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omments4.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omments5.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omments6.xml" ContentType="application/vnd.openxmlformats-officedocument.spreadsheetml.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omments7.xml" ContentType="application/vnd.openxmlformats-officedocument.spreadsheetml.comments+xml"/>
  <Override PartName="/xl/charts/chartEx1.xml" ContentType="application/vnd.ms-office.chartex+xml"/>
  <Override PartName="/xl/charts/style11.xml" ContentType="application/vnd.ms-office.chartstyle+xml"/>
  <Override PartName="/xl/charts/colors11.xml" ContentType="application/vnd.ms-office.chartcolorstyle+xml"/>
  <Override PartName="/xl/charts/chart11.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charts/chart12.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SPYDER\William\My Documents\Statistical PERT\Site Downloads\SPERT Lognormal\Version 2.1 - Replace CONCATENATE function\"/>
    </mc:Choice>
  </mc:AlternateContent>
  <xr:revisionPtr revIDLastSave="0" documentId="13_ncr:1_{66B0ADF7-DD52-4174-832D-275821F9FBFB}" xr6:coauthVersionLast="47" xr6:coauthVersionMax="47" xr10:uidLastSave="{00000000-0000-0000-0000-000000000000}"/>
  <bookViews>
    <workbookView xWindow="-98" yWindow="-98" windowWidth="21795" windowHeight="12975" xr2:uid="{00000000-000D-0000-FFFF-FFFF00000000}"/>
  </bookViews>
  <sheets>
    <sheet name="Welcome!" sheetId="12" r:id="rId1"/>
    <sheet name="README for Version 2" sheetId="26" r:id="rId2"/>
    <sheet name="Super Simple SPERT®" sheetId="18" r:id="rId3"/>
    <sheet name="SPERT® Lognormal for Beginners" sheetId="16" r:id="rId4"/>
    <sheet name="SPERT® Normal (1-Point entry)" sheetId="14" state="hidden" r:id="rId5"/>
    <sheet name="SPERT® Lognormal Charts" sheetId="19" r:id="rId6"/>
    <sheet name="SPERT® Lognormal (Multi-row)" sheetId="7" r:id="rId7"/>
    <sheet name="SPERT® Lognormal (Mixed entry)" sheetId="15" state="hidden" r:id="rId8"/>
    <sheet name="SPERT® Lognormal Scheduler" sheetId="27" r:id="rId9"/>
    <sheet name="SPERT® Lognormal MC Simulation" sheetId="24" r:id="rId10"/>
    <sheet name="SPERT® Normal - Agile Forecast" sheetId="23" state="hidden" r:id="rId11"/>
    <sheet name="SPERT® Normal - Burnup Chart" sheetId="25" state="hidden" r:id="rId12"/>
    <sheet name="VLookups" sheetId="5" r:id="rId13"/>
    <sheet name="Collabinart®" sheetId="20" r:id="rId14"/>
    <sheet name="Change Log" sheetId="10" r:id="rId15"/>
    <sheet name="GNU GPL" sheetId="22" r:id="rId16"/>
  </sheets>
  <definedNames>
    <definedName name="_AtRisk_FitDataRange_FIT_25A41_BEC60" hidden="1">#REF!</definedName>
    <definedName name="_AtRisk_FitDataRange_FIT_5E747_5E5C3" hidden="1">#REF!</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2</definedName>
    <definedName name="_AtRisk_SimSetting_MultipleCPUManualCount" hidden="1">2</definedName>
    <definedName name="_AtRisk_SimSetting_MultipleCPUMode" hidden="1">0</definedName>
    <definedName name="_AtRisk_SimSetting_MultipleCPUModeV8" hidden="1">0</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chart.v1.0" hidden="1">'SPERT® Lognormal MC Simulation'!$B$64:$B$10063</definedName>
    <definedName name="_xlchart.v1.1" hidden="1">'SPERT® Lognormal MC Simulation'!$C$64:$C$10063</definedName>
    <definedName name="Pal_Workbook_GUID" hidden="1">"2VWFXWNI4UF9WJEWK3FPFW5B"</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TRUE</definedName>
    <definedName name="RiskNumIterations" hidden="1">50000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6" i="5" l="1"/>
  <c r="B44" i="24"/>
  <c r="E152" i="27"/>
  <c r="B150" i="7"/>
  <c r="B28" i="19"/>
  <c r="B42" i="16"/>
  <c r="B21" i="18"/>
  <c r="D18" i="18"/>
  <c r="B18" i="18"/>
  <c r="D16" i="18"/>
  <c r="B16" i="18"/>
  <c r="D6" i="18"/>
  <c r="D5" i="18"/>
  <c r="B25" i="26"/>
  <c r="B28" i="12"/>
  <c r="C28" i="24"/>
  <c r="C108" i="7"/>
  <c r="F109" i="27"/>
  <c r="B49" i="5"/>
  <c r="B48" i="5"/>
  <c r="S1" i="27" l="1"/>
  <c r="P1" i="7"/>
  <c r="N5" i="27" l="1"/>
  <c r="N6" i="27"/>
  <c r="N7" i="27"/>
  <c r="N8" i="27"/>
  <c r="N9" i="27"/>
  <c r="N10" i="27"/>
  <c r="N11" i="27"/>
  <c r="N12" i="27"/>
  <c r="N13" i="27"/>
  <c r="N14" i="27"/>
  <c r="HT14" i="27" s="1"/>
  <c r="N15" i="27"/>
  <c r="HT15" i="27" s="1"/>
  <c r="N16" i="27"/>
  <c r="HT16" i="27" s="1"/>
  <c r="N17" i="27"/>
  <c r="HT17" i="27" s="1"/>
  <c r="N18" i="27"/>
  <c r="HT18" i="27" s="1"/>
  <c r="N19" i="27"/>
  <c r="HT19" i="27" s="1"/>
  <c r="N20" i="27"/>
  <c r="N21" i="27"/>
  <c r="N22" i="27"/>
  <c r="HT22" i="27" s="1"/>
  <c r="N23" i="27"/>
  <c r="HT23" i="27" s="1"/>
  <c r="N24" i="27"/>
  <c r="HT24" i="27" s="1"/>
  <c r="N25" i="27"/>
  <c r="HT25" i="27" s="1"/>
  <c r="N26" i="27"/>
  <c r="HT26" i="27" s="1"/>
  <c r="N27" i="27"/>
  <c r="HT27" i="27" s="1"/>
  <c r="N28" i="27"/>
  <c r="HT28" i="27" s="1"/>
  <c r="N29" i="27"/>
  <c r="HT29" i="27" s="1"/>
  <c r="N30" i="27"/>
  <c r="HT30" i="27" s="1"/>
  <c r="N31" i="27"/>
  <c r="HT31" i="27" s="1"/>
  <c r="N32" i="27"/>
  <c r="N33" i="27"/>
  <c r="N34" i="27"/>
  <c r="HT34" i="27" s="1"/>
  <c r="N35" i="27"/>
  <c r="HT35" i="27" s="1"/>
  <c r="N36" i="27"/>
  <c r="HT36" i="27" s="1"/>
  <c r="N37" i="27"/>
  <c r="HT37" i="27" s="1"/>
  <c r="N38" i="27"/>
  <c r="HT38" i="27" s="1"/>
  <c r="N39" i="27"/>
  <c r="HT39" i="27" s="1"/>
  <c r="N40" i="27"/>
  <c r="HT40" i="27" s="1"/>
  <c r="N41" i="27"/>
  <c r="HT41" i="27" s="1"/>
  <c r="N42" i="27"/>
  <c r="HT42" i="27" s="1"/>
  <c r="N43" i="27"/>
  <c r="HT43" i="27" s="1"/>
  <c r="N44" i="27"/>
  <c r="N45" i="27"/>
  <c r="HT45" i="27" s="1"/>
  <c r="N46" i="27"/>
  <c r="HT46" i="27" s="1"/>
  <c r="N47" i="27"/>
  <c r="HT47" i="27" s="1"/>
  <c r="N48" i="27"/>
  <c r="OJ48" i="27" s="1"/>
  <c r="N49" i="27"/>
  <c r="HT49" i="27" s="1"/>
  <c r="N50" i="27"/>
  <c r="HT50" i="27" s="1"/>
  <c r="N51" i="27"/>
  <c r="HT51" i="27" s="1"/>
  <c r="N52" i="27"/>
  <c r="HT52" i="27" s="1"/>
  <c r="N53" i="27"/>
  <c r="HT53" i="27" s="1"/>
  <c r="N54" i="27"/>
  <c r="HT54" i="27" s="1"/>
  <c r="N55" i="27"/>
  <c r="HT55" i="27" s="1"/>
  <c r="N56" i="27"/>
  <c r="N57" i="27"/>
  <c r="N58" i="27"/>
  <c r="HT58" i="27" s="1"/>
  <c r="N59" i="27"/>
  <c r="HT59" i="27" s="1"/>
  <c r="N60" i="27"/>
  <c r="HT60" i="27" s="1"/>
  <c r="N61" i="27"/>
  <c r="HT61" i="27" s="1"/>
  <c r="N62" i="27"/>
  <c r="HT62" i="27" s="1"/>
  <c r="N63" i="27"/>
  <c r="HT63" i="27" s="1"/>
  <c r="N64" i="27"/>
  <c r="HT64" i="27" s="1"/>
  <c r="N65" i="27"/>
  <c r="HT65" i="27" s="1"/>
  <c r="N66" i="27"/>
  <c r="IV66" i="27" s="1"/>
  <c r="N67" i="27"/>
  <c r="HT67" i="27" s="1"/>
  <c r="N68" i="27"/>
  <c r="LV68" i="27" s="1"/>
  <c r="N69" i="27"/>
  <c r="JR69" i="27" s="1"/>
  <c r="N70" i="27"/>
  <c r="HT70" i="27" s="1"/>
  <c r="N71" i="27"/>
  <c r="HT71" i="27" s="1"/>
  <c r="N72" i="27"/>
  <c r="JE72" i="27" s="1"/>
  <c r="N73" i="27"/>
  <c r="MC73" i="27" s="1"/>
  <c r="N74" i="27"/>
  <c r="LI74" i="27" s="1"/>
  <c r="N75" i="27"/>
  <c r="JQ75" i="27" s="1"/>
  <c r="N76" i="27"/>
  <c r="HY76" i="27" s="1"/>
  <c r="N77" i="27"/>
  <c r="MG77" i="27" s="1"/>
  <c r="N78" i="27"/>
  <c r="LY78" i="27" s="1"/>
  <c r="N79" i="27"/>
  <c r="IK79" i="27" s="1"/>
  <c r="N80" i="27"/>
  <c r="KK80" i="27" s="1"/>
  <c r="N81" i="27"/>
  <c r="N82" i="27"/>
  <c r="IW82" i="27" s="1"/>
  <c r="N83" i="27"/>
  <c r="KF83" i="27" s="1"/>
  <c r="N84" i="27"/>
  <c r="IG84" i="27" s="1"/>
  <c r="N85" i="27"/>
  <c r="IK85" i="27" s="1"/>
  <c r="N86" i="27"/>
  <c r="JY86" i="27" s="1"/>
  <c r="N87" i="27"/>
  <c r="IB87" i="27" s="1"/>
  <c r="N88" i="27"/>
  <c r="IW88" i="27" s="1"/>
  <c r="N89" i="27"/>
  <c r="JY89" i="27" s="1"/>
  <c r="N90" i="27"/>
  <c r="IZ90" i="27" s="1"/>
  <c r="N91" i="27"/>
  <c r="MJ91" i="27" s="1"/>
  <c r="N92" i="27"/>
  <c r="IC92" i="27" s="1"/>
  <c r="N93" i="27"/>
  <c r="IE93" i="27" s="1"/>
  <c r="N94" i="27"/>
  <c r="HU94" i="27" s="1"/>
  <c r="N95" i="27"/>
  <c r="HZ95" i="27" s="1"/>
  <c r="N96" i="27"/>
  <c r="IE96" i="27" s="1"/>
  <c r="N97" i="27"/>
  <c r="HV97" i="27" s="1"/>
  <c r="N98" i="27"/>
  <c r="B98" i="27" s="1"/>
  <c r="N99" i="27"/>
  <c r="HV99" i="27" s="1"/>
  <c r="N100" i="27"/>
  <c r="IA100" i="27" s="1"/>
  <c r="N101" i="27"/>
  <c r="HU101" i="27" s="1"/>
  <c r="N102" i="27"/>
  <c r="HW102" i="27" s="1"/>
  <c r="N103" i="27"/>
  <c r="IU103" i="27" s="1"/>
  <c r="J5" i="27"/>
  <c r="G5" i="27" s="1"/>
  <c r="J6" i="27"/>
  <c r="J7" i="27"/>
  <c r="J8" i="27"/>
  <c r="J9" i="27"/>
  <c r="J10" i="27"/>
  <c r="G10" i="27" s="1"/>
  <c r="J11" i="27"/>
  <c r="J12" i="27"/>
  <c r="G12" i="27" s="1"/>
  <c r="J13" i="27"/>
  <c r="J14" i="27"/>
  <c r="J15" i="27"/>
  <c r="J16" i="27"/>
  <c r="J17" i="27"/>
  <c r="G17" i="27" s="1"/>
  <c r="J18" i="27"/>
  <c r="J19" i="27"/>
  <c r="J20" i="27"/>
  <c r="J21" i="27"/>
  <c r="J22" i="27"/>
  <c r="G22" i="27" s="1"/>
  <c r="J23" i="27"/>
  <c r="J24" i="27"/>
  <c r="G24" i="27" s="1"/>
  <c r="J25" i="27"/>
  <c r="J26" i="27"/>
  <c r="J27" i="27"/>
  <c r="J28" i="27"/>
  <c r="J29" i="27"/>
  <c r="G29" i="27" s="1"/>
  <c r="J30" i="27"/>
  <c r="J31" i="27"/>
  <c r="J32" i="27"/>
  <c r="J33" i="27"/>
  <c r="J34" i="27"/>
  <c r="G34" i="27" s="1"/>
  <c r="J35" i="27"/>
  <c r="J36" i="27"/>
  <c r="G36" i="27" s="1"/>
  <c r="J37" i="27"/>
  <c r="J38" i="27"/>
  <c r="J39" i="27"/>
  <c r="J40" i="27"/>
  <c r="J41" i="27"/>
  <c r="G41" i="27" s="1"/>
  <c r="J42" i="27"/>
  <c r="J43" i="27"/>
  <c r="J44" i="27"/>
  <c r="J45" i="27"/>
  <c r="J46" i="27"/>
  <c r="G46" i="27" s="1"/>
  <c r="J47" i="27"/>
  <c r="J48" i="27"/>
  <c r="G48" i="27" s="1"/>
  <c r="J49" i="27"/>
  <c r="J50" i="27"/>
  <c r="J51" i="27"/>
  <c r="J52" i="27"/>
  <c r="J53" i="27"/>
  <c r="G53" i="27" s="1"/>
  <c r="J54" i="27"/>
  <c r="J55" i="27"/>
  <c r="J56" i="27"/>
  <c r="J57" i="27"/>
  <c r="J58" i="27"/>
  <c r="G58" i="27" s="1"/>
  <c r="J59" i="27"/>
  <c r="J60" i="27"/>
  <c r="G60" i="27" s="1"/>
  <c r="J61" i="27"/>
  <c r="J62" i="27"/>
  <c r="J63" i="27"/>
  <c r="J64" i="27"/>
  <c r="J65" i="27"/>
  <c r="G65" i="27" s="1"/>
  <c r="J66" i="27"/>
  <c r="J67" i="27"/>
  <c r="J68" i="27"/>
  <c r="J69" i="27"/>
  <c r="J70" i="27"/>
  <c r="G70" i="27" s="1"/>
  <c r="J71" i="27"/>
  <c r="J72" i="27"/>
  <c r="G72" i="27" s="1"/>
  <c r="J73" i="27"/>
  <c r="G73" i="27" s="1"/>
  <c r="J74" i="27"/>
  <c r="J75" i="27"/>
  <c r="J76" i="27"/>
  <c r="J77" i="27"/>
  <c r="G77" i="27" s="1"/>
  <c r="J78" i="27"/>
  <c r="J79" i="27"/>
  <c r="J80" i="27"/>
  <c r="J81" i="27"/>
  <c r="J82" i="27"/>
  <c r="G82" i="27" s="1"/>
  <c r="J83" i="27"/>
  <c r="J84" i="27"/>
  <c r="G84" i="27" s="1"/>
  <c r="J85" i="27"/>
  <c r="G85" i="27" s="1"/>
  <c r="J86" i="27"/>
  <c r="J87" i="27"/>
  <c r="J88" i="27"/>
  <c r="J89" i="27"/>
  <c r="G89" i="27" s="1"/>
  <c r="J90" i="27"/>
  <c r="J91" i="27"/>
  <c r="J92" i="27"/>
  <c r="J93" i="27"/>
  <c r="J94" i="27"/>
  <c r="G94" i="27" s="1"/>
  <c r="J95" i="27"/>
  <c r="J96" i="27"/>
  <c r="G96" i="27" s="1"/>
  <c r="J97" i="27"/>
  <c r="G97" i="27" s="1"/>
  <c r="J98" i="27"/>
  <c r="E98" i="27" s="1"/>
  <c r="J99" i="27"/>
  <c r="J100" i="27"/>
  <c r="J101" i="27"/>
  <c r="G101" i="27" s="1"/>
  <c r="J102" i="27"/>
  <c r="J103" i="27"/>
  <c r="N4" i="27"/>
  <c r="J4" i="27"/>
  <c r="K4" i="7"/>
  <c r="G4" i="7"/>
  <c r="Q104" i="27"/>
  <c r="F104" i="27"/>
  <c r="C4" i="27"/>
  <c r="E102" i="27" l="1"/>
  <c r="E90" i="27"/>
  <c r="E78" i="27"/>
  <c r="E66" i="27"/>
  <c r="E54" i="27"/>
  <c r="E42" i="27"/>
  <c r="E30" i="27"/>
  <c r="E18" i="27"/>
  <c r="E86" i="27"/>
  <c r="E74" i="27"/>
  <c r="E62" i="27"/>
  <c r="E50" i="27"/>
  <c r="E38" i="27"/>
  <c r="E26" i="27"/>
  <c r="E14" i="27"/>
  <c r="E6" i="27"/>
  <c r="G15" i="27"/>
  <c r="G99" i="27"/>
  <c r="G87" i="27"/>
  <c r="G75" i="27"/>
  <c r="G63" i="27"/>
  <c r="G51" i="27"/>
  <c r="G39" i="27"/>
  <c r="G27" i="27"/>
  <c r="KA103" i="27"/>
  <c r="LG101" i="27"/>
  <c r="KV100" i="27"/>
  <c r="KF99" i="27"/>
  <c r="JD98" i="27"/>
  <c r="KT96" i="27"/>
  <c r="KL94" i="27"/>
  <c r="IQ103" i="27"/>
  <c r="KB101" i="27"/>
  <c r="KQ100" i="27"/>
  <c r="KA99" i="27"/>
  <c r="IY98" i="27"/>
  <c r="KR96" i="27"/>
  <c r="KJ94" i="27"/>
  <c r="NN102" i="27"/>
  <c r="JW101" i="27"/>
  <c r="JL100" i="27"/>
  <c r="IV99" i="27"/>
  <c r="OP97" i="27"/>
  <c r="IX96" i="27"/>
  <c r="PL91" i="27"/>
  <c r="HT90" i="27"/>
  <c r="NB102" i="27"/>
  <c r="IR101" i="27"/>
  <c r="JG100" i="27"/>
  <c r="IQ99" i="27"/>
  <c r="ON97" i="27"/>
  <c r="IV96" i="27"/>
  <c r="MC91" i="27"/>
  <c r="HT88" i="27"/>
  <c r="MD102" i="27"/>
  <c r="IM101" i="27"/>
  <c r="IB100" i="27"/>
  <c r="PD98" i="27"/>
  <c r="LV97" i="27"/>
  <c r="NV95" i="27"/>
  <c r="MJ88" i="27"/>
  <c r="HZ102" i="27"/>
  <c r="IH101" i="27"/>
  <c r="HW100" i="27"/>
  <c r="OY98" i="27"/>
  <c r="LT97" i="27"/>
  <c r="NT95" i="27"/>
  <c r="LX88" i="27"/>
  <c r="PK101" i="27"/>
  <c r="OZ100" i="27"/>
  <c r="OJ99" i="27"/>
  <c r="NT98" i="27"/>
  <c r="JB97" i="27"/>
  <c r="LB95" i="27"/>
  <c r="LD86" i="27"/>
  <c r="OF101" i="27"/>
  <c r="OU100" i="27"/>
  <c r="OE99" i="27"/>
  <c r="NO98" i="27"/>
  <c r="IZ97" i="27"/>
  <c r="KZ95" i="27"/>
  <c r="KR86" i="27"/>
  <c r="OA101" i="27"/>
  <c r="NP100" i="27"/>
  <c r="MZ99" i="27"/>
  <c r="MJ98" i="27"/>
  <c r="OL96" i="27"/>
  <c r="IH95" i="27"/>
  <c r="MB83" i="27"/>
  <c r="OE103" i="27"/>
  <c r="MV101" i="27"/>
  <c r="NK100" i="27"/>
  <c r="MU99" i="27"/>
  <c r="ME98" i="27"/>
  <c r="OJ96" i="27"/>
  <c r="IF95" i="27"/>
  <c r="LP83" i="27"/>
  <c r="MU103" i="27"/>
  <c r="MQ101" i="27"/>
  <c r="MF100" i="27"/>
  <c r="LP99" i="27"/>
  <c r="KZ98" i="27"/>
  <c r="MP96" i="27"/>
  <c r="NF94" i="27"/>
  <c r="LU77" i="27"/>
  <c r="LK103" i="27"/>
  <c r="LL101" i="27"/>
  <c r="MA100" i="27"/>
  <c r="LK99" i="27"/>
  <c r="KU98" i="27"/>
  <c r="MN96" i="27"/>
  <c r="ND94" i="27"/>
  <c r="OW76" i="27"/>
  <c r="MT103" i="27"/>
  <c r="HT83" i="27"/>
  <c r="PL103" i="27"/>
  <c r="OB103" i="27"/>
  <c r="MR103" i="27"/>
  <c r="LH103" i="27"/>
  <c r="JX103" i="27"/>
  <c r="IN103" i="27"/>
  <c r="MP102" i="27"/>
  <c r="PG101" i="27"/>
  <c r="NW101" i="27"/>
  <c r="MM101" i="27"/>
  <c r="LC101" i="27"/>
  <c r="JS101" i="27"/>
  <c r="II101" i="27"/>
  <c r="OQ100" i="27"/>
  <c r="NG100" i="27"/>
  <c r="LW100" i="27"/>
  <c r="KM100" i="27"/>
  <c r="JC100" i="27"/>
  <c r="PK99" i="27"/>
  <c r="OA99" i="27"/>
  <c r="MQ99" i="27"/>
  <c r="LG99" i="27"/>
  <c r="JW99" i="27"/>
  <c r="IM99" i="27"/>
  <c r="OU98" i="27"/>
  <c r="NK98" i="27"/>
  <c r="MA98" i="27"/>
  <c r="KP98" i="27"/>
  <c r="IT98" i="27"/>
  <c r="OD97" i="27"/>
  <c r="LJ97" i="27"/>
  <c r="IP97" i="27"/>
  <c r="OE96" i="27"/>
  <c r="MI96" i="27"/>
  <c r="KM96" i="27"/>
  <c r="IL96" i="27"/>
  <c r="NJ95" i="27"/>
  <c r="KP95" i="27"/>
  <c r="HV95" i="27"/>
  <c r="MT94" i="27"/>
  <c r="JZ94" i="27"/>
  <c r="OZ91" i="27"/>
  <c r="KS91" i="27"/>
  <c r="JP88" i="27"/>
  <c r="IJ86" i="27"/>
  <c r="JH83" i="27"/>
  <c r="NY76" i="27"/>
  <c r="OP100" i="27"/>
  <c r="NF100" i="27"/>
  <c r="LV100" i="27"/>
  <c r="KL100" i="27"/>
  <c r="JB100" i="27"/>
  <c r="PJ99" i="27"/>
  <c r="NZ99" i="27"/>
  <c r="MP99" i="27"/>
  <c r="LF99" i="27"/>
  <c r="JV99" i="27"/>
  <c r="IL99" i="27"/>
  <c r="OT98" i="27"/>
  <c r="NJ98" i="27"/>
  <c r="LZ98" i="27"/>
  <c r="KN98" i="27"/>
  <c r="IR98" i="27"/>
  <c r="OB97" i="27"/>
  <c r="LH97" i="27"/>
  <c r="IN97" i="27"/>
  <c r="NZ96" i="27"/>
  <c r="MD96" i="27"/>
  <c r="KH96" i="27"/>
  <c r="IJ96" i="27"/>
  <c r="NH95" i="27"/>
  <c r="KN95" i="27"/>
  <c r="PL94" i="27"/>
  <c r="MR94" i="27"/>
  <c r="JX94" i="27"/>
  <c r="OP91" i="27"/>
  <c r="JP91" i="27"/>
  <c r="JD88" i="27"/>
  <c r="HX86" i="27"/>
  <c r="IV83" i="27"/>
  <c r="JI76" i="27"/>
  <c r="LJ103" i="27"/>
  <c r="HT79" i="27"/>
  <c r="PG103" i="27"/>
  <c r="NW103" i="27"/>
  <c r="MM103" i="27"/>
  <c r="LC103" i="27"/>
  <c r="JS103" i="27"/>
  <c r="PF101" i="27"/>
  <c r="ML101" i="27"/>
  <c r="LB101" i="27"/>
  <c r="JR101" i="27"/>
  <c r="E22" i="27"/>
  <c r="O22" i="27" s="1"/>
  <c r="P22" i="27" s="1"/>
  <c r="HT78" i="27"/>
  <c r="PC103" i="27"/>
  <c r="NS103" i="27"/>
  <c r="MI103" i="27"/>
  <c r="KY103" i="27"/>
  <c r="JO103" i="27"/>
  <c r="IE103" i="27"/>
  <c r="LR102" i="27"/>
  <c r="PD101" i="27"/>
  <c r="NT101" i="27"/>
  <c r="MJ101" i="27"/>
  <c r="KZ101" i="27"/>
  <c r="JP101" i="27"/>
  <c r="IF101" i="27"/>
  <c r="ON100" i="27"/>
  <c r="ND100" i="27"/>
  <c r="LT100" i="27"/>
  <c r="KJ100" i="27"/>
  <c r="IZ100" i="27"/>
  <c r="PH99" i="27"/>
  <c r="NX99" i="27"/>
  <c r="MN99" i="27"/>
  <c r="LD99" i="27"/>
  <c r="JT99" i="27"/>
  <c r="IJ99" i="27"/>
  <c r="OR98" i="27"/>
  <c r="NH98" i="27"/>
  <c r="LX98" i="27"/>
  <c r="KI98" i="27"/>
  <c r="IM98" i="27"/>
  <c r="NR97" i="27"/>
  <c r="KX97" i="27"/>
  <c r="ID97" i="27"/>
  <c r="NX96" i="27"/>
  <c r="MB96" i="27"/>
  <c r="KF96" i="27"/>
  <c r="HZ96" i="27"/>
  <c r="MX95" i="27"/>
  <c r="KD95" i="27"/>
  <c r="PB94" i="27"/>
  <c r="MH94" i="27"/>
  <c r="JN94" i="27"/>
  <c r="ON91" i="27"/>
  <c r="JI91" i="27"/>
  <c r="ON87" i="27"/>
  <c r="PL84" i="27"/>
  <c r="OF82" i="27"/>
  <c r="IK76" i="27"/>
  <c r="E10" i="27"/>
  <c r="O10" i="27" s="1"/>
  <c r="P10" i="27" s="1"/>
  <c r="HT76" i="27"/>
  <c r="PB103" i="27"/>
  <c r="NR103" i="27"/>
  <c r="MH103" i="27"/>
  <c r="KX103" i="27"/>
  <c r="JN103" i="27"/>
  <c r="ID103" i="27"/>
  <c r="LF102" i="27"/>
  <c r="OY101" i="27"/>
  <c r="NO101" i="27"/>
  <c r="ME101" i="27"/>
  <c r="KU101" i="27"/>
  <c r="JK101" i="27"/>
  <c r="IA101" i="27"/>
  <c r="OI100" i="27"/>
  <c r="MY100" i="27"/>
  <c r="LO100" i="27"/>
  <c r="KE100" i="27"/>
  <c r="IU100" i="27"/>
  <c r="PC99" i="27"/>
  <c r="NS99" i="27"/>
  <c r="MI99" i="27"/>
  <c r="KY99" i="27"/>
  <c r="JO99" i="27"/>
  <c r="IE99" i="27"/>
  <c r="OM98" i="27"/>
  <c r="NC98" i="27"/>
  <c r="LS98" i="27"/>
  <c r="KD98" i="27"/>
  <c r="IH98" i="27"/>
  <c r="NP97" i="27"/>
  <c r="KV97" i="27"/>
  <c r="IB97" i="27"/>
  <c r="NS96" i="27"/>
  <c r="LW96" i="27"/>
  <c r="KA96" i="27"/>
  <c r="HX96" i="27"/>
  <c r="MV95" i="27"/>
  <c r="KB95" i="27"/>
  <c r="OZ94" i="27"/>
  <c r="MF94" i="27"/>
  <c r="JL94" i="27"/>
  <c r="OD91" i="27"/>
  <c r="PH89" i="27"/>
  <c r="OB87" i="27"/>
  <c r="OZ84" i="27"/>
  <c r="NT82" i="27"/>
  <c r="LM75" i="27"/>
  <c r="II103" i="27"/>
  <c r="OZ103" i="27"/>
  <c r="NP103" i="27"/>
  <c r="MF103" i="27"/>
  <c r="KV103" i="27"/>
  <c r="JL103" i="27"/>
  <c r="IB103" i="27"/>
  <c r="KT102" i="27"/>
  <c r="OU101" i="27"/>
  <c r="NK101" i="27"/>
  <c r="MA101" i="27"/>
  <c r="KQ101" i="27"/>
  <c r="JG101" i="27"/>
  <c r="HW101" i="27"/>
  <c r="OE100" i="27"/>
  <c r="MU100" i="27"/>
  <c r="LK100" i="27"/>
  <c r="KA100" i="27"/>
  <c r="IQ100" i="27"/>
  <c r="OY99" i="27"/>
  <c r="NO99" i="27"/>
  <c r="ME99" i="27"/>
  <c r="KU99" i="27"/>
  <c r="JK99" i="27"/>
  <c r="IA99" i="27"/>
  <c r="OI98" i="27"/>
  <c r="MY98" i="27"/>
  <c r="LO98" i="27"/>
  <c r="KB98" i="27"/>
  <c r="IF98" i="27"/>
  <c r="NF97" i="27"/>
  <c r="KL97" i="27"/>
  <c r="PJ96" i="27"/>
  <c r="NN96" i="27"/>
  <c r="LR96" i="27"/>
  <c r="JV96" i="27"/>
  <c r="PF95" i="27"/>
  <c r="ML95" i="27"/>
  <c r="JR95" i="27"/>
  <c r="OP94" i="27"/>
  <c r="LV94" i="27"/>
  <c r="JB94" i="27"/>
  <c r="OB91" i="27"/>
  <c r="MZ89" i="27"/>
  <c r="LT87" i="27"/>
  <c r="MR84" i="27"/>
  <c r="LL82" i="27"/>
  <c r="KO75" i="27"/>
  <c r="IP103" i="27"/>
  <c r="KZ91" i="27"/>
  <c r="HT103" i="27"/>
  <c r="OU103" i="27"/>
  <c r="NK103" i="27"/>
  <c r="MA103" i="27"/>
  <c r="KQ103" i="27"/>
  <c r="JG103" i="27"/>
  <c r="HW103" i="27"/>
  <c r="KH102" i="27"/>
  <c r="OT101" i="27"/>
  <c r="NJ101" i="27"/>
  <c r="LZ101" i="27"/>
  <c r="KP101" i="27"/>
  <c r="JF101" i="27"/>
  <c r="HV101" i="27"/>
  <c r="OD100" i="27"/>
  <c r="MT100" i="27"/>
  <c r="LJ100" i="27"/>
  <c r="JZ100" i="27"/>
  <c r="IP100" i="27"/>
  <c r="OX99" i="27"/>
  <c r="NN99" i="27"/>
  <c r="MD99" i="27"/>
  <c r="KT99" i="27"/>
  <c r="JJ99" i="27"/>
  <c r="HZ99" i="27"/>
  <c r="OH98" i="27"/>
  <c r="MX98" i="27"/>
  <c r="LN98" i="27"/>
  <c r="JW98" i="27"/>
  <c r="IA98" i="27"/>
  <c r="ND97" i="27"/>
  <c r="KJ97" i="27"/>
  <c r="PH96" i="27"/>
  <c r="NL96" i="27"/>
  <c r="LP96" i="27"/>
  <c r="JT96" i="27"/>
  <c r="PD95" i="27"/>
  <c r="MJ95" i="27"/>
  <c r="JP95" i="27"/>
  <c r="ON94" i="27"/>
  <c r="LT94" i="27"/>
  <c r="IZ94" i="27"/>
  <c r="NR91" i="27"/>
  <c r="MN89" i="27"/>
  <c r="LH87" i="27"/>
  <c r="MF84" i="27"/>
  <c r="KZ82" i="27"/>
  <c r="NQ74" i="27"/>
  <c r="PB91" i="27"/>
  <c r="HT102" i="27"/>
  <c r="HT66" i="27"/>
  <c r="OQ103" i="27"/>
  <c r="NG103" i="27"/>
  <c r="LW103" i="27"/>
  <c r="KM103" i="27"/>
  <c r="JC103" i="27"/>
  <c r="PJ102" i="27"/>
  <c r="JV102" i="27"/>
  <c r="OR101" i="27"/>
  <c r="NH101" i="27"/>
  <c r="LX101" i="27"/>
  <c r="KN101" i="27"/>
  <c r="JD101" i="27"/>
  <c r="PL100" i="27"/>
  <c r="OB100" i="27"/>
  <c r="MR100" i="27"/>
  <c r="LH100" i="27"/>
  <c r="JX100" i="27"/>
  <c r="IN100" i="27"/>
  <c r="OV99" i="27"/>
  <c r="NL99" i="27"/>
  <c r="MB99" i="27"/>
  <c r="KR99" i="27"/>
  <c r="JH99" i="27"/>
  <c r="HX99" i="27"/>
  <c r="OF98" i="27"/>
  <c r="MV98" i="27"/>
  <c r="LL98" i="27"/>
  <c r="JR98" i="27"/>
  <c r="HV98" i="27"/>
  <c r="MT97" i="27"/>
  <c r="JZ97" i="27"/>
  <c r="PC96" i="27"/>
  <c r="NG96" i="27"/>
  <c r="LK96" i="27"/>
  <c r="JO96" i="27"/>
  <c r="OT95" i="27"/>
  <c r="LZ95" i="27"/>
  <c r="JF95" i="27"/>
  <c r="OD94" i="27"/>
  <c r="LJ94" i="27"/>
  <c r="IP94" i="27"/>
  <c r="NP91" i="27"/>
  <c r="KF89" i="27"/>
  <c r="IZ87" i="27"/>
  <c r="JX84" i="27"/>
  <c r="NY79" i="27"/>
  <c r="MS74" i="27"/>
  <c r="JZ103" i="27"/>
  <c r="NV101" i="27"/>
  <c r="G32" i="27"/>
  <c r="HT100" i="27"/>
  <c r="OP103" i="27"/>
  <c r="NF103" i="27"/>
  <c r="LV103" i="27"/>
  <c r="KL103" i="27"/>
  <c r="JB103" i="27"/>
  <c r="OX102" i="27"/>
  <c r="JJ102" i="27"/>
  <c r="OM101" i="27"/>
  <c r="NC101" i="27"/>
  <c r="LS101" i="27"/>
  <c r="KI101" i="27"/>
  <c r="IY101" i="27"/>
  <c r="PG100" i="27"/>
  <c r="NW100" i="27"/>
  <c r="MM100" i="27"/>
  <c r="LC100" i="27"/>
  <c r="JS100" i="27"/>
  <c r="II100" i="27"/>
  <c r="OQ99" i="27"/>
  <c r="NG99" i="27"/>
  <c r="LW99" i="27"/>
  <c r="KM99" i="27"/>
  <c r="JC99" i="27"/>
  <c r="PK98" i="27"/>
  <c r="OA98" i="27"/>
  <c r="MQ98" i="27"/>
  <c r="LG98" i="27"/>
  <c r="JP98" i="27"/>
  <c r="PL97" i="27"/>
  <c r="MR97" i="27"/>
  <c r="JX97" i="27"/>
  <c r="OX96" i="27"/>
  <c r="NB96" i="27"/>
  <c r="LF96" i="27"/>
  <c r="JJ96" i="27"/>
  <c r="OR95" i="27"/>
  <c r="LX95" i="27"/>
  <c r="JD95" i="27"/>
  <c r="OB94" i="27"/>
  <c r="LH94" i="27"/>
  <c r="IN94" i="27"/>
  <c r="NF91" i="27"/>
  <c r="JT89" i="27"/>
  <c r="IN87" i="27"/>
  <c r="JL84" i="27"/>
  <c r="NA79" i="27"/>
  <c r="IC74" i="27"/>
  <c r="E7" i="27"/>
  <c r="HT95" i="27"/>
  <c r="ON103" i="27"/>
  <c r="ND103" i="27"/>
  <c r="LT103" i="27"/>
  <c r="KJ103" i="27"/>
  <c r="IZ103" i="27"/>
  <c r="OL102" i="27"/>
  <c r="IX102" i="27"/>
  <c r="OI101" i="27"/>
  <c r="MY101" i="27"/>
  <c r="LO101" i="27"/>
  <c r="KE101" i="27"/>
  <c r="IU101" i="27"/>
  <c r="PC100" i="27"/>
  <c r="NS100" i="27"/>
  <c r="MI100" i="27"/>
  <c r="KY100" i="27"/>
  <c r="JO100" i="27"/>
  <c r="IE100" i="27"/>
  <c r="OM99" i="27"/>
  <c r="NC99" i="27"/>
  <c r="LS99" i="27"/>
  <c r="KI99" i="27"/>
  <c r="IY99" i="27"/>
  <c r="PG98" i="27"/>
  <c r="NW98" i="27"/>
  <c r="MM98" i="27"/>
  <c r="LC98" i="27"/>
  <c r="JK98" i="27"/>
  <c r="PB97" i="27"/>
  <c r="MH97" i="27"/>
  <c r="JN97" i="27"/>
  <c r="OV96" i="27"/>
  <c r="MZ96" i="27"/>
  <c r="LD96" i="27"/>
  <c r="JH96" i="27"/>
  <c r="OH95" i="27"/>
  <c r="LN95" i="27"/>
  <c r="IT95" i="27"/>
  <c r="NR94" i="27"/>
  <c r="KX94" i="27"/>
  <c r="ID94" i="27"/>
  <c r="ND91" i="27"/>
  <c r="PD88" i="27"/>
  <c r="NX86" i="27"/>
  <c r="OV83" i="27"/>
  <c r="MK72" i="27"/>
  <c r="OD103" i="27"/>
  <c r="HT91" i="27"/>
  <c r="OI103" i="27"/>
  <c r="MY103" i="27"/>
  <c r="LO103" i="27"/>
  <c r="KE103" i="27"/>
  <c r="NZ102" i="27"/>
  <c r="IL102" i="27"/>
  <c r="OH101" i="27"/>
  <c r="MX101" i="27"/>
  <c r="LN101" i="27"/>
  <c r="KD101" i="27"/>
  <c r="IT101" i="27"/>
  <c r="PB100" i="27"/>
  <c r="NR100" i="27"/>
  <c r="MH100" i="27"/>
  <c r="KX100" i="27"/>
  <c r="JN100" i="27"/>
  <c r="ID100" i="27"/>
  <c r="OL99" i="27"/>
  <c r="NB99" i="27"/>
  <c r="LR99" i="27"/>
  <c r="KH99" i="27"/>
  <c r="IX99" i="27"/>
  <c r="PF98" i="27"/>
  <c r="NV98" i="27"/>
  <c r="ML98" i="27"/>
  <c r="LB98" i="27"/>
  <c r="JF98" i="27"/>
  <c r="OZ97" i="27"/>
  <c r="MF97" i="27"/>
  <c r="JL97" i="27"/>
  <c r="OQ96" i="27"/>
  <c r="MU96" i="27"/>
  <c r="KY96" i="27"/>
  <c r="JC96" i="27"/>
  <c r="OF95" i="27"/>
  <c r="LL95" i="27"/>
  <c r="IR95" i="27"/>
  <c r="NP94" i="27"/>
  <c r="KV94" i="27"/>
  <c r="IB94" i="27"/>
  <c r="OR88" i="27"/>
  <c r="NL86" i="27"/>
  <c r="OJ83" i="27"/>
  <c r="MS77" i="27"/>
  <c r="LM72" i="27"/>
  <c r="R81" i="27"/>
  <c r="B81" i="27"/>
  <c r="HV81" i="27"/>
  <c r="IH81" i="27"/>
  <c r="IT81" i="27"/>
  <c r="JF81" i="27"/>
  <c r="JR81" i="27"/>
  <c r="KD81" i="27"/>
  <c r="KP81" i="27"/>
  <c r="LB81" i="27"/>
  <c r="LN81" i="27"/>
  <c r="LZ81" i="27"/>
  <c r="ML81" i="27"/>
  <c r="MX81" i="27"/>
  <c r="NJ81" i="27"/>
  <c r="NV81" i="27"/>
  <c r="OH81" i="27"/>
  <c r="OT81" i="27"/>
  <c r="PF81" i="27"/>
  <c r="HW81" i="27"/>
  <c r="II81" i="27"/>
  <c r="IU81" i="27"/>
  <c r="JG81" i="27"/>
  <c r="JS81" i="27"/>
  <c r="KE81" i="27"/>
  <c r="KQ81" i="27"/>
  <c r="LC81" i="27"/>
  <c r="LO81" i="27"/>
  <c r="MA81" i="27"/>
  <c r="MM81" i="27"/>
  <c r="MY81" i="27"/>
  <c r="NK81" i="27"/>
  <c r="NW81" i="27"/>
  <c r="OI81" i="27"/>
  <c r="OU81" i="27"/>
  <c r="PG81" i="27"/>
  <c r="HX81" i="27"/>
  <c r="IJ81" i="27"/>
  <c r="IV81" i="27"/>
  <c r="JH81" i="27"/>
  <c r="JT81" i="27"/>
  <c r="KF81" i="27"/>
  <c r="KR81" i="27"/>
  <c r="LD81" i="27"/>
  <c r="LP81" i="27"/>
  <c r="MB81" i="27"/>
  <c r="MN81" i="27"/>
  <c r="MZ81" i="27"/>
  <c r="NL81" i="27"/>
  <c r="NX81" i="27"/>
  <c r="OJ81" i="27"/>
  <c r="OV81" i="27"/>
  <c r="PH81" i="27"/>
  <c r="HY81" i="27"/>
  <c r="IK81" i="27"/>
  <c r="IW81" i="27"/>
  <c r="JI81" i="27"/>
  <c r="JU81" i="27"/>
  <c r="KG81" i="27"/>
  <c r="KS81" i="27"/>
  <c r="LE81" i="27"/>
  <c r="LQ81" i="27"/>
  <c r="MC81" i="27"/>
  <c r="MO81" i="27"/>
  <c r="NA81" i="27"/>
  <c r="NM81" i="27"/>
  <c r="NY81" i="27"/>
  <c r="OK81" i="27"/>
  <c r="OW81" i="27"/>
  <c r="PI81" i="27"/>
  <c r="HZ81" i="27"/>
  <c r="IL81" i="27"/>
  <c r="IX81" i="27"/>
  <c r="JJ81" i="27"/>
  <c r="JV81" i="27"/>
  <c r="KH81" i="27"/>
  <c r="KT81" i="27"/>
  <c r="LF81" i="27"/>
  <c r="LR81" i="27"/>
  <c r="MD81" i="27"/>
  <c r="MP81" i="27"/>
  <c r="NB81" i="27"/>
  <c r="NN81" i="27"/>
  <c r="NZ81" i="27"/>
  <c r="OL81" i="27"/>
  <c r="OX81" i="27"/>
  <c r="PJ81" i="27"/>
  <c r="IA81" i="27"/>
  <c r="IM81" i="27"/>
  <c r="IY81" i="27"/>
  <c r="JK81" i="27"/>
  <c r="JW81" i="27"/>
  <c r="KI81" i="27"/>
  <c r="KU81" i="27"/>
  <c r="LG81" i="27"/>
  <c r="LS81" i="27"/>
  <c r="ME81" i="27"/>
  <c r="MQ81" i="27"/>
  <c r="NC81" i="27"/>
  <c r="NO81" i="27"/>
  <c r="OA81" i="27"/>
  <c r="OM81" i="27"/>
  <c r="OY81" i="27"/>
  <c r="PK81" i="27"/>
  <c r="IB81" i="27"/>
  <c r="IN81" i="27"/>
  <c r="IZ81" i="27"/>
  <c r="JL81" i="27"/>
  <c r="JX81" i="27"/>
  <c r="KJ81" i="27"/>
  <c r="KV81" i="27"/>
  <c r="LH81" i="27"/>
  <c r="LT81" i="27"/>
  <c r="MF81" i="27"/>
  <c r="MR81" i="27"/>
  <c r="ND81" i="27"/>
  <c r="NP81" i="27"/>
  <c r="OB81" i="27"/>
  <c r="ON81" i="27"/>
  <c r="OZ81" i="27"/>
  <c r="PL81" i="27"/>
  <c r="IC81" i="27"/>
  <c r="IO81" i="27"/>
  <c r="JA81" i="27"/>
  <c r="JM81" i="27"/>
  <c r="JY81" i="27"/>
  <c r="KK81" i="27"/>
  <c r="KW81" i="27"/>
  <c r="LI81" i="27"/>
  <c r="LU81" i="27"/>
  <c r="MG81" i="27"/>
  <c r="MS81" i="27"/>
  <c r="NE81" i="27"/>
  <c r="NQ81" i="27"/>
  <c r="OC81" i="27"/>
  <c r="OO81" i="27"/>
  <c r="PA81" i="27"/>
  <c r="ID81" i="27"/>
  <c r="IP81" i="27"/>
  <c r="JB81" i="27"/>
  <c r="JN81" i="27"/>
  <c r="JZ81" i="27"/>
  <c r="KL81" i="27"/>
  <c r="KX81" i="27"/>
  <c r="LJ81" i="27"/>
  <c r="LV81" i="27"/>
  <c r="MH81" i="27"/>
  <c r="MT81" i="27"/>
  <c r="NF81" i="27"/>
  <c r="NR81" i="27"/>
  <c r="OD81" i="27"/>
  <c r="OP81" i="27"/>
  <c r="PB81" i="27"/>
  <c r="IE81" i="27"/>
  <c r="IQ81" i="27"/>
  <c r="JC81" i="27"/>
  <c r="JO81" i="27"/>
  <c r="KA81" i="27"/>
  <c r="KM81" i="27"/>
  <c r="KY81" i="27"/>
  <c r="LK81" i="27"/>
  <c r="LW81" i="27"/>
  <c r="MI81" i="27"/>
  <c r="MU81" i="27"/>
  <c r="NG81" i="27"/>
  <c r="NS81" i="27"/>
  <c r="OE81" i="27"/>
  <c r="OQ81" i="27"/>
  <c r="PC81" i="27"/>
  <c r="IF81" i="27"/>
  <c r="IR81" i="27"/>
  <c r="JD81" i="27"/>
  <c r="JP81" i="27"/>
  <c r="KB81" i="27"/>
  <c r="KN81" i="27"/>
  <c r="KZ81" i="27"/>
  <c r="LL81" i="27"/>
  <c r="LX81" i="27"/>
  <c r="MJ81" i="27"/>
  <c r="MV81" i="27"/>
  <c r="NH81" i="27"/>
  <c r="NT81" i="27"/>
  <c r="OF81" i="27"/>
  <c r="OR81" i="27"/>
  <c r="PD81" i="27"/>
  <c r="PJ93" i="27"/>
  <c r="OX93" i="27"/>
  <c r="OL93" i="27"/>
  <c r="NZ93" i="27"/>
  <c r="NN93" i="27"/>
  <c r="NB93" i="27"/>
  <c r="MP93" i="27"/>
  <c r="MD93" i="27"/>
  <c r="LR93" i="27"/>
  <c r="LF93" i="27"/>
  <c r="KT93" i="27"/>
  <c r="KH93" i="27"/>
  <c r="JV93" i="27"/>
  <c r="JJ93" i="27"/>
  <c r="IX93" i="27"/>
  <c r="IL93" i="27"/>
  <c r="HZ93" i="27"/>
  <c r="PF92" i="27"/>
  <c r="OT92" i="27"/>
  <c r="OH92" i="27"/>
  <c r="NV92" i="27"/>
  <c r="NJ92" i="27"/>
  <c r="MX92" i="27"/>
  <c r="ML92" i="27"/>
  <c r="LZ92" i="27"/>
  <c r="LN92" i="27"/>
  <c r="LB92" i="27"/>
  <c r="KP92" i="27"/>
  <c r="KD92" i="27"/>
  <c r="JR92" i="27"/>
  <c r="JF92" i="27"/>
  <c r="IT92" i="27"/>
  <c r="IH92" i="27"/>
  <c r="HV92" i="27"/>
  <c r="PL90" i="27"/>
  <c r="NP90" i="27"/>
  <c r="KV90" i="27"/>
  <c r="IB90" i="27"/>
  <c r="NH85" i="27"/>
  <c r="KN85" i="27"/>
  <c r="PE81" i="27"/>
  <c r="JQ81" i="27"/>
  <c r="LU80" i="27"/>
  <c r="KO78" i="27"/>
  <c r="KG73" i="27"/>
  <c r="PF69" i="27"/>
  <c r="R103" i="27"/>
  <c r="B103" i="27"/>
  <c r="R91" i="27"/>
  <c r="B91" i="27"/>
  <c r="HZ91" i="27"/>
  <c r="IL91" i="27"/>
  <c r="IX91" i="27"/>
  <c r="JJ91" i="27"/>
  <c r="JV91" i="27"/>
  <c r="KH91" i="27"/>
  <c r="KT91" i="27"/>
  <c r="LF91" i="27"/>
  <c r="LR91" i="27"/>
  <c r="MD91" i="27"/>
  <c r="MP91" i="27"/>
  <c r="IA91" i="27"/>
  <c r="IM91" i="27"/>
  <c r="IY91" i="27"/>
  <c r="JK91" i="27"/>
  <c r="JW91" i="27"/>
  <c r="KI91" i="27"/>
  <c r="KU91" i="27"/>
  <c r="LG91" i="27"/>
  <c r="LS91" i="27"/>
  <c r="ME91" i="27"/>
  <c r="MQ91" i="27"/>
  <c r="IB91" i="27"/>
  <c r="IN91" i="27"/>
  <c r="IZ91" i="27"/>
  <c r="JL91" i="27"/>
  <c r="JX91" i="27"/>
  <c r="KJ91" i="27"/>
  <c r="KV91" i="27"/>
  <c r="LH91" i="27"/>
  <c r="LT91" i="27"/>
  <c r="MF91" i="27"/>
  <c r="MR91" i="27"/>
  <c r="IC91" i="27"/>
  <c r="IO91" i="27"/>
  <c r="JA91" i="27"/>
  <c r="JM91" i="27"/>
  <c r="JY91" i="27"/>
  <c r="KK91" i="27"/>
  <c r="KW91" i="27"/>
  <c r="LI91" i="27"/>
  <c r="LU91" i="27"/>
  <c r="MG91" i="27"/>
  <c r="MS91" i="27"/>
  <c r="IE91" i="27"/>
  <c r="IQ91" i="27"/>
  <c r="JC91" i="27"/>
  <c r="JO91" i="27"/>
  <c r="KA91" i="27"/>
  <c r="KM91" i="27"/>
  <c r="KY91" i="27"/>
  <c r="LK91" i="27"/>
  <c r="LW91" i="27"/>
  <c r="MI91" i="27"/>
  <c r="MU91" i="27"/>
  <c r="HU91" i="27"/>
  <c r="IG91" i="27"/>
  <c r="IS91" i="27"/>
  <c r="JE91" i="27"/>
  <c r="HV91" i="27"/>
  <c r="IH91" i="27"/>
  <c r="IT91" i="27"/>
  <c r="JF91" i="27"/>
  <c r="JR91" i="27"/>
  <c r="KD91" i="27"/>
  <c r="KP91" i="27"/>
  <c r="LB91" i="27"/>
  <c r="LN91" i="27"/>
  <c r="LZ91" i="27"/>
  <c r="ML91" i="27"/>
  <c r="MX91" i="27"/>
  <c r="HW91" i="27"/>
  <c r="II91" i="27"/>
  <c r="IU91" i="27"/>
  <c r="JG91" i="27"/>
  <c r="JS91" i="27"/>
  <c r="KE91" i="27"/>
  <c r="KQ91" i="27"/>
  <c r="LC91" i="27"/>
  <c r="LO91" i="27"/>
  <c r="MA91" i="27"/>
  <c r="MM91" i="27"/>
  <c r="MY91" i="27"/>
  <c r="HX91" i="27"/>
  <c r="IJ91" i="27"/>
  <c r="IV91" i="27"/>
  <c r="JH91" i="27"/>
  <c r="JT91" i="27"/>
  <c r="KF91" i="27"/>
  <c r="KR91" i="27"/>
  <c r="LD91" i="27"/>
  <c r="LP91" i="27"/>
  <c r="MB91" i="27"/>
  <c r="MN91" i="27"/>
  <c r="R79" i="27"/>
  <c r="B79" i="27"/>
  <c r="HZ79" i="27"/>
  <c r="IL79" i="27"/>
  <c r="IX79" i="27"/>
  <c r="JJ79" i="27"/>
  <c r="JV79" i="27"/>
  <c r="KH79" i="27"/>
  <c r="KT79" i="27"/>
  <c r="LF79" i="27"/>
  <c r="LR79" i="27"/>
  <c r="MD79" i="27"/>
  <c r="MP79" i="27"/>
  <c r="NB79" i="27"/>
  <c r="NN79" i="27"/>
  <c r="NZ79" i="27"/>
  <c r="OL79" i="27"/>
  <c r="OX79" i="27"/>
  <c r="PJ79" i="27"/>
  <c r="IA79" i="27"/>
  <c r="IM79" i="27"/>
  <c r="IY79" i="27"/>
  <c r="JK79" i="27"/>
  <c r="JW79" i="27"/>
  <c r="KI79" i="27"/>
  <c r="KU79" i="27"/>
  <c r="LG79" i="27"/>
  <c r="LS79" i="27"/>
  <c r="ME79" i="27"/>
  <c r="MQ79" i="27"/>
  <c r="NC79" i="27"/>
  <c r="NO79" i="27"/>
  <c r="OA79" i="27"/>
  <c r="OM79" i="27"/>
  <c r="OY79" i="27"/>
  <c r="PK79" i="27"/>
  <c r="IB79" i="27"/>
  <c r="IN79" i="27"/>
  <c r="IZ79" i="27"/>
  <c r="JL79" i="27"/>
  <c r="JX79" i="27"/>
  <c r="KJ79" i="27"/>
  <c r="KV79" i="27"/>
  <c r="LH79" i="27"/>
  <c r="LT79" i="27"/>
  <c r="MF79" i="27"/>
  <c r="MR79" i="27"/>
  <c r="ND79" i="27"/>
  <c r="NP79" i="27"/>
  <c r="OB79" i="27"/>
  <c r="ON79" i="27"/>
  <c r="OZ79" i="27"/>
  <c r="PL79" i="27"/>
  <c r="IC79" i="27"/>
  <c r="IO79" i="27"/>
  <c r="JA79" i="27"/>
  <c r="JM79" i="27"/>
  <c r="JY79" i="27"/>
  <c r="KK79" i="27"/>
  <c r="KW79" i="27"/>
  <c r="LI79" i="27"/>
  <c r="LU79" i="27"/>
  <c r="MG79" i="27"/>
  <c r="MS79" i="27"/>
  <c r="NE79" i="27"/>
  <c r="NQ79" i="27"/>
  <c r="OC79" i="27"/>
  <c r="OO79" i="27"/>
  <c r="PA79" i="27"/>
  <c r="ID79" i="27"/>
  <c r="IP79" i="27"/>
  <c r="JB79" i="27"/>
  <c r="JN79" i="27"/>
  <c r="JZ79" i="27"/>
  <c r="KL79" i="27"/>
  <c r="KX79" i="27"/>
  <c r="LJ79" i="27"/>
  <c r="LV79" i="27"/>
  <c r="MH79" i="27"/>
  <c r="MT79" i="27"/>
  <c r="NF79" i="27"/>
  <c r="NR79" i="27"/>
  <c r="OD79" i="27"/>
  <c r="OP79" i="27"/>
  <c r="PB79" i="27"/>
  <c r="IE79" i="27"/>
  <c r="IQ79" i="27"/>
  <c r="JC79" i="27"/>
  <c r="JO79" i="27"/>
  <c r="KA79" i="27"/>
  <c r="KM79" i="27"/>
  <c r="KY79" i="27"/>
  <c r="LK79" i="27"/>
  <c r="LW79" i="27"/>
  <c r="MI79" i="27"/>
  <c r="MU79" i="27"/>
  <c r="NG79" i="27"/>
  <c r="NS79" i="27"/>
  <c r="OE79" i="27"/>
  <c r="OQ79" i="27"/>
  <c r="PC79" i="27"/>
  <c r="IF79" i="27"/>
  <c r="IR79" i="27"/>
  <c r="JD79" i="27"/>
  <c r="JP79" i="27"/>
  <c r="KB79" i="27"/>
  <c r="KN79" i="27"/>
  <c r="KZ79" i="27"/>
  <c r="LL79" i="27"/>
  <c r="LX79" i="27"/>
  <c r="MJ79" i="27"/>
  <c r="MV79" i="27"/>
  <c r="NH79" i="27"/>
  <c r="NT79" i="27"/>
  <c r="OF79" i="27"/>
  <c r="OR79" i="27"/>
  <c r="PD79" i="27"/>
  <c r="HU79" i="27"/>
  <c r="IG79" i="27"/>
  <c r="IS79" i="27"/>
  <c r="JE79" i="27"/>
  <c r="JQ79" i="27"/>
  <c r="KC79" i="27"/>
  <c r="KO79" i="27"/>
  <c r="LA79" i="27"/>
  <c r="LM79" i="27"/>
  <c r="LY79" i="27"/>
  <c r="MK79" i="27"/>
  <c r="MW79" i="27"/>
  <c r="NI79" i="27"/>
  <c r="NU79" i="27"/>
  <c r="OG79" i="27"/>
  <c r="OS79" i="27"/>
  <c r="PE79" i="27"/>
  <c r="HV79" i="27"/>
  <c r="IH79" i="27"/>
  <c r="IT79" i="27"/>
  <c r="JF79" i="27"/>
  <c r="JR79" i="27"/>
  <c r="KD79" i="27"/>
  <c r="KP79" i="27"/>
  <c r="LB79" i="27"/>
  <c r="LN79" i="27"/>
  <c r="LZ79" i="27"/>
  <c r="ML79" i="27"/>
  <c r="MX79" i="27"/>
  <c r="NJ79" i="27"/>
  <c r="NV79" i="27"/>
  <c r="OH79" i="27"/>
  <c r="OT79" i="27"/>
  <c r="PF79" i="27"/>
  <c r="HW79" i="27"/>
  <c r="II79" i="27"/>
  <c r="IU79" i="27"/>
  <c r="JG79" i="27"/>
  <c r="JS79" i="27"/>
  <c r="KE79" i="27"/>
  <c r="KQ79" i="27"/>
  <c r="LC79" i="27"/>
  <c r="LO79" i="27"/>
  <c r="MA79" i="27"/>
  <c r="MM79" i="27"/>
  <c r="MY79" i="27"/>
  <c r="NK79" i="27"/>
  <c r="NW79" i="27"/>
  <c r="OI79" i="27"/>
  <c r="OU79" i="27"/>
  <c r="PG79" i="27"/>
  <c r="HX79" i="27"/>
  <c r="IJ79" i="27"/>
  <c r="IV79" i="27"/>
  <c r="JH79" i="27"/>
  <c r="JT79" i="27"/>
  <c r="KF79" i="27"/>
  <c r="KR79" i="27"/>
  <c r="LD79" i="27"/>
  <c r="LP79" i="27"/>
  <c r="MB79" i="27"/>
  <c r="MN79" i="27"/>
  <c r="MZ79" i="27"/>
  <c r="NL79" i="27"/>
  <c r="NX79" i="27"/>
  <c r="OJ79" i="27"/>
  <c r="OV79" i="27"/>
  <c r="PH79" i="27"/>
  <c r="R67" i="27"/>
  <c r="B67" i="27"/>
  <c r="IC67" i="27"/>
  <c r="IO67" i="27"/>
  <c r="JA67" i="27"/>
  <c r="JM67" i="27"/>
  <c r="JY67" i="27"/>
  <c r="KK67" i="27"/>
  <c r="KW67" i="27"/>
  <c r="LI67" i="27"/>
  <c r="LU67" i="27"/>
  <c r="MG67" i="27"/>
  <c r="MS67" i="27"/>
  <c r="NE67" i="27"/>
  <c r="NQ67" i="27"/>
  <c r="OC67" i="27"/>
  <c r="OO67" i="27"/>
  <c r="PA67" i="27"/>
  <c r="ID67" i="27"/>
  <c r="IP67" i="27"/>
  <c r="JB67" i="27"/>
  <c r="JN67" i="27"/>
  <c r="JZ67" i="27"/>
  <c r="KL67" i="27"/>
  <c r="KX67" i="27"/>
  <c r="LJ67" i="27"/>
  <c r="LV67" i="27"/>
  <c r="MH67" i="27"/>
  <c r="MT67" i="27"/>
  <c r="NF67" i="27"/>
  <c r="NR67" i="27"/>
  <c r="OD67" i="27"/>
  <c r="OP67" i="27"/>
  <c r="PB67" i="27"/>
  <c r="IE67" i="27"/>
  <c r="IQ67" i="27"/>
  <c r="JC67" i="27"/>
  <c r="JO67" i="27"/>
  <c r="KA67" i="27"/>
  <c r="KM67" i="27"/>
  <c r="KY67" i="27"/>
  <c r="LK67" i="27"/>
  <c r="LW67" i="27"/>
  <c r="IF67" i="27"/>
  <c r="IR67" i="27"/>
  <c r="JD67" i="27"/>
  <c r="JP67" i="27"/>
  <c r="KB67" i="27"/>
  <c r="KN67" i="27"/>
  <c r="KZ67" i="27"/>
  <c r="LL67" i="27"/>
  <c r="LX67" i="27"/>
  <c r="MJ67" i="27"/>
  <c r="MV67" i="27"/>
  <c r="NH67" i="27"/>
  <c r="NT67" i="27"/>
  <c r="OF67" i="27"/>
  <c r="OR67" i="27"/>
  <c r="PD67" i="27"/>
  <c r="HU67" i="27"/>
  <c r="IG67" i="27"/>
  <c r="IS67" i="27"/>
  <c r="JE67" i="27"/>
  <c r="JQ67" i="27"/>
  <c r="KC67" i="27"/>
  <c r="KO67" i="27"/>
  <c r="LA67" i="27"/>
  <c r="LM67" i="27"/>
  <c r="LY67" i="27"/>
  <c r="MK67" i="27"/>
  <c r="MW67" i="27"/>
  <c r="NI67" i="27"/>
  <c r="NU67" i="27"/>
  <c r="OG67" i="27"/>
  <c r="OS67" i="27"/>
  <c r="PE67" i="27"/>
  <c r="HV67" i="27"/>
  <c r="IH67" i="27"/>
  <c r="IT67" i="27"/>
  <c r="JF67" i="27"/>
  <c r="JR67" i="27"/>
  <c r="KD67" i="27"/>
  <c r="KP67" i="27"/>
  <c r="LB67" i="27"/>
  <c r="LN67" i="27"/>
  <c r="LZ67" i="27"/>
  <c r="ML67" i="27"/>
  <c r="MX67" i="27"/>
  <c r="NJ67" i="27"/>
  <c r="NV67" i="27"/>
  <c r="OH67" i="27"/>
  <c r="OT67" i="27"/>
  <c r="PF67" i="27"/>
  <c r="HW67" i="27"/>
  <c r="II67" i="27"/>
  <c r="IU67" i="27"/>
  <c r="JG67" i="27"/>
  <c r="JS67" i="27"/>
  <c r="KE67" i="27"/>
  <c r="KQ67" i="27"/>
  <c r="LC67" i="27"/>
  <c r="LO67" i="27"/>
  <c r="MA67" i="27"/>
  <c r="MM67" i="27"/>
  <c r="MY67" i="27"/>
  <c r="NK67" i="27"/>
  <c r="NW67" i="27"/>
  <c r="OI67" i="27"/>
  <c r="OU67" i="27"/>
  <c r="PG67" i="27"/>
  <c r="HX67" i="27"/>
  <c r="IJ67" i="27"/>
  <c r="IV67" i="27"/>
  <c r="JH67" i="27"/>
  <c r="JT67" i="27"/>
  <c r="KF67" i="27"/>
  <c r="KR67" i="27"/>
  <c r="LD67" i="27"/>
  <c r="LP67" i="27"/>
  <c r="MB67" i="27"/>
  <c r="MN67" i="27"/>
  <c r="MZ67" i="27"/>
  <c r="NL67" i="27"/>
  <c r="NX67" i="27"/>
  <c r="OJ67" i="27"/>
  <c r="OV67" i="27"/>
  <c r="PH67" i="27"/>
  <c r="HY67" i="27"/>
  <c r="IK67" i="27"/>
  <c r="IW67" i="27"/>
  <c r="JI67" i="27"/>
  <c r="JU67" i="27"/>
  <c r="KG67" i="27"/>
  <c r="KS67" i="27"/>
  <c r="LE67" i="27"/>
  <c r="LQ67" i="27"/>
  <c r="MC67" i="27"/>
  <c r="MO67" i="27"/>
  <c r="NA67" i="27"/>
  <c r="NM67" i="27"/>
  <c r="NY67" i="27"/>
  <c r="OK67" i="27"/>
  <c r="OW67" i="27"/>
  <c r="PI67" i="27"/>
  <c r="HZ67" i="27"/>
  <c r="IL67" i="27"/>
  <c r="IX67" i="27"/>
  <c r="JJ67" i="27"/>
  <c r="JV67" i="27"/>
  <c r="KH67" i="27"/>
  <c r="KT67" i="27"/>
  <c r="LF67" i="27"/>
  <c r="LR67" i="27"/>
  <c r="MD67" i="27"/>
  <c r="MP67" i="27"/>
  <c r="NB67" i="27"/>
  <c r="NN67" i="27"/>
  <c r="NZ67" i="27"/>
  <c r="OL67" i="27"/>
  <c r="OX67" i="27"/>
  <c r="PJ67" i="27"/>
  <c r="JW67" i="27"/>
  <c r="MI67" i="27"/>
  <c r="OE67" i="27"/>
  <c r="JX67" i="27"/>
  <c r="MQ67" i="27"/>
  <c r="OM67" i="27"/>
  <c r="KI67" i="27"/>
  <c r="MR67" i="27"/>
  <c r="ON67" i="27"/>
  <c r="KJ67" i="27"/>
  <c r="MU67" i="27"/>
  <c r="OQ67" i="27"/>
  <c r="IA67" i="27"/>
  <c r="KU67" i="27"/>
  <c r="NC67" i="27"/>
  <c r="OY67" i="27"/>
  <c r="IB67" i="27"/>
  <c r="KV67" i="27"/>
  <c r="ND67" i="27"/>
  <c r="OZ67" i="27"/>
  <c r="IM67" i="27"/>
  <c r="LG67" i="27"/>
  <c r="NG67" i="27"/>
  <c r="PC67" i="27"/>
  <c r="IN67" i="27"/>
  <c r="LH67" i="27"/>
  <c r="NO67" i="27"/>
  <c r="PK67" i="27"/>
  <c r="IY67" i="27"/>
  <c r="LS67" i="27"/>
  <c r="NP67" i="27"/>
  <c r="PL67" i="27"/>
  <c r="IZ67" i="27"/>
  <c r="LT67" i="27"/>
  <c r="NS67" i="27"/>
  <c r="JK67" i="27"/>
  <c r="ME67" i="27"/>
  <c r="OA67" i="27"/>
  <c r="JL67" i="27"/>
  <c r="MF67" i="27"/>
  <c r="OB67" i="27"/>
  <c r="R55" i="27"/>
  <c r="B55" i="27"/>
  <c r="IC55" i="27"/>
  <c r="IO55" i="27"/>
  <c r="JA55" i="27"/>
  <c r="JM55" i="27"/>
  <c r="JY55" i="27"/>
  <c r="KK55" i="27"/>
  <c r="KW55" i="27"/>
  <c r="LI55" i="27"/>
  <c r="LU55" i="27"/>
  <c r="MG55" i="27"/>
  <c r="MS55" i="27"/>
  <c r="NE55" i="27"/>
  <c r="NQ55" i="27"/>
  <c r="OC55" i="27"/>
  <c r="OO55" i="27"/>
  <c r="PA55" i="27"/>
  <c r="ID55" i="27"/>
  <c r="IP55" i="27"/>
  <c r="JB55" i="27"/>
  <c r="JN55" i="27"/>
  <c r="JZ55" i="27"/>
  <c r="KL55" i="27"/>
  <c r="KX55" i="27"/>
  <c r="LJ55" i="27"/>
  <c r="LV55" i="27"/>
  <c r="MH55" i="27"/>
  <c r="MT55" i="27"/>
  <c r="NF55" i="27"/>
  <c r="NR55" i="27"/>
  <c r="OD55" i="27"/>
  <c r="OP55" i="27"/>
  <c r="PB55" i="27"/>
  <c r="IE55" i="27"/>
  <c r="IQ55" i="27"/>
  <c r="JC55" i="27"/>
  <c r="JO55" i="27"/>
  <c r="KA55" i="27"/>
  <c r="KM55" i="27"/>
  <c r="KY55" i="27"/>
  <c r="LK55" i="27"/>
  <c r="LW55" i="27"/>
  <c r="MI55" i="27"/>
  <c r="MU55" i="27"/>
  <c r="NG55" i="27"/>
  <c r="NS55" i="27"/>
  <c r="OE55" i="27"/>
  <c r="OQ55" i="27"/>
  <c r="PC55" i="27"/>
  <c r="IF55" i="27"/>
  <c r="IR55" i="27"/>
  <c r="JD55" i="27"/>
  <c r="JP55" i="27"/>
  <c r="KB55" i="27"/>
  <c r="KN55" i="27"/>
  <c r="KZ55" i="27"/>
  <c r="LL55" i="27"/>
  <c r="LX55" i="27"/>
  <c r="MJ55" i="27"/>
  <c r="MV55" i="27"/>
  <c r="NH55" i="27"/>
  <c r="NT55" i="27"/>
  <c r="OF55" i="27"/>
  <c r="OR55" i="27"/>
  <c r="PD55" i="27"/>
  <c r="HU55" i="27"/>
  <c r="IG55" i="27"/>
  <c r="IS55" i="27"/>
  <c r="JE55" i="27"/>
  <c r="JQ55" i="27"/>
  <c r="KC55" i="27"/>
  <c r="KO55" i="27"/>
  <c r="LA55" i="27"/>
  <c r="LM55" i="27"/>
  <c r="LY55" i="27"/>
  <c r="MK55" i="27"/>
  <c r="MW55" i="27"/>
  <c r="NI55" i="27"/>
  <c r="NU55" i="27"/>
  <c r="OG55" i="27"/>
  <c r="OS55" i="27"/>
  <c r="PE55" i="27"/>
  <c r="HV55" i="27"/>
  <c r="IH55" i="27"/>
  <c r="IT55" i="27"/>
  <c r="JF55" i="27"/>
  <c r="JR55" i="27"/>
  <c r="KD55" i="27"/>
  <c r="KP55" i="27"/>
  <c r="LB55" i="27"/>
  <c r="LN55" i="27"/>
  <c r="LZ55" i="27"/>
  <c r="ML55" i="27"/>
  <c r="MX55" i="27"/>
  <c r="NJ55" i="27"/>
  <c r="NV55" i="27"/>
  <c r="OH55" i="27"/>
  <c r="OT55" i="27"/>
  <c r="PF55" i="27"/>
  <c r="HW55" i="27"/>
  <c r="II55" i="27"/>
  <c r="IU55" i="27"/>
  <c r="JG55" i="27"/>
  <c r="JS55" i="27"/>
  <c r="KE55" i="27"/>
  <c r="KQ55" i="27"/>
  <c r="LC55" i="27"/>
  <c r="LO55" i="27"/>
  <c r="MA55" i="27"/>
  <c r="MM55" i="27"/>
  <c r="MY55" i="27"/>
  <c r="NK55" i="27"/>
  <c r="NW55" i="27"/>
  <c r="OI55" i="27"/>
  <c r="OU55" i="27"/>
  <c r="PG55" i="27"/>
  <c r="HX55" i="27"/>
  <c r="IJ55" i="27"/>
  <c r="IV55" i="27"/>
  <c r="JH55" i="27"/>
  <c r="JT55" i="27"/>
  <c r="KF55" i="27"/>
  <c r="KR55" i="27"/>
  <c r="LD55" i="27"/>
  <c r="LP55" i="27"/>
  <c r="MB55" i="27"/>
  <c r="MN55" i="27"/>
  <c r="MZ55" i="27"/>
  <c r="NL55" i="27"/>
  <c r="NX55" i="27"/>
  <c r="OJ55" i="27"/>
  <c r="OV55" i="27"/>
  <c r="PH55" i="27"/>
  <c r="HY55" i="27"/>
  <c r="IK55" i="27"/>
  <c r="IW55" i="27"/>
  <c r="JI55" i="27"/>
  <c r="JU55" i="27"/>
  <c r="KG55" i="27"/>
  <c r="KS55" i="27"/>
  <c r="LE55" i="27"/>
  <c r="LQ55" i="27"/>
  <c r="MC55" i="27"/>
  <c r="MO55" i="27"/>
  <c r="NA55" i="27"/>
  <c r="NM55" i="27"/>
  <c r="NY55" i="27"/>
  <c r="OK55" i="27"/>
  <c r="OW55" i="27"/>
  <c r="PI55" i="27"/>
  <c r="HZ55" i="27"/>
  <c r="IL55" i="27"/>
  <c r="IX55" i="27"/>
  <c r="JJ55" i="27"/>
  <c r="JV55" i="27"/>
  <c r="KH55" i="27"/>
  <c r="KT55" i="27"/>
  <c r="LF55" i="27"/>
  <c r="LR55" i="27"/>
  <c r="MD55" i="27"/>
  <c r="MP55" i="27"/>
  <c r="NB55" i="27"/>
  <c r="NN55" i="27"/>
  <c r="NZ55" i="27"/>
  <c r="OL55" i="27"/>
  <c r="OX55" i="27"/>
  <c r="PJ55" i="27"/>
  <c r="IA55" i="27"/>
  <c r="KU55" i="27"/>
  <c r="NO55" i="27"/>
  <c r="IB55" i="27"/>
  <c r="KV55" i="27"/>
  <c r="NP55" i="27"/>
  <c r="IM55" i="27"/>
  <c r="LG55" i="27"/>
  <c r="OA55" i="27"/>
  <c r="IN55" i="27"/>
  <c r="LH55" i="27"/>
  <c r="OB55" i="27"/>
  <c r="IY55" i="27"/>
  <c r="LS55" i="27"/>
  <c r="OM55" i="27"/>
  <c r="IZ55" i="27"/>
  <c r="LT55" i="27"/>
  <c r="ON55" i="27"/>
  <c r="JK55" i="27"/>
  <c r="ME55" i="27"/>
  <c r="OY55" i="27"/>
  <c r="JL55" i="27"/>
  <c r="MF55" i="27"/>
  <c r="OZ55" i="27"/>
  <c r="JW55" i="27"/>
  <c r="MQ55" i="27"/>
  <c r="PK55" i="27"/>
  <c r="JX55" i="27"/>
  <c r="MR55" i="27"/>
  <c r="PL55" i="27"/>
  <c r="KI55" i="27"/>
  <c r="NC55" i="27"/>
  <c r="KJ55" i="27"/>
  <c r="ND55" i="27"/>
  <c r="R43" i="27"/>
  <c r="B43" i="27"/>
  <c r="IC43" i="27"/>
  <c r="IO43" i="27"/>
  <c r="JA43" i="27"/>
  <c r="JM43" i="27"/>
  <c r="JY43" i="27"/>
  <c r="KK43" i="27"/>
  <c r="KW43" i="27"/>
  <c r="LI43" i="27"/>
  <c r="LU43" i="27"/>
  <c r="MG43" i="27"/>
  <c r="MS43" i="27"/>
  <c r="NE43" i="27"/>
  <c r="NQ43" i="27"/>
  <c r="OC43" i="27"/>
  <c r="OO43" i="27"/>
  <c r="PA43" i="27"/>
  <c r="ID43" i="27"/>
  <c r="IP43" i="27"/>
  <c r="JB43" i="27"/>
  <c r="JN43" i="27"/>
  <c r="JZ43" i="27"/>
  <c r="KL43" i="27"/>
  <c r="KX43" i="27"/>
  <c r="LJ43" i="27"/>
  <c r="LV43" i="27"/>
  <c r="MH43" i="27"/>
  <c r="MT43" i="27"/>
  <c r="NF43" i="27"/>
  <c r="NR43" i="27"/>
  <c r="OD43" i="27"/>
  <c r="OP43" i="27"/>
  <c r="PB43" i="27"/>
  <c r="IE43" i="27"/>
  <c r="IQ43" i="27"/>
  <c r="JC43" i="27"/>
  <c r="JO43" i="27"/>
  <c r="KA43" i="27"/>
  <c r="KM43" i="27"/>
  <c r="KY43" i="27"/>
  <c r="LK43" i="27"/>
  <c r="LW43" i="27"/>
  <c r="MI43" i="27"/>
  <c r="MU43" i="27"/>
  <c r="NG43" i="27"/>
  <c r="NS43" i="27"/>
  <c r="OE43" i="27"/>
  <c r="OQ43" i="27"/>
  <c r="PC43" i="27"/>
  <c r="IF43" i="27"/>
  <c r="IR43" i="27"/>
  <c r="JD43" i="27"/>
  <c r="JP43" i="27"/>
  <c r="KB43" i="27"/>
  <c r="KN43" i="27"/>
  <c r="KZ43" i="27"/>
  <c r="LL43" i="27"/>
  <c r="LX43" i="27"/>
  <c r="MJ43" i="27"/>
  <c r="MV43" i="27"/>
  <c r="NH43" i="27"/>
  <c r="NT43" i="27"/>
  <c r="OF43" i="27"/>
  <c r="OR43" i="27"/>
  <c r="PD43" i="27"/>
  <c r="HU43" i="27"/>
  <c r="IG43" i="27"/>
  <c r="IS43" i="27"/>
  <c r="JE43" i="27"/>
  <c r="JQ43" i="27"/>
  <c r="KC43" i="27"/>
  <c r="KO43" i="27"/>
  <c r="LA43" i="27"/>
  <c r="LM43" i="27"/>
  <c r="LY43" i="27"/>
  <c r="MK43" i="27"/>
  <c r="MW43" i="27"/>
  <c r="NI43" i="27"/>
  <c r="NU43" i="27"/>
  <c r="OG43" i="27"/>
  <c r="OS43" i="27"/>
  <c r="PE43" i="27"/>
  <c r="HV43" i="27"/>
  <c r="IH43" i="27"/>
  <c r="IT43" i="27"/>
  <c r="JF43" i="27"/>
  <c r="JR43" i="27"/>
  <c r="KD43" i="27"/>
  <c r="KP43" i="27"/>
  <c r="LB43" i="27"/>
  <c r="LN43" i="27"/>
  <c r="LZ43" i="27"/>
  <c r="ML43" i="27"/>
  <c r="MX43" i="27"/>
  <c r="NJ43" i="27"/>
  <c r="NV43" i="27"/>
  <c r="OH43" i="27"/>
  <c r="OT43" i="27"/>
  <c r="PF43" i="27"/>
  <c r="HW43" i="27"/>
  <c r="II43" i="27"/>
  <c r="IU43" i="27"/>
  <c r="JG43" i="27"/>
  <c r="JS43" i="27"/>
  <c r="KE43" i="27"/>
  <c r="KQ43" i="27"/>
  <c r="LC43" i="27"/>
  <c r="LO43" i="27"/>
  <c r="MA43" i="27"/>
  <c r="MM43" i="27"/>
  <c r="MY43" i="27"/>
  <c r="NK43" i="27"/>
  <c r="NW43" i="27"/>
  <c r="OI43" i="27"/>
  <c r="OU43" i="27"/>
  <c r="PG43" i="27"/>
  <c r="HX43" i="27"/>
  <c r="IJ43" i="27"/>
  <c r="IV43" i="27"/>
  <c r="JH43" i="27"/>
  <c r="JT43" i="27"/>
  <c r="KF43" i="27"/>
  <c r="KR43" i="27"/>
  <c r="LD43" i="27"/>
  <c r="LP43" i="27"/>
  <c r="MB43" i="27"/>
  <c r="MN43" i="27"/>
  <c r="MZ43" i="27"/>
  <c r="NL43" i="27"/>
  <c r="NX43" i="27"/>
  <c r="OJ43" i="27"/>
  <c r="OV43" i="27"/>
  <c r="PH43" i="27"/>
  <c r="HY43" i="27"/>
  <c r="IK43" i="27"/>
  <c r="IW43" i="27"/>
  <c r="JI43" i="27"/>
  <c r="JU43" i="27"/>
  <c r="KG43" i="27"/>
  <c r="KS43" i="27"/>
  <c r="LE43" i="27"/>
  <c r="LQ43" i="27"/>
  <c r="MC43" i="27"/>
  <c r="MO43" i="27"/>
  <c r="NA43" i="27"/>
  <c r="NM43" i="27"/>
  <c r="NY43" i="27"/>
  <c r="OK43" i="27"/>
  <c r="OW43" i="27"/>
  <c r="PI43" i="27"/>
  <c r="HZ43" i="27"/>
  <c r="IL43" i="27"/>
  <c r="IX43" i="27"/>
  <c r="JJ43" i="27"/>
  <c r="JV43" i="27"/>
  <c r="KH43" i="27"/>
  <c r="KT43" i="27"/>
  <c r="LF43" i="27"/>
  <c r="LR43" i="27"/>
  <c r="MD43" i="27"/>
  <c r="MP43" i="27"/>
  <c r="NB43" i="27"/>
  <c r="NN43" i="27"/>
  <c r="NZ43" i="27"/>
  <c r="OL43" i="27"/>
  <c r="OX43" i="27"/>
  <c r="PJ43" i="27"/>
  <c r="IY43" i="27"/>
  <c r="LS43" i="27"/>
  <c r="OM43" i="27"/>
  <c r="IZ43" i="27"/>
  <c r="LT43" i="27"/>
  <c r="ON43" i="27"/>
  <c r="JK43" i="27"/>
  <c r="ME43" i="27"/>
  <c r="OY43" i="27"/>
  <c r="JL43" i="27"/>
  <c r="MF43" i="27"/>
  <c r="OZ43" i="27"/>
  <c r="JW43" i="27"/>
  <c r="MQ43" i="27"/>
  <c r="PK43" i="27"/>
  <c r="JX43" i="27"/>
  <c r="MR43" i="27"/>
  <c r="PL43" i="27"/>
  <c r="KI43" i="27"/>
  <c r="NC43" i="27"/>
  <c r="KJ43" i="27"/>
  <c r="ND43" i="27"/>
  <c r="IA43" i="27"/>
  <c r="KU43" i="27"/>
  <c r="NO43" i="27"/>
  <c r="IB43" i="27"/>
  <c r="KV43" i="27"/>
  <c r="NP43" i="27"/>
  <c r="IM43" i="27"/>
  <c r="LG43" i="27"/>
  <c r="OA43" i="27"/>
  <c r="IN43" i="27"/>
  <c r="LH43" i="27"/>
  <c r="OB43" i="27"/>
  <c r="R31" i="27"/>
  <c r="B31" i="27"/>
  <c r="HV31" i="27"/>
  <c r="IH31" i="27"/>
  <c r="IT31" i="27"/>
  <c r="JF31" i="27"/>
  <c r="JR31" i="27"/>
  <c r="KD31" i="27"/>
  <c r="KP31" i="27"/>
  <c r="LB31" i="27"/>
  <c r="LN31" i="27"/>
  <c r="LZ31" i="27"/>
  <c r="ML31" i="27"/>
  <c r="MX31" i="27"/>
  <c r="NJ31" i="27"/>
  <c r="NV31" i="27"/>
  <c r="OH31" i="27"/>
  <c r="OT31" i="27"/>
  <c r="PF31" i="27"/>
  <c r="HW31" i="27"/>
  <c r="II31" i="27"/>
  <c r="IU31" i="27"/>
  <c r="JG31" i="27"/>
  <c r="JS31" i="27"/>
  <c r="KE31" i="27"/>
  <c r="KQ31" i="27"/>
  <c r="LC31" i="27"/>
  <c r="LO31" i="27"/>
  <c r="MA31" i="27"/>
  <c r="MM31" i="27"/>
  <c r="MY31" i="27"/>
  <c r="NK31" i="27"/>
  <c r="NW31" i="27"/>
  <c r="OI31" i="27"/>
  <c r="OU31" i="27"/>
  <c r="PG31" i="27"/>
  <c r="HX31" i="27"/>
  <c r="IJ31" i="27"/>
  <c r="IV31" i="27"/>
  <c r="JH31" i="27"/>
  <c r="JT31" i="27"/>
  <c r="KF31" i="27"/>
  <c r="KR31" i="27"/>
  <c r="LD31" i="27"/>
  <c r="LP31" i="27"/>
  <c r="MB31" i="27"/>
  <c r="MN31" i="27"/>
  <c r="MZ31" i="27"/>
  <c r="NL31" i="27"/>
  <c r="NX31" i="27"/>
  <c r="OJ31" i="27"/>
  <c r="OV31" i="27"/>
  <c r="PH31" i="27"/>
  <c r="HY31" i="27"/>
  <c r="IK31" i="27"/>
  <c r="IW31" i="27"/>
  <c r="JI31" i="27"/>
  <c r="JU31" i="27"/>
  <c r="KG31" i="27"/>
  <c r="KS31" i="27"/>
  <c r="LE31" i="27"/>
  <c r="LQ31" i="27"/>
  <c r="MC31" i="27"/>
  <c r="MO31" i="27"/>
  <c r="NA31" i="27"/>
  <c r="NM31" i="27"/>
  <c r="NY31" i="27"/>
  <c r="OK31" i="27"/>
  <c r="OW31" i="27"/>
  <c r="PI31" i="27"/>
  <c r="HZ31" i="27"/>
  <c r="IL31" i="27"/>
  <c r="IX31" i="27"/>
  <c r="JJ31" i="27"/>
  <c r="JV31" i="27"/>
  <c r="KH31" i="27"/>
  <c r="KT31" i="27"/>
  <c r="LF31" i="27"/>
  <c r="LR31" i="27"/>
  <c r="MD31" i="27"/>
  <c r="MP31" i="27"/>
  <c r="NB31" i="27"/>
  <c r="NN31" i="27"/>
  <c r="NZ31" i="27"/>
  <c r="OL31" i="27"/>
  <c r="OX31" i="27"/>
  <c r="PJ31" i="27"/>
  <c r="IA31" i="27"/>
  <c r="IM31" i="27"/>
  <c r="IY31" i="27"/>
  <c r="JK31" i="27"/>
  <c r="JW31" i="27"/>
  <c r="KI31" i="27"/>
  <c r="KU31" i="27"/>
  <c r="LG31" i="27"/>
  <c r="LS31" i="27"/>
  <c r="ME31" i="27"/>
  <c r="MQ31" i="27"/>
  <c r="NC31" i="27"/>
  <c r="NO31" i="27"/>
  <c r="OA31" i="27"/>
  <c r="OM31" i="27"/>
  <c r="OY31" i="27"/>
  <c r="PK31" i="27"/>
  <c r="IB31" i="27"/>
  <c r="IN31" i="27"/>
  <c r="IZ31" i="27"/>
  <c r="JL31" i="27"/>
  <c r="JX31" i="27"/>
  <c r="KJ31" i="27"/>
  <c r="KV31" i="27"/>
  <c r="LH31" i="27"/>
  <c r="LT31" i="27"/>
  <c r="MF31" i="27"/>
  <c r="MR31" i="27"/>
  <c r="ND31" i="27"/>
  <c r="NP31" i="27"/>
  <c r="OB31" i="27"/>
  <c r="ON31" i="27"/>
  <c r="OZ31" i="27"/>
  <c r="PL31" i="27"/>
  <c r="IC31" i="27"/>
  <c r="IO31" i="27"/>
  <c r="JA31" i="27"/>
  <c r="JM31" i="27"/>
  <c r="JY31" i="27"/>
  <c r="KK31" i="27"/>
  <c r="KW31" i="27"/>
  <c r="LI31" i="27"/>
  <c r="LU31" i="27"/>
  <c r="MG31" i="27"/>
  <c r="MS31" i="27"/>
  <c r="NE31" i="27"/>
  <c r="NQ31" i="27"/>
  <c r="OC31" i="27"/>
  <c r="OO31" i="27"/>
  <c r="PA31" i="27"/>
  <c r="ID31" i="27"/>
  <c r="IP31" i="27"/>
  <c r="JB31" i="27"/>
  <c r="JN31" i="27"/>
  <c r="JZ31" i="27"/>
  <c r="KL31" i="27"/>
  <c r="KX31" i="27"/>
  <c r="LJ31" i="27"/>
  <c r="LV31" i="27"/>
  <c r="MH31" i="27"/>
  <c r="MT31" i="27"/>
  <c r="NF31" i="27"/>
  <c r="NR31" i="27"/>
  <c r="OD31" i="27"/>
  <c r="OP31" i="27"/>
  <c r="PB31" i="27"/>
  <c r="IG31" i="27"/>
  <c r="KC31" i="27"/>
  <c r="LY31" i="27"/>
  <c r="NU31" i="27"/>
  <c r="IQ31" i="27"/>
  <c r="KM31" i="27"/>
  <c r="MI31" i="27"/>
  <c r="OE31" i="27"/>
  <c r="IR31" i="27"/>
  <c r="KN31" i="27"/>
  <c r="MJ31" i="27"/>
  <c r="OF31" i="27"/>
  <c r="IS31" i="27"/>
  <c r="KO31" i="27"/>
  <c r="MK31" i="27"/>
  <c r="OG31" i="27"/>
  <c r="JC31" i="27"/>
  <c r="KY31" i="27"/>
  <c r="MU31" i="27"/>
  <c r="OQ31" i="27"/>
  <c r="JD31" i="27"/>
  <c r="KZ31" i="27"/>
  <c r="MV31" i="27"/>
  <c r="OR31" i="27"/>
  <c r="JE31" i="27"/>
  <c r="LA31" i="27"/>
  <c r="MW31" i="27"/>
  <c r="OS31" i="27"/>
  <c r="JO31" i="27"/>
  <c r="LK31" i="27"/>
  <c r="NG31" i="27"/>
  <c r="PC31" i="27"/>
  <c r="JP31" i="27"/>
  <c r="LL31" i="27"/>
  <c r="NH31" i="27"/>
  <c r="PD31" i="27"/>
  <c r="HU31" i="27"/>
  <c r="JQ31" i="27"/>
  <c r="LM31" i="27"/>
  <c r="NI31" i="27"/>
  <c r="PE31" i="27"/>
  <c r="KA31" i="27"/>
  <c r="KB31" i="27"/>
  <c r="LW31" i="27"/>
  <c r="LX31" i="27"/>
  <c r="NS31" i="27"/>
  <c r="NT31" i="27"/>
  <c r="IE31" i="27"/>
  <c r="IF31" i="27"/>
  <c r="R19" i="27"/>
  <c r="B19" i="27"/>
  <c r="HV19" i="27"/>
  <c r="IH19" i="27"/>
  <c r="IT19" i="27"/>
  <c r="JF19" i="27"/>
  <c r="JR19" i="27"/>
  <c r="KD19" i="27"/>
  <c r="KP19" i="27"/>
  <c r="LB19" i="27"/>
  <c r="LN19" i="27"/>
  <c r="LZ19" i="27"/>
  <c r="ML19" i="27"/>
  <c r="MX19" i="27"/>
  <c r="NJ19" i="27"/>
  <c r="NV19" i="27"/>
  <c r="OH19" i="27"/>
  <c r="OT19" i="27"/>
  <c r="PF19" i="27"/>
  <c r="HW19" i="27"/>
  <c r="II19" i="27"/>
  <c r="IU19" i="27"/>
  <c r="JG19" i="27"/>
  <c r="JS19" i="27"/>
  <c r="KE19" i="27"/>
  <c r="KQ19" i="27"/>
  <c r="LC19" i="27"/>
  <c r="LO19" i="27"/>
  <c r="MA19" i="27"/>
  <c r="MM19" i="27"/>
  <c r="MY19" i="27"/>
  <c r="NK19" i="27"/>
  <c r="NW19" i="27"/>
  <c r="OI19" i="27"/>
  <c r="OU19" i="27"/>
  <c r="PG19" i="27"/>
  <c r="HX19" i="27"/>
  <c r="IJ19" i="27"/>
  <c r="IV19" i="27"/>
  <c r="JH19" i="27"/>
  <c r="JT19" i="27"/>
  <c r="KF19" i="27"/>
  <c r="KR19" i="27"/>
  <c r="LD19" i="27"/>
  <c r="LP19" i="27"/>
  <c r="MB19" i="27"/>
  <c r="MN19" i="27"/>
  <c r="MZ19" i="27"/>
  <c r="NL19" i="27"/>
  <c r="NX19" i="27"/>
  <c r="OJ19" i="27"/>
  <c r="OV19" i="27"/>
  <c r="PH19" i="27"/>
  <c r="HY19" i="27"/>
  <c r="IK19" i="27"/>
  <c r="IW19" i="27"/>
  <c r="JI19" i="27"/>
  <c r="JU19" i="27"/>
  <c r="KG19" i="27"/>
  <c r="KS19" i="27"/>
  <c r="LE19" i="27"/>
  <c r="LQ19" i="27"/>
  <c r="MC19" i="27"/>
  <c r="MO19" i="27"/>
  <c r="NA19" i="27"/>
  <c r="NM19" i="27"/>
  <c r="NY19" i="27"/>
  <c r="OK19" i="27"/>
  <c r="OW19" i="27"/>
  <c r="PI19" i="27"/>
  <c r="HZ19" i="27"/>
  <c r="IL19" i="27"/>
  <c r="IX19" i="27"/>
  <c r="JJ19" i="27"/>
  <c r="JV19" i="27"/>
  <c r="KH19" i="27"/>
  <c r="KT19" i="27"/>
  <c r="LF19" i="27"/>
  <c r="LR19" i="27"/>
  <c r="MD19" i="27"/>
  <c r="MP19" i="27"/>
  <c r="NB19" i="27"/>
  <c r="NN19" i="27"/>
  <c r="NZ19" i="27"/>
  <c r="OL19" i="27"/>
  <c r="OX19" i="27"/>
  <c r="PJ19" i="27"/>
  <c r="IA19" i="27"/>
  <c r="IM19" i="27"/>
  <c r="IY19" i="27"/>
  <c r="JK19" i="27"/>
  <c r="JW19" i="27"/>
  <c r="KI19" i="27"/>
  <c r="KU19" i="27"/>
  <c r="LG19" i="27"/>
  <c r="LS19" i="27"/>
  <c r="ME19" i="27"/>
  <c r="MQ19" i="27"/>
  <c r="NC19" i="27"/>
  <c r="NO19" i="27"/>
  <c r="OA19" i="27"/>
  <c r="OM19" i="27"/>
  <c r="OY19" i="27"/>
  <c r="PK19" i="27"/>
  <c r="IB19" i="27"/>
  <c r="IN19" i="27"/>
  <c r="IZ19" i="27"/>
  <c r="JL19" i="27"/>
  <c r="JX19" i="27"/>
  <c r="KJ19" i="27"/>
  <c r="KV19" i="27"/>
  <c r="LH19" i="27"/>
  <c r="LT19" i="27"/>
  <c r="MF19" i="27"/>
  <c r="MR19" i="27"/>
  <c r="ND19" i="27"/>
  <c r="NP19" i="27"/>
  <c r="OB19" i="27"/>
  <c r="ON19" i="27"/>
  <c r="OZ19" i="27"/>
  <c r="PL19" i="27"/>
  <c r="IC19" i="27"/>
  <c r="IO19" i="27"/>
  <c r="JA19" i="27"/>
  <c r="JM19" i="27"/>
  <c r="JY19" i="27"/>
  <c r="KK19" i="27"/>
  <c r="KW19" i="27"/>
  <c r="LI19" i="27"/>
  <c r="LU19" i="27"/>
  <c r="MG19" i="27"/>
  <c r="MS19" i="27"/>
  <c r="NE19" i="27"/>
  <c r="NQ19" i="27"/>
  <c r="OC19" i="27"/>
  <c r="OO19" i="27"/>
  <c r="PA19" i="27"/>
  <c r="ID19" i="27"/>
  <c r="IP19" i="27"/>
  <c r="JB19" i="27"/>
  <c r="JN19" i="27"/>
  <c r="JZ19" i="27"/>
  <c r="KL19" i="27"/>
  <c r="KX19" i="27"/>
  <c r="LJ19" i="27"/>
  <c r="LV19" i="27"/>
  <c r="MH19" i="27"/>
  <c r="MT19" i="27"/>
  <c r="NF19" i="27"/>
  <c r="NR19" i="27"/>
  <c r="OD19" i="27"/>
  <c r="OP19" i="27"/>
  <c r="PB19" i="27"/>
  <c r="IE19" i="27"/>
  <c r="IQ19" i="27"/>
  <c r="JC19" i="27"/>
  <c r="JO19" i="27"/>
  <c r="KA19" i="27"/>
  <c r="KM19" i="27"/>
  <c r="KY19" i="27"/>
  <c r="LK19" i="27"/>
  <c r="LW19" i="27"/>
  <c r="MI19" i="27"/>
  <c r="MU19" i="27"/>
  <c r="NG19" i="27"/>
  <c r="NS19" i="27"/>
  <c r="OE19" i="27"/>
  <c r="OQ19" i="27"/>
  <c r="PC19" i="27"/>
  <c r="IF19" i="27"/>
  <c r="KZ19" i="27"/>
  <c r="NT19" i="27"/>
  <c r="IG19" i="27"/>
  <c r="LA19" i="27"/>
  <c r="NU19" i="27"/>
  <c r="IR19" i="27"/>
  <c r="LL19" i="27"/>
  <c r="OF19" i="27"/>
  <c r="IS19" i="27"/>
  <c r="LM19" i="27"/>
  <c r="OG19" i="27"/>
  <c r="JD19" i="27"/>
  <c r="LX19" i="27"/>
  <c r="OR19" i="27"/>
  <c r="JE19" i="27"/>
  <c r="LY19" i="27"/>
  <c r="OS19" i="27"/>
  <c r="JP19" i="27"/>
  <c r="MJ19" i="27"/>
  <c r="PD19" i="27"/>
  <c r="JQ19" i="27"/>
  <c r="MK19" i="27"/>
  <c r="PE19" i="27"/>
  <c r="KB19" i="27"/>
  <c r="MV19" i="27"/>
  <c r="KC19" i="27"/>
  <c r="MW19" i="27"/>
  <c r="HU19" i="27"/>
  <c r="KN19" i="27"/>
  <c r="KO19" i="27"/>
  <c r="NH19" i="27"/>
  <c r="E5" i="27"/>
  <c r="O5" i="27" s="1"/>
  <c r="P5" i="27" s="1"/>
  <c r="HT101" i="27"/>
  <c r="HT89" i="27"/>
  <c r="HT77" i="27"/>
  <c r="PA103" i="27"/>
  <c r="OO103" i="27"/>
  <c r="OC103" i="27"/>
  <c r="NQ103" i="27"/>
  <c r="NE103" i="27"/>
  <c r="MS103" i="27"/>
  <c r="MG103" i="27"/>
  <c r="LU103" i="27"/>
  <c r="LI103" i="27"/>
  <c r="KW103" i="27"/>
  <c r="KK103" i="27"/>
  <c r="JY103" i="27"/>
  <c r="JM103" i="27"/>
  <c r="JA103" i="27"/>
  <c r="IO103" i="27"/>
  <c r="IC103" i="27"/>
  <c r="PI102" i="27"/>
  <c r="OW102" i="27"/>
  <c r="OK102" i="27"/>
  <c r="NY102" i="27"/>
  <c r="NM102" i="27"/>
  <c r="NA102" i="27"/>
  <c r="MO102" i="27"/>
  <c r="MC102" i="27"/>
  <c r="LQ102" i="27"/>
  <c r="LE102" i="27"/>
  <c r="KS102" i="27"/>
  <c r="KG102" i="27"/>
  <c r="JU102" i="27"/>
  <c r="JI102" i="27"/>
  <c r="IW102" i="27"/>
  <c r="IK102" i="27"/>
  <c r="HY102" i="27"/>
  <c r="PE101" i="27"/>
  <c r="OS101" i="27"/>
  <c r="OG101" i="27"/>
  <c r="NU101" i="27"/>
  <c r="NI101" i="27"/>
  <c r="MW101" i="27"/>
  <c r="MK101" i="27"/>
  <c r="LY101" i="27"/>
  <c r="LM101" i="27"/>
  <c r="LA101" i="27"/>
  <c r="KO101" i="27"/>
  <c r="KC101" i="27"/>
  <c r="JQ101" i="27"/>
  <c r="JE101" i="27"/>
  <c r="IS101" i="27"/>
  <c r="IG101" i="27"/>
  <c r="PA100" i="27"/>
  <c r="OO100" i="27"/>
  <c r="OC100" i="27"/>
  <c r="NQ100" i="27"/>
  <c r="NE100" i="27"/>
  <c r="MS100" i="27"/>
  <c r="MG100" i="27"/>
  <c r="LU100" i="27"/>
  <c r="LI100" i="27"/>
  <c r="KW100" i="27"/>
  <c r="KK100" i="27"/>
  <c r="JY100" i="27"/>
  <c r="JM100" i="27"/>
  <c r="JA100" i="27"/>
  <c r="IO100" i="27"/>
  <c r="IC100" i="27"/>
  <c r="PI99" i="27"/>
  <c r="OW99" i="27"/>
  <c r="OK99" i="27"/>
  <c r="NY99" i="27"/>
  <c r="NM99" i="27"/>
  <c r="NA99" i="27"/>
  <c r="MO99" i="27"/>
  <c r="MC99" i="27"/>
  <c r="LQ99" i="27"/>
  <c r="LE99" i="27"/>
  <c r="KS99" i="27"/>
  <c r="KG99" i="27"/>
  <c r="JU99" i="27"/>
  <c r="JI99" i="27"/>
  <c r="IW99" i="27"/>
  <c r="IK99" i="27"/>
  <c r="HY99" i="27"/>
  <c r="PE98" i="27"/>
  <c r="OS98" i="27"/>
  <c r="OG98" i="27"/>
  <c r="NU98" i="27"/>
  <c r="NI98" i="27"/>
  <c r="MW98" i="27"/>
  <c r="MK98" i="27"/>
  <c r="LY98" i="27"/>
  <c r="LM98" i="27"/>
  <c r="LA98" i="27"/>
  <c r="KO98" i="27"/>
  <c r="KC98" i="27"/>
  <c r="JQ98" i="27"/>
  <c r="JE98" i="27"/>
  <c r="IS98" i="27"/>
  <c r="IG98" i="27"/>
  <c r="HU98" i="27"/>
  <c r="PA97" i="27"/>
  <c r="OO97" i="27"/>
  <c r="OC97" i="27"/>
  <c r="NQ97" i="27"/>
  <c r="NE97" i="27"/>
  <c r="MS97" i="27"/>
  <c r="MG97" i="27"/>
  <c r="LU97" i="27"/>
  <c r="LI97" i="27"/>
  <c r="KW97" i="27"/>
  <c r="KK97" i="27"/>
  <c r="JY97" i="27"/>
  <c r="JM97" i="27"/>
  <c r="JA97" i="27"/>
  <c r="IO97" i="27"/>
  <c r="IC97" i="27"/>
  <c r="PI96" i="27"/>
  <c r="OW96" i="27"/>
  <c r="OK96" i="27"/>
  <c r="NY96" i="27"/>
  <c r="NM96" i="27"/>
  <c r="NA96" i="27"/>
  <c r="MO96" i="27"/>
  <c r="MC96" i="27"/>
  <c r="LQ96" i="27"/>
  <c r="LE96" i="27"/>
  <c r="KS96" i="27"/>
  <c r="KG96" i="27"/>
  <c r="JU96" i="27"/>
  <c r="JI96" i="27"/>
  <c r="IW96" i="27"/>
  <c r="IK96" i="27"/>
  <c r="HY96" i="27"/>
  <c r="PE95" i="27"/>
  <c r="OS95" i="27"/>
  <c r="OG95" i="27"/>
  <c r="NU95" i="27"/>
  <c r="NI95" i="27"/>
  <c r="MW95" i="27"/>
  <c r="MK95" i="27"/>
  <c r="LY95" i="27"/>
  <c r="LM95" i="27"/>
  <c r="LA95" i="27"/>
  <c r="KO95" i="27"/>
  <c r="KC95" i="27"/>
  <c r="JQ95" i="27"/>
  <c r="JE95" i="27"/>
  <c r="IS95" i="27"/>
  <c r="IG95" i="27"/>
  <c r="HU95" i="27"/>
  <c r="PA94" i="27"/>
  <c r="OO94" i="27"/>
  <c r="OC94" i="27"/>
  <c r="NQ94" i="27"/>
  <c r="NE94" i="27"/>
  <c r="MS94" i="27"/>
  <c r="MG94" i="27"/>
  <c r="LU94" i="27"/>
  <c r="LI94" i="27"/>
  <c r="KW94" i="27"/>
  <c r="KK94" i="27"/>
  <c r="JY94" i="27"/>
  <c r="JM94" i="27"/>
  <c r="JA94" i="27"/>
  <c r="IO94" i="27"/>
  <c r="IC94" i="27"/>
  <c r="PI93" i="27"/>
  <c r="OW93" i="27"/>
  <c r="OK93" i="27"/>
  <c r="NY93" i="27"/>
  <c r="NM93" i="27"/>
  <c r="NA93" i="27"/>
  <c r="MO93" i="27"/>
  <c r="MC93" i="27"/>
  <c r="LQ93" i="27"/>
  <c r="LE93" i="27"/>
  <c r="KS93" i="27"/>
  <c r="KG93" i="27"/>
  <c r="JU93" i="27"/>
  <c r="JI93" i="27"/>
  <c r="IW93" i="27"/>
  <c r="IK93" i="27"/>
  <c r="HY93" i="27"/>
  <c r="PE92" i="27"/>
  <c r="OS92" i="27"/>
  <c r="OG92" i="27"/>
  <c r="NU92" i="27"/>
  <c r="NI92" i="27"/>
  <c r="MW92" i="27"/>
  <c r="MK92" i="27"/>
  <c r="LY92" i="27"/>
  <c r="LM92" i="27"/>
  <c r="LA92" i="27"/>
  <c r="KO92" i="27"/>
  <c r="KC92" i="27"/>
  <c r="JQ92" i="27"/>
  <c r="JE92" i="27"/>
  <c r="IS92" i="27"/>
  <c r="IG92" i="27"/>
  <c r="HU92" i="27"/>
  <c r="PA91" i="27"/>
  <c r="OO91" i="27"/>
  <c r="OC91" i="27"/>
  <c r="NQ91" i="27"/>
  <c r="NE91" i="27"/>
  <c r="MH91" i="27"/>
  <c r="KX91" i="27"/>
  <c r="JN91" i="27"/>
  <c r="PJ90" i="27"/>
  <c r="NI90" i="27"/>
  <c r="KO90" i="27"/>
  <c r="HU90" i="27"/>
  <c r="MS89" i="27"/>
  <c r="OW88" i="27"/>
  <c r="MC88" i="27"/>
  <c r="JI88" i="27"/>
  <c r="OG87" i="27"/>
  <c r="LM87" i="27"/>
  <c r="IS87" i="27"/>
  <c r="NQ86" i="27"/>
  <c r="KW86" i="27"/>
  <c r="IC86" i="27"/>
  <c r="NA85" i="27"/>
  <c r="KG85" i="27"/>
  <c r="PE84" i="27"/>
  <c r="MK84" i="27"/>
  <c r="JQ84" i="27"/>
  <c r="OO83" i="27"/>
  <c r="LU83" i="27"/>
  <c r="JA83" i="27"/>
  <c r="NY82" i="27"/>
  <c r="LE82" i="27"/>
  <c r="OS81" i="27"/>
  <c r="JE81" i="27"/>
  <c r="LI80" i="27"/>
  <c r="NM79" i="27"/>
  <c r="HY79" i="27"/>
  <c r="KC78" i="27"/>
  <c r="OK76" i="27"/>
  <c r="IW76" i="27"/>
  <c r="LA75" i="27"/>
  <c r="NE74" i="27"/>
  <c r="PI73" i="27"/>
  <c r="JU73" i="27"/>
  <c r="LY72" i="27"/>
  <c r="R57" i="27"/>
  <c r="B57" i="27"/>
  <c r="HY57" i="27"/>
  <c r="IK57" i="27"/>
  <c r="IW57" i="27"/>
  <c r="JI57" i="27"/>
  <c r="JU57" i="27"/>
  <c r="KG57" i="27"/>
  <c r="KS57" i="27"/>
  <c r="LE57" i="27"/>
  <c r="LQ57" i="27"/>
  <c r="MC57" i="27"/>
  <c r="MO57" i="27"/>
  <c r="NA57" i="27"/>
  <c r="NM57" i="27"/>
  <c r="NY57" i="27"/>
  <c r="OK57" i="27"/>
  <c r="OW57" i="27"/>
  <c r="PI57" i="27"/>
  <c r="HZ57" i="27"/>
  <c r="IL57" i="27"/>
  <c r="IX57" i="27"/>
  <c r="JJ57" i="27"/>
  <c r="JV57" i="27"/>
  <c r="KH57" i="27"/>
  <c r="KT57" i="27"/>
  <c r="LF57" i="27"/>
  <c r="LR57" i="27"/>
  <c r="MD57" i="27"/>
  <c r="MP57" i="27"/>
  <c r="NB57" i="27"/>
  <c r="NN57" i="27"/>
  <c r="NZ57" i="27"/>
  <c r="OL57" i="27"/>
  <c r="OX57" i="27"/>
  <c r="PJ57" i="27"/>
  <c r="IA57" i="27"/>
  <c r="IM57" i="27"/>
  <c r="IY57" i="27"/>
  <c r="JK57" i="27"/>
  <c r="JW57" i="27"/>
  <c r="KI57" i="27"/>
  <c r="KU57" i="27"/>
  <c r="LG57" i="27"/>
  <c r="LS57" i="27"/>
  <c r="ME57" i="27"/>
  <c r="MQ57" i="27"/>
  <c r="NC57" i="27"/>
  <c r="NO57" i="27"/>
  <c r="OA57" i="27"/>
  <c r="OM57" i="27"/>
  <c r="OY57" i="27"/>
  <c r="PK57" i="27"/>
  <c r="IB57" i="27"/>
  <c r="IN57" i="27"/>
  <c r="IZ57" i="27"/>
  <c r="JL57" i="27"/>
  <c r="JX57" i="27"/>
  <c r="KJ57" i="27"/>
  <c r="KV57" i="27"/>
  <c r="LH57" i="27"/>
  <c r="LT57" i="27"/>
  <c r="MF57" i="27"/>
  <c r="MR57" i="27"/>
  <c r="ND57" i="27"/>
  <c r="NP57" i="27"/>
  <c r="OB57" i="27"/>
  <c r="ON57" i="27"/>
  <c r="OZ57" i="27"/>
  <c r="PL57" i="27"/>
  <c r="IC57" i="27"/>
  <c r="IO57" i="27"/>
  <c r="JA57" i="27"/>
  <c r="JM57" i="27"/>
  <c r="JY57" i="27"/>
  <c r="KK57" i="27"/>
  <c r="KW57" i="27"/>
  <c r="LI57" i="27"/>
  <c r="LU57" i="27"/>
  <c r="MG57" i="27"/>
  <c r="MS57" i="27"/>
  <c r="NE57" i="27"/>
  <c r="NQ57" i="27"/>
  <c r="OC57" i="27"/>
  <c r="OO57" i="27"/>
  <c r="PA57" i="27"/>
  <c r="ID57" i="27"/>
  <c r="IP57" i="27"/>
  <c r="JB57" i="27"/>
  <c r="JN57" i="27"/>
  <c r="JZ57" i="27"/>
  <c r="KL57" i="27"/>
  <c r="KX57" i="27"/>
  <c r="LJ57" i="27"/>
  <c r="LV57" i="27"/>
  <c r="MH57" i="27"/>
  <c r="MT57" i="27"/>
  <c r="NF57" i="27"/>
  <c r="NR57" i="27"/>
  <c r="OD57" i="27"/>
  <c r="OP57" i="27"/>
  <c r="PB57" i="27"/>
  <c r="IE57" i="27"/>
  <c r="IQ57" i="27"/>
  <c r="JC57" i="27"/>
  <c r="JO57" i="27"/>
  <c r="KA57" i="27"/>
  <c r="KM57" i="27"/>
  <c r="KY57" i="27"/>
  <c r="LK57" i="27"/>
  <c r="LW57" i="27"/>
  <c r="MI57" i="27"/>
  <c r="MU57" i="27"/>
  <c r="NG57" i="27"/>
  <c r="NS57" i="27"/>
  <c r="OE57" i="27"/>
  <c r="OQ57" i="27"/>
  <c r="PC57" i="27"/>
  <c r="IF57" i="27"/>
  <c r="IR57" i="27"/>
  <c r="JD57" i="27"/>
  <c r="JP57" i="27"/>
  <c r="KB57" i="27"/>
  <c r="KN57" i="27"/>
  <c r="KZ57" i="27"/>
  <c r="LL57" i="27"/>
  <c r="LX57" i="27"/>
  <c r="MJ57" i="27"/>
  <c r="MV57" i="27"/>
  <c r="NH57" i="27"/>
  <c r="NT57" i="27"/>
  <c r="OF57" i="27"/>
  <c r="OR57" i="27"/>
  <c r="PD57" i="27"/>
  <c r="HU57" i="27"/>
  <c r="IG57" i="27"/>
  <c r="IS57" i="27"/>
  <c r="JE57" i="27"/>
  <c r="JQ57" i="27"/>
  <c r="KC57" i="27"/>
  <c r="KO57" i="27"/>
  <c r="LA57" i="27"/>
  <c r="LM57" i="27"/>
  <c r="LY57" i="27"/>
  <c r="MK57" i="27"/>
  <c r="MW57" i="27"/>
  <c r="NI57" i="27"/>
  <c r="NU57" i="27"/>
  <c r="OG57" i="27"/>
  <c r="OS57" i="27"/>
  <c r="PE57" i="27"/>
  <c r="HV57" i="27"/>
  <c r="IH57" i="27"/>
  <c r="IT57" i="27"/>
  <c r="JF57" i="27"/>
  <c r="JR57" i="27"/>
  <c r="KD57" i="27"/>
  <c r="KP57" i="27"/>
  <c r="LB57" i="27"/>
  <c r="LN57" i="27"/>
  <c r="LZ57" i="27"/>
  <c r="ML57" i="27"/>
  <c r="MX57" i="27"/>
  <c r="NJ57" i="27"/>
  <c r="NV57" i="27"/>
  <c r="OH57" i="27"/>
  <c r="OT57" i="27"/>
  <c r="PF57" i="27"/>
  <c r="JG57" i="27"/>
  <c r="MA57" i="27"/>
  <c r="OU57" i="27"/>
  <c r="JH57" i="27"/>
  <c r="MB57" i="27"/>
  <c r="OV57" i="27"/>
  <c r="JS57" i="27"/>
  <c r="MM57" i="27"/>
  <c r="PG57" i="27"/>
  <c r="JT57" i="27"/>
  <c r="MN57" i="27"/>
  <c r="PH57" i="27"/>
  <c r="KE57" i="27"/>
  <c r="MY57" i="27"/>
  <c r="KF57" i="27"/>
  <c r="MZ57" i="27"/>
  <c r="HW57" i="27"/>
  <c r="KQ57" i="27"/>
  <c r="NK57" i="27"/>
  <c r="HX57" i="27"/>
  <c r="KR57" i="27"/>
  <c r="NL57" i="27"/>
  <c r="II57" i="27"/>
  <c r="LC57" i="27"/>
  <c r="NW57" i="27"/>
  <c r="IJ57" i="27"/>
  <c r="LD57" i="27"/>
  <c r="NX57" i="27"/>
  <c r="IU57" i="27"/>
  <c r="LO57" i="27"/>
  <c r="OI57" i="27"/>
  <c r="OJ57" i="27"/>
  <c r="IV57" i="27"/>
  <c r="R56" i="27"/>
  <c r="B56" i="27"/>
  <c r="HU56" i="27"/>
  <c r="IG56" i="27"/>
  <c r="IS56" i="27"/>
  <c r="JE56" i="27"/>
  <c r="JQ56" i="27"/>
  <c r="KC56" i="27"/>
  <c r="KO56" i="27"/>
  <c r="LA56" i="27"/>
  <c r="LM56" i="27"/>
  <c r="LY56" i="27"/>
  <c r="MK56" i="27"/>
  <c r="MW56" i="27"/>
  <c r="NI56" i="27"/>
  <c r="NU56" i="27"/>
  <c r="OG56" i="27"/>
  <c r="OS56" i="27"/>
  <c r="PE56" i="27"/>
  <c r="HV56" i="27"/>
  <c r="IH56" i="27"/>
  <c r="IT56" i="27"/>
  <c r="JF56" i="27"/>
  <c r="JR56" i="27"/>
  <c r="KD56" i="27"/>
  <c r="KP56" i="27"/>
  <c r="LB56" i="27"/>
  <c r="LN56" i="27"/>
  <c r="LZ56" i="27"/>
  <c r="ML56" i="27"/>
  <c r="MX56" i="27"/>
  <c r="NJ56" i="27"/>
  <c r="NV56" i="27"/>
  <c r="OH56" i="27"/>
  <c r="OT56" i="27"/>
  <c r="PF56" i="27"/>
  <c r="HW56" i="27"/>
  <c r="II56" i="27"/>
  <c r="IU56" i="27"/>
  <c r="JG56" i="27"/>
  <c r="JS56" i="27"/>
  <c r="KE56" i="27"/>
  <c r="KQ56" i="27"/>
  <c r="LC56" i="27"/>
  <c r="LO56" i="27"/>
  <c r="MA56" i="27"/>
  <c r="MM56" i="27"/>
  <c r="MY56" i="27"/>
  <c r="NK56" i="27"/>
  <c r="NW56" i="27"/>
  <c r="OI56" i="27"/>
  <c r="OU56" i="27"/>
  <c r="PG56" i="27"/>
  <c r="HX56" i="27"/>
  <c r="IJ56" i="27"/>
  <c r="IV56" i="27"/>
  <c r="JH56" i="27"/>
  <c r="JT56" i="27"/>
  <c r="KF56" i="27"/>
  <c r="KR56" i="27"/>
  <c r="LD56" i="27"/>
  <c r="LP56" i="27"/>
  <c r="MB56" i="27"/>
  <c r="MN56" i="27"/>
  <c r="MZ56" i="27"/>
  <c r="NL56" i="27"/>
  <c r="NX56" i="27"/>
  <c r="OJ56" i="27"/>
  <c r="OV56" i="27"/>
  <c r="PH56" i="27"/>
  <c r="HY56" i="27"/>
  <c r="IK56" i="27"/>
  <c r="IW56" i="27"/>
  <c r="JI56" i="27"/>
  <c r="JU56" i="27"/>
  <c r="KG56" i="27"/>
  <c r="KS56" i="27"/>
  <c r="LE56" i="27"/>
  <c r="LQ56" i="27"/>
  <c r="MC56" i="27"/>
  <c r="MO56" i="27"/>
  <c r="NA56" i="27"/>
  <c r="NM56" i="27"/>
  <c r="NY56" i="27"/>
  <c r="OK56" i="27"/>
  <c r="OW56" i="27"/>
  <c r="PI56" i="27"/>
  <c r="HZ56" i="27"/>
  <c r="IL56" i="27"/>
  <c r="IX56" i="27"/>
  <c r="JJ56" i="27"/>
  <c r="JV56" i="27"/>
  <c r="KH56" i="27"/>
  <c r="KT56" i="27"/>
  <c r="LF56" i="27"/>
  <c r="LR56" i="27"/>
  <c r="MD56" i="27"/>
  <c r="MP56" i="27"/>
  <c r="NB56" i="27"/>
  <c r="NN56" i="27"/>
  <c r="NZ56" i="27"/>
  <c r="OL56" i="27"/>
  <c r="OX56" i="27"/>
  <c r="PJ56" i="27"/>
  <c r="IA56" i="27"/>
  <c r="IM56" i="27"/>
  <c r="IY56" i="27"/>
  <c r="JK56" i="27"/>
  <c r="JW56" i="27"/>
  <c r="KI56" i="27"/>
  <c r="KU56" i="27"/>
  <c r="LG56" i="27"/>
  <c r="LS56" i="27"/>
  <c r="ME56" i="27"/>
  <c r="MQ56" i="27"/>
  <c r="NC56" i="27"/>
  <c r="NO56" i="27"/>
  <c r="OA56" i="27"/>
  <c r="OM56" i="27"/>
  <c r="OY56" i="27"/>
  <c r="PK56" i="27"/>
  <c r="IB56" i="27"/>
  <c r="IN56" i="27"/>
  <c r="IZ56" i="27"/>
  <c r="JL56" i="27"/>
  <c r="JX56" i="27"/>
  <c r="KJ56" i="27"/>
  <c r="KV56" i="27"/>
  <c r="LH56" i="27"/>
  <c r="LT56" i="27"/>
  <c r="MF56" i="27"/>
  <c r="MR56" i="27"/>
  <c r="ND56" i="27"/>
  <c r="NP56" i="27"/>
  <c r="OB56" i="27"/>
  <c r="ON56" i="27"/>
  <c r="OZ56" i="27"/>
  <c r="PL56" i="27"/>
  <c r="IC56" i="27"/>
  <c r="IO56" i="27"/>
  <c r="JA56" i="27"/>
  <c r="JM56" i="27"/>
  <c r="JY56" i="27"/>
  <c r="KK56" i="27"/>
  <c r="KW56" i="27"/>
  <c r="LI56" i="27"/>
  <c r="LU56" i="27"/>
  <c r="MG56" i="27"/>
  <c r="MS56" i="27"/>
  <c r="NE56" i="27"/>
  <c r="NQ56" i="27"/>
  <c r="OC56" i="27"/>
  <c r="OO56" i="27"/>
  <c r="PA56" i="27"/>
  <c r="ID56" i="27"/>
  <c r="IP56" i="27"/>
  <c r="JB56" i="27"/>
  <c r="JN56" i="27"/>
  <c r="JZ56" i="27"/>
  <c r="KL56" i="27"/>
  <c r="KX56" i="27"/>
  <c r="LJ56" i="27"/>
  <c r="LV56" i="27"/>
  <c r="MH56" i="27"/>
  <c r="MT56" i="27"/>
  <c r="NF56" i="27"/>
  <c r="NR56" i="27"/>
  <c r="OD56" i="27"/>
  <c r="OP56" i="27"/>
  <c r="PB56" i="27"/>
  <c r="IQ56" i="27"/>
  <c r="LK56" i="27"/>
  <c r="OE56" i="27"/>
  <c r="IR56" i="27"/>
  <c r="LL56" i="27"/>
  <c r="OF56" i="27"/>
  <c r="JC56" i="27"/>
  <c r="LW56" i="27"/>
  <c r="OQ56" i="27"/>
  <c r="JD56" i="27"/>
  <c r="LX56" i="27"/>
  <c r="OR56" i="27"/>
  <c r="JO56" i="27"/>
  <c r="MI56" i="27"/>
  <c r="PC56" i="27"/>
  <c r="JP56" i="27"/>
  <c r="MJ56" i="27"/>
  <c r="PD56" i="27"/>
  <c r="KA56" i="27"/>
  <c r="MU56" i="27"/>
  <c r="KB56" i="27"/>
  <c r="MV56" i="27"/>
  <c r="KM56" i="27"/>
  <c r="NG56" i="27"/>
  <c r="KN56" i="27"/>
  <c r="NH56" i="27"/>
  <c r="IE56" i="27"/>
  <c r="KY56" i="27"/>
  <c r="NS56" i="27"/>
  <c r="IF56" i="27"/>
  <c r="KZ56" i="27"/>
  <c r="NT56" i="27"/>
  <c r="R54" i="27"/>
  <c r="B54" i="27"/>
  <c r="HY54" i="27"/>
  <c r="IK54" i="27"/>
  <c r="IW54" i="27"/>
  <c r="JI54" i="27"/>
  <c r="JU54" i="27"/>
  <c r="KG54" i="27"/>
  <c r="KS54" i="27"/>
  <c r="LE54" i="27"/>
  <c r="LQ54" i="27"/>
  <c r="MC54" i="27"/>
  <c r="MO54" i="27"/>
  <c r="NA54" i="27"/>
  <c r="NM54" i="27"/>
  <c r="NY54" i="27"/>
  <c r="OK54" i="27"/>
  <c r="OW54" i="27"/>
  <c r="PI54" i="27"/>
  <c r="HZ54" i="27"/>
  <c r="IL54" i="27"/>
  <c r="IX54" i="27"/>
  <c r="JJ54" i="27"/>
  <c r="JV54" i="27"/>
  <c r="KH54" i="27"/>
  <c r="KT54" i="27"/>
  <c r="LF54" i="27"/>
  <c r="LR54" i="27"/>
  <c r="MD54" i="27"/>
  <c r="MP54" i="27"/>
  <c r="NB54" i="27"/>
  <c r="NN54" i="27"/>
  <c r="NZ54" i="27"/>
  <c r="OL54" i="27"/>
  <c r="OX54" i="27"/>
  <c r="PJ54" i="27"/>
  <c r="IA54" i="27"/>
  <c r="IM54" i="27"/>
  <c r="IY54" i="27"/>
  <c r="JK54" i="27"/>
  <c r="JW54" i="27"/>
  <c r="KI54" i="27"/>
  <c r="KU54" i="27"/>
  <c r="LG54" i="27"/>
  <c r="LS54" i="27"/>
  <c r="ME54" i="27"/>
  <c r="MQ54" i="27"/>
  <c r="NC54" i="27"/>
  <c r="NO54" i="27"/>
  <c r="OA54" i="27"/>
  <c r="OM54" i="27"/>
  <c r="OY54" i="27"/>
  <c r="PK54" i="27"/>
  <c r="IB54" i="27"/>
  <c r="IN54" i="27"/>
  <c r="IZ54" i="27"/>
  <c r="JL54" i="27"/>
  <c r="JX54" i="27"/>
  <c r="KJ54" i="27"/>
  <c r="KV54" i="27"/>
  <c r="LH54" i="27"/>
  <c r="LT54" i="27"/>
  <c r="MF54" i="27"/>
  <c r="MR54" i="27"/>
  <c r="ND54" i="27"/>
  <c r="NP54" i="27"/>
  <c r="OB54" i="27"/>
  <c r="ON54" i="27"/>
  <c r="OZ54" i="27"/>
  <c r="PL54" i="27"/>
  <c r="IC54" i="27"/>
  <c r="IO54" i="27"/>
  <c r="JA54" i="27"/>
  <c r="JM54" i="27"/>
  <c r="JY54" i="27"/>
  <c r="KK54" i="27"/>
  <c r="KW54" i="27"/>
  <c r="LI54" i="27"/>
  <c r="LU54" i="27"/>
  <c r="MG54" i="27"/>
  <c r="MS54" i="27"/>
  <c r="NE54" i="27"/>
  <c r="NQ54" i="27"/>
  <c r="OC54" i="27"/>
  <c r="OO54" i="27"/>
  <c r="PA54" i="27"/>
  <c r="ID54" i="27"/>
  <c r="IP54" i="27"/>
  <c r="JB54" i="27"/>
  <c r="JN54" i="27"/>
  <c r="JZ54" i="27"/>
  <c r="KL54" i="27"/>
  <c r="KX54" i="27"/>
  <c r="LJ54" i="27"/>
  <c r="LV54" i="27"/>
  <c r="MH54" i="27"/>
  <c r="MT54" i="27"/>
  <c r="NF54" i="27"/>
  <c r="NR54" i="27"/>
  <c r="OD54" i="27"/>
  <c r="OP54" i="27"/>
  <c r="PB54" i="27"/>
  <c r="IE54" i="27"/>
  <c r="IQ54" i="27"/>
  <c r="JC54" i="27"/>
  <c r="JO54" i="27"/>
  <c r="KA54" i="27"/>
  <c r="KM54" i="27"/>
  <c r="KY54" i="27"/>
  <c r="LK54" i="27"/>
  <c r="LW54" i="27"/>
  <c r="MI54" i="27"/>
  <c r="MU54" i="27"/>
  <c r="NG54" i="27"/>
  <c r="NS54" i="27"/>
  <c r="OE54" i="27"/>
  <c r="OQ54" i="27"/>
  <c r="PC54" i="27"/>
  <c r="IF54" i="27"/>
  <c r="IR54" i="27"/>
  <c r="JD54" i="27"/>
  <c r="JP54" i="27"/>
  <c r="KB54" i="27"/>
  <c r="KN54" i="27"/>
  <c r="KZ54" i="27"/>
  <c r="LL54" i="27"/>
  <c r="LX54" i="27"/>
  <c r="MJ54" i="27"/>
  <c r="MV54" i="27"/>
  <c r="NH54" i="27"/>
  <c r="NT54" i="27"/>
  <c r="OF54" i="27"/>
  <c r="OR54" i="27"/>
  <c r="PD54" i="27"/>
  <c r="HU54" i="27"/>
  <c r="IG54" i="27"/>
  <c r="IS54" i="27"/>
  <c r="JE54" i="27"/>
  <c r="JQ54" i="27"/>
  <c r="KC54" i="27"/>
  <c r="KO54" i="27"/>
  <c r="LA54" i="27"/>
  <c r="LM54" i="27"/>
  <c r="LY54" i="27"/>
  <c r="MK54" i="27"/>
  <c r="MW54" i="27"/>
  <c r="NI54" i="27"/>
  <c r="NU54" i="27"/>
  <c r="OG54" i="27"/>
  <c r="OS54" i="27"/>
  <c r="PE54" i="27"/>
  <c r="HV54" i="27"/>
  <c r="IH54" i="27"/>
  <c r="IT54" i="27"/>
  <c r="JF54" i="27"/>
  <c r="JR54" i="27"/>
  <c r="KD54" i="27"/>
  <c r="KP54" i="27"/>
  <c r="LB54" i="27"/>
  <c r="LN54" i="27"/>
  <c r="LZ54" i="27"/>
  <c r="ML54" i="27"/>
  <c r="MX54" i="27"/>
  <c r="NJ54" i="27"/>
  <c r="NV54" i="27"/>
  <c r="OH54" i="27"/>
  <c r="OT54" i="27"/>
  <c r="PF54" i="27"/>
  <c r="KE54" i="27"/>
  <c r="MY54" i="27"/>
  <c r="KF54" i="27"/>
  <c r="MZ54" i="27"/>
  <c r="HW54" i="27"/>
  <c r="KQ54" i="27"/>
  <c r="NK54" i="27"/>
  <c r="HX54" i="27"/>
  <c r="KR54" i="27"/>
  <c r="NL54" i="27"/>
  <c r="II54" i="27"/>
  <c r="LC54" i="27"/>
  <c r="NW54" i="27"/>
  <c r="IJ54" i="27"/>
  <c r="LD54" i="27"/>
  <c r="NX54" i="27"/>
  <c r="IU54" i="27"/>
  <c r="LO54" i="27"/>
  <c r="OI54" i="27"/>
  <c r="IV54" i="27"/>
  <c r="LP54" i="27"/>
  <c r="OJ54" i="27"/>
  <c r="JG54" i="27"/>
  <c r="MA54" i="27"/>
  <c r="OU54" i="27"/>
  <c r="JH54" i="27"/>
  <c r="MB54" i="27"/>
  <c r="OV54" i="27"/>
  <c r="JS54" i="27"/>
  <c r="MM54" i="27"/>
  <c r="PG54" i="27"/>
  <c r="JT54" i="27"/>
  <c r="MN54" i="27"/>
  <c r="PH54" i="27"/>
  <c r="MB93" i="27"/>
  <c r="IV93" i="27"/>
  <c r="NT92" i="27"/>
  <c r="KZ92" i="27"/>
  <c r="IS81" i="27"/>
  <c r="PE78" i="27"/>
  <c r="R101" i="27"/>
  <c r="B101" i="27"/>
  <c r="R89" i="27"/>
  <c r="B89" i="27"/>
  <c r="ID89" i="27"/>
  <c r="IP89" i="27"/>
  <c r="JB89" i="27"/>
  <c r="JN89" i="27"/>
  <c r="JZ89" i="27"/>
  <c r="KL89" i="27"/>
  <c r="KX89" i="27"/>
  <c r="LJ89" i="27"/>
  <c r="LV89" i="27"/>
  <c r="MH89" i="27"/>
  <c r="MT89" i="27"/>
  <c r="NF89" i="27"/>
  <c r="NR89" i="27"/>
  <c r="OD89" i="27"/>
  <c r="OP89" i="27"/>
  <c r="PB89" i="27"/>
  <c r="IE89" i="27"/>
  <c r="IQ89" i="27"/>
  <c r="JC89" i="27"/>
  <c r="JO89" i="27"/>
  <c r="KA89" i="27"/>
  <c r="KM89" i="27"/>
  <c r="KY89" i="27"/>
  <c r="LK89" i="27"/>
  <c r="LW89" i="27"/>
  <c r="MI89" i="27"/>
  <c r="MU89" i="27"/>
  <c r="NG89" i="27"/>
  <c r="NS89" i="27"/>
  <c r="OE89" i="27"/>
  <c r="OQ89" i="27"/>
  <c r="PC89" i="27"/>
  <c r="IF89" i="27"/>
  <c r="IR89" i="27"/>
  <c r="JD89" i="27"/>
  <c r="JP89" i="27"/>
  <c r="KB89" i="27"/>
  <c r="KN89" i="27"/>
  <c r="KZ89" i="27"/>
  <c r="LL89" i="27"/>
  <c r="LX89" i="27"/>
  <c r="MJ89" i="27"/>
  <c r="MV89" i="27"/>
  <c r="NH89" i="27"/>
  <c r="NT89" i="27"/>
  <c r="OF89" i="27"/>
  <c r="OR89" i="27"/>
  <c r="PD89" i="27"/>
  <c r="HU89" i="27"/>
  <c r="IG89" i="27"/>
  <c r="IS89" i="27"/>
  <c r="JE89" i="27"/>
  <c r="JQ89" i="27"/>
  <c r="KC89" i="27"/>
  <c r="KO89" i="27"/>
  <c r="LA89" i="27"/>
  <c r="LM89" i="27"/>
  <c r="LY89" i="27"/>
  <c r="MK89" i="27"/>
  <c r="MW89" i="27"/>
  <c r="NI89" i="27"/>
  <c r="NU89" i="27"/>
  <c r="OG89" i="27"/>
  <c r="OS89" i="27"/>
  <c r="PE89" i="27"/>
  <c r="HV89" i="27"/>
  <c r="IH89" i="27"/>
  <c r="IT89" i="27"/>
  <c r="JF89" i="27"/>
  <c r="JR89" i="27"/>
  <c r="KD89" i="27"/>
  <c r="KP89" i="27"/>
  <c r="LB89" i="27"/>
  <c r="LN89" i="27"/>
  <c r="LZ89" i="27"/>
  <c r="ML89" i="27"/>
  <c r="MX89" i="27"/>
  <c r="NJ89" i="27"/>
  <c r="NV89" i="27"/>
  <c r="OH89" i="27"/>
  <c r="OT89" i="27"/>
  <c r="PF89" i="27"/>
  <c r="HW89" i="27"/>
  <c r="II89" i="27"/>
  <c r="IU89" i="27"/>
  <c r="JG89" i="27"/>
  <c r="JS89" i="27"/>
  <c r="KE89" i="27"/>
  <c r="KQ89" i="27"/>
  <c r="LC89" i="27"/>
  <c r="LO89" i="27"/>
  <c r="MA89" i="27"/>
  <c r="MM89" i="27"/>
  <c r="MY89" i="27"/>
  <c r="NK89" i="27"/>
  <c r="NW89" i="27"/>
  <c r="OI89" i="27"/>
  <c r="OU89" i="27"/>
  <c r="PG89" i="27"/>
  <c r="HY89" i="27"/>
  <c r="IK89" i="27"/>
  <c r="IW89" i="27"/>
  <c r="JI89" i="27"/>
  <c r="JU89" i="27"/>
  <c r="KG89" i="27"/>
  <c r="KS89" i="27"/>
  <c r="LE89" i="27"/>
  <c r="LQ89" i="27"/>
  <c r="MC89" i="27"/>
  <c r="MO89" i="27"/>
  <c r="NA89" i="27"/>
  <c r="NM89" i="27"/>
  <c r="NY89" i="27"/>
  <c r="OK89" i="27"/>
  <c r="OW89" i="27"/>
  <c r="PI89" i="27"/>
  <c r="HZ89" i="27"/>
  <c r="IL89" i="27"/>
  <c r="IX89" i="27"/>
  <c r="JJ89" i="27"/>
  <c r="JV89" i="27"/>
  <c r="KH89" i="27"/>
  <c r="KT89" i="27"/>
  <c r="LF89" i="27"/>
  <c r="LR89" i="27"/>
  <c r="MD89" i="27"/>
  <c r="MP89" i="27"/>
  <c r="NB89" i="27"/>
  <c r="NN89" i="27"/>
  <c r="NZ89" i="27"/>
  <c r="OL89" i="27"/>
  <c r="OX89" i="27"/>
  <c r="PJ89" i="27"/>
  <c r="IA89" i="27"/>
  <c r="IM89" i="27"/>
  <c r="IY89" i="27"/>
  <c r="JK89" i="27"/>
  <c r="JW89" i="27"/>
  <c r="KI89" i="27"/>
  <c r="KU89" i="27"/>
  <c r="LG89" i="27"/>
  <c r="LS89" i="27"/>
  <c r="ME89" i="27"/>
  <c r="MQ89" i="27"/>
  <c r="NC89" i="27"/>
  <c r="NO89" i="27"/>
  <c r="OA89" i="27"/>
  <c r="OM89" i="27"/>
  <c r="OY89" i="27"/>
  <c r="PK89" i="27"/>
  <c r="IB89" i="27"/>
  <c r="IN89" i="27"/>
  <c r="IZ89" i="27"/>
  <c r="JL89" i="27"/>
  <c r="JX89" i="27"/>
  <c r="KJ89" i="27"/>
  <c r="KV89" i="27"/>
  <c r="LH89" i="27"/>
  <c r="LT89" i="27"/>
  <c r="MF89" i="27"/>
  <c r="MR89" i="27"/>
  <c r="ND89" i="27"/>
  <c r="NP89" i="27"/>
  <c r="OB89" i="27"/>
  <c r="ON89" i="27"/>
  <c r="OZ89" i="27"/>
  <c r="PL89" i="27"/>
  <c r="R77" i="27"/>
  <c r="B77" i="27"/>
  <c r="ID77" i="27"/>
  <c r="IP77" i="27"/>
  <c r="JB77" i="27"/>
  <c r="JN77" i="27"/>
  <c r="JZ77" i="27"/>
  <c r="KL77" i="27"/>
  <c r="KX77" i="27"/>
  <c r="LJ77" i="27"/>
  <c r="LV77" i="27"/>
  <c r="MH77" i="27"/>
  <c r="MT77" i="27"/>
  <c r="NF77" i="27"/>
  <c r="NR77" i="27"/>
  <c r="OD77" i="27"/>
  <c r="OP77" i="27"/>
  <c r="PB77" i="27"/>
  <c r="IE77" i="27"/>
  <c r="IQ77" i="27"/>
  <c r="JC77" i="27"/>
  <c r="JO77" i="27"/>
  <c r="KA77" i="27"/>
  <c r="KM77" i="27"/>
  <c r="KY77" i="27"/>
  <c r="LK77" i="27"/>
  <c r="LW77" i="27"/>
  <c r="MI77" i="27"/>
  <c r="MU77" i="27"/>
  <c r="NG77" i="27"/>
  <c r="NS77" i="27"/>
  <c r="OE77" i="27"/>
  <c r="OQ77" i="27"/>
  <c r="PC77" i="27"/>
  <c r="IF77" i="27"/>
  <c r="IR77" i="27"/>
  <c r="JD77" i="27"/>
  <c r="JP77" i="27"/>
  <c r="KB77" i="27"/>
  <c r="KN77" i="27"/>
  <c r="KZ77" i="27"/>
  <c r="LL77" i="27"/>
  <c r="LX77" i="27"/>
  <c r="MJ77" i="27"/>
  <c r="MV77" i="27"/>
  <c r="NH77" i="27"/>
  <c r="NT77" i="27"/>
  <c r="OF77" i="27"/>
  <c r="OR77" i="27"/>
  <c r="PD77" i="27"/>
  <c r="HU77" i="27"/>
  <c r="IG77" i="27"/>
  <c r="IS77" i="27"/>
  <c r="JE77" i="27"/>
  <c r="JQ77" i="27"/>
  <c r="KC77" i="27"/>
  <c r="KO77" i="27"/>
  <c r="LA77" i="27"/>
  <c r="LM77" i="27"/>
  <c r="LY77" i="27"/>
  <c r="MK77" i="27"/>
  <c r="MW77" i="27"/>
  <c r="NI77" i="27"/>
  <c r="NU77" i="27"/>
  <c r="OG77" i="27"/>
  <c r="OS77" i="27"/>
  <c r="PE77" i="27"/>
  <c r="HV77" i="27"/>
  <c r="IH77" i="27"/>
  <c r="IT77" i="27"/>
  <c r="JF77" i="27"/>
  <c r="JR77" i="27"/>
  <c r="KD77" i="27"/>
  <c r="KP77" i="27"/>
  <c r="LB77" i="27"/>
  <c r="LN77" i="27"/>
  <c r="LZ77" i="27"/>
  <c r="ML77" i="27"/>
  <c r="MX77" i="27"/>
  <c r="NJ77" i="27"/>
  <c r="NV77" i="27"/>
  <c r="OH77" i="27"/>
  <c r="OT77" i="27"/>
  <c r="PF77" i="27"/>
  <c r="HW77" i="27"/>
  <c r="II77" i="27"/>
  <c r="IU77" i="27"/>
  <c r="JG77" i="27"/>
  <c r="JS77" i="27"/>
  <c r="KE77" i="27"/>
  <c r="KQ77" i="27"/>
  <c r="LC77" i="27"/>
  <c r="LO77" i="27"/>
  <c r="MA77" i="27"/>
  <c r="MM77" i="27"/>
  <c r="MY77" i="27"/>
  <c r="NK77" i="27"/>
  <c r="NW77" i="27"/>
  <c r="OI77" i="27"/>
  <c r="OU77" i="27"/>
  <c r="PG77" i="27"/>
  <c r="HX77" i="27"/>
  <c r="IJ77" i="27"/>
  <c r="IV77" i="27"/>
  <c r="JH77" i="27"/>
  <c r="JT77" i="27"/>
  <c r="KF77" i="27"/>
  <c r="KR77" i="27"/>
  <c r="LD77" i="27"/>
  <c r="LP77" i="27"/>
  <c r="MB77" i="27"/>
  <c r="MN77" i="27"/>
  <c r="MZ77" i="27"/>
  <c r="NL77" i="27"/>
  <c r="NX77" i="27"/>
  <c r="OJ77" i="27"/>
  <c r="OV77" i="27"/>
  <c r="PH77" i="27"/>
  <c r="HY77" i="27"/>
  <c r="IK77" i="27"/>
  <c r="IW77" i="27"/>
  <c r="JI77" i="27"/>
  <c r="JU77" i="27"/>
  <c r="KG77" i="27"/>
  <c r="KS77" i="27"/>
  <c r="LE77" i="27"/>
  <c r="LQ77" i="27"/>
  <c r="MC77" i="27"/>
  <c r="MO77" i="27"/>
  <c r="NA77" i="27"/>
  <c r="NM77" i="27"/>
  <c r="NY77" i="27"/>
  <c r="OK77" i="27"/>
  <c r="OW77" i="27"/>
  <c r="PI77" i="27"/>
  <c r="HZ77" i="27"/>
  <c r="IL77" i="27"/>
  <c r="IX77" i="27"/>
  <c r="JJ77" i="27"/>
  <c r="JV77" i="27"/>
  <c r="KH77" i="27"/>
  <c r="KT77" i="27"/>
  <c r="LF77" i="27"/>
  <c r="LR77" i="27"/>
  <c r="MD77" i="27"/>
  <c r="MP77" i="27"/>
  <c r="NB77" i="27"/>
  <c r="NN77" i="27"/>
  <c r="NZ77" i="27"/>
  <c r="OL77" i="27"/>
  <c r="OX77" i="27"/>
  <c r="PJ77" i="27"/>
  <c r="IA77" i="27"/>
  <c r="IM77" i="27"/>
  <c r="IY77" i="27"/>
  <c r="JK77" i="27"/>
  <c r="JW77" i="27"/>
  <c r="KI77" i="27"/>
  <c r="KU77" i="27"/>
  <c r="LG77" i="27"/>
  <c r="LS77" i="27"/>
  <c r="ME77" i="27"/>
  <c r="MQ77" i="27"/>
  <c r="NC77" i="27"/>
  <c r="NO77" i="27"/>
  <c r="OA77" i="27"/>
  <c r="OM77" i="27"/>
  <c r="OY77" i="27"/>
  <c r="PK77" i="27"/>
  <c r="IB77" i="27"/>
  <c r="IN77" i="27"/>
  <c r="IZ77" i="27"/>
  <c r="JL77" i="27"/>
  <c r="JX77" i="27"/>
  <c r="KJ77" i="27"/>
  <c r="KV77" i="27"/>
  <c r="LH77" i="27"/>
  <c r="LT77" i="27"/>
  <c r="MF77" i="27"/>
  <c r="MR77" i="27"/>
  <c r="ND77" i="27"/>
  <c r="NP77" i="27"/>
  <c r="OB77" i="27"/>
  <c r="ON77" i="27"/>
  <c r="OZ77" i="27"/>
  <c r="PL77" i="27"/>
  <c r="R65" i="27"/>
  <c r="B65" i="27"/>
  <c r="HU65" i="27"/>
  <c r="IG65" i="27"/>
  <c r="IS65" i="27"/>
  <c r="JE65" i="27"/>
  <c r="JQ65" i="27"/>
  <c r="KC65" i="27"/>
  <c r="KO65" i="27"/>
  <c r="LA65" i="27"/>
  <c r="LM65" i="27"/>
  <c r="LY65" i="27"/>
  <c r="MK65" i="27"/>
  <c r="MW65" i="27"/>
  <c r="NI65" i="27"/>
  <c r="NU65" i="27"/>
  <c r="OG65" i="27"/>
  <c r="OS65" i="27"/>
  <c r="PE65" i="27"/>
  <c r="HV65" i="27"/>
  <c r="IH65" i="27"/>
  <c r="IT65" i="27"/>
  <c r="JF65" i="27"/>
  <c r="JR65" i="27"/>
  <c r="KD65" i="27"/>
  <c r="KP65" i="27"/>
  <c r="LB65" i="27"/>
  <c r="LN65" i="27"/>
  <c r="LZ65" i="27"/>
  <c r="ML65" i="27"/>
  <c r="MX65" i="27"/>
  <c r="NJ65" i="27"/>
  <c r="NV65" i="27"/>
  <c r="OH65" i="27"/>
  <c r="OT65" i="27"/>
  <c r="PF65" i="27"/>
  <c r="HW65" i="27"/>
  <c r="II65" i="27"/>
  <c r="IU65" i="27"/>
  <c r="JG65" i="27"/>
  <c r="JS65" i="27"/>
  <c r="KE65" i="27"/>
  <c r="KQ65" i="27"/>
  <c r="LC65" i="27"/>
  <c r="LO65" i="27"/>
  <c r="MA65" i="27"/>
  <c r="MM65" i="27"/>
  <c r="MY65" i="27"/>
  <c r="NK65" i="27"/>
  <c r="NW65" i="27"/>
  <c r="OI65" i="27"/>
  <c r="OU65" i="27"/>
  <c r="PG65" i="27"/>
  <c r="HX65" i="27"/>
  <c r="IJ65" i="27"/>
  <c r="IV65" i="27"/>
  <c r="JH65" i="27"/>
  <c r="JT65" i="27"/>
  <c r="KF65" i="27"/>
  <c r="KR65" i="27"/>
  <c r="LD65" i="27"/>
  <c r="LP65" i="27"/>
  <c r="MB65" i="27"/>
  <c r="MN65" i="27"/>
  <c r="MZ65" i="27"/>
  <c r="NL65" i="27"/>
  <c r="NX65" i="27"/>
  <c r="OJ65" i="27"/>
  <c r="OV65" i="27"/>
  <c r="PH65" i="27"/>
  <c r="HY65" i="27"/>
  <c r="IK65" i="27"/>
  <c r="IW65" i="27"/>
  <c r="JI65" i="27"/>
  <c r="JU65" i="27"/>
  <c r="KG65" i="27"/>
  <c r="KS65" i="27"/>
  <c r="LE65" i="27"/>
  <c r="LQ65" i="27"/>
  <c r="MC65" i="27"/>
  <c r="MO65" i="27"/>
  <c r="NA65" i="27"/>
  <c r="NM65" i="27"/>
  <c r="NY65" i="27"/>
  <c r="OK65" i="27"/>
  <c r="OW65" i="27"/>
  <c r="PI65" i="27"/>
  <c r="HZ65" i="27"/>
  <c r="IL65" i="27"/>
  <c r="IX65" i="27"/>
  <c r="JJ65" i="27"/>
  <c r="JV65" i="27"/>
  <c r="KH65" i="27"/>
  <c r="KT65" i="27"/>
  <c r="LF65" i="27"/>
  <c r="LR65" i="27"/>
  <c r="MD65" i="27"/>
  <c r="MP65" i="27"/>
  <c r="NB65" i="27"/>
  <c r="NN65" i="27"/>
  <c r="NZ65" i="27"/>
  <c r="OL65" i="27"/>
  <c r="OX65" i="27"/>
  <c r="PJ65" i="27"/>
  <c r="IA65" i="27"/>
  <c r="IM65" i="27"/>
  <c r="IY65" i="27"/>
  <c r="JK65" i="27"/>
  <c r="JW65" i="27"/>
  <c r="KI65" i="27"/>
  <c r="KU65" i="27"/>
  <c r="LG65" i="27"/>
  <c r="LS65" i="27"/>
  <c r="ME65" i="27"/>
  <c r="MQ65" i="27"/>
  <c r="NC65" i="27"/>
  <c r="NO65" i="27"/>
  <c r="OA65" i="27"/>
  <c r="OM65" i="27"/>
  <c r="OY65" i="27"/>
  <c r="PK65" i="27"/>
  <c r="IB65" i="27"/>
  <c r="IN65" i="27"/>
  <c r="IZ65" i="27"/>
  <c r="JL65" i="27"/>
  <c r="JX65" i="27"/>
  <c r="KJ65" i="27"/>
  <c r="KV65" i="27"/>
  <c r="LH65" i="27"/>
  <c r="LT65" i="27"/>
  <c r="MF65" i="27"/>
  <c r="MR65" i="27"/>
  <c r="ND65" i="27"/>
  <c r="NP65" i="27"/>
  <c r="OB65" i="27"/>
  <c r="ON65" i="27"/>
  <c r="OZ65" i="27"/>
  <c r="PL65" i="27"/>
  <c r="IC65" i="27"/>
  <c r="IO65" i="27"/>
  <c r="JA65" i="27"/>
  <c r="JM65" i="27"/>
  <c r="JY65" i="27"/>
  <c r="KK65" i="27"/>
  <c r="KW65" i="27"/>
  <c r="LI65" i="27"/>
  <c r="LU65" i="27"/>
  <c r="MG65" i="27"/>
  <c r="MS65" i="27"/>
  <c r="NE65" i="27"/>
  <c r="NQ65" i="27"/>
  <c r="OC65" i="27"/>
  <c r="OO65" i="27"/>
  <c r="PA65" i="27"/>
  <c r="ID65" i="27"/>
  <c r="IP65" i="27"/>
  <c r="JB65" i="27"/>
  <c r="JN65" i="27"/>
  <c r="JZ65" i="27"/>
  <c r="KL65" i="27"/>
  <c r="KX65" i="27"/>
  <c r="LJ65" i="27"/>
  <c r="LV65" i="27"/>
  <c r="MH65" i="27"/>
  <c r="MT65" i="27"/>
  <c r="NF65" i="27"/>
  <c r="NR65" i="27"/>
  <c r="OD65" i="27"/>
  <c r="OP65" i="27"/>
  <c r="PB65" i="27"/>
  <c r="IQ65" i="27"/>
  <c r="LK65" i="27"/>
  <c r="OE65" i="27"/>
  <c r="IR65" i="27"/>
  <c r="LL65" i="27"/>
  <c r="OF65" i="27"/>
  <c r="JC65" i="27"/>
  <c r="LW65" i="27"/>
  <c r="OQ65" i="27"/>
  <c r="JD65" i="27"/>
  <c r="LX65" i="27"/>
  <c r="OR65" i="27"/>
  <c r="JO65" i="27"/>
  <c r="MI65" i="27"/>
  <c r="PC65" i="27"/>
  <c r="JP65" i="27"/>
  <c r="MJ65" i="27"/>
  <c r="PD65" i="27"/>
  <c r="KA65" i="27"/>
  <c r="MU65" i="27"/>
  <c r="KB65" i="27"/>
  <c r="MV65" i="27"/>
  <c r="KM65" i="27"/>
  <c r="NG65" i="27"/>
  <c r="KN65" i="27"/>
  <c r="NH65" i="27"/>
  <c r="IE65" i="27"/>
  <c r="KY65" i="27"/>
  <c r="NS65" i="27"/>
  <c r="IF65" i="27"/>
  <c r="KZ65" i="27"/>
  <c r="NT65" i="27"/>
  <c r="R53" i="27"/>
  <c r="B53" i="27"/>
  <c r="HU53" i="27"/>
  <c r="IG53" i="27"/>
  <c r="IS53" i="27"/>
  <c r="JE53" i="27"/>
  <c r="JQ53" i="27"/>
  <c r="KC53" i="27"/>
  <c r="KO53" i="27"/>
  <c r="LA53" i="27"/>
  <c r="LM53" i="27"/>
  <c r="LY53" i="27"/>
  <c r="MK53" i="27"/>
  <c r="MW53" i="27"/>
  <c r="NI53" i="27"/>
  <c r="NU53" i="27"/>
  <c r="OG53" i="27"/>
  <c r="OS53" i="27"/>
  <c r="PE53" i="27"/>
  <c r="HV53" i="27"/>
  <c r="IH53" i="27"/>
  <c r="IT53" i="27"/>
  <c r="JF53" i="27"/>
  <c r="JR53" i="27"/>
  <c r="KD53" i="27"/>
  <c r="KP53" i="27"/>
  <c r="LB53" i="27"/>
  <c r="LN53" i="27"/>
  <c r="LZ53" i="27"/>
  <c r="ML53" i="27"/>
  <c r="MX53" i="27"/>
  <c r="NJ53" i="27"/>
  <c r="NV53" i="27"/>
  <c r="OH53" i="27"/>
  <c r="OT53" i="27"/>
  <c r="PF53" i="27"/>
  <c r="HW53" i="27"/>
  <c r="II53" i="27"/>
  <c r="IU53" i="27"/>
  <c r="JG53" i="27"/>
  <c r="JS53" i="27"/>
  <c r="KE53" i="27"/>
  <c r="KQ53" i="27"/>
  <c r="LC53" i="27"/>
  <c r="LO53" i="27"/>
  <c r="MA53" i="27"/>
  <c r="MM53" i="27"/>
  <c r="MY53" i="27"/>
  <c r="NK53" i="27"/>
  <c r="NW53" i="27"/>
  <c r="OI53" i="27"/>
  <c r="OU53" i="27"/>
  <c r="PG53" i="27"/>
  <c r="HX53" i="27"/>
  <c r="IJ53" i="27"/>
  <c r="IV53" i="27"/>
  <c r="JH53" i="27"/>
  <c r="JT53" i="27"/>
  <c r="KF53" i="27"/>
  <c r="KR53" i="27"/>
  <c r="LD53" i="27"/>
  <c r="LP53" i="27"/>
  <c r="MB53" i="27"/>
  <c r="MN53" i="27"/>
  <c r="MZ53" i="27"/>
  <c r="NL53" i="27"/>
  <c r="NX53" i="27"/>
  <c r="OJ53" i="27"/>
  <c r="OV53" i="27"/>
  <c r="PH53" i="27"/>
  <c r="HY53" i="27"/>
  <c r="IK53" i="27"/>
  <c r="IW53" i="27"/>
  <c r="JI53" i="27"/>
  <c r="JU53" i="27"/>
  <c r="KG53" i="27"/>
  <c r="KS53" i="27"/>
  <c r="LE53" i="27"/>
  <c r="LQ53" i="27"/>
  <c r="MC53" i="27"/>
  <c r="MO53" i="27"/>
  <c r="NA53" i="27"/>
  <c r="NM53" i="27"/>
  <c r="NY53" i="27"/>
  <c r="OK53" i="27"/>
  <c r="OW53" i="27"/>
  <c r="PI53" i="27"/>
  <c r="HZ53" i="27"/>
  <c r="IL53" i="27"/>
  <c r="IX53" i="27"/>
  <c r="JJ53" i="27"/>
  <c r="JV53" i="27"/>
  <c r="KH53" i="27"/>
  <c r="KT53" i="27"/>
  <c r="LF53" i="27"/>
  <c r="LR53" i="27"/>
  <c r="MD53" i="27"/>
  <c r="MP53" i="27"/>
  <c r="NB53" i="27"/>
  <c r="NN53" i="27"/>
  <c r="NZ53" i="27"/>
  <c r="OL53" i="27"/>
  <c r="OX53" i="27"/>
  <c r="PJ53" i="27"/>
  <c r="IA53" i="27"/>
  <c r="IM53" i="27"/>
  <c r="IY53" i="27"/>
  <c r="JK53" i="27"/>
  <c r="JW53" i="27"/>
  <c r="KI53" i="27"/>
  <c r="KU53" i="27"/>
  <c r="LG53" i="27"/>
  <c r="LS53" i="27"/>
  <c r="ME53" i="27"/>
  <c r="MQ53" i="27"/>
  <c r="NC53" i="27"/>
  <c r="NO53" i="27"/>
  <c r="OA53" i="27"/>
  <c r="OM53" i="27"/>
  <c r="OY53" i="27"/>
  <c r="PK53" i="27"/>
  <c r="IB53" i="27"/>
  <c r="IN53" i="27"/>
  <c r="IZ53" i="27"/>
  <c r="JL53" i="27"/>
  <c r="JX53" i="27"/>
  <c r="KJ53" i="27"/>
  <c r="KV53" i="27"/>
  <c r="LH53" i="27"/>
  <c r="LT53" i="27"/>
  <c r="MF53" i="27"/>
  <c r="MR53" i="27"/>
  <c r="ND53" i="27"/>
  <c r="NP53" i="27"/>
  <c r="OB53" i="27"/>
  <c r="ON53" i="27"/>
  <c r="OZ53" i="27"/>
  <c r="PL53" i="27"/>
  <c r="IC53" i="27"/>
  <c r="IO53" i="27"/>
  <c r="JA53" i="27"/>
  <c r="JM53" i="27"/>
  <c r="JY53" i="27"/>
  <c r="KK53" i="27"/>
  <c r="KW53" i="27"/>
  <c r="LI53" i="27"/>
  <c r="LU53" i="27"/>
  <c r="MG53" i="27"/>
  <c r="MS53" i="27"/>
  <c r="NE53" i="27"/>
  <c r="NQ53" i="27"/>
  <c r="OC53" i="27"/>
  <c r="OO53" i="27"/>
  <c r="PA53" i="27"/>
  <c r="ID53" i="27"/>
  <c r="IP53" i="27"/>
  <c r="JB53" i="27"/>
  <c r="JN53" i="27"/>
  <c r="JZ53" i="27"/>
  <c r="KL53" i="27"/>
  <c r="KX53" i="27"/>
  <c r="LJ53" i="27"/>
  <c r="LV53" i="27"/>
  <c r="MH53" i="27"/>
  <c r="MT53" i="27"/>
  <c r="NF53" i="27"/>
  <c r="NR53" i="27"/>
  <c r="OD53" i="27"/>
  <c r="OP53" i="27"/>
  <c r="PB53" i="27"/>
  <c r="JO53" i="27"/>
  <c r="MI53" i="27"/>
  <c r="PC53" i="27"/>
  <c r="JP53" i="27"/>
  <c r="MJ53" i="27"/>
  <c r="PD53" i="27"/>
  <c r="KA53" i="27"/>
  <c r="MU53" i="27"/>
  <c r="KB53" i="27"/>
  <c r="MV53" i="27"/>
  <c r="KM53" i="27"/>
  <c r="NG53" i="27"/>
  <c r="KN53" i="27"/>
  <c r="NH53" i="27"/>
  <c r="IE53" i="27"/>
  <c r="KY53" i="27"/>
  <c r="NS53" i="27"/>
  <c r="IF53" i="27"/>
  <c r="KZ53" i="27"/>
  <c r="NT53" i="27"/>
  <c r="IQ53" i="27"/>
  <c r="LK53" i="27"/>
  <c r="OE53" i="27"/>
  <c r="IR53" i="27"/>
  <c r="LL53" i="27"/>
  <c r="OF53" i="27"/>
  <c r="JC53" i="27"/>
  <c r="LW53" i="27"/>
  <c r="OQ53" i="27"/>
  <c r="LX53" i="27"/>
  <c r="OR53" i="27"/>
  <c r="R41" i="27"/>
  <c r="B41" i="27"/>
  <c r="HU41" i="27"/>
  <c r="IG41" i="27"/>
  <c r="IS41" i="27"/>
  <c r="JE41" i="27"/>
  <c r="JQ41" i="27"/>
  <c r="KC41" i="27"/>
  <c r="KO41" i="27"/>
  <c r="LA41" i="27"/>
  <c r="LM41" i="27"/>
  <c r="LY41" i="27"/>
  <c r="MK41" i="27"/>
  <c r="MW41" i="27"/>
  <c r="NI41" i="27"/>
  <c r="NU41" i="27"/>
  <c r="OG41" i="27"/>
  <c r="OS41" i="27"/>
  <c r="PE41" i="27"/>
  <c r="HV41" i="27"/>
  <c r="IH41" i="27"/>
  <c r="IT41" i="27"/>
  <c r="JF41" i="27"/>
  <c r="JR41" i="27"/>
  <c r="KD41" i="27"/>
  <c r="KP41" i="27"/>
  <c r="LB41" i="27"/>
  <c r="LN41" i="27"/>
  <c r="LZ41" i="27"/>
  <c r="ML41" i="27"/>
  <c r="MX41" i="27"/>
  <c r="NJ41" i="27"/>
  <c r="NV41" i="27"/>
  <c r="OH41" i="27"/>
  <c r="OT41" i="27"/>
  <c r="PF41" i="27"/>
  <c r="HW41" i="27"/>
  <c r="II41" i="27"/>
  <c r="IU41" i="27"/>
  <c r="JG41" i="27"/>
  <c r="JS41" i="27"/>
  <c r="KE41" i="27"/>
  <c r="KQ41" i="27"/>
  <c r="LC41" i="27"/>
  <c r="LO41" i="27"/>
  <c r="MA41" i="27"/>
  <c r="MM41" i="27"/>
  <c r="MY41" i="27"/>
  <c r="NK41" i="27"/>
  <c r="NW41" i="27"/>
  <c r="OI41" i="27"/>
  <c r="OU41" i="27"/>
  <c r="PG41" i="27"/>
  <c r="HX41" i="27"/>
  <c r="IJ41" i="27"/>
  <c r="IV41" i="27"/>
  <c r="JH41" i="27"/>
  <c r="JT41" i="27"/>
  <c r="KF41" i="27"/>
  <c r="KR41" i="27"/>
  <c r="LD41" i="27"/>
  <c r="LP41" i="27"/>
  <c r="MB41" i="27"/>
  <c r="MN41" i="27"/>
  <c r="MZ41" i="27"/>
  <c r="NL41" i="27"/>
  <c r="NX41" i="27"/>
  <c r="OJ41" i="27"/>
  <c r="OV41" i="27"/>
  <c r="PH41" i="27"/>
  <c r="HY41" i="27"/>
  <c r="IK41" i="27"/>
  <c r="IW41" i="27"/>
  <c r="JI41" i="27"/>
  <c r="JU41" i="27"/>
  <c r="KG41" i="27"/>
  <c r="KS41" i="27"/>
  <c r="LE41" i="27"/>
  <c r="LQ41" i="27"/>
  <c r="MC41" i="27"/>
  <c r="MO41" i="27"/>
  <c r="NA41" i="27"/>
  <c r="NM41" i="27"/>
  <c r="NY41" i="27"/>
  <c r="OK41" i="27"/>
  <c r="OW41" i="27"/>
  <c r="PI41" i="27"/>
  <c r="HZ41" i="27"/>
  <c r="IL41" i="27"/>
  <c r="IX41" i="27"/>
  <c r="JJ41" i="27"/>
  <c r="JV41" i="27"/>
  <c r="KH41" i="27"/>
  <c r="KT41" i="27"/>
  <c r="LF41" i="27"/>
  <c r="LR41" i="27"/>
  <c r="MD41" i="27"/>
  <c r="MP41" i="27"/>
  <c r="NB41" i="27"/>
  <c r="NN41" i="27"/>
  <c r="NZ41" i="27"/>
  <c r="OL41" i="27"/>
  <c r="OX41" i="27"/>
  <c r="PJ41" i="27"/>
  <c r="IA41" i="27"/>
  <c r="IM41" i="27"/>
  <c r="IY41" i="27"/>
  <c r="JK41" i="27"/>
  <c r="JW41" i="27"/>
  <c r="KI41" i="27"/>
  <c r="KU41" i="27"/>
  <c r="LG41" i="27"/>
  <c r="LS41" i="27"/>
  <c r="ME41" i="27"/>
  <c r="MQ41" i="27"/>
  <c r="NC41" i="27"/>
  <c r="NO41" i="27"/>
  <c r="OA41" i="27"/>
  <c r="OM41" i="27"/>
  <c r="OY41" i="27"/>
  <c r="PK41" i="27"/>
  <c r="IB41" i="27"/>
  <c r="IN41" i="27"/>
  <c r="IZ41" i="27"/>
  <c r="JL41" i="27"/>
  <c r="JX41" i="27"/>
  <c r="KJ41" i="27"/>
  <c r="KV41" i="27"/>
  <c r="LH41" i="27"/>
  <c r="LT41" i="27"/>
  <c r="MF41" i="27"/>
  <c r="MR41" i="27"/>
  <c r="ND41" i="27"/>
  <c r="NP41" i="27"/>
  <c r="OB41" i="27"/>
  <c r="ON41" i="27"/>
  <c r="OZ41" i="27"/>
  <c r="PL41" i="27"/>
  <c r="IC41" i="27"/>
  <c r="IO41" i="27"/>
  <c r="JA41" i="27"/>
  <c r="JM41" i="27"/>
  <c r="JY41" i="27"/>
  <c r="KK41" i="27"/>
  <c r="KW41" i="27"/>
  <c r="LI41" i="27"/>
  <c r="LU41" i="27"/>
  <c r="MG41" i="27"/>
  <c r="MS41" i="27"/>
  <c r="NE41" i="27"/>
  <c r="NQ41" i="27"/>
  <c r="OC41" i="27"/>
  <c r="OO41" i="27"/>
  <c r="PA41" i="27"/>
  <c r="ID41" i="27"/>
  <c r="IP41" i="27"/>
  <c r="JB41" i="27"/>
  <c r="JN41" i="27"/>
  <c r="JZ41" i="27"/>
  <c r="KL41" i="27"/>
  <c r="KX41" i="27"/>
  <c r="LJ41" i="27"/>
  <c r="LV41" i="27"/>
  <c r="MH41" i="27"/>
  <c r="MT41" i="27"/>
  <c r="NF41" i="27"/>
  <c r="NR41" i="27"/>
  <c r="OD41" i="27"/>
  <c r="OP41" i="27"/>
  <c r="PB41" i="27"/>
  <c r="KM41" i="27"/>
  <c r="NG41" i="27"/>
  <c r="KN41" i="27"/>
  <c r="NH41" i="27"/>
  <c r="IE41" i="27"/>
  <c r="KY41" i="27"/>
  <c r="NS41" i="27"/>
  <c r="IF41" i="27"/>
  <c r="KZ41" i="27"/>
  <c r="NT41" i="27"/>
  <c r="IQ41" i="27"/>
  <c r="LK41" i="27"/>
  <c r="OE41" i="27"/>
  <c r="IR41" i="27"/>
  <c r="LL41" i="27"/>
  <c r="OF41" i="27"/>
  <c r="JC41" i="27"/>
  <c r="LW41" i="27"/>
  <c r="OQ41" i="27"/>
  <c r="JD41" i="27"/>
  <c r="LX41" i="27"/>
  <c r="OR41" i="27"/>
  <c r="JO41" i="27"/>
  <c r="MI41" i="27"/>
  <c r="PC41" i="27"/>
  <c r="JP41" i="27"/>
  <c r="MJ41" i="27"/>
  <c r="PD41" i="27"/>
  <c r="KA41" i="27"/>
  <c r="MU41" i="27"/>
  <c r="KB41" i="27"/>
  <c r="MV41" i="27"/>
  <c r="R29" i="27"/>
  <c r="B29" i="27"/>
  <c r="HZ29" i="27"/>
  <c r="IL29" i="27"/>
  <c r="IX29" i="27"/>
  <c r="JJ29" i="27"/>
  <c r="JV29" i="27"/>
  <c r="KH29" i="27"/>
  <c r="KT29" i="27"/>
  <c r="LF29" i="27"/>
  <c r="LR29" i="27"/>
  <c r="MD29" i="27"/>
  <c r="MP29" i="27"/>
  <c r="NB29" i="27"/>
  <c r="NN29" i="27"/>
  <c r="NZ29" i="27"/>
  <c r="OL29" i="27"/>
  <c r="OX29" i="27"/>
  <c r="PJ29" i="27"/>
  <c r="IA29" i="27"/>
  <c r="IM29" i="27"/>
  <c r="IY29" i="27"/>
  <c r="JK29" i="27"/>
  <c r="JW29" i="27"/>
  <c r="KI29" i="27"/>
  <c r="KU29" i="27"/>
  <c r="LG29" i="27"/>
  <c r="LS29" i="27"/>
  <c r="ME29" i="27"/>
  <c r="MQ29" i="27"/>
  <c r="NC29" i="27"/>
  <c r="NO29" i="27"/>
  <c r="OA29" i="27"/>
  <c r="OM29" i="27"/>
  <c r="OY29" i="27"/>
  <c r="PK29" i="27"/>
  <c r="IB29" i="27"/>
  <c r="IN29" i="27"/>
  <c r="IZ29" i="27"/>
  <c r="JL29" i="27"/>
  <c r="JX29" i="27"/>
  <c r="KJ29" i="27"/>
  <c r="KV29" i="27"/>
  <c r="LH29" i="27"/>
  <c r="LT29" i="27"/>
  <c r="MF29" i="27"/>
  <c r="MR29" i="27"/>
  <c r="ND29" i="27"/>
  <c r="NP29" i="27"/>
  <c r="OB29" i="27"/>
  <c r="ON29" i="27"/>
  <c r="OZ29" i="27"/>
  <c r="PL29" i="27"/>
  <c r="IC29" i="27"/>
  <c r="IO29" i="27"/>
  <c r="JA29" i="27"/>
  <c r="JM29" i="27"/>
  <c r="JY29" i="27"/>
  <c r="KK29" i="27"/>
  <c r="KW29" i="27"/>
  <c r="LI29" i="27"/>
  <c r="LU29" i="27"/>
  <c r="MG29" i="27"/>
  <c r="MS29" i="27"/>
  <c r="NE29" i="27"/>
  <c r="NQ29" i="27"/>
  <c r="OC29" i="27"/>
  <c r="OO29" i="27"/>
  <c r="PA29" i="27"/>
  <c r="ID29" i="27"/>
  <c r="IP29" i="27"/>
  <c r="JB29" i="27"/>
  <c r="JN29" i="27"/>
  <c r="JZ29" i="27"/>
  <c r="KL29" i="27"/>
  <c r="KX29" i="27"/>
  <c r="LJ29" i="27"/>
  <c r="LV29" i="27"/>
  <c r="MH29" i="27"/>
  <c r="MT29" i="27"/>
  <c r="NF29" i="27"/>
  <c r="NR29" i="27"/>
  <c r="OD29" i="27"/>
  <c r="OP29" i="27"/>
  <c r="PB29" i="27"/>
  <c r="IE29" i="27"/>
  <c r="IQ29" i="27"/>
  <c r="JC29" i="27"/>
  <c r="JO29" i="27"/>
  <c r="KA29" i="27"/>
  <c r="KM29" i="27"/>
  <c r="KY29" i="27"/>
  <c r="LK29" i="27"/>
  <c r="LW29" i="27"/>
  <c r="MI29" i="27"/>
  <c r="MU29" i="27"/>
  <c r="NG29" i="27"/>
  <c r="NS29" i="27"/>
  <c r="OE29" i="27"/>
  <c r="OQ29" i="27"/>
  <c r="PC29" i="27"/>
  <c r="IF29" i="27"/>
  <c r="IR29" i="27"/>
  <c r="JD29" i="27"/>
  <c r="JP29" i="27"/>
  <c r="KB29" i="27"/>
  <c r="KN29" i="27"/>
  <c r="KZ29" i="27"/>
  <c r="LL29" i="27"/>
  <c r="LX29" i="27"/>
  <c r="MJ29" i="27"/>
  <c r="MV29" i="27"/>
  <c r="NH29" i="27"/>
  <c r="NT29" i="27"/>
  <c r="OF29" i="27"/>
  <c r="OR29" i="27"/>
  <c r="PD29" i="27"/>
  <c r="HU29" i="27"/>
  <c r="IG29" i="27"/>
  <c r="IS29" i="27"/>
  <c r="JE29" i="27"/>
  <c r="JQ29" i="27"/>
  <c r="KC29" i="27"/>
  <c r="KO29" i="27"/>
  <c r="LA29" i="27"/>
  <c r="LM29" i="27"/>
  <c r="LY29" i="27"/>
  <c r="MK29" i="27"/>
  <c r="MW29" i="27"/>
  <c r="NI29" i="27"/>
  <c r="NU29" i="27"/>
  <c r="OG29" i="27"/>
  <c r="OS29" i="27"/>
  <c r="PE29" i="27"/>
  <c r="HV29" i="27"/>
  <c r="IH29" i="27"/>
  <c r="IT29" i="27"/>
  <c r="JF29" i="27"/>
  <c r="JR29" i="27"/>
  <c r="KD29" i="27"/>
  <c r="KP29" i="27"/>
  <c r="LB29" i="27"/>
  <c r="LN29" i="27"/>
  <c r="LZ29" i="27"/>
  <c r="ML29" i="27"/>
  <c r="MX29" i="27"/>
  <c r="NJ29" i="27"/>
  <c r="NV29" i="27"/>
  <c r="OH29" i="27"/>
  <c r="OT29" i="27"/>
  <c r="PF29" i="27"/>
  <c r="IW29" i="27"/>
  <c r="KS29" i="27"/>
  <c r="MO29" i="27"/>
  <c r="OK29" i="27"/>
  <c r="JG29" i="27"/>
  <c r="LC29" i="27"/>
  <c r="MY29" i="27"/>
  <c r="OU29" i="27"/>
  <c r="JH29" i="27"/>
  <c r="LD29" i="27"/>
  <c r="MZ29" i="27"/>
  <c r="OV29" i="27"/>
  <c r="JI29" i="27"/>
  <c r="LE29" i="27"/>
  <c r="NA29" i="27"/>
  <c r="OW29" i="27"/>
  <c r="HW29" i="27"/>
  <c r="JS29" i="27"/>
  <c r="LO29" i="27"/>
  <c r="NK29" i="27"/>
  <c r="PG29" i="27"/>
  <c r="HX29" i="27"/>
  <c r="JT29" i="27"/>
  <c r="LP29" i="27"/>
  <c r="NL29" i="27"/>
  <c r="PH29" i="27"/>
  <c r="HY29" i="27"/>
  <c r="JU29" i="27"/>
  <c r="LQ29" i="27"/>
  <c r="NM29" i="27"/>
  <c r="PI29" i="27"/>
  <c r="II29" i="27"/>
  <c r="KE29" i="27"/>
  <c r="MA29" i="27"/>
  <c r="NW29" i="27"/>
  <c r="IJ29" i="27"/>
  <c r="KF29" i="27"/>
  <c r="MB29" i="27"/>
  <c r="NX29" i="27"/>
  <c r="IK29" i="27"/>
  <c r="KG29" i="27"/>
  <c r="MC29" i="27"/>
  <c r="NY29" i="27"/>
  <c r="OI29" i="27"/>
  <c r="OJ29" i="27"/>
  <c r="IU29" i="27"/>
  <c r="IV29" i="27"/>
  <c r="KQ29" i="27"/>
  <c r="KR29" i="27"/>
  <c r="MM29" i="27"/>
  <c r="MN29" i="27"/>
  <c r="R17" i="27"/>
  <c r="B17" i="27"/>
  <c r="HZ17" i="27"/>
  <c r="IL17" i="27"/>
  <c r="IX17" i="27"/>
  <c r="JJ17" i="27"/>
  <c r="JV17" i="27"/>
  <c r="KH17" i="27"/>
  <c r="KT17" i="27"/>
  <c r="LF17" i="27"/>
  <c r="LR17" i="27"/>
  <c r="MD17" i="27"/>
  <c r="MP17" i="27"/>
  <c r="NB17" i="27"/>
  <c r="NN17" i="27"/>
  <c r="NZ17" i="27"/>
  <c r="OL17" i="27"/>
  <c r="OX17" i="27"/>
  <c r="PJ17" i="27"/>
  <c r="IA17" i="27"/>
  <c r="IM17" i="27"/>
  <c r="IY17" i="27"/>
  <c r="JK17" i="27"/>
  <c r="JW17" i="27"/>
  <c r="KI17" i="27"/>
  <c r="KU17" i="27"/>
  <c r="LG17" i="27"/>
  <c r="LS17" i="27"/>
  <c r="ME17" i="27"/>
  <c r="MQ17" i="27"/>
  <c r="NC17" i="27"/>
  <c r="NO17" i="27"/>
  <c r="OA17" i="27"/>
  <c r="OM17" i="27"/>
  <c r="OY17" i="27"/>
  <c r="PK17" i="27"/>
  <c r="IB17" i="27"/>
  <c r="IN17" i="27"/>
  <c r="IZ17" i="27"/>
  <c r="JL17" i="27"/>
  <c r="JX17" i="27"/>
  <c r="KJ17" i="27"/>
  <c r="KV17" i="27"/>
  <c r="LH17" i="27"/>
  <c r="LT17" i="27"/>
  <c r="MF17" i="27"/>
  <c r="MR17" i="27"/>
  <c r="ND17" i="27"/>
  <c r="NP17" i="27"/>
  <c r="OB17" i="27"/>
  <c r="ON17" i="27"/>
  <c r="OZ17" i="27"/>
  <c r="PL17" i="27"/>
  <c r="IC17" i="27"/>
  <c r="IO17" i="27"/>
  <c r="JA17" i="27"/>
  <c r="JM17" i="27"/>
  <c r="JY17" i="27"/>
  <c r="KK17" i="27"/>
  <c r="KW17" i="27"/>
  <c r="LI17" i="27"/>
  <c r="LU17" i="27"/>
  <c r="MG17" i="27"/>
  <c r="MS17" i="27"/>
  <c r="NE17" i="27"/>
  <c r="NQ17" i="27"/>
  <c r="OC17" i="27"/>
  <c r="OO17" i="27"/>
  <c r="PA17" i="27"/>
  <c r="ID17" i="27"/>
  <c r="IP17" i="27"/>
  <c r="JB17" i="27"/>
  <c r="JN17" i="27"/>
  <c r="JZ17" i="27"/>
  <c r="KL17" i="27"/>
  <c r="KX17" i="27"/>
  <c r="LJ17" i="27"/>
  <c r="LV17" i="27"/>
  <c r="MH17" i="27"/>
  <c r="MT17" i="27"/>
  <c r="NF17" i="27"/>
  <c r="NR17" i="27"/>
  <c r="OD17" i="27"/>
  <c r="OP17" i="27"/>
  <c r="PB17" i="27"/>
  <c r="IE17" i="27"/>
  <c r="IQ17" i="27"/>
  <c r="JC17" i="27"/>
  <c r="JO17" i="27"/>
  <c r="KA17" i="27"/>
  <c r="KM17" i="27"/>
  <c r="KY17" i="27"/>
  <c r="LK17" i="27"/>
  <c r="LW17" i="27"/>
  <c r="MI17" i="27"/>
  <c r="MU17" i="27"/>
  <c r="NG17" i="27"/>
  <c r="NS17" i="27"/>
  <c r="OE17" i="27"/>
  <c r="OQ17" i="27"/>
  <c r="PC17" i="27"/>
  <c r="IF17" i="27"/>
  <c r="IR17" i="27"/>
  <c r="JD17" i="27"/>
  <c r="JP17" i="27"/>
  <c r="KB17" i="27"/>
  <c r="KN17" i="27"/>
  <c r="KZ17" i="27"/>
  <c r="LL17" i="27"/>
  <c r="LX17" i="27"/>
  <c r="MJ17" i="27"/>
  <c r="MV17" i="27"/>
  <c r="NH17" i="27"/>
  <c r="NT17" i="27"/>
  <c r="OF17" i="27"/>
  <c r="OR17" i="27"/>
  <c r="PD17" i="27"/>
  <c r="HU17" i="27"/>
  <c r="IG17" i="27"/>
  <c r="IS17" i="27"/>
  <c r="JE17" i="27"/>
  <c r="JQ17" i="27"/>
  <c r="KC17" i="27"/>
  <c r="KO17" i="27"/>
  <c r="LA17" i="27"/>
  <c r="LM17" i="27"/>
  <c r="LY17" i="27"/>
  <c r="MK17" i="27"/>
  <c r="MW17" i="27"/>
  <c r="NI17" i="27"/>
  <c r="NU17" i="27"/>
  <c r="OG17" i="27"/>
  <c r="OS17" i="27"/>
  <c r="PE17" i="27"/>
  <c r="HV17" i="27"/>
  <c r="IH17" i="27"/>
  <c r="IT17" i="27"/>
  <c r="JF17" i="27"/>
  <c r="JR17" i="27"/>
  <c r="KD17" i="27"/>
  <c r="KP17" i="27"/>
  <c r="LB17" i="27"/>
  <c r="LN17" i="27"/>
  <c r="LZ17" i="27"/>
  <c r="ML17" i="27"/>
  <c r="MX17" i="27"/>
  <c r="NJ17" i="27"/>
  <c r="NV17" i="27"/>
  <c r="OH17" i="27"/>
  <c r="OT17" i="27"/>
  <c r="PF17" i="27"/>
  <c r="HW17" i="27"/>
  <c r="II17" i="27"/>
  <c r="IU17" i="27"/>
  <c r="JG17" i="27"/>
  <c r="JS17" i="27"/>
  <c r="KE17" i="27"/>
  <c r="KQ17" i="27"/>
  <c r="LC17" i="27"/>
  <c r="LO17" i="27"/>
  <c r="MA17" i="27"/>
  <c r="MM17" i="27"/>
  <c r="MY17" i="27"/>
  <c r="NK17" i="27"/>
  <c r="NW17" i="27"/>
  <c r="OI17" i="27"/>
  <c r="OU17" i="27"/>
  <c r="PG17" i="27"/>
  <c r="JT17" i="27"/>
  <c r="MN17" i="27"/>
  <c r="PH17" i="27"/>
  <c r="JU17" i="27"/>
  <c r="MO17" i="27"/>
  <c r="PI17" i="27"/>
  <c r="KF17" i="27"/>
  <c r="MZ17" i="27"/>
  <c r="KG17" i="27"/>
  <c r="NA17" i="27"/>
  <c r="HX17" i="27"/>
  <c r="KR17" i="27"/>
  <c r="NL17" i="27"/>
  <c r="HY17" i="27"/>
  <c r="KS17" i="27"/>
  <c r="NM17" i="27"/>
  <c r="IJ17" i="27"/>
  <c r="LD17" i="27"/>
  <c r="NX17" i="27"/>
  <c r="IK17" i="27"/>
  <c r="LE17" i="27"/>
  <c r="NY17" i="27"/>
  <c r="IV17" i="27"/>
  <c r="LP17" i="27"/>
  <c r="OJ17" i="27"/>
  <c r="IW17" i="27"/>
  <c r="LQ17" i="27"/>
  <c r="OK17" i="27"/>
  <c r="OV17" i="27"/>
  <c r="OW17" i="27"/>
  <c r="JH17" i="27"/>
  <c r="JI17" i="27"/>
  <c r="MB17" i="27"/>
  <c r="MC17" i="27"/>
  <c r="HT99" i="27"/>
  <c r="HT87" i="27"/>
  <c r="HT75" i="27"/>
  <c r="PK103" i="27"/>
  <c r="OY103" i="27"/>
  <c r="OM103" i="27"/>
  <c r="OA103" i="27"/>
  <c r="NO103" i="27"/>
  <c r="NC103" i="27"/>
  <c r="MQ103" i="27"/>
  <c r="ME103" i="27"/>
  <c r="LS103" i="27"/>
  <c r="LG103" i="27"/>
  <c r="KU103" i="27"/>
  <c r="KI103" i="27"/>
  <c r="JW103" i="27"/>
  <c r="JK103" i="27"/>
  <c r="IY103" i="27"/>
  <c r="IM103" i="27"/>
  <c r="IA103" i="27"/>
  <c r="PG102" i="27"/>
  <c r="OU102" i="27"/>
  <c r="OI102" i="27"/>
  <c r="NW102" i="27"/>
  <c r="NK102" i="27"/>
  <c r="MY102" i="27"/>
  <c r="MM102" i="27"/>
  <c r="MA102" i="27"/>
  <c r="LO102" i="27"/>
  <c r="LC102" i="27"/>
  <c r="KQ102" i="27"/>
  <c r="KE102" i="27"/>
  <c r="JS102" i="27"/>
  <c r="JG102" i="27"/>
  <c r="IU102" i="27"/>
  <c r="II102" i="27"/>
  <c r="PC101" i="27"/>
  <c r="OQ101" i="27"/>
  <c r="OE101" i="27"/>
  <c r="NS101" i="27"/>
  <c r="NG101" i="27"/>
  <c r="MU101" i="27"/>
  <c r="MI101" i="27"/>
  <c r="LW101" i="27"/>
  <c r="LK101" i="27"/>
  <c r="KY101" i="27"/>
  <c r="KM101" i="27"/>
  <c r="KA101" i="27"/>
  <c r="JO101" i="27"/>
  <c r="JC101" i="27"/>
  <c r="IQ101" i="27"/>
  <c r="IE101" i="27"/>
  <c r="PK100" i="27"/>
  <c r="OY100" i="27"/>
  <c r="OM100" i="27"/>
  <c r="OA100" i="27"/>
  <c r="NO100" i="27"/>
  <c r="NC100" i="27"/>
  <c r="MQ100" i="27"/>
  <c r="ME100" i="27"/>
  <c r="LS100" i="27"/>
  <c r="LG100" i="27"/>
  <c r="KU100" i="27"/>
  <c r="KI100" i="27"/>
  <c r="JW100" i="27"/>
  <c r="JK100" i="27"/>
  <c r="IY100" i="27"/>
  <c r="IM100" i="27"/>
  <c r="PG99" i="27"/>
  <c r="OU99" i="27"/>
  <c r="OI99" i="27"/>
  <c r="NW99" i="27"/>
  <c r="NK99" i="27"/>
  <c r="MY99" i="27"/>
  <c r="MM99" i="27"/>
  <c r="MA99" i="27"/>
  <c r="LO99" i="27"/>
  <c r="LC99" i="27"/>
  <c r="KQ99" i="27"/>
  <c r="KE99" i="27"/>
  <c r="JS99" i="27"/>
  <c r="JG99" i="27"/>
  <c r="IU99" i="27"/>
  <c r="II99" i="27"/>
  <c r="HW99" i="27"/>
  <c r="PC98" i="27"/>
  <c r="OQ98" i="27"/>
  <c r="OE98" i="27"/>
  <c r="NS98" i="27"/>
  <c r="NG98" i="27"/>
  <c r="MU98" i="27"/>
  <c r="MI98" i="27"/>
  <c r="LW98" i="27"/>
  <c r="LK98" i="27"/>
  <c r="KY98" i="27"/>
  <c r="KM98" i="27"/>
  <c r="KA98" i="27"/>
  <c r="JO98" i="27"/>
  <c r="JC98" i="27"/>
  <c r="IQ98" i="27"/>
  <c r="IE98" i="27"/>
  <c r="PK97" i="27"/>
  <c r="OY97" i="27"/>
  <c r="OM97" i="27"/>
  <c r="OA97" i="27"/>
  <c r="NO97" i="27"/>
  <c r="NC97" i="27"/>
  <c r="MQ97" i="27"/>
  <c r="ME97" i="27"/>
  <c r="LS97" i="27"/>
  <c r="LG97" i="27"/>
  <c r="KU97" i="27"/>
  <c r="KI97" i="27"/>
  <c r="JW97" i="27"/>
  <c r="JK97" i="27"/>
  <c r="IY97" i="27"/>
  <c r="IM97" i="27"/>
  <c r="IA97" i="27"/>
  <c r="PG96" i="27"/>
  <c r="OU96" i="27"/>
  <c r="OI96" i="27"/>
  <c r="NW96" i="27"/>
  <c r="NK96" i="27"/>
  <c r="MY96" i="27"/>
  <c r="MM96" i="27"/>
  <c r="MA96" i="27"/>
  <c r="LO96" i="27"/>
  <c r="LC96" i="27"/>
  <c r="KQ96" i="27"/>
  <c r="KE96" i="27"/>
  <c r="JS96" i="27"/>
  <c r="JG96" i="27"/>
  <c r="IU96" i="27"/>
  <c r="II96" i="27"/>
  <c r="HW96" i="27"/>
  <c r="PC95" i="27"/>
  <c r="OQ95" i="27"/>
  <c r="OE95" i="27"/>
  <c r="NS95" i="27"/>
  <c r="NG95" i="27"/>
  <c r="MU95" i="27"/>
  <c r="MI95" i="27"/>
  <c r="LW95" i="27"/>
  <c r="LK95" i="27"/>
  <c r="KY95" i="27"/>
  <c r="KM95" i="27"/>
  <c r="KA95" i="27"/>
  <c r="JO95" i="27"/>
  <c r="JC95" i="27"/>
  <c r="IQ95" i="27"/>
  <c r="IE95" i="27"/>
  <c r="PK94" i="27"/>
  <c r="OY94" i="27"/>
  <c r="OM94" i="27"/>
  <c r="OA94" i="27"/>
  <c r="NO94" i="27"/>
  <c r="NC94" i="27"/>
  <c r="MQ94" i="27"/>
  <c r="ME94" i="27"/>
  <c r="LS94" i="27"/>
  <c r="LG94" i="27"/>
  <c r="KU94" i="27"/>
  <c r="KI94" i="27"/>
  <c r="JW94" i="27"/>
  <c r="JK94" i="27"/>
  <c r="IY94" i="27"/>
  <c r="IM94" i="27"/>
  <c r="IA94" i="27"/>
  <c r="PG93" i="27"/>
  <c r="OU93" i="27"/>
  <c r="OI93" i="27"/>
  <c r="NW93" i="27"/>
  <c r="NK93" i="27"/>
  <c r="MY93" i="27"/>
  <c r="MM93" i="27"/>
  <c r="MA93" i="27"/>
  <c r="LO93" i="27"/>
  <c r="LC93" i="27"/>
  <c r="KQ93" i="27"/>
  <c r="KE93" i="27"/>
  <c r="JS93" i="27"/>
  <c r="JG93" i="27"/>
  <c r="IU93" i="27"/>
  <c r="II93" i="27"/>
  <c r="HW93" i="27"/>
  <c r="PC92" i="27"/>
  <c r="OQ92" i="27"/>
  <c r="OE92" i="27"/>
  <c r="NS92" i="27"/>
  <c r="NG92" i="27"/>
  <c r="MU92" i="27"/>
  <c r="MI92" i="27"/>
  <c r="LW92" i="27"/>
  <c r="LK92" i="27"/>
  <c r="KY92" i="27"/>
  <c r="KM92" i="27"/>
  <c r="KA92" i="27"/>
  <c r="JO92" i="27"/>
  <c r="JC92" i="27"/>
  <c r="IQ92" i="27"/>
  <c r="IE92" i="27"/>
  <c r="PK91" i="27"/>
  <c r="OY91" i="27"/>
  <c r="OM91" i="27"/>
  <c r="OA91" i="27"/>
  <c r="NO91" i="27"/>
  <c r="NC91" i="27"/>
  <c r="LY91" i="27"/>
  <c r="KO91" i="27"/>
  <c r="JD91" i="27"/>
  <c r="OZ90" i="27"/>
  <c r="MW90" i="27"/>
  <c r="KC90" i="27"/>
  <c r="PA89" i="27"/>
  <c r="MG89" i="27"/>
  <c r="JM89" i="27"/>
  <c r="OK88" i="27"/>
  <c r="LQ88" i="27"/>
  <c r="NU87" i="27"/>
  <c r="LA87" i="27"/>
  <c r="IG87" i="27"/>
  <c r="NE86" i="27"/>
  <c r="KK86" i="27"/>
  <c r="PI85" i="27"/>
  <c r="MO85" i="27"/>
  <c r="JU85" i="27"/>
  <c r="OS84" i="27"/>
  <c r="LY84" i="27"/>
  <c r="JE84" i="27"/>
  <c r="OC83" i="27"/>
  <c r="LI83" i="27"/>
  <c r="IO83" i="27"/>
  <c r="NM82" i="27"/>
  <c r="KS82" i="27"/>
  <c r="NU81" i="27"/>
  <c r="IG81" i="27"/>
  <c r="MO79" i="27"/>
  <c r="OS78" i="27"/>
  <c r="JE78" i="27"/>
  <c r="LI77" i="27"/>
  <c r="NM76" i="27"/>
  <c r="KC75" i="27"/>
  <c r="MG74" i="27"/>
  <c r="OK73" i="27"/>
  <c r="IW73" i="27"/>
  <c r="LA72" i="27"/>
  <c r="R80" i="27"/>
  <c r="B80" i="27"/>
  <c r="ID80" i="27"/>
  <c r="IP80" i="27"/>
  <c r="JB80" i="27"/>
  <c r="JN80" i="27"/>
  <c r="JZ80" i="27"/>
  <c r="KL80" i="27"/>
  <c r="KX80" i="27"/>
  <c r="LJ80" i="27"/>
  <c r="LV80" i="27"/>
  <c r="MH80" i="27"/>
  <c r="MT80" i="27"/>
  <c r="NF80" i="27"/>
  <c r="NR80" i="27"/>
  <c r="OD80" i="27"/>
  <c r="OP80" i="27"/>
  <c r="PB80" i="27"/>
  <c r="IE80" i="27"/>
  <c r="IQ80" i="27"/>
  <c r="JC80" i="27"/>
  <c r="JO80" i="27"/>
  <c r="KA80" i="27"/>
  <c r="KM80" i="27"/>
  <c r="KY80" i="27"/>
  <c r="LK80" i="27"/>
  <c r="LW80" i="27"/>
  <c r="MI80" i="27"/>
  <c r="MU80" i="27"/>
  <c r="NG80" i="27"/>
  <c r="NS80" i="27"/>
  <c r="OE80" i="27"/>
  <c r="OQ80" i="27"/>
  <c r="PC80" i="27"/>
  <c r="IF80" i="27"/>
  <c r="IR80" i="27"/>
  <c r="JD80" i="27"/>
  <c r="JP80" i="27"/>
  <c r="KB80" i="27"/>
  <c r="KN80" i="27"/>
  <c r="KZ80" i="27"/>
  <c r="LL80" i="27"/>
  <c r="LX80" i="27"/>
  <c r="MJ80" i="27"/>
  <c r="MV80" i="27"/>
  <c r="NH80" i="27"/>
  <c r="NT80" i="27"/>
  <c r="OF80" i="27"/>
  <c r="OR80" i="27"/>
  <c r="PD80" i="27"/>
  <c r="HU80" i="27"/>
  <c r="IG80" i="27"/>
  <c r="IS80" i="27"/>
  <c r="JE80" i="27"/>
  <c r="JQ80" i="27"/>
  <c r="KC80" i="27"/>
  <c r="KO80" i="27"/>
  <c r="LA80" i="27"/>
  <c r="LM80" i="27"/>
  <c r="LY80" i="27"/>
  <c r="MK80" i="27"/>
  <c r="MW80" i="27"/>
  <c r="NI80" i="27"/>
  <c r="NU80" i="27"/>
  <c r="OG80" i="27"/>
  <c r="OS80" i="27"/>
  <c r="PE80" i="27"/>
  <c r="HV80" i="27"/>
  <c r="IH80" i="27"/>
  <c r="IT80" i="27"/>
  <c r="JF80" i="27"/>
  <c r="JR80" i="27"/>
  <c r="KD80" i="27"/>
  <c r="KP80" i="27"/>
  <c r="LB80" i="27"/>
  <c r="LN80" i="27"/>
  <c r="LZ80" i="27"/>
  <c r="ML80" i="27"/>
  <c r="MX80" i="27"/>
  <c r="NJ80" i="27"/>
  <c r="NV80" i="27"/>
  <c r="OH80" i="27"/>
  <c r="OT80" i="27"/>
  <c r="PF80" i="27"/>
  <c r="HW80" i="27"/>
  <c r="II80" i="27"/>
  <c r="IU80" i="27"/>
  <c r="JG80" i="27"/>
  <c r="JS80" i="27"/>
  <c r="KE80" i="27"/>
  <c r="KQ80" i="27"/>
  <c r="LC80" i="27"/>
  <c r="LO80" i="27"/>
  <c r="MA80" i="27"/>
  <c r="MM80" i="27"/>
  <c r="MY80" i="27"/>
  <c r="NK80" i="27"/>
  <c r="NW80" i="27"/>
  <c r="OI80" i="27"/>
  <c r="OU80" i="27"/>
  <c r="PG80" i="27"/>
  <c r="HX80" i="27"/>
  <c r="IJ80" i="27"/>
  <c r="IV80" i="27"/>
  <c r="JH80" i="27"/>
  <c r="JT80" i="27"/>
  <c r="KF80" i="27"/>
  <c r="KR80" i="27"/>
  <c r="LD80" i="27"/>
  <c r="LP80" i="27"/>
  <c r="MB80" i="27"/>
  <c r="MN80" i="27"/>
  <c r="MZ80" i="27"/>
  <c r="NL80" i="27"/>
  <c r="NX80" i="27"/>
  <c r="OJ80" i="27"/>
  <c r="OV80" i="27"/>
  <c r="PH80" i="27"/>
  <c r="HY80" i="27"/>
  <c r="IK80" i="27"/>
  <c r="IW80" i="27"/>
  <c r="JI80" i="27"/>
  <c r="JU80" i="27"/>
  <c r="KG80" i="27"/>
  <c r="KS80" i="27"/>
  <c r="LE80" i="27"/>
  <c r="LQ80" i="27"/>
  <c r="MC80" i="27"/>
  <c r="MO80" i="27"/>
  <c r="NA80" i="27"/>
  <c r="NM80" i="27"/>
  <c r="NY80" i="27"/>
  <c r="OK80" i="27"/>
  <c r="OW80" i="27"/>
  <c r="PI80" i="27"/>
  <c r="HZ80" i="27"/>
  <c r="IL80" i="27"/>
  <c r="IX80" i="27"/>
  <c r="JJ80" i="27"/>
  <c r="JV80" i="27"/>
  <c r="KH80" i="27"/>
  <c r="KT80" i="27"/>
  <c r="LF80" i="27"/>
  <c r="LR80" i="27"/>
  <c r="MD80" i="27"/>
  <c r="MP80" i="27"/>
  <c r="NB80" i="27"/>
  <c r="NN80" i="27"/>
  <c r="NZ80" i="27"/>
  <c r="OL80" i="27"/>
  <c r="OX80" i="27"/>
  <c r="PJ80" i="27"/>
  <c r="IA80" i="27"/>
  <c r="IM80" i="27"/>
  <c r="IY80" i="27"/>
  <c r="JK80" i="27"/>
  <c r="JW80" i="27"/>
  <c r="KI80" i="27"/>
  <c r="KU80" i="27"/>
  <c r="LG80" i="27"/>
  <c r="LS80" i="27"/>
  <c r="ME80" i="27"/>
  <c r="MQ80" i="27"/>
  <c r="NC80" i="27"/>
  <c r="NO80" i="27"/>
  <c r="OA80" i="27"/>
  <c r="OM80" i="27"/>
  <c r="OY80" i="27"/>
  <c r="PK80" i="27"/>
  <c r="IB80" i="27"/>
  <c r="IN80" i="27"/>
  <c r="IZ80" i="27"/>
  <c r="JL80" i="27"/>
  <c r="JX80" i="27"/>
  <c r="KJ80" i="27"/>
  <c r="KV80" i="27"/>
  <c r="LH80" i="27"/>
  <c r="LT80" i="27"/>
  <c r="MF80" i="27"/>
  <c r="MR80" i="27"/>
  <c r="ND80" i="27"/>
  <c r="NP80" i="27"/>
  <c r="OB80" i="27"/>
  <c r="ON80" i="27"/>
  <c r="OZ80" i="27"/>
  <c r="PL80" i="27"/>
  <c r="R32" i="27"/>
  <c r="B32" i="27"/>
  <c r="HZ32" i="27"/>
  <c r="IL32" i="27"/>
  <c r="IX32" i="27"/>
  <c r="JJ32" i="27"/>
  <c r="JV32" i="27"/>
  <c r="KH32" i="27"/>
  <c r="KT32" i="27"/>
  <c r="LF32" i="27"/>
  <c r="LR32" i="27"/>
  <c r="MD32" i="27"/>
  <c r="MP32" i="27"/>
  <c r="NB32" i="27"/>
  <c r="NN32" i="27"/>
  <c r="NZ32" i="27"/>
  <c r="OL32" i="27"/>
  <c r="OX32" i="27"/>
  <c r="PJ32" i="27"/>
  <c r="IA32" i="27"/>
  <c r="IM32" i="27"/>
  <c r="IY32" i="27"/>
  <c r="JK32" i="27"/>
  <c r="JW32" i="27"/>
  <c r="KI32" i="27"/>
  <c r="KU32" i="27"/>
  <c r="LG32" i="27"/>
  <c r="LS32" i="27"/>
  <c r="ME32" i="27"/>
  <c r="MQ32" i="27"/>
  <c r="NC32" i="27"/>
  <c r="NO32" i="27"/>
  <c r="OA32" i="27"/>
  <c r="OM32" i="27"/>
  <c r="OY32" i="27"/>
  <c r="PK32" i="27"/>
  <c r="IB32" i="27"/>
  <c r="IN32" i="27"/>
  <c r="IZ32" i="27"/>
  <c r="JL32" i="27"/>
  <c r="JX32" i="27"/>
  <c r="KJ32" i="27"/>
  <c r="KV32" i="27"/>
  <c r="LH32" i="27"/>
  <c r="LT32" i="27"/>
  <c r="MF32" i="27"/>
  <c r="MR32" i="27"/>
  <c r="ND32" i="27"/>
  <c r="NP32" i="27"/>
  <c r="OB32" i="27"/>
  <c r="ON32" i="27"/>
  <c r="OZ32" i="27"/>
  <c r="PL32" i="27"/>
  <c r="IC32" i="27"/>
  <c r="IO32" i="27"/>
  <c r="JA32" i="27"/>
  <c r="JM32" i="27"/>
  <c r="JY32" i="27"/>
  <c r="KK32" i="27"/>
  <c r="KW32" i="27"/>
  <c r="LI32" i="27"/>
  <c r="LU32" i="27"/>
  <c r="MG32" i="27"/>
  <c r="MS32" i="27"/>
  <c r="NE32" i="27"/>
  <c r="NQ32" i="27"/>
  <c r="OC32" i="27"/>
  <c r="OO32" i="27"/>
  <c r="PA32" i="27"/>
  <c r="ID32" i="27"/>
  <c r="IP32" i="27"/>
  <c r="JB32" i="27"/>
  <c r="JN32" i="27"/>
  <c r="JZ32" i="27"/>
  <c r="KL32" i="27"/>
  <c r="KX32" i="27"/>
  <c r="LJ32" i="27"/>
  <c r="LV32" i="27"/>
  <c r="MH32" i="27"/>
  <c r="MT32" i="27"/>
  <c r="NF32" i="27"/>
  <c r="NR32" i="27"/>
  <c r="OD32" i="27"/>
  <c r="OP32" i="27"/>
  <c r="PB32" i="27"/>
  <c r="IE32" i="27"/>
  <c r="IQ32" i="27"/>
  <c r="JC32" i="27"/>
  <c r="JO32" i="27"/>
  <c r="KA32" i="27"/>
  <c r="KM32" i="27"/>
  <c r="KY32" i="27"/>
  <c r="LK32" i="27"/>
  <c r="LW32" i="27"/>
  <c r="MI32" i="27"/>
  <c r="MU32" i="27"/>
  <c r="NG32" i="27"/>
  <c r="NS32" i="27"/>
  <c r="OE32" i="27"/>
  <c r="OQ32" i="27"/>
  <c r="PC32" i="27"/>
  <c r="IF32" i="27"/>
  <c r="IR32" i="27"/>
  <c r="JD32" i="27"/>
  <c r="JP32" i="27"/>
  <c r="KB32" i="27"/>
  <c r="KN32" i="27"/>
  <c r="KZ32" i="27"/>
  <c r="LL32" i="27"/>
  <c r="LX32" i="27"/>
  <c r="MJ32" i="27"/>
  <c r="MV32" i="27"/>
  <c r="NH32" i="27"/>
  <c r="NT32" i="27"/>
  <c r="OF32" i="27"/>
  <c r="OR32" i="27"/>
  <c r="PD32" i="27"/>
  <c r="HU32" i="27"/>
  <c r="IG32" i="27"/>
  <c r="IS32" i="27"/>
  <c r="JE32" i="27"/>
  <c r="JQ32" i="27"/>
  <c r="KC32" i="27"/>
  <c r="KO32" i="27"/>
  <c r="LA32" i="27"/>
  <c r="LM32" i="27"/>
  <c r="LY32" i="27"/>
  <c r="MK32" i="27"/>
  <c r="MW32" i="27"/>
  <c r="NI32" i="27"/>
  <c r="NU32" i="27"/>
  <c r="OG32" i="27"/>
  <c r="OS32" i="27"/>
  <c r="PE32" i="27"/>
  <c r="HV32" i="27"/>
  <c r="IH32" i="27"/>
  <c r="IT32" i="27"/>
  <c r="JF32" i="27"/>
  <c r="JR32" i="27"/>
  <c r="KD32" i="27"/>
  <c r="KP32" i="27"/>
  <c r="LB32" i="27"/>
  <c r="LN32" i="27"/>
  <c r="LZ32" i="27"/>
  <c r="ML32" i="27"/>
  <c r="MX32" i="27"/>
  <c r="NJ32" i="27"/>
  <c r="NV32" i="27"/>
  <c r="OH32" i="27"/>
  <c r="OT32" i="27"/>
  <c r="PF32" i="27"/>
  <c r="HY32" i="27"/>
  <c r="JU32" i="27"/>
  <c r="LQ32" i="27"/>
  <c r="NM32" i="27"/>
  <c r="PI32" i="27"/>
  <c r="II32" i="27"/>
  <c r="KE32" i="27"/>
  <c r="MA32" i="27"/>
  <c r="NW32" i="27"/>
  <c r="IJ32" i="27"/>
  <c r="KF32" i="27"/>
  <c r="MB32" i="27"/>
  <c r="NX32" i="27"/>
  <c r="IK32" i="27"/>
  <c r="KG32" i="27"/>
  <c r="MC32" i="27"/>
  <c r="NY32" i="27"/>
  <c r="IU32" i="27"/>
  <c r="KQ32" i="27"/>
  <c r="MM32" i="27"/>
  <c r="OI32" i="27"/>
  <c r="IV32" i="27"/>
  <c r="KR32" i="27"/>
  <c r="MN32" i="27"/>
  <c r="OJ32" i="27"/>
  <c r="IW32" i="27"/>
  <c r="KS32" i="27"/>
  <c r="MO32" i="27"/>
  <c r="OK32" i="27"/>
  <c r="JG32" i="27"/>
  <c r="LC32" i="27"/>
  <c r="MY32" i="27"/>
  <c r="OU32" i="27"/>
  <c r="JH32" i="27"/>
  <c r="LD32" i="27"/>
  <c r="MZ32" i="27"/>
  <c r="OV32" i="27"/>
  <c r="JI32" i="27"/>
  <c r="LE32" i="27"/>
  <c r="NA32" i="27"/>
  <c r="OW32" i="27"/>
  <c r="NK32" i="27"/>
  <c r="NL32" i="27"/>
  <c r="PG32" i="27"/>
  <c r="PH32" i="27"/>
  <c r="HW32" i="27"/>
  <c r="HX32" i="27"/>
  <c r="JS32" i="27"/>
  <c r="JT32" i="27"/>
  <c r="LO32" i="27"/>
  <c r="LP32" i="27"/>
  <c r="R102" i="27"/>
  <c r="B102" i="27"/>
  <c r="R66" i="27"/>
  <c r="B66" i="27"/>
  <c r="HY66" i="27"/>
  <c r="IK66" i="27"/>
  <c r="IW66" i="27"/>
  <c r="JI66" i="27"/>
  <c r="JU66" i="27"/>
  <c r="KG66" i="27"/>
  <c r="KS66" i="27"/>
  <c r="LE66" i="27"/>
  <c r="LQ66" i="27"/>
  <c r="MC66" i="27"/>
  <c r="MO66" i="27"/>
  <c r="NA66" i="27"/>
  <c r="NM66" i="27"/>
  <c r="NY66" i="27"/>
  <c r="OK66" i="27"/>
  <c r="OW66" i="27"/>
  <c r="PI66" i="27"/>
  <c r="HZ66" i="27"/>
  <c r="IL66" i="27"/>
  <c r="IX66" i="27"/>
  <c r="JJ66" i="27"/>
  <c r="JV66" i="27"/>
  <c r="KH66" i="27"/>
  <c r="KT66" i="27"/>
  <c r="LF66" i="27"/>
  <c r="LR66" i="27"/>
  <c r="MD66" i="27"/>
  <c r="MP66" i="27"/>
  <c r="NB66" i="27"/>
  <c r="NN66" i="27"/>
  <c r="NZ66" i="27"/>
  <c r="OL66" i="27"/>
  <c r="OX66" i="27"/>
  <c r="PJ66" i="27"/>
  <c r="IA66" i="27"/>
  <c r="IM66" i="27"/>
  <c r="IY66" i="27"/>
  <c r="JK66" i="27"/>
  <c r="JW66" i="27"/>
  <c r="KI66" i="27"/>
  <c r="KU66" i="27"/>
  <c r="LG66" i="27"/>
  <c r="LS66" i="27"/>
  <c r="ME66" i="27"/>
  <c r="MQ66" i="27"/>
  <c r="NC66" i="27"/>
  <c r="NO66" i="27"/>
  <c r="OA66" i="27"/>
  <c r="OM66" i="27"/>
  <c r="OY66" i="27"/>
  <c r="PK66" i="27"/>
  <c r="IB66" i="27"/>
  <c r="IN66" i="27"/>
  <c r="IZ66" i="27"/>
  <c r="JL66" i="27"/>
  <c r="JX66" i="27"/>
  <c r="KJ66" i="27"/>
  <c r="KV66" i="27"/>
  <c r="LH66" i="27"/>
  <c r="LT66" i="27"/>
  <c r="MF66" i="27"/>
  <c r="MR66" i="27"/>
  <c r="ND66" i="27"/>
  <c r="NP66" i="27"/>
  <c r="OB66" i="27"/>
  <c r="ON66" i="27"/>
  <c r="OZ66" i="27"/>
  <c r="PL66" i="27"/>
  <c r="IC66" i="27"/>
  <c r="IO66" i="27"/>
  <c r="JA66" i="27"/>
  <c r="JM66" i="27"/>
  <c r="JY66" i="27"/>
  <c r="KK66" i="27"/>
  <c r="KW66" i="27"/>
  <c r="LI66" i="27"/>
  <c r="LU66" i="27"/>
  <c r="MG66" i="27"/>
  <c r="MS66" i="27"/>
  <c r="NE66" i="27"/>
  <c r="NQ66" i="27"/>
  <c r="OC66" i="27"/>
  <c r="OO66" i="27"/>
  <c r="PA66" i="27"/>
  <c r="ID66" i="27"/>
  <c r="IP66" i="27"/>
  <c r="JB66" i="27"/>
  <c r="JN66" i="27"/>
  <c r="JZ66" i="27"/>
  <c r="KL66" i="27"/>
  <c r="KX66" i="27"/>
  <c r="LJ66" i="27"/>
  <c r="LV66" i="27"/>
  <c r="MH66" i="27"/>
  <c r="MT66" i="27"/>
  <c r="NF66" i="27"/>
  <c r="NR66" i="27"/>
  <c r="OD66" i="27"/>
  <c r="OP66" i="27"/>
  <c r="PB66" i="27"/>
  <c r="IE66" i="27"/>
  <c r="IQ66" i="27"/>
  <c r="JC66" i="27"/>
  <c r="JO66" i="27"/>
  <c r="KA66" i="27"/>
  <c r="KM66" i="27"/>
  <c r="KY66" i="27"/>
  <c r="LK66" i="27"/>
  <c r="LW66" i="27"/>
  <c r="MI66" i="27"/>
  <c r="MU66" i="27"/>
  <c r="NG66" i="27"/>
  <c r="NS66" i="27"/>
  <c r="OE66" i="27"/>
  <c r="OQ66" i="27"/>
  <c r="PC66" i="27"/>
  <c r="IF66" i="27"/>
  <c r="IR66" i="27"/>
  <c r="JD66" i="27"/>
  <c r="JP66" i="27"/>
  <c r="KB66" i="27"/>
  <c r="KN66" i="27"/>
  <c r="KZ66" i="27"/>
  <c r="LL66" i="27"/>
  <c r="LX66" i="27"/>
  <c r="MJ66" i="27"/>
  <c r="MV66" i="27"/>
  <c r="NH66" i="27"/>
  <c r="NT66" i="27"/>
  <c r="OF66" i="27"/>
  <c r="OR66" i="27"/>
  <c r="PD66" i="27"/>
  <c r="HU66" i="27"/>
  <c r="IG66" i="27"/>
  <c r="IS66" i="27"/>
  <c r="JE66" i="27"/>
  <c r="JQ66" i="27"/>
  <c r="KC66" i="27"/>
  <c r="KO66" i="27"/>
  <c r="LA66" i="27"/>
  <c r="LM66" i="27"/>
  <c r="LY66" i="27"/>
  <c r="MK66" i="27"/>
  <c r="MW66" i="27"/>
  <c r="NI66" i="27"/>
  <c r="NU66" i="27"/>
  <c r="OG66" i="27"/>
  <c r="OS66" i="27"/>
  <c r="PE66" i="27"/>
  <c r="HV66" i="27"/>
  <c r="IH66" i="27"/>
  <c r="IT66" i="27"/>
  <c r="JF66" i="27"/>
  <c r="JR66" i="27"/>
  <c r="KD66" i="27"/>
  <c r="KP66" i="27"/>
  <c r="LB66" i="27"/>
  <c r="LN66" i="27"/>
  <c r="LZ66" i="27"/>
  <c r="ML66" i="27"/>
  <c r="MX66" i="27"/>
  <c r="NJ66" i="27"/>
  <c r="NV66" i="27"/>
  <c r="OH66" i="27"/>
  <c r="OT66" i="27"/>
  <c r="PF66" i="27"/>
  <c r="JG66" i="27"/>
  <c r="MA66" i="27"/>
  <c r="OU66" i="27"/>
  <c r="JH66" i="27"/>
  <c r="MB66" i="27"/>
  <c r="OV66" i="27"/>
  <c r="JS66" i="27"/>
  <c r="MM66" i="27"/>
  <c r="PG66" i="27"/>
  <c r="JT66" i="27"/>
  <c r="MN66" i="27"/>
  <c r="PH66" i="27"/>
  <c r="KE66" i="27"/>
  <c r="MY66" i="27"/>
  <c r="KF66" i="27"/>
  <c r="MZ66" i="27"/>
  <c r="HW66" i="27"/>
  <c r="KQ66" i="27"/>
  <c r="NK66" i="27"/>
  <c r="HX66" i="27"/>
  <c r="KR66" i="27"/>
  <c r="NL66" i="27"/>
  <c r="II66" i="27"/>
  <c r="LC66" i="27"/>
  <c r="NW66" i="27"/>
  <c r="IJ66" i="27"/>
  <c r="LD66" i="27"/>
  <c r="NX66" i="27"/>
  <c r="IU66" i="27"/>
  <c r="LO66" i="27"/>
  <c r="OI66" i="27"/>
  <c r="LP66" i="27"/>
  <c r="OJ66" i="27"/>
  <c r="R30" i="27"/>
  <c r="B30" i="27"/>
  <c r="ID30" i="27"/>
  <c r="IP30" i="27"/>
  <c r="JB30" i="27"/>
  <c r="JN30" i="27"/>
  <c r="JZ30" i="27"/>
  <c r="KL30" i="27"/>
  <c r="KX30" i="27"/>
  <c r="LJ30" i="27"/>
  <c r="LV30" i="27"/>
  <c r="MH30" i="27"/>
  <c r="MT30" i="27"/>
  <c r="NF30" i="27"/>
  <c r="NR30" i="27"/>
  <c r="OD30" i="27"/>
  <c r="OP30" i="27"/>
  <c r="PB30" i="27"/>
  <c r="IE30" i="27"/>
  <c r="IQ30" i="27"/>
  <c r="JC30" i="27"/>
  <c r="JO30" i="27"/>
  <c r="KA30" i="27"/>
  <c r="KM30" i="27"/>
  <c r="KY30" i="27"/>
  <c r="LK30" i="27"/>
  <c r="LW30" i="27"/>
  <c r="MI30" i="27"/>
  <c r="MU30" i="27"/>
  <c r="NG30" i="27"/>
  <c r="NS30" i="27"/>
  <c r="OE30" i="27"/>
  <c r="OQ30" i="27"/>
  <c r="PC30" i="27"/>
  <c r="IF30" i="27"/>
  <c r="IR30" i="27"/>
  <c r="JD30" i="27"/>
  <c r="JP30" i="27"/>
  <c r="KB30" i="27"/>
  <c r="KN30" i="27"/>
  <c r="KZ30" i="27"/>
  <c r="LL30" i="27"/>
  <c r="LX30" i="27"/>
  <c r="MJ30" i="27"/>
  <c r="MV30" i="27"/>
  <c r="NH30" i="27"/>
  <c r="NT30" i="27"/>
  <c r="OF30" i="27"/>
  <c r="OR30" i="27"/>
  <c r="PD30" i="27"/>
  <c r="HU30" i="27"/>
  <c r="IG30" i="27"/>
  <c r="IS30" i="27"/>
  <c r="JE30" i="27"/>
  <c r="JQ30" i="27"/>
  <c r="KC30" i="27"/>
  <c r="KO30" i="27"/>
  <c r="LA30" i="27"/>
  <c r="LM30" i="27"/>
  <c r="LY30" i="27"/>
  <c r="MK30" i="27"/>
  <c r="MW30" i="27"/>
  <c r="NI30" i="27"/>
  <c r="NU30" i="27"/>
  <c r="OG30" i="27"/>
  <c r="OS30" i="27"/>
  <c r="PE30" i="27"/>
  <c r="HV30" i="27"/>
  <c r="IH30" i="27"/>
  <c r="IT30" i="27"/>
  <c r="JF30" i="27"/>
  <c r="JR30" i="27"/>
  <c r="KD30" i="27"/>
  <c r="KP30" i="27"/>
  <c r="LB30" i="27"/>
  <c r="LN30" i="27"/>
  <c r="LZ30" i="27"/>
  <c r="ML30" i="27"/>
  <c r="MX30" i="27"/>
  <c r="NJ30" i="27"/>
  <c r="NV30" i="27"/>
  <c r="OH30" i="27"/>
  <c r="OT30" i="27"/>
  <c r="PF30" i="27"/>
  <c r="HW30" i="27"/>
  <c r="II30" i="27"/>
  <c r="IU30" i="27"/>
  <c r="JG30" i="27"/>
  <c r="JS30" i="27"/>
  <c r="KE30" i="27"/>
  <c r="KQ30" i="27"/>
  <c r="LC30" i="27"/>
  <c r="LO30" i="27"/>
  <c r="MA30" i="27"/>
  <c r="MM30" i="27"/>
  <c r="MY30" i="27"/>
  <c r="NK30" i="27"/>
  <c r="NW30" i="27"/>
  <c r="OI30" i="27"/>
  <c r="OU30" i="27"/>
  <c r="PG30" i="27"/>
  <c r="HX30" i="27"/>
  <c r="IJ30" i="27"/>
  <c r="IV30" i="27"/>
  <c r="JH30" i="27"/>
  <c r="JT30" i="27"/>
  <c r="KF30" i="27"/>
  <c r="KR30" i="27"/>
  <c r="LD30" i="27"/>
  <c r="LP30" i="27"/>
  <c r="MB30" i="27"/>
  <c r="MN30" i="27"/>
  <c r="MZ30" i="27"/>
  <c r="NL30" i="27"/>
  <c r="NX30" i="27"/>
  <c r="OJ30" i="27"/>
  <c r="OV30" i="27"/>
  <c r="PH30" i="27"/>
  <c r="HY30" i="27"/>
  <c r="IK30" i="27"/>
  <c r="IW30" i="27"/>
  <c r="JI30" i="27"/>
  <c r="JU30" i="27"/>
  <c r="KG30" i="27"/>
  <c r="KS30" i="27"/>
  <c r="LE30" i="27"/>
  <c r="LQ30" i="27"/>
  <c r="MC30" i="27"/>
  <c r="MO30" i="27"/>
  <c r="NA30" i="27"/>
  <c r="NM30" i="27"/>
  <c r="NY30" i="27"/>
  <c r="OK30" i="27"/>
  <c r="OW30" i="27"/>
  <c r="PI30" i="27"/>
  <c r="HZ30" i="27"/>
  <c r="IL30" i="27"/>
  <c r="IX30" i="27"/>
  <c r="JJ30" i="27"/>
  <c r="JV30" i="27"/>
  <c r="KH30" i="27"/>
  <c r="KT30" i="27"/>
  <c r="LF30" i="27"/>
  <c r="LR30" i="27"/>
  <c r="MD30" i="27"/>
  <c r="MP30" i="27"/>
  <c r="NB30" i="27"/>
  <c r="NN30" i="27"/>
  <c r="NZ30" i="27"/>
  <c r="OL30" i="27"/>
  <c r="OX30" i="27"/>
  <c r="PJ30" i="27"/>
  <c r="IO30" i="27"/>
  <c r="KK30" i="27"/>
  <c r="MG30" i="27"/>
  <c r="OC30" i="27"/>
  <c r="IY30" i="27"/>
  <c r="KU30" i="27"/>
  <c r="MQ30" i="27"/>
  <c r="OM30" i="27"/>
  <c r="IZ30" i="27"/>
  <c r="KV30" i="27"/>
  <c r="MR30" i="27"/>
  <c r="ON30" i="27"/>
  <c r="JA30" i="27"/>
  <c r="KW30" i="27"/>
  <c r="MS30" i="27"/>
  <c r="OO30" i="27"/>
  <c r="JK30" i="27"/>
  <c r="LG30" i="27"/>
  <c r="NC30" i="27"/>
  <c r="OY30" i="27"/>
  <c r="JL30" i="27"/>
  <c r="LH30" i="27"/>
  <c r="ND30" i="27"/>
  <c r="OZ30" i="27"/>
  <c r="JM30" i="27"/>
  <c r="LI30" i="27"/>
  <c r="NE30" i="27"/>
  <c r="PA30" i="27"/>
  <c r="IA30" i="27"/>
  <c r="JW30" i="27"/>
  <c r="LS30" i="27"/>
  <c r="NO30" i="27"/>
  <c r="PK30" i="27"/>
  <c r="IB30" i="27"/>
  <c r="JX30" i="27"/>
  <c r="LT30" i="27"/>
  <c r="NP30" i="27"/>
  <c r="PL30" i="27"/>
  <c r="IC30" i="27"/>
  <c r="JY30" i="27"/>
  <c r="LU30" i="27"/>
  <c r="NQ30" i="27"/>
  <c r="IM30" i="27"/>
  <c r="IN30" i="27"/>
  <c r="KI30" i="27"/>
  <c r="KJ30" i="27"/>
  <c r="ME30" i="27"/>
  <c r="MF30" i="27"/>
  <c r="OA30" i="27"/>
  <c r="OB30" i="27"/>
  <c r="OV102" i="27"/>
  <c r="NL102" i="27"/>
  <c r="MN102" i="27"/>
  <c r="KR102" i="27"/>
  <c r="JH102" i="27"/>
  <c r="PH93" i="27"/>
  <c r="NL93" i="27"/>
  <c r="MN93" i="27"/>
  <c r="KR93" i="27"/>
  <c r="JT93" i="27"/>
  <c r="HX93" i="27"/>
  <c r="OR92" i="27"/>
  <c r="NH92" i="27"/>
  <c r="LX92" i="27"/>
  <c r="KN92" i="27"/>
  <c r="JD92" i="27"/>
  <c r="ND90" i="27"/>
  <c r="KJ90" i="27"/>
  <c r="JQ78" i="27"/>
  <c r="E85" i="27"/>
  <c r="W85" i="27" s="1"/>
  <c r="E49" i="27"/>
  <c r="E37" i="27"/>
  <c r="E25" i="27"/>
  <c r="E13" i="27"/>
  <c r="R100" i="27"/>
  <c r="B100" i="27"/>
  <c r="R88" i="27"/>
  <c r="B88" i="27"/>
  <c r="HZ88" i="27"/>
  <c r="IL88" i="27"/>
  <c r="IX88" i="27"/>
  <c r="JJ88" i="27"/>
  <c r="JV88" i="27"/>
  <c r="KH88" i="27"/>
  <c r="KT88" i="27"/>
  <c r="LF88" i="27"/>
  <c r="LR88" i="27"/>
  <c r="MD88" i="27"/>
  <c r="MP88" i="27"/>
  <c r="NB88" i="27"/>
  <c r="NN88" i="27"/>
  <c r="NZ88" i="27"/>
  <c r="OL88" i="27"/>
  <c r="OX88" i="27"/>
  <c r="PJ88" i="27"/>
  <c r="IA88" i="27"/>
  <c r="IM88" i="27"/>
  <c r="IY88" i="27"/>
  <c r="JK88" i="27"/>
  <c r="JW88" i="27"/>
  <c r="KI88" i="27"/>
  <c r="KU88" i="27"/>
  <c r="LG88" i="27"/>
  <c r="LS88" i="27"/>
  <c r="ME88" i="27"/>
  <c r="MQ88" i="27"/>
  <c r="NC88" i="27"/>
  <c r="NO88" i="27"/>
  <c r="OA88" i="27"/>
  <c r="OM88" i="27"/>
  <c r="OY88" i="27"/>
  <c r="PK88" i="27"/>
  <c r="IB88" i="27"/>
  <c r="IN88" i="27"/>
  <c r="IZ88" i="27"/>
  <c r="JL88" i="27"/>
  <c r="JX88" i="27"/>
  <c r="KJ88" i="27"/>
  <c r="KV88" i="27"/>
  <c r="LH88" i="27"/>
  <c r="LT88" i="27"/>
  <c r="MF88" i="27"/>
  <c r="MR88" i="27"/>
  <c r="ND88" i="27"/>
  <c r="NP88" i="27"/>
  <c r="OB88" i="27"/>
  <c r="ON88" i="27"/>
  <c r="OZ88" i="27"/>
  <c r="PL88" i="27"/>
  <c r="IC88" i="27"/>
  <c r="IO88" i="27"/>
  <c r="JA88" i="27"/>
  <c r="JM88" i="27"/>
  <c r="JY88" i="27"/>
  <c r="KK88" i="27"/>
  <c r="KW88" i="27"/>
  <c r="LI88" i="27"/>
  <c r="LU88" i="27"/>
  <c r="MG88" i="27"/>
  <c r="MS88" i="27"/>
  <c r="NE88" i="27"/>
  <c r="NQ88" i="27"/>
  <c r="OC88" i="27"/>
  <c r="OO88" i="27"/>
  <c r="PA88" i="27"/>
  <c r="ID88" i="27"/>
  <c r="IP88" i="27"/>
  <c r="JB88" i="27"/>
  <c r="JN88" i="27"/>
  <c r="JZ88" i="27"/>
  <c r="KL88" i="27"/>
  <c r="KX88" i="27"/>
  <c r="LJ88" i="27"/>
  <c r="LV88" i="27"/>
  <c r="MH88" i="27"/>
  <c r="MT88" i="27"/>
  <c r="NF88" i="27"/>
  <c r="NR88" i="27"/>
  <c r="OD88" i="27"/>
  <c r="OP88" i="27"/>
  <c r="PB88" i="27"/>
  <c r="IE88" i="27"/>
  <c r="IQ88" i="27"/>
  <c r="JC88" i="27"/>
  <c r="JO88" i="27"/>
  <c r="KA88" i="27"/>
  <c r="KM88" i="27"/>
  <c r="KY88" i="27"/>
  <c r="LK88" i="27"/>
  <c r="LW88" i="27"/>
  <c r="MI88" i="27"/>
  <c r="MU88" i="27"/>
  <c r="NG88" i="27"/>
  <c r="NS88" i="27"/>
  <c r="OE88" i="27"/>
  <c r="OQ88" i="27"/>
  <c r="PC88" i="27"/>
  <c r="HU88" i="27"/>
  <c r="IG88" i="27"/>
  <c r="IS88" i="27"/>
  <c r="JE88" i="27"/>
  <c r="JQ88" i="27"/>
  <c r="KC88" i="27"/>
  <c r="KO88" i="27"/>
  <c r="LA88" i="27"/>
  <c r="LM88" i="27"/>
  <c r="LY88" i="27"/>
  <c r="MK88" i="27"/>
  <c r="MW88" i="27"/>
  <c r="NI88" i="27"/>
  <c r="NU88" i="27"/>
  <c r="OG88" i="27"/>
  <c r="OS88" i="27"/>
  <c r="PE88" i="27"/>
  <c r="HV88" i="27"/>
  <c r="IH88" i="27"/>
  <c r="IT88" i="27"/>
  <c r="JF88" i="27"/>
  <c r="JR88" i="27"/>
  <c r="KD88" i="27"/>
  <c r="KP88" i="27"/>
  <c r="LB88" i="27"/>
  <c r="LN88" i="27"/>
  <c r="LZ88" i="27"/>
  <c r="ML88" i="27"/>
  <c r="MX88" i="27"/>
  <c r="NJ88" i="27"/>
  <c r="NV88" i="27"/>
  <c r="OH88" i="27"/>
  <c r="OT88" i="27"/>
  <c r="PF88" i="27"/>
  <c r="HW88" i="27"/>
  <c r="II88" i="27"/>
  <c r="IU88" i="27"/>
  <c r="JG88" i="27"/>
  <c r="JS88" i="27"/>
  <c r="KE88" i="27"/>
  <c r="KQ88" i="27"/>
  <c r="LC88" i="27"/>
  <c r="LO88" i="27"/>
  <c r="MA88" i="27"/>
  <c r="MM88" i="27"/>
  <c r="MY88" i="27"/>
  <c r="NK88" i="27"/>
  <c r="NW88" i="27"/>
  <c r="OI88" i="27"/>
  <c r="OU88" i="27"/>
  <c r="PG88" i="27"/>
  <c r="HX88" i="27"/>
  <c r="IJ88" i="27"/>
  <c r="IV88" i="27"/>
  <c r="JH88" i="27"/>
  <c r="JT88" i="27"/>
  <c r="KF88" i="27"/>
  <c r="KR88" i="27"/>
  <c r="LD88" i="27"/>
  <c r="LP88" i="27"/>
  <c r="MB88" i="27"/>
  <c r="MN88" i="27"/>
  <c r="MZ88" i="27"/>
  <c r="NL88" i="27"/>
  <c r="NX88" i="27"/>
  <c r="OJ88" i="27"/>
  <c r="OV88" i="27"/>
  <c r="PH88" i="27"/>
  <c r="R76" i="27"/>
  <c r="B76" i="27"/>
  <c r="HZ76" i="27"/>
  <c r="IL76" i="27"/>
  <c r="IX76" i="27"/>
  <c r="JJ76" i="27"/>
  <c r="JV76" i="27"/>
  <c r="KH76" i="27"/>
  <c r="KT76" i="27"/>
  <c r="LF76" i="27"/>
  <c r="LR76" i="27"/>
  <c r="MD76" i="27"/>
  <c r="MP76" i="27"/>
  <c r="NB76" i="27"/>
  <c r="NN76" i="27"/>
  <c r="NZ76" i="27"/>
  <c r="OL76" i="27"/>
  <c r="OX76" i="27"/>
  <c r="PJ76" i="27"/>
  <c r="IA76" i="27"/>
  <c r="IM76" i="27"/>
  <c r="IY76" i="27"/>
  <c r="JK76" i="27"/>
  <c r="JW76" i="27"/>
  <c r="KI76" i="27"/>
  <c r="KU76" i="27"/>
  <c r="LG76" i="27"/>
  <c r="LS76" i="27"/>
  <c r="ME76" i="27"/>
  <c r="MQ76" i="27"/>
  <c r="NC76" i="27"/>
  <c r="NO76" i="27"/>
  <c r="OA76" i="27"/>
  <c r="OM76" i="27"/>
  <c r="OY76" i="27"/>
  <c r="PK76" i="27"/>
  <c r="IB76" i="27"/>
  <c r="IN76" i="27"/>
  <c r="IZ76" i="27"/>
  <c r="JL76" i="27"/>
  <c r="JX76" i="27"/>
  <c r="KJ76" i="27"/>
  <c r="KV76" i="27"/>
  <c r="LH76" i="27"/>
  <c r="LT76" i="27"/>
  <c r="MF76" i="27"/>
  <c r="MR76" i="27"/>
  <c r="ND76" i="27"/>
  <c r="NP76" i="27"/>
  <c r="OB76" i="27"/>
  <c r="ON76" i="27"/>
  <c r="OZ76" i="27"/>
  <c r="PL76" i="27"/>
  <c r="IC76" i="27"/>
  <c r="IO76" i="27"/>
  <c r="JA76" i="27"/>
  <c r="JM76" i="27"/>
  <c r="JY76" i="27"/>
  <c r="KK76" i="27"/>
  <c r="KW76" i="27"/>
  <c r="LI76" i="27"/>
  <c r="LU76" i="27"/>
  <c r="MG76" i="27"/>
  <c r="MS76" i="27"/>
  <c r="NE76" i="27"/>
  <c r="NQ76" i="27"/>
  <c r="OC76" i="27"/>
  <c r="OO76" i="27"/>
  <c r="PA76" i="27"/>
  <c r="ID76" i="27"/>
  <c r="IP76" i="27"/>
  <c r="JB76" i="27"/>
  <c r="JN76" i="27"/>
  <c r="JZ76" i="27"/>
  <c r="KL76" i="27"/>
  <c r="KX76" i="27"/>
  <c r="LJ76" i="27"/>
  <c r="LV76" i="27"/>
  <c r="MH76" i="27"/>
  <c r="MT76" i="27"/>
  <c r="NF76" i="27"/>
  <c r="NR76" i="27"/>
  <c r="OD76" i="27"/>
  <c r="OP76" i="27"/>
  <c r="PB76" i="27"/>
  <c r="IE76" i="27"/>
  <c r="IQ76" i="27"/>
  <c r="JC76" i="27"/>
  <c r="JO76" i="27"/>
  <c r="KA76" i="27"/>
  <c r="KM76" i="27"/>
  <c r="KY76" i="27"/>
  <c r="LK76" i="27"/>
  <c r="LW76" i="27"/>
  <c r="MI76" i="27"/>
  <c r="MU76" i="27"/>
  <c r="NG76" i="27"/>
  <c r="NS76" i="27"/>
  <c r="OE76" i="27"/>
  <c r="OQ76" i="27"/>
  <c r="PC76" i="27"/>
  <c r="IF76" i="27"/>
  <c r="IR76" i="27"/>
  <c r="JD76" i="27"/>
  <c r="JP76" i="27"/>
  <c r="KB76" i="27"/>
  <c r="KN76" i="27"/>
  <c r="KZ76" i="27"/>
  <c r="LL76" i="27"/>
  <c r="LX76" i="27"/>
  <c r="MJ76" i="27"/>
  <c r="MV76" i="27"/>
  <c r="NH76" i="27"/>
  <c r="NT76" i="27"/>
  <c r="OF76" i="27"/>
  <c r="OR76" i="27"/>
  <c r="PD76" i="27"/>
  <c r="HU76" i="27"/>
  <c r="IG76" i="27"/>
  <c r="IS76" i="27"/>
  <c r="JE76" i="27"/>
  <c r="JQ76" i="27"/>
  <c r="KC76" i="27"/>
  <c r="KO76" i="27"/>
  <c r="LA76" i="27"/>
  <c r="LM76" i="27"/>
  <c r="LY76" i="27"/>
  <c r="MK76" i="27"/>
  <c r="MW76" i="27"/>
  <c r="NI76" i="27"/>
  <c r="NU76" i="27"/>
  <c r="OG76" i="27"/>
  <c r="OS76" i="27"/>
  <c r="PE76" i="27"/>
  <c r="HV76" i="27"/>
  <c r="IH76" i="27"/>
  <c r="IT76" i="27"/>
  <c r="JF76" i="27"/>
  <c r="JR76" i="27"/>
  <c r="KD76" i="27"/>
  <c r="KP76" i="27"/>
  <c r="LB76" i="27"/>
  <c r="LN76" i="27"/>
  <c r="LZ76" i="27"/>
  <c r="ML76" i="27"/>
  <c r="MX76" i="27"/>
  <c r="NJ76" i="27"/>
  <c r="NV76" i="27"/>
  <c r="OH76" i="27"/>
  <c r="OT76" i="27"/>
  <c r="PF76" i="27"/>
  <c r="HW76" i="27"/>
  <c r="II76" i="27"/>
  <c r="IU76" i="27"/>
  <c r="JG76" i="27"/>
  <c r="JS76" i="27"/>
  <c r="KE76" i="27"/>
  <c r="KQ76" i="27"/>
  <c r="LC76" i="27"/>
  <c r="LO76" i="27"/>
  <c r="MA76" i="27"/>
  <c r="MM76" i="27"/>
  <c r="MY76" i="27"/>
  <c r="NK76" i="27"/>
  <c r="NW76" i="27"/>
  <c r="OI76" i="27"/>
  <c r="OU76" i="27"/>
  <c r="PG76" i="27"/>
  <c r="HX76" i="27"/>
  <c r="IJ76" i="27"/>
  <c r="IV76" i="27"/>
  <c r="JH76" i="27"/>
  <c r="JT76" i="27"/>
  <c r="KF76" i="27"/>
  <c r="KR76" i="27"/>
  <c r="LD76" i="27"/>
  <c r="LP76" i="27"/>
  <c r="MB76" i="27"/>
  <c r="MN76" i="27"/>
  <c r="MZ76" i="27"/>
  <c r="NL76" i="27"/>
  <c r="NX76" i="27"/>
  <c r="OJ76" i="27"/>
  <c r="OV76" i="27"/>
  <c r="PH76" i="27"/>
  <c r="R64" i="27"/>
  <c r="B64" i="27"/>
  <c r="IC64" i="27"/>
  <c r="IO64" i="27"/>
  <c r="JA64" i="27"/>
  <c r="JM64" i="27"/>
  <c r="JY64" i="27"/>
  <c r="KK64" i="27"/>
  <c r="KW64" i="27"/>
  <c r="LI64" i="27"/>
  <c r="LU64" i="27"/>
  <c r="MG64" i="27"/>
  <c r="MS64" i="27"/>
  <c r="NE64" i="27"/>
  <c r="NQ64" i="27"/>
  <c r="OC64" i="27"/>
  <c r="OO64" i="27"/>
  <c r="PA64" i="27"/>
  <c r="ID64" i="27"/>
  <c r="IP64" i="27"/>
  <c r="JB64" i="27"/>
  <c r="JN64" i="27"/>
  <c r="JZ64" i="27"/>
  <c r="KL64" i="27"/>
  <c r="KX64" i="27"/>
  <c r="LJ64" i="27"/>
  <c r="LV64" i="27"/>
  <c r="MH64" i="27"/>
  <c r="MT64" i="27"/>
  <c r="NF64" i="27"/>
  <c r="NR64" i="27"/>
  <c r="OD64" i="27"/>
  <c r="OP64" i="27"/>
  <c r="PB64" i="27"/>
  <c r="IE64" i="27"/>
  <c r="IQ64" i="27"/>
  <c r="JC64" i="27"/>
  <c r="JO64" i="27"/>
  <c r="KA64" i="27"/>
  <c r="KM64" i="27"/>
  <c r="KY64" i="27"/>
  <c r="LK64" i="27"/>
  <c r="LW64" i="27"/>
  <c r="MI64" i="27"/>
  <c r="MU64" i="27"/>
  <c r="NG64" i="27"/>
  <c r="NS64" i="27"/>
  <c r="OE64" i="27"/>
  <c r="OQ64" i="27"/>
  <c r="PC64" i="27"/>
  <c r="IF64" i="27"/>
  <c r="IR64" i="27"/>
  <c r="JD64" i="27"/>
  <c r="JP64" i="27"/>
  <c r="KB64" i="27"/>
  <c r="KN64" i="27"/>
  <c r="KZ64" i="27"/>
  <c r="LL64" i="27"/>
  <c r="LX64" i="27"/>
  <c r="MJ64" i="27"/>
  <c r="MV64" i="27"/>
  <c r="NH64" i="27"/>
  <c r="NT64" i="27"/>
  <c r="OF64" i="27"/>
  <c r="OR64" i="27"/>
  <c r="PD64" i="27"/>
  <c r="HU64" i="27"/>
  <c r="IG64" i="27"/>
  <c r="IS64" i="27"/>
  <c r="JE64" i="27"/>
  <c r="JQ64" i="27"/>
  <c r="KC64" i="27"/>
  <c r="KO64" i="27"/>
  <c r="LA64" i="27"/>
  <c r="LM64" i="27"/>
  <c r="LY64" i="27"/>
  <c r="MK64" i="27"/>
  <c r="MW64" i="27"/>
  <c r="NI64" i="27"/>
  <c r="NU64" i="27"/>
  <c r="OG64" i="27"/>
  <c r="OS64" i="27"/>
  <c r="PE64" i="27"/>
  <c r="HV64" i="27"/>
  <c r="IH64" i="27"/>
  <c r="IT64" i="27"/>
  <c r="JF64" i="27"/>
  <c r="JR64" i="27"/>
  <c r="KD64" i="27"/>
  <c r="KP64" i="27"/>
  <c r="LB64" i="27"/>
  <c r="LN64" i="27"/>
  <c r="LZ64" i="27"/>
  <c r="ML64" i="27"/>
  <c r="MX64" i="27"/>
  <c r="NJ64" i="27"/>
  <c r="NV64" i="27"/>
  <c r="OH64" i="27"/>
  <c r="OT64" i="27"/>
  <c r="PF64" i="27"/>
  <c r="HW64" i="27"/>
  <c r="II64" i="27"/>
  <c r="IU64" i="27"/>
  <c r="JG64" i="27"/>
  <c r="JS64" i="27"/>
  <c r="KE64" i="27"/>
  <c r="KQ64" i="27"/>
  <c r="LC64" i="27"/>
  <c r="LO64" i="27"/>
  <c r="MA64" i="27"/>
  <c r="MM64" i="27"/>
  <c r="MY64" i="27"/>
  <c r="NK64" i="27"/>
  <c r="NW64" i="27"/>
  <c r="OI64" i="27"/>
  <c r="OU64" i="27"/>
  <c r="PG64" i="27"/>
  <c r="HX64" i="27"/>
  <c r="IJ64" i="27"/>
  <c r="IV64" i="27"/>
  <c r="JH64" i="27"/>
  <c r="JT64" i="27"/>
  <c r="KF64" i="27"/>
  <c r="KR64" i="27"/>
  <c r="LD64" i="27"/>
  <c r="LP64" i="27"/>
  <c r="MB64" i="27"/>
  <c r="MN64" i="27"/>
  <c r="MZ64" i="27"/>
  <c r="NL64" i="27"/>
  <c r="NX64" i="27"/>
  <c r="OJ64" i="27"/>
  <c r="OV64" i="27"/>
  <c r="PH64" i="27"/>
  <c r="HY64" i="27"/>
  <c r="IK64" i="27"/>
  <c r="IW64" i="27"/>
  <c r="JI64" i="27"/>
  <c r="JU64" i="27"/>
  <c r="KG64" i="27"/>
  <c r="KS64" i="27"/>
  <c r="LE64" i="27"/>
  <c r="LQ64" i="27"/>
  <c r="MC64" i="27"/>
  <c r="MO64" i="27"/>
  <c r="NA64" i="27"/>
  <c r="NM64" i="27"/>
  <c r="NY64" i="27"/>
  <c r="OK64" i="27"/>
  <c r="OW64" i="27"/>
  <c r="PI64" i="27"/>
  <c r="HZ64" i="27"/>
  <c r="IL64" i="27"/>
  <c r="IX64" i="27"/>
  <c r="JJ64" i="27"/>
  <c r="JV64" i="27"/>
  <c r="KH64" i="27"/>
  <c r="KT64" i="27"/>
  <c r="LF64" i="27"/>
  <c r="LR64" i="27"/>
  <c r="MD64" i="27"/>
  <c r="MP64" i="27"/>
  <c r="NB64" i="27"/>
  <c r="NN64" i="27"/>
  <c r="NZ64" i="27"/>
  <c r="OL64" i="27"/>
  <c r="OX64" i="27"/>
  <c r="PJ64" i="27"/>
  <c r="IA64" i="27"/>
  <c r="KU64" i="27"/>
  <c r="NO64" i="27"/>
  <c r="IB64" i="27"/>
  <c r="KV64" i="27"/>
  <c r="NP64" i="27"/>
  <c r="IM64" i="27"/>
  <c r="LG64" i="27"/>
  <c r="OA64" i="27"/>
  <c r="IN64" i="27"/>
  <c r="LH64" i="27"/>
  <c r="OB64" i="27"/>
  <c r="IY64" i="27"/>
  <c r="LS64" i="27"/>
  <c r="OM64" i="27"/>
  <c r="IZ64" i="27"/>
  <c r="LT64" i="27"/>
  <c r="ON64" i="27"/>
  <c r="JK64" i="27"/>
  <c r="ME64" i="27"/>
  <c r="OY64" i="27"/>
  <c r="JL64" i="27"/>
  <c r="MF64" i="27"/>
  <c r="OZ64" i="27"/>
  <c r="JW64" i="27"/>
  <c r="MQ64" i="27"/>
  <c r="PK64" i="27"/>
  <c r="JX64" i="27"/>
  <c r="MR64" i="27"/>
  <c r="PL64" i="27"/>
  <c r="KI64" i="27"/>
  <c r="NC64" i="27"/>
  <c r="KJ64" i="27"/>
  <c r="ND64" i="27"/>
  <c r="R52" i="27"/>
  <c r="B52" i="27"/>
  <c r="IC52" i="27"/>
  <c r="IO52" i="27"/>
  <c r="JA52" i="27"/>
  <c r="JM52" i="27"/>
  <c r="JY52" i="27"/>
  <c r="KK52" i="27"/>
  <c r="KW52" i="27"/>
  <c r="LI52" i="27"/>
  <c r="LU52" i="27"/>
  <c r="MG52" i="27"/>
  <c r="MS52" i="27"/>
  <c r="NE52" i="27"/>
  <c r="NQ52" i="27"/>
  <c r="OC52" i="27"/>
  <c r="OO52" i="27"/>
  <c r="PA52" i="27"/>
  <c r="ID52" i="27"/>
  <c r="IP52" i="27"/>
  <c r="JB52" i="27"/>
  <c r="JN52" i="27"/>
  <c r="JZ52" i="27"/>
  <c r="KL52" i="27"/>
  <c r="KX52" i="27"/>
  <c r="LJ52" i="27"/>
  <c r="LV52" i="27"/>
  <c r="MH52" i="27"/>
  <c r="MT52" i="27"/>
  <c r="NF52" i="27"/>
  <c r="NR52" i="27"/>
  <c r="OD52" i="27"/>
  <c r="OP52" i="27"/>
  <c r="PB52" i="27"/>
  <c r="IE52" i="27"/>
  <c r="IQ52" i="27"/>
  <c r="JC52" i="27"/>
  <c r="JO52" i="27"/>
  <c r="KA52" i="27"/>
  <c r="KM52" i="27"/>
  <c r="KY52" i="27"/>
  <c r="LK52" i="27"/>
  <c r="LW52" i="27"/>
  <c r="MI52" i="27"/>
  <c r="MU52" i="27"/>
  <c r="NG52" i="27"/>
  <c r="NS52" i="27"/>
  <c r="OE52" i="27"/>
  <c r="OQ52" i="27"/>
  <c r="PC52" i="27"/>
  <c r="IF52" i="27"/>
  <c r="IR52" i="27"/>
  <c r="JD52" i="27"/>
  <c r="JP52" i="27"/>
  <c r="KB52" i="27"/>
  <c r="KN52" i="27"/>
  <c r="KZ52" i="27"/>
  <c r="LL52" i="27"/>
  <c r="LX52" i="27"/>
  <c r="MJ52" i="27"/>
  <c r="MV52" i="27"/>
  <c r="NH52" i="27"/>
  <c r="NT52" i="27"/>
  <c r="OF52" i="27"/>
  <c r="OR52" i="27"/>
  <c r="PD52" i="27"/>
  <c r="HU52" i="27"/>
  <c r="IG52" i="27"/>
  <c r="IS52" i="27"/>
  <c r="JE52" i="27"/>
  <c r="JQ52" i="27"/>
  <c r="KC52" i="27"/>
  <c r="KO52" i="27"/>
  <c r="LA52" i="27"/>
  <c r="LM52" i="27"/>
  <c r="LY52" i="27"/>
  <c r="MK52" i="27"/>
  <c r="MW52" i="27"/>
  <c r="NI52" i="27"/>
  <c r="NU52" i="27"/>
  <c r="OG52" i="27"/>
  <c r="OS52" i="27"/>
  <c r="PE52" i="27"/>
  <c r="HV52" i="27"/>
  <c r="IH52" i="27"/>
  <c r="IT52" i="27"/>
  <c r="JF52" i="27"/>
  <c r="JR52" i="27"/>
  <c r="KD52" i="27"/>
  <c r="KP52" i="27"/>
  <c r="LB52" i="27"/>
  <c r="LN52" i="27"/>
  <c r="LZ52" i="27"/>
  <c r="ML52" i="27"/>
  <c r="MX52" i="27"/>
  <c r="NJ52" i="27"/>
  <c r="NV52" i="27"/>
  <c r="OH52" i="27"/>
  <c r="OT52" i="27"/>
  <c r="PF52" i="27"/>
  <c r="HW52" i="27"/>
  <c r="II52" i="27"/>
  <c r="IU52" i="27"/>
  <c r="JG52" i="27"/>
  <c r="JS52" i="27"/>
  <c r="KE52" i="27"/>
  <c r="KQ52" i="27"/>
  <c r="LC52" i="27"/>
  <c r="LO52" i="27"/>
  <c r="MA52" i="27"/>
  <c r="MM52" i="27"/>
  <c r="MY52" i="27"/>
  <c r="NK52" i="27"/>
  <c r="NW52" i="27"/>
  <c r="OI52" i="27"/>
  <c r="OU52" i="27"/>
  <c r="PG52" i="27"/>
  <c r="HX52" i="27"/>
  <c r="IJ52" i="27"/>
  <c r="IV52" i="27"/>
  <c r="JH52" i="27"/>
  <c r="JT52" i="27"/>
  <c r="KF52" i="27"/>
  <c r="KR52" i="27"/>
  <c r="LD52" i="27"/>
  <c r="LP52" i="27"/>
  <c r="MB52" i="27"/>
  <c r="MN52" i="27"/>
  <c r="MZ52" i="27"/>
  <c r="NL52" i="27"/>
  <c r="NX52" i="27"/>
  <c r="OJ52" i="27"/>
  <c r="OV52" i="27"/>
  <c r="PH52" i="27"/>
  <c r="HY52" i="27"/>
  <c r="IK52" i="27"/>
  <c r="IW52" i="27"/>
  <c r="JI52" i="27"/>
  <c r="JU52" i="27"/>
  <c r="KG52" i="27"/>
  <c r="KS52" i="27"/>
  <c r="LE52" i="27"/>
  <c r="LQ52" i="27"/>
  <c r="MC52" i="27"/>
  <c r="MO52" i="27"/>
  <c r="NA52" i="27"/>
  <c r="NM52" i="27"/>
  <c r="NY52" i="27"/>
  <c r="OK52" i="27"/>
  <c r="OW52" i="27"/>
  <c r="PI52" i="27"/>
  <c r="HZ52" i="27"/>
  <c r="IL52" i="27"/>
  <c r="IX52" i="27"/>
  <c r="JJ52" i="27"/>
  <c r="JV52" i="27"/>
  <c r="KH52" i="27"/>
  <c r="KT52" i="27"/>
  <c r="LF52" i="27"/>
  <c r="LR52" i="27"/>
  <c r="MD52" i="27"/>
  <c r="MP52" i="27"/>
  <c r="NB52" i="27"/>
  <c r="NN52" i="27"/>
  <c r="NZ52" i="27"/>
  <c r="OL52" i="27"/>
  <c r="OX52" i="27"/>
  <c r="PJ52" i="27"/>
  <c r="IY52" i="27"/>
  <c r="LS52" i="27"/>
  <c r="OM52" i="27"/>
  <c r="IZ52" i="27"/>
  <c r="LT52" i="27"/>
  <c r="ON52" i="27"/>
  <c r="JK52" i="27"/>
  <c r="ME52" i="27"/>
  <c r="OY52" i="27"/>
  <c r="JL52" i="27"/>
  <c r="MF52" i="27"/>
  <c r="OZ52" i="27"/>
  <c r="JW52" i="27"/>
  <c r="MQ52" i="27"/>
  <c r="PK52" i="27"/>
  <c r="JX52" i="27"/>
  <c r="MR52" i="27"/>
  <c r="PL52" i="27"/>
  <c r="KI52" i="27"/>
  <c r="NC52" i="27"/>
  <c r="KJ52" i="27"/>
  <c r="ND52" i="27"/>
  <c r="IA52" i="27"/>
  <c r="KU52" i="27"/>
  <c r="NO52" i="27"/>
  <c r="IB52" i="27"/>
  <c r="KV52" i="27"/>
  <c r="NP52" i="27"/>
  <c r="IM52" i="27"/>
  <c r="LG52" i="27"/>
  <c r="OA52" i="27"/>
  <c r="IN52" i="27"/>
  <c r="LH52" i="27"/>
  <c r="OB52" i="27"/>
  <c r="R40" i="27"/>
  <c r="B40" i="27"/>
  <c r="IC40" i="27"/>
  <c r="IO40" i="27"/>
  <c r="JA40" i="27"/>
  <c r="JM40" i="27"/>
  <c r="JY40" i="27"/>
  <c r="KK40" i="27"/>
  <c r="KW40" i="27"/>
  <c r="LI40" i="27"/>
  <c r="LU40" i="27"/>
  <c r="MG40" i="27"/>
  <c r="MS40" i="27"/>
  <c r="NE40" i="27"/>
  <c r="NQ40" i="27"/>
  <c r="OC40" i="27"/>
  <c r="OO40" i="27"/>
  <c r="PA40" i="27"/>
  <c r="ID40" i="27"/>
  <c r="IP40" i="27"/>
  <c r="JB40" i="27"/>
  <c r="JN40" i="27"/>
  <c r="JZ40" i="27"/>
  <c r="KL40" i="27"/>
  <c r="KX40" i="27"/>
  <c r="LJ40" i="27"/>
  <c r="LV40" i="27"/>
  <c r="MH40" i="27"/>
  <c r="MT40" i="27"/>
  <c r="NF40" i="27"/>
  <c r="NR40" i="27"/>
  <c r="OD40" i="27"/>
  <c r="OP40" i="27"/>
  <c r="PB40" i="27"/>
  <c r="IE40" i="27"/>
  <c r="IQ40" i="27"/>
  <c r="JC40" i="27"/>
  <c r="JO40" i="27"/>
  <c r="KA40" i="27"/>
  <c r="KM40" i="27"/>
  <c r="KY40" i="27"/>
  <c r="LK40" i="27"/>
  <c r="LW40" i="27"/>
  <c r="MI40" i="27"/>
  <c r="MU40" i="27"/>
  <c r="NG40" i="27"/>
  <c r="NS40" i="27"/>
  <c r="OE40" i="27"/>
  <c r="OQ40" i="27"/>
  <c r="PC40" i="27"/>
  <c r="IF40" i="27"/>
  <c r="IR40" i="27"/>
  <c r="JD40" i="27"/>
  <c r="JP40" i="27"/>
  <c r="KB40" i="27"/>
  <c r="KN40" i="27"/>
  <c r="KZ40" i="27"/>
  <c r="LL40" i="27"/>
  <c r="LX40" i="27"/>
  <c r="MJ40" i="27"/>
  <c r="MV40" i="27"/>
  <c r="NH40" i="27"/>
  <c r="NT40" i="27"/>
  <c r="OF40" i="27"/>
  <c r="OR40" i="27"/>
  <c r="PD40" i="27"/>
  <c r="HU40" i="27"/>
  <c r="IG40" i="27"/>
  <c r="IS40" i="27"/>
  <c r="JE40" i="27"/>
  <c r="JQ40" i="27"/>
  <c r="KC40" i="27"/>
  <c r="KO40" i="27"/>
  <c r="LA40" i="27"/>
  <c r="LM40" i="27"/>
  <c r="LY40" i="27"/>
  <c r="MK40" i="27"/>
  <c r="MW40" i="27"/>
  <c r="NI40" i="27"/>
  <c r="NU40" i="27"/>
  <c r="OG40" i="27"/>
  <c r="OS40" i="27"/>
  <c r="PE40" i="27"/>
  <c r="HV40" i="27"/>
  <c r="IH40" i="27"/>
  <c r="IT40" i="27"/>
  <c r="JF40" i="27"/>
  <c r="JR40" i="27"/>
  <c r="KD40" i="27"/>
  <c r="KP40" i="27"/>
  <c r="LB40" i="27"/>
  <c r="LN40" i="27"/>
  <c r="LZ40" i="27"/>
  <c r="ML40" i="27"/>
  <c r="MX40" i="27"/>
  <c r="NJ40" i="27"/>
  <c r="NV40" i="27"/>
  <c r="OH40" i="27"/>
  <c r="OT40" i="27"/>
  <c r="PF40" i="27"/>
  <c r="HW40" i="27"/>
  <c r="II40" i="27"/>
  <c r="IU40" i="27"/>
  <c r="JG40" i="27"/>
  <c r="JS40" i="27"/>
  <c r="KE40" i="27"/>
  <c r="KQ40" i="27"/>
  <c r="LC40" i="27"/>
  <c r="LO40" i="27"/>
  <c r="MA40" i="27"/>
  <c r="MM40" i="27"/>
  <c r="MY40" i="27"/>
  <c r="NK40" i="27"/>
  <c r="NW40" i="27"/>
  <c r="OI40" i="27"/>
  <c r="OU40" i="27"/>
  <c r="PG40" i="27"/>
  <c r="HX40" i="27"/>
  <c r="IJ40" i="27"/>
  <c r="IV40" i="27"/>
  <c r="JH40" i="27"/>
  <c r="JT40" i="27"/>
  <c r="KF40" i="27"/>
  <c r="KR40" i="27"/>
  <c r="LD40" i="27"/>
  <c r="LP40" i="27"/>
  <c r="MB40" i="27"/>
  <c r="MN40" i="27"/>
  <c r="MZ40" i="27"/>
  <c r="NL40" i="27"/>
  <c r="NX40" i="27"/>
  <c r="OJ40" i="27"/>
  <c r="OV40" i="27"/>
  <c r="PH40" i="27"/>
  <c r="HY40" i="27"/>
  <c r="IK40" i="27"/>
  <c r="IW40" i="27"/>
  <c r="JI40" i="27"/>
  <c r="JU40" i="27"/>
  <c r="KG40" i="27"/>
  <c r="KS40" i="27"/>
  <c r="LE40" i="27"/>
  <c r="LQ40" i="27"/>
  <c r="MC40" i="27"/>
  <c r="MO40" i="27"/>
  <c r="NA40" i="27"/>
  <c r="NM40" i="27"/>
  <c r="NY40" i="27"/>
  <c r="OK40" i="27"/>
  <c r="OW40" i="27"/>
  <c r="PI40" i="27"/>
  <c r="HZ40" i="27"/>
  <c r="IL40" i="27"/>
  <c r="IX40" i="27"/>
  <c r="JJ40" i="27"/>
  <c r="JV40" i="27"/>
  <c r="KH40" i="27"/>
  <c r="KT40" i="27"/>
  <c r="LF40" i="27"/>
  <c r="LR40" i="27"/>
  <c r="MD40" i="27"/>
  <c r="MP40" i="27"/>
  <c r="NB40" i="27"/>
  <c r="NN40" i="27"/>
  <c r="NZ40" i="27"/>
  <c r="OL40" i="27"/>
  <c r="OX40" i="27"/>
  <c r="PJ40" i="27"/>
  <c r="JW40" i="27"/>
  <c r="MQ40" i="27"/>
  <c r="PK40" i="27"/>
  <c r="JX40" i="27"/>
  <c r="MR40" i="27"/>
  <c r="PL40" i="27"/>
  <c r="KI40" i="27"/>
  <c r="NC40" i="27"/>
  <c r="KJ40" i="27"/>
  <c r="ND40" i="27"/>
  <c r="IA40" i="27"/>
  <c r="KU40" i="27"/>
  <c r="NO40" i="27"/>
  <c r="IB40" i="27"/>
  <c r="KV40" i="27"/>
  <c r="NP40" i="27"/>
  <c r="IM40" i="27"/>
  <c r="LG40" i="27"/>
  <c r="OA40" i="27"/>
  <c r="IN40" i="27"/>
  <c r="LH40" i="27"/>
  <c r="OB40" i="27"/>
  <c r="IY40" i="27"/>
  <c r="LS40" i="27"/>
  <c r="OM40" i="27"/>
  <c r="IZ40" i="27"/>
  <c r="LT40" i="27"/>
  <c r="ON40" i="27"/>
  <c r="JK40" i="27"/>
  <c r="ME40" i="27"/>
  <c r="OY40" i="27"/>
  <c r="MF40" i="27"/>
  <c r="OZ40" i="27"/>
  <c r="R28" i="27"/>
  <c r="B28" i="27"/>
  <c r="HV28" i="27"/>
  <c r="IH28" i="27"/>
  <c r="IT28" i="27"/>
  <c r="JF28" i="27"/>
  <c r="JR28" i="27"/>
  <c r="KD28" i="27"/>
  <c r="KP28" i="27"/>
  <c r="LB28" i="27"/>
  <c r="LN28" i="27"/>
  <c r="LZ28" i="27"/>
  <c r="ML28" i="27"/>
  <c r="MX28" i="27"/>
  <c r="NJ28" i="27"/>
  <c r="NV28" i="27"/>
  <c r="OH28" i="27"/>
  <c r="OT28" i="27"/>
  <c r="PF28" i="27"/>
  <c r="HW28" i="27"/>
  <c r="II28" i="27"/>
  <c r="IU28" i="27"/>
  <c r="JG28" i="27"/>
  <c r="JS28" i="27"/>
  <c r="KE28" i="27"/>
  <c r="KQ28" i="27"/>
  <c r="LC28" i="27"/>
  <c r="LO28" i="27"/>
  <c r="MA28" i="27"/>
  <c r="MM28" i="27"/>
  <c r="MY28" i="27"/>
  <c r="NK28" i="27"/>
  <c r="NW28" i="27"/>
  <c r="OI28" i="27"/>
  <c r="OU28" i="27"/>
  <c r="PG28" i="27"/>
  <c r="HX28" i="27"/>
  <c r="IJ28" i="27"/>
  <c r="IV28" i="27"/>
  <c r="JH28" i="27"/>
  <c r="JT28" i="27"/>
  <c r="KF28" i="27"/>
  <c r="KR28" i="27"/>
  <c r="LD28" i="27"/>
  <c r="LP28" i="27"/>
  <c r="MB28" i="27"/>
  <c r="MN28" i="27"/>
  <c r="MZ28" i="27"/>
  <c r="NL28" i="27"/>
  <c r="NX28" i="27"/>
  <c r="OJ28" i="27"/>
  <c r="OV28" i="27"/>
  <c r="PH28" i="27"/>
  <c r="HY28" i="27"/>
  <c r="IK28" i="27"/>
  <c r="IW28" i="27"/>
  <c r="JI28" i="27"/>
  <c r="JU28" i="27"/>
  <c r="KG28" i="27"/>
  <c r="KS28" i="27"/>
  <c r="LE28" i="27"/>
  <c r="LQ28" i="27"/>
  <c r="MC28" i="27"/>
  <c r="MO28" i="27"/>
  <c r="NA28" i="27"/>
  <c r="NM28" i="27"/>
  <c r="NY28" i="27"/>
  <c r="OK28" i="27"/>
  <c r="OW28" i="27"/>
  <c r="PI28" i="27"/>
  <c r="HZ28" i="27"/>
  <c r="IL28" i="27"/>
  <c r="IX28" i="27"/>
  <c r="JJ28" i="27"/>
  <c r="JV28" i="27"/>
  <c r="KH28" i="27"/>
  <c r="KT28" i="27"/>
  <c r="LF28" i="27"/>
  <c r="LR28" i="27"/>
  <c r="MD28" i="27"/>
  <c r="MP28" i="27"/>
  <c r="NB28" i="27"/>
  <c r="NN28" i="27"/>
  <c r="NZ28" i="27"/>
  <c r="OL28" i="27"/>
  <c r="OX28" i="27"/>
  <c r="PJ28" i="27"/>
  <c r="IA28" i="27"/>
  <c r="IM28" i="27"/>
  <c r="IY28" i="27"/>
  <c r="JK28" i="27"/>
  <c r="JW28" i="27"/>
  <c r="KI28" i="27"/>
  <c r="KU28" i="27"/>
  <c r="LG28" i="27"/>
  <c r="LS28" i="27"/>
  <c r="ME28" i="27"/>
  <c r="MQ28" i="27"/>
  <c r="NC28" i="27"/>
  <c r="NO28" i="27"/>
  <c r="OA28" i="27"/>
  <c r="OM28" i="27"/>
  <c r="OY28" i="27"/>
  <c r="PK28" i="27"/>
  <c r="IB28" i="27"/>
  <c r="IN28" i="27"/>
  <c r="IZ28" i="27"/>
  <c r="JL28" i="27"/>
  <c r="JX28" i="27"/>
  <c r="KJ28" i="27"/>
  <c r="KV28" i="27"/>
  <c r="LH28" i="27"/>
  <c r="LT28" i="27"/>
  <c r="MF28" i="27"/>
  <c r="MR28" i="27"/>
  <c r="ND28" i="27"/>
  <c r="NP28" i="27"/>
  <c r="OB28" i="27"/>
  <c r="ON28" i="27"/>
  <c r="OZ28" i="27"/>
  <c r="PL28" i="27"/>
  <c r="IC28" i="27"/>
  <c r="IO28" i="27"/>
  <c r="JA28" i="27"/>
  <c r="JM28" i="27"/>
  <c r="JY28" i="27"/>
  <c r="KK28" i="27"/>
  <c r="KW28" i="27"/>
  <c r="LI28" i="27"/>
  <c r="LU28" i="27"/>
  <c r="MG28" i="27"/>
  <c r="MS28" i="27"/>
  <c r="NE28" i="27"/>
  <c r="NQ28" i="27"/>
  <c r="OC28" i="27"/>
  <c r="OO28" i="27"/>
  <c r="PA28" i="27"/>
  <c r="ID28" i="27"/>
  <c r="IP28" i="27"/>
  <c r="JB28" i="27"/>
  <c r="JN28" i="27"/>
  <c r="JZ28" i="27"/>
  <c r="KL28" i="27"/>
  <c r="KX28" i="27"/>
  <c r="LJ28" i="27"/>
  <c r="LV28" i="27"/>
  <c r="MH28" i="27"/>
  <c r="MT28" i="27"/>
  <c r="NF28" i="27"/>
  <c r="NR28" i="27"/>
  <c r="OD28" i="27"/>
  <c r="OP28" i="27"/>
  <c r="PB28" i="27"/>
  <c r="JE28" i="27"/>
  <c r="LA28" i="27"/>
  <c r="MW28" i="27"/>
  <c r="OS28" i="27"/>
  <c r="JO28" i="27"/>
  <c r="LK28" i="27"/>
  <c r="NG28" i="27"/>
  <c r="PC28" i="27"/>
  <c r="JP28" i="27"/>
  <c r="LL28" i="27"/>
  <c r="NH28" i="27"/>
  <c r="PD28" i="27"/>
  <c r="HU28" i="27"/>
  <c r="JQ28" i="27"/>
  <c r="LM28" i="27"/>
  <c r="NI28" i="27"/>
  <c r="PE28" i="27"/>
  <c r="IE28" i="27"/>
  <c r="KA28" i="27"/>
  <c r="LW28" i="27"/>
  <c r="NS28" i="27"/>
  <c r="IF28" i="27"/>
  <c r="KB28" i="27"/>
  <c r="LX28" i="27"/>
  <c r="NT28" i="27"/>
  <c r="IG28" i="27"/>
  <c r="KC28" i="27"/>
  <c r="LY28" i="27"/>
  <c r="NU28" i="27"/>
  <c r="IQ28" i="27"/>
  <c r="KM28" i="27"/>
  <c r="MI28" i="27"/>
  <c r="OE28" i="27"/>
  <c r="IR28" i="27"/>
  <c r="KN28" i="27"/>
  <c r="MJ28" i="27"/>
  <c r="OF28" i="27"/>
  <c r="IS28" i="27"/>
  <c r="KO28" i="27"/>
  <c r="MK28" i="27"/>
  <c r="OG28" i="27"/>
  <c r="KY28" i="27"/>
  <c r="KZ28" i="27"/>
  <c r="MU28" i="27"/>
  <c r="MV28" i="27"/>
  <c r="OQ28" i="27"/>
  <c r="OR28" i="27"/>
  <c r="JC28" i="27"/>
  <c r="JD28" i="27"/>
  <c r="R16" i="27"/>
  <c r="B16" i="27"/>
  <c r="HV16" i="27"/>
  <c r="IH16" i="27"/>
  <c r="IT16" i="27"/>
  <c r="JF16" i="27"/>
  <c r="JR16" i="27"/>
  <c r="KD16" i="27"/>
  <c r="KP16" i="27"/>
  <c r="LB16" i="27"/>
  <c r="LN16" i="27"/>
  <c r="LZ16" i="27"/>
  <c r="ML16" i="27"/>
  <c r="MX16" i="27"/>
  <c r="NJ16" i="27"/>
  <c r="NV16" i="27"/>
  <c r="OH16" i="27"/>
  <c r="OT16" i="27"/>
  <c r="PF16" i="27"/>
  <c r="HW16" i="27"/>
  <c r="II16" i="27"/>
  <c r="IU16" i="27"/>
  <c r="JG16" i="27"/>
  <c r="JS16" i="27"/>
  <c r="KE16" i="27"/>
  <c r="KQ16" i="27"/>
  <c r="LC16" i="27"/>
  <c r="LO16" i="27"/>
  <c r="MA16" i="27"/>
  <c r="MM16" i="27"/>
  <c r="MY16" i="27"/>
  <c r="NK16" i="27"/>
  <c r="NW16" i="27"/>
  <c r="OI16" i="27"/>
  <c r="OU16" i="27"/>
  <c r="PG16" i="27"/>
  <c r="HX16" i="27"/>
  <c r="IJ16" i="27"/>
  <c r="IV16" i="27"/>
  <c r="JH16" i="27"/>
  <c r="JT16" i="27"/>
  <c r="KF16" i="27"/>
  <c r="KR16" i="27"/>
  <c r="LD16" i="27"/>
  <c r="LP16" i="27"/>
  <c r="MB16" i="27"/>
  <c r="MN16" i="27"/>
  <c r="MZ16" i="27"/>
  <c r="NL16" i="27"/>
  <c r="NX16" i="27"/>
  <c r="OJ16" i="27"/>
  <c r="OV16" i="27"/>
  <c r="PH16" i="27"/>
  <c r="HY16" i="27"/>
  <c r="IK16" i="27"/>
  <c r="IW16" i="27"/>
  <c r="JI16" i="27"/>
  <c r="JU16" i="27"/>
  <c r="KG16" i="27"/>
  <c r="KS16" i="27"/>
  <c r="LE16" i="27"/>
  <c r="LQ16" i="27"/>
  <c r="MC16" i="27"/>
  <c r="MO16" i="27"/>
  <c r="NA16" i="27"/>
  <c r="NM16" i="27"/>
  <c r="NY16" i="27"/>
  <c r="OK16" i="27"/>
  <c r="OW16" i="27"/>
  <c r="PI16" i="27"/>
  <c r="HZ16" i="27"/>
  <c r="IL16" i="27"/>
  <c r="IX16" i="27"/>
  <c r="JJ16" i="27"/>
  <c r="JV16" i="27"/>
  <c r="KH16" i="27"/>
  <c r="KT16" i="27"/>
  <c r="LF16" i="27"/>
  <c r="LR16" i="27"/>
  <c r="MD16" i="27"/>
  <c r="MP16" i="27"/>
  <c r="NB16" i="27"/>
  <c r="NN16" i="27"/>
  <c r="NZ16" i="27"/>
  <c r="OL16" i="27"/>
  <c r="OX16" i="27"/>
  <c r="PJ16" i="27"/>
  <c r="IA16" i="27"/>
  <c r="IM16" i="27"/>
  <c r="IY16" i="27"/>
  <c r="JK16" i="27"/>
  <c r="JW16" i="27"/>
  <c r="KI16" i="27"/>
  <c r="KU16" i="27"/>
  <c r="LG16" i="27"/>
  <c r="LS16" i="27"/>
  <c r="ME16" i="27"/>
  <c r="MQ16" i="27"/>
  <c r="NC16" i="27"/>
  <c r="NO16" i="27"/>
  <c r="OA16" i="27"/>
  <c r="OM16" i="27"/>
  <c r="OY16" i="27"/>
  <c r="PK16" i="27"/>
  <c r="IB16" i="27"/>
  <c r="IN16" i="27"/>
  <c r="IZ16" i="27"/>
  <c r="JL16" i="27"/>
  <c r="JX16" i="27"/>
  <c r="KJ16" i="27"/>
  <c r="KV16" i="27"/>
  <c r="LH16" i="27"/>
  <c r="LT16" i="27"/>
  <c r="MF16" i="27"/>
  <c r="MR16" i="27"/>
  <c r="ND16" i="27"/>
  <c r="NP16" i="27"/>
  <c r="OB16" i="27"/>
  <c r="ON16" i="27"/>
  <c r="OZ16" i="27"/>
  <c r="PL16" i="27"/>
  <c r="IC16" i="27"/>
  <c r="IO16" i="27"/>
  <c r="JA16" i="27"/>
  <c r="JM16" i="27"/>
  <c r="JY16" i="27"/>
  <c r="KK16" i="27"/>
  <c r="KW16" i="27"/>
  <c r="LI16" i="27"/>
  <c r="LU16" i="27"/>
  <c r="MG16" i="27"/>
  <c r="MS16" i="27"/>
  <c r="NE16" i="27"/>
  <c r="NQ16" i="27"/>
  <c r="OC16" i="27"/>
  <c r="OO16" i="27"/>
  <c r="PA16" i="27"/>
  <c r="ID16" i="27"/>
  <c r="IP16" i="27"/>
  <c r="JB16" i="27"/>
  <c r="JN16" i="27"/>
  <c r="JZ16" i="27"/>
  <c r="KL16" i="27"/>
  <c r="KX16" i="27"/>
  <c r="LJ16" i="27"/>
  <c r="LV16" i="27"/>
  <c r="MH16" i="27"/>
  <c r="MT16" i="27"/>
  <c r="NF16" i="27"/>
  <c r="NR16" i="27"/>
  <c r="OD16" i="27"/>
  <c r="OP16" i="27"/>
  <c r="PB16" i="27"/>
  <c r="IE16" i="27"/>
  <c r="IQ16" i="27"/>
  <c r="JC16" i="27"/>
  <c r="JO16" i="27"/>
  <c r="KA16" i="27"/>
  <c r="KM16" i="27"/>
  <c r="KY16" i="27"/>
  <c r="LK16" i="27"/>
  <c r="LW16" i="27"/>
  <c r="MI16" i="27"/>
  <c r="MU16" i="27"/>
  <c r="NG16" i="27"/>
  <c r="NS16" i="27"/>
  <c r="OE16" i="27"/>
  <c r="OQ16" i="27"/>
  <c r="PC16" i="27"/>
  <c r="JD16" i="27"/>
  <c r="LX16" i="27"/>
  <c r="OR16" i="27"/>
  <c r="JE16" i="27"/>
  <c r="LY16" i="27"/>
  <c r="OS16" i="27"/>
  <c r="JP16" i="27"/>
  <c r="MJ16" i="27"/>
  <c r="PD16" i="27"/>
  <c r="JQ16" i="27"/>
  <c r="MK16" i="27"/>
  <c r="PE16" i="27"/>
  <c r="KB16" i="27"/>
  <c r="MV16" i="27"/>
  <c r="KC16" i="27"/>
  <c r="MW16" i="27"/>
  <c r="KN16" i="27"/>
  <c r="NH16" i="27"/>
  <c r="HU16" i="27"/>
  <c r="KO16" i="27"/>
  <c r="NI16" i="27"/>
  <c r="IF16" i="27"/>
  <c r="KZ16" i="27"/>
  <c r="NT16" i="27"/>
  <c r="IG16" i="27"/>
  <c r="LA16" i="27"/>
  <c r="NU16" i="27"/>
  <c r="IR16" i="27"/>
  <c r="IS16" i="27"/>
  <c r="LL16" i="27"/>
  <c r="LM16" i="27"/>
  <c r="OF16" i="27"/>
  <c r="OG16" i="27"/>
  <c r="E94" i="27"/>
  <c r="O94" i="27" s="1"/>
  <c r="P94" i="27" s="1"/>
  <c r="HT98" i="27"/>
  <c r="HT86" i="27"/>
  <c r="HT74" i="27"/>
  <c r="PJ103" i="27"/>
  <c r="OX103" i="27"/>
  <c r="OL103" i="27"/>
  <c r="NZ103" i="27"/>
  <c r="NN103" i="27"/>
  <c r="NB103" i="27"/>
  <c r="MP103" i="27"/>
  <c r="MD103" i="27"/>
  <c r="LR103" i="27"/>
  <c r="LF103" i="27"/>
  <c r="KT103" i="27"/>
  <c r="KH103" i="27"/>
  <c r="JV103" i="27"/>
  <c r="JJ103" i="27"/>
  <c r="IX103" i="27"/>
  <c r="IL103" i="27"/>
  <c r="HZ103" i="27"/>
  <c r="PF102" i="27"/>
  <c r="OT102" i="27"/>
  <c r="OH102" i="27"/>
  <c r="NV102" i="27"/>
  <c r="NJ102" i="27"/>
  <c r="MX102" i="27"/>
  <c r="ML102" i="27"/>
  <c r="LZ102" i="27"/>
  <c r="LN102" i="27"/>
  <c r="LB102" i="27"/>
  <c r="KP102" i="27"/>
  <c r="KD102" i="27"/>
  <c r="JR102" i="27"/>
  <c r="JF102" i="27"/>
  <c r="IT102" i="27"/>
  <c r="IH102" i="27"/>
  <c r="HV102" i="27"/>
  <c r="PB101" i="27"/>
  <c r="OP101" i="27"/>
  <c r="OD101" i="27"/>
  <c r="NR101" i="27"/>
  <c r="NF101" i="27"/>
  <c r="MT101" i="27"/>
  <c r="MH101" i="27"/>
  <c r="LV101" i="27"/>
  <c r="LJ101" i="27"/>
  <c r="KX101" i="27"/>
  <c r="KL101" i="27"/>
  <c r="JZ101" i="27"/>
  <c r="JN101" i="27"/>
  <c r="JB101" i="27"/>
  <c r="IP101" i="27"/>
  <c r="ID101" i="27"/>
  <c r="PJ100" i="27"/>
  <c r="OX100" i="27"/>
  <c r="OL100" i="27"/>
  <c r="NZ100" i="27"/>
  <c r="NN100" i="27"/>
  <c r="NB100" i="27"/>
  <c r="MP100" i="27"/>
  <c r="MD100" i="27"/>
  <c r="LR100" i="27"/>
  <c r="LF100" i="27"/>
  <c r="KT100" i="27"/>
  <c r="KH100" i="27"/>
  <c r="JV100" i="27"/>
  <c r="JJ100" i="27"/>
  <c r="IX100" i="27"/>
  <c r="IL100" i="27"/>
  <c r="HZ100" i="27"/>
  <c r="PF99" i="27"/>
  <c r="OT99" i="27"/>
  <c r="OH99" i="27"/>
  <c r="NV99" i="27"/>
  <c r="NJ99" i="27"/>
  <c r="MX99" i="27"/>
  <c r="ML99" i="27"/>
  <c r="LZ99" i="27"/>
  <c r="LN99" i="27"/>
  <c r="LB99" i="27"/>
  <c r="KP99" i="27"/>
  <c r="KD99" i="27"/>
  <c r="JR99" i="27"/>
  <c r="JF99" i="27"/>
  <c r="IT99" i="27"/>
  <c r="IH99" i="27"/>
  <c r="PB98" i="27"/>
  <c r="OP98" i="27"/>
  <c r="OD98" i="27"/>
  <c r="NR98" i="27"/>
  <c r="NF98" i="27"/>
  <c r="MT98" i="27"/>
  <c r="MH98" i="27"/>
  <c r="LV98" i="27"/>
  <c r="LJ98" i="27"/>
  <c r="KX98" i="27"/>
  <c r="KL98" i="27"/>
  <c r="JZ98" i="27"/>
  <c r="JN98" i="27"/>
  <c r="JB98" i="27"/>
  <c r="IP98" i="27"/>
  <c r="ID98" i="27"/>
  <c r="PJ97" i="27"/>
  <c r="OX97" i="27"/>
  <c r="OL97" i="27"/>
  <c r="NZ97" i="27"/>
  <c r="NN97" i="27"/>
  <c r="NB97" i="27"/>
  <c r="MP97" i="27"/>
  <c r="MD97" i="27"/>
  <c r="LR97" i="27"/>
  <c r="LF97" i="27"/>
  <c r="KT97" i="27"/>
  <c r="KH97" i="27"/>
  <c r="JV97" i="27"/>
  <c r="JJ97" i="27"/>
  <c r="IX97" i="27"/>
  <c r="IL97" i="27"/>
  <c r="HZ97" i="27"/>
  <c r="PF96" i="27"/>
  <c r="OT96" i="27"/>
  <c r="OH96" i="27"/>
  <c r="NV96" i="27"/>
  <c r="NJ96" i="27"/>
  <c r="MX96" i="27"/>
  <c r="ML96" i="27"/>
  <c r="LZ96" i="27"/>
  <c r="LN96" i="27"/>
  <c r="LB96" i="27"/>
  <c r="KP96" i="27"/>
  <c r="KD96" i="27"/>
  <c r="JR96" i="27"/>
  <c r="JF96" i="27"/>
  <c r="IT96" i="27"/>
  <c r="IH96" i="27"/>
  <c r="HV96" i="27"/>
  <c r="PB95" i="27"/>
  <c r="OP95" i="27"/>
  <c r="OD95" i="27"/>
  <c r="NR95" i="27"/>
  <c r="NF95" i="27"/>
  <c r="MT95" i="27"/>
  <c r="MH95" i="27"/>
  <c r="LV95" i="27"/>
  <c r="LJ95" i="27"/>
  <c r="KX95" i="27"/>
  <c r="KL95" i="27"/>
  <c r="JZ95" i="27"/>
  <c r="JN95" i="27"/>
  <c r="JB95" i="27"/>
  <c r="IP95" i="27"/>
  <c r="ID95" i="27"/>
  <c r="PJ94" i="27"/>
  <c r="OX94" i="27"/>
  <c r="OL94" i="27"/>
  <c r="NZ94" i="27"/>
  <c r="NN94" i="27"/>
  <c r="NB94" i="27"/>
  <c r="MP94" i="27"/>
  <c r="MD94" i="27"/>
  <c r="LR94" i="27"/>
  <c r="LF94" i="27"/>
  <c r="KT94" i="27"/>
  <c r="KH94" i="27"/>
  <c r="JV94" i="27"/>
  <c r="JJ94" i="27"/>
  <c r="IX94" i="27"/>
  <c r="IL94" i="27"/>
  <c r="HZ94" i="27"/>
  <c r="PF93" i="27"/>
  <c r="OT93" i="27"/>
  <c r="OH93" i="27"/>
  <c r="NV93" i="27"/>
  <c r="NJ93" i="27"/>
  <c r="MX93" i="27"/>
  <c r="ML93" i="27"/>
  <c r="LZ93" i="27"/>
  <c r="LN93" i="27"/>
  <c r="LB93" i="27"/>
  <c r="KP93" i="27"/>
  <c r="KD93" i="27"/>
  <c r="JR93" i="27"/>
  <c r="JF93" i="27"/>
  <c r="IT93" i="27"/>
  <c r="IH93" i="27"/>
  <c r="HV93" i="27"/>
  <c r="PB92" i="27"/>
  <c r="OP92" i="27"/>
  <c r="OD92" i="27"/>
  <c r="NR92" i="27"/>
  <c r="NF92" i="27"/>
  <c r="MT92" i="27"/>
  <c r="MH92" i="27"/>
  <c r="LV92" i="27"/>
  <c r="LJ92" i="27"/>
  <c r="KX92" i="27"/>
  <c r="KL92" i="27"/>
  <c r="JZ92" i="27"/>
  <c r="JN92" i="27"/>
  <c r="JB92" i="27"/>
  <c r="IP92" i="27"/>
  <c r="ID92" i="27"/>
  <c r="PJ91" i="27"/>
  <c r="OX91" i="27"/>
  <c r="OL91" i="27"/>
  <c r="NZ91" i="27"/>
  <c r="NN91" i="27"/>
  <c r="NB91" i="27"/>
  <c r="LX91" i="27"/>
  <c r="KN91" i="27"/>
  <c r="JB91" i="27"/>
  <c r="OX90" i="27"/>
  <c r="MR90" i="27"/>
  <c r="JX90" i="27"/>
  <c r="OV89" i="27"/>
  <c r="MB89" i="27"/>
  <c r="JH89" i="27"/>
  <c r="OF88" i="27"/>
  <c r="LL88" i="27"/>
  <c r="IR88" i="27"/>
  <c r="NP87" i="27"/>
  <c r="KV87" i="27"/>
  <c r="MZ86" i="27"/>
  <c r="KF86" i="27"/>
  <c r="PD85" i="27"/>
  <c r="MJ85" i="27"/>
  <c r="JP85" i="27"/>
  <c r="ON84" i="27"/>
  <c r="LT84" i="27"/>
  <c r="IZ84" i="27"/>
  <c r="NX83" i="27"/>
  <c r="LD83" i="27"/>
  <c r="IJ83" i="27"/>
  <c r="NH82" i="27"/>
  <c r="KN82" i="27"/>
  <c r="NI81" i="27"/>
  <c r="HU81" i="27"/>
  <c r="JY80" i="27"/>
  <c r="MC79" i="27"/>
  <c r="OG78" i="27"/>
  <c r="IS78" i="27"/>
  <c r="KW77" i="27"/>
  <c r="NA76" i="27"/>
  <c r="PE75" i="27"/>
  <c r="LU74" i="27"/>
  <c r="NY73" i="27"/>
  <c r="IK73" i="27"/>
  <c r="KO72" i="27"/>
  <c r="OB61" i="27"/>
  <c r="R42" i="27"/>
  <c r="B42" i="27"/>
  <c r="HY42" i="27"/>
  <c r="IK42" i="27"/>
  <c r="IW42" i="27"/>
  <c r="JI42" i="27"/>
  <c r="JU42" i="27"/>
  <c r="KG42" i="27"/>
  <c r="KS42" i="27"/>
  <c r="LE42" i="27"/>
  <c r="LQ42" i="27"/>
  <c r="MC42" i="27"/>
  <c r="MO42" i="27"/>
  <c r="NA42" i="27"/>
  <c r="NM42" i="27"/>
  <c r="NY42" i="27"/>
  <c r="OK42" i="27"/>
  <c r="OW42" i="27"/>
  <c r="PI42" i="27"/>
  <c r="HZ42" i="27"/>
  <c r="IL42" i="27"/>
  <c r="IX42" i="27"/>
  <c r="JJ42" i="27"/>
  <c r="JV42" i="27"/>
  <c r="KH42" i="27"/>
  <c r="KT42" i="27"/>
  <c r="LF42" i="27"/>
  <c r="LR42" i="27"/>
  <c r="MD42" i="27"/>
  <c r="MP42" i="27"/>
  <c r="NB42" i="27"/>
  <c r="NN42" i="27"/>
  <c r="NZ42" i="27"/>
  <c r="OL42" i="27"/>
  <c r="OX42" i="27"/>
  <c r="PJ42" i="27"/>
  <c r="IA42" i="27"/>
  <c r="IM42" i="27"/>
  <c r="IY42" i="27"/>
  <c r="JK42" i="27"/>
  <c r="JW42" i="27"/>
  <c r="KI42" i="27"/>
  <c r="KU42" i="27"/>
  <c r="LG42" i="27"/>
  <c r="LS42" i="27"/>
  <c r="ME42" i="27"/>
  <c r="MQ42" i="27"/>
  <c r="NC42" i="27"/>
  <c r="NO42" i="27"/>
  <c r="OA42" i="27"/>
  <c r="OM42" i="27"/>
  <c r="OY42" i="27"/>
  <c r="PK42" i="27"/>
  <c r="IB42" i="27"/>
  <c r="IN42" i="27"/>
  <c r="IZ42" i="27"/>
  <c r="JL42" i="27"/>
  <c r="JX42" i="27"/>
  <c r="KJ42" i="27"/>
  <c r="KV42" i="27"/>
  <c r="LH42" i="27"/>
  <c r="LT42" i="27"/>
  <c r="MF42" i="27"/>
  <c r="MR42" i="27"/>
  <c r="ND42" i="27"/>
  <c r="NP42" i="27"/>
  <c r="OB42" i="27"/>
  <c r="ON42" i="27"/>
  <c r="OZ42" i="27"/>
  <c r="PL42" i="27"/>
  <c r="IC42" i="27"/>
  <c r="IO42" i="27"/>
  <c r="JA42" i="27"/>
  <c r="JM42" i="27"/>
  <c r="JY42" i="27"/>
  <c r="KK42" i="27"/>
  <c r="KW42" i="27"/>
  <c r="LI42" i="27"/>
  <c r="LU42" i="27"/>
  <c r="MG42" i="27"/>
  <c r="MS42" i="27"/>
  <c r="NE42" i="27"/>
  <c r="NQ42" i="27"/>
  <c r="OC42" i="27"/>
  <c r="OO42" i="27"/>
  <c r="PA42" i="27"/>
  <c r="ID42" i="27"/>
  <c r="IP42" i="27"/>
  <c r="JB42" i="27"/>
  <c r="JN42" i="27"/>
  <c r="JZ42" i="27"/>
  <c r="KL42" i="27"/>
  <c r="KX42" i="27"/>
  <c r="LJ42" i="27"/>
  <c r="LV42" i="27"/>
  <c r="MH42" i="27"/>
  <c r="MT42" i="27"/>
  <c r="NF42" i="27"/>
  <c r="NR42" i="27"/>
  <c r="OD42" i="27"/>
  <c r="OP42" i="27"/>
  <c r="PB42" i="27"/>
  <c r="IE42" i="27"/>
  <c r="IQ42" i="27"/>
  <c r="JC42" i="27"/>
  <c r="JO42" i="27"/>
  <c r="KA42" i="27"/>
  <c r="KM42" i="27"/>
  <c r="KY42" i="27"/>
  <c r="LK42" i="27"/>
  <c r="LW42" i="27"/>
  <c r="MI42" i="27"/>
  <c r="MU42" i="27"/>
  <c r="NG42" i="27"/>
  <c r="NS42" i="27"/>
  <c r="OE42" i="27"/>
  <c r="OQ42" i="27"/>
  <c r="PC42" i="27"/>
  <c r="IF42" i="27"/>
  <c r="IR42" i="27"/>
  <c r="JD42" i="27"/>
  <c r="JP42" i="27"/>
  <c r="KB42" i="27"/>
  <c r="KN42" i="27"/>
  <c r="KZ42" i="27"/>
  <c r="LL42" i="27"/>
  <c r="LX42" i="27"/>
  <c r="MJ42" i="27"/>
  <c r="MV42" i="27"/>
  <c r="NH42" i="27"/>
  <c r="NT42" i="27"/>
  <c r="OF42" i="27"/>
  <c r="OR42" i="27"/>
  <c r="PD42" i="27"/>
  <c r="HU42" i="27"/>
  <c r="IG42" i="27"/>
  <c r="IS42" i="27"/>
  <c r="JE42" i="27"/>
  <c r="JQ42" i="27"/>
  <c r="KC42" i="27"/>
  <c r="KO42" i="27"/>
  <c r="LA42" i="27"/>
  <c r="LM42" i="27"/>
  <c r="LY42" i="27"/>
  <c r="MK42" i="27"/>
  <c r="MW42" i="27"/>
  <c r="NI42" i="27"/>
  <c r="NU42" i="27"/>
  <c r="OG42" i="27"/>
  <c r="OS42" i="27"/>
  <c r="PE42" i="27"/>
  <c r="HV42" i="27"/>
  <c r="IH42" i="27"/>
  <c r="IT42" i="27"/>
  <c r="JF42" i="27"/>
  <c r="JR42" i="27"/>
  <c r="KD42" i="27"/>
  <c r="KP42" i="27"/>
  <c r="LB42" i="27"/>
  <c r="LN42" i="27"/>
  <c r="LZ42" i="27"/>
  <c r="ML42" i="27"/>
  <c r="MX42" i="27"/>
  <c r="NJ42" i="27"/>
  <c r="NV42" i="27"/>
  <c r="OH42" i="27"/>
  <c r="OT42" i="27"/>
  <c r="PF42" i="27"/>
  <c r="II42" i="27"/>
  <c r="LC42" i="27"/>
  <c r="NW42" i="27"/>
  <c r="IJ42" i="27"/>
  <c r="LD42" i="27"/>
  <c r="NX42" i="27"/>
  <c r="IU42" i="27"/>
  <c r="LO42" i="27"/>
  <c r="OI42" i="27"/>
  <c r="IV42" i="27"/>
  <c r="LP42" i="27"/>
  <c r="OJ42" i="27"/>
  <c r="JG42" i="27"/>
  <c r="MA42" i="27"/>
  <c r="OU42" i="27"/>
  <c r="JH42" i="27"/>
  <c r="MB42" i="27"/>
  <c r="OV42" i="27"/>
  <c r="JS42" i="27"/>
  <c r="MM42" i="27"/>
  <c r="PG42" i="27"/>
  <c r="JT42" i="27"/>
  <c r="MN42" i="27"/>
  <c r="PH42" i="27"/>
  <c r="KE42" i="27"/>
  <c r="MY42" i="27"/>
  <c r="KF42" i="27"/>
  <c r="MZ42" i="27"/>
  <c r="HW42" i="27"/>
  <c r="KQ42" i="27"/>
  <c r="NK42" i="27"/>
  <c r="HX42" i="27"/>
  <c r="KR42" i="27"/>
  <c r="NL42" i="27"/>
  <c r="NX102" i="27"/>
  <c r="LP102" i="27"/>
  <c r="KF102" i="27"/>
  <c r="IJ102" i="27"/>
  <c r="OJ93" i="27"/>
  <c r="LP93" i="27"/>
  <c r="IJ93" i="27"/>
  <c r="MV92" i="27"/>
  <c r="KB92" i="27"/>
  <c r="MV85" i="27"/>
  <c r="OW73" i="27"/>
  <c r="E97" i="27"/>
  <c r="O97" i="27" s="1"/>
  <c r="P97" i="27" s="1"/>
  <c r="E61" i="27"/>
  <c r="R99" i="27"/>
  <c r="B99" i="27"/>
  <c r="R87" i="27"/>
  <c r="B87" i="27"/>
  <c r="HV87" i="27"/>
  <c r="IH87" i="27"/>
  <c r="IT87" i="27"/>
  <c r="JF87" i="27"/>
  <c r="JR87" i="27"/>
  <c r="KD87" i="27"/>
  <c r="KP87" i="27"/>
  <c r="LB87" i="27"/>
  <c r="LN87" i="27"/>
  <c r="LZ87" i="27"/>
  <c r="ML87" i="27"/>
  <c r="MX87" i="27"/>
  <c r="NJ87" i="27"/>
  <c r="NV87" i="27"/>
  <c r="OH87" i="27"/>
  <c r="OT87" i="27"/>
  <c r="PF87" i="27"/>
  <c r="HW87" i="27"/>
  <c r="II87" i="27"/>
  <c r="IU87" i="27"/>
  <c r="JG87" i="27"/>
  <c r="JS87" i="27"/>
  <c r="KE87" i="27"/>
  <c r="KQ87" i="27"/>
  <c r="LC87" i="27"/>
  <c r="LO87" i="27"/>
  <c r="MA87" i="27"/>
  <c r="MM87" i="27"/>
  <c r="MY87" i="27"/>
  <c r="NK87" i="27"/>
  <c r="NW87" i="27"/>
  <c r="OI87" i="27"/>
  <c r="OU87" i="27"/>
  <c r="PG87" i="27"/>
  <c r="HX87" i="27"/>
  <c r="IJ87" i="27"/>
  <c r="IV87" i="27"/>
  <c r="JH87" i="27"/>
  <c r="JT87" i="27"/>
  <c r="KF87" i="27"/>
  <c r="KR87" i="27"/>
  <c r="LD87" i="27"/>
  <c r="LP87" i="27"/>
  <c r="MB87" i="27"/>
  <c r="MN87" i="27"/>
  <c r="MZ87" i="27"/>
  <c r="NL87" i="27"/>
  <c r="NX87" i="27"/>
  <c r="OJ87" i="27"/>
  <c r="OV87" i="27"/>
  <c r="PH87" i="27"/>
  <c r="HY87" i="27"/>
  <c r="IK87" i="27"/>
  <c r="IW87" i="27"/>
  <c r="JI87" i="27"/>
  <c r="JU87" i="27"/>
  <c r="KG87" i="27"/>
  <c r="KS87" i="27"/>
  <c r="LE87" i="27"/>
  <c r="LQ87" i="27"/>
  <c r="MC87" i="27"/>
  <c r="MO87" i="27"/>
  <c r="NA87" i="27"/>
  <c r="NM87" i="27"/>
  <c r="NY87" i="27"/>
  <c r="OK87" i="27"/>
  <c r="OW87" i="27"/>
  <c r="PI87" i="27"/>
  <c r="HZ87" i="27"/>
  <c r="IL87" i="27"/>
  <c r="IX87" i="27"/>
  <c r="JJ87" i="27"/>
  <c r="JV87" i="27"/>
  <c r="KH87" i="27"/>
  <c r="KT87" i="27"/>
  <c r="LF87" i="27"/>
  <c r="LR87" i="27"/>
  <c r="MD87" i="27"/>
  <c r="MP87" i="27"/>
  <c r="NB87" i="27"/>
  <c r="NN87" i="27"/>
  <c r="NZ87" i="27"/>
  <c r="OL87" i="27"/>
  <c r="OX87" i="27"/>
  <c r="PJ87" i="27"/>
  <c r="IA87" i="27"/>
  <c r="IM87" i="27"/>
  <c r="IY87" i="27"/>
  <c r="JK87" i="27"/>
  <c r="JW87" i="27"/>
  <c r="KI87" i="27"/>
  <c r="KU87" i="27"/>
  <c r="LG87" i="27"/>
  <c r="LS87" i="27"/>
  <c r="ME87" i="27"/>
  <c r="MQ87" i="27"/>
  <c r="NC87" i="27"/>
  <c r="NO87" i="27"/>
  <c r="OA87" i="27"/>
  <c r="OM87" i="27"/>
  <c r="OY87" i="27"/>
  <c r="PK87" i="27"/>
  <c r="IC87" i="27"/>
  <c r="IO87" i="27"/>
  <c r="JA87" i="27"/>
  <c r="JM87" i="27"/>
  <c r="JY87" i="27"/>
  <c r="KK87" i="27"/>
  <c r="KW87" i="27"/>
  <c r="LI87" i="27"/>
  <c r="LU87" i="27"/>
  <c r="MG87" i="27"/>
  <c r="MS87" i="27"/>
  <c r="NE87" i="27"/>
  <c r="NQ87" i="27"/>
  <c r="OC87" i="27"/>
  <c r="OO87" i="27"/>
  <c r="PA87" i="27"/>
  <c r="ID87" i="27"/>
  <c r="IP87" i="27"/>
  <c r="JB87" i="27"/>
  <c r="JN87" i="27"/>
  <c r="JZ87" i="27"/>
  <c r="KL87" i="27"/>
  <c r="KX87" i="27"/>
  <c r="LJ87" i="27"/>
  <c r="LV87" i="27"/>
  <c r="MH87" i="27"/>
  <c r="MT87" i="27"/>
  <c r="NF87" i="27"/>
  <c r="NR87" i="27"/>
  <c r="OD87" i="27"/>
  <c r="OP87" i="27"/>
  <c r="PB87" i="27"/>
  <c r="IE87" i="27"/>
  <c r="IQ87" i="27"/>
  <c r="JC87" i="27"/>
  <c r="JO87" i="27"/>
  <c r="KA87" i="27"/>
  <c r="KM87" i="27"/>
  <c r="KY87" i="27"/>
  <c r="LK87" i="27"/>
  <c r="LW87" i="27"/>
  <c r="MI87" i="27"/>
  <c r="MU87" i="27"/>
  <c r="NG87" i="27"/>
  <c r="NS87" i="27"/>
  <c r="OE87" i="27"/>
  <c r="OQ87" i="27"/>
  <c r="PC87" i="27"/>
  <c r="IF87" i="27"/>
  <c r="IR87" i="27"/>
  <c r="JD87" i="27"/>
  <c r="JP87" i="27"/>
  <c r="KB87" i="27"/>
  <c r="KN87" i="27"/>
  <c r="KZ87" i="27"/>
  <c r="LL87" i="27"/>
  <c r="LX87" i="27"/>
  <c r="MJ87" i="27"/>
  <c r="MV87" i="27"/>
  <c r="NH87" i="27"/>
  <c r="NT87" i="27"/>
  <c r="OF87" i="27"/>
  <c r="OR87" i="27"/>
  <c r="PD87" i="27"/>
  <c r="R75" i="27"/>
  <c r="B75" i="27"/>
  <c r="HV75" i="27"/>
  <c r="IH75" i="27"/>
  <c r="IT75" i="27"/>
  <c r="JF75" i="27"/>
  <c r="JR75" i="27"/>
  <c r="KD75" i="27"/>
  <c r="KP75" i="27"/>
  <c r="LB75" i="27"/>
  <c r="LN75" i="27"/>
  <c r="LZ75" i="27"/>
  <c r="ML75" i="27"/>
  <c r="MX75" i="27"/>
  <c r="NJ75" i="27"/>
  <c r="NV75" i="27"/>
  <c r="OH75" i="27"/>
  <c r="OT75" i="27"/>
  <c r="PF75" i="27"/>
  <c r="HW75" i="27"/>
  <c r="II75" i="27"/>
  <c r="IU75" i="27"/>
  <c r="JG75" i="27"/>
  <c r="JS75" i="27"/>
  <c r="KE75" i="27"/>
  <c r="KQ75" i="27"/>
  <c r="LC75" i="27"/>
  <c r="LO75" i="27"/>
  <c r="MA75" i="27"/>
  <c r="MM75" i="27"/>
  <c r="MY75" i="27"/>
  <c r="NK75" i="27"/>
  <c r="NW75" i="27"/>
  <c r="OI75" i="27"/>
  <c r="OU75" i="27"/>
  <c r="PG75" i="27"/>
  <c r="HX75" i="27"/>
  <c r="IJ75" i="27"/>
  <c r="IV75" i="27"/>
  <c r="JH75" i="27"/>
  <c r="JT75" i="27"/>
  <c r="KF75" i="27"/>
  <c r="KR75" i="27"/>
  <c r="LD75" i="27"/>
  <c r="LP75" i="27"/>
  <c r="MB75" i="27"/>
  <c r="MN75" i="27"/>
  <c r="MZ75" i="27"/>
  <c r="NL75" i="27"/>
  <c r="NX75" i="27"/>
  <c r="OJ75" i="27"/>
  <c r="OV75" i="27"/>
  <c r="PH75" i="27"/>
  <c r="HY75" i="27"/>
  <c r="IK75" i="27"/>
  <c r="IW75" i="27"/>
  <c r="JI75" i="27"/>
  <c r="JU75" i="27"/>
  <c r="KG75" i="27"/>
  <c r="KS75" i="27"/>
  <c r="LE75" i="27"/>
  <c r="LQ75" i="27"/>
  <c r="MC75" i="27"/>
  <c r="MO75" i="27"/>
  <c r="NA75" i="27"/>
  <c r="NM75" i="27"/>
  <c r="NY75" i="27"/>
  <c r="OK75" i="27"/>
  <c r="OW75" i="27"/>
  <c r="PI75" i="27"/>
  <c r="HZ75" i="27"/>
  <c r="IL75" i="27"/>
  <c r="IX75" i="27"/>
  <c r="JJ75" i="27"/>
  <c r="JV75" i="27"/>
  <c r="KH75" i="27"/>
  <c r="KT75" i="27"/>
  <c r="LF75" i="27"/>
  <c r="LR75" i="27"/>
  <c r="MD75" i="27"/>
  <c r="MP75" i="27"/>
  <c r="NB75" i="27"/>
  <c r="NN75" i="27"/>
  <c r="NZ75" i="27"/>
  <c r="OL75" i="27"/>
  <c r="OX75" i="27"/>
  <c r="PJ75" i="27"/>
  <c r="IA75" i="27"/>
  <c r="IM75" i="27"/>
  <c r="IY75" i="27"/>
  <c r="JK75" i="27"/>
  <c r="JW75" i="27"/>
  <c r="KI75" i="27"/>
  <c r="KU75" i="27"/>
  <c r="LG75" i="27"/>
  <c r="LS75" i="27"/>
  <c r="ME75" i="27"/>
  <c r="MQ75" i="27"/>
  <c r="NC75" i="27"/>
  <c r="NO75" i="27"/>
  <c r="OA75" i="27"/>
  <c r="OM75" i="27"/>
  <c r="OY75" i="27"/>
  <c r="PK75" i="27"/>
  <c r="IB75" i="27"/>
  <c r="IN75" i="27"/>
  <c r="IZ75" i="27"/>
  <c r="JL75" i="27"/>
  <c r="JX75" i="27"/>
  <c r="KJ75" i="27"/>
  <c r="KV75" i="27"/>
  <c r="LH75" i="27"/>
  <c r="LT75" i="27"/>
  <c r="MF75" i="27"/>
  <c r="MR75" i="27"/>
  <c r="ND75" i="27"/>
  <c r="NP75" i="27"/>
  <c r="OB75" i="27"/>
  <c r="ON75" i="27"/>
  <c r="OZ75" i="27"/>
  <c r="PL75" i="27"/>
  <c r="IC75" i="27"/>
  <c r="IO75" i="27"/>
  <c r="JA75" i="27"/>
  <c r="JM75" i="27"/>
  <c r="JY75" i="27"/>
  <c r="KK75" i="27"/>
  <c r="KW75" i="27"/>
  <c r="LI75" i="27"/>
  <c r="LU75" i="27"/>
  <c r="MG75" i="27"/>
  <c r="MS75" i="27"/>
  <c r="NE75" i="27"/>
  <c r="NQ75" i="27"/>
  <c r="OC75" i="27"/>
  <c r="OO75" i="27"/>
  <c r="PA75" i="27"/>
  <c r="ID75" i="27"/>
  <c r="IP75" i="27"/>
  <c r="JB75" i="27"/>
  <c r="JN75" i="27"/>
  <c r="JZ75" i="27"/>
  <c r="KL75" i="27"/>
  <c r="KX75" i="27"/>
  <c r="LJ75" i="27"/>
  <c r="LV75" i="27"/>
  <c r="MH75" i="27"/>
  <c r="MT75" i="27"/>
  <c r="NF75" i="27"/>
  <c r="NR75" i="27"/>
  <c r="OD75" i="27"/>
  <c r="OP75" i="27"/>
  <c r="PB75" i="27"/>
  <c r="IE75" i="27"/>
  <c r="IQ75" i="27"/>
  <c r="JC75" i="27"/>
  <c r="JO75" i="27"/>
  <c r="KA75" i="27"/>
  <c r="KM75" i="27"/>
  <c r="KY75" i="27"/>
  <c r="LK75" i="27"/>
  <c r="LW75" i="27"/>
  <c r="MI75" i="27"/>
  <c r="MU75" i="27"/>
  <c r="NG75" i="27"/>
  <c r="NS75" i="27"/>
  <c r="OE75" i="27"/>
  <c r="OQ75" i="27"/>
  <c r="PC75" i="27"/>
  <c r="IF75" i="27"/>
  <c r="IR75" i="27"/>
  <c r="JD75" i="27"/>
  <c r="JP75" i="27"/>
  <c r="KB75" i="27"/>
  <c r="KN75" i="27"/>
  <c r="KZ75" i="27"/>
  <c r="LL75" i="27"/>
  <c r="LX75" i="27"/>
  <c r="MJ75" i="27"/>
  <c r="MV75" i="27"/>
  <c r="NH75" i="27"/>
  <c r="NT75" i="27"/>
  <c r="OF75" i="27"/>
  <c r="OR75" i="27"/>
  <c r="PD75" i="27"/>
  <c r="R63" i="27"/>
  <c r="B63" i="27"/>
  <c r="HY63" i="27"/>
  <c r="IK63" i="27"/>
  <c r="IW63" i="27"/>
  <c r="JI63" i="27"/>
  <c r="JU63" i="27"/>
  <c r="KG63" i="27"/>
  <c r="KS63" i="27"/>
  <c r="LE63" i="27"/>
  <c r="LQ63" i="27"/>
  <c r="MC63" i="27"/>
  <c r="MO63" i="27"/>
  <c r="NA63" i="27"/>
  <c r="NM63" i="27"/>
  <c r="NY63" i="27"/>
  <c r="OK63" i="27"/>
  <c r="OW63" i="27"/>
  <c r="PI63" i="27"/>
  <c r="HZ63" i="27"/>
  <c r="IL63" i="27"/>
  <c r="IX63" i="27"/>
  <c r="JJ63" i="27"/>
  <c r="JV63" i="27"/>
  <c r="KH63" i="27"/>
  <c r="KT63" i="27"/>
  <c r="LF63" i="27"/>
  <c r="LR63" i="27"/>
  <c r="MD63" i="27"/>
  <c r="MP63" i="27"/>
  <c r="NB63" i="27"/>
  <c r="NN63" i="27"/>
  <c r="NZ63" i="27"/>
  <c r="OL63" i="27"/>
  <c r="OX63" i="27"/>
  <c r="PJ63" i="27"/>
  <c r="IA63" i="27"/>
  <c r="IM63" i="27"/>
  <c r="IY63" i="27"/>
  <c r="JK63" i="27"/>
  <c r="JW63" i="27"/>
  <c r="KI63" i="27"/>
  <c r="KU63" i="27"/>
  <c r="LG63" i="27"/>
  <c r="LS63" i="27"/>
  <c r="ME63" i="27"/>
  <c r="MQ63" i="27"/>
  <c r="NC63" i="27"/>
  <c r="NO63" i="27"/>
  <c r="OA63" i="27"/>
  <c r="OM63" i="27"/>
  <c r="OY63" i="27"/>
  <c r="PK63" i="27"/>
  <c r="IB63" i="27"/>
  <c r="IN63" i="27"/>
  <c r="IZ63" i="27"/>
  <c r="JL63" i="27"/>
  <c r="JX63" i="27"/>
  <c r="KJ63" i="27"/>
  <c r="KV63" i="27"/>
  <c r="LH63" i="27"/>
  <c r="LT63" i="27"/>
  <c r="MF63" i="27"/>
  <c r="MR63" i="27"/>
  <c r="ND63" i="27"/>
  <c r="NP63" i="27"/>
  <c r="OB63" i="27"/>
  <c r="ON63" i="27"/>
  <c r="OZ63" i="27"/>
  <c r="PL63" i="27"/>
  <c r="IC63" i="27"/>
  <c r="IO63" i="27"/>
  <c r="JA63" i="27"/>
  <c r="JM63" i="27"/>
  <c r="JY63" i="27"/>
  <c r="KK63" i="27"/>
  <c r="KW63" i="27"/>
  <c r="LI63" i="27"/>
  <c r="LU63" i="27"/>
  <c r="MG63" i="27"/>
  <c r="MS63" i="27"/>
  <c r="NE63" i="27"/>
  <c r="NQ63" i="27"/>
  <c r="OC63" i="27"/>
  <c r="OO63" i="27"/>
  <c r="PA63" i="27"/>
  <c r="ID63" i="27"/>
  <c r="IP63" i="27"/>
  <c r="JB63" i="27"/>
  <c r="JN63" i="27"/>
  <c r="JZ63" i="27"/>
  <c r="KL63" i="27"/>
  <c r="KX63" i="27"/>
  <c r="LJ63" i="27"/>
  <c r="LV63" i="27"/>
  <c r="MH63" i="27"/>
  <c r="MT63" i="27"/>
  <c r="NF63" i="27"/>
  <c r="NR63" i="27"/>
  <c r="OD63" i="27"/>
  <c r="OP63" i="27"/>
  <c r="PB63" i="27"/>
  <c r="IE63" i="27"/>
  <c r="IQ63" i="27"/>
  <c r="JC63" i="27"/>
  <c r="JO63" i="27"/>
  <c r="KA63" i="27"/>
  <c r="KM63" i="27"/>
  <c r="KY63" i="27"/>
  <c r="LK63" i="27"/>
  <c r="LW63" i="27"/>
  <c r="MI63" i="27"/>
  <c r="MU63" i="27"/>
  <c r="NG63" i="27"/>
  <c r="NS63" i="27"/>
  <c r="OE63" i="27"/>
  <c r="OQ63" i="27"/>
  <c r="PC63" i="27"/>
  <c r="IF63" i="27"/>
  <c r="IR63" i="27"/>
  <c r="JD63" i="27"/>
  <c r="JP63" i="27"/>
  <c r="KB63" i="27"/>
  <c r="KN63" i="27"/>
  <c r="KZ63" i="27"/>
  <c r="LL63" i="27"/>
  <c r="LX63" i="27"/>
  <c r="MJ63" i="27"/>
  <c r="MV63" i="27"/>
  <c r="NH63" i="27"/>
  <c r="NT63" i="27"/>
  <c r="OF63" i="27"/>
  <c r="OR63" i="27"/>
  <c r="PD63" i="27"/>
  <c r="HU63" i="27"/>
  <c r="IG63" i="27"/>
  <c r="IS63" i="27"/>
  <c r="JE63" i="27"/>
  <c r="JQ63" i="27"/>
  <c r="KC63" i="27"/>
  <c r="KO63" i="27"/>
  <c r="LA63" i="27"/>
  <c r="LM63" i="27"/>
  <c r="LY63" i="27"/>
  <c r="MK63" i="27"/>
  <c r="MW63" i="27"/>
  <c r="NI63" i="27"/>
  <c r="NU63" i="27"/>
  <c r="OG63" i="27"/>
  <c r="OS63" i="27"/>
  <c r="PE63" i="27"/>
  <c r="HV63" i="27"/>
  <c r="IH63" i="27"/>
  <c r="IT63" i="27"/>
  <c r="JF63" i="27"/>
  <c r="JR63" i="27"/>
  <c r="KD63" i="27"/>
  <c r="KP63" i="27"/>
  <c r="LB63" i="27"/>
  <c r="LN63" i="27"/>
  <c r="LZ63" i="27"/>
  <c r="ML63" i="27"/>
  <c r="MX63" i="27"/>
  <c r="NJ63" i="27"/>
  <c r="NV63" i="27"/>
  <c r="OH63" i="27"/>
  <c r="OT63" i="27"/>
  <c r="PF63" i="27"/>
  <c r="KE63" i="27"/>
  <c r="MY63" i="27"/>
  <c r="KF63" i="27"/>
  <c r="MZ63" i="27"/>
  <c r="HW63" i="27"/>
  <c r="KQ63" i="27"/>
  <c r="NK63" i="27"/>
  <c r="HX63" i="27"/>
  <c r="KR63" i="27"/>
  <c r="NL63" i="27"/>
  <c r="II63" i="27"/>
  <c r="LC63" i="27"/>
  <c r="NW63" i="27"/>
  <c r="IJ63" i="27"/>
  <c r="LD63" i="27"/>
  <c r="NX63" i="27"/>
  <c r="IU63" i="27"/>
  <c r="LO63" i="27"/>
  <c r="OI63" i="27"/>
  <c r="IV63" i="27"/>
  <c r="LP63" i="27"/>
  <c r="OJ63" i="27"/>
  <c r="JG63" i="27"/>
  <c r="MA63" i="27"/>
  <c r="OU63" i="27"/>
  <c r="JH63" i="27"/>
  <c r="MB63" i="27"/>
  <c r="OV63" i="27"/>
  <c r="JS63" i="27"/>
  <c r="MM63" i="27"/>
  <c r="PG63" i="27"/>
  <c r="JT63" i="27"/>
  <c r="MN63" i="27"/>
  <c r="PH63" i="27"/>
  <c r="R51" i="27"/>
  <c r="B51" i="27"/>
  <c r="HY51" i="27"/>
  <c r="IK51" i="27"/>
  <c r="IW51" i="27"/>
  <c r="JI51" i="27"/>
  <c r="JU51" i="27"/>
  <c r="KG51" i="27"/>
  <c r="KS51" i="27"/>
  <c r="LE51" i="27"/>
  <c r="LQ51" i="27"/>
  <c r="MC51" i="27"/>
  <c r="MO51" i="27"/>
  <c r="NA51" i="27"/>
  <c r="NM51" i="27"/>
  <c r="NY51" i="27"/>
  <c r="OK51" i="27"/>
  <c r="OW51" i="27"/>
  <c r="PI51" i="27"/>
  <c r="HZ51" i="27"/>
  <c r="IL51" i="27"/>
  <c r="IX51" i="27"/>
  <c r="JJ51" i="27"/>
  <c r="JV51" i="27"/>
  <c r="KH51" i="27"/>
  <c r="KT51" i="27"/>
  <c r="LF51" i="27"/>
  <c r="LR51" i="27"/>
  <c r="MD51" i="27"/>
  <c r="MP51" i="27"/>
  <c r="NB51" i="27"/>
  <c r="NN51" i="27"/>
  <c r="NZ51" i="27"/>
  <c r="OL51" i="27"/>
  <c r="OX51" i="27"/>
  <c r="PJ51" i="27"/>
  <c r="IA51" i="27"/>
  <c r="IM51" i="27"/>
  <c r="IY51" i="27"/>
  <c r="JK51" i="27"/>
  <c r="JW51" i="27"/>
  <c r="KI51" i="27"/>
  <c r="KU51" i="27"/>
  <c r="LG51" i="27"/>
  <c r="LS51" i="27"/>
  <c r="ME51" i="27"/>
  <c r="MQ51" i="27"/>
  <c r="NC51" i="27"/>
  <c r="NO51" i="27"/>
  <c r="OA51" i="27"/>
  <c r="OM51" i="27"/>
  <c r="OY51" i="27"/>
  <c r="PK51" i="27"/>
  <c r="IB51" i="27"/>
  <c r="IN51" i="27"/>
  <c r="IZ51" i="27"/>
  <c r="JL51" i="27"/>
  <c r="JX51" i="27"/>
  <c r="KJ51" i="27"/>
  <c r="KV51" i="27"/>
  <c r="LH51" i="27"/>
  <c r="LT51" i="27"/>
  <c r="MF51" i="27"/>
  <c r="MR51" i="27"/>
  <c r="ND51" i="27"/>
  <c r="NP51" i="27"/>
  <c r="OB51" i="27"/>
  <c r="ON51" i="27"/>
  <c r="OZ51" i="27"/>
  <c r="PL51" i="27"/>
  <c r="IC51" i="27"/>
  <c r="IO51" i="27"/>
  <c r="JA51" i="27"/>
  <c r="JM51" i="27"/>
  <c r="JY51" i="27"/>
  <c r="KK51" i="27"/>
  <c r="KW51" i="27"/>
  <c r="LI51" i="27"/>
  <c r="LU51" i="27"/>
  <c r="MG51" i="27"/>
  <c r="MS51" i="27"/>
  <c r="NE51" i="27"/>
  <c r="NQ51" i="27"/>
  <c r="OC51" i="27"/>
  <c r="OO51" i="27"/>
  <c r="PA51" i="27"/>
  <c r="ID51" i="27"/>
  <c r="IP51" i="27"/>
  <c r="JB51" i="27"/>
  <c r="JN51" i="27"/>
  <c r="JZ51" i="27"/>
  <c r="KL51" i="27"/>
  <c r="KX51" i="27"/>
  <c r="LJ51" i="27"/>
  <c r="LV51" i="27"/>
  <c r="MH51" i="27"/>
  <c r="MT51" i="27"/>
  <c r="NF51" i="27"/>
  <c r="NR51" i="27"/>
  <c r="OD51" i="27"/>
  <c r="OP51" i="27"/>
  <c r="PB51" i="27"/>
  <c r="IE51" i="27"/>
  <c r="IQ51" i="27"/>
  <c r="JC51" i="27"/>
  <c r="JO51" i="27"/>
  <c r="KA51" i="27"/>
  <c r="KM51" i="27"/>
  <c r="KY51" i="27"/>
  <c r="LK51" i="27"/>
  <c r="LW51" i="27"/>
  <c r="MI51" i="27"/>
  <c r="MU51" i="27"/>
  <c r="NG51" i="27"/>
  <c r="NS51" i="27"/>
  <c r="OE51" i="27"/>
  <c r="OQ51" i="27"/>
  <c r="PC51" i="27"/>
  <c r="IF51" i="27"/>
  <c r="IR51" i="27"/>
  <c r="JD51" i="27"/>
  <c r="JP51" i="27"/>
  <c r="KB51" i="27"/>
  <c r="KN51" i="27"/>
  <c r="KZ51" i="27"/>
  <c r="LL51" i="27"/>
  <c r="LX51" i="27"/>
  <c r="MJ51" i="27"/>
  <c r="MV51" i="27"/>
  <c r="NH51" i="27"/>
  <c r="NT51" i="27"/>
  <c r="OF51" i="27"/>
  <c r="OR51" i="27"/>
  <c r="PD51" i="27"/>
  <c r="HU51" i="27"/>
  <c r="IG51" i="27"/>
  <c r="IS51" i="27"/>
  <c r="JE51" i="27"/>
  <c r="JQ51" i="27"/>
  <c r="KC51" i="27"/>
  <c r="KO51" i="27"/>
  <c r="LA51" i="27"/>
  <c r="LM51" i="27"/>
  <c r="LY51" i="27"/>
  <c r="MK51" i="27"/>
  <c r="MW51" i="27"/>
  <c r="NI51" i="27"/>
  <c r="NU51" i="27"/>
  <c r="OG51" i="27"/>
  <c r="OS51" i="27"/>
  <c r="PE51" i="27"/>
  <c r="HV51" i="27"/>
  <c r="IH51" i="27"/>
  <c r="IT51" i="27"/>
  <c r="JF51" i="27"/>
  <c r="JR51" i="27"/>
  <c r="KD51" i="27"/>
  <c r="KP51" i="27"/>
  <c r="LB51" i="27"/>
  <c r="LN51" i="27"/>
  <c r="LZ51" i="27"/>
  <c r="ML51" i="27"/>
  <c r="MX51" i="27"/>
  <c r="NJ51" i="27"/>
  <c r="NV51" i="27"/>
  <c r="OH51" i="27"/>
  <c r="OT51" i="27"/>
  <c r="PF51" i="27"/>
  <c r="II51" i="27"/>
  <c r="LC51" i="27"/>
  <c r="NW51" i="27"/>
  <c r="IJ51" i="27"/>
  <c r="LD51" i="27"/>
  <c r="NX51" i="27"/>
  <c r="IU51" i="27"/>
  <c r="LO51" i="27"/>
  <c r="OI51" i="27"/>
  <c r="IV51" i="27"/>
  <c r="LP51" i="27"/>
  <c r="OJ51" i="27"/>
  <c r="JG51" i="27"/>
  <c r="MA51" i="27"/>
  <c r="OU51" i="27"/>
  <c r="JH51" i="27"/>
  <c r="MB51" i="27"/>
  <c r="OV51" i="27"/>
  <c r="JS51" i="27"/>
  <c r="MM51" i="27"/>
  <c r="PG51" i="27"/>
  <c r="JT51" i="27"/>
  <c r="MN51" i="27"/>
  <c r="PH51" i="27"/>
  <c r="KE51" i="27"/>
  <c r="MY51" i="27"/>
  <c r="KF51" i="27"/>
  <c r="MZ51" i="27"/>
  <c r="HW51" i="27"/>
  <c r="KQ51" i="27"/>
  <c r="NK51" i="27"/>
  <c r="HX51" i="27"/>
  <c r="KR51" i="27"/>
  <c r="NL51" i="27"/>
  <c r="R39" i="27"/>
  <c r="B39" i="27"/>
  <c r="HY39" i="27"/>
  <c r="IK39" i="27"/>
  <c r="IW39" i="27"/>
  <c r="JI39" i="27"/>
  <c r="JU39" i="27"/>
  <c r="KG39" i="27"/>
  <c r="KS39" i="27"/>
  <c r="LE39" i="27"/>
  <c r="LQ39" i="27"/>
  <c r="MC39" i="27"/>
  <c r="MO39" i="27"/>
  <c r="NA39" i="27"/>
  <c r="NM39" i="27"/>
  <c r="NY39" i="27"/>
  <c r="OK39" i="27"/>
  <c r="OW39" i="27"/>
  <c r="PI39" i="27"/>
  <c r="HZ39" i="27"/>
  <c r="IL39" i="27"/>
  <c r="IX39" i="27"/>
  <c r="JJ39" i="27"/>
  <c r="JV39" i="27"/>
  <c r="KH39" i="27"/>
  <c r="KT39" i="27"/>
  <c r="LF39" i="27"/>
  <c r="LR39" i="27"/>
  <c r="MD39" i="27"/>
  <c r="MP39" i="27"/>
  <c r="NB39" i="27"/>
  <c r="NN39" i="27"/>
  <c r="NZ39" i="27"/>
  <c r="OL39" i="27"/>
  <c r="OX39" i="27"/>
  <c r="PJ39" i="27"/>
  <c r="IA39" i="27"/>
  <c r="IM39" i="27"/>
  <c r="IY39" i="27"/>
  <c r="JK39" i="27"/>
  <c r="JW39" i="27"/>
  <c r="KI39" i="27"/>
  <c r="KU39" i="27"/>
  <c r="LG39" i="27"/>
  <c r="LS39" i="27"/>
  <c r="ME39" i="27"/>
  <c r="MQ39" i="27"/>
  <c r="NC39" i="27"/>
  <c r="NO39" i="27"/>
  <c r="OA39" i="27"/>
  <c r="OM39" i="27"/>
  <c r="OY39" i="27"/>
  <c r="PK39" i="27"/>
  <c r="IB39" i="27"/>
  <c r="IN39" i="27"/>
  <c r="IZ39" i="27"/>
  <c r="JL39" i="27"/>
  <c r="JX39" i="27"/>
  <c r="KJ39" i="27"/>
  <c r="KV39" i="27"/>
  <c r="LH39" i="27"/>
  <c r="LT39" i="27"/>
  <c r="MF39" i="27"/>
  <c r="MR39" i="27"/>
  <c r="ND39" i="27"/>
  <c r="NP39" i="27"/>
  <c r="OB39" i="27"/>
  <c r="ON39" i="27"/>
  <c r="OZ39" i="27"/>
  <c r="PL39" i="27"/>
  <c r="IC39" i="27"/>
  <c r="IO39" i="27"/>
  <c r="JA39" i="27"/>
  <c r="JM39" i="27"/>
  <c r="JY39" i="27"/>
  <c r="KK39" i="27"/>
  <c r="KW39" i="27"/>
  <c r="LI39" i="27"/>
  <c r="LU39" i="27"/>
  <c r="MG39" i="27"/>
  <c r="MS39" i="27"/>
  <c r="NE39" i="27"/>
  <c r="NQ39" i="27"/>
  <c r="OC39" i="27"/>
  <c r="OO39" i="27"/>
  <c r="PA39" i="27"/>
  <c r="ID39" i="27"/>
  <c r="IP39" i="27"/>
  <c r="JB39" i="27"/>
  <c r="JN39" i="27"/>
  <c r="JZ39" i="27"/>
  <c r="KL39" i="27"/>
  <c r="KX39" i="27"/>
  <c r="LJ39" i="27"/>
  <c r="LV39" i="27"/>
  <c r="MH39" i="27"/>
  <c r="MT39" i="27"/>
  <c r="NF39" i="27"/>
  <c r="NR39" i="27"/>
  <c r="OD39" i="27"/>
  <c r="OP39" i="27"/>
  <c r="PB39" i="27"/>
  <c r="IE39" i="27"/>
  <c r="IQ39" i="27"/>
  <c r="JC39" i="27"/>
  <c r="JO39" i="27"/>
  <c r="KA39" i="27"/>
  <c r="KM39" i="27"/>
  <c r="KY39" i="27"/>
  <c r="LK39" i="27"/>
  <c r="LW39" i="27"/>
  <c r="MI39" i="27"/>
  <c r="MU39" i="27"/>
  <c r="NG39" i="27"/>
  <c r="NS39" i="27"/>
  <c r="OE39" i="27"/>
  <c r="OQ39" i="27"/>
  <c r="PC39" i="27"/>
  <c r="IF39" i="27"/>
  <c r="IR39" i="27"/>
  <c r="JD39" i="27"/>
  <c r="JP39" i="27"/>
  <c r="KB39" i="27"/>
  <c r="KN39" i="27"/>
  <c r="KZ39" i="27"/>
  <c r="LL39" i="27"/>
  <c r="LX39" i="27"/>
  <c r="MJ39" i="27"/>
  <c r="MV39" i="27"/>
  <c r="NH39" i="27"/>
  <c r="NT39" i="27"/>
  <c r="OF39" i="27"/>
  <c r="OR39" i="27"/>
  <c r="PD39" i="27"/>
  <c r="HU39" i="27"/>
  <c r="IG39" i="27"/>
  <c r="IS39" i="27"/>
  <c r="JE39" i="27"/>
  <c r="JQ39" i="27"/>
  <c r="KC39" i="27"/>
  <c r="KO39" i="27"/>
  <c r="LA39" i="27"/>
  <c r="LM39" i="27"/>
  <c r="LY39" i="27"/>
  <c r="MK39" i="27"/>
  <c r="MW39" i="27"/>
  <c r="NI39" i="27"/>
  <c r="NU39" i="27"/>
  <c r="OG39" i="27"/>
  <c r="OS39" i="27"/>
  <c r="PE39" i="27"/>
  <c r="HV39" i="27"/>
  <c r="IH39" i="27"/>
  <c r="IT39" i="27"/>
  <c r="JF39" i="27"/>
  <c r="JR39" i="27"/>
  <c r="KD39" i="27"/>
  <c r="KP39" i="27"/>
  <c r="LB39" i="27"/>
  <c r="LN39" i="27"/>
  <c r="LZ39" i="27"/>
  <c r="ML39" i="27"/>
  <c r="MX39" i="27"/>
  <c r="NJ39" i="27"/>
  <c r="NV39" i="27"/>
  <c r="OH39" i="27"/>
  <c r="OT39" i="27"/>
  <c r="PF39" i="27"/>
  <c r="JG39" i="27"/>
  <c r="MA39" i="27"/>
  <c r="OU39" i="27"/>
  <c r="JH39" i="27"/>
  <c r="MB39" i="27"/>
  <c r="OV39" i="27"/>
  <c r="JS39" i="27"/>
  <c r="MM39" i="27"/>
  <c r="PG39" i="27"/>
  <c r="JT39" i="27"/>
  <c r="MN39" i="27"/>
  <c r="PH39" i="27"/>
  <c r="KE39" i="27"/>
  <c r="MY39" i="27"/>
  <c r="KF39" i="27"/>
  <c r="MZ39" i="27"/>
  <c r="HW39" i="27"/>
  <c r="KQ39" i="27"/>
  <c r="NK39" i="27"/>
  <c r="HX39" i="27"/>
  <c r="KR39" i="27"/>
  <c r="NL39" i="27"/>
  <c r="II39" i="27"/>
  <c r="LC39" i="27"/>
  <c r="NW39" i="27"/>
  <c r="IJ39" i="27"/>
  <c r="LD39" i="27"/>
  <c r="NX39" i="27"/>
  <c r="IU39" i="27"/>
  <c r="LO39" i="27"/>
  <c r="OI39" i="27"/>
  <c r="IV39" i="27"/>
  <c r="LP39" i="27"/>
  <c r="OJ39" i="27"/>
  <c r="R27" i="27"/>
  <c r="B27" i="27"/>
  <c r="ID27" i="27"/>
  <c r="IP27" i="27"/>
  <c r="JB27" i="27"/>
  <c r="JN27" i="27"/>
  <c r="JZ27" i="27"/>
  <c r="KL27" i="27"/>
  <c r="KX27" i="27"/>
  <c r="LJ27" i="27"/>
  <c r="LV27" i="27"/>
  <c r="MH27" i="27"/>
  <c r="MT27" i="27"/>
  <c r="NF27" i="27"/>
  <c r="NR27" i="27"/>
  <c r="OD27" i="27"/>
  <c r="OP27" i="27"/>
  <c r="PB27" i="27"/>
  <c r="IE27" i="27"/>
  <c r="IQ27" i="27"/>
  <c r="JC27" i="27"/>
  <c r="JO27" i="27"/>
  <c r="KA27" i="27"/>
  <c r="KM27" i="27"/>
  <c r="KY27" i="27"/>
  <c r="LK27" i="27"/>
  <c r="LW27" i="27"/>
  <c r="MI27" i="27"/>
  <c r="MU27" i="27"/>
  <c r="NG27" i="27"/>
  <c r="NS27" i="27"/>
  <c r="OE27" i="27"/>
  <c r="OQ27" i="27"/>
  <c r="PC27" i="27"/>
  <c r="IF27" i="27"/>
  <c r="IR27" i="27"/>
  <c r="JD27" i="27"/>
  <c r="JP27" i="27"/>
  <c r="KB27" i="27"/>
  <c r="KN27" i="27"/>
  <c r="KZ27" i="27"/>
  <c r="LL27" i="27"/>
  <c r="LX27" i="27"/>
  <c r="MJ27" i="27"/>
  <c r="MV27" i="27"/>
  <c r="NH27" i="27"/>
  <c r="NT27" i="27"/>
  <c r="OF27" i="27"/>
  <c r="OR27" i="27"/>
  <c r="PD27" i="27"/>
  <c r="HU27" i="27"/>
  <c r="IG27" i="27"/>
  <c r="IS27" i="27"/>
  <c r="JE27" i="27"/>
  <c r="JQ27" i="27"/>
  <c r="KC27" i="27"/>
  <c r="KO27" i="27"/>
  <c r="LA27" i="27"/>
  <c r="LM27" i="27"/>
  <c r="LY27" i="27"/>
  <c r="MK27" i="27"/>
  <c r="MW27" i="27"/>
  <c r="NI27" i="27"/>
  <c r="NU27" i="27"/>
  <c r="OG27" i="27"/>
  <c r="OS27" i="27"/>
  <c r="PE27" i="27"/>
  <c r="HV27" i="27"/>
  <c r="IH27" i="27"/>
  <c r="IT27" i="27"/>
  <c r="JF27" i="27"/>
  <c r="JR27" i="27"/>
  <c r="KD27" i="27"/>
  <c r="KP27" i="27"/>
  <c r="LB27" i="27"/>
  <c r="LN27" i="27"/>
  <c r="LZ27" i="27"/>
  <c r="ML27" i="27"/>
  <c r="MX27" i="27"/>
  <c r="NJ27" i="27"/>
  <c r="NV27" i="27"/>
  <c r="OH27" i="27"/>
  <c r="OT27" i="27"/>
  <c r="PF27" i="27"/>
  <c r="HW27" i="27"/>
  <c r="II27" i="27"/>
  <c r="IU27" i="27"/>
  <c r="JG27" i="27"/>
  <c r="JS27" i="27"/>
  <c r="KE27" i="27"/>
  <c r="KQ27" i="27"/>
  <c r="LC27" i="27"/>
  <c r="LO27" i="27"/>
  <c r="MA27" i="27"/>
  <c r="MM27" i="27"/>
  <c r="MY27" i="27"/>
  <c r="NK27" i="27"/>
  <c r="NW27" i="27"/>
  <c r="OI27" i="27"/>
  <c r="OU27" i="27"/>
  <c r="PG27" i="27"/>
  <c r="HX27" i="27"/>
  <c r="IJ27" i="27"/>
  <c r="IV27" i="27"/>
  <c r="JH27" i="27"/>
  <c r="JT27" i="27"/>
  <c r="KF27" i="27"/>
  <c r="KR27" i="27"/>
  <c r="LD27" i="27"/>
  <c r="LP27" i="27"/>
  <c r="MB27" i="27"/>
  <c r="MN27" i="27"/>
  <c r="MZ27" i="27"/>
  <c r="NL27" i="27"/>
  <c r="NX27" i="27"/>
  <c r="OJ27" i="27"/>
  <c r="OV27" i="27"/>
  <c r="PH27" i="27"/>
  <c r="HY27" i="27"/>
  <c r="IK27" i="27"/>
  <c r="IW27" i="27"/>
  <c r="JI27" i="27"/>
  <c r="JU27" i="27"/>
  <c r="KG27" i="27"/>
  <c r="KS27" i="27"/>
  <c r="LE27" i="27"/>
  <c r="LQ27" i="27"/>
  <c r="MC27" i="27"/>
  <c r="MO27" i="27"/>
  <c r="NA27" i="27"/>
  <c r="NM27" i="27"/>
  <c r="NY27" i="27"/>
  <c r="OK27" i="27"/>
  <c r="OW27" i="27"/>
  <c r="PI27" i="27"/>
  <c r="HZ27" i="27"/>
  <c r="IL27" i="27"/>
  <c r="IX27" i="27"/>
  <c r="JJ27" i="27"/>
  <c r="JV27" i="27"/>
  <c r="KH27" i="27"/>
  <c r="KT27" i="27"/>
  <c r="LF27" i="27"/>
  <c r="LR27" i="27"/>
  <c r="MD27" i="27"/>
  <c r="MP27" i="27"/>
  <c r="NB27" i="27"/>
  <c r="NN27" i="27"/>
  <c r="NZ27" i="27"/>
  <c r="OL27" i="27"/>
  <c r="OX27" i="27"/>
  <c r="PJ27" i="27"/>
  <c r="IA27" i="27"/>
  <c r="IM27" i="27"/>
  <c r="IY27" i="27"/>
  <c r="JK27" i="27"/>
  <c r="JW27" i="27"/>
  <c r="KI27" i="27"/>
  <c r="KU27" i="27"/>
  <c r="LG27" i="27"/>
  <c r="LS27" i="27"/>
  <c r="ME27" i="27"/>
  <c r="MQ27" i="27"/>
  <c r="NC27" i="27"/>
  <c r="NO27" i="27"/>
  <c r="KJ27" i="27"/>
  <c r="ND27" i="27"/>
  <c r="PA27" i="27"/>
  <c r="KK27" i="27"/>
  <c r="NE27" i="27"/>
  <c r="PK27" i="27"/>
  <c r="IB27" i="27"/>
  <c r="KV27" i="27"/>
  <c r="NP27" i="27"/>
  <c r="PL27" i="27"/>
  <c r="IC27" i="27"/>
  <c r="KW27" i="27"/>
  <c r="NQ27" i="27"/>
  <c r="IN27" i="27"/>
  <c r="LH27" i="27"/>
  <c r="OA27" i="27"/>
  <c r="IO27" i="27"/>
  <c r="LI27" i="27"/>
  <c r="OB27" i="27"/>
  <c r="IZ27" i="27"/>
  <c r="LT27" i="27"/>
  <c r="OC27" i="27"/>
  <c r="JA27" i="27"/>
  <c r="LU27" i="27"/>
  <c r="OM27" i="27"/>
  <c r="JL27" i="27"/>
  <c r="MF27" i="27"/>
  <c r="ON27" i="27"/>
  <c r="JM27" i="27"/>
  <c r="MG27" i="27"/>
  <c r="OO27" i="27"/>
  <c r="JX27" i="27"/>
  <c r="JY27" i="27"/>
  <c r="MR27" i="27"/>
  <c r="MS27" i="27"/>
  <c r="OY27" i="27"/>
  <c r="OZ27" i="27"/>
  <c r="R15" i="27"/>
  <c r="B15" i="27"/>
  <c r="ID15" i="27"/>
  <c r="IP15" i="27"/>
  <c r="JB15" i="27"/>
  <c r="JN15" i="27"/>
  <c r="JZ15" i="27"/>
  <c r="KL15" i="27"/>
  <c r="KX15" i="27"/>
  <c r="LJ15" i="27"/>
  <c r="LV15" i="27"/>
  <c r="MH15" i="27"/>
  <c r="MT15" i="27"/>
  <c r="NF15" i="27"/>
  <c r="NR15" i="27"/>
  <c r="OD15" i="27"/>
  <c r="OP15" i="27"/>
  <c r="PB15" i="27"/>
  <c r="IE15" i="27"/>
  <c r="IQ15" i="27"/>
  <c r="JC15" i="27"/>
  <c r="JO15" i="27"/>
  <c r="KA15" i="27"/>
  <c r="KM15" i="27"/>
  <c r="KY15" i="27"/>
  <c r="LK15" i="27"/>
  <c r="LW15" i="27"/>
  <c r="MI15" i="27"/>
  <c r="MU15" i="27"/>
  <c r="NG15" i="27"/>
  <c r="NS15" i="27"/>
  <c r="OE15" i="27"/>
  <c r="OQ15" i="27"/>
  <c r="PC15" i="27"/>
  <c r="IF15" i="27"/>
  <c r="IR15" i="27"/>
  <c r="JD15" i="27"/>
  <c r="JP15" i="27"/>
  <c r="KB15" i="27"/>
  <c r="KN15" i="27"/>
  <c r="KZ15" i="27"/>
  <c r="LL15" i="27"/>
  <c r="LX15" i="27"/>
  <c r="MJ15" i="27"/>
  <c r="MV15" i="27"/>
  <c r="NH15" i="27"/>
  <c r="NT15" i="27"/>
  <c r="OF15" i="27"/>
  <c r="OR15" i="27"/>
  <c r="PD15" i="27"/>
  <c r="HU15" i="27"/>
  <c r="IG15" i="27"/>
  <c r="IS15" i="27"/>
  <c r="JE15" i="27"/>
  <c r="JQ15" i="27"/>
  <c r="KC15" i="27"/>
  <c r="KO15" i="27"/>
  <c r="LA15" i="27"/>
  <c r="LM15" i="27"/>
  <c r="LY15" i="27"/>
  <c r="MK15" i="27"/>
  <c r="MW15" i="27"/>
  <c r="NI15" i="27"/>
  <c r="NU15" i="27"/>
  <c r="OG15" i="27"/>
  <c r="OS15" i="27"/>
  <c r="PE15" i="27"/>
  <c r="HV15" i="27"/>
  <c r="IH15" i="27"/>
  <c r="IT15" i="27"/>
  <c r="JF15" i="27"/>
  <c r="JR15" i="27"/>
  <c r="KD15" i="27"/>
  <c r="KP15" i="27"/>
  <c r="LB15" i="27"/>
  <c r="LN15" i="27"/>
  <c r="LZ15" i="27"/>
  <c r="ML15" i="27"/>
  <c r="MX15" i="27"/>
  <c r="NJ15" i="27"/>
  <c r="NV15" i="27"/>
  <c r="OH15" i="27"/>
  <c r="OT15" i="27"/>
  <c r="PF15" i="27"/>
  <c r="HW15" i="27"/>
  <c r="II15" i="27"/>
  <c r="IU15" i="27"/>
  <c r="JG15" i="27"/>
  <c r="JS15" i="27"/>
  <c r="KE15" i="27"/>
  <c r="KQ15" i="27"/>
  <c r="LC15" i="27"/>
  <c r="LO15" i="27"/>
  <c r="MA15" i="27"/>
  <c r="MM15" i="27"/>
  <c r="MY15" i="27"/>
  <c r="NK15" i="27"/>
  <c r="NW15" i="27"/>
  <c r="OI15" i="27"/>
  <c r="OU15" i="27"/>
  <c r="PG15" i="27"/>
  <c r="HX15" i="27"/>
  <c r="IJ15" i="27"/>
  <c r="IV15" i="27"/>
  <c r="JH15" i="27"/>
  <c r="JT15" i="27"/>
  <c r="KF15" i="27"/>
  <c r="KR15" i="27"/>
  <c r="LD15" i="27"/>
  <c r="LP15" i="27"/>
  <c r="MB15" i="27"/>
  <c r="MN15" i="27"/>
  <c r="MZ15" i="27"/>
  <c r="NL15" i="27"/>
  <c r="NX15" i="27"/>
  <c r="OJ15" i="27"/>
  <c r="OV15" i="27"/>
  <c r="PH15" i="27"/>
  <c r="HY15" i="27"/>
  <c r="IK15" i="27"/>
  <c r="IW15" i="27"/>
  <c r="JI15" i="27"/>
  <c r="JU15" i="27"/>
  <c r="KG15" i="27"/>
  <c r="KS15" i="27"/>
  <c r="LE15" i="27"/>
  <c r="LQ15" i="27"/>
  <c r="MC15" i="27"/>
  <c r="MO15" i="27"/>
  <c r="NA15" i="27"/>
  <c r="NM15" i="27"/>
  <c r="NY15" i="27"/>
  <c r="OK15" i="27"/>
  <c r="OW15" i="27"/>
  <c r="PI15" i="27"/>
  <c r="HZ15" i="27"/>
  <c r="IL15" i="27"/>
  <c r="IX15" i="27"/>
  <c r="JJ15" i="27"/>
  <c r="JV15" i="27"/>
  <c r="KH15" i="27"/>
  <c r="KT15" i="27"/>
  <c r="LF15" i="27"/>
  <c r="LR15" i="27"/>
  <c r="MD15" i="27"/>
  <c r="MP15" i="27"/>
  <c r="NB15" i="27"/>
  <c r="NN15" i="27"/>
  <c r="NZ15" i="27"/>
  <c r="OL15" i="27"/>
  <c r="OX15" i="27"/>
  <c r="PJ15" i="27"/>
  <c r="IA15" i="27"/>
  <c r="IM15" i="27"/>
  <c r="IY15" i="27"/>
  <c r="JK15" i="27"/>
  <c r="JW15" i="27"/>
  <c r="KI15" i="27"/>
  <c r="KU15" i="27"/>
  <c r="LG15" i="27"/>
  <c r="LS15" i="27"/>
  <c r="ME15" i="27"/>
  <c r="MQ15" i="27"/>
  <c r="NC15" i="27"/>
  <c r="NO15" i="27"/>
  <c r="OA15" i="27"/>
  <c r="OM15" i="27"/>
  <c r="OY15" i="27"/>
  <c r="PK15" i="27"/>
  <c r="IN15" i="27"/>
  <c r="LH15" i="27"/>
  <c r="OB15" i="27"/>
  <c r="IO15" i="27"/>
  <c r="LI15" i="27"/>
  <c r="OC15" i="27"/>
  <c r="IZ15" i="27"/>
  <c r="LT15" i="27"/>
  <c r="ON15" i="27"/>
  <c r="JA15" i="27"/>
  <c r="LU15" i="27"/>
  <c r="OO15" i="27"/>
  <c r="JL15" i="27"/>
  <c r="MF15" i="27"/>
  <c r="OZ15" i="27"/>
  <c r="JM15" i="27"/>
  <c r="MG15" i="27"/>
  <c r="PA15" i="27"/>
  <c r="JX15" i="27"/>
  <c r="MR15" i="27"/>
  <c r="PL15" i="27"/>
  <c r="JY15" i="27"/>
  <c r="MS15" i="27"/>
  <c r="KJ15" i="27"/>
  <c r="ND15" i="27"/>
  <c r="KK15" i="27"/>
  <c r="NE15" i="27"/>
  <c r="NP15" i="27"/>
  <c r="NQ15" i="27"/>
  <c r="IB15" i="27"/>
  <c r="IC15" i="27"/>
  <c r="KV15" i="27"/>
  <c r="KW15" i="27"/>
  <c r="E82" i="27"/>
  <c r="O82" i="27" s="1"/>
  <c r="P82" i="27" s="1"/>
  <c r="G61" i="27"/>
  <c r="HT97" i="27"/>
  <c r="HT85" i="27"/>
  <c r="HT73" i="27"/>
  <c r="PI103" i="27"/>
  <c r="OW103" i="27"/>
  <c r="OK103" i="27"/>
  <c r="NY103" i="27"/>
  <c r="NM103" i="27"/>
  <c r="NA103" i="27"/>
  <c r="MO103" i="27"/>
  <c r="MC103" i="27"/>
  <c r="LQ103" i="27"/>
  <c r="LE103" i="27"/>
  <c r="KS103" i="27"/>
  <c r="KG103" i="27"/>
  <c r="JU103" i="27"/>
  <c r="JI103" i="27"/>
  <c r="IW103" i="27"/>
  <c r="IK103" i="27"/>
  <c r="HY103" i="27"/>
  <c r="PE102" i="27"/>
  <c r="OS102" i="27"/>
  <c r="OG102" i="27"/>
  <c r="NU102" i="27"/>
  <c r="NI102" i="27"/>
  <c r="MW102" i="27"/>
  <c r="MK102" i="27"/>
  <c r="LY102" i="27"/>
  <c r="LM102" i="27"/>
  <c r="LA102" i="27"/>
  <c r="KO102" i="27"/>
  <c r="KC102" i="27"/>
  <c r="JQ102" i="27"/>
  <c r="JE102" i="27"/>
  <c r="IS102" i="27"/>
  <c r="IG102" i="27"/>
  <c r="HU102" i="27"/>
  <c r="PA101" i="27"/>
  <c r="OO101" i="27"/>
  <c r="OC101" i="27"/>
  <c r="NQ101" i="27"/>
  <c r="NE101" i="27"/>
  <c r="MS101" i="27"/>
  <c r="MG101" i="27"/>
  <c r="LU101" i="27"/>
  <c r="LI101" i="27"/>
  <c r="KW101" i="27"/>
  <c r="KK101" i="27"/>
  <c r="JY101" i="27"/>
  <c r="JM101" i="27"/>
  <c r="JA101" i="27"/>
  <c r="IO101" i="27"/>
  <c r="IC101" i="27"/>
  <c r="PI100" i="27"/>
  <c r="OW100" i="27"/>
  <c r="OK100" i="27"/>
  <c r="NY100" i="27"/>
  <c r="NM100" i="27"/>
  <c r="NA100" i="27"/>
  <c r="MO100" i="27"/>
  <c r="MC100" i="27"/>
  <c r="LQ100" i="27"/>
  <c r="LE100" i="27"/>
  <c r="KS100" i="27"/>
  <c r="KG100" i="27"/>
  <c r="JU100" i="27"/>
  <c r="JI100" i="27"/>
  <c r="IW100" i="27"/>
  <c r="IK100" i="27"/>
  <c r="HY100" i="27"/>
  <c r="PE99" i="27"/>
  <c r="OS99" i="27"/>
  <c r="OG99" i="27"/>
  <c r="NU99" i="27"/>
  <c r="NI99" i="27"/>
  <c r="MW99" i="27"/>
  <c r="MK99" i="27"/>
  <c r="LY99" i="27"/>
  <c r="LM99" i="27"/>
  <c r="LA99" i="27"/>
  <c r="KO99" i="27"/>
  <c r="KC99" i="27"/>
  <c r="JQ99" i="27"/>
  <c r="JE99" i="27"/>
  <c r="IS99" i="27"/>
  <c r="IG99" i="27"/>
  <c r="HU99" i="27"/>
  <c r="PA98" i="27"/>
  <c r="OO98" i="27"/>
  <c r="OC98" i="27"/>
  <c r="NQ98" i="27"/>
  <c r="NE98" i="27"/>
  <c r="MS98" i="27"/>
  <c r="MG98" i="27"/>
  <c r="LU98" i="27"/>
  <c r="LI98" i="27"/>
  <c r="KW98" i="27"/>
  <c r="KK98" i="27"/>
  <c r="JY98" i="27"/>
  <c r="JM98" i="27"/>
  <c r="JA98" i="27"/>
  <c r="IO98" i="27"/>
  <c r="IC98" i="27"/>
  <c r="PI97" i="27"/>
  <c r="OW97" i="27"/>
  <c r="OK97" i="27"/>
  <c r="NY97" i="27"/>
  <c r="NM97" i="27"/>
  <c r="NA97" i="27"/>
  <c r="MO97" i="27"/>
  <c r="MC97" i="27"/>
  <c r="LQ97" i="27"/>
  <c r="LE97" i="27"/>
  <c r="KS97" i="27"/>
  <c r="KG97" i="27"/>
  <c r="JU97" i="27"/>
  <c r="JI97" i="27"/>
  <c r="IW97" i="27"/>
  <c r="IK97" i="27"/>
  <c r="HY97" i="27"/>
  <c r="PE96" i="27"/>
  <c r="OS96" i="27"/>
  <c r="OG96" i="27"/>
  <c r="NU96" i="27"/>
  <c r="NI96" i="27"/>
  <c r="MW96" i="27"/>
  <c r="MK96" i="27"/>
  <c r="LY96" i="27"/>
  <c r="LM96" i="27"/>
  <c r="LA96" i="27"/>
  <c r="KO96" i="27"/>
  <c r="KC96" i="27"/>
  <c r="JQ96" i="27"/>
  <c r="JE96" i="27"/>
  <c r="IS96" i="27"/>
  <c r="IG96" i="27"/>
  <c r="HU96" i="27"/>
  <c r="PA95" i="27"/>
  <c r="OO95" i="27"/>
  <c r="OC95" i="27"/>
  <c r="NQ95" i="27"/>
  <c r="NE95" i="27"/>
  <c r="MS95" i="27"/>
  <c r="MG95" i="27"/>
  <c r="LU95" i="27"/>
  <c r="LI95" i="27"/>
  <c r="KW95" i="27"/>
  <c r="KK95" i="27"/>
  <c r="JY95" i="27"/>
  <c r="JM95" i="27"/>
  <c r="JA95" i="27"/>
  <c r="IO95" i="27"/>
  <c r="IC95" i="27"/>
  <c r="PI94" i="27"/>
  <c r="OW94" i="27"/>
  <c r="OK94" i="27"/>
  <c r="NY94" i="27"/>
  <c r="NM94" i="27"/>
  <c r="NA94" i="27"/>
  <c r="MO94" i="27"/>
  <c r="MC94" i="27"/>
  <c r="LQ94" i="27"/>
  <c r="LE94" i="27"/>
  <c r="KS94" i="27"/>
  <c r="KG94" i="27"/>
  <c r="JU94" i="27"/>
  <c r="JI94" i="27"/>
  <c r="IW94" i="27"/>
  <c r="IK94" i="27"/>
  <c r="HY94" i="27"/>
  <c r="PE93" i="27"/>
  <c r="OS93" i="27"/>
  <c r="OG93" i="27"/>
  <c r="NU93" i="27"/>
  <c r="NI93" i="27"/>
  <c r="MW93" i="27"/>
  <c r="MK93" i="27"/>
  <c r="LY93" i="27"/>
  <c r="LM93" i="27"/>
  <c r="LA93" i="27"/>
  <c r="KO93" i="27"/>
  <c r="KC93" i="27"/>
  <c r="JQ93" i="27"/>
  <c r="JE93" i="27"/>
  <c r="IS93" i="27"/>
  <c r="IG93" i="27"/>
  <c r="HU93" i="27"/>
  <c r="PA92" i="27"/>
  <c r="OO92" i="27"/>
  <c r="OC92" i="27"/>
  <c r="NQ92" i="27"/>
  <c r="NE92" i="27"/>
  <c r="MS92" i="27"/>
  <c r="MG92" i="27"/>
  <c r="LU92" i="27"/>
  <c r="LI92" i="27"/>
  <c r="KW92" i="27"/>
  <c r="KK92" i="27"/>
  <c r="JY92" i="27"/>
  <c r="JM92" i="27"/>
  <c r="JA92" i="27"/>
  <c r="IO92" i="27"/>
  <c r="PI91" i="27"/>
  <c r="OW91" i="27"/>
  <c r="OK91" i="27"/>
  <c r="NY91" i="27"/>
  <c r="NM91" i="27"/>
  <c r="NA91" i="27"/>
  <c r="LV91" i="27"/>
  <c r="KL91" i="27"/>
  <c r="IW91" i="27"/>
  <c r="OS90" i="27"/>
  <c r="MK90" i="27"/>
  <c r="JQ90" i="27"/>
  <c r="OO89" i="27"/>
  <c r="LU89" i="27"/>
  <c r="JA89" i="27"/>
  <c r="NY88" i="27"/>
  <c r="LE88" i="27"/>
  <c r="IK88" i="27"/>
  <c r="NI87" i="27"/>
  <c r="KO87" i="27"/>
  <c r="HU87" i="27"/>
  <c r="MS86" i="27"/>
  <c r="OW85" i="27"/>
  <c r="MC85" i="27"/>
  <c r="JI85" i="27"/>
  <c r="OG84" i="27"/>
  <c r="LM84" i="27"/>
  <c r="IS84" i="27"/>
  <c r="NQ83" i="27"/>
  <c r="KW83" i="27"/>
  <c r="IC83" i="27"/>
  <c r="NA82" i="27"/>
  <c r="KG82" i="27"/>
  <c r="MW81" i="27"/>
  <c r="PA80" i="27"/>
  <c r="JM80" i="27"/>
  <c r="LQ79" i="27"/>
  <c r="NU78" i="27"/>
  <c r="IG78" i="27"/>
  <c r="KK77" i="27"/>
  <c r="MO76" i="27"/>
  <c r="OS75" i="27"/>
  <c r="JE75" i="27"/>
  <c r="NM73" i="27"/>
  <c r="HY73" i="27"/>
  <c r="KC72" i="27"/>
  <c r="LP57" i="27"/>
  <c r="R69" i="27"/>
  <c r="B69" i="27"/>
  <c r="HW69" i="27"/>
  <c r="II69" i="27"/>
  <c r="IU69" i="27"/>
  <c r="JG69" i="27"/>
  <c r="JS69" i="27"/>
  <c r="KE69" i="27"/>
  <c r="KQ69" i="27"/>
  <c r="LC69" i="27"/>
  <c r="LO69" i="27"/>
  <c r="MA69" i="27"/>
  <c r="MM69" i="27"/>
  <c r="MY69" i="27"/>
  <c r="NK69" i="27"/>
  <c r="NW69" i="27"/>
  <c r="OI69" i="27"/>
  <c r="OU69" i="27"/>
  <c r="PG69" i="27"/>
  <c r="HX69" i="27"/>
  <c r="IJ69" i="27"/>
  <c r="IV69" i="27"/>
  <c r="JH69" i="27"/>
  <c r="JT69" i="27"/>
  <c r="KF69" i="27"/>
  <c r="KR69" i="27"/>
  <c r="LD69" i="27"/>
  <c r="LP69" i="27"/>
  <c r="MB69" i="27"/>
  <c r="MN69" i="27"/>
  <c r="MZ69" i="27"/>
  <c r="NL69" i="27"/>
  <c r="NX69" i="27"/>
  <c r="OJ69" i="27"/>
  <c r="OV69" i="27"/>
  <c r="PH69" i="27"/>
  <c r="HY69" i="27"/>
  <c r="IK69" i="27"/>
  <c r="IW69" i="27"/>
  <c r="JI69" i="27"/>
  <c r="JU69" i="27"/>
  <c r="KG69" i="27"/>
  <c r="KS69" i="27"/>
  <c r="LE69" i="27"/>
  <c r="LQ69" i="27"/>
  <c r="MC69" i="27"/>
  <c r="MO69" i="27"/>
  <c r="NA69" i="27"/>
  <c r="NM69" i="27"/>
  <c r="NY69" i="27"/>
  <c r="OK69" i="27"/>
  <c r="OW69" i="27"/>
  <c r="PI69" i="27"/>
  <c r="HZ69" i="27"/>
  <c r="IL69" i="27"/>
  <c r="IX69" i="27"/>
  <c r="JJ69" i="27"/>
  <c r="JV69" i="27"/>
  <c r="KH69" i="27"/>
  <c r="KT69" i="27"/>
  <c r="LF69" i="27"/>
  <c r="LR69" i="27"/>
  <c r="MD69" i="27"/>
  <c r="MP69" i="27"/>
  <c r="NB69" i="27"/>
  <c r="NN69" i="27"/>
  <c r="NZ69" i="27"/>
  <c r="OL69" i="27"/>
  <c r="OX69" i="27"/>
  <c r="PJ69" i="27"/>
  <c r="IA69" i="27"/>
  <c r="IM69" i="27"/>
  <c r="IY69" i="27"/>
  <c r="JK69" i="27"/>
  <c r="JW69" i="27"/>
  <c r="KI69" i="27"/>
  <c r="KU69" i="27"/>
  <c r="LG69" i="27"/>
  <c r="LS69" i="27"/>
  <c r="ME69" i="27"/>
  <c r="MQ69" i="27"/>
  <c r="NC69" i="27"/>
  <c r="NO69" i="27"/>
  <c r="OA69" i="27"/>
  <c r="OM69" i="27"/>
  <c r="OY69" i="27"/>
  <c r="PK69" i="27"/>
  <c r="IB69" i="27"/>
  <c r="IN69" i="27"/>
  <c r="IZ69" i="27"/>
  <c r="JL69" i="27"/>
  <c r="JX69" i="27"/>
  <c r="KJ69" i="27"/>
  <c r="KV69" i="27"/>
  <c r="LH69" i="27"/>
  <c r="LT69" i="27"/>
  <c r="MF69" i="27"/>
  <c r="MR69" i="27"/>
  <c r="ND69" i="27"/>
  <c r="NP69" i="27"/>
  <c r="OB69" i="27"/>
  <c r="ON69" i="27"/>
  <c r="OZ69" i="27"/>
  <c r="PL69" i="27"/>
  <c r="IC69" i="27"/>
  <c r="IO69" i="27"/>
  <c r="JA69" i="27"/>
  <c r="JM69" i="27"/>
  <c r="JY69" i="27"/>
  <c r="KK69" i="27"/>
  <c r="KW69" i="27"/>
  <c r="LI69" i="27"/>
  <c r="LU69" i="27"/>
  <c r="MG69" i="27"/>
  <c r="MS69" i="27"/>
  <c r="NE69" i="27"/>
  <c r="NQ69" i="27"/>
  <c r="OC69" i="27"/>
  <c r="OO69" i="27"/>
  <c r="PA69" i="27"/>
  <c r="ID69" i="27"/>
  <c r="IP69" i="27"/>
  <c r="JB69" i="27"/>
  <c r="JN69" i="27"/>
  <c r="JZ69" i="27"/>
  <c r="KL69" i="27"/>
  <c r="KX69" i="27"/>
  <c r="LJ69" i="27"/>
  <c r="LV69" i="27"/>
  <c r="MH69" i="27"/>
  <c r="MT69" i="27"/>
  <c r="NF69" i="27"/>
  <c r="NR69" i="27"/>
  <c r="OD69" i="27"/>
  <c r="OP69" i="27"/>
  <c r="PB69" i="27"/>
  <c r="IE69" i="27"/>
  <c r="IQ69" i="27"/>
  <c r="JC69" i="27"/>
  <c r="JO69" i="27"/>
  <c r="KA69" i="27"/>
  <c r="KM69" i="27"/>
  <c r="KY69" i="27"/>
  <c r="LK69" i="27"/>
  <c r="LW69" i="27"/>
  <c r="MI69" i="27"/>
  <c r="MU69" i="27"/>
  <c r="NG69" i="27"/>
  <c r="NS69" i="27"/>
  <c r="OE69" i="27"/>
  <c r="OQ69" i="27"/>
  <c r="PC69" i="27"/>
  <c r="IF69" i="27"/>
  <c r="IR69" i="27"/>
  <c r="JD69" i="27"/>
  <c r="JP69" i="27"/>
  <c r="KB69" i="27"/>
  <c r="KN69" i="27"/>
  <c r="KZ69" i="27"/>
  <c r="LL69" i="27"/>
  <c r="LX69" i="27"/>
  <c r="MJ69" i="27"/>
  <c r="MV69" i="27"/>
  <c r="NH69" i="27"/>
  <c r="NT69" i="27"/>
  <c r="OF69" i="27"/>
  <c r="OR69" i="27"/>
  <c r="PD69" i="27"/>
  <c r="HU69" i="27"/>
  <c r="IG69" i="27"/>
  <c r="IS69" i="27"/>
  <c r="JE69" i="27"/>
  <c r="JQ69" i="27"/>
  <c r="KC69" i="27"/>
  <c r="KO69" i="27"/>
  <c r="LA69" i="27"/>
  <c r="LM69" i="27"/>
  <c r="LY69" i="27"/>
  <c r="MK69" i="27"/>
  <c r="MW69" i="27"/>
  <c r="NI69" i="27"/>
  <c r="NU69" i="27"/>
  <c r="OG69" i="27"/>
  <c r="OS69" i="27"/>
  <c r="PE69" i="27"/>
  <c r="KD69" i="27"/>
  <c r="KP69" i="27"/>
  <c r="LB69" i="27"/>
  <c r="LN69" i="27"/>
  <c r="LZ69" i="27"/>
  <c r="ML69" i="27"/>
  <c r="MX69" i="27"/>
  <c r="HV69" i="27"/>
  <c r="NJ69" i="27"/>
  <c r="IH69" i="27"/>
  <c r="NV69" i="27"/>
  <c r="IT69" i="27"/>
  <c r="OH69" i="27"/>
  <c r="JF69" i="27"/>
  <c r="OT69" i="27"/>
  <c r="R21" i="27"/>
  <c r="B21" i="27"/>
  <c r="ID21" i="27"/>
  <c r="IP21" i="27"/>
  <c r="JB21" i="27"/>
  <c r="JN21" i="27"/>
  <c r="JZ21" i="27"/>
  <c r="KL21" i="27"/>
  <c r="KX21" i="27"/>
  <c r="LJ21" i="27"/>
  <c r="LV21" i="27"/>
  <c r="MH21" i="27"/>
  <c r="MT21" i="27"/>
  <c r="NF21" i="27"/>
  <c r="NR21" i="27"/>
  <c r="OD21" i="27"/>
  <c r="OP21" i="27"/>
  <c r="PB21" i="27"/>
  <c r="IE21" i="27"/>
  <c r="IQ21" i="27"/>
  <c r="JC21" i="27"/>
  <c r="JO21" i="27"/>
  <c r="KA21" i="27"/>
  <c r="KM21" i="27"/>
  <c r="KY21" i="27"/>
  <c r="LK21" i="27"/>
  <c r="LW21" i="27"/>
  <c r="MI21" i="27"/>
  <c r="MU21" i="27"/>
  <c r="NG21" i="27"/>
  <c r="NS21" i="27"/>
  <c r="OE21" i="27"/>
  <c r="OQ21" i="27"/>
  <c r="PC21" i="27"/>
  <c r="IF21" i="27"/>
  <c r="IR21" i="27"/>
  <c r="JD21" i="27"/>
  <c r="JP21" i="27"/>
  <c r="KB21" i="27"/>
  <c r="KN21" i="27"/>
  <c r="KZ21" i="27"/>
  <c r="LL21" i="27"/>
  <c r="LX21" i="27"/>
  <c r="MJ21" i="27"/>
  <c r="MV21" i="27"/>
  <c r="NH21" i="27"/>
  <c r="NT21" i="27"/>
  <c r="OF21" i="27"/>
  <c r="OR21" i="27"/>
  <c r="PD21" i="27"/>
  <c r="HU21" i="27"/>
  <c r="IG21" i="27"/>
  <c r="IS21" i="27"/>
  <c r="JE21" i="27"/>
  <c r="JQ21" i="27"/>
  <c r="KC21" i="27"/>
  <c r="KO21" i="27"/>
  <c r="LA21" i="27"/>
  <c r="LM21" i="27"/>
  <c r="LY21" i="27"/>
  <c r="MK21" i="27"/>
  <c r="MW21" i="27"/>
  <c r="NI21" i="27"/>
  <c r="NU21" i="27"/>
  <c r="OG21" i="27"/>
  <c r="OS21" i="27"/>
  <c r="PE21" i="27"/>
  <c r="HV21" i="27"/>
  <c r="IH21" i="27"/>
  <c r="IT21" i="27"/>
  <c r="JF21" i="27"/>
  <c r="JR21" i="27"/>
  <c r="KD21" i="27"/>
  <c r="KP21" i="27"/>
  <c r="LB21" i="27"/>
  <c r="LN21" i="27"/>
  <c r="LZ21" i="27"/>
  <c r="ML21" i="27"/>
  <c r="MX21" i="27"/>
  <c r="NJ21" i="27"/>
  <c r="NV21" i="27"/>
  <c r="OH21" i="27"/>
  <c r="OT21" i="27"/>
  <c r="PF21" i="27"/>
  <c r="HW21" i="27"/>
  <c r="II21" i="27"/>
  <c r="IU21" i="27"/>
  <c r="JG21" i="27"/>
  <c r="JS21" i="27"/>
  <c r="KE21" i="27"/>
  <c r="KQ21" i="27"/>
  <c r="LC21" i="27"/>
  <c r="LO21" i="27"/>
  <c r="MA21" i="27"/>
  <c r="MM21" i="27"/>
  <c r="MY21" i="27"/>
  <c r="NK21" i="27"/>
  <c r="NW21" i="27"/>
  <c r="OI21" i="27"/>
  <c r="OU21" i="27"/>
  <c r="PG21" i="27"/>
  <c r="HX21" i="27"/>
  <c r="IJ21" i="27"/>
  <c r="IV21" i="27"/>
  <c r="JH21" i="27"/>
  <c r="JT21" i="27"/>
  <c r="KF21" i="27"/>
  <c r="KR21" i="27"/>
  <c r="LD21" i="27"/>
  <c r="LP21" i="27"/>
  <c r="MB21" i="27"/>
  <c r="MN21" i="27"/>
  <c r="MZ21" i="27"/>
  <c r="NL21" i="27"/>
  <c r="NX21" i="27"/>
  <c r="OJ21" i="27"/>
  <c r="OV21" i="27"/>
  <c r="PH21" i="27"/>
  <c r="HY21" i="27"/>
  <c r="IK21" i="27"/>
  <c r="IW21" i="27"/>
  <c r="JI21" i="27"/>
  <c r="JU21" i="27"/>
  <c r="KG21" i="27"/>
  <c r="KS21" i="27"/>
  <c r="LE21" i="27"/>
  <c r="LQ21" i="27"/>
  <c r="MC21" i="27"/>
  <c r="MO21" i="27"/>
  <c r="NA21" i="27"/>
  <c r="NM21" i="27"/>
  <c r="NY21" i="27"/>
  <c r="OK21" i="27"/>
  <c r="OW21" i="27"/>
  <c r="PI21" i="27"/>
  <c r="HZ21" i="27"/>
  <c r="IL21" i="27"/>
  <c r="IX21" i="27"/>
  <c r="JJ21" i="27"/>
  <c r="JV21" i="27"/>
  <c r="KH21" i="27"/>
  <c r="KT21" i="27"/>
  <c r="LF21" i="27"/>
  <c r="LR21" i="27"/>
  <c r="MD21" i="27"/>
  <c r="MP21" i="27"/>
  <c r="NB21" i="27"/>
  <c r="NN21" i="27"/>
  <c r="NZ21" i="27"/>
  <c r="OL21" i="27"/>
  <c r="OX21" i="27"/>
  <c r="PJ21" i="27"/>
  <c r="IA21" i="27"/>
  <c r="IM21" i="27"/>
  <c r="IY21" i="27"/>
  <c r="JK21" i="27"/>
  <c r="JW21" i="27"/>
  <c r="KI21" i="27"/>
  <c r="KU21" i="27"/>
  <c r="LG21" i="27"/>
  <c r="LS21" i="27"/>
  <c r="ME21" i="27"/>
  <c r="MQ21" i="27"/>
  <c r="NC21" i="27"/>
  <c r="NO21" i="27"/>
  <c r="OA21" i="27"/>
  <c r="OM21" i="27"/>
  <c r="OY21" i="27"/>
  <c r="PK21" i="27"/>
  <c r="JL21" i="27"/>
  <c r="MF21" i="27"/>
  <c r="OZ21" i="27"/>
  <c r="JM21" i="27"/>
  <c r="MG21" i="27"/>
  <c r="PA21" i="27"/>
  <c r="JX21" i="27"/>
  <c r="MR21" i="27"/>
  <c r="PL21" i="27"/>
  <c r="JY21" i="27"/>
  <c r="MS21" i="27"/>
  <c r="KJ21" i="27"/>
  <c r="ND21" i="27"/>
  <c r="KK21" i="27"/>
  <c r="NE21" i="27"/>
  <c r="IB21" i="27"/>
  <c r="KV21" i="27"/>
  <c r="NP21" i="27"/>
  <c r="IC21" i="27"/>
  <c r="KW21" i="27"/>
  <c r="NQ21" i="27"/>
  <c r="IN21" i="27"/>
  <c r="LH21" i="27"/>
  <c r="OB21" i="27"/>
  <c r="IO21" i="27"/>
  <c r="LI21" i="27"/>
  <c r="OC21" i="27"/>
  <c r="IZ21" i="27"/>
  <c r="JA21" i="27"/>
  <c r="LT21" i="27"/>
  <c r="LU21" i="27"/>
  <c r="ON21" i="27"/>
  <c r="OO21" i="27"/>
  <c r="R92" i="27"/>
  <c r="B92" i="27"/>
  <c r="R44" i="27"/>
  <c r="B44" i="27"/>
  <c r="HU44" i="27"/>
  <c r="IG44" i="27"/>
  <c r="IS44" i="27"/>
  <c r="JE44" i="27"/>
  <c r="JQ44" i="27"/>
  <c r="KC44" i="27"/>
  <c r="KO44" i="27"/>
  <c r="LA44" i="27"/>
  <c r="LM44" i="27"/>
  <c r="LY44" i="27"/>
  <c r="MK44" i="27"/>
  <c r="MW44" i="27"/>
  <c r="NI44" i="27"/>
  <c r="NU44" i="27"/>
  <c r="OG44" i="27"/>
  <c r="OS44" i="27"/>
  <c r="PE44" i="27"/>
  <c r="HV44" i="27"/>
  <c r="IH44" i="27"/>
  <c r="IT44" i="27"/>
  <c r="JF44" i="27"/>
  <c r="JR44" i="27"/>
  <c r="KD44" i="27"/>
  <c r="KP44" i="27"/>
  <c r="LB44" i="27"/>
  <c r="LN44" i="27"/>
  <c r="LZ44" i="27"/>
  <c r="ML44" i="27"/>
  <c r="MX44" i="27"/>
  <c r="NJ44" i="27"/>
  <c r="NV44" i="27"/>
  <c r="OH44" i="27"/>
  <c r="OT44" i="27"/>
  <c r="PF44" i="27"/>
  <c r="HW44" i="27"/>
  <c r="II44" i="27"/>
  <c r="IU44" i="27"/>
  <c r="JG44" i="27"/>
  <c r="JS44" i="27"/>
  <c r="KE44" i="27"/>
  <c r="KQ44" i="27"/>
  <c r="LC44" i="27"/>
  <c r="LO44" i="27"/>
  <c r="MA44" i="27"/>
  <c r="MM44" i="27"/>
  <c r="MY44" i="27"/>
  <c r="NK44" i="27"/>
  <c r="NW44" i="27"/>
  <c r="OI44" i="27"/>
  <c r="OU44" i="27"/>
  <c r="PG44" i="27"/>
  <c r="HX44" i="27"/>
  <c r="IJ44" i="27"/>
  <c r="IV44" i="27"/>
  <c r="JH44" i="27"/>
  <c r="JT44" i="27"/>
  <c r="KF44" i="27"/>
  <c r="KR44" i="27"/>
  <c r="LD44" i="27"/>
  <c r="LP44" i="27"/>
  <c r="MB44" i="27"/>
  <c r="MN44" i="27"/>
  <c r="MZ44" i="27"/>
  <c r="NL44" i="27"/>
  <c r="NX44" i="27"/>
  <c r="OJ44" i="27"/>
  <c r="OV44" i="27"/>
  <c r="PH44" i="27"/>
  <c r="HY44" i="27"/>
  <c r="IK44" i="27"/>
  <c r="IW44" i="27"/>
  <c r="JI44" i="27"/>
  <c r="JU44" i="27"/>
  <c r="KG44" i="27"/>
  <c r="KS44" i="27"/>
  <c r="LE44" i="27"/>
  <c r="LQ44" i="27"/>
  <c r="MC44" i="27"/>
  <c r="MO44" i="27"/>
  <c r="NA44" i="27"/>
  <c r="NM44" i="27"/>
  <c r="NY44" i="27"/>
  <c r="OK44" i="27"/>
  <c r="OW44" i="27"/>
  <c r="PI44" i="27"/>
  <c r="HZ44" i="27"/>
  <c r="IL44" i="27"/>
  <c r="IX44" i="27"/>
  <c r="JJ44" i="27"/>
  <c r="JV44" i="27"/>
  <c r="KH44" i="27"/>
  <c r="KT44" i="27"/>
  <c r="LF44" i="27"/>
  <c r="LR44" i="27"/>
  <c r="MD44" i="27"/>
  <c r="MP44" i="27"/>
  <c r="NB44" i="27"/>
  <c r="NN44" i="27"/>
  <c r="NZ44" i="27"/>
  <c r="OL44" i="27"/>
  <c r="OX44" i="27"/>
  <c r="PJ44" i="27"/>
  <c r="IA44" i="27"/>
  <c r="IM44" i="27"/>
  <c r="IY44" i="27"/>
  <c r="JK44" i="27"/>
  <c r="JW44" i="27"/>
  <c r="KI44" i="27"/>
  <c r="KU44" i="27"/>
  <c r="LG44" i="27"/>
  <c r="LS44" i="27"/>
  <c r="ME44" i="27"/>
  <c r="MQ44" i="27"/>
  <c r="NC44" i="27"/>
  <c r="NO44" i="27"/>
  <c r="OA44" i="27"/>
  <c r="OM44" i="27"/>
  <c r="OY44" i="27"/>
  <c r="PK44" i="27"/>
  <c r="IB44" i="27"/>
  <c r="IN44" i="27"/>
  <c r="IZ44" i="27"/>
  <c r="JL44" i="27"/>
  <c r="JX44" i="27"/>
  <c r="KJ44" i="27"/>
  <c r="KV44" i="27"/>
  <c r="LH44" i="27"/>
  <c r="LT44" i="27"/>
  <c r="MF44" i="27"/>
  <c r="MR44" i="27"/>
  <c r="ND44" i="27"/>
  <c r="NP44" i="27"/>
  <c r="OB44" i="27"/>
  <c r="ON44" i="27"/>
  <c r="OZ44" i="27"/>
  <c r="PL44" i="27"/>
  <c r="IC44" i="27"/>
  <c r="IO44" i="27"/>
  <c r="JA44" i="27"/>
  <c r="JM44" i="27"/>
  <c r="JY44" i="27"/>
  <c r="KK44" i="27"/>
  <c r="KW44" i="27"/>
  <c r="LI44" i="27"/>
  <c r="LU44" i="27"/>
  <c r="MG44" i="27"/>
  <c r="MS44" i="27"/>
  <c r="NE44" i="27"/>
  <c r="NQ44" i="27"/>
  <c r="OC44" i="27"/>
  <c r="OO44" i="27"/>
  <c r="PA44" i="27"/>
  <c r="ID44" i="27"/>
  <c r="IP44" i="27"/>
  <c r="JB44" i="27"/>
  <c r="JN44" i="27"/>
  <c r="JZ44" i="27"/>
  <c r="KL44" i="27"/>
  <c r="KX44" i="27"/>
  <c r="LJ44" i="27"/>
  <c r="LV44" i="27"/>
  <c r="MH44" i="27"/>
  <c r="MT44" i="27"/>
  <c r="NF44" i="27"/>
  <c r="NR44" i="27"/>
  <c r="OD44" i="27"/>
  <c r="OP44" i="27"/>
  <c r="PB44" i="27"/>
  <c r="JO44" i="27"/>
  <c r="MI44" i="27"/>
  <c r="PC44" i="27"/>
  <c r="JP44" i="27"/>
  <c r="MJ44" i="27"/>
  <c r="PD44" i="27"/>
  <c r="KA44" i="27"/>
  <c r="MU44" i="27"/>
  <c r="KB44" i="27"/>
  <c r="MV44" i="27"/>
  <c r="KM44" i="27"/>
  <c r="NG44" i="27"/>
  <c r="KN44" i="27"/>
  <c r="NH44" i="27"/>
  <c r="IE44" i="27"/>
  <c r="KY44" i="27"/>
  <c r="NS44" i="27"/>
  <c r="IF44" i="27"/>
  <c r="KZ44" i="27"/>
  <c r="NT44" i="27"/>
  <c r="IQ44" i="27"/>
  <c r="LK44" i="27"/>
  <c r="OE44" i="27"/>
  <c r="IR44" i="27"/>
  <c r="LL44" i="27"/>
  <c r="OF44" i="27"/>
  <c r="JC44" i="27"/>
  <c r="LW44" i="27"/>
  <c r="OQ44" i="27"/>
  <c r="OR44" i="27"/>
  <c r="JD44" i="27"/>
  <c r="PH102" i="27"/>
  <c r="MZ102" i="27"/>
  <c r="MB102" i="27"/>
  <c r="LD102" i="27"/>
  <c r="JT102" i="27"/>
  <c r="IV102" i="27"/>
  <c r="HX102" i="27"/>
  <c r="OV93" i="27"/>
  <c r="NX93" i="27"/>
  <c r="MZ93" i="27"/>
  <c r="LD93" i="27"/>
  <c r="KF93" i="27"/>
  <c r="JH93" i="27"/>
  <c r="PD92" i="27"/>
  <c r="OF92" i="27"/>
  <c r="MJ92" i="27"/>
  <c r="LL92" i="27"/>
  <c r="JP92" i="27"/>
  <c r="IR92" i="27"/>
  <c r="IF92" i="27"/>
  <c r="PE90" i="27"/>
  <c r="KB85" i="27"/>
  <c r="OG81" i="27"/>
  <c r="KW80" i="27"/>
  <c r="JI73" i="27"/>
  <c r="E73" i="27"/>
  <c r="O73" i="27" s="1"/>
  <c r="P73" i="27" s="1"/>
  <c r="B86" i="27"/>
  <c r="ID86" i="27"/>
  <c r="IP86" i="27"/>
  <c r="JB86" i="27"/>
  <c r="JN86" i="27"/>
  <c r="JZ86" i="27"/>
  <c r="KL86" i="27"/>
  <c r="KX86" i="27"/>
  <c r="LJ86" i="27"/>
  <c r="LV86" i="27"/>
  <c r="MH86" i="27"/>
  <c r="MT86" i="27"/>
  <c r="NF86" i="27"/>
  <c r="NR86" i="27"/>
  <c r="OD86" i="27"/>
  <c r="OP86" i="27"/>
  <c r="PB86" i="27"/>
  <c r="IE86" i="27"/>
  <c r="IQ86" i="27"/>
  <c r="JC86" i="27"/>
  <c r="JO86" i="27"/>
  <c r="KA86" i="27"/>
  <c r="KM86" i="27"/>
  <c r="KY86" i="27"/>
  <c r="LK86" i="27"/>
  <c r="LW86" i="27"/>
  <c r="MI86" i="27"/>
  <c r="MU86" i="27"/>
  <c r="NG86" i="27"/>
  <c r="NS86" i="27"/>
  <c r="OE86" i="27"/>
  <c r="OQ86" i="27"/>
  <c r="PC86" i="27"/>
  <c r="IF86" i="27"/>
  <c r="IR86" i="27"/>
  <c r="JD86" i="27"/>
  <c r="JP86" i="27"/>
  <c r="KB86" i="27"/>
  <c r="KN86" i="27"/>
  <c r="KZ86" i="27"/>
  <c r="LL86" i="27"/>
  <c r="LX86" i="27"/>
  <c r="MJ86" i="27"/>
  <c r="MV86" i="27"/>
  <c r="NH86" i="27"/>
  <c r="NT86" i="27"/>
  <c r="OF86" i="27"/>
  <c r="OR86" i="27"/>
  <c r="PD86" i="27"/>
  <c r="HU86" i="27"/>
  <c r="IG86" i="27"/>
  <c r="IS86" i="27"/>
  <c r="JE86" i="27"/>
  <c r="JQ86" i="27"/>
  <c r="KC86" i="27"/>
  <c r="KO86" i="27"/>
  <c r="LA86" i="27"/>
  <c r="LM86" i="27"/>
  <c r="LY86" i="27"/>
  <c r="MK86" i="27"/>
  <c r="MW86" i="27"/>
  <c r="NI86" i="27"/>
  <c r="NU86" i="27"/>
  <c r="OG86" i="27"/>
  <c r="OS86" i="27"/>
  <c r="PE86" i="27"/>
  <c r="HV86" i="27"/>
  <c r="IH86" i="27"/>
  <c r="IT86" i="27"/>
  <c r="JF86" i="27"/>
  <c r="JR86" i="27"/>
  <c r="KD86" i="27"/>
  <c r="KP86" i="27"/>
  <c r="LB86" i="27"/>
  <c r="LN86" i="27"/>
  <c r="LZ86" i="27"/>
  <c r="ML86" i="27"/>
  <c r="MX86" i="27"/>
  <c r="NJ86" i="27"/>
  <c r="NV86" i="27"/>
  <c r="OH86" i="27"/>
  <c r="OT86" i="27"/>
  <c r="PF86" i="27"/>
  <c r="HW86" i="27"/>
  <c r="II86" i="27"/>
  <c r="IU86" i="27"/>
  <c r="JG86" i="27"/>
  <c r="JS86" i="27"/>
  <c r="KE86" i="27"/>
  <c r="KQ86" i="27"/>
  <c r="LC86" i="27"/>
  <c r="LO86" i="27"/>
  <c r="MA86" i="27"/>
  <c r="MM86" i="27"/>
  <c r="MY86" i="27"/>
  <c r="NK86" i="27"/>
  <c r="NW86" i="27"/>
  <c r="OI86" i="27"/>
  <c r="OU86" i="27"/>
  <c r="PG86" i="27"/>
  <c r="HY86" i="27"/>
  <c r="IK86" i="27"/>
  <c r="IW86" i="27"/>
  <c r="JI86" i="27"/>
  <c r="JU86" i="27"/>
  <c r="KG86" i="27"/>
  <c r="KS86" i="27"/>
  <c r="LE86" i="27"/>
  <c r="LQ86" i="27"/>
  <c r="MC86" i="27"/>
  <c r="MO86" i="27"/>
  <c r="NA86" i="27"/>
  <c r="NM86" i="27"/>
  <c r="NY86" i="27"/>
  <c r="OK86" i="27"/>
  <c r="OW86" i="27"/>
  <c r="PI86" i="27"/>
  <c r="HZ86" i="27"/>
  <c r="IL86" i="27"/>
  <c r="IX86" i="27"/>
  <c r="JJ86" i="27"/>
  <c r="JV86" i="27"/>
  <c r="KH86" i="27"/>
  <c r="KT86" i="27"/>
  <c r="LF86" i="27"/>
  <c r="LR86" i="27"/>
  <c r="MD86" i="27"/>
  <c r="MP86" i="27"/>
  <c r="NB86" i="27"/>
  <c r="NN86" i="27"/>
  <c r="NZ86" i="27"/>
  <c r="OL86" i="27"/>
  <c r="OX86" i="27"/>
  <c r="PJ86" i="27"/>
  <c r="IA86" i="27"/>
  <c r="IM86" i="27"/>
  <c r="IY86" i="27"/>
  <c r="JK86" i="27"/>
  <c r="JW86" i="27"/>
  <c r="KI86" i="27"/>
  <c r="KU86" i="27"/>
  <c r="LG86" i="27"/>
  <c r="LS86" i="27"/>
  <c r="ME86" i="27"/>
  <c r="MQ86" i="27"/>
  <c r="NC86" i="27"/>
  <c r="NO86" i="27"/>
  <c r="OA86" i="27"/>
  <c r="OM86" i="27"/>
  <c r="OY86" i="27"/>
  <c r="PK86" i="27"/>
  <c r="IB86" i="27"/>
  <c r="IN86" i="27"/>
  <c r="IZ86" i="27"/>
  <c r="JL86" i="27"/>
  <c r="JX86" i="27"/>
  <c r="KJ86" i="27"/>
  <c r="KV86" i="27"/>
  <c r="LH86" i="27"/>
  <c r="LT86" i="27"/>
  <c r="MF86" i="27"/>
  <c r="MR86" i="27"/>
  <c r="ND86" i="27"/>
  <c r="NP86" i="27"/>
  <c r="OB86" i="27"/>
  <c r="ON86" i="27"/>
  <c r="OZ86" i="27"/>
  <c r="PL86" i="27"/>
  <c r="B74" i="27"/>
  <c r="ID74" i="27"/>
  <c r="IP74" i="27"/>
  <c r="JB74" i="27"/>
  <c r="JN74" i="27"/>
  <c r="JZ74" i="27"/>
  <c r="KL74" i="27"/>
  <c r="KX74" i="27"/>
  <c r="LJ74" i="27"/>
  <c r="LV74" i="27"/>
  <c r="MH74" i="27"/>
  <c r="MT74" i="27"/>
  <c r="NF74" i="27"/>
  <c r="NR74" i="27"/>
  <c r="OD74" i="27"/>
  <c r="OP74" i="27"/>
  <c r="PB74" i="27"/>
  <c r="IE74" i="27"/>
  <c r="IQ74" i="27"/>
  <c r="JC74" i="27"/>
  <c r="JO74" i="27"/>
  <c r="KA74" i="27"/>
  <c r="KM74" i="27"/>
  <c r="KY74" i="27"/>
  <c r="LK74" i="27"/>
  <c r="LW74" i="27"/>
  <c r="MI74" i="27"/>
  <c r="MU74" i="27"/>
  <c r="NG74" i="27"/>
  <c r="NS74" i="27"/>
  <c r="OE74" i="27"/>
  <c r="OQ74" i="27"/>
  <c r="PC74" i="27"/>
  <c r="IF74" i="27"/>
  <c r="IR74" i="27"/>
  <c r="JD74" i="27"/>
  <c r="JP74" i="27"/>
  <c r="KB74" i="27"/>
  <c r="KN74" i="27"/>
  <c r="KZ74" i="27"/>
  <c r="LL74" i="27"/>
  <c r="LX74" i="27"/>
  <c r="MJ74" i="27"/>
  <c r="MV74" i="27"/>
  <c r="NH74" i="27"/>
  <c r="NT74" i="27"/>
  <c r="OF74" i="27"/>
  <c r="OR74" i="27"/>
  <c r="PD74" i="27"/>
  <c r="HU74" i="27"/>
  <c r="IG74" i="27"/>
  <c r="IS74" i="27"/>
  <c r="JE74" i="27"/>
  <c r="JQ74" i="27"/>
  <c r="KC74" i="27"/>
  <c r="KO74" i="27"/>
  <c r="LA74" i="27"/>
  <c r="LM74" i="27"/>
  <c r="LY74" i="27"/>
  <c r="MK74" i="27"/>
  <c r="MW74" i="27"/>
  <c r="NI74" i="27"/>
  <c r="NU74" i="27"/>
  <c r="OG74" i="27"/>
  <c r="OS74" i="27"/>
  <c r="PE74" i="27"/>
  <c r="HV74" i="27"/>
  <c r="IH74" i="27"/>
  <c r="IT74" i="27"/>
  <c r="JF74" i="27"/>
  <c r="JR74" i="27"/>
  <c r="KD74" i="27"/>
  <c r="KP74" i="27"/>
  <c r="LB74" i="27"/>
  <c r="LN74" i="27"/>
  <c r="LZ74" i="27"/>
  <c r="ML74" i="27"/>
  <c r="MX74" i="27"/>
  <c r="NJ74" i="27"/>
  <c r="NV74" i="27"/>
  <c r="OH74" i="27"/>
  <c r="OT74" i="27"/>
  <c r="PF74" i="27"/>
  <c r="HW74" i="27"/>
  <c r="II74" i="27"/>
  <c r="IU74" i="27"/>
  <c r="JG74" i="27"/>
  <c r="JS74" i="27"/>
  <c r="KE74" i="27"/>
  <c r="KQ74" i="27"/>
  <c r="LC74" i="27"/>
  <c r="LO74" i="27"/>
  <c r="MA74" i="27"/>
  <c r="MM74" i="27"/>
  <c r="MY74" i="27"/>
  <c r="NK74" i="27"/>
  <c r="NW74" i="27"/>
  <c r="OI74" i="27"/>
  <c r="OU74" i="27"/>
  <c r="PG74" i="27"/>
  <c r="HX74" i="27"/>
  <c r="IJ74" i="27"/>
  <c r="IV74" i="27"/>
  <c r="JH74" i="27"/>
  <c r="JT74" i="27"/>
  <c r="KF74" i="27"/>
  <c r="KR74" i="27"/>
  <c r="LD74" i="27"/>
  <c r="LP74" i="27"/>
  <c r="MB74" i="27"/>
  <c r="MN74" i="27"/>
  <c r="MZ74" i="27"/>
  <c r="NL74" i="27"/>
  <c r="NX74" i="27"/>
  <c r="OJ74" i="27"/>
  <c r="OV74" i="27"/>
  <c r="PH74" i="27"/>
  <c r="HY74" i="27"/>
  <c r="IK74" i="27"/>
  <c r="IW74" i="27"/>
  <c r="JI74" i="27"/>
  <c r="JU74" i="27"/>
  <c r="KG74" i="27"/>
  <c r="KS74" i="27"/>
  <c r="LE74" i="27"/>
  <c r="LQ74" i="27"/>
  <c r="MC74" i="27"/>
  <c r="MO74" i="27"/>
  <c r="NA74" i="27"/>
  <c r="NM74" i="27"/>
  <c r="NY74" i="27"/>
  <c r="OK74" i="27"/>
  <c r="OW74" i="27"/>
  <c r="PI74" i="27"/>
  <c r="HZ74" i="27"/>
  <c r="IL74" i="27"/>
  <c r="IX74" i="27"/>
  <c r="JJ74" i="27"/>
  <c r="JV74" i="27"/>
  <c r="KH74" i="27"/>
  <c r="KT74" i="27"/>
  <c r="LF74" i="27"/>
  <c r="LR74" i="27"/>
  <c r="MD74" i="27"/>
  <c r="MP74" i="27"/>
  <c r="NB74" i="27"/>
  <c r="NN74" i="27"/>
  <c r="NZ74" i="27"/>
  <c r="OL74" i="27"/>
  <c r="OX74" i="27"/>
  <c r="PJ74" i="27"/>
  <c r="IA74" i="27"/>
  <c r="IM74" i="27"/>
  <c r="IY74" i="27"/>
  <c r="JK74" i="27"/>
  <c r="JW74" i="27"/>
  <c r="KI74" i="27"/>
  <c r="KU74" i="27"/>
  <c r="LG74" i="27"/>
  <c r="LS74" i="27"/>
  <c r="ME74" i="27"/>
  <c r="MQ74" i="27"/>
  <c r="NC74" i="27"/>
  <c r="NO74" i="27"/>
  <c r="OA74" i="27"/>
  <c r="OM74" i="27"/>
  <c r="OY74" i="27"/>
  <c r="PK74" i="27"/>
  <c r="IB74" i="27"/>
  <c r="IN74" i="27"/>
  <c r="IZ74" i="27"/>
  <c r="JL74" i="27"/>
  <c r="JX74" i="27"/>
  <c r="KJ74" i="27"/>
  <c r="KV74" i="27"/>
  <c r="LH74" i="27"/>
  <c r="LT74" i="27"/>
  <c r="MF74" i="27"/>
  <c r="MR74" i="27"/>
  <c r="ND74" i="27"/>
  <c r="NP74" i="27"/>
  <c r="OB74" i="27"/>
  <c r="ON74" i="27"/>
  <c r="OZ74" i="27"/>
  <c r="PL74" i="27"/>
  <c r="B62" i="27"/>
  <c r="HU62" i="27"/>
  <c r="IG62" i="27"/>
  <c r="IS62" i="27"/>
  <c r="JE62" i="27"/>
  <c r="JQ62" i="27"/>
  <c r="KC62" i="27"/>
  <c r="KO62" i="27"/>
  <c r="LA62" i="27"/>
  <c r="LM62" i="27"/>
  <c r="LY62" i="27"/>
  <c r="MK62" i="27"/>
  <c r="MW62" i="27"/>
  <c r="NI62" i="27"/>
  <c r="NU62" i="27"/>
  <c r="OG62" i="27"/>
  <c r="OS62" i="27"/>
  <c r="PE62" i="27"/>
  <c r="HV62" i="27"/>
  <c r="IH62" i="27"/>
  <c r="IT62" i="27"/>
  <c r="JF62" i="27"/>
  <c r="JR62" i="27"/>
  <c r="KD62" i="27"/>
  <c r="KP62" i="27"/>
  <c r="LB62" i="27"/>
  <c r="LN62" i="27"/>
  <c r="LZ62" i="27"/>
  <c r="ML62" i="27"/>
  <c r="MX62" i="27"/>
  <c r="NJ62" i="27"/>
  <c r="NV62" i="27"/>
  <c r="OH62" i="27"/>
  <c r="OT62" i="27"/>
  <c r="PF62" i="27"/>
  <c r="HW62" i="27"/>
  <c r="II62" i="27"/>
  <c r="IU62" i="27"/>
  <c r="JG62" i="27"/>
  <c r="JS62" i="27"/>
  <c r="KE62" i="27"/>
  <c r="KQ62" i="27"/>
  <c r="LC62" i="27"/>
  <c r="LO62" i="27"/>
  <c r="MA62" i="27"/>
  <c r="MM62" i="27"/>
  <c r="MY62" i="27"/>
  <c r="NK62" i="27"/>
  <c r="NW62" i="27"/>
  <c r="OI62" i="27"/>
  <c r="OU62" i="27"/>
  <c r="PG62" i="27"/>
  <c r="HX62" i="27"/>
  <c r="IJ62" i="27"/>
  <c r="IV62" i="27"/>
  <c r="JH62" i="27"/>
  <c r="JT62" i="27"/>
  <c r="KF62" i="27"/>
  <c r="KR62" i="27"/>
  <c r="LD62" i="27"/>
  <c r="LP62" i="27"/>
  <c r="MB62" i="27"/>
  <c r="MN62" i="27"/>
  <c r="MZ62" i="27"/>
  <c r="NL62" i="27"/>
  <c r="NX62" i="27"/>
  <c r="OJ62" i="27"/>
  <c r="OV62" i="27"/>
  <c r="PH62" i="27"/>
  <c r="HY62" i="27"/>
  <c r="IK62" i="27"/>
  <c r="IW62" i="27"/>
  <c r="JI62" i="27"/>
  <c r="JU62" i="27"/>
  <c r="KG62" i="27"/>
  <c r="KS62" i="27"/>
  <c r="LE62" i="27"/>
  <c r="LQ62" i="27"/>
  <c r="MC62" i="27"/>
  <c r="MO62" i="27"/>
  <c r="NA62" i="27"/>
  <c r="NM62" i="27"/>
  <c r="NY62" i="27"/>
  <c r="OK62" i="27"/>
  <c r="OW62" i="27"/>
  <c r="PI62" i="27"/>
  <c r="HZ62" i="27"/>
  <c r="IL62" i="27"/>
  <c r="IX62" i="27"/>
  <c r="JJ62" i="27"/>
  <c r="JV62" i="27"/>
  <c r="KH62" i="27"/>
  <c r="KT62" i="27"/>
  <c r="LF62" i="27"/>
  <c r="LR62" i="27"/>
  <c r="MD62" i="27"/>
  <c r="MP62" i="27"/>
  <c r="NB62" i="27"/>
  <c r="NN62" i="27"/>
  <c r="NZ62" i="27"/>
  <c r="OL62" i="27"/>
  <c r="OX62" i="27"/>
  <c r="PJ62" i="27"/>
  <c r="IA62" i="27"/>
  <c r="IM62" i="27"/>
  <c r="IY62" i="27"/>
  <c r="JK62" i="27"/>
  <c r="JW62" i="27"/>
  <c r="KI62" i="27"/>
  <c r="KU62" i="27"/>
  <c r="LG62" i="27"/>
  <c r="LS62" i="27"/>
  <c r="ME62" i="27"/>
  <c r="MQ62" i="27"/>
  <c r="NC62" i="27"/>
  <c r="NO62" i="27"/>
  <c r="OA62" i="27"/>
  <c r="OM62" i="27"/>
  <c r="OY62" i="27"/>
  <c r="PK62" i="27"/>
  <c r="IB62" i="27"/>
  <c r="IN62" i="27"/>
  <c r="IZ62" i="27"/>
  <c r="JL62" i="27"/>
  <c r="JX62" i="27"/>
  <c r="KJ62" i="27"/>
  <c r="KV62" i="27"/>
  <c r="LH62" i="27"/>
  <c r="LT62" i="27"/>
  <c r="MF62" i="27"/>
  <c r="MR62" i="27"/>
  <c r="ND62" i="27"/>
  <c r="NP62" i="27"/>
  <c r="OB62" i="27"/>
  <c r="ON62" i="27"/>
  <c r="OZ62" i="27"/>
  <c r="PL62" i="27"/>
  <c r="IC62" i="27"/>
  <c r="IO62" i="27"/>
  <c r="JA62" i="27"/>
  <c r="JM62" i="27"/>
  <c r="JY62" i="27"/>
  <c r="KK62" i="27"/>
  <c r="KW62" i="27"/>
  <c r="LI62" i="27"/>
  <c r="LU62" i="27"/>
  <c r="MG62" i="27"/>
  <c r="MS62" i="27"/>
  <c r="NE62" i="27"/>
  <c r="NQ62" i="27"/>
  <c r="OC62" i="27"/>
  <c r="OO62" i="27"/>
  <c r="PA62" i="27"/>
  <c r="ID62" i="27"/>
  <c r="IP62" i="27"/>
  <c r="JB62" i="27"/>
  <c r="JN62" i="27"/>
  <c r="JZ62" i="27"/>
  <c r="KL62" i="27"/>
  <c r="KX62" i="27"/>
  <c r="LJ62" i="27"/>
  <c r="LV62" i="27"/>
  <c r="MH62" i="27"/>
  <c r="MT62" i="27"/>
  <c r="NF62" i="27"/>
  <c r="NR62" i="27"/>
  <c r="OD62" i="27"/>
  <c r="OP62" i="27"/>
  <c r="PB62" i="27"/>
  <c r="JO62" i="27"/>
  <c r="MI62" i="27"/>
  <c r="PC62" i="27"/>
  <c r="JP62" i="27"/>
  <c r="MJ62" i="27"/>
  <c r="PD62" i="27"/>
  <c r="KA62" i="27"/>
  <c r="MU62" i="27"/>
  <c r="KB62" i="27"/>
  <c r="MV62" i="27"/>
  <c r="KM62" i="27"/>
  <c r="NG62" i="27"/>
  <c r="KN62" i="27"/>
  <c r="NH62" i="27"/>
  <c r="IE62" i="27"/>
  <c r="KY62" i="27"/>
  <c r="NS62" i="27"/>
  <c r="IF62" i="27"/>
  <c r="KZ62" i="27"/>
  <c r="NT62" i="27"/>
  <c r="IQ62" i="27"/>
  <c r="LK62" i="27"/>
  <c r="OE62" i="27"/>
  <c r="IR62" i="27"/>
  <c r="LL62" i="27"/>
  <c r="OF62" i="27"/>
  <c r="JC62" i="27"/>
  <c r="LW62" i="27"/>
  <c r="OQ62" i="27"/>
  <c r="JD62" i="27"/>
  <c r="LX62" i="27"/>
  <c r="OR62" i="27"/>
  <c r="B50" i="27"/>
  <c r="HU50" i="27"/>
  <c r="IG50" i="27"/>
  <c r="IS50" i="27"/>
  <c r="JE50" i="27"/>
  <c r="JQ50" i="27"/>
  <c r="KC50" i="27"/>
  <c r="KO50" i="27"/>
  <c r="LA50" i="27"/>
  <c r="LM50" i="27"/>
  <c r="LY50" i="27"/>
  <c r="MK50" i="27"/>
  <c r="MW50" i="27"/>
  <c r="NI50" i="27"/>
  <c r="NU50" i="27"/>
  <c r="OG50" i="27"/>
  <c r="OS50" i="27"/>
  <c r="PE50" i="27"/>
  <c r="HV50" i="27"/>
  <c r="IH50" i="27"/>
  <c r="IT50" i="27"/>
  <c r="JF50" i="27"/>
  <c r="JR50" i="27"/>
  <c r="KD50" i="27"/>
  <c r="KP50" i="27"/>
  <c r="LB50" i="27"/>
  <c r="LN50" i="27"/>
  <c r="LZ50" i="27"/>
  <c r="ML50" i="27"/>
  <c r="MX50" i="27"/>
  <c r="NJ50" i="27"/>
  <c r="NV50" i="27"/>
  <c r="OH50" i="27"/>
  <c r="OT50" i="27"/>
  <c r="PF50" i="27"/>
  <c r="HW50" i="27"/>
  <c r="II50" i="27"/>
  <c r="IU50" i="27"/>
  <c r="JG50" i="27"/>
  <c r="JS50" i="27"/>
  <c r="KE50" i="27"/>
  <c r="KQ50" i="27"/>
  <c r="LC50" i="27"/>
  <c r="LO50" i="27"/>
  <c r="MA50" i="27"/>
  <c r="MM50" i="27"/>
  <c r="MY50" i="27"/>
  <c r="NK50" i="27"/>
  <c r="NW50" i="27"/>
  <c r="OI50" i="27"/>
  <c r="OU50" i="27"/>
  <c r="PG50" i="27"/>
  <c r="HX50" i="27"/>
  <c r="IJ50" i="27"/>
  <c r="IV50" i="27"/>
  <c r="JH50" i="27"/>
  <c r="JT50" i="27"/>
  <c r="KF50" i="27"/>
  <c r="KR50" i="27"/>
  <c r="LD50" i="27"/>
  <c r="LP50" i="27"/>
  <c r="MB50" i="27"/>
  <c r="MN50" i="27"/>
  <c r="MZ50" i="27"/>
  <c r="NL50" i="27"/>
  <c r="NX50" i="27"/>
  <c r="OJ50" i="27"/>
  <c r="OV50" i="27"/>
  <c r="PH50" i="27"/>
  <c r="HY50" i="27"/>
  <c r="IK50" i="27"/>
  <c r="IW50" i="27"/>
  <c r="JI50" i="27"/>
  <c r="JU50" i="27"/>
  <c r="KG50" i="27"/>
  <c r="KS50" i="27"/>
  <c r="LE50" i="27"/>
  <c r="LQ50" i="27"/>
  <c r="MC50" i="27"/>
  <c r="MO50" i="27"/>
  <c r="NA50" i="27"/>
  <c r="NM50" i="27"/>
  <c r="NY50" i="27"/>
  <c r="OK50" i="27"/>
  <c r="OW50" i="27"/>
  <c r="PI50" i="27"/>
  <c r="HZ50" i="27"/>
  <c r="IL50" i="27"/>
  <c r="IX50" i="27"/>
  <c r="JJ50" i="27"/>
  <c r="JV50" i="27"/>
  <c r="KH50" i="27"/>
  <c r="KT50" i="27"/>
  <c r="LF50" i="27"/>
  <c r="LR50" i="27"/>
  <c r="MD50" i="27"/>
  <c r="MP50" i="27"/>
  <c r="NB50" i="27"/>
  <c r="NN50" i="27"/>
  <c r="NZ50" i="27"/>
  <c r="OL50" i="27"/>
  <c r="OX50" i="27"/>
  <c r="PJ50" i="27"/>
  <c r="IA50" i="27"/>
  <c r="IM50" i="27"/>
  <c r="IY50" i="27"/>
  <c r="JK50" i="27"/>
  <c r="JW50" i="27"/>
  <c r="KI50" i="27"/>
  <c r="KU50" i="27"/>
  <c r="LG50" i="27"/>
  <c r="LS50" i="27"/>
  <c r="ME50" i="27"/>
  <c r="MQ50" i="27"/>
  <c r="NC50" i="27"/>
  <c r="NO50" i="27"/>
  <c r="OA50" i="27"/>
  <c r="OM50" i="27"/>
  <c r="OY50" i="27"/>
  <c r="PK50" i="27"/>
  <c r="IB50" i="27"/>
  <c r="IN50" i="27"/>
  <c r="IZ50" i="27"/>
  <c r="JL50" i="27"/>
  <c r="JX50" i="27"/>
  <c r="KJ50" i="27"/>
  <c r="KV50" i="27"/>
  <c r="LH50" i="27"/>
  <c r="LT50" i="27"/>
  <c r="MF50" i="27"/>
  <c r="MR50" i="27"/>
  <c r="ND50" i="27"/>
  <c r="NP50" i="27"/>
  <c r="OB50" i="27"/>
  <c r="ON50" i="27"/>
  <c r="OZ50" i="27"/>
  <c r="PL50" i="27"/>
  <c r="IC50" i="27"/>
  <c r="IO50" i="27"/>
  <c r="JA50" i="27"/>
  <c r="JM50" i="27"/>
  <c r="JY50" i="27"/>
  <c r="KK50" i="27"/>
  <c r="KW50" i="27"/>
  <c r="LI50" i="27"/>
  <c r="LU50" i="27"/>
  <c r="MG50" i="27"/>
  <c r="MS50" i="27"/>
  <c r="NE50" i="27"/>
  <c r="NQ50" i="27"/>
  <c r="OC50" i="27"/>
  <c r="OO50" i="27"/>
  <c r="PA50" i="27"/>
  <c r="ID50" i="27"/>
  <c r="IP50" i="27"/>
  <c r="JB50" i="27"/>
  <c r="JN50" i="27"/>
  <c r="JZ50" i="27"/>
  <c r="KL50" i="27"/>
  <c r="KX50" i="27"/>
  <c r="LJ50" i="27"/>
  <c r="LV50" i="27"/>
  <c r="MH50" i="27"/>
  <c r="MT50" i="27"/>
  <c r="NF50" i="27"/>
  <c r="NR50" i="27"/>
  <c r="OD50" i="27"/>
  <c r="OP50" i="27"/>
  <c r="PB50" i="27"/>
  <c r="KM50" i="27"/>
  <c r="NG50" i="27"/>
  <c r="KN50" i="27"/>
  <c r="NH50" i="27"/>
  <c r="IE50" i="27"/>
  <c r="KY50" i="27"/>
  <c r="NS50" i="27"/>
  <c r="IF50" i="27"/>
  <c r="KZ50" i="27"/>
  <c r="NT50" i="27"/>
  <c r="IQ50" i="27"/>
  <c r="LK50" i="27"/>
  <c r="OE50" i="27"/>
  <c r="IR50" i="27"/>
  <c r="LL50" i="27"/>
  <c r="OF50" i="27"/>
  <c r="JC50" i="27"/>
  <c r="LW50" i="27"/>
  <c r="OQ50" i="27"/>
  <c r="JD50" i="27"/>
  <c r="LX50" i="27"/>
  <c r="OR50" i="27"/>
  <c r="JO50" i="27"/>
  <c r="MI50" i="27"/>
  <c r="PC50" i="27"/>
  <c r="JP50" i="27"/>
  <c r="MJ50" i="27"/>
  <c r="PD50" i="27"/>
  <c r="KA50" i="27"/>
  <c r="MU50" i="27"/>
  <c r="KB50" i="27"/>
  <c r="MV50" i="27"/>
  <c r="B38" i="27"/>
  <c r="HU38" i="27"/>
  <c r="IG38" i="27"/>
  <c r="IS38" i="27"/>
  <c r="JE38" i="27"/>
  <c r="JQ38" i="27"/>
  <c r="KC38" i="27"/>
  <c r="KO38" i="27"/>
  <c r="LA38" i="27"/>
  <c r="LM38" i="27"/>
  <c r="LY38" i="27"/>
  <c r="MK38" i="27"/>
  <c r="MW38" i="27"/>
  <c r="NI38" i="27"/>
  <c r="NU38" i="27"/>
  <c r="OG38" i="27"/>
  <c r="OS38" i="27"/>
  <c r="PE38" i="27"/>
  <c r="HV38" i="27"/>
  <c r="IH38" i="27"/>
  <c r="IT38" i="27"/>
  <c r="JF38" i="27"/>
  <c r="JR38" i="27"/>
  <c r="KD38" i="27"/>
  <c r="KP38" i="27"/>
  <c r="LB38" i="27"/>
  <c r="LN38" i="27"/>
  <c r="LZ38" i="27"/>
  <c r="ML38" i="27"/>
  <c r="MX38" i="27"/>
  <c r="NJ38" i="27"/>
  <c r="NV38" i="27"/>
  <c r="OH38" i="27"/>
  <c r="OT38" i="27"/>
  <c r="PF38" i="27"/>
  <c r="HW38" i="27"/>
  <c r="II38" i="27"/>
  <c r="IU38" i="27"/>
  <c r="JG38" i="27"/>
  <c r="JS38" i="27"/>
  <c r="KE38" i="27"/>
  <c r="KQ38" i="27"/>
  <c r="LC38" i="27"/>
  <c r="LO38" i="27"/>
  <c r="MA38" i="27"/>
  <c r="MM38" i="27"/>
  <c r="MY38" i="27"/>
  <c r="NK38" i="27"/>
  <c r="NW38" i="27"/>
  <c r="OI38" i="27"/>
  <c r="OU38" i="27"/>
  <c r="PG38" i="27"/>
  <c r="HX38" i="27"/>
  <c r="IJ38" i="27"/>
  <c r="IV38" i="27"/>
  <c r="JH38" i="27"/>
  <c r="JT38" i="27"/>
  <c r="KF38" i="27"/>
  <c r="KR38" i="27"/>
  <c r="LD38" i="27"/>
  <c r="LP38" i="27"/>
  <c r="MB38" i="27"/>
  <c r="MN38" i="27"/>
  <c r="MZ38" i="27"/>
  <c r="NL38" i="27"/>
  <c r="NX38" i="27"/>
  <c r="OJ38" i="27"/>
  <c r="OV38" i="27"/>
  <c r="PH38" i="27"/>
  <c r="HY38" i="27"/>
  <c r="IK38" i="27"/>
  <c r="IW38" i="27"/>
  <c r="JI38" i="27"/>
  <c r="JU38" i="27"/>
  <c r="KG38" i="27"/>
  <c r="KS38" i="27"/>
  <c r="LE38" i="27"/>
  <c r="LQ38" i="27"/>
  <c r="MC38" i="27"/>
  <c r="MO38" i="27"/>
  <c r="NA38" i="27"/>
  <c r="NM38" i="27"/>
  <c r="NY38" i="27"/>
  <c r="OK38" i="27"/>
  <c r="OW38" i="27"/>
  <c r="PI38" i="27"/>
  <c r="HZ38" i="27"/>
  <c r="IL38" i="27"/>
  <c r="IX38" i="27"/>
  <c r="JJ38" i="27"/>
  <c r="JV38" i="27"/>
  <c r="KH38" i="27"/>
  <c r="KT38" i="27"/>
  <c r="LF38" i="27"/>
  <c r="LR38" i="27"/>
  <c r="MD38" i="27"/>
  <c r="MP38" i="27"/>
  <c r="NB38" i="27"/>
  <c r="NN38" i="27"/>
  <c r="NZ38" i="27"/>
  <c r="OL38" i="27"/>
  <c r="OX38" i="27"/>
  <c r="PJ38" i="27"/>
  <c r="IA38" i="27"/>
  <c r="IM38" i="27"/>
  <c r="IY38" i="27"/>
  <c r="JK38" i="27"/>
  <c r="JW38" i="27"/>
  <c r="KI38" i="27"/>
  <c r="KU38" i="27"/>
  <c r="LG38" i="27"/>
  <c r="LS38" i="27"/>
  <c r="ME38" i="27"/>
  <c r="MQ38" i="27"/>
  <c r="NC38" i="27"/>
  <c r="NO38" i="27"/>
  <c r="OA38" i="27"/>
  <c r="OM38" i="27"/>
  <c r="OY38" i="27"/>
  <c r="PK38" i="27"/>
  <c r="IB38" i="27"/>
  <c r="IN38" i="27"/>
  <c r="IZ38" i="27"/>
  <c r="JL38" i="27"/>
  <c r="JX38" i="27"/>
  <c r="KJ38" i="27"/>
  <c r="KV38" i="27"/>
  <c r="LH38" i="27"/>
  <c r="LT38" i="27"/>
  <c r="MF38" i="27"/>
  <c r="MR38" i="27"/>
  <c r="ND38" i="27"/>
  <c r="NP38" i="27"/>
  <c r="OB38" i="27"/>
  <c r="ON38" i="27"/>
  <c r="OZ38" i="27"/>
  <c r="PL38" i="27"/>
  <c r="IC38" i="27"/>
  <c r="IO38" i="27"/>
  <c r="JA38" i="27"/>
  <c r="JM38" i="27"/>
  <c r="JY38" i="27"/>
  <c r="KK38" i="27"/>
  <c r="KW38" i="27"/>
  <c r="LI38" i="27"/>
  <c r="LU38" i="27"/>
  <c r="MG38" i="27"/>
  <c r="MS38" i="27"/>
  <c r="NE38" i="27"/>
  <c r="NQ38" i="27"/>
  <c r="OC38" i="27"/>
  <c r="OO38" i="27"/>
  <c r="PA38" i="27"/>
  <c r="ID38" i="27"/>
  <c r="IP38" i="27"/>
  <c r="JB38" i="27"/>
  <c r="JN38" i="27"/>
  <c r="JZ38" i="27"/>
  <c r="KL38" i="27"/>
  <c r="KX38" i="27"/>
  <c r="LJ38" i="27"/>
  <c r="LV38" i="27"/>
  <c r="MH38" i="27"/>
  <c r="MT38" i="27"/>
  <c r="NF38" i="27"/>
  <c r="NR38" i="27"/>
  <c r="OD38" i="27"/>
  <c r="OP38" i="27"/>
  <c r="PB38" i="27"/>
  <c r="IQ38" i="27"/>
  <c r="LK38" i="27"/>
  <c r="OE38" i="27"/>
  <c r="IR38" i="27"/>
  <c r="LL38" i="27"/>
  <c r="OF38" i="27"/>
  <c r="JC38" i="27"/>
  <c r="LW38" i="27"/>
  <c r="OQ38" i="27"/>
  <c r="JD38" i="27"/>
  <c r="LX38" i="27"/>
  <c r="OR38" i="27"/>
  <c r="JO38" i="27"/>
  <c r="MI38" i="27"/>
  <c r="PC38" i="27"/>
  <c r="JP38" i="27"/>
  <c r="MJ38" i="27"/>
  <c r="PD38" i="27"/>
  <c r="KA38" i="27"/>
  <c r="MU38" i="27"/>
  <c r="KB38" i="27"/>
  <c r="MV38" i="27"/>
  <c r="KM38" i="27"/>
  <c r="NG38" i="27"/>
  <c r="KN38" i="27"/>
  <c r="NH38" i="27"/>
  <c r="IE38" i="27"/>
  <c r="KY38" i="27"/>
  <c r="NS38" i="27"/>
  <c r="IF38" i="27"/>
  <c r="KZ38" i="27"/>
  <c r="NT38" i="27"/>
  <c r="B26" i="27"/>
  <c r="HZ26" i="27"/>
  <c r="IL26" i="27"/>
  <c r="IX26" i="27"/>
  <c r="JJ26" i="27"/>
  <c r="JV26" i="27"/>
  <c r="KH26" i="27"/>
  <c r="KT26" i="27"/>
  <c r="LF26" i="27"/>
  <c r="LR26" i="27"/>
  <c r="MD26" i="27"/>
  <c r="MP26" i="27"/>
  <c r="NB26" i="27"/>
  <c r="NN26" i="27"/>
  <c r="NZ26" i="27"/>
  <c r="OL26" i="27"/>
  <c r="OX26" i="27"/>
  <c r="PJ26" i="27"/>
  <c r="IA26" i="27"/>
  <c r="IM26" i="27"/>
  <c r="IY26" i="27"/>
  <c r="JK26" i="27"/>
  <c r="JW26" i="27"/>
  <c r="KI26" i="27"/>
  <c r="KU26" i="27"/>
  <c r="LG26" i="27"/>
  <c r="LS26" i="27"/>
  <c r="ME26" i="27"/>
  <c r="MQ26" i="27"/>
  <c r="NC26" i="27"/>
  <c r="NO26" i="27"/>
  <c r="OA26" i="27"/>
  <c r="OM26" i="27"/>
  <c r="OY26" i="27"/>
  <c r="PK26" i="27"/>
  <c r="IB26" i="27"/>
  <c r="IN26" i="27"/>
  <c r="IZ26" i="27"/>
  <c r="JL26" i="27"/>
  <c r="JX26" i="27"/>
  <c r="KJ26" i="27"/>
  <c r="KV26" i="27"/>
  <c r="LH26" i="27"/>
  <c r="LT26" i="27"/>
  <c r="MF26" i="27"/>
  <c r="MR26" i="27"/>
  <c r="ND26" i="27"/>
  <c r="NP26" i="27"/>
  <c r="OB26" i="27"/>
  <c r="ON26" i="27"/>
  <c r="OZ26" i="27"/>
  <c r="PL26" i="27"/>
  <c r="IC26" i="27"/>
  <c r="IO26" i="27"/>
  <c r="JA26" i="27"/>
  <c r="JM26" i="27"/>
  <c r="JY26" i="27"/>
  <c r="KK26" i="27"/>
  <c r="KW26" i="27"/>
  <c r="LI26" i="27"/>
  <c r="LU26" i="27"/>
  <c r="MG26" i="27"/>
  <c r="MS26" i="27"/>
  <c r="NE26" i="27"/>
  <c r="NQ26" i="27"/>
  <c r="OC26" i="27"/>
  <c r="OO26" i="27"/>
  <c r="PA26" i="27"/>
  <c r="ID26" i="27"/>
  <c r="IP26" i="27"/>
  <c r="JB26" i="27"/>
  <c r="JN26" i="27"/>
  <c r="JZ26" i="27"/>
  <c r="KL26" i="27"/>
  <c r="KX26" i="27"/>
  <c r="LJ26" i="27"/>
  <c r="LV26" i="27"/>
  <c r="MH26" i="27"/>
  <c r="MT26" i="27"/>
  <c r="NF26" i="27"/>
  <c r="NR26" i="27"/>
  <c r="OD26" i="27"/>
  <c r="OP26" i="27"/>
  <c r="PB26" i="27"/>
  <c r="IE26" i="27"/>
  <c r="IQ26" i="27"/>
  <c r="JC26" i="27"/>
  <c r="JO26" i="27"/>
  <c r="KA26" i="27"/>
  <c r="KM26" i="27"/>
  <c r="KY26" i="27"/>
  <c r="LK26" i="27"/>
  <c r="LW26" i="27"/>
  <c r="MI26" i="27"/>
  <c r="MU26" i="27"/>
  <c r="NG26" i="27"/>
  <c r="NS26" i="27"/>
  <c r="OE26" i="27"/>
  <c r="OQ26" i="27"/>
  <c r="PC26" i="27"/>
  <c r="IF26" i="27"/>
  <c r="IR26" i="27"/>
  <c r="JD26" i="27"/>
  <c r="JP26" i="27"/>
  <c r="KB26" i="27"/>
  <c r="KN26" i="27"/>
  <c r="KZ26" i="27"/>
  <c r="LL26" i="27"/>
  <c r="LX26" i="27"/>
  <c r="MJ26" i="27"/>
  <c r="MV26" i="27"/>
  <c r="NH26" i="27"/>
  <c r="NT26" i="27"/>
  <c r="OF26" i="27"/>
  <c r="OR26" i="27"/>
  <c r="PD26" i="27"/>
  <c r="HU26" i="27"/>
  <c r="IG26" i="27"/>
  <c r="IS26" i="27"/>
  <c r="JE26" i="27"/>
  <c r="JQ26" i="27"/>
  <c r="KC26" i="27"/>
  <c r="KO26" i="27"/>
  <c r="LA26" i="27"/>
  <c r="LM26" i="27"/>
  <c r="LY26" i="27"/>
  <c r="MK26" i="27"/>
  <c r="MW26" i="27"/>
  <c r="NI26" i="27"/>
  <c r="NU26" i="27"/>
  <c r="OG26" i="27"/>
  <c r="OS26" i="27"/>
  <c r="PE26" i="27"/>
  <c r="HV26" i="27"/>
  <c r="IH26" i="27"/>
  <c r="IT26" i="27"/>
  <c r="JF26" i="27"/>
  <c r="JR26" i="27"/>
  <c r="KD26" i="27"/>
  <c r="KP26" i="27"/>
  <c r="LB26" i="27"/>
  <c r="LN26" i="27"/>
  <c r="LZ26" i="27"/>
  <c r="ML26" i="27"/>
  <c r="MX26" i="27"/>
  <c r="NJ26" i="27"/>
  <c r="NV26" i="27"/>
  <c r="OH26" i="27"/>
  <c r="OT26" i="27"/>
  <c r="PF26" i="27"/>
  <c r="HW26" i="27"/>
  <c r="II26" i="27"/>
  <c r="IU26" i="27"/>
  <c r="JG26" i="27"/>
  <c r="JS26" i="27"/>
  <c r="KE26" i="27"/>
  <c r="KQ26" i="27"/>
  <c r="LC26" i="27"/>
  <c r="LO26" i="27"/>
  <c r="MA26" i="27"/>
  <c r="MM26" i="27"/>
  <c r="MY26" i="27"/>
  <c r="NK26" i="27"/>
  <c r="NW26" i="27"/>
  <c r="OI26" i="27"/>
  <c r="OU26" i="27"/>
  <c r="PG26" i="27"/>
  <c r="JT26" i="27"/>
  <c r="MN26" i="27"/>
  <c r="PH26" i="27"/>
  <c r="JU26" i="27"/>
  <c r="MO26" i="27"/>
  <c r="PI26" i="27"/>
  <c r="KF26" i="27"/>
  <c r="MZ26" i="27"/>
  <c r="KG26" i="27"/>
  <c r="NA26" i="27"/>
  <c r="HX26" i="27"/>
  <c r="KR26" i="27"/>
  <c r="NL26" i="27"/>
  <c r="HY26" i="27"/>
  <c r="KS26" i="27"/>
  <c r="NM26" i="27"/>
  <c r="IJ26" i="27"/>
  <c r="LD26" i="27"/>
  <c r="NX26" i="27"/>
  <c r="IK26" i="27"/>
  <c r="LE26" i="27"/>
  <c r="NY26" i="27"/>
  <c r="IV26" i="27"/>
  <c r="LP26" i="27"/>
  <c r="OJ26" i="27"/>
  <c r="IW26" i="27"/>
  <c r="LQ26" i="27"/>
  <c r="OK26" i="27"/>
  <c r="MB26" i="27"/>
  <c r="MC26" i="27"/>
  <c r="OV26" i="27"/>
  <c r="OW26" i="27"/>
  <c r="JH26" i="27"/>
  <c r="JI26" i="27"/>
  <c r="B14" i="27"/>
  <c r="HZ14" i="27"/>
  <c r="IL14" i="27"/>
  <c r="IX14" i="27"/>
  <c r="JJ14" i="27"/>
  <c r="JV14" i="27"/>
  <c r="KH14" i="27"/>
  <c r="KT14" i="27"/>
  <c r="LF14" i="27"/>
  <c r="LR14" i="27"/>
  <c r="MD14" i="27"/>
  <c r="MP14" i="27"/>
  <c r="NB14" i="27"/>
  <c r="NN14" i="27"/>
  <c r="NZ14" i="27"/>
  <c r="OL14" i="27"/>
  <c r="OX14" i="27"/>
  <c r="PJ14" i="27"/>
  <c r="IA14" i="27"/>
  <c r="IM14" i="27"/>
  <c r="IY14" i="27"/>
  <c r="JK14" i="27"/>
  <c r="JW14" i="27"/>
  <c r="KI14" i="27"/>
  <c r="KU14" i="27"/>
  <c r="LG14" i="27"/>
  <c r="LS14" i="27"/>
  <c r="ME14" i="27"/>
  <c r="MQ14" i="27"/>
  <c r="NC14" i="27"/>
  <c r="NO14" i="27"/>
  <c r="OA14" i="27"/>
  <c r="OM14" i="27"/>
  <c r="OY14" i="27"/>
  <c r="PK14" i="27"/>
  <c r="IB14" i="27"/>
  <c r="IN14" i="27"/>
  <c r="IZ14" i="27"/>
  <c r="JL14" i="27"/>
  <c r="JX14" i="27"/>
  <c r="KJ14" i="27"/>
  <c r="KV14" i="27"/>
  <c r="LH14" i="27"/>
  <c r="LT14" i="27"/>
  <c r="MF14" i="27"/>
  <c r="MR14" i="27"/>
  <c r="ND14" i="27"/>
  <c r="NP14" i="27"/>
  <c r="OB14" i="27"/>
  <c r="ON14" i="27"/>
  <c r="OZ14" i="27"/>
  <c r="PL14" i="27"/>
  <c r="IC14" i="27"/>
  <c r="IO14" i="27"/>
  <c r="JA14" i="27"/>
  <c r="JM14" i="27"/>
  <c r="JY14" i="27"/>
  <c r="KK14" i="27"/>
  <c r="KW14" i="27"/>
  <c r="LI14" i="27"/>
  <c r="LU14" i="27"/>
  <c r="MG14" i="27"/>
  <c r="MS14" i="27"/>
  <c r="NE14" i="27"/>
  <c r="NQ14" i="27"/>
  <c r="OC14" i="27"/>
  <c r="OO14" i="27"/>
  <c r="PA14" i="27"/>
  <c r="ID14" i="27"/>
  <c r="IP14" i="27"/>
  <c r="JB14" i="27"/>
  <c r="JN14" i="27"/>
  <c r="JZ14" i="27"/>
  <c r="KL14" i="27"/>
  <c r="KX14" i="27"/>
  <c r="LJ14" i="27"/>
  <c r="LV14" i="27"/>
  <c r="MH14" i="27"/>
  <c r="MT14" i="27"/>
  <c r="NF14" i="27"/>
  <c r="NR14" i="27"/>
  <c r="OD14" i="27"/>
  <c r="OP14" i="27"/>
  <c r="PB14" i="27"/>
  <c r="IE14" i="27"/>
  <c r="IQ14" i="27"/>
  <c r="JC14" i="27"/>
  <c r="JO14" i="27"/>
  <c r="KA14" i="27"/>
  <c r="KM14" i="27"/>
  <c r="KY14" i="27"/>
  <c r="LK14" i="27"/>
  <c r="LW14" i="27"/>
  <c r="MI14" i="27"/>
  <c r="MU14" i="27"/>
  <c r="NG14" i="27"/>
  <c r="NS14" i="27"/>
  <c r="OE14" i="27"/>
  <c r="OQ14" i="27"/>
  <c r="PC14" i="27"/>
  <c r="IF14" i="27"/>
  <c r="IR14" i="27"/>
  <c r="JD14" i="27"/>
  <c r="JP14" i="27"/>
  <c r="KB14" i="27"/>
  <c r="KN14" i="27"/>
  <c r="KZ14" i="27"/>
  <c r="LL14" i="27"/>
  <c r="LX14" i="27"/>
  <c r="MJ14" i="27"/>
  <c r="MV14" i="27"/>
  <c r="NH14" i="27"/>
  <c r="NT14" i="27"/>
  <c r="OF14" i="27"/>
  <c r="OR14" i="27"/>
  <c r="PD14" i="27"/>
  <c r="HU14" i="27"/>
  <c r="IG14" i="27"/>
  <c r="IS14" i="27"/>
  <c r="JE14" i="27"/>
  <c r="JQ14" i="27"/>
  <c r="KC14" i="27"/>
  <c r="KO14" i="27"/>
  <c r="LA14" i="27"/>
  <c r="LM14" i="27"/>
  <c r="LY14" i="27"/>
  <c r="MK14" i="27"/>
  <c r="MW14" i="27"/>
  <c r="NI14" i="27"/>
  <c r="NU14" i="27"/>
  <c r="OG14" i="27"/>
  <c r="OS14" i="27"/>
  <c r="PE14" i="27"/>
  <c r="HV14" i="27"/>
  <c r="IH14" i="27"/>
  <c r="IT14" i="27"/>
  <c r="JF14" i="27"/>
  <c r="JR14" i="27"/>
  <c r="KD14" i="27"/>
  <c r="KP14" i="27"/>
  <c r="LB14" i="27"/>
  <c r="LN14" i="27"/>
  <c r="LZ14" i="27"/>
  <c r="ML14" i="27"/>
  <c r="MX14" i="27"/>
  <c r="NJ14" i="27"/>
  <c r="NV14" i="27"/>
  <c r="OH14" i="27"/>
  <c r="OT14" i="27"/>
  <c r="PF14" i="27"/>
  <c r="HW14" i="27"/>
  <c r="II14" i="27"/>
  <c r="IU14" i="27"/>
  <c r="JG14" i="27"/>
  <c r="JS14" i="27"/>
  <c r="KE14" i="27"/>
  <c r="KQ14" i="27"/>
  <c r="LC14" i="27"/>
  <c r="LO14" i="27"/>
  <c r="MA14" i="27"/>
  <c r="MM14" i="27"/>
  <c r="MY14" i="27"/>
  <c r="NK14" i="27"/>
  <c r="NW14" i="27"/>
  <c r="OI14" i="27"/>
  <c r="OU14" i="27"/>
  <c r="PG14" i="27"/>
  <c r="HX14" i="27"/>
  <c r="KR14" i="27"/>
  <c r="NL14" i="27"/>
  <c r="HY14" i="27"/>
  <c r="KS14" i="27"/>
  <c r="NM14" i="27"/>
  <c r="IJ14" i="27"/>
  <c r="LD14" i="27"/>
  <c r="NX14" i="27"/>
  <c r="IK14" i="27"/>
  <c r="LE14" i="27"/>
  <c r="NY14" i="27"/>
  <c r="IV14" i="27"/>
  <c r="LP14" i="27"/>
  <c r="OJ14" i="27"/>
  <c r="IW14" i="27"/>
  <c r="LQ14" i="27"/>
  <c r="OK14" i="27"/>
  <c r="JH14" i="27"/>
  <c r="MB14" i="27"/>
  <c r="OV14" i="27"/>
  <c r="JI14" i="27"/>
  <c r="MC14" i="27"/>
  <c r="OW14" i="27"/>
  <c r="JT14" i="27"/>
  <c r="MN14" i="27"/>
  <c r="PH14" i="27"/>
  <c r="JU14" i="27"/>
  <c r="MO14" i="27"/>
  <c r="PI14" i="27"/>
  <c r="KF14" i="27"/>
  <c r="KG14" i="27"/>
  <c r="MZ14" i="27"/>
  <c r="NA14" i="27"/>
  <c r="E77" i="27"/>
  <c r="O77" i="27" s="1"/>
  <c r="P77" i="27" s="1"/>
  <c r="G49" i="27"/>
  <c r="W49" i="27" s="1"/>
  <c r="HT96" i="27"/>
  <c r="HT84" i="27"/>
  <c r="HT72" i="27"/>
  <c r="HT48" i="27"/>
  <c r="PH103" i="27"/>
  <c r="OV103" i="27"/>
  <c r="OJ103" i="27"/>
  <c r="NX103" i="27"/>
  <c r="NL103" i="27"/>
  <c r="MZ103" i="27"/>
  <c r="MN103" i="27"/>
  <c r="MB103" i="27"/>
  <c r="LP103" i="27"/>
  <c r="LD103" i="27"/>
  <c r="KR103" i="27"/>
  <c r="KF103" i="27"/>
  <c r="JT103" i="27"/>
  <c r="JH103" i="27"/>
  <c r="IV103" i="27"/>
  <c r="IJ103" i="27"/>
  <c r="HX103" i="27"/>
  <c r="PD102" i="27"/>
  <c r="OR102" i="27"/>
  <c r="OF102" i="27"/>
  <c r="NT102" i="27"/>
  <c r="NH102" i="27"/>
  <c r="MV102" i="27"/>
  <c r="MJ102" i="27"/>
  <c r="LX102" i="27"/>
  <c r="LL102" i="27"/>
  <c r="KZ102" i="27"/>
  <c r="KN102" i="27"/>
  <c r="KB102" i="27"/>
  <c r="JP102" i="27"/>
  <c r="JD102" i="27"/>
  <c r="IR102" i="27"/>
  <c r="IF102" i="27"/>
  <c r="PL101" i="27"/>
  <c r="OZ101" i="27"/>
  <c r="ON101" i="27"/>
  <c r="OB101" i="27"/>
  <c r="NP101" i="27"/>
  <c r="ND101" i="27"/>
  <c r="MR101" i="27"/>
  <c r="MF101" i="27"/>
  <c r="LT101" i="27"/>
  <c r="LH101" i="27"/>
  <c r="KV101" i="27"/>
  <c r="KJ101" i="27"/>
  <c r="JX101" i="27"/>
  <c r="JL101" i="27"/>
  <c r="IZ101" i="27"/>
  <c r="IN101" i="27"/>
  <c r="IB101" i="27"/>
  <c r="PH100" i="27"/>
  <c r="OV100" i="27"/>
  <c r="OJ100" i="27"/>
  <c r="NX100" i="27"/>
  <c r="NL100" i="27"/>
  <c r="MZ100" i="27"/>
  <c r="MN100" i="27"/>
  <c r="MB100" i="27"/>
  <c r="LP100" i="27"/>
  <c r="LD100" i="27"/>
  <c r="KR100" i="27"/>
  <c r="KF100" i="27"/>
  <c r="JT100" i="27"/>
  <c r="JH100" i="27"/>
  <c r="IV100" i="27"/>
  <c r="IJ100" i="27"/>
  <c r="HX100" i="27"/>
  <c r="PD99" i="27"/>
  <c r="OR99" i="27"/>
  <c r="OF99" i="27"/>
  <c r="NT99" i="27"/>
  <c r="NH99" i="27"/>
  <c r="MV99" i="27"/>
  <c r="MJ99" i="27"/>
  <c r="LX99" i="27"/>
  <c r="LL99" i="27"/>
  <c r="KZ99" i="27"/>
  <c r="KN99" i="27"/>
  <c r="KB99" i="27"/>
  <c r="JP99" i="27"/>
  <c r="JD99" i="27"/>
  <c r="IR99" i="27"/>
  <c r="IF99" i="27"/>
  <c r="PL98" i="27"/>
  <c r="OZ98" i="27"/>
  <c r="ON98" i="27"/>
  <c r="OB98" i="27"/>
  <c r="NP98" i="27"/>
  <c r="ND98" i="27"/>
  <c r="MR98" i="27"/>
  <c r="MF98" i="27"/>
  <c r="LT98" i="27"/>
  <c r="LH98" i="27"/>
  <c r="KV98" i="27"/>
  <c r="KJ98" i="27"/>
  <c r="JX98" i="27"/>
  <c r="JL98" i="27"/>
  <c r="IZ98" i="27"/>
  <c r="IN98" i="27"/>
  <c r="IB98" i="27"/>
  <c r="PH97" i="27"/>
  <c r="OV97" i="27"/>
  <c r="OJ97" i="27"/>
  <c r="NX97" i="27"/>
  <c r="NL97" i="27"/>
  <c r="MZ97" i="27"/>
  <c r="MN97" i="27"/>
  <c r="MB97" i="27"/>
  <c r="LP97" i="27"/>
  <c r="LD97" i="27"/>
  <c r="KR97" i="27"/>
  <c r="KF97" i="27"/>
  <c r="JT97" i="27"/>
  <c r="JH97" i="27"/>
  <c r="IV97" i="27"/>
  <c r="IJ97" i="27"/>
  <c r="HX97" i="27"/>
  <c r="PD96" i="27"/>
  <c r="OR96" i="27"/>
  <c r="OF96" i="27"/>
  <c r="NT96" i="27"/>
  <c r="NH96" i="27"/>
  <c r="MV96" i="27"/>
  <c r="MJ96" i="27"/>
  <c r="LX96" i="27"/>
  <c r="LL96" i="27"/>
  <c r="KZ96" i="27"/>
  <c r="KN96" i="27"/>
  <c r="KB96" i="27"/>
  <c r="JP96" i="27"/>
  <c r="JD96" i="27"/>
  <c r="IR96" i="27"/>
  <c r="IF96" i="27"/>
  <c r="PL95" i="27"/>
  <c r="OZ95" i="27"/>
  <c r="ON95" i="27"/>
  <c r="OB95" i="27"/>
  <c r="NP95" i="27"/>
  <c r="ND95" i="27"/>
  <c r="MR95" i="27"/>
  <c r="MF95" i="27"/>
  <c r="LT95" i="27"/>
  <c r="LH95" i="27"/>
  <c r="KV95" i="27"/>
  <c r="KJ95" i="27"/>
  <c r="JX95" i="27"/>
  <c r="JL95" i="27"/>
  <c r="IZ95" i="27"/>
  <c r="IN95" i="27"/>
  <c r="IB95" i="27"/>
  <c r="PH94" i="27"/>
  <c r="OV94" i="27"/>
  <c r="OJ94" i="27"/>
  <c r="NX94" i="27"/>
  <c r="NL94" i="27"/>
  <c r="MZ94" i="27"/>
  <c r="MN94" i="27"/>
  <c r="MB94" i="27"/>
  <c r="LP94" i="27"/>
  <c r="LD94" i="27"/>
  <c r="KR94" i="27"/>
  <c r="KF94" i="27"/>
  <c r="JT94" i="27"/>
  <c r="JH94" i="27"/>
  <c r="IV94" i="27"/>
  <c r="IJ94" i="27"/>
  <c r="HX94" i="27"/>
  <c r="PD93" i="27"/>
  <c r="OR93" i="27"/>
  <c r="OF93" i="27"/>
  <c r="NT93" i="27"/>
  <c r="NH93" i="27"/>
  <c r="MV93" i="27"/>
  <c r="MJ93" i="27"/>
  <c r="LX93" i="27"/>
  <c r="LL93" i="27"/>
  <c r="KZ93" i="27"/>
  <c r="KN93" i="27"/>
  <c r="KB93" i="27"/>
  <c r="JP93" i="27"/>
  <c r="JD93" i="27"/>
  <c r="IR93" i="27"/>
  <c r="IF93" i="27"/>
  <c r="PL92" i="27"/>
  <c r="OZ92" i="27"/>
  <c r="ON92" i="27"/>
  <c r="OB92" i="27"/>
  <c r="NP92" i="27"/>
  <c r="ND92" i="27"/>
  <c r="MR92" i="27"/>
  <c r="MF92" i="27"/>
  <c r="LT92" i="27"/>
  <c r="LH92" i="27"/>
  <c r="KV92" i="27"/>
  <c r="KJ92" i="27"/>
  <c r="JX92" i="27"/>
  <c r="JL92" i="27"/>
  <c r="IZ92" i="27"/>
  <c r="IN92" i="27"/>
  <c r="IB92" i="27"/>
  <c r="PH91" i="27"/>
  <c r="OV91" i="27"/>
  <c r="OJ91" i="27"/>
  <c r="NX91" i="27"/>
  <c r="NL91" i="27"/>
  <c r="MZ91" i="27"/>
  <c r="LQ91" i="27"/>
  <c r="KG91" i="27"/>
  <c r="IR91" i="27"/>
  <c r="ON90" i="27"/>
  <c r="MF90" i="27"/>
  <c r="JL90" i="27"/>
  <c r="OJ89" i="27"/>
  <c r="LP89" i="27"/>
  <c r="IV89" i="27"/>
  <c r="NT88" i="27"/>
  <c r="KZ88" i="27"/>
  <c r="IF88" i="27"/>
  <c r="ND87" i="27"/>
  <c r="KJ87" i="27"/>
  <c r="PH86" i="27"/>
  <c r="MN86" i="27"/>
  <c r="JT86" i="27"/>
  <c r="OR85" i="27"/>
  <c r="LX85" i="27"/>
  <c r="JD85" i="27"/>
  <c r="OB84" i="27"/>
  <c r="LH84" i="27"/>
  <c r="IN84" i="27"/>
  <c r="NL83" i="27"/>
  <c r="KR83" i="27"/>
  <c r="HX83" i="27"/>
  <c r="MV82" i="27"/>
  <c r="KB82" i="27"/>
  <c r="MK81" i="27"/>
  <c r="OO80" i="27"/>
  <c r="JA80" i="27"/>
  <c r="LE79" i="27"/>
  <c r="NI78" i="27"/>
  <c r="HU78" i="27"/>
  <c r="JY77" i="27"/>
  <c r="MC76" i="27"/>
  <c r="OG75" i="27"/>
  <c r="IS75" i="27"/>
  <c r="KW74" i="27"/>
  <c r="NA73" i="27"/>
  <c r="PE72" i="27"/>
  <c r="JQ72" i="27"/>
  <c r="JD53" i="27"/>
  <c r="R20" i="27"/>
  <c r="B20" i="27"/>
  <c r="HZ20" i="27"/>
  <c r="IL20" i="27"/>
  <c r="IX20" i="27"/>
  <c r="JJ20" i="27"/>
  <c r="JV20" i="27"/>
  <c r="KH20" i="27"/>
  <c r="KT20" i="27"/>
  <c r="LF20" i="27"/>
  <c r="LR20" i="27"/>
  <c r="MD20" i="27"/>
  <c r="MP20" i="27"/>
  <c r="NB20" i="27"/>
  <c r="NN20" i="27"/>
  <c r="NZ20" i="27"/>
  <c r="OL20" i="27"/>
  <c r="OX20" i="27"/>
  <c r="PJ20" i="27"/>
  <c r="IA20" i="27"/>
  <c r="IM20" i="27"/>
  <c r="IY20" i="27"/>
  <c r="JK20" i="27"/>
  <c r="JW20" i="27"/>
  <c r="KI20" i="27"/>
  <c r="KU20" i="27"/>
  <c r="LG20" i="27"/>
  <c r="LS20" i="27"/>
  <c r="ME20" i="27"/>
  <c r="MQ20" i="27"/>
  <c r="NC20" i="27"/>
  <c r="NO20" i="27"/>
  <c r="OA20" i="27"/>
  <c r="OM20" i="27"/>
  <c r="OY20" i="27"/>
  <c r="PK20" i="27"/>
  <c r="IB20" i="27"/>
  <c r="IN20" i="27"/>
  <c r="IZ20" i="27"/>
  <c r="JL20" i="27"/>
  <c r="JX20" i="27"/>
  <c r="KJ20" i="27"/>
  <c r="KV20" i="27"/>
  <c r="LH20" i="27"/>
  <c r="LT20" i="27"/>
  <c r="MF20" i="27"/>
  <c r="MR20" i="27"/>
  <c r="ND20" i="27"/>
  <c r="NP20" i="27"/>
  <c r="OB20" i="27"/>
  <c r="ON20" i="27"/>
  <c r="OZ20" i="27"/>
  <c r="PL20" i="27"/>
  <c r="IC20" i="27"/>
  <c r="IO20" i="27"/>
  <c r="JA20" i="27"/>
  <c r="JM20" i="27"/>
  <c r="JY20" i="27"/>
  <c r="KK20" i="27"/>
  <c r="KW20" i="27"/>
  <c r="LI20" i="27"/>
  <c r="LU20" i="27"/>
  <c r="MG20" i="27"/>
  <c r="MS20" i="27"/>
  <c r="NE20" i="27"/>
  <c r="NQ20" i="27"/>
  <c r="OC20" i="27"/>
  <c r="OO20" i="27"/>
  <c r="PA20" i="27"/>
  <c r="ID20" i="27"/>
  <c r="IP20" i="27"/>
  <c r="JB20" i="27"/>
  <c r="JN20" i="27"/>
  <c r="JZ20" i="27"/>
  <c r="KL20" i="27"/>
  <c r="KX20" i="27"/>
  <c r="LJ20" i="27"/>
  <c r="LV20" i="27"/>
  <c r="MH20" i="27"/>
  <c r="MT20" i="27"/>
  <c r="NF20" i="27"/>
  <c r="NR20" i="27"/>
  <c r="OD20" i="27"/>
  <c r="OP20" i="27"/>
  <c r="PB20" i="27"/>
  <c r="IE20" i="27"/>
  <c r="IQ20" i="27"/>
  <c r="JC20" i="27"/>
  <c r="JO20" i="27"/>
  <c r="KA20" i="27"/>
  <c r="KM20" i="27"/>
  <c r="KY20" i="27"/>
  <c r="LK20" i="27"/>
  <c r="LW20" i="27"/>
  <c r="MI20" i="27"/>
  <c r="MU20" i="27"/>
  <c r="NG20" i="27"/>
  <c r="NS20" i="27"/>
  <c r="OE20" i="27"/>
  <c r="OQ20" i="27"/>
  <c r="PC20" i="27"/>
  <c r="IF20" i="27"/>
  <c r="IR20" i="27"/>
  <c r="JD20" i="27"/>
  <c r="JP20" i="27"/>
  <c r="KB20" i="27"/>
  <c r="KN20" i="27"/>
  <c r="KZ20" i="27"/>
  <c r="LL20" i="27"/>
  <c r="LX20" i="27"/>
  <c r="MJ20" i="27"/>
  <c r="MV20" i="27"/>
  <c r="NH20" i="27"/>
  <c r="NT20" i="27"/>
  <c r="OF20" i="27"/>
  <c r="OR20" i="27"/>
  <c r="PD20" i="27"/>
  <c r="HU20" i="27"/>
  <c r="IG20" i="27"/>
  <c r="IS20" i="27"/>
  <c r="JE20" i="27"/>
  <c r="JQ20" i="27"/>
  <c r="KC20" i="27"/>
  <c r="KO20" i="27"/>
  <c r="LA20" i="27"/>
  <c r="LM20" i="27"/>
  <c r="LY20" i="27"/>
  <c r="MK20" i="27"/>
  <c r="MW20" i="27"/>
  <c r="NI20" i="27"/>
  <c r="NU20" i="27"/>
  <c r="OG20" i="27"/>
  <c r="OS20" i="27"/>
  <c r="PE20" i="27"/>
  <c r="HV20" i="27"/>
  <c r="IH20" i="27"/>
  <c r="IT20" i="27"/>
  <c r="JF20" i="27"/>
  <c r="JR20" i="27"/>
  <c r="KD20" i="27"/>
  <c r="KP20" i="27"/>
  <c r="LB20" i="27"/>
  <c r="LN20" i="27"/>
  <c r="LZ20" i="27"/>
  <c r="ML20" i="27"/>
  <c r="MX20" i="27"/>
  <c r="NJ20" i="27"/>
  <c r="NV20" i="27"/>
  <c r="OH20" i="27"/>
  <c r="OT20" i="27"/>
  <c r="PF20" i="27"/>
  <c r="HW20" i="27"/>
  <c r="II20" i="27"/>
  <c r="IU20" i="27"/>
  <c r="JG20" i="27"/>
  <c r="JS20" i="27"/>
  <c r="KE20" i="27"/>
  <c r="KQ20" i="27"/>
  <c r="LC20" i="27"/>
  <c r="LO20" i="27"/>
  <c r="MA20" i="27"/>
  <c r="MM20" i="27"/>
  <c r="MY20" i="27"/>
  <c r="NK20" i="27"/>
  <c r="NW20" i="27"/>
  <c r="OI20" i="27"/>
  <c r="OU20" i="27"/>
  <c r="PG20" i="27"/>
  <c r="IV20" i="27"/>
  <c r="LP20" i="27"/>
  <c r="OJ20" i="27"/>
  <c r="IW20" i="27"/>
  <c r="LQ20" i="27"/>
  <c r="OK20" i="27"/>
  <c r="JH20" i="27"/>
  <c r="MB20" i="27"/>
  <c r="OV20" i="27"/>
  <c r="JI20" i="27"/>
  <c r="MC20" i="27"/>
  <c r="OW20" i="27"/>
  <c r="JT20" i="27"/>
  <c r="MN20" i="27"/>
  <c r="PH20" i="27"/>
  <c r="JU20" i="27"/>
  <c r="MO20" i="27"/>
  <c r="PI20" i="27"/>
  <c r="KF20" i="27"/>
  <c r="MZ20" i="27"/>
  <c r="KG20" i="27"/>
  <c r="NA20" i="27"/>
  <c r="HX20" i="27"/>
  <c r="KR20" i="27"/>
  <c r="NL20" i="27"/>
  <c r="HY20" i="27"/>
  <c r="KS20" i="27"/>
  <c r="NM20" i="27"/>
  <c r="IJ20" i="27"/>
  <c r="IK20" i="27"/>
  <c r="LD20" i="27"/>
  <c r="LE20" i="27"/>
  <c r="NX20" i="27"/>
  <c r="NY20" i="27"/>
  <c r="IQ96" i="27"/>
  <c r="PK95" i="27"/>
  <c r="OY95" i="27"/>
  <c r="OM95" i="27"/>
  <c r="OA95" i="27"/>
  <c r="NO95" i="27"/>
  <c r="NC95" i="27"/>
  <c r="MQ95" i="27"/>
  <c r="ME95" i="27"/>
  <c r="LS95" i="27"/>
  <c r="LG95" i="27"/>
  <c r="KU95" i="27"/>
  <c r="KI95" i="27"/>
  <c r="JW95" i="27"/>
  <c r="JK95" i="27"/>
  <c r="IY95" i="27"/>
  <c r="IM95" i="27"/>
  <c r="IA95" i="27"/>
  <c r="PG94" i="27"/>
  <c r="OU94" i="27"/>
  <c r="OI94" i="27"/>
  <c r="NW94" i="27"/>
  <c r="NK94" i="27"/>
  <c r="MY94" i="27"/>
  <c r="MM94" i="27"/>
  <c r="MA94" i="27"/>
  <c r="LO94" i="27"/>
  <c r="LC94" i="27"/>
  <c r="KQ94" i="27"/>
  <c r="KE94" i="27"/>
  <c r="JS94" i="27"/>
  <c r="JG94" i="27"/>
  <c r="IU94" i="27"/>
  <c r="II94" i="27"/>
  <c r="HW94" i="27"/>
  <c r="PC93" i="27"/>
  <c r="OQ93" i="27"/>
  <c r="OE93" i="27"/>
  <c r="NS93" i="27"/>
  <c r="NG93" i="27"/>
  <c r="MU93" i="27"/>
  <c r="MI93" i="27"/>
  <c r="LW93" i="27"/>
  <c r="LK93" i="27"/>
  <c r="KY93" i="27"/>
  <c r="KM93" i="27"/>
  <c r="KA93" i="27"/>
  <c r="JO93" i="27"/>
  <c r="JC93" i="27"/>
  <c r="IQ93" i="27"/>
  <c r="PK92" i="27"/>
  <c r="OY92" i="27"/>
  <c r="OM92" i="27"/>
  <c r="OA92" i="27"/>
  <c r="NO92" i="27"/>
  <c r="NC92" i="27"/>
  <c r="MQ92" i="27"/>
  <c r="ME92" i="27"/>
  <c r="LS92" i="27"/>
  <c r="LG92" i="27"/>
  <c r="KU92" i="27"/>
  <c r="KI92" i="27"/>
  <c r="JW92" i="27"/>
  <c r="JK92" i="27"/>
  <c r="IY92" i="27"/>
  <c r="IM92" i="27"/>
  <c r="IA92" i="27"/>
  <c r="PG91" i="27"/>
  <c r="OU91" i="27"/>
  <c r="OI91" i="27"/>
  <c r="NW91" i="27"/>
  <c r="NK91" i="27"/>
  <c r="MW91" i="27"/>
  <c r="LM91" i="27"/>
  <c r="KC91" i="27"/>
  <c r="IP91" i="27"/>
  <c r="OL90" i="27"/>
  <c r="LY90" i="27"/>
  <c r="JE90" i="27"/>
  <c r="OC89" i="27"/>
  <c r="LI89" i="27"/>
  <c r="IO89" i="27"/>
  <c r="NM88" i="27"/>
  <c r="KS88" i="27"/>
  <c r="HY88" i="27"/>
  <c r="MW87" i="27"/>
  <c r="KC87" i="27"/>
  <c r="PA86" i="27"/>
  <c r="MG86" i="27"/>
  <c r="JM86" i="27"/>
  <c r="OK85" i="27"/>
  <c r="LQ85" i="27"/>
  <c r="IW85" i="27"/>
  <c r="NU84" i="27"/>
  <c r="LA84" i="27"/>
  <c r="NE83" i="27"/>
  <c r="KK83" i="27"/>
  <c r="PI82" i="27"/>
  <c r="MO82" i="27"/>
  <c r="JU82" i="27"/>
  <c r="LY81" i="27"/>
  <c r="OC80" i="27"/>
  <c r="IO80" i="27"/>
  <c r="KS79" i="27"/>
  <c r="MW78" i="27"/>
  <c r="PA77" i="27"/>
  <c r="JM77" i="27"/>
  <c r="LQ76" i="27"/>
  <c r="NU75" i="27"/>
  <c r="IG75" i="27"/>
  <c r="KK74" i="27"/>
  <c r="MO73" i="27"/>
  <c r="OS72" i="27"/>
  <c r="R93" i="27"/>
  <c r="B93" i="27"/>
  <c r="R33" i="27"/>
  <c r="B33" i="27"/>
  <c r="ID33" i="27"/>
  <c r="IP33" i="27"/>
  <c r="JB33" i="27"/>
  <c r="JN33" i="27"/>
  <c r="JZ33" i="27"/>
  <c r="KL33" i="27"/>
  <c r="KX33" i="27"/>
  <c r="LJ33" i="27"/>
  <c r="LV33" i="27"/>
  <c r="MH33" i="27"/>
  <c r="MT33" i="27"/>
  <c r="NF33" i="27"/>
  <c r="NR33" i="27"/>
  <c r="OD33" i="27"/>
  <c r="OP33" i="27"/>
  <c r="PB33" i="27"/>
  <c r="IE33" i="27"/>
  <c r="IQ33" i="27"/>
  <c r="JC33" i="27"/>
  <c r="JO33" i="27"/>
  <c r="KA33" i="27"/>
  <c r="KM33" i="27"/>
  <c r="KY33" i="27"/>
  <c r="LK33" i="27"/>
  <c r="LW33" i="27"/>
  <c r="MI33" i="27"/>
  <c r="MU33" i="27"/>
  <c r="NG33" i="27"/>
  <c r="NS33" i="27"/>
  <c r="OE33" i="27"/>
  <c r="OQ33" i="27"/>
  <c r="PC33" i="27"/>
  <c r="IF33" i="27"/>
  <c r="IR33" i="27"/>
  <c r="JD33" i="27"/>
  <c r="JP33" i="27"/>
  <c r="KB33" i="27"/>
  <c r="KN33" i="27"/>
  <c r="KZ33" i="27"/>
  <c r="LL33" i="27"/>
  <c r="LX33" i="27"/>
  <c r="MJ33" i="27"/>
  <c r="MV33" i="27"/>
  <c r="NH33" i="27"/>
  <c r="NT33" i="27"/>
  <c r="OF33" i="27"/>
  <c r="OR33" i="27"/>
  <c r="PD33" i="27"/>
  <c r="HU33" i="27"/>
  <c r="IG33" i="27"/>
  <c r="IS33" i="27"/>
  <c r="JE33" i="27"/>
  <c r="JQ33" i="27"/>
  <c r="KC33" i="27"/>
  <c r="KO33" i="27"/>
  <c r="LA33" i="27"/>
  <c r="LM33" i="27"/>
  <c r="LY33" i="27"/>
  <c r="MK33" i="27"/>
  <c r="MW33" i="27"/>
  <c r="NI33" i="27"/>
  <c r="NU33" i="27"/>
  <c r="OG33" i="27"/>
  <c r="OS33" i="27"/>
  <c r="PE33" i="27"/>
  <c r="HV33" i="27"/>
  <c r="IH33" i="27"/>
  <c r="IT33" i="27"/>
  <c r="JF33" i="27"/>
  <c r="JR33" i="27"/>
  <c r="KD33" i="27"/>
  <c r="KP33" i="27"/>
  <c r="LB33" i="27"/>
  <c r="LN33" i="27"/>
  <c r="LZ33" i="27"/>
  <c r="ML33" i="27"/>
  <c r="MX33" i="27"/>
  <c r="NJ33" i="27"/>
  <c r="NV33" i="27"/>
  <c r="OH33" i="27"/>
  <c r="OT33" i="27"/>
  <c r="HW33" i="27"/>
  <c r="II33" i="27"/>
  <c r="IU33" i="27"/>
  <c r="JG33" i="27"/>
  <c r="JS33" i="27"/>
  <c r="KE33" i="27"/>
  <c r="KQ33" i="27"/>
  <c r="LC33" i="27"/>
  <c r="LO33" i="27"/>
  <c r="MA33" i="27"/>
  <c r="MM33" i="27"/>
  <c r="MY33" i="27"/>
  <c r="NK33" i="27"/>
  <c r="NW33" i="27"/>
  <c r="OI33" i="27"/>
  <c r="OU33" i="27"/>
  <c r="PG33" i="27"/>
  <c r="HX33" i="27"/>
  <c r="IJ33" i="27"/>
  <c r="IV33" i="27"/>
  <c r="JH33" i="27"/>
  <c r="JT33" i="27"/>
  <c r="KF33" i="27"/>
  <c r="KR33" i="27"/>
  <c r="LD33" i="27"/>
  <c r="LP33" i="27"/>
  <c r="MB33" i="27"/>
  <c r="MN33" i="27"/>
  <c r="MZ33" i="27"/>
  <c r="NL33" i="27"/>
  <c r="NX33" i="27"/>
  <c r="OJ33" i="27"/>
  <c r="OV33" i="27"/>
  <c r="PH33" i="27"/>
  <c r="HY33" i="27"/>
  <c r="IK33" i="27"/>
  <c r="IW33" i="27"/>
  <c r="JI33" i="27"/>
  <c r="JU33" i="27"/>
  <c r="KG33" i="27"/>
  <c r="KS33" i="27"/>
  <c r="LE33" i="27"/>
  <c r="LQ33" i="27"/>
  <c r="MC33" i="27"/>
  <c r="MO33" i="27"/>
  <c r="NA33" i="27"/>
  <c r="NM33" i="27"/>
  <c r="NY33" i="27"/>
  <c r="OK33" i="27"/>
  <c r="OW33" i="27"/>
  <c r="PI33" i="27"/>
  <c r="HZ33" i="27"/>
  <c r="IL33" i="27"/>
  <c r="IX33" i="27"/>
  <c r="JJ33" i="27"/>
  <c r="JV33" i="27"/>
  <c r="KH33" i="27"/>
  <c r="KT33" i="27"/>
  <c r="LF33" i="27"/>
  <c r="LR33" i="27"/>
  <c r="MD33" i="27"/>
  <c r="MP33" i="27"/>
  <c r="NB33" i="27"/>
  <c r="NN33" i="27"/>
  <c r="NZ33" i="27"/>
  <c r="OL33" i="27"/>
  <c r="OX33" i="27"/>
  <c r="PJ33" i="27"/>
  <c r="JM33" i="27"/>
  <c r="LI33" i="27"/>
  <c r="NE33" i="27"/>
  <c r="PA33" i="27"/>
  <c r="IA33" i="27"/>
  <c r="JW33" i="27"/>
  <c r="LS33" i="27"/>
  <c r="NO33" i="27"/>
  <c r="PF33" i="27"/>
  <c r="IB33" i="27"/>
  <c r="JX33" i="27"/>
  <c r="LT33" i="27"/>
  <c r="NP33" i="27"/>
  <c r="PK33" i="27"/>
  <c r="IC33" i="27"/>
  <c r="JY33" i="27"/>
  <c r="LU33" i="27"/>
  <c r="NQ33" i="27"/>
  <c r="PL33" i="27"/>
  <c r="IM33" i="27"/>
  <c r="KI33" i="27"/>
  <c r="ME33" i="27"/>
  <c r="OA33" i="27"/>
  <c r="IN33" i="27"/>
  <c r="KJ33" i="27"/>
  <c r="MF33" i="27"/>
  <c r="OB33" i="27"/>
  <c r="IO33" i="27"/>
  <c r="KK33" i="27"/>
  <c r="MG33" i="27"/>
  <c r="OC33" i="27"/>
  <c r="IY33" i="27"/>
  <c r="KU33" i="27"/>
  <c r="MQ33" i="27"/>
  <c r="OM33" i="27"/>
  <c r="IZ33" i="27"/>
  <c r="KV33" i="27"/>
  <c r="MR33" i="27"/>
  <c r="ON33" i="27"/>
  <c r="JA33" i="27"/>
  <c r="KW33" i="27"/>
  <c r="MS33" i="27"/>
  <c r="OO33" i="27"/>
  <c r="JK33" i="27"/>
  <c r="JL33" i="27"/>
  <c r="LG33" i="27"/>
  <c r="LH33" i="27"/>
  <c r="NC33" i="27"/>
  <c r="ND33" i="27"/>
  <c r="OY33" i="27"/>
  <c r="OZ33" i="27"/>
  <c r="R61" i="27"/>
  <c r="B61" i="27"/>
  <c r="IC61" i="27"/>
  <c r="IO61" i="27"/>
  <c r="JA61" i="27"/>
  <c r="JM61" i="27"/>
  <c r="JY61" i="27"/>
  <c r="KK61" i="27"/>
  <c r="KW61" i="27"/>
  <c r="LI61" i="27"/>
  <c r="LU61" i="27"/>
  <c r="MG61" i="27"/>
  <c r="MS61" i="27"/>
  <c r="NE61" i="27"/>
  <c r="NQ61" i="27"/>
  <c r="OC61" i="27"/>
  <c r="OO61" i="27"/>
  <c r="PA61" i="27"/>
  <c r="ID61" i="27"/>
  <c r="IP61" i="27"/>
  <c r="JB61" i="27"/>
  <c r="JN61" i="27"/>
  <c r="JZ61" i="27"/>
  <c r="KL61" i="27"/>
  <c r="KX61" i="27"/>
  <c r="LJ61" i="27"/>
  <c r="LV61" i="27"/>
  <c r="MH61" i="27"/>
  <c r="MT61" i="27"/>
  <c r="NF61" i="27"/>
  <c r="NR61" i="27"/>
  <c r="OD61" i="27"/>
  <c r="OP61" i="27"/>
  <c r="PB61" i="27"/>
  <c r="IE61" i="27"/>
  <c r="IQ61" i="27"/>
  <c r="JC61" i="27"/>
  <c r="JO61" i="27"/>
  <c r="KA61" i="27"/>
  <c r="KM61" i="27"/>
  <c r="KY61" i="27"/>
  <c r="LK61" i="27"/>
  <c r="LW61" i="27"/>
  <c r="MI61" i="27"/>
  <c r="MU61" i="27"/>
  <c r="NG61" i="27"/>
  <c r="NS61" i="27"/>
  <c r="OE61" i="27"/>
  <c r="OQ61" i="27"/>
  <c r="PC61" i="27"/>
  <c r="IF61" i="27"/>
  <c r="IR61" i="27"/>
  <c r="JD61" i="27"/>
  <c r="JP61" i="27"/>
  <c r="KB61" i="27"/>
  <c r="KN61" i="27"/>
  <c r="KZ61" i="27"/>
  <c r="LL61" i="27"/>
  <c r="LX61" i="27"/>
  <c r="MJ61" i="27"/>
  <c r="MV61" i="27"/>
  <c r="NH61" i="27"/>
  <c r="NT61" i="27"/>
  <c r="OF61" i="27"/>
  <c r="OR61" i="27"/>
  <c r="PD61" i="27"/>
  <c r="HU61" i="27"/>
  <c r="IG61" i="27"/>
  <c r="IS61" i="27"/>
  <c r="JE61" i="27"/>
  <c r="JQ61" i="27"/>
  <c r="KC61" i="27"/>
  <c r="KO61" i="27"/>
  <c r="LA61" i="27"/>
  <c r="LM61" i="27"/>
  <c r="LY61" i="27"/>
  <c r="MK61" i="27"/>
  <c r="MW61" i="27"/>
  <c r="NI61" i="27"/>
  <c r="NU61" i="27"/>
  <c r="OG61" i="27"/>
  <c r="OS61" i="27"/>
  <c r="PE61" i="27"/>
  <c r="HV61" i="27"/>
  <c r="IH61" i="27"/>
  <c r="IT61" i="27"/>
  <c r="JF61" i="27"/>
  <c r="JR61" i="27"/>
  <c r="KD61" i="27"/>
  <c r="KP61" i="27"/>
  <c r="LB61" i="27"/>
  <c r="LN61" i="27"/>
  <c r="LZ61" i="27"/>
  <c r="ML61" i="27"/>
  <c r="MX61" i="27"/>
  <c r="NJ61" i="27"/>
  <c r="NV61" i="27"/>
  <c r="OH61" i="27"/>
  <c r="OT61" i="27"/>
  <c r="PF61" i="27"/>
  <c r="HW61" i="27"/>
  <c r="II61" i="27"/>
  <c r="IU61" i="27"/>
  <c r="JG61" i="27"/>
  <c r="JS61" i="27"/>
  <c r="KE61" i="27"/>
  <c r="KQ61" i="27"/>
  <c r="LC61" i="27"/>
  <c r="LO61" i="27"/>
  <c r="MA61" i="27"/>
  <c r="MM61" i="27"/>
  <c r="MY61" i="27"/>
  <c r="NK61" i="27"/>
  <c r="NW61" i="27"/>
  <c r="OI61" i="27"/>
  <c r="OU61" i="27"/>
  <c r="PG61" i="27"/>
  <c r="HX61" i="27"/>
  <c r="IJ61" i="27"/>
  <c r="IV61" i="27"/>
  <c r="JH61" i="27"/>
  <c r="JT61" i="27"/>
  <c r="KF61" i="27"/>
  <c r="KR61" i="27"/>
  <c r="LD61" i="27"/>
  <c r="LP61" i="27"/>
  <c r="MB61" i="27"/>
  <c r="MN61" i="27"/>
  <c r="MZ61" i="27"/>
  <c r="NL61" i="27"/>
  <c r="NX61" i="27"/>
  <c r="OJ61" i="27"/>
  <c r="OV61" i="27"/>
  <c r="PH61" i="27"/>
  <c r="HY61" i="27"/>
  <c r="IK61" i="27"/>
  <c r="IW61" i="27"/>
  <c r="JI61" i="27"/>
  <c r="JU61" i="27"/>
  <c r="KG61" i="27"/>
  <c r="KS61" i="27"/>
  <c r="LE61" i="27"/>
  <c r="LQ61" i="27"/>
  <c r="MC61" i="27"/>
  <c r="MO61" i="27"/>
  <c r="NA61" i="27"/>
  <c r="NM61" i="27"/>
  <c r="NY61" i="27"/>
  <c r="OK61" i="27"/>
  <c r="OW61" i="27"/>
  <c r="PI61" i="27"/>
  <c r="HZ61" i="27"/>
  <c r="IL61" i="27"/>
  <c r="IX61" i="27"/>
  <c r="JJ61" i="27"/>
  <c r="JV61" i="27"/>
  <c r="KH61" i="27"/>
  <c r="KT61" i="27"/>
  <c r="LF61" i="27"/>
  <c r="LR61" i="27"/>
  <c r="MD61" i="27"/>
  <c r="MP61" i="27"/>
  <c r="NB61" i="27"/>
  <c r="NN61" i="27"/>
  <c r="NZ61" i="27"/>
  <c r="OL61" i="27"/>
  <c r="OX61" i="27"/>
  <c r="PJ61" i="27"/>
  <c r="IY61" i="27"/>
  <c r="LS61" i="27"/>
  <c r="OM61" i="27"/>
  <c r="IZ61" i="27"/>
  <c r="LT61" i="27"/>
  <c r="ON61" i="27"/>
  <c r="JK61" i="27"/>
  <c r="ME61" i="27"/>
  <c r="OY61" i="27"/>
  <c r="JL61" i="27"/>
  <c r="MF61" i="27"/>
  <c r="OZ61" i="27"/>
  <c r="JW61" i="27"/>
  <c r="MQ61" i="27"/>
  <c r="PK61" i="27"/>
  <c r="JX61" i="27"/>
  <c r="MR61" i="27"/>
  <c r="PL61" i="27"/>
  <c r="KI61" i="27"/>
  <c r="NC61" i="27"/>
  <c r="KJ61" i="27"/>
  <c r="ND61" i="27"/>
  <c r="IA61" i="27"/>
  <c r="KU61" i="27"/>
  <c r="NO61" i="27"/>
  <c r="IB61" i="27"/>
  <c r="KV61" i="27"/>
  <c r="NP61" i="27"/>
  <c r="IM61" i="27"/>
  <c r="LG61" i="27"/>
  <c r="OA61" i="27"/>
  <c r="IN61" i="27"/>
  <c r="LH61" i="27"/>
  <c r="R37" i="27"/>
  <c r="B37" i="27"/>
  <c r="IC37" i="27"/>
  <c r="IO37" i="27"/>
  <c r="JA37" i="27"/>
  <c r="JM37" i="27"/>
  <c r="JY37" i="27"/>
  <c r="KK37" i="27"/>
  <c r="KW37" i="27"/>
  <c r="LI37" i="27"/>
  <c r="LU37" i="27"/>
  <c r="MG37" i="27"/>
  <c r="MS37" i="27"/>
  <c r="NE37" i="27"/>
  <c r="NQ37" i="27"/>
  <c r="OC37" i="27"/>
  <c r="OO37" i="27"/>
  <c r="PA37" i="27"/>
  <c r="ID37" i="27"/>
  <c r="IP37" i="27"/>
  <c r="JB37" i="27"/>
  <c r="JN37" i="27"/>
  <c r="JZ37" i="27"/>
  <c r="KL37" i="27"/>
  <c r="KX37" i="27"/>
  <c r="LJ37" i="27"/>
  <c r="LV37" i="27"/>
  <c r="MH37" i="27"/>
  <c r="MT37" i="27"/>
  <c r="NF37" i="27"/>
  <c r="NR37" i="27"/>
  <c r="OD37" i="27"/>
  <c r="OP37" i="27"/>
  <c r="PB37" i="27"/>
  <c r="IE37" i="27"/>
  <c r="IQ37" i="27"/>
  <c r="JC37" i="27"/>
  <c r="JO37" i="27"/>
  <c r="KA37" i="27"/>
  <c r="KM37" i="27"/>
  <c r="KY37" i="27"/>
  <c r="LK37" i="27"/>
  <c r="LW37" i="27"/>
  <c r="MI37" i="27"/>
  <c r="MU37" i="27"/>
  <c r="NG37" i="27"/>
  <c r="NS37" i="27"/>
  <c r="OE37" i="27"/>
  <c r="OQ37" i="27"/>
  <c r="PC37" i="27"/>
  <c r="IF37" i="27"/>
  <c r="IR37" i="27"/>
  <c r="JD37" i="27"/>
  <c r="JP37" i="27"/>
  <c r="KB37" i="27"/>
  <c r="KN37" i="27"/>
  <c r="KZ37" i="27"/>
  <c r="LL37" i="27"/>
  <c r="LX37" i="27"/>
  <c r="MJ37" i="27"/>
  <c r="MV37" i="27"/>
  <c r="NH37" i="27"/>
  <c r="NT37" i="27"/>
  <c r="OF37" i="27"/>
  <c r="OR37" i="27"/>
  <c r="PD37" i="27"/>
  <c r="HU37" i="27"/>
  <c r="IG37" i="27"/>
  <c r="IS37" i="27"/>
  <c r="JE37" i="27"/>
  <c r="JQ37" i="27"/>
  <c r="KC37" i="27"/>
  <c r="KO37" i="27"/>
  <c r="LA37" i="27"/>
  <c r="LM37" i="27"/>
  <c r="LY37" i="27"/>
  <c r="MK37" i="27"/>
  <c r="MW37" i="27"/>
  <c r="NI37" i="27"/>
  <c r="NU37" i="27"/>
  <c r="OG37" i="27"/>
  <c r="OS37" i="27"/>
  <c r="PE37" i="27"/>
  <c r="HV37" i="27"/>
  <c r="IH37" i="27"/>
  <c r="IT37" i="27"/>
  <c r="JF37" i="27"/>
  <c r="JR37" i="27"/>
  <c r="KD37" i="27"/>
  <c r="KP37" i="27"/>
  <c r="LB37" i="27"/>
  <c r="LN37" i="27"/>
  <c r="LZ37" i="27"/>
  <c r="ML37" i="27"/>
  <c r="MX37" i="27"/>
  <c r="NJ37" i="27"/>
  <c r="NV37" i="27"/>
  <c r="OH37" i="27"/>
  <c r="OT37" i="27"/>
  <c r="PF37" i="27"/>
  <c r="HW37" i="27"/>
  <c r="II37" i="27"/>
  <c r="IU37" i="27"/>
  <c r="JG37" i="27"/>
  <c r="JS37" i="27"/>
  <c r="KE37" i="27"/>
  <c r="KQ37" i="27"/>
  <c r="LC37" i="27"/>
  <c r="LO37" i="27"/>
  <c r="MA37" i="27"/>
  <c r="MM37" i="27"/>
  <c r="MY37" i="27"/>
  <c r="NK37" i="27"/>
  <c r="NW37" i="27"/>
  <c r="OI37" i="27"/>
  <c r="OU37" i="27"/>
  <c r="PG37" i="27"/>
  <c r="HX37" i="27"/>
  <c r="IJ37" i="27"/>
  <c r="IV37" i="27"/>
  <c r="JH37" i="27"/>
  <c r="JT37" i="27"/>
  <c r="KF37" i="27"/>
  <c r="KR37" i="27"/>
  <c r="LD37" i="27"/>
  <c r="LP37" i="27"/>
  <c r="MB37" i="27"/>
  <c r="MN37" i="27"/>
  <c r="MZ37" i="27"/>
  <c r="NL37" i="27"/>
  <c r="NX37" i="27"/>
  <c r="OJ37" i="27"/>
  <c r="OV37" i="27"/>
  <c r="PH37" i="27"/>
  <c r="HY37" i="27"/>
  <c r="IK37" i="27"/>
  <c r="IW37" i="27"/>
  <c r="JI37" i="27"/>
  <c r="JU37" i="27"/>
  <c r="KG37" i="27"/>
  <c r="KS37" i="27"/>
  <c r="LE37" i="27"/>
  <c r="LQ37" i="27"/>
  <c r="MC37" i="27"/>
  <c r="MO37" i="27"/>
  <c r="NA37" i="27"/>
  <c r="NM37" i="27"/>
  <c r="NY37" i="27"/>
  <c r="OK37" i="27"/>
  <c r="OW37" i="27"/>
  <c r="PI37" i="27"/>
  <c r="HZ37" i="27"/>
  <c r="IL37" i="27"/>
  <c r="IX37" i="27"/>
  <c r="JJ37" i="27"/>
  <c r="JV37" i="27"/>
  <c r="KH37" i="27"/>
  <c r="KT37" i="27"/>
  <c r="LF37" i="27"/>
  <c r="LR37" i="27"/>
  <c r="MD37" i="27"/>
  <c r="MP37" i="27"/>
  <c r="NB37" i="27"/>
  <c r="NN37" i="27"/>
  <c r="NZ37" i="27"/>
  <c r="OL37" i="27"/>
  <c r="OX37" i="27"/>
  <c r="PJ37" i="27"/>
  <c r="IA37" i="27"/>
  <c r="KU37" i="27"/>
  <c r="NO37" i="27"/>
  <c r="IB37" i="27"/>
  <c r="KV37" i="27"/>
  <c r="NP37" i="27"/>
  <c r="IM37" i="27"/>
  <c r="LG37" i="27"/>
  <c r="OA37" i="27"/>
  <c r="IN37" i="27"/>
  <c r="LH37" i="27"/>
  <c r="OB37" i="27"/>
  <c r="IY37" i="27"/>
  <c r="LS37" i="27"/>
  <c r="OM37" i="27"/>
  <c r="IZ37" i="27"/>
  <c r="LT37" i="27"/>
  <c r="ON37" i="27"/>
  <c r="JK37" i="27"/>
  <c r="ME37" i="27"/>
  <c r="OY37" i="27"/>
  <c r="JL37" i="27"/>
  <c r="MF37" i="27"/>
  <c r="OZ37" i="27"/>
  <c r="JW37" i="27"/>
  <c r="MQ37" i="27"/>
  <c r="PK37" i="27"/>
  <c r="JX37" i="27"/>
  <c r="MR37" i="27"/>
  <c r="PL37" i="27"/>
  <c r="KI37" i="27"/>
  <c r="NC37" i="27"/>
  <c r="KJ37" i="27"/>
  <c r="ND37" i="27"/>
  <c r="G37" i="27"/>
  <c r="PC102" i="27"/>
  <c r="NS102" i="27"/>
  <c r="MI102" i="27"/>
  <c r="KM102" i="27"/>
  <c r="JC102" i="27"/>
  <c r="PG97" i="27"/>
  <c r="OU97" i="27"/>
  <c r="OI97" i="27"/>
  <c r="NW97" i="27"/>
  <c r="NK97" i="27"/>
  <c r="MY97" i="27"/>
  <c r="MM97" i="27"/>
  <c r="MA97" i="27"/>
  <c r="LO97" i="27"/>
  <c r="LC97" i="27"/>
  <c r="KQ97" i="27"/>
  <c r="KE97" i="27"/>
  <c r="JS97" i="27"/>
  <c r="JG97" i="27"/>
  <c r="IU97" i="27"/>
  <c r="II97" i="27"/>
  <c r="HW97" i="27"/>
  <c r="G4" i="27"/>
  <c r="G93" i="27"/>
  <c r="G81" i="27"/>
  <c r="G69" i="27"/>
  <c r="G57" i="27"/>
  <c r="G45" i="27"/>
  <c r="G33" i="27"/>
  <c r="G21" i="27"/>
  <c r="G9" i="27"/>
  <c r="R96" i="27"/>
  <c r="B96" i="27"/>
  <c r="R84" i="27"/>
  <c r="B84" i="27"/>
  <c r="HV84" i="27"/>
  <c r="IH84" i="27"/>
  <c r="IT84" i="27"/>
  <c r="JF84" i="27"/>
  <c r="JR84" i="27"/>
  <c r="KD84" i="27"/>
  <c r="KP84" i="27"/>
  <c r="LB84" i="27"/>
  <c r="LN84" i="27"/>
  <c r="LZ84" i="27"/>
  <c r="ML84" i="27"/>
  <c r="MX84" i="27"/>
  <c r="NJ84" i="27"/>
  <c r="NV84" i="27"/>
  <c r="OH84" i="27"/>
  <c r="OT84" i="27"/>
  <c r="PF84" i="27"/>
  <c r="HW84" i="27"/>
  <c r="II84" i="27"/>
  <c r="IU84" i="27"/>
  <c r="JG84" i="27"/>
  <c r="JS84" i="27"/>
  <c r="KE84" i="27"/>
  <c r="KQ84" i="27"/>
  <c r="LC84" i="27"/>
  <c r="LO84" i="27"/>
  <c r="MA84" i="27"/>
  <c r="MM84" i="27"/>
  <c r="MY84" i="27"/>
  <c r="NK84" i="27"/>
  <c r="NW84" i="27"/>
  <c r="OI84" i="27"/>
  <c r="OU84" i="27"/>
  <c r="PG84" i="27"/>
  <c r="HX84" i="27"/>
  <c r="IJ84" i="27"/>
  <c r="IV84" i="27"/>
  <c r="JH84" i="27"/>
  <c r="JT84" i="27"/>
  <c r="KF84" i="27"/>
  <c r="KR84" i="27"/>
  <c r="LD84" i="27"/>
  <c r="LP84" i="27"/>
  <c r="MB84" i="27"/>
  <c r="MN84" i="27"/>
  <c r="MZ84" i="27"/>
  <c r="NL84" i="27"/>
  <c r="NX84" i="27"/>
  <c r="OJ84" i="27"/>
  <c r="OV84" i="27"/>
  <c r="PH84" i="27"/>
  <c r="HY84" i="27"/>
  <c r="IK84" i="27"/>
  <c r="IW84" i="27"/>
  <c r="JI84" i="27"/>
  <c r="JU84" i="27"/>
  <c r="KG84" i="27"/>
  <c r="KS84" i="27"/>
  <c r="LE84" i="27"/>
  <c r="LQ84" i="27"/>
  <c r="MC84" i="27"/>
  <c r="MO84" i="27"/>
  <c r="NA84" i="27"/>
  <c r="NM84" i="27"/>
  <c r="NY84" i="27"/>
  <c r="OK84" i="27"/>
  <c r="OW84" i="27"/>
  <c r="PI84" i="27"/>
  <c r="HZ84" i="27"/>
  <c r="IL84" i="27"/>
  <c r="IX84" i="27"/>
  <c r="JJ84" i="27"/>
  <c r="JV84" i="27"/>
  <c r="KH84" i="27"/>
  <c r="KT84" i="27"/>
  <c r="LF84" i="27"/>
  <c r="LR84" i="27"/>
  <c r="MD84" i="27"/>
  <c r="MP84" i="27"/>
  <c r="NB84" i="27"/>
  <c r="NN84" i="27"/>
  <c r="NZ84" i="27"/>
  <c r="OL84" i="27"/>
  <c r="OX84" i="27"/>
  <c r="PJ84" i="27"/>
  <c r="IA84" i="27"/>
  <c r="IM84" i="27"/>
  <c r="IY84" i="27"/>
  <c r="JK84" i="27"/>
  <c r="JW84" i="27"/>
  <c r="KI84" i="27"/>
  <c r="KU84" i="27"/>
  <c r="LG84" i="27"/>
  <c r="LS84" i="27"/>
  <c r="ME84" i="27"/>
  <c r="MQ84" i="27"/>
  <c r="NC84" i="27"/>
  <c r="NO84" i="27"/>
  <c r="OA84" i="27"/>
  <c r="OM84" i="27"/>
  <c r="OY84" i="27"/>
  <c r="PK84" i="27"/>
  <c r="IC84" i="27"/>
  <c r="IO84" i="27"/>
  <c r="JA84" i="27"/>
  <c r="JM84" i="27"/>
  <c r="JY84" i="27"/>
  <c r="KK84" i="27"/>
  <c r="KW84" i="27"/>
  <c r="LI84" i="27"/>
  <c r="LU84" i="27"/>
  <c r="MG84" i="27"/>
  <c r="MS84" i="27"/>
  <c r="NE84" i="27"/>
  <c r="NQ84" i="27"/>
  <c r="OC84" i="27"/>
  <c r="OO84" i="27"/>
  <c r="PA84" i="27"/>
  <c r="ID84" i="27"/>
  <c r="IP84" i="27"/>
  <c r="JB84" i="27"/>
  <c r="JN84" i="27"/>
  <c r="JZ84" i="27"/>
  <c r="KL84" i="27"/>
  <c r="KX84" i="27"/>
  <c r="LJ84" i="27"/>
  <c r="LV84" i="27"/>
  <c r="MH84" i="27"/>
  <c r="MT84" i="27"/>
  <c r="NF84" i="27"/>
  <c r="NR84" i="27"/>
  <c r="OD84" i="27"/>
  <c r="OP84" i="27"/>
  <c r="PB84" i="27"/>
  <c r="IE84" i="27"/>
  <c r="IQ84" i="27"/>
  <c r="JC84" i="27"/>
  <c r="JO84" i="27"/>
  <c r="KA84" i="27"/>
  <c r="KM84" i="27"/>
  <c r="KY84" i="27"/>
  <c r="LK84" i="27"/>
  <c r="LW84" i="27"/>
  <c r="MI84" i="27"/>
  <c r="MU84" i="27"/>
  <c r="NG84" i="27"/>
  <c r="NS84" i="27"/>
  <c r="OE84" i="27"/>
  <c r="OQ84" i="27"/>
  <c r="PC84" i="27"/>
  <c r="IF84" i="27"/>
  <c r="IR84" i="27"/>
  <c r="JD84" i="27"/>
  <c r="JP84" i="27"/>
  <c r="KB84" i="27"/>
  <c r="KN84" i="27"/>
  <c r="KZ84" i="27"/>
  <c r="LL84" i="27"/>
  <c r="LX84" i="27"/>
  <c r="MJ84" i="27"/>
  <c r="MV84" i="27"/>
  <c r="NH84" i="27"/>
  <c r="NT84" i="27"/>
  <c r="OF84" i="27"/>
  <c r="OR84" i="27"/>
  <c r="PD84" i="27"/>
  <c r="R72" i="27"/>
  <c r="B72" i="27"/>
  <c r="HW72" i="27"/>
  <c r="II72" i="27"/>
  <c r="IU72" i="27"/>
  <c r="HX72" i="27"/>
  <c r="IJ72" i="27"/>
  <c r="IV72" i="27"/>
  <c r="HY72" i="27"/>
  <c r="IK72" i="27"/>
  <c r="IW72" i="27"/>
  <c r="HZ72" i="27"/>
  <c r="IL72" i="27"/>
  <c r="IX72" i="27"/>
  <c r="IA72" i="27"/>
  <c r="IM72" i="27"/>
  <c r="IY72" i="27"/>
  <c r="IC72" i="27"/>
  <c r="IO72" i="27"/>
  <c r="ID72" i="27"/>
  <c r="IP72" i="27"/>
  <c r="IE72" i="27"/>
  <c r="IQ72" i="27"/>
  <c r="IF72" i="27"/>
  <c r="IR72" i="27"/>
  <c r="IB72" i="27"/>
  <c r="JF72" i="27"/>
  <c r="JR72" i="27"/>
  <c r="KD72" i="27"/>
  <c r="KP72" i="27"/>
  <c r="LB72" i="27"/>
  <c r="LN72" i="27"/>
  <c r="LZ72" i="27"/>
  <c r="ML72" i="27"/>
  <c r="MX72" i="27"/>
  <c r="NJ72" i="27"/>
  <c r="NV72" i="27"/>
  <c r="OH72" i="27"/>
  <c r="OT72" i="27"/>
  <c r="PF72" i="27"/>
  <c r="IG72" i="27"/>
  <c r="JG72" i="27"/>
  <c r="JS72" i="27"/>
  <c r="KE72" i="27"/>
  <c r="KQ72" i="27"/>
  <c r="LC72" i="27"/>
  <c r="LO72" i="27"/>
  <c r="MA72" i="27"/>
  <c r="MM72" i="27"/>
  <c r="MY72" i="27"/>
  <c r="NK72" i="27"/>
  <c r="NW72" i="27"/>
  <c r="OI72" i="27"/>
  <c r="OU72" i="27"/>
  <c r="PG72" i="27"/>
  <c r="IH72" i="27"/>
  <c r="JH72" i="27"/>
  <c r="JT72" i="27"/>
  <c r="KF72" i="27"/>
  <c r="KR72" i="27"/>
  <c r="LD72" i="27"/>
  <c r="LP72" i="27"/>
  <c r="MB72" i="27"/>
  <c r="MN72" i="27"/>
  <c r="MZ72" i="27"/>
  <c r="NL72" i="27"/>
  <c r="NX72" i="27"/>
  <c r="OJ72" i="27"/>
  <c r="OV72" i="27"/>
  <c r="PH72" i="27"/>
  <c r="IN72" i="27"/>
  <c r="JI72" i="27"/>
  <c r="JU72" i="27"/>
  <c r="KG72" i="27"/>
  <c r="KS72" i="27"/>
  <c r="LE72" i="27"/>
  <c r="LQ72" i="27"/>
  <c r="MC72" i="27"/>
  <c r="MO72" i="27"/>
  <c r="NA72" i="27"/>
  <c r="NM72" i="27"/>
  <c r="NY72" i="27"/>
  <c r="OK72" i="27"/>
  <c r="OW72" i="27"/>
  <c r="PI72" i="27"/>
  <c r="IS72" i="27"/>
  <c r="JJ72" i="27"/>
  <c r="JV72" i="27"/>
  <c r="KH72" i="27"/>
  <c r="KT72" i="27"/>
  <c r="LF72" i="27"/>
  <c r="LR72" i="27"/>
  <c r="MD72" i="27"/>
  <c r="MP72" i="27"/>
  <c r="NB72" i="27"/>
  <c r="NN72" i="27"/>
  <c r="NZ72" i="27"/>
  <c r="OL72" i="27"/>
  <c r="OX72" i="27"/>
  <c r="PJ72" i="27"/>
  <c r="IT72" i="27"/>
  <c r="JK72" i="27"/>
  <c r="JW72" i="27"/>
  <c r="KI72" i="27"/>
  <c r="KU72" i="27"/>
  <c r="LG72" i="27"/>
  <c r="LS72" i="27"/>
  <c r="ME72" i="27"/>
  <c r="MQ72" i="27"/>
  <c r="NC72" i="27"/>
  <c r="NO72" i="27"/>
  <c r="OA72" i="27"/>
  <c r="OM72" i="27"/>
  <c r="OY72" i="27"/>
  <c r="PK72" i="27"/>
  <c r="IZ72" i="27"/>
  <c r="JL72" i="27"/>
  <c r="JX72" i="27"/>
  <c r="KJ72" i="27"/>
  <c r="KV72" i="27"/>
  <c r="LH72" i="27"/>
  <c r="LT72" i="27"/>
  <c r="MF72" i="27"/>
  <c r="MR72" i="27"/>
  <c r="ND72" i="27"/>
  <c r="NP72" i="27"/>
  <c r="OB72" i="27"/>
  <c r="ON72" i="27"/>
  <c r="OZ72" i="27"/>
  <c r="PL72" i="27"/>
  <c r="JA72" i="27"/>
  <c r="JM72" i="27"/>
  <c r="JY72" i="27"/>
  <c r="KK72" i="27"/>
  <c r="KW72" i="27"/>
  <c r="LI72" i="27"/>
  <c r="LU72" i="27"/>
  <c r="MG72" i="27"/>
  <c r="MS72" i="27"/>
  <c r="NE72" i="27"/>
  <c r="NQ72" i="27"/>
  <c r="OC72" i="27"/>
  <c r="OO72" i="27"/>
  <c r="PA72" i="27"/>
  <c r="JB72" i="27"/>
  <c r="JN72" i="27"/>
  <c r="JZ72" i="27"/>
  <c r="KL72" i="27"/>
  <c r="KX72" i="27"/>
  <c r="LJ72" i="27"/>
  <c r="LV72" i="27"/>
  <c r="MH72" i="27"/>
  <c r="MT72" i="27"/>
  <c r="NF72" i="27"/>
  <c r="NR72" i="27"/>
  <c r="OD72" i="27"/>
  <c r="OP72" i="27"/>
  <c r="PB72" i="27"/>
  <c r="JC72" i="27"/>
  <c r="JO72" i="27"/>
  <c r="KA72" i="27"/>
  <c r="KM72" i="27"/>
  <c r="KY72" i="27"/>
  <c r="LK72" i="27"/>
  <c r="LW72" i="27"/>
  <c r="MI72" i="27"/>
  <c r="MU72" i="27"/>
  <c r="NG72" i="27"/>
  <c r="NS72" i="27"/>
  <c r="OE72" i="27"/>
  <c r="OQ72" i="27"/>
  <c r="PC72" i="27"/>
  <c r="HU72" i="27"/>
  <c r="JD72" i="27"/>
  <c r="JP72" i="27"/>
  <c r="KB72" i="27"/>
  <c r="KN72" i="27"/>
  <c r="KZ72" i="27"/>
  <c r="LL72" i="27"/>
  <c r="LX72" i="27"/>
  <c r="MJ72" i="27"/>
  <c r="MV72" i="27"/>
  <c r="NH72" i="27"/>
  <c r="NT72" i="27"/>
  <c r="OF72" i="27"/>
  <c r="OR72" i="27"/>
  <c r="PD72" i="27"/>
  <c r="R60" i="27"/>
  <c r="B60" i="27"/>
  <c r="HY60" i="27"/>
  <c r="IK60" i="27"/>
  <c r="IW60" i="27"/>
  <c r="JI60" i="27"/>
  <c r="JU60" i="27"/>
  <c r="KG60" i="27"/>
  <c r="KS60" i="27"/>
  <c r="LE60" i="27"/>
  <c r="LQ60" i="27"/>
  <c r="MC60" i="27"/>
  <c r="MO60" i="27"/>
  <c r="NA60" i="27"/>
  <c r="NM60" i="27"/>
  <c r="NY60" i="27"/>
  <c r="OK60" i="27"/>
  <c r="OW60" i="27"/>
  <c r="PI60" i="27"/>
  <c r="HZ60" i="27"/>
  <c r="IL60" i="27"/>
  <c r="IX60" i="27"/>
  <c r="JJ60" i="27"/>
  <c r="JV60" i="27"/>
  <c r="KH60" i="27"/>
  <c r="KT60" i="27"/>
  <c r="LF60" i="27"/>
  <c r="LR60" i="27"/>
  <c r="MD60" i="27"/>
  <c r="MP60" i="27"/>
  <c r="NB60" i="27"/>
  <c r="NN60" i="27"/>
  <c r="NZ60" i="27"/>
  <c r="OL60" i="27"/>
  <c r="OX60" i="27"/>
  <c r="PJ60" i="27"/>
  <c r="IA60" i="27"/>
  <c r="IM60" i="27"/>
  <c r="IY60" i="27"/>
  <c r="JK60" i="27"/>
  <c r="JW60" i="27"/>
  <c r="KI60" i="27"/>
  <c r="KU60" i="27"/>
  <c r="LG60" i="27"/>
  <c r="LS60" i="27"/>
  <c r="ME60" i="27"/>
  <c r="MQ60" i="27"/>
  <c r="NC60" i="27"/>
  <c r="NO60" i="27"/>
  <c r="OA60" i="27"/>
  <c r="OM60" i="27"/>
  <c r="OY60" i="27"/>
  <c r="PK60" i="27"/>
  <c r="IB60" i="27"/>
  <c r="IN60" i="27"/>
  <c r="IZ60" i="27"/>
  <c r="JL60" i="27"/>
  <c r="JX60" i="27"/>
  <c r="KJ60" i="27"/>
  <c r="KV60" i="27"/>
  <c r="LH60" i="27"/>
  <c r="LT60" i="27"/>
  <c r="MF60" i="27"/>
  <c r="MR60" i="27"/>
  <c r="ND60" i="27"/>
  <c r="NP60" i="27"/>
  <c r="OB60" i="27"/>
  <c r="ON60" i="27"/>
  <c r="OZ60" i="27"/>
  <c r="PL60" i="27"/>
  <c r="IC60" i="27"/>
  <c r="IO60" i="27"/>
  <c r="JA60" i="27"/>
  <c r="JM60" i="27"/>
  <c r="JY60" i="27"/>
  <c r="KK60" i="27"/>
  <c r="KW60" i="27"/>
  <c r="LI60" i="27"/>
  <c r="LU60" i="27"/>
  <c r="MG60" i="27"/>
  <c r="MS60" i="27"/>
  <c r="NE60" i="27"/>
  <c r="NQ60" i="27"/>
  <c r="OC60" i="27"/>
  <c r="OO60" i="27"/>
  <c r="PA60" i="27"/>
  <c r="ID60" i="27"/>
  <c r="IP60" i="27"/>
  <c r="JB60" i="27"/>
  <c r="JN60" i="27"/>
  <c r="JZ60" i="27"/>
  <c r="KL60" i="27"/>
  <c r="KX60" i="27"/>
  <c r="LJ60" i="27"/>
  <c r="LV60" i="27"/>
  <c r="MH60" i="27"/>
  <c r="MT60" i="27"/>
  <c r="NF60" i="27"/>
  <c r="NR60" i="27"/>
  <c r="OD60" i="27"/>
  <c r="OP60" i="27"/>
  <c r="PB60" i="27"/>
  <c r="IE60" i="27"/>
  <c r="IQ60" i="27"/>
  <c r="JC60" i="27"/>
  <c r="JO60" i="27"/>
  <c r="KA60" i="27"/>
  <c r="KM60" i="27"/>
  <c r="KY60" i="27"/>
  <c r="LK60" i="27"/>
  <c r="LW60" i="27"/>
  <c r="MI60" i="27"/>
  <c r="MU60" i="27"/>
  <c r="NG60" i="27"/>
  <c r="NS60" i="27"/>
  <c r="OE60" i="27"/>
  <c r="OQ60" i="27"/>
  <c r="PC60" i="27"/>
  <c r="IF60" i="27"/>
  <c r="IR60" i="27"/>
  <c r="JD60" i="27"/>
  <c r="JP60" i="27"/>
  <c r="KB60" i="27"/>
  <c r="KN60" i="27"/>
  <c r="KZ60" i="27"/>
  <c r="LL60" i="27"/>
  <c r="LX60" i="27"/>
  <c r="MJ60" i="27"/>
  <c r="MV60" i="27"/>
  <c r="NH60" i="27"/>
  <c r="NT60" i="27"/>
  <c r="OF60" i="27"/>
  <c r="OR60" i="27"/>
  <c r="PD60" i="27"/>
  <c r="HU60" i="27"/>
  <c r="IG60" i="27"/>
  <c r="IS60" i="27"/>
  <c r="JE60" i="27"/>
  <c r="JQ60" i="27"/>
  <c r="KC60" i="27"/>
  <c r="KO60" i="27"/>
  <c r="LA60" i="27"/>
  <c r="LM60" i="27"/>
  <c r="LY60" i="27"/>
  <c r="MK60" i="27"/>
  <c r="MW60" i="27"/>
  <c r="NI60" i="27"/>
  <c r="NU60" i="27"/>
  <c r="OG60" i="27"/>
  <c r="OS60" i="27"/>
  <c r="PE60" i="27"/>
  <c r="HV60" i="27"/>
  <c r="IH60" i="27"/>
  <c r="IT60" i="27"/>
  <c r="JF60" i="27"/>
  <c r="JR60" i="27"/>
  <c r="KD60" i="27"/>
  <c r="KP60" i="27"/>
  <c r="LB60" i="27"/>
  <c r="LN60" i="27"/>
  <c r="LZ60" i="27"/>
  <c r="ML60" i="27"/>
  <c r="MX60" i="27"/>
  <c r="NJ60" i="27"/>
  <c r="NV60" i="27"/>
  <c r="OH60" i="27"/>
  <c r="OT60" i="27"/>
  <c r="PF60" i="27"/>
  <c r="II60" i="27"/>
  <c r="LC60" i="27"/>
  <c r="NW60" i="27"/>
  <c r="IJ60" i="27"/>
  <c r="LD60" i="27"/>
  <c r="NX60" i="27"/>
  <c r="IU60" i="27"/>
  <c r="LO60" i="27"/>
  <c r="OI60" i="27"/>
  <c r="IV60" i="27"/>
  <c r="LP60" i="27"/>
  <c r="OJ60" i="27"/>
  <c r="JG60" i="27"/>
  <c r="MA60" i="27"/>
  <c r="OU60" i="27"/>
  <c r="JH60" i="27"/>
  <c r="MB60" i="27"/>
  <c r="OV60" i="27"/>
  <c r="JS60" i="27"/>
  <c r="MM60" i="27"/>
  <c r="PG60" i="27"/>
  <c r="JT60" i="27"/>
  <c r="MN60" i="27"/>
  <c r="PH60" i="27"/>
  <c r="KE60" i="27"/>
  <c r="MY60" i="27"/>
  <c r="KF60" i="27"/>
  <c r="MZ60" i="27"/>
  <c r="HW60" i="27"/>
  <c r="KQ60" i="27"/>
  <c r="NK60" i="27"/>
  <c r="HX60" i="27"/>
  <c r="KR60" i="27"/>
  <c r="NL60" i="27"/>
  <c r="R48" i="27"/>
  <c r="B48" i="27"/>
  <c r="HY48" i="27"/>
  <c r="IK48" i="27"/>
  <c r="IW48" i="27"/>
  <c r="JI48" i="27"/>
  <c r="JU48" i="27"/>
  <c r="KG48" i="27"/>
  <c r="KS48" i="27"/>
  <c r="LE48" i="27"/>
  <c r="LQ48" i="27"/>
  <c r="MC48" i="27"/>
  <c r="MO48" i="27"/>
  <c r="NA48" i="27"/>
  <c r="NM48" i="27"/>
  <c r="NY48" i="27"/>
  <c r="OK48" i="27"/>
  <c r="OW48" i="27"/>
  <c r="PI48" i="27"/>
  <c r="HZ48" i="27"/>
  <c r="IL48" i="27"/>
  <c r="IX48" i="27"/>
  <c r="JJ48" i="27"/>
  <c r="JV48" i="27"/>
  <c r="KH48" i="27"/>
  <c r="KT48" i="27"/>
  <c r="LF48" i="27"/>
  <c r="LR48" i="27"/>
  <c r="MD48" i="27"/>
  <c r="MP48" i="27"/>
  <c r="NB48" i="27"/>
  <c r="NN48" i="27"/>
  <c r="NZ48" i="27"/>
  <c r="OL48" i="27"/>
  <c r="OX48" i="27"/>
  <c r="PJ48" i="27"/>
  <c r="IA48" i="27"/>
  <c r="IM48" i="27"/>
  <c r="IY48" i="27"/>
  <c r="JK48" i="27"/>
  <c r="JW48" i="27"/>
  <c r="KI48" i="27"/>
  <c r="KU48" i="27"/>
  <c r="LG48" i="27"/>
  <c r="LS48" i="27"/>
  <c r="ME48" i="27"/>
  <c r="MQ48" i="27"/>
  <c r="NC48" i="27"/>
  <c r="NO48" i="27"/>
  <c r="OA48" i="27"/>
  <c r="OM48" i="27"/>
  <c r="OY48" i="27"/>
  <c r="PK48" i="27"/>
  <c r="IB48" i="27"/>
  <c r="IN48" i="27"/>
  <c r="IZ48" i="27"/>
  <c r="JL48" i="27"/>
  <c r="JX48" i="27"/>
  <c r="KJ48" i="27"/>
  <c r="KV48" i="27"/>
  <c r="LH48" i="27"/>
  <c r="LT48" i="27"/>
  <c r="MF48" i="27"/>
  <c r="MR48" i="27"/>
  <c r="ND48" i="27"/>
  <c r="NP48" i="27"/>
  <c r="OB48" i="27"/>
  <c r="ON48" i="27"/>
  <c r="OZ48" i="27"/>
  <c r="PL48" i="27"/>
  <c r="IC48" i="27"/>
  <c r="IO48" i="27"/>
  <c r="JA48" i="27"/>
  <c r="JM48" i="27"/>
  <c r="JY48" i="27"/>
  <c r="KK48" i="27"/>
  <c r="KW48" i="27"/>
  <c r="LI48" i="27"/>
  <c r="LU48" i="27"/>
  <c r="MG48" i="27"/>
  <c r="MS48" i="27"/>
  <c r="NE48" i="27"/>
  <c r="NQ48" i="27"/>
  <c r="OC48" i="27"/>
  <c r="OO48" i="27"/>
  <c r="PA48" i="27"/>
  <c r="ID48" i="27"/>
  <c r="IP48" i="27"/>
  <c r="JB48" i="27"/>
  <c r="JN48" i="27"/>
  <c r="JZ48" i="27"/>
  <c r="KL48" i="27"/>
  <c r="KX48" i="27"/>
  <c r="LJ48" i="27"/>
  <c r="LV48" i="27"/>
  <c r="MH48" i="27"/>
  <c r="MT48" i="27"/>
  <c r="NF48" i="27"/>
  <c r="NR48" i="27"/>
  <c r="OD48" i="27"/>
  <c r="OP48" i="27"/>
  <c r="PB48" i="27"/>
  <c r="IE48" i="27"/>
  <c r="IQ48" i="27"/>
  <c r="JC48" i="27"/>
  <c r="JO48" i="27"/>
  <c r="KA48" i="27"/>
  <c r="KM48" i="27"/>
  <c r="KY48" i="27"/>
  <c r="LK48" i="27"/>
  <c r="LW48" i="27"/>
  <c r="MI48" i="27"/>
  <c r="MU48" i="27"/>
  <c r="NG48" i="27"/>
  <c r="NS48" i="27"/>
  <c r="OE48" i="27"/>
  <c r="OQ48" i="27"/>
  <c r="PC48" i="27"/>
  <c r="IF48" i="27"/>
  <c r="IR48" i="27"/>
  <c r="JD48" i="27"/>
  <c r="JP48" i="27"/>
  <c r="KB48" i="27"/>
  <c r="KN48" i="27"/>
  <c r="KZ48" i="27"/>
  <c r="LL48" i="27"/>
  <c r="LX48" i="27"/>
  <c r="MJ48" i="27"/>
  <c r="MV48" i="27"/>
  <c r="NH48" i="27"/>
  <c r="NT48" i="27"/>
  <c r="OF48" i="27"/>
  <c r="OR48" i="27"/>
  <c r="PD48" i="27"/>
  <c r="HU48" i="27"/>
  <c r="IG48" i="27"/>
  <c r="IS48" i="27"/>
  <c r="JE48" i="27"/>
  <c r="JQ48" i="27"/>
  <c r="KC48" i="27"/>
  <c r="KO48" i="27"/>
  <c r="LA48" i="27"/>
  <c r="LM48" i="27"/>
  <c r="LY48" i="27"/>
  <c r="MK48" i="27"/>
  <c r="MW48" i="27"/>
  <c r="NI48" i="27"/>
  <c r="NU48" i="27"/>
  <c r="OG48" i="27"/>
  <c r="OS48" i="27"/>
  <c r="PE48" i="27"/>
  <c r="HV48" i="27"/>
  <c r="IH48" i="27"/>
  <c r="IT48" i="27"/>
  <c r="JF48" i="27"/>
  <c r="JR48" i="27"/>
  <c r="KD48" i="27"/>
  <c r="KP48" i="27"/>
  <c r="LB48" i="27"/>
  <c r="LN48" i="27"/>
  <c r="LZ48" i="27"/>
  <c r="ML48" i="27"/>
  <c r="MX48" i="27"/>
  <c r="NJ48" i="27"/>
  <c r="NV48" i="27"/>
  <c r="OH48" i="27"/>
  <c r="OT48" i="27"/>
  <c r="PF48" i="27"/>
  <c r="JG48" i="27"/>
  <c r="MA48" i="27"/>
  <c r="OU48" i="27"/>
  <c r="JH48" i="27"/>
  <c r="MB48" i="27"/>
  <c r="OV48" i="27"/>
  <c r="JS48" i="27"/>
  <c r="MM48" i="27"/>
  <c r="PG48" i="27"/>
  <c r="JT48" i="27"/>
  <c r="MN48" i="27"/>
  <c r="PH48" i="27"/>
  <c r="KE48" i="27"/>
  <c r="MY48" i="27"/>
  <c r="KF48" i="27"/>
  <c r="MZ48" i="27"/>
  <c r="HW48" i="27"/>
  <c r="KQ48" i="27"/>
  <c r="NK48" i="27"/>
  <c r="HX48" i="27"/>
  <c r="KR48" i="27"/>
  <c r="NL48" i="27"/>
  <c r="II48" i="27"/>
  <c r="LC48" i="27"/>
  <c r="NW48" i="27"/>
  <c r="IJ48" i="27"/>
  <c r="LD48" i="27"/>
  <c r="NX48" i="27"/>
  <c r="IU48" i="27"/>
  <c r="LO48" i="27"/>
  <c r="OI48" i="27"/>
  <c r="IV48" i="27"/>
  <c r="LP48" i="27"/>
  <c r="R36" i="27"/>
  <c r="B36" i="27"/>
  <c r="HY36" i="27"/>
  <c r="IK36" i="27"/>
  <c r="IW36" i="27"/>
  <c r="JI36" i="27"/>
  <c r="JU36" i="27"/>
  <c r="KG36" i="27"/>
  <c r="KS36" i="27"/>
  <c r="LE36" i="27"/>
  <c r="LQ36" i="27"/>
  <c r="MC36" i="27"/>
  <c r="MO36" i="27"/>
  <c r="NA36" i="27"/>
  <c r="NM36" i="27"/>
  <c r="NY36" i="27"/>
  <c r="OK36" i="27"/>
  <c r="OW36" i="27"/>
  <c r="PI36" i="27"/>
  <c r="HZ36" i="27"/>
  <c r="IL36" i="27"/>
  <c r="IX36" i="27"/>
  <c r="JJ36" i="27"/>
  <c r="JV36" i="27"/>
  <c r="KH36" i="27"/>
  <c r="KT36" i="27"/>
  <c r="LF36" i="27"/>
  <c r="LR36" i="27"/>
  <c r="MD36" i="27"/>
  <c r="MP36" i="27"/>
  <c r="NB36" i="27"/>
  <c r="NN36" i="27"/>
  <c r="NZ36" i="27"/>
  <c r="OL36" i="27"/>
  <c r="OX36" i="27"/>
  <c r="PJ36" i="27"/>
  <c r="IA36" i="27"/>
  <c r="IM36" i="27"/>
  <c r="IY36" i="27"/>
  <c r="JK36" i="27"/>
  <c r="JW36" i="27"/>
  <c r="KI36" i="27"/>
  <c r="KU36" i="27"/>
  <c r="LG36" i="27"/>
  <c r="LS36" i="27"/>
  <c r="ME36" i="27"/>
  <c r="MQ36" i="27"/>
  <c r="NC36" i="27"/>
  <c r="NO36" i="27"/>
  <c r="OA36" i="27"/>
  <c r="OM36" i="27"/>
  <c r="OY36" i="27"/>
  <c r="PK36" i="27"/>
  <c r="IB36" i="27"/>
  <c r="IN36" i="27"/>
  <c r="IZ36" i="27"/>
  <c r="JL36" i="27"/>
  <c r="JX36" i="27"/>
  <c r="KJ36" i="27"/>
  <c r="KV36" i="27"/>
  <c r="LH36" i="27"/>
  <c r="LT36" i="27"/>
  <c r="MF36" i="27"/>
  <c r="MR36" i="27"/>
  <c r="ND36" i="27"/>
  <c r="NP36" i="27"/>
  <c r="OB36" i="27"/>
  <c r="ON36" i="27"/>
  <c r="OZ36" i="27"/>
  <c r="PL36" i="27"/>
  <c r="IC36" i="27"/>
  <c r="IO36" i="27"/>
  <c r="JA36" i="27"/>
  <c r="JM36" i="27"/>
  <c r="JY36" i="27"/>
  <c r="KK36" i="27"/>
  <c r="KW36" i="27"/>
  <c r="LI36" i="27"/>
  <c r="LU36" i="27"/>
  <c r="MG36" i="27"/>
  <c r="MS36" i="27"/>
  <c r="NE36" i="27"/>
  <c r="NQ36" i="27"/>
  <c r="OC36" i="27"/>
  <c r="OO36" i="27"/>
  <c r="PA36" i="27"/>
  <c r="ID36" i="27"/>
  <c r="IP36" i="27"/>
  <c r="JB36" i="27"/>
  <c r="JN36" i="27"/>
  <c r="JZ36" i="27"/>
  <c r="KL36" i="27"/>
  <c r="KX36" i="27"/>
  <c r="LJ36" i="27"/>
  <c r="LV36" i="27"/>
  <c r="MH36" i="27"/>
  <c r="MT36" i="27"/>
  <c r="NF36" i="27"/>
  <c r="NR36" i="27"/>
  <c r="OD36" i="27"/>
  <c r="OP36" i="27"/>
  <c r="PB36" i="27"/>
  <c r="IE36" i="27"/>
  <c r="IQ36" i="27"/>
  <c r="JC36" i="27"/>
  <c r="JO36" i="27"/>
  <c r="KA36" i="27"/>
  <c r="KM36" i="27"/>
  <c r="KY36" i="27"/>
  <c r="LK36" i="27"/>
  <c r="LW36" i="27"/>
  <c r="MI36" i="27"/>
  <c r="MU36" i="27"/>
  <c r="NG36" i="27"/>
  <c r="NS36" i="27"/>
  <c r="OE36" i="27"/>
  <c r="OQ36" i="27"/>
  <c r="PC36" i="27"/>
  <c r="IF36" i="27"/>
  <c r="IR36" i="27"/>
  <c r="JD36" i="27"/>
  <c r="JP36" i="27"/>
  <c r="KB36" i="27"/>
  <c r="KN36" i="27"/>
  <c r="KZ36" i="27"/>
  <c r="LL36" i="27"/>
  <c r="LX36" i="27"/>
  <c r="MJ36" i="27"/>
  <c r="MV36" i="27"/>
  <c r="NH36" i="27"/>
  <c r="NT36" i="27"/>
  <c r="OF36" i="27"/>
  <c r="OR36" i="27"/>
  <c r="PD36" i="27"/>
  <c r="HU36" i="27"/>
  <c r="IG36" i="27"/>
  <c r="IS36" i="27"/>
  <c r="JE36" i="27"/>
  <c r="JQ36" i="27"/>
  <c r="KC36" i="27"/>
  <c r="KO36" i="27"/>
  <c r="LA36" i="27"/>
  <c r="LM36" i="27"/>
  <c r="LY36" i="27"/>
  <c r="MK36" i="27"/>
  <c r="MW36" i="27"/>
  <c r="NI36" i="27"/>
  <c r="NU36" i="27"/>
  <c r="OG36" i="27"/>
  <c r="OS36" i="27"/>
  <c r="PE36" i="27"/>
  <c r="HV36" i="27"/>
  <c r="IH36" i="27"/>
  <c r="IT36" i="27"/>
  <c r="JF36" i="27"/>
  <c r="JR36" i="27"/>
  <c r="KD36" i="27"/>
  <c r="KP36" i="27"/>
  <c r="LB36" i="27"/>
  <c r="LN36" i="27"/>
  <c r="LZ36" i="27"/>
  <c r="ML36" i="27"/>
  <c r="MX36" i="27"/>
  <c r="NJ36" i="27"/>
  <c r="NV36" i="27"/>
  <c r="OH36" i="27"/>
  <c r="OT36" i="27"/>
  <c r="PF36" i="27"/>
  <c r="KE36" i="27"/>
  <c r="MY36" i="27"/>
  <c r="KF36" i="27"/>
  <c r="MZ36" i="27"/>
  <c r="HW36" i="27"/>
  <c r="KQ36" i="27"/>
  <c r="NK36" i="27"/>
  <c r="HX36" i="27"/>
  <c r="KR36" i="27"/>
  <c r="NL36" i="27"/>
  <c r="II36" i="27"/>
  <c r="LC36" i="27"/>
  <c r="NW36" i="27"/>
  <c r="IJ36" i="27"/>
  <c r="LD36" i="27"/>
  <c r="NX36" i="27"/>
  <c r="IU36" i="27"/>
  <c r="LO36" i="27"/>
  <c r="OI36" i="27"/>
  <c r="IV36" i="27"/>
  <c r="LP36" i="27"/>
  <c r="OJ36" i="27"/>
  <c r="JG36" i="27"/>
  <c r="MA36" i="27"/>
  <c r="OU36" i="27"/>
  <c r="JH36" i="27"/>
  <c r="MB36" i="27"/>
  <c r="OV36" i="27"/>
  <c r="JS36" i="27"/>
  <c r="MM36" i="27"/>
  <c r="PG36" i="27"/>
  <c r="JT36" i="27"/>
  <c r="MN36" i="27"/>
  <c r="PH36" i="27"/>
  <c r="R24" i="27"/>
  <c r="B24" i="27"/>
  <c r="ID24" i="27"/>
  <c r="IP24" i="27"/>
  <c r="JB24" i="27"/>
  <c r="JN24" i="27"/>
  <c r="JZ24" i="27"/>
  <c r="KL24" i="27"/>
  <c r="KX24" i="27"/>
  <c r="LJ24" i="27"/>
  <c r="LV24" i="27"/>
  <c r="MH24" i="27"/>
  <c r="MT24" i="27"/>
  <c r="NF24" i="27"/>
  <c r="NR24" i="27"/>
  <c r="OD24" i="27"/>
  <c r="OP24" i="27"/>
  <c r="PB24" i="27"/>
  <c r="IE24" i="27"/>
  <c r="IQ24" i="27"/>
  <c r="JC24" i="27"/>
  <c r="JO24" i="27"/>
  <c r="KA24" i="27"/>
  <c r="KM24" i="27"/>
  <c r="KY24" i="27"/>
  <c r="LK24" i="27"/>
  <c r="LW24" i="27"/>
  <c r="MI24" i="27"/>
  <c r="MU24" i="27"/>
  <c r="NG24" i="27"/>
  <c r="NS24" i="27"/>
  <c r="OE24" i="27"/>
  <c r="OQ24" i="27"/>
  <c r="PC24" i="27"/>
  <c r="IF24" i="27"/>
  <c r="IR24" i="27"/>
  <c r="JD24" i="27"/>
  <c r="JP24" i="27"/>
  <c r="KB24" i="27"/>
  <c r="KN24" i="27"/>
  <c r="KZ24" i="27"/>
  <c r="LL24" i="27"/>
  <c r="LX24" i="27"/>
  <c r="MJ24" i="27"/>
  <c r="MV24" i="27"/>
  <c r="NH24" i="27"/>
  <c r="NT24" i="27"/>
  <c r="OF24" i="27"/>
  <c r="OR24" i="27"/>
  <c r="PD24" i="27"/>
  <c r="HU24" i="27"/>
  <c r="IG24" i="27"/>
  <c r="IS24" i="27"/>
  <c r="JE24" i="27"/>
  <c r="JQ24" i="27"/>
  <c r="KC24" i="27"/>
  <c r="KO24" i="27"/>
  <c r="LA24" i="27"/>
  <c r="LM24" i="27"/>
  <c r="LY24" i="27"/>
  <c r="MK24" i="27"/>
  <c r="MW24" i="27"/>
  <c r="NI24" i="27"/>
  <c r="NU24" i="27"/>
  <c r="OG24" i="27"/>
  <c r="OS24" i="27"/>
  <c r="PE24" i="27"/>
  <c r="HV24" i="27"/>
  <c r="IH24" i="27"/>
  <c r="IT24" i="27"/>
  <c r="JF24" i="27"/>
  <c r="JR24" i="27"/>
  <c r="KD24" i="27"/>
  <c r="KP24" i="27"/>
  <c r="LB24" i="27"/>
  <c r="LN24" i="27"/>
  <c r="LZ24" i="27"/>
  <c r="ML24" i="27"/>
  <c r="MX24" i="27"/>
  <c r="NJ24" i="27"/>
  <c r="NV24" i="27"/>
  <c r="OH24" i="27"/>
  <c r="OT24" i="27"/>
  <c r="PF24" i="27"/>
  <c r="HW24" i="27"/>
  <c r="II24" i="27"/>
  <c r="IU24" i="27"/>
  <c r="JG24" i="27"/>
  <c r="JS24" i="27"/>
  <c r="KE24" i="27"/>
  <c r="KQ24" i="27"/>
  <c r="LC24" i="27"/>
  <c r="LO24" i="27"/>
  <c r="MA24" i="27"/>
  <c r="MM24" i="27"/>
  <c r="MY24" i="27"/>
  <c r="NK24" i="27"/>
  <c r="NW24" i="27"/>
  <c r="OI24" i="27"/>
  <c r="OU24" i="27"/>
  <c r="PG24" i="27"/>
  <c r="HX24" i="27"/>
  <c r="IJ24" i="27"/>
  <c r="IV24" i="27"/>
  <c r="JH24" i="27"/>
  <c r="JT24" i="27"/>
  <c r="KF24" i="27"/>
  <c r="KR24" i="27"/>
  <c r="LD24" i="27"/>
  <c r="LP24" i="27"/>
  <c r="MB24" i="27"/>
  <c r="MN24" i="27"/>
  <c r="MZ24" i="27"/>
  <c r="NL24" i="27"/>
  <c r="NX24" i="27"/>
  <c r="OJ24" i="27"/>
  <c r="OV24" i="27"/>
  <c r="PH24" i="27"/>
  <c r="HY24" i="27"/>
  <c r="IK24" i="27"/>
  <c r="IW24" i="27"/>
  <c r="JI24" i="27"/>
  <c r="JU24" i="27"/>
  <c r="KG24" i="27"/>
  <c r="KS24" i="27"/>
  <c r="LE24" i="27"/>
  <c r="LQ24" i="27"/>
  <c r="MC24" i="27"/>
  <c r="MO24" i="27"/>
  <c r="NA24" i="27"/>
  <c r="NM24" i="27"/>
  <c r="NY24" i="27"/>
  <c r="OK24" i="27"/>
  <c r="OW24" i="27"/>
  <c r="PI24" i="27"/>
  <c r="HZ24" i="27"/>
  <c r="IL24" i="27"/>
  <c r="IX24" i="27"/>
  <c r="JJ24" i="27"/>
  <c r="JV24" i="27"/>
  <c r="KH24" i="27"/>
  <c r="KT24" i="27"/>
  <c r="LF24" i="27"/>
  <c r="LR24" i="27"/>
  <c r="MD24" i="27"/>
  <c r="MP24" i="27"/>
  <c r="NB24" i="27"/>
  <c r="NN24" i="27"/>
  <c r="NZ24" i="27"/>
  <c r="OL24" i="27"/>
  <c r="OX24" i="27"/>
  <c r="PJ24" i="27"/>
  <c r="IA24" i="27"/>
  <c r="IM24" i="27"/>
  <c r="IY24" i="27"/>
  <c r="JK24" i="27"/>
  <c r="JW24" i="27"/>
  <c r="KI24" i="27"/>
  <c r="KU24" i="27"/>
  <c r="LG24" i="27"/>
  <c r="LS24" i="27"/>
  <c r="ME24" i="27"/>
  <c r="MQ24" i="27"/>
  <c r="NC24" i="27"/>
  <c r="NO24" i="27"/>
  <c r="OA24" i="27"/>
  <c r="OM24" i="27"/>
  <c r="OY24" i="27"/>
  <c r="PK24" i="27"/>
  <c r="IN24" i="27"/>
  <c r="LH24" i="27"/>
  <c r="OB24" i="27"/>
  <c r="IO24" i="27"/>
  <c r="LI24" i="27"/>
  <c r="OC24" i="27"/>
  <c r="IZ24" i="27"/>
  <c r="LT24" i="27"/>
  <c r="ON24" i="27"/>
  <c r="JA24" i="27"/>
  <c r="LU24" i="27"/>
  <c r="OO24" i="27"/>
  <c r="JL24" i="27"/>
  <c r="MF24" i="27"/>
  <c r="OZ24" i="27"/>
  <c r="JM24" i="27"/>
  <c r="MG24" i="27"/>
  <c r="PA24" i="27"/>
  <c r="JX24" i="27"/>
  <c r="MR24" i="27"/>
  <c r="PL24" i="27"/>
  <c r="JY24" i="27"/>
  <c r="MS24" i="27"/>
  <c r="KJ24" i="27"/>
  <c r="ND24" i="27"/>
  <c r="KK24" i="27"/>
  <c r="NE24" i="27"/>
  <c r="KV24" i="27"/>
  <c r="KW24" i="27"/>
  <c r="NP24" i="27"/>
  <c r="NQ24" i="27"/>
  <c r="IB24" i="27"/>
  <c r="IC24" i="27"/>
  <c r="E58" i="27"/>
  <c r="O58" i="27" s="1"/>
  <c r="P58" i="27" s="1"/>
  <c r="HT94" i="27"/>
  <c r="HT82" i="27"/>
  <c r="PF103" i="27"/>
  <c r="OT103" i="27"/>
  <c r="OH103" i="27"/>
  <c r="NV103" i="27"/>
  <c r="NJ103" i="27"/>
  <c r="MX103" i="27"/>
  <c r="ML103" i="27"/>
  <c r="LZ103" i="27"/>
  <c r="LN103" i="27"/>
  <c r="LB103" i="27"/>
  <c r="KP103" i="27"/>
  <c r="KD103" i="27"/>
  <c r="JR103" i="27"/>
  <c r="JF103" i="27"/>
  <c r="IT103" i="27"/>
  <c r="IH103" i="27"/>
  <c r="HV103" i="27"/>
  <c r="PB102" i="27"/>
  <c r="OP102" i="27"/>
  <c r="OD102" i="27"/>
  <c r="NR102" i="27"/>
  <c r="NF102" i="27"/>
  <c r="MT102" i="27"/>
  <c r="MH102" i="27"/>
  <c r="LV102" i="27"/>
  <c r="LJ102" i="27"/>
  <c r="KX102" i="27"/>
  <c r="KL102" i="27"/>
  <c r="JZ102" i="27"/>
  <c r="JN102" i="27"/>
  <c r="JB102" i="27"/>
  <c r="IP102" i="27"/>
  <c r="ID102" i="27"/>
  <c r="PJ101" i="27"/>
  <c r="OX101" i="27"/>
  <c r="OL101" i="27"/>
  <c r="NZ101" i="27"/>
  <c r="NN101" i="27"/>
  <c r="NB101" i="27"/>
  <c r="MP101" i="27"/>
  <c r="MD101" i="27"/>
  <c r="LR101" i="27"/>
  <c r="LF101" i="27"/>
  <c r="KT101" i="27"/>
  <c r="KH101" i="27"/>
  <c r="JV101" i="27"/>
  <c r="JJ101" i="27"/>
  <c r="IX101" i="27"/>
  <c r="IL101" i="27"/>
  <c r="HZ101" i="27"/>
  <c r="PF100" i="27"/>
  <c r="OT100" i="27"/>
  <c r="OH100" i="27"/>
  <c r="NV100" i="27"/>
  <c r="NJ100" i="27"/>
  <c r="MX100" i="27"/>
  <c r="ML100" i="27"/>
  <c r="LZ100" i="27"/>
  <c r="LN100" i="27"/>
  <c r="LB100" i="27"/>
  <c r="KP100" i="27"/>
  <c r="KD100" i="27"/>
  <c r="JR100" i="27"/>
  <c r="JF100" i="27"/>
  <c r="IT100" i="27"/>
  <c r="IH100" i="27"/>
  <c r="HV100" i="27"/>
  <c r="PB99" i="27"/>
  <c r="OP99" i="27"/>
  <c r="OD99" i="27"/>
  <c r="NR99" i="27"/>
  <c r="NF99" i="27"/>
  <c r="MT99" i="27"/>
  <c r="MH99" i="27"/>
  <c r="LV99" i="27"/>
  <c r="LJ99" i="27"/>
  <c r="KX99" i="27"/>
  <c r="KL99" i="27"/>
  <c r="JZ99" i="27"/>
  <c r="JN99" i="27"/>
  <c r="JB99" i="27"/>
  <c r="IP99" i="27"/>
  <c r="ID99" i="27"/>
  <c r="PJ98" i="27"/>
  <c r="OX98" i="27"/>
  <c r="OL98" i="27"/>
  <c r="NZ98" i="27"/>
  <c r="NN98" i="27"/>
  <c r="NB98" i="27"/>
  <c r="MP98" i="27"/>
  <c r="MD98" i="27"/>
  <c r="LR98" i="27"/>
  <c r="LF98" i="27"/>
  <c r="KT98" i="27"/>
  <c r="KH98" i="27"/>
  <c r="JV98" i="27"/>
  <c r="JJ98" i="27"/>
  <c r="IX98" i="27"/>
  <c r="IL98" i="27"/>
  <c r="HZ98" i="27"/>
  <c r="PF97" i="27"/>
  <c r="OT97" i="27"/>
  <c r="OH97" i="27"/>
  <c r="NV97" i="27"/>
  <c r="NJ97" i="27"/>
  <c r="MX97" i="27"/>
  <c r="ML97" i="27"/>
  <c r="LZ97" i="27"/>
  <c r="LN97" i="27"/>
  <c r="LB97" i="27"/>
  <c r="KP97" i="27"/>
  <c r="KD97" i="27"/>
  <c r="JR97" i="27"/>
  <c r="JF97" i="27"/>
  <c r="IT97" i="27"/>
  <c r="IH97" i="27"/>
  <c r="PB96" i="27"/>
  <c r="OP96" i="27"/>
  <c r="OD96" i="27"/>
  <c r="NR96" i="27"/>
  <c r="NF96" i="27"/>
  <c r="MT96" i="27"/>
  <c r="MH96" i="27"/>
  <c r="LV96" i="27"/>
  <c r="LJ96" i="27"/>
  <c r="KX96" i="27"/>
  <c r="KL96" i="27"/>
  <c r="JZ96" i="27"/>
  <c r="JN96" i="27"/>
  <c r="JB96" i="27"/>
  <c r="IP96" i="27"/>
  <c r="ID96" i="27"/>
  <c r="PJ95" i="27"/>
  <c r="OX95" i="27"/>
  <c r="OL95" i="27"/>
  <c r="NZ95" i="27"/>
  <c r="NN95" i="27"/>
  <c r="NB95" i="27"/>
  <c r="MP95" i="27"/>
  <c r="MD95" i="27"/>
  <c r="LR95" i="27"/>
  <c r="LF95" i="27"/>
  <c r="KT95" i="27"/>
  <c r="KH95" i="27"/>
  <c r="JV95" i="27"/>
  <c r="JJ95" i="27"/>
  <c r="IX95" i="27"/>
  <c r="IL95" i="27"/>
  <c r="PF94" i="27"/>
  <c r="OT94" i="27"/>
  <c r="OH94" i="27"/>
  <c r="NV94" i="27"/>
  <c r="NJ94" i="27"/>
  <c r="MX94" i="27"/>
  <c r="ML94" i="27"/>
  <c r="LZ94" i="27"/>
  <c r="LN94" i="27"/>
  <c r="LB94" i="27"/>
  <c r="KP94" i="27"/>
  <c r="KD94" i="27"/>
  <c r="JR94" i="27"/>
  <c r="JF94" i="27"/>
  <c r="IT94" i="27"/>
  <c r="IH94" i="27"/>
  <c r="HV94" i="27"/>
  <c r="PB93" i="27"/>
  <c r="OP93" i="27"/>
  <c r="OD93" i="27"/>
  <c r="NR93" i="27"/>
  <c r="NF93" i="27"/>
  <c r="MT93" i="27"/>
  <c r="MH93" i="27"/>
  <c r="LV93" i="27"/>
  <c r="LJ93" i="27"/>
  <c r="KX93" i="27"/>
  <c r="KL93" i="27"/>
  <c r="JZ93" i="27"/>
  <c r="JN93" i="27"/>
  <c r="JB93" i="27"/>
  <c r="IP93" i="27"/>
  <c r="ID93" i="27"/>
  <c r="PJ92" i="27"/>
  <c r="OX92" i="27"/>
  <c r="OL92" i="27"/>
  <c r="NZ92" i="27"/>
  <c r="NN92" i="27"/>
  <c r="NB92" i="27"/>
  <c r="MP92" i="27"/>
  <c r="MD92" i="27"/>
  <c r="LR92" i="27"/>
  <c r="LF92" i="27"/>
  <c r="KT92" i="27"/>
  <c r="KH92" i="27"/>
  <c r="JV92" i="27"/>
  <c r="JJ92" i="27"/>
  <c r="IX92" i="27"/>
  <c r="IL92" i="27"/>
  <c r="HZ92" i="27"/>
  <c r="PF91" i="27"/>
  <c r="OT91" i="27"/>
  <c r="OH91" i="27"/>
  <c r="NV91" i="27"/>
  <c r="NJ91" i="27"/>
  <c r="MV91" i="27"/>
  <c r="LL91" i="27"/>
  <c r="KB91" i="27"/>
  <c r="IK91" i="27"/>
  <c r="OG90" i="27"/>
  <c r="LT90" i="27"/>
  <c r="NX89" i="27"/>
  <c r="LD89" i="27"/>
  <c r="IJ89" i="27"/>
  <c r="NH88" i="27"/>
  <c r="KN88" i="27"/>
  <c r="PL87" i="27"/>
  <c r="MR87" i="27"/>
  <c r="JX87" i="27"/>
  <c r="OV86" i="27"/>
  <c r="MB86" i="27"/>
  <c r="JH86" i="27"/>
  <c r="OF85" i="27"/>
  <c r="LL85" i="27"/>
  <c r="IR85" i="27"/>
  <c r="NP84" i="27"/>
  <c r="KV84" i="27"/>
  <c r="IB84" i="27"/>
  <c r="MZ83" i="27"/>
  <c r="PD82" i="27"/>
  <c r="MJ82" i="27"/>
  <c r="JI82" i="27"/>
  <c r="LM81" i="27"/>
  <c r="NQ80" i="27"/>
  <c r="IC80" i="27"/>
  <c r="KG79" i="27"/>
  <c r="MK78" i="27"/>
  <c r="OO77" i="27"/>
  <c r="JA77" i="27"/>
  <c r="LE76" i="27"/>
  <c r="NI75" i="27"/>
  <c r="HU75" i="27"/>
  <c r="JY74" i="27"/>
  <c r="OG72" i="27"/>
  <c r="HV72" i="27"/>
  <c r="LX44" i="27"/>
  <c r="R90" i="27"/>
  <c r="B90" i="27"/>
  <c r="HV90" i="27"/>
  <c r="IH90" i="27"/>
  <c r="IT90" i="27"/>
  <c r="JF90" i="27"/>
  <c r="JR90" i="27"/>
  <c r="KD90" i="27"/>
  <c r="KP90" i="27"/>
  <c r="LB90" i="27"/>
  <c r="LN90" i="27"/>
  <c r="LZ90" i="27"/>
  <c r="ML90" i="27"/>
  <c r="MX90" i="27"/>
  <c r="NJ90" i="27"/>
  <c r="NV90" i="27"/>
  <c r="OH90" i="27"/>
  <c r="OT90" i="27"/>
  <c r="PF90" i="27"/>
  <c r="HW90" i="27"/>
  <c r="II90" i="27"/>
  <c r="IU90" i="27"/>
  <c r="JG90" i="27"/>
  <c r="JS90" i="27"/>
  <c r="KE90" i="27"/>
  <c r="KQ90" i="27"/>
  <c r="LC90" i="27"/>
  <c r="LO90" i="27"/>
  <c r="MA90" i="27"/>
  <c r="MM90" i="27"/>
  <c r="MY90" i="27"/>
  <c r="NK90" i="27"/>
  <c r="NW90" i="27"/>
  <c r="OI90" i="27"/>
  <c r="OU90" i="27"/>
  <c r="PG90" i="27"/>
  <c r="HX90" i="27"/>
  <c r="IJ90" i="27"/>
  <c r="IV90" i="27"/>
  <c r="JH90" i="27"/>
  <c r="JT90" i="27"/>
  <c r="KF90" i="27"/>
  <c r="KR90" i="27"/>
  <c r="LD90" i="27"/>
  <c r="LP90" i="27"/>
  <c r="MB90" i="27"/>
  <c r="MN90" i="27"/>
  <c r="MZ90" i="27"/>
  <c r="NL90" i="27"/>
  <c r="NX90" i="27"/>
  <c r="OJ90" i="27"/>
  <c r="OV90" i="27"/>
  <c r="PH90" i="27"/>
  <c r="HY90" i="27"/>
  <c r="IK90" i="27"/>
  <c r="IW90" i="27"/>
  <c r="JI90" i="27"/>
  <c r="JU90" i="27"/>
  <c r="KG90" i="27"/>
  <c r="KS90" i="27"/>
  <c r="LE90" i="27"/>
  <c r="LQ90" i="27"/>
  <c r="MC90" i="27"/>
  <c r="MO90" i="27"/>
  <c r="NA90" i="27"/>
  <c r="NM90" i="27"/>
  <c r="NY90" i="27"/>
  <c r="OK90" i="27"/>
  <c r="OW90" i="27"/>
  <c r="PI90" i="27"/>
  <c r="HZ90" i="27"/>
  <c r="IL90" i="27"/>
  <c r="IX90" i="27"/>
  <c r="JJ90" i="27"/>
  <c r="JV90" i="27"/>
  <c r="KH90" i="27"/>
  <c r="KT90" i="27"/>
  <c r="LF90" i="27"/>
  <c r="LR90" i="27"/>
  <c r="MD90" i="27"/>
  <c r="MP90" i="27"/>
  <c r="NB90" i="27"/>
  <c r="NN90" i="27"/>
  <c r="IA90" i="27"/>
  <c r="IM90" i="27"/>
  <c r="IY90" i="27"/>
  <c r="JK90" i="27"/>
  <c r="JW90" i="27"/>
  <c r="KI90" i="27"/>
  <c r="KU90" i="27"/>
  <c r="LG90" i="27"/>
  <c r="LS90" i="27"/>
  <c r="ME90" i="27"/>
  <c r="MQ90" i="27"/>
  <c r="NC90" i="27"/>
  <c r="NO90" i="27"/>
  <c r="OA90" i="27"/>
  <c r="OM90" i="27"/>
  <c r="OY90" i="27"/>
  <c r="PK90" i="27"/>
  <c r="IC90" i="27"/>
  <c r="IO90" i="27"/>
  <c r="JA90" i="27"/>
  <c r="JM90" i="27"/>
  <c r="JY90" i="27"/>
  <c r="KK90" i="27"/>
  <c r="KW90" i="27"/>
  <c r="LI90" i="27"/>
  <c r="LU90" i="27"/>
  <c r="MG90" i="27"/>
  <c r="MS90" i="27"/>
  <c r="NE90" i="27"/>
  <c r="NQ90" i="27"/>
  <c r="OC90" i="27"/>
  <c r="OO90" i="27"/>
  <c r="PA90" i="27"/>
  <c r="ID90" i="27"/>
  <c r="IP90" i="27"/>
  <c r="JB90" i="27"/>
  <c r="JN90" i="27"/>
  <c r="JZ90" i="27"/>
  <c r="KL90" i="27"/>
  <c r="KX90" i="27"/>
  <c r="LJ90" i="27"/>
  <c r="LV90" i="27"/>
  <c r="MH90" i="27"/>
  <c r="MT90" i="27"/>
  <c r="NF90" i="27"/>
  <c r="NR90" i="27"/>
  <c r="OD90" i="27"/>
  <c r="OP90" i="27"/>
  <c r="PB90" i="27"/>
  <c r="IE90" i="27"/>
  <c r="IQ90" i="27"/>
  <c r="JC90" i="27"/>
  <c r="JO90" i="27"/>
  <c r="KA90" i="27"/>
  <c r="KM90" i="27"/>
  <c r="KY90" i="27"/>
  <c r="LK90" i="27"/>
  <c r="LW90" i="27"/>
  <c r="MI90" i="27"/>
  <c r="MU90" i="27"/>
  <c r="NG90" i="27"/>
  <c r="NS90" i="27"/>
  <c r="OE90" i="27"/>
  <c r="OQ90" i="27"/>
  <c r="PC90" i="27"/>
  <c r="IF90" i="27"/>
  <c r="IR90" i="27"/>
  <c r="JD90" i="27"/>
  <c r="JP90" i="27"/>
  <c r="KB90" i="27"/>
  <c r="KN90" i="27"/>
  <c r="KZ90" i="27"/>
  <c r="LL90" i="27"/>
  <c r="LX90" i="27"/>
  <c r="MJ90" i="27"/>
  <c r="MV90" i="27"/>
  <c r="NH90" i="27"/>
  <c r="NT90" i="27"/>
  <c r="OF90" i="27"/>
  <c r="OR90" i="27"/>
  <c r="PD90" i="27"/>
  <c r="OJ102" i="27"/>
  <c r="R97" i="27"/>
  <c r="B97" i="27"/>
  <c r="R73" i="27"/>
  <c r="B73" i="27"/>
  <c r="HZ73" i="27"/>
  <c r="IL73" i="27"/>
  <c r="IX73" i="27"/>
  <c r="JJ73" i="27"/>
  <c r="JV73" i="27"/>
  <c r="KH73" i="27"/>
  <c r="KT73" i="27"/>
  <c r="LF73" i="27"/>
  <c r="LR73" i="27"/>
  <c r="MD73" i="27"/>
  <c r="MP73" i="27"/>
  <c r="NB73" i="27"/>
  <c r="NN73" i="27"/>
  <c r="NZ73" i="27"/>
  <c r="OL73" i="27"/>
  <c r="OX73" i="27"/>
  <c r="PJ73" i="27"/>
  <c r="IA73" i="27"/>
  <c r="IM73" i="27"/>
  <c r="IY73" i="27"/>
  <c r="JK73" i="27"/>
  <c r="JW73" i="27"/>
  <c r="KI73" i="27"/>
  <c r="KU73" i="27"/>
  <c r="LG73" i="27"/>
  <c r="LS73" i="27"/>
  <c r="ME73" i="27"/>
  <c r="MQ73" i="27"/>
  <c r="NC73" i="27"/>
  <c r="NO73" i="27"/>
  <c r="OA73" i="27"/>
  <c r="OM73" i="27"/>
  <c r="OY73" i="27"/>
  <c r="PK73" i="27"/>
  <c r="IB73" i="27"/>
  <c r="IN73" i="27"/>
  <c r="IZ73" i="27"/>
  <c r="JL73" i="27"/>
  <c r="JX73" i="27"/>
  <c r="KJ73" i="27"/>
  <c r="KV73" i="27"/>
  <c r="LH73" i="27"/>
  <c r="LT73" i="27"/>
  <c r="MF73" i="27"/>
  <c r="MR73" i="27"/>
  <c r="ND73" i="27"/>
  <c r="NP73" i="27"/>
  <c r="OB73" i="27"/>
  <c r="ON73" i="27"/>
  <c r="OZ73" i="27"/>
  <c r="PL73" i="27"/>
  <c r="IC73" i="27"/>
  <c r="IO73" i="27"/>
  <c r="JA73" i="27"/>
  <c r="JM73" i="27"/>
  <c r="JY73" i="27"/>
  <c r="KK73" i="27"/>
  <c r="KW73" i="27"/>
  <c r="LI73" i="27"/>
  <c r="LU73" i="27"/>
  <c r="MG73" i="27"/>
  <c r="MS73" i="27"/>
  <c r="NE73" i="27"/>
  <c r="NQ73" i="27"/>
  <c r="OC73" i="27"/>
  <c r="OO73" i="27"/>
  <c r="PA73" i="27"/>
  <c r="ID73" i="27"/>
  <c r="IP73" i="27"/>
  <c r="JB73" i="27"/>
  <c r="JN73" i="27"/>
  <c r="JZ73" i="27"/>
  <c r="KL73" i="27"/>
  <c r="KX73" i="27"/>
  <c r="LJ73" i="27"/>
  <c r="LV73" i="27"/>
  <c r="MH73" i="27"/>
  <c r="MT73" i="27"/>
  <c r="NF73" i="27"/>
  <c r="NR73" i="27"/>
  <c r="OD73" i="27"/>
  <c r="OP73" i="27"/>
  <c r="PB73" i="27"/>
  <c r="IE73" i="27"/>
  <c r="IQ73" i="27"/>
  <c r="JC73" i="27"/>
  <c r="JO73" i="27"/>
  <c r="KA73" i="27"/>
  <c r="KM73" i="27"/>
  <c r="KY73" i="27"/>
  <c r="LK73" i="27"/>
  <c r="LW73" i="27"/>
  <c r="MI73" i="27"/>
  <c r="MU73" i="27"/>
  <c r="NG73" i="27"/>
  <c r="NS73" i="27"/>
  <c r="OE73" i="27"/>
  <c r="OQ73" i="27"/>
  <c r="PC73" i="27"/>
  <c r="IF73" i="27"/>
  <c r="IR73" i="27"/>
  <c r="JD73" i="27"/>
  <c r="JP73" i="27"/>
  <c r="KB73" i="27"/>
  <c r="KN73" i="27"/>
  <c r="KZ73" i="27"/>
  <c r="LL73" i="27"/>
  <c r="LX73" i="27"/>
  <c r="MJ73" i="27"/>
  <c r="MV73" i="27"/>
  <c r="NH73" i="27"/>
  <c r="NT73" i="27"/>
  <c r="OF73" i="27"/>
  <c r="OR73" i="27"/>
  <c r="PD73" i="27"/>
  <c r="HU73" i="27"/>
  <c r="IG73" i="27"/>
  <c r="IS73" i="27"/>
  <c r="JE73" i="27"/>
  <c r="JQ73" i="27"/>
  <c r="KC73" i="27"/>
  <c r="KO73" i="27"/>
  <c r="LA73" i="27"/>
  <c r="LM73" i="27"/>
  <c r="LY73" i="27"/>
  <c r="MK73" i="27"/>
  <c r="MW73" i="27"/>
  <c r="NI73" i="27"/>
  <c r="NU73" i="27"/>
  <c r="OG73" i="27"/>
  <c r="OS73" i="27"/>
  <c r="PE73" i="27"/>
  <c r="HV73" i="27"/>
  <c r="IH73" i="27"/>
  <c r="IT73" i="27"/>
  <c r="JF73" i="27"/>
  <c r="JR73" i="27"/>
  <c r="KD73" i="27"/>
  <c r="KP73" i="27"/>
  <c r="LB73" i="27"/>
  <c r="LN73" i="27"/>
  <c r="LZ73" i="27"/>
  <c r="ML73" i="27"/>
  <c r="MX73" i="27"/>
  <c r="NJ73" i="27"/>
  <c r="NV73" i="27"/>
  <c r="OH73" i="27"/>
  <c r="OT73" i="27"/>
  <c r="PF73" i="27"/>
  <c r="HW73" i="27"/>
  <c r="II73" i="27"/>
  <c r="IU73" i="27"/>
  <c r="JG73" i="27"/>
  <c r="JS73" i="27"/>
  <c r="KE73" i="27"/>
  <c r="KQ73" i="27"/>
  <c r="LC73" i="27"/>
  <c r="LO73" i="27"/>
  <c r="MA73" i="27"/>
  <c r="MM73" i="27"/>
  <c r="MY73" i="27"/>
  <c r="NK73" i="27"/>
  <c r="NW73" i="27"/>
  <c r="OI73" i="27"/>
  <c r="OU73" i="27"/>
  <c r="PG73" i="27"/>
  <c r="HX73" i="27"/>
  <c r="IJ73" i="27"/>
  <c r="IV73" i="27"/>
  <c r="JH73" i="27"/>
  <c r="JT73" i="27"/>
  <c r="KF73" i="27"/>
  <c r="KR73" i="27"/>
  <c r="LD73" i="27"/>
  <c r="LP73" i="27"/>
  <c r="MB73" i="27"/>
  <c r="MN73" i="27"/>
  <c r="MZ73" i="27"/>
  <c r="NL73" i="27"/>
  <c r="NX73" i="27"/>
  <c r="OJ73" i="27"/>
  <c r="OV73" i="27"/>
  <c r="PH73" i="27"/>
  <c r="R49" i="27"/>
  <c r="B49" i="27"/>
  <c r="IC49" i="27"/>
  <c r="IO49" i="27"/>
  <c r="JA49" i="27"/>
  <c r="JM49" i="27"/>
  <c r="JY49" i="27"/>
  <c r="KK49" i="27"/>
  <c r="KW49" i="27"/>
  <c r="LI49" i="27"/>
  <c r="LU49" i="27"/>
  <c r="MG49" i="27"/>
  <c r="MS49" i="27"/>
  <c r="NE49" i="27"/>
  <c r="NQ49" i="27"/>
  <c r="OC49" i="27"/>
  <c r="OO49" i="27"/>
  <c r="PA49" i="27"/>
  <c r="ID49" i="27"/>
  <c r="IP49" i="27"/>
  <c r="JB49" i="27"/>
  <c r="JN49" i="27"/>
  <c r="JZ49" i="27"/>
  <c r="KL49" i="27"/>
  <c r="KX49" i="27"/>
  <c r="LJ49" i="27"/>
  <c r="LV49" i="27"/>
  <c r="MH49" i="27"/>
  <c r="MT49" i="27"/>
  <c r="NF49" i="27"/>
  <c r="NR49" i="27"/>
  <c r="OD49" i="27"/>
  <c r="OP49" i="27"/>
  <c r="PB49" i="27"/>
  <c r="IE49" i="27"/>
  <c r="IQ49" i="27"/>
  <c r="JC49" i="27"/>
  <c r="JO49" i="27"/>
  <c r="KA49" i="27"/>
  <c r="KM49" i="27"/>
  <c r="KY49" i="27"/>
  <c r="LK49" i="27"/>
  <c r="LW49" i="27"/>
  <c r="MI49" i="27"/>
  <c r="MU49" i="27"/>
  <c r="NG49" i="27"/>
  <c r="NS49" i="27"/>
  <c r="OE49" i="27"/>
  <c r="OQ49" i="27"/>
  <c r="PC49" i="27"/>
  <c r="IF49" i="27"/>
  <c r="IR49" i="27"/>
  <c r="JD49" i="27"/>
  <c r="JP49" i="27"/>
  <c r="KB49" i="27"/>
  <c r="KN49" i="27"/>
  <c r="KZ49" i="27"/>
  <c r="LL49" i="27"/>
  <c r="LX49" i="27"/>
  <c r="MJ49" i="27"/>
  <c r="MV49" i="27"/>
  <c r="NH49" i="27"/>
  <c r="NT49" i="27"/>
  <c r="OF49" i="27"/>
  <c r="OR49" i="27"/>
  <c r="PD49" i="27"/>
  <c r="HU49" i="27"/>
  <c r="IG49" i="27"/>
  <c r="IS49" i="27"/>
  <c r="JE49" i="27"/>
  <c r="JQ49" i="27"/>
  <c r="KC49" i="27"/>
  <c r="KO49" i="27"/>
  <c r="LA49" i="27"/>
  <c r="LM49" i="27"/>
  <c r="LY49" i="27"/>
  <c r="MK49" i="27"/>
  <c r="MW49" i="27"/>
  <c r="NI49" i="27"/>
  <c r="NU49" i="27"/>
  <c r="OG49" i="27"/>
  <c r="OS49" i="27"/>
  <c r="PE49" i="27"/>
  <c r="HV49" i="27"/>
  <c r="IH49" i="27"/>
  <c r="IT49" i="27"/>
  <c r="JF49" i="27"/>
  <c r="JR49" i="27"/>
  <c r="KD49" i="27"/>
  <c r="KP49" i="27"/>
  <c r="LB49" i="27"/>
  <c r="LN49" i="27"/>
  <c r="LZ49" i="27"/>
  <c r="ML49" i="27"/>
  <c r="MX49" i="27"/>
  <c r="NJ49" i="27"/>
  <c r="NV49" i="27"/>
  <c r="OH49" i="27"/>
  <c r="OT49" i="27"/>
  <c r="PF49" i="27"/>
  <c r="HW49" i="27"/>
  <c r="II49" i="27"/>
  <c r="IU49" i="27"/>
  <c r="JG49" i="27"/>
  <c r="JS49" i="27"/>
  <c r="KE49" i="27"/>
  <c r="KQ49" i="27"/>
  <c r="LC49" i="27"/>
  <c r="LO49" i="27"/>
  <c r="MA49" i="27"/>
  <c r="MM49" i="27"/>
  <c r="MY49" i="27"/>
  <c r="NK49" i="27"/>
  <c r="NW49" i="27"/>
  <c r="OI49" i="27"/>
  <c r="OU49" i="27"/>
  <c r="PG49" i="27"/>
  <c r="HX49" i="27"/>
  <c r="IJ49" i="27"/>
  <c r="IV49" i="27"/>
  <c r="JH49" i="27"/>
  <c r="JT49" i="27"/>
  <c r="KF49" i="27"/>
  <c r="KR49" i="27"/>
  <c r="LD49" i="27"/>
  <c r="LP49" i="27"/>
  <c r="MB49" i="27"/>
  <c r="MN49" i="27"/>
  <c r="MZ49" i="27"/>
  <c r="NL49" i="27"/>
  <c r="NX49" i="27"/>
  <c r="OJ49" i="27"/>
  <c r="OV49" i="27"/>
  <c r="PH49" i="27"/>
  <c r="HY49" i="27"/>
  <c r="IK49" i="27"/>
  <c r="IW49" i="27"/>
  <c r="JI49" i="27"/>
  <c r="JU49" i="27"/>
  <c r="KG49" i="27"/>
  <c r="KS49" i="27"/>
  <c r="LE49" i="27"/>
  <c r="LQ49" i="27"/>
  <c r="MC49" i="27"/>
  <c r="MO49" i="27"/>
  <c r="NA49" i="27"/>
  <c r="NM49" i="27"/>
  <c r="NY49" i="27"/>
  <c r="OK49" i="27"/>
  <c r="OW49" i="27"/>
  <c r="PI49" i="27"/>
  <c r="HZ49" i="27"/>
  <c r="IL49" i="27"/>
  <c r="IX49" i="27"/>
  <c r="JJ49" i="27"/>
  <c r="JV49" i="27"/>
  <c r="KH49" i="27"/>
  <c r="KT49" i="27"/>
  <c r="LF49" i="27"/>
  <c r="LR49" i="27"/>
  <c r="MD49" i="27"/>
  <c r="MP49" i="27"/>
  <c r="NB49" i="27"/>
  <c r="NN49" i="27"/>
  <c r="NZ49" i="27"/>
  <c r="OL49" i="27"/>
  <c r="OX49" i="27"/>
  <c r="PJ49" i="27"/>
  <c r="JW49" i="27"/>
  <c r="MQ49" i="27"/>
  <c r="PK49" i="27"/>
  <c r="JX49" i="27"/>
  <c r="MR49" i="27"/>
  <c r="PL49" i="27"/>
  <c r="KI49" i="27"/>
  <c r="NC49" i="27"/>
  <c r="KJ49" i="27"/>
  <c r="ND49" i="27"/>
  <c r="IA49" i="27"/>
  <c r="KU49" i="27"/>
  <c r="NO49" i="27"/>
  <c r="IB49" i="27"/>
  <c r="KV49" i="27"/>
  <c r="NP49" i="27"/>
  <c r="IM49" i="27"/>
  <c r="LG49" i="27"/>
  <c r="OA49" i="27"/>
  <c r="IN49" i="27"/>
  <c r="LH49" i="27"/>
  <c r="OB49" i="27"/>
  <c r="IY49" i="27"/>
  <c r="LS49" i="27"/>
  <c r="OM49" i="27"/>
  <c r="IZ49" i="27"/>
  <c r="LT49" i="27"/>
  <c r="ON49" i="27"/>
  <c r="JK49" i="27"/>
  <c r="ME49" i="27"/>
  <c r="OY49" i="27"/>
  <c r="JL49" i="27"/>
  <c r="MF49" i="27"/>
  <c r="OZ49" i="27"/>
  <c r="R25" i="27"/>
  <c r="B25" i="27"/>
  <c r="HV25" i="27"/>
  <c r="IH25" i="27"/>
  <c r="IT25" i="27"/>
  <c r="JF25" i="27"/>
  <c r="JR25" i="27"/>
  <c r="KD25" i="27"/>
  <c r="KP25" i="27"/>
  <c r="LB25" i="27"/>
  <c r="LN25" i="27"/>
  <c r="LZ25" i="27"/>
  <c r="ML25" i="27"/>
  <c r="MX25" i="27"/>
  <c r="NJ25" i="27"/>
  <c r="NV25" i="27"/>
  <c r="OH25" i="27"/>
  <c r="OT25" i="27"/>
  <c r="PF25" i="27"/>
  <c r="HW25" i="27"/>
  <c r="II25" i="27"/>
  <c r="IU25" i="27"/>
  <c r="JG25" i="27"/>
  <c r="JS25" i="27"/>
  <c r="KE25" i="27"/>
  <c r="KQ25" i="27"/>
  <c r="LC25" i="27"/>
  <c r="LO25" i="27"/>
  <c r="MA25" i="27"/>
  <c r="MM25" i="27"/>
  <c r="MY25" i="27"/>
  <c r="NK25" i="27"/>
  <c r="NW25" i="27"/>
  <c r="OI25" i="27"/>
  <c r="OU25" i="27"/>
  <c r="PG25" i="27"/>
  <c r="HX25" i="27"/>
  <c r="IJ25" i="27"/>
  <c r="IV25" i="27"/>
  <c r="JH25" i="27"/>
  <c r="JT25" i="27"/>
  <c r="KF25" i="27"/>
  <c r="KR25" i="27"/>
  <c r="LD25" i="27"/>
  <c r="LP25" i="27"/>
  <c r="MB25" i="27"/>
  <c r="MN25" i="27"/>
  <c r="MZ25" i="27"/>
  <c r="NL25" i="27"/>
  <c r="NX25" i="27"/>
  <c r="OJ25" i="27"/>
  <c r="OV25" i="27"/>
  <c r="PH25" i="27"/>
  <c r="HY25" i="27"/>
  <c r="IK25" i="27"/>
  <c r="IW25" i="27"/>
  <c r="JI25" i="27"/>
  <c r="JU25" i="27"/>
  <c r="KG25" i="27"/>
  <c r="KS25" i="27"/>
  <c r="LE25" i="27"/>
  <c r="LQ25" i="27"/>
  <c r="MC25" i="27"/>
  <c r="MO25" i="27"/>
  <c r="NA25" i="27"/>
  <c r="NM25" i="27"/>
  <c r="NY25" i="27"/>
  <c r="OK25" i="27"/>
  <c r="OW25" i="27"/>
  <c r="PI25" i="27"/>
  <c r="HZ25" i="27"/>
  <c r="IL25" i="27"/>
  <c r="IX25" i="27"/>
  <c r="JJ25" i="27"/>
  <c r="JV25" i="27"/>
  <c r="KH25" i="27"/>
  <c r="KT25" i="27"/>
  <c r="LF25" i="27"/>
  <c r="LR25" i="27"/>
  <c r="MD25" i="27"/>
  <c r="MP25" i="27"/>
  <c r="NB25" i="27"/>
  <c r="NN25" i="27"/>
  <c r="NZ25" i="27"/>
  <c r="OL25" i="27"/>
  <c r="OX25" i="27"/>
  <c r="PJ25" i="27"/>
  <c r="IA25" i="27"/>
  <c r="IM25" i="27"/>
  <c r="IY25" i="27"/>
  <c r="JK25" i="27"/>
  <c r="JW25" i="27"/>
  <c r="KI25" i="27"/>
  <c r="KU25" i="27"/>
  <c r="LG25" i="27"/>
  <c r="LS25" i="27"/>
  <c r="ME25" i="27"/>
  <c r="MQ25" i="27"/>
  <c r="NC25" i="27"/>
  <c r="NO25" i="27"/>
  <c r="OA25" i="27"/>
  <c r="OM25" i="27"/>
  <c r="OY25" i="27"/>
  <c r="PK25" i="27"/>
  <c r="IB25" i="27"/>
  <c r="IN25" i="27"/>
  <c r="IZ25" i="27"/>
  <c r="JL25" i="27"/>
  <c r="JX25" i="27"/>
  <c r="KJ25" i="27"/>
  <c r="KV25" i="27"/>
  <c r="LH25" i="27"/>
  <c r="LT25" i="27"/>
  <c r="MF25" i="27"/>
  <c r="MR25" i="27"/>
  <c r="ND25" i="27"/>
  <c r="NP25" i="27"/>
  <c r="OB25" i="27"/>
  <c r="ON25" i="27"/>
  <c r="OZ25" i="27"/>
  <c r="PL25" i="27"/>
  <c r="IC25" i="27"/>
  <c r="IO25" i="27"/>
  <c r="JA25" i="27"/>
  <c r="JM25" i="27"/>
  <c r="JY25" i="27"/>
  <c r="KK25" i="27"/>
  <c r="KW25" i="27"/>
  <c r="LI25" i="27"/>
  <c r="LU25" i="27"/>
  <c r="MG25" i="27"/>
  <c r="MS25" i="27"/>
  <c r="NE25" i="27"/>
  <c r="NQ25" i="27"/>
  <c r="OC25" i="27"/>
  <c r="OO25" i="27"/>
  <c r="PA25" i="27"/>
  <c r="ID25" i="27"/>
  <c r="IP25" i="27"/>
  <c r="JB25" i="27"/>
  <c r="JN25" i="27"/>
  <c r="JZ25" i="27"/>
  <c r="KL25" i="27"/>
  <c r="KX25" i="27"/>
  <c r="LJ25" i="27"/>
  <c r="LV25" i="27"/>
  <c r="MH25" i="27"/>
  <c r="MT25" i="27"/>
  <c r="NF25" i="27"/>
  <c r="NR25" i="27"/>
  <c r="OD25" i="27"/>
  <c r="OP25" i="27"/>
  <c r="PB25" i="27"/>
  <c r="IE25" i="27"/>
  <c r="IQ25" i="27"/>
  <c r="JC25" i="27"/>
  <c r="JO25" i="27"/>
  <c r="KA25" i="27"/>
  <c r="KM25" i="27"/>
  <c r="KY25" i="27"/>
  <c r="LK25" i="27"/>
  <c r="LW25" i="27"/>
  <c r="MI25" i="27"/>
  <c r="MU25" i="27"/>
  <c r="NG25" i="27"/>
  <c r="NS25" i="27"/>
  <c r="OE25" i="27"/>
  <c r="OQ25" i="27"/>
  <c r="PC25" i="27"/>
  <c r="JD25" i="27"/>
  <c r="LX25" i="27"/>
  <c r="OR25" i="27"/>
  <c r="JE25" i="27"/>
  <c r="LY25" i="27"/>
  <c r="OS25" i="27"/>
  <c r="JP25" i="27"/>
  <c r="MJ25" i="27"/>
  <c r="PD25" i="27"/>
  <c r="JQ25" i="27"/>
  <c r="MK25" i="27"/>
  <c r="PE25" i="27"/>
  <c r="KB25" i="27"/>
  <c r="MV25" i="27"/>
  <c r="KC25" i="27"/>
  <c r="MW25" i="27"/>
  <c r="KN25" i="27"/>
  <c r="NH25" i="27"/>
  <c r="HU25" i="27"/>
  <c r="KO25" i="27"/>
  <c r="NI25" i="27"/>
  <c r="IF25" i="27"/>
  <c r="KZ25" i="27"/>
  <c r="NT25" i="27"/>
  <c r="IG25" i="27"/>
  <c r="LA25" i="27"/>
  <c r="NU25" i="27"/>
  <c r="IR25" i="27"/>
  <c r="IS25" i="27"/>
  <c r="LL25" i="27"/>
  <c r="LM25" i="27"/>
  <c r="OF25" i="27"/>
  <c r="OG25" i="27"/>
  <c r="E70" i="27"/>
  <c r="O70" i="27" s="1"/>
  <c r="P70" i="27" s="1"/>
  <c r="OQ102" i="27"/>
  <c r="OE102" i="27"/>
  <c r="NG102" i="27"/>
  <c r="MU102" i="27"/>
  <c r="LW102" i="27"/>
  <c r="LK102" i="27"/>
  <c r="KY102" i="27"/>
  <c r="KA102" i="27"/>
  <c r="JO102" i="27"/>
  <c r="IQ102" i="27"/>
  <c r="IE102" i="27"/>
  <c r="E92" i="27"/>
  <c r="E80" i="27"/>
  <c r="E68" i="27"/>
  <c r="E56" i="27"/>
  <c r="E44" i="27"/>
  <c r="E32" i="27"/>
  <c r="E20" i="27"/>
  <c r="E8" i="27"/>
  <c r="R95" i="27"/>
  <c r="B95" i="27"/>
  <c r="R83" i="27"/>
  <c r="B83" i="27"/>
  <c r="ID83" i="27"/>
  <c r="IP83" i="27"/>
  <c r="JB83" i="27"/>
  <c r="JN83" i="27"/>
  <c r="JZ83" i="27"/>
  <c r="KL83" i="27"/>
  <c r="KX83" i="27"/>
  <c r="LJ83" i="27"/>
  <c r="LV83" i="27"/>
  <c r="MH83" i="27"/>
  <c r="MT83" i="27"/>
  <c r="NF83" i="27"/>
  <c r="NR83" i="27"/>
  <c r="OD83" i="27"/>
  <c r="OP83" i="27"/>
  <c r="PB83" i="27"/>
  <c r="IE83" i="27"/>
  <c r="IQ83" i="27"/>
  <c r="JC83" i="27"/>
  <c r="JO83" i="27"/>
  <c r="KA83" i="27"/>
  <c r="KM83" i="27"/>
  <c r="KY83" i="27"/>
  <c r="LK83" i="27"/>
  <c r="LW83" i="27"/>
  <c r="MI83" i="27"/>
  <c r="MU83" i="27"/>
  <c r="NG83" i="27"/>
  <c r="NS83" i="27"/>
  <c r="OE83" i="27"/>
  <c r="OQ83" i="27"/>
  <c r="PC83" i="27"/>
  <c r="IF83" i="27"/>
  <c r="IR83" i="27"/>
  <c r="JD83" i="27"/>
  <c r="JP83" i="27"/>
  <c r="KB83" i="27"/>
  <c r="KN83" i="27"/>
  <c r="KZ83" i="27"/>
  <c r="LL83" i="27"/>
  <c r="LX83" i="27"/>
  <c r="MJ83" i="27"/>
  <c r="MV83" i="27"/>
  <c r="NH83" i="27"/>
  <c r="NT83" i="27"/>
  <c r="OF83" i="27"/>
  <c r="OR83" i="27"/>
  <c r="PD83" i="27"/>
  <c r="HU83" i="27"/>
  <c r="IG83" i="27"/>
  <c r="IS83" i="27"/>
  <c r="JE83" i="27"/>
  <c r="JQ83" i="27"/>
  <c r="KC83" i="27"/>
  <c r="KO83" i="27"/>
  <c r="LA83" i="27"/>
  <c r="LM83" i="27"/>
  <c r="LY83" i="27"/>
  <c r="MK83" i="27"/>
  <c r="MW83" i="27"/>
  <c r="NI83" i="27"/>
  <c r="NU83" i="27"/>
  <c r="OG83" i="27"/>
  <c r="OS83" i="27"/>
  <c r="PE83" i="27"/>
  <c r="HV83" i="27"/>
  <c r="IH83" i="27"/>
  <c r="IT83" i="27"/>
  <c r="JF83" i="27"/>
  <c r="JR83" i="27"/>
  <c r="KD83" i="27"/>
  <c r="KP83" i="27"/>
  <c r="LB83" i="27"/>
  <c r="LN83" i="27"/>
  <c r="LZ83" i="27"/>
  <c r="ML83" i="27"/>
  <c r="MX83" i="27"/>
  <c r="NJ83" i="27"/>
  <c r="NV83" i="27"/>
  <c r="OH83" i="27"/>
  <c r="OT83" i="27"/>
  <c r="PF83" i="27"/>
  <c r="HW83" i="27"/>
  <c r="II83" i="27"/>
  <c r="IU83" i="27"/>
  <c r="JG83" i="27"/>
  <c r="JS83" i="27"/>
  <c r="KE83" i="27"/>
  <c r="KQ83" i="27"/>
  <c r="LC83" i="27"/>
  <c r="LO83" i="27"/>
  <c r="MA83" i="27"/>
  <c r="MM83" i="27"/>
  <c r="MY83" i="27"/>
  <c r="NK83" i="27"/>
  <c r="NW83" i="27"/>
  <c r="OI83" i="27"/>
  <c r="OU83" i="27"/>
  <c r="PG83" i="27"/>
  <c r="HY83" i="27"/>
  <c r="IK83" i="27"/>
  <c r="IW83" i="27"/>
  <c r="JI83" i="27"/>
  <c r="JU83" i="27"/>
  <c r="KG83" i="27"/>
  <c r="KS83" i="27"/>
  <c r="LE83" i="27"/>
  <c r="LQ83" i="27"/>
  <c r="MC83" i="27"/>
  <c r="MO83" i="27"/>
  <c r="NA83" i="27"/>
  <c r="NM83" i="27"/>
  <c r="NY83" i="27"/>
  <c r="OK83" i="27"/>
  <c r="OW83" i="27"/>
  <c r="PI83" i="27"/>
  <c r="HZ83" i="27"/>
  <c r="IL83" i="27"/>
  <c r="IX83" i="27"/>
  <c r="JJ83" i="27"/>
  <c r="JV83" i="27"/>
  <c r="KH83" i="27"/>
  <c r="KT83" i="27"/>
  <c r="LF83" i="27"/>
  <c r="LR83" i="27"/>
  <c r="MD83" i="27"/>
  <c r="MP83" i="27"/>
  <c r="NB83" i="27"/>
  <c r="NN83" i="27"/>
  <c r="NZ83" i="27"/>
  <c r="OL83" i="27"/>
  <c r="OX83" i="27"/>
  <c r="PJ83" i="27"/>
  <c r="IA83" i="27"/>
  <c r="IM83" i="27"/>
  <c r="IY83" i="27"/>
  <c r="JK83" i="27"/>
  <c r="JW83" i="27"/>
  <c r="KI83" i="27"/>
  <c r="KU83" i="27"/>
  <c r="LG83" i="27"/>
  <c r="LS83" i="27"/>
  <c r="ME83" i="27"/>
  <c r="MQ83" i="27"/>
  <c r="NC83" i="27"/>
  <c r="NO83" i="27"/>
  <c r="OA83" i="27"/>
  <c r="OM83" i="27"/>
  <c r="OY83" i="27"/>
  <c r="PK83" i="27"/>
  <c r="IB83" i="27"/>
  <c r="IN83" i="27"/>
  <c r="IZ83" i="27"/>
  <c r="JL83" i="27"/>
  <c r="JX83" i="27"/>
  <c r="KJ83" i="27"/>
  <c r="KV83" i="27"/>
  <c r="LH83" i="27"/>
  <c r="LT83" i="27"/>
  <c r="MF83" i="27"/>
  <c r="MR83" i="27"/>
  <c r="ND83" i="27"/>
  <c r="NP83" i="27"/>
  <c r="OB83" i="27"/>
  <c r="ON83" i="27"/>
  <c r="OZ83" i="27"/>
  <c r="PL83" i="27"/>
  <c r="R71" i="27"/>
  <c r="B71" i="27"/>
  <c r="IE71" i="27"/>
  <c r="IQ71" i="27"/>
  <c r="JC71" i="27"/>
  <c r="JO71" i="27"/>
  <c r="KA71" i="27"/>
  <c r="KM71" i="27"/>
  <c r="KY71" i="27"/>
  <c r="LK71" i="27"/>
  <c r="LW71" i="27"/>
  <c r="MI71" i="27"/>
  <c r="MU71" i="27"/>
  <c r="NG71" i="27"/>
  <c r="NS71" i="27"/>
  <c r="OE71" i="27"/>
  <c r="OQ71" i="27"/>
  <c r="PC71" i="27"/>
  <c r="IF71" i="27"/>
  <c r="IR71" i="27"/>
  <c r="JD71" i="27"/>
  <c r="JP71" i="27"/>
  <c r="KB71" i="27"/>
  <c r="KN71" i="27"/>
  <c r="KZ71" i="27"/>
  <c r="LL71" i="27"/>
  <c r="LX71" i="27"/>
  <c r="MJ71" i="27"/>
  <c r="MV71" i="27"/>
  <c r="NH71" i="27"/>
  <c r="NT71" i="27"/>
  <c r="OF71" i="27"/>
  <c r="OR71" i="27"/>
  <c r="PD71" i="27"/>
  <c r="HU71" i="27"/>
  <c r="IG71" i="27"/>
  <c r="IS71" i="27"/>
  <c r="JE71" i="27"/>
  <c r="JQ71" i="27"/>
  <c r="KC71" i="27"/>
  <c r="KO71" i="27"/>
  <c r="LA71" i="27"/>
  <c r="LM71" i="27"/>
  <c r="LY71" i="27"/>
  <c r="MK71" i="27"/>
  <c r="MW71" i="27"/>
  <c r="NI71" i="27"/>
  <c r="NU71" i="27"/>
  <c r="OG71" i="27"/>
  <c r="OS71" i="27"/>
  <c r="PE71" i="27"/>
  <c r="HV71" i="27"/>
  <c r="IH71" i="27"/>
  <c r="IT71" i="27"/>
  <c r="JF71" i="27"/>
  <c r="JR71" i="27"/>
  <c r="KD71" i="27"/>
  <c r="KP71" i="27"/>
  <c r="LB71" i="27"/>
  <c r="LN71" i="27"/>
  <c r="LZ71" i="27"/>
  <c r="ML71" i="27"/>
  <c r="MX71" i="27"/>
  <c r="NJ71" i="27"/>
  <c r="NV71" i="27"/>
  <c r="OH71" i="27"/>
  <c r="OT71" i="27"/>
  <c r="PF71" i="27"/>
  <c r="HW71" i="27"/>
  <c r="II71" i="27"/>
  <c r="IU71" i="27"/>
  <c r="JG71" i="27"/>
  <c r="JS71" i="27"/>
  <c r="KE71" i="27"/>
  <c r="KQ71" i="27"/>
  <c r="LC71" i="27"/>
  <c r="LO71" i="27"/>
  <c r="MA71" i="27"/>
  <c r="MM71" i="27"/>
  <c r="MY71" i="27"/>
  <c r="NK71" i="27"/>
  <c r="NW71" i="27"/>
  <c r="OI71" i="27"/>
  <c r="OU71" i="27"/>
  <c r="PG71" i="27"/>
  <c r="HX71" i="27"/>
  <c r="IJ71" i="27"/>
  <c r="IV71" i="27"/>
  <c r="JH71" i="27"/>
  <c r="JT71" i="27"/>
  <c r="KF71" i="27"/>
  <c r="KR71" i="27"/>
  <c r="LD71" i="27"/>
  <c r="LP71" i="27"/>
  <c r="MB71" i="27"/>
  <c r="MN71" i="27"/>
  <c r="HY71" i="27"/>
  <c r="IK71" i="27"/>
  <c r="IW71" i="27"/>
  <c r="JI71" i="27"/>
  <c r="JU71" i="27"/>
  <c r="KG71" i="27"/>
  <c r="KS71" i="27"/>
  <c r="LE71" i="27"/>
  <c r="LQ71" i="27"/>
  <c r="MC71" i="27"/>
  <c r="MO71" i="27"/>
  <c r="NA71" i="27"/>
  <c r="NM71" i="27"/>
  <c r="NY71" i="27"/>
  <c r="OK71" i="27"/>
  <c r="OW71" i="27"/>
  <c r="PI71" i="27"/>
  <c r="HZ71" i="27"/>
  <c r="IL71" i="27"/>
  <c r="IX71" i="27"/>
  <c r="JJ71" i="27"/>
  <c r="JV71" i="27"/>
  <c r="KH71" i="27"/>
  <c r="KT71" i="27"/>
  <c r="LF71" i="27"/>
  <c r="LR71" i="27"/>
  <c r="MD71" i="27"/>
  <c r="MP71" i="27"/>
  <c r="NB71" i="27"/>
  <c r="NN71" i="27"/>
  <c r="NZ71" i="27"/>
  <c r="OL71" i="27"/>
  <c r="OX71" i="27"/>
  <c r="PJ71" i="27"/>
  <c r="IA71" i="27"/>
  <c r="IM71" i="27"/>
  <c r="IY71" i="27"/>
  <c r="JK71" i="27"/>
  <c r="JW71" i="27"/>
  <c r="KI71" i="27"/>
  <c r="KU71" i="27"/>
  <c r="LG71" i="27"/>
  <c r="LS71" i="27"/>
  <c r="ME71" i="27"/>
  <c r="MQ71" i="27"/>
  <c r="NC71" i="27"/>
  <c r="NO71" i="27"/>
  <c r="OA71" i="27"/>
  <c r="OM71" i="27"/>
  <c r="OY71" i="27"/>
  <c r="PK71" i="27"/>
  <c r="IB71" i="27"/>
  <c r="IN71" i="27"/>
  <c r="IZ71" i="27"/>
  <c r="JL71" i="27"/>
  <c r="JX71" i="27"/>
  <c r="KJ71" i="27"/>
  <c r="KV71" i="27"/>
  <c r="LH71" i="27"/>
  <c r="LT71" i="27"/>
  <c r="MF71" i="27"/>
  <c r="MR71" i="27"/>
  <c r="ND71" i="27"/>
  <c r="NP71" i="27"/>
  <c r="OB71" i="27"/>
  <c r="ON71" i="27"/>
  <c r="OZ71" i="27"/>
  <c r="PL71" i="27"/>
  <c r="IC71" i="27"/>
  <c r="IO71" i="27"/>
  <c r="JA71" i="27"/>
  <c r="JM71" i="27"/>
  <c r="JY71" i="27"/>
  <c r="KK71" i="27"/>
  <c r="KW71" i="27"/>
  <c r="LI71" i="27"/>
  <c r="LU71" i="27"/>
  <c r="LJ71" i="27"/>
  <c r="NX71" i="27"/>
  <c r="LV71" i="27"/>
  <c r="OC71" i="27"/>
  <c r="MG71" i="27"/>
  <c r="OD71" i="27"/>
  <c r="MH71" i="27"/>
  <c r="OJ71" i="27"/>
  <c r="MS71" i="27"/>
  <c r="OO71" i="27"/>
  <c r="ID71" i="27"/>
  <c r="MT71" i="27"/>
  <c r="OP71" i="27"/>
  <c r="IP71" i="27"/>
  <c r="MZ71" i="27"/>
  <c r="OV71" i="27"/>
  <c r="JB71" i="27"/>
  <c r="NE71" i="27"/>
  <c r="PA71" i="27"/>
  <c r="JN71" i="27"/>
  <c r="NF71" i="27"/>
  <c r="PB71" i="27"/>
  <c r="JZ71" i="27"/>
  <c r="NL71" i="27"/>
  <c r="PH71" i="27"/>
  <c r="KL71" i="27"/>
  <c r="NQ71" i="27"/>
  <c r="R59" i="27"/>
  <c r="B59" i="27"/>
  <c r="HU59" i="27"/>
  <c r="IG59" i="27"/>
  <c r="IS59" i="27"/>
  <c r="JE59" i="27"/>
  <c r="JQ59" i="27"/>
  <c r="KC59" i="27"/>
  <c r="KO59" i="27"/>
  <c r="LA59" i="27"/>
  <c r="LM59" i="27"/>
  <c r="LY59" i="27"/>
  <c r="MK59" i="27"/>
  <c r="MW59" i="27"/>
  <c r="NI59" i="27"/>
  <c r="NU59" i="27"/>
  <c r="OG59" i="27"/>
  <c r="OS59" i="27"/>
  <c r="PE59" i="27"/>
  <c r="HV59" i="27"/>
  <c r="IH59" i="27"/>
  <c r="IT59" i="27"/>
  <c r="JF59" i="27"/>
  <c r="JR59" i="27"/>
  <c r="KD59" i="27"/>
  <c r="KP59" i="27"/>
  <c r="LB59" i="27"/>
  <c r="LN59" i="27"/>
  <c r="LZ59" i="27"/>
  <c r="ML59" i="27"/>
  <c r="MX59" i="27"/>
  <c r="NJ59" i="27"/>
  <c r="NV59" i="27"/>
  <c r="OH59" i="27"/>
  <c r="OT59" i="27"/>
  <c r="PF59" i="27"/>
  <c r="HW59" i="27"/>
  <c r="II59" i="27"/>
  <c r="IU59" i="27"/>
  <c r="JG59" i="27"/>
  <c r="JS59" i="27"/>
  <c r="KE59" i="27"/>
  <c r="KQ59" i="27"/>
  <c r="LC59" i="27"/>
  <c r="LO59" i="27"/>
  <c r="MA59" i="27"/>
  <c r="MM59" i="27"/>
  <c r="MY59" i="27"/>
  <c r="NK59" i="27"/>
  <c r="NW59" i="27"/>
  <c r="OI59" i="27"/>
  <c r="OU59" i="27"/>
  <c r="PG59" i="27"/>
  <c r="HX59" i="27"/>
  <c r="IJ59" i="27"/>
  <c r="IV59" i="27"/>
  <c r="JH59" i="27"/>
  <c r="JT59" i="27"/>
  <c r="KF59" i="27"/>
  <c r="KR59" i="27"/>
  <c r="LD59" i="27"/>
  <c r="LP59" i="27"/>
  <c r="MB59" i="27"/>
  <c r="MN59" i="27"/>
  <c r="MZ59" i="27"/>
  <c r="NL59" i="27"/>
  <c r="NX59" i="27"/>
  <c r="OJ59" i="27"/>
  <c r="OV59" i="27"/>
  <c r="PH59" i="27"/>
  <c r="HY59" i="27"/>
  <c r="IK59" i="27"/>
  <c r="IW59" i="27"/>
  <c r="JI59" i="27"/>
  <c r="JU59" i="27"/>
  <c r="KG59" i="27"/>
  <c r="KS59" i="27"/>
  <c r="LE59" i="27"/>
  <c r="LQ59" i="27"/>
  <c r="MC59" i="27"/>
  <c r="MO59" i="27"/>
  <c r="NA59" i="27"/>
  <c r="NM59" i="27"/>
  <c r="NY59" i="27"/>
  <c r="OK59" i="27"/>
  <c r="OW59" i="27"/>
  <c r="PI59" i="27"/>
  <c r="HZ59" i="27"/>
  <c r="IL59" i="27"/>
  <c r="IX59" i="27"/>
  <c r="JJ59" i="27"/>
  <c r="JV59" i="27"/>
  <c r="KH59" i="27"/>
  <c r="KT59" i="27"/>
  <c r="LF59" i="27"/>
  <c r="LR59" i="27"/>
  <c r="MD59" i="27"/>
  <c r="MP59" i="27"/>
  <c r="NB59" i="27"/>
  <c r="NN59" i="27"/>
  <c r="NZ59" i="27"/>
  <c r="OL59" i="27"/>
  <c r="OX59" i="27"/>
  <c r="PJ59" i="27"/>
  <c r="IA59" i="27"/>
  <c r="IM59" i="27"/>
  <c r="IY59" i="27"/>
  <c r="JK59" i="27"/>
  <c r="JW59" i="27"/>
  <c r="KI59" i="27"/>
  <c r="KU59" i="27"/>
  <c r="LG59" i="27"/>
  <c r="LS59" i="27"/>
  <c r="ME59" i="27"/>
  <c r="MQ59" i="27"/>
  <c r="NC59" i="27"/>
  <c r="NO59" i="27"/>
  <c r="OA59" i="27"/>
  <c r="OM59" i="27"/>
  <c r="OY59" i="27"/>
  <c r="PK59" i="27"/>
  <c r="IB59" i="27"/>
  <c r="IN59" i="27"/>
  <c r="IZ59" i="27"/>
  <c r="JL59" i="27"/>
  <c r="JX59" i="27"/>
  <c r="KJ59" i="27"/>
  <c r="KV59" i="27"/>
  <c r="LH59" i="27"/>
  <c r="LT59" i="27"/>
  <c r="MF59" i="27"/>
  <c r="MR59" i="27"/>
  <c r="ND59" i="27"/>
  <c r="NP59" i="27"/>
  <c r="OB59" i="27"/>
  <c r="ON59" i="27"/>
  <c r="OZ59" i="27"/>
  <c r="PL59" i="27"/>
  <c r="IC59" i="27"/>
  <c r="IO59" i="27"/>
  <c r="JA59" i="27"/>
  <c r="JM59" i="27"/>
  <c r="JY59" i="27"/>
  <c r="KK59" i="27"/>
  <c r="KW59" i="27"/>
  <c r="LI59" i="27"/>
  <c r="LU59" i="27"/>
  <c r="MG59" i="27"/>
  <c r="MS59" i="27"/>
  <c r="NE59" i="27"/>
  <c r="NQ59" i="27"/>
  <c r="OC59" i="27"/>
  <c r="OO59" i="27"/>
  <c r="PA59" i="27"/>
  <c r="ID59" i="27"/>
  <c r="IP59" i="27"/>
  <c r="JB59" i="27"/>
  <c r="JN59" i="27"/>
  <c r="JZ59" i="27"/>
  <c r="KL59" i="27"/>
  <c r="KX59" i="27"/>
  <c r="LJ59" i="27"/>
  <c r="LV59" i="27"/>
  <c r="MH59" i="27"/>
  <c r="MT59" i="27"/>
  <c r="NF59" i="27"/>
  <c r="NR59" i="27"/>
  <c r="OD59" i="27"/>
  <c r="OP59" i="27"/>
  <c r="PB59" i="27"/>
  <c r="KM59" i="27"/>
  <c r="NG59" i="27"/>
  <c r="KN59" i="27"/>
  <c r="NH59" i="27"/>
  <c r="IE59" i="27"/>
  <c r="KY59" i="27"/>
  <c r="NS59" i="27"/>
  <c r="IF59" i="27"/>
  <c r="KZ59" i="27"/>
  <c r="NT59" i="27"/>
  <c r="IQ59" i="27"/>
  <c r="LK59" i="27"/>
  <c r="OE59" i="27"/>
  <c r="IR59" i="27"/>
  <c r="LL59" i="27"/>
  <c r="OF59" i="27"/>
  <c r="JC59" i="27"/>
  <c r="LW59" i="27"/>
  <c r="OQ59" i="27"/>
  <c r="JD59" i="27"/>
  <c r="LX59" i="27"/>
  <c r="OR59" i="27"/>
  <c r="JO59" i="27"/>
  <c r="MI59" i="27"/>
  <c r="PC59" i="27"/>
  <c r="JP59" i="27"/>
  <c r="MJ59" i="27"/>
  <c r="PD59" i="27"/>
  <c r="KA59" i="27"/>
  <c r="MU59" i="27"/>
  <c r="KB59" i="27"/>
  <c r="MV59" i="27"/>
  <c r="R47" i="27"/>
  <c r="B47" i="27"/>
  <c r="HU47" i="27"/>
  <c r="IG47" i="27"/>
  <c r="IS47" i="27"/>
  <c r="JE47" i="27"/>
  <c r="JQ47" i="27"/>
  <c r="KC47" i="27"/>
  <c r="KO47" i="27"/>
  <c r="LA47" i="27"/>
  <c r="LM47" i="27"/>
  <c r="LY47" i="27"/>
  <c r="MK47" i="27"/>
  <c r="MW47" i="27"/>
  <c r="NI47" i="27"/>
  <c r="NU47" i="27"/>
  <c r="OG47" i="27"/>
  <c r="OS47" i="27"/>
  <c r="PE47" i="27"/>
  <c r="HV47" i="27"/>
  <c r="IH47" i="27"/>
  <c r="IT47" i="27"/>
  <c r="JF47" i="27"/>
  <c r="JR47" i="27"/>
  <c r="KD47" i="27"/>
  <c r="KP47" i="27"/>
  <c r="LB47" i="27"/>
  <c r="LN47" i="27"/>
  <c r="LZ47" i="27"/>
  <c r="ML47" i="27"/>
  <c r="MX47" i="27"/>
  <c r="NJ47" i="27"/>
  <c r="NV47" i="27"/>
  <c r="OH47" i="27"/>
  <c r="OT47" i="27"/>
  <c r="PF47" i="27"/>
  <c r="HW47" i="27"/>
  <c r="II47" i="27"/>
  <c r="IU47" i="27"/>
  <c r="JG47" i="27"/>
  <c r="JS47" i="27"/>
  <c r="KE47" i="27"/>
  <c r="KQ47" i="27"/>
  <c r="LC47" i="27"/>
  <c r="LO47" i="27"/>
  <c r="MA47" i="27"/>
  <c r="MM47" i="27"/>
  <c r="MY47" i="27"/>
  <c r="NK47" i="27"/>
  <c r="NW47" i="27"/>
  <c r="OI47" i="27"/>
  <c r="OU47" i="27"/>
  <c r="PG47" i="27"/>
  <c r="HX47" i="27"/>
  <c r="IJ47" i="27"/>
  <c r="IV47" i="27"/>
  <c r="JH47" i="27"/>
  <c r="JT47" i="27"/>
  <c r="KF47" i="27"/>
  <c r="KR47" i="27"/>
  <c r="LD47" i="27"/>
  <c r="LP47" i="27"/>
  <c r="MB47" i="27"/>
  <c r="MN47" i="27"/>
  <c r="MZ47" i="27"/>
  <c r="NL47" i="27"/>
  <c r="NX47" i="27"/>
  <c r="OJ47" i="27"/>
  <c r="OV47" i="27"/>
  <c r="PH47" i="27"/>
  <c r="HY47" i="27"/>
  <c r="IK47" i="27"/>
  <c r="IW47" i="27"/>
  <c r="JI47" i="27"/>
  <c r="JU47" i="27"/>
  <c r="KG47" i="27"/>
  <c r="KS47" i="27"/>
  <c r="LE47" i="27"/>
  <c r="LQ47" i="27"/>
  <c r="MC47" i="27"/>
  <c r="MO47" i="27"/>
  <c r="NA47" i="27"/>
  <c r="NM47" i="27"/>
  <c r="NY47" i="27"/>
  <c r="OK47" i="27"/>
  <c r="OW47" i="27"/>
  <c r="PI47" i="27"/>
  <c r="HZ47" i="27"/>
  <c r="IL47" i="27"/>
  <c r="IX47" i="27"/>
  <c r="JJ47" i="27"/>
  <c r="JV47" i="27"/>
  <c r="KH47" i="27"/>
  <c r="KT47" i="27"/>
  <c r="LF47" i="27"/>
  <c r="LR47" i="27"/>
  <c r="MD47" i="27"/>
  <c r="MP47" i="27"/>
  <c r="NB47" i="27"/>
  <c r="NN47" i="27"/>
  <c r="NZ47" i="27"/>
  <c r="OL47" i="27"/>
  <c r="OX47" i="27"/>
  <c r="PJ47" i="27"/>
  <c r="IA47" i="27"/>
  <c r="IM47" i="27"/>
  <c r="IY47" i="27"/>
  <c r="JK47" i="27"/>
  <c r="JW47" i="27"/>
  <c r="KI47" i="27"/>
  <c r="KU47" i="27"/>
  <c r="LG47" i="27"/>
  <c r="LS47" i="27"/>
  <c r="ME47" i="27"/>
  <c r="MQ47" i="27"/>
  <c r="NC47" i="27"/>
  <c r="NO47" i="27"/>
  <c r="OA47" i="27"/>
  <c r="OM47" i="27"/>
  <c r="OY47" i="27"/>
  <c r="PK47" i="27"/>
  <c r="IB47" i="27"/>
  <c r="IN47" i="27"/>
  <c r="IZ47" i="27"/>
  <c r="JL47" i="27"/>
  <c r="JX47" i="27"/>
  <c r="KJ47" i="27"/>
  <c r="KV47" i="27"/>
  <c r="LH47" i="27"/>
  <c r="LT47" i="27"/>
  <c r="MF47" i="27"/>
  <c r="MR47" i="27"/>
  <c r="ND47" i="27"/>
  <c r="NP47" i="27"/>
  <c r="OB47" i="27"/>
  <c r="ON47" i="27"/>
  <c r="OZ47" i="27"/>
  <c r="PL47" i="27"/>
  <c r="IC47" i="27"/>
  <c r="IO47" i="27"/>
  <c r="JA47" i="27"/>
  <c r="JM47" i="27"/>
  <c r="JY47" i="27"/>
  <c r="KK47" i="27"/>
  <c r="KW47" i="27"/>
  <c r="LI47" i="27"/>
  <c r="LU47" i="27"/>
  <c r="MG47" i="27"/>
  <c r="MS47" i="27"/>
  <c r="NE47" i="27"/>
  <c r="NQ47" i="27"/>
  <c r="OC47" i="27"/>
  <c r="OO47" i="27"/>
  <c r="PA47" i="27"/>
  <c r="ID47" i="27"/>
  <c r="IP47" i="27"/>
  <c r="JB47" i="27"/>
  <c r="JN47" i="27"/>
  <c r="JZ47" i="27"/>
  <c r="KL47" i="27"/>
  <c r="KX47" i="27"/>
  <c r="LJ47" i="27"/>
  <c r="LV47" i="27"/>
  <c r="MH47" i="27"/>
  <c r="MT47" i="27"/>
  <c r="NF47" i="27"/>
  <c r="NR47" i="27"/>
  <c r="OD47" i="27"/>
  <c r="OP47" i="27"/>
  <c r="PB47" i="27"/>
  <c r="IQ47" i="27"/>
  <c r="LK47" i="27"/>
  <c r="OE47" i="27"/>
  <c r="IR47" i="27"/>
  <c r="LL47" i="27"/>
  <c r="OF47" i="27"/>
  <c r="JC47" i="27"/>
  <c r="LW47" i="27"/>
  <c r="OQ47" i="27"/>
  <c r="JD47" i="27"/>
  <c r="LX47" i="27"/>
  <c r="OR47" i="27"/>
  <c r="JO47" i="27"/>
  <c r="MI47" i="27"/>
  <c r="PC47" i="27"/>
  <c r="JP47" i="27"/>
  <c r="MJ47" i="27"/>
  <c r="PD47" i="27"/>
  <c r="KA47" i="27"/>
  <c r="MU47" i="27"/>
  <c r="KB47" i="27"/>
  <c r="MV47" i="27"/>
  <c r="KM47" i="27"/>
  <c r="NG47" i="27"/>
  <c r="KN47" i="27"/>
  <c r="NH47" i="27"/>
  <c r="IE47" i="27"/>
  <c r="KY47" i="27"/>
  <c r="NS47" i="27"/>
  <c r="IF47" i="27"/>
  <c r="KZ47" i="27"/>
  <c r="NT47" i="27"/>
  <c r="R35" i="27"/>
  <c r="B35" i="27"/>
  <c r="HU35" i="27"/>
  <c r="IG35" i="27"/>
  <c r="IS35" i="27"/>
  <c r="JE35" i="27"/>
  <c r="JQ35" i="27"/>
  <c r="KC35" i="27"/>
  <c r="KO35" i="27"/>
  <c r="LA35" i="27"/>
  <c r="LM35" i="27"/>
  <c r="LY35" i="27"/>
  <c r="MK35" i="27"/>
  <c r="MW35" i="27"/>
  <c r="NI35" i="27"/>
  <c r="NU35" i="27"/>
  <c r="OG35" i="27"/>
  <c r="OS35" i="27"/>
  <c r="PE35" i="27"/>
  <c r="HV35" i="27"/>
  <c r="IH35" i="27"/>
  <c r="IT35" i="27"/>
  <c r="JF35" i="27"/>
  <c r="JR35" i="27"/>
  <c r="KD35" i="27"/>
  <c r="KP35" i="27"/>
  <c r="LB35" i="27"/>
  <c r="LN35" i="27"/>
  <c r="LZ35" i="27"/>
  <c r="ML35" i="27"/>
  <c r="MX35" i="27"/>
  <c r="NJ35" i="27"/>
  <c r="NV35" i="27"/>
  <c r="OH35" i="27"/>
  <c r="OT35" i="27"/>
  <c r="PF35" i="27"/>
  <c r="HW35" i="27"/>
  <c r="II35" i="27"/>
  <c r="IU35" i="27"/>
  <c r="JG35" i="27"/>
  <c r="JS35" i="27"/>
  <c r="KE35" i="27"/>
  <c r="KQ35" i="27"/>
  <c r="LC35" i="27"/>
  <c r="LO35" i="27"/>
  <c r="MA35" i="27"/>
  <c r="MM35" i="27"/>
  <c r="MY35" i="27"/>
  <c r="NK35" i="27"/>
  <c r="NW35" i="27"/>
  <c r="OI35" i="27"/>
  <c r="OU35" i="27"/>
  <c r="PG35" i="27"/>
  <c r="HX35" i="27"/>
  <c r="IJ35" i="27"/>
  <c r="IV35" i="27"/>
  <c r="JH35" i="27"/>
  <c r="JT35" i="27"/>
  <c r="KF35" i="27"/>
  <c r="KR35" i="27"/>
  <c r="LD35" i="27"/>
  <c r="LP35" i="27"/>
  <c r="MB35" i="27"/>
  <c r="MN35" i="27"/>
  <c r="MZ35" i="27"/>
  <c r="NL35" i="27"/>
  <c r="NX35" i="27"/>
  <c r="OJ35" i="27"/>
  <c r="OV35" i="27"/>
  <c r="PH35" i="27"/>
  <c r="HY35" i="27"/>
  <c r="IK35" i="27"/>
  <c r="IW35" i="27"/>
  <c r="JI35" i="27"/>
  <c r="JU35" i="27"/>
  <c r="KG35" i="27"/>
  <c r="KS35" i="27"/>
  <c r="LE35" i="27"/>
  <c r="LQ35" i="27"/>
  <c r="MC35" i="27"/>
  <c r="MO35" i="27"/>
  <c r="NA35" i="27"/>
  <c r="NM35" i="27"/>
  <c r="NY35" i="27"/>
  <c r="OK35" i="27"/>
  <c r="OW35" i="27"/>
  <c r="PI35" i="27"/>
  <c r="HZ35" i="27"/>
  <c r="IL35" i="27"/>
  <c r="IX35" i="27"/>
  <c r="JJ35" i="27"/>
  <c r="JV35" i="27"/>
  <c r="KH35" i="27"/>
  <c r="KT35" i="27"/>
  <c r="LF35" i="27"/>
  <c r="LR35" i="27"/>
  <c r="MD35" i="27"/>
  <c r="MP35" i="27"/>
  <c r="NB35" i="27"/>
  <c r="NN35" i="27"/>
  <c r="NZ35" i="27"/>
  <c r="OL35" i="27"/>
  <c r="OX35" i="27"/>
  <c r="PJ35" i="27"/>
  <c r="IA35" i="27"/>
  <c r="IM35" i="27"/>
  <c r="IY35" i="27"/>
  <c r="JK35" i="27"/>
  <c r="JW35" i="27"/>
  <c r="KI35" i="27"/>
  <c r="KU35" i="27"/>
  <c r="LG35" i="27"/>
  <c r="LS35" i="27"/>
  <c r="ME35" i="27"/>
  <c r="MQ35" i="27"/>
  <c r="NC35" i="27"/>
  <c r="NO35" i="27"/>
  <c r="OA35" i="27"/>
  <c r="OM35" i="27"/>
  <c r="OY35" i="27"/>
  <c r="PK35" i="27"/>
  <c r="IB35" i="27"/>
  <c r="IN35" i="27"/>
  <c r="IZ35" i="27"/>
  <c r="JL35" i="27"/>
  <c r="JX35" i="27"/>
  <c r="KJ35" i="27"/>
  <c r="KV35" i="27"/>
  <c r="LH35" i="27"/>
  <c r="LT35" i="27"/>
  <c r="MF35" i="27"/>
  <c r="MR35" i="27"/>
  <c r="ND35" i="27"/>
  <c r="NP35" i="27"/>
  <c r="OB35" i="27"/>
  <c r="ON35" i="27"/>
  <c r="OZ35" i="27"/>
  <c r="PL35" i="27"/>
  <c r="IC35" i="27"/>
  <c r="IO35" i="27"/>
  <c r="JA35" i="27"/>
  <c r="JM35" i="27"/>
  <c r="JY35" i="27"/>
  <c r="KK35" i="27"/>
  <c r="KW35" i="27"/>
  <c r="LI35" i="27"/>
  <c r="LU35" i="27"/>
  <c r="MG35" i="27"/>
  <c r="MS35" i="27"/>
  <c r="NE35" i="27"/>
  <c r="NQ35" i="27"/>
  <c r="OC35" i="27"/>
  <c r="OO35" i="27"/>
  <c r="PA35" i="27"/>
  <c r="ID35" i="27"/>
  <c r="IP35" i="27"/>
  <c r="JB35" i="27"/>
  <c r="JN35" i="27"/>
  <c r="JZ35" i="27"/>
  <c r="KL35" i="27"/>
  <c r="KX35" i="27"/>
  <c r="LJ35" i="27"/>
  <c r="LV35" i="27"/>
  <c r="MH35" i="27"/>
  <c r="MT35" i="27"/>
  <c r="NF35" i="27"/>
  <c r="NR35" i="27"/>
  <c r="OD35" i="27"/>
  <c r="OP35" i="27"/>
  <c r="PB35" i="27"/>
  <c r="JO35" i="27"/>
  <c r="MI35" i="27"/>
  <c r="PC35" i="27"/>
  <c r="JP35" i="27"/>
  <c r="MJ35" i="27"/>
  <c r="PD35" i="27"/>
  <c r="KA35" i="27"/>
  <c r="MU35" i="27"/>
  <c r="KB35" i="27"/>
  <c r="MV35" i="27"/>
  <c r="KM35" i="27"/>
  <c r="NG35" i="27"/>
  <c r="KN35" i="27"/>
  <c r="NH35" i="27"/>
  <c r="IE35" i="27"/>
  <c r="KY35" i="27"/>
  <c r="NS35" i="27"/>
  <c r="IF35" i="27"/>
  <c r="KZ35" i="27"/>
  <c r="NT35" i="27"/>
  <c r="IQ35" i="27"/>
  <c r="LK35" i="27"/>
  <c r="OE35" i="27"/>
  <c r="IR35" i="27"/>
  <c r="LL35" i="27"/>
  <c r="OF35" i="27"/>
  <c r="JC35" i="27"/>
  <c r="LW35" i="27"/>
  <c r="OQ35" i="27"/>
  <c r="JD35" i="27"/>
  <c r="LX35" i="27"/>
  <c r="R23" i="27"/>
  <c r="B23" i="27"/>
  <c r="HZ23" i="27"/>
  <c r="IL23" i="27"/>
  <c r="IX23" i="27"/>
  <c r="JJ23" i="27"/>
  <c r="JV23" i="27"/>
  <c r="KH23" i="27"/>
  <c r="KT23" i="27"/>
  <c r="LF23" i="27"/>
  <c r="LR23" i="27"/>
  <c r="MD23" i="27"/>
  <c r="MP23" i="27"/>
  <c r="NB23" i="27"/>
  <c r="NN23" i="27"/>
  <c r="NZ23" i="27"/>
  <c r="OL23" i="27"/>
  <c r="OX23" i="27"/>
  <c r="PJ23" i="27"/>
  <c r="IA23" i="27"/>
  <c r="IM23" i="27"/>
  <c r="IY23" i="27"/>
  <c r="JK23" i="27"/>
  <c r="JW23" i="27"/>
  <c r="KI23" i="27"/>
  <c r="KU23" i="27"/>
  <c r="LG23" i="27"/>
  <c r="LS23" i="27"/>
  <c r="ME23" i="27"/>
  <c r="MQ23" i="27"/>
  <c r="NC23" i="27"/>
  <c r="NO23" i="27"/>
  <c r="OA23" i="27"/>
  <c r="OM23" i="27"/>
  <c r="OY23" i="27"/>
  <c r="PK23" i="27"/>
  <c r="IB23" i="27"/>
  <c r="IN23" i="27"/>
  <c r="IZ23" i="27"/>
  <c r="JL23" i="27"/>
  <c r="JX23" i="27"/>
  <c r="KJ23" i="27"/>
  <c r="KV23" i="27"/>
  <c r="LH23" i="27"/>
  <c r="LT23" i="27"/>
  <c r="MF23" i="27"/>
  <c r="MR23" i="27"/>
  <c r="ND23" i="27"/>
  <c r="NP23" i="27"/>
  <c r="OB23" i="27"/>
  <c r="ON23" i="27"/>
  <c r="OZ23" i="27"/>
  <c r="PL23" i="27"/>
  <c r="IC23" i="27"/>
  <c r="IO23" i="27"/>
  <c r="JA23" i="27"/>
  <c r="JM23" i="27"/>
  <c r="JY23" i="27"/>
  <c r="KK23" i="27"/>
  <c r="KW23" i="27"/>
  <c r="LI23" i="27"/>
  <c r="LU23" i="27"/>
  <c r="MG23" i="27"/>
  <c r="MS23" i="27"/>
  <c r="NE23" i="27"/>
  <c r="NQ23" i="27"/>
  <c r="OC23" i="27"/>
  <c r="OO23" i="27"/>
  <c r="PA23" i="27"/>
  <c r="ID23" i="27"/>
  <c r="IP23" i="27"/>
  <c r="JB23" i="27"/>
  <c r="JN23" i="27"/>
  <c r="JZ23" i="27"/>
  <c r="KL23" i="27"/>
  <c r="KX23" i="27"/>
  <c r="LJ23" i="27"/>
  <c r="LV23" i="27"/>
  <c r="MH23" i="27"/>
  <c r="MT23" i="27"/>
  <c r="NF23" i="27"/>
  <c r="NR23" i="27"/>
  <c r="OD23" i="27"/>
  <c r="OP23" i="27"/>
  <c r="PB23" i="27"/>
  <c r="IE23" i="27"/>
  <c r="IQ23" i="27"/>
  <c r="JC23" i="27"/>
  <c r="JO23" i="27"/>
  <c r="KA23" i="27"/>
  <c r="KM23" i="27"/>
  <c r="KY23" i="27"/>
  <c r="LK23" i="27"/>
  <c r="LW23" i="27"/>
  <c r="MI23" i="27"/>
  <c r="MU23" i="27"/>
  <c r="NG23" i="27"/>
  <c r="NS23" i="27"/>
  <c r="OE23" i="27"/>
  <c r="OQ23" i="27"/>
  <c r="PC23" i="27"/>
  <c r="IF23" i="27"/>
  <c r="IR23" i="27"/>
  <c r="JD23" i="27"/>
  <c r="JP23" i="27"/>
  <c r="KB23" i="27"/>
  <c r="KN23" i="27"/>
  <c r="KZ23" i="27"/>
  <c r="LL23" i="27"/>
  <c r="LX23" i="27"/>
  <c r="MJ23" i="27"/>
  <c r="MV23" i="27"/>
  <c r="NH23" i="27"/>
  <c r="NT23" i="27"/>
  <c r="OF23" i="27"/>
  <c r="OR23" i="27"/>
  <c r="PD23" i="27"/>
  <c r="HU23" i="27"/>
  <c r="IG23" i="27"/>
  <c r="IS23" i="27"/>
  <c r="JE23" i="27"/>
  <c r="JQ23" i="27"/>
  <c r="KC23" i="27"/>
  <c r="KO23" i="27"/>
  <c r="LA23" i="27"/>
  <c r="LM23" i="27"/>
  <c r="LY23" i="27"/>
  <c r="MK23" i="27"/>
  <c r="MW23" i="27"/>
  <c r="NI23" i="27"/>
  <c r="NU23" i="27"/>
  <c r="OG23" i="27"/>
  <c r="OS23" i="27"/>
  <c r="PE23" i="27"/>
  <c r="HV23" i="27"/>
  <c r="IH23" i="27"/>
  <c r="IT23" i="27"/>
  <c r="JF23" i="27"/>
  <c r="JR23" i="27"/>
  <c r="KD23" i="27"/>
  <c r="KP23" i="27"/>
  <c r="LB23" i="27"/>
  <c r="LN23" i="27"/>
  <c r="LZ23" i="27"/>
  <c r="ML23" i="27"/>
  <c r="MX23" i="27"/>
  <c r="NJ23" i="27"/>
  <c r="NV23" i="27"/>
  <c r="OH23" i="27"/>
  <c r="OT23" i="27"/>
  <c r="PF23" i="27"/>
  <c r="HW23" i="27"/>
  <c r="II23" i="27"/>
  <c r="IU23" i="27"/>
  <c r="JG23" i="27"/>
  <c r="JS23" i="27"/>
  <c r="KE23" i="27"/>
  <c r="KQ23" i="27"/>
  <c r="LC23" i="27"/>
  <c r="LO23" i="27"/>
  <c r="MA23" i="27"/>
  <c r="MM23" i="27"/>
  <c r="MY23" i="27"/>
  <c r="NK23" i="27"/>
  <c r="NW23" i="27"/>
  <c r="OI23" i="27"/>
  <c r="OU23" i="27"/>
  <c r="PG23" i="27"/>
  <c r="HX23" i="27"/>
  <c r="KR23" i="27"/>
  <c r="NL23" i="27"/>
  <c r="HY23" i="27"/>
  <c r="KS23" i="27"/>
  <c r="NM23" i="27"/>
  <c r="IJ23" i="27"/>
  <c r="LD23" i="27"/>
  <c r="NX23" i="27"/>
  <c r="IK23" i="27"/>
  <c r="LE23" i="27"/>
  <c r="NY23" i="27"/>
  <c r="IV23" i="27"/>
  <c r="LP23" i="27"/>
  <c r="OJ23" i="27"/>
  <c r="IW23" i="27"/>
  <c r="LQ23" i="27"/>
  <c r="OK23" i="27"/>
  <c r="JH23" i="27"/>
  <c r="MB23" i="27"/>
  <c r="OV23" i="27"/>
  <c r="JI23" i="27"/>
  <c r="MC23" i="27"/>
  <c r="OW23" i="27"/>
  <c r="JT23" i="27"/>
  <c r="MN23" i="27"/>
  <c r="PH23" i="27"/>
  <c r="JU23" i="27"/>
  <c r="MO23" i="27"/>
  <c r="PI23" i="27"/>
  <c r="KF23" i="27"/>
  <c r="KG23" i="27"/>
  <c r="MZ23" i="27"/>
  <c r="NA23" i="27"/>
  <c r="E46" i="27"/>
  <c r="O46" i="27" s="1"/>
  <c r="P46" i="27" s="1"/>
  <c r="G25" i="27"/>
  <c r="HT93" i="27"/>
  <c r="HT81" i="27"/>
  <c r="HT69" i="27"/>
  <c r="HT57" i="27"/>
  <c r="HT33" i="27"/>
  <c r="HT21" i="27"/>
  <c r="PE103" i="27"/>
  <c r="OS103" i="27"/>
  <c r="OG103" i="27"/>
  <c r="NU103" i="27"/>
  <c r="NI103" i="27"/>
  <c r="MW103" i="27"/>
  <c r="MK103" i="27"/>
  <c r="LY103" i="27"/>
  <c r="LM103" i="27"/>
  <c r="LA103" i="27"/>
  <c r="KO103" i="27"/>
  <c r="KC103" i="27"/>
  <c r="JQ103" i="27"/>
  <c r="JE103" i="27"/>
  <c r="IS103" i="27"/>
  <c r="IG103" i="27"/>
  <c r="HU103" i="27"/>
  <c r="PA102" i="27"/>
  <c r="OO102" i="27"/>
  <c r="OC102" i="27"/>
  <c r="NQ102" i="27"/>
  <c r="NE102" i="27"/>
  <c r="MS102" i="27"/>
  <c r="MG102" i="27"/>
  <c r="LU102" i="27"/>
  <c r="LI102" i="27"/>
  <c r="KW102" i="27"/>
  <c r="KK102" i="27"/>
  <c r="JY102" i="27"/>
  <c r="JM102" i="27"/>
  <c r="JA102" i="27"/>
  <c r="IO102" i="27"/>
  <c r="IC102" i="27"/>
  <c r="PI101" i="27"/>
  <c r="OW101" i="27"/>
  <c r="OK101" i="27"/>
  <c r="NY101" i="27"/>
  <c r="NM101" i="27"/>
  <c r="NA101" i="27"/>
  <c r="MO101" i="27"/>
  <c r="MC101" i="27"/>
  <c r="LQ101" i="27"/>
  <c r="LE101" i="27"/>
  <c r="KS101" i="27"/>
  <c r="KG101" i="27"/>
  <c r="JU101" i="27"/>
  <c r="JI101" i="27"/>
  <c r="IW101" i="27"/>
  <c r="IK101" i="27"/>
  <c r="HY101" i="27"/>
  <c r="PE100" i="27"/>
  <c r="OS100" i="27"/>
  <c r="OG100" i="27"/>
  <c r="NU100" i="27"/>
  <c r="NI100" i="27"/>
  <c r="MW100" i="27"/>
  <c r="MK100" i="27"/>
  <c r="LY100" i="27"/>
  <c r="LM100" i="27"/>
  <c r="LA100" i="27"/>
  <c r="KO100" i="27"/>
  <c r="KC100" i="27"/>
  <c r="JQ100" i="27"/>
  <c r="JE100" i="27"/>
  <c r="IS100" i="27"/>
  <c r="IG100" i="27"/>
  <c r="HU100" i="27"/>
  <c r="PA99" i="27"/>
  <c r="OO99" i="27"/>
  <c r="OC99" i="27"/>
  <c r="NQ99" i="27"/>
  <c r="NE99" i="27"/>
  <c r="MS99" i="27"/>
  <c r="MG99" i="27"/>
  <c r="LU99" i="27"/>
  <c r="LI99" i="27"/>
  <c r="KW99" i="27"/>
  <c r="KK99" i="27"/>
  <c r="JY99" i="27"/>
  <c r="JM99" i="27"/>
  <c r="JA99" i="27"/>
  <c r="IO99" i="27"/>
  <c r="IC99" i="27"/>
  <c r="PI98" i="27"/>
  <c r="OW98" i="27"/>
  <c r="OK98" i="27"/>
  <c r="NY98" i="27"/>
  <c r="NM98" i="27"/>
  <c r="NA98" i="27"/>
  <c r="MO98" i="27"/>
  <c r="MC98" i="27"/>
  <c r="LQ98" i="27"/>
  <c r="LE98" i="27"/>
  <c r="KS98" i="27"/>
  <c r="KG98" i="27"/>
  <c r="JU98" i="27"/>
  <c r="JI98" i="27"/>
  <c r="IW98" i="27"/>
  <c r="IK98" i="27"/>
  <c r="HY98" i="27"/>
  <c r="PE97" i="27"/>
  <c r="OS97" i="27"/>
  <c r="OG97" i="27"/>
  <c r="NU97" i="27"/>
  <c r="NI97" i="27"/>
  <c r="MW97" i="27"/>
  <c r="MK97" i="27"/>
  <c r="LY97" i="27"/>
  <c r="LM97" i="27"/>
  <c r="LA97" i="27"/>
  <c r="KO97" i="27"/>
  <c r="KC97" i="27"/>
  <c r="JQ97" i="27"/>
  <c r="JE97" i="27"/>
  <c r="IS97" i="27"/>
  <c r="IG97" i="27"/>
  <c r="HU97" i="27"/>
  <c r="PA96" i="27"/>
  <c r="OO96" i="27"/>
  <c r="OC96" i="27"/>
  <c r="NQ96" i="27"/>
  <c r="NE96" i="27"/>
  <c r="MS96" i="27"/>
  <c r="MG96" i="27"/>
  <c r="LU96" i="27"/>
  <c r="LI96" i="27"/>
  <c r="KW96" i="27"/>
  <c r="KK96" i="27"/>
  <c r="JY96" i="27"/>
  <c r="JM96" i="27"/>
  <c r="JA96" i="27"/>
  <c r="IO96" i="27"/>
  <c r="IC96" i="27"/>
  <c r="PI95" i="27"/>
  <c r="OW95" i="27"/>
  <c r="OK95" i="27"/>
  <c r="NY95" i="27"/>
  <c r="NM95" i="27"/>
  <c r="NA95" i="27"/>
  <c r="MO95" i="27"/>
  <c r="MC95" i="27"/>
  <c r="LQ95" i="27"/>
  <c r="LE95" i="27"/>
  <c r="KS95" i="27"/>
  <c r="KG95" i="27"/>
  <c r="JU95" i="27"/>
  <c r="JI95" i="27"/>
  <c r="IW95" i="27"/>
  <c r="IK95" i="27"/>
  <c r="HY95" i="27"/>
  <c r="PE94" i="27"/>
  <c r="OS94" i="27"/>
  <c r="OG94" i="27"/>
  <c r="NU94" i="27"/>
  <c r="NI94" i="27"/>
  <c r="MW94" i="27"/>
  <c r="MK94" i="27"/>
  <c r="LY94" i="27"/>
  <c r="LM94" i="27"/>
  <c r="LA94" i="27"/>
  <c r="KO94" i="27"/>
  <c r="KC94" i="27"/>
  <c r="JQ94" i="27"/>
  <c r="JE94" i="27"/>
  <c r="IS94" i="27"/>
  <c r="IG94" i="27"/>
  <c r="PA93" i="27"/>
  <c r="OO93" i="27"/>
  <c r="OC93" i="27"/>
  <c r="NQ93" i="27"/>
  <c r="NE93" i="27"/>
  <c r="MS93" i="27"/>
  <c r="MG93" i="27"/>
  <c r="LU93" i="27"/>
  <c r="LI93" i="27"/>
  <c r="KW93" i="27"/>
  <c r="KK93" i="27"/>
  <c r="JY93" i="27"/>
  <c r="JM93" i="27"/>
  <c r="JA93" i="27"/>
  <c r="IO93" i="27"/>
  <c r="IC93" i="27"/>
  <c r="PI92" i="27"/>
  <c r="OW92" i="27"/>
  <c r="OK92" i="27"/>
  <c r="NY92" i="27"/>
  <c r="NM92" i="27"/>
  <c r="NA92" i="27"/>
  <c r="MO92" i="27"/>
  <c r="MC92" i="27"/>
  <c r="LQ92" i="27"/>
  <c r="LE92" i="27"/>
  <c r="KS92" i="27"/>
  <c r="KG92" i="27"/>
  <c r="JU92" i="27"/>
  <c r="JI92" i="27"/>
  <c r="IW92" i="27"/>
  <c r="IK92" i="27"/>
  <c r="HY92" i="27"/>
  <c r="PE91" i="27"/>
  <c r="OS91" i="27"/>
  <c r="OG91" i="27"/>
  <c r="NU91" i="27"/>
  <c r="NI91" i="27"/>
  <c r="MT91" i="27"/>
  <c r="LJ91" i="27"/>
  <c r="JZ91" i="27"/>
  <c r="IF91" i="27"/>
  <c r="OB90" i="27"/>
  <c r="LM90" i="27"/>
  <c r="IS90" i="27"/>
  <c r="NQ89" i="27"/>
  <c r="KW89" i="27"/>
  <c r="IC89" i="27"/>
  <c r="NA88" i="27"/>
  <c r="KG88" i="27"/>
  <c r="PE87" i="27"/>
  <c r="MK87" i="27"/>
  <c r="JQ87" i="27"/>
  <c r="OO86" i="27"/>
  <c r="LU86" i="27"/>
  <c r="JA86" i="27"/>
  <c r="NY85" i="27"/>
  <c r="LE85" i="27"/>
  <c r="NI84" i="27"/>
  <c r="KO84" i="27"/>
  <c r="HU84" i="27"/>
  <c r="MS83" i="27"/>
  <c r="JY83" i="27"/>
  <c r="OW82" i="27"/>
  <c r="MC82" i="27"/>
  <c r="LA81" i="27"/>
  <c r="NE80" i="27"/>
  <c r="PI79" i="27"/>
  <c r="JU79" i="27"/>
  <c r="OC77" i="27"/>
  <c r="IO77" i="27"/>
  <c r="KS76" i="27"/>
  <c r="MW75" i="27"/>
  <c r="PA74" i="27"/>
  <c r="JM74" i="27"/>
  <c r="LQ73" i="27"/>
  <c r="NU72" i="27"/>
  <c r="NR71" i="27"/>
  <c r="JL40" i="27"/>
  <c r="R45" i="27"/>
  <c r="B45" i="27"/>
  <c r="HY45" i="27"/>
  <c r="IK45" i="27"/>
  <c r="IW45" i="27"/>
  <c r="JI45" i="27"/>
  <c r="JU45" i="27"/>
  <c r="KG45" i="27"/>
  <c r="KS45" i="27"/>
  <c r="LE45" i="27"/>
  <c r="LQ45" i="27"/>
  <c r="MC45" i="27"/>
  <c r="MO45" i="27"/>
  <c r="NA45" i="27"/>
  <c r="NM45" i="27"/>
  <c r="NY45" i="27"/>
  <c r="OK45" i="27"/>
  <c r="OW45" i="27"/>
  <c r="PI45" i="27"/>
  <c r="HZ45" i="27"/>
  <c r="IL45" i="27"/>
  <c r="IX45" i="27"/>
  <c r="JJ45" i="27"/>
  <c r="JV45" i="27"/>
  <c r="KH45" i="27"/>
  <c r="KT45" i="27"/>
  <c r="LF45" i="27"/>
  <c r="LR45" i="27"/>
  <c r="MD45" i="27"/>
  <c r="MP45" i="27"/>
  <c r="NB45" i="27"/>
  <c r="NN45" i="27"/>
  <c r="NZ45" i="27"/>
  <c r="OL45" i="27"/>
  <c r="OX45" i="27"/>
  <c r="PJ45" i="27"/>
  <c r="IA45" i="27"/>
  <c r="IM45" i="27"/>
  <c r="IY45" i="27"/>
  <c r="JK45" i="27"/>
  <c r="JW45" i="27"/>
  <c r="KI45" i="27"/>
  <c r="KU45" i="27"/>
  <c r="LG45" i="27"/>
  <c r="LS45" i="27"/>
  <c r="ME45" i="27"/>
  <c r="MQ45" i="27"/>
  <c r="NC45" i="27"/>
  <c r="NO45" i="27"/>
  <c r="OA45" i="27"/>
  <c r="OM45" i="27"/>
  <c r="OY45" i="27"/>
  <c r="PK45" i="27"/>
  <c r="IB45" i="27"/>
  <c r="IN45" i="27"/>
  <c r="IZ45" i="27"/>
  <c r="JL45" i="27"/>
  <c r="JX45" i="27"/>
  <c r="KJ45" i="27"/>
  <c r="KV45" i="27"/>
  <c r="LH45" i="27"/>
  <c r="LT45" i="27"/>
  <c r="MF45" i="27"/>
  <c r="MR45" i="27"/>
  <c r="ND45" i="27"/>
  <c r="NP45" i="27"/>
  <c r="OB45" i="27"/>
  <c r="ON45" i="27"/>
  <c r="OZ45" i="27"/>
  <c r="PL45" i="27"/>
  <c r="IC45" i="27"/>
  <c r="IO45" i="27"/>
  <c r="JA45" i="27"/>
  <c r="JM45" i="27"/>
  <c r="JY45" i="27"/>
  <c r="KK45" i="27"/>
  <c r="KW45" i="27"/>
  <c r="LI45" i="27"/>
  <c r="LU45" i="27"/>
  <c r="MG45" i="27"/>
  <c r="MS45" i="27"/>
  <c r="NE45" i="27"/>
  <c r="NQ45" i="27"/>
  <c r="OC45" i="27"/>
  <c r="OO45" i="27"/>
  <c r="PA45" i="27"/>
  <c r="ID45" i="27"/>
  <c r="IP45" i="27"/>
  <c r="JB45" i="27"/>
  <c r="JN45" i="27"/>
  <c r="JZ45" i="27"/>
  <c r="KL45" i="27"/>
  <c r="KX45" i="27"/>
  <c r="LJ45" i="27"/>
  <c r="LV45" i="27"/>
  <c r="MH45" i="27"/>
  <c r="MT45" i="27"/>
  <c r="NF45" i="27"/>
  <c r="NR45" i="27"/>
  <c r="OD45" i="27"/>
  <c r="OP45" i="27"/>
  <c r="PB45" i="27"/>
  <c r="IE45" i="27"/>
  <c r="IQ45" i="27"/>
  <c r="JC45" i="27"/>
  <c r="JO45" i="27"/>
  <c r="KA45" i="27"/>
  <c r="KM45" i="27"/>
  <c r="KY45" i="27"/>
  <c r="LK45" i="27"/>
  <c r="LW45" i="27"/>
  <c r="MI45" i="27"/>
  <c r="MU45" i="27"/>
  <c r="NG45" i="27"/>
  <c r="NS45" i="27"/>
  <c r="OE45" i="27"/>
  <c r="OQ45" i="27"/>
  <c r="PC45" i="27"/>
  <c r="IF45" i="27"/>
  <c r="IR45" i="27"/>
  <c r="JD45" i="27"/>
  <c r="JP45" i="27"/>
  <c r="KB45" i="27"/>
  <c r="KN45" i="27"/>
  <c r="KZ45" i="27"/>
  <c r="LL45" i="27"/>
  <c r="LX45" i="27"/>
  <c r="MJ45" i="27"/>
  <c r="MV45" i="27"/>
  <c r="NH45" i="27"/>
  <c r="NT45" i="27"/>
  <c r="OF45" i="27"/>
  <c r="OR45" i="27"/>
  <c r="PD45" i="27"/>
  <c r="HU45" i="27"/>
  <c r="IG45" i="27"/>
  <c r="IS45" i="27"/>
  <c r="JE45" i="27"/>
  <c r="JQ45" i="27"/>
  <c r="KC45" i="27"/>
  <c r="KO45" i="27"/>
  <c r="LA45" i="27"/>
  <c r="LM45" i="27"/>
  <c r="LY45" i="27"/>
  <c r="MK45" i="27"/>
  <c r="MW45" i="27"/>
  <c r="NI45" i="27"/>
  <c r="NU45" i="27"/>
  <c r="OG45" i="27"/>
  <c r="OS45" i="27"/>
  <c r="PE45" i="27"/>
  <c r="HV45" i="27"/>
  <c r="IH45" i="27"/>
  <c r="IT45" i="27"/>
  <c r="JF45" i="27"/>
  <c r="JR45" i="27"/>
  <c r="KD45" i="27"/>
  <c r="KP45" i="27"/>
  <c r="LB45" i="27"/>
  <c r="LN45" i="27"/>
  <c r="LZ45" i="27"/>
  <c r="ML45" i="27"/>
  <c r="MX45" i="27"/>
  <c r="NJ45" i="27"/>
  <c r="NV45" i="27"/>
  <c r="OH45" i="27"/>
  <c r="OT45" i="27"/>
  <c r="PF45" i="27"/>
  <c r="KE45" i="27"/>
  <c r="MY45" i="27"/>
  <c r="KF45" i="27"/>
  <c r="MZ45" i="27"/>
  <c r="HW45" i="27"/>
  <c r="KQ45" i="27"/>
  <c r="NK45" i="27"/>
  <c r="HX45" i="27"/>
  <c r="KR45" i="27"/>
  <c r="NL45" i="27"/>
  <c r="II45" i="27"/>
  <c r="LC45" i="27"/>
  <c r="NW45" i="27"/>
  <c r="IJ45" i="27"/>
  <c r="LD45" i="27"/>
  <c r="NX45" i="27"/>
  <c r="IU45" i="27"/>
  <c r="LO45" i="27"/>
  <c r="OI45" i="27"/>
  <c r="IV45" i="27"/>
  <c r="LP45" i="27"/>
  <c r="OJ45" i="27"/>
  <c r="JG45" i="27"/>
  <c r="MA45" i="27"/>
  <c r="OU45" i="27"/>
  <c r="JH45" i="27"/>
  <c r="MB45" i="27"/>
  <c r="OV45" i="27"/>
  <c r="JS45" i="27"/>
  <c r="MM45" i="27"/>
  <c r="PG45" i="27"/>
  <c r="JT45" i="27"/>
  <c r="MN45" i="27"/>
  <c r="PH45" i="27"/>
  <c r="R68" i="27"/>
  <c r="B68" i="27"/>
  <c r="HU68" i="27"/>
  <c r="IG68" i="27"/>
  <c r="IS68" i="27"/>
  <c r="JE68" i="27"/>
  <c r="HV68" i="27"/>
  <c r="IH68" i="27"/>
  <c r="IT68" i="27"/>
  <c r="JF68" i="27"/>
  <c r="HX68" i="27"/>
  <c r="IJ68" i="27"/>
  <c r="IV68" i="27"/>
  <c r="JH68" i="27"/>
  <c r="HY68" i="27"/>
  <c r="IK68" i="27"/>
  <c r="IW68" i="27"/>
  <c r="HZ68" i="27"/>
  <c r="IL68" i="27"/>
  <c r="IX68" i="27"/>
  <c r="JJ68" i="27"/>
  <c r="IA68" i="27"/>
  <c r="IM68" i="27"/>
  <c r="IY68" i="27"/>
  <c r="IB68" i="27"/>
  <c r="IN68" i="27"/>
  <c r="IZ68" i="27"/>
  <c r="IC68" i="27"/>
  <c r="IO68" i="27"/>
  <c r="JA68" i="27"/>
  <c r="ID68" i="27"/>
  <c r="IP68" i="27"/>
  <c r="JB68" i="27"/>
  <c r="II68" i="27"/>
  <c r="JO68" i="27"/>
  <c r="KA68" i="27"/>
  <c r="KM68" i="27"/>
  <c r="KY68" i="27"/>
  <c r="LK68" i="27"/>
  <c r="LW68" i="27"/>
  <c r="MI68" i="27"/>
  <c r="MU68" i="27"/>
  <c r="NG68" i="27"/>
  <c r="NS68" i="27"/>
  <c r="OE68" i="27"/>
  <c r="OQ68" i="27"/>
  <c r="PC68" i="27"/>
  <c r="IQ68" i="27"/>
  <c r="JP68" i="27"/>
  <c r="KB68" i="27"/>
  <c r="KN68" i="27"/>
  <c r="KZ68" i="27"/>
  <c r="LL68" i="27"/>
  <c r="LX68" i="27"/>
  <c r="MJ68" i="27"/>
  <c r="MV68" i="27"/>
  <c r="NH68" i="27"/>
  <c r="NT68" i="27"/>
  <c r="OF68" i="27"/>
  <c r="OR68" i="27"/>
  <c r="PD68" i="27"/>
  <c r="IR68" i="27"/>
  <c r="JQ68" i="27"/>
  <c r="KC68" i="27"/>
  <c r="KO68" i="27"/>
  <c r="LA68" i="27"/>
  <c r="LM68" i="27"/>
  <c r="LY68" i="27"/>
  <c r="MK68" i="27"/>
  <c r="MW68" i="27"/>
  <c r="NI68" i="27"/>
  <c r="NU68" i="27"/>
  <c r="OG68" i="27"/>
  <c r="OS68" i="27"/>
  <c r="PE68" i="27"/>
  <c r="IU68" i="27"/>
  <c r="JR68" i="27"/>
  <c r="KD68" i="27"/>
  <c r="KP68" i="27"/>
  <c r="LB68" i="27"/>
  <c r="LN68" i="27"/>
  <c r="LZ68" i="27"/>
  <c r="ML68" i="27"/>
  <c r="MX68" i="27"/>
  <c r="NJ68" i="27"/>
  <c r="NV68" i="27"/>
  <c r="OH68" i="27"/>
  <c r="OT68" i="27"/>
  <c r="PF68" i="27"/>
  <c r="JC68" i="27"/>
  <c r="JS68" i="27"/>
  <c r="KE68" i="27"/>
  <c r="KQ68" i="27"/>
  <c r="LC68" i="27"/>
  <c r="LO68" i="27"/>
  <c r="MA68" i="27"/>
  <c r="MM68" i="27"/>
  <c r="MY68" i="27"/>
  <c r="NK68" i="27"/>
  <c r="NW68" i="27"/>
  <c r="OI68" i="27"/>
  <c r="OU68" i="27"/>
  <c r="PG68" i="27"/>
  <c r="JD68" i="27"/>
  <c r="JT68" i="27"/>
  <c r="KF68" i="27"/>
  <c r="KR68" i="27"/>
  <c r="LD68" i="27"/>
  <c r="LP68" i="27"/>
  <c r="MB68" i="27"/>
  <c r="MN68" i="27"/>
  <c r="MZ68" i="27"/>
  <c r="NL68" i="27"/>
  <c r="NX68" i="27"/>
  <c r="OJ68" i="27"/>
  <c r="OV68" i="27"/>
  <c r="PH68" i="27"/>
  <c r="JG68" i="27"/>
  <c r="JU68" i="27"/>
  <c r="KG68" i="27"/>
  <c r="KS68" i="27"/>
  <c r="LE68" i="27"/>
  <c r="LQ68" i="27"/>
  <c r="MC68" i="27"/>
  <c r="MO68" i="27"/>
  <c r="NA68" i="27"/>
  <c r="NM68" i="27"/>
  <c r="NY68" i="27"/>
  <c r="OK68" i="27"/>
  <c r="OW68" i="27"/>
  <c r="PI68" i="27"/>
  <c r="JI68" i="27"/>
  <c r="JV68" i="27"/>
  <c r="KH68" i="27"/>
  <c r="KT68" i="27"/>
  <c r="LF68" i="27"/>
  <c r="LR68" i="27"/>
  <c r="MD68" i="27"/>
  <c r="MP68" i="27"/>
  <c r="NB68" i="27"/>
  <c r="NN68" i="27"/>
  <c r="NZ68" i="27"/>
  <c r="OL68" i="27"/>
  <c r="OX68" i="27"/>
  <c r="PJ68" i="27"/>
  <c r="JK68" i="27"/>
  <c r="JW68" i="27"/>
  <c r="KI68" i="27"/>
  <c r="KU68" i="27"/>
  <c r="LG68" i="27"/>
  <c r="LS68" i="27"/>
  <c r="ME68" i="27"/>
  <c r="MQ68" i="27"/>
  <c r="NC68" i="27"/>
  <c r="NO68" i="27"/>
  <c r="OA68" i="27"/>
  <c r="OM68" i="27"/>
  <c r="OY68" i="27"/>
  <c r="PK68" i="27"/>
  <c r="HW68" i="27"/>
  <c r="JL68" i="27"/>
  <c r="JX68" i="27"/>
  <c r="KJ68" i="27"/>
  <c r="KV68" i="27"/>
  <c r="LH68" i="27"/>
  <c r="LT68" i="27"/>
  <c r="MF68" i="27"/>
  <c r="MR68" i="27"/>
  <c r="ND68" i="27"/>
  <c r="NP68" i="27"/>
  <c r="OB68" i="27"/>
  <c r="ON68" i="27"/>
  <c r="OZ68" i="27"/>
  <c r="PL68" i="27"/>
  <c r="IE68" i="27"/>
  <c r="JM68" i="27"/>
  <c r="JY68" i="27"/>
  <c r="KK68" i="27"/>
  <c r="KW68" i="27"/>
  <c r="LI68" i="27"/>
  <c r="LU68" i="27"/>
  <c r="MG68" i="27"/>
  <c r="MS68" i="27"/>
  <c r="NE68" i="27"/>
  <c r="NQ68" i="27"/>
  <c r="OC68" i="27"/>
  <c r="OO68" i="27"/>
  <c r="PA68" i="27"/>
  <c r="MH68" i="27"/>
  <c r="MT68" i="27"/>
  <c r="NF68" i="27"/>
  <c r="NR68" i="27"/>
  <c r="OD68" i="27"/>
  <c r="IF68" i="27"/>
  <c r="OP68" i="27"/>
  <c r="JN68" i="27"/>
  <c r="PB68" i="27"/>
  <c r="JZ68" i="27"/>
  <c r="KL68" i="27"/>
  <c r="KX68" i="27"/>
  <c r="LJ68" i="27"/>
  <c r="R78" i="27"/>
  <c r="B78" i="27"/>
  <c r="HV78" i="27"/>
  <c r="IH78" i="27"/>
  <c r="IT78" i="27"/>
  <c r="JF78" i="27"/>
  <c r="JR78" i="27"/>
  <c r="KD78" i="27"/>
  <c r="KP78" i="27"/>
  <c r="LB78" i="27"/>
  <c r="LN78" i="27"/>
  <c r="LZ78" i="27"/>
  <c r="ML78" i="27"/>
  <c r="MX78" i="27"/>
  <c r="NJ78" i="27"/>
  <c r="NV78" i="27"/>
  <c r="OH78" i="27"/>
  <c r="OT78" i="27"/>
  <c r="PF78" i="27"/>
  <c r="HW78" i="27"/>
  <c r="II78" i="27"/>
  <c r="IU78" i="27"/>
  <c r="JG78" i="27"/>
  <c r="JS78" i="27"/>
  <c r="KE78" i="27"/>
  <c r="KQ78" i="27"/>
  <c r="LC78" i="27"/>
  <c r="LO78" i="27"/>
  <c r="MA78" i="27"/>
  <c r="MM78" i="27"/>
  <c r="MY78" i="27"/>
  <c r="NK78" i="27"/>
  <c r="NW78" i="27"/>
  <c r="OI78" i="27"/>
  <c r="OU78" i="27"/>
  <c r="PG78" i="27"/>
  <c r="HX78" i="27"/>
  <c r="IJ78" i="27"/>
  <c r="IV78" i="27"/>
  <c r="JH78" i="27"/>
  <c r="JT78" i="27"/>
  <c r="KF78" i="27"/>
  <c r="KR78" i="27"/>
  <c r="LD78" i="27"/>
  <c r="LP78" i="27"/>
  <c r="MB78" i="27"/>
  <c r="MN78" i="27"/>
  <c r="MZ78" i="27"/>
  <c r="NL78" i="27"/>
  <c r="NX78" i="27"/>
  <c r="OJ78" i="27"/>
  <c r="OV78" i="27"/>
  <c r="PH78" i="27"/>
  <c r="HY78" i="27"/>
  <c r="IK78" i="27"/>
  <c r="IW78" i="27"/>
  <c r="JI78" i="27"/>
  <c r="JU78" i="27"/>
  <c r="KG78" i="27"/>
  <c r="KS78" i="27"/>
  <c r="LE78" i="27"/>
  <c r="LQ78" i="27"/>
  <c r="MC78" i="27"/>
  <c r="MO78" i="27"/>
  <c r="NA78" i="27"/>
  <c r="NM78" i="27"/>
  <c r="NY78" i="27"/>
  <c r="OK78" i="27"/>
  <c r="OW78" i="27"/>
  <c r="PI78" i="27"/>
  <c r="HZ78" i="27"/>
  <c r="IL78" i="27"/>
  <c r="IX78" i="27"/>
  <c r="JJ78" i="27"/>
  <c r="JV78" i="27"/>
  <c r="KH78" i="27"/>
  <c r="KT78" i="27"/>
  <c r="LF78" i="27"/>
  <c r="LR78" i="27"/>
  <c r="MD78" i="27"/>
  <c r="MP78" i="27"/>
  <c r="NB78" i="27"/>
  <c r="NN78" i="27"/>
  <c r="NZ78" i="27"/>
  <c r="OL78" i="27"/>
  <c r="OX78" i="27"/>
  <c r="PJ78" i="27"/>
  <c r="IA78" i="27"/>
  <c r="IM78" i="27"/>
  <c r="IY78" i="27"/>
  <c r="JK78" i="27"/>
  <c r="JW78" i="27"/>
  <c r="KI78" i="27"/>
  <c r="KU78" i="27"/>
  <c r="LG78" i="27"/>
  <c r="LS78" i="27"/>
  <c r="ME78" i="27"/>
  <c r="MQ78" i="27"/>
  <c r="NC78" i="27"/>
  <c r="NO78" i="27"/>
  <c r="OA78" i="27"/>
  <c r="OM78" i="27"/>
  <c r="OY78" i="27"/>
  <c r="PK78" i="27"/>
  <c r="IB78" i="27"/>
  <c r="IN78" i="27"/>
  <c r="IZ78" i="27"/>
  <c r="JL78" i="27"/>
  <c r="JX78" i="27"/>
  <c r="KJ78" i="27"/>
  <c r="KV78" i="27"/>
  <c r="LH78" i="27"/>
  <c r="LT78" i="27"/>
  <c r="MF78" i="27"/>
  <c r="MR78" i="27"/>
  <c r="ND78" i="27"/>
  <c r="NP78" i="27"/>
  <c r="OB78" i="27"/>
  <c r="ON78" i="27"/>
  <c r="OZ78" i="27"/>
  <c r="PL78" i="27"/>
  <c r="IC78" i="27"/>
  <c r="IO78" i="27"/>
  <c r="JA78" i="27"/>
  <c r="JM78" i="27"/>
  <c r="JY78" i="27"/>
  <c r="KK78" i="27"/>
  <c r="KW78" i="27"/>
  <c r="LI78" i="27"/>
  <c r="LU78" i="27"/>
  <c r="MG78" i="27"/>
  <c r="MS78" i="27"/>
  <c r="NE78" i="27"/>
  <c r="NQ78" i="27"/>
  <c r="OC78" i="27"/>
  <c r="OO78" i="27"/>
  <c r="PA78" i="27"/>
  <c r="ID78" i="27"/>
  <c r="IP78" i="27"/>
  <c r="JB78" i="27"/>
  <c r="JN78" i="27"/>
  <c r="JZ78" i="27"/>
  <c r="KL78" i="27"/>
  <c r="KX78" i="27"/>
  <c r="LJ78" i="27"/>
  <c r="LV78" i="27"/>
  <c r="MH78" i="27"/>
  <c r="MT78" i="27"/>
  <c r="NF78" i="27"/>
  <c r="NR78" i="27"/>
  <c r="OD78" i="27"/>
  <c r="OP78" i="27"/>
  <c r="PB78" i="27"/>
  <c r="IE78" i="27"/>
  <c r="IQ78" i="27"/>
  <c r="JC78" i="27"/>
  <c r="JO78" i="27"/>
  <c r="KA78" i="27"/>
  <c r="KM78" i="27"/>
  <c r="KY78" i="27"/>
  <c r="LK78" i="27"/>
  <c r="LW78" i="27"/>
  <c r="MI78" i="27"/>
  <c r="MU78" i="27"/>
  <c r="NG78" i="27"/>
  <c r="NS78" i="27"/>
  <c r="OE78" i="27"/>
  <c r="OQ78" i="27"/>
  <c r="PC78" i="27"/>
  <c r="IF78" i="27"/>
  <c r="IR78" i="27"/>
  <c r="JD78" i="27"/>
  <c r="JP78" i="27"/>
  <c r="KB78" i="27"/>
  <c r="KN78" i="27"/>
  <c r="KZ78" i="27"/>
  <c r="LL78" i="27"/>
  <c r="LX78" i="27"/>
  <c r="MJ78" i="27"/>
  <c r="MV78" i="27"/>
  <c r="NH78" i="27"/>
  <c r="NT78" i="27"/>
  <c r="OF78" i="27"/>
  <c r="OR78" i="27"/>
  <c r="PD78" i="27"/>
  <c r="R18" i="27"/>
  <c r="B18" i="27"/>
  <c r="ID18" i="27"/>
  <c r="IP18" i="27"/>
  <c r="JB18" i="27"/>
  <c r="JN18" i="27"/>
  <c r="JZ18" i="27"/>
  <c r="KL18" i="27"/>
  <c r="KX18" i="27"/>
  <c r="LJ18" i="27"/>
  <c r="LV18" i="27"/>
  <c r="MH18" i="27"/>
  <c r="MT18" i="27"/>
  <c r="NF18" i="27"/>
  <c r="NR18" i="27"/>
  <c r="OD18" i="27"/>
  <c r="OP18" i="27"/>
  <c r="PB18" i="27"/>
  <c r="IE18" i="27"/>
  <c r="IQ18" i="27"/>
  <c r="JC18" i="27"/>
  <c r="JO18" i="27"/>
  <c r="KA18" i="27"/>
  <c r="KM18" i="27"/>
  <c r="KY18" i="27"/>
  <c r="LK18" i="27"/>
  <c r="LW18" i="27"/>
  <c r="MI18" i="27"/>
  <c r="MU18" i="27"/>
  <c r="NG18" i="27"/>
  <c r="NS18" i="27"/>
  <c r="OE18" i="27"/>
  <c r="OQ18" i="27"/>
  <c r="PC18" i="27"/>
  <c r="IF18" i="27"/>
  <c r="IR18" i="27"/>
  <c r="JD18" i="27"/>
  <c r="JP18" i="27"/>
  <c r="KB18" i="27"/>
  <c r="KN18" i="27"/>
  <c r="KZ18" i="27"/>
  <c r="LL18" i="27"/>
  <c r="LX18" i="27"/>
  <c r="MJ18" i="27"/>
  <c r="MV18" i="27"/>
  <c r="NH18" i="27"/>
  <c r="NT18" i="27"/>
  <c r="OF18" i="27"/>
  <c r="OR18" i="27"/>
  <c r="PD18" i="27"/>
  <c r="HU18" i="27"/>
  <c r="IG18" i="27"/>
  <c r="IS18" i="27"/>
  <c r="JE18" i="27"/>
  <c r="JQ18" i="27"/>
  <c r="KC18" i="27"/>
  <c r="KO18" i="27"/>
  <c r="LA18" i="27"/>
  <c r="LM18" i="27"/>
  <c r="LY18" i="27"/>
  <c r="MK18" i="27"/>
  <c r="MW18" i="27"/>
  <c r="NI18" i="27"/>
  <c r="NU18" i="27"/>
  <c r="OG18" i="27"/>
  <c r="OS18" i="27"/>
  <c r="PE18" i="27"/>
  <c r="HV18" i="27"/>
  <c r="IH18" i="27"/>
  <c r="IT18" i="27"/>
  <c r="JF18" i="27"/>
  <c r="JR18" i="27"/>
  <c r="KD18" i="27"/>
  <c r="KP18" i="27"/>
  <c r="LB18" i="27"/>
  <c r="LN18" i="27"/>
  <c r="LZ18" i="27"/>
  <c r="ML18" i="27"/>
  <c r="MX18" i="27"/>
  <c r="NJ18" i="27"/>
  <c r="NV18" i="27"/>
  <c r="OH18" i="27"/>
  <c r="OT18" i="27"/>
  <c r="PF18" i="27"/>
  <c r="HW18" i="27"/>
  <c r="II18" i="27"/>
  <c r="IU18" i="27"/>
  <c r="JG18" i="27"/>
  <c r="JS18" i="27"/>
  <c r="KE18" i="27"/>
  <c r="KQ18" i="27"/>
  <c r="LC18" i="27"/>
  <c r="LO18" i="27"/>
  <c r="MA18" i="27"/>
  <c r="MM18" i="27"/>
  <c r="MY18" i="27"/>
  <c r="NK18" i="27"/>
  <c r="NW18" i="27"/>
  <c r="OI18" i="27"/>
  <c r="OU18" i="27"/>
  <c r="PG18" i="27"/>
  <c r="HX18" i="27"/>
  <c r="IJ18" i="27"/>
  <c r="IV18" i="27"/>
  <c r="JH18" i="27"/>
  <c r="JT18" i="27"/>
  <c r="KF18" i="27"/>
  <c r="KR18" i="27"/>
  <c r="LD18" i="27"/>
  <c r="LP18" i="27"/>
  <c r="MB18" i="27"/>
  <c r="MN18" i="27"/>
  <c r="MZ18" i="27"/>
  <c r="NL18" i="27"/>
  <c r="NX18" i="27"/>
  <c r="OJ18" i="27"/>
  <c r="OV18" i="27"/>
  <c r="PH18" i="27"/>
  <c r="HY18" i="27"/>
  <c r="IK18" i="27"/>
  <c r="IW18" i="27"/>
  <c r="JI18" i="27"/>
  <c r="JU18" i="27"/>
  <c r="KG18" i="27"/>
  <c r="KS18" i="27"/>
  <c r="LE18" i="27"/>
  <c r="LQ18" i="27"/>
  <c r="MC18" i="27"/>
  <c r="MO18" i="27"/>
  <c r="NA18" i="27"/>
  <c r="NM18" i="27"/>
  <c r="NY18" i="27"/>
  <c r="OK18" i="27"/>
  <c r="OW18" i="27"/>
  <c r="PI18" i="27"/>
  <c r="HZ18" i="27"/>
  <c r="IL18" i="27"/>
  <c r="IX18" i="27"/>
  <c r="JJ18" i="27"/>
  <c r="JV18" i="27"/>
  <c r="KH18" i="27"/>
  <c r="KT18" i="27"/>
  <c r="LF18" i="27"/>
  <c r="LR18" i="27"/>
  <c r="MD18" i="27"/>
  <c r="MP18" i="27"/>
  <c r="NB18" i="27"/>
  <c r="NN18" i="27"/>
  <c r="NZ18" i="27"/>
  <c r="OL18" i="27"/>
  <c r="OX18" i="27"/>
  <c r="PJ18" i="27"/>
  <c r="IA18" i="27"/>
  <c r="IM18" i="27"/>
  <c r="IY18" i="27"/>
  <c r="JK18" i="27"/>
  <c r="JW18" i="27"/>
  <c r="KI18" i="27"/>
  <c r="KU18" i="27"/>
  <c r="LG18" i="27"/>
  <c r="LS18" i="27"/>
  <c r="ME18" i="27"/>
  <c r="MQ18" i="27"/>
  <c r="NC18" i="27"/>
  <c r="NO18" i="27"/>
  <c r="OA18" i="27"/>
  <c r="OM18" i="27"/>
  <c r="OY18" i="27"/>
  <c r="PK18" i="27"/>
  <c r="KJ18" i="27"/>
  <c r="ND18" i="27"/>
  <c r="KK18" i="27"/>
  <c r="NE18" i="27"/>
  <c r="IB18" i="27"/>
  <c r="KV18" i="27"/>
  <c r="NP18" i="27"/>
  <c r="IC18" i="27"/>
  <c r="KW18" i="27"/>
  <c r="NQ18" i="27"/>
  <c r="IN18" i="27"/>
  <c r="LH18" i="27"/>
  <c r="OB18" i="27"/>
  <c r="IO18" i="27"/>
  <c r="LI18" i="27"/>
  <c r="OC18" i="27"/>
  <c r="IZ18" i="27"/>
  <c r="LT18" i="27"/>
  <c r="ON18" i="27"/>
  <c r="JA18" i="27"/>
  <c r="LU18" i="27"/>
  <c r="OO18" i="27"/>
  <c r="JL18" i="27"/>
  <c r="MF18" i="27"/>
  <c r="OZ18" i="27"/>
  <c r="JM18" i="27"/>
  <c r="MG18" i="27"/>
  <c r="PA18" i="27"/>
  <c r="JX18" i="27"/>
  <c r="JY18" i="27"/>
  <c r="MR18" i="27"/>
  <c r="MS18" i="27"/>
  <c r="PL18" i="27"/>
  <c r="R85" i="27"/>
  <c r="B85" i="27"/>
  <c r="HZ85" i="27"/>
  <c r="IL85" i="27"/>
  <c r="IX85" i="27"/>
  <c r="JJ85" i="27"/>
  <c r="JV85" i="27"/>
  <c r="KH85" i="27"/>
  <c r="KT85" i="27"/>
  <c r="LF85" i="27"/>
  <c r="LR85" i="27"/>
  <c r="MD85" i="27"/>
  <c r="MP85" i="27"/>
  <c r="NB85" i="27"/>
  <c r="NN85" i="27"/>
  <c r="NZ85" i="27"/>
  <c r="OL85" i="27"/>
  <c r="OX85" i="27"/>
  <c r="PJ85" i="27"/>
  <c r="IA85" i="27"/>
  <c r="IM85" i="27"/>
  <c r="IY85" i="27"/>
  <c r="JK85" i="27"/>
  <c r="JW85" i="27"/>
  <c r="KI85" i="27"/>
  <c r="KU85" i="27"/>
  <c r="LG85" i="27"/>
  <c r="LS85" i="27"/>
  <c r="ME85" i="27"/>
  <c r="MQ85" i="27"/>
  <c r="NC85" i="27"/>
  <c r="NO85" i="27"/>
  <c r="OA85" i="27"/>
  <c r="OM85" i="27"/>
  <c r="OY85" i="27"/>
  <c r="PK85" i="27"/>
  <c r="IB85" i="27"/>
  <c r="IN85" i="27"/>
  <c r="IZ85" i="27"/>
  <c r="JL85" i="27"/>
  <c r="JX85" i="27"/>
  <c r="KJ85" i="27"/>
  <c r="KV85" i="27"/>
  <c r="LH85" i="27"/>
  <c r="LT85" i="27"/>
  <c r="MF85" i="27"/>
  <c r="MR85" i="27"/>
  <c r="ND85" i="27"/>
  <c r="NP85" i="27"/>
  <c r="OB85" i="27"/>
  <c r="ON85" i="27"/>
  <c r="OZ85" i="27"/>
  <c r="PL85" i="27"/>
  <c r="IC85" i="27"/>
  <c r="IO85" i="27"/>
  <c r="JA85" i="27"/>
  <c r="JM85" i="27"/>
  <c r="JY85" i="27"/>
  <c r="KK85" i="27"/>
  <c r="KW85" i="27"/>
  <c r="LI85" i="27"/>
  <c r="LU85" i="27"/>
  <c r="MG85" i="27"/>
  <c r="MS85" i="27"/>
  <c r="NE85" i="27"/>
  <c r="NQ85" i="27"/>
  <c r="OC85" i="27"/>
  <c r="OO85" i="27"/>
  <c r="PA85" i="27"/>
  <c r="ID85" i="27"/>
  <c r="IP85" i="27"/>
  <c r="JB85" i="27"/>
  <c r="JN85" i="27"/>
  <c r="JZ85" i="27"/>
  <c r="KL85" i="27"/>
  <c r="KX85" i="27"/>
  <c r="LJ85" i="27"/>
  <c r="LV85" i="27"/>
  <c r="MH85" i="27"/>
  <c r="MT85" i="27"/>
  <c r="NF85" i="27"/>
  <c r="NR85" i="27"/>
  <c r="OD85" i="27"/>
  <c r="OP85" i="27"/>
  <c r="PB85" i="27"/>
  <c r="IE85" i="27"/>
  <c r="IQ85" i="27"/>
  <c r="JC85" i="27"/>
  <c r="JO85" i="27"/>
  <c r="KA85" i="27"/>
  <c r="KM85" i="27"/>
  <c r="KY85" i="27"/>
  <c r="LK85" i="27"/>
  <c r="LW85" i="27"/>
  <c r="MI85" i="27"/>
  <c r="MU85" i="27"/>
  <c r="NG85" i="27"/>
  <c r="NS85" i="27"/>
  <c r="OE85" i="27"/>
  <c r="OQ85" i="27"/>
  <c r="PC85" i="27"/>
  <c r="HU85" i="27"/>
  <c r="IG85" i="27"/>
  <c r="IS85" i="27"/>
  <c r="JE85" i="27"/>
  <c r="JQ85" i="27"/>
  <c r="KC85" i="27"/>
  <c r="KO85" i="27"/>
  <c r="LA85" i="27"/>
  <c r="LM85" i="27"/>
  <c r="LY85" i="27"/>
  <c r="MK85" i="27"/>
  <c r="MW85" i="27"/>
  <c r="NI85" i="27"/>
  <c r="NU85" i="27"/>
  <c r="OG85" i="27"/>
  <c r="OS85" i="27"/>
  <c r="PE85" i="27"/>
  <c r="HV85" i="27"/>
  <c r="IH85" i="27"/>
  <c r="IT85" i="27"/>
  <c r="JF85" i="27"/>
  <c r="JR85" i="27"/>
  <c r="KD85" i="27"/>
  <c r="KP85" i="27"/>
  <c r="LB85" i="27"/>
  <c r="LN85" i="27"/>
  <c r="LZ85" i="27"/>
  <c r="ML85" i="27"/>
  <c r="MX85" i="27"/>
  <c r="NJ85" i="27"/>
  <c r="NV85" i="27"/>
  <c r="OH85" i="27"/>
  <c r="OT85" i="27"/>
  <c r="PF85" i="27"/>
  <c r="HW85" i="27"/>
  <c r="II85" i="27"/>
  <c r="IU85" i="27"/>
  <c r="JG85" i="27"/>
  <c r="JS85" i="27"/>
  <c r="KE85" i="27"/>
  <c r="KQ85" i="27"/>
  <c r="LC85" i="27"/>
  <c r="LO85" i="27"/>
  <c r="MA85" i="27"/>
  <c r="MM85" i="27"/>
  <c r="MY85" i="27"/>
  <c r="NK85" i="27"/>
  <c r="NW85" i="27"/>
  <c r="OI85" i="27"/>
  <c r="OU85" i="27"/>
  <c r="PG85" i="27"/>
  <c r="HX85" i="27"/>
  <c r="IJ85" i="27"/>
  <c r="IV85" i="27"/>
  <c r="JH85" i="27"/>
  <c r="JT85" i="27"/>
  <c r="KF85" i="27"/>
  <c r="KR85" i="27"/>
  <c r="LD85" i="27"/>
  <c r="LP85" i="27"/>
  <c r="MB85" i="27"/>
  <c r="MN85" i="27"/>
  <c r="MZ85" i="27"/>
  <c r="NL85" i="27"/>
  <c r="NX85" i="27"/>
  <c r="OJ85" i="27"/>
  <c r="OV85" i="27"/>
  <c r="PH85" i="27"/>
  <c r="R94" i="27"/>
  <c r="B94" i="27"/>
  <c r="R82" i="27"/>
  <c r="B82" i="27"/>
  <c r="HZ82" i="27"/>
  <c r="IL82" i="27"/>
  <c r="IX82" i="27"/>
  <c r="JJ82" i="27"/>
  <c r="JV82" i="27"/>
  <c r="KH82" i="27"/>
  <c r="KT82" i="27"/>
  <c r="LF82" i="27"/>
  <c r="LR82" i="27"/>
  <c r="MD82" i="27"/>
  <c r="MP82" i="27"/>
  <c r="NB82" i="27"/>
  <c r="NN82" i="27"/>
  <c r="NZ82" i="27"/>
  <c r="OL82" i="27"/>
  <c r="OX82" i="27"/>
  <c r="PJ82" i="27"/>
  <c r="IA82" i="27"/>
  <c r="IM82" i="27"/>
  <c r="IY82" i="27"/>
  <c r="JK82" i="27"/>
  <c r="JW82" i="27"/>
  <c r="KI82" i="27"/>
  <c r="KU82" i="27"/>
  <c r="LG82" i="27"/>
  <c r="LS82" i="27"/>
  <c r="ME82" i="27"/>
  <c r="MQ82" i="27"/>
  <c r="NC82" i="27"/>
  <c r="NO82" i="27"/>
  <c r="OA82" i="27"/>
  <c r="OM82" i="27"/>
  <c r="OY82" i="27"/>
  <c r="PK82" i="27"/>
  <c r="IB82" i="27"/>
  <c r="IN82" i="27"/>
  <c r="IZ82" i="27"/>
  <c r="JL82" i="27"/>
  <c r="JX82" i="27"/>
  <c r="KJ82" i="27"/>
  <c r="KV82" i="27"/>
  <c r="LH82" i="27"/>
  <c r="LT82" i="27"/>
  <c r="MF82" i="27"/>
  <c r="MR82" i="27"/>
  <c r="ND82" i="27"/>
  <c r="NP82" i="27"/>
  <c r="OB82" i="27"/>
  <c r="ON82" i="27"/>
  <c r="OZ82" i="27"/>
  <c r="PL82" i="27"/>
  <c r="IC82" i="27"/>
  <c r="IO82" i="27"/>
  <c r="JA82" i="27"/>
  <c r="JM82" i="27"/>
  <c r="JY82" i="27"/>
  <c r="KK82" i="27"/>
  <c r="KW82" i="27"/>
  <c r="LI82" i="27"/>
  <c r="LU82" i="27"/>
  <c r="MG82" i="27"/>
  <c r="MS82" i="27"/>
  <c r="NE82" i="27"/>
  <c r="NQ82" i="27"/>
  <c r="OC82" i="27"/>
  <c r="OO82" i="27"/>
  <c r="PA82" i="27"/>
  <c r="ID82" i="27"/>
  <c r="IP82" i="27"/>
  <c r="JB82" i="27"/>
  <c r="JN82" i="27"/>
  <c r="JZ82" i="27"/>
  <c r="KL82" i="27"/>
  <c r="KX82" i="27"/>
  <c r="LJ82" i="27"/>
  <c r="LV82" i="27"/>
  <c r="MH82" i="27"/>
  <c r="MT82" i="27"/>
  <c r="NF82" i="27"/>
  <c r="NR82" i="27"/>
  <c r="OD82" i="27"/>
  <c r="OP82" i="27"/>
  <c r="PB82" i="27"/>
  <c r="IE82" i="27"/>
  <c r="IQ82" i="27"/>
  <c r="JC82" i="27"/>
  <c r="JO82" i="27"/>
  <c r="KA82" i="27"/>
  <c r="KM82" i="27"/>
  <c r="KY82" i="27"/>
  <c r="LK82" i="27"/>
  <c r="LW82" i="27"/>
  <c r="MI82" i="27"/>
  <c r="MU82" i="27"/>
  <c r="NG82" i="27"/>
  <c r="NS82" i="27"/>
  <c r="OE82" i="27"/>
  <c r="OQ82" i="27"/>
  <c r="PC82" i="27"/>
  <c r="IF82" i="27"/>
  <c r="IR82" i="27"/>
  <c r="JD82" i="27"/>
  <c r="JP82" i="27"/>
  <c r="HU82" i="27"/>
  <c r="IG82" i="27"/>
  <c r="IS82" i="27"/>
  <c r="JE82" i="27"/>
  <c r="JQ82" i="27"/>
  <c r="KC82" i="27"/>
  <c r="KO82" i="27"/>
  <c r="LA82" i="27"/>
  <c r="LM82" i="27"/>
  <c r="LY82" i="27"/>
  <c r="MK82" i="27"/>
  <c r="MW82" i="27"/>
  <c r="NI82" i="27"/>
  <c r="NU82" i="27"/>
  <c r="OG82" i="27"/>
  <c r="OS82" i="27"/>
  <c r="PE82" i="27"/>
  <c r="HV82" i="27"/>
  <c r="IH82" i="27"/>
  <c r="IT82" i="27"/>
  <c r="JF82" i="27"/>
  <c r="JR82" i="27"/>
  <c r="KD82" i="27"/>
  <c r="KP82" i="27"/>
  <c r="LB82" i="27"/>
  <c r="LN82" i="27"/>
  <c r="LZ82" i="27"/>
  <c r="ML82" i="27"/>
  <c r="MX82" i="27"/>
  <c r="NJ82" i="27"/>
  <c r="NV82" i="27"/>
  <c r="OH82" i="27"/>
  <c r="OT82" i="27"/>
  <c r="PF82" i="27"/>
  <c r="HW82" i="27"/>
  <c r="II82" i="27"/>
  <c r="IU82" i="27"/>
  <c r="JG82" i="27"/>
  <c r="JS82" i="27"/>
  <c r="KE82" i="27"/>
  <c r="KQ82" i="27"/>
  <c r="LC82" i="27"/>
  <c r="LO82" i="27"/>
  <c r="MA82" i="27"/>
  <c r="MM82" i="27"/>
  <c r="MY82" i="27"/>
  <c r="NK82" i="27"/>
  <c r="NW82" i="27"/>
  <c r="OI82" i="27"/>
  <c r="OU82" i="27"/>
  <c r="PG82" i="27"/>
  <c r="HX82" i="27"/>
  <c r="IJ82" i="27"/>
  <c r="IV82" i="27"/>
  <c r="JH82" i="27"/>
  <c r="JT82" i="27"/>
  <c r="KF82" i="27"/>
  <c r="KR82" i="27"/>
  <c r="LD82" i="27"/>
  <c r="LP82" i="27"/>
  <c r="MB82" i="27"/>
  <c r="MN82" i="27"/>
  <c r="MZ82" i="27"/>
  <c r="NL82" i="27"/>
  <c r="NX82" i="27"/>
  <c r="OJ82" i="27"/>
  <c r="OV82" i="27"/>
  <c r="PH82" i="27"/>
  <c r="R70" i="27"/>
  <c r="B70" i="27"/>
  <c r="IA70" i="27"/>
  <c r="IM70" i="27"/>
  <c r="IY70" i="27"/>
  <c r="JK70" i="27"/>
  <c r="JW70" i="27"/>
  <c r="KI70" i="27"/>
  <c r="KU70" i="27"/>
  <c r="LG70" i="27"/>
  <c r="LS70" i="27"/>
  <c r="ME70" i="27"/>
  <c r="MQ70" i="27"/>
  <c r="NC70" i="27"/>
  <c r="NO70" i="27"/>
  <c r="OA70" i="27"/>
  <c r="OM70" i="27"/>
  <c r="OY70" i="27"/>
  <c r="PK70" i="27"/>
  <c r="IB70" i="27"/>
  <c r="IN70" i="27"/>
  <c r="IZ70" i="27"/>
  <c r="JL70" i="27"/>
  <c r="JX70" i="27"/>
  <c r="KJ70" i="27"/>
  <c r="KV70" i="27"/>
  <c r="LH70" i="27"/>
  <c r="LT70" i="27"/>
  <c r="MF70" i="27"/>
  <c r="MR70" i="27"/>
  <c r="ND70" i="27"/>
  <c r="NP70" i="27"/>
  <c r="OB70" i="27"/>
  <c r="ON70" i="27"/>
  <c r="OZ70" i="27"/>
  <c r="PL70" i="27"/>
  <c r="IC70" i="27"/>
  <c r="IO70" i="27"/>
  <c r="JA70" i="27"/>
  <c r="JM70" i="27"/>
  <c r="JY70" i="27"/>
  <c r="KK70" i="27"/>
  <c r="KW70" i="27"/>
  <c r="LI70" i="27"/>
  <c r="LU70" i="27"/>
  <c r="MG70" i="27"/>
  <c r="MS70" i="27"/>
  <c r="NE70" i="27"/>
  <c r="NQ70" i="27"/>
  <c r="OC70" i="27"/>
  <c r="OO70" i="27"/>
  <c r="PA70" i="27"/>
  <c r="ID70" i="27"/>
  <c r="IP70" i="27"/>
  <c r="JB70" i="27"/>
  <c r="JN70" i="27"/>
  <c r="JZ70" i="27"/>
  <c r="KL70" i="27"/>
  <c r="KX70" i="27"/>
  <c r="LJ70" i="27"/>
  <c r="LV70" i="27"/>
  <c r="MH70" i="27"/>
  <c r="MT70" i="27"/>
  <c r="NF70" i="27"/>
  <c r="NR70" i="27"/>
  <c r="OD70" i="27"/>
  <c r="OP70" i="27"/>
  <c r="PB70" i="27"/>
  <c r="IE70" i="27"/>
  <c r="IQ70" i="27"/>
  <c r="JC70" i="27"/>
  <c r="JO70" i="27"/>
  <c r="KA70" i="27"/>
  <c r="KM70" i="27"/>
  <c r="KY70" i="27"/>
  <c r="LK70" i="27"/>
  <c r="LW70" i="27"/>
  <c r="MI70" i="27"/>
  <c r="MU70" i="27"/>
  <c r="NG70" i="27"/>
  <c r="NS70" i="27"/>
  <c r="OE70" i="27"/>
  <c r="OQ70" i="27"/>
  <c r="PC70" i="27"/>
  <c r="IF70" i="27"/>
  <c r="IR70" i="27"/>
  <c r="JD70" i="27"/>
  <c r="JP70" i="27"/>
  <c r="KB70" i="27"/>
  <c r="KN70" i="27"/>
  <c r="KZ70" i="27"/>
  <c r="LL70" i="27"/>
  <c r="LX70" i="27"/>
  <c r="MJ70" i="27"/>
  <c r="MV70" i="27"/>
  <c r="NH70" i="27"/>
  <c r="NT70" i="27"/>
  <c r="OF70" i="27"/>
  <c r="OR70" i="27"/>
  <c r="PD70" i="27"/>
  <c r="HU70" i="27"/>
  <c r="IG70" i="27"/>
  <c r="IS70" i="27"/>
  <c r="JE70" i="27"/>
  <c r="JQ70" i="27"/>
  <c r="KC70" i="27"/>
  <c r="KO70" i="27"/>
  <c r="LA70" i="27"/>
  <c r="LM70" i="27"/>
  <c r="LY70" i="27"/>
  <c r="MK70" i="27"/>
  <c r="MW70" i="27"/>
  <c r="NI70" i="27"/>
  <c r="NU70" i="27"/>
  <c r="OG70" i="27"/>
  <c r="OS70" i="27"/>
  <c r="PE70" i="27"/>
  <c r="HV70" i="27"/>
  <c r="IH70" i="27"/>
  <c r="IT70" i="27"/>
  <c r="JF70" i="27"/>
  <c r="JR70" i="27"/>
  <c r="KD70" i="27"/>
  <c r="KP70" i="27"/>
  <c r="LB70" i="27"/>
  <c r="LN70" i="27"/>
  <c r="LZ70" i="27"/>
  <c r="ML70" i="27"/>
  <c r="MX70" i="27"/>
  <c r="NJ70" i="27"/>
  <c r="NV70" i="27"/>
  <c r="OH70" i="27"/>
  <c r="OT70" i="27"/>
  <c r="PF70" i="27"/>
  <c r="HW70" i="27"/>
  <c r="II70" i="27"/>
  <c r="IU70" i="27"/>
  <c r="JG70" i="27"/>
  <c r="JS70" i="27"/>
  <c r="KE70" i="27"/>
  <c r="KQ70" i="27"/>
  <c r="LC70" i="27"/>
  <c r="LO70" i="27"/>
  <c r="MA70" i="27"/>
  <c r="MM70" i="27"/>
  <c r="MY70" i="27"/>
  <c r="NK70" i="27"/>
  <c r="NW70" i="27"/>
  <c r="OI70" i="27"/>
  <c r="OU70" i="27"/>
  <c r="PG70" i="27"/>
  <c r="HX70" i="27"/>
  <c r="IJ70" i="27"/>
  <c r="IV70" i="27"/>
  <c r="JH70" i="27"/>
  <c r="JT70" i="27"/>
  <c r="KF70" i="27"/>
  <c r="KR70" i="27"/>
  <c r="LD70" i="27"/>
  <c r="LP70" i="27"/>
  <c r="MB70" i="27"/>
  <c r="MN70" i="27"/>
  <c r="MZ70" i="27"/>
  <c r="NL70" i="27"/>
  <c r="NX70" i="27"/>
  <c r="OJ70" i="27"/>
  <c r="OV70" i="27"/>
  <c r="PH70" i="27"/>
  <c r="HY70" i="27"/>
  <c r="IK70" i="27"/>
  <c r="IW70" i="27"/>
  <c r="JI70" i="27"/>
  <c r="JU70" i="27"/>
  <c r="KG70" i="27"/>
  <c r="KS70" i="27"/>
  <c r="LE70" i="27"/>
  <c r="LQ70" i="27"/>
  <c r="MC70" i="27"/>
  <c r="MO70" i="27"/>
  <c r="NA70" i="27"/>
  <c r="NM70" i="27"/>
  <c r="NY70" i="27"/>
  <c r="OK70" i="27"/>
  <c r="OW70" i="27"/>
  <c r="PI70" i="27"/>
  <c r="HZ70" i="27"/>
  <c r="NN70" i="27"/>
  <c r="IL70" i="27"/>
  <c r="NZ70" i="27"/>
  <c r="IX70" i="27"/>
  <c r="OL70" i="27"/>
  <c r="JJ70" i="27"/>
  <c r="OX70" i="27"/>
  <c r="JV70" i="27"/>
  <c r="PJ70" i="27"/>
  <c r="KH70" i="27"/>
  <c r="KT70" i="27"/>
  <c r="LF70" i="27"/>
  <c r="LR70" i="27"/>
  <c r="MD70" i="27"/>
  <c r="MP70" i="27"/>
  <c r="R58" i="27"/>
  <c r="B58" i="27"/>
  <c r="IC58" i="27"/>
  <c r="IO58" i="27"/>
  <c r="JA58" i="27"/>
  <c r="JM58" i="27"/>
  <c r="JY58" i="27"/>
  <c r="KK58" i="27"/>
  <c r="KW58" i="27"/>
  <c r="LI58" i="27"/>
  <c r="LU58" i="27"/>
  <c r="MG58" i="27"/>
  <c r="MS58" i="27"/>
  <c r="NE58" i="27"/>
  <c r="NQ58" i="27"/>
  <c r="OC58" i="27"/>
  <c r="OO58" i="27"/>
  <c r="PA58" i="27"/>
  <c r="ID58" i="27"/>
  <c r="IP58" i="27"/>
  <c r="JB58" i="27"/>
  <c r="JN58" i="27"/>
  <c r="JZ58" i="27"/>
  <c r="KL58" i="27"/>
  <c r="KX58" i="27"/>
  <c r="LJ58" i="27"/>
  <c r="LV58" i="27"/>
  <c r="MH58" i="27"/>
  <c r="MT58" i="27"/>
  <c r="NF58" i="27"/>
  <c r="NR58" i="27"/>
  <c r="OD58" i="27"/>
  <c r="OP58" i="27"/>
  <c r="PB58" i="27"/>
  <c r="IE58" i="27"/>
  <c r="IQ58" i="27"/>
  <c r="JC58" i="27"/>
  <c r="JO58" i="27"/>
  <c r="KA58" i="27"/>
  <c r="KM58" i="27"/>
  <c r="KY58" i="27"/>
  <c r="LK58" i="27"/>
  <c r="LW58" i="27"/>
  <c r="MI58" i="27"/>
  <c r="MU58" i="27"/>
  <c r="NG58" i="27"/>
  <c r="NS58" i="27"/>
  <c r="OE58" i="27"/>
  <c r="OQ58" i="27"/>
  <c r="PC58" i="27"/>
  <c r="IF58" i="27"/>
  <c r="IR58" i="27"/>
  <c r="JD58" i="27"/>
  <c r="JP58" i="27"/>
  <c r="KB58" i="27"/>
  <c r="KN58" i="27"/>
  <c r="KZ58" i="27"/>
  <c r="LL58" i="27"/>
  <c r="LX58" i="27"/>
  <c r="MJ58" i="27"/>
  <c r="MV58" i="27"/>
  <c r="NH58" i="27"/>
  <c r="NT58" i="27"/>
  <c r="OF58" i="27"/>
  <c r="OR58" i="27"/>
  <c r="PD58" i="27"/>
  <c r="HU58" i="27"/>
  <c r="IG58" i="27"/>
  <c r="IS58" i="27"/>
  <c r="JE58" i="27"/>
  <c r="JQ58" i="27"/>
  <c r="KC58" i="27"/>
  <c r="KO58" i="27"/>
  <c r="LA58" i="27"/>
  <c r="LM58" i="27"/>
  <c r="LY58" i="27"/>
  <c r="MK58" i="27"/>
  <c r="MW58" i="27"/>
  <c r="NI58" i="27"/>
  <c r="NU58" i="27"/>
  <c r="OG58" i="27"/>
  <c r="OS58" i="27"/>
  <c r="PE58" i="27"/>
  <c r="HV58" i="27"/>
  <c r="IH58" i="27"/>
  <c r="IT58" i="27"/>
  <c r="JF58" i="27"/>
  <c r="JR58" i="27"/>
  <c r="KD58" i="27"/>
  <c r="KP58" i="27"/>
  <c r="LB58" i="27"/>
  <c r="LN58" i="27"/>
  <c r="LZ58" i="27"/>
  <c r="ML58" i="27"/>
  <c r="MX58" i="27"/>
  <c r="NJ58" i="27"/>
  <c r="NV58" i="27"/>
  <c r="OH58" i="27"/>
  <c r="OT58" i="27"/>
  <c r="PF58" i="27"/>
  <c r="HW58" i="27"/>
  <c r="II58" i="27"/>
  <c r="IU58" i="27"/>
  <c r="JG58" i="27"/>
  <c r="JS58" i="27"/>
  <c r="KE58" i="27"/>
  <c r="KQ58" i="27"/>
  <c r="LC58" i="27"/>
  <c r="LO58" i="27"/>
  <c r="MA58" i="27"/>
  <c r="MM58" i="27"/>
  <c r="MY58" i="27"/>
  <c r="NK58" i="27"/>
  <c r="NW58" i="27"/>
  <c r="OI58" i="27"/>
  <c r="OU58" i="27"/>
  <c r="PG58" i="27"/>
  <c r="HX58" i="27"/>
  <c r="IJ58" i="27"/>
  <c r="IV58" i="27"/>
  <c r="JH58" i="27"/>
  <c r="JT58" i="27"/>
  <c r="KF58" i="27"/>
  <c r="KR58" i="27"/>
  <c r="LD58" i="27"/>
  <c r="LP58" i="27"/>
  <c r="MB58" i="27"/>
  <c r="MN58" i="27"/>
  <c r="MZ58" i="27"/>
  <c r="NL58" i="27"/>
  <c r="NX58" i="27"/>
  <c r="OJ58" i="27"/>
  <c r="OV58" i="27"/>
  <c r="PH58" i="27"/>
  <c r="HY58" i="27"/>
  <c r="IK58" i="27"/>
  <c r="IW58" i="27"/>
  <c r="JI58" i="27"/>
  <c r="JU58" i="27"/>
  <c r="KG58" i="27"/>
  <c r="KS58" i="27"/>
  <c r="LE58" i="27"/>
  <c r="LQ58" i="27"/>
  <c r="MC58" i="27"/>
  <c r="MO58" i="27"/>
  <c r="NA58" i="27"/>
  <c r="NM58" i="27"/>
  <c r="NY58" i="27"/>
  <c r="OK58" i="27"/>
  <c r="OW58" i="27"/>
  <c r="PI58" i="27"/>
  <c r="HZ58" i="27"/>
  <c r="IL58" i="27"/>
  <c r="IX58" i="27"/>
  <c r="JJ58" i="27"/>
  <c r="JV58" i="27"/>
  <c r="KH58" i="27"/>
  <c r="KT58" i="27"/>
  <c r="LF58" i="27"/>
  <c r="LR58" i="27"/>
  <c r="MD58" i="27"/>
  <c r="MP58" i="27"/>
  <c r="NB58" i="27"/>
  <c r="NN58" i="27"/>
  <c r="NZ58" i="27"/>
  <c r="OL58" i="27"/>
  <c r="OX58" i="27"/>
  <c r="PJ58" i="27"/>
  <c r="JW58" i="27"/>
  <c r="MQ58" i="27"/>
  <c r="PK58" i="27"/>
  <c r="JX58" i="27"/>
  <c r="MR58" i="27"/>
  <c r="PL58" i="27"/>
  <c r="KI58" i="27"/>
  <c r="NC58" i="27"/>
  <c r="KJ58" i="27"/>
  <c r="ND58" i="27"/>
  <c r="IA58" i="27"/>
  <c r="KU58" i="27"/>
  <c r="NO58" i="27"/>
  <c r="IB58" i="27"/>
  <c r="KV58" i="27"/>
  <c r="NP58" i="27"/>
  <c r="IM58" i="27"/>
  <c r="LG58" i="27"/>
  <c r="OA58" i="27"/>
  <c r="IN58" i="27"/>
  <c r="LH58" i="27"/>
  <c r="OB58" i="27"/>
  <c r="IY58" i="27"/>
  <c r="LS58" i="27"/>
  <c r="OM58" i="27"/>
  <c r="IZ58" i="27"/>
  <c r="LT58" i="27"/>
  <c r="ON58" i="27"/>
  <c r="JK58" i="27"/>
  <c r="ME58" i="27"/>
  <c r="OY58" i="27"/>
  <c r="JL58" i="27"/>
  <c r="MF58" i="27"/>
  <c r="OZ58" i="27"/>
  <c r="R46" i="27"/>
  <c r="B46" i="27"/>
  <c r="IC46" i="27"/>
  <c r="IO46" i="27"/>
  <c r="JA46" i="27"/>
  <c r="JM46" i="27"/>
  <c r="JY46" i="27"/>
  <c r="KK46" i="27"/>
  <c r="KW46" i="27"/>
  <c r="LI46" i="27"/>
  <c r="LU46" i="27"/>
  <c r="MG46" i="27"/>
  <c r="MS46" i="27"/>
  <c r="NE46" i="27"/>
  <c r="NQ46" i="27"/>
  <c r="OC46" i="27"/>
  <c r="OO46" i="27"/>
  <c r="PA46" i="27"/>
  <c r="ID46" i="27"/>
  <c r="IP46" i="27"/>
  <c r="JB46" i="27"/>
  <c r="JN46" i="27"/>
  <c r="JZ46" i="27"/>
  <c r="KL46" i="27"/>
  <c r="KX46" i="27"/>
  <c r="LJ46" i="27"/>
  <c r="LV46" i="27"/>
  <c r="MH46" i="27"/>
  <c r="MT46" i="27"/>
  <c r="NF46" i="27"/>
  <c r="NR46" i="27"/>
  <c r="OD46" i="27"/>
  <c r="OP46" i="27"/>
  <c r="PB46" i="27"/>
  <c r="IE46" i="27"/>
  <c r="IQ46" i="27"/>
  <c r="JC46" i="27"/>
  <c r="JO46" i="27"/>
  <c r="KA46" i="27"/>
  <c r="KM46" i="27"/>
  <c r="KY46" i="27"/>
  <c r="LK46" i="27"/>
  <c r="LW46" i="27"/>
  <c r="MI46" i="27"/>
  <c r="MU46" i="27"/>
  <c r="NG46" i="27"/>
  <c r="NS46" i="27"/>
  <c r="OE46" i="27"/>
  <c r="OQ46" i="27"/>
  <c r="PC46" i="27"/>
  <c r="IF46" i="27"/>
  <c r="IR46" i="27"/>
  <c r="JD46" i="27"/>
  <c r="JP46" i="27"/>
  <c r="KB46" i="27"/>
  <c r="KN46" i="27"/>
  <c r="KZ46" i="27"/>
  <c r="LL46" i="27"/>
  <c r="LX46" i="27"/>
  <c r="MJ46" i="27"/>
  <c r="MV46" i="27"/>
  <c r="NH46" i="27"/>
  <c r="NT46" i="27"/>
  <c r="OF46" i="27"/>
  <c r="OR46" i="27"/>
  <c r="PD46" i="27"/>
  <c r="HU46" i="27"/>
  <c r="IG46" i="27"/>
  <c r="IS46" i="27"/>
  <c r="JE46" i="27"/>
  <c r="JQ46" i="27"/>
  <c r="KC46" i="27"/>
  <c r="KO46" i="27"/>
  <c r="LA46" i="27"/>
  <c r="LM46" i="27"/>
  <c r="LY46" i="27"/>
  <c r="MK46" i="27"/>
  <c r="MW46" i="27"/>
  <c r="NI46" i="27"/>
  <c r="NU46" i="27"/>
  <c r="OG46" i="27"/>
  <c r="OS46" i="27"/>
  <c r="PE46" i="27"/>
  <c r="HV46" i="27"/>
  <c r="IH46" i="27"/>
  <c r="IT46" i="27"/>
  <c r="JF46" i="27"/>
  <c r="JR46" i="27"/>
  <c r="KD46" i="27"/>
  <c r="KP46" i="27"/>
  <c r="LB46" i="27"/>
  <c r="LN46" i="27"/>
  <c r="LZ46" i="27"/>
  <c r="ML46" i="27"/>
  <c r="MX46" i="27"/>
  <c r="NJ46" i="27"/>
  <c r="NV46" i="27"/>
  <c r="OH46" i="27"/>
  <c r="OT46" i="27"/>
  <c r="PF46" i="27"/>
  <c r="HW46" i="27"/>
  <c r="II46" i="27"/>
  <c r="IU46" i="27"/>
  <c r="JG46" i="27"/>
  <c r="JS46" i="27"/>
  <c r="KE46" i="27"/>
  <c r="KQ46" i="27"/>
  <c r="LC46" i="27"/>
  <c r="LO46" i="27"/>
  <c r="MA46" i="27"/>
  <c r="MM46" i="27"/>
  <c r="MY46" i="27"/>
  <c r="NK46" i="27"/>
  <c r="NW46" i="27"/>
  <c r="OI46" i="27"/>
  <c r="OU46" i="27"/>
  <c r="PG46" i="27"/>
  <c r="HX46" i="27"/>
  <c r="IJ46" i="27"/>
  <c r="IV46" i="27"/>
  <c r="JH46" i="27"/>
  <c r="JT46" i="27"/>
  <c r="KF46" i="27"/>
  <c r="KR46" i="27"/>
  <c r="LD46" i="27"/>
  <c r="LP46" i="27"/>
  <c r="MB46" i="27"/>
  <c r="MN46" i="27"/>
  <c r="MZ46" i="27"/>
  <c r="NL46" i="27"/>
  <c r="NX46" i="27"/>
  <c r="OJ46" i="27"/>
  <c r="OV46" i="27"/>
  <c r="PH46" i="27"/>
  <c r="HY46" i="27"/>
  <c r="IK46" i="27"/>
  <c r="IW46" i="27"/>
  <c r="JI46" i="27"/>
  <c r="JU46" i="27"/>
  <c r="KG46" i="27"/>
  <c r="KS46" i="27"/>
  <c r="LE46" i="27"/>
  <c r="LQ46" i="27"/>
  <c r="MC46" i="27"/>
  <c r="MO46" i="27"/>
  <c r="NA46" i="27"/>
  <c r="NM46" i="27"/>
  <c r="NY46" i="27"/>
  <c r="OK46" i="27"/>
  <c r="OW46" i="27"/>
  <c r="PI46" i="27"/>
  <c r="HZ46" i="27"/>
  <c r="IL46" i="27"/>
  <c r="IX46" i="27"/>
  <c r="JJ46" i="27"/>
  <c r="JV46" i="27"/>
  <c r="KH46" i="27"/>
  <c r="KT46" i="27"/>
  <c r="LF46" i="27"/>
  <c r="LR46" i="27"/>
  <c r="MD46" i="27"/>
  <c r="MP46" i="27"/>
  <c r="NB46" i="27"/>
  <c r="NN46" i="27"/>
  <c r="NZ46" i="27"/>
  <c r="OL46" i="27"/>
  <c r="OX46" i="27"/>
  <c r="PJ46" i="27"/>
  <c r="IA46" i="27"/>
  <c r="KU46" i="27"/>
  <c r="NO46" i="27"/>
  <c r="IB46" i="27"/>
  <c r="KV46" i="27"/>
  <c r="NP46" i="27"/>
  <c r="IM46" i="27"/>
  <c r="LG46" i="27"/>
  <c r="OA46" i="27"/>
  <c r="IN46" i="27"/>
  <c r="LH46" i="27"/>
  <c r="OB46" i="27"/>
  <c r="IY46" i="27"/>
  <c r="LS46" i="27"/>
  <c r="OM46" i="27"/>
  <c r="IZ46" i="27"/>
  <c r="LT46" i="27"/>
  <c r="ON46" i="27"/>
  <c r="JK46" i="27"/>
  <c r="ME46" i="27"/>
  <c r="OY46" i="27"/>
  <c r="JL46" i="27"/>
  <c r="MF46" i="27"/>
  <c r="OZ46" i="27"/>
  <c r="JW46" i="27"/>
  <c r="MQ46" i="27"/>
  <c r="PK46" i="27"/>
  <c r="JX46" i="27"/>
  <c r="MR46" i="27"/>
  <c r="PL46" i="27"/>
  <c r="KI46" i="27"/>
  <c r="NC46" i="27"/>
  <c r="KJ46" i="27"/>
  <c r="ND46" i="27"/>
  <c r="R34" i="27"/>
  <c r="B34" i="27"/>
  <c r="HV34" i="27"/>
  <c r="IH34" i="27"/>
  <c r="IT34" i="27"/>
  <c r="JF34" i="27"/>
  <c r="JR34" i="27"/>
  <c r="KD34" i="27"/>
  <c r="KP34" i="27"/>
  <c r="LB34" i="27"/>
  <c r="LN34" i="27"/>
  <c r="LZ34" i="27"/>
  <c r="ML34" i="27"/>
  <c r="MX34" i="27"/>
  <c r="HW34" i="27"/>
  <c r="II34" i="27"/>
  <c r="IU34" i="27"/>
  <c r="JG34" i="27"/>
  <c r="JS34" i="27"/>
  <c r="KE34" i="27"/>
  <c r="KQ34" i="27"/>
  <c r="LC34" i="27"/>
  <c r="LO34" i="27"/>
  <c r="MA34" i="27"/>
  <c r="MM34" i="27"/>
  <c r="MY34" i="27"/>
  <c r="HX34" i="27"/>
  <c r="IJ34" i="27"/>
  <c r="IV34" i="27"/>
  <c r="JH34" i="27"/>
  <c r="JT34" i="27"/>
  <c r="KF34" i="27"/>
  <c r="KR34" i="27"/>
  <c r="LD34" i="27"/>
  <c r="LP34" i="27"/>
  <c r="MB34" i="27"/>
  <c r="MN34" i="27"/>
  <c r="MZ34" i="27"/>
  <c r="HY34" i="27"/>
  <c r="IK34" i="27"/>
  <c r="IW34" i="27"/>
  <c r="JI34" i="27"/>
  <c r="JU34" i="27"/>
  <c r="KG34" i="27"/>
  <c r="KS34" i="27"/>
  <c r="LE34" i="27"/>
  <c r="LQ34" i="27"/>
  <c r="MC34" i="27"/>
  <c r="MO34" i="27"/>
  <c r="NA34" i="27"/>
  <c r="IA34" i="27"/>
  <c r="IM34" i="27"/>
  <c r="IY34" i="27"/>
  <c r="JK34" i="27"/>
  <c r="JW34" i="27"/>
  <c r="KI34" i="27"/>
  <c r="KU34" i="27"/>
  <c r="LG34" i="27"/>
  <c r="LS34" i="27"/>
  <c r="ME34" i="27"/>
  <c r="MQ34" i="27"/>
  <c r="NC34" i="27"/>
  <c r="IB34" i="27"/>
  <c r="IN34" i="27"/>
  <c r="IZ34" i="27"/>
  <c r="JL34" i="27"/>
  <c r="JX34" i="27"/>
  <c r="KJ34" i="27"/>
  <c r="KV34" i="27"/>
  <c r="LH34" i="27"/>
  <c r="LT34" i="27"/>
  <c r="MF34" i="27"/>
  <c r="MR34" i="27"/>
  <c r="ND34" i="27"/>
  <c r="IC34" i="27"/>
  <c r="IO34" i="27"/>
  <c r="JA34" i="27"/>
  <c r="JM34" i="27"/>
  <c r="JY34" i="27"/>
  <c r="KK34" i="27"/>
  <c r="KW34" i="27"/>
  <c r="LI34" i="27"/>
  <c r="LU34" i="27"/>
  <c r="MG34" i="27"/>
  <c r="MS34" i="27"/>
  <c r="NE34" i="27"/>
  <c r="ID34" i="27"/>
  <c r="IP34" i="27"/>
  <c r="JB34" i="27"/>
  <c r="JN34" i="27"/>
  <c r="JZ34" i="27"/>
  <c r="KL34" i="27"/>
  <c r="KX34" i="27"/>
  <c r="LJ34" i="27"/>
  <c r="LV34" i="27"/>
  <c r="MH34" i="27"/>
  <c r="MT34" i="27"/>
  <c r="NF34" i="27"/>
  <c r="IS34" i="27"/>
  <c r="KC34" i="27"/>
  <c r="LM34" i="27"/>
  <c r="MW34" i="27"/>
  <c r="NQ34" i="27"/>
  <c r="OC34" i="27"/>
  <c r="OO34" i="27"/>
  <c r="PA34" i="27"/>
  <c r="IX34" i="27"/>
  <c r="KH34" i="27"/>
  <c r="LR34" i="27"/>
  <c r="NB34" i="27"/>
  <c r="NR34" i="27"/>
  <c r="OD34" i="27"/>
  <c r="OP34" i="27"/>
  <c r="PB34" i="27"/>
  <c r="JC34" i="27"/>
  <c r="KM34" i="27"/>
  <c r="LW34" i="27"/>
  <c r="NG34" i="27"/>
  <c r="NS34" i="27"/>
  <c r="OE34" i="27"/>
  <c r="OQ34" i="27"/>
  <c r="PC34" i="27"/>
  <c r="JD34" i="27"/>
  <c r="KN34" i="27"/>
  <c r="LX34" i="27"/>
  <c r="NH34" i="27"/>
  <c r="NT34" i="27"/>
  <c r="OF34" i="27"/>
  <c r="OR34" i="27"/>
  <c r="PD34" i="27"/>
  <c r="HU34" i="27"/>
  <c r="JE34" i="27"/>
  <c r="KO34" i="27"/>
  <c r="LY34" i="27"/>
  <c r="NI34" i="27"/>
  <c r="NU34" i="27"/>
  <c r="OG34" i="27"/>
  <c r="OS34" i="27"/>
  <c r="PE34" i="27"/>
  <c r="HZ34" i="27"/>
  <c r="JJ34" i="27"/>
  <c r="KT34" i="27"/>
  <c r="MD34" i="27"/>
  <c r="NJ34" i="27"/>
  <c r="NV34" i="27"/>
  <c r="OH34" i="27"/>
  <c r="OT34" i="27"/>
  <c r="PF34" i="27"/>
  <c r="IE34" i="27"/>
  <c r="JO34" i="27"/>
  <c r="KY34" i="27"/>
  <c r="MI34" i="27"/>
  <c r="NK34" i="27"/>
  <c r="NW34" i="27"/>
  <c r="OI34" i="27"/>
  <c r="OU34" i="27"/>
  <c r="PG34" i="27"/>
  <c r="IF34" i="27"/>
  <c r="JP34" i="27"/>
  <c r="KZ34" i="27"/>
  <c r="MJ34" i="27"/>
  <c r="NL34" i="27"/>
  <c r="NX34" i="27"/>
  <c r="OJ34" i="27"/>
  <c r="OV34" i="27"/>
  <c r="PH34" i="27"/>
  <c r="IG34" i="27"/>
  <c r="JQ34" i="27"/>
  <c r="LA34" i="27"/>
  <c r="MK34" i="27"/>
  <c r="NM34" i="27"/>
  <c r="NY34" i="27"/>
  <c r="OK34" i="27"/>
  <c r="OW34" i="27"/>
  <c r="PI34" i="27"/>
  <c r="IL34" i="27"/>
  <c r="JV34" i="27"/>
  <c r="LF34" i="27"/>
  <c r="MP34" i="27"/>
  <c r="NN34" i="27"/>
  <c r="NZ34" i="27"/>
  <c r="OL34" i="27"/>
  <c r="OX34" i="27"/>
  <c r="PJ34" i="27"/>
  <c r="IQ34" i="27"/>
  <c r="OM34" i="27"/>
  <c r="IR34" i="27"/>
  <c r="ON34" i="27"/>
  <c r="KA34" i="27"/>
  <c r="OY34" i="27"/>
  <c r="KB34" i="27"/>
  <c r="OZ34" i="27"/>
  <c r="LK34" i="27"/>
  <c r="PK34" i="27"/>
  <c r="LL34" i="27"/>
  <c r="PL34" i="27"/>
  <c r="MU34" i="27"/>
  <c r="MV34" i="27"/>
  <c r="NO34" i="27"/>
  <c r="NP34" i="27"/>
  <c r="OA34" i="27"/>
  <c r="OB34" i="27"/>
  <c r="R22" i="27"/>
  <c r="B22" i="27"/>
  <c r="HV22" i="27"/>
  <c r="IH22" i="27"/>
  <c r="IT22" i="27"/>
  <c r="JF22" i="27"/>
  <c r="JR22" i="27"/>
  <c r="KD22" i="27"/>
  <c r="KP22" i="27"/>
  <c r="LB22" i="27"/>
  <c r="LN22" i="27"/>
  <c r="LZ22" i="27"/>
  <c r="ML22" i="27"/>
  <c r="MX22" i="27"/>
  <c r="NJ22" i="27"/>
  <c r="NV22" i="27"/>
  <c r="OH22" i="27"/>
  <c r="OT22" i="27"/>
  <c r="PF22" i="27"/>
  <c r="HW22" i="27"/>
  <c r="II22" i="27"/>
  <c r="IU22" i="27"/>
  <c r="JG22" i="27"/>
  <c r="JS22" i="27"/>
  <c r="KE22" i="27"/>
  <c r="KQ22" i="27"/>
  <c r="LC22" i="27"/>
  <c r="LO22" i="27"/>
  <c r="MA22" i="27"/>
  <c r="MM22" i="27"/>
  <c r="MY22" i="27"/>
  <c r="NK22" i="27"/>
  <c r="NW22" i="27"/>
  <c r="OI22" i="27"/>
  <c r="OU22" i="27"/>
  <c r="PG22" i="27"/>
  <c r="HX22" i="27"/>
  <c r="IJ22" i="27"/>
  <c r="IV22" i="27"/>
  <c r="JH22" i="27"/>
  <c r="JT22" i="27"/>
  <c r="KF22" i="27"/>
  <c r="KR22" i="27"/>
  <c r="LD22" i="27"/>
  <c r="LP22" i="27"/>
  <c r="MB22" i="27"/>
  <c r="MN22" i="27"/>
  <c r="MZ22" i="27"/>
  <c r="NL22" i="27"/>
  <c r="NX22" i="27"/>
  <c r="OJ22" i="27"/>
  <c r="OV22" i="27"/>
  <c r="PH22" i="27"/>
  <c r="HY22" i="27"/>
  <c r="IK22" i="27"/>
  <c r="IW22" i="27"/>
  <c r="JI22" i="27"/>
  <c r="JU22" i="27"/>
  <c r="KG22" i="27"/>
  <c r="KS22" i="27"/>
  <c r="LE22" i="27"/>
  <c r="LQ22" i="27"/>
  <c r="MC22" i="27"/>
  <c r="MO22" i="27"/>
  <c r="NA22" i="27"/>
  <c r="NM22" i="27"/>
  <c r="NY22" i="27"/>
  <c r="OK22" i="27"/>
  <c r="OW22" i="27"/>
  <c r="PI22" i="27"/>
  <c r="HZ22" i="27"/>
  <c r="IL22" i="27"/>
  <c r="IX22" i="27"/>
  <c r="JJ22" i="27"/>
  <c r="JV22" i="27"/>
  <c r="KH22" i="27"/>
  <c r="KT22" i="27"/>
  <c r="LF22" i="27"/>
  <c r="LR22" i="27"/>
  <c r="MD22" i="27"/>
  <c r="MP22" i="27"/>
  <c r="NB22" i="27"/>
  <c r="NN22" i="27"/>
  <c r="NZ22" i="27"/>
  <c r="OL22" i="27"/>
  <c r="OX22" i="27"/>
  <c r="PJ22" i="27"/>
  <c r="IA22" i="27"/>
  <c r="IM22" i="27"/>
  <c r="IY22" i="27"/>
  <c r="JK22" i="27"/>
  <c r="JW22" i="27"/>
  <c r="KI22" i="27"/>
  <c r="KU22" i="27"/>
  <c r="LG22" i="27"/>
  <c r="LS22" i="27"/>
  <c r="ME22" i="27"/>
  <c r="MQ22" i="27"/>
  <c r="NC22" i="27"/>
  <c r="NO22" i="27"/>
  <c r="OA22" i="27"/>
  <c r="OM22" i="27"/>
  <c r="OY22" i="27"/>
  <c r="PK22" i="27"/>
  <c r="IB22" i="27"/>
  <c r="IN22" i="27"/>
  <c r="IZ22" i="27"/>
  <c r="JL22" i="27"/>
  <c r="JX22" i="27"/>
  <c r="KJ22" i="27"/>
  <c r="KV22" i="27"/>
  <c r="LH22" i="27"/>
  <c r="LT22" i="27"/>
  <c r="MF22" i="27"/>
  <c r="MR22" i="27"/>
  <c r="ND22" i="27"/>
  <c r="NP22" i="27"/>
  <c r="OB22" i="27"/>
  <c r="ON22" i="27"/>
  <c r="OZ22" i="27"/>
  <c r="PL22" i="27"/>
  <c r="IC22" i="27"/>
  <c r="IO22" i="27"/>
  <c r="JA22" i="27"/>
  <c r="JM22" i="27"/>
  <c r="JY22" i="27"/>
  <c r="KK22" i="27"/>
  <c r="KW22" i="27"/>
  <c r="LI22" i="27"/>
  <c r="LU22" i="27"/>
  <c r="MG22" i="27"/>
  <c r="MS22" i="27"/>
  <c r="NE22" i="27"/>
  <c r="NQ22" i="27"/>
  <c r="OC22" i="27"/>
  <c r="OO22" i="27"/>
  <c r="PA22" i="27"/>
  <c r="ID22" i="27"/>
  <c r="IP22" i="27"/>
  <c r="JB22" i="27"/>
  <c r="JN22" i="27"/>
  <c r="JZ22" i="27"/>
  <c r="KL22" i="27"/>
  <c r="KX22" i="27"/>
  <c r="LJ22" i="27"/>
  <c r="LV22" i="27"/>
  <c r="MH22" i="27"/>
  <c r="MT22" i="27"/>
  <c r="NF22" i="27"/>
  <c r="NR22" i="27"/>
  <c r="OD22" i="27"/>
  <c r="OP22" i="27"/>
  <c r="PB22" i="27"/>
  <c r="IE22" i="27"/>
  <c r="IQ22" i="27"/>
  <c r="JC22" i="27"/>
  <c r="JO22" i="27"/>
  <c r="KA22" i="27"/>
  <c r="KM22" i="27"/>
  <c r="KY22" i="27"/>
  <c r="LK22" i="27"/>
  <c r="LW22" i="27"/>
  <c r="MI22" i="27"/>
  <c r="MU22" i="27"/>
  <c r="NG22" i="27"/>
  <c r="NS22" i="27"/>
  <c r="OE22" i="27"/>
  <c r="OQ22" i="27"/>
  <c r="PC22" i="27"/>
  <c r="KB22" i="27"/>
  <c r="MV22" i="27"/>
  <c r="KC22" i="27"/>
  <c r="MW22" i="27"/>
  <c r="KN22" i="27"/>
  <c r="NH22" i="27"/>
  <c r="HU22" i="27"/>
  <c r="KO22" i="27"/>
  <c r="NI22" i="27"/>
  <c r="IF22" i="27"/>
  <c r="KZ22" i="27"/>
  <c r="NT22" i="27"/>
  <c r="IG22" i="27"/>
  <c r="LA22" i="27"/>
  <c r="NU22" i="27"/>
  <c r="IR22" i="27"/>
  <c r="LL22" i="27"/>
  <c r="OF22" i="27"/>
  <c r="IS22" i="27"/>
  <c r="LM22" i="27"/>
  <c r="OG22" i="27"/>
  <c r="JD22" i="27"/>
  <c r="LX22" i="27"/>
  <c r="OR22" i="27"/>
  <c r="JE22" i="27"/>
  <c r="LY22" i="27"/>
  <c r="OS22" i="27"/>
  <c r="JP22" i="27"/>
  <c r="JQ22" i="27"/>
  <c r="MJ22" i="27"/>
  <c r="MK22" i="27"/>
  <c r="PD22" i="27"/>
  <c r="PE22" i="27"/>
  <c r="E34" i="27"/>
  <c r="O34" i="27" s="1"/>
  <c r="P34" i="27" s="1"/>
  <c r="G13" i="27"/>
  <c r="O13" i="27" s="1"/>
  <c r="P13" i="27" s="1"/>
  <c r="HT92" i="27"/>
  <c r="HT80" i="27"/>
  <c r="HT68" i="27"/>
  <c r="HT56" i="27"/>
  <c r="HT44" i="27"/>
  <c r="HT32" i="27"/>
  <c r="HT20" i="27"/>
  <c r="PD103" i="27"/>
  <c r="OR103" i="27"/>
  <c r="OF103" i="27"/>
  <c r="NT103" i="27"/>
  <c r="NH103" i="27"/>
  <c r="MV103" i="27"/>
  <c r="MJ103" i="27"/>
  <c r="LX103" i="27"/>
  <c r="LL103" i="27"/>
  <c r="KZ103" i="27"/>
  <c r="KN103" i="27"/>
  <c r="KB103" i="27"/>
  <c r="JP103" i="27"/>
  <c r="JD103" i="27"/>
  <c r="IR103" i="27"/>
  <c r="IF103" i="27"/>
  <c r="PL102" i="27"/>
  <c r="OZ102" i="27"/>
  <c r="ON102" i="27"/>
  <c r="OB102" i="27"/>
  <c r="NP102" i="27"/>
  <c r="ND102" i="27"/>
  <c r="MR102" i="27"/>
  <c r="MF102" i="27"/>
  <c r="LT102" i="27"/>
  <c r="LH102" i="27"/>
  <c r="KV102" i="27"/>
  <c r="KJ102" i="27"/>
  <c r="JX102" i="27"/>
  <c r="JL102" i="27"/>
  <c r="IZ102" i="27"/>
  <c r="IN102" i="27"/>
  <c r="IB102" i="27"/>
  <c r="PH101" i="27"/>
  <c r="OV101" i="27"/>
  <c r="OJ101" i="27"/>
  <c r="NX101" i="27"/>
  <c r="NL101" i="27"/>
  <c r="MZ101" i="27"/>
  <c r="MN101" i="27"/>
  <c r="MB101" i="27"/>
  <c r="LP101" i="27"/>
  <c r="LD101" i="27"/>
  <c r="KR101" i="27"/>
  <c r="KF101" i="27"/>
  <c r="JT101" i="27"/>
  <c r="JH101" i="27"/>
  <c r="IV101" i="27"/>
  <c r="IJ101" i="27"/>
  <c r="HX101" i="27"/>
  <c r="PD100" i="27"/>
  <c r="OR100" i="27"/>
  <c r="OF100" i="27"/>
  <c r="NT100" i="27"/>
  <c r="NH100" i="27"/>
  <c r="MV100" i="27"/>
  <c r="MJ100" i="27"/>
  <c r="LX100" i="27"/>
  <c r="LL100" i="27"/>
  <c r="KZ100" i="27"/>
  <c r="KN100" i="27"/>
  <c r="KB100" i="27"/>
  <c r="JP100" i="27"/>
  <c r="JD100" i="27"/>
  <c r="IR100" i="27"/>
  <c r="IF100" i="27"/>
  <c r="PL99" i="27"/>
  <c r="OZ99" i="27"/>
  <c r="ON99" i="27"/>
  <c r="OB99" i="27"/>
  <c r="NP99" i="27"/>
  <c r="ND99" i="27"/>
  <c r="MR99" i="27"/>
  <c r="MF99" i="27"/>
  <c r="LT99" i="27"/>
  <c r="LH99" i="27"/>
  <c r="KV99" i="27"/>
  <c r="KJ99" i="27"/>
  <c r="JX99" i="27"/>
  <c r="JL99" i="27"/>
  <c r="IZ99" i="27"/>
  <c r="IN99" i="27"/>
  <c r="IB99" i="27"/>
  <c r="PH98" i="27"/>
  <c r="OV98" i="27"/>
  <c r="OJ98" i="27"/>
  <c r="NX98" i="27"/>
  <c r="NL98" i="27"/>
  <c r="MZ98" i="27"/>
  <c r="MN98" i="27"/>
  <c r="MB98" i="27"/>
  <c r="LP98" i="27"/>
  <c r="LD98" i="27"/>
  <c r="KR98" i="27"/>
  <c r="KF98" i="27"/>
  <c r="JT98" i="27"/>
  <c r="JH98" i="27"/>
  <c r="IV98" i="27"/>
  <c r="IJ98" i="27"/>
  <c r="HX98" i="27"/>
  <c r="PD97" i="27"/>
  <c r="OR97" i="27"/>
  <c r="OF97" i="27"/>
  <c r="NT97" i="27"/>
  <c r="NH97" i="27"/>
  <c r="MV97" i="27"/>
  <c r="MJ97" i="27"/>
  <c r="LX97" i="27"/>
  <c r="LL97" i="27"/>
  <c r="KZ97" i="27"/>
  <c r="KN97" i="27"/>
  <c r="KB97" i="27"/>
  <c r="JP97" i="27"/>
  <c r="JD97" i="27"/>
  <c r="IR97" i="27"/>
  <c r="IF97" i="27"/>
  <c r="PL96" i="27"/>
  <c r="OZ96" i="27"/>
  <c r="ON96" i="27"/>
  <c r="OB96" i="27"/>
  <c r="NP96" i="27"/>
  <c r="ND96" i="27"/>
  <c r="MR96" i="27"/>
  <c r="MF96" i="27"/>
  <c r="LT96" i="27"/>
  <c r="LH96" i="27"/>
  <c r="KV96" i="27"/>
  <c r="KJ96" i="27"/>
  <c r="JX96" i="27"/>
  <c r="JL96" i="27"/>
  <c r="IZ96" i="27"/>
  <c r="IN96" i="27"/>
  <c r="IB96" i="27"/>
  <c r="PH95" i="27"/>
  <c r="OV95" i="27"/>
  <c r="OJ95" i="27"/>
  <c r="NX95" i="27"/>
  <c r="NL95" i="27"/>
  <c r="MZ95" i="27"/>
  <c r="MN95" i="27"/>
  <c r="MB95" i="27"/>
  <c r="LP95" i="27"/>
  <c r="LD95" i="27"/>
  <c r="KR95" i="27"/>
  <c r="KF95" i="27"/>
  <c r="JT95" i="27"/>
  <c r="JH95" i="27"/>
  <c r="IV95" i="27"/>
  <c r="IJ95" i="27"/>
  <c r="HX95" i="27"/>
  <c r="PD94" i="27"/>
  <c r="OR94" i="27"/>
  <c r="OF94" i="27"/>
  <c r="NT94" i="27"/>
  <c r="NH94" i="27"/>
  <c r="MV94" i="27"/>
  <c r="MJ94" i="27"/>
  <c r="LX94" i="27"/>
  <c r="LL94" i="27"/>
  <c r="KZ94" i="27"/>
  <c r="KN94" i="27"/>
  <c r="KB94" i="27"/>
  <c r="JP94" i="27"/>
  <c r="JD94" i="27"/>
  <c r="IR94" i="27"/>
  <c r="IF94" i="27"/>
  <c r="PL93" i="27"/>
  <c r="OZ93" i="27"/>
  <c r="ON93" i="27"/>
  <c r="OB93" i="27"/>
  <c r="NP93" i="27"/>
  <c r="ND93" i="27"/>
  <c r="MR93" i="27"/>
  <c r="MF93" i="27"/>
  <c r="LT93" i="27"/>
  <c r="LH93" i="27"/>
  <c r="KV93" i="27"/>
  <c r="KJ93" i="27"/>
  <c r="JX93" i="27"/>
  <c r="JL93" i="27"/>
  <c r="IZ93" i="27"/>
  <c r="IN93" i="27"/>
  <c r="IB93" i="27"/>
  <c r="PH92" i="27"/>
  <c r="OV92" i="27"/>
  <c r="OJ92" i="27"/>
  <c r="NX92" i="27"/>
  <c r="NL92" i="27"/>
  <c r="MZ92" i="27"/>
  <c r="MN92" i="27"/>
  <c r="MB92" i="27"/>
  <c r="LP92" i="27"/>
  <c r="LD92" i="27"/>
  <c r="KR92" i="27"/>
  <c r="KF92" i="27"/>
  <c r="JT92" i="27"/>
  <c r="JH92" i="27"/>
  <c r="IV92" i="27"/>
  <c r="IJ92" i="27"/>
  <c r="HX92" i="27"/>
  <c r="PD91" i="27"/>
  <c r="OR91" i="27"/>
  <c r="OF91" i="27"/>
  <c r="NT91" i="27"/>
  <c r="NH91" i="27"/>
  <c r="MO91" i="27"/>
  <c r="LE91" i="27"/>
  <c r="JU91" i="27"/>
  <c r="ID91" i="27"/>
  <c r="NZ90" i="27"/>
  <c r="LH90" i="27"/>
  <c r="IN90" i="27"/>
  <c r="NL89" i="27"/>
  <c r="KR89" i="27"/>
  <c r="HX89" i="27"/>
  <c r="MV88" i="27"/>
  <c r="KB88" i="27"/>
  <c r="OZ87" i="27"/>
  <c r="MF87" i="27"/>
  <c r="JL87" i="27"/>
  <c r="OJ86" i="27"/>
  <c r="LP86" i="27"/>
  <c r="IV86" i="27"/>
  <c r="NT85" i="27"/>
  <c r="KZ85" i="27"/>
  <c r="IF85" i="27"/>
  <c r="ND84" i="27"/>
  <c r="KJ84" i="27"/>
  <c r="PH83" i="27"/>
  <c r="MN83" i="27"/>
  <c r="JT83" i="27"/>
  <c r="OR82" i="27"/>
  <c r="LX82" i="27"/>
  <c r="IK82" i="27"/>
  <c r="KO81" i="27"/>
  <c r="MS80" i="27"/>
  <c r="OW79" i="27"/>
  <c r="JI79" i="27"/>
  <c r="LM78" i="27"/>
  <c r="NQ77" i="27"/>
  <c r="IC77" i="27"/>
  <c r="KG76" i="27"/>
  <c r="MK75" i="27"/>
  <c r="OO74" i="27"/>
  <c r="JA74" i="27"/>
  <c r="LE73" i="27"/>
  <c r="NI72" i="27"/>
  <c r="KX71" i="27"/>
  <c r="OR35" i="27"/>
  <c r="G8" i="27"/>
  <c r="O8" i="27" s="1"/>
  <c r="P8" i="27" s="1"/>
  <c r="PK102" i="27"/>
  <c r="OY102" i="27"/>
  <c r="OM102" i="27"/>
  <c r="OA102" i="27"/>
  <c r="NO102" i="27"/>
  <c r="NC102" i="27"/>
  <c r="MQ102" i="27"/>
  <c r="ME102" i="27"/>
  <c r="LS102" i="27"/>
  <c r="LG102" i="27"/>
  <c r="KU102" i="27"/>
  <c r="KI102" i="27"/>
  <c r="JW102" i="27"/>
  <c r="JK102" i="27"/>
  <c r="IY102" i="27"/>
  <c r="IM102" i="27"/>
  <c r="IA102" i="27"/>
  <c r="KQ98" i="27"/>
  <c r="KE98" i="27"/>
  <c r="JS98" i="27"/>
  <c r="JG98" i="27"/>
  <c r="IU98" i="27"/>
  <c r="II98" i="27"/>
  <c r="HW98" i="27"/>
  <c r="PC97" i="27"/>
  <c r="OQ97" i="27"/>
  <c r="OE97" i="27"/>
  <c r="NS97" i="27"/>
  <c r="NG97" i="27"/>
  <c r="MU97" i="27"/>
  <c r="MI97" i="27"/>
  <c r="LW97" i="27"/>
  <c r="LK97" i="27"/>
  <c r="KY97" i="27"/>
  <c r="KM97" i="27"/>
  <c r="KA97" i="27"/>
  <c r="JO97" i="27"/>
  <c r="JC97" i="27"/>
  <c r="IQ97" i="27"/>
  <c r="IE97" i="27"/>
  <c r="PK96" i="27"/>
  <c r="OY96" i="27"/>
  <c r="OM96" i="27"/>
  <c r="OA96" i="27"/>
  <c r="NO96" i="27"/>
  <c r="NC96" i="27"/>
  <c r="MQ96" i="27"/>
  <c r="ME96" i="27"/>
  <c r="LS96" i="27"/>
  <c r="LG96" i="27"/>
  <c r="KU96" i="27"/>
  <c r="KI96" i="27"/>
  <c r="JW96" i="27"/>
  <c r="JK96" i="27"/>
  <c r="IY96" i="27"/>
  <c r="IM96" i="27"/>
  <c r="IA96" i="27"/>
  <c r="PG95" i="27"/>
  <c r="OU95" i="27"/>
  <c r="OI95" i="27"/>
  <c r="NW95" i="27"/>
  <c r="NK95" i="27"/>
  <c r="MY95" i="27"/>
  <c r="MM95" i="27"/>
  <c r="MA95" i="27"/>
  <c r="LO95" i="27"/>
  <c r="LC95" i="27"/>
  <c r="KQ95" i="27"/>
  <c r="KE95" i="27"/>
  <c r="JS95" i="27"/>
  <c r="JG95" i="27"/>
  <c r="IU95" i="27"/>
  <c r="II95" i="27"/>
  <c r="HW95" i="27"/>
  <c r="PC94" i="27"/>
  <c r="OQ94" i="27"/>
  <c r="OE94" i="27"/>
  <c r="NS94" i="27"/>
  <c r="NG94" i="27"/>
  <c r="MU94" i="27"/>
  <c r="MI94" i="27"/>
  <c r="LW94" i="27"/>
  <c r="LK94" i="27"/>
  <c r="KY94" i="27"/>
  <c r="KM94" i="27"/>
  <c r="KA94" i="27"/>
  <c r="JO94" i="27"/>
  <c r="JC94" i="27"/>
  <c r="IQ94" i="27"/>
  <c r="IE94" i="27"/>
  <c r="PK93" i="27"/>
  <c r="OY93" i="27"/>
  <c r="OM93" i="27"/>
  <c r="OA93" i="27"/>
  <c r="NO93" i="27"/>
  <c r="NC93" i="27"/>
  <c r="MQ93" i="27"/>
  <c r="ME93" i="27"/>
  <c r="LS93" i="27"/>
  <c r="LG93" i="27"/>
  <c r="KU93" i="27"/>
  <c r="KI93" i="27"/>
  <c r="JW93" i="27"/>
  <c r="JK93" i="27"/>
  <c r="IY93" i="27"/>
  <c r="IM93" i="27"/>
  <c r="IA93" i="27"/>
  <c r="PG92" i="27"/>
  <c r="OU92" i="27"/>
  <c r="OI92" i="27"/>
  <c r="NW92" i="27"/>
  <c r="NK92" i="27"/>
  <c r="MY92" i="27"/>
  <c r="MM92" i="27"/>
  <c r="MA92" i="27"/>
  <c r="LO92" i="27"/>
  <c r="LC92" i="27"/>
  <c r="KQ92" i="27"/>
  <c r="KE92" i="27"/>
  <c r="JS92" i="27"/>
  <c r="JG92" i="27"/>
  <c r="IU92" i="27"/>
  <c r="II92" i="27"/>
  <c r="HW92" i="27"/>
  <c r="PC91" i="27"/>
  <c r="OQ91" i="27"/>
  <c r="OE91" i="27"/>
  <c r="NS91" i="27"/>
  <c r="NG91" i="27"/>
  <c r="MK91" i="27"/>
  <c r="LA91" i="27"/>
  <c r="JQ91" i="27"/>
  <c r="HY91" i="27"/>
  <c r="NU90" i="27"/>
  <c r="LA90" i="27"/>
  <c r="IG90" i="27"/>
  <c r="NE89" i="27"/>
  <c r="KK89" i="27"/>
  <c r="PI88" i="27"/>
  <c r="MO88" i="27"/>
  <c r="JU88" i="27"/>
  <c r="OS87" i="27"/>
  <c r="LY87" i="27"/>
  <c r="JE87" i="27"/>
  <c r="OC86" i="27"/>
  <c r="LI86" i="27"/>
  <c r="IO86" i="27"/>
  <c r="NM85" i="27"/>
  <c r="KS85" i="27"/>
  <c r="HY85" i="27"/>
  <c r="MW84" i="27"/>
  <c r="KC84" i="27"/>
  <c r="PA83" i="27"/>
  <c r="MG83" i="27"/>
  <c r="JM83" i="27"/>
  <c r="OK82" i="27"/>
  <c r="LQ82" i="27"/>
  <c r="HY82" i="27"/>
  <c r="KC81" i="27"/>
  <c r="MG80" i="27"/>
  <c r="OK79" i="27"/>
  <c r="IW79" i="27"/>
  <c r="LA78" i="27"/>
  <c r="NE77" i="27"/>
  <c r="PI76" i="27"/>
  <c r="JU76" i="27"/>
  <c r="LY75" i="27"/>
  <c r="OC74" i="27"/>
  <c r="IO74" i="27"/>
  <c r="KS73" i="27"/>
  <c r="MW72" i="27"/>
  <c r="NB70" i="27"/>
  <c r="NI19" i="27"/>
  <c r="E103" i="27"/>
  <c r="E91" i="27"/>
  <c r="E79" i="27"/>
  <c r="E67" i="27"/>
  <c r="E55" i="27"/>
  <c r="E43" i="27"/>
  <c r="E31" i="27"/>
  <c r="E19" i="27"/>
  <c r="E65" i="27"/>
  <c r="O65" i="27" s="1"/>
  <c r="P65" i="27" s="1"/>
  <c r="G92" i="27"/>
  <c r="G20" i="27"/>
  <c r="U77" i="27"/>
  <c r="V77" i="27"/>
  <c r="E53" i="27"/>
  <c r="O53" i="27" s="1"/>
  <c r="P53" i="27" s="1"/>
  <c r="G80" i="27"/>
  <c r="G64" i="27"/>
  <c r="E64" i="27"/>
  <c r="G16" i="27"/>
  <c r="E16" i="27"/>
  <c r="G88" i="27"/>
  <c r="E88" i="27"/>
  <c r="G40" i="27"/>
  <c r="E40" i="27"/>
  <c r="E41" i="27"/>
  <c r="O41" i="27" s="1"/>
  <c r="P41" i="27" s="1"/>
  <c r="G68" i="27"/>
  <c r="G100" i="27"/>
  <c r="E100" i="27"/>
  <c r="G28" i="27"/>
  <c r="E28" i="27"/>
  <c r="V34" i="27"/>
  <c r="G76" i="27"/>
  <c r="E76" i="27"/>
  <c r="X85" i="27"/>
  <c r="S85" i="27"/>
  <c r="T85" i="27"/>
  <c r="U85" i="27"/>
  <c r="V85" i="27"/>
  <c r="V73" i="27"/>
  <c r="E101" i="27"/>
  <c r="O101" i="27" s="1"/>
  <c r="P101" i="27" s="1"/>
  <c r="E29" i="27"/>
  <c r="O29" i="27" s="1"/>
  <c r="P29" i="27" s="1"/>
  <c r="G56" i="27"/>
  <c r="G52" i="27"/>
  <c r="E52" i="27"/>
  <c r="V94" i="27"/>
  <c r="G95" i="27"/>
  <c r="E95" i="27"/>
  <c r="G83" i="27"/>
  <c r="E83" i="27"/>
  <c r="G71" i="27"/>
  <c r="E71" i="27"/>
  <c r="G59" i="27"/>
  <c r="E59" i="27"/>
  <c r="G47" i="27"/>
  <c r="E47" i="27"/>
  <c r="G35" i="27"/>
  <c r="E35" i="27"/>
  <c r="G23" i="27"/>
  <c r="E23" i="27"/>
  <c r="G11" i="27"/>
  <c r="E11" i="27"/>
  <c r="G98" i="27"/>
  <c r="R98" i="27"/>
  <c r="G86" i="27"/>
  <c r="R86" i="27"/>
  <c r="G74" i="27"/>
  <c r="V74" i="27" s="1"/>
  <c r="R74" i="27"/>
  <c r="G62" i="27"/>
  <c r="R62" i="27"/>
  <c r="G50" i="27"/>
  <c r="R50" i="27"/>
  <c r="G38" i="27"/>
  <c r="R38" i="27"/>
  <c r="G26" i="27"/>
  <c r="R26" i="27"/>
  <c r="G14" i="27"/>
  <c r="V14" i="27" s="1"/>
  <c r="R14" i="27"/>
  <c r="E89" i="27"/>
  <c r="O89" i="27" s="1"/>
  <c r="P89" i="27" s="1"/>
  <c r="E17" i="27"/>
  <c r="O17" i="27" s="1"/>
  <c r="P17" i="27" s="1"/>
  <c r="G44" i="27"/>
  <c r="G103" i="27"/>
  <c r="G91" i="27"/>
  <c r="G79" i="27"/>
  <c r="G67" i="27"/>
  <c r="G55" i="27"/>
  <c r="G43" i="27"/>
  <c r="O43" i="27" s="1"/>
  <c r="P43" i="27" s="1"/>
  <c r="G31" i="27"/>
  <c r="G19" i="27"/>
  <c r="G7" i="27"/>
  <c r="E99" i="27"/>
  <c r="O99" i="27" s="1"/>
  <c r="P99" i="27" s="1"/>
  <c r="E87" i="27"/>
  <c r="E75" i="27"/>
  <c r="E63" i="27"/>
  <c r="O63" i="27" s="1"/>
  <c r="P63" i="27" s="1"/>
  <c r="E51" i="27"/>
  <c r="O51" i="27" s="1"/>
  <c r="P51" i="27" s="1"/>
  <c r="E39" i="27"/>
  <c r="E27" i="27"/>
  <c r="E15" i="27"/>
  <c r="O15" i="27" s="1"/>
  <c r="P15" i="27" s="1"/>
  <c r="G102" i="27"/>
  <c r="G90" i="27"/>
  <c r="T90" i="27" s="1"/>
  <c r="G78" i="27"/>
  <c r="G66" i="27"/>
  <c r="T66" i="27" s="1"/>
  <c r="G54" i="27"/>
  <c r="G42" i="27"/>
  <c r="T42" i="27" s="1"/>
  <c r="G30" i="27"/>
  <c r="G18" i="27"/>
  <c r="G6" i="27"/>
  <c r="E96" i="27"/>
  <c r="O96" i="27" s="1"/>
  <c r="P96" i="27" s="1"/>
  <c r="E84" i="27"/>
  <c r="O84" i="27" s="1"/>
  <c r="P84" i="27" s="1"/>
  <c r="E72" i="27"/>
  <c r="O72" i="27" s="1"/>
  <c r="P72" i="27" s="1"/>
  <c r="E60" i="27"/>
  <c r="O60" i="27" s="1"/>
  <c r="P60" i="27" s="1"/>
  <c r="E48" i="27"/>
  <c r="O48" i="27" s="1"/>
  <c r="P48" i="27" s="1"/>
  <c r="E36" i="27"/>
  <c r="O36" i="27" s="1"/>
  <c r="P36" i="27" s="1"/>
  <c r="E24" i="27"/>
  <c r="O24" i="27" s="1"/>
  <c r="P24" i="27" s="1"/>
  <c r="E12" i="27"/>
  <c r="O12" i="27" s="1"/>
  <c r="P12" i="27" s="1"/>
  <c r="E93" i="27"/>
  <c r="E81" i="27"/>
  <c r="E69" i="27"/>
  <c r="E57" i="27"/>
  <c r="E45" i="27"/>
  <c r="E33" i="27"/>
  <c r="E21" i="27"/>
  <c r="E9" i="27"/>
  <c r="D4" i="7"/>
  <c r="B4" i="7"/>
  <c r="K22" i="16"/>
  <c r="G10" i="16"/>
  <c r="S77" i="27" l="1"/>
  <c r="O39" i="27"/>
  <c r="P39" i="27" s="1"/>
  <c r="W77" i="27"/>
  <c r="X62" i="27"/>
  <c r="X77" i="27"/>
  <c r="T77" i="27"/>
  <c r="O27" i="27"/>
  <c r="P27" i="27" s="1"/>
  <c r="X37" i="27"/>
  <c r="S34" i="27"/>
  <c r="O103" i="27"/>
  <c r="P103" i="27" s="1"/>
  <c r="X94" i="27"/>
  <c r="U37" i="27"/>
  <c r="O75" i="27"/>
  <c r="P75" i="27" s="1"/>
  <c r="W94" i="27"/>
  <c r="T37" i="27"/>
  <c r="W58" i="27"/>
  <c r="V37" i="27"/>
  <c r="O87" i="27"/>
  <c r="P87" i="27" s="1"/>
  <c r="U94" i="27"/>
  <c r="S37" i="27"/>
  <c r="O37" i="27"/>
  <c r="P37" i="27" s="1"/>
  <c r="U34" i="27"/>
  <c r="T94" i="27"/>
  <c r="W37" i="27"/>
  <c r="X34" i="27"/>
  <c r="T34" i="27"/>
  <c r="S94" i="27"/>
  <c r="W34" i="27"/>
  <c r="X61" i="27"/>
  <c r="S97" i="27"/>
  <c r="T61" i="27"/>
  <c r="X68" i="27"/>
  <c r="X22" i="27"/>
  <c r="S61" i="27"/>
  <c r="W22" i="27"/>
  <c r="U22" i="27"/>
  <c r="V22" i="27"/>
  <c r="T22" i="27"/>
  <c r="S22" i="27"/>
  <c r="O31" i="27"/>
  <c r="P31" i="27" s="1"/>
  <c r="W61" i="27"/>
  <c r="X97" i="27"/>
  <c r="X82" i="27"/>
  <c r="W97" i="27"/>
  <c r="V61" i="27"/>
  <c r="V97" i="27"/>
  <c r="V46" i="27"/>
  <c r="X70" i="27"/>
  <c r="U61" i="27"/>
  <c r="U97" i="27"/>
  <c r="T97" i="27"/>
  <c r="X32" i="27"/>
  <c r="O19" i="27"/>
  <c r="P19" i="27" s="1"/>
  <c r="O100" i="27"/>
  <c r="P100" i="27" s="1"/>
  <c r="O61" i="27"/>
  <c r="P61" i="27" s="1"/>
  <c r="O55" i="27"/>
  <c r="P55" i="27" s="1"/>
  <c r="U46" i="27"/>
  <c r="T46" i="27"/>
  <c r="S46" i="27"/>
  <c r="O32" i="27"/>
  <c r="P32" i="27" s="1"/>
  <c r="O79" i="27"/>
  <c r="P79" i="27" s="1"/>
  <c r="X46" i="27"/>
  <c r="W46" i="27"/>
  <c r="O16" i="27"/>
  <c r="P16" i="27" s="1"/>
  <c r="V82" i="27"/>
  <c r="S92" i="27"/>
  <c r="U70" i="27"/>
  <c r="U82" i="27"/>
  <c r="T70" i="27"/>
  <c r="T82" i="27"/>
  <c r="S70" i="27"/>
  <c r="S82" i="27"/>
  <c r="V70" i="27"/>
  <c r="W82" i="27"/>
  <c r="W70" i="27"/>
  <c r="O40" i="27"/>
  <c r="P40" i="27" s="1"/>
  <c r="O64" i="27"/>
  <c r="P64" i="27" s="1"/>
  <c r="O23" i="27"/>
  <c r="P23" i="27" s="1"/>
  <c r="O95" i="27"/>
  <c r="P95" i="27" s="1"/>
  <c r="O88" i="27"/>
  <c r="P88" i="27" s="1"/>
  <c r="X49" i="27"/>
  <c r="W32" i="27"/>
  <c r="V32" i="27"/>
  <c r="O49" i="27"/>
  <c r="P49" i="27" s="1"/>
  <c r="O47" i="27"/>
  <c r="P47" i="27" s="1"/>
  <c r="U32" i="27"/>
  <c r="T32" i="27"/>
  <c r="X25" i="27"/>
  <c r="O59" i="27"/>
  <c r="P59" i="27" s="1"/>
  <c r="X58" i="27"/>
  <c r="S32" i="27"/>
  <c r="O71" i="27"/>
  <c r="P71" i="27" s="1"/>
  <c r="V49" i="27"/>
  <c r="U73" i="27"/>
  <c r="V58" i="27"/>
  <c r="U49" i="27"/>
  <c r="T73" i="27"/>
  <c r="U58" i="27"/>
  <c r="O67" i="27"/>
  <c r="P67" i="27" s="1"/>
  <c r="O11" i="27"/>
  <c r="P11" i="27" s="1"/>
  <c r="O83" i="27"/>
  <c r="P83" i="27" s="1"/>
  <c r="T49" i="27"/>
  <c r="S73" i="27"/>
  <c r="T58" i="27"/>
  <c r="S49" i="27"/>
  <c r="W73" i="27"/>
  <c r="S58" i="27"/>
  <c r="X73" i="27"/>
  <c r="V86" i="27"/>
  <c r="O86" i="27"/>
  <c r="P86" i="27" s="1"/>
  <c r="V25" i="27"/>
  <c r="O9" i="27"/>
  <c r="P9" i="27" s="1"/>
  <c r="S98" i="27"/>
  <c r="O98" i="27"/>
  <c r="P98" i="27" s="1"/>
  <c r="U25" i="27"/>
  <c r="S20" i="27"/>
  <c r="O20" i="27"/>
  <c r="P20" i="27" s="1"/>
  <c r="X20" i="27"/>
  <c r="O21" i="27"/>
  <c r="P21" i="27" s="1"/>
  <c r="O52" i="27"/>
  <c r="P52" i="27" s="1"/>
  <c r="W25" i="27"/>
  <c r="S80" i="27"/>
  <c r="O80" i="27"/>
  <c r="P80" i="27" s="1"/>
  <c r="T92" i="27"/>
  <c r="O92" i="27"/>
  <c r="P92" i="27" s="1"/>
  <c r="O33" i="27"/>
  <c r="P33" i="27" s="1"/>
  <c r="S56" i="27"/>
  <c r="O56" i="27"/>
  <c r="P56" i="27" s="1"/>
  <c r="T25" i="27"/>
  <c r="O45" i="27"/>
  <c r="P45" i="27" s="1"/>
  <c r="W38" i="27"/>
  <c r="O38" i="27"/>
  <c r="P38" i="27" s="1"/>
  <c r="S25" i="27"/>
  <c r="V38" i="27"/>
  <c r="O57" i="27"/>
  <c r="P57" i="27" s="1"/>
  <c r="L4" i="7"/>
  <c r="M4" i="7" s="1"/>
  <c r="O91" i="27"/>
  <c r="P91" i="27" s="1"/>
  <c r="O69" i="27"/>
  <c r="P69" i="27" s="1"/>
  <c r="S78" i="27"/>
  <c r="O78" i="27"/>
  <c r="P78" i="27" s="1"/>
  <c r="S102" i="27"/>
  <c r="O102" i="27"/>
  <c r="P102" i="27" s="1"/>
  <c r="O6" i="27"/>
  <c r="P6" i="27" s="1"/>
  <c r="S50" i="27"/>
  <c r="O50" i="27"/>
  <c r="P50" i="27" s="1"/>
  <c r="O76" i="27"/>
  <c r="P76" i="27" s="1"/>
  <c r="O81" i="27"/>
  <c r="P81" i="27" s="1"/>
  <c r="U18" i="27"/>
  <c r="O18" i="27"/>
  <c r="P18" i="27" s="1"/>
  <c r="V30" i="27"/>
  <c r="O30" i="27"/>
  <c r="P30" i="27" s="1"/>
  <c r="S44" i="27"/>
  <c r="O44" i="27"/>
  <c r="P44" i="27" s="1"/>
  <c r="S62" i="27"/>
  <c r="O62" i="27"/>
  <c r="P62" i="27" s="1"/>
  <c r="O35" i="27"/>
  <c r="P35" i="27" s="1"/>
  <c r="O28" i="27"/>
  <c r="P28" i="27" s="1"/>
  <c r="O93" i="27"/>
  <c r="P93" i="27" s="1"/>
  <c r="S26" i="27"/>
  <c r="O26" i="27"/>
  <c r="P26" i="27" s="1"/>
  <c r="U42" i="27"/>
  <c r="O42" i="27"/>
  <c r="P42" i="27" s="1"/>
  <c r="W14" i="27"/>
  <c r="O14" i="27"/>
  <c r="P14" i="27" s="1"/>
  <c r="V90" i="27"/>
  <c r="O90" i="27"/>
  <c r="P90" i="27" s="1"/>
  <c r="B4" i="16"/>
  <c r="D4" i="16"/>
  <c r="O25" i="27"/>
  <c r="P25" i="27" s="1"/>
  <c r="O85" i="27"/>
  <c r="P85" i="27" s="1"/>
  <c r="S54" i="27"/>
  <c r="O54" i="27"/>
  <c r="P54" i="27" s="1"/>
  <c r="W74" i="27"/>
  <c r="O74" i="27"/>
  <c r="P74" i="27" s="1"/>
  <c r="V66" i="27"/>
  <c r="O66" i="27"/>
  <c r="P66" i="27" s="1"/>
  <c r="O7" i="27"/>
  <c r="P7" i="27" s="1"/>
  <c r="S68" i="27"/>
  <c r="O68" i="27"/>
  <c r="P68" i="27" s="1"/>
  <c r="T18" i="27"/>
  <c r="X80" i="27"/>
  <c r="S76" i="27"/>
  <c r="T76" i="27"/>
  <c r="U76" i="27"/>
  <c r="V76" i="27"/>
  <c r="W76" i="27"/>
  <c r="X76" i="27"/>
  <c r="X57" i="27"/>
  <c r="S57" i="27"/>
  <c r="T57" i="27"/>
  <c r="U57" i="27"/>
  <c r="V57" i="27"/>
  <c r="W57" i="27"/>
  <c r="X51" i="27"/>
  <c r="W51" i="27"/>
  <c r="S51" i="27"/>
  <c r="T51" i="27"/>
  <c r="U51" i="27"/>
  <c r="V51" i="27"/>
  <c r="X101" i="27"/>
  <c r="S101" i="27"/>
  <c r="T101" i="27"/>
  <c r="U101" i="27"/>
  <c r="V101" i="27"/>
  <c r="W101" i="27"/>
  <c r="W62" i="27"/>
  <c r="U14" i="27"/>
  <c r="U38" i="27"/>
  <c r="U74" i="27"/>
  <c r="S18" i="27"/>
  <c r="S42" i="27"/>
  <c r="S66" i="27"/>
  <c r="S90" i="27"/>
  <c r="W20" i="27"/>
  <c r="W68" i="27"/>
  <c r="W80" i="27"/>
  <c r="S96" i="27"/>
  <c r="T96" i="27"/>
  <c r="U96" i="27"/>
  <c r="V96" i="27"/>
  <c r="W96" i="27"/>
  <c r="X96" i="27"/>
  <c r="X69" i="27"/>
  <c r="S69" i="27"/>
  <c r="T69" i="27"/>
  <c r="U69" i="27"/>
  <c r="V69" i="27"/>
  <c r="W69" i="27"/>
  <c r="X63" i="27"/>
  <c r="S63" i="27"/>
  <c r="T63" i="27"/>
  <c r="U63" i="27"/>
  <c r="V63" i="27"/>
  <c r="W63" i="27"/>
  <c r="X35" i="27"/>
  <c r="S35" i="27"/>
  <c r="W35" i="27"/>
  <c r="T35" i="27"/>
  <c r="U35" i="27"/>
  <c r="V35" i="27"/>
  <c r="V62" i="27"/>
  <c r="T14" i="27"/>
  <c r="T38" i="27"/>
  <c r="T74" i="27"/>
  <c r="S16" i="27"/>
  <c r="T16" i="27"/>
  <c r="U16" i="27"/>
  <c r="V16" i="27"/>
  <c r="W16" i="27"/>
  <c r="X16" i="27"/>
  <c r="X30" i="27"/>
  <c r="X54" i="27"/>
  <c r="X78" i="27"/>
  <c r="X102" i="27"/>
  <c r="V20" i="27"/>
  <c r="V68" i="27"/>
  <c r="U80" i="27"/>
  <c r="X81" i="27"/>
  <c r="S81" i="27"/>
  <c r="T81" i="27"/>
  <c r="U81" i="27"/>
  <c r="V81" i="27"/>
  <c r="W81" i="27"/>
  <c r="X75" i="27"/>
  <c r="S75" i="27"/>
  <c r="T75" i="27"/>
  <c r="U75" i="27"/>
  <c r="V75" i="27"/>
  <c r="W75" i="27"/>
  <c r="U62" i="27"/>
  <c r="S14" i="27"/>
  <c r="S38" i="27"/>
  <c r="S74" i="27"/>
  <c r="X41" i="27"/>
  <c r="S41" i="27"/>
  <c r="W41" i="27"/>
  <c r="T41" i="27"/>
  <c r="U41" i="27"/>
  <c r="V41" i="27"/>
  <c r="W30" i="27"/>
  <c r="W54" i="27"/>
  <c r="W78" i="27"/>
  <c r="W102" i="27"/>
  <c r="U20" i="27"/>
  <c r="U68" i="27"/>
  <c r="V80" i="27"/>
  <c r="X29" i="27"/>
  <c r="W29" i="27"/>
  <c r="S29" i="27"/>
  <c r="T29" i="27"/>
  <c r="U29" i="27"/>
  <c r="V29" i="27"/>
  <c r="X93" i="27"/>
  <c r="S93" i="27"/>
  <c r="T93" i="27"/>
  <c r="U93" i="27"/>
  <c r="V93" i="27"/>
  <c r="W93" i="27"/>
  <c r="X87" i="27"/>
  <c r="S87" i="27"/>
  <c r="T87" i="27"/>
  <c r="U87" i="27"/>
  <c r="V87" i="27"/>
  <c r="W87" i="27"/>
  <c r="X17" i="27"/>
  <c r="S17" i="27"/>
  <c r="W17" i="27"/>
  <c r="T17" i="27"/>
  <c r="U17" i="27"/>
  <c r="V17" i="27"/>
  <c r="X47" i="27"/>
  <c r="S47" i="27"/>
  <c r="W47" i="27"/>
  <c r="T47" i="27"/>
  <c r="U47" i="27"/>
  <c r="V47" i="27"/>
  <c r="T62" i="27"/>
  <c r="X26" i="27"/>
  <c r="X50" i="27"/>
  <c r="X98" i="27"/>
  <c r="S40" i="27"/>
  <c r="T40" i="27"/>
  <c r="U40" i="27"/>
  <c r="V40" i="27"/>
  <c r="W40" i="27"/>
  <c r="X40" i="27"/>
  <c r="S64" i="27"/>
  <c r="T64" i="27"/>
  <c r="U64" i="27"/>
  <c r="V64" i="27"/>
  <c r="W64" i="27"/>
  <c r="X64" i="27"/>
  <c r="U30" i="27"/>
  <c r="V54" i="27"/>
  <c r="U78" i="27"/>
  <c r="V102" i="27"/>
  <c r="X19" i="27"/>
  <c r="W19" i="27"/>
  <c r="S19" i="27"/>
  <c r="T19" i="27"/>
  <c r="U19" i="27"/>
  <c r="V19" i="27"/>
  <c r="T20" i="27"/>
  <c r="T68" i="27"/>
  <c r="T80" i="27"/>
  <c r="X23" i="27"/>
  <c r="S23" i="27"/>
  <c r="T23" i="27"/>
  <c r="U23" i="27"/>
  <c r="V23" i="27"/>
  <c r="W23" i="27"/>
  <c r="X89" i="27"/>
  <c r="S89" i="27"/>
  <c r="T89" i="27"/>
  <c r="U89" i="27"/>
  <c r="V89" i="27"/>
  <c r="W89" i="27"/>
  <c r="W26" i="27"/>
  <c r="W50" i="27"/>
  <c r="W98" i="27"/>
  <c r="T30" i="27"/>
  <c r="U54" i="27"/>
  <c r="T78" i="27"/>
  <c r="U102" i="27"/>
  <c r="X31" i="27"/>
  <c r="S31" i="27"/>
  <c r="T31" i="27"/>
  <c r="U31" i="27"/>
  <c r="W31" i="27"/>
  <c r="V31" i="27"/>
  <c r="X45" i="27"/>
  <c r="S45" i="27"/>
  <c r="T45" i="27"/>
  <c r="U45" i="27"/>
  <c r="W45" i="27"/>
  <c r="V45" i="27"/>
  <c r="X59" i="27"/>
  <c r="S59" i="27"/>
  <c r="W59" i="27"/>
  <c r="T59" i="27"/>
  <c r="U59" i="27"/>
  <c r="V59" i="27"/>
  <c r="X86" i="27"/>
  <c r="V26" i="27"/>
  <c r="V50" i="27"/>
  <c r="V98" i="27"/>
  <c r="S88" i="27"/>
  <c r="T88" i="27"/>
  <c r="U88" i="27"/>
  <c r="V88" i="27"/>
  <c r="W88" i="27"/>
  <c r="X88" i="27"/>
  <c r="S30" i="27"/>
  <c r="T54" i="27"/>
  <c r="V78" i="27"/>
  <c r="T102" i="27"/>
  <c r="X43" i="27"/>
  <c r="S43" i="27"/>
  <c r="T43" i="27"/>
  <c r="U43" i="27"/>
  <c r="V43" i="27"/>
  <c r="W43" i="27"/>
  <c r="X44" i="27"/>
  <c r="X92" i="27"/>
  <c r="X56" i="27"/>
  <c r="X95" i="27"/>
  <c r="S95" i="27"/>
  <c r="T95" i="27"/>
  <c r="U95" i="27"/>
  <c r="V95" i="27"/>
  <c r="W95" i="27"/>
  <c r="W86" i="27"/>
  <c r="U26" i="27"/>
  <c r="U50" i="27"/>
  <c r="U98" i="27"/>
  <c r="X53" i="27"/>
  <c r="S53" i="27"/>
  <c r="T53" i="27"/>
  <c r="W53" i="27"/>
  <c r="U53" i="27"/>
  <c r="V53" i="27"/>
  <c r="X55" i="27"/>
  <c r="S55" i="27"/>
  <c r="T55" i="27"/>
  <c r="U55" i="27"/>
  <c r="W55" i="27"/>
  <c r="V55" i="27"/>
  <c r="W44" i="27"/>
  <c r="W92" i="27"/>
  <c r="W56" i="27"/>
  <c r="S36" i="27"/>
  <c r="T36" i="27"/>
  <c r="U36" i="27"/>
  <c r="V36" i="27"/>
  <c r="W36" i="27"/>
  <c r="X36" i="27"/>
  <c r="S48" i="27"/>
  <c r="T48" i="27"/>
  <c r="U48" i="27"/>
  <c r="V48" i="27"/>
  <c r="W48" i="27"/>
  <c r="X48" i="27"/>
  <c r="X71" i="27"/>
  <c r="S71" i="27"/>
  <c r="W71" i="27"/>
  <c r="T71" i="27"/>
  <c r="U71" i="27"/>
  <c r="V71" i="27"/>
  <c r="U86" i="27"/>
  <c r="T26" i="27"/>
  <c r="T50" i="27"/>
  <c r="T98" i="27"/>
  <c r="X18" i="27"/>
  <c r="X42" i="27"/>
  <c r="X66" i="27"/>
  <c r="X90" i="27"/>
  <c r="X67" i="27"/>
  <c r="S67" i="27"/>
  <c r="T67" i="27"/>
  <c r="U67" i="27"/>
  <c r="V67" i="27"/>
  <c r="W67" i="27"/>
  <c r="V44" i="27"/>
  <c r="V92" i="27"/>
  <c r="V56" i="27"/>
  <c r="S100" i="27"/>
  <c r="T100" i="27"/>
  <c r="V100" i="27"/>
  <c r="U100" i="27"/>
  <c r="W100" i="27"/>
  <c r="X100" i="27"/>
  <c r="X99" i="27"/>
  <c r="S99" i="27"/>
  <c r="T99" i="27"/>
  <c r="U99" i="27"/>
  <c r="V99" i="27"/>
  <c r="W99" i="27"/>
  <c r="S60" i="27"/>
  <c r="T60" i="27"/>
  <c r="U60" i="27"/>
  <c r="V60" i="27"/>
  <c r="W60" i="27"/>
  <c r="X60" i="27"/>
  <c r="S52" i="27"/>
  <c r="T52" i="27"/>
  <c r="U52" i="27"/>
  <c r="V52" i="27"/>
  <c r="W52" i="27"/>
  <c r="X52" i="27"/>
  <c r="T86" i="27"/>
  <c r="W18" i="27"/>
  <c r="W42" i="27"/>
  <c r="W66" i="27"/>
  <c r="W90" i="27"/>
  <c r="X65" i="27"/>
  <c r="S65" i="27"/>
  <c r="T65" i="27"/>
  <c r="W65" i="27"/>
  <c r="U65" i="27"/>
  <c r="V65" i="27"/>
  <c r="X79" i="27"/>
  <c r="S79" i="27"/>
  <c r="T79" i="27"/>
  <c r="U79" i="27"/>
  <c r="V79" i="27"/>
  <c r="W79" i="27"/>
  <c r="U44" i="27"/>
  <c r="U92" i="27"/>
  <c r="U56" i="27"/>
  <c r="X39" i="27"/>
  <c r="S39" i="27"/>
  <c r="T39" i="27"/>
  <c r="W39" i="27"/>
  <c r="U39" i="27"/>
  <c r="V39" i="27"/>
  <c r="S24" i="27"/>
  <c r="T24" i="27"/>
  <c r="U24" i="27"/>
  <c r="V24" i="27"/>
  <c r="W24" i="27"/>
  <c r="X24" i="27"/>
  <c r="X21" i="27"/>
  <c r="S21" i="27"/>
  <c r="T21" i="27"/>
  <c r="U21" i="27"/>
  <c r="W21" i="27"/>
  <c r="V21" i="27"/>
  <c r="S72" i="27"/>
  <c r="T72" i="27"/>
  <c r="U72" i="27"/>
  <c r="V72" i="27"/>
  <c r="W72" i="27"/>
  <c r="X72" i="27"/>
  <c r="X15" i="27"/>
  <c r="S15" i="27"/>
  <c r="T15" i="27"/>
  <c r="U15" i="27"/>
  <c r="W15" i="27"/>
  <c r="V15" i="27"/>
  <c r="X83" i="27"/>
  <c r="S83" i="27"/>
  <c r="T83" i="27"/>
  <c r="U83" i="27"/>
  <c r="V83" i="27"/>
  <c r="W83" i="27"/>
  <c r="S86" i="27"/>
  <c r="X14" i="27"/>
  <c r="X38" i="27"/>
  <c r="X74" i="27"/>
  <c r="S28" i="27"/>
  <c r="T28" i="27"/>
  <c r="U28" i="27"/>
  <c r="V28" i="27"/>
  <c r="W28" i="27"/>
  <c r="X28" i="27"/>
  <c r="V18" i="27"/>
  <c r="V42" i="27"/>
  <c r="U66" i="27"/>
  <c r="U90" i="27"/>
  <c r="X91" i="27"/>
  <c r="S91" i="27"/>
  <c r="T91" i="27"/>
  <c r="U91" i="27"/>
  <c r="V91" i="27"/>
  <c r="W91" i="27"/>
  <c r="T44" i="27"/>
  <c r="T56" i="27"/>
  <c r="X33" i="27"/>
  <c r="S33" i="27"/>
  <c r="T33" i="27"/>
  <c r="U33" i="27"/>
  <c r="V33" i="27"/>
  <c r="W33" i="27"/>
  <c r="S84" i="27"/>
  <c r="T84" i="27"/>
  <c r="U84" i="27"/>
  <c r="V84" i="27"/>
  <c r="W84" i="27"/>
  <c r="X84" i="27"/>
  <c r="X27" i="27"/>
  <c r="S27" i="27"/>
  <c r="W27" i="27"/>
  <c r="T27" i="27"/>
  <c r="U27" i="27"/>
  <c r="V27" i="27"/>
  <c r="X103" i="27"/>
  <c r="S103" i="27"/>
  <c r="T103" i="27"/>
  <c r="U103" i="27"/>
  <c r="V103" i="27"/>
  <c r="W103" i="27"/>
  <c r="C9" i="18"/>
  <c r="C13" i="18"/>
  <c r="C5" i="18" l="1"/>
  <c r="C6" i="18"/>
  <c r="C59" i="16"/>
  <c r="B61" i="16" s="1"/>
  <c r="C61" i="16" s="1"/>
  <c r="K4" i="24"/>
  <c r="G4" i="24"/>
  <c r="D4" i="24" l="1"/>
  <c r="B4" i="24"/>
  <c r="B62" i="16"/>
  <c r="B63" i="16" s="1"/>
  <c r="B64" i="16" s="1"/>
  <c r="C38" i="18"/>
  <c r="B40" i="18" s="1"/>
  <c r="C40" i="18" s="1"/>
  <c r="K4" i="19"/>
  <c r="K5" i="7"/>
  <c r="K6" i="7"/>
  <c r="K7" i="7"/>
  <c r="K8" i="7"/>
  <c r="K9" i="7"/>
  <c r="K10" i="7"/>
  <c r="K11" i="7"/>
  <c r="K12" i="7"/>
  <c r="K13" i="7"/>
  <c r="K14" i="7"/>
  <c r="K15" i="7"/>
  <c r="HQ15" i="7" s="1"/>
  <c r="K16" i="7"/>
  <c r="K17" i="7"/>
  <c r="K18" i="7"/>
  <c r="K19" i="7"/>
  <c r="K20" i="7"/>
  <c r="K21" i="7"/>
  <c r="K22" i="7"/>
  <c r="K23" i="7"/>
  <c r="HQ23" i="7" s="1"/>
  <c r="K24" i="7"/>
  <c r="HQ24" i="7" s="1"/>
  <c r="K25" i="7"/>
  <c r="K26" i="7"/>
  <c r="K27" i="7"/>
  <c r="HQ27" i="7" s="1"/>
  <c r="K28" i="7"/>
  <c r="K29" i="7"/>
  <c r="K30" i="7"/>
  <c r="K31" i="7"/>
  <c r="K32" i="7"/>
  <c r="K33" i="7"/>
  <c r="K34" i="7"/>
  <c r="K35" i="7"/>
  <c r="HQ35" i="7" s="1"/>
  <c r="K36" i="7"/>
  <c r="K37" i="7"/>
  <c r="K38" i="7"/>
  <c r="K39" i="7"/>
  <c r="HQ39" i="7" s="1"/>
  <c r="K40" i="7"/>
  <c r="K41" i="7"/>
  <c r="K42" i="7"/>
  <c r="K43" i="7"/>
  <c r="K44" i="7"/>
  <c r="K45" i="7"/>
  <c r="K46" i="7"/>
  <c r="K47" i="7"/>
  <c r="HQ47" i="7" s="1"/>
  <c r="K48" i="7"/>
  <c r="HQ48" i="7" s="1"/>
  <c r="K49" i="7"/>
  <c r="K50" i="7"/>
  <c r="K51" i="7"/>
  <c r="HQ51" i="7" s="1"/>
  <c r="K52" i="7"/>
  <c r="K53" i="7"/>
  <c r="K54" i="7"/>
  <c r="K55" i="7"/>
  <c r="K56" i="7"/>
  <c r="K57" i="7"/>
  <c r="K58" i="7"/>
  <c r="K59" i="7"/>
  <c r="HQ59" i="7" s="1"/>
  <c r="K60" i="7"/>
  <c r="HQ60" i="7" s="1"/>
  <c r="K61" i="7"/>
  <c r="K62" i="7"/>
  <c r="K63" i="7"/>
  <c r="O63" i="7" s="1"/>
  <c r="K64" i="7"/>
  <c r="K65" i="7"/>
  <c r="K66" i="7"/>
  <c r="K67" i="7"/>
  <c r="K68" i="7"/>
  <c r="K69" i="7"/>
  <c r="K70" i="7"/>
  <c r="K71" i="7"/>
  <c r="HQ71" i="7" s="1"/>
  <c r="K72" i="7"/>
  <c r="K73" i="7"/>
  <c r="K74" i="7"/>
  <c r="K75" i="7"/>
  <c r="HQ75" i="7" s="1"/>
  <c r="K76" i="7"/>
  <c r="K77" i="7"/>
  <c r="K78" i="7"/>
  <c r="K79" i="7"/>
  <c r="K80" i="7"/>
  <c r="K81" i="7"/>
  <c r="K82" i="7"/>
  <c r="K83" i="7"/>
  <c r="O83" i="7" s="1"/>
  <c r="K84" i="7"/>
  <c r="HQ84" i="7" s="1"/>
  <c r="K85" i="7"/>
  <c r="K86" i="7"/>
  <c r="K87" i="7"/>
  <c r="HQ87" i="7" s="1"/>
  <c r="K88" i="7"/>
  <c r="K89" i="7"/>
  <c r="K90" i="7"/>
  <c r="K91" i="7"/>
  <c r="K92" i="7"/>
  <c r="K93" i="7"/>
  <c r="K94" i="7"/>
  <c r="K95" i="7"/>
  <c r="HQ95" i="7" s="1"/>
  <c r="K96" i="7"/>
  <c r="HQ96" i="7" s="1"/>
  <c r="K97" i="7"/>
  <c r="K98" i="7"/>
  <c r="K99" i="7"/>
  <c r="HQ99" i="7" s="1"/>
  <c r="K100" i="7"/>
  <c r="K101" i="7"/>
  <c r="K102" i="7"/>
  <c r="K103" i="7"/>
  <c r="G4" i="19"/>
  <c r="G5" i="7"/>
  <c r="B5" i="7" s="1"/>
  <c r="G6" i="7"/>
  <c r="G7" i="7"/>
  <c r="G8" i="7"/>
  <c r="G9" i="7"/>
  <c r="G10" i="7"/>
  <c r="G11" i="7"/>
  <c r="G12" i="7"/>
  <c r="G13"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G77" i="7"/>
  <c r="G78" i="7"/>
  <c r="G79" i="7"/>
  <c r="G80" i="7"/>
  <c r="G81" i="7"/>
  <c r="G82" i="7"/>
  <c r="G83" i="7"/>
  <c r="G84" i="7"/>
  <c r="G85" i="7"/>
  <c r="G86" i="7"/>
  <c r="G87" i="7"/>
  <c r="G88" i="7"/>
  <c r="G89" i="7"/>
  <c r="G90" i="7"/>
  <c r="G91" i="7"/>
  <c r="G92" i="7"/>
  <c r="G93" i="7"/>
  <c r="G94" i="7"/>
  <c r="G95" i="7"/>
  <c r="G96" i="7"/>
  <c r="G97" i="7"/>
  <c r="G98" i="7"/>
  <c r="G99" i="7"/>
  <c r="G100" i="7"/>
  <c r="G101" i="7"/>
  <c r="G102" i="7"/>
  <c r="G103" i="7"/>
  <c r="J22" i="25"/>
  <c r="J23" i="25"/>
  <c r="J24" i="25"/>
  <c r="J25" i="25"/>
  <c r="J26" i="25"/>
  <c r="J27" i="25"/>
  <c r="J28" i="25"/>
  <c r="J29" i="25"/>
  <c r="J30" i="25"/>
  <c r="J31" i="25"/>
  <c r="J32" i="25"/>
  <c r="J33" i="25"/>
  <c r="J34" i="25"/>
  <c r="J35" i="25"/>
  <c r="J36" i="25"/>
  <c r="J37" i="25"/>
  <c r="J38" i="25"/>
  <c r="J39" i="25"/>
  <c r="J40" i="25"/>
  <c r="J41" i="25"/>
  <c r="J42" i="25"/>
  <c r="J43" i="25"/>
  <c r="J44" i="25"/>
  <c r="J45" i="25"/>
  <c r="J46" i="25"/>
  <c r="J47" i="25"/>
  <c r="J48" i="25"/>
  <c r="J49" i="25"/>
  <c r="J50" i="25"/>
  <c r="J51" i="25"/>
  <c r="J52" i="25"/>
  <c r="J53" i="25"/>
  <c r="J54" i="25"/>
  <c r="J55" i="25"/>
  <c r="J56" i="25"/>
  <c r="J21" i="25"/>
  <c r="M21" i="25"/>
  <c r="M22" i="25"/>
  <c r="M23" i="25"/>
  <c r="M24" i="25"/>
  <c r="M25" i="25"/>
  <c r="M26" i="25"/>
  <c r="M27" i="25"/>
  <c r="M28" i="25"/>
  <c r="M29" i="25"/>
  <c r="M30" i="25"/>
  <c r="M31" i="25"/>
  <c r="M32" i="25"/>
  <c r="M33" i="25"/>
  <c r="M34" i="25"/>
  <c r="M35" i="25"/>
  <c r="M36" i="25"/>
  <c r="M37" i="25"/>
  <c r="M38" i="25"/>
  <c r="M39" i="25"/>
  <c r="M40" i="25"/>
  <c r="M41" i="25"/>
  <c r="M42" i="25"/>
  <c r="M43" i="25"/>
  <c r="M44" i="25"/>
  <c r="M45" i="25"/>
  <c r="M46" i="25"/>
  <c r="M47" i="25"/>
  <c r="M48" i="25"/>
  <c r="M49" i="25"/>
  <c r="M50" i="25"/>
  <c r="M51" i="25"/>
  <c r="M52" i="25"/>
  <c r="M53" i="25"/>
  <c r="M54" i="25"/>
  <c r="M55" i="25"/>
  <c r="M56" i="25"/>
  <c r="L21" i="25"/>
  <c r="L22" i="25"/>
  <c r="L23" i="25"/>
  <c r="L24" i="25"/>
  <c r="L25" i="25"/>
  <c r="L26" i="25"/>
  <c r="L27" i="25"/>
  <c r="L28" i="25"/>
  <c r="L29" i="25"/>
  <c r="L30" i="25"/>
  <c r="L31" i="25"/>
  <c r="L32" i="25"/>
  <c r="L33" i="25"/>
  <c r="L34" i="25"/>
  <c r="L35" i="25"/>
  <c r="L36" i="25"/>
  <c r="L37" i="25"/>
  <c r="L38" i="25"/>
  <c r="L39" i="25"/>
  <c r="L40" i="25"/>
  <c r="L41" i="25"/>
  <c r="L42" i="25"/>
  <c r="L43" i="25"/>
  <c r="L44" i="25"/>
  <c r="L45" i="25"/>
  <c r="L46" i="25"/>
  <c r="L47" i="25"/>
  <c r="L48" i="25"/>
  <c r="L49" i="25"/>
  <c r="L50" i="25"/>
  <c r="L51" i="25"/>
  <c r="L52" i="25"/>
  <c r="L53" i="25"/>
  <c r="L54" i="25"/>
  <c r="L55" i="25"/>
  <c r="L56" i="25"/>
  <c r="K21" i="25"/>
  <c r="K22" i="25"/>
  <c r="K23" i="25"/>
  <c r="K24" i="25"/>
  <c r="K25" i="25"/>
  <c r="K26" i="25"/>
  <c r="K27" i="25"/>
  <c r="K28" i="25"/>
  <c r="K29" i="25"/>
  <c r="K30" i="25"/>
  <c r="K31" i="25"/>
  <c r="K32" i="25"/>
  <c r="K33" i="25"/>
  <c r="K34" i="25"/>
  <c r="K35" i="25"/>
  <c r="K36" i="25"/>
  <c r="K37" i="25"/>
  <c r="K38" i="25"/>
  <c r="K39" i="25"/>
  <c r="K40" i="25"/>
  <c r="K41" i="25"/>
  <c r="K42" i="25"/>
  <c r="K43" i="25"/>
  <c r="K44" i="25"/>
  <c r="K45" i="25"/>
  <c r="K46" i="25"/>
  <c r="K47" i="25"/>
  <c r="K48" i="25"/>
  <c r="K49" i="25"/>
  <c r="K50" i="25"/>
  <c r="K51" i="25"/>
  <c r="K52" i="25"/>
  <c r="K53" i="25"/>
  <c r="K54" i="25"/>
  <c r="K55" i="25"/>
  <c r="K56" i="25"/>
  <c r="I21" i="25" a="1"/>
  <c r="I21" i="25" s="1"/>
  <c r="I22" i="25" a="1"/>
  <c r="I22" i="25" s="1"/>
  <c r="I23" i="25" a="1"/>
  <c r="I23" i="25" s="1"/>
  <c r="I24" i="25" a="1"/>
  <c r="I24" i="25" s="1"/>
  <c r="I25" i="25" a="1"/>
  <c r="I25" i="25" s="1"/>
  <c r="I26" i="25" a="1"/>
  <c r="I26" i="25" s="1"/>
  <c r="I27" i="25" a="1"/>
  <c r="I27" i="25" s="1"/>
  <c r="I28" i="25" a="1"/>
  <c r="I28" i="25" s="1"/>
  <c r="I29" i="25" a="1"/>
  <c r="I29" i="25" s="1"/>
  <c r="I30" i="25" a="1"/>
  <c r="I30" i="25" s="1"/>
  <c r="I31" i="25" a="1"/>
  <c r="I31" i="25" s="1"/>
  <c r="I32" i="25" a="1"/>
  <c r="I32" i="25" s="1"/>
  <c r="I33" i="25" a="1"/>
  <c r="I33" i="25" s="1"/>
  <c r="I34" i="25" a="1"/>
  <c r="I34" i="25" s="1"/>
  <c r="I35" i="25" a="1"/>
  <c r="I35" i="25" s="1"/>
  <c r="I36" i="25" a="1"/>
  <c r="I36" i="25" s="1"/>
  <c r="I37" i="25" a="1"/>
  <c r="I37" i="25" s="1"/>
  <c r="I38" i="25" a="1"/>
  <c r="I38" i="25" s="1"/>
  <c r="I39" i="25" a="1"/>
  <c r="I39" i="25" s="1"/>
  <c r="I40" i="25" a="1"/>
  <c r="I40" i="25" s="1"/>
  <c r="I41" i="25" a="1"/>
  <c r="I41" i="25" s="1"/>
  <c r="I42" i="25" a="1"/>
  <c r="I42" i="25" s="1"/>
  <c r="I43" i="25" a="1"/>
  <c r="I43" i="25" s="1"/>
  <c r="I44" i="25" a="1"/>
  <c r="I44" i="25" s="1"/>
  <c r="I45" i="25" a="1"/>
  <c r="I45" i="25" s="1"/>
  <c r="I46" i="25" a="1"/>
  <c r="I46" i="25" s="1"/>
  <c r="I47" i="25" a="1"/>
  <c r="I47" i="25" s="1"/>
  <c r="I48" i="25" a="1"/>
  <c r="I48" i="25" s="1"/>
  <c r="I49" i="25" a="1"/>
  <c r="I49" i="25" s="1"/>
  <c r="I50" i="25" a="1"/>
  <c r="I50" i="25" s="1"/>
  <c r="I51" i="25" a="1"/>
  <c r="I51" i="25" s="1"/>
  <c r="I52" i="25" a="1"/>
  <c r="I52" i="25" s="1"/>
  <c r="I53" i="25" a="1"/>
  <c r="I53" i="25" s="1"/>
  <c r="I54" i="25" a="1"/>
  <c r="I54" i="25" s="1"/>
  <c r="I55" i="25" a="1"/>
  <c r="I55" i="25" s="1"/>
  <c r="I56" i="25" a="1"/>
  <c r="I56" i="25" s="1"/>
  <c r="H21" i="25" a="1"/>
  <c r="H21" i="25" s="1"/>
  <c r="H22" i="25" a="1"/>
  <c r="H22" i="25" s="1"/>
  <c r="H23" i="25" a="1"/>
  <c r="H23" i="25" s="1"/>
  <c r="H24" i="25" a="1"/>
  <c r="H24" i="25" s="1"/>
  <c r="H25" i="25" a="1"/>
  <c r="H25" i="25" s="1"/>
  <c r="H26" i="25" a="1"/>
  <c r="H26" i="25" s="1"/>
  <c r="H27" i="25" a="1"/>
  <c r="H27" i="25" s="1"/>
  <c r="H28" i="25" a="1"/>
  <c r="H28" i="25" s="1"/>
  <c r="H29" i="25" a="1"/>
  <c r="H29" i="25" s="1"/>
  <c r="H30" i="25" a="1"/>
  <c r="H30" i="25" s="1"/>
  <c r="H31" i="25" a="1"/>
  <c r="H31" i="25" s="1"/>
  <c r="H32" i="25" a="1"/>
  <c r="H32" i="25" s="1"/>
  <c r="H33" i="25" a="1"/>
  <c r="H33" i="25" s="1"/>
  <c r="H34" i="25" a="1"/>
  <c r="H34" i="25" s="1"/>
  <c r="H35" i="25" a="1"/>
  <c r="H35" i="25" s="1"/>
  <c r="H36" i="25" a="1"/>
  <c r="H36" i="25" s="1"/>
  <c r="H37" i="25" a="1"/>
  <c r="H37" i="25" s="1"/>
  <c r="H38" i="25" a="1"/>
  <c r="H38" i="25" s="1"/>
  <c r="H39" i="25" a="1"/>
  <c r="H39" i="25"/>
  <c r="H40" i="25" a="1"/>
  <c r="H40" i="25"/>
  <c r="H41" i="25" a="1"/>
  <c r="H41" i="25"/>
  <c r="H42" i="25" a="1"/>
  <c r="H42" i="25"/>
  <c r="H43" i="25" a="1"/>
  <c r="H43" i="25"/>
  <c r="H44" i="25" a="1"/>
  <c r="H44" i="25"/>
  <c r="H45" i="25" a="1"/>
  <c r="H45" i="25"/>
  <c r="H46" i="25" a="1"/>
  <c r="H46" i="25"/>
  <c r="H47" i="25" a="1"/>
  <c r="H47" i="25"/>
  <c r="H48" i="25" a="1"/>
  <c r="H48" i="25"/>
  <c r="H49" i="25" a="1"/>
  <c r="H49" i="25"/>
  <c r="H50" i="25" a="1"/>
  <c r="H50" i="25"/>
  <c r="H51" i="25" a="1"/>
  <c r="H51" i="25"/>
  <c r="H52" i="25" a="1"/>
  <c r="H52" i="25"/>
  <c r="H53" i="25" a="1"/>
  <c r="H53" i="25"/>
  <c r="H54" i="25" a="1"/>
  <c r="H54" i="25"/>
  <c r="H55" i="25" a="1"/>
  <c r="H55" i="25"/>
  <c r="H56" i="25" a="1"/>
  <c r="H56" i="25"/>
  <c r="I5" i="25"/>
  <c r="H5"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U17" i="24"/>
  <c r="U18" i="24"/>
  <c r="U19" i="24"/>
  <c r="U20" i="24"/>
  <c r="U21" i="24"/>
  <c r="U22" i="24"/>
  <c r="U23" i="24"/>
  <c r="U24" i="24"/>
  <c r="U25" i="24"/>
  <c r="U26" i="24"/>
  <c r="U16" i="24"/>
  <c r="S17" i="24"/>
  <c r="S18" i="24"/>
  <c r="S19" i="24"/>
  <c r="S20" i="24"/>
  <c r="S21" i="24"/>
  <c r="S22" i="24"/>
  <c r="S23" i="24"/>
  <c r="S24" i="24"/>
  <c r="S25" i="24"/>
  <c r="S26" i="24"/>
  <c r="S16" i="24"/>
  <c r="D24" i="24"/>
  <c r="D26" i="24"/>
  <c r="D25" i="24" a="1"/>
  <c r="D25" i="24" s="1"/>
  <c r="D23" i="24"/>
  <c r="D22" i="24"/>
  <c r="D21" i="24"/>
  <c r="B78" i="25"/>
  <c r="P5" i="25"/>
  <c r="O5"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13" i="25"/>
  <c r="G15" i="25"/>
  <c r="G18" i="25"/>
  <c r="G16" i="25"/>
  <c r="G14" i="25"/>
  <c r="G17" i="25"/>
  <c r="F5" i="25"/>
  <c r="J6" i="25"/>
  <c r="K6" i="25" s="1"/>
  <c r="R9" i="24"/>
  <c r="R1" i="24"/>
  <c r="M7" i="25"/>
  <c r="L7" i="25"/>
  <c r="D17" i="24"/>
  <c r="D18" i="24"/>
  <c r="D19" i="24"/>
  <c r="N4" i="24"/>
  <c r="O4" i="24" s="1"/>
  <c r="P5" i="24"/>
  <c r="C5" i="24"/>
  <c r="B23" i="23"/>
  <c r="E13" i="23"/>
  <c r="D13" i="23"/>
  <c r="C13" i="23"/>
  <c r="E12" i="23"/>
  <c r="D12" i="23"/>
  <c r="C12" i="23"/>
  <c r="E11" i="23"/>
  <c r="D11" i="23"/>
  <c r="C11" i="23"/>
  <c r="Q3" i="23"/>
  <c r="Q4" i="23"/>
  <c r="Q5" i="23" s="1"/>
  <c r="Q6" i="23" s="1"/>
  <c r="Q7" i="23" s="1"/>
  <c r="Q8" i="23" s="1"/>
  <c r="Q9" i="23" s="1"/>
  <c r="Q10" i="23" s="1"/>
  <c r="Q11" i="23" s="1"/>
  <c r="Q12" i="23" s="1"/>
  <c r="Q13" i="23" s="1"/>
  <c r="Q15" i="23" s="1"/>
  <c r="Q16" i="23" s="1"/>
  <c r="Q18" i="23" s="1"/>
  <c r="Q19" i="23" s="1"/>
  <c r="Q20" i="23" s="1"/>
  <c r="Q21" i="23" s="1"/>
  <c r="Q22" i="23"/>
  <c r="Q23" i="23" s="1"/>
  <c r="Q24" i="23"/>
  <c r="Q25" i="23" s="1"/>
  <c r="Q26" i="23" s="1"/>
  <c r="Q27" i="23" s="1"/>
  <c r="Q28" i="23" s="1"/>
  <c r="Q29" i="23" s="1"/>
  <c r="Q30" i="23" s="1"/>
  <c r="Q31" i="23" s="1"/>
  <c r="Q32" i="23"/>
  <c r="Q33" i="23" s="1"/>
  <c r="Q34" i="23" s="1"/>
  <c r="Q35" i="23" s="1"/>
  <c r="Q36" i="23" s="1"/>
  <c r="Q37" i="23" s="1"/>
  <c r="Q38" i="23" s="1"/>
  <c r="Q39" i="23" s="1"/>
  <c r="Q40" i="23" s="1"/>
  <c r="Q41" i="23" s="1"/>
  <c r="Q42" i="23" s="1"/>
  <c r="Q43" i="23" s="1"/>
  <c r="Q44" i="23" s="1"/>
  <c r="Q45" i="23" s="1"/>
  <c r="Q46" i="23" s="1"/>
  <c r="Q47" i="23" s="1"/>
  <c r="Q48" i="23" s="1"/>
  <c r="Q49" i="23" s="1"/>
  <c r="Q50" i="23" s="1"/>
  <c r="Q51" i="23" s="1"/>
  <c r="Q52" i="23" s="1"/>
  <c r="Q53" i="23" s="1"/>
  <c r="Q54" i="23" s="1"/>
  <c r="Q55" i="23" s="1"/>
  <c r="Q56" i="23" s="1"/>
  <c r="Q57" i="23" s="1"/>
  <c r="Q58" i="23" s="1"/>
  <c r="Q59" i="23" s="1"/>
  <c r="Q60" i="23" s="1"/>
  <c r="Q61" i="23" s="1"/>
  <c r="Q62" i="23" s="1"/>
  <c r="Q63" i="23" s="1"/>
  <c r="Q64" i="23" s="1"/>
  <c r="Q65" i="23" s="1"/>
  <c r="Q66" i="23" s="1"/>
  <c r="Q67" i="23" s="1"/>
  <c r="Q68" i="23" s="1"/>
  <c r="Q69" i="23" s="1"/>
  <c r="Q70" i="23" s="1"/>
  <c r="Q71" i="23" s="1"/>
  <c r="Q72" i="23" s="1"/>
  <c r="Q73" i="23" s="1"/>
  <c r="Q74" i="23" s="1"/>
  <c r="Q75" i="23" s="1"/>
  <c r="Q76" i="23" s="1"/>
  <c r="Q77" i="23" s="1"/>
  <c r="Q78" i="23" s="1"/>
  <c r="Q79" i="23" s="1"/>
  <c r="Q80" i="23"/>
  <c r="Q81" i="23" s="1"/>
  <c r="Q82" i="23" s="1"/>
  <c r="Q83" i="23" s="1"/>
  <c r="Q84" i="23" s="1"/>
  <c r="Q85" i="23" s="1"/>
  <c r="Q86" i="23" s="1"/>
  <c r="Q87" i="23" s="1"/>
  <c r="Q88" i="23" s="1"/>
  <c r="Q89" i="23" s="1"/>
  <c r="Q90" i="23" s="1"/>
  <c r="Q91" i="23" s="1"/>
  <c r="Q92" i="23" s="1"/>
  <c r="Q93" i="23" s="1"/>
  <c r="Q94" i="23" s="1"/>
  <c r="Q95" i="23" s="1"/>
  <c r="Q96" i="23" s="1"/>
  <c r="Q97" i="23" s="1"/>
  <c r="Q98" i="23" s="1"/>
  <c r="Q99" i="23" s="1"/>
  <c r="Q100" i="23" s="1"/>
  <c r="Q101" i="23" s="1"/>
  <c r="Q102" i="23" s="1"/>
  <c r="J7" i="25"/>
  <c r="K7" i="25"/>
  <c r="N5" i="19"/>
  <c r="C5" i="19"/>
  <c r="P1" i="19"/>
  <c r="C7" i="18"/>
  <c r="O31" i="16"/>
  <c r="C8" i="18"/>
  <c r="B147" i="15"/>
  <c r="B147" i="14"/>
  <c r="L4" i="16"/>
  <c r="F7" i="16"/>
  <c r="E7" i="16"/>
  <c r="F4" i="15"/>
  <c r="D4" i="15"/>
  <c r="O4" i="15" s="1"/>
  <c r="F5" i="15"/>
  <c r="F6" i="15"/>
  <c r="F7" i="15"/>
  <c r="F8" i="15"/>
  <c r="I8" i="15" s="1"/>
  <c r="F9" i="15"/>
  <c r="F10" i="15"/>
  <c r="F11" i="15"/>
  <c r="I11" i="15" s="1"/>
  <c r="F12" i="15"/>
  <c r="F13" i="15"/>
  <c r="F14" i="15"/>
  <c r="F15" i="15"/>
  <c r="F16" i="15"/>
  <c r="F17" i="15"/>
  <c r="F18" i="15"/>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O47" i="15" s="1"/>
  <c r="R47" i="15" s="1"/>
  <c r="F48" i="15"/>
  <c r="F49" i="15"/>
  <c r="F50" i="15"/>
  <c r="F51" i="15"/>
  <c r="O51" i="15" s="1"/>
  <c r="R51" i="15" s="1"/>
  <c r="F52" i="15"/>
  <c r="F53" i="15"/>
  <c r="F54" i="15"/>
  <c r="F55" i="15"/>
  <c r="O55" i="15" s="1"/>
  <c r="F56" i="15"/>
  <c r="F57" i="15"/>
  <c r="F58" i="15"/>
  <c r="F59" i="15"/>
  <c r="O59" i="15" s="1"/>
  <c r="R59" i="15" s="1"/>
  <c r="F60" i="15"/>
  <c r="F61" i="15"/>
  <c r="F62" i="15"/>
  <c r="F63" i="15"/>
  <c r="O63" i="15" s="1"/>
  <c r="F64" i="15"/>
  <c r="F65" i="15"/>
  <c r="F66" i="15"/>
  <c r="F67" i="15"/>
  <c r="O67" i="15" s="1"/>
  <c r="F68" i="15"/>
  <c r="F69" i="15"/>
  <c r="F70" i="15"/>
  <c r="F71" i="15"/>
  <c r="O71" i="15" s="1"/>
  <c r="R71" i="15" s="1"/>
  <c r="F72" i="15"/>
  <c r="F73" i="15"/>
  <c r="F74" i="15"/>
  <c r="F75" i="15"/>
  <c r="O75" i="15" s="1"/>
  <c r="R75" i="15" s="1"/>
  <c r="F76" i="15"/>
  <c r="F77" i="15"/>
  <c r="F78" i="15"/>
  <c r="F79" i="15"/>
  <c r="O79" i="15" s="1"/>
  <c r="F80" i="15"/>
  <c r="F81" i="15"/>
  <c r="F82" i="15"/>
  <c r="F83" i="15"/>
  <c r="O83" i="15" s="1"/>
  <c r="R83" i="15" s="1"/>
  <c r="F84" i="15"/>
  <c r="F85" i="15"/>
  <c r="F86" i="15"/>
  <c r="F87" i="15"/>
  <c r="F88" i="15"/>
  <c r="F89" i="15"/>
  <c r="F90" i="15"/>
  <c r="F91" i="15"/>
  <c r="F92" i="15"/>
  <c r="F93" i="15"/>
  <c r="F94" i="15"/>
  <c r="F95" i="15"/>
  <c r="F96" i="15"/>
  <c r="F97" i="15"/>
  <c r="F98" i="15"/>
  <c r="F99" i="15"/>
  <c r="F100" i="15"/>
  <c r="F101" i="15"/>
  <c r="F102" i="15"/>
  <c r="F103" i="15"/>
  <c r="D5" i="15"/>
  <c r="O5" i="15" s="1"/>
  <c r="D6" i="15"/>
  <c r="J6" i="15"/>
  <c r="D7" i="15"/>
  <c r="O7" i="15" s="1"/>
  <c r="D8" i="15"/>
  <c r="D9" i="15"/>
  <c r="D10" i="15"/>
  <c r="D11" i="15"/>
  <c r="O11" i="15" s="1"/>
  <c r="D12" i="15"/>
  <c r="O12" i="15" s="1"/>
  <c r="D13" i="15"/>
  <c r="D14" i="15"/>
  <c r="D15" i="15"/>
  <c r="D16" i="15"/>
  <c r="O16" i="15" s="1"/>
  <c r="R16" i="15" s="1"/>
  <c r="D17" i="15"/>
  <c r="D18" i="15"/>
  <c r="D19" i="15"/>
  <c r="O19" i="15" s="1"/>
  <c r="R19" i="15" s="1"/>
  <c r="D20" i="15"/>
  <c r="O20" i="15" s="1"/>
  <c r="P20" i="15" s="1"/>
  <c r="D21" i="15"/>
  <c r="D22" i="15"/>
  <c r="D23" i="15"/>
  <c r="O23" i="15" s="1"/>
  <c r="R23" i="15" s="1"/>
  <c r="D24" i="15"/>
  <c r="O24" i="15" s="1"/>
  <c r="R24" i="15" s="1"/>
  <c r="D25" i="15"/>
  <c r="D26" i="15"/>
  <c r="D27" i="15"/>
  <c r="O27" i="15" s="1"/>
  <c r="R27" i="15" s="1"/>
  <c r="D28" i="15"/>
  <c r="O28" i="15" s="1"/>
  <c r="R28" i="15" s="1"/>
  <c r="D29" i="15"/>
  <c r="D30" i="15"/>
  <c r="D31" i="15"/>
  <c r="O31" i="15" s="1"/>
  <c r="D32" i="15"/>
  <c r="O32" i="15" s="1"/>
  <c r="D33" i="15"/>
  <c r="D34" i="15"/>
  <c r="D35" i="15"/>
  <c r="O35" i="15" s="1"/>
  <c r="D36" i="15"/>
  <c r="O36" i="15" s="1"/>
  <c r="R36" i="15" s="1"/>
  <c r="D37" i="15"/>
  <c r="D38" i="15"/>
  <c r="D39" i="15"/>
  <c r="O39" i="15" s="1"/>
  <c r="R39" i="15" s="1"/>
  <c r="D40" i="15"/>
  <c r="O40" i="15" s="1"/>
  <c r="R40" i="15" s="1"/>
  <c r="D41" i="15"/>
  <c r="D42" i="15"/>
  <c r="D43" i="15"/>
  <c r="O43" i="15" s="1"/>
  <c r="R43" i="15" s="1"/>
  <c r="D44" i="15"/>
  <c r="O44" i="15" s="1"/>
  <c r="HI44" i="15" s="1"/>
  <c r="D45" i="15"/>
  <c r="D46" i="15"/>
  <c r="D47" i="15"/>
  <c r="D48" i="15"/>
  <c r="O48" i="15"/>
  <c r="D49" i="15"/>
  <c r="D50" i="15"/>
  <c r="D51" i="15"/>
  <c r="D52" i="15"/>
  <c r="O52" i="15"/>
  <c r="R52" i="15" s="1"/>
  <c r="D53" i="15"/>
  <c r="D54" i="15"/>
  <c r="D55" i="15"/>
  <c r="D56" i="15"/>
  <c r="O56" i="15"/>
  <c r="R56" i="15" s="1"/>
  <c r="D57" i="15"/>
  <c r="D58" i="15"/>
  <c r="D59" i="15"/>
  <c r="D60" i="15"/>
  <c r="O60" i="15"/>
  <c r="R60" i="15" s="1"/>
  <c r="D61" i="15"/>
  <c r="D62" i="15"/>
  <c r="D63" i="15"/>
  <c r="D64" i="15"/>
  <c r="O64" i="15"/>
  <c r="FL64" i="15" s="1"/>
  <c r="D65" i="15"/>
  <c r="D66" i="15"/>
  <c r="D67" i="15"/>
  <c r="D68" i="15"/>
  <c r="O68" i="15"/>
  <c r="R68" i="15" s="1"/>
  <c r="D69" i="15"/>
  <c r="D70" i="15"/>
  <c r="D71" i="15"/>
  <c r="D72" i="15"/>
  <c r="O72" i="15"/>
  <c r="R72" i="15" s="1"/>
  <c r="D73" i="15"/>
  <c r="D74" i="15"/>
  <c r="D75" i="15"/>
  <c r="D76" i="15"/>
  <c r="O76" i="15"/>
  <c r="D77" i="15"/>
  <c r="D78" i="15"/>
  <c r="D79" i="15"/>
  <c r="D80" i="15"/>
  <c r="O80" i="15"/>
  <c r="R80" i="15" s="1"/>
  <c r="D81" i="15"/>
  <c r="D82" i="15"/>
  <c r="D83" i="15"/>
  <c r="D84" i="15"/>
  <c r="D85" i="15"/>
  <c r="D86" i="15"/>
  <c r="D87" i="15"/>
  <c r="D88" i="15"/>
  <c r="D89" i="15"/>
  <c r="D90" i="15"/>
  <c r="D91" i="15"/>
  <c r="D92" i="15"/>
  <c r="O92" i="15" s="1"/>
  <c r="D93" i="15"/>
  <c r="D94" i="15"/>
  <c r="D95" i="15"/>
  <c r="D96" i="15"/>
  <c r="O96" i="15" s="1"/>
  <c r="EH96" i="15" s="1"/>
  <c r="D97" i="15"/>
  <c r="D98" i="15"/>
  <c r="D99" i="15"/>
  <c r="D100" i="15"/>
  <c r="O100" i="15" s="1"/>
  <c r="R100" i="15" s="1"/>
  <c r="D101" i="15"/>
  <c r="D102" i="15"/>
  <c r="D103" i="15"/>
  <c r="Q104" i="15"/>
  <c r="E104" i="15"/>
  <c r="S1" i="15"/>
  <c r="J8" i="15"/>
  <c r="K5" i="15"/>
  <c r="I6" i="15"/>
  <c r="I9" i="15"/>
  <c r="I5" i="15"/>
  <c r="K8" i="15"/>
  <c r="N104" i="7"/>
  <c r="M104" i="14"/>
  <c r="B28" i="5"/>
  <c r="B27" i="5"/>
  <c r="D10" i="14"/>
  <c r="B33" i="5"/>
  <c r="B32" i="5"/>
  <c r="O1" i="14"/>
  <c r="B5" i="14"/>
  <c r="B6" i="14"/>
  <c r="B7" i="14"/>
  <c r="B8" i="14"/>
  <c r="B9" i="14"/>
  <c r="B10" i="14"/>
  <c r="K10" i="14"/>
  <c r="B11" i="14"/>
  <c r="B12" i="14"/>
  <c r="B13" i="14"/>
  <c r="E13" i="14" s="1"/>
  <c r="B14" i="14"/>
  <c r="E14" i="14" s="1"/>
  <c r="B15" i="14"/>
  <c r="B16" i="14"/>
  <c r="B17" i="14"/>
  <c r="E17" i="14" s="1"/>
  <c r="B18" i="14"/>
  <c r="B19" i="14"/>
  <c r="B20" i="14"/>
  <c r="B21" i="14"/>
  <c r="B22" i="14"/>
  <c r="B23" i="14"/>
  <c r="B24" i="14"/>
  <c r="B25" i="14"/>
  <c r="E25" i="14" s="1"/>
  <c r="B26" i="14"/>
  <c r="T26" i="14" s="1"/>
  <c r="B27" i="14"/>
  <c r="B28" i="14"/>
  <c r="B29" i="14"/>
  <c r="B30" i="14"/>
  <c r="B31" i="14"/>
  <c r="B32" i="14"/>
  <c r="B33" i="14"/>
  <c r="K33" i="14" s="1"/>
  <c r="B34" i="14"/>
  <c r="B35" i="14"/>
  <c r="B36" i="14"/>
  <c r="B37" i="14"/>
  <c r="B38" i="14"/>
  <c r="B39" i="14"/>
  <c r="B40" i="14"/>
  <c r="B41" i="14"/>
  <c r="K41" i="14" s="1"/>
  <c r="B42" i="14"/>
  <c r="B43" i="14"/>
  <c r="B44" i="14"/>
  <c r="B45" i="14"/>
  <c r="K45" i="14" s="1"/>
  <c r="B46" i="14"/>
  <c r="B47" i="14"/>
  <c r="B48" i="14"/>
  <c r="B49" i="14"/>
  <c r="B50" i="14"/>
  <c r="B51" i="14"/>
  <c r="B52" i="14"/>
  <c r="B53" i="14"/>
  <c r="B54" i="14"/>
  <c r="B55" i="14"/>
  <c r="B56" i="14"/>
  <c r="B57" i="14"/>
  <c r="B58" i="14"/>
  <c r="B59" i="14"/>
  <c r="B60" i="14"/>
  <c r="B61" i="14"/>
  <c r="B62" i="14"/>
  <c r="B63" i="14"/>
  <c r="B64" i="14"/>
  <c r="B65" i="14"/>
  <c r="B66" i="14"/>
  <c r="B67" i="14"/>
  <c r="B68" i="14"/>
  <c r="B69" i="14"/>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4" i="14"/>
  <c r="D6" i="14"/>
  <c r="D5" i="14"/>
  <c r="G5" i="14" s="1"/>
  <c r="D7" i="14"/>
  <c r="D8" i="14"/>
  <c r="E8" i="14"/>
  <c r="D9" i="14"/>
  <c r="V9" i="14" s="1"/>
  <c r="AQ9" i="14" s="1"/>
  <c r="D11" i="14"/>
  <c r="E11" i="14"/>
  <c r="D12" i="14"/>
  <c r="D13" i="14"/>
  <c r="D14" i="14"/>
  <c r="D15" i="14"/>
  <c r="E15" i="14"/>
  <c r="D16" i="14"/>
  <c r="E16" i="14"/>
  <c r="D17" i="14"/>
  <c r="D18" i="14"/>
  <c r="E18" i="14" s="1"/>
  <c r="D19" i="14"/>
  <c r="E19" i="14"/>
  <c r="D20" i="14"/>
  <c r="E20" i="14" s="1"/>
  <c r="D21" i="14"/>
  <c r="D22" i="14"/>
  <c r="D23" i="14"/>
  <c r="E23" i="14"/>
  <c r="D24" i="14"/>
  <c r="D25" i="14"/>
  <c r="D26" i="14"/>
  <c r="E26" i="14"/>
  <c r="D27" i="14"/>
  <c r="D28" i="14"/>
  <c r="E28" i="14"/>
  <c r="D29" i="14"/>
  <c r="D30" i="14"/>
  <c r="E30" i="14" s="1"/>
  <c r="D31" i="14"/>
  <c r="E31" i="14" s="1"/>
  <c r="D32" i="14"/>
  <c r="D33" i="14"/>
  <c r="D34" i="14"/>
  <c r="E34" i="14"/>
  <c r="D35" i="14"/>
  <c r="E35" i="14" s="1"/>
  <c r="D36" i="14"/>
  <c r="E36" i="14"/>
  <c r="D37" i="14"/>
  <c r="D38" i="14"/>
  <c r="E38" i="14" s="1"/>
  <c r="D39" i="14"/>
  <c r="E39" i="14" s="1"/>
  <c r="D40" i="14"/>
  <c r="D41" i="14"/>
  <c r="D42" i="14"/>
  <c r="E42" i="14"/>
  <c r="D43" i="14"/>
  <c r="E43" i="14" s="1"/>
  <c r="D44" i="14"/>
  <c r="E44" i="14"/>
  <c r="D45" i="14"/>
  <c r="D46" i="14"/>
  <c r="E46" i="14" s="1"/>
  <c r="D47" i="14"/>
  <c r="E47" i="14" s="1"/>
  <c r="D48" i="14"/>
  <c r="D49" i="14"/>
  <c r="D50" i="14"/>
  <c r="E50" i="14"/>
  <c r="D51" i="14"/>
  <c r="E51" i="14" s="1"/>
  <c r="D52" i="14"/>
  <c r="E52" i="14"/>
  <c r="D53" i="14"/>
  <c r="D54" i="14"/>
  <c r="E54" i="14" s="1"/>
  <c r="D55" i="14"/>
  <c r="E55" i="14" s="1"/>
  <c r="D56" i="14"/>
  <c r="D57" i="14"/>
  <c r="D58" i="14"/>
  <c r="E58" i="14"/>
  <c r="D59" i="14"/>
  <c r="E59" i="14" s="1"/>
  <c r="D60" i="14"/>
  <c r="E60" i="14"/>
  <c r="D61" i="14"/>
  <c r="D62" i="14"/>
  <c r="E62" i="14" s="1"/>
  <c r="D63" i="14"/>
  <c r="D64" i="14"/>
  <c r="E64" i="14"/>
  <c r="D65" i="14"/>
  <c r="D66" i="14"/>
  <c r="E66" i="14"/>
  <c r="D67" i="14"/>
  <c r="E67" i="14"/>
  <c r="D68" i="14"/>
  <c r="E68" i="14"/>
  <c r="D69" i="14"/>
  <c r="D70" i="14"/>
  <c r="E70" i="14"/>
  <c r="D71" i="14"/>
  <c r="E71" i="14"/>
  <c r="D72" i="14"/>
  <c r="E72" i="14"/>
  <c r="D73" i="14"/>
  <c r="D74" i="14"/>
  <c r="E74" i="14"/>
  <c r="D75" i="14"/>
  <c r="E75" i="14"/>
  <c r="D76" i="14"/>
  <c r="E76" i="14"/>
  <c r="D77" i="14"/>
  <c r="D78" i="14"/>
  <c r="E78" i="14"/>
  <c r="D79" i="14"/>
  <c r="E79" i="14"/>
  <c r="D80" i="14"/>
  <c r="E80" i="14"/>
  <c r="D81" i="14"/>
  <c r="D82" i="14"/>
  <c r="E82" i="14"/>
  <c r="D83" i="14"/>
  <c r="E83" i="14"/>
  <c r="D84" i="14"/>
  <c r="D85" i="14"/>
  <c r="D86" i="14"/>
  <c r="D87" i="14"/>
  <c r="E87" i="14"/>
  <c r="D88" i="14"/>
  <c r="D89" i="14"/>
  <c r="D90" i="14"/>
  <c r="O90" i="14" s="1"/>
  <c r="D91" i="14"/>
  <c r="D92" i="14"/>
  <c r="E92" i="14"/>
  <c r="D93" i="14"/>
  <c r="E93" i="14" s="1"/>
  <c r="D94" i="14"/>
  <c r="E94" i="14"/>
  <c r="D95" i="14"/>
  <c r="E95" i="14" s="1"/>
  <c r="D96" i="14"/>
  <c r="E96" i="14"/>
  <c r="D97" i="14"/>
  <c r="D98" i="14"/>
  <c r="E98" i="14"/>
  <c r="D99" i="14"/>
  <c r="E99" i="14" s="1"/>
  <c r="D100" i="14"/>
  <c r="E100" i="14"/>
  <c r="D101" i="14"/>
  <c r="E101" i="14" s="1"/>
  <c r="D102" i="14"/>
  <c r="E102" i="14"/>
  <c r="D103" i="14"/>
  <c r="E103" i="14" s="1"/>
  <c r="D4" i="14"/>
  <c r="E4" i="14" s="1"/>
  <c r="C104" i="14"/>
  <c r="C104" i="7"/>
  <c r="F8" i="14"/>
  <c r="V5" i="14"/>
  <c r="AQ5" i="14" s="1"/>
  <c r="V12" i="14"/>
  <c r="E10" i="14"/>
  <c r="J77" i="15"/>
  <c r="I45" i="15"/>
  <c r="J49" i="15"/>
  <c r="W21" i="15"/>
  <c r="V8" i="14"/>
  <c r="G4" i="14"/>
  <c r="E12" i="14"/>
  <c r="G12" i="14"/>
  <c r="V10" i="14"/>
  <c r="AQ10" i="14" s="1"/>
  <c r="G8" i="14"/>
  <c r="E5" i="14"/>
  <c r="F7" i="14"/>
  <c r="V4" i="14"/>
  <c r="G27" i="14"/>
  <c r="T52" i="14"/>
  <c r="R38" i="14"/>
  <c r="R34" i="14"/>
  <c r="F12" i="14"/>
  <c r="E9" i="14"/>
  <c r="F10" i="14"/>
  <c r="G10" i="14"/>
  <c r="R76" i="14"/>
  <c r="Q16" i="14"/>
  <c r="P99" i="14"/>
  <c r="I10" i="15"/>
  <c r="AQ4" i="14"/>
  <c r="Q10" i="14"/>
  <c r="K4" i="14"/>
  <c r="EN4" i="14" s="1"/>
  <c r="K8" i="14"/>
  <c r="I101" i="15"/>
  <c r="J5" i="15"/>
  <c r="F91" i="14"/>
  <c r="R71" i="14"/>
  <c r="G15" i="14"/>
  <c r="K7" i="14"/>
  <c r="Z8" i="15"/>
  <c r="O8" i="15"/>
  <c r="P8" i="15" s="1"/>
  <c r="P94" i="14"/>
  <c r="K10" i="15"/>
  <c r="O10" i="15"/>
  <c r="K78" i="15"/>
  <c r="T62" i="15"/>
  <c r="U50" i="15"/>
  <c r="X30" i="15"/>
  <c r="I22" i="15"/>
  <c r="Z13" i="15"/>
  <c r="K13" i="15"/>
  <c r="J13" i="15"/>
  <c r="I13" i="15"/>
  <c r="O13" i="15"/>
  <c r="K12" i="14"/>
  <c r="K11" i="14"/>
  <c r="G11" i="14"/>
  <c r="F11" i="14"/>
  <c r="V11" i="14"/>
  <c r="K9" i="14"/>
  <c r="L9" i="14" s="1"/>
  <c r="O9" i="15"/>
  <c r="P9" i="15" s="1"/>
  <c r="Z93" i="15"/>
  <c r="O93" i="15"/>
  <c r="FI93" i="15" s="1"/>
  <c r="T93" i="15"/>
  <c r="U93" i="15"/>
  <c r="J93" i="15"/>
  <c r="K93" i="15"/>
  <c r="V93" i="15"/>
  <c r="S93" i="15"/>
  <c r="X93" i="15"/>
  <c r="O89" i="15"/>
  <c r="J89" i="15"/>
  <c r="W89" i="15"/>
  <c r="S89" i="15"/>
  <c r="V89" i="15"/>
  <c r="U89" i="15"/>
  <c r="X89" i="15"/>
  <c r="K89" i="15"/>
  <c r="T89" i="15"/>
  <c r="O85" i="15"/>
  <c r="X85" i="15"/>
  <c r="W85" i="15"/>
  <c r="S85" i="15"/>
  <c r="V85" i="15"/>
  <c r="K85" i="15"/>
  <c r="J85" i="15"/>
  <c r="O81" i="15"/>
  <c r="FR81" i="15" s="1"/>
  <c r="T81" i="15"/>
  <c r="V81" i="15"/>
  <c r="X81" i="15"/>
  <c r="Z81" i="15"/>
  <c r="W81" i="15"/>
  <c r="K81" i="15"/>
  <c r="S81" i="15"/>
  <c r="U81" i="15"/>
  <c r="J81" i="15"/>
  <c r="O77" i="15"/>
  <c r="GQ77" i="15" s="1"/>
  <c r="X77" i="15"/>
  <c r="W77" i="15"/>
  <c r="K77" i="15"/>
  <c r="U77" i="15"/>
  <c r="V77" i="15"/>
  <c r="Z77" i="15"/>
  <c r="S77" i="15"/>
  <c r="T77" i="15"/>
  <c r="Z73" i="15"/>
  <c r="O73" i="15"/>
  <c r="HJ73" i="15" s="1"/>
  <c r="K73" i="15"/>
  <c r="J73" i="15"/>
  <c r="U73" i="15"/>
  <c r="T73" i="15"/>
  <c r="S73" i="15"/>
  <c r="V73" i="15"/>
  <c r="W73" i="15"/>
  <c r="O69" i="15"/>
  <c r="FQ69" i="15" s="1"/>
  <c r="T69" i="15"/>
  <c r="X69" i="15"/>
  <c r="J69" i="15"/>
  <c r="V69" i="15"/>
  <c r="K69" i="15"/>
  <c r="W69" i="15"/>
  <c r="S69" i="15"/>
  <c r="Z69" i="15"/>
  <c r="U69" i="15"/>
  <c r="O65" i="15"/>
  <c r="ED65" i="15" s="1"/>
  <c r="Z65" i="15"/>
  <c r="J65" i="15"/>
  <c r="S65" i="15"/>
  <c r="X65" i="15"/>
  <c r="U65" i="15"/>
  <c r="W65" i="15"/>
  <c r="T65" i="15"/>
  <c r="V65" i="15"/>
  <c r="K65" i="15"/>
  <c r="O61" i="15"/>
  <c r="GF61" i="15" s="1"/>
  <c r="T61" i="15"/>
  <c r="S61" i="15"/>
  <c r="X61" i="15"/>
  <c r="W61" i="15"/>
  <c r="K61" i="15"/>
  <c r="J61" i="15"/>
  <c r="V61" i="15"/>
  <c r="U61" i="15"/>
  <c r="Z61" i="15"/>
  <c r="O57" i="15"/>
  <c r="ET57" i="15" s="1"/>
  <c r="X57" i="15"/>
  <c r="S57" i="15"/>
  <c r="J57" i="15"/>
  <c r="U57" i="15"/>
  <c r="Z57" i="15"/>
  <c r="W57" i="15"/>
  <c r="V57" i="15"/>
  <c r="K57" i="15"/>
  <c r="T57" i="15"/>
  <c r="Z53" i="15"/>
  <c r="O53" i="15"/>
  <c r="V53" i="15"/>
  <c r="K53" i="15"/>
  <c r="U53" i="15"/>
  <c r="J53" i="15"/>
  <c r="X53" i="15"/>
  <c r="S53" i="15"/>
  <c r="W53" i="15"/>
  <c r="T53" i="15"/>
  <c r="Z49" i="15"/>
  <c r="O49" i="15"/>
  <c r="HD49" i="15" s="1"/>
  <c r="U49" i="15"/>
  <c r="V49" i="15"/>
  <c r="K49" i="15"/>
  <c r="S49" i="15"/>
  <c r="T49" i="15"/>
  <c r="X49" i="15"/>
  <c r="W49" i="15"/>
  <c r="O45" i="15"/>
  <c r="EF45" i="15" s="1"/>
  <c r="U45" i="15"/>
  <c r="Z45" i="15"/>
  <c r="X45" i="15"/>
  <c r="V45" i="15"/>
  <c r="W45" i="15"/>
  <c r="J45" i="15"/>
  <c r="T45" i="15"/>
  <c r="K45" i="15"/>
  <c r="O41" i="15"/>
  <c r="Z41" i="15"/>
  <c r="T41" i="15"/>
  <c r="S41" i="15"/>
  <c r="K41" i="15"/>
  <c r="U41" i="15"/>
  <c r="W41" i="15"/>
  <c r="V41" i="15"/>
  <c r="X41" i="15"/>
  <c r="O37" i="15"/>
  <c r="GV37" i="15" s="1"/>
  <c r="Z37" i="15"/>
  <c r="T37" i="15"/>
  <c r="S37" i="15"/>
  <c r="V37" i="15"/>
  <c r="U37" i="15"/>
  <c r="K37" i="15"/>
  <c r="X37" i="15"/>
  <c r="W37" i="15"/>
  <c r="O33" i="15"/>
  <c r="FF33" i="15" s="1"/>
  <c r="X33" i="15"/>
  <c r="U33" i="15"/>
  <c r="K33" i="15"/>
  <c r="S33" i="15"/>
  <c r="V33" i="15"/>
  <c r="T33" i="15"/>
  <c r="W33" i="15"/>
  <c r="J33" i="15"/>
  <c r="Z33" i="15"/>
  <c r="Z29" i="15"/>
  <c r="O29" i="15"/>
  <c r="J29" i="15"/>
  <c r="T29" i="15"/>
  <c r="W29" i="15"/>
  <c r="U29" i="15"/>
  <c r="X29" i="15"/>
  <c r="K29" i="15"/>
  <c r="O25" i="15"/>
  <c r="HJ25" i="15" s="1"/>
  <c r="W25" i="15"/>
  <c r="U25" i="15"/>
  <c r="T25" i="15"/>
  <c r="K25" i="15"/>
  <c r="X25" i="15"/>
  <c r="S25" i="15"/>
  <c r="V25" i="15"/>
  <c r="Z25" i="15"/>
  <c r="J25" i="15"/>
  <c r="O21" i="15"/>
  <c r="K21" i="15"/>
  <c r="U21" i="15"/>
  <c r="V21" i="15"/>
  <c r="J21" i="15"/>
  <c r="T21" i="15"/>
  <c r="X21" i="15"/>
  <c r="Z21" i="15"/>
  <c r="CA21" i="15" s="1"/>
  <c r="O17" i="15"/>
  <c r="T17" i="15"/>
  <c r="W17" i="15"/>
  <c r="U17" i="15"/>
  <c r="V17" i="15"/>
  <c r="S17" i="15"/>
  <c r="J17" i="15"/>
  <c r="Z17" i="15"/>
  <c r="X17" i="15"/>
  <c r="K17" i="15"/>
  <c r="Z34" i="15"/>
  <c r="K34" i="15"/>
  <c r="X73" i="15"/>
  <c r="S45" i="15"/>
  <c r="I65" i="15"/>
  <c r="U85" i="15"/>
  <c r="S21" i="15"/>
  <c r="V29" i="15"/>
  <c r="S29" i="15"/>
  <c r="O84" i="15"/>
  <c r="ES84" i="15" s="1"/>
  <c r="S84" i="15"/>
  <c r="I93" i="15"/>
  <c r="I89" i="15"/>
  <c r="I85" i="15"/>
  <c r="I81" i="15"/>
  <c r="I77" i="15"/>
  <c r="I73" i="15"/>
  <c r="I69" i="15"/>
  <c r="I61" i="15"/>
  <c r="I57" i="15"/>
  <c r="I53" i="15"/>
  <c r="I49" i="15"/>
  <c r="I41" i="15"/>
  <c r="I37" i="15"/>
  <c r="I33" i="15"/>
  <c r="I29" i="15"/>
  <c r="I25" i="15"/>
  <c r="I21" i="15"/>
  <c r="I17" i="15"/>
  <c r="W93" i="15"/>
  <c r="J41" i="15"/>
  <c r="J37" i="15"/>
  <c r="Z89" i="15"/>
  <c r="X47" i="15"/>
  <c r="O102" i="15"/>
  <c r="GR102" i="15" s="1"/>
  <c r="O98" i="15"/>
  <c r="R98" i="15" s="1"/>
  <c r="O94" i="15"/>
  <c r="O101" i="15"/>
  <c r="O97" i="15"/>
  <c r="P97" i="15" s="1"/>
  <c r="O90" i="15"/>
  <c r="O86" i="15"/>
  <c r="R86" i="15" s="1"/>
  <c r="O82" i="15"/>
  <c r="EC82" i="15" s="1"/>
  <c r="O78" i="15"/>
  <c r="DY78" i="15" s="1"/>
  <c r="O74" i="15"/>
  <c r="EL74" i="15" s="1"/>
  <c r="O70" i="15"/>
  <c r="EP70" i="15" s="1"/>
  <c r="O66" i="15"/>
  <c r="R66" i="15" s="1"/>
  <c r="O62" i="15"/>
  <c r="HB62" i="15" s="1"/>
  <c r="O58" i="15"/>
  <c r="ED58" i="15" s="1"/>
  <c r="O54" i="15"/>
  <c r="FN54" i="15" s="1"/>
  <c r="O50" i="15"/>
  <c r="O46" i="15"/>
  <c r="FQ46" i="15" s="1"/>
  <c r="O42" i="15"/>
  <c r="O38" i="15"/>
  <c r="FJ38" i="15" s="1"/>
  <c r="O34" i="15"/>
  <c r="FH34" i="15" s="1"/>
  <c r="O30" i="15"/>
  <c r="R30" i="15" s="1"/>
  <c r="O26" i="15"/>
  <c r="O22" i="15"/>
  <c r="EQ22" i="15" s="1"/>
  <c r="O18" i="15"/>
  <c r="O14" i="15"/>
  <c r="HD14" i="15" s="1"/>
  <c r="AP9" i="14"/>
  <c r="K98" i="14"/>
  <c r="EJ98" i="14" s="1"/>
  <c r="R98" i="14"/>
  <c r="T98" i="14"/>
  <c r="O98" i="14"/>
  <c r="F98" i="14"/>
  <c r="G98" i="14"/>
  <c r="P98" i="14"/>
  <c r="S98" i="14"/>
  <c r="V98" i="14"/>
  <c r="Q98" i="14"/>
  <c r="K78" i="14"/>
  <c r="EX78" i="14" s="1"/>
  <c r="G78" i="14"/>
  <c r="R78" i="14"/>
  <c r="O78" i="14"/>
  <c r="Q78" i="14"/>
  <c r="V78" i="14"/>
  <c r="P78" i="14"/>
  <c r="S78" i="14"/>
  <c r="F78" i="14"/>
  <c r="T78" i="14"/>
  <c r="K70" i="14"/>
  <c r="V70" i="14"/>
  <c r="G70" i="14"/>
  <c r="R70" i="14"/>
  <c r="T70" i="14"/>
  <c r="F70" i="14"/>
  <c r="Q70" i="14"/>
  <c r="P70" i="14"/>
  <c r="S70" i="14"/>
  <c r="O70" i="14"/>
  <c r="K66" i="14"/>
  <c r="FH66" i="14" s="1"/>
  <c r="F66" i="14"/>
  <c r="R66" i="14"/>
  <c r="O66" i="14"/>
  <c r="G66" i="14"/>
  <c r="T66" i="14"/>
  <c r="S66" i="14"/>
  <c r="P66" i="14"/>
  <c r="V66" i="14"/>
  <c r="Q66" i="14"/>
  <c r="K58" i="14"/>
  <c r="FP58" i="14" s="1"/>
  <c r="S58" i="14"/>
  <c r="V58" i="14"/>
  <c r="P58" i="14"/>
  <c r="Q58" i="14"/>
  <c r="G58" i="14"/>
  <c r="R58" i="14"/>
  <c r="O58" i="14"/>
  <c r="T58" i="14"/>
  <c r="F58" i="14"/>
  <c r="K50" i="14"/>
  <c r="EW50" i="14" s="1"/>
  <c r="Q50" i="14"/>
  <c r="P50" i="14"/>
  <c r="O50" i="14"/>
  <c r="V50" i="14"/>
  <c r="F50" i="14"/>
  <c r="R50" i="14"/>
  <c r="T50" i="14"/>
  <c r="S50" i="14"/>
  <c r="G50" i="14"/>
  <c r="K42" i="14"/>
  <c r="HG42" i="14" s="1"/>
  <c r="S42" i="14"/>
  <c r="V42" i="14"/>
  <c r="P42" i="14"/>
  <c r="Q42" i="14"/>
  <c r="R42" i="14"/>
  <c r="G42" i="14"/>
  <c r="F42" i="14"/>
  <c r="T42" i="14"/>
  <c r="O42" i="14"/>
  <c r="K34" i="14"/>
  <c r="FI34" i="14" s="1"/>
  <c r="V34" i="14"/>
  <c r="P34" i="14"/>
  <c r="Q34" i="14"/>
  <c r="S34" i="14"/>
  <c r="O34" i="14"/>
  <c r="G34" i="14"/>
  <c r="T34" i="14"/>
  <c r="F34" i="14"/>
  <c r="K22" i="14"/>
  <c r="FP22" i="14" s="1"/>
  <c r="T22" i="14"/>
  <c r="F22" i="14"/>
  <c r="K18" i="14"/>
  <c r="EF18" i="14" s="1"/>
  <c r="V18" i="14"/>
  <c r="R18" i="14"/>
  <c r="O18" i="14"/>
  <c r="T18" i="14"/>
  <c r="F18" i="14"/>
  <c r="P18" i="14"/>
  <c r="Q18" i="14"/>
  <c r="S18" i="14"/>
  <c r="G18" i="14"/>
  <c r="S91" i="14"/>
  <c r="E91" i="14"/>
  <c r="R63" i="14"/>
  <c r="E63" i="14"/>
  <c r="S27" i="14"/>
  <c r="E27" i="14"/>
  <c r="K103" i="14"/>
  <c r="N103" i="14" s="1"/>
  <c r="G103" i="14"/>
  <c r="Q103" i="14"/>
  <c r="V103" i="14"/>
  <c r="T103" i="14"/>
  <c r="P103" i="14"/>
  <c r="R103" i="14"/>
  <c r="S103" i="14"/>
  <c r="F103" i="14"/>
  <c r="O103" i="14"/>
  <c r="K99" i="14"/>
  <c r="FD99" i="14" s="1"/>
  <c r="V99" i="14"/>
  <c r="R99" i="14"/>
  <c r="T99" i="14"/>
  <c r="G99" i="14"/>
  <c r="Q99" i="14"/>
  <c r="S99" i="14"/>
  <c r="O99" i="14"/>
  <c r="F99" i="14"/>
  <c r="K95" i="14"/>
  <c r="T95" i="14"/>
  <c r="P95" i="14"/>
  <c r="V95" i="14"/>
  <c r="R95" i="14"/>
  <c r="O95" i="14"/>
  <c r="F95" i="14"/>
  <c r="Q95" i="14"/>
  <c r="S95" i="14"/>
  <c r="G95" i="14"/>
  <c r="K91" i="14"/>
  <c r="P91" i="14"/>
  <c r="V91" i="14"/>
  <c r="G91" i="14"/>
  <c r="T91" i="14"/>
  <c r="R91" i="14"/>
  <c r="O91" i="14"/>
  <c r="Q91" i="14"/>
  <c r="K87" i="14"/>
  <c r="O87" i="14"/>
  <c r="V87" i="14"/>
  <c r="S87" i="14"/>
  <c r="G87" i="14"/>
  <c r="Q87" i="14"/>
  <c r="F87" i="14"/>
  <c r="P87" i="14"/>
  <c r="T87" i="14"/>
  <c r="R87" i="14"/>
  <c r="K83" i="14"/>
  <c r="V83" i="14"/>
  <c r="P83" i="14"/>
  <c r="G83" i="14"/>
  <c r="T83" i="14"/>
  <c r="S83" i="14"/>
  <c r="O83" i="14"/>
  <c r="R83" i="14"/>
  <c r="Q83" i="14"/>
  <c r="F83" i="14"/>
  <c r="K79" i="14"/>
  <c r="ER79" i="14" s="1"/>
  <c r="O79" i="14"/>
  <c r="F79" i="14"/>
  <c r="R79" i="14"/>
  <c r="T79" i="14"/>
  <c r="Q79" i="14"/>
  <c r="P79" i="14"/>
  <c r="V79" i="14"/>
  <c r="G79" i="14"/>
  <c r="S79" i="14"/>
  <c r="K75" i="14"/>
  <c r="EZ75" i="14" s="1"/>
  <c r="T75" i="14"/>
  <c r="F75" i="14"/>
  <c r="O75" i="14"/>
  <c r="V75" i="14"/>
  <c r="R75" i="14"/>
  <c r="G75" i="14"/>
  <c r="S75" i="14"/>
  <c r="P75" i="14"/>
  <c r="Q75" i="14"/>
  <c r="K71" i="14"/>
  <c r="V71" i="14"/>
  <c r="F71" i="14"/>
  <c r="P71" i="14"/>
  <c r="O71" i="14"/>
  <c r="S71" i="14"/>
  <c r="T71" i="14"/>
  <c r="Q71" i="14"/>
  <c r="G71" i="14"/>
  <c r="K67" i="14"/>
  <c r="DZ67" i="14" s="1"/>
  <c r="S67" i="14"/>
  <c r="T67" i="14"/>
  <c r="O67" i="14"/>
  <c r="Q67" i="14"/>
  <c r="F67" i="14"/>
  <c r="V67" i="14"/>
  <c r="R67" i="14"/>
  <c r="P67" i="14"/>
  <c r="G67" i="14"/>
  <c r="K63" i="14"/>
  <c r="N63" i="14" s="1"/>
  <c r="V63" i="14"/>
  <c r="S63" i="14"/>
  <c r="F63" i="14"/>
  <c r="O63" i="14"/>
  <c r="P63" i="14"/>
  <c r="Q63" i="14"/>
  <c r="G63" i="14"/>
  <c r="T63" i="14"/>
  <c r="K59" i="14"/>
  <c r="EN59" i="14" s="1"/>
  <c r="S59" i="14"/>
  <c r="R59" i="14"/>
  <c r="O59" i="14"/>
  <c r="G59" i="14"/>
  <c r="T59" i="14"/>
  <c r="P59" i="14"/>
  <c r="Q59" i="14"/>
  <c r="F59" i="14"/>
  <c r="V59" i="14"/>
  <c r="K55" i="14"/>
  <c r="HG55" i="14" s="1"/>
  <c r="G55" i="14"/>
  <c r="V55" i="14"/>
  <c r="F55" i="14"/>
  <c r="R55" i="14"/>
  <c r="O55" i="14"/>
  <c r="T55" i="14"/>
  <c r="P55" i="14"/>
  <c r="Q55" i="14"/>
  <c r="S55" i="14"/>
  <c r="K51" i="14"/>
  <c r="P51" i="14"/>
  <c r="G51" i="14"/>
  <c r="F51" i="14"/>
  <c r="Q51" i="14"/>
  <c r="R51" i="14"/>
  <c r="S51" i="14"/>
  <c r="T51" i="14"/>
  <c r="V51" i="14"/>
  <c r="O51" i="14"/>
  <c r="K47" i="14"/>
  <c r="EY47" i="14" s="1"/>
  <c r="F47" i="14"/>
  <c r="T47" i="14"/>
  <c r="O47" i="14"/>
  <c r="G47" i="14"/>
  <c r="V47" i="14"/>
  <c r="Q47" i="14"/>
  <c r="S47" i="14"/>
  <c r="P47" i="14"/>
  <c r="R47" i="14"/>
  <c r="K43" i="14"/>
  <c r="V43" i="14"/>
  <c r="P43" i="14"/>
  <c r="S43" i="14"/>
  <c r="G43" i="14"/>
  <c r="O43" i="14"/>
  <c r="R43" i="14"/>
  <c r="T43" i="14"/>
  <c r="Q43" i="14"/>
  <c r="F43" i="14"/>
  <c r="K39" i="14"/>
  <c r="O39" i="14"/>
  <c r="V39" i="14"/>
  <c r="R39" i="14"/>
  <c r="G39" i="14"/>
  <c r="Q39" i="14"/>
  <c r="F39" i="14"/>
  <c r="S39" i="14"/>
  <c r="T39" i="14"/>
  <c r="P39" i="14"/>
  <c r="K35" i="14"/>
  <c r="G35" i="14"/>
  <c r="T35" i="14"/>
  <c r="O35" i="14"/>
  <c r="R35" i="14"/>
  <c r="V35" i="14"/>
  <c r="F35" i="14"/>
  <c r="Q35" i="14"/>
  <c r="P35" i="14"/>
  <c r="S35" i="14"/>
  <c r="K31" i="14"/>
  <c r="O31" i="14"/>
  <c r="S31" i="14"/>
  <c r="V31" i="14"/>
  <c r="R31" i="14"/>
  <c r="Q31" i="14"/>
  <c r="T31" i="14"/>
  <c r="G31" i="14"/>
  <c r="P31" i="14"/>
  <c r="K27" i="14"/>
  <c r="EG27" i="14" s="1"/>
  <c r="V27" i="14"/>
  <c r="P27" i="14"/>
  <c r="F27" i="14"/>
  <c r="T27" i="14"/>
  <c r="R27" i="14"/>
  <c r="O27" i="14"/>
  <c r="Q27" i="14"/>
  <c r="K23" i="14"/>
  <c r="HO23" i="14" s="1"/>
  <c r="V23" i="14"/>
  <c r="O23" i="14"/>
  <c r="T23" i="14"/>
  <c r="F23" i="14"/>
  <c r="Q23" i="14"/>
  <c r="S23" i="14"/>
  <c r="R23" i="14"/>
  <c r="P23" i="14"/>
  <c r="G23" i="14"/>
  <c r="K19" i="14"/>
  <c r="F19" i="14"/>
  <c r="R19" i="14"/>
  <c r="V19" i="14"/>
  <c r="Q19" i="14"/>
  <c r="G19" i="14"/>
  <c r="O19" i="14"/>
  <c r="P19" i="14"/>
  <c r="S19" i="14"/>
  <c r="T19" i="14"/>
  <c r="K15" i="14"/>
  <c r="HB15" i="14" s="1"/>
  <c r="Q15" i="14"/>
  <c r="O15" i="14"/>
  <c r="P15" i="14"/>
  <c r="T15" i="14"/>
  <c r="V15" i="14"/>
  <c r="S15" i="14"/>
  <c r="R15" i="14"/>
  <c r="F15" i="14"/>
  <c r="K102" i="14"/>
  <c r="P102" i="14"/>
  <c r="S102" i="14"/>
  <c r="G102" i="14"/>
  <c r="T102" i="14"/>
  <c r="Q102" i="14"/>
  <c r="F102" i="14"/>
  <c r="V102" i="14"/>
  <c r="O102" i="14"/>
  <c r="K94" i="14"/>
  <c r="EP94" i="14" s="1"/>
  <c r="V94" i="14"/>
  <c r="G94" i="14"/>
  <c r="R94" i="14"/>
  <c r="Q94" i="14"/>
  <c r="S94" i="14"/>
  <c r="T94" i="14"/>
  <c r="O94" i="14"/>
  <c r="F94" i="14"/>
  <c r="K86" i="14"/>
  <c r="F86" i="14"/>
  <c r="O86" i="14"/>
  <c r="K82" i="14"/>
  <c r="EV82" i="14" s="1"/>
  <c r="R82" i="14"/>
  <c r="O82" i="14"/>
  <c r="G82" i="14"/>
  <c r="V82" i="14"/>
  <c r="F82" i="14"/>
  <c r="Q82" i="14"/>
  <c r="S82" i="14"/>
  <c r="P82" i="14"/>
  <c r="T82" i="14"/>
  <c r="K74" i="14"/>
  <c r="FG74" i="14" s="1"/>
  <c r="V74" i="14"/>
  <c r="G74" i="14"/>
  <c r="F74" i="14"/>
  <c r="Q74" i="14"/>
  <c r="R74" i="14"/>
  <c r="O74" i="14"/>
  <c r="S74" i="14"/>
  <c r="P74" i="14"/>
  <c r="T74" i="14"/>
  <c r="K62" i="14"/>
  <c r="F62" i="14"/>
  <c r="O62" i="14"/>
  <c r="G62" i="14"/>
  <c r="Q62" i="14"/>
  <c r="T62" i="14"/>
  <c r="P62" i="14"/>
  <c r="R62" i="14"/>
  <c r="S62" i="14"/>
  <c r="V62" i="14"/>
  <c r="K54" i="14"/>
  <c r="EZ54" i="14" s="1"/>
  <c r="S54" i="14"/>
  <c r="R54" i="14"/>
  <c r="V54" i="14"/>
  <c r="P54" i="14"/>
  <c r="F54" i="14"/>
  <c r="O54" i="14"/>
  <c r="G54" i="14"/>
  <c r="Q54" i="14"/>
  <c r="T54" i="14"/>
  <c r="K46" i="14"/>
  <c r="DZ46" i="14" s="1"/>
  <c r="G46" i="14"/>
  <c r="S46" i="14"/>
  <c r="V46" i="14"/>
  <c r="F46" i="14"/>
  <c r="O46" i="14"/>
  <c r="P46" i="14"/>
  <c r="Q46" i="14"/>
  <c r="R46" i="14"/>
  <c r="K38" i="14"/>
  <c r="ED38" i="14" s="1"/>
  <c r="G38" i="14"/>
  <c r="V38" i="14"/>
  <c r="T38" i="14"/>
  <c r="Q38" i="14"/>
  <c r="S38" i="14"/>
  <c r="P38" i="14"/>
  <c r="F38" i="14"/>
  <c r="O38" i="14"/>
  <c r="K30" i="14"/>
  <c r="DY30" i="14" s="1"/>
  <c r="F30" i="14"/>
  <c r="T30" i="14"/>
  <c r="R30" i="14"/>
  <c r="O30" i="14"/>
  <c r="G30" i="14"/>
  <c r="P30" i="14"/>
  <c r="V30" i="14"/>
  <c r="S30" i="14"/>
  <c r="Q30" i="14"/>
  <c r="K26" i="14"/>
  <c r="O26" i="14"/>
  <c r="S26" i="14"/>
  <c r="P26" i="14"/>
  <c r="Q26" i="14"/>
  <c r="R26" i="14"/>
  <c r="V26" i="14"/>
  <c r="F26" i="14"/>
  <c r="G26" i="14"/>
  <c r="K14" i="14"/>
  <c r="FD14" i="14" s="1"/>
  <c r="P14" i="14"/>
  <c r="O14" i="14"/>
  <c r="V14" i="14"/>
  <c r="G14" i="14"/>
  <c r="F14" i="14"/>
  <c r="Q14" i="14"/>
  <c r="R14" i="14"/>
  <c r="S14" i="14"/>
  <c r="T14" i="14"/>
  <c r="AR9" i="14"/>
  <c r="F31" i="14"/>
  <c r="R102" i="14"/>
  <c r="T46" i="14"/>
  <c r="K97" i="14"/>
  <c r="K93" i="14"/>
  <c r="P85" i="14"/>
  <c r="K85" i="14"/>
  <c r="GG85" i="14" s="1"/>
  <c r="K77" i="14"/>
  <c r="K73" i="14"/>
  <c r="GC73" i="14" s="1"/>
  <c r="K65" i="14"/>
  <c r="GX65" i="14" s="1"/>
  <c r="T57" i="14"/>
  <c r="K57" i="14"/>
  <c r="FA57" i="14" s="1"/>
  <c r="K53" i="14"/>
  <c r="K49" i="14"/>
  <c r="DT41" i="14"/>
  <c r="K37" i="14"/>
  <c r="FD37" i="14" s="1"/>
  <c r="K29" i="14"/>
  <c r="FJ29" i="14" s="1"/>
  <c r="K25" i="14"/>
  <c r="K17" i="14"/>
  <c r="EQ17" i="14" s="1"/>
  <c r="K100" i="14"/>
  <c r="GJ100" i="14" s="1"/>
  <c r="K96" i="14"/>
  <c r="K92" i="14"/>
  <c r="FE92" i="14" s="1"/>
  <c r="K84" i="14"/>
  <c r="EU84" i="14" s="1"/>
  <c r="K80" i="14"/>
  <c r="EG80" i="14" s="1"/>
  <c r="K76" i="14"/>
  <c r="K72" i="14"/>
  <c r="K68" i="14"/>
  <c r="GH68" i="14" s="1"/>
  <c r="K64" i="14"/>
  <c r="FW64" i="14" s="1"/>
  <c r="K60" i="14"/>
  <c r="K52" i="14"/>
  <c r="K48" i="14"/>
  <c r="DT48" i="14" s="1"/>
  <c r="K44" i="14"/>
  <c r="EW44" i="14" s="1"/>
  <c r="K40" i="14"/>
  <c r="HF40" i="14" s="1"/>
  <c r="K36" i="14"/>
  <c r="HP36" i="14" s="1"/>
  <c r="K32" i="14"/>
  <c r="FD32" i="14" s="1"/>
  <c r="K28" i="14"/>
  <c r="K24" i="14"/>
  <c r="DZ24" i="14" s="1"/>
  <c r="K20" i="14"/>
  <c r="K16" i="14"/>
  <c r="FJ16" i="14" s="1"/>
  <c r="V65" i="14"/>
  <c r="Q65" i="14"/>
  <c r="F65" i="14"/>
  <c r="G65" i="14"/>
  <c r="V92" i="14"/>
  <c r="P92" i="14"/>
  <c r="T92" i="14"/>
  <c r="G92" i="14"/>
  <c r="S92" i="14"/>
  <c r="R92" i="14"/>
  <c r="F92" i="14"/>
  <c r="Q92" i="14"/>
  <c r="O92" i="14"/>
  <c r="V84" i="14"/>
  <c r="O84" i="14"/>
  <c r="S84" i="14"/>
  <c r="Q84" i="14"/>
  <c r="P84" i="14"/>
  <c r="T84" i="14"/>
  <c r="V76" i="14"/>
  <c r="P76" i="14"/>
  <c r="S76" i="14"/>
  <c r="F76" i="14"/>
  <c r="O76" i="14"/>
  <c r="T76" i="14"/>
  <c r="G76" i="14"/>
  <c r="Q76" i="14"/>
  <c r="V68" i="14"/>
  <c r="Q68" i="14"/>
  <c r="F68" i="14"/>
  <c r="S68" i="14"/>
  <c r="G68" i="14"/>
  <c r="T68" i="14"/>
  <c r="R68" i="14"/>
  <c r="O68" i="14"/>
  <c r="P68" i="14"/>
  <c r="V56" i="14"/>
  <c r="R56" i="14"/>
  <c r="T56" i="14"/>
  <c r="F56" i="14"/>
  <c r="G56" i="14"/>
  <c r="P56" i="14"/>
  <c r="S56" i="14"/>
  <c r="F48" i="14"/>
  <c r="S48" i="14"/>
  <c r="P48" i="14"/>
  <c r="R48" i="14"/>
  <c r="Q48" i="14"/>
  <c r="T48" i="14"/>
  <c r="V40" i="14"/>
  <c r="O40" i="14"/>
  <c r="S40" i="14"/>
  <c r="G40" i="14"/>
  <c r="T40" i="14"/>
  <c r="Q40" i="14"/>
  <c r="R40" i="14"/>
  <c r="V32" i="14"/>
  <c r="G32" i="14"/>
  <c r="S32" i="14"/>
  <c r="O32" i="14"/>
  <c r="R32" i="14"/>
  <c r="P32" i="14"/>
  <c r="T32" i="14"/>
  <c r="V20" i="14"/>
  <c r="Q20" i="14"/>
  <c r="G20" i="14"/>
  <c r="R20" i="14"/>
  <c r="F20" i="14"/>
  <c r="O20" i="14"/>
  <c r="T20" i="14"/>
  <c r="P20" i="14"/>
  <c r="S20" i="14"/>
  <c r="D104" i="14"/>
  <c r="V101" i="14"/>
  <c r="R101" i="14"/>
  <c r="T101" i="14"/>
  <c r="F101" i="14"/>
  <c r="P101" i="14"/>
  <c r="Q101" i="14"/>
  <c r="S101" i="14"/>
  <c r="T97" i="14"/>
  <c r="R97" i="14"/>
  <c r="V97" i="14"/>
  <c r="Q97" i="14"/>
  <c r="F97" i="14"/>
  <c r="S97" i="14"/>
  <c r="O97" i="14"/>
  <c r="G93" i="14"/>
  <c r="R93" i="14"/>
  <c r="S93" i="14"/>
  <c r="O93" i="14"/>
  <c r="T93" i="14"/>
  <c r="F93" i="14"/>
  <c r="V89" i="14"/>
  <c r="F89" i="14"/>
  <c r="Q89" i="14"/>
  <c r="S89" i="14"/>
  <c r="O89" i="14"/>
  <c r="T89" i="14"/>
  <c r="P89" i="14"/>
  <c r="V85" i="14"/>
  <c r="G85" i="14"/>
  <c r="F85" i="14"/>
  <c r="T85" i="14"/>
  <c r="S85" i="14"/>
  <c r="Q85" i="14"/>
  <c r="R81" i="14"/>
  <c r="V81" i="14"/>
  <c r="G81" i="14"/>
  <c r="Q81" i="14"/>
  <c r="O81" i="14"/>
  <c r="F81" i="14"/>
  <c r="S81" i="14"/>
  <c r="V77" i="14"/>
  <c r="G77" i="14"/>
  <c r="P77" i="14"/>
  <c r="Q77" i="14"/>
  <c r="S77" i="14"/>
  <c r="R77" i="14"/>
  <c r="F77" i="14"/>
  <c r="G73" i="14"/>
  <c r="F73" i="14"/>
  <c r="S73" i="14"/>
  <c r="R73" i="14"/>
  <c r="T73" i="14"/>
  <c r="V69" i="14"/>
  <c r="S69" i="14"/>
  <c r="O69" i="14"/>
  <c r="P69" i="14"/>
  <c r="R69" i="14"/>
  <c r="Q69" i="14"/>
  <c r="V61" i="14"/>
  <c r="P61" i="14"/>
  <c r="R61" i="14"/>
  <c r="Q61" i="14"/>
  <c r="O61" i="14"/>
  <c r="S61" i="14"/>
  <c r="G61" i="14"/>
  <c r="Q57" i="14"/>
  <c r="V57" i="14"/>
  <c r="F57" i="14"/>
  <c r="O57" i="14"/>
  <c r="G57" i="14"/>
  <c r="R57" i="14"/>
  <c r="T53" i="14"/>
  <c r="G53" i="14"/>
  <c r="P53" i="14"/>
  <c r="V53" i="14"/>
  <c r="F53" i="14"/>
  <c r="Q53" i="14"/>
  <c r="O53" i="14"/>
  <c r="G49" i="14"/>
  <c r="S49" i="14"/>
  <c r="V49" i="14"/>
  <c r="F49" i="14"/>
  <c r="O49" i="14"/>
  <c r="R49" i="14"/>
  <c r="Q49" i="14"/>
  <c r="P49" i="14"/>
  <c r="T49" i="14"/>
  <c r="V45" i="14"/>
  <c r="F45" i="14"/>
  <c r="T45" i="14"/>
  <c r="G45" i="14"/>
  <c r="R45" i="14"/>
  <c r="O45" i="14"/>
  <c r="S45" i="14"/>
  <c r="Q45" i="14"/>
  <c r="P45" i="14"/>
  <c r="V41" i="14"/>
  <c r="G41" i="14"/>
  <c r="S41" i="14"/>
  <c r="F41" i="14"/>
  <c r="Q41" i="14"/>
  <c r="O41" i="14"/>
  <c r="R41" i="14"/>
  <c r="T41" i="14"/>
  <c r="V37" i="14"/>
  <c r="O37" i="14"/>
  <c r="G37" i="14"/>
  <c r="F37" i="14"/>
  <c r="R37" i="14"/>
  <c r="S37" i="14"/>
  <c r="Q37" i="14"/>
  <c r="T37" i="14"/>
  <c r="P37" i="14"/>
  <c r="V33" i="14"/>
  <c r="O33" i="14"/>
  <c r="Q33" i="14"/>
  <c r="R33" i="14"/>
  <c r="G33" i="14"/>
  <c r="P33" i="14"/>
  <c r="S33" i="14"/>
  <c r="F33" i="14"/>
  <c r="T33" i="14"/>
  <c r="O29" i="14"/>
  <c r="T29" i="14"/>
  <c r="V29" i="14"/>
  <c r="G29" i="14"/>
  <c r="P29" i="14"/>
  <c r="Q29" i="14"/>
  <c r="R29" i="14"/>
  <c r="F29" i="14"/>
  <c r="S29" i="14"/>
  <c r="V25" i="14"/>
  <c r="S25" i="14"/>
  <c r="G25" i="14"/>
  <c r="Q25" i="14"/>
  <c r="P25" i="14"/>
  <c r="F25" i="14"/>
  <c r="R25" i="14"/>
  <c r="O25" i="14"/>
  <c r="T25" i="14"/>
  <c r="P21" i="14"/>
  <c r="V21" i="14"/>
  <c r="T21" i="14"/>
  <c r="F21" i="14"/>
  <c r="G21" i="14"/>
  <c r="Q21" i="14"/>
  <c r="S21" i="14"/>
  <c r="O21" i="14"/>
  <c r="R21" i="14"/>
  <c r="R17" i="14"/>
  <c r="V17" i="14"/>
  <c r="O17" i="14"/>
  <c r="G17" i="14"/>
  <c r="S17" i="14"/>
  <c r="T17" i="14"/>
  <c r="F17" i="14"/>
  <c r="Q17" i="14"/>
  <c r="P17" i="14"/>
  <c r="V13" i="14"/>
  <c r="F13" i="14"/>
  <c r="B104" i="14"/>
  <c r="G13" i="14"/>
  <c r="P73" i="14"/>
  <c r="V100" i="14"/>
  <c r="S100" i="14"/>
  <c r="G100" i="14"/>
  <c r="T100" i="14"/>
  <c r="F100" i="14"/>
  <c r="R100" i="14"/>
  <c r="P100" i="14"/>
  <c r="Q100" i="14"/>
  <c r="O100" i="14"/>
  <c r="V96" i="14"/>
  <c r="G96" i="14"/>
  <c r="P96" i="14"/>
  <c r="Q96" i="14"/>
  <c r="O96" i="14"/>
  <c r="T96" i="14"/>
  <c r="S96" i="14"/>
  <c r="F96" i="14"/>
  <c r="R96" i="14"/>
  <c r="V88" i="14"/>
  <c r="P88" i="14"/>
  <c r="F88" i="14"/>
  <c r="Q88" i="14"/>
  <c r="G88" i="14"/>
  <c r="S88" i="14"/>
  <c r="T88" i="14"/>
  <c r="O88" i="14"/>
  <c r="R88" i="14"/>
  <c r="V80" i="14"/>
  <c r="Q80" i="14"/>
  <c r="S80" i="14"/>
  <c r="T80" i="14"/>
  <c r="R80" i="14"/>
  <c r="P80" i="14"/>
  <c r="G80" i="14"/>
  <c r="O80" i="14"/>
  <c r="F80" i="14"/>
  <c r="T72" i="14"/>
  <c r="O72" i="14"/>
  <c r="V72" i="14"/>
  <c r="R72" i="14"/>
  <c r="G72" i="14"/>
  <c r="P72" i="14"/>
  <c r="F72" i="14"/>
  <c r="S72" i="14"/>
  <c r="Q72" i="14"/>
  <c r="V64" i="14"/>
  <c r="R64" i="14"/>
  <c r="S64" i="14"/>
  <c r="F64" i="14"/>
  <c r="T64" i="14"/>
  <c r="P64" i="14"/>
  <c r="Q64" i="14"/>
  <c r="G64" i="14"/>
  <c r="V60" i="14"/>
  <c r="Q60" i="14"/>
  <c r="P60" i="14"/>
  <c r="R60" i="14"/>
  <c r="S60" i="14"/>
  <c r="O60" i="14"/>
  <c r="F60" i="14"/>
  <c r="G60" i="14"/>
  <c r="T60" i="14"/>
  <c r="S52" i="14"/>
  <c r="F52" i="14"/>
  <c r="G52" i="14"/>
  <c r="V52" i="14"/>
  <c r="O52" i="14"/>
  <c r="Q52" i="14"/>
  <c r="R52" i="14"/>
  <c r="P52" i="14"/>
  <c r="V44" i="14"/>
  <c r="F44" i="14"/>
  <c r="P44" i="14"/>
  <c r="T44" i="14"/>
  <c r="S44" i="14"/>
  <c r="Q44" i="14"/>
  <c r="O44" i="14"/>
  <c r="G44" i="14"/>
  <c r="R44" i="14"/>
  <c r="G36" i="14"/>
  <c r="R36" i="14"/>
  <c r="V36" i="14"/>
  <c r="T36" i="14"/>
  <c r="P36" i="14"/>
  <c r="F36" i="14"/>
  <c r="S36" i="14"/>
  <c r="Q36" i="14"/>
  <c r="O36" i="14"/>
  <c r="V28" i="14"/>
  <c r="F28" i="14"/>
  <c r="R28" i="14"/>
  <c r="P28" i="14"/>
  <c r="T28" i="14"/>
  <c r="S28" i="14"/>
  <c r="O28" i="14"/>
  <c r="G28" i="14"/>
  <c r="Q28" i="14"/>
  <c r="V24" i="14"/>
  <c r="Q24" i="14"/>
  <c r="P24" i="14"/>
  <c r="G24" i="14"/>
  <c r="S24" i="14"/>
  <c r="O24" i="14"/>
  <c r="R24" i="14"/>
  <c r="F16" i="14"/>
  <c r="V16" i="14"/>
  <c r="O16" i="14"/>
  <c r="R16" i="14"/>
  <c r="G16" i="14"/>
  <c r="P16" i="14"/>
  <c r="T16" i="14"/>
  <c r="S16" i="14"/>
  <c r="O64" i="14"/>
  <c r="P41" i="14"/>
  <c r="P65" i="14"/>
  <c r="Z102" i="15"/>
  <c r="T102" i="15"/>
  <c r="I102" i="15"/>
  <c r="K102" i="15"/>
  <c r="U102" i="15"/>
  <c r="X102" i="15"/>
  <c r="W102" i="15"/>
  <c r="V102" i="15"/>
  <c r="S102" i="15"/>
  <c r="J102" i="15"/>
  <c r="K98" i="15"/>
  <c r="V98" i="15"/>
  <c r="U98" i="15"/>
  <c r="X98" i="15"/>
  <c r="S98" i="15"/>
  <c r="J98" i="15"/>
  <c r="I98" i="15"/>
  <c r="Z94" i="15"/>
  <c r="T94" i="15"/>
  <c r="X94" i="15"/>
  <c r="K94" i="15"/>
  <c r="I94" i="15"/>
  <c r="V94" i="15"/>
  <c r="S94" i="15"/>
  <c r="U94" i="15"/>
  <c r="V91" i="15"/>
  <c r="V87" i="15"/>
  <c r="S87" i="15"/>
  <c r="Z87" i="15"/>
  <c r="J87" i="15"/>
  <c r="X87" i="15"/>
  <c r="K87" i="15"/>
  <c r="V83" i="15"/>
  <c r="J83" i="15"/>
  <c r="X83" i="15"/>
  <c r="V79" i="15"/>
  <c r="X79" i="15"/>
  <c r="J79" i="15"/>
  <c r="J75" i="15"/>
  <c r="K75" i="15"/>
  <c r="V71" i="15"/>
  <c r="T71" i="15"/>
  <c r="X67" i="15"/>
  <c r="K67" i="15"/>
  <c r="T67" i="15"/>
  <c r="Z63" i="15"/>
  <c r="U63" i="15"/>
  <c r="J63" i="15"/>
  <c r="S63" i="15"/>
  <c r="K59" i="15"/>
  <c r="U59" i="15"/>
  <c r="Z55" i="15"/>
  <c r="U55" i="15"/>
  <c r="W51" i="15"/>
  <c r="J51" i="15"/>
  <c r="Z43" i="15"/>
  <c r="T43" i="15"/>
  <c r="V43" i="15"/>
  <c r="U43" i="15"/>
  <c r="J39" i="15"/>
  <c r="S39" i="15"/>
  <c r="K35" i="15"/>
  <c r="K31" i="15"/>
  <c r="T31" i="15"/>
  <c r="S31" i="15"/>
  <c r="W31" i="15"/>
  <c r="W27" i="15"/>
  <c r="K27" i="15"/>
  <c r="J23" i="15"/>
  <c r="X23" i="15"/>
  <c r="V23" i="15"/>
  <c r="K23" i="15"/>
  <c r="Z19" i="15"/>
  <c r="W19" i="15"/>
  <c r="U15" i="15"/>
  <c r="AU8" i="15"/>
  <c r="AT8" i="15"/>
  <c r="T100" i="15"/>
  <c r="K100" i="15"/>
  <c r="J100" i="15"/>
  <c r="W100" i="15"/>
  <c r="X100" i="15"/>
  <c r="S100" i="15"/>
  <c r="Z100" i="15"/>
  <c r="V100" i="15"/>
  <c r="U100" i="15"/>
  <c r="I100" i="15"/>
  <c r="K96" i="15"/>
  <c r="Z96" i="15"/>
  <c r="V96" i="15"/>
  <c r="J96" i="15"/>
  <c r="I96" i="15"/>
  <c r="U96" i="15"/>
  <c r="X96" i="15"/>
  <c r="W96" i="15"/>
  <c r="S96" i="15"/>
  <c r="T96" i="15"/>
  <c r="Z92" i="15"/>
  <c r="U92" i="15"/>
  <c r="W92" i="15"/>
  <c r="T92" i="15"/>
  <c r="I92" i="15"/>
  <c r="K92" i="15"/>
  <c r="S92" i="15"/>
  <c r="J92" i="15"/>
  <c r="X92" i="15"/>
  <c r="V92" i="15"/>
  <c r="Z88" i="15"/>
  <c r="S88" i="15"/>
  <c r="W88" i="15"/>
  <c r="T88" i="15"/>
  <c r="V88" i="15"/>
  <c r="J88" i="15"/>
  <c r="U88" i="15"/>
  <c r="K88" i="15"/>
  <c r="X88" i="15"/>
  <c r="Z84" i="15"/>
  <c r="W84" i="15"/>
  <c r="V84" i="15"/>
  <c r="X84" i="15"/>
  <c r="K84" i="15"/>
  <c r="J84" i="15"/>
  <c r="U84" i="15"/>
  <c r="I84" i="15"/>
  <c r="T84" i="15"/>
  <c r="U80" i="15"/>
  <c r="Z80" i="15"/>
  <c r="K80" i="15"/>
  <c r="T80" i="15"/>
  <c r="I80" i="15"/>
  <c r="J80" i="15"/>
  <c r="S80" i="15"/>
  <c r="W80" i="15"/>
  <c r="X80" i="15"/>
  <c r="V80" i="15"/>
  <c r="Z76" i="15"/>
  <c r="W76" i="15"/>
  <c r="V76" i="15"/>
  <c r="K76" i="15"/>
  <c r="I76" i="15"/>
  <c r="X76" i="15"/>
  <c r="J76" i="15"/>
  <c r="T76" i="15"/>
  <c r="U76" i="15"/>
  <c r="S76" i="15"/>
  <c r="Z72" i="15"/>
  <c r="W72" i="15"/>
  <c r="J72" i="15"/>
  <c r="I72" i="15"/>
  <c r="S72" i="15"/>
  <c r="T72" i="15"/>
  <c r="V72" i="15"/>
  <c r="U72" i="15"/>
  <c r="K72" i="15"/>
  <c r="X72" i="15"/>
  <c r="Z68" i="15"/>
  <c r="T68" i="15"/>
  <c r="I68" i="15"/>
  <c r="K68" i="15"/>
  <c r="W68" i="15"/>
  <c r="V68" i="15"/>
  <c r="S68" i="15"/>
  <c r="U68" i="15"/>
  <c r="X68" i="15"/>
  <c r="J68" i="15"/>
  <c r="Z64" i="15"/>
  <c r="U64" i="15"/>
  <c r="S64" i="15"/>
  <c r="V64" i="15"/>
  <c r="T64" i="15"/>
  <c r="I64" i="15"/>
  <c r="W64" i="15"/>
  <c r="X64" i="15"/>
  <c r="J64" i="15"/>
  <c r="K64" i="15"/>
  <c r="Z60" i="15"/>
  <c r="K60" i="15"/>
  <c r="I60" i="15"/>
  <c r="T60" i="15"/>
  <c r="J60" i="15"/>
  <c r="S60" i="15"/>
  <c r="X60" i="15"/>
  <c r="U60" i="15"/>
  <c r="W60" i="15"/>
  <c r="V60" i="15"/>
  <c r="S56" i="15"/>
  <c r="Z56" i="15"/>
  <c r="K56" i="15"/>
  <c r="X56" i="15"/>
  <c r="J56" i="15"/>
  <c r="V56" i="15"/>
  <c r="W56" i="15"/>
  <c r="T56" i="15"/>
  <c r="U56" i="15"/>
  <c r="I56" i="15"/>
  <c r="Z52" i="15"/>
  <c r="U52" i="15"/>
  <c r="I52" i="15"/>
  <c r="W52" i="15"/>
  <c r="J52" i="15"/>
  <c r="X52" i="15"/>
  <c r="K52" i="15"/>
  <c r="T52" i="15"/>
  <c r="V52" i="15"/>
  <c r="S52" i="15"/>
  <c r="U48" i="15"/>
  <c r="Z48" i="15"/>
  <c r="X48" i="15"/>
  <c r="K48" i="15"/>
  <c r="W48" i="15"/>
  <c r="V48" i="15"/>
  <c r="S48" i="15"/>
  <c r="T48" i="15"/>
  <c r="J48" i="15"/>
  <c r="I48" i="15"/>
  <c r="Z44" i="15"/>
  <c r="K44" i="15"/>
  <c r="T44" i="15"/>
  <c r="V44" i="15"/>
  <c r="I44" i="15"/>
  <c r="J44" i="15"/>
  <c r="S44" i="15"/>
  <c r="X44" i="15"/>
  <c r="W44" i="15"/>
  <c r="U44" i="15"/>
  <c r="Z40" i="15"/>
  <c r="U40" i="15"/>
  <c r="S40" i="15"/>
  <c r="V40" i="15"/>
  <c r="W40" i="15"/>
  <c r="J40" i="15"/>
  <c r="T40" i="15"/>
  <c r="X40" i="15"/>
  <c r="K40" i="15"/>
  <c r="I40" i="15"/>
  <c r="Z36" i="15"/>
  <c r="J36" i="15"/>
  <c r="S36" i="15"/>
  <c r="X36" i="15"/>
  <c r="K36" i="15"/>
  <c r="T36" i="15"/>
  <c r="W36" i="15"/>
  <c r="I36" i="15"/>
  <c r="V36" i="15"/>
  <c r="Z32" i="15"/>
  <c r="J32" i="15"/>
  <c r="X32" i="15"/>
  <c r="T32" i="15"/>
  <c r="K32" i="15"/>
  <c r="S32" i="15"/>
  <c r="I32" i="15"/>
  <c r="V32" i="15"/>
  <c r="U32" i="15"/>
  <c r="X28" i="15"/>
  <c r="K28" i="15"/>
  <c r="W28" i="15"/>
  <c r="U28" i="15"/>
  <c r="I28" i="15"/>
  <c r="T28" i="15"/>
  <c r="V28" i="15"/>
  <c r="S28" i="15"/>
  <c r="I24" i="15"/>
  <c r="S24" i="15"/>
  <c r="V24" i="15"/>
  <c r="X24" i="15"/>
  <c r="U24" i="15"/>
  <c r="K24" i="15"/>
  <c r="J24" i="15"/>
  <c r="W24" i="15"/>
  <c r="T24" i="15"/>
  <c r="W20" i="15"/>
  <c r="S20" i="15"/>
  <c r="X20" i="15"/>
  <c r="K20" i="15"/>
  <c r="J20" i="15"/>
  <c r="V20" i="15"/>
  <c r="T20" i="15"/>
  <c r="Z20" i="15"/>
  <c r="I20" i="15"/>
  <c r="Z16" i="15"/>
  <c r="V16" i="15"/>
  <c r="T16" i="15"/>
  <c r="S16" i="15"/>
  <c r="X16" i="15"/>
  <c r="I16" i="15"/>
  <c r="W16" i="15"/>
  <c r="U16" i="15"/>
  <c r="K16" i="15"/>
  <c r="J16" i="15"/>
  <c r="AU34" i="15"/>
  <c r="AI34" i="15"/>
  <c r="W98" i="15"/>
  <c r="BQ34" i="15"/>
  <c r="J28" i="15"/>
  <c r="CH34" i="15"/>
  <c r="DS34" i="15"/>
  <c r="BM34" i="15"/>
  <c r="CE34" i="15"/>
  <c r="DG34" i="15"/>
  <c r="DK34" i="15"/>
  <c r="AQ34" i="15"/>
  <c r="CG34" i="15"/>
  <c r="BG34" i="15"/>
  <c r="DV34" i="15"/>
  <c r="BF34" i="15"/>
  <c r="DR34" i="15"/>
  <c r="DW34" i="15"/>
  <c r="BS34" i="15"/>
  <c r="DD34" i="15"/>
  <c r="AD34" i="15"/>
  <c r="AR34" i="15"/>
  <c r="DJ34" i="15"/>
  <c r="BO34" i="15"/>
  <c r="CI34" i="15"/>
  <c r="AY34" i="15"/>
  <c r="BZ34" i="15"/>
  <c r="BA34" i="15"/>
  <c r="DP34" i="15"/>
  <c r="DM34" i="15"/>
  <c r="DQ34" i="15"/>
  <c r="AW34" i="15"/>
  <c r="DN34" i="15"/>
  <c r="DO34" i="15"/>
  <c r="AA34" i="15"/>
  <c r="CV34" i="15"/>
  <c r="BY34" i="15"/>
  <c r="BV34" i="15"/>
  <c r="BK34" i="15"/>
  <c r="BW34" i="15"/>
  <c r="DH34" i="15"/>
  <c r="DE34" i="15"/>
  <c r="AT34" i="15"/>
  <c r="AX34" i="15"/>
  <c r="BE34" i="15"/>
  <c r="BC34" i="15"/>
  <c r="BL34" i="15"/>
  <c r="AP34" i="15"/>
  <c r="CX34" i="15"/>
  <c r="CR34" i="15"/>
  <c r="DT34" i="15"/>
  <c r="BN34" i="15"/>
  <c r="BI34" i="15"/>
  <c r="CY34" i="15"/>
  <c r="CA34" i="15"/>
  <c r="CN34" i="15"/>
  <c r="CC34" i="15"/>
  <c r="DB34" i="15"/>
  <c r="BX34" i="15"/>
  <c r="AS34" i="15"/>
  <c r="CP34" i="15"/>
  <c r="CZ34" i="15"/>
  <c r="AB34" i="15"/>
  <c r="DU34" i="15"/>
  <c r="BU34" i="15"/>
  <c r="CD34" i="15"/>
  <c r="AH34" i="15"/>
  <c r="CU34" i="15"/>
  <c r="AK34" i="15"/>
  <c r="AE34" i="15"/>
  <c r="CF34" i="15"/>
  <c r="BT34" i="15"/>
  <c r="AF34" i="15"/>
  <c r="CK34" i="15"/>
  <c r="CO34" i="15"/>
  <c r="AZ34" i="15"/>
  <c r="AO34" i="15"/>
  <c r="CS34" i="15"/>
  <c r="BH34" i="15"/>
  <c r="CJ34" i="15"/>
  <c r="AV34" i="15"/>
  <c r="BR34" i="15"/>
  <c r="AN34" i="15"/>
  <c r="DF34" i="15"/>
  <c r="CW34" i="15"/>
  <c r="BP34" i="15"/>
  <c r="AC34" i="15"/>
  <c r="BD34" i="15"/>
  <c r="AJ34" i="15"/>
  <c r="BB34" i="15"/>
  <c r="CT34" i="15"/>
  <c r="AM34" i="15"/>
  <c r="DI34" i="15"/>
  <c r="DL34" i="15"/>
  <c r="CQ34" i="15"/>
  <c r="DC34" i="15"/>
  <c r="BJ34" i="15"/>
  <c r="CL34" i="15"/>
  <c r="CM34" i="15"/>
  <c r="CB34" i="15"/>
  <c r="AL34" i="15"/>
  <c r="Z101" i="15"/>
  <c r="K101" i="15"/>
  <c r="V101" i="15"/>
  <c r="U101" i="15"/>
  <c r="J101" i="15"/>
  <c r="T101" i="15"/>
  <c r="S101" i="15"/>
  <c r="W101" i="15"/>
  <c r="X101" i="15"/>
  <c r="Z97" i="15"/>
  <c r="T97" i="15"/>
  <c r="V97" i="15"/>
  <c r="I97" i="15"/>
  <c r="K97" i="15"/>
  <c r="J97" i="15"/>
  <c r="X97" i="15"/>
  <c r="S97" i="15"/>
  <c r="Z90" i="15"/>
  <c r="K90" i="15"/>
  <c r="S90" i="15"/>
  <c r="J90" i="15"/>
  <c r="X90" i="15"/>
  <c r="I90" i="15"/>
  <c r="W90" i="15"/>
  <c r="U90" i="15"/>
  <c r="V90" i="15"/>
  <c r="Z86" i="15"/>
  <c r="W86" i="15"/>
  <c r="J86" i="15"/>
  <c r="S86" i="15"/>
  <c r="X86" i="15"/>
  <c r="T86" i="15"/>
  <c r="V86" i="15"/>
  <c r="U86" i="15"/>
  <c r="K86" i="15"/>
  <c r="I86" i="15"/>
  <c r="V82" i="15"/>
  <c r="I82" i="15"/>
  <c r="X82" i="15"/>
  <c r="K82" i="15"/>
  <c r="W82" i="15"/>
  <c r="T82" i="15"/>
  <c r="J82" i="15"/>
  <c r="U82" i="15"/>
  <c r="S78" i="15"/>
  <c r="U78" i="15"/>
  <c r="V78" i="15"/>
  <c r="X78" i="15"/>
  <c r="I78" i="15"/>
  <c r="T78" i="15"/>
  <c r="W78" i="15"/>
  <c r="U74" i="15"/>
  <c r="J74" i="15"/>
  <c r="Z74" i="15"/>
  <c r="X74" i="15"/>
  <c r="V74" i="15"/>
  <c r="S74" i="15"/>
  <c r="I74" i="15"/>
  <c r="K74" i="15"/>
  <c r="K70" i="15"/>
  <c r="X70" i="15"/>
  <c r="J70" i="15"/>
  <c r="W70" i="15"/>
  <c r="V70" i="15"/>
  <c r="T70" i="15"/>
  <c r="U70" i="15"/>
  <c r="S70" i="15"/>
  <c r="I70" i="15"/>
  <c r="V66" i="15"/>
  <c r="Z66" i="15"/>
  <c r="T66" i="15"/>
  <c r="K66" i="15"/>
  <c r="U66" i="15"/>
  <c r="I66" i="15"/>
  <c r="X66" i="15"/>
  <c r="S66" i="15"/>
  <c r="W66" i="15"/>
  <c r="J66" i="15"/>
  <c r="U62" i="15"/>
  <c r="X62" i="15"/>
  <c r="I62" i="15"/>
  <c r="Z62" i="15"/>
  <c r="K62" i="15"/>
  <c r="W62" i="15"/>
  <c r="J62" i="15"/>
  <c r="V62" i="15"/>
  <c r="S62" i="15"/>
  <c r="W58" i="15"/>
  <c r="K58" i="15"/>
  <c r="V58" i="15"/>
  <c r="U58" i="15"/>
  <c r="J58" i="15"/>
  <c r="S58" i="15"/>
  <c r="X58" i="15"/>
  <c r="T58" i="15"/>
  <c r="Z54" i="15"/>
  <c r="I54" i="15"/>
  <c r="U54" i="15"/>
  <c r="K54" i="15"/>
  <c r="T54" i="15"/>
  <c r="W54" i="15"/>
  <c r="V54" i="15"/>
  <c r="J54" i="15"/>
  <c r="T50" i="15"/>
  <c r="X50" i="15"/>
  <c r="J50" i="15"/>
  <c r="I50" i="15"/>
  <c r="K50" i="15"/>
  <c r="W50" i="15"/>
  <c r="S50" i="15"/>
  <c r="K46" i="15"/>
  <c r="W46" i="15"/>
  <c r="X46" i="15"/>
  <c r="T46" i="15"/>
  <c r="J46" i="15"/>
  <c r="V46" i="15"/>
  <c r="U46" i="15"/>
  <c r="I46" i="15"/>
  <c r="Z46" i="15"/>
  <c r="S46" i="15"/>
  <c r="X42" i="15"/>
  <c r="S42" i="15"/>
  <c r="V42" i="15"/>
  <c r="U42" i="15"/>
  <c r="W42" i="15"/>
  <c r="I42" i="15"/>
  <c r="J42" i="15"/>
  <c r="Z42" i="15"/>
  <c r="T42" i="15"/>
  <c r="W38" i="15"/>
  <c r="J38" i="15"/>
  <c r="X38" i="15"/>
  <c r="I38" i="15"/>
  <c r="U38" i="15"/>
  <c r="K38" i="15"/>
  <c r="V38" i="15"/>
  <c r="T38" i="15"/>
  <c r="S38" i="15"/>
  <c r="U34" i="15"/>
  <c r="I34" i="15"/>
  <c r="T34" i="15"/>
  <c r="S34" i="15"/>
  <c r="V34" i="15"/>
  <c r="W34" i="15"/>
  <c r="Z30" i="15"/>
  <c r="W30" i="15"/>
  <c r="V30" i="15"/>
  <c r="S30" i="15"/>
  <c r="T30" i="15"/>
  <c r="I30" i="15"/>
  <c r="J30" i="15"/>
  <c r="K30" i="15"/>
  <c r="K26" i="15"/>
  <c r="T26" i="15"/>
  <c r="J26" i="15"/>
  <c r="I26" i="15"/>
  <c r="W26" i="15"/>
  <c r="V26" i="15"/>
  <c r="X26" i="15"/>
  <c r="U26" i="15"/>
  <c r="S26" i="15"/>
  <c r="Z22" i="15"/>
  <c r="V22" i="15"/>
  <c r="U22" i="15"/>
  <c r="W22" i="15"/>
  <c r="T22" i="15"/>
  <c r="J22" i="15"/>
  <c r="Z18" i="15"/>
  <c r="S18" i="15"/>
  <c r="V18" i="15"/>
  <c r="T18" i="15"/>
  <c r="I18" i="15"/>
  <c r="U18" i="15"/>
  <c r="K18" i="15"/>
  <c r="X18" i="15"/>
  <c r="J18" i="15"/>
  <c r="W18" i="15"/>
  <c r="Z14" i="15"/>
  <c r="X14" i="15"/>
  <c r="K14" i="15"/>
  <c r="T14" i="15"/>
  <c r="V14" i="15"/>
  <c r="D104" i="15"/>
  <c r="J14" i="15"/>
  <c r="W14" i="15"/>
  <c r="U14" i="15"/>
  <c r="V103" i="15"/>
  <c r="K103" i="15"/>
  <c r="J103" i="15"/>
  <c r="W103" i="15"/>
  <c r="U103" i="15"/>
  <c r="I103" i="15"/>
  <c r="Z103" i="15"/>
  <c r="T103" i="15"/>
  <c r="J99" i="15"/>
  <c r="W99" i="15"/>
  <c r="V99" i="15"/>
  <c r="I99" i="15"/>
  <c r="S99" i="15"/>
  <c r="K95" i="15"/>
  <c r="Z95" i="15"/>
  <c r="I95" i="15"/>
  <c r="T95" i="15"/>
  <c r="I91" i="15"/>
  <c r="W87" i="15"/>
  <c r="I87" i="15"/>
  <c r="I71" i="15"/>
  <c r="I67" i="15"/>
  <c r="I63" i="15"/>
  <c r="I35" i="15"/>
  <c r="I23" i="15"/>
  <c r="I19" i="15"/>
  <c r="F104" i="15"/>
  <c r="X22" i="15"/>
  <c r="I14" i="15"/>
  <c r="X34" i="15"/>
  <c r="V50" i="15"/>
  <c r="J78" i="15"/>
  <c r="U97" i="15"/>
  <c r="W74" i="15"/>
  <c r="W97" i="15"/>
  <c r="K22" i="15"/>
  <c r="K42" i="15"/>
  <c r="BT69" i="15"/>
  <c r="CS69" i="15"/>
  <c r="Z85" i="15"/>
  <c r="T85" i="15"/>
  <c r="CG21" i="15"/>
  <c r="CN21" i="15"/>
  <c r="DN21" i="15"/>
  <c r="T90" i="15"/>
  <c r="Z82" i="15"/>
  <c r="Z78" i="15"/>
  <c r="Z70" i="15"/>
  <c r="Z50" i="15"/>
  <c r="Z38" i="15"/>
  <c r="J34" i="15"/>
  <c r="U30" i="15"/>
  <c r="Z26" i="15"/>
  <c r="S22" i="15"/>
  <c r="S14" i="15"/>
  <c r="U36" i="15"/>
  <c r="W32" i="15"/>
  <c r="Z28" i="15"/>
  <c r="Z24" i="15"/>
  <c r="U20" i="15"/>
  <c r="P55" i="15"/>
  <c r="HE100" i="15"/>
  <c r="P56" i="15"/>
  <c r="ED16" i="15"/>
  <c r="EH16" i="15"/>
  <c r="ET16" i="15"/>
  <c r="EX16" i="15"/>
  <c r="FJ16" i="15"/>
  <c r="FN16" i="15"/>
  <c r="FZ16" i="15"/>
  <c r="GD16" i="15"/>
  <c r="GP16" i="15"/>
  <c r="GT16" i="15"/>
  <c r="HF16" i="15"/>
  <c r="HJ16" i="15"/>
  <c r="EA16" i="15"/>
  <c r="EE16" i="15"/>
  <c r="EQ16" i="15"/>
  <c r="EU16" i="15"/>
  <c r="FG16" i="15"/>
  <c r="FK16" i="15"/>
  <c r="FW16" i="15"/>
  <c r="GA16" i="15"/>
  <c r="GM16" i="15"/>
  <c r="GQ16" i="15"/>
  <c r="HC16" i="15"/>
  <c r="HG16" i="15"/>
  <c r="HS16" i="15"/>
  <c r="DX16" i="15"/>
  <c r="EJ16" i="15"/>
  <c r="EN16" i="15"/>
  <c r="EZ16" i="15"/>
  <c r="FD16" i="15"/>
  <c r="FP16" i="15"/>
  <c r="FT16" i="15"/>
  <c r="GF16" i="15"/>
  <c r="GJ16" i="15"/>
  <c r="GV16" i="15"/>
  <c r="GZ16" i="15"/>
  <c r="HL16" i="15"/>
  <c r="HP16" i="15"/>
  <c r="ES16" i="15"/>
  <c r="FI16" i="15"/>
  <c r="HE16" i="15"/>
  <c r="EG16" i="15"/>
  <c r="GC16" i="15"/>
  <c r="GS16" i="15"/>
  <c r="FA16" i="15"/>
  <c r="FQ16" i="15"/>
  <c r="HM16" i="15"/>
  <c r="FE16" i="15"/>
  <c r="DY16" i="15"/>
  <c r="GK16" i="15"/>
  <c r="EA28" i="15"/>
  <c r="EE28" i="15"/>
  <c r="EQ28" i="15"/>
  <c r="EU28" i="15"/>
  <c r="FG28" i="15"/>
  <c r="FK28" i="15"/>
  <c r="FW28" i="15"/>
  <c r="GA28" i="15"/>
  <c r="GM28" i="15"/>
  <c r="GQ28" i="15"/>
  <c r="HC28" i="15"/>
  <c r="HG28" i="15"/>
  <c r="HS28" i="15"/>
  <c r="DX28" i="15"/>
  <c r="EJ28" i="15"/>
  <c r="EN28" i="15"/>
  <c r="EZ28" i="15"/>
  <c r="FD28" i="15"/>
  <c r="FP28" i="15"/>
  <c r="FT28" i="15"/>
  <c r="GF28" i="15"/>
  <c r="GJ28" i="15"/>
  <c r="GV28" i="15"/>
  <c r="GZ28" i="15"/>
  <c r="HL28" i="15"/>
  <c r="HP28" i="15"/>
  <c r="EC28" i="15"/>
  <c r="EG28" i="15"/>
  <c r="ES28" i="15"/>
  <c r="EW28" i="15"/>
  <c r="FI28" i="15"/>
  <c r="FM28" i="15"/>
  <c r="FY28" i="15"/>
  <c r="GC28" i="15"/>
  <c r="GO28" i="15"/>
  <c r="GS28" i="15"/>
  <c r="HE28" i="15"/>
  <c r="HI28" i="15"/>
  <c r="EH28" i="15"/>
  <c r="EX28" i="15"/>
  <c r="GT28" i="15"/>
  <c r="HJ28" i="15"/>
  <c r="FR28" i="15"/>
  <c r="GH28" i="15"/>
  <c r="DZ28" i="15"/>
  <c r="EP28" i="15"/>
  <c r="GL28" i="15"/>
  <c r="HB28" i="15"/>
  <c r="HF28" i="15"/>
  <c r="FJ28" i="15"/>
  <c r="GP28" i="15"/>
  <c r="EF36" i="15"/>
  <c r="EJ36" i="15"/>
  <c r="EV36" i="15"/>
  <c r="EZ36" i="15"/>
  <c r="FL36" i="15"/>
  <c r="FP36" i="15"/>
  <c r="GB36" i="15"/>
  <c r="GF36" i="15"/>
  <c r="GR36" i="15"/>
  <c r="GV36" i="15"/>
  <c r="HH36" i="15"/>
  <c r="HL36" i="15"/>
  <c r="DY36" i="15"/>
  <c r="EC36" i="15"/>
  <c r="EO36" i="15"/>
  <c r="ES36" i="15"/>
  <c r="FE36" i="15"/>
  <c r="FI36" i="15"/>
  <c r="FU36" i="15"/>
  <c r="FY36" i="15"/>
  <c r="GK36" i="15"/>
  <c r="GO36" i="15"/>
  <c r="HA36" i="15"/>
  <c r="HE36" i="15"/>
  <c r="HQ36" i="15"/>
  <c r="DZ36" i="15"/>
  <c r="EL36" i="15"/>
  <c r="EP36" i="15"/>
  <c r="FB36" i="15"/>
  <c r="FF36" i="15"/>
  <c r="FR36" i="15"/>
  <c r="FV36" i="15"/>
  <c r="GH36" i="15"/>
  <c r="GL36" i="15"/>
  <c r="GX36" i="15"/>
  <c r="HB36" i="15"/>
  <c r="HN36" i="15"/>
  <c r="HR36" i="15"/>
  <c r="FS36" i="15"/>
  <c r="GI36" i="15"/>
  <c r="EA36" i="15"/>
  <c r="EQ36" i="15"/>
  <c r="GM36" i="15"/>
  <c r="HC36" i="15"/>
  <c r="EU36" i="15"/>
  <c r="FK36" i="15"/>
  <c r="HG36" i="15"/>
  <c r="FO36" i="15"/>
  <c r="GU36" i="15"/>
  <c r="EY36" i="15"/>
  <c r="DY48" i="15"/>
  <c r="EC48" i="15"/>
  <c r="EO48" i="15"/>
  <c r="ES48" i="15"/>
  <c r="FE48" i="15"/>
  <c r="FI48" i="15"/>
  <c r="FU48" i="15"/>
  <c r="FY48" i="15"/>
  <c r="GK48" i="15"/>
  <c r="GO48" i="15"/>
  <c r="HA48" i="15"/>
  <c r="HE48" i="15"/>
  <c r="HQ48" i="15"/>
  <c r="DZ48" i="15"/>
  <c r="EL48" i="15"/>
  <c r="EP48" i="15"/>
  <c r="FB48" i="15"/>
  <c r="FF48" i="15"/>
  <c r="FR48" i="15"/>
  <c r="FV48" i="15"/>
  <c r="GH48" i="15"/>
  <c r="GL48" i="15"/>
  <c r="GX48" i="15"/>
  <c r="HB48" i="15"/>
  <c r="HN48" i="15"/>
  <c r="HR48" i="15"/>
  <c r="EI48" i="15"/>
  <c r="EM48" i="15"/>
  <c r="EY48" i="15"/>
  <c r="FC48" i="15"/>
  <c r="FO48" i="15"/>
  <c r="FS48" i="15"/>
  <c r="GE48" i="15"/>
  <c r="GI48" i="15"/>
  <c r="GU48" i="15"/>
  <c r="GY48" i="15"/>
  <c r="HK48" i="15"/>
  <c r="HO48" i="15"/>
  <c r="ER48" i="15"/>
  <c r="FH48" i="15"/>
  <c r="HD48" i="15"/>
  <c r="HT48" i="15"/>
  <c r="FL48" i="15"/>
  <c r="GB48" i="15"/>
  <c r="EJ48" i="15"/>
  <c r="EZ48" i="15"/>
  <c r="GV48" i="15"/>
  <c r="HL48" i="15"/>
  <c r="FD48" i="15"/>
  <c r="HP48" i="15"/>
  <c r="GJ48" i="15"/>
  <c r="DX56" i="15"/>
  <c r="EB56" i="15"/>
  <c r="EF56" i="15"/>
  <c r="EJ56" i="15"/>
  <c r="EN56" i="15"/>
  <c r="ER56" i="15"/>
  <c r="EV56" i="15"/>
  <c r="EZ56" i="15"/>
  <c r="FD56" i="15"/>
  <c r="FH56" i="15"/>
  <c r="FL56" i="15"/>
  <c r="FP56" i="15"/>
  <c r="FT56" i="15"/>
  <c r="FX56" i="15"/>
  <c r="GB56" i="15"/>
  <c r="GF56" i="15"/>
  <c r="GJ56" i="15"/>
  <c r="GN56" i="15"/>
  <c r="GR56" i="15"/>
  <c r="GV56" i="15"/>
  <c r="GZ56" i="15"/>
  <c r="HD56" i="15"/>
  <c r="HH56" i="15"/>
  <c r="HL56" i="15"/>
  <c r="HP56" i="15"/>
  <c r="HT56" i="15"/>
  <c r="DY56" i="15"/>
  <c r="EC56" i="15"/>
  <c r="EG56" i="15"/>
  <c r="EK56" i="15"/>
  <c r="EO56" i="15"/>
  <c r="ES56" i="15"/>
  <c r="EW56" i="15"/>
  <c r="FA56" i="15"/>
  <c r="FE56" i="15"/>
  <c r="FI56" i="15"/>
  <c r="FM56" i="15"/>
  <c r="FQ56" i="15"/>
  <c r="FU56" i="15"/>
  <c r="FY56" i="15"/>
  <c r="GC56" i="15"/>
  <c r="GG56" i="15"/>
  <c r="GK56" i="15"/>
  <c r="GO56" i="15"/>
  <c r="GS56" i="15"/>
  <c r="GW56" i="15"/>
  <c r="HA56" i="15"/>
  <c r="HE56" i="15"/>
  <c r="HI56" i="15"/>
  <c r="HM56" i="15"/>
  <c r="HQ56" i="15"/>
  <c r="DZ56" i="15"/>
  <c r="ED56" i="15"/>
  <c r="EH56" i="15"/>
  <c r="EL56" i="15"/>
  <c r="EP56" i="15"/>
  <c r="ET56" i="15"/>
  <c r="EX56" i="15"/>
  <c r="FB56" i="15"/>
  <c r="FF56" i="15"/>
  <c r="FJ56" i="15"/>
  <c r="FN56" i="15"/>
  <c r="FR56" i="15"/>
  <c r="FV56" i="15"/>
  <c r="FZ56" i="15"/>
  <c r="GD56" i="15"/>
  <c r="GH56" i="15"/>
  <c r="GL56" i="15"/>
  <c r="GP56" i="15"/>
  <c r="GT56" i="15"/>
  <c r="GX56" i="15"/>
  <c r="HB56" i="15"/>
  <c r="HF56" i="15"/>
  <c r="HJ56" i="15"/>
  <c r="HN56" i="15"/>
  <c r="HR56" i="15"/>
  <c r="EM56" i="15"/>
  <c r="FC56" i="15"/>
  <c r="FS56" i="15"/>
  <c r="GI56" i="15"/>
  <c r="GY56" i="15"/>
  <c r="HO56" i="15"/>
  <c r="EA56" i="15"/>
  <c r="EQ56" i="15"/>
  <c r="FG56" i="15"/>
  <c r="FW56" i="15"/>
  <c r="GM56" i="15"/>
  <c r="HC56" i="15"/>
  <c r="HS56" i="15"/>
  <c r="EE56" i="15"/>
  <c r="EU56" i="15"/>
  <c r="FK56" i="15"/>
  <c r="GA56" i="15"/>
  <c r="GQ56" i="15"/>
  <c r="HG56" i="15"/>
  <c r="EY56" i="15"/>
  <c r="HK56" i="15"/>
  <c r="FO56" i="15"/>
  <c r="GE56" i="15"/>
  <c r="EI56" i="15"/>
  <c r="GU56" i="15"/>
  <c r="EG76" i="15"/>
  <c r="EW76" i="15"/>
  <c r="FM76" i="15"/>
  <c r="GC76" i="15"/>
  <c r="GS76" i="15"/>
  <c r="HI76" i="15"/>
  <c r="ED76" i="15"/>
  <c r="ET76" i="15"/>
  <c r="FJ76" i="15"/>
  <c r="FZ76" i="15"/>
  <c r="GP76" i="15"/>
  <c r="HF76" i="15"/>
  <c r="EA76" i="15"/>
  <c r="EQ76" i="15"/>
  <c r="FG76" i="15"/>
  <c r="FW76" i="15"/>
  <c r="GM76" i="15"/>
  <c r="HC76" i="15"/>
  <c r="HS76" i="15"/>
  <c r="FX76" i="15"/>
  <c r="EF76" i="15"/>
  <c r="GR76" i="15"/>
  <c r="FP76" i="15"/>
  <c r="FD76" i="15"/>
  <c r="GJ76" i="15"/>
  <c r="AQ11" i="14"/>
  <c r="EK55" i="15"/>
  <c r="FA55" i="15"/>
  <c r="GG55" i="15"/>
  <c r="GW55" i="15"/>
  <c r="HM55" i="15"/>
  <c r="EX55" i="15"/>
  <c r="FN55" i="15"/>
  <c r="GD55" i="15"/>
  <c r="HJ55" i="15"/>
  <c r="EE55" i="15"/>
  <c r="EU55" i="15"/>
  <c r="GA55" i="15"/>
  <c r="GQ55" i="15"/>
  <c r="HG55" i="15"/>
  <c r="GN55" i="15"/>
  <c r="EV55" i="15"/>
  <c r="HH55" i="15"/>
  <c r="GJ55" i="15"/>
  <c r="HP55" i="15"/>
  <c r="AE63" i="15"/>
  <c r="DV63" i="15"/>
  <c r="DI63" i="15"/>
  <c r="DJ63" i="15"/>
  <c r="CJ63" i="15"/>
  <c r="BM63" i="15"/>
  <c r="CW63" i="15"/>
  <c r="AR63" i="15"/>
  <c r="EG67" i="15"/>
  <c r="FM67" i="15"/>
  <c r="FY67" i="15"/>
  <c r="GC67" i="15"/>
  <c r="GS67" i="15"/>
  <c r="HE67" i="15"/>
  <c r="HI67" i="15"/>
  <c r="ED67" i="15"/>
  <c r="EP67" i="15"/>
  <c r="ET67" i="15"/>
  <c r="FJ67" i="15"/>
  <c r="FV67" i="15"/>
  <c r="FZ67" i="15"/>
  <c r="GP67" i="15"/>
  <c r="HB67" i="15"/>
  <c r="HF67" i="15"/>
  <c r="EA67" i="15"/>
  <c r="EM67" i="15"/>
  <c r="EQ67" i="15"/>
  <c r="FC67" i="15"/>
  <c r="FG67" i="15"/>
  <c r="FK67" i="15"/>
  <c r="FS67" i="15"/>
  <c r="FW67" i="15"/>
  <c r="GA67" i="15"/>
  <c r="GI67" i="15"/>
  <c r="GM67" i="15"/>
  <c r="GQ67" i="15"/>
  <c r="GY67" i="15"/>
  <c r="HC67" i="15"/>
  <c r="HG67" i="15"/>
  <c r="HO67" i="15"/>
  <c r="HS67" i="15"/>
  <c r="EF67" i="15"/>
  <c r="FL67" i="15"/>
  <c r="GB67" i="15"/>
  <c r="GR67" i="15"/>
  <c r="EJ67" i="15"/>
  <c r="EZ67" i="15"/>
  <c r="FP67" i="15"/>
  <c r="GV67" i="15"/>
  <c r="HL67" i="15"/>
  <c r="DX67" i="15"/>
  <c r="FD67" i="15"/>
  <c r="FT67" i="15"/>
  <c r="GJ67" i="15"/>
  <c r="HP67" i="15"/>
  <c r="EB67" i="15"/>
  <c r="GN67" i="15"/>
  <c r="HD67" i="15"/>
  <c r="FH67" i="15"/>
  <c r="HT67" i="15"/>
  <c r="AV60" i="15"/>
  <c r="BD60" i="15"/>
  <c r="DP60" i="15"/>
  <c r="DS60" i="15"/>
  <c r="AY60" i="15"/>
  <c r="CG60" i="15"/>
  <c r="AU60" i="15"/>
  <c r="BT60" i="15"/>
  <c r="BG60" i="15"/>
  <c r="BN60" i="15"/>
  <c r="CP60" i="15"/>
  <c r="DW60" i="15"/>
  <c r="AA60" i="15"/>
  <c r="BZ60" i="15"/>
  <c r="CX60" i="15"/>
  <c r="AS60" i="15"/>
  <c r="AR60" i="15"/>
  <c r="CZ60" i="15"/>
  <c r="DE60" i="15"/>
  <c r="CW60" i="15"/>
  <c r="DX52" i="15"/>
  <c r="EB52" i="15"/>
  <c r="EN52" i="15"/>
  <c r="FD52" i="15"/>
  <c r="FH52" i="15"/>
  <c r="FT52" i="15"/>
  <c r="GJ52" i="15"/>
  <c r="GN52" i="15"/>
  <c r="GZ52" i="15"/>
  <c r="HP52" i="15"/>
  <c r="HT52" i="15"/>
  <c r="EG52" i="15"/>
  <c r="EW52" i="15"/>
  <c r="FA52" i="15"/>
  <c r="FM52" i="15"/>
  <c r="GC52" i="15"/>
  <c r="GG52" i="15"/>
  <c r="GS52" i="15"/>
  <c r="HI52" i="15"/>
  <c r="HM52" i="15"/>
  <c r="ED52" i="15"/>
  <c r="ET52" i="15"/>
  <c r="EX52" i="15"/>
  <c r="FJ52" i="15"/>
  <c r="FZ52" i="15"/>
  <c r="GD52" i="15"/>
  <c r="GP52" i="15"/>
  <c r="HF52" i="15"/>
  <c r="HJ52" i="15"/>
  <c r="EA52" i="15"/>
  <c r="GM52" i="15"/>
  <c r="HC52" i="15"/>
  <c r="EU52" i="15"/>
  <c r="HG52" i="15"/>
  <c r="EI52" i="15"/>
  <c r="GE52" i="15"/>
  <c r="GI52" i="15"/>
  <c r="EM52" i="15"/>
  <c r="FC52" i="15"/>
  <c r="DX60" i="15"/>
  <c r="EB60" i="15"/>
  <c r="EF60" i="15"/>
  <c r="EJ60" i="15"/>
  <c r="EN60" i="15"/>
  <c r="ER60" i="15"/>
  <c r="EV60" i="15"/>
  <c r="EZ60" i="15"/>
  <c r="FD60" i="15"/>
  <c r="FH60" i="15"/>
  <c r="FL60" i="15"/>
  <c r="FP60" i="15"/>
  <c r="FT60" i="15"/>
  <c r="FX60" i="15"/>
  <c r="GB60" i="15"/>
  <c r="GF60" i="15"/>
  <c r="GJ60" i="15"/>
  <c r="GN60" i="15"/>
  <c r="GR60" i="15"/>
  <c r="GV60" i="15"/>
  <c r="GZ60" i="15"/>
  <c r="HD60" i="15"/>
  <c r="HH60" i="15"/>
  <c r="HL60" i="15"/>
  <c r="HP60" i="15"/>
  <c r="HT60" i="15"/>
  <c r="DY60" i="15"/>
  <c r="EC60" i="15"/>
  <c r="EG60" i="15"/>
  <c r="EK60" i="15"/>
  <c r="EO60" i="15"/>
  <c r="ES60" i="15"/>
  <c r="EW60" i="15"/>
  <c r="FA60" i="15"/>
  <c r="FE60" i="15"/>
  <c r="FI60" i="15"/>
  <c r="FM60" i="15"/>
  <c r="FQ60" i="15"/>
  <c r="FU60" i="15"/>
  <c r="FY60" i="15"/>
  <c r="GC60" i="15"/>
  <c r="GG60" i="15"/>
  <c r="GK60" i="15"/>
  <c r="GO60" i="15"/>
  <c r="GS60" i="15"/>
  <c r="GW60" i="15"/>
  <c r="HA60" i="15"/>
  <c r="HE60" i="15"/>
  <c r="HI60" i="15"/>
  <c r="HM60" i="15"/>
  <c r="HQ60" i="15"/>
  <c r="DZ60" i="15"/>
  <c r="ED60" i="15"/>
  <c r="EH60" i="15"/>
  <c r="EL60" i="15"/>
  <c r="EP60" i="15"/>
  <c r="ET60" i="15"/>
  <c r="EX60" i="15"/>
  <c r="FB60" i="15"/>
  <c r="FF60" i="15"/>
  <c r="FJ60" i="15"/>
  <c r="FN60" i="15"/>
  <c r="FR60" i="15"/>
  <c r="FV60" i="15"/>
  <c r="FZ60" i="15"/>
  <c r="GD60" i="15"/>
  <c r="GH60" i="15"/>
  <c r="GL60" i="15"/>
  <c r="GP60" i="15"/>
  <c r="GT60" i="15"/>
  <c r="GX60" i="15"/>
  <c r="HB60" i="15"/>
  <c r="HF60" i="15"/>
  <c r="HJ60" i="15"/>
  <c r="HN60" i="15"/>
  <c r="HR60" i="15"/>
  <c r="EI60" i="15"/>
  <c r="EY60" i="15"/>
  <c r="FO60" i="15"/>
  <c r="GE60" i="15"/>
  <c r="GU60" i="15"/>
  <c r="HK60" i="15"/>
  <c r="EM60" i="15"/>
  <c r="FC60" i="15"/>
  <c r="FS60" i="15"/>
  <c r="GI60" i="15"/>
  <c r="GY60" i="15"/>
  <c r="HO60" i="15"/>
  <c r="EA60" i="15"/>
  <c r="EQ60" i="15"/>
  <c r="FG60" i="15"/>
  <c r="FW60" i="15"/>
  <c r="GM60" i="15"/>
  <c r="HC60" i="15"/>
  <c r="HS60" i="15"/>
  <c r="EE60" i="15"/>
  <c r="GQ60" i="15"/>
  <c r="EU60" i="15"/>
  <c r="HG60" i="15"/>
  <c r="FK60" i="15"/>
  <c r="GA60" i="15"/>
  <c r="DX68" i="15"/>
  <c r="FT68" i="15"/>
  <c r="HP68" i="15"/>
  <c r="FM68" i="15"/>
  <c r="HI68" i="15"/>
  <c r="FJ68" i="15"/>
  <c r="HF68" i="15"/>
  <c r="EU68" i="15"/>
  <c r="HO68" i="15"/>
  <c r="EA24" i="15"/>
  <c r="EE24" i="15"/>
  <c r="EI24" i="15"/>
  <c r="EM24" i="15"/>
  <c r="EQ24" i="15"/>
  <c r="EU24" i="15"/>
  <c r="EY24" i="15"/>
  <c r="DX24" i="15"/>
  <c r="EB24" i="15"/>
  <c r="EF24" i="15"/>
  <c r="EJ24" i="15"/>
  <c r="EN24" i="15"/>
  <c r="ER24" i="15"/>
  <c r="EV24" i="15"/>
  <c r="EZ24" i="15"/>
  <c r="DY24" i="15"/>
  <c r="EG24" i="15"/>
  <c r="EO24" i="15"/>
  <c r="EW24" i="15"/>
  <c r="FC24" i="15"/>
  <c r="FG24" i="15"/>
  <c r="FK24" i="15"/>
  <c r="FO24" i="15"/>
  <c r="FS24" i="15"/>
  <c r="FW24" i="15"/>
  <c r="GA24" i="15"/>
  <c r="GE24" i="15"/>
  <c r="GI24" i="15"/>
  <c r="GM24" i="15"/>
  <c r="GQ24" i="15"/>
  <c r="GU24" i="15"/>
  <c r="GY24" i="15"/>
  <c r="HC24" i="15"/>
  <c r="HG24" i="15"/>
  <c r="HK24" i="15"/>
  <c r="HO24" i="15"/>
  <c r="HS24" i="15"/>
  <c r="DZ24" i="15"/>
  <c r="EH24" i="15"/>
  <c r="EP24" i="15"/>
  <c r="EX24" i="15"/>
  <c r="FD24" i="15"/>
  <c r="FH24" i="15"/>
  <c r="FL24" i="15"/>
  <c r="FP24" i="15"/>
  <c r="FT24" i="15"/>
  <c r="FX24" i="15"/>
  <c r="GB24" i="15"/>
  <c r="GF24" i="15"/>
  <c r="GJ24" i="15"/>
  <c r="GN24" i="15"/>
  <c r="GR24" i="15"/>
  <c r="GV24" i="15"/>
  <c r="GZ24" i="15"/>
  <c r="HD24" i="15"/>
  <c r="HH24" i="15"/>
  <c r="HL24" i="15"/>
  <c r="HP24" i="15"/>
  <c r="HT24" i="15"/>
  <c r="EC24" i="15"/>
  <c r="EK24" i="15"/>
  <c r="ES24" i="15"/>
  <c r="FA24" i="15"/>
  <c r="FE24" i="15"/>
  <c r="FI24" i="15"/>
  <c r="FM24" i="15"/>
  <c r="FQ24" i="15"/>
  <c r="FU24" i="15"/>
  <c r="FY24" i="15"/>
  <c r="GC24" i="15"/>
  <c r="GG24" i="15"/>
  <c r="GK24" i="15"/>
  <c r="GO24" i="15"/>
  <c r="GS24" i="15"/>
  <c r="GW24" i="15"/>
  <c r="HA24" i="15"/>
  <c r="HE24" i="15"/>
  <c r="HI24" i="15"/>
  <c r="HM24" i="15"/>
  <c r="HQ24" i="15"/>
  <c r="FB24" i="15"/>
  <c r="FR24" i="15"/>
  <c r="GH24" i="15"/>
  <c r="GX24" i="15"/>
  <c r="HN24" i="15"/>
  <c r="ED24" i="15"/>
  <c r="FF24" i="15"/>
  <c r="FV24" i="15"/>
  <c r="GL24" i="15"/>
  <c r="HB24" i="15"/>
  <c r="HR24" i="15"/>
  <c r="EL24" i="15"/>
  <c r="FJ24" i="15"/>
  <c r="FZ24" i="15"/>
  <c r="GP24" i="15"/>
  <c r="HF24" i="15"/>
  <c r="FN24" i="15"/>
  <c r="GD24" i="15"/>
  <c r="GT24" i="15"/>
  <c r="ET24" i="15"/>
  <c r="HJ24" i="15"/>
  <c r="DX40" i="15"/>
  <c r="EB40" i="15"/>
  <c r="EF40" i="15"/>
  <c r="EJ40" i="15"/>
  <c r="EN40" i="15"/>
  <c r="ER40" i="15"/>
  <c r="EV40" i="15"/>
  <c r="EZ40" i="15"/>
  <c r="FD40" i="15"/>
  <c r="FH40" i="15"/>
  <c r="FL40" i="15"/>
  <c r="FP40" i="15"/>
  <c r="FT40" i="15"/>
  <c r="FX40" i="15"/>
  <c r="GB40" i="15"/>
  <c r="GF40" i="15"/>
  <c r="GJ40" i="15"/>
  <c r="GN40" i="15"/>
  <c r="GR40" i="15"/>
  <c r="GV40" i="15"/>
  <c r="GZ40" i="15"/>
  <c r="HD40" i="15"/>
  <c r="HH40" i="15"/>
  <c r="DY40" i="15"/>
  <c r="EC40" i="15"/>
  <c r="EG40" i="15"/>
  <c r="EK40" i="15"/>
  <c r="EO40" i="15"/>
  <c r="ES40" i="15"/>
  <c r="EW40" i="15"/>
  <c r="FA40" i="15"/>
  <c r="FE40" i="15"/>
  <c r="FI40" i="15"/>
  <c r="FM40" i="15"/>
  <c r="FQ40" i="15"/>
  <c r="FU40" i="15"/>
  <c r="FY40" i="15"/>
  <c r="GC40" i="15"/>
  <c r="GG40" i="15"/>
  <c r="GK40" i="15"/>
  <c r="GO40" i="15"/>
  <c r="GS40" i="15"/>
  <c r="GW40" i="15"/>
  <c r="HA40" i="15"/>
  <c r="HE40" i="15"/>
  <c r="HI40" i="15"/>
  <c r="EE40" i="15"/>
  <c r="EM40" i="15"/>
  <c r="EU40" i="15"/>
  <c r="FC40" i="15"/>
  <c r="FK40" i="15"/>
  <c r="FS40" i="15"/>
  <c r="GA40" i="15"/>
  <c r="GI40" i="15"/>
  <c r="GQ40" i="15"/>
  <c r="GY40" i="15"/>
  <c r="HG40" i="15"/>
  <c r="HM40" i="15"/>
  <c r="HQ40" i="15"/>
  <c r="DZ40" i="15"/>
  <c r="EH40" i="15"/>
  <c r="EP40" i="15"/>
  <c r="EX40" i="15"/>
  <c r="FF40" i="15"/>
  <c r="FN40" i="15"/>
  <c r="FV40" i="15"/>
  <c r="GD40" i="15"/>
  <c r="GL40" i="15"/>
  <c r="GT40" i="15"/>
  <c r="HB40" i="15"/>
  <c r="HJ40" i="15"/>
  <c r="HN40" i="15"/>
  <c r="HR40" i="15"/>
  <c r="EA40" i="15"/>
  <c r="EI40" i="15"/>
  <c r="EQ40" i="15"/>
  <c r="EY40" i="15"/>
  <c r="FG40" i="15"/>
  <c r="FO40" i="15"/>
  <c r="FW40" i="15"/>
  <c r="GE40" i="15"/>
  <c r="GM40" i="15"/>
  <c r="GU40" i="15"/>
  <c r="HC40" i="15"/>
  <c r="HK40" i="15"/>
  <c r="HO40" i="15"/>
  <c r="HS40" i="15"/>
  <c r="FB40" i="15"/>
  <c r="GH40" i="15"/>
  <c r="HL40" i="15"/>
  <c r="ED40" i="15"/>
  <c r="FJ40" i="15"/>
  <c r="GP40" i="15"/>
  <c r="HP40" i="15"/>
  <c r="EL40" i="15"/>
  <c r="FR40" i="15"/>
  <c r="GX40" i="15"/>
  <c r="HT40" i="15"/>
  <c r="ET40" i="15"/>
  <c r="FZ40" i="15"/>
  <c r="HF40" i="15"/>
  <c r="EC92" i="15"/>
  <c r="EG92" i="15"/>
  <c r="ES92" i="15"/>
  <c r="EW92" i="15"/>
  <c r="FI92" i="15"/>
  <c r="FM92" i="15"/>
  <c r="FU92" i="15"/>
  <c r="FY92" i="15"/>
  <c r="GC92" i="15"/>
  <c r="GG92" i="15"/>
  <c r="GK92" i="15"/>
  <c r="GO92" i="15"/>
  <c r="GS92" i="15"/>
  <c r="GW92" i="15"/>
  <c r="HA92" i="15"/>
  <c r="HE92" i="15"/>
  <c r="HI92" i="15"/>
  <c r="HM92" i="15"/>
  <c r="HQ92" i="15"/>
  <c r="DZ92" i="15"/>
  <c r="ED92" i="15"/>
  <c r="EH92" i="15"/>
  <c r="EL92" i="15"/>
  <c r="EP92" i="15"/>
  <c r="ET92" i="15"/>
  <c r="EX92" i="15"/>
  <c r="FB92" i="15"/>
  <c r="FF92" i="15"/>
  <c r="FJ92" i="15"/>
  <c r="FN92" i="15"/>
  <c r="FR92" i="15"/>
  <c r="FV92" i="15"/>
  <c r="FZ92" i="15"/>
  <c r="GD92" i="15"/>
  <c r="GH92" i="15"/>
  <c r="GL92" i="15"/>
  <c r="GP92" i="15"/>
  <c r="GT92" i="15"/>
  <c r="GX92" i="15"/>
  <c r="HB92" i="15"/>
  <c r="HF92" i="15"/>
  <c r="HJ92" i="15"/>
  <c r="HN92" i="15"/>
  <c r="HR92" i="15"/>
  <c r="EA92" i="15"/>
  <c r="EE92" i="15"/>
  <c r="EI92" i="15"/>
  <c r="EM92" i="15"/>
  <c r="EQ92" i="15"/>
  <c r="EU92" i="15"/>
  <c r="EY92" i="15"/>
  <c r="FC92" i="15"/>
  <c r="FG92" i="15"/>
  <c r="FK92" i="15"/>
  <c r="FO92" i="15"/>
  <c r="FS92" i="15"/>
  <c r="FW92" i="15"/>
  <c r="GA92" i="15"/>
  <c r="GE92" i="15"/>
  <c r="GI92" i="15"/>
  <c r="GM92" i="15"/>
  <c r="GQ92" i="15"/>
  <c r="GU92" i="15"/>
  <c r="GY92" i="15"/>
  <c r="HC92" i="15"/>
  <c r="HG92" i="15"/>
  <c r="HK92" i="15"/>
  <c r="HO92" i="15"/>
  <c r="HS92" i="15"/>
  <c r="EB92" i="15"/>
  <c r="ER92" i="15"/>
  <c r="FH92" i="15"/>
  <c r="FX92" i="15"/>
  <c r="GN92" i="15"/>
  <c r="HD92" i="15"/>
  <c r="HT92" i="15"/>
  <c r="EF92" i="15"/>
  <c r="EV92" i="15"/>
  <c r="FL92" i="15"/>
  <c r="GB92" i="15"/>
  <c r="GR92" i="15"/>
  <c r="HH92" i="15"/>
  <c r="EJ92" i="15"/>
  <c r="EZ92" i="15"/>
  <c r="FP92" i="15"/>
  <c r="GF92" i="15"/>
  <c r="GV92" i="15"/>
  <c r="HL92" i="15"/>
  <c r="EN92" i="15"/>
  <c r="GZ92" i="15"/>
  <c r="FD92" i="15"/>
  <c r="HP92" i="15"/>
  <c r="FT92" i="15"/>
  <c r="DX92" i="15"/>
  <c r="GJ92" i="15"/>
  <c r="AS48" i="15"/>
  <c r="DD48" i="15"/>
  <c r="DY31" i="15"/>
  <c r="EG31" i="15"/>
  <c r="EK31" i="15"/>
  <c r="EO31" i="15"/>
  <c r="EW31" i="15"/>
  <c r="FA31" i="15"/>
  <c r="FE31" i="15"/>
  <c r="FM31" i="15"/>
  <c r="FQ31" i="15"/>
  <c r="FU31" i="15"/>
  <c r="GC31" i="15"/>
  <c r="GG31" i="15"/>
  <c r="GK31" i="15"/>
  <c r="GS31" i="15"/>
  <c r="GW31" i="15"/>
  <c r="HA31" i="15"/>
  <c r="HI31" i="15"/>
  <c r="HM31" i="15"/>
  <c r="HQ31" i="15"/>
  <c r="ED31" i="15"/>
  <c r="EH31" i="15"/>
  <c r="EL31" i="15"/>
  <c r="ET31" i="15"/>
  <c r="EX31" i="15"/>
  <c r="FB31" i="15"/>
  <c r="FJ31" i="15"/>
  <c r="FN31" i="15"/>
  <c r="FR31" i="15"/>
  <c r="FZ31" i="15"/>
  <c r="GD31" i="15"/>
  <c r="GH31" i="15"/>
  <c r="GP31" i="15"/>
  <c r="GT31" i="15"/>
  <c r="GX31" i="15"/>
  <c r="HF31" i="15"/>
  <c r="HJ31" i="15"/>
  <c r="HN31" i="15"/>
  <c r="EA31" i="15"/>
  <c r="EE31" i="15"/>
  <c r="EI31" i="15"/>
  <c r="EQ31" i="15"/>
  <c r="EU31" i="15"/>
  <c r="EY31" i="15"/>
  <c r="FG31" i="15"/>
  <c r="FK31" i="15"/>
  <c r="FO31" i="15"/>
  <c r="FW31" i="15"/>
  <c r="GA31" i="15"/>
  <c r="GE31" i="15"/>
  <c r="GM31" i="15"/>
  <c r="GQ31" i="15"/>
  <c r="GU31" i="15"/>
  <c r="HC31" i="15"/>
  <c r="HG31" i="15"/>
  <c r="HK31" i="15"/>
  <c r="HS31" i="15"/>
  <c r="EF31" i="15"/>
  <c r="EV31" i="15"/>
  <c r="GB31" i="15"/>
  <c r="GR31" i="15"/>
  <c r="HH31" i="15"/>
  <c r="EZ31" i="15"/>
  <c r="FP31" i="15"/>
  <c r="GF31" i="15"/>
  <c r="HL31" i="15"/>
  <c r="DX31" i="15"/>
  <c r="EN31" i="15"/>
  <c r="FT31" i="15"/>
  <c r="GJ31" i="15"/>
  <c r="GZ31" i="15"/>
  <c r="FH31" i="15"/>
  <c r="HT31" i="15"/>
  <c r="FX31" i="15"/>
  <c r="GN31" i="15"/>
  <c r="ER31" i="15"/>
  <c r="HD31" i="15"/>
  <c r="CR55" i="15"/>
  <c r="CK55" i="15"/>
  <c r="CA55" i="15"/>
  <c r="DW55" i="15"/>
  <c r="AK55" i="15"/>
  <c r="CH55" i="15"/>
  <c r="AJ55" i="15"/>
  <c r="BH55" i="15"/>
  <c r="DP55" i="15"/>
  <c r="DK55" i="15"/>
  <c r="DG55" i="15"/>
  <c r="CO55" i="15"/>
  <c r="CT55" i="15"/>
  <c r="AB55" i="15"/>
  <c r="BR56" i="15"/>
  <c r="DK56" i="15"/>
  <c r="AU56" i="15"/>
  <c r="BE56" i="15"/>
  <c r="BX56" i="15"/>
  <c r="BS56" i="15"/>
  <c r="AD56" i="15"/>
  <c r="DW96" i="15"/>
  <c r="AW96" i="15"/>
  <c r="BM96" i="15"/>
  <c r="CC96" i="15"/>
  <c r="CS96" i="15"/>
  <c r="DI96" i="15"/>
  <c r="AC96" i="15"/>
  <c r="AS96" i="15"/>
  <c r="BJ96" i="15"/>
  <c r="BZ96" i="15"/>
  <c r="CP96" i="15"/>
  <c r="DF96" i="15"/>
  <c r="DV96" i="15"/>
  <c r="BT96" i="15"/>
  <c r="CZ96" i="15"/>
  <c r="AJ96" i="15"/>
  <c r="BO96" i="15"/>
  <c r="CU96" i="15"/>
  <c r="AA96" i="15"/>
  <c r="AZ96" i="15"/>
  <c r="CF96" i="15"/>
  <c r="DL96" i="15"/>
  <c r="AM96" i="15"/>
  <c r="BE96" i="15"/>
  <c r="BY96" i="15"/>
  <c r="CW96" i="15"/>
  <c r="DQ96" i="15"/>
  <c r="AO96" i="15"/>
  <c r="BN96" i="15"/>
  <c r="CH96" i="15"/>
  <c r="DB96" i="15"/>
  <c r="AV96" i="15"/>
  <c r="CJ96" i="15"/>
  <c r="AE96" i="15"/>
  <c r="BW96" i="15"/>
  <c r="DK96" i="15"/>
  <c r="AQ96" i="15"/>
  <c r="CN96" i="15"/>
  <c r="AB96" i="15"/>
  <c r="CI96" i="15"/>
  <c r="DO96" i="15"/>
  <c r="AU96" i="15"/>
  <c r="CY96" i="15"/>
  <c r="BK96" i="15"/>
  <c r="BI96" i="15"/>
  <c r="CG96" i="15"/>
  <c r="DA96" i="15"/>
  <c r="DU96" i="15"/>
  <c r="AX96" i="15"/>
  <c r="BR96" i="15"/>
  <c r="CL96" i="15"/>
  <c r="DJ96" i="15"/>
  <c r="BD96" i="15"/>
  <c r="CR96" i="15"/>
  <c r="AP96" i="15"/>
  <c r="CE96" i="15"/>
  <c r="DS96" i="15"/>
  <c r="BH96" i="15"/>
  <c r="CV96" i="15"/>
  <c r="AH96" i="15"/>
  <c r="BC96" i="15"/>
  <c r="BS96" i="15"/>
  <c r="CQ96" i="15"/>
  <c r="BQ96" i="15"/>
  <c r="AN19" i="15"/>
  <c r="BO19" i="15"/>
  <c r="CC19" i="15"/>
  <c r="DI19" i="15"/>
  <c r="CA19" i="15"/>
  <c r="DR19" i="15"/>
  <c r="CR19" i="15"/>
  <c r="BX19" i="15"/>
  <c r="BJ19" i="15"/>
  <c r="DD19" i="15"/>
  <c r="DJ19" i="15"/>
  <c r="AH19" i="15"/>
  <c r="AB19" i="15"/>
  <c r="BF19" i="15"/>
  <c r="CO19" i="15"/>
  <c r="DU19" i="15"/>
  <c r="CQ19" i="15"/>
  <c r="BE19" i="15"/>
  <c r="DN19" i="15"/>
  <c r="CT19" i="15"/>
  <c r="DC19" i="15"/>
  <c r="CU19" i="15"/>
  <c r="AK19" i="15"/>
  <c r="AT19" i="15"/>
  <c r="DY35" i="15"/>
  <c r="EC35" i="15"/>
  <c r="EG35" i="15"/>
  <c r="EO35" i="15"/>
  <c r="ES35" i="15"/>
  <c r="EW35" i="15"/>
  <c r="FE35" i="15"/>
  <c r="FI35" i="15"/>
  <c r="FM35" i="15"/>
  <c r="FU35" i="15"/>
  <c r="FY35" i="15"/>
  <c r="GC35" i="15"/>
  <c r="GK35" i="15"/>
  <c r="GO35" i="15"/>
  <c r="GS35" i="15"/>
  <c r="HA35" i="15"/>
  <c r="HE35" i="15"/>
  <c r="HI35" i="15"/>
  <c r="HQ35" i="15"/>
  <c r="DZ35" i="15"/>
  <c r="ED35" i="15"/>
  <c r="EL35" i="15"/>
  <c r="EP35" i="15"/>
  <c r="ET35" i="15"/>
  <c r="FB35" i="15"/>
  <c r="FF35" i="15"/>
  <c r="FJ35" i="15"/>
  <c r="FR35" i="15"/>
  <c r="FV35" i="15"/>
  <c r="FZ35" i="15"/>
  <c r="GH35" i="15"/>
  <c r="GL35" i="15"/>
  <c r="GP35" i="15"/>
  <c r="GX35" i="15"/>
  <c r="HB35" i="15"/>
  <c r="HF35" i="15"/>
  <c r="HN35" i="15"/>
  <c r="HR35" i="15"/>
  <c r="EA35" i="15"/>
  <c r="EI35" i="15"/>
  <c r="EM35" i="15"/>
  <c r="EQ35" i="15"/>
  <c r="EY35" i="15"/>
  <c r="FC35" i="15"/>
  <c r="FG35" i="15"/>
  <c r="FO35" i="15"/>
  <c r="FS35" i="15"/>
  <c r="FW35" i="15"/>
  <c r="GE35" i="15"/>
  <c r="GI35" i="15"/>
  <c r="GM35" i="15"/>
  <c r="GU35" i="15"/>
  <c r="GY35" i="15"/>
  <c r="HC35" i="15"/>
  <c r="HK35" i="15"/>
  <c r="HO35" i="15"/>
  <c r="HS35" i="15"/>
  <c r="ER35" i="15"/>
  <c r="FH35" i="15"/>
  <c r="FX35" i="15"/>
  <c r="HD35" i="15"/>
  <c r="HT35" i="15"/>
  <c r="EF35" i="15"/>
  <c r="FL35" i="15"/>
  <c r="GB35" i="15"/>
  <c r="GR35" i="15"/>
  <c r="EJ35" i="15"/>
  <c r="EZ35" i="15"/>
  <c r="FP35" i="15"/>
  <c r="GV35" i="15"/>
  <c r="HL35" i="15"/>
  <c r="EN35" i="15"/>
  <c r="GZ35" i="15"/>
  <c r="FD35" i="15"/>
  <c r="HP35" i="15"/>
  <c r="FT35" i="15"/>
  <c r="GJ35" i="15"/>
  <c r="DX35" i="15"/>
  <c r="DY59" i="15"/>
  <c r="EC59" i="15"/>
  <c r="EG59" i="15"/>
  <c r="EK59" i="15"/>
  <c r="EO59" i="15"/>
  <c r="ES59" i="15"/>
  <c r="EW59" i="15"/>
  <c r="FA59" i="15"/>
  <c r="FE59" i="15"/>
  <c r="FI59" i="15"/>
  <c r="FM59" i="15"/>
  <c r="FQ59" i="15"/>
  <c r="FU59" i="15"/>
  <c r="FY59" i="15"/>
  <c r="GC59" i="15"/>
  <c r="GG59" i="15"/>
  <c r="GK59" i="15"/>
  <c r="GO59" i="15"/>
  <c r="GS59" i="15"/>
  <c r="GW59" i="15"/>
  <c r="HA59" i="15"/>
  <c r="HE59" i="15"/>
  <c r="HI59" i="15"/>
  <c r="HM59" i="15"/>
  <c r="HQ59" i="15"/>
  <c r="DZ59" i="15"/>
  <c r="ED59" i="15"/>
  <c r="EH59" i="15"/>
  <c r="EL59" i="15"/>
  <c r="EP59" i="15"/>
  <c r="ET59" i="15"/>
  <c r="EX59" i="15"/>
  <c r="FB59" i="15"/>
  <c r="FF59" i="15"/>
  <c r="FJ59" i="15"/>
  <c r="FN59" i="15"/>
  <c r="FR59" i="15"/>
  <c r="FV59" i="15"/>
  <c r="FZ59" i="15"/>
  <c r="GD59" i="15"/>
  <c r="GH59" i="15"/>
  <c r="GL59" i="15"/>
  <c r="GP59" i="15"/>
  <c r="GT59" i="15"/>
  <c r="GX59" i="15"/>
  <c r="HB59" i="15"/>
  <c r="HF59" i="15"/>
  <c r="HJ59" i="15"/>
  <c r="HN59" i="15"/>
  <c r="HR59" i="15"/>
  <c r="EA59" i="15"/>
  <c r="EE59" i="15"/>
  <c r="EI59" i="15"/>
  <c r="EM59" i="15"/>
  <c r="EQ59" i="15"/>
  <c r="EU59" i="15"/>
  <c r="EY59" i="15"/>
  <c r="FC59" i="15"/>
  <c r="FG59" i="15"/>
  <c r="FK59" i="15"/>
  <c r="FO59" i="15"/>
  <c r="FS59" i="15"/>
  <c r="FW59" i="15"/>
  <c r="GA59" i="15"/>
  <c r="GE59" i="15"/>
  <c r="GI59" i="15"/>
  <c r="GM59" i="15"/>
  <c r="GQ59" i="15"/>
  <c r="GU59" i="15"/>
  <c r="GY59" i="15"/>
  <c r="HC59" i="15"/>
  <c r="HG59" i="15"/>
  <c r="HK59" i="15"/>
  <c r="HO59" i="15"/>
  <c r="HS59" i="15"/>
  <c r="DX59" i="15"/>
  <c r="EN59" i="15"/>
  <c r="FD59" i="15"/>
  <c r="FT59" i="15"/>
  <c r="GJ59" i="15"/>
  <c r="GZ59" i="15"/>
  <c r="HP59" i="15"/>
  <c r="EB59" i="15"/>
  <c r="ER59" i="15"/>
  <c r="FH59" i="15"/>
  <c r="FX59" i="15"/>
  <c r="GN59" i="15"/>
  <c r="HD59" i="15"/>
  <c r="HT59" i="15"/>
  <c r="EF59" i="15"/>
  <c r="EV59" i="15"/>
  <c r="FL59" i="15"/>
  <c r="GB59" i="15"/>
  <c r="GR59" i="15"/>
  <c r="HH59" i="15"/>
  <c r="FP59" i="15"/>
  <c r="GF59" i="15"/>
  <c r="EJ59" i="15"/>
  <c r="GV59" i="15"/>
  <c r="EZ59" i="15"/>
  <c r="HL59" i="15"/>
  <c r="DY71" i="15"/>
  <c r="EC71" i="15"/>
  <c r="EG71" i="15"/>
  <c r="EK71" i="15"/>
  <c r="EO71" i="15"/>
  <c r="ES71" i="15"/>
  <c r="EW71" i="15"/>
  <c r="FA71" i="15"/>
  <c r="FE71" i="15"/>
  <c r="FI71" i="15"/>
  <c r="FM71" i="15"/>
  <c r="FQ71" i="15"/>
  <c r="FU71" i="15"/>
  <c r="FY71" i="15"/>
  <c r="GC71" i="15"/>
  <c r="GG71" i="15"/>
  <c r="GK71" i="15"/>
  <c r="GO71" i="15"/>
  <c r="GS71" i="15"/>
  <c r="GW71" i="15"/>
  <c r="HA71" i="15"/>
  <c r="HE71" i="15"/>
  <c r="HI71" i="15"/>
  <c r="HM71" i="15"/>
  <c r="HQ71" i="15"/>
  <c r="DZ71" i="15"/>
  <c r="ED71" i="15"/>
  <c r="EH71" i="15"/>
  <c r="EL71" i="15"/>
  <c r="EP71" i="15"/>
  <c r="ET71" i="15"/>
  <c r="EX71" i="15"/>
  <c r="FB71" i="15"/>
  <c r="FF71" i="15"/>
  <c r="FJ71" i="15"/>
  <c r="FN71" i="15"/>
  <c r="FR71" i="15"/>
  <c r="FV71" i="15"/>
  <c r="FZ71" i="15"/>
  <c r="GD71" i="15"/>
  <c r="GH71" i="15"/>
  <c r="GL71" i="15"/>
  <c r="GP71" i="15"/>
  <c r="GT71" i="15"/>
  <c r="GX71" i="15"/>
  <c r="HB71" i="15"/>
  <c r="HF71" i="15"/>
  <c r="HJ71" i="15"/>
  <c r="HN71" i="15"/>
  <c r="HR71" i="15"/>
  <c r="EA71" i="15"/>
  <c r="EE71" i="15"/>
  <c r="EI71" i="15"/>
  <c r="EM71" i="15"/>
  <c r="EQ71" i="15"/>
  <c r="EU71" i="15"/>
  <c r="EY71" i="15"/>
  <c r="FC71" i="15"/>
  <c r="FG71" i="15"/>
  <c r="FK71" i="15"/>
  <c r="FO71" i="15"/>
  <c r="FS71" i="15"/>
  <c r="FW71" i="15"/>
  <c r="GA71" i="15"/>
  <c r="GE71" i="15"/>
  <c r="GI71" i="15"/>
  <c r="GM71" i="15"/>
  <c r="GQ71" i="15"/>
  <c r="GU71" i="15"/>
  <c r="GY71" i="15"/>
  <c r="HC71" i="15"/>
  <c r="HG71" i="15"/>
  <c r="HK71" i="15"/>
  <c r="HO71" i="15"/>
  <c r="HS71" i="15"/>
  <c r="EB71" i="15"/>
  <c r="ER71" i="15"/>
  <c r="FH71" i="15"/>
  <c r="FX71" i="15"/>
  <c r="GN71" i="15"/>
  <c r="HD71" i="15"/>
  <c r="HT71" i="15"/>
  <c r="EF71" i="15"/>
  <c r="EV71" i="15"/>
  <c r="FL71" i="15"/>
  <c r="GB71" i="15"/>
  <c r="GR71" i="15"/>
  <c r="HH71" i="15"/>
  <c r="EJ71" i="15"/>
  <c r="EZ71" i="15"/>
  <c r="FP71" i="15"/>
  <c r="GF71" i="15"/>
  <c r="GV71" i="15"/>
  <c r="HL71" i="15"/>
  <c r="FT71" i="15"/>
  <c r="DX71" i="15"/>
  <c r="GJ71" i="15"/>
  <c r="EN71" i="15"/>
  <c r="GZ71" i="15"/>
  <c r="FD71" i="15"/>
  <c r="HP71" i="15"/>
  <c r="BY48" i="15"/>
  <c r="BJ48" i="15"/>
  <c r="DV48" i="15"/>
  <c r="AY48" i="15"/>
  <c r="CJ48" i="15"/>
  <c r="DI48" i="15"/>
  <c r="AT48" i="15"/>
  <c r="BZ48" i="15"/>
  <c r="BP48" i="15"/>
  <c r="CB48" i="15"/>
  <c r="DM48" i="15"/>
  <c r="AC48" i="15"/>
  <c r="DC48" i="15"/>
  <c r="BH69" i="15"/>
  <c r="AV69" i="15"/>
  <c r="BE69" i="15"/>
  <c r="BV69" i="15"/>
  <c r="DS69" i="15"/>
  <c r="CA69" i="15"/>
  <c r="CN69" i="15"/>
  <c r="DQ69" i="15"/>
  <c r="BC69" i="15"/>
  <c r="AU69" i="15"/>
  <c r="DH69" i="15"/>
  <c r="DJ69" i="15"/>
  <c r="AB69" i="15"/>
  <c r="BY69" i="15"/>
  <c r="AS69" i="15"/>
  <c r="CP69" i="15"/>
  <c r="T87" i="15"/>
  <c r="X39" i="15"/>
  <c r="AI48" i="15"/>
  <c r="CE48" i="15"/>
  <c r="CK48" i="15"/>
  <c r="CE69" i="15"/>
  <c r="DY51" i="15"/>
  <c r="EC51" i="15"/>
  <c r="EG51" i="15"/>
  <c r="EK51" i="15"/>
  <c r="EO51" i="15"/>
  <c r="ES51" i="15"/>
  <c r="EW51" i="15"/>
  <c r="FA51" i="15"/>
  <c r="FE51" i="15"/>
  <c r="FI51" i="15"/>
  <c r="FM51" i="15"/>
  <c r="FQ51" i="15"/>
  <c r="FU51" i="15"/>
  <c r="FY51" i="15"/>
  <c r="GC51" i="15"/>
  <c r="GG51" i="15"/>
  <c r="GK51" i="15"/>
  <c r="GO51" i="15"/>
  <c r="GS51" i="15"/>
  <c r="GW51" i="15"/>
  <c r="HA51" i="15"/>
  <c r="HE51" i="15"/>
  <c r="HI51" i="15"/>
  <c r="HM51" i="15"/>
  <c r="HQ51" i="15"/>
  <c r="DZ51" i="15"/>
  <c r="ED51" i="15"/>
  <c r="EH51" i="15"/>
  <c r="EL51" i="15"/>
  <c r="EP51" i="15"/>
  <c r="ET51" i="15"/>
  <c r="EX51" i="15"/>
  <c r="FB51" i="15"/>
  <c r="FF51" i="15"/>
  <c r="FJ51" i="15"/>
  <c r="FN51" i="15"/>
  <c r="FR51" i="15"/>
  <c r="FV51" i="15"/>
  <c r="FZ51" i="15"/>
  <c r="GD51" i="15"/>
  <c r="GH51" i="15"/>
  <c r="GL51" i="15"/>
  <c r="GP51" i="15"/>
  <c r="GT51" i="15"/>
  <c r="GX51" i="15"/>
  <c r="HB51" i="15"/>
  <c r="HF51" i="15"/>
  <c r="HJ51" i="15"/>
  <c r="HN51" i="15"/>
  <c r="HR51" i="15"/>
  <c r="EA51" i="15"/>
  <c r="EE51" i="15"/>
  <c r="EI51" i="15"/>
  <c r="EM51" i="15"/>
  <c r="EQ51" i="15"/>
  <c r="EU51" i="15"/>
  <c r="EY51" i="15"/>
  <c r="FC51" i="15"/>
  <c r="FG51" i="15"/>
  <c r="FK51" i="15"/>
  <c r="FO51" i="15"/>
  <c r="FS51" i="15"/>
  <c r="FW51" i="15"/>
  <c r="GA51" i="15"/>
  <c r="GE51" i="15"/>
  <c r="GI51" i="15"/>
  <c r="GM51" i="15"/>
  <c r="GQ51" i="15"/>
  <c r="GU51" i="15"/>
  <c r="GY51" i="15"/>
  <c r="HC51" i="15"/>
  <c r="HG51" i="15"/>
  <c r="HK51" i="15"/>
  <c r="HO51" i="15"/>
  <c r="HS51" i="15"/>
  <c r="EF51" i="15"/>
  <c r="EV51" i="15"/>
  <c r="FL51" i="15"/>
  <c r="GB51" i="15"/>
  <c r="GR51" i="15"/>
  <c r="HH51" i="15"/>
  <c r="EJ51" i="15"/>
  <c r="EZ51" i="15"/>
  <c r="FP51" i="15"/>
  <c r="GF51" i="15"/>
  <c r="GV51" i="15"/>
  <c r="HL51" i="15"/>
  <c r="DX51" i="15"/>
  <c r="EN51" i="15"/>
  <c r="FD51" i="15"/>
  <c r="FT51" i="15"/>
  <c r="GJ51" i="15"/>
  <c r="GZ51" i="15"/>
  <c r="HP51" i="15"/>
  <c r="ER51" i="15"/>
  <c r="HD51" i="15"/>
  <c r="FH51" i="15"/>
  <c r="HT51" i="15"/>
  <c r="FX51" i="15"/>
  <c r="EB51" i="15"/>
  <c r="GN51" i="15"/>
  <c r="DY80" i="15"/>
  <c r="EC80" i="15"/>
  <c r="EG80" i="15"/>
  <c r="EK80" i="15"/>
  <c r="EO80" i="15"/>
  <c r="ES80" i="15"/>
  <c r="EW80" i="15"/>
  <c r="FA80" i="15"/>
  <c r="FE80" i="15"/>
  <c r="FI80" i="15"/>
  <c r="FM80" i="15"/>
  <c r="FQ80" i="15"/>
  <c r="FU80" i="15"/>
  <c r="FY80" i="15"/>
  <c r="GC80" i="15"/>
  <c r="GG80" i="15"/>
  <c r="GK80" i="15"/>
  <c r="GO80" i="15"/>
  <c r="GS80" i="15"/>
  <c r="GW80" i="15"/>
  <c r="HA80" i="15"/>
  <c r="HE80" i="15"/>
  <c r="HI80" i="15"/>
  <c r="HM80" i="15"/>
  <c r="HQ80" i="15"/>
  <c r="DZ80" i="15"/>
  <c r="ED80" i="15"/>
  <c r="EH80" i="15"/>
  <c r="EL80" i="15"/>
  <c r="EP80" i="15"/>
  <c r="ET80" i="15"/>
  <c r="EX80" i="15"/>
  <c r="FB80" i="15"/>
  <c r="FF80" i="15"/>
  <c r="FJ80" i="15"/>
  <c r="FN80" i="15"/>
  <c r="FR80" i="15"/>
  <c r="FV80" i="15"/>
  <c r="FZ80" i="15"/>
  <c r="GD80" i="15"/>
  <c r="GH80" i="15"/>
  <c r="GL80" i="15"/>
  <c r="GP80" i="15"/>
  <c r="GT80" i="15"/>
  <c r="GX80" i="15"/>
  <c r="HB80" i="15"/>
  <c r="HF80" i="15"/>
  <c r="HJ80" i="15"/>
  <c r="HN80" i="15"/>
  <c r="HR80" i="15"/>
  <c r="EA80" i="15"/>
  <c r="EE80" i="15"/>
  <c r="EI80" i="15"/>
  <c r="EM80" i="15"/>
  <c r="EQ80" i="15"/>
  <c r="EU80" i="15"/>
  <c r="EY80" i="15"/>
  <c r="FC80" i="15"/>
  <c r="FG80" i="15"/>
  <c r="FK80" i="15"/>
  <c r="FO80" i="15"/>
  <c r="FS80" i="15"/>
  <c r="FW80" i="15"/>
  <c r="GA80" i="15"/>
  <c r="GE80" i="15"/>
  <c r="GI80" i="15"/>
  <c r="GM80" i="15"/>
  <c r="GQ80" i="15"/>
  <c r="GU80" i="15"/>
  <c r="GY80" i="15"/>
  <c r="HC80" i="15"/>
  <c r="HG80" i="15"/>
  <c r="HK80" i="15"/>
  <c r="HO80" i="15"/>
  <c r="HS80" i="15"/>
  <c r="DX80" i="15"/>
  <c r="EN80" i="15"/>
  <c r="FD80" i="15"/>
  <c r="FT80" i="15"/>
  <c r="GJ80" i="15"/>
  <c r="GZ80" i="15"/>
  <c r="HP80" i="15"/>
  <c r="EB80" i="15"/>
  <c r="ER80" i="15"/>
  <c r="FH80" i="15"/>
  <c r="FX80" i="15"/>
  <c r="GN80" i="15"/>
  <c r="HD80" i="15"/>
  <c r="HT80" i="15"/>
  <c r="EF80" i="15"/>
  <c r="EV80" i="15"/>
  <c r="FL80" i="15"/>
  <c r="GB80" i="15"/>
  <c r="GR80" i="15"/>
  <c r="HH80" i="15"/>
  <c r="EJ80" i="15"/>
  <c r="GV80" i="15"/>
  <c r="EZ80" i="15"/>
  <c r="HL80" i="15"/>
  <c r="FP80" i="15"/>
  <c r="GF80" i="15"/>
  <c r="Z10" i="15"/>
  <c r="J10" i="15"/>
  <c r="Z7" i="15"/>
  <c r="AU7" i="15" s="1"/>
  <c r="AT7" i="15" s="1"/>
  <c r="EQ7" i="15" s="1"/>
  <c r="J7" i="15"/>
  <c r="K7" i="15"/>
  <c r="R7" i="15"/>
  <c r="X103" i="15"/>
  <c r="S103" i="15"/>
  <c r="Z99" i="15"/>
  <c r="X99" i="15"/>
  <c r="K99" i="15"/>
  <c r="U99" i="15"/>
  <c r="T99" i="15"/>
  <c r="V95" i="15"/>
  <c r="U95" i="15"/>
  <c r="X95" i="15"/>
  <c r="W95" i="15"/>
  <c r="J95" i="15"/>
  <c r="S95" i="15"/>
  <c r="Z91" i="15"/>
  <c r="T91" i="15"/>
  <c r="W91" i="15"/>
  <c r="Z83" i="15"/>
  <c r="I83" i="15"/>
  <c r="W79" i="15"/>
  <c r="U79" i="15"/>
  <c r="T79" i="15"/>
  <c r="I79" i="15"/>
  <c r="I75" i="15"/>
  <c r="X75" i="15"/>
  <c r="V75" i="15"/>
  <c r="T75" i="15"/>
  <c r="W75" i="15"/>
  <c r="Z75" i="15"/>
  <c r="S75" i="15"/>
  <c r="X71" i="15"/>
  <c r="J71" i="15"/>
  <c r="J67" i="15"/>
  <c r="W67" i="15"/>
  <c r="I59" i="15"/>
  <c r="W59" i="15"/>
  <c r="V59" i="15"/>
  <c r="I55" i="15"/>
  <c r="T55" i="15"/>
  <c r="K51" i="15"/>
  <c r="S51" i="15"/>
  <c r="I51" i="15"/>
  <c r="U47" i="15"/>
  <c r="W47" i="15"/>
  <c r="I47" i="15"/>
  <c r="Z47" i="15"/>
  <c r="V47" i="15"/>
  <c r="I43" i="15"/>
  <c r="X43" i="15"/>
  <c r="U39" i="15"/>
  <c r="T39" i="15"/>
  <c r="V39" i="15"/>
  <c r="W39" i="15"/>
  <c r="K39" i="15"/>
  <c r="I39" i="15"/>
  <c r="U35" i="15"/>
  <c r="V35" i="15"/>
  <c r="I31" i="15"/>
  <c r="Z31" i="15"/>
  <c r="X31" i="15"/>
  <c r="U31" i="15"/>
  <c r="I27" i="15"/>
  <c r="S27" i="15"/>
  <c r="Z27" i="15"/>
  <c r="X27" i="15"/>
  <c r="J27" i="15"/>
  <c r="U27" i="15"/>
  <c r="T27" i="15"/>
  <c r="T23" i="15"/>
  <c r="Z23" i="15"/>
  <c r="X19" i="15"/>
  <c r="S19" i="15"/>
  <c r="K19" i="15"/>
  <c r="V19" i="15"/>
  <c r="T19" i="15"/>
  <c r="I15" i="15"/>
  <c r="K15" i="15"/>
  <c r="W15" i="15"/>
  <c r="T15" i="15"/>
  <c r="J15" i="15"/>
  <c r="J11" i="15"/>
  <c r="K11" i="15"/>
  <c r="U11" i="15" s="1"/>
  <c r="I7" i="15"/>
  <c r="I4" i="15"/>
  <c r="J4" i="15"/>
  <c r="K4" i="15"/>
  <c r="R4" i="15" s="1"/>
  <c r="BI100" i="15"/>
  <c r="CG100" i="15"/>
  <c r="DA100" i="15"/>
  <c r="DU100" i="15"/>
  <c r="AO100" i="15"/>
  <c r="BF100" i="15"/>
  <c r="BV100" i="15"/>
  <c r="CL100" i="15"/>
  <c r="BC16" i="15"/>
  <c r="BW16" i="15"/>
  <c r="CU16" i="15"/>
  <c r="DO16" i="15"/>
  <c r="BF16" i="15"/>
  <c r="CL16" i="15"/>
  <c r="DM16" i="15"/>
  <c r="BU16" i="15"/>
  <c r="DL16" i="15"/>
  <c r="BZ16" i="15"/>
  <c r="DV16" i="15"/>
  <c r="CV16" i="15"/>
  <c r="CO16" i="15"/>
  <c r="DJ16" i="15"/>
  <c r="CZ16" i="15"/>
  <c r="AK16" i="15"/>
  <c r="AH16" i="15"/>
  <c r="AA16" i="15"/>
  <c r="AR16" i="15"/>
  <c r="Z98" i="15"/>
  <c r="BE98" i="15"/>
  <c r="T98" i="15"/>
  <c r="X91" i="15"/>
  <c r="K91" i="15"/>
  <c r="U91" i="15"/>
  <c r="J91" i="15"/>
  <c r="S83" i="15"/>
  <c r="W83" i="15"/>
  <c r="K79" i="15"/>
  <c r="U75" i="15"/>
  <c r="Z71" i="15"/>
  <c r="W71" i="15"/>
  <c r="K71" i="15"/>
  <c r="U67" i="15"/>
  <c r="V67" i="15"/>
  <c r="K63" i="15"/>
  <c r="T63" i="15"/>
  <c r="X59" i="15"/>
  <c r="J59" i="15"/>
  <c r="T59" i="15"/>
  <c r="X55" i="15"/>
  <c r="K55" i="15"/>
  <c r="T51" i="15"/>
  <c r="U51" i="15"/>
  <c r="T47" i="15"/>
  <c r="K47" i="15"/>
  <c r="W43" i="15"/>
  <c r="J43" i="15"/>
  <c r="W35" i="15"/>
  <c r="Z35" i="15"/>
  <c r="S35" i="15"/>
  <c r="Z12" i="15"/>
  <c r="J12" i="15"/>
  <c r="I12" i="15"/>
  <c r="Z9" i="15"/>
  <c r="J9" i="15"/>
  <c r="AT100" i="15"/>
  <c r="CA100" i="15"/>
  <c r="AD100" i="15"/>
  <c r="DA44" i="15"/>
  <c r="AU100" i="15"/>
  <c r="AB100" i="15"/>
  <c r="CV100" i="15"/>
  <c r="BP100" i="15"/>
  <c r="AL100" i="15"/>
  <c r="DK100" i="15"/>
  <c r="CE100" i="15"/>
  <c r="AY100" i="15"/>
  <c r="DP100" i="15"/>
  <c r="CJ100" i="15"/>
  <c r="BD100" i="15"/>
  <c r="DN100" i="15"/>
  <c r="CX100" i="15"/>
  <c r="CD100" i="15"/>
  <c r="BJ100" i="15"/>
  <c r="AK100" i="15"/>
  <c r="DM100" i="15"/>
  <c r="CK100" i="15"/>
  <c r="BE100" i="15"/>
  <c r="AI16" i="15"/>
  <c r="AD16" i="15"/>
  <c r="BM16" i="15"/>
  <c r="DQ16" i="15"/>
  <c r="BX16" i="15"/>
  <c r="BT16" i="15"/>
  <c r="CK16" i="15"/>
  <c r="CX16" i="15"/>
  <c r="BH16" i="15"/>
  <c r="CR16" i="15"/>
  <c r="BA16" i="15"/>
  <c r="DC16" i="15"/>
  <c r="CE16" i="15"/>
  <c r="AY16" i="15"/>
  <c r="CD74" i="15"/>
  <c r="BI74" i="15"/>
  <c r="J94" i="15"/>
  <c r="T35" i="15"/>
  <c r="Z39" i="15"/>
  <c r="S43" i="15"/>
  <c r="V51" i="15"/>
  <c r="Z51" i="15"/>
  <c r="V55" i="15"/>
  <c r="Z59" i="15"/>
  <c r="V63" i="15"/>
  <c r="S67" i="15"/>
  <c r="U71" i="15"/>
  <c r="Z79" i="15"/>
  <c r="S79" i="15"/>
  <c r="U87" i="15"/>
  <c r="I58" i="15"/>
  <c r="W94" i="15"/>
  <c r="K9" i="15"/>
  <c r="S82" i="15"/>
  <c r="T74" i="15"/>
  <c r="Z58" i="15"/>
  <c r="S54" i="15"/>
  <c r="J31" i="15"/>
  <c r="V27" i="15"/>
  <c r="S23" i="15"/>
  <c r="U19" i="15"/>
  <c r="J19" i="15"/>
  <c r="S15" i="15"/>
  <c r="V15" i="15"/>
  <c r="X15" i="15"/>
  <c r="T83" i="15"/>
  <c r="DG100" i="15"/>
  <c r="AU16" i="15"/>
  <c r="AR100" i="15"/>
  <c r="DT100" i="15"/>
  <c r="CN100" i="15"/>
  <c r="BH100" i="15"/>
  <c r="AF100" i="15"/>
  <c r="DC100" i="15"/>
  <c r="BW100" i="15"/>
  <c r="AP100" i="15"/>
  <c r="DH100" i="15"/>
  <c r="CB100" i="15"/>
  <c r="AV100" i="15"/>
  <c r="DJ100" i="15"/>
  <c r="CT100" i="15"/>
  <c r="BZ100" i="15"/>
  <c r="BB100" i="15"/>
  <c r="AG100" i="15"/>
  <c r="DE100" i="15"/>
  <c r="BY100" i="15"/>
  <c r="BA100" i="15"/>
  <c r="U83" i="15"/>
  <c r="S91" i="15"/>
  <c r="AF16" i="15"/>
  <c r="BP16" i="15"/>
  <c r="DA16" i="15"/>
  <c r="CS16" i="15"/>
  <c r="DP16" i="15"/>
  <c r="BJ16" i="15"/>
  <c r="BR16" i="15"/>
  <c r="CP16" i="15"/>
  <c r="DR16" i="15"/>
  <c r="CB16" i="15"/>
  <c r="AV16" i="15"/>
  <c r="CY16" i="15"/>
  <c r="BS16" i="15"/>
  <c r="K83" i="15"/>
  <c r="DX72" i="15"/>
  <c r="EB72" i="15"/>
  <c r="EF72" i="15"/>
  <c r="EJ72" i="15"/>
  <c r="EN72" i="15"/>
  <c r="ER72" i="15"/>
  <c r="EV72" i="15"/>
  <c r="EZ72" i="15"/>
  <c r="FD72" i="15"/>
  <c r="FH72" i="15"/>
  <c r="FL72" i="15"/>
  <c r="FP72" i="15"/>
  <c r="FT72" i="15"/>
  <c r="FX72" i="15"/>
  <c r="GB72" i="15"/>
  <c r="GF72" i="15"/>
  <c r="GJ72" i="15"/>
  <c r="GN72" i="15"/>
  <c r="GR72" i="15"/>
  <c r="GV72" i="15"/>
  <c r="GZ72" i="15"/>
  <c r="HD72" i="15"/>
  <c r="HH72" i="15"/>
  <c r="HL72" i="15"/>
  <c r="HP72" i="15"/>
  <c r="HT72" i="15"/>
  <c r="DY72" i="15"/>
  <c r="EC72" i="15"/>
  <c r="EG72" i="15"/>
  <c r="EK72" i="15"/>
  <c r="EO72" i="15"/>
  <c r="ES72" i="15"/>
  <c r="EW72" i="15"/>
  <c r="FA72" i="15"/>
  <c r="FE72" i="15"/>
  <c r="FI72" i="15"/>
  <c r="FM72" i="15"/>
  <c r="FQ72" i="15"/>
  <c r="FU72" i="15"/>
  <c r="FY72" i="15"/>
  <c r="GC72" i="15"/>
  <c r="GG72" i="15"/>
  <c r="GK72" i="15"/>
  <c r="GO72" i="15"/>
  <c r="GS72" i="15"/>
  <c r="GW72" i="15"/>
  <c r="HA72" i="15"/>
  <c r="HE72" i="15"/>
  <c r="HI72" i="15"/>
  <c r="HM72" i="15"/>
  <c r="HQ72" i="15"/>
  <c r="DZ72" i="15"/>
  <c r="ED72" i="15"/>
  <c r="EH72" i="15"/>
  <c r="EL72" i="15"/>
  <c r="EP72" i="15"/>
  <c r="ET72" i="15"/>
  <c r="EX72" i="15"/>
  <c r="FB72" i="15"/>
  <c r="FF72" i="15"/>
  <c r="FJ72" i="15"/>
  <c r="FN72" i="15"/>
  <c r="FR72" i="15"/>
  <c r="FV72" i="15"/>
  <c r="FZ72" i="15"/>
  <c r="GD72" i="15"/>
  <c r="GH72" i="15"/>
  <c r="GL72" i="15"/>
  <c r="GP72" i="15"/>
  <c r="GT72" i="15"/>
  <c r="GX72" i="15"/>
  <c r="HB72" i="15"/>
  <c r="HF72" i="15"/>
  <c r="HJ72" i="15"/>
  <c r="HN72" i="15"/>
  <c r="HR72" i="15"/>
  <c r="EM72" i="15"/>
  <c r="FC72" i="15"/>
  <c r="FS72" i="15"/>
  <c r="GI72" i="15"/>
  <c r="GY72" i="15"/>
  <c r="HO72" i="15"/>
  <c r="EA72" i="15"/>
  <c r="EQ72" i="15"/>
  <c r="FG72" i="15"/>
  <c r="FW72" i="15"/>
  <c r="GM72" i="15"/>
  <c r="HC72" i="15"/>
  <c r="HS72" i="15"/>
  <c r="EE72" i="15"/>
  <c r="EU72" i="15"/>
  <c r="FK72" i="15"/>
  <c r="GA72" i="15"/>
  <c r="GQ72" i="15"/>
  <c r="HG72" i="15"/>
  <c r="EI72" i="15"/>
  <c r="GU72" i="15"/>
  <c r="EY72" i="15"/>
  <c r="HK72" i="15"/>
  <c r="FO72" i="15"/>
  <c r="GE72" i="15"/>
  <c r="X54" i="15"/>
  <c r="S47" i="15"/>
  <c r="J55" i="15"/>
  <c r="Z15" i="15"/>
  <c r="W23" i="15"/>
  <c r="V31" i="15"/>
  <c r="X35" i="15"/>
  <c r="J35" i="15"/>
  <c r="K43" i="15"/>
  <c r="J47" i="15"/>
  <c r="X51" i="15"/>
  <c r="S55" i="15"/>
  <c r="W55" i="15"/>
  <c r="S59" i="15"/>
  <c r="X63" i="15"/>
  <c r="W63" i="15"/>
  <c r="Z67" i="15"/>
  <c r="S71" i="15"/>
  <c r="U23" i="15"/>
  <c r="AN88" i="15"/>
  <c r="DO88" i="15"/>
  <c r="DZ100" i="15"/>
  <c r="ED100" i="15"/>
  <c r="EH100" i="15"/>
  <c r="EL100" i="15"/>
  <c r="EP100" i="15"/>
  <c r="ET100" i="15"/>
  <c r="EX100" i="15"/>
  <c r="FB100" i="15"/>
  <c r="FF100" i="15"/>
  <c r="FJ100" i="15"/>
  <c r="FN100" i="15"/>
  <c r="FR100" i="15"/>
  <c r="FV100" i="15"/>
  <c r="FZ100" i="15"/>
  <c r="GD100" i="15"/>
  <c r="GH100" i="15"/>
  <c r="GL100" i="15"/>
  <c r="GP100" i="15"/>
  <c r="GT100" i="15"/>
  <c r="GX100" i="15"/>
  <c r="HB100" i="15"/>
  <c r="HF100" i="15"/>
  <c r="HJ100" i="15"/>
  <c r="HN100" i="15"/>
  <c r="HR100" i="15"/>
  <c r="EA100" i="15"/>
  <c r="EE100" i="15"/>
  <c r="EI100" i="15"/>
  <c r="EM100" i="15"/>
  <c r="EQ100" i="15"/>
  <c r="EU100" i="15"/>
  <c r="EY100" i="15"/>
  <c r="FC100" i="15"/>
  <c r="FG100" i="15"/>
  <c r="FK100" i="15"/>
  <c r="FO100" i="15"/>
  <c r="FS100" i="15"/>
  <c r="FW100" i="15"/>
  <c r="GA100" i="15"/>
  <c r="GE100" i="15"/>
  <c r="GI100" i="15"/>
  <c r="GM100" i="15"/>
  <c r="GQ100" i="15"/>
  <c r="GU100" i="15"/>
  <c r="GY100" i="15"/>
  <c r="HC100" i="15"/>
  <c r="HG100" i="15"/>
  <c r="HK100" i="15"/>
  <c r="HO100" i="15"/>
  <c r="HS100" i="15"/>
  <c r="DX100" i="15"/>
  <c r="EB100" i="15"/>
  <c r="EF100" i="15"/>
  <c r="EJ100" i="15"/>
  <c r="EN100" i="15"/>
  <c r="ER100" i="15"/>
  <c r="EV100" i="15"/>
  <c r="EZ100" i="15"/>
  <c r="FD100" i="15"/>
  <c r="FH100" i="15"/>
  <c r="FL100" i="15"/>
  <c r="FP100" i="15"/>
  <c r="FT100" i="15"/>
  <c r="FX100" i="15"/>
  <c r="GB100" i="15"/>
  <c r="GF100" i="15"/>
  <c r="GJ100" i="15"/>
  <c r="GN100" i="15"/>
  <c r="GR100" i="15"/>
  <c r="GV100" i="15"/>
  <c r="GZ100" i="15"/>
  <c r="HD100" i="15"/>
  <c r="HH100" i="15"/>
  <c r="HL100" i="15"/>
  <c r="HP100" i="15"/>
  <c r="HT100" i="15"/>
  <c r="EG100" i="15"/>
  <c r="EW100" i="15"/>
  <c r="FM100" i="15"/>
  <c r="GC100" i="15"/>
  <c r="GS100" i="15"/>
  <c r="HI100" i="15"/>
  <c r="EK100" i="15"/>
  <c r="FA100" i="15"/>
  <c r="FQ100" i="15"/>
  <c r="GG100" i="15"/>
  <c r="GW100" i="15"/>
  <c r="HM100" i="15"/>
  <c r="DY100" i="15"/>
  <c r="EO100" i="15"/>
  <c r="FE100" i="15"/>
  <c r="FU100" i="15"/>
  <c r="GK100" i="15"/>
  <c r="HA100" i="15"/>
  <c r="HQ100" i="15"/>
  <c r="FI100" i="15"/>
  <c r="FY100" i="15"/>
  <c r="K12" i="15"/>
  <c r="W12" i="15" s="1"/>
  <c r="U12" i="15"/>
  <c r="V12" i="15"/>
  <c r="GO100" i="15"/>
  <c r="Z11" i="15"/>
  <c r="Z6" i="15"/>
  <c r="K6" i="15"/>
  <c r="T11" i="15"/>
  <c r="V11" i="15"/>
  <c r="Z5" i="15"/>
  <c r="AP4" i="14"/>
  <c r="AR4" i="14"/>
  <c r="AO9" i="14"/>
  <c r="AP10" i="14"/>
  <c r="EN10" i="14"/>
  <c r="AR10" i="14"/>
  <c r="AM60" i="15"/>
  <c r="CB98" i="15"/>
  <c r="DQ98" i="15"/>
  <c r="AE48" i="15"/>
  <c r="AR48" i="15"/>
  <c r="AQ48" i="15"/>
  <c r="AF48" i="15"/>
  <c r="AV48" i="15"/>
  <c r="AH48" i="15"/>
  <c r="BL48" i="15"/>
  <c r="AG48" i="15"/>
  <c r="BI48" i="15"/>
  <c r="BS48" i="15"/>
  <c r="CS48" i="15"/>
  <c r="DT48" i="15"/>
  <c r="CR48" i="15"/>
  <c r="BO48" i="15"/>
  <c r="DK48" i="15"/>
  <c r="CI48" i="15"/>
  <c r="BG48" i="15"/>
  <c r="DL48" i="15"/>
  <c r="CQ48" i="15"/>
  <c r="BU48" i="15"/>
  <c r="AZ48" i="15"/>
  <c r="DJ48" i="15"/>
  <c r="CT48" i="15"/>
  <c r="CD48" i="15"/>
  <c r="BN48" i="15"/>
  <c r="AX48" i="15"/>
  <c r="DG60" i="15"/>
  <c r="AI60" i="15"/>
  <c r="BO60" i="15"/>
  <c r="DR60" i="15"/>
  <c r="AT60" i="15"/>
  <c r="AD60" i="15"/>
  <c r="CQ60" i="15"/>
  <c r="BA60" i="15"/>
  <c r="AG60" i="15"/>
  <c r="DA60" i="15"/>
  <c r="BJ60" i="15"/>
  <c r="DJ60" i="15"/>
  <c r="CO60" i="15"/>
  <c r="BS60" i="15"/>
  <c r="AX60" i="15"/>
  <c r="DC60" i="15"/>
  <c r="CH60" i="15"/>
  <c r="BM60" i="15"/>
  <c r="DT60" i="15"/>
  <c r="DD60" i="15"/>
  <c r="CN60" i="15"/>
  <c r="BX60" i="15"/>
  <c r="BH60" i="15"/>
  <c r="CS76" i="15"/>
  <c r="CQ26" i="15"/>
  <c r="AA69" i="15"/>
  <c r="BB69" i="15"/>
  <c r="CQ69" i="15"/>
  <c r="DV69" i="15"/>
  <c r="AJ69" i="15"/>
  <c r="BS69" i="15"/>
  <c r="AH69" i="15"/>
  <c r="CM69" i="15"/>
  <c r="AY69" i="15"/>
  <c r="AC69" i="15"/>
  <c r="CD69" i="15"/>
  <c r="DU69" i="15"/>
  <c r="DA69" i="15"/>
  <c r="CC69" i="15"/>
  <c r="BI69" i="15"/>
  <c r="DP69" i="15"/>
  <c r="CR69" i="15"/>
  <c r="BX69" i="15"/>
  <c r="BD69" i="15"/>
  <c r="BY26" i="15"/>
  <c r="AU48" i="15"/>
  <c r="BE60" i="15"/>
  <c r="AB48" i="15"/>
  <c r="AA48" i="15"/>
  <c r="CZ48" i="15"/>
  <c r="AP48" i="15"/>
  <c r="DP48" i="15"/>
  <c r="AO48" i="15"/>
  <c r="DO48" i="15"/>
  <c r="CU48" i="15"/>
  <c r="DU48" i="15"/>
  <c r="BQ48" i="15"/>
  <c r="DE48" i="15"/>
  <c r="CC48" i="15"/>
  <c r="BA48" i="15"/>
  <c r="CW48" i="15"/>
  <c r="BT48" i="15"/>
  <c r="DW48" i="15"/>
  <c r="DA48" i="15"/>
  <c r="CF48" i="15"/>
  <c r="BK48" i="15"/>
  <c r="DR48" i="15"/>
  <c r="DB48" i="15"/>
  <c r="CL48" i="15"/>
  <c r="BV48" i="15"/>
  <c r="BF48" i="15"/>
  <c r="AJ60" i="15"/>
  <c r="BQ60" i="15"/>
  <c r="DF60" i="15"/>
  <c r="AN60" i="15"/>
  <c r="CA60" i="15"/>
  <c r="AL60" i="15"/>
  <c r="DM60" i="15"/>
  <c r="BV60" i="15"/>
  <c r="AO60" i="15"/>
  <c r="DV60" i="15"/>
  <c r="CE60" i="15"/>
  <c r="DU60" i="15"/>
  <c r="CY60" i="15"/>
  <c r="CD60" i="15"/>
  <c r="BI60" i="15"/>
  <c r="DN60" i="15"/>
  <c r="CS60" i="15"/>
  <c r="BW60" i="15"/>
  <c r="BB60" i="15"/>
  <c r="DL60" i="15"/>
  <c r="CV60" i="15"/>
  <c r="CF60" i="15"/>
  <c r="BP60" i="15"/>
  <c r="AZ60" i="15"/>
  <c r="AR26" i="15"/>
  <c r="AI69" i="15"/>
  <c r="AQ69" i="15"/>
  <c r="AF69" i="15"/>
  <c r="AM69" i="15"/>
  <c r="BZ69" i="15"/>
  <c r="DO69" i="15"/>
  <c r="AP69" i="15"/>
  <c r="DK69" i="15"/>
  <c r="BW69" i="15"/>
  <c r="AK69" i="15"/>
  <c r="DB69" i="15"/>
  <c r="BN69" i="15"/>
  <c r="DI69" i="15"/>
  <c r="CO69" i="15"/>
  <c r="BU69" i="15"/>
  <c r="AW69" i="15"/>
  <c r="DD69" i="15"/>
  <c r="CJ69" i="15"/>
  <c r="BL69" i="15"/>
  <c r="AM48" i="15"/>
  <c r="DP98" i="15"/>
  <c r="AW48" i="15"/>
  <c r="AN48" i="15"/>
  <c r="BX48" i="15"/>
  <c r="AL48" i="15"/>
  <c r="CN48" i="15"/>
  <c r="AK48" i="15"/>
  <c r="CM48" i="15"/>
  <c r="CG48" i="15"/>
  <c r="DH48" i="15"/>
  <c r="BC48" i="15"/>
  <c r="CY48" i="15"/>
  <c r="BW48" i="15"/>
  <c r="DS48" i="15"/>
  <c r="CO48" i="15"/>
  <c r="BM48" i="15"/>
  <c r="DQ48" i="15"/>
  <c r="CV48" i="15"/>
  <c r="CA48" i="15"/>
  <c r="BE48" i="15"/>
  <c r="DN48" i="15"/>
  <c r="CX48" i="15"/>
  <c r="CH48" i="15"/>
  <c r="BR48" i="15"/>
  <c r="BB48" i="15"/>
  <c r="AB60" i="15"/>
  <c r="AQ60" i="15"/>
  <c r="CK60" i="15"/>
  <c r="AF60" i="15"/>
  <c r="BF60" i="15"/>
  <c r="AH60" i="15"/>
  <c r="DB60" i="15"/>
  <c r="BK60" i="15"/>
  <c r="AK60" i="15"/>
  <c r="DK60" i="15"/>
  <c r="BU60" i="15"/>
  <c r="DO60" i="15"/>
  <c r="CT60" i="15"/>
  <c r="BY60" i="15"/>
  <c r="BC60" i="15"/>
  <c r="DI60" i="15"/>
  <c r="CM60" i="15"/>
  <c r="BR60" i="15"/>
  <c r="AW60" i="15"/>
  <c r="DH60" i="15"/>
  <c r="CR60" i="15"/>
  <c r="CB60" i="15"/>
  <c r="BL60" i="15"/>
  <c r="CH69" i="15"/>
  <c r="CX69" i="15"/>
  <c r="DG69" i="15"/>
  <c r="AE69" i="15"/>
  <c r="BJ69" i="15"/>
  <c r="CI69" i="15"/>
  <c r="AL69" i="15"/>
  <c r="DC69" i="15"/>
  <c r="BG69" i="15"/>
  <c r="AG69" i="15"/>
  <c r="CT69" i="15"/>
  <c r="AX69" i="15"/>
  <c r="DE69" i="15"/>
  <c r="CK69" i="15"/>
  <c r="BM69" i="15"/>
  <c r="DT69" i="15"/>
  <c r="CZ69" i="15"/>
  <c r="CB69" i="15"/>
  <c r="Z4" i="15"/>
  <c r="FW66" i="15"/>
  <c r="GJ54" i="15"/>
  <c r="FL70" i="15"/>
  <c r="L7" i="14"/>
  <c r="P4" i="14"/>
  <c r="R4" i="14"/>
  <c r="Q4" i="14"/>
  <c r="L4" i="14"/>
  <c r="T12" i="15"/>
  <c r="W11" i="15"/>
  <c r="AL21" i="15"/>
  <c r="DS21" i="15"/>
  <c r="BF21" i="15"/>
  <c r="U13" i="15"/>
  <c r="R10" i="15"/>
  <c r="R11" i="15"/>
  <c r="R12" i="15"/>
  <c r="X12" i="15"/>
  <c r="BT21" i="15"/>
  <c r="BL21" i="15"/>
  <c r="BQ21" i="15"/>
  <c r="L8" i="14"/>
  <c r="S11" i="15"/>
  <c r="X11" i="15"/>
  <c r="AB21" i="15"/>
  <c r="BX21" i="15"/>
  <c r="N4" i="14"/>
  <c r="O4" i="14"/>
  <c r="S4" i="14"/>
  <c r="T4" i="14"/>
  <c r="FK74" i="15"/>
  <c r="FW57" i="14"/>
  <c r="GV66" i="15"/>
  <c r="HS45" i="15"/>
  <c r="S13" i="15"/>
  <c r="W13" i="15"/>
  <c r="X13" i="15"/>
  <c r="V13" i="15"/>
  <c r="T13" i="15"/>
  <c r="AV13" i="15"/>
  <c r="AU13" i="15"/>
  <c r="ER13" i="15"/>
  <c r="R13" i="15"/>
  <c r="P13" i="15"/>
  <c r="N12" i="14"/>
  <c r="Q12" i="14"/>
  <c r="L12" i="14"/>
  <c r="O12" i="14"/>
  <c r="P12" i="14"/>
  <c r="T12" i="14"/>
  <c r="R12" i="14"/>
  <c r="AR11" i="14"/>
  <c r="AS11" i="14" s="1"/>
  <c r="AT11" i="14" s="1"/>
  <c r="AP11" i="14"/>
  <c r="AO11" i="14" s="1"/>
  <c r="P11" i="14"/>
  <c r="GO82" i="15"/>
  <c r="FM24" i="14"/>
  <c r="HE61" i="15"/>
  <c r="FH24" i="14"/>
  <c r="DY24" i="14"/>
  <c r="GU24" i="14"/>
  <c r="FG61" i="15"/>
  <c r="FA24" i="14"/>
  <c r="FI25" i="15"/>
  <c r="FO25" i="15"/>
  <c r="FK41" i="14"/>
  <c r="DU41" i="14"/>
  <c r="EC41" i="14"/>
  <c r="EJ41" i="14"/>
  <c r="GP41" i="14"/>
  <c r="EG42" i="14"/>
  <c r="FD42" i="14"/>
  <c r="ES42" i="14"/>
  <c r="GE42" i="14"/>
  <c r="EJ45" i="15"/>
  <c r="FE45" i="15"/>
  <c r="FC45" i="15"/>
  <c r="HQ45" i="15"/>
  <c r="FO24" i="14"/>
  <c r="GY24" i="14"/>
  <c r="EF24" i="14"/>
  <c r="FL24" i="14"/>
  <c r="GR24" i="14"/>
  <c r="EH24" i="14"/>
  <c r="GT24" i="14"/>
  <c r="FI24" i="14"/>
  <c r="DV24" i="14"/>
  <c r="EO24" i="14"/>
  <c r="FZ24" i="14"/>
  <c r="GC24" i="14"/>
  <c r="EE24" i="14"/>
  <c r="GE24" i="14"/>
  <c r="HK24" i="14"/>
  <c r="ER24" i="14"/>
  <c r="FX24" i="14"/>
  <c r="HD24" i="14"/>
  <c r="FF24" i="14"/>
  <c r="DU24" i="14"/>
  <c r="GG24" i="14"/>
  <c r="FR24" i="14"/>
  <c r="GK24" i="14"/>
  <c r="EG24" i="14"/>
  <c r="HM15" i="14"/>
  <c r="GA15" i="14"/>
  <c r="EJ14" i="15"/>
  <c r="HA14" i="15"/>
  <c r="GU46" i="15"/>
  <c r="FR25" i="15"/>
  <c r="EI25" i="15"/>
  <c r="GU25" i="15"/>
  <c r="FH25" i="15"/>
  <c r="HT25" i="15"/>
  <c r="FU25" i="15"/>
  <c r="GD25" i="15"/>
  <c r="EU25" i="15"/>
  <c r="HG25" i="15"/>
  <c r="FT25" i="15"/>
  <c r="FM25" i="15"/>
  <c r="HQ25" i="15"/>
  <c r="EX25" i="15"/>
  <c r="GA25" i="15"/>
  <c r="GZ25" i="15"/>
  <c r="GX25" i="15"/>
  <c r="EB25" i="15"/>
  <c r="FA25" i="15"/>
  <c r="EU69" i="15"/>
  <c r="EY69" i="15"/>
  <c r="HK69" i="15"/>
  <c r="FX69" i="15"/>
  <c r="EK69" i="15"/>
  <c r="GW69" i="15"/>
  <c r="GL69" i="15"/>
  <c r="FK69" i="15"/>
  <c r="DX69" i="15"/>
  <c r="GJ69" i="15"/>
  <c r="EW69" i="15"/>
  <c r="HI69" i="15"/>
  <c r="ED69" i="15"/>
  <c r="EE69" i="15"/>
  <c r="FD69" i="15"/>
  <c r="GC69" i="15"/>
  <c r="GT69" i="15"/>
  <c r="GE69" i="15"/>
  <c r="HD69" i="15"/>
  <c r="FR69" i="15"/>
  <c r="GS24" i="14"/>
  <c r="EC24" i="14"/>
  <c r="EV24" i="14"/>
  <c r="GW25" i="15"/>
  <c r="GT41" i="14"/>
  <c r="ET66" i="15"/>
  <c r="GH45" i="15"/>
  <c r="FV42" i="14"/>
  <c r="FJ24" i="14"/>
  <c r="HM24" i="14"/>
  <c r="GL24" i="14"/>
  <c r="GN24" i="14"/>
  <c r="EB24" i="14"/>
  <c r="FK24" i="14"/>
  <c r="GK70" i="14"/>
  <c r="HF69" i="15"/>
  <c r="ER69" i="15"/>
  <c r="GN25" i="15"/>
  <c r="EL25" i="15"/>
  <c r="EL36" i="14"/>
  <c r="EV100" i="14"/>
  <c r="EA61" i="15"/>
  <c r="GM61" i="15"/>
  <c r="EZ61" i="15"/>
  <c r="HL61" i="15"/>
  <c r="FY61" i="15"/>
  <c r="GP61" i="15"/>
  <c r="FV61" i="15"/>
  <c r="EM61" i="15"/>
  <c r="GY61" i="15"/>
  <c r="FL61" i="15"/>
  <c r="DY61" i="15"/>
  <c r="GK61" i="15"/>
  <c r="EX61" i="15"/>
  <c r="EP61" i="15"/>
  <c r="FS61" i="15"/>
  <c r="GR61" i="15"/>
  <c r="HQ61" i="15"/>
  <c r="HS61" i="15"/>
  <c r="ES61" i="15"/>
  <c r="EL61" i="15"/>
  <c r="EO81" i="15"/>
  <c r="HS81" i="15"/>
  <c r="ES81" i="15"/>
  <c r="FK81" i="15"/>
  <c r="FV81" i="15"/>
  <c r="EJ93" i="15"/>
  <c r="GL93" i="15"/>
  <c r="EN93" i="15"/>
  <c r="GP93" i="15"/>
  <c r="FM93" i="15"/>
  <c r="EY93" i="15"/>
  <c r="HK14" i="15"/>
  <c r="GH24" i="14"/>
  <c r="HH24" i="14"/>
  <c r="GI24" i="14"/>
  <c r="HP69" i="15"/>
  <c r="FE61" i="15"/>
  <c r="GR45" i="15"/>
  <c r="HE42" i="14"/>
  <c r="HA24" i="14"/>
  <c r="GO24" i="14"/>
  <c r="FN24" i="14"/>
  <c r="GB24" i="14"/>
  <c r="HO24" i="14"/>
  <c r="EI24" i="14"/>
  <c r="HN69" i="15"/>
  <c r="GQ69" i="15"/>
  <c r="EN25" i="15"/>
  <c r="GH61" i="15"/>
  <c r="EF61" i="15"/>
  <c r="HK93" i="15"/>
  <c r="EU53" i="14"/>
  <c r="GU53" i="14"/>
  <c r="N24" i="14"/>
  <c r="DW24" i="14"/>
  <c r="EM24" i="14"/>
  <c r="FC24" i="14"/>
  <c r="FS24" i="14"/>
  <c r="EA24" i="14"/>
  <c r="EQ24" i="14"/>
  <c r="FG24" i="14"/>
  <c r="GJ15" i="14"/>
  <c r="FQ15" i="14"/>
  <c r="FK15" i="14"/>
  <c r="EJ15" i="14"/>
  <c r="FN15" i="14"/>
  <c r="DZ25" i="15"/>
  <c r="EP25" i="15"/>
  <c r="FF25" i="15"/>
  <c r="FV25" i="15"/>
  <c r="GL25" i="15"/>
  <c r="HB25" i="15"/>
  <c r="HR25" i="15"/>
  <c r="EM25" i="15"/>
  <c r="FC25" i="15"/>
  <c r="FS25" i="15"/>
  <c r="GI25" i="15"/>
  <c r="GY25" i="15"/>
  <c r="HO25" i="15"/>
  <c r="EF25" i="15"/>
  <c r="EV25" i="15"/>
  <c r="FL25" i="15"/>
  <c r="GB25" i="15"/>
  <c r="GR25" i="15"/>
  <c r="HH25" i="15"/>
  <c r="EG25" i="15"/>
  <c r="GS25" i="15"/>
  <c r="FQ25" i="15"/>
  <c r="DY25" i="15"/>
  <c r="GK25" i="15"/>
  <c r="GO25" i="15"/>
  <c r="FY25" i="15"/>
  <c r="ED25" i="15"/>
  <c r="ET25" i="15"/>
  <c r="FJ25" i="15"/>
  <c r="FZ25" i="15"/>
  <c r="GP25" i="15"/>
  <c r="HF25" i="15"/>
  <c r="EA25" i="15"/>
  <c r="EQ25" i="15"/>
  <c r="FG25" i="15"/>
  <c r="FW25" i="15"/>
  <c r="GM25" i="15"/>
  <c r="HC25" i="15"/>
  <c r="HS25" i="15"/>
  <c r="EJ25" i="15"/>
  <c r="EZ25" i="15"/>
  <c r="FP25" i="15"/>
  <c r="GF25" i="15"/>
  <c r="GV25" i="15"/>
  <c r="HL25" i="15"/>
  <c r="EW25" i="15"/>
  <c r="HI25" i="15"/>
  <c r="GG25" i="15"/>
  <c r="EO25" i="15"/>
  <c r="HA25" i="15"/>
  <c r="ES25" i="15"/>
  <c r="EE61" i="15"/>
  <c r="EU61" i="15"/>
  <c r="FK61" i="15"/>
  <c r="GA61" i="15"/>
  <c r="GQ61" i="15"/>
  <c r="HG61" i="15"/>
  <c r="DX61" i="15"/>
  <c r="EN61" i="15"/>
  <c r="FD61" i="15"/>
  <c r="FT61" i="15"/>
  <c r="GJ61" i="15"/>
  <c r="GZ61" i="15"/>
  <c r="HP61" i="15"/>
  <c r="EG61" i="15"/>
  <c r="EW61" i="15"/>
  <c r="FM61" i="15"/>
  <c r="GC61" i="15"/>
  <c r="GS61" i="15"/>
  <c r="HI61" i="15"/>
  <c r="ET61" i="15"/>
  <c r="HF61" i="15"/>
  <c r="GD61" i="15"/>
  <c r="FB61" i="15"/>
  <c r="HN61" i="15"/>
  <c r="DZ61" i="15"/>
  <c r="EI61" i="15"/>
  <c r="EY61" i="15"/>
  <c r="FO61" i="15"/>
  <c r="GE61" i="15"/>
  <c r="GU61" i="15"/>
  <c r="HK61" i="15"/>
  <c r="EB61" i="15"/>
  <c r="ER61" i="15"/>
  <c r="FH61" i="15"/>
  <c r="FX61" i="15"/>
  <c r="GN61" i="15"/>
  <c r="HD61" i="15"/>
  <c r="HT61" i="15"/>
  <c r="EK61" i="15"/>
  <c r="FA61" i="15"/>
  <c r="FQ61" i="15"/>
  <c r="GG61" i="15"/>
  <c r="GW61" i="15"/>
  <c r="HM61" i="15"/>
  <c r="FJ61" i="15"/>
  <c r="EH61" i="15"/>
  <c r="GT61" i="15"/>
  <c r="FR61" i="15"/>
  <c r="FF61" i="15"/>
  <c r="GL61" i="15"/>
  <c r="DX81" i="15"/>
  <c r="EN81" i="15"/>
  <c r="FD81" i="15"/>
  <c r="FT81" i="15"/>
  <c r="GJ81" i="15"/>
  <c r="GZ81" i="15"/>
  <c r="HP81" i="15"/>
  <c r="EG81" i="15"/>
  <c r="EW81" i="15"/>
  <c r="FM81" i="15"/>
  <c r="GC81" i="15"/>
  <c r="GS81" i="15"/>
  <c r="HI81" i="15"/>
  <c r="ED81" i="15"/>
  <c r="ET81" i="15"/>
  <c r="FJ81" i="15"/>
  <c r="FZ81" i="15"/>
  <c r="GP81" i="15"/>
  <c r="HF81" i="15"/>
  <c r="EI81" i="15"/>
  <c r="GU81" i="15"/>
  <c r="FS81" i="15"/>
  <c r="EA81" i="15"/>
  <c r="GM81" i="15"/>
  <c r="GA81" i="15"/>
  <c r="HG81" i="15"/>
  <c r="EB81" i="15"/>
  <c r="ER81" i="15"/>
  <c r="FH81" i="15"/>
  <c r="FX81" i="15"/>
  <c r="GN81" i="15"/>
  <c r="HD81" i="15"/>
  <c r="HT81" i="15"/>
  <c r="EK81" i="15"/>
  <c r="FA81" i="15"/>
  <c r="FQ81" i="15"/>
  <c r="GG81" i="15"/>
  <c r="GW81" i="15"/>
  <c r="HM81" i="15"/>
  <c r="EH81" i="15"/>
  <c r="EX81" i="15"/>
  <c r="FN81" i="15"/>
  <c r="GD81" i="15"/>
  <c r="GT81" i="15"/>
  <c r="HJ81" i="15"/>
  <c r="EY81" i="15"/>
  <c r="HK81" i="15"/>
  <c r="GI81" i="15"/>
  <c r="EQ81" i="15"/>
  <c r="HC81" i="15"/>
  <c r="EE81" i="15"/>
  <c r="EF81" i="15"/>
  <c r="FL81" i="15"/>
  <c r="GR81" i="15"/>
  <c r="DY81" i="15"/>
  <c r="FE81" i="15"/>
  <c r="GK81" i="15"/>
  <c r="HQ81" i="15"/>
  <c r="FB81" i="15"/>
  <c r="GH81" i="15"/>
  <c r="HN81" i="15"/>
  <c r="EM81" i="15"/>
  <c r="FG81" i="15"/>
  <c r="GQ81" i="15"/>
  <c r="EJ81" i="15"/>
  <c r="FP81" i="15"/>
  <c r="GV81" i="15"/>
  <c r="EC81" i="15"/>
  <c r="FI81" i="15"/>
  <c r="GO81" i="15"/>
  <c r="DZ81" i="15"/>
  <c r="FF81" i="15"/>
  <c r="GL81" i="15"/>
  <c r="HR81" i="15"/>
  <c r="FC81" i="15"/>
  <c r="FW81" i="15"/>
  <c r="EU81" i="15"/>
  <c r="EV81" i="15"/>
  <c r="HH81" i="15"/>
  <c r="FU81" i="15"/>
  <c r="EL81" i="15"/>
  <c r="GX81" i="15"/>
  <c r="GY81" i="15"/>
  <c r="EZ81" i="15"/>
  <c r="HL81" i="15"/>
  <c r="FY81" i="15"/>
  <c r="EP81" i="15"/>
  <c r="HB81" i="15"/>
  <c r="HO81" i="15"/>
  <c r="EB93" i="15"/>
  <c r="ER93" i="15"/>
  <c r="FH93" i="15"/>
  <c r="FX93" i="15"/>
  <c r="GN93" i="15"/>
  <c r="HD93" i="15"/>
  <c r="HT93" i="15"/>
  <c r="EK93" i="15"/>
  <c r="FA93" i="15"/>
  <c r="FQ93" i="15"/>
  <c r="GG93" i="15"/>
  <c r="GW93" i="15"/>
  <c r="HM93" i="15"/>
  <c r="EH93" i="15"/>
  <c r="EX93" i="15"/>
  <c r="FN93" i="15"/>
  <c r="GD93" i="15"/>
  <c r="GT93" i="15"/>
  <c r="HJ93" i="15"/>
  <c r="FC93" i="15"/>
  <c r="HO93" i="15"/>
  <c r="FW93" i="15"/>
  <c r="EE93" i="15"/>
  <c r="GQ93" i="15"/>
  <c r="EI93" i="15"/>
  <c r="EF93" i="15"/>
  <c r="EV93" i="15"/>
  <c r="FL93" i="15"/>
  <c r="GB93" i="15"/>
  <c r="GR93" i="15"/>
  <c r="HH93" i="15"/>
  <c r="DY93" i="15"/>
  <c r="EO93" i="15"/>
  <c r="FE93" i="15"/>
  <c r="FU93" i="15"/>
  <c r="GK93" i="15"/>
  <c r="HA93" i="15"/>
  <c r="HQ93" i="15"/>
  <c r="EL93" i="15"/>
  <c r="FB93" i="15"/>
  <c r="FR93" i="15"/>
  <c r="GH93" i="15"/>
  <c r="GX93" i="15"/>
  <c r="HN93" i="15"/>
  <c r="FS93" i="15"/>
  <c r="EA93" i="15"/>
  <c r="GM93" i="15"/>
  <c r="EU93" i="15"/>
  <c r="HG93" i="15"/>
  <c r="GU93" i="15"/>
  <c r="EZ93" i="15"/>
  <c r="GF93" i="15"/>
  <c r="HL93" i="15"/>
  <c r="ES93" i="15"/>
  <c r="FY93" i="15"/>
  <c r="HE93" i="15"/>
  <c r="EP93" i="15"/>
  <c r="FV93" i="15"/>
  <c r="HB93" i="15"/>
  <c r="GI93" i="15"/>
  <c r="HC93" i="15"/>
  <c r="FO93" i="15"/>
  <c r="DX93" i="15"/>
  <c r="FD93" i="15"/>
  <c r="GJ93" i="15"/>
  <c r="HP93" i="15"/>
  <c r="EW93" i="15"/>
  <c r="GC93" i="15"/>
  <c r="HI93" i="15"/>
  <c r="ET93" i="15"/>
  <c r="FZ93" i="15"/>
  <c r="HF93" i="15"/>
  <c r="GY93" i="15"/>
  <c r="HS93" i="15"/>
  <c r="GE93" i="15"/>
  <c r="FP93" i="15"/>
  <c r="EC93" i="15"/>
  <c r="GO93" i="15"/>
  <c r="FF93" i="15"/>
  <c r="HR93" i="15"/>
  <c r="FK93" i="15"/>
  <c r="FT93" i="15"/>
  <c r="EG93" i="15"/>
  <c r="GS93" i="15"/>
  <c r="FJ93" i="15"/>
  <c r="EM93" i="15"/>
  <c r="GA93" i="15"/>
  <c r="GH74" i="15"/>
  <c r="GW58" i="15"/>
  <c r="EC14" i="15"/>
  <c r="FF14" i="15"/>
  <c r="HI24" i="14"/>
  <c r="HF24" i="14"/>
  <c r="ET24" i="14"/>
  <c r="FU24" i="14"/>
  <c r="HN24" i="14"/>
  <c r="FB24" i="14"/>
  <c r="HE24" i="14"/>
  <c r="FY24" i="14"/>
  <c r="ES24" i="14"/>
  <c r="HJ24" i="14"/>
  <c r="GD24" i="14"/>
  <c r="EX24" i="14"/>
  <c r="HP24" i="14"/>
  <c r="GZ24" i="14"/>
  <c r="GJ24" i="14"/>
  <c r="FT24" i="14"/>
  <c r="FD24" i="14"/>
  <c r="EN24" i="14"/>
  <c r="DX24" i="14"/>
  <c r="HG24" i="14"/>
  <c r="GQ24" i="14"/>
  <c r="GA24" i="14"/>
  <c r="EY24" i="14"/>
  <c r="GP69" i="15"/>
  <c r="FV69" i="15"/>
  <c r="FB69" i="15"/>
  <c r="GS69" i="15"/>
  <c r="FM69" i="15"/>
  <c r="EG69" i="15"/>
  <c r="GZ69" i="15"/>
  <c r="FT69" i="15"/>
  <c r="EN69" i="15"/>
  <c r="HG69" i="15"/>
  <c r="GA69" i="15"/>
  <c r="HE25" i="15"/>
  <c r="FE25" i="15"/>
  <c r="EK25" i="15"/>
  <c r="HP25" i="15"/>
  <c r="GJ25" i="15"/>
  <c r="FD25" i="15"/>
  <c r="DX25" i="15"/>
  <c r="GQ25" i="15"/>
  <c r="FK25" i="15"/>
  <c r="EE25" i="15"/>
  <c r="GT25" i="15"/>
  <c r="FN25" i="15"/>
  <c r="EH25" i="15"/>
  <c r="HR61" i="15"/>
  <c r="HJ61" i="15"/>
  <c r="FZ61" i="15"/>
  <c r="HA61" i="15"/>
  <c r="FU61" i="15"/>
  <c r="EO61" i="15"/>
  <c r="HH61" i="15"/>
  <c r="GB61" i="15"/>
  <c r="EV61" i="15"/>
  <c r="HO61" i="15"/>
  <c r="GI61" i="15"/>
  <c r="FC61" i="15"/>
  <c r="GK100" i="14"/>
  <c r="FN100" i="14"/>
  <c r="FV15" i="14"/>
  <c r="GE81" i="15"/>
  <c r="HE81" i="15"/>
  <c r="GF81" i="15"/>
  <c r="FG93" i="15"/>
  <c r="ED93" i="15"/>
  <c r="GZ93" i="15"/>
  <c r="EB41" i="14"/>
  <c r="FD41" i="14"/>
  <c r="FI97" i="14"/>
  <c r="GO97" i="14"/>
  <c r="EV36" i="14"/>
  <c r="DZ36" i="14"/>
  <c r="FB68" i="14"/>
  <c r="DZ68" i="14"/>
  <c r="HA68" i="14"/>
  <c r="FQ68" i="14"/>
  <c r="N100" i="14"/>
  <c r="FS100" i="14"/>
  <c r="GY100" i="14"/>
  <c r="GR100" i="14"/>
  <c r="FM100" i="14"/>
  <c r="FG100" i="14"/>
  <c r="GM100" i="14"/>
  <c r="FT100" i="14"/>
  <c r="FE100" i="14"/>
  <c r="N41" i="14"/>
  <c r="DZ41" i="14"/>
  <c r="EP41" i="14"/>
  <c r="FF41" i="14"/>
  <c r="ED41" i="14"/>
  <c r="ET41" i="14"/>
  <c r="EX41" i="14"/>
  <c r="FR41" i="14"/>
  <c r="GH41" i="14"/>
  <c r="GX41" i="14"/>
  <c r="HN41" i="14"/>
  <c r="EI41" i="14"/>
  <c r="EY41" i="14"/>
  <c r="FO41" i="14"/>
  <c r="GE41" i="14"/>
  <c r="GU41" i="14"/>
  <c r="HK41" i="14"/>
  <c r="EK41" i="14"/>
  <c r="FQ41" i="14"/>
  <c r="GW41" i="14"/>
  <c r="EF41" i="14"/>
  <c r="FL41" i="14"/>
  <c r="GR41" i="14"/>
  <c r="EG41" i="14"/>
  <c r="GS41" i="14"/>
  <c r="EZ41" i="14"/>
  <c r="HL41" i="14"/>
  <c r="FU41" i="14"/>
  <c r="HD41" i="14"/>
  <c r="GN41" i="14"/>
  <c r="DV41" i="14"/>
  <c r="FB41" i="14"/>
  <c r="FV41" i="14"/>
  <c r="GL41" i="14"/>
  <c r="HB41" i="14"/>
  <c r="DW41" i="14"/>
  <c r="EM41" i="14"/>
  <c r="FC41" i="14"/>
  <c r="FS41" i="14"/>
  <c r="GI41" i="14"/>
  <c r="GY41" i="14"/>
  <c r="HO41" i="14"/>
  <c r="ES41" i="14"/>
  <c r="FY41" i="14"/>
  <c r="HE41" i="14"/>
  <c r="EN41" i="14"/>
  <c r="FT41" i="14"/>
  <c r="GZ41" i="14"/>
  <c r="EW41" i="14"/>
  <c r="HI41" i="14"/>
  <c r="FP41" i="14"/>
  <c r="DY41" i="14"/>
  <c r="GK41" i="14"/>
  <c r="FH41" i="14"/>
  <c r="EH41" i="14"/>
  <c r="FZ41" i="14"/>
  <c r="HF41" i="14"/>
  <c r="EQ41" i="14"/>
  <c r="FW41" i="14"/>
  <c r="HC41" i="14"/>
  <c r="FA41" i="14"/>
  <c r="HM41" i="14"/>
  <c r="GB41" i="14"/>
  <c r="FM41" i="14"/>
  <c r="GF41" i="14"/>
  <c r="HA41" i="14"/>
  <c r="EL41" i="14"/>
  <c r="GD41" i="14"/>
  <c r="HJ41" i="14"/>
  <c r="EU41" i="14"/>
  <c r="GA41" i="14"/>
  <c r="HG41" i="14"/>
  <c r="FI41" i="14"/>
  <c r="DX41" i="14"/>
  <c r="GJ41" i="14"/>
  <c r="GC41" i="14"/>
  <c r="GV41" i="14"/>
  <c r="ER41" i="14"/>
  <c r="FJ41" i="14"/>
  <c r="EA41" i="14"/>
  <c r="GM41" i="14"/>
  <c r="GG41" i="14"/>
  <c r="HH41" i="14"/>
  <c r="EO41" i="14"/>
  <c r="FN41" i="14"/>
  <c r="EE41" i="14"/>
  <c r="GQ41" i="14"/>
  <c r="GO41" i="14"/>
  <c r="HP41" i="14"/>
  <c r="FE41" i="14"/>
  <c r="HG65" i="14"/>
  <c r="GZ65" i="14"/>
  <c r="FB18" i="14"/>
  <c r="HL18" i="14"/>
  <c r="EP18" i="14"/>
  <c r="FP18" i="14"/>
  <c r="FL18" i="14"/>
  <c r="HJ18" i="14"/>
  <c r="FH18" i="14"/>
  <c r="FN18" i="14"/>
  <c r="EM69" i="15"/>
  <c r="FC69" i="15"/>
  <c r="FS69" i="15"/>
  <c r="GI69" i="15"/>
  <c r="GY69" i="15"/>
  <c r="HO69" i="15"/>
  <c r="EF69" i="15"/>
  <c r="EV69" i="15"/>
  <c r="FL69" i="15"/>
  <c r="GB69" i="15"/>
  <c r="GR69" i="15"/>
  <c r="HH69" i="15"/>
  <c r="DY69" i="15"/>
  <c r="EO69" i="15"/>
  <c r="FE69" i="15"/>
  <c r="FU69" i="15"/>
  <c r="GK69" i="15"/>
  <c r="HA69" i="15"/>
  <c r="HQ69" i="15"/>
  <c r="GH69" i="15"/>
  <c r="EP69" i="15"/>
  <c r="HB69" i="15"/>
  <c r="FJ69" i="15"/>
  <c r="GD69" i="15"/>
  <c r="HJ69" i="15"/>
  <c r="EA69" i="15"/>
  <c r="EQ69" i="15"/>
  <c r="FG69" i="15"/>
  <c r="FW69" i="15"/>
  <c r="GM69" i="15"/>
  <c r="HC69" i="15"/>
  <c r="HS69" i="15"/>
  <c r="EJ69" i="15"/>
  <c r="EZ69" i="15"/>
  <c r="FP69" i="15"/>
  <c r="GF69" i="15"/>
  <c r="GV69" i="15"/>
  <c r="HL69" i="15"/>
  <c r="EC69" i="15"/>
  <c r="ES69" i="15"/>
  <c r="FI69" i="15"/>
  <c r="FY69" i="15"/>
  <c r="GO69" i="15"/>
  <c r="HE69" i="15"/>
  <c r="EL69" i="15"/>
  <c r="GX69" i="15"/>
  <c r="FF69" i="15"/>
  <c r="HR69" i="15"/>
  <c r="FZ69" i="15"/>
  <c r="EH69" i="15"/>
  <c r="FN69" i="15"/>
  <c r="GV74" i="15"/>
  <c r="FZ58" i="15"/>
  <c r="GL84" i="15"/>
  <c r="ES14" i="15"/>
  <c r="EK14" i="15"/>
  <c r="EW24" i="14"/>
  <c r="GP24" i="14"/>
  <c r="ED24" i="14"/>
  <c r="FE24" i="14"/>
  <c r="GX24" i="14"/>
  <c r="EL24" i="14"/>
  <c r="GW24" i="14"/>
  <c r="FQ24" i="14"/>
  <c r="EK24" i="14"/>
  <c r="HB24" i="14"/>
  <c r="FV24" i="14"/>
  <c r="EP24" i="14"/>
  <c r="HL24" i="14"/>
  <c r="GV24" i="14"/>
  <c r="GF24" i="14"/>
  <c r="FP24" i="14"/>
  <c r="EZ24" i="14"/>
  <c r="EJ24" i="14"/>
  <c r="DT24" i="14"/>
  <c r="HC24" i="14"/>
  <c r="GM24" i="14"/>
  <c r="FW24" i="14"/>
  <c r="EU24" i="14"/>
  <c r="EX69" i="15"/>
  <c r="ET69" i="15"/>
  <c r="DZ69" i="15"/>
  <c r="HM69" i="15"/>
  <c r="GG69" i="15"/>
  <c r="FA69" i="15"/>
  <c r="HT69" i="15"/>
  <c r="GN69" i="15"/>
  <c r="FH69" i="15"/>
  <c r="EB69" i="15"/>
  <c r="GU69" i="15"/>
  <c r="FO69" i="15"/>
  <c r="EI69" i="15"/>
  <c r="EC25" i="15"/>
  <c r="HM25" i="15"/>
  <c r="GC25" i="15"/>
  <c r="HD25" i="15"/>
  <c r="FX25" i="15"/>
  <c r="ER25" i="15"/>
  <c r="HK25" i="15"/>
  <c r="GE25" i="15"/>
  <c r="EY25" i="15"/>
  <c r="HN25" i="15"/>
  <c r="GH25" i="15"/>
  <c r="FB25" i="15"/>
  <c r="HB61" i="15"/>
  <c r="GX61" i="15"/>
  <c r="FN61" i="15"/>
  <c r="ED61" i="15"/>
  <c r="GO61" i="15"/>
  <c r="FI61" i="15"/>
  <c r="EC61" i="15"/>
  <c r="GV61" i="15"/>
  <c r="FP61" i="15"/>
  <c r="EJ61" i="15"/>
  <c r="HC61" i="15"/>
  <c r="FW61" i="15"/>
  <c r="EQ61" i="15"/>
  <c r="HD65" i="14"/>
  <c r="GO36" i="14"/>
  <c r="FU100" i="14"/>
  <c r="GH100" i="14"/>
  <c r="DV100" i="14"/>
  <c r="GF15" i="14"/>
  <c r="FO81" i="15"/>
  <c r="HA81" i="15"/>
  <c r="GB81" i="15"/>
  <c r="EQ93" i="15"/>
  <c r="DZ93" i="15"/>
  <c r="GV93" i="15"/>
  <c r="FX41" i="14"/>
  <c r="EV41" i="14"/>
  <c r="FG41" i="14"/>
  <c r="EM18" i="14"/>
  <c r="O6" i="15"/>
  <c r="R6" i="15" s="1"/>
  <c r="K6" i="14"/>
  <c r="L6" i="14" s="1"/>
  <c r="HA74" i="15"/>
  <c r="FP74" i="15"/>
  <c r="EQ74" i="15"/>
  <c r="EC58" i="15"/>
  <c r="GT74" i="15"/>
  <c r="EH74" i="15"/>
  <c r="FL58" i="15"/>
  <c r="FT59" i="14"/>
  <c r="FU74" i="15"/>
  <c r="DX74" i="15"/>
  <c r="HR74" i="15"/>
  <c r="EG74" i="15"/>
  <c r="GQ74" i="15"/>
  <c r="GU58" i="15"/>
  <c r="FJ98" i="14"/>
  <c r="GA97" i="14"/>
  <c r="GP74" i="15"/>
  <c r="HQ74" i="15"/>
  <c r="FE74" i="15"/>
  <c r="GF74" i="15"/>
  <c r="HG74" i="15"/>
  <c r="ES74" i="15"/>
  <c r="EK58" i="15"/>
  <c r="HH58" i="15"/>
  <c r="EV58" i="15"/>
  <c r="FW58" i="15"/>
  <c r="ET58" i="15"/>
  <c r="ER84" i="15"/>
  <c r="DZ84" i="15"/>
  <c r="FY98" i="14"/>
  <c r="EG43" i="14"/>
  <c r="EZ97" i="14"/>
  <c r="EC97" i="14"/>
  <c r="EU59" i="14"/>
  <c r="GF46" i="14"/>
  <c r="GK58" i="15"/>
  <c r="FM58" i="15"/>
  <c r="GR58" i="15"/>
  <c r="EF58" i="15"/>
  <c r="EQ58" i="15"/>
  <c r="HO84" i="15"/>
  <c r="FI84" i="15"/>
  <c r="HJ98" i="14"/>
  <c r="HL98" i="14"/>
  <c r="FT43" i="14"/>
  <c r="EA97" i="14"/>
  <c r="GX37" i="14"/>
  <c r="FF74" i="15"/>
  <c r="GK74" i="15"/>
  <c r="HL74" i="15"/>
  <c r="EZ74" i="15"/>
  <c r="GA74" i="15"/>
  <c r="EA74" i="15"/>
  <c r="FE58" i="15"/>
  <c r="GO58" i="15"/>
  <c r="GB58" i="15"/>
  <c r="HO58" i="15"/>
  <c r="HF58" i="15"/>
  <c r="FC84" i="15"/>
  <c r="GI98" i="14"/>
  <c r="EZ98" i="14"/>
  <c r="EF97" i="14"/>
  <c r="FF97" i="14"/>
  <c r="GD59" i="14"/>
  <c r="FT29" i="15"/>
  <c r="FD64" i="14"/>
  <c r="DX62" i="14"/>
  <c r="EN62" i="14"/>
  <c r="FD62" i="14"/>
  <c r="FT62" i="14"/>
  <c r="GJ62" i="14"/>
  <c r="GZ62" i="14"/>
  <c r="HP62" i="14"/>
  <c r="EG62" i="14"/>
  <c r="EW62" i="14"/>
  <c r="FM62" i="14"/>
  <c r="GC62" i="14"/>
  <c r="GS62" i="14"/>
  <c r="HI62" i="14"/>
  <c r="EP62" i="14"/>
  <c r="FV62" i="14"/>
  <c r="HB62" i="14"/>
  <c r="EQ62" i="14"/>
  <c r="FW62" i="14"/>
  <c r="HC62" i="14"/>
  <c r="EL62" i="14"/>
  <c r="FR62" i="14"/>
  <c r="GX62" i="14"/>
  <c r="FC62" i="14"/>
  <c r="FK62" i="14"/>
  <c r="GY62" i="14"/>
  <c r="EB62" i="14"/>
  <c r="EV62" i="14"/>
  <c r="FP62" i="14"/>
  <c r="GN62" i="14"/>
  <c r="HH62" i="14"/>
  <c r="EC62" i="14"/>
  <c r="FA62" i="14"/>
  <c r="FU62" i="14"/>
  <c r="GO62" i="14"/>
  <c r="HM62" i="14"/>
  <c r="FF62" i="14"/>
  <c r="GT62" i="14"/>
  <c r="EY62" i="14"/>
  <c r="GM62" i="14"/>
  <c r="ED62" i="14"/>
  <c r="FZ62" i="14"/>
  <c r="HN62" i="14"/>
  <c r="EE62" i="14"/>
  <c r="EU62" i="14"/>
  <c r="EF62" i="14"/>
  <c r="EZ62" i="14"/>
  <c r="FX62" i="14"/>
  <c r="GR62" i="14"/>
  <c r="HL62" i="14"/>
  <c r="EK62" i="14"/>
  <c r="FE62" i="14"/>
  <c r="FY62" i="14"/>
  <c r="GW62" i="14"/>
  <c r="DZ62" i="14"/>
  <c r="FN62" i="14"/>
  <c r="HJ62" i="14"/>
  <c r="FG62" i="14"/>
  <c r="GU62" i="14"/>
  <c r="ET62" i="14"/>
  <c r="GH62" i="14"/>
  <c r="DW62" i="14"/>
  <c r="GQ62" i="14"/>
  <c r="GA62" i="14"/>
  <c r="FH62" i="14"/>
  <c r="GV62" i="14"/>
  <c r="EO62" i="14"/>
  <c r="GG62" i="14"/>
  <c r="EH62" i="14"/>
  <c r="EA62" i="14"/>
  <c r="HK62" i="14"/>
  <c r="GP62" i="14"/>
  <c r="EM62" i="14"/>
  <c r="DT62" i="14"/>
  <c r="FL62" i="14"/>
  <c r="HD62" i="14"/>
  <c r="ES62" i="14"/>
  <c r="GK62" i="14"/>
  <c r="EX62" i="14"/>
  <c r="EI62" i="14"/>
  <c r="DV62" i="14"/>
  <c r="HF62" i="14"/>
  <c r="FS62" i="14"/>
  <c r="EJ62" i="14"/>
  <c r="GB62" i="14"/>
  <c r="DU62" i="14"/>
  <c r="FI62" i="14"/>
  <c r="HA62" i="14"/>
  <c r="GD62" i="14"/>
  <c r="FO62" i="14"/>
  <c r="FB62" i="14"/>
  <c r="GI62" i="14"/>
  <c r="HG62" i="14"/>
  <c r="GF62" i="14"/>
  <c r="GL62" i="14"/>
  <c r="DY62" i="14"/>
  <c r="GE62" i="14"/>
  <c r="FQ62" i="14"/>
  <c r="FJ62" i="14"/>
  <c r="ER62" i="14"/>
  <c r="HE62" i="14"/>
  <c r="HO62" i="14"/>
  <c r="FR74" i="15"/>
  <c r="DY74" i="15"/>
  <c r="FG74" i="15"/>
  <c r="DY58" i="15"/>
  <c r="HA58" i="15"/>
  <c r="GG58" i="15"/>
  <c r="HI58" i="15"/>
  <c r="EW58" i="15"/>
  <c r="FY58" i="15"/>
  <c r="HT58" i="15"/>
  <c r="HD58" i="15"/>
  <c r="GN58" i="15"/>
  <c r="FX58" i="15"/>
  <c r="FH58" i="15"/>
  <c r="ER58" i="15"/>
  <c r="EB58" i="15"/>
  <c r="HK58" i="15"/>
  <c r="GQ58" i="15"/>
  <c r="FK58" i="15"/>
  <c r="EE58" i="15"/>
  <c r="GT58" i="15"/>
  <c r="FN58" i="15"/>
  <c r="EH58" i="15"/>
  <c r="GJ84" i="15"/>
  <c r="GY84" i="15"/>
  <c r="EM84" i="15"/>
  <c r="FV84" i="15"/>
  <c r="HE84" i="15"/>
  <c r="GM98" i="14"/>
  <c r="GD98" i="14"/>
  <c r="FC98" i="14"/>
  <c r="ED98" i="14"/>
  <c r="FI98" i="14"/>
  <c r="GV98" i="14"/>
  <c r="HB34" i="14"/>
  <c r="DX97" i="14"/>
  <c r="EU97" i="14"/>
  <c r="DT97" i="14"/>
  <c r="HB97" i="14"/>
  <c r="EP97" i="14"/>
  <c r="FY97" i="14"/>
  <c r="HJ85" i="14"/>
  <c r="DV59" i="14"/>
  <c r="HI59" i="14"/>
  <c r="FL90" i="15"/>
  <c r="N20" i="14"/>
  <c r="EY20" i="14"/>
  <c r="GE20" i="14"/>
  <c r="HK20" i="14"/>
  <c r="ER20" i="14"/>
  <c r="FX20" i="14"/>
  <c r="HD20" i="14"/>
  <c r="FB20" i="14"/>
  <c r="HN20" i="14"/>
  <c r="GC20" i="14"/>
  <c r="FV20" i="14"/>
  <c r="HE20" i="14"/>
  <c r="HM20" i="14"/>
  <c r="EM20" i="14"/>
  <c r="GI20" i="14"/>
  <c r="EB20" i="14"/>
  <c r="FL20" i="14"/>
  <c r="HH20" i="14"/>
  <c r="GH20" i="14"/>
  <c r="FE20" i="14"/>
  <c r="GL20" i="14"/>
  <c r="GD20" i="14"/>
  <c r="GW20" i="14"/>
  <c r="EI20" i="14"/>
  <c r="GU20" i="14"/>
  <c r="EV20" i="14"/>
  <c r="GR20" i="14"/>
  <c r="GP20" i="14"/>
  <c r="HI20" i="14"/>
  <c r="EH20" i="14"/>
  <c r="DW20" i="14"/>
  <c r="GY20" i="14"/>
  <c r="GB20" i="14"/>
  <c r="FJ20" i="14"/>
  <c r="DZ20" i="14"/>
  <c r="FQ20" i="14"/>
  <c r="FC20" i="14"/>
  <c r="HO20" i="14"/>
  <c r="GN20" i="14"/>
  <c r="DY20" i="14"/>
  <c r="ES20" i="14"/>
  <c r="EK20" i="14"/>
  <c r="FO20" i="14"/>
  <c r="DV20" i="14"/>
  <c r="FI20" i="14"/>
  <c r="FS20" i="14"/>
  <c r="ED20" i="14"/>
  <c r="GT20" i="14"/>
  <c r="EF20" i="14"/>
  <c r="EW20" i="14"/>
  <c r="FH20" i="14"/>
  <c r="GK20" i="14"/>
  <c r="N64" i="14"/>
  <c r="EH64" i="14"/>
  <c r="EX64" i="14"/>
  <c r="FN64" i="14"/>
  <c r="GD64" i="14"/>
  <c r="GT64" i="14"/>
  <c r="HJ64" i="14"/>
  <c r="EE64" i="14"/>
  <c r="EU64" i="14"/>
  <c r="FK64" i="14"/>
  <c r="GA64" i="14"/>
  <c r="GQ64" i="14"/>
  <c r="HG64" i="14"/>
  <c r="EF64" i="14"/>
  <c r="FL64" i="14"/>
  <c r="GR64" i="14"/>
  <c r="DY64" i="14"/>
  <c r="FE64" i="14"/>
  <c r="GK64" i="14"/>
  <c r="DT64" i="14"/>
  <c r="EZ64" i="14"/>
  <c r="GF64" i="14"/>
  <c r="HL64" i="14"/>
  <c r="DU64" i="14"/>
  <c r="EC64" i="14"/>
  <c r="FQ64" i="14"/>
  <c r="DV64" i="14"/>
  <c r="EL64" i="14"/>
  <c r="FB64" i="14"/>
  <c r="FR64" i="14"/>
  <c r="GH64" i="14"/>
  <c r="GX64" i="14"/>
  <c r="HN64" i="14"/>
  <c r="EI64" i="14"/>
  <c r="EY64" i="14"/>
  <c r="FO64" i="14"/>
  <c r="GE64" i="14"/>
  <c r="GU64" i="14"/>
  <c r="HK64" i="14"/>
  <c r="EN64" i="14"/>
  <c r="FT64" i="14"/>
  <c r="GZ64" i="14"/>
  <c r="EG64" i="14"/>
  <c r="FM64" i="14"/>
  <c r="GS64" i="14"/>
  <c r="EB64" i="14"/>
  <c r="FH64" i="14"/>
  <c r="GN64" i="14"/>
  <c r="ES64" i="14"/>
  <c r="FA64" i="14"/>
  <c r="FI64" i="14"/>
  <c r="GW64" i="14"/>
  <c r="DZ64" i="14"/>
  <c r="EP64" i="14"/>
  <c r="FF64" i="14"/>
  <c r="FV64" i="14"/>
  <c r="GL64" i="14"/>
  <c r="HB64" i="14"/>
  <c r="DW64" i="14"/>
  <c r="EM64" i="14"/>
  <c r="FC64" i="14"/>
  <c r="FS64" i="14"/>
  <c r="GI64" i="14"/>
  <c r="GY64" i="14"/>
  <c r="HO64" i="14"/>
  <c r="EV64" i="14"/>
  <c r="GB64" i="14"/>
  <c r="HH64" i="14"/>
  <c r="EO64" i="14"/>
  <c r="FU64" i="14"/>
  <c r="HA64" i="14"/>
  <c r="EJ64" i="14"/>
  <c r="FP64" i="14"/>
  <c r="GV64" i="14"/>
  <c r="FY64" i="14"/>
  <c r="GG64" i="14"/>
  <c r="GO64" i="14"/>
  <c r="FJ64" i="14"/>
  <c r="EA64" i="14"/>
  <c r="GM64" i="14"/>
  <c r="GJ64" i="14"/>
  <c r="HI64" i="14"/>
  <c r="HE64" i="14"/>
  <c r="FZ64" i="14"/>
  <c r="EQ64" i="14"/>
  <c r="HC64" i="14"/>
  <c r="HP64" i="14"/>
  <c r="ER64" i="14"/>
  <c r="HM64" i="14"/>
  <c r="ED64" i="14"/>
  <c r="GP64" i="14"/>
  <c r="FG64" i="14"/>
  <c r="DX64" i="14"/>
  <c r="EW64" i="14"/>
  <c r="FX64" i="14"/>
  <c r="EK64" i="14"/>
  <c r="N53" i="14"/>
  <c r="EG53" i="14"/>
  <c r="EW53" i="14"/>
  <c r="FM53" i="14"/>
  <c r="GC53" i="14"/>
  <c r="GS53" i="14"/>
  <c r="HI53" i="14"/>
  <c r="ED53" i="14"/>
  <c r="ET53" i="14"/>
  <c r="FJ53" i="14"/>
  <c r="FZ53" i="14"/>
  <c r="GP53" i="14"/>
  <c r="HF53" i="14"/>
  <c r="EE53" i="14"/>
  <c r="FK53" i="14"/>
  <c r="GQ53" i="14"/>
  <c r="DX53" i="14"/>
  <c r="FD53" i="14"/>
  <c r="GJ53" i="14"/>
  <c r="HP53" i="14"/>
  <c r="EY53" i="14"/>
  <c r="GE53" i="14"/>
  <c r="HK53" i="14"/>
  <c r="HL53" i="14"/>
  <c r="EJ53" i="14"/>
  <c r="EB53" i="14"/>
  <c r="DU53" i="14"/>
  <c r="EK53" i="14"/>
  <c r="FA53" i="14"/>
  <c r="FQ53" i="14"/>
  <c r="GG53" i="14"/>
  <c r="GW53" i="14"/>
  <c r="HM53" i="14"/>
  <c r="EH53" i="14"/>
  <c r="EX53" i="14"/>
  <c r="FN53" i="14"/>
  <c r="GD53" i="14"/>
  <c r="GT53" i="14"/>
  <c r="HJ53" i="14"/>
  <c r="EM53" i="14"/>
  <c r="FS53" i="14"/>
  <c r="GY53" i="14"/>
  <c r="EF53" i="14"/>
  <c r="FL53" i="14"/>
  <c r="GR53" i="14"/>
  <c r="EA53" i="14"/>
  <c r="FG53" i="14"/>
  <c r="GM53" i="14"/>
  <c r="DT53" i="14"/>
  <c r="ER53" i="14"/>
  <c r="GV53" i="14"/>
  <c r="GN53" i="14"/>
  <c r="ES53" i="14"/>
  <c r="FY53" i="14"/>
  <c r="HE53" i="14"/>
  <c r="EP53" i="14"/>
  <c r="FV53" i="14"/>
  <c r="HB53" i="14"/>
  <c r="FC53" i="14"/>
  <c r="HO53" i="14"/>
  <c r="GB53" i="14"/>
  <c r="EQ53" i="14"/>
  <c r="HC53" i="14"/>
  <c r="HD53" i="14"/>
  <c r="DY53" i="14"/>
  <c r="FE53" i="14"/>
  <c r="GK53" i="14"/>
  <c r="DV53" i="14"/>
  <c r="FB53" i="14"/>
  <c r="GH53" i="14"/>
  <c r="HN53" i="14"/>
  <c r="GA53" i="14"/>
  <c r="EN53" i="14"/>
  <c r="GZ53" i="14"/>
  <c r="FO53" i="14"/>
  <c r="EZ53" i="14"/>
  <c r="FH53" i="14"/>
  <c r="EC53" i="14"/>
  <c r="FI53" i="14"/>
  <c r="GO53" i="14"/>
  <c r="DZ53" i="14"/>
  <c r="FF53" i="14"/>
  <c r="GL53" i="14"/>
  <c r="DW53" i="14"/>
  <c r="GI53" i="14"/>
  <c r="EV53" i="14"/>
  <c r="HH53" i="14"/>
  <c r="FW53" i="14"/>
  <c r="GF53" i="14"/>
  <c r="FP53" i="14"/>
  <c r="EL53" i="14"/>
  <c r="HG53" i="14"/>
  <c r="FX53" i="14"/>
  <c r="EO53" i="14"/>
  <c r="FR53" i="14"/>
  <c r="FT53" i="14"/>
  <c r="FU53" i="14"/>
  <c r="GX53" i="14"/>
  <c r="EI53" i="14"/>
  <c r="DY85" i="14"/>
  <c r="HN85" i="14"/>
  <c r="HL85" i="14"/>
  <c r="HB85" i="14"/>
  <c r="DT85" i="14"/>
  <c r="GE85" i="14"/>
  <c r="EA85" i="14"/>
  <c r="GJ85" i="14"/>
  <c r="DU46" i="14"/>
  <c r="EK46" i="14"/>
  <c r="FA46" i="14"/>
  <c r="FQ46" i="14"/>
  <c r="GG46" i="14"/>
  <c r="GW46" i="14"/>
  <c r="HM46" i="14"/>
  <c r="EH46" i="14"/>
  <c r="EX46" i="14"/>
  <c r="FN46" i="14"/>
  <c r="GD46" i="14"/>
  <c r="GT46" i="14"/>
  <c r="HJ46" i="14"/>
  <c r="EJ46" i="14"/>
  <c r="FP46" i="14"/>
  <c r="GV46" i="14"/>
  <c r="EE46" i="14"/>
  <c r="FK46" i="14"/>
  <c r="GQ46" i="14"/>
  <c r="DX46" i="14"/>
  <c r="GJ46" i="14"/>
  <c r="EQ46" i="14"/>
  <c r="HC46" i="14"/>
  <c r="GB46" i="14"/>
  <c r="HK46" i="14"/>
  <c r="GU46" i="14"/>
  <c r="DY46" i="14"/>
  <c r="EO46" i="14"/>
  <c r="FE46" i="14"/>
  <c r="FU46" i="14"/>
  <c r="GK46" i="14"/>
  <c r="HA46" i="14"/>
  <c r="DV46" i="14"/>
  <c r="EL46" i="14"/>
  <c r="FB46" i="14"/>
  <c r="FR46" i="14"/>
  <c r="GH46" i="14"/>
  <c r="GX46" i="14"/>
  <c r="HN46" i="14"/>
  <c r="ER46" i="14"/>
  <c r="FX46" i="14"/>
  <c r="HD46" i="14"/>
  <c r="EM46" i="14"/>
  <c r="FS46" i="14"/>
  <c r="GY46" i="14"/>
  <c r="EN46" i="14"/>
  <c r="GZ46" i="14"/>
  <c r="FG46" i="14"/>
  <c r="EF46" i="14"/>
  <c r="GR46" i="14"/>
  <c r="FO46" i="14"/>
  <c r="EG46" i="14"/>
  <c r="FM46" i="14"/>
  <c r="GS46" i="14"/>
  <c r="ED46" i="14"/>
  <c r="FJ46" i="14"/>
  <c r="GP46" i="14"/>
  <c r="EB46" i="14"/>
  <c r="GN46" i="14"/>
  <c r="FC46" i="14"/>
  <c r="HO46" i="14"/>
  <c r="EA46" i="14"/>
  <c r="FL46" i="14"/>
  <c r="EI46" i="14"/>
  <c r="ES46" i="14"/>
  <c r="FY46" i="14"/>
  <c r="HE46" i="14"/>
  <c r="EP46" i="14"/>
  <c r="FV46" i="14"/>
  <c r="HB46" i="14"/>
  <c r="EZ46" i="14"/>
  <c r="HL46" i="14"/>
  <c r="GA46" i="14"/>
  <c r="FD46" i="14"/>
  <c r="FW46" i="14"/>
  <c r="HH46" i="14"/>
  <c r="EW46" i="14"/>
  <c r="GC46" i="14"/>
  <c r="HI46" i="14"/>
  <c r="ET46" i="14"/>
  <c r="FZ46" i="14"/>
  <c r="HF46" i="14"/>
  <c r="FH46" i="14"/>
  <c r="DW46" i="14"/>
  <c r="GI46" i="14"/>
  <c r="FT46" i="14"/>
  <c r="GM46" i="14"/>
  <c r="EY46" i="14"/>
  <c r="EC46" i="14"/>
  <c r="FF46" i="14"/>
  <c r="EU46" i="14"/>
  <c r="GE46" i="14"/>
  <c r="FI46" i="14"/>
  <c r="GL46" i="14"/>
  <c r="HG46" i="14"/>
  <c r="GO46" i="14"/>
  <c r="DT46" i="14"/>
  <c r="HP46" i="14"/>
  <c r="EI59" i="14"/>
  <c r="EY59" i="14"/>
  <c r="FO59" i="14"/>
  <c r="GE59" i="14"/>
  <c r="GU59" i="14"/>
  <c r="HK59" i="14"/>
  <c r="EB59" i="14"/>
  <c r="ER59" i="14"/>
  <c r="FH59" i="14"/>
  <c r="FX59" i="14"/>
  <c r="GN59" i="14"/>
  <c r="HD59" i="14"/>
  <c r="DY59" i="14"/>
  <c r="FE59" i="14"/>
  <c r="GK59" i="14"/>
  <c r="DZ59" i="14"/>
  <c r="FF59" i="14"/>
  <c r="GL59" i="14"/>
  <c r="DU59" i="14"/>
  <c r="FA59" i="14"/>
  <c r="GG59" i="14"/>
  <c r="HM59" i="14"/>
  <c r="ET59" i="14"/>
  <c r="FB59" i="14"/>
  <c r="FJ59" i="14"/>
  <c r="DW59" i="14"/>
  <c r="EM59" i="14"/>
  <c r="FC59" i="14"/>
  <c r="FS59" i="14"/>
  <c r="GI59" i="14"/>
  <c r="GY59" i="14"/>
  <c r="HO59" i="14"/>
  <c r="EF59" i="14"/>
  <c r="EV59" i="14"/>
  <c r="FL59" i="14"/>
  <c r="GB59" i="14"/>
  <c r="GR59" i="14"/>
  <c r="HH59" i="14"/>
  <c r="EG59" i="14"/>
  <c r="FM59" i="14"/>
  <c r="GS59" i="14"/>
  <c r="EH59" i="14"/>
  <c r="FN59" i="14"/>
  <c r="GT59" i="14"/>
  <c r="EC59" i="14"/>
  <c r="FI59" i="14"/>
  <c r="GO59" i="14"/>
  <c r="EL59" i="14"/>
  <c r="FZ59" i="14"/>
  <c r="GH59" i="14"/>
  <c r="GP59" i="14"/>
  <c r="EA59" i="14"/>
  <c r="FG59" i="14"/>
  <c r="GM59" i="14"/>
  <c r="DT59" i="14"/>
  <c r="EZ59" i="14"/>
  <c r="GF59" i="14"/>
  <c r="HL59" i="14"/>
  <c r="FU59" i="14"/>
  <c r="EP59" i="14"/>
  <c r="HB59" i="14"/>
  <c r="FQ59" i="14"/>
  <c r="FR59" i="14"/>
  <c r="HN59" i="14"/>
  <c r="EE59" i="14"/>
  <c r="FK59" i="14"/>
  <c r="GQ59" i="14"/>
  <c r="DX59" i="14"/>
  <c r="FD59" i="14"/>
  <c r="GJ59" i="14"/>
  <c r="HP59" i="14"/>
  <c r="GC59" i="14"/>
  <c r="EX59" i="14"/>
  <c r="HJ59" i="14"/>
  <c r="FY59" i="14"/>
  <c r="GX59" i="14"/>
  <c r="ED59" i="14"/>
  <c r="EQ59" i="14"/>
  <c r="FW59" i="14"/>
  <c r="HC59" i="14"/>
  <c r="EJ59" i="14"/>
  <c r="FP59" i="14"/>
  <c r="GV59" i="14"/>
  <c r="EO59" i="14"/>
  <c r="HA59" i="14"/>
  <c r="FV59" i="14"/>
  <c r="EK59" i="14"/>
  <c r="GW59" i="14"/>
  <c r="HF59" i="14"/>
  <c r="GI71" i="14"/>
  <c r="DV71" i="14"/>
  <c r="FW71" i="14"/>
  <c r="DY71" i="14"/>
  <c r="EK71" i="14"/>
  <c r="ES71" i="14"/>
  <c r="HF71" i="14"/>
  <c r="FV71" i="14"/>
  <c r="EO71" i="14"/>
  <c r="EA79" i="14"/>
  <c r="EQ79" i="14"/>
  <c r="FG79" i="14"/>
  <c r="FW79" i="14"/>
  <c r="GM79" i="14"/>
  <c r="HC79" i="14"/>
  <c r="DT79" i="14"/>
  <c r="EJ79" i="14"/>
  <c r="EZ79" i="14"/>
  <c r="FP79" i="14"/>
  <c r="GF79" i="14"/>
  <c r="GV79" i="14"/>
  <c r="HL79" i="14"/>
  <c r="EK79" i="14"/>
  <c r="FQ79" i="14"/>
  <c r="GW79" i="14"/>
  <c r="ED79" i="14"/>
  <c r="FJ79" i="14"/>
  <c r="GP79" i="14"/>
  <c r="DY79" i="14"/>
  <c r="FE79" i="14"/>
  <c r="GK79" i="14"/>
  <c r="EH79" i="14"/>
  <c r="FV79" i="14"/>
  <c r="HJ79" i="14"/>
  <c r="EE79" i="14"/>
  <c r="EU79" i="14"/>
  <c r="FK79" i="14"/>
  <c r="GA79" i="14"/>
  <c r="GQ79" i="14"/>
  <c r="HG79" i="14"/>
  <c r="DX79" i="14"/>
  <c r="EN79" i="14"/>
  <c r="FD79" i="14"/>
  <c r="FT79" i="14"/>
  <c r="GJ79" i="14"/>
  <c r="GZ79" i="14"/>
  <c r="HP79" i="14"/>
  <c r="ES79" i="14"/>
  <c r="FY79" i="14"/>
  <c r="HE79" i="14"/>
  <c r="EL79" i="14"/>
  <c r="FR79" i="14"/>
  <c r="GX79" i="14"/>
  <c r="EG79" i="14"/>
  <c r="FM79" i="14"/>
  <c r="GS79" i="14"/>
  <c r="FN79" i="14"/>
  <c r="HB79" i="14"/>
  <c r="DZ79" i="14"/>
  <c r="DW79" i="14"/>
  <c r="FC79" i="14"/>
  <c r="GI79" i="14"/>
  <c r="HO79" i="14"/>
  <c r="EV79" i="14"/>
  <c r="GB79" i="14"/>
  <c r="HH79" i="14"/>
  <c r="FI79" i="14"/>
  <c r="DV79" i="14"/>
  <c r="GH79" i="14"/>
  <c r="EW79" i="14"/>
  <c r="HI79" i="14"/>
  <c r="GD79" i="14"/>
  <c r="EI79" i="14"/>
  <c r="FO79" i="14"/>
  <c r="GU79" i="14"/>
  <c r="EB79" i="14"/>
  <c r="FH79" i="14"/>
  <c r="GN79" i="14"/>
  <c r="DU79" i="14"/>
  <c r="GG79" i="14"/>
  <c r="ET79" i="14"/>
  <c r="HF79" i="14"/>
  <c r="FU79" i="14"/>
  <c r="GT79" i="14"/>
  <c r="FF79" i="14"/>
  <c r="EM79" i="14"/>
  <c r="FS79" i="14"/>
  <c r="GY79" i="14"/>
  <c r="EF79" i="14"/>
  <c r="FL79" i="14"/>
  <c r="GR79" i="14"/>
  <c r="EC79" i="14"/>
  <c r="GO79" i="14"/>
  <c r="FB79" i="14"/>
  <c r="HN79" i="14"/>
  <c r="GC79" i="14"/>
  <c r="EP79" i="14"/>
  <c r="GL79" i="14"/>
  <c r="EY79" i="14"/>
  <c r="FX79" i="14"/>
  <c r="FZ79" i="14"/>
  <c r="GE79" i="14"/>
  <c r="HD79" i="14"/>
  <c r="EO79" i="14"/>
  <c r="HK79" i="14"/>
  <c r="FA79" i="14"/>
  <c r="HA79" i="14"/>
  <c r="FL78" i="14"/>
  <c r="GL78" i="14"/>
  <c r="EJ78" i="14"/>
  <c r="EH78" i="14"/>
  <c r="GQ78" i="14"/>
  <c r="GS78" i="14"/>
  <c r="HG78" i="14"/>
  <c r="ET78" i="14"/>
  <c r="DX98" i="14"/>
  <c r="EN98" i="14"/>
  <c r="FD98" i="14"/>
  <c r="FT98" i="14"/>
  <c r="GJ98" i="14"/>
  <c r="GZ98" i="14"/>
  <c r="HP98" i="14"/>
  <c r="EG98" i="14"/>
  <c r="EW98" i="14"/>
  <c r="FM98" i="14"/>
  <c r="GC98" i="14"/>
  <c r="GS98" i="14"/>
  <c r="HI98" i="14"/>
  <c r="EL98" i="14"/>
  <c r="FR98" i="14"/>
  <c r="GX98" i="14"/>
  <c r="EE98" i="14"/>
  <c r="FK98" i="14"/>
  <c r="GQ98" i="14"/>
  <c r="DZ98" i="14"/>
  <c r="FF98" i="14"/>
  <c r="GL98" i="14"/>
  <c r="EI98" i="14"/>
  <c r="FW98" i="14"/>
  <c r="HK98" i="14"/>
  <c r="EB98" i="14"/>
  <c r="ER98" i="14"/>
  <c r="FH98" i="14"/>
  <c r="FX98" i="14"/>
  <c r="GN98" i="14"/>
  <c r="HD98" i="14"/>
  <c r="DU98" i="14"/>
  <c r="EK98" i="14"/>
  <c r="FA98" i="14"/>
  <c r="FQ98" i="14"/>
  <c r="GG98" i="14"/>
  <c r="GW98" i="14"/>
  <c r="HM98" i="14"/>
  <c r="ET98" i="14"/>
  <c r="FZ98" i="14"/>
  <c r="HF98" i="14"/>
  <c r="EM98" i="14"/>
  <c r="FS98" i="14"/>
  <c r="GY98" i="14"/>
  <c r="EH98" i="14"/>
  <c r="FN98" i="14"/>
  <c r="GT98" i="14"/>
  <c r="FO98" i="14"/>
  <c r="HC98" i="14"/>
  <c r="EA98" i="14"/>
  <c r="EF98" i="14"/>
  <c r="EV98" i="14"/>
  <c r="FL98" i="14"/>
  <c r="GB98" i="14"/>
  <c r="GR98" i="14"/>
  <c r="HH98" i="14"/>
  <c r="DY98" i="14"/>
  <c r="EO98" i="14"/>
  <c r="FE98" i="14"/>
  <c r="FU98" i="14"/>
  <c r="GK98" i="14"/>
  <c r="HA98" i="14"/>
  <c r="DV98" i="14"/>
  <c r="FB98" i="14"/>
  <c r="GH98" i="14"/>
  <c r="HN98" i="14"/>
  <c r="EU98" i="14"/>
  <c r="GA98" i="14"/>
  <c r="HG98" i="14"/>
  <c r="EP98" i="14"/>
  <c r="FV98" i="14"/>
  <c r="HB98" i="14"/>
  <c r="GU98" i="14"/>
  <c r="EY98" i="14"/>
  <c r="FG98" i="14"/>
  <c r="GI42" i="15"/>
  <c r="DX42" i="15"/>
  <c r="FV42" i="15"/>
  <c r="EH42" i="15"/>
  <c r="FT42" i="15"/>
  <c r="HL42" i="15"/>
  <c r="EE42" i="15"/>
  <c r="FW42" i="15"/>
  <c r="GC42" i="15"/>
  <c r="DZ42" i="15"/>
  <c r="GY42" i="15"/>
  <c r="FM42" i="15"/>
  <c r="R84" i="15"/>
  <c r="EG84" i="15"/>
  <c r="EW84" i="15"/>
  <c r="FM84" i="15"/>
  <c r="GC84" i="15"/>
  <c r="GS84" i="15"/>
  <c r="HI84" i="15"/>
  <c r="ED84" i="15"/>
  <c r="ET84" i="15"/>
  <c r="FJ84" i="15"/>
  <c r="FZ84" i="15"/>
  <c r="GP84" i="15"/>
  <c r="HF84" i="15"/>
  <c r="EA84" i="15"/>
  <c r="EQ84" i="15"/>
  <c r="FG84" i="15"/>
  <c r="FW84" i="15"/>
  <c r="GM84" i="15"/>
  <c r="HC84" i="15"/>
  <c r="HS84" i="15"/>
  <c r="GF84" i="15"/>
  <c r="EN84" i="15"/>
  <c r="GZ84" i="15"/>
  <c r="FH84" i="15"/>
  <c r="HT84" i="15"/>
  <c r="EV84" i="15"/>
  <c r="EK84" i="15"/>
  <c r="FA84" i="15"/>
  <c r="FQ84" i="15"/>
  <c r="GG84" i="15"/>
  <c r="GW84" i="15"/>
  <c r="HM84" i="15"/>
  <c r="EH84" i="15"/>
  <c r="EX84" i="15"/>
  <c r="FN84" i="15"/>
  <c r="GD84" i="15"/>
  <c r="GT84" i="15"/>
  <c r="HJ84" i="15"/>
  <c r="EE84" i="15"/>
  <c r="EU84" i="15"/>
  <c r="FK84" i="15"/>
  <c r="GA84" i="15"/>
  <c r="GQ84" i="15"/>
  <c r="HG84" i="15"/>
  <c r="EJ84" i="15"/>
  <c r="GV84" i="15"/>
  <c r="FD84" i="15"/>
  <c r="HP84" i="15"/>
  <c r="FX84" i="15"/>
  <c r="GB84" i="15"/>
  <c r="HH84" i="15"/>
  <c r="DY84" i="15"/>
  <c r="EO84" i="15"/>
  <c r="FE84" i="15"/>
  <c r="FU84" i="15"/>
  <c r="GK84" i="15"/>
  <c r="HA84" i="15"/>
  <c r="HQ84" i="15"/>
  <c r="EL84" i="15"/>
  <c r="FB84" i="15"/>
  <c r="FR84" i="15"/>
  <c r="GH84" i="15"/>
  <c r="GX84" i="15"/>
  <c r="HN84" i="15"/>
  <c r="EI84" i="15"/>
  <c r="EY84" i="15"/>
  <c r="FO84" i="15"/>
  <c r="GE84" i="15"/>
  <c r="GU84" i="15"/>
  <c r="HK84" i="15"/>
  <c r="EZ84" i="15"/>
  <c r="HL84" i="15"/>
  <c r="FT84" i="15"/>
  <c r="EB84" i="15"/>
  <c r="GN84" i="15"/>
  <c r="EF84" i="15"/>
  <c r="FL84" i="15"/>
  <c r="FR37" i="15"/>
  <c r="FF37" i="15"/>
  <c r="GD74" i="15"/>
  <c r="HB74" i="15"/>
  <c r="HM74" i="15"/>
  <c r="GG74" i="15"/>
  <c r="FA74" i="15"/>
  <c r="GR74" i="15"/>
  <c r="FL74" i="15"/>
  <c r="HS74" i="15"/>
  <c r="GM74" i="15"/>
  <c r="EK74" i="15"/>
  <c r="ET74" i="15"/>
  <c r="FN74" i="15"/>
  <c r="FJ74" i="15"/>
  <c r="GL74" i="15"/>
  <c r="HN74" i="15"/>
  <c r="FB74" i="15"/>
  <c r="HI74" i="15"/>
  <c r="GS74" i="15"/>
  <c r="GC74" i="15"/>
  <c r="FM74" i="15"/>
  <c r="EW74" i="15"/>
  <c r="HT74" i="15"/>
  <c r="HD74" i="15"/>
  <c r="GN74" i="15"/>
  <c r="FX74" i="15"/>
  <c r="FH74" i="15"/>
  <c r="EN74" i="15"/>
  <c r="HO74" i="15"/>
  <c r="GY74" i="15"/>
  <c r="GI74" i="15"/>
  <c r="FS74" i="15"/>
  <c r="FC74" i="15"/>
  <c r="EC74" i="15"/>
  <c r="EI74" i="15"/>
  <c r="EP74" i="15"/>
  <c r="DZ74" i="15"/>
  <c r="FU58" i="15"/>
  <c r="EO58" i="15"/>
  <c r="FQ58" i="15"/>
  <c r="GS58" i="15"/>
  <c r="EG58" i="15"/>
  <c r="FI58" i="15"/>
  <c r="HP58" i="15"/>
  <c r="GZ58" i="15"/>
  <c r="GJ58" i="15"/>
  <c r="FT58" i="15"/>
  <c r="FD58" i="15"/>
  <c r="EN58" i="15"/>
  <c r="DX58" i="15"/>
  <c r="HG58" i="15"/>
  <c r="GM58" i="15"/>
  <c r="FG58" i="15"/>
  <c r="EA58" i="15"/>
  <c r="GP58" i="15"/>
  <c r="FJ58" i="15"/>
  <c r="GR84" i="15"/>
  <c r="DX84" i="15"/>
  <c r="GI84" i="15"/>
  <c r="HR84" i="15"/>
  <c r="FF84" i="15"/>
  <c r="GO84" i="15"/>
  <c r="EC84" i="15"/>
  <c r="GE98" i="14"/>
  <c r="EX98" i="14"/>
  <c r="DW98" i="14"/>
  <c r="HE98" i="14"/>
  <c r="ES98" i="14"/>
  <c r="GF98" i="14"/>
  <c r="DT98" i="14"/>
  <c r="FM43" i="14"/>
  <c r="GZ97" i="14"/>
  <c r="HL97" i="14"/>
  <c r="GM97" i="14"/>
  <c r="GL97" i="14"/>
  <c r="DZ97" i="14"/>
  <c r="HE59" i="14"/>
  <c r="EW59" i="14"/>
  <c r="HG59" i="14"/>
  <c r="HD64" i="14"/>
  <c r="HF64" i="14"/>
  <c r="FQ78" i="14"/>
  <c r="HA53" i="14"/>
  <c r="EX79" i="14"/>
  <c r="FO48" i="14"/>
  <c r="GL48" i="14"/>
  <c r="EM48" i="14"/>
  <c r="EH48" i="14"/>
  <c r="GK48" i="14"/>
  <c r="FB48" i="14"/>
  <c r="GC48" i="14"/>
  <c r="GS48" i="14"/>
  <c r="N80" i="14"/>
  <c r="ED80" i="14"/>
  <c r="ET80" i="14"/>
  <c r="FJ80" i="14"/>
  <c r="FZ80" i="14"/>
  <c r="GP80" i="14"/>
  <c r="HF80" i="14"/>
  <c r="EA80" i="14"/>
  <c r="EQ80" i="14"/>
  <c r="FG80" i="14"/>
  <c r="FW80" i="14"/>
  <c r="GM80" i="14"/>
  <c r="HC80" i="14"/>
  <c r="DX80" i="14"/>
  <c r="FD80" i="14"/>
  <c r="GJ80" i="14"/>
  <c r="HP80" i="14"/>
  <c r="EW80" i="14"/>
  <c r="GC80" i="14"/>
  <c r="HI80" i="14"/>
  <c r="ER80" i="14"/>
  <c r="FX80" i="14"/>
  <c r="HD80" i="14"/>
  <c r="GO80" i="14"/>
  <c r="ES80" i="14"/>
  <c r="FA80" i="14"/>
  <c r="DZ80" i="14"/>
  <c r="EX80" i="14"/>
  <c r="FR80" i="14"/>
  <c r="GL80" i="14"/>
  <c r="HJ80" i="14"/>
  <c r="EI80" i="14"/>
  <c r="FC80" i="14"/>
  <c r="GA80" i="14"/>
  <c r="GU80" i="14"/>
  <c r="HO80" i="14"/>
  <c r="FL80" i="14"/>
  <c r="GZ80" i="14"/>
  <c r="EO80" i="14"/>
  <c r="GK80" i="14"/>
  <c r="EB80" i="14"/>
  <c r="FP80" i="14"/>
  <c r="HL80" i="14"/>
  <c r="FQ80" i="14"/>
  <c r="DU80" i="14"/>
  <c r="EH80" i="14"/>
  <c r="FB80" i="14"/>
  <c r="FV80" i="14"/>
  <c r="GT80" i="14"/>
  <c r="HN80" i="14"/>
  <c r="EM80" i="14"/>
  <c r="FK80" i="14"/>
  <c r="GE80" i="14"/>
  <c r="GY80" i="14"/>
  <c r="EF80" i="14"/>
  <c r="FT80" i="14"/>
  <c r="HH80" i="14"/>
  <c r="FE80" i="14"/>
  <c r="GS80" i="14"/>
  <c r="EJ80" i="14"/>
  <c r="GF80" i="14"/>
  <c r="EC80" i="14"/>
  <c r="GW80" i="14"/>
  <c r="GG80" i="14"/>
  <c r="EL80" i="14"/>
  <c r="GD80" i="14"/>
  <c r="DW80" i="14"/>
  <c r="FO80" i="14"/>
  <c r="HG80" i="14"/>
  <c r="GB80" i="14"/>
  <c r="FM80" i="14"/>
  <c r="EZ80" i="14"/>
  <c r="FI80" i="14"/>
  <c r="HM80" i="14"/>
  <c r="EP80" i="14"/>
  <c r="GH80" i="14"/>
  <c r="EE80" i="14"/>
  <c r="FS80" i="14"/>
  <c r="HK80" i="14"/>
  <c r="GR80" i="14"/>
  <c r="FU80" i="14"/>
  <c r="FH80" i="14"/>
  <c r="EK80" i="14"/>
  <c r="FF80" i="14"/>
  <c r="GX80" i="14"/>
  <c r="EU80" i="14"/>
  <c r="GI80" i="14"/>
  <c r="EN80" i="14"/>
  <c r="DY80" i="14"/>
  <c r="HA80" i="14"/>
  <c r="GN80" i="14"/>
  <c r="FY80" i="14"/>
  <c r="EY80" i="14"/>
  <c r="DT80" i="14"/>
  <c r="DV80" i="14"/>
  <c r="GQ80" i="14"/>
  <c r="GV80" i="14"/>
  <c r="FN80" i="14"/>
  <c r="EV80" i="14"/>
  <c r="HE80" i="14"/>
  <c r="HB80" i="14"/>
  <c r="N37" i="14"/>
  <c r="L37" i="14"/>
  <c r="DZ37" i="14"/>
  <c r="EP37" i="14"/>
  <c r="FF37" i="14"/>
  <c r="FV37" i="14"/>
  <c r="GL37" i="14"/>
  <c r="HB37" i="14"/>
  <c r="DW37" i="14"/>
  <c r="EM37" i="14"/>
  <c r="FC37" i="14"/>
  <c r="FS37" i="14"/>
  <c r="GI37" i="14"/>
  <c r="GY37" i="14"/>
  <c r="HO37" i="14"/>
  <c r="EW37" i="14"/>
  <c r="GC37" i="14"/>
  <c r="HI37" i="14"/>
  <c r="ER37" i="14"/>
  <c r="FX37" i="14"/>
  <c r="HD37" i="14"/>
  <c r="FA37" i="14"/>
  <c r="HM37" i="14"/>
  <c r="FT37" i="14"/>
  <c r="EC37" i="14"/>
  <c r="GO37" i="14"/>
  <c r="EF37" i="14"/>
  <c r="ED37" i="14"/>
  <c r="ET37" i="14"/>
  <c r="FJ37" i="14"/>
  <c r="FZ37" i="14"/>
  <c r="GP37" i="14"/>
  <c r="HF37" i="14"/>
  <c r="EA37" i="14"/>
  <c r="EQ37" i="14"/>
  <c r="FG37" i="14"/>
  <c r="FW37" i="14"/>
  <c r="GM37" i="14"/>
  <c r="HC37" i="14"/>
  <c r="DY37" i="14"/>
  <c r="FE37" i="14"/>
  <c r="GK37" i="14"/>
  <c r="DT37" i="14"/>
  <c r="EZ37" i="14"/>
  <c r="GF37" i="14"/>
  <c r="HL37" i="14"/>
  <c r="FQ37" i="14"/>
  <c r="DX37" i="14"/>
  <c r="GJ37" i="14"/>
  <c r="ES37" i="14"/>
  <c r="HE37" i="14"/>
  <c r="GR37" i="14"/>
  <c r="EX37" i="14"/>
  <c r="GD37" i="14"/>
  <c r="HJ37" i="14"/>
  <c r="EU37" i="14"/>
  <c r="GA37" i="14"/>
  <c r="HG37" i="14"/>
  <c r="FM37" i="14"/>
  <c r="EB37" i="14"/>
  <c r="GN37" i="14"/>
  <c r="GG37" i="14"/>
  <c r="GZ37" i="14"/>
  <c r="FL37" i="14"/>
  <c r="DV37" i="14"/>
  <c r="FB37" i="14"/>
  <c r="GH37" i="14"/>
  <c r="HN37" i="14"/>
  <c r="EY37" i="14"/>
  <c r="GE37" i="14"/>
  <c r="HK37" i="14"/>
  <c r="FU37" i="14"/>
  <c r="EJ37" i="14"/>
  <c r="GV37" i="14"/>
  <c r="GW37" i="14"/>
  <c r="HP37" i="14"/>
  <c r="GB37" i="14"/>
  <c r="EH37" i="14"/>
  <c r="FN37" i="14"/>
  <c r="GT37" i="14"/>
  <c r="EE37" i="14"/>
  <c r="FK37" i="14"/>
  <c r="GQ37" i="14"/>
  <c r="EG37" i="14"/>
  <c r="GS37" i="14"/>
  <c r="FH37" i="14"/>
  <c r="DU37" i="14"/>
  <c r="EN37" i="14"/>
  <c r="FI37" i="14"/>
  <c r="EV37" i="14"/>
  <c r="EI37" i="14"/>
  <c r="HA37" i="14"/>
  <c r="FY37" i="14"/>
  <c r="EL37" i="14"/>
  <c r="FO37" i="14"/>
  <c r="FP37" i="14"/>
  <c r="HH37" i="14"/>
  <c r="FR37" i="14"/>
  <c r="GU37" i="14"/>
  <c r="EK37" i="14"/>
  <c r="N97" i="14"/>
  <c r="EG97" i="14"/>
  <c r="EW97" i="14"/>
  <c r="FM97" i="14"/>
  <c r="GC97" i="14"/>
  <c r="GS97" i="14"/>
  <c r="HI97" i="14"/>
  <c r="ED97" i="14"/>
  <c r="ET97" i="14"/>
  <c r="FJ97" i="14"/>
  <c r="FZ97" i="14"/>
  <c r="GP97" i="14"/>
  <c r="HF97" i="14"/>
  <c r="EI97" i="14"/>
  <c r="FO97" i="14"/>
  <c r="GU97" i="14"/>
  <c r="EB97" i="14"/>
  <c r="FH97" i="14"/>
  <c r="GN97" i="14"/>
  <c r="DW97" i="14"/>
  <c r="FC97" i="14"/>
  <c r="GI97" i="14"/>
  <c r="HO97" i="14"/>
  <c r="EV97" i="14"/>
  <c r="FD97" i="14"/>
  <c r="FL97" i="14"/>
  <c r="DU97" i="14"/>
  <c r="EK97" i="14"/>
  <c r="FA97" i="14"/>
  <c r="FQ97" i="14"/>
  <c r="GG97" i="14"/>
  <c r="GW97" i="14"/>
  <c r="HM97" i="14"/>
  <c r="EH97" i="14"/>
  <c r="EX97" i="14"/>
  <c r="FN97" i="14"/>
  <c r="GD97" i="14"/>
  <c r="GT97" i="14"/>
  <c r="HJ97" i="14"/>
  <c r="EQ97" i="14"/>
  <c r="FW97" i="14"/>
  <c r="HC97" i="14"/>
  <c r="EJ97" i="14"/>
  <c r="FP97" i="14"/>
  <c r="GV97" i="14"/>
  <c r="EE97" i="14"/>
  <c r="FK97" i="14"/>
  <c r="GQ97" i="14"/>
  <c r="EN97" i="14"/>
  <c r="GB97" i="14"/>
  <c r="GJ97" i="14"/>
  <c r="GR97" i="14"/>
  <c r="DY97" i="14"/>
  <c r="EO97" i="14"/>
  <c r="FE97" i="14"/>
  <c r="FU97" i="14"/>
  <c r="GK97" i="14"/>
  <c r="HA97" i="14"/>
  <c r="DV97" i="14"/>
  <c r="EL97" i="14"/>
  <c r="FB97" i="14"/>
  <c r="FR97" i="14"/>
  <c r="GH97" i="14"/>
  <c r="GX97" i="14"/>
  <c r="HN97" i="14"/>
  <c r="EY97" i="14"/>
  <c r="GE97" i="14"/>
  <c r="HK97" i="14"/>
  <c r="ER97" i="14"/>
  <c r="FX97" i="14"/>
  <c r="HD97" i="14"/>
  <c r="EM97" i="14"/>
  <c r="FS97" i="14"/>
  <c r="GY97" i="14"/>
  <c r="FT97" i="14"/>
  <c r="HH97" i="14"/>
  <c r="HP97" i="14"/>
  <c r="EG26" i="14"/>
  <c r="EW26" i="14"/>
  <c r="FM26" i="14"/>
  <c r="GC26" i="14"/>
  <c r="GS26" i="14"/>
  <c r="HI26" i="14"/>
  <c r="ED26" i="14"/>
  <c r="ET26" i="14"/>
  <c r="FJ26" i="14"/>
  <c r="FZ26" i="14"/>
  <c r="GP26" i="14"/>
  <c r="HF26" i="14"/>
  <c r="EF26" i="14"/>
  <c r="FL26" i="14"/>
  <c r="GR26" i="14"/>
  <c r="EA26" i="14"/>
  <c r="FG26" i="14"/>
  <c r="GM26" i="14"/>
  <c r="EB26" i="14"/>
  <c r="GN26" i="14"/>
  <c r="FK26" i="14"/>
  <c r="DT26" i="14"/>
  <c r="GF26" i="14"/>
  <c r="GI26" i="14"/>
  <c r="HO26" i="14"/>
  <c r="DU26" i="14"/>
  <c r="EK26" i="14"/>
  <c r="FA26" i="14"/>
  <c r="FQ26" i="14"/>
  <c r="GG26" i="14"/>
  <c r="GW26" i="14"/>
  <c r="HM26" i="14"/>
  <c r="EH26" i="14"/>
  <c r="EX26" i="14"/>
  <c r="FN26" i="14"/>
  <c r="GD26" i="14"/>
  <c r="GT26" i="14"/>
  <c r="HJ26" i="14"/>
  <c r="EN26" i="14"/>
  <c r="FT26" i="14"/>
  <c r="GZ26" i="14"/>
  <c r="EI26" i="14"/>
  <c r="FO26" i="14"/>
  <c r="GU26" i="14"/>
  <c r="ER26" i="14"/>
  <c r="HD26" i="14"/>
  <c r="GA26" i="14"/>
  <c r="EJ26" i="14"/>
  <c r="GV26" i="14"/>
  <c r="EM26" i="14"/>
  <c r="FS26" i="14"/>
  <c r="EC26" i="14"/>
  <c r="FI26" i="14"/>
  <c r="GO26" i="14"/>
  <c r="DZ26" i="14"/>
  <c r="FF26" i="14"/>
  <c r="GL26" i="14"/>
  <c r="DX26" i="14"/>
  <c r="GJ26" i="14"/>
  <c r="EY26" i="14"/>
  <c r="HK26" i="14"/>
  <c r="EU26" i="14"/>
  <c r="FP26" i="14"/>
  <c r="FC26" i="14"/>
  <c r="EO26" i="14"/>
  <c r="FU26" i="14"/>
  <c r="HA26" i="14"/>
  <c r="EL26" i="14"/>
  <c r="FR26" i="14"/>
  <c r="GX26" i="14"/>
  <c r="EV26" i="14"/>
  <c r="HH26" i="14"/>
  <c r="FW26" i="14"/>
  <c r="FH26" i="14"/>
  <c r="GQ26" i="14"/>
  <c r="HL26" i="14"/>
  <c r="ES26" i="14"/>
  <c r="FY26" i="14"/>
  <c r="HE26" i="14"/>
  <c r="EP26" i="14"/>
  <c r="FV26" i="14"/>
  <c r="HB26" i="14"/>
  <c r="FD26" i="14"/>
  <c r="HP26" i="14"/>
  <c r="GE26" i="14"/>
  <c r="FX26" i="14"/>
  <c r="HG26" i="14"/>
  <c r="DW26" i="14"/>
  <c r="DV26" i="14"/>
  <c r="GB26" i="14"/>
  <c r="EZ26" i="14"/>
  <c r="DY26" i="14"/>
  <c r="FB26" i="14"/>
  <c r="EQ26" i="14"/>
  <c r="GY26" i="14"/>
  <c r="FE26" i="14"/>
  <c r="GH26" i="14"/>
  <c r="HC26" i="14"/>
  <c r="GK26" i="14"/>
  <c r="HN26" i="14"/>
  <c r="EE26" i="14"/>
  <c r="FX102" i="14"/>
  <c r="ES102" i="14"/>
  <c r="FR102" i="14"/>
  <c r="HA102" i="14"/>
  <c r="FD102" i="14"/>
  <c r="FJ102" i="14"/>
  <c r="EM102" i="14"/>
  <c r="FU102" i="14"/>
  <c r="HO102" i="14"/>
  <c r="N35" i="14"/>
  <c r="DX35" i="14"/>
  <c r="EV35" i="14"/>
  <c r="FP35" i="14"/>
  <c r="GJ35" i="14"/>
  <c r="HH35" i="14"/>
  <c r="EC35" i="14"/>
  <c r="EW35" i="14"/>
  <c r="FU35" i="14"/>
  <c r="GO35" i="14"/>
  <c r="HI35" i="14"/>
  <c r="FG35" i="14"/>
  <c r="GU35" i="14"/>
  <c r="EL35" i="14"/>
  <c r="GH35" i="14"/>
  <c r="EE35" i="14"/>
  <c r="HG35" i="14"/>
  <c r="HJ35" i="14"/>
  <c r="GI35" i="14"/>
  <c r="GL35" i="14"/>
  <c r="EF35" i="14"/>
  <c r="EZ35" i="14"/>
  <c r="FT35" i="14"/>
  <c r="GR35" i="14"/>
  <c r="HL35" i="14"/>
  <c r="EG35" i="14"/>
  <c r="FE35" i="14"/>
  <c r="FY35" i="14"/>
  <c r="GS35" i="14"/>
  <c r="EA35" i="14"/>
  <c r="FO35" i="14"/>
  <c r="HC35" i="14"/>
  <c r="FB35" i="14"/>
  <c r="GP35" i="14"/>
  <c r="EU35" i="14"/>
  <c r="EX35" i="14"/>
  <c r="DW35" i="14"/>
  <c r="GY35" i="14"/>
  <c r="HB35" i="14"/>
  <c r="FD35" i="14"/>
  <c r="GV35" i="14"/>
  <c r="EO35" i="14"/>
  <c r="GC35" i="14"/>
  <c r="EI35" i="14"/>
  <c r="DV35" i="14"/>
  <c r="GX35" i="14"/>
  <c r="FN35" i="14"/>
  <c r="FV35" i="14"/>
  <c r="EJ35" i="14"/>
  <c r="GF35" i="14"/>
  <c r="ES35" i="14"/>
  <c r="HA35" i="14"/>
  <c r="GM35" i="14"/>
  <c r="HN35" i="14"/>
  <c r="EM35" i="14"/>
  <c r="EN35" i="14"/>
  <c r="HP35" i="14"/>
  <c r="GK35" i="14"/>
  <c r="ED35" i="14"/>
  <c r="GQ35" i="14"/>
  <c r="FF35" i="14"/>
  <c r="FL35" i="14"/>
  <c r="DY35" i="14"/>
  <c r="HE35" i="14"/>
  <c r="FJ35" i="14"/>
  <c r="GD35" i="14"/>
  <c r="L35" i="14"/>
  <c r="DT35" i="14"/>
  <c r="FM35" i="14"/>
  <c r="GA35" i="14"/>
  <c r="GB35" i="14"/>
  <c r="EQ35" i="14"/>
  <c r="FS35" i="14"/>
  <c r="GZ35" i="14"/>
  <c r="FW35" i="14"/>
  <c r="DZ35" i="14"/>
  <c r="FI35" i="14"/>
  <c r="FR35" i="14"/>
  <c r="FH43" i="14"/>
  <c r="GN43" i="14"/>
  <c r="GE43" i="14"/>
  <c r="ET43" i="14"/>
  <c r="EV43" i="14"/>
  <c r="GB43" i="14"/>
  <c r="FG43" i="14"/>
  <c r="DV43" i="14"/>
  <c r="DT43" i="14"/>
  <c r="EZ43" i="14"/>
  <c r="HE43" i="14"/>
  <c r="FO43" i="14"/>
  <c r="GT43" i="14"/>
  <c r="EY51" i="14"/>
  <c r="HC51" i="14"/>
  <c r="HB51" i="14"/>
  <c r="EF51" i="14"/>
  <c r="ES51" i="14"/>
  <c r="GK51" i="14"/>
  <c r="GS51" i="14"/>
  <c r="DZ51" i="14"/>
  <c r="ED51" i="14"/>
  <c r="GS34" i="14"/>
  <c r="FG34" i="14"/>
  <c r="FQ34" i="14"/>
  <c r="GZ34" i="14"/>
  <c r="EO34" i="14"/>
  <c r="EV34" i="14"/>
  <c r="HL26" i="15"/>
  <c r="EP26" i="15"/>
  <c r="HB26" i="15"/>
  <c r="FS26" i="15"/>
  <c r="R58" i="15"/>
  <c r="EL58" i="15"/>
  <c r="FB58" i="15"/>
  <c r="FR58" i="15"/>
  <c r="GH58" i="15"/>
  <c r="GX58" i="15"/>
  <c r="HN58" i="15"/>
  <c r="EI58" i="15"/>
  <c r="EY58" i="15"/>
  <c r="FO58" i="15"/>
  <c r="GE58" i="15"/>
  <c r="DZ58" i="15"/>
  <c r="EP58" i="15"/>
  <c r="FF58" i="15"/>
  <c r="FV58" i="15"/>
  <c r="GL58" i="15"/>
  <c r="HB58" i="15"/>
  <c r="HR58" i="15"/>
  <c r="EM58" i="15"/>
  <c r="FC58" i="15"/>
  <c r="FS58" i="15"/>
  <c r="GI58" i="15"/>
  <c r="GY58" i="15"/>
  <c r="FO90" i="15"/>
  <c r="HC90" i="15"/>
  <c r="HM90" i="15"/>
  <c r="FF90" i="15"/>
  <c r="EZ90" i="15"/>
  <c r="GR90" i="15"/>
  <c r="HJ90" i="15"/>
  <c r="FC90" i="15"/>
  <c r="FI90" i="15"/>
  <c r="HA90" i="15"/>
  <c r="EM90" i="15"/>
  <c r="HD90" i="15"/>
  <c r="FO29" i="15"/>
  <c r="HC29" i="15"/>
  <c r="FV29" i="15"/>
  <c r="EH29" i="15"/>
  <c r="FH29" i="15"/>
  <c r="GZ29" i="15"/>
  <c r="EA29" i="15"/>
  <c r="FC29" i="15"/>
  <c r="FY29" i="15"/>
  <c r="HQ29" i="15"/>
  <c r="EM29" i="15"/>
  <c r="HL29" i="15"/>
  <c r="FZ74" i="15"/>
  <c r="EJ74" i="15"/>
  <c r="GW74" i="15"/>
  <c r="FQ74" i="15"/>
  <c r="HH74" i="15"/>
  <c r="GB74" i="15"/>
  <c r="EV74" i="15"/>
  <c r="HC74" i="15"/>
  <c r="FW74" i="15"/>
  <c r="EM74" i="15"/>
  <c r="ED74" i="15"/>
  <c r="EX74" i="15"/>
  <c r="HJ74" i="15"/>
  <c r="HF74" i="15"/>
  <c r="ER74" i="15"/>
  <c r="FV74" i="15"/>
  <c r="GX74" i="15"/>
  <c r="EB74" i="15"/>
  <c r="HE74" i="15"/>
  <c r="GO74" i="15"/>
  <c r="FY74" i="15"/>
  <c r="FI74" i="15"/>
  <c r="EO74" i="15"/>
  <c r="HP74" i="15"/>
  <c r="GZ74" i="15"/>
  <c r="GJ74" i="15"/>
  <c r="FT74" i="15"/>
  <c r="FD74" i="15"/>
  <c r="EF74" i="15"/>
  <c r="HK74" i="15"/>
  <c r="GU74" i="15"/>
  <c r="GE74" i="15"/>
  <c r="FO74" i="15"/>
  <c r="EY74" i="15"/>
  <c r="EU74" i="15"/>
  <c r="EE74" i="15"/>
  <c r="HQ58" i="15"/>
  <c r="HM58" i="15"/>
  <c r="FA58" i="15"/>
  <c r="GC58" i="15"/>
  <c r="HE58" i="15"/>
  <c r="ES58" i="15"/>
  <c r="HL58" i="15"/>
  <c r="GV58" i="15"/>
  <c r="GF58" i="15"/>
  <c r="FP58" i="15"/>
  <c r="EZ58" i="15"/>
  <c r="EJ58" i="15"/>
  <c r="HS58" i="15"/>
  <c r="HC58" i="15"/>
  <c r="GA58" i="15"/>
  <c r="EU58" i="15"/>
  <c r="HJ58" i="15"/>
  <c r="GD58" i="15"/>
  <c r="EX58" i="15"/>
  <c r="HD84" i="15"/>
  <c r="FP84" i="15"/>
  <c r="FS84" i="15"/>
  <c r="HB84" i="15"/>
  <c r="EP84" i="15"/>
  <c r="FY84" i="15"/>
  <c r="EQ98" i="14"/>
  <c r="HO98" i="14"/>
  <c r="GP98" i="14"/>
  <c r="GO98" i="14"/>
  <c r="EC98" i="14"/>
  <c r="FP98" i="14"/>
  <c r="HE34" i="14"/>
  <c r="HG97" i="14"/>
  <c r="GF97" i="14"/>
  <c r="FG97" i="14"/>
  <c r="FV97" i="14"/>
  <c r="HE97" i="14"/>
  <c r="ES97" i="14"/>
  <c r="HL48" i="14"/>
  <c r="ES59" i="14"/>
  <c r="GZ59" i="14"/>
  <c r="GA59" i="14"/>
  <c r="GC64" i="14"/>
  <c r="ET64" i="14"/>
  <c r="EV46" i="14"/>
  <c r="HM79" i="14"/>
  <c r="EO37" i="14"/>
  <c r="R81" i="15"/>
  <c r="P81" i="15"/>
  <c r="GO66" i="15"/>
  <c r="FP66" i="15"/>
  <c r="EQ66" i="15"/>
  <c r="HK45" i="15"/>
  <c r="FG45" i="15"/>
  <c r="FR45" i="15"/>
  <c r="HA45" i="15"/>
  <c r="EO45" i="15"/>
  <c r="GB45" i="15"/>
  <c r="GY42" i="14"/>
  <c r="EU42" i="14"/>
  <c r="EY42" i="14"/>
  <c r="DX42" i="14"/>
  <c r="FF42" i="14"/>
  <c r="GO42" i="14"/>
  <c r="EC42" i="14"/>
  <c r="ES101" i="15"/>
  <c r="DY29" i="14"/>
  <c r="FJ57" i="14"/>
  <c r="DV75" i="14"/>
  <c r="GX55" i="14"/>
  <c r="HI49" i="15"/>
  <c r="ED50" i="15"/>
  <c r="HJ50" i="15"/>
  <c r="FU66" i="15"/>
  <c r="EJ66" i="15"/>
  <c r="HF66" i="15"/>
  <c r="EY45" i="15"/>
  <c r="HN45" i="15"/>
  <c r="FB45" i="15"/>
  <c r="GK45" i="15"/>
  <c r="DY45" i="15"/>
  <c r="FL45" i="15"/>
  <c r="FS42" i="14"/>
  <c r="FX42" i="14"/>
  <c r="HP42" i="14"/>
  <c r="HB42" i="14"/>
  <c r="EP42" i="14"/>
  <c r="FY42" i="14"/>
  <c r="FV39" i="14"/>
  <c r="DY39" i="14"/>
  <c r="FT29" i="14"/>
  <c r="FG29" i="14"/>
  <c r="FT57" i="14"/>
  <c r="FU57" i="14"/>
  <c r="GV75" i="14"/>
  <c r="ER55" i="14"/>
  <c r="FM50" i="15"/>
  <c r="EM50" i="15"/>
  <c r="FA66" i="15"/>
  <c r="HC66" i="15"/>
  <c r="FZ66" i="15"/>
  <c r="GA45" i="15"/>
  <c r="GX45" i="15"/>
  <c r="EL45" i="15"/>
  <c r="FU45" i="15"/>
  <c r="HH45" i="15"/>
  <c r="EV45" i="15"/>
  <c r="FP42" i="14"/>
  <c r="HK42" i="14"/>
  <c r="GJ42" i="14"/>
  <c r="GL42" i="14"/>
  <c r="DZ42" i="14"/>
  <c r="FI42" i="14"/>
  <c r="HI70" i="14"/>
  <c r="HD39" i="14"/>
  <c r="HD101" i="15"/>
  <c r="EV29" i="14"/>
  <c r="GP29" i="14"/>
  <c r="EM57" i="14"/>
  <c r="EA75" i="14"/>
  <c r="N72" i="14"/>
  <c r="L72" i="14"/>
  <c r="EH72" i="14"/>
  <c r="EX72" i="14"/>
  <c r="FN72" i="14"/>
  <c r="GD72" i="14"/>
  <c r="GT72" i="14"/>
  <c r="HJ72" i="14"/>
  <c r="EE72" i="14"/>
  <c r="EU72" i="14"/>
  <c r="FK72" i="14"/>
  <c r="GA72" i="14"/>
  <c r="GQ72" i="14"/>
  <c r="HG72" i="14"/>
  <c r="EF72" i="14"/>
  <c r="FL72" i="14"/>
  <c r="GR72" i="14"/>
  <c r="DY72" i="14"/>
  <c r="FE72" i="14"/>
  <c r="GK72" i="14"/>
  <c r="DT72" i="14"/>
  <c r="EZ72" i="14"/>
  <c r="GF72" i="14"/>
  <c r="HL72" i="14"/>
  <c r="ES72" i="14"/>
  <c r="FA72" i="14"/>
  <c r="FI72" i="14"/>
  <c r="DZ72" i="14"/>
  <c r="ET72" i="14"/>
  <c r="FR72" i="14"/>
  <c r="GL72" i="14"/>
  <c r="HF72" i="14"/>
  <c r="EI72" i="14"/>
  <c r="FC72" i="14"/>
  <c r="FW72" i="14"/>
  <c r="GU72" i="14"/>
  <c r="HO72" i="14"/>
  <c r="FD72" i="14"/>
  <c r="GZ72" i="14"/>
  <c r="EO72" i="14"/>
  <c r="GC72" i="14"/>
  <c r="EB72" i="14"/>
  <c r="FP72" i="14"/>
  <c r="HD72" i="14"/>
  <c r="FY72" i="14"/>
  <c r="HM72" i="14"/>
  <c r="ED72" i="14"/>
  <c r="FB72" i="14"/>
  <c r="FV72" i="14"/>
  <c r="GP72" i="14"/>
  <c r="HN72" i="14"/>
  <c r="EM72" i="14"/>
  <c r="FG72" i="14"/>
  <c r="GE72" i="14"/>
  <c r="GY72" i="14"/>
  <c r="DX72" i="14"/>
  <c r="FT72" i="14"/>
  <c r="HH72" i="14"/>
  <c r="EW72" i="14"/>
  <c r="GS72" i="14"/>
  <c r="EJ72" i="14"/>
  <c r="FX72" i="14"/>
  <c r="EK72" i="14"/>
  <c r="HE72" i="14"/>
  <c r="EC72" i="14"/>
  <c r="FF72" i="14"/>
  <c r="GX72" i="14"/>
  <c r="EQ72" i="14"/>
  <c r="GI72" i="14"/>
  <c r="EN72" i="14"/>
  <c r="HP72" i="14"/>
  <c r="HA72" i="14"/>
  <c r="GN72" i="14"/>
  <c r="DU72" i="14"/>
  <c r="DV72" i="14"/>
  <c r="FJ72" i="14"/>
  <c r="HB72" i="14"/>
  <c r="EY72" i="14"/>
  <c r="GM72" i="14"/>
  <c r="EV72" i="14"/>
  <c r="EG72" i="14"/>
  <c r="HI72" i="14"/>
  <c r="GV72" i="14"/>
  <c r="GG72" i="14"/>
  <c r="GH72" i="14"/>
  <c r="FS72" i="14"/>
  <c r="GJ72" i="14"/>
  <c r="FH72" i="14"/>
  <c r="EL72" i="14"/>
  <c r="DW72" i="14"/>
  <c r="HC72" i="14"/>
  <c r="FM72" i="14"/>
  <c r="FQ72" i="14"/>
  <c r="FZ72" i="14"/>
  <c r="GB72" i="14"/>
  <c r="GO72" i="14"/>
  <c r="EA72" i="14"/>
  <c r="FU72" i="14"/>
  <c r="FO72" i="14"/>
  <c r="ER72" i="14"/>
  <c r="EP72" i="14"/>
  <c r="HK72" i="14"/>
  <c r="GW72" i="14"/>
  <c r="N45" i="14"/>
  <c r="GD45" i="14"/>
  <c r="EU45" i="14"/>
  <c r="HG45" i="14"/>
  <c r="EB45" i="14"/>
  <c r="GO45" i="14"/>
  <c r="GJ45" i="14"/>
  <c r="EH45" i="14"/>
  <c r="GT45" i="14"/>
  <c r="FK45" i="14"/>
  <c r="EG45" i="14"/>
  <c r="FH45" i="14"/>
  <c r="FL45" i="14"/>
  <c r="HP45" i="14"/>
  <c r="FN45" i="14"/>
  <c r="GQ45" i="14"/>
  <c r="EC45" i="14"/>
  <c r="HJ45" i="14"/>
  <c r="FM45" i="14"/>
  <c r="DU45" i="14"/>
  <c r="EE45" i="14"/>
  <c r="GG45" i="14"/>
  <c r="GA45" i="14"/>
  <c r="GN45" i="14"/>
  <c r="EX45" i="14"/>
  <c r="GS45" i="14"/>
  <c r="FY30" i="14"/>
  <c r="HL30" i="14"/>
  <c r="FM30" i="14"/>
  <c r="GN30" i="14"/>
  <c r="FU30" i="14"/>
  <c r="FA30" i="14"/>
  <c r="EK30" i="14"/>
  <c r="EF30" i="14"/>
  <c r="EM30" i="14"/>
  <c r="DX31" i="14"/>
  <c r="EN31" i="14"/>
  <c r="FD31" i="14"/>
  <c r="FT31" i="14"/>
  <c r="GJ31" i="14"/>
  <c r="GZ31" i="14"/>
  <c r="HP31" i="14"/>
  <c r="EG31" i="14"/>
  <c r="EW31" i="14"/>
  <c r="FM31" i="14"/>
  <c r="GC31" i="14"/>
  <c r="GS31" i="14"/>
  <c r="HI31" i="14"/>
  <c r="EM31" i="14"/>
  <c r="FS31" i="14"/>
  <c r="GY31" i="14"/>
  <c r="EH31" i="14"/>
  <c r="FN31" i="14"/>
  <c r="GT31" i="14"/>
  <c r="EY31" i="14"/>
  <c r="HK31" i="14"/>
  <c r="FR31" i="14"/>
  <c r="EA31" i="14"/>
  <c r="GM31" i="14"/>
  <c r="ET31" i="14"/>
  <c r="EB31" i="14"/>
  <c r="ER31" i="14"/>
  <c r="FH31" i="14"/>
  <c r="FX31" i="14"/>
  <c r="GN31" i="14"/>
  <c r="HD31" i="14"/>
  <c r="DU31" i="14"/>
  <c r="EK31" i="14"/>
  <c r="FA31" i="14"/>
  <c r="FQ31" i="14"/>
  <c r="GG31" i="14"/>
  <c r="GW31" i="14"/>
  <c r="HM31" i="14"/>
  <c r="EU31" i="14"/>
  <c r="GA31" i="14"/>
  <c r="HG31" i="14"/>
  <c r="EP31" i="14"/>
  <c r="FV31" i="14"/>
  <c r="HB31" i="14"/>
  <c r="FO31" i="14"/>
  <c r="DV31" i="14"/>
  <c r="GH31" i="14"/>
  <c r="EQ31" i="14"/>
  <c r="HC31" i="14"/>
  <c r="HF31" i="14"/>
  <c r="EV31" i="14"/>
  <c r="GB31" i="14"/>
  <c r="HH31" i="14"/>
  <c r="EO31" i="14"/>
  <c r="FU31" i="14"/>
  <c r="HA31" i="14"/>
  <c r="FC31" i="14"/>
  <c r="HO31" i="14"/>
  <c r="GD31" i="14"/>
  <c r="GE31" i="14"/>
  <c r="GX31" i="14"/>
  <c r="ED31" i="14"/>
  <c r="DT31" i="14"/>
  <c r="EZ31" i="14"/>
  <c r="GF31" i="14"/>
  <c r="HL31" i="14"/>
  <c r="ES31" i="14"/>
  <c r="FY31" i="14"/>
  <c r="HE31" i="14"/>
  <c r="FK31" i="14"/>
  <c r="DZ31" i="14"/>
  <c r="GL31" i="14"/>
  <c r="GU31" i="14"/>
  <c r="HN31" i="14"/>
  <c r="GP31" i="14"/>
  <c r="EJ31" i="14"/>
  <c r="GV31" i="14"/>
  <c r="FI31" i="14"/>
  <c r="EE31" i="14"/>
  <c r="FF31" i="14"/>
  <c r="FB31" i="14"/>
  <c r="FZ31" i="14"/>
  <c r="FL31" i="14"/>
  <c r="DY31" i="14"/>
  <c r="GK31" i="14"/>
  <c r="GI31" i="14"/>
  <c r="HJ31" i="14"/>
  <c r="FG31" i="14"/>
  <c r="FP31" i="14"/>
  <c r="EC31" i="14"/>
  <c r="GO31" i="14"/>
  <c r="GQ31" i="14"/>
  <c r="EI31" i="14"/>
  <c r="FW31" i="14"/>
  <c r="EF31" i="14"/>
  <c r="EX31" i="14"/>
  <c r="GR31" i="14"/>
  <c r="EL31" i="14"/>
  <c r="FE31" i="14"/>
  <c r="FJ31" i="14"/>
  <c r="EE95" i="14"/>
  <c r="EU95" i="14"/>
  <c r="EA95" i="14"/>
  <c r="EY95" i="14"/>
  <c r="FO95" i="14"/>
  <c r="GE95" i="14"/>
  <c r="GU95" i="14"/>
  <c r="HK95" i="14"/>
  <c r="EB95" i="14"/>
  <c r="ER95" i="14"/>
  <c r="FH95" i="14"/>
  <c r="FX95" i="14"/>
  <c r="GN95" i="14"/>
  <c r="HD95" i="14"/>
  <c r="DU95" i="14"/>
  <c r="FA95" i="14"/>
  <c r="GG95" i="14"/>
  <c r="HM95" i="14"/>
  <c r="ET95" i="14"/>
  <c r="FZ95" i="14"/>
  <c r="HF95" i="14"/>
  <c r="EO95" i="14"/>
  <c r="FU95" i="14"/>
  <c r="HA95" i="14"/>
  <c r="HJ95" i="14"/>
  <c r="EH95" i="14"/>
  <c r="FV95" i="14"/>
  <c r="EI95" i="14"/>
  <c r="FC95" i="14"/>
  <c r="FS95" i="14"/>
  <c r="GI95" i="14"/>
  <c r="GY95" i="14"/>
  <c r="HO95" i="14"/>
  <c r="EF95" i="14"/>
  <c r="EV95" i="14"/>
  <c r="FL95" i="14"/>
  <c r="GB95" i="14"/>
  <c r="GR95" i="14"/>
  <c r="HH95" i="14"/>
  <c r="EC95" i="14"/>
  <c r="FI95" i="14"/>
  <c r="GO95" i="14"/>
  <c r="DV95" i="14"/>
  <c r="FB95" i="14"/>
  <c r="GH95" i="14"/>
  <c r="HN95" i="14"/>
  <c r="EW95" i="14"/>
  <c r="GC95" i="14"/>
  <c r="HI95" i="14"/>
  <c r="DZ95" i="14"/>
  <c r="FN95" i="14"/>
  <c r="HB95" i="14"/>
  <c r="EM95" i="14"/>
  <c r="FW95" i="14"/>
  <c r="HC95" i="14"/>
  <c r="EJ95" i="14"/>
  <c r="FP95" i="14"/>
  <c r="GV95" i="14"/>
  <c r="EK95" i="14"/>
  <c r="GW95" i="14"/>
  <c r="FJ95" i="14"/>
  <c r="DY95" i="14"/>
  <c r="GK95" i="14"/>
  <c r="FF95" i="14"/>
  <c r="EQ95" i="14"/>
  <c r="GA95" i="14"/>
  <c r="HG95" i="14"/>
  <c r="EN95" i="14"/>
  <c r="FT95" i="14"/>
  <c r="GZ95" i="14"/>
  <c r="ES95" i="14"/>
  <c r="HE95" i="14"/>
  <c r="FR95" i="14"/>
  <c r="EG95" i="14"/>
  <c r="GS95" i="14"/>
  <c r="GL95" i="14"/>
  <c r="DW95" i="14"/>
  <c r="GQ95" i="14"/>
  <c r="FD95" i="14"/>
  <c r="HP95" i="14"/>
  <c r="EL95" i="14"/>
  <c r="FM95" i="14"/>
  <c r="EP95" i="14"/>
  <c r="FG95" i="14"/>
  <c r="DT95" i="14"/>
  <c r="GF95" i="14"/>
  <c r="FQ95" i="14"/>
  <c r="GP95" i="14"/>
  <c r="EX95" i="14"/>
  <c r="EZ95" i="14"/>
  <c r="ED95" i="14"/>
  <c r="GT95" i="14"/>
  <c r="FK95" i="14"/>
  <c r="GJ95" i="14"/>
  <c r="GX95" i="14"/>
  <c r="GM95" i="14"/>
  <c r="HL95" i="14"/>
  <c r="FE95" i="14"/>
  <c r="FY95" i="14"/>
  <c r="GD95" i="14"/>
  <c r="HI66" i="15"/>
  <c r="FY66" i="15"/>
  <c r="FE66" i="15"/>
  <c r="EK66" i="15"/>
  <c r="GR66" i="15"/>
  <c r="FL66" i="15"/>
  <c r="EF66" i="15"/>
  <c r="GY66" i="15"/>
  <c r="FS66" i="15"/>
  <c r="EM66" i="15"/>
  <c r="HB66" i="15"/>
  <c r="FV66" i="15"/>
  <c r="EP66" i="15"/>
  <c r="HL18" i="15"/>
  <c r="GL82" i="15"/>
  <c r="GH82" i="15"/>
  <c r="GY45" i="15"/>
  <c r="GU45" i="15"/>
  <c r="EI45" i="15"/>
  <c r="FK45" i="15"/>
  <c r="HC45" i="15"/>
  <c r="EQ45" i="15"/>
  <c r="HJ45" i="15"/>
  <c r="GT45" i="15"/>
  <c r="GD45" i="15"/>
  <c r="FN45" i="15"/>
  <c r="EX45" i="15"/>
  <c r="EH45" i="15"/>
  <c r="HM45" i="15"/>
  <c r="GW45" i="15"/>
  <c r="GG45" i="15"/>
  <c r="FQ45" i="15"/>
  <c r="FA45" i="15"/>
  <c r="EK45" i="15"/>
  <c r="HT45" i="15"/>
  <c r="HD45" i="15"/>
  <c r="GN45" i="15"/>
  <c r="FX45" i="15"/>
  <c r="FH45" i="15"/>
  <c r="ER45" i="15"/>
  <c r="EB45" i="15"/>
  <c r="EM42" i="14"/>
  <c r="HL42" i="14"/>
  <c r="EZ42" i="14"/>
  <c r="GQ42" i="14"/>
  <c r="EE42" i="14"/>
  <c r="FH42" i="14"/>
  <c r="HC42" i="14"/>
  <c r="FW42" i="14"/>
  <c r="EQ42" i="14"/>
  <c r="HH42" i="14"/>
  <c r="GB42" i="14"/>
  <c r="EV42" i="14"/>
  <c r="HN42" i="14"/>
  <c r="GX42" i="14"/>
  <c r="GH42" i="14"/>
  <c r="FR42" i="14"/>
  <c r="FB42" i="14"/>
  <c r="EL42" i="14"/>
  <c r="DV42" i="14"/>
  <c r="HA42" i="14"/>
  <c r="GK42" i="14"/>
  <c r="FU42" i="14"/>
  <c r="FE42" i="14"/>
  <c r="EO42" i="14"/>
  <c r="DY42" i="14"/>
  <c r="FW70" i="14"/>
  <c r="EN70" i="14"/>
  <c r="HN39" i="14"/>
  <c r="GG39" i="14"/>
  <c r="EO39" i="14"/>
  <c r="HO101" i="15"/>
  <c r="GA101" i="15"/>
  <c r="FI101" i="15"/>
  <c r="EN29" i="14"/>
  <c r="FY29" i="14"/>
  <c r="DT29" i="14"/>
  <c r="HC29" i="14"/>
  <c r="EQ29" i="14"/>
  <c r="FZ29" i="14"/>
  <c r="GJ57" i="14"/>
  <c r="GV57" i="14"/>
  <c r="EI57" i="14"/>
  <c r="EL57" i="14"/>
  <c r="EK75" i="14"/>
  <c r="HM55" i="14"/>
  <c r="GY49" i="15"/>
  <c r="FA49" i="15"/>
  <c r="DX95" i="14"/>
  <c r="N57" i="14"/>
  <c r="EC57" i="14"/>
  <c r="ES57" i="14"/>
  <c r="FI57" i="14"/>
  <c r="FY57" i="14"/>
  <c r="GO57" i="14"/>
  <c r="HE57" i="14"/>
  <c r="DZ57" i="14"/>
  <c r="EP57" i="14"/>
  <c r="FF57" i="14"/>
  <c r="FV57" i="14"/>
  <c r="GL57" i="14"/>
  <c r="HB57" i="14"/>
  <c r="EA57" i="14"/>
  <c r="FG57" i="14"/>
  <c r="GM57" i="14"/>
  <c r="DT57" i="14"/>
  <c r="EZ57" i="14"/>
  <c r="GF57" i="14"/>
  <c r="HL57" i="14"/>
  <c r="EU57" i="14"/>
  <c r="GA57" i="14"/>
  <c r="HG57" i="14"/>
  <c r="HH57" i="14"/>
  <c r="HP57" i="14"/>
  <c r="EN57" i="14"/>
  <c r="EK57" i="14"/>
  <c r="FE57" i="14"/>
  <c r="GC57" i="14"/>
  <c r="GW57" i="14"/>
  <c r="DV57" i="14"/>
  <c r="ET57" i="14"/>
  <c r="FN57" i="14"/>
  <c r="GH57" i="14"/>
  <c r="HF57" i="14"/>
  <c r="EQ57" i="14"/>
  <c r="GE57" i="14"/>
  <c r="EB57" i="14"/>
  <c r="FP57" i="14"/>
  <c r="HD57" i="14"/>
  <c r="FC57" i="14"/>
  <c r="GQ57" i="14"/>
  <c r="GB57" i="14"/>
  <c r="EF57" i="14"/>
  <c r="GZ57" i="14"/>
  <c r="DU57" i="14"/>
  <c r="EO57" i="14"/>
  <c r="FM57" i="14"/>
  <c r="GG57" i="14"/>
  <c r="HA57" i="14"/>
  <c r="ED57" i="14"/>
  <c r="EX57" i="14"/>
  <c r="FR57" i="14"/>
  <c r="GP57" i="14"/>
  <c r="HJ57" i="14"/>
  <c r="EY57" i="14"/>
  <c r="GU57" i="14"/>
  <c r="EJ57" i="14"/>
  <c r="FX57" i="14"/>
  <c r="DW57" i="14"/>
  <c r="FK57" i="14"/>
  <c r="GY57" i="14"/>
  <c r="DX57" i="14"/>
  <c r="FL57" i="14"/>
  <c r="DY57" i="14"/>
  <c r="EW57" i="14"/>
  <c r="FQ57" i="14"/>
  <c r="GK57" i="14"/>
  <c r="HI57" i="14"/>
  <c r="EH57" i="14"/>
  <c r="FB57" i="14"/>
  <c r="FZ57" i="14"/>
  <c r="GT57" i="14"/>
  <c r="HN57" i="14"/>
  <c r="FO57" i="14"/>
  <c r="HC57" i="14"/>
  <c r="ER57" i="14"/>
  <c r="GN57" i="14"/>
  <c r="EE57" i="14"/>
  <c r="FS57" i="14"/>
  <c r="HO57" i="14"/>
  <c r="FD57" i="14"/>
  <c r="GR57" i="14"/>
  <c r="FF77" i="14"/>
  <c r="GL77" i="14"/>
  <c r="FW77" i="14"/>
  <c r="HD77" i="14"/>
  <c r="ET77" i="14"/>
  <c r="FZ77" i="14"/>
  <c r="EY77" i="14"/>
  <c r="HK77" i="14"/>
  <c r="HJ77" i="14"/>
  <c r="EF77" i="14"/>
  <c r="GH77" i="14"/>
  <c r="GA77" i="14"/>
  <c r="FT77" i="14"/>
  <c r="FU77" i="14"/>
  <c r="FN77" i="14"/>
  <c r="GV77" i="14"/>
  <c r="HP39" i="14"/>
  <c r="EW39" i="14"/>
  <c r="GT39" i="14"/>
  <c r="HC39" i="14"/>
  <c r="DW55" i="14"/>
  <c r="EM55" i="14"/>
  <c r="FC55" i="14"/>
  <c r="FS55" i="14"/>
  <c r="GI55" i="14"/>
  <c r="GY55" i="14"/>
  <c r="HO55" i="14"/>
  <c r="EF55" i="14"/>
  <c r="EV55" i="14"/>
  <c r="FL55" i="14"/>
  <c r="GB55" i="14"/>
  <c r="GR55" i="14"/>
  <c r="HH55" i="14"/>
  <c r="EC55" i="14"/>
  <c r="FI55" i="14"/>
  <c r="GO55" i="14"/>
  <c r="DV55" i="14"/>
  <c r="FB55" i="14"/>
  <c r="GH55" i="14"/>
  <c r="HN55" i="14"/>
  <c r="EW55" i="14"/>
  <c r="GC55" i="14"/>
  <c r="HI55" i="14"/>
  <c r="EH55" i="14"/>
  <c r="GL55" i="14"/>
  <c r="GD55" i="14"/>
  <c r="EA55" i="14"/>
  <c r="EQ55" i="14"/>
  <c r="FG55" i="14"/>
  <c r="FW55" i="14"/>
  <c r="GM55" i="14"/>
  <c r="HC55" i="14"/>
  <c r="DT55" i="14"/>
  <c r="EJ55" i="14"/>
  <c r="EZ55" i="14"/>
  <c r="FP55" i="14"/>
  <c r="GF55" i="14"/>
  <c r="GV55" i="14"/>
  <c r="HL55" i="14"/>
  <c r="EK55" i="14"/>
  <c r="FQ55" i="14"/>
  <c r="GW55" i="14"/>
  <c r="ED55" i="14"/>
  <c r="FJ55" i="14"/>
  <c r="GP55" i="14"/>
  <c r="DY55" i="14"/>
  <c r="FE55" i="14"/>
  <c r="GK55" i="14"/>
  <c r="EP55" i="14"/>
  <c r="FN55" i="14"/>
  <c r="EX55" i="14"/>
  <c r="EI55" i="14"/>
  <c r="FO55" i="14"/>
  <c r="GU55" i="14"/>
  <c r="EB55" i="14"/>
  <c r="FH55" i="14"/>
  <c r="GN55" i="14"/>
  <c r="DU55" i="14"/>
  <c r="GG55" i="14"/>
  <c r="ET55" i="14"/>
  <c r="HF55" i="14"/>
  <c r="FU55" i="14"/>
  <c r="HB55" i="14"/>
  <c r="FF55" i="14"/>
  <c r="EE55" i="14"/>
  <c r="GA55" i="14"/>
  <c r="HK55" i="14"/>
  <c r="FD55" i="14"/>
  <c r="GZ55" i="14"/>
  <c r="FA55" i="14"/>
  <c r="EL55" i="14"/>
  <c r="EG55" i="14"/>
  <c r="HA55" i="14"/>
  <c r="HJ55" i="14"/>
  <c r="EU55" i="14"/>
  <c r="GE55" i="14"/>
  <c r="DX55" i="14"/>
  <c r="FT55" i="14"/>
  <c r="HD55" i="14"/>
  <c r="FY55" i="14"/>
  <c r="FR55" i="14"/>
  <c r="EO55" i="14"/>
  <c r="FV55" i="14"/>
  <c r="EY55" i="14"/>
  <c r="GQ55" i="14"/>
  <c r="EN55" i="14"/>
  <c r="FX55" i="14"/>
  <c r="HP55" i="14"/>
  <c r="HE55" i="14"/>
  <c r="FZ55" i="14"/>
  <c r="FM55" i="14"/>
  <c r="GT55" i="14"/>
  <c r="EE75" i="14"/>
  <c r="EU75" i="14"/>
  <c r="FK75" i="14"/>
  <c r="GA75" i="14"/>
  <c r="GQ75" i="14"/>
  <c r="HG75" i="14"/>
  <c r="DX75" i="14"/>
  <c r="EN75" i="14"/>
  <c r="FD75" i="14"/>
  <c r="FT75" i="14"/>
  <c r="GJ75" i="14"/>
  <c r="GZ75" i="14"/>
  <c r="HP75" i="14"/>
  <c r="EW75" i="14"/>
  <c r="GC75" i="14"/>
  <c r="HI75" i="14"/>
  <c r="EX75" i="14"/>
  <c r="GD75" i="14"/>
  <c r="HJ75" i="14"/>
  <c r="ES75" i="14"/>
  <c r="FY75" i="14"/>
  <c r="HE75" i="14"/>
  <c r="GH75" i="14"/>
  <c r="GP75" i="14"/>
  <c r="ET75" i="14"/>
  <c r="EI75" i="14"/>
  <c r="EY75" i="14"/>
  <c r="FO75" i="14"/>
  <c r="GE75" i="14"/>
  <c r="GU75" i="14"/>
  <c r="HK75" i="14"/>
  <c r="EB75" i="14"/>
  <c r="ER75" i="14"/>
  <c r="FH75" i="14"/>
  <c r="FX75" i="14"/>
  <c r="GN75" i="14"/>
  <c r="HD75" i="14"/>
  <c r="DY75" i="14"/>
  <c r="FE75" i="14"/>
  <c r="GK75" i="14"/>
  <c r="DZ75" i="14"/>
  <c r="FF75" i="14"/>
  <c r="GL75" i="14"/>
  <c r="DU75" i="14"/>
  <c r="FA75" i="14"/>
  <c r="GG75" i="14"/>
  <c r="HM75" i="14"/>
  <c r="HN75" i="14"/>
  <c r="EL75" i="14"/>
  <c r="FZ75" i="14"/>
  <c r="EM75" i="14"/>
  <c r="FS75" i="14"/>
  <c r="GY75" i="14"/>
  <c r="EF75" i="14"/>
  <c r="FL75" i="14"/>
  <c r="GR75" i="14"/>
  <c r="EG75" i="14"/>
  <c r="GS75" i="14"/>
  <c r="FN75" i="14"/>
  <c r="EC75" i="14"/>
  <c r="GO75" i="14"/>
  <c r="ED75" i="14"/>
  <c r="HF75" i="14"/>
  <c r="EQ75" i="14"/>
  <c r="GI75" i="14"/>
  <c r="DT75" i="14"/>
  <c r="FP75" i="14"/>
  <c r="HH75" i="14"/>
  <c r="FU75" i="14"/>
  <c r="FV75" i="14"/>
  <c r="FI75" i="14"/>
  <c r="FB75" i="14"/>
  <c r="FC75" i="14"/>
  <c r="GM75" i="14"/>
  <c r="EJ75" i="14"/>
  <c r="GB75" i="14"/>
  <c r="HL75" i="14"/>
  <c r="HA75" i="14"/>
  <c r="GT75" i="14"/>
  <c r="FQ75" i="14"/>
  <c r="FJ75" i="14"/>
  <c r="DW75" i="14"/>
  <c r="FG75" i="14"/>
  <c r="HC75" i="14"/>
  <c r="EV75" i="14"/>
  <c r="GF75" i="14"/>
  <c r="EO75" i="14"/>
  <c r="EH75" i="14"/>
  <c r="HB75" i="14"/>
  <c r="GW75" i="14"/>
  <c r="FR75" i="14"/>
  <c r="EI83" i="14"/>
  <c r="FO83" i="14"/>
  <c r="DY83" i="14"/>
  <c r="GK83" i="14"/>
  <c r="FR83" i="14"/>
  <c r="EM83" i="14"/>
  <c r="GR83" i="14"/>
  <c r="EG83" i="14"/>
  <c r="FB83" i="14"/>
  <c r="GX83" i="14"/>
  <c r="EK83" i="14"/>
  <c r="GH83" i="14"/>
  <c r="ES83" i="14"/>
  <c r="HN83" i="14"/>
  <c r="HL83" i="14"/>
  <c r="EE83" i="14"/>
  <c r="HB83" i="14"/>
  <c r="FQ83" i="14"/>
  <c r="ET101" i="15"/>
  <c r="FZ101" i="15"/>
  <c r="FX101" i="15"/>
  <c r="GR101" i="15"/>
  <c r="GI50" i="15"/>
  <c r="FI50" i="15"/>
  <c r="FW50" i="15"/>
  <c r="HK50" i="15"/>
  <c r="EO50" i="15"/>
  <c r="GJ50" i="15"/>
  <c r="EG66" i="15"/>
  <c r="EC66" i="15"/>
  <c r="HM66" i="15"/>
  <c r="HL66" i="15"/>
  <c r="GF66" i="15"/>
  <c r="EZ66" i="15"/>
  <c r="HS66" i="15"/>
  <c r="GM66" i="15"/>
  <c r="FG66" i="15"/>
  <c r="EA66" i="15"/>
  <c r="GP66" i="15"/>
  <c r="FJ66" i="15"/>
  <c r="ED66" i="15"/>
  <c r="GT18" i="15"/>
  <c r="HM82" i="15"/>
  <c r="GW82" i="15"/>
  <c r="EB82" i="15"/>
  <c r="HK82" i="15"/>
  <c r="EX34" i="15"/>
  <c r="FS45" i="15"/>
  <c r="EM45" i="15"/>
  <c r="GE45" i="15"/>
  <c r="HG45" i="15"/>
  <c r="EU45" i="15"/>
  <c r="GM45" i="15"/>
  <c r="EA45" i="15"/>
  <c r="HF45" i="15"/>
  <c r="GP45" i="15"/>
  <c r="FZ45" i="15"/>
  <c r="FJ45" i="15"/>
  <c r="ET45" i="15"/>
  <c r="ED45" i="15"/>
  <c r="HI45" i="15"/>
  <c r="GS45" i="15"/>
  <c r="GC45" i="15"/>
  <c r="FM45" i="15"/>
  <c r="EW45" i="15"/>
  <c r="EG45" i="15"/>
  <c r="HP45" i="15"/>
  <c r="GZ45" i="15"/>
  <c r="GJ45" i="15"/>
  <c r="FT45" i="15"/>
  <c r="FD45" i="15"/>
  <c r="EN45" i="15"/>
  <c r="DX45" i="15"/>
  <c r="HO42" i="14"/>
  <c r="GI42" i="14"/>
  <c r="GV42" i="14"/>
  <c r="EJ42" i="14"/>
  <c r="GA42" i="14"/>
  <c r="HD42" i="14"/>
  <c r="ER42" i="14"/>
  <c r="GU42" i="14"/>
  <c r="FO42" i="14"/>
  <c r="EI42" i="14"/>
  <c r="GZ42" i="14"/>
  <c r="FT42" i="14"/>
  <c r="EN42" i="14"/>
  <c r="HJ42" i="14"/>
  <c r="GT42" i="14"/>
  <c r="GD42" i="14"/>
  <c r="FN42" i="14"/>
  <c r="EX42" i="14"/>
  <c r="EH42" i="14"/>
  <c r="HM42" i="14"/>
  <c r="GW42" i="14"/>
  <c r="GG42" i="14"/>
  <c r="FQ42" i="14"/>
  <c r="FA42" i="14"/>
  <c r="EK42" i="14"/>
  <c r="DU42" i="14"/>
  <c r="ET70" i="14"/>
  <c r="FX70" i="14"/>
  <c r="EL39" i="14"/>
  <c r="EI39" i="14"/>
  <c r="FE39" i="14"/>
  <c r="HL39" i="14"/>
  <c r="HK101" i="15"/>
  <c r="FS101" i="15"/>
  <c r="FE101" i="15"/>
  <c r="FQ29" i="14"/>
  <c r="HL29" i="14"/>
  <c r="GK29" i="14"/>
  <c r="GM29" i="14"/>
  <c r="EA29" i="14"/>
  <c r="EV57" i="14"/>
  <c r="FH57" i="14"/>
  <c r="GX57" i="14"/>
  <c r="HM57" i="14"/>
  <c r="EG57" i="14"/>
  <c r="EP75" i="14"/>
  <c r="HO75" i="14"/>
  <c r="DZ55" i="14"/>
  <c r="ES55" i="14"/>
  <c r="FK55" i="14"/>
  <c r="GT49" i="15"/>
  <c r="DW31" i="14"/>
  <c r="N29" i="14"/>
  <c r="EH29" i="14"/>
  <c r="EX29" i="14"/>
  <c r="FN29" i="14"/>
  <c r="GD29" i="14"/>
  <c r="GT29" i="14"/>
  <c r="HJ29" i="14"/>
  <c r="EE29" i="14"/>
  <c r="EU29" i="14"/>
  <c r="FK29" i="14"/>
  <c r="GA29" i="14"/>
  <c r="GQ29" i="14"/>
  <c r="HG29" i="14"/>
  <c r="EG29" i="14"/>
  <c r="FM29" i="14"/>
  <c r="GS29" i="14"/>
  <c r="EB29" i="14"/>
  <c r="FH29" i="14"/>
  <c r="GN29" i="14"/>
  <c r="EC29" i="14"/>
  <c r="GO29" i="14"/>
  <c r="FL29" i="14"/>
  <c r="DU29" i="14"/>
  <c r="GG29" i="14"/>
  <c r="GZ29" i="14"/>
  <c r="DX29" i="14"/>
  <c r="DV29" i="14"/>
  <c r="EL29" i="14"/>
  <c r="FB29" i="14"/>
  <c r="FR29" i="14"/>
  <c r="GH29" i="14"/>
  <c r="GX29" i="14"/>
  <c r="HN29" i="14"/>
  <c r="EI29" i="14"/>
  <c r="EY29" i="14"/>
  <c r="FO29" i="14"/>
  <c r="GE29" i="14"/>
  <c r="GU29" i="14"/>
  <c r="HK29" i="14"/>
  <c r="EO29" i="14"/>
  <c r="FU29" i="14"/>
  <c r="HA29" i="14"/>
  <c r="EJ29" i="14"/>
  <c r="FP29" i="14"/>
  <c r="GV29" i="14"/>
  <c r="ES29" i="14"/>
  <c r="HE29" i="14"/>
  <c r="GB29" i="14"/>
  <c r="EK29" i="14"/>
  <c r="GW29" i="14"/>
  <c r="FD29" i="14"/>
  <c r="GJ29" i="14"/>
  <c r="DZ29" i="14"/>
  <c r="EP29" i="14"/>
  <c r="FF29" i="14"/>
  <c r="FV29" i="14"/>
  <c r="GL29" i="14"/>
  <c r="HB29" i="14"/>
  <c r="DW29" i="14"/>
  <c r="EM29" i="14"/>
  <c r="FC29" i="14"/>
  <c r="FS29" i="14"/>
  <c r="GI29" i="14"/>
  <c r="GY29" i="14"/>
  <c r="HO29" i="14"/>
  <c r="EW29" i="14"/>
  <c r="GC29" i="14"/>
  <c r="HI29" i="14"/>
  <c r="ER29" i="14"/>
  <c r="FX29" i="14"/>
  <c r="HD29" i="14"/>
  <c r="FI29" i="14"/>
  <c r="EF29" i="14"/>
  <c r="GR29" i="14"/>
  <c r="FA29" i="14"/>
  <c r="HM29" i="14"/>
  <c r="HP29" i="14"/>
  <c r="EG54" i="14"/>
  <c r="ER54" i="14"/>
  <c r="EX54" i="14"/>
  <c r="EV54" i="14"/>
  <c r="ES54" i="14"/>
  <c r="HL54" i="14"/>
  <c r="DY54" i="14"/>
  <c r="HL86" i="14"/>
  <c r="ES86" i="14"/>
  <c r="GU86" i="14"/>
  <c r="FJ86" i="14"/>
  <c r="GJ86" i="14"/>
  <c r="HP86" i="14"/>
  <c r="EQ86" i="14"/>
  <c r="HC86" i="14"/>
  <c r="EO86" i="14"/>
  <c r="HA86" i="14"/>
  <c r="GM86" i="14"/>
  <c r="DU86" i="14"/>
  <c r="GG86" i="14"/>
  <c r="EY86" i="14"/>
  <c r="GK86" i="14"/>
  <c r="DV86" i="14"/>
  <c r="EK86" i="14"/>
  <c r="HF86" i="14"/>
  <c r="FE86" i="14"/>
  <c r="GR86" i="14"/>
  <c r="EV47" i="14"/>
  <c r="GB47" i="14"/>
  <c r="HE47" i="14"/>
  <c r="FK47" i="14"/>
  <c r="ES70" i="14"/>
  <c r="FJ70" i="14"/>
  <c r="EJ49" i="15"/>
  <c r="EZ49" i="15"/>
  <c r="FP49" i="15"/>
  <c r="GF49" i="15"/>
  <c r="GV49" i="15"/>
  <c r="HL49" i="15"/>
  <c r="EC49" i="15"/>
  <c r="ES49" i="15"/>
  <c r="FI49" i="15"/>
  <c r="FY49" i="15"/>
  <c r="GO49" i="15"/>
  <c r="HE49" i="15"/>
  <c r="EF49" i="15"/>
  <c r="FD49" i="15"/>
  <c r="FX49" i="15"/>
  <c r="GR49" i="15"/>
  <c r="HP49" i="15"/>
  <c r="EK49" i="15"/>
  <c r="FE49" i="15"/>
  <c r="GC49" i="15"/>
  <c r="GW49" i="15"/>
  <c r="HQ49" i="15"/>
  <c r="EL49" i="15"/>
  <c r="FB49" i="15"/>
  <c r="FR49" i="15"/>
  <c r="GH49" i="15"/>
  <c r="GX49" i="15"/>
  <c r="HN49" i="15"/>
  <c r="FS49" i="15"/>
  <c r="EA49" i="15"/>
  <c r="GM49" i="15"/>
  <c r="EU49" i="15"/>
  <c r="HG49" i="15"/>
  <c r="GU49" i="15"/>
  <c r="EN49" i="15"/>
  <c r="FH49" i="15"/>
  <c r="GB49" i="15"/>
  <c r="GZ49" i="15"/>
  <c r="HT49" i="15"/>
  <c r="EO49" i="15"/>
  <c r="FM49" i="15"/>
  <c r="GG49" i="15"/>
  <c r="HA49" i="15"/>
  <c r="DZ49" i="15"/>
  <c r="EP49" i="15"/>
  <c r="FF49" i="15"/>
  <c r="FV49" i="15"/>
  <c r="GL49" i="15"/>
  <c r="HB49" i="15"/>
  <c r="HR49" i="15"/>
  <c r="GI49" i="15"/>
  <c r="EQ49" i="15"/>
  <c r="HC49" i="15"/>
  <c r="FK49" i="15"/>
  <c r="FO49" i="15"/>
  <c r="EY49" i="15"/>
  <c r="EV49" i="15"/>
  <c r="GN49" i="15"/>
  <c r="EG49" i="15"/>
  <c r="FU49" i="15"/>
  <c r="HM49" i="15"/>
  <c r="EX49" i="15"/>
  <c r="GD49" i="15"/>
  <c r="HJ49" i="15"/>
  <c r="HO49" i="15"/>
  <c r="EE49" i="15"/>
  <c r="EI49" i="15"/>
  <c r="FL49" i="15"/>
  <c r="HH49" i="15"/>
  <c r="FQ49" i="15"/>
  <c r="ED49" i="15"/>
  <c r="FN49" i="15"/>
  <c r="HF49" i="15"/>
  <c r="FG49" i="15"/>
  <c r="GQ49" i="15"/>
  <c r="DX49" i="15"/>
  <c r="FT49" i="15"/>
  <c r="DY49" i="15"/>
  <c r="GK49" i="15"/>
  <c r="EH49" i="15"/>
  <c r="FZ49" i="15"/>
  <c r="EM49" i="15"/>
  <c r="FW49" i="15"/>
  <c r="GE49" i="15"/>
  <c r="EB49" i="15"/>
  <c r="GJ49" i="15"/>
  <c r="EW49" i="15"/>
  <c r="GS49" i="15"/>
  <c r="ET49" i="15"/>
  <c r="GP49" i="15"/>
  <c r="FC49" i="15"/>
  <c r="HS49" i="15"/>
  <c r="HK49" i="15"/>
  <c r="HD50" i="15"/>
  <c r="HF50" i="15"/>
  <c r="GH50" i="15"/>
  <c r="FR50" i="15"/>
  <c r="FO50" i="15"/>
  <c r="GX50" i="15"/>
  <c r="FS50" i="15"/>
  <c r="GG50" i="15"/>
  <c r="EK50" i="15"/>
  <c r="GV50" i="15"/>
  <c r="EQ50" i="15"/>
  <c r="EA50" i="15"/>
  <c r="GC66" i="15"/>
  <c r="HQ66" i="15"/>
  <c r="GW66" i="15"/>
  <c r="HH66" i="15"/>
  <c r="GB66" i="15"/>
  <c r="EV66" i="15"/>
  <c r="HO66" i="15"/>
  <c r="GI66" i="15"/>
  <c r="FC66" i="15"/>
  <c r="HR66" i="15"/>
  <c r="GL66" i="15"/>
  <c r="FF66" i="15"/>
  <c r="DZ66" i="15"/>
  <c r="HT18" i="15"/>
  <c r="GP18" i="15"/>
  <c r="GI18" i="15"/>
  <c r="HN18" i="15"/>
  <c r="FM18" i="15"/>
  <c r="GL18" i="15"/>
  <c r="ET18" i="15"/>
  <c r="EG18" i="15"/>
  <c r="FP18" i="15"/>
  <c r="EB18" i="15"/>
  <c r="GC82" i="15"/>
  <c r="FM82" i="15"/>
  <c r="GQ82" i="15"/>
  <c r="GA82" i="15"/>
  <c r="HO45" i="15"/>
  <c r="GI45" i="15"/>
  <c r="FO45" i="15"/>
  <c r="GQ45" i="15"/>
  <c r="EE45" i="15"/>
  <c r="FW45" i="15"/>
  <c r="HR45" i="15"/>
  <c r="HB45" i="15"/>
  <c r="GL45" i="15"/>
  <c r="FV45" i="15"/>
  <c r="FF45" i="15"/>
  <c r="EP45" i="15"/>
  <c r="DZ45" i="15"/>
  <c r="HE45" i="15"/>
  <c r="GO45" i="15"/>
  <c r="FY45" i="15"/>
  <c r="FI45" i="15"/>
  <c r="ES45" i="15"/>
  <c r="EC45" i="15"/>
  <c r="HL45" i="15"/>
  <c r="GV45" i="15"/>
  <c r="GF45" i="15"/>
  <c r="FP45" i="15"/>
  <c r="EZ45" i="15"/>
  <c r="FC42" i="14"/>
  <c r="DW42" i="14"/>
  <c r="GF42" i="14"/>
  <c r="DT42" i="14"/>
  <c r="FK42" i="14"/>
  <c r="GN42" i="14"/>
  <c r="EB42" i="14"/>
  <c r="GM42" i="14"/>
  <c r="FG42" i="14"/>
  <c r="EA42" i="14"/>
  <c r="GR42" i="14"/>
  <c r="FL42" i="14"/>
  <c r="EF42" i="14"/>
  <c r="HF42" i="14"/>
  <c r="GP42" i="14"/>
  <c r="FZ42" i="14"/>
  <c r="FJ42" i="14"/>
  <c r="ET42" i="14"/>
  <c r="ED42" i="14"/>
  <c r="HI42" i="14"/>
  <c r="GS42" i="14"/>
  <c r="GC42" i="14"/>
  <c r="FM42" i="14"/>
  <c r="EW42" i="14"/>
  <c r="EM70" i="14"/>
  <c r="GI70" i="14"/>
  <c r="HN70" i="14"/>
  <c r="FZ70" i="14"/>
  <c r="EL70" i="14"/>
  <c r="GM70" i="14"/>
  <c r="EY70" i="14"/>
  <c r="HB70" i="14"/>
  <c r="FF70" i="14"/>
  <c r="HM70" i="14"/>
  <c r="GS70" i="14"/>
  <c r="FU70" i="14"/>
  <c r="FA70" i="14"/>
  <c r="EG70" i="14"/>
  <c r="HH70" i="14"/>
  <c r="GN70" i="14"/>
  <c r="FT70" i="14"/>
  <c r="EV70" i="14"/>
  <c r="EB70" i="14"/>
  <c r="GH39" i="14"/>
  <c r="GU39" i="14"/>
  <c r="HF39" i="14"/>
  <c r="ED39" i="14"/>
  <c r="EA39" i="14"/>
  <c r="GD39" i="14"/>
  <c r="EP39" i="14"/>
  <c r="GQ39" i="14"/>
  <c r="FC39" i="14"/>
  <c r="HM39" i="14"/>
  <c r="GO39" i="14"/>
  <c r="FU39" i="14"/>
  <c r="FA39" i="14"/>
  <c r="EC39" i="14"/>
  <c r="HH39" i="14"/>
  <c r="GN39" i="14"/>
  <c r="FP39" i="14"/>
  <c r="EV39" i="14"/>
  <c r="EB39" i="14"/>
  <c r="GZ101" i="15"/>
  <c r="GV101" i="15"/>
  <c r="HH101" i="15"/>
  <c r="HT101" i="15"/>
  <c r="ER101" i="15"/>
  <c r="HG101" i="15"/>
  <c r="GI101" i="15"/>
  <c r="FO101" i="15"/>
  <c r="EU101" i="15"/>
  <c r="HR101" i="15"/>
  <c r="GX101" i="15"/>
  <c r="GD101" i="15"/>
  <c r="FF101" i="15"/>
  <c r="EL101" i="15"/>
  <c r="HM101" i="15"/>
  <c r="GO101" i="15"/>
  <c r="FU101" i="15"/>
  <c r="FA101" i="15"/>
  <c r="EC101" i="15"/>
  <c r="HH29" i="14"/>
  <c r="GF29" i="14"/>
  <c r="FE29" i="14"/>
  <c r="FW29" i="14"/>
  <c r="HF29" i="14"/>
  <c r="ET29" i="14"/>
  <c r="GI57" i="14"/>
  <c r="HK57" i="14"/>
  <c r="GD57" i="14"/>
  <c r="GS57" i="14"/>
  <c r="GX75" i="14"/>
  <c r="FM75" i="14"/>
  <c r="FW75" i="14"/>
  <c r="GS55" i="14"/>
  <c r="GJ55" i="14"/>
  <c r="FJ49" i="15"/>
  <c r="ER49" i="15"/>
  <c r="GM77" i="14"/>
  <c r="GF83" i="14"/>
  <c r="EF70" i="15"/>
  <c r="GK70" i="15"/>
  <c r="EM70" i="15"/>
  <c r="FY14" i="14"/>
  <c r="FQ70" i="15"/>
  <c r="HB70" i="15"/>
  <c r="EI44" i="14"/>
  <c r="EG70" i="15"/>
  <c r="GY70" i="15"/>
  <c r="FV70" i="15"/>
  <c r="EC70" i="15"/>
  <c r="GR70" i="15"/>
  <c r="FS70" i="15"/>
  <c r="GZ16" i="14"/>
  <c r="N28" i="14"/>
  <c r="FO28" i="14"/>
  <c r="EB28" i="14"/>
  <c r="GN28" i="14"/>
  <c r="GH28" i="14"/>
  <c r="HI28" i="14"/>
  <c r="FF28" i="14"/>
  <c r="EI28" i="14"/>
  <c r="GU28" i="14"/>
  <c r="FH28" i="14"/>
  <c r="DV28" i="14"/>
  <c r="EW28" i="14"/>
  <c r="EK28" i="14"/>
  <c r="HE28" i="14"/>
  <c r="HK28" i="14"/>
  <c r="FB28" i="14"/>
  <c r="GW28" i="14"/>
  <c r="EY28" i="14"/>
  <c r="FX28" i="14"/>
  <c r="GC28" i="14"/>
  <c r="HN28" i="14"/>
  <c r="GE28" i="14"/>
  <c r="GD28" i="14"/>
  <c r="ER28" i="14"/>
  <c r="FY28" i="14"/>
  <c r="N44" i="14"/>
  <c r="EY44" i="14"/>
  <c r="HK44" i="14"/>
  <c r="FX44" i="14"/>
  <c r="FB44" i="14"/>
  <c r="GC44" i="14"/>
  <c r="GW44" i="14"/>
  <c r="FO44" i="14"/>
  <c r="EB44" i="14"/>
  <c r="GN44" i="14"/>
  <c r="GH44" i="14"/>
  <c r="HI44" i="14"/>
  <c r="FF44" i="14"/>
  <c r="GE44" i="14"/>
  <c r="ER44" i="14"/>
  <c r="HD44" i="14"/>
  <c r="HN44" i="14"/>
  <c r="GD44" i="14"/>
  <c r="FI44" i="14"/>
  <c r="GE60" i="14"/>
  <c r="FE60" i="14"/>
  <c r="FP60" i="14"/>
  <c r="FB60" i="14"/>
  <c r="GO60" i="14"/>
  <c r="HN60" i="14"/>
  <c r="HP60" i="14"/>
  <c r="GT76" i="14"/>
  <c r="EB76" i="14"/>
  <c r="GB76" i="14"/>
  <c r="EE76" i="14"/>
  <c r="GN76" i="14"/>
  <c r="HI76" i="14"/>
  <c r="EH76" i="14"/>
  <c r="FK76" i="14"/>
  <c r="FA76" i="14"/>
  <c r="FU76" i="14"/>
  <c r="GQ76" i="14"/>
  <c r="HM76" i="14"/>
  <c r="FN76" i="14"/>
  <c r="FP92" i="14"/>
  <c r="EN92" i="14"/>
  <c r="FK17" i="14"/>
  <c r="EC17" i="14"/>
  <c r="HJ33" i="14"/>
  <c r="HD33" i="14"/>
  <c r="GA33" i="14"/>
  <c r="FI33" i="14"/>
  <c r="EX33" i="14"/>
  <c r="GJ33" i="14"/>
  <c r="N49" i="14"/>
  <c r="FB49" i="14"/>
  <c r="HN49" i="14"/>
  <c r="GE49" i="14"/>
  <c r="FQ49" i="14"/>
  <c r="GR49" i="14"/>
  <c r="EG49" i="14"/>
  <c r="DV49" i="14"/>
  <c r="GH49" i="14"/>
  <c r="EY49" i="14"/>
  <c r="HK49" i="14"/>
  <c r="EF49" i="14"/>
  <c r="GK49" i="14"/>
  <c r="GF49" i="14"/>
  <c r="EL49" i="14"/>
  <c r="FO49" i="14"/>
  <c r="FL49" i="14"/>
  <c r="HL49" i="14"/>
  <c r="GX49" i="14"/>
  <c r="EK49" i="14"/>
  <c r="FH49" i="14"/>
  <c r="GU49" i="14"/>
  <c r="GW49" i="14"/>
  <c r="FR49" i="14"/>
  <c r="DY49" i="14"/>
  <c r="N93" i="14"/>
  <c r="FQ93" i="14"/>
  <c r="EH93" i="14"/>
  <c r="GT93" i="14"/>
  <c r="GY93" i="14"/>
  <c r="EA93" i="14"/>
  <c r="FP93" i="14"/>
  <c r="EK93" i="14"/>
  <c r="GW93" i="14"/>
  <c r="FN93" i="14"/>
  <c r="EM93" i="14"/>
  <c r="FL93" i="14"/>
  <c r="GM93" i="14"/>
  <c r="HL93" i="14"/>
  <c r="DU93" i="14"/>
  <c r="EX93" i="14"/>
  <c r="EF93" i="14"/>
  <c r="HD93" i="14"/>
  <c r="GG93" i="14"/>
  <c r="HJ93" i="14"/>
  <c r="FG93" i="14"/>
  <c r="FS93" i="14"/>
  <c r="FA93" i="14"/>
  <c r="GR93" i="14"/>
  <c r="HM93" i="14"/>
  <c r="EB93" i="14"/>
  <c r="EC14" i="14"/>
  <c r="GO14" i="14"/>
  <c r="FF14" i="14"/>
  <c r="DT14" i="14"/>
  <c r="EU14" i="14"/>
  <c r="HP14" i="14"/>
  <c r="EY14" i="14"/>
  <c r="ES14" i="14"/>
  <c r="HE14" i="14"/>
  <c r="FV14" i="14"/>
  <c r="EZ14" i="14"/>
  <c r="GA14" i="14"/>
  <c r="FW14" i="14"/>
  <c r="FI14" i="14"/>
  <c r="DZ14" i="14"/>
  <c r="GL14" i="14"/>
  <c r="GF14" i="14"/>
  <c r="HG14" i="14"/>
  <c r="EV14" i="14"/>
  <c r="HL19" i="14"/>
  <c r="FO19" i="14"/>
  <c r="DW19" i="14"/>
  <c r="DT19" i="14"/>
  <c r="ES19" i="14"/>
  <c r="ED19" i="14"/>
  <c r="GL19" i="14"/>
  <c r="EZ19" i="14"/>
  <c r="FY19" i="14"/>
  <c r="GP19" i="14"/>
  <c r="GF19" i="14"/>
  <c r="HE19" i="14"/>
  <c r="GQ19" i="14"/>
  <c r="GA99" i="14"/>
  <c r="EN99" i="14"/>
  <c r="GZ99" i="14"/>
  <c r="HI99" i="14"/>
  <c r="ES99" i="14"/>
  <c r="ET99" i="14"/>
  <c r="GQ99" i="14"/>
  <c r="FT99" i="14"/>
  <c r="GC99" i="14"/>
  <c r="FY99" i="14"/>
  <c r="EE99" i="14"/>
  <c r="HG99" i="14"/>
  <c r="GJ99" i="14"/>
  <c r="EX99" i="14"/>
  <c r="HE99" i="14"/>
  <c r="EU99" i="14"/>
  <c r="DX99" i="14"/>
  <c r="HP99" i="14"/>
  <c r="GD99" i="14"/>
  <c r="GP99" i="14"/>
  <c r="FQ22" i="14"/>
  <c r="EH22" i="14"/>
  <c r="GT22" i="14"/>
  <c r="GV22" i="14"/>
  <c r="EF22" i="14"/>
  <c r="GJ22" i="14"/>
  <c r="DU22" i="14"/>
  <c r="GG22" i="14"/>
  <c r="EX22" i="14"/>
  <c r="HJ22" i="14"/>
  <c r="EE22" i="14"/>
  <c r="GR22" i="14"/>
  <c r="HC22" i="14"/>
  <c r="EK22" i="14"/>
  <c r="GW22" i="14"/>
  <c r="FN22" i="14"/>
  <c r="EJ22" i="14"/>
  <c r="FK22" i="14"/>
  <c r="FO22" i="14"/>
  <c r="GM22" i="14"/>
  <c r="EW22" i="15"/>
  <c r="FY22" i="15"/>
  <c r="HE22" i="15"/>
  <c r="EH22" i="15"/>
  <c r="FJ22" i="15"/>
  <c r="GP22" i="15"/>
  <c r="HR22" i="15"/>
  <c r="EU22" i="15"/>
  <c r="GA22" i="15"/>
  <c r="HC22" i="15"/>
  <c r="FH22" i="15"/>
  <c r="GB22" i="15"/>
  <c r="GF22" i="15"/>
  <c r="FT22" i="15"/>
  <c r="EG22" i="15"/>
  <c r="FM22" i="15"/>
  <c r="GO22" i="15"/>
  <c r="HM22" i="15"/>
  <c r="EX22" i="15"/>
  <c r="FZ22" i="15"/>
  <c r="HB22" i="15"/>
  <c r="EM22" i="15"/>
  <c r="FK22" i="15"/>
  <c r="GM22" i="15"/>
  <c r="HS22" i="15"/>
  <c r="HT22" i="15"/>
  <c r="HH22" i="15"/>
  <c r="GZ22" i="15"/>
  <c r="EC22" i="15"/>
  <c r="GG22" i="15"/>
  <c r="EP22" i="15"/>
  <c r="GT22" i="15"/>
  <c r="FG22" i="15"/>
  <c r="HG22" i="15"/>
  <c r="GR22" i="15"/>
  <c r="ES22" i="15"/>
  <c r="GS22" i="15"/>
  <c r="FF22" i="15"/>
  <c r="HJ22" i="15"/>
  <c r="FS22" i="15"/>
  <c r="EB22" i="15"/>
  <c r="FP22" i="15"/>
  <c r="FA22" i="15"/>
  <c r="HI22" i="15"/>
  <c r="FV22" i="15"/>
  <c r="EA22" i="15"/>
  <c r="GI22" i="15"/>
  <c r="GN22" i="15"/>
  <c r="HL22" i="15"/>
  <c r="ET54" i="15"/>
  <c r="FV54" i="15"/>
  <c r="GT54" i="15"/>
  <c r="EE54" i="15"/>
  <c r="FG54" i="15"/>
  <c r="GI54" i="15"/>
  <c r="HO54" i="15"/>
  <c r="EN54" i="15"/>
  <c r="FP54" i="15"/>
  <c r="GV54" i="15"/>
  <c r="EG54" i="15"/>
  <c r="EK54" i="15"/>
  <c r="FE54" i="15"/>
  <c r="FI54" i="15"/>
  <c r="HE54" i="15"/>
  <c r="ED54" i="15"/>
  <c r="FF54" i="15"/>
  <c r="GL54" i="15"/>
  <c r="HJ54" i="15"/>
  <c r="EQ54" i="15"/>
  <c r="FW54" i="15"/>
  <c r="GY54" i="15"/>
  <c r="DX54" i="15"/>
  <c r="FD54" i="15"/>
  <c r="GF54" i="15"/>
  <c r="HH54" i="15"/>
  <c r="GS54" i="15"/>
  <c r="GW54" i="15"/>
  <c r="GK54" i="15"/>
  <c r="GO54" i="15"/>
  <c r="DZ54" i="15"/>
  <c r="FZ54" i="15"/>
  <c r="EM54" i="15"/>
  <c r="GQ54" i="15"/>
  <c r="EV54" i="15"/>
  <c r="GZ54" i="15"/>
  <c r="GG54" i="15"/>
  <c r="FY54" i="15"/>
  <c r="EH54" i="15"/>
  <c r="GP54" i="15"/>
  <c r="FC54" i="15"/>
  <c r="HC54" i="15"/>
  <c r="FL54" i="15"/>
  <c r="HP54" i="15"/>
  <c r="DY54" i="15"/>
  <c r="ES54" i="15"/>
  <c r="EX54" i="15"/>
  <c r="HF54" i="15"/>
  <c r="FK54" i="15"/>
  <c r="HS54" i="15"/>
  <c r="GB54" i="15"/>
  <c r="EW54" i="15"/>
  <c r="FU54" i="15"/>
  <c r="R70" i="15"/>
  <c r="ED70" i="15"/>
  <c r="ET70" i="15"/>
  <c r="FJ70" i="15"/>
  <c r="FZ70" i="15"/>
  <c r="GP70" i="15"/>
  <c r="HF70" i="15"/>
  <c r="EA70" i="15"/>
  <c r="EQ70" i="15"/>
  <c r="FG70" i="15"/>
  <c r="FW70" i="15"/>
  <c r="GM70" i="15"/>
  <c r="HC70" i="15"/>
  <c r="HS70" i="15"/>
  <c r="EJ70" i="15"/>
  <c r="EZ70" i="15"/>
  <c r="FP70" i="15"/>
  <c r="GF70" i="15"/>
  <c r="GV70" i="15"/>
  <c r="HL70" i="15"/>
  <c r="EW70" i="15"/>
  <c r="HI70" i="15"/>
  <c r="GG70" i="15"/>
  <c r="EO70" i="15"/>
  <c r="HA70" i="15"/>
  <c r="FI70" i="15"/>
  <c r="EH70" i="15"/>
  <c r="EL70" i="15"/>
  <c r="FB70" i="15"/>
  <c r="FR70" i="15"/>
  <c r="GH70" i="15"/>
  <c r="GX70" i="15"/>
  <c r="HN70" i="15"/>
  <c r="EI70" i="15"/>
  <c r="EY70" i="15"/>
  <c r="FO70" i="15"/>
  <c r="GE70" i="15"/>
  <c r="GU70" i="15"/>
  <c r="HK70" i="15"/>
  <c r="EB70" i="15"/>
  <c r="ER70" i="15"/>
  <c r="FH70" i="15"/>
  <c r="FX70" i="15"/>
  <c r="GN70" i="15"/>
  <c r="HD70" i="15"/>
  <c r="HT70" i="15"/>
  <c r="GC70" i="15"/>
  <c r="FA70" i="15"/>
  <c r="HM70" i="15"/>
  <c r="FU70" i="15"/>
  <c r="ES70" i="15"/>
  <c r="GO70" i="15"/>
  <c r="ER94" i="15"/>
  <c r="GN94" i="15"/>
  <c r="GS94" i="15"/>
  <c r="GX94" i="15"/>
  <c r="HC94" i="15"/>
  <c r="EE94" i="15"/>
  <c r="EH94" i="15"/>
  <c r="EY94" i="15"/>
  <c r="FJ94" i="15"/>
  <c r="ET94" i="15"/>
  <c r="EK94" i="15"/>
  <c r="HM94" i="15"/>
  <c r="FP94" i="15"/>
  <c r="GD94" i="15"/>
  <c r="HH94" i="15"/>
  <c r="ED94" i="15"/>
  <c r="DX94" i="15"/>
  <c r="FY94" i="15"/>
  <c r="EL33" i="15"/>
  <c r="HD65" i="15"/>
  <c r="HJ65" i="15"/>
  <c r="GF65" i="15"/>
  <c r="FU65" i="15"/>
  <c r="FT65" i="15"/>
  <c r="GI65" i="15"/>
  <c r="GD65" i="15"/>
  <c r="FY70" i="15"/>
  <c r="FE70" i="15"/>
  <c r="EK70" i="15"/>
  <c r="HP70" i="15"/>
  <c r="GJ70" i="15"/>
  <c r="FD70" i="15"/>
  <c r="DX70" i="15"/>
  <c r="GQ70" i="15"/>
  <c r="FK70" i="15"/>
  <c r="EE70" i="15"/>
  <c r="GT70" i="15"/>
  <c r="FN70" i="15"/>
  <c r="DZ70" i="15"/>
  <c r="DV44" i="14"/>
  <c r="HL14" i="14"/>
  <c r="GD22" i="14"/>
  <c r="FB99" i="14"/>
  <c r="FK99" i="14"/>
  <c r="EH17" i="14"/>
  <c r="ES65" i="15"/>
  <c r="EJ54" i="15"/>
  <c r="HP22" i="15"/>
  <c r="GD22" i="15"/>
  <c r="GS49" i="14"/>
  <c r="HD28" i="14"/>
  <c r="HE70" i="15"/>
  <c r="DY70" i="15"/>
  <c r="GS70" i="15"/>
  <c r="HH70" i="15"/>
  <c r="GB70" i="15"/>
  <c r="EV70" i="15"/>
  <c r="HO70" i="15"/>
  <c r="GI70" i="15"/>
  <c r="FC70" i="15"/>
  <c r="HR70" i="15"/>
  <c r="GL70" i="15"/>
  <c r="FF70" i="15"/>
  <c r="ES44" i="14"/>
  <c r="FH44" i="14"/>
  <c r="HB14" i="14"/>
  <c r="DX22" i="14"/>
  <c r="HM22" i="14"/>
  <c r="HJ99" i="14"/>
  <c r="HQ54" i="15"/>
  <c r="GA54" i="15"/>
  <c r="EF22" i="15"/>
  <c r="ED22" i="15"/>
  <c r="EI49" i="14"/>
  <c r="GD93" i="14"/>
  <c r="FC94" i="15"/>
  <c r="HQ70" i="15"/>
  <c r="GW70" i="15"/>
  <c r="FM70" i="15"/>
  <c r="GZ70" i="15"/>
  <c r="FT70" i="15"/>
  <c r="EN70" i="15"/>
  <c r="HG70" i="15"/>
  <c r="GA70" i="15"/>
  <c r="EU70" i="15"/>
  <c r="HJ70" i="15"/>
  <c r="GD70" i="15"/>
  <c r="EX70" i="15"/>
  <c r="EK44" i="14"/>
  <c r="GU44" i="14"/>
  <c r="HH14" i="14"/>
  <c r="EP14" i="14"/>
  <c r="GQ22" i="14"/>
  <c r="FA22" i="14"/>
  <c r="EW99" i="14"/>
  <c r="HF65" i="15"/>
  <c r="HI54" i="15"/>
  <c r="HR54" i="15"/>
  <c r="GY22" i="15"/>
  <c r="FQ22" i="15"/>
  <c r="CU98" i="15"/>
  <c r="R22" i="15"/>
  <c r="DY22" i="15"/>
  <c r="EO22" i="15"/>
  <c r="FE22" i="15"/>
  <c r="FU22" i="15"/>
  <c r="GK22" i="15"/>
  <c r="HA22" i="15"/>
  <c r="HQ22" i="15"/>
  <c r="EL22" i="15"/>
  <c r="FB22" i="15"/>
  <c r="FR22" i="15"/>
  <c r="GH22" i="15"/>
  <c r="GX22" i="15"/>
  <c r="HN22" i="15"/>
  <c r="EI22" i="15"/>
  <c r="EY22" i="15"/>
  <c r="FO22" i="15"/>
  <c r="GE22" i="15"/>
  <c r="GU22" i="15"/>
  <c r="HK22" i="15"/>
  <c r="ER22" i="15"/>
  <c r="HD22" i="15"/>
  <c r="FL22" i="15"/>
  <c r="EJ22" i="15"/>
  <c r="GV22" i="15"/>
  <c r="FD22" i="15"/>
  <c r="GJ22" i="15"/>
  <c r="EK22" i="15"/>
  <c r="FI22" i="15"/>
  <c r="GC22" i="15"/>
  <c r="GW22" i="15"/>
  <c r="DZ22" i="15"/>
  <c r="ET22" i="15"/>
  <c r="FN22" i="15"/>
  <c r="GL22" i="15"/>
  <c r="HF22" i="15"/>
  <c r="EE22" i="15"/>
  <c r="FC22" i="15"/>
  <c r="FW22" i="15"/>
  <c r="GQ22" i="15"/>
  <c r="HO22" i="15"/>
  <c r="FX22" i="15"/>
  <c r="EV22" i="15"/>
  <c r="EZ22" i="15"/>
  <c r="EN22" i="15"/>
  <c r="DX22" i="15"/>
  <c r="R54" i="15"/>
  <c r="EL54" i="15"/>
  <c r="FB54" i="15"/>
  <c r="FR54" i="15"/>
  <c r="GH54" i="15"/>
  <c r="GX54" i="15"/>
  <c r="HN54" i="15"/>
  <c r="EI54" i="15"/>
  <c r="EY54" i="15"/>
  <c r="FO54" i="15"/>
  <c r="GE54" i="15"/>
  <c r="GU54" i="15"/>
  <c r="HK54" i="15"/>
  <c r="EB54" i="15"/>
  <c r="ER54" i="15"/>
  <c r="FH54" i="15"/>
  <c r="FX54" i="15"/>
  <c r="GN54" i="15"/>
  <c r="HD54" i="15"/>
  <c r="HT54" i="15"/>
  <c r="GC54" i="15"/>
  <c r="FA54" i="15"/>
  <c r="HM54" i="15"/>
  <c r="EP54" i="15"/>
  <c r="FJ54" i="15"/>
  <c r="GD54" i="15"/>
  <c r="HB54" i="15"/>
  <c r="EA54" i="15"/>
  <c r="EU54" i="15"/>
  <c r="FS54" i="15"/>
  <c r="GM54" i="15"/>
  <c r="HG54" i="15"/>
  <c r="EF54" i="15"/>
  <c r="EZ54" i="15"/>
  <c r="FT54" i="15"/>
  <c r="GR54" i="15"/>
  <c r="HL54" i="15"/>
  <c r="FM54" i="15"/>
  <c r="FQ54" i="15"/>
  <c r="EO54" i="15"/>
  <c r="HA54" i="15"/>
  <c r="EC54" i="15"/>
  <c r="R94" i="15"/>
  <c r="EA94" i="15"/>
  <c r="EQ94" i="15"/>
  <c r="EF94" i="15"/>
  <c r="EV94" i="15"/>
  <c r="EG94" i="15"/>
  <c r="EW94" i="15"/>
  <c r="FD94" i="15"/>
  <c r="FT94" i="15"/>
  <c r="GJ94" i="15"/>
  <c r="GZ94" i="15"/>
  <c r="HP94" i="15"/>
  <c r="FE94" i="15"/>
  <c r="FU94" i="15"/>
  <c r="GK94" i="15"/>
  <c r="HA94" i="15"/>
  <c r="HQ94" i="15"/>
  <c r="FF94" i="15"/>
  <c r="FV94" i="15"/>
  <c r="GL94" i="15"/>
  <c r="HB94" i="15"/>
  <c r="HR94" i="15"/>
  <c r="GQ94" i="15"/>
  <c r="GE94" i="15"/>
  <c r="FS94" i="15"/>
  <c r="GM94" i="15"/>
  <c r="HS94" i="15"/>
  <c r="EI94" i="15"/>
  <c r="EB94" i="15"/>
  <c r="EZ94" i="15"/>
  <c r="EO94" i="15"/>
  <c r="EX94" i="15"/>
  <c r="FX94" i="15"/>
  <c r="GR94" i="15"/>
  <c r="HL94" i="15"/>
  <c r="FI94" i="15"/>
  <c r="GC94" i="15"/>
  <c r="GW94" i="15"/>
  <c r="DZ94" i="15"/>
  <c r="FN94" i="15"/>
  <c r="GH94" i="15"/>
  <c r="HF94" i="15"/>
  <c r="FK94" i="15"/>
  <c r="FO94" i="15"/>
  <c r="GI94" i="15"/>
  <c r="FG94" i="15"/>
  <c r="EM94" i="15"/>
  <c r="EJ94" i="15"/>
  <c r="DY94" i="15"/>
  <c r="ES94" i="15"/>
  <c r="FH94" i="15"/>
  <c r="GB94" i="15"/>
  <c r="GV94" i="15"/>
  <c r="HT94" i="15"/>
  <c r="FM94" i="15"/>
  <c r="GG94" i="15"/>
  <c r="HE94" i="15"/>
  <c r="EP94" i="15"/>
  <c r="FR94" i="15"/>
  <c r="GP94" i="15"/>
  <c r="HJ94" i="15"/>
  <c r="GA94" i="15"/>
  <c r="GU94" i="15"/>
  <c r="GY94" i="15"/>
  <c r="FW94" i="15"/>
  <c r="EU94" i="15"/>
  <c r="EN94" i="15"/>
  <c r="EC94" i="15"/>
  <c r="FA94" i="15"/>
  <c r="FL94" i="15"/>
  <c r="GF94" i="15"/>
  <c r="HD94" i="15"/>
  <c r="EL94" i="15"/>
  <c r="FQ94" i="15"/>
  <c r="GO94" i="15"/>
  <c r="HI94" i="15"/>
  <c r="FB94" i="15"/>
  <c r="FZ94" i="15"/>
  <c r="GT94" i="15"/>
  <c r="HN94" i="15"/>
  <c r="HG94" i="15"/>
  <c r="HK94" i="15"/>
  <c r="HO94" i="15"/>
  <c r="GQ33" i="15"/>
  <c r="GC33" i="15"/>
  <c r="GE33" i="15"/>
  <c r="FQ33" i="15"/>
  <c r="HO33" i="15"/>
  <c r="GM33" i="15"/>
  <c r="FS33" i="15"/>
  <c r="CE37" i="15"/>
  <c r="CD37" i="15"/>
  <c r="BZ37" i="15"/>
  <c r="AH37" i="15"/>
  <c r="AI37" i="15"/>
  <c r="DB37" i="15"/>
  <c r="DA37" i="15"/>
  <c r="AY37" i="15"/>
  <c r="DT37" i="15"/>
  <c r="CM37" i="15"/>
  <c r="AF37" i="15"/>
  <c r="AZ37" i="15"/>
  <c r="CN37" i="15"/>
  <c r="BC37" i="15"/>
  <c r="AT37" i="15"/>
  <c r="BR37" i="15"/>
  <c r="DQ37" i="15"/>
  <c r="DE37" i="15"/>
  <c r="CZ37" i="15"/>
  <c r="CV37" i="15"/>
  <c r="DH37" i="15"/>
  <c r="CX37" i="15"/>
  <c r="CI37" i="15"/>
  <c r="AB37" i="15"/>
  <c r="AO37" i="15"/>
  <c r="AX37" i="15"/>
  <c r="DJ37" i="15"/>
  <c r="DP37" i="15"/>
  <c r="BW37" i="15"/>
  <c r="AQ37" i="15"/>
  <c r="DR37" i="15"/>
  <c r="BS37" i="15"/>
  <c r="BO37" i="15"/>
  <c r="AL37" i="15"/>
  <c r="CH37" i="15"/>
  <c r="BD37" i="15"/>
  <c r="DU37" i="15"/>
  <c r="AN37" i="15"/>
  <c r="CK37" i="15"/>
  <c r="BH37" i="15"/>
  <c r="CP37" i="15"/>
  <c r="CC37" i="15"/>
  <c r="BP37" i="15"/>
  <c r="DM37" i="15"/>
  <c r="AM37" i="15"/>
  <c r="AE37" i="15"/>
  <c r="AC37" i="15"/>
  <c r="AA37" i="15"/>
  <c r="BK37" i="15"/>
  <c r="CB37" i="15"/>
  <c r="AK37" i="15"/>
  <c r="DF37" i="15"/>
  <c r="CO37" i="15"/>
  <c r="AJ37" i="15"/>
  <c r="CG37" i="15"/>
  <c r="AP37" i="15"/>
  <c r="BT37" i="15"/>
  <c r="DL37" i="15"/>
  <c r="DN37" i="15"/>
  <c r="BU37" i="15"/>
  <c r="AW37" i="15"/>
  <c r="BF37" i="15"/>
  <c r="CF37" i="15"/>
  <c r="DD37" i="15"/>
  <c r="CY37" i="15"/>
  <c r="CA37" i="15"/>
  <c r="BA37" i="15"/>
  <c r="AU37" i="15"/>
  <c r="BM37" i="15"/>
  <c r="BB37" i="15"/>
  <c r="BI37" i="15"/>
  <c r="DC37" i="15"/>
  <c r="AV37" i="15"/>
  <c r="DI37" i="15"/>
  <c r="CU37" i="15"/>
  <c r="BN37" i="15"/>
  <c r="DO37" i="15"/>
  <c r="AS37" i="15"/>
  <c r="BJ37" i="15"/>
  <c r="BL37" i="15"/>
  <c r="CW37" i="15"/>
  <c r="DW37" i="15"/>
  <c r="DG37" i="15"/>
  <c r="DV37" i="15"/>
  <c r="BX37" i="15"/>
  <c r="CS37" i="15"/>
  <c r="BG37" i="15"/>
  <c r="DK37" i="15"/>
  <c r="CR37" i="15"/>
  <c r="AR37" i="15"/>
  <c r="BY37" i="15"/>
  <c r="BQ37" i="15"/>
  <c r="BV37" i="15"/>
  <c r="AG37" i="15"/>
  <c r="AD37" i="15"/>
  <c r="CQ37" i="15"/>
  <c r="CL37" i="15"/>
  <c r="CT37" i="15"/>
  <c r="DS37" i="15"/>
  <c r="CJ37" i="15"/>
  <c r="BE37" i="15"/>
  <c r="BF49" i="15"/>
  <c r="BV49" i="15"/>
  <c r="CL49" i="15"/>
  <c r="DB49" i="15"/>
  <c r="DR49" i="15"/>
  <c r="BK49" i="15"/>
  <c r="CF49" i="15"/>
  <c r="DA49" i="15"/>
  <c r="DW49" i="15"/>
  <c r="BS49" i="15"/>
  <c r="CU49" i="15"/>
  <c r="AY49" i="15"/>
  <c r="CB49" i="15"/>
  <c r="DD49" i="15"/>
  <c r="BW49" i="15"/>
  <c r="AV49" i="15"/>
  <c r="CZ49" i="15"/>
  <c r="DT49" i="15"/>
  <c r="AO49" i="15"/>
  <c r="DU49" i="15"/>
  <c r="AP49" i="15"/>
  <c r="DE49" i="15"/>
  <c r="AU49" i="15"/>
  <c r="CE49" i="15"/>
  <c r="AQ49" i="15"/>
  <c r="BN49" i="15"/>
  <c r="CH49" i="15"/>
  <c r="DF49" i="15"/>
  <c r="AZ49" i="15"/>
  <c r="CA49" i="15"/>
  <c r="DG49" i="15"/>
  <c r="BD49" i="15"/>
  <c r="CN49" i="15"/>
  <c r="BG49" i="15"/>
  <c r="CO49" i="15"/>
  <c r="BH49" i="15"/>
  <c r="BI49" i="15"/>
  <c r="BO49" i="15"/>
  <c r="AK49" i="15"/>
  <c r="AD49" i="15"/>
  <c r="BA49" i="15"/>
  <c r="AR49" i="15"/>
  <c r="AF49" i="15"/>
  <c r="AA49" i="15"/>
  <c r="AX49" i="15"/>
  <c r="BR49" i="15"/>
  <c r="CP49" i="15"/>
  <c r="DJ49" i="15"/>
  <c r="BE49" i="15"/>
  <c r="CK49" i="15"/>
  <c r="DL49" i="15"/>
  <c r="BL49" i="15"/>
  <c r="DC49" i="15"/>
  <c r="BM49" i="15"/>
  <c r="CW49" i="15"/>
  <c r="CJ49" i="15"/>
  <c r="BX49" i="15"/>
  <c r="CR49" i="15"/>
  <c r="AS49" i="15"/>
  <c r="AH49" i="15"/>
  <c r="CC49" i="15"/>
  <c r="BC49" i="15"/>
  <c r="AN49" i="15"/>
  <c r="BJ49" i="15"/>
  <c r="CX49" i="15"/>
  <c r="CT49" i="15"/>
  <c r="BU49" i="15"/>
  <c r="AW49" i="15"/>
  <c r="DP49" i="15"/>
  <c r="DS49" i="15"/>
  <c r="DO49" i="15"/>
  <c r="CS49" i="15"/>
  <c r="AJ49" i="15"/>
  <c r="DH49" i="15"/>
  <c r="BB49" i="15"/>
  <c r="DN49" i="15"/>
  <c r="CQ49" i="15"/>
  <c r="BY49" i="15"/>
  <c r="BT49" i="15"/>
  <c r="CY49" i="15"/>
  <c r="AC49" i="15"/>
  <c r="AL49" i="15"/>
  <c r="AE49" i="15"/>
  <c r="CD49" i="15"/>
  <c r="DQ49" i="15"/>
  <c r="DK49" i="15"/>
  <c r="BQ49" i="15"/>
  <c r="AI49" i="15"/>
  <c r="DV49" i="15"/>
  <c r="CG49" i="15"/>
  <c r="DM49" i="15"/>
  <c r="AT49" i="15"/>
  <c r="DI49" i="15"/>
  <c r="BP49" i="15"/>
  <c r="CM49" i="15"/>
  <c r="AB49" i="15"/>
  <c r="BZ49" i="15"/>
  <c r="CV49" i="15"/>
  <c r="CI49" i="15"/>
  <c r="AG49" i="15"/>
  <c r="AM49" i="15"/>
  <c r="CD98" i="15"/>
  <c r="BL63" i="15"/>
  <c r="AO63" i="15"/>
  <c r="BN63" i="15"/>
  <c r="BK63" i="15"/>
  <c r="DP63" i="15"/>
  <c r="DA63" i="15"/>
  <c r="BZ63" i="15"/>
  <c r="R26" i="15"/>
  <c r="FY26" i="15"/>
  <c r="FH26" i="15"/>
  <c r="R42" i="15"/>
  <c r="P42" i="15"/>
  <c r="EI42" i="15"/>
  <c r="EY42" i="15"/>
  <c r="FO42" i="15"/>
  <c r="GE42" i="15"/>
  <c r="GU42" i="15"/>
  <c r="HK42" i="15"/>
  <c r="EB42" i="15"/>
  <c r="ER42" i="15"/>
  <c r="FH42" i="15"/>
  <c r="FX42" i="15"/>
  <c r="GN42" i="15"/>
  <c r="HD42" i="15"/>
  <c r="HT42" i="15"/>
  <c r="EK42" i="15"/>
  <c r="FA42" i="15"/>
  <c r="FQ42" i="15"/>
  <c r="GG42" i="15"/>
  <c r="GW42" i="15"/>
  <c r="HM42" i="15"/>
  <c r="FF42" i="15"/>
  <c r="HR42" i="15"/>
  <c r="FZ42" i="15"/>
  <c r="EX42" i="15"/>
  <c r="HJ42" i="15"/>
  <c r="GX42" i="15"/>
  <c r="R74" i="15"/>
  <c r="P74" i="15"/>
  <c r="R90" i="15"/>
  <c r="P90" i="15"/>
  <c r="EE90" i="15"/>
  <c r="EU90" i="15"/>
  <c r="FK90" i="15"/>
  <c r="GA90" i="15"/>
  <c r="GQ90" i="15"/>
  <c r="HG90" i="15"/>
  <c r="DX90" i="15"/>
  <c r="EN90" i="15"/>
  <c r="FD90" i="15"/>
  <c r="FT90" i="15"/>
  <c r="GJ90" i="15"/>
  <c r="GZ90" i="15"/>
  <c r="HP90" i="15"/>
  <c r="EG90" i="15"/>
  <c r="EW90" i="15"/>
  <c r="FM90" i="15"/>
  <c r="GC90" i="15"/>
  <c r="GS90" i="15"/>
  <c r="HI90" i="15"/>
  <c r="FB90" i="15"/>
  <c r="HN90" i="15"/>
  <c r="FV90" i="15"/>
  <c r="ED90" i="15"/>
  <c r="GP90" i="15"/>
  <c r="FN90" i="15"/>
  <c r="BC17" i="15"/>
  <c r="BS17" i="15"/>
  <c r="CI17" i="15"/>
  <c r="CY17" i="15"/>
  <c r="DO17" i="15"/>
  <c r="BA17" i="15"/>
  <c r="BV17" i="15"/>
  <c r="CR17" i="15"/>
  <c r="DM17" i="15"/>
  <c r="BM17" i="15"/>
  <c r="CO17" i="15"/>
  <c r="DQ17" i="15"/>
  <c r="CF17" i="15"/>
  <c r="DT17" i="15"/>
  <c r="BY17" i="15"/>
  <c r="DL17" i="15"/>
  <c r="CK17" i="15"/>
  <c r="BU17" i="15"/>
  <c r="DN17" i="15"/>
  <c r="CX17" i="15"/>
  <c r="AO17" i="15"/>
  <c r="AL17" i="15"/>
  <c r="AB17" i="15"/>
  <c r="AE17" i="15"/>
  <c r="AN17" i="15"/>
  <c r="BG17" i="15"/>
  <c r="BW17" i="15"/>
  <c r="CM17" i="15"/>
  <c r="DC17" i="15"/>
  <c r="DS17" i="15"/>
  <c r="BF17" i="15"/>
  <c r="CB17" i="15"/>
  <c r="CW17" i="15"/>
  <c r="DR17" i="15"/>
  <c r="BT17" i="15"/>
  <c r="CV17" i="15"/>
  <c r="BD17" i="15"/>
  <c r="CP17" i="15"/>
  <c r="AY17" i="15"/>
  <c r="CE17" i="15"/>
  <c r="DK17" i="15"/>
  <c r="BQ17" i="15"/>
  <c r="DH17" i="15"/>
  <c r="CH17" i="15"/>
  <c r="BX17" i="15"/>
  <c r="BH17" i="15"/>
  <c r="DA17" i="15"/>
  <c r="DE17" i="15"/>
  <c r="DF17" i="15"/>
  <c r="CT17" i="15"/>
  <c r="AS17" i="15"/>
  <c r="AT17" i="15"/>
  <c r="AU17" i="15"/>
  <c r="AI17" i="15"/>
  <c r="BK17" i="15"/>
  <c r="CQ17" i="15"/>
  <c r="DW17" i="15"/>
  <c r="CG17" i="15"/>
  <c r="AX17" i="15"/>
  <c r="DD17" i="15"/>
  <c r="CZ17" i="15"/>
  <c r="BP17" i="15"/>
  <c r="DU17" i="15"/>
  <c r="DV17" i="15"/>
  <c r="CC17" i="15"/>
  <c r="AC17" i="15"/>
  <c r="AD17" i="15"/>
  <c r="BI17" i="15"/>
  <c r="AM17" i="15"/>
  <c r="AQ17" i="15"/>
  <c r="CU17" i="15"/>
  <c r="CL17" i="15"/>
  <c r="DJ17" i="15"/>
  <c r="CJ17" i="15"/>
  <c r="BB17" i="15"/>
  <c r="AG17" i="15"/>
  <c r="AJ17" i="15"/>
  <c r="AA17" i="15"/>
  <c r="DG17" i="15"/>
  <c r="DB17" i="15"/>
  <c r="BN17" i="15"/>
  <c r="CS17" i="15"/>
  <c r="CN17" i="15"/>
  <c r="AK17" i="15"/>
  <c r="AR17" i="15"/>
  <c r="BO17" i="15"/>
  <c r="AV17" i="15"/>
  <c r="BE17" i="15"/>
  <c r="DI17" i="15"/>
  <c r="AZ17" i="15"/>
  <c r="CD17" i="15"/>
  <c r="AH17" i="15"/>
  <c r="BJ17" i="15"/>
  <c r="CA17" i="15"/>
  <c r="BL17" i="15"/>
  <c r="BZ17" i="15"/>
  <c r="AW17" i="15"/>
  <c r="BR17" i="15"/>
  <c r="DP17" i="15"/>
  <c r="AP17" i="15"/>
  <c r="AF17" i="15"/>
  <c r="BM21" i="15"/>
  <c r="CK21" i="15"/>
  <c r="DE21" i="15"/>
  <c r="AZ21" i="15"/>
  <c r="CF21" i="15"/>
  <c r="DG21" i="15"/>
  <c r="BD21" i="15"/>
  <c r="CU21" i="15"/>
  <c r="BN21" i="15"/>
  <c r="DH21" i="15"/>
  <c r="CI21" i="15"/>
  <c r="AY21" i="15"/>
  <c r="BB21" i="15"/>
  <c r="CD21" i="15"/>
  <c r="AK21" i="15"/>
  <c r="AH21" i="15"/>
  <c r="AJ21" i="15"/>
  <c r="AF21" i="15"/>
  <c r="AU21" i="15"/>
  <c r="BI21" i="15"/>
  <c r="CO21" i="15"/>
  <c r="DQ21" i="15"/>
  <c r="BV21" i="15"/>
  <c r="DL21" i="15"/>
  <c r="BZ21" i="15"/>
  <c r="BC21" i="15"/>
  <c r="AV21" i="15"/>
  <c r="CZ21" i="15"/>
  <c r="DV21" i="15"/>
  <c r="DO21" i="15"/>
  <c r="BJ21" i="15"/>
  <c r="CT21" i="15"/>
  <c r="AN21" i="15"/>
  <c r="BE21" i="15"/>
  <c r="CS21" i="15"/>
  <c r="BK21" i="15"/>
  <c r="DB21" i="15"/>
  <c r="CH21" i="15"/>
  <c r="CP21" i="15"/>
  <c r="CR21" i="15"/>
  <c r="CM21" i="15"/>
  <c r="AG21" i="15"/>
  <c r="AT21" i="15"/>
  <c r="AQ21" i="15"/>
  <c r="BU21" i="15"/>
  <c r="DA21" i="15"/>
  <c r="BP21" i="15"/>
  <c r="DW21" i="15"/>
  <c r="DC21" i="15"/>
  <c r="CY21" i="15"/>
  <c r="DT21" i="15"/>
  <c r="DF21" i="15"/>
  <c r="AO21" i="15"/>
  <c r="AR21" i="15"/>
  <c r="AA21" i="15"/>
  <c r="CC21" i="15"/>
  <c r="CQ21" i="15"/>
  <c r="BW21" i="15"/>
  <c r="DD21" i="15"/>
  <c r="AP21" i="15"/>
  <c r="DI21" i="15"/>
  <c r="AX21" i="15"/>
  <c r="BG21" i="15"/>
  <c r="CB21" i="15"/>
  <c r="CX21" i="15"/>
  <c r="AW21" i="15"/>
  <c r="BS21" i="15"/>
  <c r="BH21" i="15"/>
  <c r="BY21" i="15"/>
  <c r="DJ21" i="15"/>
  <c r="AD21" i="15"/>
  <c r="CL21" i="15"/>
  <c r="BO21" i="15"/>
  <c r="BR21" i="15"/>
  <c r="DU21" i="15"/>
  <c r="AM21" i="15"/>
  <c r="CW21" i="15"/>
  <c r="CV21" i="15"/>
  <c r="DP21" i="15"/>
  <c r="DK21" i="15"/>
  <c r="AC21" i="15"/>
  <c r="AE21" i="15"/>
  <c r="BA21" i="15"/>
  <c r="DM21" i="15"/>
  <c r="DR21" i="15"/>
  <c r="CE21" i="15"/>
  <c r="CJ21" i="15"/>
  <c r="AS21" i="15"/>
  <c r="AI21" i="15"/>
  <c r="R29" i="15"/>
  <c r="P29" i="15"/>
  <c r="EE29" i="15"/>
  <c r="EC29" i="15"/>
  <c r="EU29" i="15"/>
  <c r="FK29" i="15"/>
  <c r="GA29" i="15"/>
  <c r="GQ29" i="15"/>
  <c r="HG29" i="15"/>
  <c r="ED29" i="15"/>
  <c r="EV29" i="15"/>
  <c r="FL29" i="15"/>
  <c r="GB29" i="15"/>
  <c r="GR29" i="15"/>
  <c r="HH29" i="15"/>
  <c r="EG29" i="15"/>
  <c r="EW29" i="15"/>
  <c r="FM29" i="15"/>
  <c r="GC29" i="15"/>
  <c r="GS29" i="15"/>
  <c r="HI29" i="15"/>
  <c r="FF29" i="15"/>
  <c r="HR29" i="15"/>
  <c r="FZ29" i="15"/>
  <c r="EX29" i="15"/>
  <c r="HJ29" i="15"/>
  <c r="GX29" i="15"/>
  <c r="R37" i="15"/>
  <c r="FT37" i="15"/>
  <c r="GJ37" i="15"/>
  <c r="GH37" i="15"/>
  <c r="EP37" i="15"/>
  <c r="AX41" i="15"/>
  <c r="BN41" i="15"/>
  <c r="CD41" i="15"/>
  <c r="CT41" i="15"/>
  <c r="DJ41" i="15"/>
  <c r="AZ41" i="15"/>
  <c r="BU41" i="15"/>
  <c r="CQ41" i="15"/>
  <c r="DL41" i="15"/>
  <c r="BD41" i="15"/>
  <c r="CG41" i="15"/>
  <c r="DI41" i="15"/>
  <c r="BM41" i="15"/>
  <c r="CO41" i="15"/>
  <c r="DS41" i="15"/>
  <c r="CY41" i="15"/>
  <c r="BX41" i="15"/>
  <c r="BA41" i="15"/>
  <c r="AG41" i="15"/>
  <c r="BC41" i="15"/>
  <c r="AH41" i="15"/>
  <c r="BO41" i="15"/>
  <c r="AB41" i="15"/>
  <c r="AE41" i="15"/>
  <c r="AU41" i="15"/>
  <c r="AA41" i="15"/>
  <c r="BF41" i="15"/>
  <c r="BZ41" i="15"/>
  <c r="CX41" i="15"/>
  <c r="DR41" i="15"/>
  <c r="BP41" i="15"/>
  <c r="CV41" i="15"/>
  <c r="DW41" i="15"/>
  <c r="BY41" i="15"/>
  <c r="DP41" i="15"/>
  <c r="CB41" i="15"/>
  <c r="DK41" i="15"/>
  <c r="DM41" i="15"/>
  <c r="CZ41" i="15"/>
  <c r="AC41" i="15"/>
  <c r="CE41" i="15"/>
  <c r="AP41" i="15"/>
  <c r="CS41" i="15"/>
  <c r="AM41" i="15"/>
  <c r="BQ41" i="15"/>
  <c r="BJ41" i="15"/>
  <c r="CH41" i="15"/>
  <c r="DB41" i="15"/>
  <c r="DV41" i="15"/>
  <c r="CA41" i="15"/>
  <c r="DA41" i="15"/>
  <c r="AW41" i="15"/>
  <c r="CN41" i="15"/>
  <c r="AY41" i="15"/>
  <c r="CI41" i="15"/>
  <c r="BH41" i="15"/>
  <c r="AV41" i="15"/>
  <c r="DO41" i="15"/>
  <c r="AK41" i="15"/>
  <c r="DH41" i="15"/>
  <c r="AT41" i="15"/>
  <c r="AJ41" i="15"/>
  <c r="AF41" i="15"/>
  <c r="AQ41" i="15"/>
  <c r="CL41" i="15"/>
  <c r="BE41" i="15"/>
  <c r="DG41" i="15"/>
  <c r="CU41" i="15"/>
  <c r="CW41" i="15"/>
  <c r="BI41" i="15"/>
  <c r="AO41" i="15"/>
  <c r="CR41" i="15"/>
  <c r="AN41" i="15"/>
  <c r="BB41" i="15"/>
  <c r="CP41" i="15"/>
  <c r="BK41" i="15"/>
  <c r="DQ41" i="15"/>
  <c r="DC41" i="15"/>
  <c r="DD41" i="15"/>
  <c r="CM41" i="15"/>
  <c r="AS41" i="15"/>
  <c r="DT41" i="15"/>
  <c r="AI41" i="15"/>
  <c r="BR41" i="15"/>
  <c r="DF41" i="15"/>
  <c r="CF41" i="15"/>
  <c r="BL41" i="15"/>
  <c r="BG41" i="15"/>
  <c r="BW41" i="15"/>
  <c r="CC41" i="15"/>
  <c r="AD41" i="15"/>
  <c r="AR41" i="15"/>
  <c r="BV41" i="15"/>
  <c r="DN41" i="15"/>
  <c r="CK41" i="15"/>
  <c r="BS41" i="15"/>
  <c r="BT41" i="15"/>
  <c r="CJ41" i="15"/>
  <c r="DE41" i="15"/>
  <c r="AL41" i="15"/>
  <c r="DU41" i="15"/>
  <c r="BF45" i="15"/>
  <c r="BV45" i="15"/>
  <c r="CL45" i="15"/>
  <c r="DB45" i="15"/>
  <c r="DR45" i="15"/>
  <c r="BK45" i="15"/>
  <c r="CF45" i="15"/>
  <c r="DA45" i="15"/>
  <c r="DW45" i="15"/>
  <c r="BS45" i="15"/>
  <c r="CU45" i="15"/>
  <c r="AY45" i="15"/>
  <c r="CB45" i="15"/>
  <c r="DD45" i="15"/>
  <c r="BO45" i="15"/>
  <c r="DT45" i="15"/>
  <c r="CS45" i="15"/>
  <c r="CY45" i="15"/>
  <c r="AO45" i="15"/>
  <c r="CZ45" i="15"/>
  <c r="AP45" i="15"/>
  <c r="DM45" i="15"/>
  <c r="AR45" i="15"/>
  <c r="BI45" i="15"/>
  <c r="AQ45" i="15"/>
  <c r="BJ45" i="15"/>
  <c r="CD45" i="15"/>
  <c r="CX45" i="15"/>
  <c r="DV45" i="15"/>
  <c r="BU45" i="15"/>
  <c r="CV45" i="15"/>
  <c r="AW45" i="15"/>
  <c r="CG45" i="15"/>
  <c r="DP45" i="15"/>
  <c r="CI45" i="15"/>
  <c r="DS45" i="15"/>
  <c r="DE45" i="15"/>
  <c r="DH45" i="15"/>
  <c r="AG45" i="15"/>
  <c r="BX45" i="15"/>
  <c r="AT45" i="15"/>
  <c r="AB45" i="15"/>
  <c r="AU45" i="15"/>
  <c r="AA45" i="15"/>
  <c r="BN45" i="15"/>
  <c r="CH45" i="15"/>
  <c r="DF45" i="15"/>
  <c r="AZ45" i="15"/>
  <c r="CA45" i="15"/>
  <c r="DG45" i="15"/>
  <c r="BD45" i="15"/>
  <c r="CN45" i="15"/>
  <c r="BG45" i="15"/>
  <c r="CO45" i="15"/>
  <c r="BA45" i="15"/>
  <c r="BC45" i="15"/>
  <c r="DU45" i="15"/>
  <c r="AK45" i="15"/>
  <c r="AD45" i="15"/>
  <c r="BH45" i="15"/>
  <c r="AJ45" i="15"/>
  <c r="AF45" i="15"/>
  <c r="AI45" i="15"/>
  <c r="BB45" i="15"/>
  <c r="CT45" i="15"/>
  <c r="BP45" i="15"/>
  <c r="DQ45" i="15"/>
  <c r="DI45" i="15"/>
  <c r="DK45" i="15"/>
  <c r="CE45" i="15"/>
  <c r="AV45" i="15"/>
  <c r="DO45" i="15"/>
  <c r="CM45" i="15"/>
  <c r="BR45" i="15"/>
  <c r="DN45" i="15"/>
  <c r="DL45" i="15"/>
  <c r="BM45" i="15"/>
  <c r="CR45" i="15"/>
  <c r="AS45" i="15"/>
  <c r="AE45" i="15"/>
  <c r="BZ45" i="15"/>
  <c r="BE45" i="15"/>
  <c r="BL45" i="15"/>
  <c r="BT45" i="15"/>
  <c r="BQ45" i="15"/>
  <c r="AH45" i="15"/>
  <c r="AM45" i="15"/>
  <c r="DJ45" i="15"/>
  <c r="DC45" i="15"/>
  <c r="AC45" i="15"/>
  <c r="CK45" i="15"/>
  <c r="CW45" i="15"/>
  <c r="AL45" i="15"/>
  <c r="CJ45" i="15"/>
  <c r="AX45" i="15"/>
  <c r="CQ45" i="15"/>
  <c r="CC45" i="15"/>
  <c r="CP45" i="15"/>
  <c r="BY45" i="15"/>
  <c r="BW45" i="15"/>
  <c r="AN45" i="15"/>
  <c r="BH61" i="15"/>
  <c r="BX61" i="15"/>
  <c r="CN61" i="15"/>
  <c r="DD61" i="15"/>
  <c r="DT61" i="15"/>
  <c r="BM61" i="15"/>
  <c r="CH61" i="15"/>
  <c r="DC61" i="15"/>
  <c r="AX61" i="15"/>
  <c r="BS61" i="15"/>
  <c r="CO61" i="15"/>
  <c r="DJ61" i="15"/>
  <c r="BO61" i="15"/>
  <c r="DF61" i="15"/>
  <c r="AK61" i="15"/>
  <c r="BQ61" i="15"/>
  <c r="DG61" i="15"/>
  <c r="AL61" i="15"/>
  <c r="CG61" i="15"/>
  <c r="AJ61" i="15"/>
  <c r="CP61" i="15"/>
  <c r="AU61" i="15"/>
  <c r="DM61" i="15"/>
  <c r="DA61" i="15"/>
  <c r="AA61" i="15"/>
  <c r="BD61" i="15"/>
  <c r="CB61" i="15"/>
  <c r="CV61" i="15"/>
  <c r="DP61" i="15"/>
  <c r="BR61" i="15"/>
  <c r="CS61" i="15"/>
  <c r="DS61" i="15"/>
  <c r="BY61" i="15"/>
  <c r="CY61" i="15"/>
  <c r="BE61" i="15"/>
  <c r="DQ61" i="15"/>
  <c r="AS61" i="15"/>
  <c r="CW61" i="15"/>
  <c r="AP61" i="15"/>
  <c r="DW61" i="15"/>
  <c r="BU61" i="15"/>
  <c r="BA61" i="15"/>
  <c r="AN61" i="15"/>
  <c r="CE61" i="15"/>
  <c r="BL61" i="15"/>
  <c r="CF61" i="15"/>
  <c r="CZ61" i="15"/>
  <c r="AW61" i="15"/>
  <c r="BW61" i="15"/>
  <c r="CX61" i="15"/>
  <c r="BC61" i="15"/>
  <c r="CD61" i="15"/>
  <c r="DE61" i="15"/>
  <c r="BZ61" i="15"/>
  <c r="AC61" i="15"/>
  <c r="BF61" i="15"/>
  <c r="DR61" i="15"/>
  <c r="AT61" i="15"/>
  <c r="AB61" i="15"/>
  <c r="DK61" i="15"/>
  <c r="BV61" i="15"/>
  <c r="BJ61" i="15"/>
  <c r="AQ61" i="15"/>
  <c r="BP61" i="15"/>
  <c r="DH61" i="15"/>
  <c r="CC61" i="15"/>
  <c r="BI61" i="15"/>
  <c r="DO61" i="15"/>
  <c r="AG61" i="15"/>
  <c r="AD61" i="15"/>
  <c r="AR61" i="15"/>
  <c r="CQ61" i="15"/>
  <c r="BT61" i="15"/>
  <c r="DL61" i="15"/>
  <c r="CM61" i="15"/>
  <c r="BN61" i="15"/>
  <c r="DU61" i="15"/>
  <c r="AO61" i="15"/>
  <c r="AH61" i="15"/>
  <c r="AY61" i="15"/>
  <c r="AF61" i="15"/>
  <c r="AV61" i="15"/>
  <c r="CJ61" i="15"/>
  <c r="BB61" i="15"/>
  <c r="DI61" i="15"/>
  <c r="CI61" i="15"/>
  <c r="CK61" i="15"/>
  <c r="CA61" i="15"/>
  <c r="BK61" i="15"/>
  <c r="AE61" i="15"/>
  <c r="AI61" i="15"/>
  <c r="AZ61" i="15"/>
  <c r="CR61" i="15"/>
  <c r="BG61" i="15"/>
  <c r="DN61" i="15"/>
  <c r="CT61" i="15"/>
  <c r="CU61" i="15"/>
  <c r="CL61" i="15"/>
  <c r="DB61" i="15"/>
  <c r="AM61" i="15"/>
  <c r="DV61" i="15"/>
  <c r="AV8" i="15"/>
  <c r="AW89" i="15"/>
  <c r="BM89" i="15"/>
  <c r="CC89" i="15"/>
  <c r="CS89" i="15"/>
  <c r="DI89" i="15"/>
  <c r="AC89" i="15"/>
  <c r="AS89" i="15"/>
  <c r="BJ89" i="15"/>
  <c r="BZ89" i="15"/>
  <c r="CP89" i="15"/>
  <c r="DF89" i="15"/>
  <c r="DV89" i="15"/>
  <c r="BT89" i="15"/>
  <c r="CZ89" i="15"/>
  <c r="AF89" i="15"/>
  <c r="BG89" i="15"/>
  <c r="CM89" i="15"/>
  <c r="DS89" i="15"/>
  <c r="AR89" i="15"/>
  <c r="BX89" i="15"/>
  <c r="DD89" i="15"/>
  <c r="AI89" i="15"/>
  <c r="BC89" i="15"/>
  <c r="BS89" i="15"/>
  <c r="BK89" i="15"/>
  <c r="AP89" i="15"/>
  <c r="BI89" i="15"/>
  <c r="CG89" i="15"/>
  <c r="DA89" i="15"/>
  <c r="DU89" i="15"/>
  <c r="AX89" i="15"/>
  <c r="BR89" i="15"/>
  <c r="CL89" i="15"/>
  <c r="DJ89" i="15"/>
  <c r="BD89" i="15"/>
  <c r="CR89" i="15"/>
  <c r="AL89" i="15"/>
  <c r="BW89" i="15"/>
  <c r="DK89" i="15"/>
  <c r="AZ89" i="15"/>
  <c r="CN89" i="15"/>
  <c r="AD89" i="15"/>
  <c r="CI89" i="15"/>
  <c r="CA89" i="15"/>
  <c r="AJ89" i="15"/>
  <c r="BQ89" i="15"/>
  <c r="CK89" i="15"/>
  <c r="DE89" i="15"/>
  <c r="AG89" i="15"/>
  <c r="BB89" i="15"/>
  <c r="BV89" i="15"/>
  <c r="CT89" i="15"/>
  <c r="DN89" i="15"/>
  <c r="BL89" i="15"/>
  <c r="DH89" i="15"/>
  <c r="AQ89" i="15"/>
  <c r="CE89" i="15"/>
  <c r="AB89" i="15"/>
  <c r="BH89" i="15"/>
  <c r="CV89" i="15"/>
  <c r="AN89" i="15"/>
  <c r="DO89" i="15"/>
  <c r="DG89" i="15"/>
  <c r="BE89" i="15"/>
  <c r="CW89" i="15"/>
  <c r="AO89" i="15"/>
  <c r="CH89" i="15"/>
  <c r="AV89" i="15"/>
  <c r="AA89" i="15"/>
  <c r="DC89" i="15"/>
  <c r="CF89" i="15"/>
  <c r="AU89" i="15"/>
  <c r="DW89" i="15"/>
  <c r="BA89" i="15"/>
  <c r="DM89" i="15"/>
  <c r="BN89" i="15"/>
  <c r="DR89" i="15"/>
  <c r="AY89" i="15"/>
  <c r="AM89" i="15"/>
  <c r="AT89" i="15"/>
  <c r="BU89" i="15"/>
  <c r="DQ89" i="15"/>
  <c r="CD89" i="15"/>
  <c r="CB89" i="15"/>
  <c r="BO89" i="15"/>
  <c r="BP89" i="15"/>
  <c r="AE89" i="15"/>
  <c r="CO89" i="15"/>
  <c r="DB89" i="15"/>
  <c r="AH89" i="15"/>
  <c r="CQ89" i="15"/>
  <c r="AK89" i="15"/>
  <c r="CJ89" i="15"/>
  <c r="DL89" i="15"/>
  <c r="BF89" i="15"/>
  <c r="DP89" i="15"/>
  <c r="DT89" i="15"/>
  <c r="BY89" i="15"/>
  <c r="CX89" i="15"/>
  <c r="CU89" i="15"/>
  <c r="CY89" i="15"/>
  <c r="DA34" i="15"/>
  <c r="AG34" i="15"/>
  <c r="BI25" i="15"/>
  <c r="BY25" i="15"/>
  <c r="CO25" i="15"/>
  <c r="DE25" i="15"/>
  <c r="DU25" i="15"/>
  <c r="BP25" i="15"/>
  <c r="CL25" i="15"/>
  <c r="DG25" i="15"/>
  <c r="AX25" i="15"/>
  <c r="BZ25" i="15"/>
  <c r="DC25" i="15"/>
  <c r="BG25" i="15"/>
  <c r="CR25" i="15"/>
  <c r="AY25" i="15"/>
  <c r="CJ25" i="15"/>
  <c r="DV25" i="15"/>
  <c r="DF25" i="15"/>
  <c r="DH25" i="15"/>
  <c r="CY25" i="15"/>
  <c r="AW25" i="15"/>
  <c r="BQ25" i="15"/>
  <c r="CK25" i="15"/>
  <c r="DI25" i="15"/>
  <c r="BF25" i="15"/>
  <c r="CF25" i="15"/>
  <c r="DL25" i="15"/>
  <c r="BL25" i="15"/>
  <c r="CU25" i="15"/>
  <c r="BO25" i="15"/>
  <c r="DK25" i="15"/>
  <c r="CB25" i="15"/>
  <c r="BB25" i="15"/>
  <c r="BW25" i="15"/>
  <c r="BN25" i="15"/>
  <c r="AK25" i="15"/>
  <c r="AD25" i="15"/>
  <c r="AT25" i="15"/>
  <c r="AR25" i="15"/>
  <c r="AF25" i="15"/>
  <c r="AA25" i="15"/>
  <c r="BU25" i="15"/>
  <c r="CW25" i="15"/>
  <c r="AZ25" i="15"/>
  <c r="CQ25" i="15"/>
  <c r="DW25" i="15"/>
  <c r="CN25" i="15"/>
  <c r="BX25" i="15"/>
  <c r="BH25" i="15"/>
  <c r="DN25" i="15"/>
  <c r="CP25" i="15"/>
  <c r="AC25" i="15"/>
  <c r="DS25" i="15"/>
  <c r="CD25" i="15"/>
  <c r="AE25" i="15"/>
  <c r="AI25" i="15"/>
  <c r="BA25" i="15"/>
  <c r="CC25" i="15"/>
  <c r="DA25" i="15"/>
  <c r="BK25" i="15"/>
  <c r="CV25" i="15"/>
  <c r="BD25" i="15"/>
  <c r="DJ25" i="15"/>
  <c r="CI25" i="15"/>
  <c r="BR25" i="15"/>
  <c r="BT25" i="15"/>
  <c r="BJ25" i="15"/>
  <c r="AG25" i="15"/>
  <c r="AH25" i="15"/>
  <c r="AB25" i="15"/>
  <c r="AM25" i="15"/>
  <c r="AQ25" i="15"/>
  <c r="CS25" i="15"/>
  <c r="CA25" i="15"/>
  <c r="CH25" i="15"/>
  <c r="DT25" i="15"/>
  <c r="BC25" i="15"/>
  <c r="AS25" i="15"/>
  <c r="CE25" i="15"/>
  <c r="BE25" i="15"/>
  <c r="DQ25" i="15"/>
  <c r="BS25" i="15"/>
  <c r="CT25" i="15"/>
  <c r="DO25" i="15"/>
  <c r="AJ25" i="15"/>
  <c r="BM25" i="15"/>
  <c r="BV25" i="15"/>
  <c r="DP25" i="15"/>
  <c r="DD25" i="15"/>
  <c r="AO25" i="15"/>
  <c r="AN25" i="15"/>
  <c r="DM25" i="15"/>
  <c r="CZ25" i="15"/>
  <c r="AP25" i="15"/>
  <c r="DB25" i="15"/>
  <c r="CM25" i="15"/>
  <c r="AU25" i="15"/>
  <c r="DR25" i="15"/>
  <c r="CX25" i="15"/>
  <c r="CG25" i="15"/>
  <c r="AV25" i="15"/>
  <c r="AL25" i="15"/>
  <c r="R25" i="15"/>
  <c r="P25" i="15"/>
  <c r="BI29" i="15"/>
  <c r="BY29" i="15"/>
  <c r="CO29" i="15"/>
  <c r="DE29" i="15"/>
  <c r="AZ29" i="15"/>
  <c r="BV29" i="15"/>
  <c r="CQ29" i="15"/>
  <c r="DL29" i="15"/>
  <c r="BD29" i="15"/>
  <c r="CH29" i="15"/>
  <c r="DJ29" i="15"/>
  <c r="BH29" i="15"/>
  <c r="CT29" i="15"/>
  <c r="BB29" i="15"/>
  <c r="CM29" i="15"/>
  <c r="BC29" i="15"/>
  <c r="BG29" i="15"/>
  <c r="CE29" i="15"/>
  <c r="DT29" i="15"/>
  <c r="AK29" i="15"/>
  <c r="AD29" i="15"/>
  <c r="AT29" i="15"/>
  <c r="AR29" i="15"/>
  <c r="AU29" i="15"/>
  <c r="AQ29" i="15"/>
  <c r="BM29" i="15"/>
  <c r="CG29" i="15"/>
  <c r="DA29" i="15"/>
  <c r="BF29" i="15"/>
  <c r="CF29" i="15"/>
  <c r="DG29" i="15"/>
  <c r="BL29" i="15"/>
  <c r="CU29" i="15"/>
  <c r="AY29" i="15"/>
  <c r="DD29" i="15"/>
  <c r="BT29" i="15"/>
  <c r="DO29" i="15"/>
  <c r="BX29" i="15"/>
  <c r="AV29" i="15"/>
  <c r="AG29" i="15"/>
  <c r="AH29" i="15"/>
  <c r="AB29" i="15"/>
  <c r="AM29" i="15"/>
  <c r="AA29" i="15"/>
  <c r="AW29" i="15"/>
  <c r="BQ29" i="15"/>
  <c r="CK29" i="15"/>
  <c r="DI29" i="15"/>
  <c r="BK29" i="15"/>
  <c r="CL29" i="15"/>
  <c r="DR29" i="15"/>
  <c r="BS29" i="15"/>
  <c r="DC29" i="15"/>
  <c r="BR29" i="15"/>
  <c r="DN29" i="15"/>
  <c r="CD29" i="15"/>
  <c r="BW29" i="15"/>
  <c r="CR29" i="15"/>
  <c r="CI29" i="15"/>
  <c r="AO29" i="15"/>
  <c r="AL29" i="15"/>
  <c r="AJ29" i="15"/>
  <c r="AF29" i="15"/>
  <c r="CC29" i="15"/>
  <c r="DQ29" i="15"/>
  <c r="DB29" i="15"/>
  <c r="CN29" i="15"/>
  <c r="CJ29" i="15"/>
  <c r="DF29" i="15"/>
  <c r="DS29" i="15"/>
  <c r="CZ29" i="15"/>
  <c r="AE29" i="15"/>
  <c r="BA29" i="15"/>
  <c r="CW29" i="15"/>
  <c r="CV29" i="15"/>
  <c r="DP29" i="15"/>
  <c r="BJ29" i="15"/>
  <c r="DK29" i="15"/>
  <c r="AP29" i="15"/>
  <c r="AI29" i="15"/>
  <c r="BE29" i="15"/>
  <c r="DM29" i="15"/>
  <c r="DV29" i="15"/>
  <c r="DW29" i="15"/>
  <c r="CX29" i="15"/>
  <c r="CY29" i="15"/>
  <c r="BN29" i="15"/>
  <c r="CA29" i="15"/>
  <c r="DU29" i="15"/>
  <c r="AS29" i="15"/>
  <c r="BU29" i="15"/>
  <c r="AX29" i="15"/>
  <c r="CP29" i="15"/>
  <c r="BO29" i="15"/>
  <c r="CS29" i="15"/>
  <c r="BZ29" i="15"/>
  <c r="DH29" i="15"/>
  <c r="AN29" i="15"/>
  <c r="BP29" i="15"/>
  <c r="CB29" i="15"/>
  <c r="AC29" i="15"/>
  <c r="CR53" i="15"/>
  <c r="CP53" i="15"/>
  <c r="CW53" i="15"/>
  <c r="BS53" i="15"/>
  <c r="DE53" i="15"/>
  <c r="AM53" i="15"/>
  <c r="BP53" i="15"/>
  <c r="BE53" i="15"/>
  <c r="BK53" i="15"/>
  <c r="CC53" i="15"/>
  <c r="AC53" i="15"/>
  <c r="DN53" i="15"/>
  <c r="BT53" i="15"/>
  <c r="BQ53" i="15"/>
  <c r="AG53" i="15"/>
  <c r="BX53" i="15"/>
  <c r="BV53" i="15"/>
  <c r="AK53" i="15"/>
  <c r="CN53" i="15"/>
  <c r="CI53" i="15"/>
  <c r="DV53" i="15"/>
  <c r="AQ53" i="15"/>
  <c r="BH53" i="15"/>
  <c r="DT53" i="15"/>
  <c r="BN53" i="15"/>
  <c r="BL53" i="15"/>
  <c r="BU53" i="15"/>
  <c r="DR53" i="15"/>
  <c r="DC53" i="15"/>
  <c r="AJ53" i="15"/>
  <c r="CF53" i="15"/>
  <c r="CU53" i="15"/>
  <c r="DW53" i="15"/>
  <c r="AS53" i="15"/>
  <c r="BC53" i="15"/>
  <c r="DA53" i="15"/>
  <c r="AH53" i="15"/>
  <c r="BO53" i="15"/>
  <c r="CY53" i="15"/>
  <c r="CK53" i="15"/>
  <c r="BD53" i="15"/>
  <c r="BB53" i="15"/>
  <c r="BA53" i="15"/>
  <c r="BG53" i="15"/>
  <c r="CB53" i="15"/>
  <c r="BF53" i="15"/>
  <c r="DJ53" i="15"/>
  <c r="AU53" i="15"/>
  <c r="DL53" i="15"/>
  <c r="DB53" i="15"/>
  <c r="AD53" i="15"/>
  <c r="CZ53" i="15"/>
  <c r="CO53" i="15"/>
  <c r="DF53" i="15"/>
  <c r="AB53" i="15"/>
  <c r="AE53" i="15"/>
  <c r="CE53" i="15"/>
  <c r="AA53" i="15"/>
  <c r="DH53" i="15"/>
  <c r="CA53" i="15"/>
  <c r="AO53" i="15"/>
  <c r="AI53" i="15"/>
  <c r="BZ53" i="15"/>
  <c r="DS53" i="15"/>
  <c r="AT53" i="15"/>
  <c r="BJ53" i="15"/>
  <c r="CT53" i="15"/>
  <c r="DM53" i="15"/>
  <c r="AN53" i="15"/>
  <c r="DP53" i="15"/>
  <c r="AX53" i="15"/>
  <c r="BW53" i="15"/>
  <c r="AV53" i="15"/>
  <c r="DI53" i="15"/>
  <c r="CV53" i="15"/>
  <c r="DU53" i="15"/>
  <c r="CM53" i="15"/>
  <c r="AL53" i="15"/>
  <c r="BM53" i="15"/>
  <c r="CJ53" i="15"/>
  <c r="AP53" i="15"/>
  <c r="CG53" i="15"/>
  <c r="DG53" i="15"/>
  <c r="CQ53" i="15"/>
  <c r="CH53" i="15"/>
  <c r="AY53" i="15"/>
  <c r="CS53" i="15"/>
  <c r="CD53" i="15"/>
  <c r="AF53" i="15"/>
  <c r="BI53" i="15"/>
  <c r="CL53" i="15"/>
  <c r="BR53" i="15"/>
  <c r="BY53" i="15"/>
  <c r="DO53" i="15"/>
  <c r="AZ53" i="15"/>
  <c r="DD53" i="15"/>
  <c r="DQ53" i="15"/>
  <c r="CX53" i="15"/>
  <c r="DK53" i="15"/>
  <c r="AR53" i="15"/>
  <c r="AW53" i="15"/>
  <c r="R61" i="15"/>
  <c r="P61" i="15"/>
  <c r="AN69" i="15"/>
  <c r="CV69" i="15"/>
  <c r="CG69" i="15"/>
  <c r="CL69" i="15"/>
  <c r="CU69" i="15"/>
  <c r="AR69" i="15"/>
  <c r="DN69" i="15"/>
  <c r="DL69" i="15"/>
  <c r="DM69" i="15"/>
  <c r="BO69" i="15"/>
  <c r="DF69" i="15"/>
  <c r="AZ69" i="15"/>
  <c r="BQ69" i="15"/>
  <c r="AO69" i="15"/>
  <c r="BK69" i="15"/>
  <c r="BP69" i="15"/>
  <c r="CW69" i="15"/>
  <c r="AD69" i="15"/>
  <c r="DW69" i="15"/>
  <c r="DR69" i="15"/>
  <c r="CF69" i="15"/>
  <c r="CY69" i="15"/>
  <c r="BA69" i="15"/>
  <c r="BR69" i="15"/>
  <c r="AT69" i="15"/>
  <c r="BF69" i="15"/>
  <c r="R69" i="15"/>
  <c r="P69" i="15"/>
  <c r="BD77" i="15"/>
  <c r="BT77" i="15"/>
  <c r="CJ77" i="15"/>
  <c r="CZ77" i="15"/>
  <c r="DP77" i="15"/>
  <c r="BE77" i="15"/>
  <c r="BU77" i="15"/>
  <c r="CK77" i="15"/>
  <c r="DA77" i="15"/>
  <c r="DQ77" i="15"/>
  <c r="BN77" i="15"/>
  <c r="CT77" i="15"/>
  <c r="AC77" i="15"/>
  <c r="AS77" i="15"/>
  <c r="BW77" i="15"/>
  <c r="DC77" i="15"/>
  <c r="AH77" i="15"/>
  <c r="BC77" i="15"/>
  <c r="DO77" i="15"/>
  <c r="BJ77" i="15"/>
  <c r="DV77" i="15"/>
  <c r="BK77" i="15"/>
  <c r="DW77" i="15"/>
  <c r="DN77" i="15"/>
  <c r="AA77" i="15"/>
  <c r="BH77" i="15"/>
  <c r="BX77" i="15"/>
  <c r="CN77" i="15"/>
  <c r="DD77" i="15"/>
  <c r="DT77" i="15"/>
  <c r="BI77" i="15"/>
  <c r="BY77" i="15"/>
  <c r="CO77" i="15"/>
  <c r="DE77" i="15"/>
  <c r="DU77" i="15"/>
  <c r="BV77" i="15"/>
  <c r="DB77" i="15"/>
  <c r="AG77" i="15"/>
  <c r="AY77" i="15"/>
  <c r="CE77" i="15"/>
  <c r="DK77" i="15"/>
  <c r="AL77" i="15"/>
  <c r="BS77" i="15"/>
  <c r="BZ77" i="15"/>
  <c r="AE77" i="15"/>
  <c r="CA77" i="15"/>
  <c r="AF77" i="15"/>
  <c r="AI77" i="15"/>
  <c r="CH77" i="15"/>
  <c r="AV77" i="15"/>
  <c r="CB77" i="15"/>
  <c r="DH77" i="15"/>
  <c r="BM77" i="15"/>
  <c r="CS77" i="15"/>
  <c r="AX77" i="15"/>
  <c r="DJ77" i="15"/>
  <c r="BG77" i="15"/>
  <c r="DS77" i="15"/>
  <c r="CI77" i="15"/>
  <c r="AR77" i="15"/>
  <c r="AU77" i="15"/>
  <c r="BB77" i="15"/>
  <c r="AZ77" i="15"/>
  <c r="CF77" i="15"/>
  <c r="DL77" i="15"/>
  <c r="BQ77" i="15"/>
  <c r="CW77" i="15"/>
  <c r="BF77" i="15"/>
  <c r="DR77" i="15"/>
  <c r="BO77" i="15"/>
  <c r="AD77" i="15"/>
  <c r="CY77" i="15"/>
  <c r="CP77" i="15"/>
  <c r="CQ77" i="15"/>
  <c r="CX77" i="15"/>
  <c r="BL77" i="15"/>
  <c r="AW77" i="15"/>
  <c r="DI77" i="15"/>
  <c r="AK77" i="15"/>
  <c r="AP77" i="15"/>
  <c r="DF77" i="15"/>
  <c r="BR77" i="15"/>
  <c r="BP77" i="15"/>
  <c r="BA77" i="15"/>
  <c r="DM77" i="15"/>
  <c r="AO77" i="15"/>
  <c r="AT77" i="15"/>
  <c r="AM77" i="15"/>
  <c r="AQ77" i="15"/>
  <c r="CR77" i="15"/>
  <c r="CC77" i="15"/>
  <c r="CD77" i="15"/>
  <c r="CM77" i="15"/>
  <c r="AB77" i="15"/>
  <c r="DG77" i="15"/>
  <c r="CV77" i="15"/>
  <c r="CG77" i="15"/>
  <c r="CL77" i="15"/>
  <c r="CU77" i="15"/>
  <c r="AJ77" i="15"/>
  <c r="AN77" i="15"/>
  <c r="BD81" i="15"/>
  <c r="BT81" i="15"/>
  <c r="CJ81" i="15"/>
  <c r="CZ81" i="15"/>
  <c r="DP81" i="15"/>
  <c r="BE81" i="15"/>
  <c r="BU81" i="15"/>
  <c r="CK81" i="15"/>
  <c r="DA81" i="15"/>
  <c r="DQ81" i="15"/>
  <c r="BN81" i="15"/>
  <c r="CT81" i="15"/>
  <c r="AC81" i="15"/>
  <c r="AS81" i="15"/>
  <c r="BW81" i="15"/>
  <c r="DC81" i="15"/>
  <c r="BS81" i="15"/>
  <c r="AA81" i="15"/>
  <c r="AU81" i="15"/>
  <c r="DF81" i="15"/>
  <c r="AM81" i="15"/>
  <c r="CQ81" i="15"/>
  <c r="AI81" i="15"/>
  <c r="DN81" i="15"/>
  <c r="AJ81" i="15"/>
  <c r="BH81" i="15"/>
  <c r="CB81" i="15"/>
  <c r="CV81" i="15"/>
  <c r="DT81" i="15"/>
  <c r="BM81" i="15"/>
  <c r="CG81" i="15"/>
  <c r="DE81" i="15"/>
  <c r="AX81" i="15"/>
  <c r="CL81" i="15"/>
  <c r="AG81" i="15"/>
  <c r="BG81" i="15"/>
  <c r="CU81" i="15"/>
  <c r="CI81" i="15"/>
  <c r="AL81" i="15"/>
  <c r="CP81" i="15"/>
  <c r="AR81" i="15"/>
  <c r="DW81" i="15"/>
  <c r="BB81" i="15"/>
  <c r="BR81" i="15"/>
  <c r="BL81" i="15"/>
  <c r="CF81" i="15"/>
  <c r="DD81" i="15"/>
  <c r="AW81" i="15"/>
  <c r="BQ81" i="15"/>
  <c r="CO81" i="15"/>
  <c r="DI81" i="15"/>
  <c r="BF81" i="15"/>
  <c r="DB81" i="15"/>
  <c r="AV81" i="15"/>
  <c r="CN81" i="15"/>
  <c r="BA81" i="15"/>
  <c r="CS81" i="15"/>
  <c r="BV81" i="15"/>
  <c r="AK81" i="15"/>
  <c r="CE81" i="15"/>
  <c r="BC81" i="15"/>
  <c r="AQ81" i="15"/>
  <c r="AB81" i="15"/>
  <c r="DG81" i="15"/>
  <c r="AP81" i="15"/>
  <c r="AZ81" i="15"/>
  <c r="CR81" i="15"/>
  <c r="BI81" i="15"/>
  <c r="CW81" i="15"/>
  <c r="CD81" i="15"/>
  <c r="AO81" i="15"/>
  <c r="CM81" i="15"/>
  <c r="CY81" i="15"/>
  <c r="BJ81" i="15"/>
  <c r="AH81" i="15"/>
  <c r="AD81" i="15"/>
  <c r="CH81" i="15"/>
  <c r="DJ81" i="15"/>
  <c r="BP81" i="15"/>
  <c r="DH81" i="15"/>
  <c r="BY81" i="15"/>
  <c r="DM81" i="15"/>
  <c r="AY81" i="15"/>
  <c r="DK81" i="15"/>
  <c r="DO81" i="15"/>
  <c r="BZ81" i="15"/>
  <c r="BK81" i="15"/>
  <c r="AN81" i="15"/>
  <c r="AE81" i="15"/>
  <c r="BX81" i="15"/>
  <c r="DL81" i="15"/>
  <c r="CC81" i="15"/>
  <c r="DU81" i="15"/>
  <c r="DR81" i="15"/>
  <c r="BO81" i="15"/>
  <c r="DS81" i="15"/>
  <c r="AF81" i="15"/>
  <c r="DV81" i="15"/>
  <c r="CA81" i="15"/>
  <c r="AT81" i="15"/>
  <c r="CX81" i="15"/>
  <c r="R93" i="15"/>
  <c r="P93" i="15"/>
  <c r="BF33" i="15"/>
  <c r="BV33" i="15"/>
  <c r="CL33" i="15"/>
  <c r="DB33" i="15"/>
  <c r="DR33" i="15"/>
  <c r="BK33" i="15"/>
  <c r="CF33" i="15"/>
  <c r="DA33" i="15"/>
  <c r="DW33" i="15"/>
  <c r="BQ33" i="15"/>
  <c r="CS33" i="15"/>
  <c r="DU33" i="15"/>
  <c r="BS33" i="15"/>
  <c r="CU33" i="15"/>
  <c r="AY33" i="15"/>
  <c r="DD33" i="15"/>
  <c r="CC33" i="15"/>
  <c r="BG33" i="15"/>
  <c r="CJ33" i="15"/>
  <c r="AG33" i="15"/>
  <c r="BW33" i="15"/>
  <c r="AP33" i="15"/>
  <c r="AJ33" i="15"/>
  <c r="AM33" i="15"/>
  <c r="AI33" i="15"/>
  <c r="BN33" i="15"/>
  <c r="CH33" i="15"/>
  <c r="DF33" i="15"/>
  <c r="AZ33" i="15"/>
  <c r="CA33" i="15"/>
  <c r="DG33" i="15"/>
  <c r="BC33" i="15"/>
  <c r="CM33" i="15"/>
  <c r="AW33" i="15"/>
  <c r="CG33" i="15"/>
  <c r="DP33" i="15"/>
  <c r="DS33" i="15"/>
  <c r="DE33" i="15"/>
  <c r="BH33" i="15"/>
  <c r="AK33" i="15"/>
  <c r="AH33" i="15"/>
  <c r="AB33" i="15"/>
  <c r="AF33" i="15"/>
  <c r="AA33" i="15"/>
  <c r="AX33" i="15"/>
  <c r="BR33" i="15"/>
  <c r="CP33" i="15"/>
  <c r="DJ33" i="15"/>
  <c r="BE33" i="15"/>
  <c r="CK33" i="15"/>
  <c r="DL33" i="15"/>
  <c r="BI33" i="15"/>
  <c r="CZ33" i="15"/>
  <c r="BD33" i="15"/>
  <c r="CN33" i="15"/>
  <c r="BM33" i="15"/>
  <c r="BA33" i="15"/>
  <c r="DT33" i="15"/>
  <c r="DM33" i="15"/>
  <c r="AO33" i="15"/>
  <c r="AL33" i="15"/>
  <c r="AR33" i="15"/>
  <c r="AN33" i="15"/>
  <c r="BZ33" i="15"/>
  <c r="DN33" i="15"/>
  <c r="CQ33" i="15"/>
  <c r="BX33" i="15"/>
  <c r="BL33" i="15"/>
  <c r="CB33" i="15"/>
  <c r="CI33" i="15"/>
  <c r="AS33" i="15"/>
  <c r="AU33" i="15"/>
  <c r="CD33" i="15"/>
  <c r="DV33" i="15"/>
  <c r="CV33" i="15"/>
  <c r="CE33" i="15"/>
  <c r="BY33" i="15"/>
  <c r="CO33" i="15"/>
  <c r="DK33" i="15"/>
  <c r="AD33" i="15"/>
  <c r="AE33" i="15"/>
  <c r="BB33" i="15"/>
  <c r="BP33" i="15"/>
  <c r="DH33" i="15"/>
  <c r="BO33" i="15"/>
  <c r="AT33" i="15"/>
  <c r="BJ33" i="15"/>
  <c r="BU33" i="15"/>
  <c r="DO33" i="15"/>
  <c r="CR33" i="15"/>
  <c r="CW33" i="15"/>
  <c r="DQ33" i="15"/>
  <c r="CT33" i="15"/>
  <c r="DC33" i="15"/>
  <c r="BT33" i="15"/>
  <c r="CY33" i="15"/>
  <c r="CX33" i="15"/>
  <c r="AV33" i="15"/>
  <c r="DI33" i="15"/>
  <c r="AC33" i="15"/>
  <c r="AQ33" i="15"/>
  <c r="R45" i="15"/>
  <c r="P45" i="15"/>
  <c r="R49" i="15"/>
  <c r="P49" i="15"/>
  <c r="AZ57" i="15"/>
  <c r="BP57" i="15"/>
  <c r="CF57" i="15"/>
  <c r="CV57" i="15"/>
  <c r="DL57" i="15"/>
  <c r="BB57" i="15"/>
  <c r="BW57" i="15"/>
  <c r="CS57" i="15"/>
  <c r="DN57" i="15"/>
  <c r="BI57" i="15"/>
  <c r="CD57" i="15"/>
  <c r="CY57" i="15"/>
  <c r="DU57" i="15"/>
  <c r="CK57" i="15"/>
  <c r="AC57" i="15"/>
  <c r="AS57" i="15"/>
  <c r="CL57" i="15"/>
  <c r="AD57" i="15"/>
  <c r="AT57" i="15"/>
  <c r="DW57" i="15"/>
  <c r="BL57" i="15"/>
  <c r="CJ57" i="15"/>
  <c r="DD57" i="15"/>
  <c r="AW57" i="15"/>
  <c r="CC57" i="15"/>
  <c r="DC57" i="15"/>
  <c r="BC57" i="15"/>
  <c r="CI57" i="15"/>
  <c r="DJ57" i="15"/>
  <c r="BZ57" i="15"/>
  <c r="AG57" i="15"/>
  <c r="BQ57" i="15"/>
  <c r="DR57" i="15"/>
  <c r="BK57" i="15"/>
  <c r="AJ57" i="15"/>
  <c r="CP57" i="15"/>
  <c r="BA57" i="15"/>
  <c r="AF57" i="15"/>
  <c r="AI57" i="15"/>
  <c r="AQ57" i="15"/>
  <c r="AV57" i="15"/>
  <c r="BT57" i="15"/>
  <c r="CN57" i="15"/>
  <c r="DH57" i="15"/>
  <c r="BG57" i="15"/>
  <c r="CH57" i="15"/>
  <c r="DI57" i="15"/>
  <c r="BN57" i="15"/>
  <c r="CO57" i="15"/>
  <c r="DO57" i="15"/>
  <c r="CU57" i="15"/>
  <c r="AK57" i="15"/>
  <c r="CA57" i="15"/>
  <c r="AH57" i="15"/>
  <c r="CG57" i="15"/>
  <c r="AR57" i="15"/>
  <c r="DK57" i="15"/>
  <c r="BV57" i="15"/>
  <c r="AN57" i="15"/>
  <c r="CE57" i="15"/>
  <c r="AA57" i="15"/>
  <c r="BD57" i="15"/>
  <c r="CR57" i="15"/>
  <c r="BM57" i="15"/>
  <c r="DS57" i="15"/>
  <c r="CT57" i="15"/>
  <c r="DF57" i="15"/>
  <c r="CW57" i="15"/>
  <c r="DB57" i="15"/>
  <c r="AE57" i="15"/>
  <c r="AU57" i="15"/>
  <c r="BH57" i="15"/>
  <c r="CZ57" i="15"/>
  <c r="BR57" i="15"/>
  <c r="AX57" i="15"/>
  <c r="DE57" i="15"/>
  <c r="DQ57" i="15"/>
  <c r="DG57" i="15"/>
  <c r="AB57" i="15"/>
  <c r="AM57" i="15"/>
  <c r="DV57" i="15"/>
  <c r="BX57" i="15"/>
  <c r="CM57" i="15"/>
  <c r="BE57" i="15"/>
  <c r="AL57" i="15"/>
  <c r="CQ57" i="15"/>
  <c r="CB57" i="15"/>
  <c r="CX57" i="15"/>
  <c r="BO57" i="15"/>
  <c r="AP57" i="15"/>
  <c r="DM57" i="15"/>
  <c r="DP57" i="15"/>
  <c r="BS57" i="15"/>
  <c r="AO57" i="15"/>
  <c r="AY57" i="15"/>
  <c r="DA57" i="15"/>
  <c r="DT57" i="15"/>
  <c r="BY57" i="15"/>
  <c r="BF57" i="15"/>
  <c r="BU57" i="15"/>
  <c r="BJ57" i="15"/>
  <c r="AZ65" i="15"/>
  <c r="BP65" i="15"/>
  <c r="CF65" i="15"/>
  <c r="CV65" i="15"/>
  <c r="DL65" i="15"/>
  <c r="BB65" i="15"/>
  <c r="BW65" i="15"/>
  <c r="CS65" i="15"/>
  <c r="DN65" i="15"/>
  <c r="BI65" i="15"/>
  <c r="CD65" i="15"/>
  <c r="CY65" i="15"/>
  <c r="DU65" i="15"/>
  <c r="CK65" i="15"/>
  <c r="AC65" i="15"/>
  <c r="AS65" i="15"/>
  <c r="CL65" i="15"/>
  <c r="AD65" i="15"/>
  <c r="AT65" i="15"/>
  <c r="DW65" i="15"/>
  <c r="AU65" i="15"/>
  <c r="DK65" i="15"/>
  <c r="BV65" i="15"/>
  <c r="AN65" i="15"/>
  <c r="BJ65" i="15"/>
  <c r="BH65" i="15"/>
  <c r="CB65" i="15"/>
  <c r="CZ65" i="15"/>
  <c r="DT65" i="15"/>
  <c r="BR65" i="15"/>
  <c r="CX65" i="15"/>
  <c r="AX65" i="15"/>
  <c r="BY65" i="15"/>
  <c r="DE65" i="15"/>
  <c r="BO65" i="15"/>
  <c r="DQ65" i="15"/>
  <c r="BF65" i="15"/>
  <c r="DG65" i="15"/>
  <c r="AP65" i="15"/>
  <c r="AB65" i="15"/>
  <c r="BU65" i="15"/>
  <c r="BA65" i="15"/>
  <c r="CE65" i="15"/>
  <c r="DA65" i="15"/>
  <c r="BL65" i="15"/>
  <c r="CJ65" i="15"/>
  <c r="DD65" i="15"/>
  <c r="AW65" i="15"/>
  <c r="CC65" i="15"/>
  <c r="DC65" i="15"/>
  <c r="BC65" i="15"/>
  <c r="CI65" i="15"/>
  <c r="DJ65" i="15"/>
  <c r="BZ65" i="15"/>
  <c r="AG65" i="15"/>
  <c r="BQ65" i="15"/>
  <c r="DR65" i="15"/>
  <c r="BK65" i="15"/>
  <c r="AJ65" i="15"/>
  <c r="CP65" i="15"/>
  <c r="CQ65" i="15"/>
  <c r="AI65" i="15"/>
  <c r="AQ65" i="15"/>
  <c r="BX65" i="15"/>
  <c r="DP65" i="15"/>
  <c r="CM65" i="15"/>
  <c r="BS65" i="15"/>
  <c r="BE65" i="15"/>
  <c r="AO65" i="15"/>
  <c r="AL65" i="15"/>
  <c r="AY65" i="15"/>
  <c r="AF65" i="15"/>
  <c r="BD65" i="15"/>
  <c r="DH65" i="15"/>
  <c r="DI65" i="15"/>
  <c r="CT65" i="15"/>
  <c r="AK65" i="15"/>
  <c r="CG65" i="15"/>
  <c r="AM65" i="15"/>
  <c r="BT65" i="15"/>
  <c r="BG65" i="15"/>
  <c r="DS65" i="15"/>
  <c r="DO65" i="15"/>
  <c r="CA65" i="15"/>
  <c r="DB65" i="15"/>
  <c r="DM65" i="15"/>
  <c r="AV65" i="15"/>
  <c r="CH65" i="15"/>
  <c r="DF65" i="15"/>
  <c r="AE65" i="15"/>
  <c r="CN65" i="15"/>
  <c r="BN65" i="15"/>
  <c r="CW65" i="15"/>
  <c r="DV65" i="15"/>
  <c r="CR65" i="15"/>
  <c r="CO65" i="15"/>
  <c r="AH65" i="15"/>
  <c r="AA65" i="15"/>
  <c r="BM65" i="15"/>
  <c r="CU65" i="15"/>
  <c r="AR65" i="15"/>
  <c r="AZ73" i="15"/>
  <c r="BP73" i="15"/>
  <c r="CF73" i="15"/>
  <c r="CV73" i="15"/>
  <c r="DL73" i="15"/>
  <c r="BA73" i="15"/>
  <c r="BQ73" i="15"/>
  <c r="CG73" i="15"/>
  <c r="CW73" i="15"/>
  <c r="DM73" i="15"/>
  <c r="BF73" i="15"/>
  <c r="CL73" i="15"/>
  <c r="DR73" i="15"/>
  <c r="AO73" i="15"/>
  <c r="BO73" i="15"/>
  <c r="CU73" i="15"/>
  <c r="AD73" i="15"/>
  <c r="AT73" i="15"/>
  <c r="CY73" i="15"/>
  <c r="AR73" i="15"/>
  <c r="DF73" i="15"/>
  <c r="BK73" i="15"/>
  <c r="DW73" i="15"/>
  <c r="BB73" i="15"/>
  <c r="BR73" i="15"/>
  <c r="BL73" i="15"/>
  <c r="CJ73" i="15"/>
  <c r="DD73" i="15"/>
  <c r="AW73" i="15"/>
  <c r="BU73" i="15"/>
  <c r="CO73" i="15"/>
  <c r="DI73" i="15"/>
  <c r="BN73" i="15"/>
  <c r="DB73" i="15"/>
  <c r="AK73" i="15"/>
  <c r="BW73" i="15"/>
  <c r="DK73" i="15"/>
  <c r="AP73" i="15"/>
  <c r="DO73" i="15"/>
  <c r="BZ73" i="15"/>
  <c r="AM73" i="15"/>
  <c r="AF73" i="15"/>
  <c r="AI73" i="15"/>
  <c r="AA73" i="15"/>
  <c r="AV73" i="15"/>
  <c r="BT73" i="15"/>
  <c r="CN73" i="15"/>
  <c r="DH73" i="15"/>
  <c r="BE73" i="15"/>
  <c r="BY73" i="15"/>
  <c r="CS73" i="15"/>
  <c r="DQ73" i="15"/>
  <c r="BV73" i="15"/>
  <c r="DJ73" i="15"/>
  <c r="AS73" i="15"/>
  <c r="CE73" i="15"/>
  <c r="DS73" i="15"/>
  <c r="BC73" i="15"/>
  <c r="AB73" i="15"/>
  <c r="CP73" i="15"/>
  <c r="CA73" i="15"/>
  <c r="AN73" i="15"/>
  <c r="CH73" i="15"/>
  <c r="CB73" i="15"/>
  <c r="DT73" i="15"/>
  <c r="CK73" i="15"/>
  <c r="AX73" i="15"/>
  <c r="AG73" i="15"/>
  <c r="DC73" i="15"/>
  <c r="CI73" i="15"/>
  <c r="AE73" i="15"/>
  <c r="DN73" i="15"/>
  <c r="BD73" i="15"/>
  <c r="CR73" i="15"/>
  <c r="BI73" i="15"/>
  <c r="DA73" i="15"/>
  <c r="CD73" i="15"/>
  <c r="AY73" i="15"/>
  <c r="AH73" i="15"/>
  <c r="AJ73" i="15"/>
  <c r="CQ73" i="15"/>
  <c r="AQ73" i="15"/>
  <c r="DP73" i="15"/>
  <c r="DU73" i="15"/>
  <c r="CM73" i="15"/>
  <c r="DV73" i="15"/>
  <c r="BH73" i="15"/>
  <c r="BM73" i="15"/>
  <c r="CT73" i="15"/>
  <c r="AL73" i="15"/>
  <c r="DG73" i="15"/>
  <c r="CC73" i="15"/>
  <c r="BX73" i="15"/>
  <c r="AC73" i="15"/>
  <c r="BS73" i="15"/>
  <c r="AU73" i="15"/>
  <c r="CZ73" i="15"/>
  <c r="DE73" i="15"/>
  <c r="BG73" i="15"/>
  <c r="BJ73" i="15"/>
  <c r="CX73" i="15"/>
  <c r="AW93" i="15"/>
  <c r="BM93" i="15"/>
  <c r="CC93" i="15"/>
  <c r="CS93" i="15"/>
  <c r="DI93" i="15"/>
  <c r="AC93" i="15"/>
  <c r="AS93" i="15"/>
  <c r="BJ93" i="15"/>
  <c r="BZ93" i="15"/>
  <c r="CP93" i="15"/>
  <c r="DF93" i="15"/>
  <c r="DV93" i="15"/>
  <c r="BT93" i="15"/>
  <c r="CZ93" i="15"/>
  <c r="AF93" i="15"/>
  <c r="BG93" i="15"/>
  <c r="CM93" i="15"/>
  <c r="DS93" i="15"/>
  <c r="AR93" i="15"/>
  <c r="BP93" i="15"/>
  <c r="CV93" i="15"/>
  <c r="AD93" i="15"/>
  <c r="BC93" i="15"/>
  <c r="BS93" i="15"/>
  <c r="CQ93" i="15"/>
  <c r="DG93" i="15"/>
  <c r="BQ93" i="15"/>
  <c r="CK93" i="15"/>
  <c r="DE93" i="15"/>
  <c r="AG93" i="15"/>
  <c r="BB93" i="15"/>
  <c r="BV93" i="15"/>
  <c r="CT93" i="15"/>
  <c r="DN93" i="15"/>
  <c r="BL93" i="15"/>
  <c r="DH93" i="15"/>
  <c r="AQ93" i="15"/>
  <c r="CE93" i="15"/>
  <c r="AB93" i="15"/>
  <c r="AZ93" i="15"/>
  <c r="CN93" i="15"/>
  <c r="AI93" i="15"/>
  <c r="DO93" i="15"/>
  <c r="BK93" i="15"/>
  <c r="BA93" i="15"/>
  <c r="BU93" i="15"/>
  <c r="CO93" i="15"/>
  <c r="DM93" i="15"/>
  <c r="AK93" i="15"/>
  <c r="BF93" i="15"/>
  <c r="CD93" i="15"/>
  <c r="CX93" i="15"/>
  <c r="DR93" i="15"/>
  <c r="CB93" i="15"/>
  <c r="DP93" i="15"/>
  <c r="AY93" i="15"/>
  <c r="CU93" i="15"/>
  <c r="AH93" i="15"/>
  <c r="BH93" i="15"/>
  <c r="DD93" i="15"/>
  <c r="AN93" i="15"/>
  <c r="AJ93" i="15"/>
  <c r="DW93" i="15"/>
  <c r="BI93" i="15"/>
  <c r="DA93" i="15"/>
  <c r="AX93" i="15"/>
  <c r="CL93" i="15"/>
  <c r="BD93" i="15"/>
  <c r="AL93" i="15"/>
  <c r="DK93" i="15"/>
  <c r="CF93" i="15"/>
  <c r="CI93" i="15"/>
  <c r="CA93" i="15"/>
  <c r="BY93" i="15"/>
  <c r="DQ93" i="15"/>
  <c r="BN93" i="15"/>
  <c r="DB93" i="15"/>
  <c r="CJ93" i="15"/>
  <c r="BO93" i="15"/>
  <c r="AM93" i="15"/>
  <c r="DL93" i="15"/>
  <c r="CY93" i="15"/>
  <c r="BE93" i="15"/>
  <c r="AO93" i="15"/>
  <c r="AV93" i="15"/>
  <c r="DC93" i="15"/>
  <c r="AT93" i="15"/>
  <c r="CG93" i="15"/>
  <c r="BR93" i="15"/>
  <c r="CR93" i="15"/>
  <c r="AU93" i="15"/>
  <c r="AE93" i="15"/>
  <c r="CH93" i="15"/>
  <c r="CW93" i="15"/>
  <c r="AA93" i="15"/>
  <c r="BX93" i="15"/>
  <c r="AP93" i="15"/>
  <c r="DU93" i="15"/>
  <c r="DJ93" i="15"/>
  <c r="BW93" i="15"/>
  <c r="DT93" i="15"/>
  <c r="EM16" i="14"/>
  <c r="EH16" i="14"/>
  <c r="FE16" i="14"/>
  <c r="GV16" i="14"/>
  <c r="GX16" i="14"/>
  <c r="N60" i="14"/>
  <c r="L60" i="14"/>
  <c r="DZ60" i="14"/>
  <c r="EP60" i="14"/>
  <c r="FF60" i="14"/>
  <c r="FV60" i="14"/>
  <c r="GL60" i="14"/>
  <c r="HB60" i="14"/>
  <c r="DW60" i="14"/>
  <c r="EM60" i="14"/>
  <c r="FC60" i="14"/>
  <c r="FS60" i="14"/>
  <c r="GI60" i="14"/>
  <c r="GY60" i="14"/>
  <c r="HO60" i="14"/>
  <c r="ER60" i="14"/>
  <c r="FX60" i="14"/>
  <c r="HD60" i="14"/>
  <c r="EK60" i="14"/>
  <c r="FQ60" i="14"/>
  <c r="GW60" i="14"/>
  <c r="EF60" i="14"/>
  <c r="FL60" i="14"/>
  <c r="GR60" i="14"/>
  <c r="EG60" i="14"/>
  <c r="FU60" i="14"/>
  <c r="HI60" i="14"/>
  <c r="ED60" i="14"/>
  <c r="ET60" i="14"/>
  <c r="FJ60" i="14"/>
  <c r="FZ60" i="14"/>
  <c r="GP60" i="14"/>
  <c r="HF60" i="14"/>
  <c r="EA60" i="14"/>
  <c r="EQ60" i="14"/>
  <c r="FG60" i="14"/>
  <c r="FW60" i="14"/>
  <c r="GM60" i="14"/>
  <c r="HC60" i="14"/>
  <c r="DT60" i="14"/>
  <c r="EZ60" i="14"/>
  <c r="GF60" i="14"/>
  <c r="HL60" i="14"/>
  <c r="ES60" i="14"/>
  <c r="FY60" i="14"/>
  <c r="HE60" i="14"/>
  <c r="EN60" i="14"/>
  <c r="FT60" i="14"/>
  <c r="GZ60" i="14"/>
  <c r="FM60" i="14"/>
  <c r="HA60" i="14"/>
  <c r="DY60" i="14"/>
  <c r="EH60" i="14"/>
  <c r="EX60" i="14"/>
  <c r="FN60" i="14"/>
  <c r="GD60" i="14"/>
  <c r="GT60" i="14"/>
  <c r="HJ60" i="14"/>
  <c r="EE60" i="14"/>
  <c r="EU60" i="14"/>
  <c r="FK60" i="14"/>
  <c r="GA60" i="14"/>
  <c r="GQ60" i="14"/>
  <c r="HG60" i="14"/>
  <c r="EB60" i="14"/>
  <c r="FH60" i="14"/>
  <c r="GN60" i="14"/>
  <c r="DU60" i="14"/>
  <c r="FA60" i="14"/>
  <c r="GG60" i="14"/>
  <c r="HM60" i="14"/>
  <c r="EV60" i="14"/>
  <c r="GB60" i="14"/>
  <c r="HH60" i="14"/>
  <c r="GS60" i="14"/>
  <c r="N76" i="14"/>
  <c r="DZ76" i="14"/>
  <c r="EP76" i="14"/>
  <c r="FF76" i="14"/>
  <c r="FV76" i="14"/>
  <c r="GL76" i="14"/>
  <c r="HB76" i="14"/>
  <c r="DW76" i="14"/>
  <c r="EM76" i="14"/>
  <c r="FC76" i="14"/>
  <c r="FS76" i="14"/>
  <c r="GI76" i="14"/>
  <c r="GY76" i="14"/>
  <c r="HO76" i="14"/>
  <c r="ER76" i="14"/>
  <c r="FX76" i="14"/>
  <c r="HD76" i="14"/>
  <c r="EK76" i="14"/>
  <c r="FQ76" i="14"/>
  <c r="GW76" i="14"/>
  <c r="EF76" i="14"/>
  <c r="FL76" i="14"/>
  <c r="GR76" i="14"/>
  <c r="EW76" i="14"/>
  <c r="FE76" i="14"/>
  <c r="GS76" i="14"/>
  <c r="ED76" i="14"/>
  <c r="ET76" i="14"/>
  <c r="FJ76" i="14"/>
  <c r="FZ76" i="14"/>
  <c r="GP76" i="14"/>
  <c r="HF76" i="14"/>
  <c r="EA76" i="14"/>
  <c r="EQ76" i="14"/>
  <c r="FG76" i="14"/>
  <c r="FW76" i="14"/>
  <c r="GM76" i="14"/>
  <c r="HC76" i="14"/>
  <c r="DT76" i="14"/>
  <c r="EZ76" i="14"/>
  <c r="GF76" i="14"/>
  <c r="HL76" i="14"/>
  <c r="ES76" i="14"/>
  <c r="FY76" i="14"/>
  <c r="HE76" i="14"/>
  <c r="EN76" i="14"/>
  <c r="FT76" i="14"/>
  <c r="GZ76" i="14"/>
  <c r="GC76" i="14"/>
  <c r="GK76" i="14"/>
  <c r="EO76" i="14"/>
  <c r="HB92" i="14"/>
  <c r="DW92" i="14"/>
  <c r="FQ92" i="14"/>
  <c r="GW92" i="14"/>
  <c r="N33" i="14"/>
  <c r="DV33" i="14"/>
  <c r="FN33" i="14"/>
  <c r="GT33" i="14"/>
  <c r="EE33" i="14"/>
  <c r="FK33" i="14"/>
  <c r="GQ33" i="14"/>
  <c r="EC33" i="14"/>
  <c r="GO33" i="14"/>
  <c r="FD33" i="14"/>
  <c r="HP33" i="14"/>
  <c r="ER33" i="14"/>
  <c r="GC33" i="14"/>
  <c r="HL33" i="14"/>
  <c r="EL33" i="14"/>
  <c r="FR33" i="14"/>
  <c r="GX33" i="14"/>
  <c r="EI33" i="14"/>
  <c r="FO33" i="14"/>
  <c r="GU33" i="14"/>
  <c r="EK33" i="14"/>
  <c r="GW33" i="14"/>
  <c r="FL33" i="14"/>
  <c r="DY33" i="14"/>
  <c r="FH33" i="14"/>
  <c r="GS33" i="14"/>
  <c r="FP33" i="14"/>
  <c r="N14" i="14"/>
  <c r="L14" i="14"/>
  <c r="AG30" i="14"/>
  <c r="BH30" i="14"/>
  <c r="CV30" i="14"/>
  <c r="CD30" i="14"/>
  <c r="BX30" i="14"/>
  <c r="BA30" i="14"/>
  <c r="CI30" i="14"/>
  <c r="DM30" i="14"/>
  <c r="CJ30" i="14"/>
  <c r="CT30" i="14"/>
  <c r="AC30" i="14"/>
  <c r="CO30" i="14"/>
  <c r="BF30" i="14"/>
  <c r="DR30" i="14"/>
  <c r="CE30" i="14"/>
  <c r="DL30" i="14"/>
  <c r="AV30" i="14"/>
  <c r="BD30" i="14"/>
  <c r="BW30" i="14"/>
  <c r="CP30" i="14"/>
  <c r="DA30" i="14"/>
  <c r="DD30" i="14"/>
  <c r="DG30" i="14"/>
  <c r="AA30" i="14"/>
  <c r="AT30" i="14"/>
  <c r="BE30" i="14"/>
  <c r="AW30" i="14"/>
  <c r="BK30" i="14"/>
  <c r="BG30" i="14"/>
  <c r="CS30" i="14"/>
  <c r="DC30" i="14"/>
  <c r="DH30" i="14"/>
  <c r="AQ30" i="14"/>
  <c r="BU30" i="14"/>
  <c r="DS30" i="14"/>
  <c r="BB30" i="14"/>
  <c r="AS30" i="14"/>
  <c r="DE30" i="14"/>
  <c r="BV30" i="14"/>
  <c r="AI30" i="14"/>
  <c r="CU30" i="14"/>
  <c r="BT30" i="14"/>
  <c r="CB30" i="14"/>
  <c r="CF30" i="14"/>
  <c r="BC30" i="14"/>
  <c r="BR30" i="14"/>
  <c r="CG30" i="14"/>
  <c r="DP30" i="14"/>
  <c r="CM30" i="14"/>
  <c r="DF30" i="14"/>
  <c r="DQ30" i="14"/>
  <c r="AK30" i="14"/>
  <c r="CY30" i="14"/>
  <c r="BZ30" i="14"/>
  <c r="W30" i="14"/>
  <c r="CX30" i="14"/>
  <c r="CA30" i="14"/>
  <c r="BI30" i="14"/>
  <c r="CL30" i="14"/>
  <c r="DK30" i="14"/>
  <c r="AF30" i="14"/>
  <c r="AE30" i="14"/>
  <c r="BM30" i="14"/>
  <c r="BS30" i="14"/>
  <c r="CW30" i="14"/>
  <c r="DN30" i="14"/>
  <c r="AH30" i="14"/>
  <c r="CK30" i="14"/>
  <c r="X30" i="14"/>
  <c r="AL30" i="14"/>
  <c r="BJ30" i="14"/>
  <c r="AM30" i="14"/>
  <c r="BY30" i="14"/>
  <c r="DB30" i="14"/>
  <c r="AZ30" i="14"/>
  <c r="AR30" i="14"/>
  <c r="DJ30" i="14"/>
  <c r="AO30" i="14"/>
  <c r="BL30" i="14"/>
  <c r="AU30" i="14"/>
  <c r="CC30" i="14"/>
  <c r="Y30" i="14"/>
  <c r="Z30" i="14"/>
  <c r="AB30" i="14"/>
  <c r="AX30" i="14"/>
  <c r="BN30" i="14"/>
  <c r="CR30" i="14"/>
  <c r="AP30" i="14"/>
  <c r="CN30" i="14"/>
  <c r="AD30" i="14"/>
  <c r="AN30" i="14"/>
  <c r="AJ30" i="14"/>
  <c r="BO30" i="14"/>
  <c r="DI30" i="14"/>
  <c r="DO30" i="14"/>
  <c r="BQ30" i="14"/>
  <c r="AY30" i="14"/>
  <c r="CQ30" i="14"/>
  <c r="CH30" i="14"/>
  <c r="CZ30" i="14"/>
  <c r="BP30" i="14"/>
  <c r="GS38" i="14"/>
  <c r="HI38" i="14"/>
  <c r="FC38" i="14"/>
  <c r="GI38" i="14"/>
  <c r="FQ38" i="14"/>
  <c r="GG38" i="14"/>
  <c r="GV38" i="14"/>
  <c r="EE38" i="14"/>
  <c r="EO38" i="14"/>
  <c r="FE38" i="14"/>
  <c r="ER38" i="14"/>
  <c r="FX38" i="14"/>
  <c r="Z54" i="14"/>
  <c r="AP54" i="14"/>
  <c r="BF54" i="14"/>
  <c r="BV54" i="14"/>
  <c r="CL54" i="14"/>
  <c r="DB54" i="14"/>
  <c r="DR54" i="14"/>
  <c r="AI54" i="14"/>
  <c r="AY54" i="14"/>
  <c r="BO54" i="14"/>
  <c r="CE54" i="14"/>
  <c r="CU54" i="14"/>
  <c r="DK54" i="14"/>
  <c r="AB54" i="14"/>
  <c r="AR54" i="14"/>
  <c r="BH54" i="14"/>
  <c r="BX54" i="14"/>
  <c r="CN54" i="14"/>
  <c r="DD54" i="14"/>
  <c r="AC54" i="14"/>
  <c r="CO54" i="14"/>
  <c r="BM54" i="14"/>
  <c r="AK54" i="14"/>
  <c r="CW54" i="14"/>
  <c r="BE54" i="14"/>
  <c r="CK54" i="14"/>
  <c r="AD54" i="14"/>
  <c r="AT54" i="14"/>
  <c r="BJ54" i="14"/>
  <c r="BZ54" i="14"/>
  <c r="CP54" i="14"/>
  <c r="DF54" i="14"/>
  <c r="W54" i="14"/>
  <c r="AM54" i="14"/>
  <c r="BC54" i="14"/>
  <c r="BS54" i="14"/>
  <c r="CI54" i="14"/>
  <c r="CY54" i="14"/>
  <c r="DO54" i="14"/>
  <c r="AF54" i="14"/>
  <c r="AV54" i="14"/>
  <c r="BL54" i="14"/>
  <c r="CB54" i="14"/>
  <c r="CR54" i="14"/>
  <c r="DH54" i="14"/>
  <c r="AS54" i="14"/>
  <c r="DE54" i="14"/>
  <c r="CC54" i="14"/>
  <c r="BA54" i="14"/>
  <c r="DM54" i="14"/>
  <c r="DQ54" i="14"/>
  <c r="AX54" i="14"/>
  <c r="CD54" i="14"/>
  <c r="DJ54" i="14"/>
  <c r="AQ54" i="14"/>
  <c r="BW54" i="14"/>
  <c r="DC54" i="14"/>
  <c r="AJ54" i="14"/>
  <c r="BP54" i="14"/>
  <c r="CV54" i="14"/>
  <c r="BI54" i="14"/>
  <c r="CS54" i="14"/>
  <c r="AO54" i="14"/>
  <c r="BB54" i="14"/>
  <c r="CH54" i="14"/>
  <c r="DN54" i="14"/>
  <c r="AU54" i="14"/>
  <c r="CA54" i="14"/>
  <c r="DG54" i="14"/>
  <c r="AN54" i="14"/>
  <c r="BT54" i="14"/>
  <c r="CZ54" i="14"/>
  <c r="BY54" i="14"/>
  <c r="DI54" i="14"/>
  <c r="DA54" i="14"/>
  <c r="AH54" i="14"/>
  <c r="CT54" i="14"/>
  <c r="BG54" i="14"/>
  <c r="DS54" i="14"/>
  <c r="CF54" i="14"/>
  <c r="AG54" i="14"/>
  <c r="BU54" i="14"/>
  <c r="AL54" i="14"/>
  <c r="CX54" i="14"/>
  <c r="BK54" i="14"/>
  <c r="X54" i="14"/>
  <c r="CJ54" i="14"/>
  <c r="AW54" i="14"/>
  <c r="Y54" i="14"/>
  <c r="BN54" i="14"/>
  <c r="CM54" i="14"/>
  <c r="DL54" i="14"/>
  <c r="AZ54" i="14"/>
  <c r="BR54" i="14"/>
  <c r="CQ54" i="14"/>
  <c r="DP54" i="14"/>
  <c r="AA54" i="14"/>
  <c r="BQ54" i="14"/>
  <c r="BD54" i="14"/>
  <c r="CG54" i="14"/>
  <c r="AE54" i="14"/>
  <c r="AG62" i="14"/>
  <c r="AW62" i="14"/>
  <c r="BM62" i="14"/>
  <c r="CC62" i="14"/>
  <c r="CS62" i="14"/>
  <c r="DI62" i="14"/>
  <c r="AD62" i="14"/>
  <c r="AT62" i="14"/>
  <c r="BJ62" i="14"/>
  <c r="BZ62" i="14"/>
  <c r="CP62" i="14"/>
  <c r="DF62" i="14"/>
  <c r="W62" i="14"/>
  <c r="AM62" i="14"/>
  <c r="BC62" i="14"/>
  <c r="BS62" i="14"/>
  <c r="CI62" i="14"/>
  <c r="CY62" i="14"/>
  <c r="DO62" i="14"/>
  <c r="BP62" i="14"/>
  <c r="X62" i="14"/>
  <c r="CJ62" i="14"/>
  <c r="AR62" i="14"/>
  <c r="DD62" i="14"/>
  <c r="CB62" i="14"/>
  <c r="AK62" i="14"/>
  <c r="BA62" i="14"/>
  <c r="BQ62" i="14"/>
  <c r="CG62" i="14"/>
  <c r="CW62" i="14"/>
  <c r="DM62" i="14"/>
  <c r="AH62" i="14"/>
  <c r="AX62" i="14"/>
  <c r="BN62" i="14"/>
  <c r="CD62" i="14"/>
  <c r="CT62" i="14"/>
  <c r="DJ62" i="14"/>
  <c r="AA62" i="14"/>
  <c r="AQ62" i="14"/>
  <c r="BG62" i="14"/>
  <c r="BW62" i="14"/>
  <c r="CM62" i="14"/>
  <c r="DC62" i="14"/>
  <c r="DS62" i="14"/>
  <c r="CF62" i="14"/>
  <c r="AN62" i="14"/>
  <c r="CZ62" i="14"/>
  <c r="BH62" i="14"/>
  <c r="BL62" i="14"/>
  <c r="CR62" i="14"/>
  <c r="AC62" i="14"/>
  <c r="BI62" i="14"/>
  <c r="CO62" i="14"/>
  <c r="Z62" i="14"/>
  <c r="BF62" i="14"/>
  <c r="CL62" i="14"/>
  <c r="DR62" i="14"/>
  <c r="AY62" i="14"/>
  <c r="CE62" i="14"/>
  <c r="DK62" i="14"/>
  <c r="DL62" i="14"/>
  <c r="AB62" i="14"/>
  <c r="AV62" i="14"/>
  <c r="AO62" i="14"/>
  <c r="BU62" i="14"/>
  <c r="DA62" i="14"/>
  <c r="AL62" i="14"/>
  <c r="BR62" i="14"/>
  <c r="CX62" i="14"/>
  <c r="AE62" i="14"/>
  <c r="BK62" i="14"/>
  <c r="CQ62" i="14"/>
  <c r="AJ62" i="14"/>
  <c r="BD62" i="14"/>
  <c r="BX62" i="14"/>
  <c r="DH62" i="14"/>
  <c r="AS62" i="14"/>
  <c r="BY62" i="14"/>
  <c r="DE62" i="14"/>
  <c r="AP62" i="14"/>
  <c r="BV62" i="14"/>
  <c r="DB62" i="14"/>
  <c r="AI62" i="14"/>
  <c r="BO62" i="14"/>
  <c r="CU62" i="14"/>
  <c r="AZ62" i="14"/>
  <c r="BT62" i="14"/>
  <c r="CN62" i="14"/>
  <c r="BE62" i="14"/>
  <c r="CH62" i="14"/>
  <c r="DG62" i="14"/>
  <c r="DQ62" i="14"/>
  <c r="DP62" i="14"/>
  <c r="CK62" i="14"/>
  <c r="DN62" i="14"/>
  <c r="CV62" i="14"/>
  <c r="AU62" i="14"/>
  <c r="Y62" i="14"/>
  <c r="BB62" i="14"/>
  <c r="CA62" i="14"/>
  <c r="AF62" i="14"/>
  <c r="N19" i="14"/>
  <c r="L19" i="14"/>
  <c r="EB19" i="14"/>
  <c r="ER19" i="14"/>
  <c r="FH19" i="14"/>
  <c r="FX19" i="14"/>
  <c r="GN19" i="14"/>
  <c r="HD19" i="14"/>
  <c r="DU19" i="14"/>
  <c r="EK19" i="14"/>
  <c r="FA19" i="14"/>
  <c r="FQ19" i="14"/>
  <c r="GG19" i="14"/>
  <c r="GW19" i="14"/>
  <c r="HM19" i="14"/>
  <c r="EY19" i="14"/>
  <c r="GE19" i="14"/>
  <c r="HK19" i="14"/>
  <c r="ET19" i="14"/>
  <c r="FZ19" i="14"/>
  <c r="HF19" i="14"/>
  <c r="FK19" i="14"/>
  <c r="EH19" i="14"/>
  <c r="GT19" i="14"/>
  <c r="FC19" i="14"/>
  <c r="HO19" i="14"/>
  <c r="HB19" i="14"/>
  <c r="EF19" i="14"/>
  <c r="EV19" i="14"/>
  <c r="FL19" i="14"/>
  <c r="GB19" i="14"/>
  <c r="GR19" i="14"/>
  <c r="HH19" i="14"/>
  <c r="DY19" i="14"/>
  <c r="EO19" i="14"/>
  <c r="FE19" i="14"/>
  <c r="FU19" i="14"/>
  <c r="GK19" i="14"/>
  <c r="HA19" i="14"/>
  <c r="EA19" i="14"/>
  <c r="FG19" i="14"/>
  <c r="GM19" i="14"/>
  <c r="DV19" i="14"/>
  <c r="FB19" i="14"/>
  <c r="GH19" i="14"/>
  <c r="HN19" i="14"/>
  <c r="GA19" i="14"/>
  <c r="EX19" i="14"/>
  <c r="HJ19" i="14"/>
  <c r="FS19" i="14"/>
  <c r="DZ19" i="14"/>
  <c r="FF19" i="14"/>
  <c r="Y31" i="14"/>
  <c r="AO31" i="14"/>
  <c r="BE31" i="14"/>
  <c r="BU31" i="14"/>
  <c r="CK31" i="14"/>
  <c r="DA31" i="14"/>
  <c r="DQ31" i="14"/>
  <c r="AL31" i="14"/>
  <c r="BB31" i="14"/>
  <c r="BR31" i="14"/>
  <c r="CH31" i="14"/>
  <c r="CX31" i="14"/>
  <c r="DN31" i="14"/>
  <c r="AE31" i="14"/>
  <c r="AU31" i="14"/>
  <c r="BK31" i="14"/>
  <c r="CA31" i="14"/>
  <c r="CQ31" i="14"/>
  <c r="DG31" i="14"/>
  <c r="AB31" i="14"/>
  <c r="CN31" i="14"/>
  <c r="BL31" i="14"/>
  <c r="AJ31" i="14"/>
  <c r="CV31" i="14"/>
  <c r="AN31" i="14"/>
  <c r="BT31" i="14"/>
  <c r="AC31" i="14"/>
  <c r="AS31" i="14"/>
  <c r="BI31" i="14"/>
  <c r="BY31" i="14"/>
  <c r="CO31" i="14"/>
  <c r="DE31" i="14"/>
  <c r="Z31" i="14"/>
  <c r="AP31" i="14"/>
  <c r="BF31" i="14"/>
  <c r="BV31" i="14"/>
  <c r="CL31" i="14"/>
  <c r="DB31" i="14"/>
  <c r="DR31" i="14"/>
  <c r="AI31" i="14"/>
  <c r="AY31" i="14"/>
  <c r="BO31" i="14"/>
  <c r="CE31" i="14"/>
  <c r="CU31" i="14"/>
  <c r="DK31" i="14"/>
  <c r="AR31" i="14"/>
  <c r="DD31" i="14"/>
  <c r="CB31" i="14"/>
  <c r="AZ31" i="14"/>
  <c r="DL31" i="14"/>
  <c r="CZ31" i="14"/>
  <c r="AW31" i="14"/>
  <c r="CC31" i="14"/>
  <c r="DI31" i="14"/>
  <c r="AT31" i="14"/>
  <c r="BZ31" i="14"/>
  <c r="DF31" i="14"/>
  <c r="AM31" i="14"/>
  <c r="BS31" i="14"/>
  <c r="CY31" i="14"/>
  <c r="BH31" i="14"/>
  <c r="CR31" i="14"/>
  <c r="X31" i="14"/>
  <c r="BM31" i="14"/>
  <c r="AD31" i="14"/>
  <c r="CP31" i="14"/>
  <c r="BC31" i="14"/>
  <c r="DO31" i="14"/>
  <c r="BP31" i="14"/>
  <c r="BA31" i="14"/>
  <c r="CG31" i="14"/>
  <c r="DM31" i="14"/>
  <c r="AX31" i="14"/>
  <c r="CD31" i="14"/>
  <c r="DJ31" i="14"/>
  <c r="AQ31" i="14"/>
  <c r="BW31" i="14"/>
  <c r="DC31" i="14"/>
  <c r="BX31" i="14"/>
  <c r="DH31" i="14"/>
  <c r="CJ31" i="14"/>
  <c r="AG31" i="14"/>
  <c r="CS31" i="14"/>
  <c r="BJ31" i="14"/>
  <c r="W31" i="14"/>
  <c r="CI31" i="14"/>
  <c r="AF31" i="14"/>
  <c r="BD31" i="14"/>
  <c r="AH31" i="14"/>
  <c r="BG31" i="14"/>
  <c r="CF31" i="14"/>
  <c r="BQ31" i="14"/>
  <c r="DS31" i="14"/>
  <c r="CW31" i="14"/>
  <c r="AV31" i="14"/>
  <c r="AK31" i="14"/>
  <c r="BN31" i="14"/>
  <c r="CM31" i="14"/>
  <c r="DP31" i="14"/>
  <c r="CT31" i="14"/>
  <c r="AA31" i="14"/>
  <c r="AL35" i="14"/>
  <c r="BB35" i="14"/>
  <c r="BR35" i="14"/>
  <c r="CH35" i="14"/>
  <c r="CX35" i="14"/>
  <c r="DN35" i="14"/>
  <c r="AE35" i="14"/>
  <c r="AU35" i="14"/>
  <c r="BK35" i="14"/>
  <c r="CA35" i="14"/>
  <c r="CQ35" i="14"/>
  <c r="DG35" i="14"/>
  <c r="X35" i="14"/>
  <c r="AN35" i="14"/>
  <c r="BD35" i="14"/>
  <c r="BT35" i="14"/>
  <c r="CJ35" i="14"/>
  <c r="CZ35" i="14"/>
  <c r="DP35" i="14"/>
  <c r="BY35" i="14"/>
  <c r="AW35" i="14"/>
  <c r="DI35" i="14"/>
  <c r="CG35" i="14"/>
  <c r="DA35" i="14"/>
  <c r="Y35" i="14"/>
  <c r="Z35" i="14"/>
  <c r="AP35" i="14"/>
  <c r="BF35" i="14"/>
  <c r="BV35" i="14"/>
  <c r="CL35" i="14"/>
  <c r="DB35" i="14"/>
  <c r="DR35" i="14"/>
  <c r="AI35" i="14"/>
  <c r="AY35" i="14"/>
  <c r="BO35" i="14"/>
  <c r="CE35" i="14"/>
  <c r="CU35" i="14"/>
  <c r="DK35" i="14"/>
  <c r="AB35" i="14"/>
  <c r="AR35" i="14"/>
  <c r="BH35" i="14"/>
  <c r="BX35" i="14"/>
  <c r="CN35" i="14"/>
  <c r="DD35" i="14"/>
  <c r="AC35" i="14"/>
  <c r="CO35" i="14"/>
  <c r="BM35" i="14"/>
  <c r="AK35" i="14"/>
  <c r="CW35" i="14"/>
  <c r="BE35" i="14"/>
  <c r="CK35" i="14"/>
  <c r="AX35" i="14"/>
  <c r="CD35" i="14"/>
  <c r="DJ35" i="14"/>
  <c r="AQ35" i="14"/>
  <c r="BW35" i="14"/>
  <c r="DC35" i="14"/>
  <c r="AJ35" i="14"/>
  <c r="BP35" i="14"/>
  <c r="CV35" i="14"/>
  <c r="BI35" i="14"/>
  <c r="CS35" i="14"/>
  <c r="AO35" i="14"/>
  <c r="AD35" i="14"/>
  <c r="BJ35" i="14"/>
  <c r="CP35" i="14"/>
  <c r="W35" i="14"/>
  <c r="BC35" i="14"/>
  <c r="CI35" i="14"/>
  <c r="DO35" i="14"/>
  <c r="AV35" i="14"/>
  <c r="CB35" i="14"/>
  <c r="DH35" i="14"/>
  <c r="DE35" i="14"/>
  <c r="BA35" i="14"/>
  <c r="DQ35" i="14"/>
  <c r="AT35" i="14"/>
  <c r="DF35" i="14"/>
  <c r="BS35" i="14"/>
  <c r="AF35" i="14"/>
  <c r="CR35" i="14"/>
  <c r="CC35" i="14"/>
  <c r="BZ35" i="14"/>
  <c r="CY35" i="14"/>
  <c r="AS35" i="14"/>
  <c r="BN35" i="14"/>
  <c r="AA35" i="14"/>
  <c r="CM35" i="14"/>
  <c r="AZ35" i="14"/>
  <c r="DL35" i="14"/>
  <c r="BQ35" i="14"/>
  <c r="AM35" i="14"/>
  <c r="BL35" i="14"/>
  <c r="DM35" i="14"/>
  <c r="AH35" i="14"/>
  <c r="CF35" i="14"/>
  <c r="BU35" i="14"/>
  <c r="DS35" i="14"/>
  <c r="CT35" i="14"/>
  <c r="AG35" i="14"/>
  <c r="BG35" i="14"/>
  <c r="AL43" i="14"/>
  <c r="BB43" i="14"/>
  <c r="BR43" i="14"/>
  <c r="CH43" i="14"/>
  <c r="CX43" i="14"/>
  <c r="DN43" i="14"/>
  <c r="AE43" i="14"/>
  <c r="AU43" i="14"/>
  <c r="BK43" i="14"/>
  <c r="CA43" i="14"/>
  <c r="CQ43" i="14"/>
  <c r="DG43" i="14"/>
  <c r="X43" i="14"/>
  <c r="AN43" i="14"/>
  <c r="BD43" i="14"/>
  <c r="BT43" i="14"/>
  <c r="CJ43" i="14"/>
  <c r="AP43" i="14"/>
  <c r="BJ43" i="14"/>
  <c r="CD43" i="14"/>
  <c r="DB43" i="14"/>
  <c r="W43" i="14"/>
  <c r="AQ43" i="14"/>
  <c r="BO43" i="14"/>
  <c r="CI43" i="14"/>
  <c r="DC43" i="14"/>
  <c r="AB43" i="14"/>
  <c r="AV43" i="14"/>
  <c r="BP43" i="14"/>
  <c r="CN43" i="14"/>
  <c r="DD43" i="14"/>
  <c r="AG43" i="14"/>
  <c r="CS43" i="14"/>
  <c r="BQ43" i="14"/>
  <c r="Y43" i="14"/>
  <c r="CK43" i="14"/>
  <c r="DE43" i="14"/>
  <c r="CO43" i="14"/>
  <c r="AX43" i="14"/>
  <c r="CP43" i="14"/>
  <c r="AI43" i="14"/>
  <c r="BW43" i="14"/>
  <c r="DO43" i="14"/>
  <c r="BH43" i="14"/>
  <c r="CV43" i="14"/>
  <c r="BM43" i="14"/>
  <c r="CW43" i="14"/>
  <c r="DQ43" i="14"/>
  <c r="Z43" i="14"/>
  <c r="AT43" i="14"/>
  <c r="BN43" i="14"/>
  <c r="CL43" i="14"/>
  <c r="DF43" i="14"/>
  <c r="AA43" i="14"/>
  <c r="AY43" i="14"/>
  <c r="BS43" i="14"/>
  <c r="CM43" i="14"/>
  <c r="DK43" i="14"/>
  <c r="AF43" i="14"/>
  <c r="AZ43" i="14"/>
  <c r="BX43" i="14"/>
  <c r="CR43" i="14"/>
  <c r="DH43" i="14"/>
  <c r="AW43" i="14"/>
  <c r="DI43" i="14"/>
  <c r="CG43" i="14"/>
  <c r="AO43" i="14"/>
  <c r="DA43" i="14"/>
  <c r="BI43" i="14"/>
  <c r="AD43" i="14"/>
  <c r="BV43" i="14"/>
  <c r="DJ43" i="14"/>
  <c r="BC43" i="14"/>
  <c r="CU43" i="14"/>
  <c r="AJ43" i="14"/>
  <c r="CB43" i="14"/>
  <c r="DL43" i="14"/>
  <c r="AK43" i="14"/>
  <c r="BE43" i="14"/>
  <c r="BY43" i="14"/>
  <c r="AH43" i="14"/>
  <c r="DR43" i="14"/>
  <c r="CY43" i="14"/>
  <c r="CF43" i="14"/>
  <c r="BA43" i="14"/>
  <c r="AC43" i="14"/>
  <c r="BZ43" i="14"/>
  <c r="AR43" i="14"/>
  <c r="BU43" i="14"/>
  <c r="CT43" i="14"/>
  <c r="BL43" i="14"/>
  <c r="AS43" i="14"/>
  <c r="BF43" i="14"/>
  <c r="AM43" i="14"/>
  <c r="DS43" i="14"/>
  <c r="CZ43" i="14"/>
  <c r="DM43" i="14"/>
  <c r="BG43" i="14"/>
  <c r="DP43" i="14"/>
  <c r="CE43" i="14"/>
  <c r="CC43" i="14"/>
  <c r="AL59" i="14"/>
  <c r="BB59" i="14"/>
  <c r="BR59" i="14"/>
  <c r="CH59" i="14"/>
  <c r="CX59" i="14"/>
  <c r="DN59" i="14"/>
  <c r="AE59" i="14"/>
  <c r="AU59" i="14"/>
  <c r="BK59" i="14"/>
  <c r="CA59" i="14"/>
  <c r="CQ59" i="14"/>
  <c r="DG59" i="14"/>
  <c r="X59" i="14"/>
  <c r="AN59" i="14"/>
  <c r="BD59" i="14"/>
  <c r="BT59" i="14"/>
  <c r="CJ59" i="14"/>
  <c r="Z59" i="14"/>
  <c r="AP59" i="14"/>
  <c r="BF59" i="14"/>
  <c r="BV59" i="14"/>
  <c r="CL59" i="14"/>
  <c r="DB59" i="14"/>
  <c r="DR59" i="14"/>
  <c r="AI59" i="14"/>
  <c r="AY59" i="14"/>
  <c r="BO59" i="14"/>
  <c r="CE59" i="14"/>
  <c r="CU59" i="14"/>
  <c r="DK59" i="14"/>
  <c r="AB59" i="14"/>
  <c r="AR59" i="14"/>
  <c r="BH59" i="14"/>
  <c r="BX59" i="14"/>
  <c r="CN59" i="14"/>
  <c r="AD59" i="14"/>
  <c r="BJ59" i="14"/>
  <c r="CP59" i="14"/>
  <c r="W59" i="14"/>
  <c r="BC59" i="14"/>
  <c r="CI59" i="14"/>
  <c r="DO59" i="14"/>
  <c r="AV59" i="14"/>
  <c r="CB59" i="14"/>
  <c r="CZ59" i="14"/>
  <c r="DP59" i="14"/>
  <c r="CG59" i="14"/>
  <c r="AO59" i="14"/>
  <c r="DA59" i="14"/>
  <c r="BI59" i="14"/>
  <c r="BM59" i="14"/>
  <c r="AW59" i="14"/>
  <c r="AH59" i="14"/>
  <c r="BN59" i="14"/>
  <c r="CT59" i="14"/>
  <c r="AA59" i="14"/>
  <c r="BG59" i="14"/>
  <c r="CM59" i="14"/>
  <c r="DS59" i="14"/>
  <c r="AZ59" i="14"/>
  <c r="CF59" i="14"/>
  <c r="DD59" i="14"/>
  <c r="AK59" i="14"/>
  <c r="CW59" i="14"/>
  <c r="BE59" i="14"/>
  <c r="DQ59" i="14"/>
  <c r="BY59" i="14"/>
  <c r="CC59" i="14"/>
  <c r="DI59" i="14"/>
  <c r="AX59" i="14"/>
  <c r="DJ59" i="14"/>
  <c r="BW59" i="14"/>
  <c r="AJ59" i="14"/>
  <c r="CV59" i="14"/>
  <c r="BQ59" i="14"/>
  <c r="CK59" i="14"/>
  <c r="DE59" i="14"/>
  <c r="BZ59" i="14"/>
  <c r="AM59" i="14"/>
  <c r="CY59" i="14"/>
  <c r="BL59" i="14"/>
  <c r="DH59" i="14"/>
  <c r="DM59" i="14"/>
  <c r="AC59" i="14"/>
  <c r="AG59" i="14"/>
  <c r="AT59" i="14"/>
  <c r="BS59" i="14"/>
  <c r="CR59" i="14"/>
  <c r="BU59" i="14"/>
  <c r="DF59" i="14"/>
  <c r="BA59" i="14"/>
  <c r="CD59" i="14"/>
  <c r="DC59" i="14"/>
  <c r="DL59" i="14"/>
  <c r="AS59" i="14"/>
  <c r="AF59" i="14"/>
  <c r="CO59" i="14"/>
  <c r="CS59" i="14"/>
  <c r="BP59" i="14"/>
  <c r="AQ59" i="14"/>
  <c r="Y59" i="14"/>
  <c r="AK71" i="14"/>
  <c r="BA71" i="14"/>
  <c r="BQ71" i="14"/>
  <c r="CG71" i="14"/>
  <c r="CW71" i="14"/>
  <c r="DM71" i="14"/>
  <c r="AE71" i="14"/>
  <c r="AU71" i="14"/>
  <c r="BK71" i="14"/>
  <c r="CA71" i="14"/>
  <c r="CQ71" i="14"/>
  <c r="DG71" i="14"/>
  <c r="AD71" i="14"/>
  <c r="BJ71" i="14"/>
  <c r="CP71" i="14"/>
  <c r="X71" i="14"/>
  <c r="BD71" i="14"/>
  <c r="CJ71" i="14"/>
  <c r="DP71" i="14"/>
  <c r="AX71" i="14"/>
  <c r="CD71" i="14"/>
  <c r="DJ71" i="14"/>
  <c r="CV71" i="14"/>
  <c r="BX71" i="14"/>
  <c r="AB71" i="14"/>
  <c r="Y71" i="14"/>
  <c r="AO71" i="14"/>
  <c r="BE71" i="14"/>
  <c r="BU71" i="14"/>
  <c r="CK71" i="14"/>
  <c r="DA71" i="14"/>
  <c r="DQ71" i="14"/>
  <c r="AI71" i="14"/>
  <c r="AY71" i="14"/>
  <c r="BO71" i="14"/>
  <c r="CE71" i="14"/>
  <c r="CU71" i="14"/>
  <c r="DK71" i="14"/>
  <c r="AL71" i="14"/>
  <c r="BR71" i="14"/>
  <c r="CX71" i="14"/>
  <c r="AF71" i="14"/>
  <c r="BL71" i="14"/>
  <c r="CR71" i="14"/>
  <c r="Z71" i="14"/>
  <c r="BF71" i="14"/>
  <c r="CL71" i="14"/>
  <c r="DR71" i="14"/>
  <c r="CF71" i="14"/>
  <c r="DD71" i="14"/>
  <c r="CN71" i="14"/>
  <c r="AC71" i="14"/>
  <c r="BI71" i="14"/>
  <c r="CO71" i="14"/>
  <c r="W71" i="14"/>
  <c r="BC71" i="14"/>
  <c r="CI71" i="14"/>
  <c r="DO71" i="14"/>
  <c r="BZ71" i="14"/>
  <c r="AN71" i="14"/>
  <c r="CZ71" i="14"/>
  <c r="BN71" i="14"/>
  <c r="AJ71" i="14"/>
  <c r="AZ71" i="14"/>
  <c r="AS71" i="14"/>
  <c r="DE71" i="14"/>
  <c r="BS71" i="14"/>
  <c r="AT71" i="14"/>
  <c r="BT71" i="14"/>
  <c r="CT71" i="14"/>
  <c r="AG71" i="14"/>
  <c r="BM71" i="14"/>
  <c r="CS71" i="14"/>
  <c r="AA71" i="14"/>
  <c r="BG71" i="14"/>
  <c r="CM71" i="14"/>
  <c r="DS71" i="14"/>
  <c r="CH71" i="14"/>
  <c r="AV71" i="14"/>
  <c r="DH71" i="14"/>
  <c r="BV71" i="14"/>
  <c r="BP71" i="14"/>
  <c r="DL71" i="14"/>
  <c r="BY71" i="14"/>
  <c r="AM71" i="14"/>
  <c r="CY71" i="14"/>
  <c r="DF71" i="14"/>
  <c r="AH71" i="14"/>
  <c r="BH71" i="14"/>
  <c r="DI71" i="14"/>
  <c r="BB71" i="14"/>
  <c r="DB71" i="14"/>
  <c r="BW71" i="14"/>
  <c r="DC71" i="14"/>
  <c r="AQ71" i="14"/>
  <c r="DN71" i="14"/>
  <c r="AR71" i="14"/>
  <c r="AW71" i="14"/>
  <c r="CB71" i="14"/>
  <c r="CC71" i="14"/>
  <c r="AP71" i="14"/>
  <c r="AB95" i="14"/>
  <c r="CT95" i="14"/>
  <c r="CW95" i="14"/>
  <c r="CD95" i="14"/>
  <c r="W95" i="14"/>
  <c r="CN95" i="14"/>
  <c r="AE95" i="14"/>
  <c r="DJ95" i="14"/>
  <c r="CI95" i="14"/>
  <c r="DD95" i="14"/>
  <c r="CQ95" i="14"/>
  <c r="AW95" i="14"/>
  <c r="DI95" i="14"/>
  <c r="DO95" i="14"/>
  <c r="CK95" i="14"/>
  <c r="DQ95" i="14"/>
  <c r="CA95" i="14"/>
  <c r="AA95" i="14"/>
  <c r="BJ95" i="14"/>
  <c r="CJ95" i="14"/>
  <c r="X95" i="14"/>
  <c r="DL95" i="14"/>
  <c r="BK95" i="14"/>
  <c r="DR95" i="14"/>
  <c r="BF95" i="14"/>
  <c r="CF95" i="14"/>
  <c r="Y95" i="14"/>
  <c r="AM95" i="14"/>
  <c r="DG95" i="14"/>
  <c r="AQ95" i="14"/>
  <c r="BR95" i="14"/>
  <c r="CR95" i="14"/>
  <c r="AF95" i="14"/>
  <c r="AX95" i="14"/>
  <c r="CU95" i="14"/>
  <c r="AK95" i="14"/>
  <c r="AI95" i="14"/>
  <c r="CC95" i="14"/>
  <c r="CO95" i="14"/>
  <c r="DP95" i="14"/>
  <c r="DF95" i="14"/>
  <c r="AT95" i="14"/>
  <c r="BT95" i="14"/>
  <c r="CG95" i="14"/>
  <c r="DK95" i="14"/>
  <c r="DB95" i="14"/>
  <c r="AP95" i="14"/>
  <c r="BP95" i="14"/>
  <c r="DE95" i="14"/>
  <c r="AU95" i="14"/>
  <c r="DN95" i="14"/>
  <c r="BB95" i="14"/>
  <c r="CB95" i="14"/>
  <c r="BH95" i="14"/>
  <c r="AH95" i="14"/>
  <c r="CS95" i="14"/>
  <c r="CM95" i="14"/>
  <c r="AD95" i="14"/>
  <c r="AO95" i="14"/>
  <c r="DM95" i="14"/>
  <c r="CE95" i="14"/>
  <c r="Z95" i="14"/>
  <c r="DC95" i="14"/>
  <c r="AL95" i="14"/>
  <c r="BE95" i="14"/>
  <c r="BQ95" i="14"/>
  <c r="DA95" i="14"/>
  <c r="BM95" i="14"/>
  <c r="BS95" i="14"/>
  <c r="BG95" i="14"/>
  <c r="CZ95" i="14"/>
  <c r="BC95" i="14"/>
  <c r="AY95" i="14"/>
  <c r="CV95" i="14"/>
  <c r="BU95" i="14"/>
  <c r="CY95" i="14"/>
  <c r="BW95" i="14"/>
  <c r="DH95" i="14"/>
  <c r="AR95" i="14"/>
  <c r="AC95" i="14"/>
  <c r="AN95" i="14"/>
  <c r="DS95" i="14"/>
  <c r="AJ95" i="14"/>
  <c r="AS95" i="14"/>
  <c r="AV95" i="14"/>
  <c r="BN95" i="14"/>
  <c r="CP95" i="14"/>
  <c r="CL95" i="14"/>
  <c r="CX95" i="14"/>
  <c r="AG95" i="14"/>
  <c r="CH95" i="14"/>
  <c r="BI95" i="14"/>
  <c r="BA95" i="14"/>
  <c r="BL95" i="14"/>
  <c r="BX95" i="14"/>
  <c r="BZ95" i="14"/>
  <c r="BO95" i="14"/>
  <c r="BD95" i="14"/>
  <c r="BY95" i="14"/>
  <c r="BV95" i="14"/>
  <c r="AZ95" i="14"/>
  <c r="N99" i="14"/>
  <c r="L99" i="14"/>
  <c r="N22" i="14"/>
  <c r="L22" i="14"/>
  <c r="AD34" i="14"/>
  <c r="AT34" i="14"/>
  <c r="BJ34" i="14"/>
  <c r="BZ34" i="14"/>
  <c r="CP34" i="14"/>
  <c r="DF34" i="14"/>
  <c r="W34" i="14"/>
  <c r="AM34" i="14"/>
  <c r="BC34" i="14"/>
  <c r="BS34" i="14"/>
  <c r="CI34" i="14"/>
  <c r="CY34" i="14"/>
  <c r="DO34" i="14"/>
  <c r="AF34" i="14"/>
  <c r="AV34" i="14"/>
  <c r="BL34" i="14"/>
  <c r="CB34" i="14"/>
  <c r="CR34" i="14"/>
  <c r="DH34" i="14"/>
  <c r="BA34" i="14"/>
  <c r="DM34" i="14"/>
  <c r="BU34" i="14"/>
  <c r="AC34" i="14"/>
  <c r="CO34" i="14"/>
  <c r="BM34" i="14"/>
  <c r="AH34" i="14"/>
  <c r="AX34" i="14"/>
  <c r="BN34" i="14"/>
  <c r="CD34" i="14"/>
  <c r="CT34" i="14"/>
  <c r="DJ34" i="14"/>
  <c r="AA34" i="14"/>
  <c r="AQ34" i="14"/>
  <c r="BG34" i="14"/>
  <c r="BW34" i="14"/>
  <c r="CM34" i="14"/>
  <c r="DC34" i="14"/>
  <c r="DS34" i="14"/>
  <c r="AJ34" i="14"/>
  <c r="AZ34" i="14"/>
  <c r="BP34" i="14"/>
  <c r="CF34" i="14"/>
  <c r="CV34" i="14"/>
  <c r="DL34" i="14"/>
  <c r="BQ34" i="14"/>
  <c r="Y34" i="14"/>
  <c r="CK34" i="14"/>
  <c r="AS34" i="14"/>
  <c r="DE34" i="14"/>
  <c r="CC34" i="14"/>
  <c r="AL34" i="14"/>
  <c r="BR34" i="14"/>
  <c r="CX34" i="14"/>
  <c r="AE34" i="14"/>
  <c r="BK34" i="14"/>
  <c r="CQ34" i="14"/>
  <c r="X34" i="14"/>
  <c r="BD34" i="14"/>
  <c r="CJ34" i="14"/>
  <c r="DP34" i="14"/>
  <c r="AO34" i="14"/>
  <c r="BI34" i="14"/>
  <c r="AG34" i="14"/>
  <c r="AP34" i="14"/>
  <c r="BV34" i="14"/>
  <c r="DB34" i="14"/>
  <c r="AI34" i="14"/>
  <c r="BO34" i="14"/>
  <c r="CU34" i="14"/>
  <c r="AB34" i="14"/>
  <c r="BH34" i="14"/>
  <c r="CN34" i="14"/>
  <c r="AK34" i="14"/>
  <c r="BE34" i="14"/>
  <c r="BY34" i="14"/>
  <c r="CS34" i="14"/>
  <c r="BB34" i="14"/>
  <c r="DN34" i="14"/>
  <c r="CA34" i="14"/>
  <c r="AN34" i="14"/>
  <c r="CZ34" i="14"/>
  <c r="DA34" i="14"/>
  <c r="BF34" i="14"/>
  <c r="DR34" i="14"/>
  <c r="CE34" i="14"/>
  <c r="AR34" i="14"/>
  <c r="DD34" i="14"/>
  <c r="DQ34" i="14"/>
  <c r="CH34" i="14"/>
  <c r="DG34" i="14"/>
  <c r="CG34" i="14"/>
  <c r="AU34" i="14"/>
  <c r="AW34" i="14"/>
  <c r="CL34" i="14"/>
  <c r="DK34" i="14"/>
  <c r="CW34" i="14"/>
  <c r="BT34" i="14"/>
  <c r="AY34" i="14"/>
  <c r="DI34" i="14"/>
  <c r="Z34" i="14"/>
  <c r="BX34" i="14"/>
  <c r="HB44" i="14"/>
  <c r="GG44" i="14"/>
  <c r="FN44" i="14"/>
  <c r="FU44" i="14"/>
  <c r="EO44" i="14"/>
  <c r="FZ44" i="14"/>
  <c r="HP44" i="14"/>
  <c r="GJ44" i="14"/>
  <c r="FD44" i="14"/>
  <c r="EN44" i="14"/>
  <c r="GQ44" i="14"/>
  <c r="EU44" i="14"/>
  <c r="GR14" i="14"/>
  <c r="FG14" i="14"/>
  <c r="EN14" i="14"/>
  <c r="EM14" i="14"/>
  <c r="FX14" i="14"/>
  <c r="HN14" i="14"/>
  <c r="GH14" i="14"/>
  <c r="EL14" i="14"/>
  <c r="HA14" i="14"/>
  <c r="EO14" i="14"/>
  <c r="EA22" i="14"/>
  <c r="FT22" i="14"/>
  <c r="HK22" i="14"/>
  <c r="GB22" i="14"/>
  <c r="GI22" i="14"/>
  <c r="DW22" i="14"/>
  <c r="FH22" i="14"/>
  <c r="HF22" i="14"/>
  <c r="FZ22" i="14"/>
  <c r="ET22" i="14"/>
  <c r="HI22" i="14"/>
  <c r="GC22" i="14"/>
  <c r="EW22" i="14"/>
  <c r="DV99" i="14"/>
  <c r="FJ99" i="14"/>
  <c r="EK99" i="14"/>
  <c r="FV99" i="14"/>
  <c r="HA99" i="14"/>
  <c r="EO99" i="14"/>
  <c r="GV99" i="14"/>
  <c r="FP99" i="14"/>
  <c r="DT99" i="14"/>
  <c r="GM99" i="14"/>
  <c r="FG99" i="14"/>
  <c r="EA99" i="14"/>
  <c r="DY17" i="14"/>
  <c r="EZ49" i="14"/>
  <c r="GC49" i="14"/>
  <c r="ER49" i="14"/>
  <c r="HP49" i="14"/>
  <c r="DX49" i="14"/>
  <c r="GA49" i="14"/>
  <c r="GC60" i="14"/>
  <c r="GJ60" i="14"/>
  <c r="FI60" i="14"/>
  <c r="EJ60" i="14"/>
  <c r="FO60" i="14"/>
  <c r="GX60" i="14"/>
  <c r="EL60" i="14"/>
  <c r="AB78" i="14"/>
  <c r="AR78" i="14"/>
  <c r="BH78" i="14"/>
  <c r="BX78" i="14"/>
  <c r="CN78" i="14"/>
  <c r="DD78" i="14"/>
  <c r="Y78" i="14"/>
  <c r="AO78" i="14"/>
  <c r="BE78" i="14"/>
  <c r="BU78" i="14"/>
  <c r="CK78" i="14"/>
  <c r="DA78" i="14"/>
  <c r="DQ78" i="14"/>
  <c r="AL78" i="14"/>
  <c r="BB78" i="14"/>
  <c r="BR78" i="14"/>
  <c r="CH78" i="14"/>
  <c r="CX78" i="14"/>
  <c r="DN78" i="14"/>
  <c r="BO78" i="14"/>
  <c r="AA78" i="14"/>
  <c r="AU78" i="14"/>
  <c r="AM78" i="14"/>
  <c r="CY78" i="14"/>
  <c r="DC78" i="14"/>
  <c r="AF78" i="14"/>
  <c r="AV78" i="14"/>
  <c r="BL78" i="14"/>
  <c r="CB78" i="14"/>
  <c r="CR78" i="14"/>
  <c r="DH78" i="14"/>
  <c r="AC78" i="14"/>
  <c r="AS78" i="14"/>
  <c r="AN78" i="14"/>
  <c r="BT78" i="14"/>
  <c r="CZ78" i="14"/>
  <c r="AK78" i="14"/>
  <c r="BM78" i="14"/>
  <c r="CG78" i="14"/>
  <c r="DE78" i="14"/>
  <c r="AD78" i="14"/>
  <c r="AX78" i="14"/>
  <c r="BV78" i="14"/>
  <c r="CP78" i="14"/>
  <c r="DJ78" i="14"/>
  <c r="CE78" i="14"/>
  <c r="CM78" i="14"/>
  <c r="W78" i="14"/>
  <c r="DO78" i="14"/>
  <c r="BK78" i="14"/>
  <c r="AI78" i="14"/>
  <c r="AZ78" i="14"/>
  <c r="CF78" i="14"/>
  <c r="DL78" i="14"/>
  <c r="AW78" i="14"/>
  <c r="BQ78" i="14"/>
  <c r="CO78" i="14"/>
  <c r="DI78" i="14"/>
  <c r="AH78" i="14"/>
  <c r="BF78" i="14"/>
  <c r="BZ78" i="14"/>
  <c r="CT78" i="14"/>
  <c r="DR78" i="14"/>
  <c r="CU78" i="14"/>
  <c r="DS78" i="14"/>
  <c r="BC78" i="14"/>
  <c r="AQ78" i="14"/>
  <c r="CQ78" i="14"/>
  <c r="X78" i="14"/>
  <c r="BD78" i="14"/>
  <c r="CJ78" i="14"/>
  <c r="DP78" i="14"/>
  <c r="BA78" i="14"/>
  <c r="BY78" i="14"/>
  <c r="CS78" i="14"/>
  <c r="DM78" i="14"/>
  <c r="AP78" i="14"/>
  <c r="BJ78" i="14"/>
  <c r="CD78" i="14"/>
  <c r="DB78" i="14"/>
  <c r="DK78" i="14"/>
  <c r="CA78" i="14"/>
  <c r="BS78" i="14"/>
  <c r="BW78" i="14"/>
  <c r="AJ78" i="14"/>
  <c r="BI78" i="14"/>
  <c r="AT78" i="14"/>
  <c r="AY78" i="14"/>
  <c r="AE78" i="14"/>
  <c r="CW78" i="14"/>
  <c r="DG78" i="14"/>
  <c r="BP78" i="14"/>
  <c r="CC78" i="14"/>
  <c r="BN78" i="14"/>
  <c r="BG78" i="14"/>
  <c r="CV78" i="14"/>
  <c r="CL78" i="14"/>
  <c r="AG78" i="14"/>
  <c r="Z78" i="14"/>
  <c r="DF78" i="14"/>
  <c r="CI78" i="14"/>
  <c r="GO44" i="14"/>
  <c r="EP44" i="14"/>
  <c r="DU44" i="14"/>
  <c r="HA44" i="14"/>
  <c r="HF44" i="14"/>
  <c r="ET44" i="14"/>
  <c r="GZ44" i="14"/>
  <c r="FT44" i="14"/>
  <c r="DX44" i="14"/>
  <c r="HG44" i="14"/>
  <c r="GA44" i="14"/>
  <c r="FK44" i="14"/>
  <c r="EE44" i="14"/>
  <c r="GU14" i="14"/>
  <c r="EF14" i="14"/>
  <c r="GZ14" i="14"/>
  <c r="GY14" i="14"/>
  <c r="FS14" i="14"/>
  <c r="HD14" i="14"/>
  <c r="ER14" i="14"/>
  <c r="GX14" i="14"/>
  <c r="FR14" i="14"/>
  <c r="FB14" i="14"/>
  <c r="DV14" i="14"/>
  <c r="GK14" i="14"/>
  <c r="FU14" i="14"/>
  <c r="FE14" i="14"/>
  <c r="DY14" i="14"/>
  <c r="EQ22" i="14"/>
  <c r="EY22" i="14"/>
  <c r="HO22" i="14"/>
  <c r="FC22" i="14"/>
  <c r="GN22" i="14"/>
  <c r="EB22" i="14"/>
  <c r="GP22" i="14"/>
  <c r="FJ22" i="14"/>
  <c r="ED22" i="14"/>
  <c r="GS22" i="14"/>
  <c r="FM22" i="14"/>
  <c r="EG22" i="14"/>
  <c r="GX99" i="14"/>
  <c r="GW99" i="14"/>
  <c r="FQ99" i="14"/>
  <c r="HB99" i="14"/>
  <c r="EP99" i="14"/>
  <c r="FU99" i="14"/>
  <c r="HL99" i="14"/>
  <c r="GF99" i="14"/>
  <c r="EZ99" i="14"/>
  <c r="EJ99" i="14"/>
  <c r="HC99" i="14"/>
  <c r="FW99" i="14"/>
  <c r="EQ99" i="14"/>
  <c r="EV17" i="14"/>
  <c r="DT49" i="14"/>
  <c r="HD49" i="14"/>
  <c r="FU49" i="14"/>
  <c r="GJ49" i="14"/>
  <c r="FD49" i="14"/>
  <c r="GO49" i="14"/>
  <c r="FI49" i="14"/>
  <c r="EC49" i="14"/>
  <c r="HG49" i="14"/>
  <c r="GQ49" i="14"/>
  <c r="FK49" i="14"/>
  <c r="EU49" i="14"/>
  <c r="EE49" i="14"/>
  <c r="HJ49" i="14"/>
  <c r="GT49" i="14"/>
  <c r="GD49" i="14"/>
  <c r="FN49" i="14"/>
  <c r="EX49" i="14"/>
  <c r="EH49" i="14"/>
  <c r="EJ93" i="14"/>
  <c r="HK93" i="14"/>
  <c r="EY93" i="14"/>
  <c r="GJ93" i="14"/>
  <c r="DX93" i="14"/>
  <c r="FK93" i="14"/>
  <c r="HF93" i="14"/>
  <c r="FZ93" i="14"/>
  <c r="ET93" i="14"/>
  <c r="GS93" i="14"/>
  <c r="EW93" i="14"/>
  <c r="HB28" i="14"/>
  <c r="DU28" i="14"/>
  <c r="HA28" i="14"/>
  <c r="EO28" i="14"/>
  <c r="FZ28" i="14"/>
  <c r="HP28" i="14"/>
  <c r="GJ28" i="14"/>
  <c r="FT28" i="14"/>
  <c r="EN28" i="14"/>
  <c r="HG28" i="14"/>
  <c r="GA28" i="14"/>
  <c r="EU28" i="14"/>
  <c r="GV92" i="14"/>
  <c r="FH92" i="14"/>
  <c r="GU16" i="14"/>
  <c r="FM76" i="14"/>
  <c r="HP76" i="14"/>
  <c r="FD76" i="14"/>
  <c r="GO76" i="14"/>
  <c r="EC76" i="14"/>
  <c r="FP76" i="14"/>
  <c r="HK76" i="14"/>
  <c r="GE76" i="14"/>
  <c r="EY76" i="14"/>
  <c r="HN76" i="14"/>
  <c r="GH76" i="14"/>
  <c r="FB76" i="14"/>
  <c r="DV76" i="14"/>
  <c r="GY19" i="14"/>
  <c r="GD19" i="14"/>
  <c r="EU19" i="14"/>
  <c r="FR19" i="14"/>
  <c r="HC19" i="14"/>
  <c r="EQ19" i="14"/>
  <c r="GS19" i="14"/>
  <c r="FM19" i="14"/>
  <c r="EG19" i="14"/>
  <c r="GZ19" i="14"/>
  <c r="FT19" i="14"/>
  <c r="EN19" i="14"/>
  <c r="EJ33" i="14"/>
  <c r="GK33" i="14"/>
  <c r="EF33" i="14"/>
  <c r="HK33" i="14"/>
  <c r="EY33" i="14"/>
  <c r="GH33" i="14"/>
  <c r="EC44" i="14"/>
  <c r="GL44" i="14"/>
  <c r="DZ44" i="14"/>
  <c r="FQ44" i="14"/>
  <c r="HJ44" i="14"/>
  <c r="EX44" i="14"/>
  <c r="GS44" i="14"/>
  <c r="FM44" i="14"/>
  <c r="EG44" i="14"/>
  <c r="GX44" i="14"/>
  <c r="FR44" i="14"/>
  <c r="EL44" i="14"/>
  <c r="HL44" i="14"/>
  <c r="GV44" i="14"/>
  <c r="GF44" i="14"/>
  <c r="FP44" i="14"/>
  <c r="EZ44" i="14"/>
  <c r="EJ44" i="14"/>
  <c r="DT44" i="14"/>
  <c r="HC44" i="14"/>
  <c r="GM44" i="14"/>
  <c r="FW44" i="14"/>
  <c r="FG44" i="14"/>
  <c r="EQ44" i="14"/>
  <c r="EA44" i="14"/>
  <c r="FO14" i="14"/>
  <c r="EI14" i="14"/>
  <c r="GB14" i="14"/>
  <c r="HC14" i="14"/>
  <c r="EQ14" i="14"/>
  <c r="GJ14" i="14"/>
  <c r="DX14" i="14"/>
  <c r="GQ14" i="14"/>
  <c r="FK14" i="14"/>
  <c r="EE14" i="14"/>
  <c r="GV14" i="14"/>
  <c r="FP14" i="14"/>
  <c r="EJ14" i="14"/>
  <c r="HJ14" i="14"/>
  <c r="GT14" i="14"/>
  <c r="GD14" i="14"/>
  <c r="FN14" i="14"/>
  <c r="EX14" i="14"/>
  <c r="EH14" i="14"/>
  <c r="HM14" i="14"/>
  <c r="GW14" i="14"/>
  <c r="GG14" i="14"/>
  <c r="FQ14" i="14"/>
  <c r="FA14" i="14"/>
  <c r="EK14" i="14"/>
  <c r="DU14" i="14"/>
  <c r="FW22" i="14"/>
  <c r="HP22" i="14"/>
  <c r="FD22" i="14"/>
  <c r="GU22" i="14"/>
  <c r="EI22" i="14"/>
  <c r="FL22" i="14"/>
  <c r="HG22" i="14"/>
  <c r="GA22" i="14"/>
  <c r="EU22" i="14"/>
  <c r="HL22" i="14"/>
  <c r="GF22" i="14"/>
  <c r="EZ22" i="14"/>
  <c r="DT22" i="14"/>
  <c r="HB22" i="14"/>
  <c r="GL22" i="14"/>
  <c r="FV22" i="14"/>
  <c r="FF22" i="14"/>
  <c r="EP22" i="14"/>
  <c r="DZ22" i="14"/>
  <c r="HE22" i="14"/>
  <c r="GO22" i="14"/>
  <c r="FY22" i="14"/>
  <c r="FI22" i="14"/>
  <c r="ES22" i="14"/>
  <c r="EC22" i="14"/>
  <c r="HN99" i="14"/>
  <c r="HF99" i="14"/>
  <c r="FR99" i="14"/>
  <c r="ED99" i="14"/>
  <c r="GO99" i="14"/>
  <c r="FI99" i="14"/>
  <c r="EC99" i="14"/>
  <c r="GT99" i="14"/>
  <c r="FN99" i="14"/>
  <c r="EH99" i="14"/>
  <c r="GS99" i="14"/>
  <c r="FM99" i="14"/>
  <c r="EG99" i="14"/>
  <c r="HH99" i="14"/>
  <c r="GR99" i="14"/>
  <c r="GB99" i="14"/>
  <c r="FL99" i="14"/>
  <c r="EV99" i="14"/>
  <c r="EF99" i="14"/>
  <c r="HO99" i="14"/>
  <c r="GY99" i="14"/>
  <c r="GI99" i="14"/>
  <c r="FS99" i="14"/>
  <c r="FC99" i="14"/>
  <c r="EM99" i="14"/>
  <c r="DW99" i="14"/>
  <c r="FW17" i="14"/>
  <c r="GV49" i="14"/>
  <c r="FP49" i="14"/>
  <c r="FM49" i="14"/>
  <c r="GN49" i="14"/>
  <c r="EB49" i="14"/>
  <c r="FE49" i="14"/>
  <c r="HH49" i="14"/>
  <c r="GB49" i="14"/>
  <c r="EV49" i="14"/>
  <c r="HM49" i="14"/>
  <c r="GG49" i="14"/>
  <c r="FA49" i="14"/>
  <c r="DU49" i="14"/>
  <c r="HC49" i="14"/>
  <c r="GM49" i="14"/>
  <c r="FW49" i="14"/>
  <c r="FG49" i="14"/>
  <c r="EQ49" i="14"/>
  <c r="EA49" i="14"/>
  <c r="HF49" i="14"/>
  <c r="GP49" i="14"/>
  <c r="FZ49" i="14"/>
  <c r="FJ49" i="14"/>
  <c r="ET49" i="14"/>
  <c r="ED49" i="14"/>
  <c r="EZ93" i="14"/>
  <c r="ER93" i="14"/>
  <c r="GN93" i="14"/>
  <c r="HC93" i="14"/>
  <c r="FW93" i="14"/>
  <c r="EQ93" i="14"/>
  <c r="HH93" i="14"/>
  <c r="GB93" i="14"/>
  <c r="EV93" i="14"/>
  <c r="HO93" i="14"/>
  <c r="GI93" i="14"/>
  <c r="FC93" i="14"/>
  <c r="DW93" i="14"/>
  <c r="HB93" i="14"/>
  <c r="GL93" i="14"/>
  <c r="FV93" i="14"/>
  <c r="FF93" i="14"/>
  <c r="EP93" i="14"/>
  <c r="DZ93" i="14"/>
  <c r="HE93" i="14"/>
  <c r="GO93" i="14"/>
  <c r="FY93" i="14"/>
  <c r="FI93" i="14"/>
  <c r="ES93" i="14"/>
  <c r="EC93" i="14"/>
  <c r="GO28" i="14"/>
  <c r="GL28" i="14"/>
  <c r="DZ28" i="14"/>
  <c r="FQ28" i="14"/>
  <c r="HJ28" i="14"/>
  <c r="EX28" i="14"/>
  <c r="GS28" i="14"/>
  <c r="FM28" i="14"/>
  <c r="EG28" i="14"/>
  <c r="GX28" i="14"/>
  <c r="FR28" i="14"/>
  <c r="EL28" i="14"/>
  <c r="HL28" i="14"/>
  <c r="GV28" i="14"/>
  <c r="GF28" i="14"/>
  <c r="FP28" i="14"/>
  <c r="EZ28" i="14"/>
  <c r="EJ28" i="14"/>
  <c r="DT28" i="14"/>
  <c r="HC28" i="14"/>
  <c r="GM28" i="14"/>
  <c r="FW28" i="14"/>
  <c r="FG28" i="14"/>
  <c r="EQ28" i="14"/>
  <c r="EA28" i="14"/>
  <c r="EC92" i="14"/>
  <c r="GN92" i="14"/>
  <c r="DV92" i="14"/>
  <c r="DX16" i="14"/>
  <c r="EG76" i="14"/>
  <c r="HH76" i="14"/>
  <c r="EV76" i="14"/>
  <c r="GG76" i="14"/>
  <c r="DU76" i="14"/>
  <c r="FH76" i="14"/>
  <c r="HG76" i="14"/>
  <c r="GA76" i="14"/>
  <c r="EU76" i="14"/>
  <c r="HJ76" i="14"/>
  <c r="GD76" i="14"/>
  <c r="EX76" i="14"/>
  <c r="FV19" i="14"/>
  <c r="GI19" i="14"/>
  <c r="FN19" i="14"/>
  <c r="EE19" i="14"/>
  <c r="FJ19" i="14"/>
  <c r="GU19" i="14"/>
  <c r="EI19" i="14"/>
  <c r="GO19" i="14"/>
  <c r="FI19" i="14"/>
  <c r="EC19" i="14"/>
  <c r="GV19" i="14"/>
  <c r="FP19" i="14"/>
  <c r="EJ19" i="14"/>
  <c r="GF33" i="14"/>
  <c r="FU33" i="14"/>
  <c r="DX33" i="14"/>
  <c r="HG33" i="14"/>
  <c r="EU33" i="14"/>
  <c r="GD33" i="14"/>
  <c r="EW60" i="14"/>
  <c r="FD60" i="14"/>
  <c r="EC60" i="14"/>
  <c r="HK60" i="14"/>
  <c r="EY60" i="14"/>
  <c r="GH60" i="14"/>
  <c r="DV60" i="14"/>
  <c r="GF93" i="14"/>
  <c r="FX93" i="14"/>
  <c r="GE93" i="14"/>
  <c r="HP93" i="14"/>
  <c r="FD93" i="14"/>
  <c r="GQ93" i="14"/>
  <c r="EE93" i="14"/>
  <c r="GP93" i="14"/>
  <c r="FJ93" i="14"/>
  <c r="ED93" i="14"/>
  <c r="HI93" i="14"/>
  <c r="GC93" i="14"/>
  <c r="FM93" i="14"/>
  <c r="EG93" i="14"/>
  <c r="ES28" i="14"/>
  <c r="EP28" i="14"/>
  <c r="GG28" i="14"/>
  <c r="FN28" i="14"/>
  <c r="FU28" i="14"/>
  <c r="HF28" i="14"/>
  <c r="ET28" i="14"/>
  <c r="GZ28" i="14"/>
  <c r="FD28" i="14"/>
  <c r="DX28" i="14"/>
  <c r="GQ28" i="14"/>
  <c r="FK28" i="14"/>
  <c r="EE28" i="14"/>
  <c r="HE44" i="14"/>
  <c r="FY44" i="14"/>
  <c r="FV44" i="14"/>
  <c r="HM44" i="14"/>
  <c r="FA44" i="14"/>
  <c r="GT44" i="14"/>
  <c r="EH44" i="14"/>
  <c r="GK44" i="14"/>
  <c r="FE44" i="14"/>
  <c r="DY44" i="14"/>
  <c r="GP44" i="14"/>
  <c r="FJ44" i="14"/>
  <c r="ED44" i="14"/>
  <c r="HH44" i="14"/>
  <c r="GR44" i="14"/>
  <c r="GB44" i="14"/>
  <c r="FL44" i="14"/>
  <c r="EV44" i="14"/>
  <c r="EF44" i="14"/>
  <c r="HO44" i="14"/>
  <c r="GY44" i="14"/>
  <c r="GI44" i="14"/>
  <c r="FS44" i="14"/>
  <c r="FC44" i="14"/>
  <c r="EM44" i="14"/>
  <c r="DW44" i="14"/>
  <c r="HK14" i="14"/>
  <c r="GE14" i="14"/>
  <c r="FL14" i="14"/>
  <c r="GM14" i="14"/>
  <c r="EA14" i="14"/>
  <c r="FT14" i="14"/>
  <c r="HO14" i="14"/>
  <c r="GI14" i="14"/>
  <c r="FC14" i="14"/>
  <c r="DW14" i="14"/>
  <c r="GN14" i="14"/>
  <c r="FH14" i="14"/>
  <c r="EB14" i="14"/>
  <c r="HF14" i="14"/>
  <c r="GP14" i="14"/>
  <c r="FZ14" i="14"/>
  <c r="FJ14" i="14"/>
  <c r="ET14" i="14"/>
  <c r="ED14" i="14"/>
  <c r="HI14" i="14"/>
  <c r="GS14" i="14"/>
  <c r="GC14" i="14"/>
  <c r="FM14" i="14"/>
  <c r="EW14" i="14"/>
  <c r="EG14" i="14"/>
  <c r="FG22" i="14"/>
  <c r="GZ22" i="14"/>
  <c r="EN22" i="14"/>
  <c r="GE22" i="14"/>
  <c r="HH22" i="14"/>
  <c r="EV22" i="14"/>
  <c r="GY22" i="14"/>
  <c r="FS22" i="14"/>
  <c r="EM22" i="14"/>
  <c r="HD22" i="14"/>
  <c r="FX22" i="14"/>
  <c r="ER22" i="14"/>
  <c r="HN22" i="14"/>
  <c r="GX22" i="14"/>
  <c r="GH22" i="14"/>
  <c r="FR22" i="14"/>
  <c r="FB22" i="14"/>
  <c r="EL22" i="14"/>
  <c r="DV22" i="14"/>
  <c r="HA22" i="14"/>
  <c r="GK22" i="14"/>
  <c r="FU22" i="14"/>
  <c r="FE22" i="14"/>
  <c r="EO22" i="14"/>
  <c r="DY22" i="14"/>
  <c r="GH99" i="14"/>
  <c r="FZ99" i="14"/>
  <c r="EL99" i="14"/>
  <c r="HM99" i="14"/>
  <c r="GG99" i="14"/>
  <c r="FA99" i="14"/>
  <c r="DU99" i="14"/>
  <c r="GL99" i="14"/>
  <c r="FF99" i="14"/>
  <c r="DZ99" i="14"/>
  <c r="GK99" i="14"/>
  <c r="FE99" i="14"/>
  <c r="DY99" i="14"/>
  <c r="HD99" i="14"/>
  <c r="GN99" i="14"/>
  <c r="FX99" i="14"/>
  <c r="FH99" i="14"/>
  <c r="ER99" i="14"/>
  <c r="EB99" i="14"/>
  <c r="HK99" i="14"/>
  <c r="GU99" i="14"/>
  <c r="GE99" i="14"/>
  <c r="FO99" i="14"/>
  <c r="EY99" i="14"/>
  <c r="EI99" i="14"/>
  <c r="GV17" i="14"/>
  <c r="EU17" i="14"/>
  <c r="EJ49" i="14"/>
  <c r="HI49" i="14"/>
  <c r="EW49" i="14"/>
  <c r="FX49" i="14"/>
  <c r="HA49" i="14"/>
  <c r="EO49" i="14"/>
  <c r="GZ49" i="14"/>
  <c r="FT49" i="14"/>
  <c r="EN49" i="14"/>
  <c r="HE49" i="14"/>
  <c r="FY49" i="14"/>
  <c r="ES49" i="14"/>
  <c r="HO49" i="14"/>
  <c r="GY49" i="14"/>
  <c r="GI49" i="14"/>
  <c r="FS49" i="14"/>
  <c r="FC49" i="14"/>
  <c r="EM49" i="14"/>
  <c r="DW49" i="14"/>
  <c r="HB49" i="14"/>
  <c r="GL49" i="14"/>
  <c r="FV49" i="14"/>
  <c r="FF49" i="14"/>
  <c r="EP49" i="14"/>
  <c r="DZ49" i="14"/>
  <c r="DT93" i="14"/>
  <c r="GV93" i="14"/>
  <c r="FH93" i="14"/>
  <c r="GU93" i="14"/>
  <c r="FO93" i="14"/>
  <c r="EI93" i="14"/>
  <c r="GZ93" i="14"/>
  <c r="FT93" i="14"/>
  <c r="EN93" i="14"/>
  <c r="HG93" i="14"/>
  <c r="GA93" i="14"/>
  <c r="EU93" i="14"/>
  <c r="HN93" i="14"/>
  <c r="GX93" i="14"/>
  <c r="GH93" i="14"/>
  <c r="FR93" i="14"/>
  <c r="FB93" i="14"/>
  <c r="EL93" i="14"/>
  <c r="DV93" i="14"/>
  <c r="HA93" i="14"/>
  <c r="GK93" i="14"/>
  <c r="FU93" i="14"/>
  <c r="FE93" i="14"/>
  <c r="EO93" i="14"/>
  <c r="DY93" i="14"/>
  <c r="FI28" i="14"/>
  <c r="EC28" i="14"/>
  <c r="FV28" i="14"/>
  <c r="HM28" i="14"/>
  <c r="FA28" i="14"/>
  <c r="GT28" i="14"/>
  <c r="EH28" i="14"/>
  <c r="GK28" i="14"/>
  <c r="FE28" i="14"/>
  <c r="DY28" i="14"/>
  <c r="GP28" i="14"/>
  <c r="FJ28" i="14"/>
  <c r="ED28" i="14"/>
  <c r="HH28" i="14"/>
  <c r="GR28" i="14"/>
  <c r="GB28" i="14"/>
  <c r="FL28" i="14"/>
  <c r="EV28" i="14"/>
  <c r="EF28" i="14"/>
  <c r="HO28" i="14"/>
  <c r="GY28" i="14"/>
  <c r="GI28" i="14"/>
  <c r="FS28" i="14"/>
  <c r="FC28" i="14"/>
  <c r="EM28" i="14"/>
  <c r="DW28" i="14"/>
  <c r="GK92" i="14"/>
  <c r="EW92" i="14"/>
  <c r="FO92" i="14"/>
  <c r="EU92" i="14"/>
  <c r="GG16" i="14"/>
  <c r="HA76" i="14"/>
  <c r="DY76" i="14"/>
  <c r="GJ76" i="14"/>
  <c r="DX76" i="14"/>
  <c r="FI76" i="14"/>
  <c r="GV76" i="14"/>
  <c r="EJ76" i="14"/>
  <c r="GU76" i="14"/>
  <c r="FO76" i="14"/>
  <c r="EI76" i="14"/>
  <c r="GX76" i="14"/>
  <c r="FR76" i="14"/>
  <c r="EL76" i="14"/>
  <c r="EP19" i="14"/>
  <c r="EM19" i="14"/>
  <c r="HG19" i="14"/>
  <c r="GX19" i="14"/>
  <c r="EL19" i="14"/>
  <c r="FW19" i="14"/>
  <c r="HI19" i="14"/>
  <c r="GC19" i="14"/>
  <c r="EW19" i="14"/>
  <c r="HP19" i="14"/>
  <c r="GJ19" i="14"/>
  <c r="FD19" i="14"/>
  <c r="DX19" i="14"/>
  <c r="EG33" i="14"/>
  <c r="GR33" i="14"/>
  <c r="FQ33" i="14"/>
  <c r="GE33" i="14"/>
  <c r="HN33" i="14"/>
  <c r="FB33" i="14"/>
  <c r="GK60" i="14"/>
  <c r="EO60" i="14"/>
  <c r="DX60" i="14"/>
  <c r="GV60" i="14"/>
  <c r="GU60" i="14"/>
  <c r="EI60" i="14"/>
  <c r="FR60" i="14"/>
  <c r="GA38" i="14"/>
  <c r="EZ38" i="14"/>
  <c r="AH14" i="14"/>
  <c r="AX14" i="14"/>
  <c r="BN14" i="14"/>
  <c r="CD14" i="14"/>
  <c r="CT14" i="14"/>
  <c r="DJ14" i="14"/>
  <c r="AA14" i="14"/>
  <c r="AQ14" i="14"/>
  <c r="BG14" i="14"/>
  <c r="BW14" i="14"/>
  <c r="CM14" i="14"/>
  <c r="DC14" i="14"/>
  <c r="DS14" i="14"/>
  <c r="AJ14" i="14"/>
  <c r="AZ14" i="14"/>
  <c r="BP14" i="14"/>
  <c r="CF14" i="14"/>
  <c r="CV14" i="14"/>
  <c r="DL14" i="14"/>
  <c r="BM14" i="14"/>
  <c r="AK14" i="14"/>
  <c r="CW14" i="14"/>
  <c r="BE14" i="14"/>
  <c r="DQ14" i="14"/>
  <c r="CO14" i="14"/>
  <c r="AL14" i="14"/>
  <c r="BB14" i="14"/>
  <c r="BR14" i="14"/>
  <c r="CH14" i="14"/>
  <c r="CX14" i="14"/>
  <c r="DN14" i="14"/>
  <c r="AE14" i="14"/>
  <c r="AU14" i="14"/>
  <c r="BK14" i="14"/>
  <c r="CA14" i="14"/>
  <c r="CQ14" i="14"/>
  <c r="DG14" i="14"/>
  <c r="X14" i="14"/>
  <c r="AN14" i="14"/>
  <c r="BD14" i="14"/>
  <c r="BT14" i="14"/>
  <c r="CJ14" i="14"/>
  <c r="CZ14" i="14"/>
  <c r="DP14" i="14"/>
  <c r="CC14" i="14"/>
  <c r="BA14" i="14"/>
  <c r="DM14" i="14"/>
  <c r="BU14" i="14"/>
  <c r="BI14" i="14"/>
  <c r="AS14" i="14"/>
  <c r="Z14" i="14"/>
  <c r="BF14" i="14"/>
  <c r="CL14" i="14"/>
  <c r="DR14" i="14"/>
  <c r="AY14" i="14"/>
  <c r="CE14" i="14"/>
  <c r="DK14" i="14"/>
  <c r="AR14" i="14"/>
  <c r="BX14" i="14"/>
  <c r="DD14" i="14"/>
  <c r="CS14" i="14"/>
  <c r="Y14" i="14"/>
  <c r="BY14" i="14"/>
  <c r="AD14" i="14"/>
  <c r="BJ14" i="14"/>
  <c r="CP14" i="14"/>
  <c r="W14" i="14"/>
  <c r="BC14" i="14"/>
  <c r="CI14" i="14"/>
  <c r="DO14" i="14"/>
  <c r="AV14" i="14"/>
  <c r="CB14" i="14"/>
  <c r="DH14" i="14"/>
  <c r="DI14" i="14"/>
  <c r="AO14" i="14"/>
  <c r="AC14" i="14"/>
  <c r="BV14" i="14"/>
  <c r="AI14" i="14"/>
  <c r="CU14" i="14"/>
  <c r="BH14" i="14"/>
  <c r="AG14" i="14"/>
  <c r="CK14" i="14"/>
  <c r="BZ14" i="14"/>
  <c r="AM14" i="14"/>
  <c r="CY14" i="14"/>
  <c r="BL14" i="14"/>
  <c r="AW14" i="14"/>
  <c r="DA14" i="14"/>
  <c r="DB14" i="14"/>
  <c r="AB14" i="14"/>
  <c r="BQ14" i="14"/>
  <c r="AP14" i="14"/>
  <c r="CN14" i="14"/>
  <c r="DF14" i="14"/>
  <c r="AF14" i="14"/>
  <c r="CG14" i="14"/>
  <c r="BO14" i="14"/>
  <c r="DE14" i="14"/>
  <c r="AT14" i="14"/>
  <c r="BS14" i="14"/>
  <c r="CR14" i="14"/>
  <c r="N26" i="14"/>
  <c r="L26" i="14"/>
  <c r="N46" i="14"/>
  <c r="L46" i="14"/>
  <c r="N62" i="14"/>
  <c r="L62" i="14"/>
  <c r="AF82" i="14"/>
  <c r="AV82" i="14"/>
  <c r="BL82" i="14"/>
  <c r="CB82" i="14"/>
  <c r="CR82" i="14"/>
  <c r="DH82" i="14"/>
  <c r="AC82" i="14"/>
  <c r="AS82" i="14"/>
  <c r="BI82" i="14"/>
  <c r="BY82" i="14"/>
  <c r="CO82" i="14"/>
  <c r="DE82" i="14"/>
  <c r="Z82" i="14"/>
  <c r="AP82" i="14"/>
  <c r="BF82" i="14"/>
  <c r="BV82" i="14"/>
  <c r="CL82" i="14"/>
  <c r="DB82" i="14"/>
  <c r="DR82" i="14"/>
  <c r="CE82" i="14"/>
  <c r="BG82" i="14"/>
  <c r="CA82" i="14"/>
  <c r="BC82" i="14"/>
  <c r="DO82" i="14"/>
  <c r="AE82" i="14"/>
  <c r="AJ82" i="14"/>
  <c r="AZ82" i="14"/>
  <c r="BP82" i="14"/>
  <c r="CF82" i="14"/>
  <c r="CV82" i="14"/>
  <c r="DL82" i="14"/>
  <c r="AG82" i="14"/>
  <c r="AW82" i="14"/>
  <c r="BM82" i="14"/>
  <c r="CC82" i="14"/>
  <c r="CS82" i="14"/>
  <c r="DI82" i="14"/>
  <c r="AD82" i="14"/>
  <c r="AT82" i="14"/>
  <c r="BJ82" i="14"/>
  <c r="BZ82" i="14"/>
  <c r="CP82" i="14"/>
  <c r="DF82" i="14"/>
  <c r="AI82" i="14"/>
  <c r="CU82" i="14"/>
  <c r="CM82" i="14"/>
  <c r="DG82" i="14"/>
  <c r="BS82" i="14"/>
  <c r="AQ82" i="14"/>
  <c r="BK82" i="14"/>
  <c r="AR82" i="14"/>
  <c r="BX82" i="14"/>
  <c r="DD82" i="14"/>
  <c r="AO82" i="14"/>
  <c r="BU82" i="14"/>
  <c r="DA82" i="14"/>
  <c r="AL82" i="14"/>
  <c r="BR82" i="14"/>
  <c r="CX82" i="14"/>
  <c r="BO82" i="14"/>
  <c r="AU82" i="14"/>
  <c r="CY82" i="14"/>
  <c r="X82" i="14"/>
  <c r="BD82" i="14"/>
  <c r="CJ82" i="14"/>
  <c r="DP82" i="14"/>
  <c r="BA82" i="14"/>
  <c r="CG82" i="14"/>
  <c r="DM82" i="14"/>
  <c r="AX82" i="14"/>
  <c r="CD82" i="14"/>
  <c r="DJ82" i="14"/>
  <c r="DK82" i="14"/>
  <c r="W82" i="14"/>
  <c r="BW82" i="14"/>
  <c r="BH82" i="14"/>
  <c r="Y82" i="14"/>
  <c r="CK82" i="14"/>
  <c r="BB82" i="14"/>
  <c r="DN82" i="14"/>
  <c r="AM82" i="14"/>
  <c r="BT82" i="14"/>
  <c r="AK82" i="14"/>
  <c r="CW82" i="14"/>
  <c r="BN82" i="14"/>
  <c r="AY82" i="14"/>
  <c r="CI82" i="14"/>
  <c r="AB82" i="14"/>
  <c r="BE82" i="14"/>
  <c r="CH82" i="14"/>
  <c r="DC82" i="14"/>
  <c r="CN82" i="14"/>
  <c r="AA82" i="14"/>
  <c r="AN82" i="14"/>
  <c r="BQ82" i="14"/>
  <c r="CT82" i="14"/>
  <c r="CQ82" i="14"/>
  <c r="DQ82" i="14"/>
  <c r="CZ82" i="14"/>
  <c r="AH82" i="14"/>
  <c r="DS82" i="14"/>
  <c r="N102" i="14"/>
  <c r="L102" i="14"/>
  <c r="AD15" i="14"/>
  <c r="DR15" i="14"/>
  <c r="DD15" i="14"/>
  <c r="CN15" i="14"/>
  <c r="CO15" i="14"/>
  <c r="CL15" i="14"/>
  <c r="BH15" i="14"/>
  <c r="AR15" i="14"/>
  <c r="BM15" i="14"/>
  <c r="CE15" i="14"/>
  <c r="BO15" i="14"/>
  <c r="BX15" i="14"/>
  <c r="Z15" i="14"/>
  <c r="CU15" i="14"/>
  <c r="BE15" i="14"/>
  <c r="AC15" i="14"/>
  <c r="Y15" i="14"/>
  <c r="AN15" i="14"/>
  <c r="BB15" i="14"/>
  <c r="DN15" i="14"/>
  <c r="AG15" i="14"/>
  <c r="CM15" i="14"/>
  <c r="AW15" i="14"/>
  <c r="X15" i="14"/>
  <c r="CH15" i="14"/>
  <c r="BI15" i="14"/>
  <c r="DS15" i="14"/>
  <c r="AA15" i="14"/>
  <c r="BN15" i="14"/>
  <c r="BA15" i="14"/>
  <c r="DH15" i="14"/>
  <c r="AV15" i="14"/>
  <c r="CI15" i="14"/>
  <c r="W15" i="14"/>
  <c r="BJ15" i="14"/>
  <c r="AB15" i="14"/>
  <c r="BF15" i="14"/>
  <c r="DK15" i="14"/>
  <c r="AI15" i="14"/>
  <c r="DI15" i="14"/>
  <c r="DG15" i="14"/>
  <c r="CG15" i="14"/>
  <c r="AL15" i="14"/>
  <c r="CV15" i="14"/>
  <c r="AQ15" i="14"/>
  <c r="DP15" i="14"/>
  <c r="CQ15" i="14"/>
  <c r="BR15" i="14"/>
  <c r="DL15" i="14"/>
  <c r="DC15" i="14"/>
  <c r="DJ15" i="14"/>
  <c r="AH15" i="14"/>
  <c r="CC15" i="14"/>
  <c r="CR15" i="14"/>
  <c r="AF15" i="14"/>
  <c r="BS15" i="14"/>
  <c r="DF15" i="14"/>
  <c r="AT15" i="14"/>
  <c r="AK15" i="14"/>
  <c r="AY15" i="14"/>
  <c r="AU15" i="14"/>
  <c r="BU15" i="14"/>
  <c r="AX15" i="14"/>
  <c r="BK15" i="14"/>
  <c r="CF15" i="14"/>
  <c r="CT15" i="14"/>
  <c r="DE15" i="14"/>
  <c r="DO15" i="14"/>
  <c r="CP15" i="14"/>
  <c r="DB15" i="14"/>
  <c r="CW15" i="14"/>
  <c r="CX15" i="14"/>
  <c r="BQ15" i="14"/>
  <c r="DA15" i="14"/>
  <c r="AE15" i="14"/>
  <c r="AZ15" i="14"/>
  <c r="CD15" i="14"/>
  <c r="AS15" i="14"/>
  <c r="CY15" i="14"/>
  <c r="BZ15" i="14"/>
  <c r="AP15" i="14"/>
  <c r="CA15" i="14"/>
  <c r="BD15" i="14"/>
  <c r="BG15" i="14"/>
  <c r="BL15" i="14"/>
  <c r="BV15" i="14"/>
  <c r="BY15" i="14"/>
  <c r="BP15" i="14"/>
  <c r="AO15" i="14"/>
  <c r="DQ15" i="14"/>
  <c r="BC15" i="14"/>
  <c r="AJ15" i="14"/>
  <c r="DM15" i="14"/>
  <c r="CJ15" i="14"/>
  <c r="CB15" i="14"/>
  <c r="CS15" i="14"/>
  <c r="CZ15" i="14"/>
  <c r="BW15" i="14"/>
  <c r="AM15" i="14"/>
  <c r="CK15" i="14"/>
  <c r="BT15" i="14"/>
  <c r="AI19" i="14"/>
  <c r="AY19" i="14"/>
  <c r="BO19" i="14"/>
  <c r="CE19" i="14"/>
  <c r="CU19" i="14"/>
  <c r="DK19" i="14"/>
  <c r="AB19" i="14"/>
  <c r="AR19" i="14"/>
  <c r="BH19" i="14"/>
  <c r="BX19" i="14"/>
  <c r="CN19" i="14"/>
  <c r="DD19" i="14"/>
  <c r="Y19" i="14"/>
  <c r="AO19" i="14"/>
  <c r="BE19" i="14"/>
  <c r="BU19" i="14"/>
  <c r="CK19" i="14"/>
  <c r="DA19" i="14"/>
  <c r="DQ19" i="14"/>
  <c r="BV19" i="14"/>
  <c r="AD19" i="14"/>
  <c r="CP19" i="14"/>
  <c r="BN19" i="14"/>
  <c r="BR19" i="14"/>
  <c r="BB19" i="14"/>
  <c r="W19" i="14"/>
  <c r="AM19" i="14"/>
  <c r="BC19" i="14"/>
  <c r="BS19" i="14"/>
  <c r="CI19" i="14"/>
  <c r="CY19" i="14"/>
  <c r="DO19" i="14"/>
  <c r="AF19" i="14"/>
  <c r="AV19" i="14"/>
  <c r="BL19" i="14"/>
  <c r="CB19" i="14"/>
  <c r="CR19" i="14"/>
  <c r="DH19" i="14"/>
  <c r="AC19" i="14"/>
  <c r="AS19" i="14"/>
  <c r="BI19" i="14"/>
  <c r="BY19" i="14"/>
  <c r="CO19" i="14"/>
  <c r="DE19" i="14"/>
  <c r="Z19" i="14"/>
  <c r="CL19" i="14"/>
  <c r="AT19" i="14"/>
  <c r="DF19" i="14"/>
  <c r="CD19" i="14"/>
  <c r="CH19" i="14"/>
  <c r="DN19" i="14"/>
  <c r="AU19" i="14"/>
  <c r="CA19" i="14"/>
  <c r="DG19" i="14"/>
  <c r="AN19" i="14"/>
  <c r="BT19" i="14"/>
  <c r="CZ19" i="14"/>
  <c r="AK19" i="14"/>
  <c r="BQ19" i="14"/>
  <c r="CW19" i="14"/>
  <c r="BF19" i="14"/>
  <c r="BZ19" i="14"/>
  <c r="DJ19" i="14"/>
  <c r="AA19" i="14"/>
  <c r="BG19" i="14"/>
  <c r="CM19" i="14"/>
  <c r="DS19" i="14"/>
  <c r="AZ19" i="14"/>
  <c r="CF19" i="14"/>
  <c r="DL19" i="14"/>
  <c r="AW19" i="14"/>
  <c r="CC19" i="14"/>
  <c r="DI19" i="14"/>
  <c r="DB19" i="14"/>
  <c r="AH19" i="14"/>
  <c r="AL19" i="14"/>
  <c r="AQ19" i="14"/>
  <c r="DC19" i="14"/>
  <c r="BP19" i="14"/>
  <c r="AG19" i="14"/>
  <c r="CS19" i="14"/>
  <c r="BJ19" i="14"/>
  <c r="AJ19" i="14"/>
  <c r="BM19" i="14"/>
  <c r="CT19" i="14"/>
  <c r="BK19" i="14"/>
  <c r="X19" i="14"/>
  <c r="CJ19" i="14"/>
  <c r="BA19" i="14"/>
  <c r="DM19" i="14"/>
  <c r="AX19" i="14"/>
  <c r="BW19" i="14"/>
  <c r="CV19" i="14"/>
  <c r="AP19" i="14"/>
  <c r="DP19" i="14"/>
  <c r="CQ19" i="14"/>
  <c r="CX19" i="14"/>
  <c r="AE19" i="14"/>
  <c r="CG19" i="14"/>
  <c r="DR19" i="14"/>
  <c r="BD19" i="14"/>
  <c r="X23" i="14"/>
  <c r="AN23" i="14"/>
  <c r="BD23" i="14"/>
  <c r="AM23" i="14"/>
  <c r="BH23" i="14"/>
  <c r="BX23" i="14"/>
  <c r="CN23" i="14"/>
  <c r="DD23" i="14"/>
  <c r="Y23" i="14"/>
  <c r="AT23" i="14"/>
  <c r="BM23" i="14"/>
  <c r="CC23" i="14"/>
  <c r="CS23" i="14"/>
  <c r="DI23" i="14"/>
  <c r="AE23" i="14"/>
  <c r="BA23" i="14"/>
  <c r="BR23" i="14"/>
  <c r="CH23" i="14"/>
  <c r="CX23" i="14"/>
  <c r="DN23" i="14"/>
  <c r="BO23" i="14"/>
  <c r="AG23" i="14"/>
  <c r="CY23" i="14"/>
  <c r="BW23" i="14"/>
  <c r="AQ23" i="14"/>
  <c r="CQ23" i="14"/>
  <c r="AB23" i="14"/>
  <c r="AR23" i="14"/>
  <c r="W23" i="14"/>
  <c r="AS23" i="14"/>
  <c r="BL23" i="14"/>
  <c r="CB23" i="14"/>
  <c r="CR23" i="14"/>
  <c r="DH23" i="14"/>
  <c r="AD23" i="14"/>
  <c r="AY23" i="14"/>
  <c r="BQ23" i="14"/>
  <c r="CG23" i="14"/>
  <c r="CW23" i="14"/>
  <c r="DM23" i="14"/>
  <c r="AK23" i="14"/>
  <c r="BF23" i="14"/>
  <c r="BV23" i="14"/>
  <c r="CL23" i="14"/>
  <c r="DB23" i="14"/>
  <c r="DR23" i="14"/>
  <c r="CE23" i="14"/>
  <c r="BB23" i="14"/>
  <c r="DO23" i="14"/>
  <c r="CM23" i="14"/>
  <c r="DG23" i="14"/>
  <c r="AJ23" i="14"/>
  <c r="AH23" i="14"/>
  <c r="BT23" i="14"/>
  <c r="CZ23" i="14"/>
  <c r="AO23" i="14"/>
  <c r="BY23" i="14"/>
  <c r="DE23" i="14"/>
  <c r="AU23" i="14"/>
  <c r="CD23" i="14"/>
  <c r="DJ23" i="14"/>
  <c r="DK23" i="14"/>
  <c r="BG23" i="14"/>
  <c r="CA23" i="14"/>
  <c r="AV23" i="14"/>
  <c r="AX23" i="14"/>
  <c r="CF23" i="14"/>
  <c r="DL23" i="14"/>
  <c r="BE23" i="14"/>
  <c r="CK23" i="14"/>
  <c r="DQ23" i="14"/>
  <c r="BJ23" i="14"/>
  <c r="CP23" i="14"/>
  <c r="AA23" i="14"/>
  <c r="BS23" i="14"/>
  <c r="DC23" i="14"/>
  <c r="AZ23" i="14"/>
  <c r="BC23" i="14"/>
  <c r="CJ23" i="14"/>
  <c r="DP23" i="14"/>
  <c r="BI23" i="14"/>
  <c r="CO23" i="14"/>
  <c r="Z23" i="14"/>
  <c r="BN23" i="14"/>
  <c r="CT23" i="14"/>
  <c r="AW23" i="14"/>
  <c r="CI23" i="14"/>
  <c r="DS23" i="14"/>
  <c r="AC23" i="14"/>
  <c r="BU23" i="14"/>
  <c r="DF23" i="14"/>
  <c r="CV23" i="14"/>
  <c r="AL23" i="14"/>
  <c r="BP23" i="14"/>
  <c r="DA23" i="14"/>
  <c r="CU23" i="14"/>
  <c r="AP23" i="14"/>
  <c r="AF23" i="14"/>
  <c r="AI23" i="14"/>
  <c r="BZ23" i="14"/>
  <c r="BK23" i="14"/>
  <c r="X27" i="14"/>
  <c r="AN27" i="14"/>
  <c r="BD27" i="14"/>
  <c r="BT27" i="14"/>
  <c r="CJ27" i="14"/>
  <c r="CZ27" i="14"/>
  <c r="DP27" i="14"/>
  <c r="AK27" i="14"/>
  <c r="BA27" i="14"/>
  <c r="BQ27" i="14"/>
  <c r="CG27" i="14"/>
  <c r="CW27" i="14"/>
  <c r="DM27" i="14"/>
  <c r="AH27" i="14"/>
  <c r="AX27" i="14"/>
  <c r="BN27" i="14"/>
  <c r="CD27" i="14"/>
  <c r="CT27" i="14"/>
  <c r="DJ27" i="14"/>
  <c r="AY27" i="14"/>
  <c r="DK27" i="14"/>
  <c r="BS27" i="14"/>
  <c r="AA27" i="14"/>
  <c r="CM27" i="14"/>
  <c r="AE27" i="14"/>
  <c r="BK27" i="14"/>
  <c r="AB27" i="14"/>
  <c r="AR27" i="14"/>
  <c r="BH27" i="14"/>
  <c r="BX27" i="14"/>
  <c r="CN27" i="14"/>
  <c r="DD27" i="14"/>
  <c r="Y27" i="14"/>
  <c r="AO27" i="14"/>
  <c r="BE27" i="14"/>
  <c r="BU27" i="14"/>
  <c r="CK27" i="14"/>
  <c r="DA27" i="14"/>
  <c r="DQ27" i="14"/>
  <c r="AL27" i="14"/>
  <c r="BB27" i="14"/>
  <c r="BR27" i="14"/>
  <c r="CH27" i="14"/>
  <c r="CX27" i="14"/>
  <c r="DN27" i="14"/>
  <c r="BO27" i="14"/>
  <c r="W27" i="14"/>
  <c r="CI27" i="14"/>
  <c r="AQ27" i="14"/>
  <c r="DC27" i="14"/>
  <c r="CQ27" i="14"/>
  <c r="AV27" i="14"/>
  <c r="CB27" i="14"/>
  <c r="DH27" i="14"/>
  <c r="AS27" i="14"/>
  <c r="BY27" i="14"/>
  <c r="DE27" i="14"/>
  <c r="AP27" i="14"/>
  <c r="BV27" i="14"/>
  <c r="DB27" i="14"/>
  <c r="CE27" i="14"/>
  <c r="CY27" i="14"/>
  <c r="DS27" i="14"/>
  <c r="AZ27" i="14"/>
  <c r="CF27" i="14"/>
  <c r="DL27" i="14"/>
  <c r="AW27" i="14"/>
  <c r="CC27" i="14"/>
  <c r="DI27" i="14"/>
  <c r="AT27" i="14"/>
  <c r="BZ27" i="14"/>
  <c r="DF27" i="14"/>
  <c r="CU27" i="14"/>
  <c r="DO27" i="14"/>
  <c r="CA27" i="14"/>
  <c r="BP27" i="14"/>
  <c r="AG27" i="14"/>
  <c r="CS27" i="14"/>
  <c r="BJ27" i="14"/>
  <c r="AI27" i="14"/>
  <c r="BW27" i="14"/>
  <c r="AF27" i="14"/>
  <c r="CR27" i="14"/>
  <c r="BI27" i="14"/>
  <c r="Z27" i="14"/>
  <c r="CL27" i="14"/>
  <c r="AM27" i="14"/>
  <c r="AU27" i="14"/>
  <c r="BL27" i="14"/>
  <c r="CO27" i="14"/>
  <c r="DR27" i="14"/>
  <c r="BF27" i="14"/>
  <c r="CV27" i="14"/>
  <c r="AD27" i="14"/>
  <c r="BC27" i="14"/>
  <c r="AC27" i="14"/>
  <c r="BG27" i="14"/>
  <c r="DG27" i="14"/>
  <c r="CP27" i="14"/>
  <c r="AJ27" i="14"/>
  <c r="BM27" i="14"/>
  <c r="X39" i="14"/>
  <c r="AH39" i="14"/>
  <c r="AX39" i="14"/>
  <c r="BN39" i="14"/>
  <c r="CD39" i="14"/>
  <c r="CT39" i="14"/>
  <c r="DJ39" i="14"/>
  <c r="AE39" i="14"/>
  <c r="AU39" i="14"/>
  <c r="BK39" i="14"/>
  <c r="CA39" i="14"/>
  <c r="CQ39" i="14"/>
  <c r="DG39" i="14"/>
  <c r="AA39" i="14"/>
  <c r="AR39" i="14"/>
  <c r="BH39" i="14"/>
  <c r="BX39" i="14"/>
  <c r="CN39" i="14"/>
  <c r="DD39" i="14"/>
  <c r="AG39" i="14"/>
  <c r="CS39" i="14"/>
  <c r="BQ39" i="14"/>
  <c r="W39" i="14"/>
  <c r="CK39" i="14"/>
  <c r="AC39" i="14"/>
  <c r="BI39" i="14"/>
  <c r="AB39" i="14"/>
  <c r="AL39" i="14"/>
  <c r="BB39" i="14"/>
  <c r="BR39" i="14"/>
  <c r="CH39" i="14"/>
  <c r="CX39" i="14"/>
  <c r="DN39" i="14"/>
  <c r="AI39" i="14"/>
  <c r="AY39" i="14"/>
  <c r="BO39" i="14"/>
  <c r="CE39" i="14"/>
  <c r="CU39" i="14"/>
  <c r="DK39" i="14"/>
  <c r="AF39" i="14"/>
  <c r="AV39" i="14"/>
  <c r="BL39" i="14"/>
  <c r="CB39" i="14"/>
  <c r="CR39" i="14"/>
  <c r="DH39" i="14"/>
  <c r="AW39" i="14"/>
  <c r="DI39" i="14"/>
  <c r="CG39" i="14"/>
  <c r="AO39" i="14"/>
  <c r="DA39" i="14"/>
  <c r="CO39" i="14"/>
  <c r="Y39" i="14"/>
  <c r="BF39" i="14"/>
  <c r="CL39" i="14"/>
  <c r="DR39" i="14"/>
  <c r="BC39" i="14"/>
  <c r="CI39" i="14"/>
  <c r="DO39" i="14"/>
  <c r="AZ39" i="14"/>
  <c r="CF39" i="14"/>
  <c r="DL39" i="14"/>
  <c r="AK39" i="14"/>
  <c r="BE39" i="14"/>
  <c r="AS39" i="14"/>
  <c r="AD39" i="14"/>
  <c r="BJ39" i="14"/>
  <c r="CP39" i="14"/>
  <c r="Z39" i="14"/>
  <c r="BG39" i="14"/>
  <c r="CM39" i="14"/>
  <c r="DS39" i="14"/>
  <c r="BD39" i="14"/>
  <c r="CJ39" i="14"/>
  <c r="DP39" i="14"/>
  <c r="BA39" i="14"/>
  <c r="BU39" i="14"/>
  <c r="DE39" i="14"/>
  <c r="AP39" i="14"/>
  <c r="DB39" i="14"/>
  <c r="BS39" i="14"/>
  <c r="AJ39" i="14"/>
  <c r="CV39" i="14"/>
  <c r="CW39" i="14"/>
  <c r="AT39" i="14"/>
  <c r="DF39" i="14"/>
  <c r="BW39" i="14"/>
  <c r="AN39" i="14"/>
  <c r="CZ39" i="14"/>
  <c r="DM39" i="14"/>
  <c r="AM39" i="14"/>
  <c r="BP39" i="14"/>
  <c r="DQ39" i="14"/>
  <c r="BV39" i="14"/>
  <c r="BM39" i="14"/>
  <c r="AQ39" i="14"/>
  <c r="BT39" i="14"/>
  <c r="BY39" i="14"/>
  <c r="CY39" i="14"/>
  <c r="CC39" i="14"/>
  <c r="DC39" i="14"/>
  <c r="BZ39" i="14"/>
  <c r="N43" i="14"/>
  <c r="L43" i="14"/>
  <c r="Z51" i="14"/>
  <c r="AP51" i="14"/>
  <c r="BF51" i="14"/>
  <c r="BV51" i="14"/>
  <c r="CL51" i="14"/>
  <c r="DB51" i="14"/>
  <c r="DR51" i="14"/>
  <c r="AI51" i="14"/>
  <c r="AY51" i="14"/>
  <c r="BO51" i="14"/>
  <c r="CE51" i="14"/>
  <c r="CU51" i="14"/>
  <c r="DK51" i="14"/>
  <c r="AB51" i="14"/>
  <c r="AR51" i="14"/>
  <c r="BH51" i="14"/>
  <c r="BX51" i="14"/>
  <c r="CN51" i="14"/>
  <c r="DD51" i="14"/>
  <c r="AK51" i="14"/>
  <c r="CW51" i="14"/>
  <c r="BE51" i="14"/>
  <c r="DQ51" i="14"/>
  <c r="BY51" i="14"/>
  <c r="CC51" i="14"/>
  <c r="AW51" i="14"/>
  <c r="AD51" i="14"/>
  <c r="AT51" i="14"/>
  <c r="BJ51" i="14"/>
  <c r="BZ51" i="14"/>
  <c r="CP51" i="14"/>
  <c r="DF51" i="14"/>
  <c r="W51" i="14"/>
  <c r="AM51" i="14"/>
  <c r="BC51" i="14"/>
  <c r="BS51" i="14"/>
  <c r="CI51" i="14"/>
  <c r="CY51" i="14"/>
  <c r="DO51" i="14"/>
  <c r="AF51" i="14"/>
  <c r="AV51" i="14"/>
  <c r="BL51" i="14"/>
  <c r="CB51" i="14"/>
  <c r="CR51" i="14"/>
  <c r="DH51" i="14"/>
  <c r="BA51" i="14"/>
  <c r="DM51" i="14"/>
  <c r="BU51" i="14"/>
  <c r="AC51" i="14"/>
  <c r="CO51" i="14"/>
  <c r="AG51" i="14"/>
  <c r="AL51" i="14"/>
  <c r="BR51" i="14"/>
  <c r="CX51" i="14"/>
  <c r="AE51" i="14"/>
  <c r="BK51" i="14"/>
  <c r="CQ51" i="14"/>
  <c r="X51" i="14"/>
  <c r="BD51" i="14"/>
  <c r="CJ51" i="14"/>
  <c r="DP51" i="14"/>
  <c r="AO51" i="14"/>
  <c r="BI51" i="14"/>
  <c r="DI51" i="14"/>
  <c r="BB51" i="14"/>
  <c r="DN51" i="14"/>
  <c r="CA51" i="14"/>
  <c r="AN51" i="14"/>
  <c r="CZ51" i="14"/>
  <c r="DA51" i="14"/>
  <c r="AX51" i="14"/>
  <c r="CD51" i="14"/>
  <c r="DJ51" i="14"/>
  <c r="AQ51" i="14"/>
  <c r="BW51" i="14"/>
  <c r="DC51" i="14"/>
  <c r="AJ51" i="14"/>
  <c r="BP51" i="14"/>
  <c r="CV51" i="14"/>
  <c r="BQ51" i="14"/>
  <c r="CK51" i="14"/>
  <c r="DE51" i="14"/>
  <c r="CH51" i="14"/>
  <c r="AU51" i="14"/>
  <c r="DG51" i="14"/>
  <c r="BT51" i="14"/>
  <c r="CG51" i="14"/>
  <c r="BM51" i="14"/>
  <c r="AA51" i="14"/>
  <c r="AZ51" i="14"/>
  <c r="AS51" i="14"/>
  <c r="BN51" i="14"/>
  <c r="DL51" i="14"/>
  <c r="CT51" i="14"/>
  <c r="Y51" i="14"/>
  <c r="AH51" i="14"/>
  <c r="BG51" i="14"/>
  <c r="CF51" i="14"/>
  <c r="CS51" i="14"/>
  <c r="CM51" i="14"/>
  <c r="DS51" i="14"/>
  <c r="N51" i="14"/>
  <c r="L51" i="14"/>
  <c r="AL55" i="14"/>
  <c r="BB55" i="14"/>
  <c r="BR55" i="14"/>
  <c r="CH55" i="14"/>
  <c r="CX55" i="14"/>
  <c r="DN55" i="14"/>
  <c r="AE55" i="14"/>
  <c r="AU55" i="14"/>
  <c r="BK55" i="14"/>
  <c r="CA55" i="14"/>
  <c r="CQ55" i="14"/>
  <c r="DG55" i="14"/>
  <c r="X55" i="14"/>
  <c r="AN55" i="14"/>
  <c r="BD55" i="14"/>
  <c r="BT55" i="14"/>
  <c r="CJ55" i="14"/>
  <c r="CZ55" i="14"/>
  <c r="DP55" i="14"/>
  <c r="CG55" i="14"/>
  <c r="AO55" i="14"/>
  <c r="DA55" i="14"/>
  <c r="BI55" i="14"/>
  <c r="AG55" i="14"/>
  <c r="BM55" i="14"/>
  <c r="Z55" i="14"/>
  <c r="AP55" i="14"/>
  <c r="BF55" i="14"/>
  <c r="BV55" i="14"/>
  <c r="CL55" i="14"/>
  <c r="DB55" i="14"/>
  <c r="DR55" i="14"/>
  <c r="AI55" i="14"/>
  <c r="AY55" i="14"/>
  <c r="BO55" i="14"/>
  <c r="CE55" i="14"/>
  <c r="CU55" i="14"/>
  <c r="DK55" i="14"/>
  <c r="AB55" i="14"/>
  <c r="AR55" i="14"/>
  <c r="BH55" i="14"/>
  <c r="BX55" i="14"/>
  <c r="CN55" i="14"/>
  <c r="DD55" i="14"/>
  <c r="AK55" i="14"/>
  <c r="CW55" i="14"/>
  <c r="BE55" i="14"/>
  <c r="DQ55" i="14"/>
  <c r="BY55" i="14"/>
  <c r="CS55" i="14"/>
  <c r="CC55" i="14"/>
  <c r="AD55" i="14"/>
  <c r="BJ55" i="14"/>
  <c r="CP55" i="14"/>
  <c r="W55" i="14"/>
  <c r="BC55" i="14"/>
  <c r="CI55" i="14"/>
  <c r="DO55" i="14"/>
  <c r="AV55" i="14"/>
  <c r="CB55" i="14"/>
  <c r="DH55" i="14"/>
  <c r="DM55" i="14"/>
  <c r="AC55" i="14"/>
  <c r="AW55" i="14"/>
  <c r="AH55" i="14"/>
  <c r="BN55" i="14"/>
  <c r="CT55" i="14"/>
  <c r="AA55" i="14"/>
  <c r="BG55" i="14"/>
  <c r="CM55" i="14"/>
  <c r="DS55" i="14"/>
  <c r="AZ55" i="14"/>
  <c r="CF55" i="14"/>
  <c r="DL55" i="14"/>
  <c r="Y55" i="14"/>
  <c r="AS55" i="14"/>
  <c r="DI55" i="14"/>
  <c r="AT55" i="14"/>
  <c r="BZ55" i="14"/>
  <c r="DF55" i="14"/>
  <c r="AM55" i="14"/>
  <c r="BS55" i="14"/>
  <c r="CY55" i="14"/>
  <c r="AF55" i="14"/>
  <c r="BL55" i="14"/>
  <c r="CR55" i="14"/>
  <c r="BA55" i="14"/>
  <c r="BU55" i="14"/>
  <c r="CO55" i="14"/>
  <c r="AQ55" i="14"/>
  <c r="BP55" i="14"/>
  <c r="DE55" i="14"/>
  <c r="DC55" i="14"/>
  <c r="DJ55" i="14"/>
  <c r="CK55" i="14"/>
  <c r="AX55" i="14"/>
  <c r="BW55" i="14"/>
  <c r="CV55" i="14"/>
  <c r="CD55" i="14"/>
  <c r="BQ55" i="14"/>
  <c r="AJ55" i="14"/>
  <c r="N59" i="14"/>
  <c r="L59" i="14"/>
  <c r="AK63" i="14"/>
  <c r="BA63" i="14"/>
  <c r="BQ63" i="14"/>
  <c r="CG63" i="14"/>
  <c r="CW63" i="14"/>
  <c r="DM63" i="14"/>
  <c r="AH63" i="14"/>
  <c r="AX63" i="14"/>
  <c r="BN63" i="14"/>
  <c r="CD63" i="14"/>
  <c r="CT63" i="14"/>
  <c r="DJ63" i="14"/>
  <c r="AA63" i="14"/>
  <c r="AQ63" i="14"/>
  <c r="BG63" i="14"/>
  <c r="BW63" i="14"/>
  <c r="CM63" i="14"/>
  <c r="DC63" i="14"/>
  <c r="DS63" i="14"/>
  <c r="BX63" i="14"/>
  <c r="AV63" i="14"/>
  <c r="DH63" i="14"/>
  <c r="CF63" i="14"/>
  <c r="DP63" i="14"/>
  <c r="X63" i="14"/>
  <c r="Y63" i="14"/>
  <c r="AO63" i="14"/>
  <c r="BE63" i="14"/>
  <c r="BU63" i="14"/>
  <c r="CK63" i="14"/>
  <c r="DA63" i="14"/>
  <c r="DQ63" i="14"/>
  <c r="AL63" i="14"/>
  <c r="BB63" i="14"/>
  <c r="BR63" i="14"/>
  <c r="CH63" i="14"/>
  <c r="CX63" i="14"/>
  <c r="DN63" i="14"/>
  <c r="AE63" i="14"/>
  <c r="AU63" i="14"/>
  <c r="BK63" i="14"/>
  <c r="CA63" i="14"/>
  <c r="CQ63" i="14"/>
  <c r="DG63" i="14"/>
  <c r="AB63" i="14"/>
  <c r="CN63" i="14"/>
  <c r="BL63" i="14"/>
  <c r="AJ63" i="14"/>
  <c r="CV63" i="14"/>
  <c r="CJ63" i="14"/>
  <c r="AN63" i="14"/>
  <c r="AW63" i="14"/>
  <c r="CC63" i="14"/>
  <c r="DI63" i="14"/>
  <c r="AT63" i="14"/>
  <c r="BZ63" i="14"/>
  <c r="DF63" i="14"/>
  <c r="AM63" i="14"/>
  <c r="BS63" i="14"/>
  <c r="CY63" i="14"/>
  <c r="BH63" i="14"/>
  <c r="CR63" i="14"/>
  <c r="BD63" i="14"/>
  <c r="BM63" i="14"/>
  <c r="AD63" i="14"/>
  <c r="CP63" i="14"/>
  <c r="BC63" i="14"/>
  <c r="DO63" i="14"/>
  <c r="BP63" i="14"/>
  <c r="AC63" i="14"/>
  <c r="BI63" i="14"/>
  <c r="CO63" i="14"/>
  <c r="Z63" i="14"/>
  <c r="BF63" i="14"/>
  <c r="CL63" i="14"/>
  <c r="DR63" i="14"/>
  <c r="AY63" i="14"/>
  <c r="CE63" i="14"/>
  <c r="DK63" i="14"/>
  <c r="DD63" i="14"/>
  <c r="AZ63" i="14"/>
  <c r="CZ63" i="14"/>
  <c r="AG63" i="14"/>
  <c r="CS63" i="14"/>
  <c r="BJ63" i="14"/>
  <c r="W63" i="14"/>
  <c r="CI63" i="14"/>
  <c r="AF63" i="14"/>
  <c r="BT63" i="14"/>
  <c r="AS63" i="14"/>
  <c r="BV63" i="14"/>
  <c r="CU63" i="14"/>
  <c r="AI63" i="14"/>
  <c r="BY63" i="14"/>
  <c r="DB63" i="14"/>
  <c r="AR63" i="14"/>
  <c r="DE63" i="14"/>
  <c r="CB63" i="14"/>
  <c r="AP63" i="14"/>
  <c r="BO63" i="14"/>
  <c r="DL63" i="14"/>
  <c r="N71" i="14"/>
  <c r="L71" i="14"/>
  <c r="N79" i="14"/>
  <c r="L79" i="14"/>
  <c r="AA18" i="14"/>
  <c r="AQ18" i="14"/>
  <c r="BG18" i="14"/>
  <c r="BW18" i="14"/>
  <c r="CM18" i="14"/>
  <c r="DC18" i="14"/>
  <c r="DS18" i="14"/>
  <c r="AJ18" i="14"/>
  <c r="AZ18" i="14"/>
  <c r="BP18" i="14"/>
  <c r="CF18" i="14"/>
  <c r="CV18" i="14"/>
  <c r="DL18" i="14"/>
  <c r="AG18" i="14"/>
  <c r="AW18" i="14"/>
  <c r="BM18" i="14"/>
  <c r="CC18" i="14"/>
  <c r="CS18" i="14"/>
  <c r="DI18" i="14"/>
  <c r="AX18" i="14"/>
  <c r="DJ18" i="14"/>
  <c r="CH18" i="14"/>
  <c r="AP18" i="14"/>
  <c r="DB18" i="14"/>
  <c r="CP18" i="14"/>
  <c r="AE18" i="14"/>
  <c r="AU18" i="14"/>
  <c r="BK18" i="14"/>
  <c r="CA18" i="14"/>
  <c r="CQ18" i="14"/>
  <c r="DG18" i="14"/>
  <c r="X18" i="14"/>
  <c r="AN18" i="14"/>
  <c r="BD18" i="14"/>
  <c r="BT18" i="14"/>
  <c r="CJ18" i="14"/>
  <c r="CZ18" i="14"/>
  <c r="DP18" i="14"/>
  <c r="AK18" i="14"/>
  <c r="BA18" i="14"/>
  <c r="BQ18" i="14"/>
  <c r="CG18" i="14"/>
  <c r="CW18" i="14"/>
  <c r="DM18" i="14"/>
  <c r="BN18" i="14"/>
  <c r="AL18" i="14"/>
  <c r="CX18" i="14"/>
  <c r="BF18" i="14"/>
  <c r="DR18" i="14"/>
  <c r="AT18" i="14"/>
  <c r="AY18" i="14"/>
  <c r="CE18" i="14"/>
  <c r="DK18" i="14"/>
  <c r="AR18" i="14"/>
  <c r="BX18" i="14"/>
  <c r="DD18" i="14"/>
  <c r="AO18" i="14"/>
  <c r="BU18" i="14"/>
  <c r="DA18" i="14"/>
  <c r="CD18" i="14"/>
  <c r="DN18" i="14"/>
  <c r="BZ18" i="14"/>
  <c r="AI18" i="14"/>
  <c r="CU18" i="14"/>
  <c r="BH18" i="14"/>
  <c r="Y18" i="14"/>
  <c r="CK18" i="14"/>
  <c r="BB18" i="14"/>
  <c r="DF18" i="14"/>
  <c r="W18" i="14"/>
  <c r="BC18" i="14"/>
  <c r="CI18" i="14"/>
  <c r="DO18" i="14"/>
  <c r="AV18" i="14"/>
  <c r="CB18" i="14"/>
  <c r="DH18" i="14"/>
  <c r="AS18" i="14"/>
  <c r="BY18" i="14"/>
  <c r="DE18" i="14"/>
  <c r="CT18" i="14"/>
  <c r="Z18" i="14"/>
  <c r="AD18" i="14"/>
  <c r="BO18" i="14"/>
  <c r="AB18" i="14"/>
  <c r="CN18" i="14"/>
  <c r="BE18" i="14"/>
  <c r="DQ18" i="14"/>
  <c r="BV18" i="14"/>
  <c r="CY18" i="14"/>
  <c r="AC18" i="14"/>
  <c r="BR18" i="14"/>
  <c r="BL18" i="14"/>
  <c r="BJ18" i="14"/>
  <c r="BS18" i="14"/>
  <c r="AH18" i="14"/>
  <c r="AF18" i="14"/>
  <c r="BI18" i="14"/>
  <c r="CL18" i="14"/>
  <c r="AM18" i="14"/>
  <c r="CO18" i="14"/>
  <c r="CR18" i="14"/>
  <c r="Z42" i="14"/>
  <c r="AP42" i="14"/>
  <c r="BF42" i="14"/>
  <c r="BV42" i="14"/>
  <c r="CL42" i="14"/>
  <c r="DB42" i="14"/>
  <c r="DR42" i="14"/>
  <c r="AI42" i="14"/>
  <c r="AY42" i="14"/>
  <c r="BO42" i="14"/>
  <c r="CE42" i="14"/>
  <c r="CU42" i="14"/>
  <c r="DK42" i="14"/>
  <c r="AB42" i="14"/>
  <c r="AR42" i="14"/>
  <c r="BH42" i="14"/>
  <c r="BX42" i="14"/>
  <c r="CN42" i="14"/>
  <c r="DD42" i="14"/>
  <c r="Y42" i="14"/>
  <c r="CK42" i="14"/>
  <c r="AS42" i="14"/>
  <c r="DE42" i="14"/>
  <c r="CC42" i="14"/>
  <c r="DM42" i="14"/>
  <c r="CW42" i="14"/>
  <c r="AD42" i="14"/>
  <c r="AT42" i="14"/>
  <c r="BJ42" i="14"/>
  <c r="BZ42" i="14"/>
  <c r="CP42" i="14"/>
  <c r="DF42" i="14"/>
  <c r="W42" i="14"/>
  <c r="AM42" i="14"/>
  <c r="BC42" i="14"/>
  <c r="BS42" i="14"/>
  <c r="CI42" i="14"/>
  <c r="CY42" i="14"/>
  <c r="DO42" i="14"/>
  <c r="AF42" i="14"/>
  <c r="AV42" i="14"/>
  <c r="BL42" i="14"/>
  <c r="CB42" i="14"/>
  <c r="CR42" i="14"/>
  <c r="DH42" i="14"/>
  <c r="AO42" i="14"/>
  <c r="DA42" i="14"/>
  <c r="BI42" i="14"/>
  <c r="AG42" i="14"/>
  <c r="CS42" i="14"/>
  <c r="BQ42" i="14"/>
  <c r="AH42" i="14"/>
  <c r="BN42" i="14"/>
  <c r="CT42" i="14"/>
  <c r="AA42" i="14"/>
  <c r="BG42" i="14"/>
  <c r="CM42" i="14"/>
  <c r="DS42" i="14"/>
  <c r="AZ42" i="14"/>
  <c r="CF42" i="14"/>
  <c r="DL42" i="14"/>
  <c r="DQ42" i="14"/>
  <c r="AW42" i="14"/>
  <c r="CG42" i="14"/>
  <c r="CD42" i="14"/>
  <c r="AQ42" i="14"/>
  <c r="DC42" i="14"/>
  <c r="BP42" i="14"/>
  <c r="BE42" i="14"/>
  <c r="DI42" i="14"/>
  <c r="AL42" i="14"/>
  <c r="BR42" i="14"/>
  <c r="CX42" i="14"/>
  <c r="AE42" i="14"/>
  <c r="BK42" i="14"/>
  <c r="CQ42" i="14"/>
  <c r="X42" i="14"/>
  <c r="BD42" i="14"/>
  <c r="CJ42" i="14"/>
  <c r="DP42" i="14"/>
  <c r="AC42" i="14"/>
  <c r="BM42" i="14"/>
  <c r="AK42" i="14"/>
  <c r="AX42" i="14"/>
  <c r="DJ42" i="14"/>
  <c r="BW42" i="14"/>
  <c r="AJ42" i="14"/>
  <c r="CV42" i="14"/>
  <c r="BY42" i="14"/>
  <c r="CH42" i="14"/>
  <c r="DG42" i="14"/>
  <c r="BU42" i="14"/>
  <c r="BT42" i="14"/>
  <c r="CA42" i="14"/>
  <c r="DN42" i="14"/>
  <c r="AN42" i="14"/>
  <c r="CO42" i="14"/>
  <c r="AU42" i="14"/>
  <c r="BA42" i="14"/>
  <c r="BB42" i="14"/>
  <c r="CZ42" i="14"/>
  <c r="AH50" i="14"/>
  <c r="AX50" i="14"/>
  <c r="BN50" i="14"/>
  <c r="CD50" i="14"/>
  <c r="CT50" i="14"/>
  <c r="DJ50" i="14"/>
  <c r="AA50" i="14"/>
  <c r="AB50" i="14"/>
  <c r="AR50" i="14"/>
  <c r="BH50" i="14"/>
  <c r="AL50" i="14"/>
  <c r="BB50" i="14"/>
  <c r="BR50" i="14"/>
  <c r="CH50" i="14"/>
  <c r="CX50" i="14"/>
  <c r="DN50" i="14"/>
  <c r="AE50" i="14"/>
  <c r="AF50" i="14"/>
  <c r="AV50" i="14"/>
  <c r="BL50" i="14"/>
  <c r="CB50" i="14"/>
  <c r="AD50" i="14"/>
  <c r="BJ50" i="14"/>
  <c r="CP50" i="14"/>
  <c r="W50" i="14"/>
  <c r="AN50" i="14"/>
  <c r="BT50" i="14"/>
  <c r="CN50" i="14"/>
  <c r="DD50" i="14"/>
  <c r="Y50" i="14"/>
  <c r="BK50" i="14"/>
  <c r="CQ50" i="14"/>
  <c r="AC50" i="14"/>
  <c r="BM50" i="14"/>
  <c r="CS50" i="14"/>
  <c r="AG50" i="14"/>
  <c r="BO50" i="14"/>
  <c r="CU50" i="14"/>
  <c r="AS50" i="14"/>
  <c r="CG50" i="14"/>
  <c r="BQ50" i="14"/>
  <c r="AP50" i="14"/>
  <c r="BV50" i="14"/>
  <c r="DB50" i="14"/>
  <c r="AI50" i="14"/>
  <c r="AZ50" i="14"/>
  <c r="BX50" i="14"/>
  <c r="CR50" i="14"/>
  <c r="DH50" i="14"/>
  <c r="AM50" i="14"/>
  <c r="BS50" i="14"/>
  <c r="CY50" i="14"/>
  <c r="AO50" i="14"/>
  <c r="BU50" i="14"/>
  <c r="DA50" i="14"/>
  <c r="AQ50" i="14"/>
  <c r="BW50" i="14"/>
  <c r="DC50" i="14"/>
  <c r="BY50" i="14"/>
  <c r="DM50" i="14"/>
  <c r="CW50" i="14"/>
  <c r="Z50" i="14"/>
  <c r="CL50" i="14"/>
  <c r="AJ50" i="14"/>
  <c r="CJ50" i="14"/>
  <c r="DP50" i="14"/>
  <c r="CI50" i="14"/>
  <c r="BE50" i="14"/>
  <c r="DQ50" i="14"/>
  <c r="CM50" i="14"/>
  <c r="BA50" i="14"/>
  <c r="BF50" i="14"/>
  <c r="BP50" i="14"/>
  <c r="BC50" i="14"/>
  <c r="CK50" i="14"/>
  <c r="DS50" i="14"/>
  <c r="AT50" i="14"/>
  <c r="DF50" i="14"/>
  <c r="BD50" i="14"/>
  <c r="CV50" i="14"/>
  <c r="AU50" i="14"/>
  <c r="DG50" i="14"/>
  <c r="CC50" i="14"/>
  <c r="AY50" i="14"/>
  <c r="DK50" i="14"/>
  <c r="BI50" i="14"/>
  <c r="DR50" i="14"/>
  <c r="CZ50" i="14"/>
  <c r="DO50" i="14"/>
  <c r="BG50" i="14"/>
  <c r="CO50" i="14"/>
  <c r="X50" i="14"/>
  <c r="AW50" i="14"/>
  <c r="AK50" i="14"/>
  <c r="CE50" i="14"/>
  <c r="CA50" i="14"/>
  <c r="CF50" i="14"/>
  <c r="DI50" i="14"/>
  <c r="DL50" i="14"/>
  <c r="BZ50" i="14"/>
  <c r="DE50" i="14"/>
  <c r="AL58" i="14"/>
  <c r="BB58" i="14"/>
  <c r="BR58" i="14"/>
  <c r="CH58" i="14"/>
  <c r="CX58" i="14"/>
  <c r="DN58" i="14"/>
  <c r="AE58" i="14"/>
  <c r="AU58" i="14"/>
  <c r="BK58" i="14"/>
  <c r="CA58" i="14"/>
  <c r="CQ58" i="14"/>
  <c r="DG58" i="14"/>
  <c r="X58" i="14"/>
  <c r="AN58" i="14"/>
  <c r="BD58" i="14"/>
  <c r="BT58" i="14"/>
  <c r="CJ58" i="14"/>
  <c r="CZ58" i="14"/>
  <c r="DP58" i="14"/>
  <c r="BY58" i="14"/>
  <c r="AW58" i="14"/>
  <c r="DI58" i="14"/>
  <c r="CG58" i="14"/>
  <c r="Y58" i="14"/>
  <c r="DQ58" i="14"/>
  <c r="Z58" i="14"/>
  <c r="AP58" i="14"/>
  <c r="BF58" i="14"/>
  <c r="BV58" i="14"/>
  <c r="CL58" i="14"/>
  <c r="DB58" i="14"/>
  <c r="DR58" i="14"/>
  <c r="AI58" i="14"/>
  <c r="AY58" i="14"/>
  <c r="BO58" i="14"/>
  <c r="CE58" i="14"/>
  <c r="CU58" i="14"/>
  <c r="DK58" i="14"/>
  <c r="AB58" i="14"/>
  <c r="AR58" i="14"/>
  <c r="BH58" i="14"/>
  <c r="BX58" i="14"/>
  <c r="CN58" i="14"/>
  <c r="DD58" i="14"/>
  <c r="AC58" i="14"/>
  <c r="CO58" i="14"/>
  <c r="BM58" i="14"/>
  <c r="AK58" i="14"/>
  <c r="CW58" i="14"/>
  <c r="CK58" i="14"/>
  <c r="BE58" i="14"/>
  <c r="AT58" i="14"/>
  <c r="BZ58" i="14"/>
  <c r="DF58" i="14"/>
  <c r="AM58" i="14"/>
  <c r="BS58" i="14"/>
  <c r="CY58" i="14"/>
  <c r="AF58" i="14"/>
  <c r="BL58" i="14"/>
  <c r="CR58" i="14"/>
  <c r="AS58" i="14"/>
  <c r="CC58" i="14"/>
  <c r="DM58" i="14"/>
  <c r="BJ58" i="14"/>
  <c r="W58" i="14"/>
  <c r="CI58" i="14"/>
  <c r="AV58" i="14"/>
  <c r="CB58" i="14"/>
  <c r="DE58" i="14"/>
  <c r="AO58" i="14"/>
  <c r="AX58" i="14"/>
  <c r="CD58" i="14"/>
  <c r="DJ58" i="14"/>
  <c r="AQ58" i="14"/>
  <c r="BW58" i="14"/>
  <c r="DC58" i="14"/>
  <c r="AJ58" i="14"/>
  <c r="BP58" i="14"/>
  <c r="CV58" i="14"/>
  <c r="BI58" i="14"/>
  <c r="CS58" i="14"/>
  <c r="BU58" i="14"/>
  <c r="AD58" i="14"/>
  <c r="CP58" i="14"/>
  <c r="BC58" i="14"/>
  <c r="DO58" i="14"/>
  <c r="DH58" i="14"/>
  <c r="BA58" i="14"/>
  <c r="BN58" i="14"/>
  <c r="CM58" i="14"/>
  <c r="DL58" i="14"/>
  <c r="AA58" i="14"/>
  <c r="BQ58" i="14"/>
  <c r="AH58" i="14"/>
  <c r="CF58" i="14"/>
  <c r="CT58" i="14"/>
  <c r="DS58" i="14"/>
  <c r="AG58" i="14"/>
  <c r="AZ58" i="14"/>
  <c r="BG58" i="14"/>
  <c r="DA58" i="14"/>
  <c r="Y66" i="14"/>
  <c r="AO66" i="14"/>
  <c r="BE66" i="14"/>
  <c r="BU66" i="14"/>
  <c r="CK66" i="14"/>
  <c r="DA66" i="14"/>
  <c r="DQ66" i="14"/>
  <c r="AL66" i="14"/>
  <c r="BB66" i="14"/>
  <c r="BR66" i="14"/>
  <c r="CH66" i="14"/>
  <c r="CX66" i="14"/>
  <c r="DN66" i="14"/>
  <c r="AE66" i="14"/>
  <c r="AU66" i="14"/>
  <c r="BK66" i="14"/>
  <c r="CA66" i="14"/>
  <c r="CQ66" i="14"/>
  <c r="DG66" i="14"/>
  <c r="AJ66" i="14"/>
  <c r="CV66" i="14"/>
  <c r="BD66" i="14"/>
  <c r="DP66" i="14"/>
  <c r="BX66" i="14"/>
  <c r="CR66" i="14"/>
  <c r="CB66" i="14"/>
  <c r="AC66" i="14"/>
  <c r="AS66" i="14"/>
  <c r="BI66" i="14"/>
  <c r="BY66" i="14"/>
  <c r="CO66" i="14"/>
  <c r="DE66" i="14"/>
  <c r="Z66" i="14"/>
  <c r="AP66" i="14"/>
  <c r="BF66" i="14"/>
  <c r="BV66" i="14"/>
  <c r="CL66" i="14"/>
  <c r="DB66" i="14"/>
  <c r="DR66" i="14"/>
  <c r="AI66" i="14"/>
  <c r="AY66" i="14"/>
  <c r="BO66" i="14"/>
  <c r="CE66" i="14"/>
  <c r="CU66" i="14"/>
  <c r="DK66" i="14"/>
  <c r="AZ66" i="14"/>
  <c r="DL66" i="14"/>
  <c r="BT66" i="14"/>
  <c r="AB66" i="14"/>
  <c r="CN66" i="14"/>
  <c r="AV66" i="14"/>
  <c r="AK66" i="14"/>
  <c r="BQ66" i="14"/>
  <c r="CW66" i="14"/>
  <c r="AH66" i="14"/>
  <c r="BN66" i="14"/>
  <c r="CT66" i="14"/>
  <c r="AA66" i="14"/>
  <c r="BG66" i="14"/>
  <c r="CM66" i="14"/>
  <c r="DS66" i="14"/>
  <c r="AN66" i="14"/>
  <c r="BH66" i="14"/>
  <c r="BL66" i="14"/>
  <c r="AW66" i="14"/>
  <c r="CC66" i="14"/>
  <c r="DI66" i="14"/>
  <c r="AT66" i="14"/>
  <c r="BZ66" i="14"/>
  <c r="DF66" i="14"/>
  <c r="AM66" i="14"/>
  <c r="BS66" i="14"/>
  <c r="CY66" i="14"/>
  <c r="BP66" i="14"/>
  <c r="CJ66" i="14"/>
  <c r="DD66" i="14"/>
  <c r="BM66" i="14"/>
  <c r="AD66" i="14"/>
  <c r="CP66" i="14"/>
  <c r="BC66" i="14"/>
  <c r="DO66" i="14"/>
  <c r="AR66" i="14"/>
  <c r="AG66" i="14"/>
  <c r="BJ66" i="14"/>
  <c r="CI66" i="14"/>
  <c r="DH66" i="14"/>
  <c r="CG66" i="14"/>
  <c r="AX66" i="14"/>
  <c r="DJ66" i="14"/>
  <c r="BW66" i="14"/>
  <c r="CF66" i="14"/>
  <c r="AF66" i="14"/>
  <c r="CS66" i="14"/>
  <c r="W66" i="14"/>
  <c r="X66" i="14"/>
  <c r="DM66" i="14"/>
  <c r="CZ66" i="14"/>
  <c r="DC66" i="14"/>
  <c r="CD66" i="14"/>
  <c r="AQ66" i="14"/>
  <c r="BA66" i="14"/>
  <c r="Y98" i="14"/>
  <c r="AO98" i="14"/>
  <c r="BE98" i="14"/>
  <c r="BU98" i="14"/>
  <c r="CK98" i="14"/>
  <c r="DA98" i="14"/>
  <c r="DQ98" i="14"/>
  <c r="AU98" i="14"/>
  <c r="CA98" i="14"/>
  <c r="DG98" i="14"/>
  <c r="AH98" i="14"/>
  <c r="AX98" i="14"/>
  <c r="BN98" i="14"/>
  <c r="CD98" i="14"/>
  <c r="CT98" i="14"/>
  <c r="DJ98" i="14"/>
  <c r="AI98" i="14"/>
  <c r="BO98" i="14"/>
  <c r="CU98" i="14"/>
  <c r="X98" i="14"/>
  <c r="CJ98" i="14"/>
  <c r="CF98" i="14"/>
  <c r="BH98" i="14"/>
  <c r="AF98" i="14"/>
  <c r="CR98" i="14"/>
  <c r="CV98" i="14"/>
  <c r="AK98" i="14"/>
  <c r="BI98" i="14"/>
  <c r="CC98" i="14"/>
  <c r="CW98" i="14"/>
  <c r="W98" i="14"/>
  <c r="BK98" i="14"/>
  <c r="CY98" i="14"/>
  <c r="AL98" i="14"/>
  <c r="BF98" i="14"/>
  <c r="BZ98" i="14"/>
  <c r="CX98" i="14"/>
  <c r="DR98" i="14"/>
  <c r="BG98" i="14"/>
  <c r="DC98" i="14"/>
  <c r="BD98" i="14"/>
  <c r="AZ98" i="14"/>
  <c r="BX98" i="14"/>
  <c r="BL98" i="14"/>
  <c r="BP98" i="14"/>
  <c r="AC98" i="14"/>
  <c r="BQ98" i="14"/>
  <c r="DI98" i="14"/>
  <c r="CI98" i="14"/>
  <c r="AT98" i="14"/>
  <c r="CL98" i="14"/>
  <c r="AQ98" i="14"/>
  <c r="DS98" i="14"/>
  <c r="AB98" i="14"/>
  <c r="DH98" i="14"/>
  <c r="AS98" i="14"/>
  <c r="BM98" i="14"/>
  <c r="CG98" i="14"/>
  <c r="DE98" i="14"/>
  <c r="AE98" i="14"/>
  <c r="BS98" i="14"/>
  <c r="DO98" i="14"/>
  <c r="AP98" i="14"/>
  <c r="BJ98" i="14"/>
  <c r="CH98" i="14"/>
  <c r="DB98" i="14"/>
  <c r="AA98" i="14"/>
  <c r="BW98" i="14"/>
  <c r="DK98" i="14"/>
  <c r="BT98" i="14"/>
  <c r="DL98" i="14"/>
  <c r="CN98" i="14"/>
  <c r="CB98" i="14"/>
  <c r="AW98" i="14"/>
  <c r="CO98" i="14"/>
  <c r="AM98" i="14"/>
  <c r="Z98" i="14"/>
  <c r="BR98" i="14"/>
  <c r="DF98" i="14"/>
  <c r="CE98" i="14"/>
  <c r="CZ98" i="14"/>
  <c r="DD98" i="14"/>
  <c r="CS98" i="14"/>
  <c r="AD98" i="14"/>
  <c r="DN98" i="14"/>
  <c r="DP98" i="14"/>
  <c r="BC98" i="14"/>
  <c r="CM98" i="14"/>
  <c r="BY98" i="14"/>
  <c r="AN98" i="14"/>
  <c r="AG98" i="14"/>
  <c r="DM98" i="14"/>
  <c r="BB98" i="14"/>
  <c r="AY98" i="14"/>
  <c r="AR98" i="14"/>
  <c r="BA98" i="14"/>
  <c r="BV98" i="14"/>
  <c r="AV98" i="14"/>
  <c r="CQ98" i="14"/>
  <c r="CP98" i="14"/>
  <c r="AJ98" i="14"/>
  <c r="N98" i="14"/>
  <c r="L98" i="14"/>
  <c r="GG20" i="14"/>
  <c r="FA20" i="14"/>
  <c r="FN20" i="14"/>
  <c r="GO20" i="14"/>
  <c r="EC20" i="14"/>
  <c r="FF20" i="14"/>
  <c r="HA20" i="14"/>
  <c r="FU20" i="14"/>
  <c r="EO20" i="14"/>
  <c r="HF20" i="14"/>
  <c r="FZ20" i="14"/>
  <c r="ET20" i="14"/>
  <c r="HP20" i="14"/>
  <c r="GZ20" i="14"/>
  <c r="GJ20" i="14"/>
  <c r="FT20" i="14"/>
  <c r="FD20" i="14"/>
  <c r="EN20" i="14"/>
  <c r="DX20" i="14"/>
  <c r="HG20" i="14"/>
  <c r="GQ20" i="14"/>
  <c r="GA20" i="14"/>
  <c r="FK20" i="14"/>
  <c r="EU20" i="14"/>
  <c r="EE20" i="14"/>
  <c r="L80" i="14"/>
  <c r="AS9" i="14"/>
  <c r="AL38" i="14"/>
  <c r="AH38" i="14"/>
  <c r="DQ38" i="14"/>
  <c r="BM38" i="14"/>
  <c r="BA38" i="14"/>
  <c r="W38" i="14"/>
  <c r="DE38" i="14"/>
  <c r="AB38" i="14"/>
  <c r="BJ38" i="14"/>
  <c r="BL38" i="14"/>
  <c r="CT38" i="14"/>
  <c r="BY38" i="14"/>
  <c r="CV38" i="14"/>
  <c r="DO38" i="14"/>
  <c r="AI38" i="14"/>
  <c r="AX38" i="14"/>
  <c r="AS38" i="14"/>
  <c r="CR38" i="14"/>
  <c r="DK38" i="14"/>
  <c r="AA38" i="14"/>
  <c r="AT38" i="14"/>
  <c r="CF38" i="14"/>
  <c r="AV38" i="14"/>
  <c r="AR38" i="14"/>
  <c r="AC38" i="14"/>
  <c r="AP38" i="14"/>
  <c r="BE38" i="14"/>
  <c r="CI38" i="14"/>
  <c r="CO38" i="14"/>
  <c r="DS38" i="14"/>
  <c r="BF38" i="14"/>
  <c r="CK38" i="14"/>
  <c r="CB38" i="14"/>
  <c r="CU38" i="14"/>
  <c r="DJ38" i="14"/>
  <c r="AD38" i="14"/>
  <c r="BU38" i="14"/>
  <c r="BX38" i="14"/>
  <c r="CM38" i="14"/>
  <c r="DF38" i="14"/>
  <c r="Z38" i="14"/>
  <c r="AW38" i="14"/>
  <c r="DC38" i="14"/>
  <c r="BP38" i="14"/>
  <c r="DD38" i="14"/>
  <c r="AK38" i="14"/>
  <c r="BC38" i="14"/>
  <c r="AG38" i="14"/>
  <c r="AF38" i="14"/>
  <c r="BN38" i="14"/>
  <c r="CC38" i="14"/>
  <c r="CG38" i="14"/>
  <c r="BT38" i="14"/>
  <c r="DG38" i="14"/>
  <c r="AU38" i="14"/>
  <c r="CH38" i="14"/>
  <c r="BQ38" i="14"/>
  <c r="DR38" i="14"/>
  <c r="CD38" i="14"/>
  <c r="BG38" i="14"/>
  <c r="AQ38" i="14"/>
  <c r="CE38" i="14"/>
  <c r="BH38" i="14"/>
  <c r="CP38" i="14"/>
  <c r="CW38" i="14"/>
  <c r="BS38" i="14"/>
  <c r="BI38" i="14"/>
  <c r="DP38" i="14"/>
  <c r="BD38" i="14"/>
  <c r="CQ38" i="14"/>
  <c r="AE38" i="14"/>
  <c r="BR38" i="14"/>
  <c r="AM38" i="14"/>
  <c r="AJ38" i="14"/>
  <c r="AY38" i="14"/>
  <c r="CZ38" i="14"/>
  <c r="CA38" i="14"/>
  <c r="BB38" i="14"/>
  <c r="CY38" i="14"/>
  <c r="CN38" i="14"/>
  <c r="DH38" i="14"/>
  <c r="BW38" i="14"/>
  <c r="CL38" i="14"/>
  <c r="DI38" i="14"/>
  <c r="CJ38" i="14"/>
  <c r="BK38" i="14"/>
  <c r="DM38" i="14"/>
  <c r="X38" i="14"/>
  <c r="BZ38" i="14"/>
  <c r="DB38" i="14"/>
  <c r="BV38" i="14"/>
  <c r="DL38" i="14"/>
  <c r="DA38" i="14"/>
  <c r="DN38" i="14"/>
  <c r="BO38" i="14"/>
  <c r="Y38" i="14"/>
  <c r="AZ38" i="14"/>
  <c r="AO38" i="14"/>
  <c r="CS38" i="14"/>
  <c r="AN38" i="14"/>
  <c r="CX38" i="14"/>
  <c r="AL46" i="14"/>
  <c r="BB46" i="14"/>
  <c r="BR46" i="14"/>
  <c r="CH46" i="14"/>
  <c r="CX46" i="14"/>
  <c r="DN46" i="14"/>
  <c r="AE46" i="14"/>
  <c r="AU46" i="14"/>
  <c r="BK46" i="14"/>
  <c r="CA46" i="14"/>
  <c r="CQ46" i="14"/>
  <c r="DG46" i="14"/>
  <c r="X46" i="14"/>
  <c r="AN46" i="14"/>
  <c r="BD46" i="14"/>
  <c r="BT46" i="14"/>
  <c r="CJ46" i="14"/>
  <c r="CZ46" i="14"/>
  <c r="DP46" i="14"/>
  <c r="BU46" i="14"/>
  <c r="AC46" i="14"/>
  <c r="CO46" i="14"/>
  <c r="BM46" i="14"/>
  <c r="CG46" i="14"/>
  <c r="DM46" i="14"/>
  <c r="Z46" i="14"/>
  <c r="AP46" i="14"/>
  <c r="BF46" i="14"/>
  <c r="BV46" i="14"/>
  <c r="CL46" i="14"/>
  <c r="DB46" i="14"/>
  <c r="DR46" i="14"/>
  <c r="AI46" i="14"/>
  <c r="AY46" i="14"/>
  <c r="BO46" i="14"/>
  <c r="CE46" i="14"/>
  <c r="CU46" i="14"/>
  <c r="DK46" i="14"/>
  <c r="AB46" i="14"/>
  <c r="AR46" i="14"/>
  <c r="BH46" i="14"/>
  <c r="BX46" i="14"/>
  <c r="CN46" i="14"/>
  <c r="DD46" i="14"/>
  <c r="Y46" i="14"/>
  <c r="CK46" i="14"/>
  <c r="AS46" i="14"/>
  <c r="DE46" i="14"/>
  <c r="CC46" i="14"/>
  <c r="AK46" i="14"/>
  <c r="BQ46" i="14"/>
  <c r="AX46" i="14"/>
  <c r="CD46" i="14"/>
  <c r="DJ46" i="14"/>
  <c r="AQ46" i="14"/>
  <c r="BW46" i="14"/>
  <c r="DC46" i="14"/>
  <c r="AJ46" i="14"/>
  <c r="BP46" i="14"/>
  <c r="CV46" i="14"/>
  <c r="BE46" i="14"/>
  <c r="BY46" i="14"/>
  <c r="DI46" i="14"/>
  <c r="AD46" i="14"/>
  <c r="BJ46" i="14"/>
  <c r="CP46" i="14"/>
  <c r="W46" i="14"/>
  <c r="BC46" i="14"/>
  <c r="CI46" i="14"/>
  <c r="DO46" i="14"/>
  <c r="AV46" i="14"/>
  <c r="CB46" i="14"/>
  <c r="DH46" i="14"/>
  <c r="DA46" i="14"/>
  <c r="AG46" i="14"/>
  <c r="CW46" i="14"/>
  <c r="AH46" i="14"/>
  <c r="BN46" i="14"/>
  <c r="CT46" i="14"/>
  <c r="AA46" i="14"/>
  <c r="BG46" i="14"/>
  <c r="CM46" i="14"/>
  <c r="DS46" i="14"/>
  <c r="AZ46" i="14"/>
  <c r="CF46" i="14"/>
  <c r="DL46" i="14"/>
  <c r="DQ46" i="14"/>
  <c r="AW46" i="14"/>
  <c r="BA46" i="14"/>
  <c r="BZ46" i="14"/>
  <c r="CY46" i="14"/>
  <c r="AO46" i="14"/>
  <c r="BL46" i="14"/>
  <c r="DF46" i="14"/>
  <c r="AF46" i="14"/>
  <c r="BI46" i="14"/>
  <c r="AM46" i="14"/>
  <c r="CS46" i="14"/>
  <c r="AT46" i="14"/>
  <c r="BS46" i="14"/>
  <c r="CR46" i="14"/>
  <c r="AF74" i="14"/>
  <c r="AV74" i="14"/>
  <c r="BL74" i="14"/>
  <c r="CB74" i="14"/>
  <c r="CR74" i="14"/>
  <c r="DH74" i="14"/>
  <c r="AC74" i="14"/>
  <c r="AS74" i="14"/>
  <c r="BI74" i="14"/>
  <c r="BY74" i="14"/>
  <c r="CO74" i="14"/>
  <c r="DE74" i="14"/>
  <c r="Z74" i="14"/>
  <c r="AP74" i="14"/>
  <c r="BF74" i="14"/>
  <c r="BV74" i="14"/>
  <c r="CL74" i="14"/>
  <c r="DB74" i="14"/>
  <c r="DR74" i="14"/>
  <c r="CE74" i="14"/>
  <c r="BW74" i="14"/>
  <c r="DG74" i="14"/>
  <c r="BS74" i="14"/>
  <c r="AA74" i="14"/>
  <c r="AE74" i="14"/>
  <c r="AJ74" i="14"/>
  <c r="AZ74" i="14"/>
  <c r="BP74" i="14"/>
  <c r="CF74" i="14"/>
  <c r="CV74" i="14"/>
  <c r="DL74" i="14"/>
  <c r="AG74" i="14"/>
  <c r="AW74" i="14"/>
  <c r="BM74" i="14"/>
  <c r="CC74" i="14"/>
  <c r="CS74" i="14"/>
  <c r="DI74" i="14"/>
  <c r="AD74" i="14"/>
  <c r="AT74" i="14"/>
  <c r="BJ74" i="14"/>
  <c r="BZ74" i="14"/>
  <c r="CP74" i="14"/>
  <c r="DF74" i="14"/>
  <c r="AI74" i="14"/>
  <c r="CU74" i="14"/>
  <c r="DC74" i="14"/>
  <c r="W74" i="14"/>
  <c r="CI74" i="14"/>
  <c r="BG74" i="14"/>
  <c r="BK74" i="14"/>
  <c r="X74" i="14"/>
  <c r="BD74" i="14"/>
  <c r="CJ74" i="14"/>
  <c r="DP74" i="14"/>
  <c r="BA74" i="14"/>
  <c r="CG74" i="14"/>
  <c r="DM74" i="14"/>
  <c r="AX74" i="14"/>
  <c r="CD74" i="14"/>
  <c r="DJ74" i="14"/>
  <c r="DK74" i="14"/>
  <c r="AM74" i="14"/>
  <c r="CM74" i="14"/>
  <c r="BT74" i="14"/>
  <c r="AK74" i="14"/>
  <c r="CW74" i="14"/>
  <c r="BN74" i="14"/>
  <c r="AY74" i="14"/>
  <c r="CY74" i="14"/>
  <c r="AB74" i="14"/>
  <c r="BH74" i="14"/>
  <c r="CN74" i="14"/>
  <c r="Y74" i="14"/>
  <c r="BE74" i="14"/>
  <c r="CK74" i="14"/>
  <c r="DQ74" i="14"/>
  <c r="BB74" i="14"/>
  <c r="CH74" i="14"/>
  <c r="DN74" i="14"/>
  <c r="AQ74" i="14"/>
  <c r="BC74" i="14"/>
  <c r="DS74" i="14"/>
  <c r="AN74" i="14"/>
  <c r="CZ74" i="14"/>
  <c r="BQ74" i="14"/>
  <c r="AH74" i="14"/>
  <c r="CT74" i="14"/>
  <c r="AU74" i="14"/>
  <c r="CQ74" i="14"/>
  <c r="AR74" i="14"/>
  <c r="BU74" i="14"/>
  <c r="CX74" i="14"/>
  <c r="AL74" i="14"/>
  <c r="CA74" i="14"/>
  <c r="AO74" i="14"/>
  <c r="DO74" i="14"/>
  <c r="BX74" i="14"/>
  <c r="DA74" i="14"/>
  <c r="BO74" i="14"/>
  <c r="DD74" i="14"/>
  <c r="BR74" i="14"/>
  <c r="AC102" i="14"/>
  <c r="AS102" i="14"/>
  <c r="BI102" i="14"/>
  <c r="BY102" i="14"/>
  <c r="CO102" i="14"/>
  <c r="DE102" i="14"/>
  <c r="AA102" i="14"/>
  <c r="BG102" i="14"/>
  <c r="CM102" i="14"/>
  <c r="DS102" i="14"/>
  <c r="AL102" i="14"/>
  <c r="BB102" i="14"/>
  <c r="BR102" i="14"/>
  <c r="CH102" i="14"/>
  <c r="CX102" i="14"/>
  <c r="DN102" i="14"/>
  <c r="AM102" i="14"/>
  <c r="BS102" i="14"/>
  <c r="CY102" i="14"/>
  <c r="AN102" i="14"/>
  <c r="CZ102" i="14"/>
  <c r="DL102" i="14"/>
  <c r="BX102" i="14"/>
  <c r="AV102" i="14"/>
  <c r="DH102" i="14"/>
  <c r="AG102" i="14"/>
  <c r="AW102" i="14"/>
  <c r="BM102" i="14"/>
  <c r="CC102" i="14"/>
  <c r="CS102" i="14"/>
  <c r="DI102" i="14"/>
  <c r="AI102" i="14"/>
  <c r="BO102" i="14"/>
  <c r="CU102" i="14"/>
  <c r="Z102" i="14"/>
  <c r="AP102" i="14"/>
  <c r="BF102" i="14"/>
  <c r="BV102" i="14"/>
  <c r="CL102" i="14"/>
  <c r="DB102" i="14"/>
  <c r="DR102" i="14"/>
  <c r="AU102" i="14"/>
  <c r="CA102" i="14"/>
  <c r="DG102" i="14"/>
  <c r="BD102" i="14"/>
  <c r="DP102" i="14"/>
  <c r="AB102" i="14"/>
  <c r="CN102" i="14"/>
  <c r="BL102" i="14"/>
  <c r="AJ102" i="14"/>
  <c r="Y102" i="14"/>
  <c r="BE102" i="14"/>
  <c r="CK102" i="14"/>
  <c r="DQ102" i="14"/>
  <c r="CE102" i="14"/>
  <c r="AH102" i="14"/>
  <c r="BN102" i="14"/>
  <c r="CT102" i="14"/>
  <c r="AE102" i="14"/>
  <c r="CQ102" i="14"/>
  <c r="CJ102" i="14"/>
  <c r="BH102" i="14"/>
  <c r="CR102" i="14"/>
  <c r="AO102" i="14"/>
  <c r="DA102" i="14"/>
  <c r="DK102" i="14"/>
  <c r="DJ102" i="14"/>
  <c r="X102" i="14"/>
  <c r="AF102" i="14"/>
  <c r="AK102" i="14"/>
  <c r="BQ102" i="14"/>
  <c r="CW102" i="14"/>
  <c r="AQ102" i="14"/>
  <c r="DC102" i="14"/>
  <c r="AT102" i="14"/>
  <c r="BZ102" i="14"/>
  <c r="DF102" i="14"/>
  <c r="BC102" i="14"/>
  <c r="DO102" i="14"/>
  <c r="AZ102" i="14"/>
  <c r="DD102" i="14"/>
  <c r="BP102" i="14"/>
  <c r="BU102" i="14"/>
  <c r="AY102" i="14"/>
  <c r="AX102" i="14"/>
  <c r="CD102" i="14"/>
  <c r="BK102" i="14"/>
  <c r="CF102" i="14"/>
  <c r="CV102" i="14"/>
  <c r="BW102" i="14"/>
  <c r="W102" i="14"/>
  <c r="CB102" i="14"/>
  <c r="BJ102" i="14"/>
  <c r="DM102" i="14"/>
  <c r="BA102" i="14"/>
  <c r="AD102" i="14"/>
  <c r="CI102" i="14"/>
  <c r="CG102" i="14"/>
  <c r="BT102" i="14"/>
  <c r="CP102" i="14"/>
  <c r="AR102" i="14"/>
  <c r="AD47" i="14"/>
  <c r="AT47" i="14"/>
  <c r="BJ47" i="14"/>
  <c r="BZ47" i="14"/>
  <c r="CP47" i="14"/>
  <c r="DF47" i="14"/>
  <c r="W47" i="14"/>
  <c r="AM47" i="14"/>
  <c r="BC47" i="14"/>
  <c r="BS47" i="14"/>
  <c r="CI47" i="14"/>
  <c r="CY47" i="14"/>
  <c r="DO47" i="14"/>
  <c r="AF47" i="14"/>
  <c r="AV47" i="14"/>
  <c r="BL47" i="14"/>
  <c r="CB47" i="14"/>
  <c r="CR47" i="14"/>
  <c r="DH47" i="14"/>
  <c r="AW47" i="14"/>
  <c r="DI47" i="14"/>
  <c r="CG47" i="14"/>
  <c r="AO47" i="14"/>
  <c r="DA47" i="14"/>
  <c r="CO47" i="14"/>
  <c r="AH47" i="14"/>
  <c r="AX47" i="14"/>
  <c r="BN47" i="14"/>
  <c r="CD47" i="14"/>
  <c r="CT47" i="14"/>
  <c r="DJ47" i="14"/>
  <c r="AA47" i="14"/>
  <c r="AQ47" i="14"/>
  <c r="BG47" i="14"/>
  <c r="BW47" i="14"/>
  <c r="CM47" i="14"/>
  <c r="DC47" i="14"/>
  <c r="DS47" i="14"/>
  <c r="AJ47" i="14"/>
  <c r="AZ47" i="14"/>
  <c r="BP47" i="14"/>
  <c r="CF47" i="14"/>
  <c r="CV47" i="14"/>
  <c r="DL47" i="14"/>
  <c r="BM47" i="14"/>
  <c r="AK47" i="14"/>
  <c r="CW47" i="14"/>
  <c r="BE47" i="14"/>
  <c r="DQ47" i="14"/>
  <c r="AS47" i="14"/>
  <c r="AP47" i="14"/>
  <c r="BV47" i="14"/>
  <c r="DB47" i="14"/>
  <c r="AI47" i="14"/>
  <c r="BO47" i="14"/>
  <c r="CU47" i="14"/>
  <c r="AB47" i="14"/>
  <c r="BH47" i="14"/>
  <c r="CN47" i="14"/>
  <c r="AG47" i="14"/>
  <c r="BQ47" i="14"/>
  <c r="CK47" i="14"/>
  <c r="BI47" i="14"/>
  <c r="BB47" i="14"/>
  <c r="CH47" i="14"/>
  <c r="DN47" i="14"/>
  <c r="AU47" i="14"/>
  <c r="CA47" i="14"/>
  <c r="DG47" i="14"/>
  <c r="AN47" i="14"/>
  <c r="BT47" i="14"/>
  <c r="CZ47" i="14"/>
  <c r="CC47" i="14"/>
  <c r="DM47" i="14"/>
  <c r="BY47" i="14"/>
  <c r="BR47" i="14"/>
  <c r="AE47" i="14"/>
  <c r="CQ47" i="14"/>
  <c r="BD47" i="14"/>
  <c r="DP47" i="14"/>
  <c r="BU47" i="14"/>
  <c r="CX47" i="14"/>
  <c r="X47" i="14"/>
  <c r="BA47" i="14"/>
  <c r="Z47" i="14"/>
  <c r="CL47" i="14"/>
  <c r="AY47" i="14"/>
  <c r="DK47" i="14"/>
  <c r="BX47" i="14"/>
  <c r="CS47" i="14"/>
  <c r="AC47" i="14"/>
  <c r="AL47" i="14"/>
  <c r="BK47" i="14"/>
  <c r="CJ47" i="14"/>
  <c r="DE47" i="14"/>
  <c r="CE47" i="14"/>
  <c r="DD47" i="14"/>
  <c r="DR47" i="14"/>
  <c r="AR47" i="14"/>
  <c r="BF47" i="14"/>
  <c r="Y47" i="14"/>
  <c r="AC67" i="14"/>
  <c r="AS67" i="14"/>
  <c r="BI67" i="14"/>
  <c r="BY67" i="14"/>
  <c r="CO67" i="14"/>
  <c r="DE67" i="14"/>
  <c r="Z67" i="14"/>
  <c r="AP67" i="14"/>
  <c r="BF67" i="14"/>
  <c r="BV67" i="14"/>
  <c r="CL67" i="14"/>
  <c r="DB67" i="14"/>
  <c r="DR67" i="14"/>
  <c r="AI67" i="14"/>
  <c r="AY67" i="14"/>
  <c r="BO67" i="14"/>
  <c r="AG67" i="14"/>
  <c r="AW67" i="14"/>
  <c r="BM67" i="14"/>
  <c r="CC67" i="14"/>
  <c r="CS67" i="14"/>
  <c r="DI67" i="14"/>
  <c r="AD67" i="14"/>
  <c r="AT67" i="14"/>
  <c r="BJ67" i="14"/>
  <c r="AO67" i="14"/>
  <c r="BU67" i="14"/>
  <c r="DA67" i="14"/>
  <c r="AL67" i="14"/>
  <c r="BR67" i="14"/>
  <c r="CP67" i="14"/>
  <c r="DJ67" i="14"/>
  <c r="AE67" i="14"/>
  <c r="BC67" i="14"/>
  <c r="BW67" i="14"/>
  <c r="CM67" i="14"/>
  <c r="DC67" i="14"/>
  <c r="DS67" i="14"/>
  <c r="BX67" i="14"/>
  <c r="AV67" i="14"/>
  <c r="DH67" i="14"/>
  <c r="CF67" i="14"/>
  <c r="CJ67" i="14"/>
  <c r="CZ67" i="14"/>
  <c r="BA67" i="14"/>
  <c r="CG67" i="14"/>
  <c r="DM67" i="14"/>
  <c r="AX67" i="14"/>
  <c r="BZ67" i="14"/>
  <c r="CT67" i="14"/>
  <c r="DN67" i="14"/>
  <c r="AM67" i="14"/>
  <c r="BG67" i="14"/>
  <c r="CA67" i="14"/>
  <c r="CQ67" i="14"/>
  <c r="DG67" i="14"/>
  <c r="AB67" i="14"/>
  <c r="CN67" i="14"/>
  <c r="BL67" i="14"/>
  <c r="AJ67" i="14"/>
  <c r="CV67" i="14"/>
  <c r="BD67" i="14"/>
  <c r="DP67" i="14"/>
  <c r="AK67" i="14"/>
  <c r="CW67" i="14"/>
  <c r="BN67" i="14"/>
  <c r="DF67" i="14"/>
  <c r="AU67" i="14"/>
  <c r="CI67" i="14"/>
  <c r="DO67" i="14"/>
  <c r="AF67" i="14"/>
  <c r="BP67" i="14"/>
  <c r="AN67" i="14"/>
  <c r="BE67" i="14"/>
  <c r="DQ67" i="14"/>
  <c r="CD67" i="14"/>
  <c r="W67" i="14"/>
  <c r="BK67" i="14"/>
  <c r="CU67" i="14"/>
  <c r="AR67" i="14"/>
  <c r="CB67" i="14"/>
  <c r="DL67" i="14"/>
  <c r="BQ67" i="14"/>
  <c r="CH67" i="14"/>
  <c r="BS67" i="14"/>
  <c r="BH67" i="14"/>
  <c r="X67" i="14"/>
  <c r="CK67" i="14"/>
  <c r="CX67" i="14"/>
  <c r="CE67" i="14"/>
  <c r="DD67" i="14"/>
  <c r="BT67" i="14"/>
  <c r="AH67" i="14"/>
  <c r="CY67" i="14"/>
  <c r="AA67" i="14"/>
  <c r="BB67" i="14"/>
  <c r="DK67" i="14"/>
  <c r="CR67" i="14"/>
  <c r="AQ67" i="14"/>
  <c r="Y67" i="14"/>
  <c r="AZ67" i="14"/>
  <c r="AJ79" i="14"/>
  <c r="AZ79" i="14"/>
  <c r="BP79" i="14"/>
  <c r="CF79" i="14"/>
  <c r="CV79" i="14"/>
  <c r="DL79" i="14"/>
  <c r="AG79" i="14"/>
  <c r="AW79" i="14"/>
  <c r="BM79" i="14"/>
  <c r="CC79" i="14"/>
  <c r="CS79" i="14"/>
  <c r="DI79" i="14"/>
  <c r="AD79" i="14"/>
  <c r="AT79" i="14"/>
  <c r="BJ79" i="14"/>
  <c r="BZ79" i="14"/>
  <c r="CP79" i="14"/>
  <c r="DF79" i="14"/>
  <c r="AA79" i="14"/>
  <c r="CM79" i="14"/>
  <c r="CE79" i="14"/>
  <c r="CY79" i="14"/>
  <c r="BK79" i="14"/>
  <c r="AI79" i="14"/>
  <c r="BC79" i="14"/>
  <c r="X79" i="14"/>
  <c r="AN79" i="14"/>
  <c r="BD79" i="14"/>
  <c r="BT79" i="14"/>
  <c r="CJ79" i="14"/>
  <c r="CZ79" i="14"/>
  <c r="DP79" i="14"/>
  <c r="AK79" i="14"/>
  <c r="BA79" i="14"/>
  <c r="BQ79" i="14"/>
  <c r="CG79" i="14"/>
  <c r="CW79" i="14"/>
  <c r="DM79" i="14"/>
  <c r="AH79" i="14"/>
  <c r="AX79" i="14"/>
  <c r="BN79" i="14"/>
  <c r="CD79" i="14"/>
  <c r="CT79" i="14"/>
  <c r="DJ79" i="14"/>
  <c r="AQ79" i="14"/>
  <c r="DC79" i="14"/>
  <c r="DK79" i="14"/>
  <c r="DO79" i="14"/>
  <c r="CA79" i="14"/>
  <c r="BO79" i="14"/>
  <c r="CI79" i="14"/>
  <c r="AR79" i="14"/>
  <c r="BX79" i="14"/>
  <c r="DD79" i="14"/>
  <c r="AO79" i="14"/>
  <c r="BU79" i="14"/>
  <c r="DA79" i="14"/>
  <c r="AL79" i="14"/>
  <c r="BR79" i="14"/>
  <c r="CX79" i="14"/>
  <c r="BG79" i="14"/>
  <c r="AM79" i="14"/>
  <c r="CQ79" i="14"/>
  <c r="AV79" i="14"/>
  <c r="CB79" i="14"/>
  <c r="DH79" i="14"/>
  <c r="AS79" i="14"/>
  <c r="BY79" i="14"/>
  <c r="DE79" i="14"/>
  <c r="AP79" i="14"/>
  <c r="BV79" i="14"/>
  <c r="DB79" i="14"/>
  <c r="BW79" i="14"/>
  <c r="BS79" i="14"/>
  <c r="DG79" i="14"/>
  <c r="AB79" i="14"/>
  <c r="CN79" i="14"/>
  <c r="BE79" i="14"/>
  <c r="DQ79" i="14"/>
  <c r="CH79" i="14"/>
  <c r="DS79" i="14"/>
  <c r="CU79" i="14"/>
  <c r="AF79" i="14"/>
  <c r="CR79" i="14"/>
  <c r="BI79" i="14"/>
  <c r="Z79" i="14"/>
  <c r="CL79" i="14"/>
  <c r="AY79" i="14"/>
  <c r="W79" i="14"/>
  <c r="Y79" i="14"/>
  <c r="BB79" i="14"/>
  <c r="AE79" i="14"/>
  <c r="CK79" i="14"/>
  <c r="AC79" i="14"/>
  <c r="BF79" i="14"/>
  <c r="AU79" i="14"/>
  <c r="BH79" i="14"/>
  <c r="DN79" i="14"/>
  <c r="CO79" i="14"/>
  <c r="BL79" i="14"/>
  <c r="DR79" i="14"/>
  <c r="AJ83" i="14"/>
  <c r="AZ83" i="14"/>
  <c r="BP83" i="14"/>
  <c r="CF83" i="14"/>
  <c r="CV83" i="14"/>
  <c r="DL83" i="14"/>
  <c r="AG83" i="14"/>
  <c r="AW83" i="14"/>
  <c r="BM83" i="14"/>
  <c r="CC83" i="14"/>
  <c r="CS83" i="14"/>
  <c r="DI83" i="14"/>
  <c r="AD83" i="14"/>
  <c r="AT83" i="14"/>
  <c r="BJ83" i="14"/>
  <c r="BZ83" i="14"/>
  <c r="CP83" i="14"/>
  <c r="DF83" i="14"/>
  <c r="AA83" i="14"/>
  <c r="CM83" i="14"/>
  <c r="CE83" i="14"/>
  <c r="CY83" i="14"/>
  <c r="CA83" i="14"/>
  <c r="BO83" i="14"/>
  <c r="CI83" i="14"/>
  <c r="AB83" i="14"/>
  <c r="BH83" i="14"/>
  <c r="CN83" i="14"/>
  <c r="Y83" i="14"/>
  <c r="BE83" i="14"/>
  <c r="CK83" i="14"/>
  <c r="DQ83" i="14"/>
  <c r="BB83" i="14"/>
  <c r="CH83" i="14"/>
  <c r="DN83" i="14"/>
  <c r="DS83" i="14"/>
  <c r="AU83" i="14"/>
  <c r="W83" i="14"/>
  <c r="X83" i="14"/>
  <c r="AN83" i="14"/>
  <c r="BD83" i="14"/>
  <c r="BT83" i="14"/>
  <c r="CJ83" i="14"/>
  <c r="CZ83" i="14"/>
  <c r="DP83" i="14"/>
  <c r="AK83" i="14"/>
  <c r="BA83" i="14"/>
  <c r="BQ83" i="14"/>
  <c r="CG83" i="14"/>
  <c r="CW83" i="14"/>
  <c r="DM83" i="14"/>
  <c r="AH83" i="14"/>
  <c r="AX83" i="14"/>
  <c r="BN83" i="14"/>
  <c r="CD83" i="14"/>
  <c r="CT83" i="14"/>
  <c r="DJ83" i="14"/>
  <c r="AQ83" i="14"/>
  <c r="DC83" i="14"/>
  <c r="DK83" i="14"/>
  <c r="AE83" i="14"/>
  <c r="CQ83" i="14"/>
  <c r="CU83" i="14"/>
  <c r="DO83" i="14"/>
  <c r="AR83" i="14"/>
  <c r="BX83" i="14"/>
  <c r="DD83" i="14"/>
  <c r="AO83" i="14"/>
  <c r="BU83" i="14"/>
  <c r="DA83" i="14"/>
  <c r="AL83" i="14"/>
  <c r="BR83" i="14"/>
  <c r="CX83" i="14"/>
  <c r="BG83" i="14"/>
  <c r="AM83" i="14"/>
  <c r="DG83" i="14"/>
  <c r="CB83" i="14"/>
  <c r="AS83" i="14"/>
  <c r="DE83" i="14"/>
  <c r="BV83" i="14"/>
  <c r="BW83" i="14"/>
  <c r="AI83" i="14"/>
  <c r="CL83" i="14"/>
  <c r="DH83" i="14"/>
  <c r="AP83" i="14"/>
  <c r="BS83" i="14"/>
  <c r="AC83" i="14"/>
  <c r="BF83" i="14"/>
  <c r="BK83" i="14"/>
  <c r="AF83" i="14"/>
  <c r="CR83" i="14"/>
  <c r="BI83" i="14"/>
  <c r="Z83" i="14"/>
  <c r="AY83" i="14"/>
  <c r="BC83" i="14"/>
  <c r="AV83" i="14"/>
  <c r="BY83" i="14"/>
  <c r="DB83" i="14"/>
  <c r="BL83" i="14"/>
  <c r="CO83" i="14"/>
  <c r="DR83" i="14"/>
  <c r="AK70" i="14"/>
  <c r="BA70" i="14"/>
  <c r="BQ70" i="14"/>
  <c r="CG70" i="14"/>
  <c r="CW70" i="14"/>
  <c r="DM70" i="14"/>
  <c r="AH70" i="14"/>
  <c r="AX70" i="14"/>
  <c r="BN70" i="14"/>
  <c r="CD70" i="14"/>
  <c r="CT70" i="14"/>
  <c r="DJ70" i="14"/>
  <c r="AA70" i="14"/>
  <c r="AQ70" i="14"/>
  <c r="BG70" i="14"/>
  <c r="BW70" i="14"/>
  <c r="CM70" i="14"/>
  <c r="DC70" i="14"/>
  <c r="DS70" i="14"/>
  <c r="CF70" i="14"/>
  <c r="AN70" i="14"/>
  <c r="CZ70" i="14"/>
  <c r="BH70" i="14"/>
  <c r="BL70" i="14"/>
  <c r="AF70" i="14"/>
  <c r="Y70" i="14"/>
  <c r="AO70" i="14"/>
  <c r="BE70" i="14"/>
  <c r="BU70" i="14"/>
  <c r="CK70" i="14"/>
  <c r="DA70" i="14"/>
  <c r="DQ70" i="14"/>
  <c r="AL70" i="14"/>
  <c r="BB70" i="14"/>
  <c r="BR70" i="14"/>
  <c r="CH70" i="14"/>
  <c r="CX70" i="14"/>
  <c r="DN70" i="14"/>
  <c r="AE70" i="14"/>
  <c r="AU70" i="14"/>
  <c r="BK70" i="14"/>
  <c r="CA70" i="14"/>
  <c r="CQ70" i="14"/>
  <c r="DG70" i="14"/>
  <c r="AJ70" i="14"/>
  <c r="CV70" i="14"/>
  <c r="BD70" i="14"/>
  <c r="DP70" i="14"/>
  <c r="BX70" i="14"/>
  <c r="CR70" i="14"/>
  <c r="DH70" i="14"/>
  <c r="AC70" i="14"/>
  <c r="BI70" i="14"/>
  <c r="CO70" i="14"/>
  <c r="Z70" i="14"/>
  <c r="BF70" i="14"/>
  <c r="CL70" i="14"/>
  <c r="DR70" i="14"/>
  <c r="AY70" i="14"/>
  <c r="CE70" i="14"/>
  <c r="DK70" i="14"/>
  <c r="DL70" i="14"/>
  <c r="AB70" i="14"/>
  <c r="AV70" i="14"/>
  <c r="AG70" i="14"/>
  <c r="BM70" i="14"/>
  <c r="CS70" i="14"/>
  <c r="AD70" i="14"/>
  <c r="BJ70" i="14"/>
  <c r="CP70" i="14"/>
  <c r="W70" i="14"/>
  <c r="BC70" i="14"/>
  <c r="CI70" i="14"/>
  <c r="DO70" i="14"/>
  <c r="X70" i="14"/>
  <c r="AR70" i="14"/>
  <c r="CB70" i="14"/>
  <c r="BY70" i="14"/>
  <c r="AP70" i="14"/>
  <c r="DB70" i="14"/>
  <c r="BO70" i="14"/>
  <c r="AZ70" i="14"/>
  <c r="CN70" i="14"/>
  <c r="CC70" i="14"/>
  <c r="AT70" i="14"/>
  <c r="DF70" i="14"/>
  <c r="BS70" i="14"/>
  <c r="BP70" i="14"/>
  <c r="DD70" i="14"/>
  <c r="AS70" i="14"/>
  <c r="BV70" i="14"/>
  <c r="CU70" i="14"/>
  <c r="DE70" i="14"/>
  <c r="BT70" i="14"/>
  <c r="AW70" i="14"/>
  <c r="BZ70" i="14"/>
  <c r="CY70" i="14"/>
  <c r="AI70" i="14"/>
  <c r="CJ70" i="14"/>
  <c r="AM70" i="14"/>
  <c r="DI70" i="14"/>
  <c r="DU20" i="14"/>
  <c r="HJ20" i="14"/>
  <c r="EX20" i="14"/>
  <c r="FY20" i="14"/>
  <c r="HB20" i="14"/>
  <c r="EP20" i="14"/>
  <c r="GS20" i="14"/>
  <c r="FM20" i="14"/>
  <c r="EG20" i="14"/>
  <c r="GX20" i="14"/>
  <c r="FR20" i="14"/>
  <c r="EL20" i="14"/>
  <c r="HL20" i="14"/>
  <c r="GV20" i="14"/>
  <c r="GF20" i="14"/>
  <c r="FP20" i="14"/>
  <c r="EZ20" i="14"/>
  <c r="EJ20" i="14"/>
  <c r="DT20" i="14"/>
  <c r="HC20" i="14"/>
  <c r="GM20" i="14"/>
  <c r="FW20" i="14"/>
  <c r="FG20" i="14"/>
  <c r="EQ20" i="14"/>
  <c r="EA20" i="14"/>
  <c r="EP35" i="14"/>
  <c r="HO35" i="14"/>
  <c r="FC35" i="14"/>
  <c r="GT35" i="14"/>
  <c r="EH35" i="14"/>
  <c r="FK35" i="14"/>
  <c r="HF35" i="14"/>
  <c r="FZ35" i="14"/>
  <c r="ET35" i="14"/>
  <c r="HK35" i="14"/>
  <c r="GE35" i="14"/>
  <c r="EY35" i="14"/>
  <c r="HM35" i="14"/>
  <c r="GW35" i="14"/>
  <c r="GG35" i="14"/>
  <c r="FQ35" i="14"/>
  <c r="FA35" i="14"/>
  <c r="EK35" i="14"/>
  <c r="DU35" i="14"/>
  <c r="HD35" i="14"/>
  <c r="GN35" i="14"/>
  <c r="FX35" i="14"/>
  <c r="FH35" i="14"/>
  <c r="ER35" i="14"/>
  <c r="EB35" i="14"/>
  <c r="AB26" i="14"/>
  <c r="AR26" i="14"/>
  <c r="BH26" i="14"/>
  <c r="BX26" i="14"/>
  <c r="CN26" i="14"/>
  <c r="DD26" i="14"/>
  <c r="Y26" i="14"/>
  <c r="AO26" i="14"/>
  <c r="BE26" i="14"/>
  <c r="BU26" i="14"/>
  <c r="CK26" i="14"/>
  <c r="DA26" i="14"/>
  <c r="DQ26" i="14"/>
  <c r="AL26" i="14"/>
  <c r="BB26" i="14"/>
  <c r="BR26" i="14"/>
  <c r="CH26" i="14"/>
  <c r="CX26" i="14"/>
  <c r="DN26" i="14"/>
  <c r="BG26" i="14"/>
  <c r="DS26" i="14"/>
  <c r="CA26" i="14"/>
  <c r="AY26" i="14"/>
  <c r="DK26" i="14"/>
  <c r="CY26" i="14"/>
  <c r="AF26" i="14"/>
  <c r="AV26" i="14"/>
  <c r="BL26" i="14"/>
  <c r="CB26" i="14"/>
  <c r="CR26" i="14"/>
  <c r="DH26" i="14"/>
  <c r="AC26" i="14"/>
  <c r="AS26" i="14"/>
  <c r="BI26" i="14"/>
  <c r="BY26" i="14"/>
  <c r="CO26" i="14"/>
  <c r="DE26" i="14"/>
  <c r="Z26" i="14"/>
  <c r="AP26" i="14"/>
  <c r="BF26" i="14"/>
  <c r="BV26" i="14"/>
  <c r="CL26" i="14"/>
  <c r="DB26" i="14"/>
  <c r="DR26" i="14"/>
  <c r="BW26" i="14"/>
  <c r="AE26" i="14"/>
  <c r="CQ26" i="14"/>
  <c r="BO26" i="14"/>
  <c r="W26" i="14"/>
  <c r="BC26" i="14"/>
  <c r="X26" i="14"/>
  <c r="BD26" i="14"/>
  <c r="CJ26" i="14"/>
  <c r="DP26" i="14"/>
  <c r="BA26" i="14"/>
  <c r="CG26" i="14"/>
  <c r="DM26" i="14"/>
  <c r="AX26" i="14"/>
  <c r="CD26" i="14"/>
  <c r="DJ26" i="14"/>
  <c r="DC26" i="14"/>
  <c r="AI26" i="14"/>
  <c r="AM26" i="14"/>
  <c r="AJ26" i="14"/>
  <c r="BP26" i="14"/>
  <c r="CV26" i="14"/>
  <c r="AG26" i="14"/>
  <c r="BM26" i="14"/>
  <c r="CS26" i="14"/>
  <c r="AD26" i="14"/>
  <c r="BJ26" i="14"/>
  <c r="CP26" i="14"/>
  <c r="AA26" i="14"/>
  <c r="AU26" i="14"/>
  <c r="CE26" i="14"/>
  <c r="DO26" i="14"/>
  <c r="CF26" i="14"/>
  <c r="AW26" i="14"/>
  <c r="DI26" i="14"/>
  <c r="BZ26" i="14"/>
  <c r="CM26" i="14"/>
  <c r="CI26" i="14"/>
  <c r="AZ26" i="14"/>
  <c r="CC26" i="14"/>
  <c r="DF26" i="14"/>
  <c r="AN26" i="14"/>
  <c r="CZ26" i="14"/>
  <c r="BQ26" i="14"/>
  <c r="AH26" i="14"/>
  <c r="CT26" i="14"/>
  <c r="BK26" i="14"/>
  <c r="BS26" i="14"/>
  <c r="DL26" i="14"/>
  <c r="AT26" i="14"/>
  <c r="DG26" i="14"/>
  <c r="BN26" i="14"/>
  <c r="CU26" i="14"/>
  <c r="CW26" i="14"/>
  <c r="BT26" i="14"/>
  <c r="AQ26" i="14"/>
  <c r="AK26" i="14"/>
  <c r="N74" i="14"/>
  <c r="N86" i="14"/>
  <c r="L86" i="14"/>
  <c r="AB94" i="14"/>
  <c r="AR94" i="14"/>
  <c r="BH94" i="14"/>
  <c r="BX94" i="14"/>
  <c r="CN94" i="14"/>
  <c r="DD94" i="14"/>
  <c r="Z94" i="14"/>
  <c r="AP94" i="14"/>
  <c r="BF94" i="14"/>
  <c r="BV94" i="14"/>
  <c r="CL94" i="14"/>
  <c r="DB94" i="14"/>
  <c r="DR94" i="14"/>
  <c r="AY94" i="14"/>
  <c r="CE94" i="14"/>
  <c r="DK94" i="14"/>
  <c r="BK94" i="14"/>
  <c r="AC94" i="14"/>
  <c r="BI94" i="14"/>
  <c r="CO94" i="14"/>
  <c r="W94" i="14"/>
  <c r="CI94" i="14"/>
  <c r="CC94" i="14"/>
  <c r="CK94" i="14"/>
  <c r="CS94" i="14"/>
  <c r="AF94" i="14"/>
  <c r="AV94" i="14"/>
  <c r="BL94" i="14"/>
  <c r="CB94" i="14"/>
  <c r="CR94" i="14"/>
  <c r="DH94" i="14"/>
  <c r="AD94" i="14"/>
  <c r="AT94" i="14"/>
  <c r="BJ94" i="14"/>
  <c r="BZ94" i="14"/>
  <c r="CP94" i="14"/>
  <c r="DF94" i="14"/>
  <c r="AA94" i="14"/>
  <c r="BG94" i="14"/>
  <c r="CM94" i="14"/>
  <c r="DS94" i="14"/>
  <c r="CA94" i="14"/>
  <c r="AK94" i="14"/>
  <c r="BQ94" i="14"/>
  <c r="CW94" i="14"/>
  <c r="AM94" i="14"/>
  <c r="CY94" i="14"/>
  <c r="DI94" i="14"/>
  <c r="DQ94" i="14"/>
  <c r="AO94" i="14"/>
  <c r="AJ94" i="14"/>
  <c r="BP94" i="14"/>
  <c r="CV94" i="14"/>
  <c r="AH94" i="14"/>
  <c r="BN94" i="14"/>
  <c r="CT94" i="14"/>
  <c r="AI94" i="14"/>
  <c r="CU94" i="14"/>
  <c r="CQ94" i="14"/>
  <c r="BY94" i="14"/>
  <c r="BC94" i="14"/>
  <c r="Y94" i="14"/>
  <c r="BU94" i="14"/>
  <c r="AZ94" i="14"/>
  <c r="AX94" i="14"/>
  <c r="DJ94" i="14"/>
  <c r="AE94" i="14"/>
  <c r="DE94" i="14"/>
  <c r="AG94" i="14"/>
  <c r="AN94" i="14"/>
  <c r="BT94" i="14"/>
  <c r="CZ94" i="14"/>
  <c r="AL94" i="14"/>
  <c r="BR94" i="14"/>
  <c r="CX94" i="14"/>
  <c r="AQ94" i="14"/>
  <c r="DC94" i="14"/>
  <c r="DG94" i="14"/>
  <c r="CG94" i="14"/>
  <c r="BS94" i="14"/>
  <c r="BE94" i="14"/>
  <c r="DA94" i="14"/>
  <c r="CF94" i="14"/>
  <c r="DL94" i="14"/>
  <c r="CD94" i="14"/>
  <c r="BO94" i="14"/>
  <c r="AS94" i="14"/>
  <c r="DO94" i="14"/>
  <c r="X94" i="14"/>
  <c r="BB94" i="14"/>
  <c r="AU94" i="14"/>
  <c r="BM94" i="14"/>
  <c r="DN94" i="14"/>
  <c r="BW94" i="14"/>
  <c r="BD94" i="14"/>
  <c r="CH94" i="14"/>
  <c r="BA94" i="14"/>
  <c r="CJ94" i="14"/>
  <c r="DM94" i="14"/>
  <c r="DP94" i="14"/>
  <c r="AW94" i="14"/>
  <c r="N31" i="14"/>
  <c r="L31" i="14"/>
  <c r="N39" i="14"/>
  <c r="L39" i="14"/>
  <c r="N47" i="14"/>
  <c r="L47" i="14"/>
  <c r="N55" i="14"/>
  <c r="L55" i="14"/>
  <c r="AF75" i="14"/>
  <c r="AV75" i="14"/>
  <c r="BL75" i="14"/>
  <c r="CB75" i="14"/>
  <c r="CR75" i="14"/>
  <c r="DH75" i="14"/>
  <c r="AC75" i="14"/>
  <c r="AS75" i="14"/>
  <c r="BI75" i="14"/>
  <c r="BY75" i="14"/>
  <c r="CO75" i="14"/>
  <c r="DE75" i="14"/>
  <c r="Z75" i="14"/>
  <c r="AP75" i="14"/>
  <c r="BF75" i="14"/>
  <c r="BV75" i="14"/>
  <c r="CL75" i="14"/>
  <c r="DB75" i="14"/>
  <c r="DR75" i="14"/>
  <c r="BW75" i="14"/>
  <c r="AI75" i="14"/>
  <c r="BS75" i="14"/>
  <c r="BK75" i="14"/>
  <c r="AY75" i="14"/>
  <c r="BC75" i="14"/>
  <c r="AN75" i="14"/>
  <c r="BD75" i="14"/>
  <c r="CJ75" i="14"/>
  <c r="DP75" i="14"/>
  <c r="BA75" i="14"/>
  <c r="CG75" i="14"/>
  <c r="DM75" i="14"/>
  <c r="AX75" i="14"/>
  <c r="CD75" i="14"/>
  <c r="DJ75" i="14"/>
  <c r="DC75" i="14"/>
  <c r="AE75" i="14"/>
  <c r="DK75" i="14"/>
  <c r="AJ75" i="14"/>
  <c r="AZ75" i="14"/>
  <c r="BP75" i="14"/>
  <c r="CF75" i="14"/>
  <c r="CV75" i="14"/>
  <c r="DL75" i="14"/>
  <c r="AG75" i="14"/>
  <c r="AW75" i="14"/>
  <c r="BM75" i="14"/>
  <c r="CC75" i="14"/>
  <c r="CS75" i="14"/>
  <c r="DI75" i="14"/>
  <c r="AD75" i="14"/>
  <c r="AT75" i="14"/>
  <c r="BJ75" i="14"/>
  <c r="BZ75" i="14"/>
  <c r="CP75" i="14"/>
  <c r="DF75" i="14"/>
  <c r="AA75" i="14"/>
  <c r="CM75" i="14"/>
  <c r="BO75" i="14"/>
  <c r="CY75" i="14"/>
  <c r="CA75" i="14"/>
  <c r="CE75" i="14"/>
  <c r="CI75" i="14"/>
  <c r="X75" i="14"/>
  <c r="BT75" i="14"/>
  <c r="CZ75" i="14"/>
  <c r="AK75" i="14"/>
  <c r="BQ75" i="14"/>
  <c r="CW75" i="14"/>
  <c r="AH75" i="14"/>
  <c r="BN75" i="14"/>
  <c r="CT75" i="14"/>
  <c r="AQ75" i="14"/>
  <c r="CU75" i="14"/>
  <c r="CQ75" i="14"/>
  <c r="DO75" i="14"/>
  <c r="BH75" i="14"/>
  <c r="Y75" i="14"/>
  <c r="CK75" i="14"/>
  <c r="BB75" i="14"/>
  <c r="DN75" i="14"/>
  <c r="AU75" i="14"/>
  <c r="BX75" i="14"/>
  <c r="DA75" i="14"/>
  <c r="BG75" i="14"/>
  <c r="CN75" i="14"/>
  <c r="DQ75" i="14"/>
  <c r="DS75" i="14"/>
  <c r="DD75" i="14"/>
  <c r="AL75" i="14"/>
  <c r="AM75" i="14"/>
  <c r="AO75" i="14"/>
  <c r="BR75" i="14"/>
  <c r="DG75" i="14"/>
  <c r="AB75" i="14"/>
  <c r="BE75" i="14"/>
  <c r="CH75" i="14"/>
  <c r="W75" i="14"/>
  <c r="AR75" i="14"/>
  <c r="BU75" i="14"/>
  <c r="CX75" i="14"/>
  <c r="N75" i="14"/>
  <c r="L75" i="14"/>
  <c r="BH87" i="14"/>
  <c r="CX87" i="14"/>
  <c r="AE87" i="14"/>
  <c r="BE87" i="14"/>
  <c r="BG87" i="14"/>
  <c r="BX87" i="14"/>
  <c r="DS87" i="14"/>
  <c r="DN87" i="14"/>
  <c r="DD87" i="14"/>
  <c r="AR87" i="14"/>
  <c r="AB87" i="14"/>
  <c r="BR87" i="14"/>
  <c r="DQ87" i="14"/>
  <c r="BB87" i="14"/>
  <c r="BU87" i="14"/>
  <c r="CH87" i="14"/>
  <c r="AO87" i="14"/>
  <c r="Y87" i="14"/>
  <c r="DO87" i="14"/>
  <c r="CA87" i="14"/>
  <c r="DJ87" i="14"/>
  <c r="AX87" i="14"/>
  <c r="CG87" i="14"/>
  <c r="DP87" i="14"/>
  <c r="BD87" i="14"/>
  <c r="BK87" i="14"/>
  <c r="DF87" i="14"/>
  <c r="AT87" i="14"/>
  <c r="CC87" i="14"/>
  <c r="DL87" i="14"/>
  <c r="AZ87" i="14"/>
  <c r="DG87" i="14"/>
  <c r="DR87" i="14"/>
  <c r="BF87" i="14"/>
  <c r="CO87" i="14"/>
  <c r="AC87" i="14"/>
  <c r="BL87" i="14"/>
  <c r="AM87" i="14"/>
  <c r="CN87" i="14"/>
  <c r="CI87" i="14"/>
  <c r="DK87" i="14"/>
  <c r="CT87" i="14"/>
  <c r="AH87" i="14"/>
  <c r="BQ87" i="14"/>
  <c r="CZ87" i="14"/>
  <c r="AN87" i="14"/>
  <c r="CE87" i="14"/>
  <c r="CP87" i="14"/>
  <c r="AD87" i="14"/>
  <c r="BM87" i="14"/>
  <c r="CV87" i="14"/>
  <c r="AJ87" i="14"/>
  <c r="BC87" i="14"/>
  <c r="AU87" i="14"/>
  <c r="DB87" i="14"/>
  <c r="AP87" i="14"/>
  <c r="BY87" i="14"/>
  <c r="DH87" i="14"/>
  <c r="AV87" i="14"/>
  <c r="CU87" i="14"/>
  <c r="CQ87" i="14"/>
  <c r="CY87" i="14"/>
  <c r="CD87" i="14"/>
  <c r="BA87" i="14"/>
  <c r="X87" i="14"/>
  <c r="BZ87" i="14"/>
  <c r="AW87" i="14"/>
  <c r="BS87" i="14"/>
  <c r="CL87" i="14"/>
  <c r="BI87" i="14"/>
  <c r="AF87" i="14"/>
  <c r="DA87" i="14"/>
  <c r="CK87" i="14"/>
  <c r="BO87" i="14"/>
  <c r="BN87" i="14"/>
  <c r="AK87" i="14"/>
  <c r="AI87" i="14"/>
  <c r="BJ87" i="14"/>
  <c r="AG87" i="14"/>
  <c r="BV87" i="14"/>
  <c r="AS87" i="14"/>
  <c r="W87" i="14"/>
  <c r="CW87" i="14"/>
  <c r="CS87" i="14"/>
  <c r="DE87" i="14"/>
  <c r="AL87" i="14"/>
  <c r="DC87" i="14"/>
  <c r="CJ87" i="14"/>
  <c r="CM87" i="14"/>
  <c r="CF87" i="14"/>
  <c r="AY87" i="14"/>
  <c r="CR87" i="14"/>
  <c r="BT87" i="14"/>
  <c r="BP87" i="14"/>
  <c r="BW87" i="14"/>
  <c r="Z87" i="14"/>
  <c r="AA87" i="14"/>
  <c r="CB87" i="14"/>
  <c r="DI87" i="14"/>
  <c r="AQ87" i="14"/>
  <c r="DM87" i="14"/>
  <c r="AF91" i="14"/>
  <c r="AV91" i="14"/>
  <c r="BL91" i="14"/>
  <c r="CB91" i="14"/>
  <c r="CR91" i="14"/>
  <c r="DH91" i="14"/>
  <c r="AC91" i="14"/>
  <c r="AS91" i="14"/>
  <c r="BI91" i="14"/>
  <c r="BY91" i="14"/>
  <c r="CO91" i="14"/>
  <c r="DE91" i="14"/>
  <c r="Z91" i="14"/>
  <c r="AP91" i="14"/>
  <c r="BF91" i="14"/>
  <c r="BV91" i="14"/>
  <c r="CL91" i="14"/>
  <c r="DB91" i="14"/>
  <c r="DR91" i="14"/>
  <c r="BW91" i="14"/>
  <c r="AI91" i="14"/>
  <c r="AU91" i="14"/>
  <c r="DG91" i="14"/>
  <c r="AM91" i="14"/>
  <c r="BS91" i="14"/>
  <c r="AJ91" i="14"/>
  <c r="AZ91" i="14"/>
  <c r="BP91" i="14"/>
  <c r="CF91" i="14"/>
  <c r="CV91" i="14"/>
  <c r="DL91" i="14"/>
  <c r="AG91" i="14"/>
  <c r="AW91" i="14"/>
  <c r="BM91" i="14"/>
  <c r="CC91" i="14"/>
  <c r="CS91" i="14"/>
  <c r="DI91" i="14"/>
  <c r="AD91" i="14"/>
  <c r="AT91" i="14"/>
  <c r="BJ91" i="14"/>
  <c r="BZ91" i="14"/>
  <c r="CP91" i="14"/>
  <c r="DF91" i="14"/>
  <c r="AA91" i="14"/>
  <c r="CM91" i="14"/>
  <c r="BO91" i="14"/>
  <c r="BK91" i="14"/>
  <c r="AY91" i="14"/>
  <c r="CY91" i="14"/>
  <c r="W91" i="14"/>
  <c r="AN91" i="14"/>
  <c r="BT91" i="14"/>
  <c r="CZ91" i="14"/>
  <c r="AK91" i="14"/>
  <c r="BQ91" i="14"/>
  <c r="CW91" i="14"/>
  <c r="AH91" i="14"/>
  <c r="BN91" i="14"/>
  <c r="CT91" i="14"/>
  <c r="AQ91" i="14"/>
  <c r="CU91" i="14"/>
  <c r="CE91" i="14"/>
  <c r="CI91" i="14"/>
  <c r="DM91" i="14"/>
  <c r="DJ91" i="14"/>
  <c r="CA91" i="14"/>
  <c r="AR91" i="14"/>
  <c r="BX91" i="14"/>
  <c r="DD91" i="14"/>
  <c r="AO91" i="14"/>
  <c r="BU91" i="14"/>
  <c r="DA91" i="14"/>
  <c r="AL91" i="14"/>
  <c r="BR91" i="14"/>
  <c r="CX91" i="14"/>
  <c r="BG91" i="14"/>
  <c r="AE91" i="14"/>
  <c r="DK91" i="14"/>
  <c r="X91" i="14"/>
  <c r="BD91" i="14"/>
  <c r="CJ91" i="14"/>
  <c r="DP91" i="14"/>
  <c r="BA91" i="14"/>
  <c r="CG91" i="14"/>
  <c r="AX91" i="14"/>
  <c r="CD91" i="14"/>
  <c r="DC91" i="14"/>
  <c r="BC91" i="14"/>
  <c r="Y91" i="14"/>
  <c r="BB91" i="14"/>
  <c r="CQ91" i="14"/>
  <c r="BH91" i="14"/>
  <c r="DN91" i="14"/>
  <c r="DQ91" i="14"/>
  <c r="AB91" i="14"/>
  <c r="BE91" i="14"/>
  <c r="CH91" i="14"/>
  <c r="DO91" i="14"/>
  <c r="CK91" i="14"/>
  <c r="CN91" i="14"/>
  <c r="DS91" i="14"/>
  <c r="N95" i="14"/>
  <c r="L95" i="14"/>
  <c r="AG99" i="14"/>
  <c r="AW99" i="14"/>
  <c r="BM99" i="14"/>
  <c r="CC99" i="14"/>
  <c r="CS99" i="14"/>
  <c r="DI99" i="14"/>
  <c r="AE99" i="14"/>
  <c r="BK99" i="14"/>
  <c r="CQ99" i="14"/>
  <c r="Z99" i="14"/>
  <c r="AP99" i="14"/>
  <c r="BF99" i="14"/>
  <c r="BV99" i="14"/>
  <c r="CL99" i="14"/>
  <c r="DB99" i="14"/>
  <c r="DR99" i="14"/>
  <c r="AY99" i="14"/>
  <c r="CE99" i="14"/>
  <c r="DK99" i="14"/>
  <c r="BL99" i="14"/>
  <c r="AR99" i="14"/>
  <c r="AZ99" i="14"/>
  <c r="DL99" i="14"/>
  <c r="BT99" i="14"/>
  <c r="AB99" i="14"/>
  <c r="AK99" i="14"/>
  <c r="BA99" i="14"/>
  <c r="BQ99" i="14"/>
  <c r="CG99" i="14"/>
  <c r="CW99" i="14"/>
  <c r="DM99" i="14"/>
  <c r="AM99" i="14"/>
  <c r="BS99" i="14"/>
  <c r="CY99" i="14"/>
  <c r="AD99" i="14"/>
  <c r="AT99" i="14"/>
  <c r="BJ99" i="14"/>
  <c r="BZ99" i="14"/>
  <c r="CP99" i="14"/>
  <c r="DF99" i="14"/>
  <c r="AA99" i="14"/>
  <c r="BG99" i="14"/>
  <c r="CM99" i="14"/>
  <c r="DS99" i="14"/>
  <c r="CB99" i="14"/>
  <c r="BX99" i="14"/>
  <c r="BP99" i="14"/>
  <c r="X99" i="14"/>
  <c r="CJ99" i="14"/>
  <c r="BH99" i="14"/>
  <c r="AC99" i="14"/>
  <c r="BI99" i="14"/>
  <c r="CO99" i="14"/>
  <c r="W99" i="14"/>
  <c r="CI99" i="14"/>
  <c r="AL99" i="14"/>
  <c r="BR99" i="14"/>
  <c r="CX99" i="14"/>
  <c r="AQ99" i="14"/>
  <c r="DC99" i="14"/>
  <c r="DH99" i="14"/>
  <c r="CV99" i="14"/>
  <c r="DP99" i="14"/>
  <c r="AS99" i="14"/>
  <c r="DE99" i="14"/>
  <c r="DO99" i="14"/>
  <c r="CH99" i="14"/>
  <c r="BW99" i="14"/>
  <c r="AJ99" i="14"/>
  <c r="AO99" i="14"/>
  <c r="BU99" i="14"/>
  <c r="DA99" i="14"/>
  <c r="AU99" i="14"/>
  <c r="DG99" i="14"/>
  <c r="AX99" i="14"/>
  <c r="CD99" i="14"/>
  <c r="DJ99" i="14"/>
  <c r="BO99" i="14"/>
  <c r="AF99" i="14"/>
  <c r="DD99" i="14"/>
  <c r="AN99" i="14"/>
  <c r="CN99" i="14"/>
  <c r="BY99" i="14"/>
  <c r="BC99" i="14"/>
  <c r="BB99" i="14"/>
  <c r="DN99" i="14"/>
  <c r="AV99" i="14"/>
  <c r="BD99" i="14"/>
  <c r="Y99" i="14"/>
  <c r="CA99" i="14"/>
  <c r="AI99" i="14"/>
  <c r="CZ99" i="14"/>
  <c r="CK99" i="14"/>
  <c r="CR99" i="14"/>
  <c r="BE99" i="14"/>
  <c r="AH99" i="14"/>
  <c r="CU99" i="14"/>
  <c r="BN99" i="14"/>
  <c r="DQ99" i="14"/>
  <c r="CT99" i="14"/>
  <c r="CF99" i="14"/>
  <c r="AG103" i="14"/>
  <c r="AW103" i="14"/>
  <c r="BM103" i="14"/>
  <c r="CC103" i="14"/>
  <c r="CS103" i="14"/>
  <c r="DI103" i="14"/>
  <c r="AI103" i="14"/>
  <c r="BO103" i="14"/>
  <c r="DC103" i="14"/>
  <c r="AD103" i="14"/>
  <c r="AT103" i="14"/>
  <c r="BJ103" i="14"/>
  <c r="BZ103" i="14"/>
  <c r="CP103" i="14"/>
  <c r="DF103" i="14"/>
  <c r="W103" i="14"/>
  <c r="BC103" i="14"/>
  <c r="CI103" i="14"/>
  <c r="DS103" i="14"/>
  <c r="BL103" i="14"/>
  <c r="AR103" i="14"/>
  <c r="AZ103" i="14"/>
  <c r="DL103" i="14"/>
  <c r="BT103" i="14"/>
  <c r="AB103" i="14"/>
  <c r="AK103" i="14"/>
  <c r="BA103" i="14"/>
  <c r="BQ103" i="14"/>
  <c r="CG103" i="14"/>
  <c r="CW103" i="14"/>
  <c r="DM103" i="14"/>
  <c r="AQ103" i="14"/>
  <c r="BW103" i="14"/>
  <c r="DG103" i="14"/>
  <c r="AH103" i="14"/>
  <c r="AX103" i="14"/>
  <c r="BN103" i="14"/>
  <c r="CD103" i="14"/>
  <c r="CT103" i="14"/>
  <c r="DJ103" i="14"/>
  <c r="AE103" i="14"/>
  <c r="BK103" i="14"/>
  <c r="CU103" i="14"/>
  <c r="CM103" i="14"/>
  <c r="CB103" i="14"/>
  <c r="BX103" i="14"/>
  <c r="BP103" i="14"/>
  <c r="X103" i="14"/>
  <c r="CJ103" i="14"/>
  <c r="BH103" i="14"/>
  <c r="AC103" i="14"/>
  <c r="BI103" i="14"/>
  <c r="CO103" i="14"/>
  <c r="AA103" i="14"/>
  <c r="CQ103" i="14"/>
  <c r="AP103" i="14"/>
  <c r="BV103" i="14"/>
  <c r="DB103" i="14"/>
  <c r="AU103" i="14"/>
  <c r="DK103" i="14"/>
  <c r="DH103" i="14"/>
  <c r="CV103" i="14"/>
  <c r="DP103" i="14"/>
  <c r="AO103" i="14"/>
  <c r="BU103" i="14"/>
  <c r="DA103" i="14"/>
  <c r="AY103" i="14"/>
  <c r="DO103" i="14"/>
  <c r="BB103" i="14"/>
  <c r="CH103" i="14"/>
  <c r="DN103" i="14"/>
  <c r="BS103" i="14"/>
  <c r="AF103" i="14"/>
  <c r="DD103" i="14"/>
  <c r="AN103" i="14"/>
  <c r="CN103" i="14"/>
  <c r="Y103" i="14"/>
  <c r="CK103" i="14"/>
  <c r="CE103" i="14"/>
  <c r="BR103" i="14"/>
  <c r="AM103" i="14"/>
  <c r="CR103" i="14"/>
  <c r="CZ103" i="14"/>
  <c r="DQ103" i="14"/>
  <c r="CX103" i="14"/>
  <c r="CF103" i="14"/>
  <c r="AS103" i="14"/>
  <c r="DE103" i="14"/>
  <c r="Z103" i="14"/>
  <c r="CL103" i="14"/>
  <c r="CA103" i="14"/>
  <c r="AJ103" i="14"/>
  <c r="BE103" i="14"/>
  <c r="AL103" i="14"/>
  <c r="CY103" i="14"/>
  <c r="BY103" i="14"/>
  <c r="AV103" i="14"/>
  <c r="BF103" i="14"/>
  <c r="BG103" i="14"/>
  <c r="BD103" i="14"/>
  <c r="DR103" i="14"/>
  <c r="N42" i="14"/>
  <c r="L42" i="14"/>
  <c r="N70" i="14"/>
  <c r="L70" i="14"/>
  <c r="DH28" i="14"/>
  <c r="DI28" i="14"/>
  <c r="BO28" i="14"/>
  <c r="CQ28" i="14"/>
  <c r="AG28" i="14"/>
  <c r="DF28" i="14"/>
  <c r="AO28" i="14"/>
  <c r="DG28" i="14"/>
  <c r="AP28" i="14"/>
  <c r="Z28" i="14"/>
  <c r="AZ28" i="14"/>
  <c r="CL28" i="14"/>
  <c r="AF28" i="14"/>
  <c r="BV28" i="14"/>
  <c r="DE28" i="14"/>
  <c r="CO28" i="14"/>
  <c r="BW28" i="14"/>
  <c r="CE28" i="14"/>
  <c r="BJ28" i="14"/>
  <c r="DL28" i="14"/>
  <c r="CC28" i="14"/>
  <c r="DR28" i="14"/>
  <c r="CY28" i="14"/>
  <c r="BY28" i="14"/>
  <c r="BC28" i="14"/>
  <c r="AD28" i="14"/>
  <c r="AB28" i="14"/>
  <c r="DB28" i="14"/>
  <c r="AE28" i="14"/>
  <c r="CM28" i="14"/>
  <c r="CN28" i="14"/>
  <c r="AU28" i="14"/>
  <c r="CS28" i="14"/>
  <c r="BF28" i="14"/>
  <c r="BZ28" i="14"/>
  <c r="BI28" i="14"/>
  <c r="BT28" i="14"/>
  <c r="AK28" i="14"/>
  <c r="CA28" i="14"/>
  <c r="CX28" i="14"/>
  <c r="AL28" i="14"/>
  <c r="BU28" i="14"/>
  <c r="CF28" i="14"/>
  <c r="CI28" i="14"/>
  <c r="DC28" i="14"/>
  <c r="CD28" i="14"/>
  <c r="DM28" i="14"/>
  <c r="AS28" i="14"/>
  <c r="BH28" i="14"/>
  <c r="CR28" i="14"/>
  <c r="W28" i="14"/>
  <c r="BX28" i="14"/>
  <c r="X28" i="14"/>
  <c r="CJ28" i="14"/>
  <c r="BA28" i="14"/>
  <c r="AM28" i="14"/>
  <c r="DS28" i="14"/>
  <c r="CH28" i="14"/>
  <c r="DQ28" i="14"/>
  <c r="AW28" i="14"/>
  <c r="BL28" i="14"/>
  <c r="CU28" i="14"/>
  <c r="AQ28" i="14"/>
  <c r="BN28" i="14"/>
  <c r="CW28" i="14"/>
  <c r="Y28" i="14"/>
  <c r="AJ28" i="14"/>
  <c r="DP28" i="14"/>
  <c r="AY28" i="14"/>
  <c r="BB28" i="14"/>
  <c r="DD28" i="14"/>
  <c r="BK28" i="14"/>
  <c r="AH28" i="14"/>
  <c r="CB28" i="14"/>
  <c r="BP28" i="14"/>
  <c r="DN28" i="14"/>
  <c r="DO28" i="14"/>
  <c r="BM28" i="14"/>
  <c r="BS28" i="14"/>
  <c r="BE28" i="14"/>
  <c r="AV28" i="14"/>
  <c r="AT28" i="14"/>
  <c r="AA28" i="14"/>
  <c r="AN28" i="14"/>
  <c r="BQ28" i="14"/>
  <c r="BG28" i="14"/>
  <c r="DA28" i="14"/>
  <c r="AR28" i="14"/>
  <c r="DJ28" i="14"/>
  <c r="CG28" i="14"/>
  <c r="CP28" i="14"/>
  <c r="BD28" i="14"/>
  <c r="CK28" i="14"/>
  <c r="CT28" i="14"/>
  <c r="AI28" i="14"/>
  <c r="CZ28" i="14"/>
  <c r="BR28" i="14"/>
  <c r="AC28" i="14"/>
  <c r="DK28" i="14"/>
  <c r="AX28" i="14"/>
  <c r="CV28" i="14"/>
  <c r="AP36" i="14"/>
  <c r="BO36" i="14"/>
  <c r="CH36" i="14"/>
  <c r="AE36" i="14"/>
  <c r="CN36" i="14"/>
  <c r="AT36" i="14"/>
  <c r="DF36" i="14"/>
  <c r="BS36" i="14"/>
  <c r="AF36" i="14"/>
  <c r="CR36" i="14"/>
  <c r="BU36" i="14"/>
  <c r="AH36" i="14"/>
  <c r="DN36" i="14"/>
  <c r="CU36" i="14"/>
  <c r="CF36" i="14"/>
  <c r="DA36" i="14"/>
  <c r="BF36" i="14"/>
  <c r="AQ36" i="14"/>
  <c r="X36" i="14"/>
  <c r="DD36" i="14"/>
  <c r="DE36" i="14"/>
  <c r="CS36" i="14"/>
  <c r="AJ36" i="14"/>
  <c r="BR36" i="14"/>
  <c r="AG36" i="14"/>
  <c r="AB36" i="14"/>
  <c r="BN36" i="14"/>
  <c r="CL36" i="14"/>
  <c r="BI36" i="14"/>
  <c r="AX36" i="14"/>
  <c r="DG36" i="14"/>
  <c r="BJ36" i="14"/>
  <c r="W36" i="14"/>
  <c r="CI36" i="14"/>
  <c r="AV36" i="14"/>
  <c r="DH36" i="14"/>
  <c r="AC36" i="14"/>
  <c r="BB36" i="14"/>
  <c r="AI36" i="14"/>
  <c r="DS36" i="14"/>
  <c r="CZ36" i="14"/>
  <c r="BY36" i="14"/>
  <c r="CD36" i="14"/>
  <c r="BK36" i="14"/>
  <c r="AR36" i="14"/>
  <c r="BQ36" i="14"/>
  <c r="BM36" i="14"/>
  <c r="CK36" i="14"/>
  <c r="CQ36" i="14"/>
  <c r="Z36" i="14"/>
  <c r="BE36" i="14"/>
  <c r="CM36" i="14"/>
  <c r="CC36" i="14"/>
  <c r="BW36" i="14"/>
  <c r="AM36" i="14"/>
  <c r="BL36" i="14"/>
  <c r="CO36" i="14"/>
  <c r="BG36" i="14"/>
  <c r="AK36" i="14"/>
  <c r="CX36" i="14"/>
  <c r="BP36" i="14"/>
  <c r="AY36" i="14"/>
  <c r="AU36" i="14"/>
  <c r="AS36" i="14"/>
  <c r="CY36" i="14"/>
  <c r="BV36" i="14"/>
  <c r="DI36" i="14"/>
  <c r="CG36" i="14"/>
  <c r="CW36" i="14"/>
  <c r="BD36" i="14"/>
  <c r="AZ36" i="14"/>
  <c r="CV36" i="14"/>
  <c r="AD36" i="14"/>
  <c r="BC36" i="14"/>
  <c r="CB36" i="14"/>
  <c r="AW36" i="14"/>
  <c r="CA36" i="14"/>
  <c r="Y36" i="14"/>
  <c r="DR36" i="14"/>
  <c r="CJ36" i="14"/>
  <c r="DJ36" i="14"/>
  <c r="DB36" i="14"/>
  <c r="DK36" i="14"/>
  <c r="BZ36" i="14"/>
  <c r="BA36" i="14"/>
  <c r="AN36" i="14"/>
  <c r="CE36" i="14"/>
  <c r="AO36" i="14"/>
  <c r="DP36" i="14"/>
  <c r="DL36" i="14"/>
  <c r="AA36" i="14"/>
  <c r="DO36" i="14"/>
  <c r="AL36" i="14"/>
  <c r="BX36" i="14"/>
  <c r="CT36" i="14"/>
  <c r="DQ36" i="14"/>
  <c r="BH36" i="14"/>
  <c r="DM36" i="14"/>
  <c r="DC36" i="14"/>
  <c r="BT36" i="14"/>
  <c r="CP36" i="14"/>
  <c r="BT44" i="14"/>
  <c r="CL44" i="14"/>
  <c r="BK44" i="14"/>
  <c r="BN44" i="14"/>
  <c r="AJ44" i="14"/>
  <c r="AW44" i="14"/>
  <c r="CH44" i="14"/>
  <c r="CQ44" i="14"/>
  <c r="DD44" i="14"/>
  <c r="CG44" i="14"/>
  <c r="AU44" i="14"/>
  <c r="CN44" i="14"/>
  <c r="AP44" i="14"/>
  <c r="CM44" i="14"/>
  <c r="CJ44" i="14"/>
  <c r="BM44" i="14"/>
  <c r="AH44" i="14"/>
  <c r="AQ44" i="14"/>
  <c r="BX44" i="14"/>
  <c r="AL44" i="14"/>
  <c r="DK44" i="14"/>
  <c r="CW44" i="14"/>
  <c r="AB44" i="14"/>
  <c r="DG44" i="14"/>
  <c r="Z44" i="14"/>
  <c r="BO44" i="14"/>
  <c r="BU44" i="14"/>
  <c r="BR44" i="14"/>
  <c r="BD44" i="14"/>
  <c r="CD44" i="14"/>
  <c r="DL44" i="14"/>
  <c r="AX44" i="14"/>
  <c r="AK44" i="14"/>
  <c r="BW44" i="14"/>
  <c r="CO44" i="14"/>
  <c r="CF44" i="14"/>
  <c r="CU44" i="14"/>
  <c r="DN44" i="14"/>
  <c r="CK44" i="14"/>
  <c r="AE44" i="14"/>
  <c r="AZ44" i="14"/>
  <c r="CE44" i="14"/>
  <c r="AY44" i="14"/>
  <c r="BQ44" i="14"/>
  <c r="AA44" i="14"/>
  <c r="AR44" i="14"/>
  <c r="DM44" i="14"/>
  <c r="CZ44" i="14"/>
  <c r="CA44" i="14"/>
  <c r="BV44" i="14"/>
  <c r="BF44" i="14"/>
  <c r="BY44" i="14"/>
  <c r="BE44" i="14"/>
  <c r="AS44" i="14"/>
  <c r="CX44" i="14"/>
  <c r="CC44" i="14"/>
  <c r="BH44" i="14"/>
  <c r="BG44" i="14"/>
  <c r="BB44" i="14"/>
  <c r="DP44" i="14"/>
  <c r="DB44" i="14"/>
  <c r="CV44" i="14"/>
  <c r="AN44" i="14"/>
  <c r="AT44" i="14"/>
  <c r="DF44" i="14"/>
  <c r="BS44" i="14"/>
  <c r="AF44" i="14"/>
  <c r="CR44" i="14"/>
  <c r="BI44" i="14"/>
  <c r="DJ44" i="14"/>
  <c r="DE44" i="14"/>
  <c r="DS44" i="14"/>
  <c r="BJ44" i="14"/>
  <c r="W44" i="14"/>
  <c r="CI44" i="14"/>
  <c r="AV44" i="14"/>
  <c r="DH44" i="14"/>
  <c r="AG44" i="14"/>
  <c r="X44" i="14"/>
  <c r="Y44" i="14"/>
  <c r="CP44" i="14"/>
  <c r="DO44" i="14"/>
  <c r="DA44" i="14"/>
  <c r="AC44" i="14"/>
  <c r="CT44" i="14"/>
  <c r="AD44" i="14"/>
  <c r="BC44" i="14"/>
  <c r="BA44" i="14"/>
  <c r="DI44" i="14"/>
  <c r="AI44" i="14"/>
  <c r="AM44" i="14"/>
  <c r="BL44" i="14"/>
  <c r="CS44" i="14"/>
  <c r="DR44" i="14"/>
  <c r="BP44" i="14"/>
  <c r="CB44" i="14"/>
  <c r="DC44" i="14"/>
  <c r="DQ44" i="14"/>
  <c r="CY44" i="14"/>
  <c r="BZ44" i="14"/>
  <c r="AO44" i="14"/>
  <c r="AC64" i="14"/>
  <c r="AS64" i="14"/>
  <c r="BI64" i="14"/>
  <c r="BY64" i="14"/>
  <c r="CO64" i="14"/>
  <c r="DE64" i="14"/>
  <c r="Z64" i="14"/>
  <c r="AK64" i="14"/>
  <c r="BE64" i="14"/>
  <c r="CC64" i="14"/>
  <c r="CW64" i="14"/>
  <c r="DQ64" i="14"/>
  <c r="AP64" i="14"/>
  <c r="BF64" i="14"/>
  <c r="BV64" i="14"/>
  <c r="CL64" i="14"/>
  <c r="DB64" i="14"/>
  <c r="DR64" i="14"/>
  <c r="AI64" i="14"/>
  <c r="AY64" i="14"/>
  <c r="BO64" i="14"/>
  <c r="CE64" i="14"/>
  <c r="CU64" i="14"/>
  <c r="DK64" i="14"/>
  <c r="AZ64" i="14"/>
  <c r="DL64" i="14"/>
  <c r="BT64" i="14"/>
  <c r="AB64" i="14"/>
  <c r="CN64" i="14"/>
  <c r="AF64" i="14"/>
  <c r="AO64" i="14"/>
  <c r="BM64" i="14"/>
  <c r="CG64" i="14"/>
  <c r="DA64" i="14"/>
  <c r="AD64" i="14"/>
  <c r="AT64" i="14"/>
  <c r="BJ64" i="14"/>
  <c r="BZ64" i="14"/>
  <c r="CP64" i="14"/>
  <c r="DF64" i="14"/>
  <c r="W64" i="14"/>
  <c r="AM64" i="14"/>
  <c r="BC64" i="14"/>
  <c r="BS64" i="14"/>
  <c r="CI64" i="14"/>
  <c r="CY64" i="14"/>
  <c r="DO64" i="14"/>
  <c r="BP64" i="14"/>
  <c r="X64" i="14"/>
  <c r="CJ64" i="14"/>
  <c r="AR64" i="14"/>
  <c r="DD64" i="14"/>
  <c r="BL64" i="14"/>
  <c r="AW64" i="14"/>
  <c r="CK64" i="14"/>
  <c r="AX64" i="14"/>
  <c r="CD64" i="14"/>
  <c r="DJ64" i="14"/>
  <c r="AQ64" i="14"/>
  <c r="BW64" i="14"/>
  <c r="DC64" i="14"/>
  <c r="CF64" i="14"/>
  <c r="CZ64" i="14"/>
  <c r="AV64" i="14"/>
  <c r="Y64" i="14"/>
  <c r="BQ64" i="14"/>
  <c r="DI64" i="14"/>
  <c r="AH64" i="14"/>
  <c r="BN64" i="14"/>
  <c r="CT64" i="14"/>
  <c r="AA64" i="14"/>
  <c r="BG64" i="14"/>
  <c r="CM64" i="14"/>
  <c r="DS64" i="14"/>
  <c r="AN64" i="14"/>
  <c r="BH64" i="14"/>
  <c r="CB64" i="14"/>
  <c r="BA64" i="14"/>
  <c r="AL64" i="14"/>
  <c r="CX64" i="14"/>
  <c r="BK64" i="14"/>
  <c r="AJ64" i="14"/>
  <c r="BX64" i="14"/>
  <c r="BU64" i="14"/>
  <c r="DN64" i="14"/>
  <c r="CV64" i="14"/>
  <c r="DH64" i="14"/>
  <c r="CS64" i="14"/>
  <c r="BR64" i="14"/>
  <c r="AE64" i="14"/>
  <c r="CQ64" i="14"/>
  <c r="BD64" i="14"/>
  <c r="CR64" i="14"/>
  <c r="AG64" i="14"/>
  <c r="CH64" i="14"/>
  <c r="AU64" i="14"/>
  <c r="DG64" i="14"/>
  <c r="DP64" i="14"/>
  <c r="BB64" i="14"/>
  <c r="CA64" i="14"/>
  <c r="DM64" i="14"/>
  <c r="AE72" i="14"/>
  <c r="BN72" i="14"/>
  <c r="DG72" i="14"/>
  <c r="AV72" i="14"/>
  <c r="BI72" i="14"/>
  <c r="BS72" i="14"/>
  <c r="DH72" i="14"/>
  <c r="CW72" i="14"/>
  <c r="CL72" i="14"/>
  <c r="DS72" i="14"/>
  <c r="BA72" i="14"/>
  <c r="AT72" i="14"/>
  <c r="BT72" i="14"/>
  <c r="CD72" i="14"/>
  <c r="AJ72" i="14"/>
  <c r="AA72" i="14"/>
  <c r="CJ72" i="14"/>
  <c r="CS72" i="14"/>
  <c r="DF72" i="14"/>
  <c r="CA72" i="14"/>
  <c r="CT72" i="14"/>
  <c r="BX72" i="14"/>
  <c r="CY72" i="14"/>
  <c r="CC72" i="14"/>
  <c r="BM72" i="14"/>
  <c r="DE72" i="14"/>
  <c r="AI72" i="14"/>
  <c r="AO72" i="14"/>
  <c r="CN72" i="14"/>
  <c r="W72" i="14"/>
  <c r="BB72" i="14"/>
  <c r="AF72" i="14"/>
  <c r="DM72" i="14"/>
  <c r="DB72" i="14"/>
  <c r="BP72" i="14"/>
  <c r="BU72" i="14"/>
  <c r="CF72" i="14"/>
  <c r="CO72" i="14"/>
  <c r="CX72" i="14"/>
  <c r="DC72" i="14"/>
  <c r="AU72" i="14"/>
  <c r="DD72" i="14"/>
  <c r="DQ72" i="14"/>
  <c r="BH72" i="14"/>
  <c r="AH72" i="14"/>
  <c r="BG72" i="14"/>
  <c r="CE72" i="14"/>
  <c r="DL72" i="14"/>
  <c r="CQ72" i="14"/>
  <c r="BD72" i="14"/>
  <c r="AW72" i="14"/>
  <c r="BC72" i="14"/>
  <c r="CG72" i="14"/>
  <c r="CU72" i="14"/>
  <c r="BK72" i="14"/>
  <c r="AX72" i="14"/>
  <c r="BE72" i="14"/>
  <c r="BY72" i="14"/>
  <c r="CI72" i="14"/>
  <c r="CK72" i="14"/>
  <c r="AY72" i="14"/>
  <c r="DN72" i="14"/>
  <c r="CR72" i="14"/>
  <c r="X72" i="14"/>
  <c r="BJ72" i="14"/>
  <c r="BQ72" i="14"/>
  <c r="DJ72" i="14"/>
  <c r="AZ72" i="14"/>
  <c r="AC72" i="14"/>
  <c r="CB72" i="14"/>
  <c r="AP72" i="14"/>
  <c r="AR72" i="14"/>
  <c r="CZ72" i="14"/>
  <c r="AB72" i="14"/>
  <c r="BO72" i="14"/>
  <c r="BF72" i="14"/>
  <c r="DP72" i="14"/>
  <c r="CP72" i="14"/>
  <c r="BZ72" i="14"/>
  <c r="DA72" i="14"/>
  <c r="AS72" i="14"/>
  <c r="BV72" i="14"/>
  <c r="AG72" i="14"/>
  <c r="BW72" i="14"/>
  <c r="CH72" i="14"/>
  <c r="DO72" i="14"/>
  <c r="Z72" i="14"/>
  <c r="CV72" i="14"/>
  <c r="AD72" i="14"/>
  <c r="BL72" i="14"/>
  <c r="AK72" i="14"/>
  <c r="AQ72" i="14"/>
  <c r="CM72" i="14"/>
  <c r="Y72" i="14"/>
  <c r="AM72" i="14"/>
  <c r="DI72" i="14"/>
  <c r="BR72" i="14"/>
  <c r="AL72" i="14"/>
  <c r="DR72" i="14"/>
  <c r="AN72" i="14"/>
  <c r="DK72" i="14"/>
  <c r="DP80" i="14"/>
  <c r="BK80" i="14"/>
  <c r="AM80" i="14"/>
  <c r="CP80" i="14"/>
  <c r="AN80" i="14"/>
  <c r="AZ80" i="14"/>
  <c r="Y80" i="14"/>
  <c r="CK80" i="14"/>
  <c r="BB80" i="14"/>
  <c r="DN80" i="14"/>
  <c r="BC80" i="14"/>
  <c r="BL80" i="14"/>
  <c r="BA80" i="14"/>
  <c r="AP80" i="14"/>
  <c r="AI80" i="14"/>
  <c r="CM80" i="14"/>
  <c r="DL80" i="14"/>
  <c r="CW80" i="14"/>
  <c r="CL80" i="14"/>
  <c r="W80" i="14"/>
  <c r="DR80" i="14"/>
  <c r="AW80" i="14"/>
  <c r="DJ80" i="14"/>
  <c r="AS80" i="14"/>
  <c r="BS80" i="14"/>
  <c r="DI80" i="14"/>
  <c r="AB80" i="14"/>
  <c r="DE80" i="14"/>
  <c r="BD80" i="14"/>
  <c r="BX80" i="14"/>
  <c r="AO80" i="14"/>
  <c r="DA80" i="14"/>
  <c r="BR80" i="14"/>
  <c r="BO80" i="14"/>
  <c r="DO80" i="14"/>
  <c r="CJ80" i="14"/>
  <c r="BY80" i="14"/>
  <c r="BJ80" i="14"/>
  <c r="DK80" i="14"/>
  <c r="AR80" i="14"/>
  <c r="AK80" i="14"/>
  <c r="Z80" i="14"/>
  <c r="DF80" i="14"/>
  <c r="CY80" i="14"/>
  <c r="BZ80" i="14"/>
  <c r="CZ80" i="14"/>
  <c r="BV80" i="14"/>
  <c r="CV80" i="14"/>
  <c r="CU80" i="14"/>
  <c r="BQ80" i="14"/>
  <c r="CB80" i="14"/>
  <c r="BM80" i="14"/>
  <c r="AF80" i="14"/>
  <c r="BU80" i="14"/>
  <c r="CX80" i="14"/>
  <c r="AJ80" i="14"/>
  <c r="DM80" i="14"/>
  <c r="CI80" i="14"/>
  <c r="CC80" i="14"/>
  <c r="BW80" i="14"/>
  <c r="AH80" i="14"/>
  <c r="AA80" i="14"/>
  <c r="AV80" i="14"/>
  <c r="CT80" i="14"/>
  <c r="DD80" i="14"/>
  <c r="CA80" i="14"/>
  <c r="DB80" i="14"/>
  <c r="BN80" i="14"/>
  <c r="BH80" i="14"/>
  <c r="CE80" i="14"/>
  <c r="AX80" i="14"/>
  <c r="CN80" i="14"/>
  <c r="DQ80" i="14"/>
  <c r="AQ80" i="14"/>
  <c r="DH80" i="14"/>
  <c r="CD80" i="14"/>
  <c r="BP80" i="14"/>
  <c r="AT80" i="14"/>
  <c r="AE80" i="14"/>
  <c r="CO80" i="14"/>
  <c r="DC80" i="14"/>
  <c r="BF80" i="14"/>
  <c r="X80" i="14"/>
  <c r="AL80" i="14"/>
  <c r="AG80" i="14"/>
  <c r="CR80" i="14"/>
  <c r="BG80" i="14"/>
  <c r="AD80" i="14"/>
  <c r="AC80" i="14"/>
  <c r="DS80" i="14"/>
  <c r="AY80" i="14"/>
  <c r="CG80" i="14"/>
  <c r="CQ80" i="14"/>
  <c r="BE80" i="14"/>
  <c r="DG80" i="14"/>
  <c r="CH80" i="14"/>
  <c r="AU80" i="14"/>
  <c r="BT80" i="14"/>
  <c r="CS80" i="14"/>
  <c r="CF80" i="14"/>
  <c r="BI80" i="14"/>
  <c r="CG96" i="14"/>
  <c r="CU96" i="14"/>
  <c r="CI96" i="14"/>
  <c r="AW96" i="14"/>
  <c r="DI96" i="14"/>
  <c r="Z96" i="14"/>
  <c r="CL96" i="14"/>
  <c r="CE96" i="14"/>
  <c r="BX96" i="14"/>
  <c r="Y96" i="14"/>
  <c r="DE96" i="14"/>
  <c r="AT96" i="14"/>
  <c r="AI96" i="14"/>
  <c r="BH96" i="14"/>
  <c r="BY96" i="14"/>
  <c r="AL96" i="14"/>
  <c r="CM96" i="14"/>
  <c r="CV96" i="14"/>
  <c r="BC96" i="14"/>
  <c r="BG96" i="14"/>
  <c r="AK96" i="14"/>
  <c r="AH96" i="14"/>
  <c r="BT96" i="14"/>
  <c r="AQ96" i="14"/>
  <c r="AX96" i="14"/>
  <c r="DC96" i="14"/>
  <c r="BM96" i="14"/>
  <c r="AE96" i="14"/>
  <c r="AP96" i="14"/>
  <c r="DB96" i="14"/>
  <c r="DK96" i="14"/>
  <c r="AV96" i="14"/>
  <c r="AS96" i="14"/>
  <c r="AM96" i="14"/>
  <c r="BN96" i="14"/>
  <c r="BW96" i="14"/>
  <c r="BL96" i="14"/>
  <c r="DA96" i="14"/>
  <c r="BR96" i="14"/>
  <c r="AN96" i="14"/>
  <c r="AC96" i="14"/>
  <c r="AD96" i="14"/>
  <c r="X96" i="14"/>
  <c r="BU96" i="14"/>
  <c r="BZ96" i="14"/>
  <c r="DD96" i="14"/>
  <c r="BB96" i="14"/>
  <c r="DL96" i="14"/>
  <c r="DQ96" i="14"/>
  <c r="CP96" i="14"/>
  <c r="AF96" i="14"/>
  <c r="CS96" i="14"/>
  <c r="BV96" i="14"/>
  <c r="DP96" i="14"/>
  <c r="CK96" i="14"/>
  <c r="DF96" i="14"/>
  <c r="BA96" i="14"/>
  <c r="AA96" i="14"/>
  <c r="CW96" i="14"/>
  <c r="AJ96" i="14"/>
  <c r="BO96" i="14"/>
  <c r="W96" i="14"/>
  <c r="CZ96" i="14"/>
  <c r="DG96" i="14"/>
  <c r="CQ96" i="14"/>
  <c r="CF96" i="14"/>
  <c r="CJ96" i="14"/>
  <c r="CY96" i="14"/>
  <c r="CX96" i="14"/>
  <c r="CD96" i="14"/>
  <c r="BK96" i="14"/>
  <c r="DR96" i="14"/>
  <c r="DH96" i="14"/>
  <c r="CA96" i="14"/>
  <c r="DS96" i="14"/>
  <c r="AU96" i="14"/>
  <c r="AR96" i="14"/>
  <c r="BJ96" i="14"/>
  <c r="DM96" i="14"/>
  <c r="BP96" i="14"/>
  <c r="BE96" i="14"/>
  <c r="DN96" i="14"/>
  <c r="CO96" i="14"/>
  <c r="AG96" i="14"/>
  <c r="AY96" i="14"/>
  <c r="DO96" i="14"/>
  <c r="CB96" i="14"/>
  <c r="BS96" i="14"/>
  <c r="AO96" i="14"/>
  <c r="BQ96" i="14"/>
  <c r="BI96" i="14"/>
  <c r="AB96" i="14"/>
  <c r="BF96" i="14"/>
  <c r="AZ96" i="14"/>
  <c r="DJ96" i="14"/>
  <c r="CR96" i="14"/>
  <c r="BD96" i="14"/>
  <c r="CC96" i="14"/>
  <c r="CH96" i="14"/>
  <c r="CN96" i="14"/>
  <c r="CT96" i="14"/>
  <c r="GI17" i="14"/>
  <c r="EW17" i="14"/>
  <c r="L25" i="14"/>
  <c r="EH25" i="14"/>
  <c r="EX25" i="14"/>
  <c r="FN25" i="14"/>
  <c r="GD25" i="14"/>
  <c r="GT25" i="14"/>
  <c r="HJ25" i="14"/>
  <c r="EE25" i="14"/>
  <c r="EU25" i="14"/>
  <c r="FK25" i="14"/>
  <c r="GA25" i="14"/>
  <c r="GQ25" i="14"/>
  <c r="HG25" i="14"/>
  <c r="EC25" i="14"/>
  <c r="FI25" i="14"/>
  <c r="GO25" i="14"/>
  <c r="DX25" i="14"/>
  <c r="FD25" i="14"/>
  <c r="GJ25" i="14"/>
  <c r="HP25" i="14"/>
  <c r="GC25" i="14"/>
  <c r="EJ25" i="14"/>
  <c r="GV25" i="14"/>
  <c r="FE25" i="14"/>
  <c r="FH25" i="14"/>
  <c r="ER25" i="14"/>
  <c r="DV25" i="14"/>
  <c r="EL25" i="14"/>
  <c r="FB25" i="14"/>
  <c r="FR25" i="14"/>
  <c r="GH25" i="14"/>
  <c r="GX25" i="14"/>
  <c r="HN25" i="14"/>
  <c r="EI25" i="14"/>
  <c r="EY25" i="14"/>
  <c r="FO25" i="14"/>
  <c r="GE25" i="14"/>
  <c r="GU25" i="14"/>
  <c r="HK25" i="14"/>
  <c r="EK25" i="14"/>
  <c r="FQ25" i="14"/>
  <c r="GW25" i="14"/>
  <c r="EF25" i="14"/>
  <c r="FL25" i="14"/>
  <c r="GR25" i="14"/>
  <c r="EG25" i="14"/>
  <c r="GS25" i="14"/>
  <c r="EZ25" i="14"/>
  <c r="HL25" i="14"/>
  <c r="FU25" i="14"/>
  <c r="FX25" i="14"/>
  <c r="HD25" i="14"/>
  <c r="DZ25" i="14"/>
  <c r="EP25" i="14"/>
  <c r="FF25" i="14"/>
  <c r="FV25" i="14"/>
  <c r="GL25" i="14"/>
  <c r="HB25" i="14"/>
  <c r="DW25" i="14"/>
  <c r="EM25" i="14"/>
  <c r="FC25" i="14"/>
  <c r="FS25" i="14"/>
  <c r="GI25" i="14"/>
  <c r="GY25" i="14"/>
  <c r="HO25" i="14"/>
  <c r="ES25" i="14"/>
  <c r="FY25" i="14"/>
  <c r="HE25" i="14"/>
  <c r="EN25" i="14"/>
  <c r="FT25" i="14"/>
  <c r="GZ25" i="14"/>
  <c r="EW25" i="14"/>
  <c r="HI25" i="14"/>
  <c r="FP25" i="14"/>
  <c r="DY25" i="14"/>
  <c r="GK25" i="14"/>
  <c r="EB25" i="14"/>
  <c r="BA25" i="14"/>
  <c r="CI25" i="14"/>
  <c r="AG25" i="14"/>
  <c r="CS25" i="14"/>
  <c r="DD25" i="14"/>
  <c r="CD25" i="14"/>
  <c r="AV25" i="14"/>
  <c r="DH25" i="14"/>
  <c r="BY25" i="14"/>
  <c r="AP25" i="14"/>
  <c r="DB25" i="14"/>
  <c r="CY25" i="14"/>
  <c r="AQ25" i="14"/>
  <c r="DI25" i="14"/>
  <c r="AN25" i="14"/>
  <c r="DM25" i="14"/>
  <c r="BJ25" i="14"/>
  <c r="AR25" i="14"/>
  <c r="CJ25" i="14"/>
  <c r="BU25" i="14"/>
  <c r="BL25" i="14"/>
  <c r="AS25" i="14"/>
  <c r="Z25" i="14"/>
  <c r="DR25" i="14"/>
  <c r="DS25" i="14"/>
  <c r="CT25" i="14"/>
  <c r="CF25" i="14"/>
  <c r="BC25" i="14"/>
  <c r="BR25" i="14"/>
  <c r="CG25" i="14"/>
  <c r="CV25" i="14"/>
  <c r="DN25" i="14"/>
  <c r="AW25" i="14"/>
  <c r="DO25" i="14"/>
  <c r="CH25" i="14"/>
  <c r="CW25" i="14"/>
  <c r="DL25" i="14"/>
  <c r="AB25" i="14"/>
  <c r="CX25" i="14"/>
  <c r="BP25" i="14"/>
  <c r="CB25" i="14"/>
  <c r="BI25" i="14"/>
  <c r="BF25" i="14"/>
  <c r="CE25" i="14"/>
  <c r="DG25" i="14"/>
  <c r="BB25" i="14"/>
  <c r="BK25" i="14"/>
  <c r="BO25" i="14"/>
  <c r="AX25" i="14"/>
  <c r="BM25" i="14"/>
  <c r="BX25" i="14"/>
  <c r="BZ25" i="14"/>
  <c r="CZ25" i="14"/>
  <c r="W25" i="14"/>
  <c r="BN25" i="14"/>
  <c r="CC25" i="14"/>
  <c r="CN25" i="14"/>
  <c r="X25" i="14"/>
  <c r="CO25" i="14"/>
  <c r="AM25" i="14"/>
  <c r="CA25" i="14"/>
  <c r="DJ25" i="14"/>
  <c r="AO25" i="14"/>
  <c r="AE25" i="14"/>
  <c r="BH25" i="14"/>
  <c r="AU25" i="14"/>
  <c r="AT25" i="14"/>
  <c r="BT25" i="14"/>
  <c r="BV25" i="14"/>
  <c r="BQ25" i="14"/>
  <c r="AD25" i="14"/>
  <c r="BE25" i="14"/>
  <c r="AL25" i="14"/>
  <c r="AC25" i="14"/>
  <c r="AA25" i="14"/>
  <c r="AJ25" i="14"/>
  <c r="CK25" i="14"/>
  <c r="DF25" i="14"/>
  <c r="AI25" i="14"/>
  <c r="CQ25" i="14"/>
  <c r="AF25" i="14"/>
  <c r="DE25" i="14"/>
  <c r="BG25" i="14"/>
  <c r="CU25" i="14"/>
  <c r="CP25" i="14"/>
  <c r="DP25" i="14"/>
  <c r="BS25" i="14"/>
  <c r="CM25" i="14"/>
  <c r="DQ25" i="14"/>
  <c r="AZ25" i="14"/>
  <c r="BW25" i="14"/>
  <c r="DK25" i="14"/>
  <c r="CR25" i="14"/>
  <c r="DC25" i="14"/>
  <c r="BD25" i="14"/>
  <c r="AH25" i="14"/>
  <c r="AY25" i="14"/>
  <c r="CL25" i="14"/>
  <c r="Y25" i="14"/>
  <c r="DA25" i="14"/>
  <c r="AK25" i="14"/>
  <c r="CM29" i="14"/>
  <c r="BR29" i="14"/>
  <c r="CG29" i="14"/>
  <c r="BP29" i="14"/>
  <c r="BH29" i="14"/>
  <c r="AJ29" i="14"/>
  <c r="BX29" i="14"/>
  <c r="CK29" i="14"/>
  <c r="BZ29" i="14"/>
  <c r="BG29" i="14"/>
  <c r="CN29" i="14"/>
  <c r="CQ29" i="14"/>
  <c r="AU29" i="14"/>
  <c r="DJ29" i="14"/>
  <c r="Y29" i="14"/>
  <c r="AH29" i="14"/>
  <c r="AM29" i="14"/>
  <c r="CR29" i="14"/>
  <c r="BA29" i="14"/>
  <c r="AL29" i="14"/>
  <c r="W29" i="14"/>
  <c r="DC29" i="14"/>
  <c r="CV29" i="14"/>
  <c r="BL29" i="14"/>
  <c r="CP29" i="14"/>
  <c r="BS29" i="14"/>
  <c r="CW29" i="14"/>
  <c r="BY29" i="14"/>
  <c r="AP29" i="14"/>
  <c r="DB29" i="14"/>
  <c r="BO29" i="14"/>
  <c r="AR29" i="14"/>
  <c r="DL29" i="14"/>
  <c r="CJ29" i="14"/>
  <c r="X29" i="14"/>
  <c r="BC29" i="14"/>
  <c r="DQ29" i="14"/>
  <c r="AW29" i="14"/>
  <c r="BB29" i="14"/>
  <c r="CA29" i="14"/>
  <c r="CF29" i="14"/>
  <c r="BU29" i="14"/>
  <c r="BJ29" i="14"/>
  <c r="AQ29" i="14"/>
  <c r="AB29" i="14"/>
  <c r="BT29" i="14"/>
  <c r="DO29" i="14"/>
  <c r="AX29" i="14"/>
  <c r="AN29" i="14"/>
  <c r="AA29" i="14"/>
  <c r="BE29" i="14"/>
  <c r="AC29" i="14"/>
  <c r="CO29" i="14"/>
  <c r="BF29" i="14"/>
  <c r="DR29" i="14"/>
  <c r="CE29" i="14"/>
  <c r="DD29" i="14"/>
  <c r="DP29" i="14"/>
  <c r="BN29" i="14"/>
  <c r="AK29" i="14"/>
  <c r="CT29" i="14"/>
  <c r="BD29" i="14"/>
  <c r="CD29" i="14"/>
  <c r="AF29" i="14"/>
  <c r="DA29" i="14"/>
  <c r="DG29" i="14"/>
  <c r="BI29" i="14"/>
  <c r="CL29" i="14"/>
  <c r="DK29" i="14"/>
  <c r="AO29" i="14"/>
  <c r="DN29" i="14"/>
  <c r="AG29" i="14"/>
  <c r="CX29" i="14"/>
  <c r="DH29" i="14"/>
  <c r="CZ29" i="14"/>
  <c r="BM29" i="14"/>
  <c r="CH29" i="14"/>
  <c r="DE29" i="14"/>
  <c r="AI29" i="14"/>
  <c r="CB29" i="14"/>
  <c r="DF29" i="14"/>
  <c r="CC29" i="14"/>
  <c r="AD29" i="14"/>
  <c r="DI29" i="14"/>
  <c r="DM29" i="14"/>
  <c r="AT29" i="14"/>
  <c r="AY29" i="14"/>
  <c r="CI29" i="14"/>
  <c r="AE29" i="14"/>
  <c r="Z29" i="14"/>
  <c r="AZ29" i="14"/>
  <c r="CS29" i="14"/>
  <c r="CY29" i="14"/>
  <c r="BK29" i="14"/>
  <c r="BW29" i="14"/>
  <c r="AS29" i="14"/>
  <c r="CU29" i="14"/>
  <c r="DS29" i="14"/>
  <c r="BQ29" i="14"/>
  <c r="AV29" i="14"/>
  <c r="BV29" i="14"/>
  <c r="L33" i="14"/>
  <c r="DZ33" i="14"/>
  <c r="EP33" i="14"/>
  <c r="FF33" i="14"/>
  <c r="FV33" i="14"/>
  <c r="GL33" i="14"/>
  <c r="HB33" i="14"/>
  <c r="DW33" i="14"/>
  <c r="EM33" i="14"/>
  <c r="FC33" i="14"/>
  <c r="FS33" i="14"/>
  <c r="GI33" i="14"/>
  <c r="GY33" i="14"/>
  <c r="HO33" i="14"/>
  <c r="ES33" i="14"/>
  <c r="FY33" i="14"/>
  <c r="HE33" i="14"/>
  <c r="EN33" i="14"/>
  <c r="FT33" i="14"/>
  <c r="GZ33" i="14"/>
  <c r="EO33" i="14"/>
  <c r="HA33" i="14"/>
  <c r="FX33" i="14"/>
  <c r="EW33" i="14"/>
  <c r="HI33" i="14"/>
  <c r="GV33" i="14"/>
  <c r="ED33" i="14"/>
  <c r="ET33" i="14"/>
  <c r="FJ33" i="14"/>
  <c r="FZ33" i="14"/>
  <c r="GP33" i="14"/>
  <c r="HF33" i="14"/>
  <c r="EA33" i="14"/>
  <c r="EQ33" i="14"/>
  <c r="FG33" i="14"/>
  <c r="FW33" i="14"/>
  <c r="GM33" i="14"/>
  <c r="HC33" i="14"/>
  <c r="DU33" i="14"/>
  <c r="FA33" i="14"/>
  <c r="GG33" i="14"/>
  <c r="HM33" i="14"/>
  <c r="EV33" i="14"/>
  <c r="GB33" i="14"/>
  <c r="HH33" i="14"/>
  <c r="FE33" i="14"/>
  <c r="EB33" i="14"/>
  <c r="GN33" i="14"/>
  <c r="FM33" i="14"/>
  <c r="DT33" i="14"/>
  <c r="EZ33" i="14"/>
  <c r="EH33" i="14"/>
  <c r="BT33" i="14"/>
  <c r="Z33" i="14"/>
  <c r="BV33" i="14"/>
  <c r="BH33" i="14"/>
  <c r="DJ33" i="14"/>
  <c r="AS33" i="14"/>
  <c r="CP33" i="14"/>
  <c r="CB33" i="14"/>
  <c r="AZ33" i="14"/>
  <c r="AT33" i="14"/>
  <c r="CW33" i="14"/>
  <c r="CM33" i="14"/>
  <c r="BP33" i="14"/>
  <c r="BX33" i="14"/>
  <c r="BM33" i="14"/>
  <c r="AI33" i="14"/>
  <c r="X33" i="14"/>
  <c r="DK33" i="14"/>
  <c r="CG33" i="14"/>
  <c r="AY33" i="14"/>
  <c r="Y33" i="14"/>
  <c r="CK33" i="14"/>
  <c r="BB33" i="14"/>
  <c r="DN33" i="14"/>
  <c r="CA33" i="14"/>
  <c r="CN33" i="14"/>
  <c r="CJ33" i="14"/>
  <c r="BI33" i="14"/>
  <c r="DO33" i="14"/>
  <c r="DF33" i="14"/>
  <c r="BD33" i="14"/>
  <c r="AD33" i="14"/>
  <c r="AA33" i="14"/>
  <c r="DE33" i="14"/>
  <c r="AK33" i="14"/>
  <c r="AV33" i="14"/>
  <c r="CC33" i="14"/>
  <c r="BU33" i="14"/>
  <c r="BR33" i="14"/>
  <c r="AU33" i="14"/>
  <c r="AB33" i="14"/>
  <c r="DP33" i="14"/>
  <c r="DH33" i="14"/>
  <c r="CI33" i="14"/>
  <c r="DB33" i="14"/>
  <c r="DM33" i="14"/>
  <c r="AG33" i="14"/>
  <c r="CF33" i="14"/>
  <c r="CY33" i="14"/>
  <c r="DR33" i="14"/>
  <c r="AH33" i="14"/>
  <c r="AW33" i="14"/>
  <c r="BN33" i="14"/>
  <c r="CU33" i="14"/>
  <c r="DQ33" i="14"/>
  <c r="AE33" i="14"/>
  <c r="BL33" i="14"/>
  <c r="AF33" i="14"/>
  <c r="AQ33" i="14"/>
  <c r="AP33" i="14"/>
  <c r="CR33" i="14"/>
  <c r="BG33" i="14"/>
  <c r="BF33" i="14"/>
  <c r="AC33" i="14"/>
  <c r="AX33" i="14"/>
  <c r="BC33" i="14"/>
  <c r="CL33" i="14"/>
  <c r="AO33" i="14"/>
  <c r="AL33" i="14"/>
  <c r="BK33" i="14"/>
  <c r="AJ33" i="14"/>
  <c r="AR33" i="14"/>
  <c r="W33" i="14"/>
  <c r="CS33" i="14"/>
  <c r="DD33" i="14"/>
  <c r="AM33" i="14"/>
  <c r="DI33" i="14"/>
  <c r="BE33" i="14"/>
  <c r="CQ33" i="14"/>
  <c r="DC33" i="14"/>
  <c r="BY33" i="14"/>
  <c r="AN33" i="14"/>
  <c r="BZ33" i="14"/>
  <c r="BS33" i="14"/>
  <c r="BW33" i="14"/>
  <c r="DA33" i="14"/>
  <c r="DG33" i="14"/>
  <c r="BO33" i="14"/>
  <c r="BA33" i="14"/>
  <c r="DS33" i="14"/>
  <c r="CO33" i="14"/>
  <c r="CH33" i="14"/>
  <c r="CZ33" i="14"/>
  <c r="CV33" i="14"/>
  <c r="CD33" i="14"/>
  <c r="BQ33" i="14"/>
  <c r="CX33" i="14"/>
  <c r="DL33" i="14"/>
  <c r="CE33" i="14"/>
  <c r="CT33" i="14"/>
  <c r="BJ33" i="14"/>
  <c r="L45" i="14"/>
  <c r="DV45" i="14"/>
  <c r="EL45" i="14"/>
  <c r="FB45" i="14"/>
  <c r="FR45" i="14"/>
  <c r="GH45" i="14"/>
  <c r="GX45" i="14"/>
  <c r="HN45" i="14"/>
  <c r="EI45" i="14"/>
  <c r="EY45" i="14"/>
  <c r="FO45" i="14"/>
  <c r="GE45" i="14"/>
  <c r="GU45" i="14"/>
  <c r="HK45" i="14"/>
  <c r="EO45" i="14"/>
  <c r="FU45" i="14"/>
  <c r="HA45" i="14"/>
  <c r="EJ45" i="14"/>
  <c r="FP45" i="14"/>
  <c r="GV45" i="14"/>
  <c r="ES45" i="14"/>
  <c r="HE45" i="14"/>
  <c r="GB45" i="14"/>
  <c r="EK45" i="14"/>
  <c r="GW45" i="14"/>
  <c r="EN45" i="14"/>
  <c r="FT45" i="14"/>
  <c r="DZ45" i="14"/>
  <c r="EP45" i="14"/>
  <c r="FF45" i="14"/>
  <c r="FV45" i="14"/>
  <c r="GL45" i="14"/>
  <c r="HB45" i="14"/>
  <c r="DW45" i="14"/>
  <c r="EM45" i="14"/>
  <c r="FC45" i="14"/>
  <c r="FS45" i="14"/>
  <c r="GI45" i="14"/>
  <c r="GY45" i="14"/>
  <c r="HO45" i="14"/>
  <c r="EW45" i="14"/>
  <c r="GC45" i="14"/>
  <c r="HI45" i="14"/>
  <c r="ER45" i="14"/>
  <c r="FX45" i="14"/>
  <c r="HD45" i="14"/>
  <c r="FI45" i="14"/>
  <c r="EF45" i="14"/>
  <c r="GR45" i="14"/>
  <c r="FA45" i="14"/>
  <c r="HM45" i="14"/>
  <c r="GZ45" i="14"/>
  <c r="ED45" i="14"/>
  <c r="ET45" i="14"/>
  <c r="FJ45" i="14"/>
  <c r="FZ45" i="14"/>
  <c r="GP45" i="14"/>
  <c r="HF45" i="14"/>
  <c r="EA45" i="14"/>
  <c r="EQ45" i="14"/>
  <c r="FG45" i="14"/>
  <c r="FW45" i="14"/>
  <c r="GM45" i="14"/>
  <c r="HC45" i="14"/>
  <c r="DY45" i="14"/>
  <c r="FE45" i="14"/>
  <c r="GK45" i="14"/>
  <c r="DT45" i="14"/>
  <c r="EZ45" i="14"/>
  <c r="GF45" i="14"/>
  <c r="HL45" i="14"/>
  <c r="FY45" i="14"/>
  <c r="EV45" i="14"/>
  <c r="HH45" i="14"/>
  <c r="FQ45" i="14"/>
  <c r="DX45" i="14"/>
  <c r="FD45" i="14"/>
  <c r="DM53" i="14"/>
  <c r="DR53" i="14"/>
  <c r="BL53" i="14"/>
  <c r="CF53" i="14"/>
  <c r="AK53" i="14"/>
  <c r="CT53" i="14"/>
  <c r="AS53" i="14"/>
  <c r="DI53" i="14"/>
  <c r="DK53" i="14"/>
  <c r="CD53" i="14"/>
  <c r="BO53" i="14"/>
  <c r="AV53" i="14"/>
  <c r="BQ53" i="14"/>
  <c r="AG53" i="14"/>
  <c r="DF53" i="14"/>
  <c r="DO53" i="14"/>
  <c r="BA53" i="14"/>
  <c r="AD53" i="14"/>
  <c r="AM53" i="14"/>
  <c r="AZ53" i="14"/>
  <c r="CK53" i="14"/>
  <c r="BW53" i="14"/>
  <c r="AT53" i="14"/>
  <c r="AF53" i="14"/>
  <c r="W53" i="14"/>
  <c r="AB53" i="14"/>
  <c r="BE53" i="14"/>
  <c r="AX53" i="14"/>
  <c r="CM53" i="14"/>
  <c r="BU53" i="14"/>
  <c r="CL53" i="14"/>
  <c r="DS53" i="14"/>
  <c r="CO53" i="14"/>
  <c r="CY53" i="14"/>
  <c r="AJ53" i="14"/>
  <c r="BB53" i="14"/>
  <c r="DN53" i="14"/>
  <c r="CA53" i="14"/>
  <c r="AN53" i="14"/>
  <c r="CZ53" i="14"/>
  <c r="DA53" i="14"/>
  <c r="BN53" i="14"/>
  <c r="BJ53" i="14"/>
  <c r="DC53" i="14"/>
  <c r="AC53" i="14"/>
  <c r="AI53" i="14"/>
  <c r="CV53" i="14"/>
  <c r="DJ53" i="14"/>
  <c r="DD53" i="14"/>
  <c r="DL53" i="14"/>
  <c r="AH53" i="14"/>
  <c r="Y53" i="14"/>
  <c r="BV53" i="14"/>
  <c r="CH53" i="14"/>
  <c r="BK53" i="14"/>
  <c r="BD53" i="14"/>
  <c r="CG53" i="14"/>
  <c r="CS53" i="14"/>
  <c r="DB53" i="14"/>
  <c r="BP53" i="14"/>
  <c r="DE53" i="14"/>
  <c r="BG53" i="14"/>
  <c r="BY53" i="14"/>
  <c r="BS53" i="14"/>
  <c r="CW53" i="14"/>
  <c r="BH53" i="14"/>
  <c r="CR53" i="14"/>
  <c r="CX53" i="14"/>
  <c r="CQ53" i="14"/>
  <c r="BT53" i="14"/>
  <c r="AO53" i="14"/>
  <c r="AQ53" i="14"/>
  <c r="Z53" i="14"/>
  <c r="CC53" i="14"/>
  <c r="AY53" i="14"/>
  <c r="BM53" i="14"/>
  <c r="AU53" i="14"/>
  <c r="DP53" i="14"/>
  <c r="CI53" i="14"/>
  <c r="BZ53" i="14"/>
  <c r="BF53" i="14"/>
  <c r="CP53" i="14"/>
  <c r="CE53" i="14"/>
  <c r="AL53" i="14"/>
  <c r="DG53" i="14"/>
  <c r="BI53" i="14"/>
  <c r="BC53" i="14"/>
  <c r="CN53" i="14"/>
  <c r="CU53" i="14"/>
  <c r="CJ53" i="14"/>
  <c r="AE53" i="14"/>
  <c r="DH53" i="14"/>
  <c r="CB53" i="14"/>
  <c r="DQ53" i="14"/>
  <c r="AA53" i="14"/>
  <c r="BR53" i="14"/>
  <c r="AW53" i="14"/>
  <c r="AR53" i="14"/>
  <c r="AP53" i="14"/>
  <c r="BX53" i="14"/>
  <c r="X53" i="14"/>
  <c r="CR69" i="14"/>
  <c r="AT69" i="14"/>
  <c r="BC69" i="14"/>
  <c r="AK69" i="14"/>
  <c r="X69" i="14"/>
  <c r="DI69" i="14"/>
  <c r="BM69" i="14"/>
  <c r="CA69" i="14"/>
  <c r="CJ69" i="14"/>
  <c r="CQ69" i="14"/>
  <c r="Y69" i="14"/>
  <c r="DK69" i="14"/>
  <c r="CB69" i="14"/>
  <c r="AO69" i="14"/>
  <c r="DO69" i="14"/>
  <c r="AX69" i="14"/>
  <c r="DD69" i="14"/>
  <c r="BR69" i="14"/>
  <c r="AJ69" i="14"/>
  <c r="DG69" i="14"/>
  <c r="DN69" i="14"/>
  <c r="DA69" i="14"/>
  <c r="DH69" i="14"/>
  <c r="DC69" i="14"/>
  <c r="DJ69" i="14"/>
  <c r="CW69" i="14"/>
  <c r="CY69" i="14"/>
  <c r="AF69" i="14"/>
  <c r="BH69" i="14"/>
  <c r="BT69" i="14"/>
  <c r="BE69" i="14"/>
  <c r="DP69" i="14"/>
  <c r="AB69" i="14"/>
  <c r="CP69" i="14"/>
  <c r="AW69" i="14"/>
  <c r="CF69" i="14"/>
  <c r="CI69" i="14"/>
  <c r="BB69" i="14"/>
  <c r="AC69" i="14"/>
  <c r="CO69" i="14"/>
  <c r="BF69" i="14"/>
  <c r="DR69" i="14"/>
  <c r="CE69" i="14"/>
  <c r="CD69" i="14"/>
  <c r="CS69" i="14"/>
  <c r="DF69" i="14"/>
  <c r="DQ69" i="14"/>
  <c r="BP69" i="14"/>
  <c r="AZ69" i="14"/>
  <c r="BW69" i="14"/>
  <c r="DL69" i="14"/>
  <c r="CV69" i="14"/>
  <c r="CM69" i="14"/>
  <c r="BN69" i="14"/>
  <c r="AV69" i="14"/>
  <c r="BK69" i="14"/>
  <c r="AD69" i="14"/>
  <c r="AS69" i="14"/>
  <c r="DE69" i="14"/>
  <c r="BV69" i="14"/>
  <c r="AI69" i="14"/>
  <c r="CU69" i="14"/>
  <c r="AQ69" i="14"/>
  <c r="BJ69" i="14"/>
  <c r="BU69" i="14"/>
  <c r="BZ69" i="14"/>
  <c r="BG69" i="14"/>
  <c r="CN69" i="14"/>
  <c r="CC69" i="14"/>
  <c r="BX69" i="14"/>
  <c r="BQ69" i="14"/>
  <c r="Z69" i="14"/>
  <c r="AY69" i="14"/>
  <c r="CX69" i="14"/>
  <c r="AG69" i="14"/>
  <c r="AE69" i="14"/>
  <c r="BS69" i="14"/>
  <c r="DS69" i="14"/>
  <c r="AP69" i="14"/>
  <c r="BO69" i="14"/>
  <c r="AL69" i="14"/>
  <c r="CG69" i="14"/>
  <c r="CT69" i="14"/>
  <c r="AR69" i="14"/>
  <c r="BL69" i="14"/>
  <c r="CH69" i="14"/>
  <c r="DB69" i="14"/>
  <c r="AN69" i="14"/>
  <c r="DM69" i="14"/>
  <c r="AM69" i="14"/>
  <c r="BA69" i="14"/>
  <c r="AA69" i="14"/>
  <c r="CK69" i="14"/>
  <c r="AU69" i="14"/>
  <c r="CZ69" i="14"/>
  <c r="BI69" i="14"/>
  <c r="W69" i="14"/>
  <c r="AH69" i="14"/>
  <c r="BY69" i="14"/>
  <c r="BD69" i="14"/>
  <c r="CL69" i="14"/>
  <c r="CR97" i="14"/>
  <c r="AS97" i="14"/>
  <c r="DE97" i="14"/>
  <c r="DO97" i="14"/>
  <c r="CH97" i="14"/>
  <c r="BW97" i="14"/>
  <c r="CC97" i="14"/>
  <c r="CY97" i="14"/>
  <c r="CT97" i="14"/>
  <c r="AR97" i="14"/>
  <c r="DL97" i="14"/>
  <c r="DA97" i="14"/>
  <c r="AV97" i="14"/>
  <c r="BO97" i="14"/>
  <c r="CO97" i="14"/>
  <c r="AL97" i="14"/>
  <c r="DN97" i="14"/>
  <c r="BE97" i="14"/>
  <c r="AH97" i="14"/>
  <c r="BG97" i="14"/>
  <c r="CF97" i="14"/>
  <c r="CQ97" i="14"/>
  <c r="AD97" i="14"/>
  <c r="DD97" i="14"/>
  <c r="AY97" i="14"/>
  <c r="Z97" i="14"/>
  <c r="BM97" i="14"/>
  <c r="BH97" i="14"/>
  <c r="AM97" i="14"/>
  <c r="CZ97" i="14"/>
  <c r="BJ97" i="14"/>
  <c r="BX97" i="14"/>
  <c r="BD97" i="14"/>
  <c r="AI97" i="14"/>
  <c r="DG97" i="14"/>
  <c r="BA97" i="14"/>
  <c r="AF97" i="14"/>
  <c r="AC97" i="14"/>
  <c r="W97" i="14"/>
  <c r="BB97" i="14"/>
  <c r="AQ97" i="14"/>
  <c r="CW97" i="14"/>
  <c r="BF97" i="14"/>
  <c r="CU97" i="14"/>
  <c r="BU97" i="14"/>
  <c r="AZ97" i="14"/>
  <c r="AE97" i="14"/>
  <c r="BP97" i="14"/>
  <c r="DF97" i="14"/>
  <c r="BS97" i="14"/>
  <c r="AG97" i="14"/>
  <c r="CE97" i="14"/>
  <c r="AW97" i="14"/>
  <c r="CN97" i="14"/>
  <c r="CA97" i="14"/>
  <c r="CB97" i="14"/>
  <c r="AB97" i="14"/>
  <c r="DB97" i="14"/>
  <c r="AU97" i="14"/>
  <c r="Y97" i="14"/>
  <c r="BI97" i="14"/>
  <c r="BR97" i="14"/>
  <c r="DQ97" i="14"/>
  <c r="CJ97" i="14"/>
  <c r="BQ97" i="14"/>
  <c r="AN97" i="14"/>
  <c r="CD97" i="14"/>
  <c r="AJ97" i="14"/>
  <c r="DS97" i="14"/>
  <c r="DI97" i="14"/>
  <c r="BC97" i="14"/>
  <c r="BZ97" i="14"/>
  <c r="AA97" i="14"/>
  <c r="DM97" i="14"/>
  <c r="CI97" i="14"/>
  <c r="DR97" i="14"/>
  <c r="DJ97" i="14"/>
  <c r="CK97" i="14"/>
  <c r="AP97" i="14"/>
  <c r="BY97" i="14"/>
  <c r="CX97" i="14"/>
  <c r="BK97" i="14"/>
  <c r="X97" i="14"/>
  <c r="BL97" i="14"/>
  <c r="DP97" i="14"/>
  <c r="AX97" i="14"/>
  <c r="BT97" i="14"/>
  <c r="CL97" i="14"/>
  <c r="CM97" i="14"/>
  <c r="CG97" i="14"/>
  <c r="DC97" i="14"/>
  <c r="DH97" i="14"/>
  <c r="CP97" i="14"/>
  <c r="CS97" i="14"/>
  <c r="BV97" i="14"/>
  <c r="AK97" i="14"/>
  <c r="BN97" i="14"/>
  <c r="DK97" i="14"/>
  <c r="AO97" i="14"/>
  <c r="CV97" i="14"/>
  <c r="AT97" i="14"/>
  <c r="EQ68" i="14"/>
  <c r="EN68" i="14"/>
  <c r="EE68" i="14"/>
  <c r="HM68" i="14"/>
  <c r="BS76" i="14"/>
  <c r="CA76" i="14"/>
  <c r="CK76" i="14"/>
  <c r="BM76" i="14"/>
  <c r="CU76" i="14"/>
  <c r="BR76" i="14"/>
  <c r="AJ76" i="14"/>
  <c r="AW76" i="14"/>
  <c r="BJ76" i="14"/>
  <c r="W76" i="14"/>
  <c r="AG76" i="14"/>
  <c r="CD76" i="14"/>
  <c r="BP76" i="14"/>
  <c r="DM76" i="14"/>
  <c r="AE76" i="14"/>
  <c r="CF76" i="14"/>
  <c r="X76" i="14"/>
  <c r="BU76" i="14"/>
  <c r="DN76" i="14"/>
  <c r="CV76" i="14"/>
  <c r="AI76" i="14"/>
  <c r="AO76" i="14"/>
  <c r="BO76" i="14"/>
  <c r="DJ76" i="14"/>
  <c r="BH76" i="14"/>
  <c r="DA76" i="14"/>
  <c r="DK76" i="14"/>
  <c r="BQ76" i="14"/>
  <c r="DS76" i="14"/>
  <c r="CG76" i="14"/>
  <c r="BW76" i="14"/>
  <c r="BA76" i="14"/>
  <c r="BZ76" i="14"/>
  <c r="DC76" i="14"/>
  <c r="AY76" i="14"/>
  <c r="AT76" i="14"/>
  <c r="BE76" i="14"/>
  <c r="BT76" i="14"/>
  <c r="DP76" i="14"/>
  <c r="BD76" i="14"/>
  <c r="CZ76" i="14"/>
  <c r="BX76" i="14"/>
  <c r="CS76" i="14"/>
  <c r="AA76" i="14"/>
  <c r="DQ76" i="14"/>
  <c r="DL76" i="14"/>
  <c r="AL76" i="14"/>
  <c r="AH76" i="14"/>
  <c r="DI76" i="14"/>
  <c r="BB76" i="14"/>
  <c r="AM76" i="14"/>
  <c r="Y76" i="14"/>
  <c r="DF76" i="14"/>
  <c r="CW76" i="14"/>
  <c r="CN76" i="14"/>
  <c r="CJ76" i="14"/>
  <c r="CY76" i="14"/>
  <c r="CX76" i="14"/>
  <c r="CI76" i="14"/>
  <c r="CC76" i="14"/>
  <c r="AF76" i="14"/>
  <c r="CR76" i="14"/>
  <c r="BI76" i="14"/>
  <c r="Z76" i="14"/>
  <c r="CL76" i="14"/>
  <c r="BG76" i="14"/>
  <c r="AU76" i="14"/>
  <c r="CP76" i="14"/>
  <c r="CT76" i="14"/>
  <c r="AD76" i="14"/>
  <c r="DG76" i="14"/>
  <c r="CQ76" i="14"/>
  <c r="AK76" i="14"/>
  <c r="AV76" i="14"/>
  <c r="DH76" i="14"/>
  <c r="BY76" i="14"/>
  <c r="AP76" i="14"/>
  <c r="DB76" i="14"/>
  <c r="BK76" i="14"/>
  <c r="DD76" i="14"/>
  <c r="AR76" i="14"/>
  <c r="BN76" i="14"/>
  <c r="CB76" i="14"/>
  <c r="DE76" i="14"/>
  <c r="CE76" i="14"/>
  <c r="AQ76" i="14"/>
  <c r="BV76" i="14"/>
  <c r="AX76" i="14"/>
  <c r="CH76" i="14"/>
  <c r="AZ76" i="14"/>
  <c r="AC76" i="14"/>
  <c r="BF76" i="14"/>
  <c r="BC76" i="14"/>
  <c r="AN76" i="14"/>
  <c r="AB76" i="14"/>
  <c r="AS76" i="14"/>
  <c r="DO76" i="14"/>
  <c r="CM76" i="14"/>
  <c r="DR76" i="14"/>
  <c r="BL76" i="14"/>
  <c r="CO76" i="14"/>
  <c r="AD16" i="14"/>
  <c r="AT16" i="14"/>
  <c r="BJ16" i="14"/>
  <c r="BZ16" i="14"/>
  <c r="CP16" i="14"/>
  <c r="DF16" i="14"/>
  <c r="W16" i="14"/>
  <c r="AM16" i="14"/>
  <c r="BC16" i="14"/>
  <c r="BS16" i="14"/>
  <c r="CI16" i="14"/>
  <c r="CY16" i="14"/>
  <c r="DO16" i="14"/>
  <c r="AF16" i="14"/>
  <c r="AV16" i="14"/>
  <c r="BL16" i="14"/>
  <c r="CB16" i="14"/>
  <c r="CR16" i="14"/>
  <c r="DH16" i="14"/>
  <c r="BA16" i="14"/>
  <c r="DM16" i="14"/>
  <c r="BU16" i="14"/>
  <c r="AC16" i="14"/>
  <c r="CO16" i="14"/>
  <c r="AW16" i="14"/>
  <c r="AH16" i="14"/>
  <c r="AX16" i="14"/>
  <c r="BN16" i="14"/>
  <c r="CD16" i="14"/>
  <c r="CT16" i="14"/>
  <c r="DJ16" i="14"/>
  <c r="AA16" i="14"/>
  <c r="AQ16" i="14"/>
  <c r="BG16" i="14"/>
  <c r="BW16" i="14"/>
  <c r="CM16" i="14"/>
  <c r="DC16" i="14"/>
  <c r="DS16" i="14"/>
  <c r="AJ16" i="14"/>
  <c r="AZ16" i="14"/>
  <c r="BP16" i="14"/>
  <c r="CF16" i="14"/>
  <c r="CV16" i="14"/>
  <c r="DL16" i="14"/>
  <c r="BQ16" i="14"/>
  <c r="Y16" i="14"/>
  <c r="CK16" i="14"/>
  <c r="AS16" i="14"/>
  <c r="DE16" i="14"/>
  <c r="DI16" i="14"/>
  <c r="Z16" i="14"/>
  <c r="BF16" i="14"/>
  <c r="CL16" i="14"/>
  <c r="DR16" i="14"/>
  <c r="AY16" i="14"/>
  <c r="CE16" i="14"/>
  <c r="DK16" i="14"/>
  <c r="AR16" i="14"/>
  <c r="BX16" i="14"/>
  <c r="DD16" i="14"/>
  <c r="CW16" i="14"/>
  <c r="DQ16" i="14"/>
  <c r="CS16" i="14"/>
  <c r="AP16" i="14"/>
  <c r="DB16" i="14"/>
  <c r="BO16" i="14"/>
  <c r="AB16" i="14"/>
  <c r="BH16" i="14"/>
  <c r="AK16" i="14"/>
  <c r="BE16" i="14"/>
  <c r="CC16" i="14"/>
  <c r="AL16" i="14"/>
  <c r="BR16" i="14"/>
  <c r="CX16" i="14"/>
  <c r="AE16" i="14"/>
  <c r="BK16" i="14"/>
  <c r="CQ16" i="14"/>
  <c r="X16" i="14"/>
  <c r="BD16" i="14"/>
  <c r="CJ16" i="14"/>
  <c r="DP16" i="14"/>
  <c r="AO16" i="14"/>
  <c r="BI16" i="14"/>
  <c r="BM16" i="14"/>
  <c r="BV16" i="14"/>
  <c r="AI16" i="14"/>
  <c r="CU16" i="14"/>
  <c r="CN16" i="14"/>
  <c r="BY16" i="14"/>
  <c r="DN16" i="14"/>
  <c r="AN16" i="14"/>
  <c r="DA16" i="14"/>
  <c r="BT16" i="14"/>
  <c r="BB16" i="14"/>
  <c r="CA16" i="14"/>
  <c r="CZ16" i="14"/>
  <c r="CH16" i="14"/>
  <c r="DG16" i="14"/>
  <c r="CG16" i="14"/>
  <c r="AU16" i="14"/>
  <c r="AG16" i="14"/>
  <c r="L24" i="14"/>
  <c r="L28" i="14"/>
  <c r="AQ52" i="14"/>
  <c r="AK52" i="14"/>
  <c r="CV52" i="14"/>
  <c r="BJ52" i="14"/>
  <c r="W52" i="14"/>
  <c r="CI52" i="14"/>
  <c r="AV52" i="14"/>
  <c r="DH52" i="14"/>
  <c r="BA52" i="14"/>
  <c r="BB52" i="14"/>
  <c r="AI52" i="14"/>
  <c r="DS52" i="14"/>
  <c r="CZ52" i="14"/>
  <c r="CW52" i="14"/>
  <c r="CX52" i="14"/>
  <c r="DG52" i="14"/>
  <c r="DP52" i="14"/>
  <c r="AX52" i="14"/>
  <c r="CQ52" i="14"/>
  <c r="CO52" i="14"/>
  <c r="CL52" i="14"/>
  <c r="AR52" i="14"/>
  <c r="BE52" i="14"/>
  <c r="AO52" i="14"/>
  <c r="DJ52" i="14"/>
  <c r="AZ52" i="14"/>
  <c r="CS52" i="14"/>
  <c r="X52" i="14"/>
  <c r="AU52" i="14"/>
  <c r="CJ52" i="14"/>
  <c r="BZ52" i="14"/>
  <c r="AM52" i="14"/>
  <c r="CY52" i="14"/>
  <c r="BL52" i="14"/>
  <c r="AS52" i="14"/>
  <c r="DM52" i="14"/>
  <c r="BV52" i="14"/>
  <c r="BG52" i="14"/>
  <c r="AN52" i="14"/>
  <c r="AC52" i="14"/>
  <c r="CK52" i="14"/>
  <c r="AA52" i="14"/>
  <c r="AJ52" i="14"/>
  <c r="AW52" i="14"/>
  <c r="CH52" i="14"/>
  <c r="AB52" i="14"/>
  <c r="CG52" i="14"/>
  <c r="AE52" i="14"/>
  <c r="BX52" i="14"/>
  <c r="BY52" i="14"/>
  <c r="AL52" i="14"/>
  <c r="BW52" i="14"/>
  <c r="AD52" i="14"/>
  <c r="BC52" i="14"/>
  <c r="CB52" i="14"/>
  <c r="Y52" i="14"/>
  <c r="CA52" i="14"/>
  <c r="AG52" i="14"/>
  <c r="AY52" i="14"/>
  <c r="BQ52" i="14"/>
  <c r="BT52" i="14"/>
  <c r="BO52" i="14"/>
  <c r="DQ52" i="14"/>
  <c r="CP52" i="14"/>
  <c r="DE52" i="14"/>
  <c r="AP52" i="14"/>
  <c r="DR52" i="14"/>
  <c r="DL52" i="14"/>
  <c r="BD52" i="14"/>
  <c r="DB52" i="14"/>
  <c r="BN52" i="14"/>
  <c r="AT52" i="14"/>
  <c r="BS52" i="14"/>
  <c r="CR52" i="14"/>
  <c r="AH52" i="14"/>
  <c r="CU52" i="14"/>
  <c r="DI52" i="14"/>
  <c r="CE52" i="14"/>
  <c r="BU52" i="14"/>
  <c r="DD52" i="14"/>
  <c r="DC52" i="14"/>
  <c r="BI52" i="14"/>
  <c r="CD52" i="14"/>
  <c r="DO52" i="14"/>
  <c r="CT52" i="14"/>
  <c r="BH52" i="14"/>
  <c r="BP52" i="14"/>
  <c r="DA52" i="14"/>
  <c r="DK52" i="14"/>
  <c r="AF52" i="14"/>
  <c r="BR52" i="14"/>
  <c r="BM52" i="14"/>
  <c r="Z52" i="14"/>
  <c r="DN52" i="14"/>
  <c r="BK52" i="14"/>
  <c r="DF52" i="14"/>
  <c r="BF52" i="14"/>
  <c r="CM52" i="14"/>
  <c r="CC52" i="14"/>
  <c r="CN52" i="14"/>
  <c r="CF52" i="14"/>
  <c r="AL21" i="14"/>
  <c r="BB21" i="14"/>
  <c r="BR21" i="14"/>
  <c r="CH21" i="14"/>
  <c r="CX21" i="14"/>
  <c r="DN21" i="14"/>
  <c r="AE21" i="14"/>
  <c r="AU21" i="14"/>
  <c r="BK21" i="14"/>
  <c r="CA21" i="14"/>
  <c r="CQ21" i="14"/>
  <c r="DG21" i="14"/>
  <c r="X21" i="14"/>
  <c r="AN21" i="14"/>
  <c r="BD21" i="14"/>
  <c r="BT21" i="14"/>
  <c r="CJ21" i="14"/>
  <c r="CZ21" i="14"/>
  <c r="DP21" i="14"/>
  <c r="CG21" i="14"/>
  <c r="AO21" i="14"/>
  <c r="DA21" i="14"/>
  <c r="AH21" i="14"/>
  <c r="BF21" i="14"/>
  <c r="BZ21" i="14"/>
  <c r="CT21" i="14"/>
  <c r="DR21" i="14"/>
  <c r="AM21" i="14"/>
  <c r="BG21" i="14"/>
  <c r="CE21" i="14"/>
  <c r="CY21" i="14"/>
  <c r="DS21" i="14"/>
  <c r="AR21" i="14"/>
  <c r="BL21" i="14"/>
  <c r="CF21" i="14"/>
  <c r="DD21" i="14"/>
  <c r="BA21" i="14"/>
  <c r="Y21" i="14"/>
  <c r="DQ21" i="14"/>
  <c r="BY21" i="14"/>
  <c r="DI21" i="14"/>
  <c r="CS21" i="14"/>
  <c r="AP21" i="14"/>
  <c r="BJ21" i="14"/>
  <c r="CD21" i="14"/>
  <c r="DB21" i="14"/>
  <c r="W21" i="14"/>
  <c r="AQ21" i="14"/>
  <c r="BO21" i="14"/>
  <c r="CI21" i="14"/>
  <c r="DC21" i="14"/>
  <c r="AB21" i="14"/>
  <c r="AV21" i="14"/>
  <c r="BP21" i="14"/>
  <c r="CN21" i="14"/>
  <c r="DH21" i="14"/>
  <c r="BQ21" i="14"/>
  <c r="BE21" i="14"/>
  <c r="AC21" i="14"/>
  <c r="CO21" i="14"/>
  <c r="BM21" i="14"/>
  <c r="AT21" i="14"/>
  <c r="CL21" i="14"/>
  <c r="AA21" i="14"/>
  <c r="BS21" i="14"/>
  <c r="DK21" i="14"/>
  <c r="AZ21" i="14"/>
  <c r="CR21" i="14"/>
  <c r="CW21" i="14"/>
  <c r="AS21" i="14"/>
  <c r="CC21" i="14"/>
  <c r="AX21" i="14"/>
  <c r="CP21" i="14"/>
  <c r="AI21" i="14"/>
  <c r="BW21" i="14"/>
  <c r="DO21" i="14"/>
  <c r="BH21" i="14"/>
  <c r="CV21" i="14"/>
  <c r="DM21" i="14"/>
  <c r="BI21" i="14"/>
  <c r="AG21" i="14"/>
  <c r="Z21" i="14"/>
  <c r="DF21" i="14"/>
  <c r="CM21" i="14"/>
  <c r="BX21" i="14"/>
  <c r="BU21" i="14"/>
  <c r="AD21" i="14"/>
  <c r="DJ21" i="14"/>
  <c r="CU21" i="14"/>
  <c r="CB21" i="14"/>
  <c r="CK21" i="14"/>
  <c r="BV21" i="14"/>
  <c r="AJ21" i="14"/>
  <c r="AW21" i="14"/>
  <c r="AY21" i="14"/>
  <c r="DL21" i="14"/>
  <c r="BC21" i="14"/>
  <c r="AF21" i="14"/>
  <c r="AK21" i="14"/>
  <c r="BN21" i="14"/>
  <c r="DE21" i="14"/>
  <c r="AQ45" i="14"/>
  <c r="BP45" i="14"/>
  <c r="CG45" i="14"/>
  <c r="CI45" i="14"/>
  <c r="BJ45" i="14"/>
  <c r="AF45" i="14"/>
  <c r="BQ45" i="14"/>
  <c r="CM45" i="14"/>
  <c r="BX45" i="14"/>
  <c r="DL45" i="14"/>
  <c r="AB45" i="14"/>
  <c r="BV45" i="14"/>
  <c r="BC45" i="14"/>
  <c r="AJ45" i="14"/>
  <c r="AG45" i="14"/>
  <c r="AS45" i="14"/>
  <c r="CT45" i="14"/>
  <c r="CE45" i="14"/>
  <c r="BL45" i="14"/>
  <c r="AK45" i="14"/>
  <c r="BE45" i="14"/>
  <c r="DK45" i="14"/>
  <c r="AT45" i="14"/>
  <c r="BM45" i="14"/>
  <c r="BO45" i="14"/>
  <c r="BR45" i="14"/>
  <c r="AE45" i="14"/>
  <c r="CQ45" i="14"/>
  <c r="BD45" i="14"/>
  <c r="DP45" i="14"/>
  <c r="BU45" i="14"/>
  <c r="CO45" i="14"/>
  <c r="DF45" i="14"/>
  <c r="CP45" i="14"/>
  <c r="BW45" i="14"/>
  <c r="BH45" i="14"/>
  <c r="DI45" i="14"/>
  <c r="AH45" i="14"/>
  <c r="DR45" i="14"/>
  <c r="CY45" i="14"/>
  <c r="CF45" i="14"/>
  <c r="Y45" i="14"/>
  <c r="CS45" i="14"/>
  <c r="BS45" i="14"/>
  <c r="CN45" i="14"/>
  <c r="W45" i="14"/>
  <c r="CH45" i="14"/>
  <c r="AU45" i="14"/>
  <c r="DG45" i="14"/>
  <c r="BT45" i="14"/>
  <c r="CC45" i="14"/>
  <c r="AC45" i="14"/>
  <c r="DJ45" i="14"/>
  <c r="CB45" i="14"/>
  <c r="BF45" i="14"/>
  <c r="DS45" i="14"/>
  <c r="DA45" i="14"/>
  <c r="AA45" i="14"/>
  <c r="AO45" i="14"/>
  <c r="AP45" i="14"/>
  <c r="BB45" i="14"/>
  <c r="CA45" i="14"/>
  <c r="CZ45" i="14"/>
  <c r="BN45" i="14"/>
  <c r="AI45" i="14"/>
  <c r="CV45" i="14"/>
  <c r="BZ45" i="14"/>
  <c r="AR45" i="14"/>
  <c r="DE45" i="14"/>
  <c r="CL45" i="14"/>
  <c r="AV45" i="14"/>
  <c r="CX45" i="14"/>
  <c r="X45" i="14"/>
  <c r="BA45" i="14"/>
  <c r="DB45" i="14"/>
  <c r="AX45" i="14"/>
  <c r="CK45" i="14"/>
  <c r="AW45" i="14"/>
  <c r="AZ45" i="14"/>
  <c r="DN45" i="14"/>
  <c r="DM45" i="14"/>
  <c r="BG45" i="14"/>
  <c r="DC45" i="14"/>
  <c r="AN45" i="14"/>
  <c r="Z45" i="14"/>
  <c r="AD45" i="14"/>
  <c r="DD45" i="14"/>
  <c r="CD45" i="14"/>
  <c r="AL45" i="14"/>
  <c r="AY45" i="14"/>
  <c r="CU45" i="14"/>
  <c r="AM45" i="14"/>
  <c r="BY45" i="14"/>
  <c r="BK45" i="14"/>
  <c r="BI45" i="14"/>
  <c r="DQ45" i="14"/>
  <c r="DO45" i="14"/>
  <c r="DH45" i="14"/>
  <c r="CW45" i="14"/>
  <c r="CR45" i="14"/>
  <c r="CJ45" i="14"/>
  <c r="L49" i="14"/>
  <c r="CU49" i="14"/>
  <c r="CN49" i="14"/>
  <c r="DE49" i="14"/>
  <c r="BZ49" i="14"/>
  <c r="BV49" i="14"/>
  <c r="AO49" i="14"/>
  <c r="Y49" i="14"/>
  <c r="BS49" i="14"/>
  <c r="AD49" i="14"/>
  <c r="BC49" i="14"/>
  <c r="BF49" i="14"/>
  <c r="AB49" i="14"/>
  <c r="CG49" i="14"/>
  <c r="AG49" i="14"/>
  <c r="Z49" i="14"/>
  <c r="CB49" i="14"/>
  <c r="AH49" i="14"/>
  <c r="CI49" i="14"/>
  <c r="AM49" i="14"/>
  <c r="AW49" i="14"/>
  <c r="BX49" i="14"/>
  <c r="AT49" i="14"/>
  <c r="DD49" i="14"/>
  <c r="CL49" i="14"/>
  <c r="AS49" i="14"/>
  <c r="BA49" i="14"/>
  <c r="CJ49" i="14"/>
  <c r="X49" i="14"/>
  <c r="BK49" i="14"/>
  <c r="CX49" i="14"/>
  <c r="AL49" i="14"/>
  <c r="CW49" i="14"/>
  <c r="CV49" i="14"/>
  <c r="AJ49" i="14"/>
  <c r="BW49" i="14"/>
  <c r="DJ49" i="14"/>
  <c r="AX49" i="14"/>
  <c r="AR49" i="14"/>
  <c r="AF49" i="14"/>
  <c r="W49" i="14"/>
  <c r="CE49" i="14"/>
  <c r="BY49" i="14"/>
  <c r="BO49" i="14"/>
  <c r="CY49" i="14"/>
  <c r="BU49" i="14"/>
  <c r="CZ49" i="14"/>
  <c r="DG49" i="14"/>
  <c r="AE49" i="14"/>
  <c r="BB49" i="14"/>
  <c r="BE49" i="14"/>
  <c r="CF49" i="14"/>
  <c r="DC49" i="14"/>
  <c r="AA49" i="14"/>
  <c r="CS49" i="14"/>
  <c r="DR49" i="14"/>
  <c r="DO49" i="14"/>
  <c r="BL49" i="14"/>
  <c r="BQ49" i="14"/>
  <c r="DF49" i="14"/>
  <c r="CK49" i="14"/>
  <c r="AY49" i="14"/>
  <c r="DM49" i="14"/>
  <c r="BT49" i="14"/>
  <c r="CQ49" i="14"/>
  <c r="DN49" i="14"/>
  <c r="AK49" i="14"/>
  <c r="BP49" i="14"/>
  <c r="CM49" i="14"/>
  <c r="CT49" i="14"/>
  <c r="BJ49" i="14"/>
  <c r="CR49" i="14"/>
  <c r="BH49" i="14"/>
  <c r="BI49" i="14"/>
  <c r="AN49" i="14"/>
  <c r="BR49" i="14"/>
  <c r="CO49" i="14"/>
  <c r="AZ49" i="14"/>
  <c r="CD49" i="14"/>
  <c r="AI49" i="14"/>
  <c r="CP49" i="14"/>
  <c r="DA49" i="14"/>
  <c r="AP49" i="14"/>
  <c r="CC49" i="14"/>
  <c r="CA49" i="14"/>
  <c r="DQ49" i="14"/>
  <c r="DS49" i="14"/>
  <c r="BN49" i="14"/>
  <c r="DH49" i="14"/>
  <c r="DI49" i="14"/>
  <c r="BD49" i="14"/>
  <c r="AQ49" i="14"/>
  <c r="AV49" i="14"/>
  <c r="DL49" i="14"/>
  <c r="AC49" i="14"/>
  <c r="BG49" i="14"/>
  <c r="DK49" i="14"/>
  <c r="AU49" i="14"/>
  <c r="BM49" i="14"/>
  <c r="CH49" i="14"/>
  <c r="DB49" i="14"/>
  <c r="DP49" i="14"/>
  <c r="L77" i="14"/>
  <c r="L85" i="14"/>
  <c r="BE85" i="14"/>
  <c r="DE85" i="14"/>
  <c r="DR85" i="14"/>
  <c r="AB85" i="14"/>
  <c r="CN85" i="14"/>
  <c r="BB85" i="14"/>
  <c r="BX85" i="14"/>
  <c r="DA85" i="14"/>
  <c r="BG85" i="14"/>
  <c r="CR85" i="14"/>
  <c r="BV85" i="14"/>
  <c r="BF85" i="14"/>
  <c r="AU85" i="14"/>
  <c r="CB85" i="14"/>
  <c r="DB85" i="14"/>
  <c r="DD85" i="14"/>
  <c r="BR85" i="14"/>
  <c r="BH85" i="14"/>
  <c r="DN85" i="14"/>
  <c r="DS85" i="14"/>
  <c r="Y85" i="14"/>
  <c r="DG85" i="14"/>
  <c r="BI85" i="14"/>
  <c r="CY85" i="14"/>
  <c r="DC85" i="14"/>
  <c r="CD85" i="14"/>
  <c r="DM85" i="14"/>
  <c r="BA85" i="14"/>
  <c r="CJ85" i="14"/>
  <c r="X85" i="14"/>
  <c r="CM85" i="14"/>
  <c r="BZ85" i="14"/>
  <c r="DI85" i="14"/>
  <c r="AW85" i="14"/>
  <c r="CF85" i="14"/>
  <c r="DO85" i="14"/>
  <c r="AL85" i="14"/>
  <c r="AS85" i="14"/>
  <c r="W85" i="14"/>
  <c r="BY85" i="14"/>
  <c r="DQ85" i="14"/>
  <c r="AQ85" i="14"/>
  <c r="AX85" i="14"/>
  <c r="BQ85" i="14"/>
  <c r="BT85" i="14"/>
  <c r="AY85" i="14"/>
  <c r="DF85" i="14"/>
  <c r="AD85" i="14"/>
  <c r="AG85" i="14"/>
  <c r="AZ85" i="14"/>
  <c r="AF85" i="14"/>
  <c r="CQ85" i="14"/>
  <c r="AR85" i="14"/>
  <c r="CX85" i="14"/>
  <c r="CK85" i="14"/>
  <c r="BL85" i="14"/>
  <c r="DH85" i="14"/>
  <c r="CE85" i="14"/>
  <c r="DJ85" i="14"/>
  <c r="AH85" i="14"/>
  <c r="AK85" i="14"/>
  <c r="BD85" i="14"/>
  <c r="BC85" i="14"/>
  <c r="BK85" i="14"/>
  <c r="CP85" i="14"/>
  <c r="CS85" i="14"/>
  <c r="DL85" i="14"/>
  <c r="AJ85" i="14"/>
  <c r="AC85" i="14"/>
  <c r="AE85" i="14"/>
  <c r="CI85" i="14"/>
  <c r="CH85" i="14"/>
  <c r="BN85" i="14"/>
  <c r="CZ85" i="14"/>
  <c r="BJ85" i="14"/>
  <c r="CV85" i="14"/>
  <c r="DK85" i="14"/>
  <c r="AV85" i="14"/>
  <c r="CA85" i="14"/>
  <c r="CW85" i="14"/>
  <c r="AN85" i="14"/>
  <c r="AT85" i="14"/>
  <c r="BP85" i="14"/>
  <c r="CO85" i="14"/>
  <c r="AO85" i="14"/>
  <c r="CL85" i="14"/>
  <c r="BW85" i="14"/>
  <c r="CT85" i="14"/>
  <c r="BM85" i="14"/>
  <c r="Z85" i="14"/>
  <c r="BS85" i="14"/>
  <c r="AI85" i="14"/>
  <c r="CU85" i="14"/>
  <c r="BU85" i="14"/>
  <c r="AP85" i="14"/>
  <c r="CG85" i="14"/>
  <c r="BO85" i="14"/>
  <c r="AM85" i="14"/>
  <c r="DP85" i="14"/>
  <c r="AA85" i="14"/>
  <c r="CC85" i="14"/>
  <c r="L93" i="14"/>
  <c r="AJ101" i="14"/>
  <c r="BX101" i="14"/>
  <c r="CJ101" i="14"/>
  <c r="X101" i="14"/>
  <c r="CV101" i="14"/>
  <c r="AK101" i="14"/>
  <c r="BA101" i="14"/>
  <c r="BQ101" i="14"/>
  <c r="CG101" i="14"/>
  <c r="CW101" i="14"/>
  <c r="DM101" i="14"/>
  <c r="AM101" i="14"/>
  <c r="BW101" i="14"/>
  <c r="DC101" i="14"/>
  <c r="AD101" i="14"/>
  <c r="AT101" i="14"/>
  <c r="BJ101" i="14"/>
  <c r="BZ101" i="14"/>
  <c r="CP101" i="14"/>
  <c r="DF101" i="14"/>
  <c r="AA101" i="14"/>
  <c r="BG101" i="14"/>
  <c r="CQ101" i="14"/>
  <c r="BS101" i="14"/>
  <c r="AR101" i="14"/>
  <c r="BT101" i="14"/>
  <c r="CF101" i="14"/>
  <c r="Y101" i="14"/>
  <c r="AO101" i="14"/>
  <c r="BE101" i="14"/>
  <c r="BU101" i="14"/>
  <c r="CK101" i="14"/>
  <c r="DA101" i="14"/>
  <c r="DQ101" i="14"/>
  <c r="AU101" i="14"/>
  <c r="CE101" i="14"/>
  <c r="DK101" i="14"/>
  <c r="AH101" i="14"/>
  <c r="AX101" i="14"/>
  <c r="BN101" i="14"/>
  <c r="CD101" i="14"/>
  <c r="CT101" i="14"/>
  <c r="DJ101" i="14"/>
  <c r="AI101" i="14"/>
  <c r="BO101" i="14"/>
  <c r="CY101" i="14"/>
  <c r="CZ101" i="14"/>
  <c r="DL101" i="14"/>
  <c r="AG101" i="14"/>
  <c r="BM101" i="14"/>
  <c r="CS101" i="14"/>
  <c r="AE101" i="14"/>
  <c r="CU101" i="14"/>
  <c r="AP101" i="14"/>
  <c r="BV101" i="14"/>
  <c r="DB101" i="14"/>
  <c r="AY101" i="14"/>
  <c r="DO101" i="14"/>
  <c r="BH101" i="14"/>
  <c r="CB101" i="14"/>
  <c r="BD101" i="14"/>
  <c r="BP101" i="14"/>
  <c r="AS101" i="14"/>
  <c r="BY101" i="14"/>
  <c r="DE101" i="14"/>
  <c r="BC101" i="14"/>
  <c r="DS101" i="14"/>
  <c r="BB101" i="14"/>
  <c r="CH101" i="14"/>
  <c r="DN101" i="14"/>
  <c r="CA101" i="14"/>
  <c r="AB101" i="14"/>
  <c r="BL101" i="14"/>
  <c r="AN101" i="14"/>
  <c r="AW101" i="14"/>
  <c r="DI101" i="14"/>
  <c r="Z101" i="14"/>
  <c r="CL101" i="14"/>
  <c r="CI101" i="14"/>
  <c r="DH101" i="14"/>
  <c r="BI101" i="14"/>
  <c r="W101" i="14"/>
  <c r="AL101" i="14"/>
  <c r="CX101" i="14"/>
  <c r="DG101" i="14"/>
  <c r="CN101" i="14"/>
  <c r="CR101" i="14"/>
  <c r="CC101" i="14"/>
  <c r="BF101" i="14"/>
  <c r="DP101" i="14"/>
  <c r="CO101" i="14"/>
  <c r="BR101" i="14"/>
  <c r="AV101" i="14"/>
  <c r="DD101" i="14"/>
  <c r="AC101" i="14"/>
  <c r="AQ101" i="14"/>
  <c r="AF101" i="14"/>
  <c r="BK101" i="14"/>
  <c r="CM101" i="14"/>
  <c r="DR101" i="14"/>
  <c r="AZ101" i="14"/>
  <c r="AM20" i="14"/>
  <c r="BA20" i="14"/>
  <c r="Y20" i="14"/>
  <c r="CS20" i="14"/>
  <c r="CF20" i="14"/>
  <c r="DH20" i="14"/>
  <c r="BD20" i="14"/>
  <c r="AB20" i="14"/>
  <c r="AC20" i="14"/>
  <c r="AH20" i="14"/>
  <c r="BR20" i="14"/>
  <c r="CA20" i="14"/>
  <c r="AD20" i="14"/>
  <c r="BK20" i="14"/>
  <c r="CB20" i="14"/>
  <c r="CC20" i="14"/>
  <c r="DR20" i="14"/>
  <c r="AP20" i="14"/>
  <c r="BV20" i="14"/>
  <c r="DM20" i="14"/>
  <c r="CM20" i="14"/>
  <c r="AO20" i="14"/>
  <c r="W20" i="14"/>
  <c r="CW20" i="14"/>
  <c r="CH20" i="14"/>
  <c r="AK20" i="14"/>
  <c r="DD20" i="14"/>
  <c r="AZ20" i="14"/>
  <c r="AI20" i="14"/>
  <c r="BF20" i="14"/>
  <c r="BO20" i="14"/>
  <c r="DC20" i="14"/>
  <c r="AA20" i="14"/>
  <c r="AR20" i="14"/>
  <c r="AS20" i="14"/>
  <c r="CE20" i="14"/>
  <c r="CQ20" i="14"/>
  <c r="CV20" i="14"/>
  <c r="DQ20" i="14"/>
  <c r="AF20" i="14"/>
  <c r="AG20" i="14"/>
  <c r="AX20" i="14"/>
  <c r="BZ20" i="14"/>
  <c r="CI20" i="14"/>
  <c r="CD20" i="14"/>
  <c r="CO20" i="14"/>
  <c r="DJ20" i="14"/>
  <c r="BT20" i="14"/>
  <c r="BJ20" i="14"/>
  <c r="DF20" i="14"/>
  <c r="BP20" i="14"/>
  <c r="CP20" i="14"/>
  <c r="BE20" i="14"/>
  <c r="AQ20" i="14"/>
  <c r="BI20" i="14"/>
  <c r="DG20" i="14"/>
  <c r="AE20" i="14"/>
  <c r="AW20" i="14"/>
  <c r="CU20" i="14"/>
  <c r="AT20" i="14"/>
  <c r="BW20" i="14"/>
  <c r="BN20" i="14"/>
  <c r="CK20" i="14"/>
  <c r="CJ20" i="14"/>
  <c r="CG20" i="14"/>
  <c r="BH20" i="14"/>
  <c r="DL20" i="14"/>
  <c r="AV20" i="14"/>
  <c r="CZ20" i="14"/>
  <c r="CR20" i="14"/>
  <c r="CN20" i="14"/>
  <c r="CT20" i="14"/>
  <c r="DI20" i="14"/>
  <c r="AL20" i="14"/>
  <c r="BG20" i="14"/>
  <c r="BY20" i="14"/>
  <c r="Z20" i="14"/>
  <c r="AU20" i="14"/>
  <c r="BM20" i="14"/>
  <c r="DK20" i="14"/>
  <c r="BU20" i="14"/>
  <c r="BQ20" i="14"/>
  <c r="BS20" i="14"/>
  <c r="BB20" i="14"/>
  <c r="DA20" i="14"/>
  <c r="CX20" i="14"/>
  <c r="CL20" i="14"/>
  <c r="AN20" i="14"/>
  <c r="AJ20" i="14"/>
  <c r="X20" i="14"/>
  <c r="CY20" i="14"/>
  <c r="BL20" i="14"/>
  <c r="DN20" i="14"/>
  <c r="DP20" i="14"/>
  <c r="BC20" i="14"/>
  <c r="DO20" i="14"/>
  <c r="DE20" i="14"/>
  <c r="AY20" i="14"/>
  <c r="BX20" i="14"/>
  <c r="DB20" i="14"/>
  <c r="DS20" i="14"/>
  <c r="CT40" i="14"/>
  <c r="BL40" i="14"/>
  <c r="BG40" i="14"/>
  <c r="CA40" i="14"/>
  <c r="AM40" i="14"/>
  <c r="BY40" i="14"/>
  <c r="CB40" i="14"/>
  <c r="CQ40" i="14"/>
  <c r="DJ40" i="14"/>
  <c r="AW40" i="14"/>
  <c r="CR40" i="14"/>
  <c r="DG40" i="14"/>
  <c r="AA40" i="14"/>
  <c r="BV40" i="14"/>
  <c r="AI40" i="14"/>
  <c r="CU40" i="14"/>
  <c r="BH40" i="14"/>
  <c r="Y40" i="14"/>
  <c r="CC40" i="14"/>
  <c r="AT40" i="14"/>
  <c r="AC40" i="14"/>
  <c r="BP40" i="14"/>
  <c r="CI40" i="14"/>
  <c r="CX40" i="14"/>
  <c r="AO40" i="14"/>
  <c r="BZ40" i="14"/>
  <c r="CS40" i="14"/>
  <c r="BB40" i="14"/>
  <c r="DA40" i="14"/>
  <c r="BD40" i="14"/>
  <c r="BW40" i="14"/>
  <c r="CP40" i="14"/>
  <c r="BI40" i="14"/>
  <c r="BT40" i="14"/>
  <c r="CM40" i="14"/>
  <c r="DF40" i="14"/>
  <c r="Z40" i="14"/>
  <c r="CL40" i="14"/>
  <c r="AY40" i="14"/>
  <c r="DK40" i="14"/>
  <c r="BX40" i="14"/>
  <c r="CK40" i="14"/>
  <c r="CG40" i="14"/>
  <c r="BA40" i="14"/>
  <c r="BE40" i="14"/>
  <c r="AV40" i="14"/>
  <c r="BK40" i="14"/>
  <c r="CD40" i="14"/>
  <c r="CF40" i="14"/>
  <c r="CZ40" i="14"/>
  <c r="DP40" i="14"/>
  <c r="BC40" i="14"/>
  <c r="DL40" i="14"/>
  <c r="AU40" i="14"/>
  <c r="DR40" i="14"/>
  <c r="AR40" i="14"/>
  <c r="DE40" i="14"/>
  <c r="DI40" i="14"/>
  <c r="X40" i="14"/>
  <c r="BJ40" i="14"/>
  <c r="DN40" i="14"/>
  <c r="CY40" i="14"/>
  <c r="AK40" i="14"/>
  <c r="AJ40" i="14"/>
  <c r="BR40" i="14"/>
  <c r="BN40" i="14"/>
  <c r="BF40" i="14"/>
  <c r="DD40" i="14"/>
  <c r="AQ40" i="14"/>
  <c r="AN40" i="14"/>
  <c r="DQ40" i="14"/>
  <c r="CO40" i="14"/>
  <c r="AL40" i="14"/>
  <c r="DS40" i="14"/>
  <c r="CV40" i="14"/>
  <c r="AE40" i="14"/>
  <c r="AZ40" i="14"/>
  <c r="CH40" i="14"/>
  <c r="AP40" i="14"/>
  <c r="BO40" i="14"/>
  <c r="CN40" i="14"/>
  <c r="DM40" i="14"/>
  <c r="AG40" i="14"/>
  <c r="DC40" i="14"/>
  <c r="AH40" i="14"/>
  <c r="BQ40" i="14"/>
  <c r="AF40" i="14"/>
  <c r="CE40" i="14"/>
  <c r="AD40" i="14"/>
  <c r="DH40" i="14"/>
  <c r="CW40" i="14"/>
  <c r="BM40" i="14"/>
  <c r="AX40" i="14"/>
  <c r="BU40" i="14"/>
  <c r="AB40" i="14"/>
  <c r="CJ40" i="14"/>
  <c r="BS40" i="14"/>
  <c r="AS40" i="14"/>
  <c r="W40" i="14"/>
  <c r="DO40" i="14"/>
  <c r="DB40" i="14"/>
  <c r="DM56" i="14"/>
  <c r="AS56" i="14"/>
  <c r="AL56" i="14"/>
  <c r="BL56" i="14"/>
  <c r="BU56" i="14"/>
  <c r="CN56" i="14"/>
  <c r="BO56" i="14"/>
  <c r="DA56" i="14"/>
  <c r="CB56" i="14"/>
  <c r="BC56" i="14"/>
  <c r="BZ56" i="14"/>
  <c r="AP56" i="14"/>
  <c r="AA56" i="14"/>
  <c r="CM56" i="14"/>
  <c r="AZ56" i="14"/>
  <c r="DL56" i="14"/>
  <c r="BQ56" i="14"/>
  <c r="AX56" i="14"/>
  <c r="AE56" i="14"/>
  <c r="CQ56" i="14"/>
  <c r="BD56" i="14"/>
  <c r="DP56" i="14"/>
  <c r="CG56" i="14"/>
  <c r="AO56" i="14"/>
  <c r="BX56" i="14"/>
  <c r="AY56" i="14"/>
  <c r="CX56" i="14"/>
  <c r="CY56" i="14"/>
  <c r="CW56" i="14"/>
  <c r="BH56" i="14"/>
  <c r="AI56" i="14"/>
  <c r="BA56" i="14"/>
  <c r="AV56" i="14"/>
  <c r="DR56" i="14"/>
  <c r="AD56" i="14"/>
  <c r="CP56" i="14"/>
  <c r="BN56" i="14"/>
  <c r="AQ56" i="14"/>
  <c r="DC56" i="14"/>
  <c r="BP56" i="14"/>
  <c r="BI56" i="14"/>
  <c r="Y56" i="14"/>
  <c r="BR56" i="14"/>
  <c r="AU56" i="14"/>
  <c r="DG56" i="14"/>
  <c r="BT56" i="14"/>
  <c r="BY56" i="14"/>
  <c r="CK56" i="14"/>
  <c r="AK56" i="14"/>
  <c r="AR56" i="14"/>
  <c r="DN56" i="14"/>
  <c r="CC56" i="14"/>
  <c r="BM56" i="14"/>
  <c r="CT56" i="14"/>
  <c r="DH56" i="14"/>
  <c r="BJ56" i="14"/>
  <c r="DB56" i="14"/>
  <c r="AJ56" i="14"/>
  <c r="CS56" i="14"/>
  <c r="DJ56" i="14"/>
  <c r="AN56" i="14"/>
  <c r="DI56" i="14"/>
  <c r="DK56" i="14"/>
  <c r="W56" i="14"/>
  <c r="CV56" i="14"/>
  <c r="Z56" i="14"/>
  <c r="CZ56" i="14"/>
  <c r="BV56" i="14"/>
  <c r="AF56" i="14"/>
  <c r="BS56" i="14"/>
  <c r="BF56" i="14"/>
  <c r="AC56" i="14"/>
  <c r="BB56" i="14"/>
  <c r="DO56" i="14"/>
  <c r="DF56" i="14"/>
  <c r="BG56" i="14"/>
  <c r="CF56" i="14"/>
  <c r="BE56" i="14"/>
  <c r="BK56" i="14"/>
  <c r="CJ56" i="14"/>
  <c r="DQ56" i="14"/>
  <c r="CE56" i="14"/>
  <c r="CR56" i="14"/>
  <c r="AB56" i="14"/>
  <c r="CI56" i="14"/>
  <c r="BW56" i="14"/>
  <c r="CA56" i="14"/>
  <c r="CO56" i="14"/>
  <c r="AM56" i="14"/>
  <c r="DE56" i="14"/>
  <c r="AT56" i="14"/>
  <c r="CL56" i="14"/>
  <c r="DD56" i="14"/>
  <c r="DS56" i="14"/>
  <c r="AW56" i="14"/>
  <c r="CU56" i="14"/>
  <c r="CD56" i="14"/>
  <c r="CH56" i="14"/>
  <c r="X56" i="14"/>
  <c r="AH56" i="14"/>
  <c r="AG56" i="14"/>
  <c r="AK84" i="14"/>
  <c r="CS84" i="14"/>
  <c r="BD84" i="14"/>
  <c r="DS84" i="14"/>
  <c r="BX84" i="14"/>
  <c r="AO84" i="14"/>
  <c r="BP84" i="14"/>
  <c r="BA84" i="14"/>
  <c r="DQ84" i="14"/>
  <c r="CH84" i="14"/>
  <c r="AQ84" i="14"/>
  <c r="AU84" i="14"/>
  <c r="AC84" i="14"/>
  <c r="Z84" i="14"/>
  <c r="DF84" i="14"/>
  <c r="AA84" i="14"/>
  <c r="DL84" i="14"/>
  <c r="AP84" i="14"/>
  <c r="DC84" i="14"/>
  <c r="CF84" i="14"/>
  <c r="DM84" i="14"/>
  <c r="CE84" i="14"/>
  <c r="CU84" i="14"/>
  <c r="CR84" i="14"/>
  <c r="DE84" i="14"/>
  <c r="DK84" i="14"/>
  <c r="CP84" i="14"/>
  <c r="AM84" i="14"/>
  <c r="AB84" i="14"/>
  <c r="CN84" i="14"/>
  <c r="BE84" i="14"/>
  <c r="CJ84" i="14"/>
  <c r="BU84" i="14"/>
  <c r="AL84" i="14"/>
  <c r="CX84" i="14"/>
  <c r="W84" i="14"/>
  <c r="AN84" i="14"/>
  <c r="BI84" i="14"/>
  <c r="AT84" i="14"/>
  <c r="AY84" i="14"/>
  <c r="DG84" i="14"/>
  <c r="AW84" i="14"/>
  <c r="BV84" i="14"/>
  <c r="CY84" i="14"/>
  <c r="DP84" i="14"/>
  <c r="AX84" i="14"/>
  <c r="AE84" i="14"/>
  <c r="CD84" i="14"/>
  <c r="BS84" i="14"/>
  <c r="AS84" i="14"/>
  <c r="BK84" i="14"/>
  <c r="CZ84" i="14"/>
  <c r="AR84" i="14"/>
  <c r="X84" i="14"/>
  <c r="CK84" i="14"/>
  <c r="DN84" i="14"/>
  <c r="BT84" i="14"/>
  <c r="BN84" i="14"/>
  <c r="AJ84" i="14"/>
  <c r="CT84" i="14"/>
  <c r="BM84" i="14"/>
  <c r="DO84" i="14"/>
  <c r="DR84" i="14"/>
  <c r="AH84" i="14"/>
  <c r="DD84" i="14"/>
  <c r="BB84" i="14"/>
  <c r="CC84" i="14"/>
  <c r="CQ84" i="14"/>
  <c r="AD84" i="14"/>
  <c r="BL84" i="14"/>
  <c r="BY84" i="14"/>
  <c r="BH84" i="14"/>
  <c r="AV84" i="14"/>
  <c r="DA84" i="14"/>
  <c r="BO84" i="14"/>
  <c r="CV84" i="14"/>
  <c r="CL84" i="14"/>
  <c r="CB84" i="14"/>
  <c r="AI84" i="14"/>
  <c r="CO84" i="14"/>
  <c r="CA84" i="14"/>
  <c r="CM84" i="14"/>
  <c r="BJ84" i="14"/>
  <c r="DJ84" i="14"/>
  <c r="AF84" i="14"/>
  <c r="DH84" i="14"/>
  <c r="CI84" i="14"/>
  <c r="BW84" i="14"/>
  <c r="CG84" i="14"/>
  <c r="BZ84" i="14"/>
  <c r="BG84" i="14"/>
  <c r="AZ84" i="14"/>
  <c r="AG84" i="14"/>
  <c r="BC84" i="14"/>
  <c r="DI84" i="14"/>
  <c r="BF84" i="14"/>
  <c r="Y84" i="14"/>
  <c r="CW84" i="14"/>
  <c r="DB84" i="14"/>
  <c r="BQ84" i="14"/>
  <c r="BR84" i="14"/>
  <c r="L92" i="14"/>
  <c r="L65" i="14"/>
  <c r="AO24" i="14"/>
  <c r="DJ24" i="14"/>
  <c r="AF24" i="14"/>
  <c r="CG24" i="14"/>
  <c r="DK24" i="14"/>
  <c r="CI24" i="14"/>
  <c r="BB24" i="14"/>
  <c r="CB24" i="14"/>
  <c r="AI24" i="14"/>
  <c r="DA24" i="14"/>
  <c r="BP24" i="14"/>
  <c r="AG24" i="14"/>
  <c r="CS24" i="14"/>
  <c r="BJ24" i="14"/>
  <c r="AA24" i="14"/>
  <c r="CE24" i="14"/>
  <c r="AR24" i="14"/>
  <c r="AC24" i="14"/>
  <c r="DM24" i="14"/>
  <c r="CX24" i="14"/>
  <c r="BO24" i="14"/>
  <c r="BT24" i="14"/>
  <c r="BE24" i="14"/>
  <c r="AP24" i="14"/>
  <c r="AQ24" i="14"/>
  <c r="DO24" i="14"/>
  <c r="AM24" i="14"/>
  <c r="AH24" i="14"/>
  <c r="BH24" i="14"/>
  <c r="CR24" i="14"/>
  <c r="Z24" i="14"/>
  <c r="AY24" i="14"/>
  <c r="DE24" i="14"/>
  <c r="AN24" i="14"/>
  <c r="BG24" i="14"/>
  <c r="BI24" i="14"/>
  <c r="CF24" i="14"/>
  <c r="AW24" i="14"/>
  <c r="DI24" i="14"/>
  <c r="BZ24" i="14"/>
  <c r="CM24" i="14"/>
  <c r="CY24" i="14"/>
  <c r="BL24" i="14"/>
  <c r="BA24" i="14"/>
  <c r="AL24" i="14"/>
  <c r="DR24" i="14"/>
  <c r="BC24" i="14"/>
  <c r="CN24" i="14"/>
  <c r="BY24" i="14"/>
  <c r="BN24" i="14"/>
  <c r="DS24" i="14"/>
  <c r="BK24" i="14"/>
  <c r="CK24" i="14"/>
  <c r="AE24" i="14"/>
  <c r="BD24" i="14"/>
  <c r="BQ24" i="14"/>
  <c r="BS24" i="14"/>
  <c r="BX24" i="14"/>
  <c r="DL24" i="14"/>
  <c r="AT24" i="14"/>
  <c r="DG24" i="14"/>
  <c r="DD24" i="14"/>
  <c r="CD24" i="14"/>
  <c r="AV24" i="14"/>
  <c r="DQ24" i="14"/>
  <c r="CU24" i="14"/>
  <c r="DN24" i="14"/>
  <c r="BW24" i="14"/>
  <c r="AX24" i="14"/>
  <c r="CC24" i="14"/>
  <c r="DF24" i="14"/>
  <c r="CO24" i="14"/>
  <c r="AK24" i="14"/>
  <c r="BR24" i="14"/>
  <c r="Y24" i="14"/>
  <c r="CL24" i="14"/>
  <c r="AJ24" i="14"/>
  <c r="BM24" i="14"/>
  <c r="CP24" i="14"/>
  <c r="W24" i="14"/>
  <c r="BU24" i="14"/>
  <c r="DC24" i="14"/>
  <c r="DH24" i="14"/>
  <c r="CH24" i="14"/>
  <c r="BV24" i="14"/>
  <c r="AZ24" i="14"/>
  <c r="X24" i="14"/>
  <c r="CA24" i="14"/>
  <c r="DB24" i="14"/>
  <c r="AS24" i="14"/>
  <c r="CT24" i="14"/>
  <c r="CJ24" i="14"/>
  <c r="CQ24" i="14"/>
  <c r="DP24" i="14"/>
  <c r="AD24" i="14"/>
  <c r="AB24" i="14"/>
  <c r="CZ24" i="14"/>
  <c r="AU24" i="14"/>
  <c r="CW24" i="14"/>
  <c r="CV24" i="14"/>
  <c r="BF24" i="14"/>
  <c r="L44" i="14"/>
  <c r="L64" i="14"/>
  <c r="DN88" i="14"/>
  <c r="W88" i="14"/>
  <c r="BH88" i="14"/>
  <c r="AH88" i="14"/>
  <c r="AA88" i="14"/>
  <c r="DM88" i="14"/>
  <c r="AR88" i="14"/>
  <c r="CT88" i="14"/>
  <c r="Y88" i="14"/>
  <c r="AV88" i="14"/>
  <c r="DH88" i="14"/>
  <c r="BY88" i="14"/>
  <c r="AP88" i="14"/>
  <c r="DB88" i="14"/>
  <c r="BC88" i="14"/>
  <c r="AB88" i="14"/>
  <c r="DL88" i="14"/>
  <c r="CW88" i="14"/>
  <c r="CH88" i="14"/>
  <c r="BS88" i="14"/>
  <c r="BD88" i="14"/>
  <c r="AO88" i="14"/>
  <c r="AD88" i="14"/>
  <c r="DJ88" i="14"/>
  <c r="CM88" i="14"/>
  <c r="AI88" i="14"/>
  <c r="BA88" i="14"/>
  <c r="AN88" i="14"/>
  <c r="BZ88" i="14"/>
  <c r="DK88" i="14"/>
  <c r="BU88" i="14"/>
  <c r="DG88" i="14"/>
  <c r="BB88" i="14"/>
  <c r="CF88" i="14"/>
  <c r="BL88" i="14"/>
  <c r="AC88" i="14"/>
  <c r="CO88" i="14"/>
  <c r="BF88" i="14"/>
  <c r="DR88" i="14"/>
  <c r="DO88" i="14"/>
  <c r="AZ88" i="14"/>
  <c r="AK88" i="14"/>
  <c r="DQ88" i="14"/>
  <c r="DF88" i="14"/>
  <c r="BG88" i="14"/>
  <c r="BX88" i="14"/>
  <c r="BM88" i="14"/>
  <c r="AX88" i="14"/>
  <c r="BO88" i="14"/>
  <c r="AU88" i="14"/>
  <c r="CD88" i="14"/>
  <c r="DD88" i="14"/>
  <c r="CK88" i="14"/>
  <c r="AW88" i="14"/>
  <c r="CX88" i="14"/>
  <c r="BQ88" i="14"/>
  <c r="CR88" i="14"/>
  <c r="Z88" i="14"/>
  <c r="BW88" i="14"/>
  <c r="CN88" i="14"/>
  <c r="BN88" i="14"/>
  <c r="AJ88" i="14"/>
  <c r="DA88" i="14"/>
  <c r="CI88" i="14"/>
  <c r="CA88" i="14"/>
  <c r="BP88" i="14"/>
  <c r="AG88" i="14"/>
  <c r="CU88" i="14"/>
  <c r="BI88" i="14"/>
  <c r="CQ88" i="14"/>
  <c r="AQ88" i="14"/>
  <c r="CP88" i="14"/>
  <c r="AL88" i="14"/>
  <c r="BK88" i="14"/>
  <c r="BJ88" i="14"/>
  <c r="CY88" i="14"/>
  <c r="AS88" i="14"/>
  <c r="BV88" i="14"/>
  <c r="DS88" i="14"/>
  <c r="BE88" i="14"/>
  <c r="AY88" i="14"/>
  <c r="CV88" i="14"/>
  <c r="BR88" i="14"/>
  <c r="AM88" i="14"/>
  <c r="X88" i="14"/>
  <c r="CZ88" i="14"/>
  <c r="AF88" i="14"/>
  <c r="CL88" i="14"/>
  <c r="CC88" i="14"/>
  <c r="DP88" i="14"/>
  <c r="DI88" i="14"/>
  <c r="DE88" i="14"/>
  <c r="AE88" i="14"/>
  <c r="CS88" i="14"/>
  <c r="BT88" i="14"/>
  <c r="DC88" i="14"/>
  <c r="CJ88" i="14"/>
  <c r="CB88" i="14"/>
  <c r="AT88" i="14"/>
  <c r="CE88" i="14"/>
  <c r="CG88" i="14"/>
  <c r="L100" i="14"/>
  <c r="CI100" i="14"/>
  <c r="DA100" i="14"/>
  <c r="CD100" i="14"/>
  <c r="BY100" i="14"/>
  <c r="CE100" i="14"/>
  <c r="AK100" i="14"/>
  <c r="CW100" i="14"/>
  <c r="CY100" i="14"/>
  <c r="BZ100" i="14"/>
  <c r="BG100" i="14"/>
  <c r="AJ100" i="14"/>
  <c r="CF100" i="14"/>
  <c r="CK100" i="14"/>
  <c r="DO100" i="14"/>
  <c r="DB100" i="14"/>
  <c r="CJ100" i="14"/>
  <c r="AC100" i="14"/>
  <c r="BC100" i="14"/>
  <c r="CX100" i="14"/>
  <c r="AB100" i="14"/>
  <c r="CO100" i="14"/>
  <c r="CL100" i="14"/>
  <c r="AF100" i="14"/>
  <c r="Z100" i="14"/>
  <c r="X100" i="14"/>
  <c r="BO100" i="14"/>
  <c r="AZ100" i="14"/>
  <c r="DQ100" i="14"/>
  <c r="DJ100" i="14"/>
  <c r="AN100" i="14"/>
  <c r="BA100" i="14"/>
  <c r="DM100" i="14"/>
  <c r="AD100" i="14"/>
  <c r="CP100" i="14"/>
  <c r="CM100" i="14"/>
  <c r="AR100" i="14"/>
  <c r="Y100" i="14"/>
  <c r="DE100" i="14"/>
  <c r="AP100" i="14"/>
  <c r="AI100" i="14"/>
  <c r="CV100" i="14"/>
  <c r="BE100" i="14"/>
  <c r="DG100" i="14"/>
  <c r="AQ100" i="14"/>
  <c r="AV100" i="14"/>
  <c r="W100" i="14"/>
  <c r="DR100" i="14"/>
  <c r="BI100" i="14"/>
  <c r="BF100" i="14"/>
  <c r="BP100" i="14"/>
  <c r="BR100" i="14"/>
  <c r="CZ100" i="14"/>
  <c r="AO100" i="14"/>
  <c r="AG100" i="14"/>
  <c r="AM100" i="14"/>
  <c r="DF100" i="14"/>
  <c r="DD100" i="14"/>
  <c r="AE100" i="14"/>
  <c r="BW100" i="14"/>
  <c r="CC100" i="14"/>
  <c r="CU100" i="14"/>
  <c r="CQ100" i="14"/>
  <c r="CS100" i="14"/>
  <c r="BL100" i="14"/>
  <c r="BK100" i="14"/>
  <c r="BQ100" i="14"/>
  <c r="DS100" i="14"/>
  <c r="BN100" i="14"/>
  <c r="AX100" i="14"/>
  <c r="DC100" i="14"/>
  <c r="DH100" i="14"/>
  <c r="BX100" i="14"/>
  <c r="BS100" i="14"/>
  <c r="AA100" i="14"/>
  <c r="CB100" i="14"/>
  <c r="CA100" i="14"/>
  <c r="DK100" i="14"/>
  <c r="DI100" i="14"/>
  <c r="BD100" i="14"/>
  <c r="BB100" i="14"/>
  <c r="AU100" i="14"/>
  <c r="BU100" i="14"/>
  <c r="AT100" i="14"/>
  <c r="AS100" i="14"/>
  <c r="CN100" i="14"/>
  <c r="DL100" i="14"/>
  <c r="CT100" i="14"/>
  <c r="DN100" i="14"/>
  <c r="AH100" i="14"/>
  <c r="BT100" i="14"/>
  <c r="BV100" i="14"/>
  <c r="CG100" i="14"/>
  <c r="CH100" i="14"/>
  <c r="DP100" i="14"/>
  <c r="BH100" i="14"/>
  <c r="CR100" i="14"/>
  <c r="AY100" i="14"/>
  <c r="AL100" i="14"/>
  <c r="BM100" i="14"/>
  <c r="AW100" i="14"/>
  <c r="BJ100" i="14"/>
  <c r="AQ13" i="14"/>
  <c r="AR13" i="14" s="1"/>
  <c r="AL17" i="14"/>
  <c r="DB17" i="14"/>
  <c r="CX17" i="14"/>
  <c r="BF17" i="14"/>
  <c r="AU17" i="14"/>
  <c r="CH17" i="14"/>
  <c r="AV17" i="14"/>
  <c r="BU17" i="14"/>
  <c r="AR17" i="14"/>
  <c r="AW17" i="14"/>
  <c r="DM17" i="14"/>
  <c r="W17" i="14"/>
  <c r="CN17" i="14"/>
  <c r="DQ17" i="14"/>
  <c r="CI17" i="14"/>
  <c r="CJ17" i="14"/>
  <c r="BJ17" i="14"/>
  <c r="AX17" i="14"/>
  <c r="DJ17" i="14"/>
  <c r="BW17" i="14"/>
  <c r="AJ17" i="14"/>
  <c r="CV17" i="14"/>
  <c r="CS17" i="14"/>
  <c r="CY17" i="14"/>
  <c r="X17" i="14"/>
  <c r="BT17" i="14"/>
  <c r="BL17" i="14"/>
  <c r="AP17" i="14"/>
  <c r="BA17" i="14"/>
  <c r="DD17" i="14"/>
  <c r="CK17" i="14"/>
  <c r="AS17" i="14"/>
  <c r="BK17" i="14"/>
  <c r="BO17" i="14"/>
  <c r="AM17" i="14"/>
  <c r="AB17" i="14"/>
  <c r="BN17" i="14"/>
  <c r="AQ17" i="14"/>
  <c r="DS17" i="14"/>
  <c r="DL17" i="14"/>
  <c r="Y17" i="14"/>
  <c r="CW17" i="14"/>
  <c r="CZ17" i="14"/>
  <c r="DO17" i="14"/>
  <c r="AI17" i="14"/>
  <c r="BB17" i="14"/>
  <c r="AO17" i="14"/>
  <c r="DP17" i="14"/>
  <c r="AF17" i="14"/>
  <c r="AY17" i="14"/>
  <c r="BR17" i="14"/>
  <c r="AK17" i="14"/>
  <c r="BY17" i="14"/>
  <c r="BZ17" i="14"/>
  <c r="CD17" i="14"/>
  <c r="CM17" i="14"/>
  <c r="CF17" i="14"/>
  <c r="BE17" i="14"/>
  <c r="DA17" i="14"/>
  <c r="CB17" i="14"/>
  <c r="CA17" i="14"/>
  <c r="BV17" i="14"/>
  <c r="CR17" i="14"/>
  <c r="CQ17" i="14"/>
  <c r="CL17" i="14"/>
  <c r="CT17" i="14"/>
  <c r="DC17" i="14"/>
  <c r="BI17" i="14"/>
  <c r="DI17" i="14"/>
  <c r="BH17" i="14"/>
  <c r="BC17" i="14"/>
  <c r="AD17" i="14"/>
  <c r="CG17" i="14"/>
  <c r="BX17" i="14"/>
  <c r="BS17" i="14"/>
  <c r="AT17" i="14"/>
  <c r="DG17" i="14"/>
  <c r="BM17" i="14"/>
  <c r="DR17" i="14"/>
  <c r="AZ17" i="14"/>
  <c r="DE17" i="14"/>
  <c r="DN17" i="14"/>
  <c r="DK17" i="14"/>
  <c r="DH17" i="14"/>
  <c r="AH17" i="14"/>
  <c r="BP17" i="14"/>
  <c r="AC17" i="14"/>
  <c r="CP17" i="14"/>
  <c r="CC17" i="14"/>
  <c r="AE17" i="14"/>
  <c r="CE17" i="14"/>
  <c r="AA17" i="14"/>
  <c r="Z17" i="14"/>
  <c r="BD17" i="14"/>
  <c r="BQ17" i="14"/>
  <c r="CU17" i="14"/>
  <c r="BG17" i="14"/>
  <c r="CO17" i="14"/>
  <c r="AG17" i="14"/>
  <c r="AN17" i="14"/>
  <c r="DF17" i="14"/>
  <c r="AD37" i="14"/>
  <c r="AT37" i="14"/>
  <c r="BJ37" i="14"/>
  <c r="BZ37" i="14"/>
  <c r="CP37" i="14"/>
  <c r="DF37" i="14"/>
  <c r="W37" i="14"/>
  <c r="AM37" i="14"/>
  <c r="BC37" i="14"/>
  <c r="BS37" i="14"/>
  <c r="CI37" i="14"/>
  <c r="CY37" i="14"/>
  <c r="DO37" i="14"/>
  <c r="AF37" i="14"/>
  <c r="Z37" i="14"/>
  <c r="AX37" i="14"/>
  <c r="BR37" i="14"/>
  <c r="CL37" i="14"/>
  <c r="DJ37" i="14"/>
  <c r="AE37" i="14"/>
  <c r="AY37" i="14"/>
  <c r="BW37" i="14"/>
  <c r="CQ37" i="14"/>
  <c r="DK37" i="14"/>
  <c r="AJ37" i="14"/>
  <c r="AZ37" i="14"/>
  <c r="BP37" i="14"/>
  <c r="CF37" i="14"/>
  <c r="CV37" i="14"/>
  <c r="DL37" i="14"/>
  <c r="BI37" i="14"/>
  <c r="AG37" i="14"/>
  <c r="CS37" i="14"/>
  <c r="BQ37" i="14"/>
  <c r="Y37" i="14"/>
  <c r="BE37" i="14"/>
  <c r="AH37" i="14"/>
  <c r="BB37" i="14"/>
  <c r="BV37" i="14"/>
  <c r="CT37" i="14"/>
  <c r="DN37" i="14"/>
  <c r="AI37" i="14"/>
  <c r="BG37" i="14"/>
  <c r="CA37" i="14"/>
  <c r="CU37" i="14"/>
  <c r="DS37" i="14"/>
  <c r="AN37" i="14"/>
  <c r="BD37" i="14"/>
  <c r="BT37" i="14"/>
  <c r="CJ37" i="14"/>
  <c r="CZ37" i="14"/>
  <c r="DP37" i="14"/>
  <c r="BY37" i="14"/>
  <c r="AW37" i="14"/>
  <c r="DI37" i="14"/>
  <c r="CG37" i="14"/>
  <c r="CK37" i="14"/>
  <c r="DQ37" i="14"/>
  <c r="AP37" i="14"/>
  <c r="CH37" i="14"/>
  <c r="AA37" i="14"/>
  <c r="BO37" i="14"/>
  <c r="DG37" i="14"/>
  <c r="AV37" i="14"/>
  <c r="CB37" i="14"/>
  <c r="DH37" i="14"/>
  <c r="DE37" i="14"/>
  <c r="BA37" i="14"/>
  <c r="DA37" i="14"/>
  <c r="BF37" i="14"/>
  <c r="CX37" i="14"/>
  <c r="AQ37" i="14"/>
  <c r="CE37" i="14"/>
  <c r="X37" i="14"/>
  <c r="BH37" i="14"/>
  <c r="CN37" i="14"/>
  <c r="AC37" i="14"/>
  <c r="BM37" i="14"/>
  <c r="CW37" i="14"/>
  <c r="BU37" i="14"/>
  <c r="CD37" i="14"/>
  <c r="BK37" i="14"/>
  <c r="AR37" i="14"/>
  <c r="DD37" i="14"/>
  <c r="AK37" i="14"/>
  <c r="DB37" i="14"/>
  <c r="CM37" i="14"/>
  <c r="BL37" i="14"/>
  <c r="AS37" i="14"/>
  <c r="DM37" i="14"/>
  <c r="BN37" i="14"/>
  <c r="AB37" i="14"/>
  <c r="CC37" i="14"/>
  <c r="DR37" i="14"/>
  <c r="BX37" i="14"/>
  <c r="AO37" i="14"/>
  <c r="AU37" i="14"/>
  <c r="DC37" i="14"/>
  <c r="CO37" i="14"/>
  <c r="CR37" i="14"/>
  <c r="AL37" i="14"/>
  <c r="L41" i="14"/>
  <c r="L53" i="14"/>
  <c r="Z57" i="14"/>
  <c r="AP57" i="14"/>
  <c r="BF57" i="14"/>
  <c r="BV57" i="14"/>
  <c r="CL57" i="14"/>
  <c r="DB57" i="14"/>
  <c r="DR57" i="14"/>
  <c r="AI57" i="14"/>
  <c r="AY57" i="14"/>
  <c r="BO57" i="14"/>
  <c r="CE57" i="14"/>
  <c r="CU57" i="14"/>
  <c r="DK57" i="14"/>
  <c r="AB57" i="14"/>
  <c r="AR57" i="14"/>
  <c r="BH57" i="14"/>
  <c r="BX57" i="14"/>
  <c r="CN57" i="14"/>
  <c r="DD57" i="14"/>
  <c r="AK57" i="14"/>
  <c r="CW57" i="14"/>
  <c r="BE57" i="14"/>
  <c r="DQ57" i="14"/>
  <c r="BY57" i="14"/>
  <c r="AG57" i="14"/>
  <c r="BM57" i="14"/>
  <c r="AD57" i="14"/>
  <c r="AX57" i="14"/>
  <c r="BR57" i="14"/>
  <c r="CP57" i="14"/>
  <c r="DJ57" i="14"/>
  <c r="AE57" i="14"/>
  <c r="BC57" i="14"/>
  <c r="BW57" i="14"/>
  <c r="CQ57" i="14"/>
  <c r="DO57" i="14"/>
  <c r="AJ57" i="14"/>
  <c r="BD57" i="14"/>
  <c r="CB57" i="14"/>
  <c r="CV57" i="14"/>
  <c r="DP57" i="14"/>
  <c r="DM57" i="14"/>
  <c r="CK57" i="14"/>
  <c r="BI57" i="14"/>
  <c r="CS57" i="14"/>
  <c r="AH57" i="14"/>
  <c r="BB57" i="14"/>
  <c r="BZ57" i="14"/>
  <c r="CT57" i="14"/>
  <c r="DN57" i="14"/>
  <c r="AM57" i="14"/>
  <c r="BG57" i="14"/>
  <c r="CA57" i="14"/>
  <c r="CY57" i="14"/>
  <c r="DS57" i="14"/>
  <c r="AN57" i="14"/>
  <c r="BL57" i="14"/>
  <c r="CF57" i="14"/>
  <c r="CZ57" i="14"/>
  <c r="BA57" i="14"/>
  <c r="Y57" i="14"/>
  <c r="DA57" i="14"/>
  <c r="CO57" i="14"/>
  <c r="AW57" i="14"/>
  <c r="AL57" i="14"/>
  <c r="CD57" i="14"/>
  <c r="W57" i="14"/>
  <c r="BK57" i="14"/>
  <c r="DC57" i="14"/>
  <c r="AV57" i="14"/>
  <c r="CJ57" i="14"/>
  <c r="BQ57" i="14"/>
  <c r="AC57" i="14"/>
  <c r="DI57" i="14"/>
  <c r="AT57" i="14"/>
  <c r="CH57" i="14"/>
  <c r="AA57" i="14"/>
  <c r="BS57" i="14"/>
  <c r="DG57" i="14"/>
  <c r="AZ57" i="14"/>
  <c r="CR57" i="14"/>
  <c r="CG57" i="14"/>
  <c r="AS57" i="14"/>
  <c r="CX57" i="14"/>
  <c r="CI57" i="14"/>
  <c r="BP57" i="14"/>
  <c r="AO57" i="14"/>
  <c r="DF57" i="14"/>
  <c r="CM57" i="14"/>
  <c r="BT57" i="14"/>
  <c r="BU57" i="14"/>
  <c r="AU57" i="14"/>
  <c r="DL57" i="14"/>
  <c r="BJ57" i="14"/>
  <c r="X57" i="14"/>
  <c r="DE57" i="14"/>
  <c r="AF57" i="14"/>
  <c r="DH57" i="14"/>
  <c r="BN57" i="14"/>
  <c r="AQ57" i="14"/>
  <c r="CC57" i="14"/>
  <c r="BH77" i="14"/>
  <c r="AY77" i="14"/>
  <c r="BE77" i="14"/>
  <c r="AE77" i="14"/>
  <c r="DS77" i="14"/>
  <c r="AF77" i="14"/>
  <c r="DO77" i="14"/>
  <c r="DA77" i="14"/>
  <c r="DE77" i="14"/>
  <c r="BN77" i="14"/>
  <c r="AP77" i="14"/>
  <c r="BP77" i="14"/>
  <c r="AG77" i="14"/>
  <c r="CS77" i="14"/>
  <c r="BJ77" i="14"/>
  <c r="AA77" i="14"/>
  <c r="BK77" i="14"/>
  <c r="AR77" i="14"/>
  <c r="AC77" i="14"/>
  <c r="DM77" i="14"/>
  <c r="CX77" i="14"/>
  <c r="AU77" i="14"/>
  <c r="Y77" i="14"/>
  <c r="AH77" i="14"/>
  <c r="AQ77" i="14"/>
  <c r="DP77" i="14"/>
  <c r="DN77" i="14"/>
  <c r="CT77" i="14"/>
  <c r="CL77" i="14"/>
  <c r="AS77" i="14"/>
  <c r="BT77" i="14"/>
  <c r="AN77" i="14"/>
  <c r="BY77" i="14"/>
  <c r="CV77" i="14"/>
  <c r="CC77" i="14"/>
  <c r="BZ77" i="14"/>
  <c r="CE77" i="14"/>
  <c r="X77" i="14"/>
  <c r="BA77" i="14"/>
  <c r="BF77" i="14"/>
  <c r="W77" i="14"/>
  <c r="BW77" i="14"/>
  <c r="Z77" i="14"/>
  <c r="DH77" i="14"/>
  <c r="DK77" i="14"/>
  <c r="AX77" i="14"/>
  <c r="AK77" i="14"/>
  <c r="CN77" i="14"/>
  <c r="CF77" i="14"/>
  <c r="DI77" i="14"/>
  <c r="DF77" i="14"/>
  <c r="BS77" i="14"/>
  <c r="BU77" i="14"/>
  <c r="DR77" i="14"/>
  <c r="BC77" i="14"/>
  <c r="CW77" i="14"/>
  <c r="BD77" i="14"/>
  <c r="CA77" i="14"/>
  <c r="DQ77" i="14"/>
  <c r="BX77" i="14"/>
  <c r="CR77" i="14"/>
  <c r="DL77" i="14"/>
  <c r="AD77" i="14"/>
  <c r="CM77" i="14"/>
  <c r="BL77" i="14"/>
  <c r="CO77" i="14"/>
  <c r="DC77" i="14"/>
  <c r="DJ77" i="14"/>
  <c r="BQ77" i="14"/>
  <c r="AB77" i="14"/>
  <c r="BG77" i="14"/>
  <c r="CK77" i="14"/>
  <c r="AV77" i="14"/>
  <c r="AJ77" i="14"/>
  <c r="AT77" i="14"/>
  <c r="CJ77" i="14"/>
  <c r="BO77" i="14"/>
  <c r="CY77" i="14"/>
  <c r="AO77" i="14"/>
  <c r="BV77" i="14"/>
  <c r="CU77" i="14"/>
  <c r="AZ77" i="14"/>
  <c r="CP77" i="14"/>
  <c r="DD77" i="14"/>
  <c r="CQ77" i="14"/>
  <c r="CB77" i="14"/>
  <c r="BI77" i="14"/>
  <c r="CI77" i="14"/>
  <c r="AW77" i="14"/>
  <c r="DB77" i="14"/>
  <c r="BM77" i="14"/>
  <c r="BB77" i="14"/>
  <c r="BR77" i="14"/>
  <c r="CG77" i="14"/>
  <c r="DG77" i="14"/>
  <c r="AI77" i="14"/>
  <c r="AM77" i="14"/>
  <c r="AL77" i="14"/>
  <c r="CH77" i="14"/>
  <c r="CD77" i="14"/>
  <c r="CZ77" i="14"/>
  <c r="CE81" i="14"/>
  <c r="DA81" i="14"/>
  <c r="BL81" i="14"/>
  <c r="DO81" i="14"/>
  <c r="DP81" i="14"/>
  <c r="AJ81" i="14"/>
  <c r="CV81" i="14"/>
  <c r="BM81" i="14"/>
  <c r="AD81" i="14"/>
  <c r="CP81" i="14"/>
  <c r="BO81" i="14"/>
  <c r="BS81" i="14"/>
  <c r="CZ81" i="14"/>
  <c r="CK81" i="14"/>
  <c r="BV81" i="14"/>
  <c r="CU81" i="14"/>
  <c r="CW81" i="14"/>
  <c r="AL81" i="14"/>
  <c r="CN81" i="14"/>
  <c r="AF81" i="14"/>
  <c r="DL81" i="14"/>
  <c r="CS81" i="14"/>
  <c r="BZ81" i="14"/>
  <c r="CI81" i="14"/>
  <c r="BH81" i="14"/>
  <c r="BQ81" i="14"/>
  <c r="CT81" i="14"/>
  <c r="DG81" i="14"/>
  <c r="AO81" i="14"/>
  <c r="AM81" i="14"/>
  <c r="DB81" i="14"/>
  <c r="CO81" i="14"/>
  <c r="BX81" i="14"/>
  <c r="DC81" i="14"/>
  <c r="DH81" i="14"/>
  <c r="AQ81" i="14"/>
  <c r="DM81" i="14"/>
  <c r="CR81" i="14"/>
  <c r="DS81" i="14"/>
  <c r="BA81" i="14"/>
  <c r="DR81" i="14"/>
  <c r="AZ81" i="14"/>
  <c r="AG81" i="14"/>
  <c r="DI81" i="14"/>
  <c r="DF81" i="14"/>
  <c r="BK81" i="14"/>
  <c r="CB81" i="14"/>
  <c r="DE81" i="14"/>
  <c r="DN81" i="14"/>
  <c r="CY81" i="14"/>
  <c r="BC81" i="14"/>
  <c r="CJ81" i="14"/>
  <c r="CA81" i="14"/>
  <c r="CD81" i="14"/>
  <c r="BI81" i="14"/>
  <c r="AV81" i="14"/>
  <c r="CH81" i="14"/>
  <c r="BD81" i="14"/>
  <c r="DK81" i="14"/>
  <c r="CX81" i="14"/>
  <c r="CG81" i="14"/>
  <c r="BT81" i="14"/>
  <c r="BN81" i="14"/>
  <c r="AW81" i="14"/>
  <c r="AA81" i="14"/>
  <c r="Y81" i="14"/>
  <c r="BW81" i="14"/>
  <c r="DJ81" i="14"/>
  <c r="W81" i="14"/>
  <c r="AK81" i="14"/>
  <c r="BR81" i="14"/>
  <c r="AR81" i="14"/>
  <c r="BY81" i="14"/>
  <c r="AY81" i="14"/>
  <c r="AX81" i="14"/>
  <c r="Z81" i="14"/>
  <c r="BE81" i="14"/>
  <c r="BJ81" i="14"/>
  <c r="BB81" i="14"/>
  <c r="DQ81" i="14"/>
  <c r="AI81" i="14"/>
  <c r="AC81" i="14"/>
  <c r="CC81" i="14"/>
  <c r="CM81" i="14"/>
  <c r="AS81" i="14"/>
  <c r="AE81" i="14"/>
  <c r="BF81" i="14"/>
  <c r="BG81" i="14"/>
  <c r="DD81" i="14"/>
  <c r="CQ81" i="14"/>
  <c r="AP81" i="14"/>
  <c r="CL81" i="14"/>
  <c r="BP81" i="14"/>
  <c r="AT81" i="14"/>
  <c r="AH81" i="14"/>
  <c r="AB81" i="14"/>
  <c r="X81" i="14"/>
  <c r="AU81" i="14"/>
  <c r="CF81" i="14"/>
  <c r="AN81" i="14"/>
  <c r="BU81" i="14"/>
  <c r="L97" i="14"/>
  <c r="L20" i="14"/>
  <c r="L48" i="14"/>
  <c r="L36" i="14"/>
  <c r="AT60" i="14"/>
  <c r="W60" i="14"/>
  <c r="CF60" i="14"/>
  <c r="AN60" i="14"/>
  <c r="DS60" i="14"/>
  <c r="BR60" i="14"/>
  <c r="CZ60" i="14"/>
  <c r="BS60" i="14"/>
  <c r="DM60" i="14"/>
  <c r="AU60" i="14"/>
  <c r="DP60" i="14"/>
  <c r="AK60" i="14"/>
  <c r="CV60" i="14"/>
  <c r="BJ60" i="14"/>
  <c r="DB60" i="14"/>
  <c r="CI60" i="14"/>
  <c r="DF60" i="14"/>
  <c r="CK60" i="14"/>
  <c r="BW60" i="14"/>
  <c r="CL60" i="14"/>
  <c r="AO60" i="14"/>
  <c r="BD60" i="14"/>
  <c r="BN60" i="14"/>
  <c r="AA60" i="14"/>
  <c r="BH60" i="14"/>
  <c r="AC60" i="14"/>
  <c r="CE60" i="14"/>
  <c r="BC60" i="14"/>
  <c r="Y60" i="14"/>
  <c r="Z60" i="14"/>
  <c r="CG60" i="14"/>
  <c r="CH60" i="14"/>
  <c r="CT60" i="14"/>
  <c r="AR60" i="14"/>
  <c r="BU60" i="14"/>
  <c r="BI60" i="14"/>
  <c r="DQ60" i="14"/>
  <c r="CC60" i="14"/>
  <c r="AY60" i="14"/>
  <c r="AS60" i="14"/>
  <c r="BY60" i="14"/>
  <c r="AH60" i="14"/>
  <c r="DJ60" i="14"/>
  <c r="BX60" i="14"/>
  <c r="DA60" i="14"/>
  <c r="CO60" i="14"/>
  <c r="DE60" i="14"/>
  <c r="DI60" i="14"/>
  <c r="BT60" i="14"/>
  <c r="DR60" i="14"/>
  <c r="AL60" i="14"/>
  <c r="DO60" i="14"/>
  <c r="BG60" i="14"/>
  <c r="CJ60" i="14"/>
  <c r="AI60" i="14"/>
  <c r="BB60" i="14"/>
  <c r="CB60" i="14"/>
  <c r="AB60" i="14"/>
  <c r="DK60" i="14"/>
  <c r="DG60" i="14"/>
  <c r="BO60" i="14"/>
  <c r="AZ60" i="14"/>
  <c r="BZ60" i="14"/>
  <c r="CU60" i="14"/>
  <c r="BP60" i="14"/>
  <c r="CP60" i="14"/>
  <c r="BL60" i="14"/>
  <c r="AP60" i="14"/>
  <c r="AX60" i="14"/>
  <c r="CN60" i="14"/>
  <c r="CQ60" i="14"/>
  <c r="BK60" i="14"/>
  <c r="BM60" i="14"/>
  <c r="AF60" i="14"/>
  <c r="BF60" i="14"/>
  <c r="CY60" i="14"/>
  <c r="CS60" i="14"/>
  <c r="AV60" i="14"/>
  <c r="BV60" i="14"/>
  <c r="AQ60" i="14"/>
  <c r="DL60" i="14"/>
  <c r="BA60" i="14"/>
  <c r="DN60" i="14"/>
  <c r="CM60" i="14"/>
  <c r="AG60" i="14"/>
  <c r="DD60" i="14"/>
  <c r="CR60" i="14"/>
  <c r="BE60" i="14"/>
  <c r="AD60" i="14"/>
  <c r="AW60" i="14"/>
  <c r="AM60" i="14"/>
  <c r="X60" i="14"/>
  <c r="AJ60" i="14"/>
  <c r="BQ60" i="14"/>
  <c r="CW60" i="14"/>
  <c r="DC60" i="14"/>
  <c r="CA60" i="14"/>
  <c r="CX60" i="14"/>
  <c r="AE60" i="14"/>
  <c r="CD60" i="14"/>
  <c r="DH60" i="14"/>
  <c r="L29" i="14"/>
  <c r="CC41" i="14"/>
  <c r="BT41" i="14"/>
  <c r="DG41" i="14"/>
  <c r="CQ41" i="14"/>
  <c r="CZ41" i="14"/>
  <c r="BB41" i="14"/>
  <c r="AE41" i="14"/>
  <c r="BA41" i="14"/>
  <c r="CX41" i="14"/>
  <c r="AK41" i="14"/>
  <c r="DS41" i="14"/>
  <c r="CT41" i="14"/>
  <c r="CH41" i="14"/>
  <c r="BI41" i="14"/>
  <c r="CA41" i="14"/>
  <c r="DP41" i="14"/>
  <c r="X41" i="14"/>
  <c r="BE41" i="14"/>
  <c r="CM41" i="14"/>
  <c r="DA41" i="14"/>
  <c r="AW41" i="14"/>
  <c r="BL41" i="14"/>
  <c r="CY41" i="14"/>
  <c r="AM41" i="14"/>
  <c r="BZ41" i="14"/>
  <c r="BM41" i="14"/>
  <c r="DC41" i="14"/>
  <c r="CD41" i="14"/>
  <c r="Y41" i="14"/>
  <c r="DD41" i="14"/>
  <c r="AR41" i="14"/>
  <c r="CE41" i="14"/>
  <c r="DR41" i="14"/>
  <c r="BF41" i="14"/>
  <c r="Z41" i="14"/>
  <c r="AU41" i="14"/>
  <c r="DN41" i="14"/>
  <c r="BD41" i="14"/>
  <c r="BK41" i="14"/>
  <c r="DL41" i="14"/>
  <c r="BG41" i="14"/>
  <c r="AO41" i="14"/>
  <c r="DH41" i="14"/>
  <c r="AV41" i="14"/>
  <c r="CI41" i="14"/>
  <c r="W41" i="14"/>
  <c r="BJ41" i="14"/>
  <c r="CV41" i="14"/>
  <c r="BW41" i="14"/>
  <c r="BN41" i="14"/>
  <c r="AS41" i="14"/>
  <c r="BQ41" i="14"/>
  <c r="CN41" i="14"/>
  <c r="AB41" i="14"/>
  <c r="BO41" i="14"/>
  <c r="DB41" i="14"/>
  <c r="AP41" i="14"/>
  <c r="DM41" i="14"/>
  <c r="BR41" i="14"/>
  <c r="DE41" i="14"/>
  <c r="CF41" i="14"/>
  <c r="CR41" i="14"/>
  <c r="BS41" i="14"/>
  <c r="AT41" i="14"/>
  <c r="DQ41" i="14"/>
  <c r="AQ41" i="14"/>
  <c r="BY41" i="14"/>
  <c r="BX41" i="14"/>
  <c r="AY41" i="14"/>
  <c r="AL41" i="14"/>
  <c r="AA41" i="14"/>
  <c r="CG41" i="14"/>
  <c r="DF41" i="14"/>
  <c r="BP41" i="14"/>
  <c r="CS41" i="14"/>
  <c r="DK41" i="14"/>
  <c r="CO41" i="14"/>
  <c r="DI41" i="14"/>
  <c r="CP41" i="14"/>
  <c r="AG41" i="14"/>
  <c r="CU41" i="14"/>
  <c r="BV41" i="14"/>
  <c r="AN41" i="14"/>
  <c r="CJ41" i="14"/>
  <c r="AZ41" i="14"/>
  <c r="AC41" i="14"/>
  <c r="CB41" i="14"/>
  <c r="BC41" i="14"/>
  <c r="AD41" i="14"/>
  <c r="CW41" i="14"/>
  <c r="DJ41" i="14"/>
  <c r="CK41" i="14"/>
  <c r="BH41" i="14"/>
  <c r="AI41" i="14"/>
  <c r="AF41" i="14"/>
  <c r="AH41" i="14"/>
  <c r="CL41" i="14"/>
  <c r="BU41" i="14"/>
  <c r="AX41" i="14"/>
  <c r="DO41" i="14"/>
  <c r="AJ41" i="14"/>
  <c r="L57" i="14"/>
  <c r="CU61" i="14"/>
  <c r="BQ61" i="14"/>
  <c r="AD61" i="14"/>
  <c r="CD61" i="14"/>
  <c r="DE61" i="14"/>
  <c r="AM61" i="14"/>
  <c r="CC61" i="14"/>
  <c r="BN61" i="14"/>
  <c r="AY61" i="14"/>
  <c r="BH61" i="14"/>
  <c r="AN61" i="14"/>
  <c r="DI61" i="14"/>
  <c r="W61" i="14"/>
  <c r="BX61" i="14"/>
  <c r="BM61" i="14"/>
  <c r="BZ61" i="14"/>
  <c r="CI61" i="14"/>
  <c r="CZ61" i="14"/>
  <c r="AW61" i="14"/>
  <c r="DR61" i="14"/>
  <c r="CF61" i="14"/>
  <c r="CW61" i="14"/>
  <c r="DF61" i="14"/>
  <c r="DK61" i="14"/>
  <c r="AC61" i="14"/>
  <c r="BV61" i="14"/>
  <c r="DC61" i="14"/>
  <c r="CO61" i="14"/>
  <c r="AI61" i="14"/>
  <c r="DH61" i="14"/>
  <c r="BP61" i="14"/>
  <c r="BF61" i="14"/>
  <c r="CJ61" i="14"/>
  <c r="CP61" i="14"/>
  <c r="Y61" i="14"/>
  <c r="CK61" i="14"/>
  <c r="BB61" i="14"/>
  <c r="DN61" i="14"/>
  <c r="CA61" i="14"/>
  <c r="CN61" i="14"/>
  <c r="DP61" i="14"/>
  <c r="BW61" i="14"/>
  <c r="AF61" i="14"/>
  <c r="BI61" i="14"/>
  <c r="AA61" i="14"/>
  <c r="AZ61" i="14"/>
  <c r="AP61" i="14"/>
  <c r="CR61" i="14"/>
  <c r="AX61" i="14"/>
  <c r="DD61" i="14"/>
  <c r="CS61" i="14"/>
  <c r="AH61" i="14"/>
  <c r="DA61" i="14"/>
  <c r="CH61" i="14"/>
  <c r="BK61" i="14"/>
  <c r="BL61" i="14"/>
  <c r="Z61" i="14"/>
  <c r="BS61" i="14"/>
  <c r="BT61" i="14"/>
  <c r="CT61" i="14"/>
  <c r="DL61" i="14"/>
  <c r="DB61" i="14"/>
  <c r="DS61" i="14"/>
  <c r="AS61" i="14"/>
  <c r="CB61" i="14"/>
  <c r="BY61" i="14"/>
  <c r="AO61" i="14"/>
  <c r="DQ61" i="14"/>
  <c r="CX61" i="14"/>
  <c r="CQ61" i="14"/>
  <c r="AJ61" i="14"/>
  <c r="AR61" i="14"/>
  <c r="CM61" i="14"/>
  <c r="BC61" i="14"/>
  <c r="BG61" i="14"/>
  <c r="AQ61" i="14"/>
  <c r="BU61" i="14"/>
  <c r="AU61" i="14"/>
  <c r="BD61" i="14"/>
  <c r="BJ61" i="14"/>
  <c r="AK61" i="14"/>
  <c r="AV61" i="14"/>
  <c r="CE61" i="14"/>
  <c r="DO61" i="14"/>
  <c r="AL61" i="14"/>
  <c r="DG61" i="14"/>
  <c r="AT61" i="14"/>
  <c r="AG61" i="14"/>
  <c r="AE61" i="14"/>
  <c r="X61" i="14"/>
  <c r="BA61" i="14"/>
  <c r="BO61" i="14"/>
  <c r="CG61" i="14"/>
  <c r="DJ61" i="14"/>
  <c r="BR61" i="14"/>
  <c r="CL61" i="14"/>
  <c r="DM61" i="14"/>
  <c r="AB61" i="14"/>
  <c r="CY61" i="14"/>
  <c r="BE61" i="14"/>
  <c r="CV61" i="14"/>
  <c r="AB89" i="14"/>
  <c r="AR89" i="14"/>
  <c r="BH89" i="14"/>
  <c r="BX89" i="14"/>
  <c r="CN89" i="14"/>
  <c r="DD89" i="14"/>
  <c r="Y89" i="14"/>
  <c r="AO89" i="14"/>
  <c r="BE89" i="14"/>
  <c r="BU89" i="14"/>
  <c r="CK89" i="14"/>
  <c r="DA89" i="14"/>
  <c r="DQ89" i="14"/>
  <c r="AL89" i="14"/>
  <c r="BB89" i="14"/>
  <c r="BR89" i="14"/>
  <c r="CH89" i="14"/>
  <c r="CX89" i="14"/>
  <c r="DN89" i="14"/>
  <c r="BG89" i="14"/>
  <c r="DS89" i="14"/>
  <c r="AE89" i="14"/>
  <c r="CQ89" i="14"/>
  <c r="CU89" i="14"/>
  <c r="AF89" i="14"/>
  <c r="AV89" i="14"/>
  <c r="BL89" i="14"/>
  <c r="CB89" i="14"/>
  <c r="CR89" i="14"/>
  <c r="DH89" i="14"/>
  <c r="AC89" i="14"/>
  <c r="AS89" i="14"/>
  <c r="BI89" i="14"/>
  <c r="BY89" i="14"/>
  <c r="CO89" i="14"/>
  <c r="DE89" i="14"/>
  <c r="Z89" i="14"/>
  <c r="AP89" i="14"/>
  <c r="BF89" i="14"/>
  <c r="BV89" i="14"/>
  <c r="CL89" i="14"/>
  <c r="DB89" i="14"/>
  <c r="DR89" i="14"/>
  <c r="BW89" i="14"/>
  <c r="AY89" i="14"/>
  <c r="AU89" i="14"/>
  <c r="DG89" i="14"/>
  <c r="AZ89" i="14"/>
  <c r="CF89" i="14"/>
  <c r="DL89" i="14"/>
  <c r="AW89" i="14"/>
  <c r="CC89" i="14"/>
  <c r="DI89" i="14"/>
  <c r="AT89" i="14"/>
  <c r="BZ89" i="14"/>
  <c r="DF89" i="14"/>
  <c r="CM89" i="14"/>
  <c r="BK89" i="14"/>
  <c r="BS89" i="14"/>
  <c r="X89" i="14"/>
  <c r="BD89" i="14"/>
  <c r="CJ89" i="14"/>
  <c r="DP89" i="14"/>
  <c r="BA89" i="14"/>
  <c r="CG89" i="14"/>
  <c r="DM89" i="14"/>
  <c r="AX89" i="14"/>
  <c r="CD89" i="14"/>
  <c r="DJ89" i="14"/>
  <c r="DC89" i="14"/>
  <c r="CA89" i="14"/>
  <c r="CI89" i="14"/>
  <c r="AN89" i="14"/>
  <c r="CZ89" i="14"/>
  <c r="BQ89" i="14"/>
  <c r="AH89" i="14"/>
  <c r="CT89" i="14"/>
  <c r="DK89" i="14"/>
  <c r="AM89" i="14"/>
  <c r="BP89" i="14"/>
  <c r="AG89" i="14"/>
  <c r="CS89" i="14"/>
  <c r="BJ89" i="14"/>
  <c r="AA89" i="14"/>
  <c r="AI89" i="14"/>
  <c r="DO89" i="14"/>
  <c r="CV89" i="14"/>
  <c r="AD89" i="14"/>
  <c r="CE89" i="14"/>
  <c r="CY89" i="14"/>
  <c r="BC89" i="14"/>
  <c r="AK89" i="14"/>
  <c r="BN89" i="14"/>
  <c r="BO89" i="14"/>
  <c r="W89" i="14"/>
  <c r="CW89" i="14"/>
  <c r="AJ89" i="14"/>
  <c r="CP89" i="14"/>
  <c r="BT89" i="14"/>
  <c r="BM89" i="14"/>
  <c r="AQ89" i="14"/>
  <c r="BQ32" i="14"/>
  <c r="CL32" i="14"/>
  <c r="AC32" i="14"/>
  <c r="CE32" i="14"/>
  <c r="DI32" i="14"/>
  <c r="BU32" i="14"/>
  <c r="AL32" i="14"/>
  <c r="BY32" i="14"/>
  <c r="BJ32" i="14"/>
  <c r="W32" i="14"/>
  <c r="CI32" i="14"/>
  <c r="X32" i="14"/>
  <c r="AV32" i="14"/>
  <c r="CW32" i="14"/>
  <c r="CD32" i="14"/>
  <c r="AQ32" i="14"/>
  <c r="DC32" i="14"/>
  <c r="CZ32" i="14"/>
  <c r="DG32" i="14"/>
  <c r="CH32" i="14"/>
  <c r="CU32" i="14"/>
  <c r="BV32" i="14"/>
  <c r="BL32" i="14"/>
  <c r="CQ32" i="14"/>
  <c r="BR32" i="14"/>
  <c r="DK32" i="14"/>
  <c r="BF32" i="14"/>
  <c r="DL32" i="14"/>
  <c r="Y32" i="14"/>
  <c r="CK32" i="14"/>
  <c r="BB32" i="14"/>
  <c r="CS32" i="14"/>
  <c r="BZ32" i="14"/>
  <c r="AM32" i="14"/>
  <c r="CY32" i="14"/>
  <c r="CJ32" i="14"/>
  <c r="AK32" i="14"/>
  <c r="Z32" i="14"/>
  <c r="CT32" i="14"/>
  <c r="BG32" i="14"/>
  <c r="DS32" i="14"/>
  <c r="BH32" i="14"/>
  <c r="AF32" i="14"/>
  <c r="CA32" i="14"/>
  <c r="AX32" i="14"/>
  <c r="CN32" i="14"/>
  <c r="BO32" i="14"/>
  <c r="AH32" i="14"/>
  <c r="BX32" i="14"/>
  <c r="BK32" i="14"/>
  <c r="AD32" i="14"/>
  <c r="CR32" i="14"/>
  <c r="AY32" i="14"/>
  <c r="BE32" i="14"/>
  <c r="BA32" i="14"/>
  <c r="DF32" i="14"/>
  <c r="BP32" i="14"/>
  <c r="CC32" i="14"/>
  <c r="AA32" i="14"/>
  <c r="AN32" i="14"/>
  <c r="DP32" i="14"/>
  <c r="DE32" i="14"/>
  <c r="BT32" i="14"/>
  <c r="CO32" i="14"/>
  <c r="BD32" i="14"/>
  <c r="CG32" i="14"/>
  <c r="DQ32" i="14"/>
  <c r="BS32" i="14"/>
  <c r="BN32" i="14"/>
  <c r="DH32" i="14"/>
  <c r="AI32" i="14"/>
  <c r="AE32" i="14"/>
  <c r="DR32" i="14"/>
  <c r="DA32" i="14"/>
  <c r="DM32" i="14"/>
  <c r="BC32" i="14"/>
  <c r="AR32" i="14"/>
  <c r="AT32" i="14"/>
  <c r="BW32" i="14"/>
  <c r="CB32" i="14"/>
  <c r="CV32" i="14"/>
  <c r="BM32" i="14"/>
  <c r="AZ32" i="14"/>
  <c r="AW32" i="14"/>
  <c r="AJ32" i="14"/>
  <c r="AS32" i="14"/>
  <c r="AP32" i="14"/>
  <c r="DD32" i="14"/>
  <c r="CM32" i="14"/>
  <c r="AU32" i="14"/>
  <c r="AB32" i="14"/>
  <c r="CP32" i="14"/>
  <c r="CF32" i="14"/>
  <c r="CX32" i="14"/>
  <c r="AO32" i="14"/>
  <c r="BI32" i="14"/>
  <c r="DJ32" i="14"/>
  <c r="DB32" i="14"/>
  <c r="DO32" i="14"/>
  <c r="DN32" i="14"/>
  <c r="AG32" i="14"/>
  <c r="AS68" i="14"/>
  <c r="CF68" i="14"/>
  <c r="AT68" i="14"/>
  <c r="AR68" i="14"/>
  <c r="BU68" i="14"/>
  <c r="AL68" i="14"/>
  <c r="CX68" i="14"/>
  <c r="BK68" i="14"/>
  <c r="AJ68" i="14"/>
  <c r="BX68" i="14"/>
  <c r="AW68" i="14"/>
  <c r="AH68" i="14"/>
  <c r="DR68" i="14"/>
  <c r="CY68" i="14"/>
  <c r="BH68" i="14"/>
  <c r="BY68" i="14"/>
  <c r="BJ68" i="14"/>
  <c r="AQ68" i="14"/>
  <c r="AZ68" i="14"/>
  <c r="AF68" i="14"/>
  <c r="CR68" i="14"/>
  <c r="AY68" i="14"/>
  <c r="CC68" i="14"/>
  <c r="DO68" i="14"/>
  <c r="AX68" i="14"/>
  <c r="BC68" i="14"/>
  <c r="BV68" i="14"/>
  <c r="DD68" i="14"/>
  <c r="BI68" i="14"/>
  <c r="CU68" i="14"/>
  <c r="Y68" i="14"/>
  <c r="CK68" i="14"/>
  <c r="BB68" i="14"/>
  <c r="DN68" i="14"/>
  <c r="CA68" i="14"/>
  <c r="CV68" i="14"/>
  <c r="DH68" i="14"/>
  <c r="BQ68" i="14"/>
  <c r="BF68" i="14"/>
  <c r="AM68" i="14"/>
  <c r="DS68" i="14"/>
  <c r="BL68" i="14"/>
  <c r="CS68" i="14"/>
  <c r="CD68" i="14"/>
  <c r="BO68" i="14"/>
  <c r="X68" i="14"/>
  <c r="AB68" i="14"/>
  <c r="DF68" i="14"/>
  <c r="AK68" i="14"/>
  <c r="BW68" i="14"/>
  <c r="DE68" i="14"/>
  <c r="AO68" i="14"/>
  <c r="BR68" i="14"/>
  <c r="CQ68" i="14"/>
  <c r="AV68" i="14"/>
  <c r="BZ68" i="14"/>
  <c r="DL68" i="14"/>
  <c r="DM68" i="14"/>
  <c r="CI68" i="14"/>
  <c r="BP68" i="14"/>
  <c r="AI68" i="14"/>
  <c r="AN68" i="14"/>
  <c r="AA68" i="14"/>
  <c r="AE68" i="14"/>
  <c r="CO68" i="14"/>
  <c r="AG68" i="14"/>
  <c r="BN68" i="14"/>
  <c r="BM68" i="14"/>
  <c r="BS68" i="14"/>
  <c r="CW68" i="14"/>
  <c r="DK68" i="14"/>
  <c r="DJ68" i="14"/>
  <c r="BE68" i="14"/>
  <c r="CH68" i="14"/>
  <c r="DG68" i="14"/>
  <c r="AC68" i="14"/>
  <c r="CT68" i="14"/>
  <c r="CJ68" i="14"/>
  <c r="AP68" i="14"/>
  <c r="DC68" i="14"/>
  <c r="CM68" i="14"/>
  <c r="CP68" i="14"/>
  <c r="CG68" i="14"/>
  <c r="AD68" i="14"/>
  <c r="DA68" i="14"/>
  <c r="BD68" i="14"/>
  <c r="BG68" i="14"/>
  <c r="DB68" i="14"/>
  <c r="CZ68" i="14"/>
  <c r="CB68" i="14"/>
  <c r="CL68" i="14"/>
  <c r="DI68" i="14"/>
  <c r="CN68" i="14"/>
  <c r="AU68" i="14"/>
  <c r="BA68" i="14"/>
  <c r="W68" i="14"/>
  <c r="Z68" i="14"/>
  <c r="BT68" i="14"/>
  <c r="DQ68" i="14"/>
  <c r="CE68" i="14"/>
  <c r="DP68" i="14"/>
  <c r="L76" i="14"/>
  <c r="CF92" i="14"/>
  <c r="AN92" i="14"/>
  <c r="CY92" i="14"/>
  <c r="AJ92" i="14"/>
  <c r="CV92" i="14"/>
  <c r="DJ92" i="14"/>
  <c r="CZ92" i="14"/>
  <c r="BZ92" i="14"/>
  <c r="CT92" i="14"/>
  <c r="CB92" i="14"/>
  <c r="DC92" i="14"/>
  <c r="BQ92" i="14"/>
  <c r="BS92" i="14"/>
  <c r="DE92" i="14"/>
  <c r="AW92" i="14"/>
  <c r="DR92" i="14"/>
  <c r="AX92" i="14"/>
  <c r="CU92" i="14"/>
  <c r="DP92" i="14"/>
  <c r="AB92" i="14"/>
  <c r="CN92" i="14"/>
  <c r="BE92" i="14"/>
  <c r="DQ92" i="14"/>
  <c r="CH92" i="14"/>
  <c r="AA92" i="14"/>
  <c r="AE92" i="14"/>
  <c r="BL92" i="14"/>
  <c r="CM92" i="14"/>
  <c r="AR92" i="14"/>
  <c r="Y92" i="14"/>
  <c r="DA92" i="14"/>
  <c r="CX92" i="14"/>
  <c r="CI92" i="14"/>
  <c r="CO92" i="14"/>
  <c r="CG92" i="14"/>
  <c r="CP92" i="14"/>
  <c r="BH92" i="14"/>
  <c r="AO92" i="14"/>
  <c r="AL92" i="14"/>
  <c r="DN92" i="14"/>
  <c r="BW92" i="14"/>
  <c r="AY92" i="14"/>
  <c r="AT92" i="14"/>
  <c r="BI92" i="14"/>
  <c r="BT92" i="14"/>
  <c r="DK92" i="14"/>
  <c r="BJ92" i="14"/>
  <c r="BY92" i="14"/>
  <c r="CJ92" i="14"/>
  <c r="DG92" i="14"/>
  <c r="BF92" i="14"/>
  <c r="BK92" i="14"/>
  <c r="AD92" i="14"/>
  <c r="CA92" i="14"/>
  <c r="CK92" i="14"/>
  <c r="W92" i="14"/>
  <c r="BG92" i="14"/>
  <c r="Z92" i="14"/>
  <c r="DL92" i="14"/>
  <c r="AM92" i="14"/>
  <c r="AP92" i="14"/>
  <c r="AG92" i="14"/>
  <c r="X92" i="14"/>
  <c r="BV92" i="14"/>
  <c r="AS92" i="14"/>
  <c r="CE92" i="14"/>
  <c r="AH92" i="14"/>
  <c r="BD92" i="14"/>
  <c r="BX92" i="14"/>
  <c r="BB92" i="14"/>
  <c r="CQ92" i="14"/>
  <c r="DF92" i="14"/>
  <c r="CW92" i="14"/>
  <c r="CR92" i="14"/>
  <c r="AI92" i="14"/>
  <c r="DM92" i="14"/>
  <c r="DH92" i="14"/>
  <c r="DI92" i="14"/>
  <c r="BU92" i="14"/>
  <c r="AQ92" i="14"/>
  <c r="CC92" i="14"/>
  <c r="CD92" i="14"/>
  <c r="AV92" i="14"/>
  <c r="BM92" i="14"/>
  <c r="BR92" i="14"/>
  <c r="BC92" i="14"/>
  <c r="AK92" i="14"/>
  <c r="CS92" i="14"/>
  <c r="AC92" i="14"/>
  <c r="AU92" i="14"/>
  <c r="AZ92" i="14"/>
  <c r="BP92" i="14"/>
  <c r="DS92" i="14"/>
  <c r="BA92" i="14"/>
  <c r="DD92" i="14"/>
  <c r="AF92" i="14"/>
  <c r="DO92" i="14"/>
  <c r="BO92" i="14"/>
  <c r="CL92" i="14"/>
  <c r="DB92" i="14"/>
  <c r="BN92" i="14"/>
  <c r="DO65" i="14"/>
  <c r="BY65" i="14"/>
  <c r="DB65" i="14"/>
  <c r="AP65" i="14"/>
  <c r="BO65" i="14"/>
  <c r="DD65" i="14"/>
  <c r="CX65" i="14"/>
  <c r="AW65" i="14"/>
  <c r="AU65" i="14"/>
  <c r="BJ65" i="14"/>
  <c r="CR65" i="14"/>
  <c r="CI65" i="14"/>
  <c r="W65" i="14"/>
  <c r="BH65" i="14"/>
  <c r="CJ65" i="14"/>
  <c r="AM65" i="14"/>
  <c r="AC65" i="14"/>
  <c r="X65" i="14"/>
  <c r="BL65" i="14"/>
  <c r="CQ65" i="14"/>
  <c r="DN65" i="14"/>
  <c r="AD65" i="14"/>
  <c r="AS65" i="14"/>
  <c r="BQ65" i="14"/>
  <c r="AH65" i="14"/>
  <c r="CT65" i="14"/>
  <c r="BG65" i="14"/>
  <c r="CB65" i="14"/>
  <c r="DR65" i="14"/>
  <c r="CF65" i="14"/>
  <c r="DS65" i="14"/>
  <c r="AY65" i="14"/>
  <c r="BR65" i="14"/>
  <c r="CC65" i="14"/>
  <c r="DQ65" i="14"/>
  <c r="BE65" i="14"/>
  <c r="CH65" i="14"/>
  <c r="AZ65" i="14"/>
  <c r="BF65" i="14"/>
  <c r="BT65" i="14"/>
  <c r="CN65" i="14"/>
  <c r="CA65" i="14"/>
  <c r="CP65" i="14"/>
  <c r="DE65" i="14"/>
  <c r="CG65" i="14"/>
  <c r="AX65" i="14"/>
  <c r="DJ65" i="14"/>
  <c r="BW65" i="14"/>
  <c r="AR65" i="14"/>
  <c r="BZ65" i="14"/>
  <c r="DH65" i="14"/>
  <c r="DC65" i="14"/>
  <c r="AE65" i="14"/>
  <c r="AT65" i="14"/>
  <c r="BI65" i="14"/>
  <c r="BP65" i="14"/>
  <c r="AG65" i="14"/>
  <c r="CS65" i="14"/>
  <c r="DK65" i="14"/>
  <c r="AB65" i="14"/>
  <c r="BV65" i="14"/>
  <c r="AK65" i="14"/>
  <c r="BN65" i="14"/>
  <c r="CU65" i="14"/>
  <c r="DP65" i="14"/>
  <c r="CM65" i="14"/>
  <c r="Z65" i="14"/>
  <c r="BD65" i="14"/>
  <c r="CK65" i="14"/>
  <c r="CW65" i="14"/>
  <c r="DI65" i="14"/>
  <c r="AV65" i="14"/>
  <c r="AO65" i="14"/>
  <c r="Y65" i="14"/>
  <c r="AF65" i="14"/>
  <c r="AN65" i="14"/>
  <c r="CO65" i="14"/>
  <c r="AI65" i="14"/>
  <c r="AQ65" i="14"/>
  <c r="DL65" i="14"/>
  <c r="CL65" i="14"/>
  <c r="CY65" i="14"/>
  <c r="CE65" i="14"/>
  <c r="DG65" i="14"/>
  <c r="BB65" i="14"/>
  <c r="BA65" i="14"/>
  <c r="CD65" i="14"/>
  <c r="BK65" i="14"/>
  <c r="CZ65" i="14"/>
  <c r="BS65" i="14"/>
  <c r="DA65" i="14"/>
  <c r="AL65" i="14"/>
  <c r="CV65" i="14"/>
  <c r="BC65" i="14"/>
  <c r="AA65" i="14"/>
  <c r="DF65" i="14"/>
  <c r="AJ65" i="14"/>
  <c r="BM65" i="14"/>
  <c r="DM65" i="14"/>
  <c r="BU65" i="14"/>
  <c r="BX65" i="14"/>
  <c r="DW24" i="15"/>
  <c r="BI24" i="15"/>
  <c r="DU24" i="15"/>
  <c r="AY24" i="15"/>
  <c r="CU24" i="15"/>
  <c r="BZ24" i="15"/>
  <c r="AD24" i="15"/>
  <c r="AW24" i="15"/>
  <c r="DI24" i="15"/>
  <c r="DL24" i="15"/>
  <c r="BS24" i="15"/>
  <c r="CR24" i="15"/>
  <c r="AS24" i="15"/>
  <c r="AB24" i="15"/>
  <c r="DB24" i="15"/>
  <c r="BD24" i="15"/>
  <c r="AQ24" i="15"/>
  <c r="CA24" i="15"/>
  <c r="CE24" i="15"/>
  <c r="CJ24" i="15"/>
  <c r="BN24" i="15"/>
  <c r="CK24" i="15"/>
  <c r="AV24" i="15"/>
  <c r="DS24" i="15"/>
  <c r="BE24" i="15"/>
  <c r="BY24" i="15"/>
  <c r="BP24" i="15"/>
  <c r="CB24" i="15"/>
  <c r="BL24" i="15"/>
  <c r="CZ24" i="15"/>
  <c r="AT24" i="15"/>
  <c r="BM24" i="15"/>
  <c r="AZ24" i="15"/>
  <c r="BG24" i="15"/>
  <c r="DF24" i="15"/>
  <c r="CT24" i="15"/>
  <c r="AH24" i="15"/>
  <c r="BU24" i="15"/>
  <c r="BT24" i="15"/>
  <c r="BO24" i="15"/>
  <c r="BA24" i="15"/>
  <c r="DR24" i="15"/>
  <c r="DJ24" i="15"/>
  <c r="AJ24" i="15"/>
  <c r="DO24" i="15"/>
  <c r="CF24" i="15"/>
  <c r="AF24" i="15"/>
  <c r="DP24" i="15"/>
  <c r="AR24" i="15"/>
  <c r="DE24" i="15"/>
  <c r="BJ24" i="15"/>
  <c r="AO24" i="15"/>
  <c r="CS24" i="15"/>
  <c r="DK24" i="15"/>
  <c r="AC24" i="15"/>
  <c r="BK24" i="15"/>
  <c r="AP24" i="15"/>
  <c r="CD24" i="15"/>
  <c r="BF24" i="15"/>
  <c r="CN24" i="15"/>
  <c r="AI24" i="15"/>
  <c r="AE24" i="15"/>
  <c r="CL24" i="15"/>
  <c r="CY24" i="15"/>
  <c r="AN24" i="15"/>
  <c r="BV24" i="15"/>
  <c r="BW24" i="15"/>
  <c r="CH24" i="15"/>
  <c r="BB24" i="15"/>
  <c r="CG24" i="15"/>
  <c r="DC24" i="15"/>
  <c r="DN24" i="15"/>
  <c r="CW24" i="15"/>
  <c r="DG24" i="15"/>
  <c r="AU24" i="15"/>
  <c r="DH24" i="15"/>
  <c r="BC24" i="15"/>
  <c r="AX24" i="15"/>
  <c r="CV24" i="15"/>
  <c r="DV24" i="15"/>
  <c r="DD24" i="15"/>
  <c r="CC24" i="15"/>
  <c r="BR24" i="15"/>
  <c r="AK24" i="15"/>
  <c r="BQ24" i="15"/>
  <c r="AG24" i="15"/>
  <c r="AM24" i="15"/>
  <c r="CQ24" i="15"/>
  <c r="DM24" i="15"/>
  <c r="BX24" i="15"/>
  <c r="AA24" i="15"/>
  <c r="AL24" i="15"/>
  <c r="CO24" i="15"/>
  <c r="CI24" i="15"/>
  <c r="CP24" i="15"/>
  <c r="BH24" i="15"/>
  <c r="DT24" i="15"/>
  <c r="DA24" i="15"/>
  <c r="CX24" i="15"/>
  <c r="P66" i="15"/>
  <c r="EC100" i="15"/>
  <c r="ES100" i="15"/>
  <c r="P18" i="15"/>
  <c r="DX18" i="15"/>
  <c r="EN18" i="15"/>
  <c r="FD18" i="15"/>
  <c r="FT18" i="15"/>
  <c r="GJ18" i="15"/>
  <c r="DY18" i="15"/>
  <c r="EO18" i="15"/>
  <c r="DZ18" i="15"/>
  <c r="EP18" i="15"/>
  <c r="EY18" i="15"/>
  <c r="FV18" i="15"/>
  <c r="GQ18" i="15"/>
  <c r="HI18" i="15"/>
  <c r="FB18" i="15"/>
  <c r="FW18" i="15"/>
  <c r="GS18" i="15"/>
  <c r="HJ18" i="15"/>
  <c r="EQ18" i="15"/>
  <c r="FS18" i="15"/>
  <c r="GO18" i="15"/>
  <c r="HG18" i="15"/>
  <c r="EU18" i="15"/>
  <c r="FE18" i="15"/>
  <c r="FJ18" i="15"/>
  <c r="EE18" i="15"/>
  <c r="HD18" i="15"/>
  <c r="BI22" i="15"/>
  <c r="BY22" i="15"/>
  <c r="CO22" i="15"/>
  <c r="DE22" i="15"/>
  <c r="DU22" i="15"/>
  <c r="BP22" i="15"/>
  <c r="CL22" i="15"/>
  <c r="DG22" i="15"/>
  <c r="AV22" i="15"/>
  <c r="BX22" i="15"/>
  <c r="CZ22" i="15"/>
  <c r="AY22" i="15"/>
  <c r="CJ22" i="15"/>
  <c r="BB22" i="15"/>
  <c r="CN22" i="15"/>
  <c r="BN22" i="15"/>
  <c r="AX22" i="15"/>
  <c r="DT22" i="15"/>
  <c r="DK22" i="15"/>
  <c r="AK22" i="15"/>
  <c r="BG22" i="15"/>
  <c r="AP22" i="15"/>
  <c r="AN22" i="15"/>
  <c r="CR22" i="15"/>
  <c r="AE22" i="15"/>
  <c r="AW22" i="15"/>
  <c r="BM22" i="15"/>
  <c r="CC22" i="15"/>
  <c r="CS22" i="15"/>
  <c r="DI22" i="15"/>
  <c r="AZ22" i="15"/>
  <c r="BV22" i="15"/>
  <c r="CQ22" i="15"/>
  <c r="DL22" i="15"/>
  <c r="BC22" i="15"/>
  <c r="CE22" i="15"/>
  <c r="DH22" i="15"/>
  <c r="BH22" i="15"/>
  <c r="CU22" i="15"/>
  <c r="BL22" i="15"/>
  <c r="CX22" i="15"/>
  <c r="CH22" i="15"/>
  <c r="BO22" i="15"/>
  <c r="BW22" i="15"/>
  <c r="BD22" i="15"/>
  <c r="AO22" i="15"/>
  <c r="AD22" i="15"/>
  <c r="AT22" i="15"/>
  <c r="AA22" i="15"/>
  <c r="AB22" i="15"/>
  <c r="AM22" i="15"/>
  <c r="BA22" i="15"/>
  <c r="CG22" i="15"/>
  <c r="DM22" i="15"/>
  <c r="CA22" i="15"/>
  <c r="DR22" i="15"/>
  <c r="CM22" i="15"/>
  <c r="BS22" i="15"/>
  <c r="BT22" i="15"/>
  <c r="CY22" i="15"/>
  <c r="DJ22" i="15"/>
  <c r="AS22" i="15"/>
  <c r="CP22" i="15"/>
  <c r="AJ22" i="15"/>
  <c r="BQ22" i="15"/>
  <c r="BF22" i="15"/>
  <c r="BJ22" i="15"/>
  <c r="DD22" i="15"/>
  <c r="CI22" i="15"/>
  <c r="AI22" i="15"/>
  <c r="BE22" i="15"/>
  <c r="CK22" i="15"/>
  <c r="DQ22" i="15"/>
  <c r="CF22" i="15"/>
  <c r="DW22" i="15"/>
  <c r="CT22" i="15"/>
  <c r="CB22" i="15"/>
  <c r="CD22" i="15"/>
  <c r="DS22" i="15"/>
  <c r="BZ22" i="15"/>
  <c r="AU22" i="15"/>
  <c r="AF22" i="15"/>
  <c r="AR22" i="15"/>
  <c r="CW22" i="15"/>
  <c r="CV22" i="15"/>
  <c r="DO22" i="15"/>
  <c r="DF22" i="15"/>
  <c r="AC22" i="15"/>
  <c r="AH22" i="15"/>
  <c r="DA22" i="15"/>
  <c r="DV22" i="15"/>
  <c r="AG22" i="15"/>
  <c r="BR22" i="15"/>
  <c r="BK22" i="15"/>
  <c r="DN22" i="15"/>
  <c r="AL22" i="15"/>
  <c r="DB22" i="15"/>
  <c r="DP22" i="15"/>
  <c r="AQ22" i="15"/>
  <c r="BU22" i="15"/>
  <c r="DC22" i="15"/>
  <c r="EG26" i="15"/>
  <c r="EW26" i="15"/>
  <c r="FM26" i="15"/>
  <c r="GC26" i="15"/>
  <c r="GS26" i="15"/>
  <c r="HI26" i="15"/>
  <c r="ED26" i="15"/>
  <c r="ET26" i="15"/>
  <c r="FJ26" i="15"/>
  <c r="FZ26" i="15"/>
  <c r="GP26" i="15"/>
  <c r="HF26" i="15"/>
  <c r="EA26" i="15"/>
  <c r="EQ26" i="15"/>
  <c r="FG26" i="15"/>
  <c r="FW26" i="15"/>
  <c r="GM26" i="15"/>
  <c r="HC26" i="15"/>
  <c r="HS26" i="15"/>
  <c r="FX26" i="15"/>
  <c r="EF26" i="15"/>
  <c r="GR26" i="15"/>
  <c r="FP26" i="15"/>
  <c r="FD26" i="15"/>
  <c r="GJ26" i="15"/>
  <c r="EK26" i="15"/>
  <c r="FA26" i="15"/>
  <c r="FQ26" i="15"/>
  <c r="GG26" i="15"/>
  <c r="GW26" i="15"/>
  <c r="HM26" i="15"/>
  <c r="EH26" i="15"/>
  <c r="EX26" i="15"/>
  <c r="FN26" i="15"/>
  <c r="GD26" i="15"/>
  <c r="GT26" i="15"/>
  <c r="HJ26" i="15"/>
  <c r="EE26" i="15"/>
  <c r="EU26" i="15"/>
  <c r="FK26" i="15"/>
  <c r="GA26" i="15"/>
  <c r="GQ26" i="15"/>
  <c r="HG26" i="15"/>
  <c r="EB26" i="15"/>
  <c r="GN26" i="15"/>
  <c r="EV26" i="15"/>
  <c r="HH26" i="15"/>
  <c r="GF26" i="15"/>
  <c r="HP26" i="15"/>
  <c r="EN26" i="15"/>
  <c r="P26" i="15"/>
  <c r="DY26" i="15"/>
  <c r="EO26" i="15"/>
  <c r="FE26" i="15"/>
  <c r="FU26" i="15"/>
  <c r="GK26" i="15"/>
  <c r="HA26" i="15"/>
  <c r="HQ26" i="15"/>
  <c r="EL26" i="15"/>
  <c r="FB26" i="15"/>
  <c r="FR26" i="15"/>
  <c r="GH26" i="15"/>
  <c r="GX26" i="15"/>
  <c r="HN26" i="15"/>
  <c r="EI26" i="15"/>
  <c r="EY26" i="15"/>
  <c r="FO26" i="15"/>
  <c r="GE26" i="15"/>
  <c r="GU26" i="15"/>
  <c r="HK26" i="15"/>
  <c r="ER26" i="15"/>
  <c r="HD26" i="15"/>
  <c r="FL26" i="15"/>
  <c r="EJ26" i="15"/>
  <c r="GV26" i="15"/>
  <c r="FT26" i="15"/>
  <c r="GZ26" i="15"/>
  <c r="P34" i="15"/>
  <c r="DZ34" i="15"/>
  <c r="EP34" i="15"/>
  <c r="FF34" i="15"/>
  <c r="FV34" i="15"/>
  <c r="GL34" i="15"/>
  <c r="HB34" i="15"/>
  <c r="HR34" i="15"/>
  <c r="EM34" i="15"/>
  <c r="FC34" i="15"/>
  <c r="FS34" i="15"/>
  <c r="GI34" i="15"/>
  <c r="GY34" i="15"/>
  <c r="HO34" i="15"/>
  <c r="EF34" i="15"/>
  <c r="EV34" i="15"/>
  <c r="FL34" i="15"/>
  <c r="GB34" i="15"/>
  <c r="GR34" i="15"/>
  <c r="HH34" i="15"/>
  <c r="EG34" i="15"/>
  <c r="GS34" i="15"/>
  <c r="FQ34" i="15"/>
  <c r="DY34" i="15"/>
  <c r="GK34" i="15"/>
  <c r="EC34" i="15"/>
  <c r="FI34" i="15"/>
  <c r="ED34" i="15"/>
  <c r="ET34" i="15"/>
  <c r="FJ34" i="15"/>
  <c r="FZ34" i="15"/>
  <c r="GP34" i="15"/>
  <c r="HF34" i="15"/>
  <c r="EA34" i="15"/>
  <c r="EQ34" i="15"/>
  <c r="FG34" i="15"/>
  <c r="FW34" i="15"/>
  <c r="GM34" i="15"/>
  <c r="HC34" i="15"/>
  <c r="HS34" i="15"/>
  <c r="EJ34" i="15"/>
  <c r="EZ34" i="15"/>
  <c r="FP34" i="15"/>
  <c r="GF34" i="15"/>
  <c r="GV34" i="15"/>
  <c r="HL34" i="15"/>
  <c r="EW34" i="15"/>
  <c r="HI34" i="15"/>
  <c r="GG34" i="15"/>
  <c r="EO34" i="15"/>
  <c r="HA34" i="15"/>
  <c r="GO34" i="15"/>
  <c r="BD54" i="15"/>
  <c r="BT54" i="15"/>
  <c r="CJ54" i="15"/>
  <c r="CZ54" i="15"/>
  <c r="DP54" i="15"/>
  <c r="BJ54" i="15"/>
  <c r="CE54" i="15"/>
  <c r="DA54" i="15"/>
  <c r="DV54" i="15"/>
  <c r="BQ54" i="15"/>
  <c r="CL54" i="15"/>
  <c r="DG54" i="15"/>
  <c r="BB54" i="15"/>
  <c r="CS54" i="15"/>
  <c r="BN54" i="15"/>
  <c r="DE54" i="15"/>
  <c r="CM54" i="15"/>
  <c r="AK54" i="15"/>
  <c r="AX54" i="15"/>
  <c r="AD54" i="15"/>
  <c r="AT54" i="15"/>
  <c r="DS54" i="15"/>
  <c r="DU54" i="15"/>
  <c r="BI54" i="15"/>
  <c r="AE54" i="15"/>
  <c r="BH54" i="15"/>
  <c r="BX54" i="15"/>
  <c r="CN54" i="15"/>
  <c r="DD54" i="15"/>
  <c r="DT54" i="15"/>
  <c r="BO54" i="15"/>
  <c r="CK54" i="15"/>
  <c r="DF54" i="15"/>
  <c r="BA54" i="15"/>
  <c r="BV54" i="15"/>
  <c r="CQ54" i="15"/>
  <c r="DM54" i="15"/>
  <c r="BM54" i="15"/>
  <c r="DC54" i="15"/>
  <c r="BY54" i="15"/>
  <c r="DO54" i="15"/>
  <c r="DI54" i="15"/>
  <c r="AO54" i="15"/>
  <c r="BS54" i="15"/>
  <c r="AH54" i="15"/>
  <c r="BG54" i="15"/>
  <c r="CY54" i="15"/>
  <c r="AA54" i="15"/>
  <c r="AB54" i="15"/>
  <c r="CD54" i="15"/>
  <c r="AV54" i="15"/>
  <c r="CB54" i="15"/>
  <c r="DH54" i="15"/>
  <c r="BU54" i="15"/>
  <c r="DK54" i="15"/>
  <c r="CA54" i="15"/>
  <c r="DR54" i="15"/>
  <c r="DN54" i="15"/>
  <c r="AW54" i="15"/>
  <c r="AS54" i="15"/>
  <c r="AL54" i="15"/>
  <c r="AF54" i="15"/>
  <c r="AJ54" i="15"/>
  <c r="CR54" i="15"/>
  <c r="CP54" i="15"/>
  <c r="BW54" i="15"/>
  <c r="AC54" i="15"/>
  <c r="CC54" i="15"/>
  <c r="AM54" i="15"/>
  <c r="AZ54" i="15"/>
  <c r="CF54" i="15"/>
  <c r="DL54" i="15"/>
  <c r="BZ54" i="15"/>
  <c r="DQ54" i="15"/>
  <c r="CG54" i="15"/>
  <c r="DW54" i="15"/>
  <c r="BC54" i="15"/>
  <c r="BR54" i="15"/>
  <c r="AU54" i="15"/>
  <c r="AP54" i="15"/>
  <c r="AN54" i="15"/>
  <c r="AR54" i="15"/>
  <c r="BL54" i="15"/>
  <c r="AY54" i="15"/>
  <c r="BF54" i="15"/>
  <c r="CW54" i="15"/>
  <c r="CI54" i="15"/>
  <c r="CO54" i="15"/>
  <c r="AI54" i="15"/>
  <c r="BP54" i="15"/>
  <c r="BK54" i="15"/>
  <c r="AG54" i="15"/>
  <c r="CT54" i="15"/>
  <c r="CV54" i="15"/>
  <c r="DB54" i="15"/>
  <c r="DJ54" i="15"/>
  <c r="BE54" i="15"/>
  <c r="CH54" i="15"/>
  <c r="CX54" i="15"/>
  <c r="CU54" i="15"/>
  <c r="AQ54" i="15"/>
  <c r="AW90" i="15"/>
  <c r="BM90" i="15"/>
  <c r="CC90" i="15"/>
  <c r="CS90" i="15"/>
  <c r="DI90" i="15"/>
  <c r="AC90" i="15"/>
  <c r="AS90" i="15"/>
  <c r="BF90" i="15"/>
  <c r="BA90" i="15"/>
  <c r="BQ90" i="15"/>
  <c r="CG90" i="15"/>
  <c r="CW90" i="15"/>
  <c r="DM90" i="15"/>
  <c r="AG90" i="15"/>
  <c r="AU90" i="15"/>
  <c r="BJ90" i="15"/>
  <c r="BE90" i="15"/>
  <c r="CK90" i="15"/>
  <c r="DQ90" i="15"/>
  <c r="AX90" i="15"/>
  <c r="BV90" i="15"/>
  <c r="CL90" i="15"/>
  <c r="DB90" i="15"/>
  <c r="DR90" i="15"/>
  <c r="BL90" i="15"/>
  <c r="CR90" i="15"/>
  <c r="AB90" i="15"/>
  <c r="AY90" i="15"/>
  <c r="CE90" i="15"/>
  <c r="DK90" i="15"/>
  <c r="AN90" i="15"/>
  <c r="BP90" i="15"/>
  <c r="CV90" i="15"/>
  <c r="AE90" i="15"/>
  <c r="CY90" i="15"/>
  <c r="BK90" i="15"/>
  <c r="DG90" i="15"/>
  <c r="AA90" i="15"/>
  <c r="BI90" i="15"/>
  <c r="CO90" i="15"/>
  <c r="DU90" i="15"/>
  <c r="BB90" i="15"/>
  <c r="BZ90" i="15"/>
  <c r="CP90" i="15"/>
  <c r="DF90" i="15"/>
  <c r="DV90" i="15"/>
  <c r="BT90" i="15"/>
  <c r="CZ90" i="15"/>
  <c r="AH90" i="15"/>
  <c r="BG90" i="15"/>
  <c r="CM90" i="15"/>
  <c r="DS90" i="15"/>
  <c r="AT90" i="15"/>
  <c r="BX90" i="15"/>
  <c r="DD90" i="15"/>
  <c r="AJ90" i="15"/>
  <c r="AF90" i="15"/>
  <c r="CQ90" i="15"/>
  <c r="AL90" i="15"/>
  <c r="DE90" i="15"/>
  <c r="BR90" i="15"/>
  <c r="CX90" i="15"/>
  <c r="BD90" i="15"/>
  <c r="DP90" i="15"/>
  <c r="BW90" i="15"/>
  <c r="AI90" i="15"/>
  <c r="CN90" i="15"/>
  <c r="BS90" i="15"/>
  <c r="CA90" i="15"/>
  <c r="DA90" i="15"/>
  <c r="CT90" i="15"/>
  <c r="DH90" i="15"/>
  <c r="AD90" i="15"/>
  <c r="AP90" i="15"/>
  <c r="BU90" i="15"/>
  <c r="AK90" i="15"/>
  <c r="CD90" i="15"/>
  <c r="DJ90" i="15"/>
  <c r="CB90" i="15"/>
  <c r="AM90" i="15"/>
  <c r="CU90" i="15"/>
  <c r="AZ90" i="15"/>
  <c r="DL90" i="15"/>
  <c r="BC90" i="15"/>
  <c r="DO90" i="15"/>
  <c r="BY90" i="15"/>
  <c r="AO90" i="15"/>
  <c r="CH90" i="15"/>
  <c r="DN90" i="15"/>
  <c r="CJ90" i="15"/>
  <c r="AR90" i="15"/>
  <c r="DC90" i="15"/>
  <c r="BH90" i="15"/>
  <c r="DT90" i="15"/>
  <c r="CI90" i="15"/>
  <c r="AQ90" i="15"/>
  <c r="BN90" i="15"/>
  <c r="AV90" i="15"/>
  <c r="BO90" i="15"/>
  <c r="CF90" i="15"/>
  <c r="DW90" i="15"/>
  <c r="AS8" i="15"/>
  <c r="P51" i="15"/>
  <c r="P63" i="15"/>
  <c r="BE87" i="15"/>
  <c r="BU87" i="15"/>
  <c r="CK87" i="15"/>
  <c r="DA87" i="15"/>
  <c r="DQ87" i="15"/>
  <c r="AK87" i="15"/>
  <c r="BB87" i="15"/>
  <c r="BR87" i="15"/>
  <c r="CH87" i="15"/>
  <c r="CX87" i="15"/>
  <c r="DN87" i="15"/>
  <c r="BD87" i="15"/>
  <c r="CJ87" i="15"/>
  <c r="DP87" i="15"/>
  <c r="AT87" i="15"/>
  <c r="BO87" i="15"/>
  <c r="CU87" i="15"/>
  <c r="AE87" i="15"/>
  <c r="BH87" i="15"/>
  <c r="CN87" i="15"/>
  <c r="DT87" i="15"/>
  <c r="AQ87" i="15"/>
  <c r="AB87" i="15"/>
  <c r="AR87" i="15"/>
  <c r="AH87" i="15"/>
  <c r="BI87" i="15"/>
  <c r="BY87" i="15"/>
  <c r="CO87" i="15"/>
  <c r="DE87" i="15"/>
  <c r="DU87" i="15"/>
  <c r="AO87" i="15"/>
  <c r="BF87" i="15"/>
  <c r="BV87" i="15"/>
  <c r="CL87" i="15"/>
  <c r="DB87" i="15"/>
  <c r="DR87" i="15"/>
  <c r="BL87" i="15"/>
  <c r="CR87" i="15"/>
  <c r="AD87" i="15"/>
  <c r="AU87" i="15"/>
  <c r="BW87" i="15"/>
  <c r="DC87" i="15"/>
  <c r="AJ87" i="15"/>
  <c r="BP87" i="15"/>
  <c r="CV87" i="15"/>
  <c r="AA87" i="15"/>
  <c r="BC87" i="15"/>
  <c r="CY87" i="15"/>
  <c r="BK87" i="15"/>
  <c r="BS87" i="15"/>
  <c r="BM87" i="15"/>
  <c r="CS87" i="15"/>
  <c r="AC87" i="15"/>
  <c r="BJ87" i="15"/>
  <c r="CP87" i="15"/>
  <c r="DV87" i="15"/>
  <c r="CZ87" i="15"/>
  <c r="AY87" i="15"/>
  <c r="DK87" i="15"/>
  <c r="BX87" i="15"/>
  <c r="AF87" i="15"/>
  <c r="AM87" i="15"/>
  <c r="CA87" i="15"/>
  <c r="AW87" i="15"/>
  <c r="DI87" i="15"/>
  <c r="BZ87" i="15"/>
  <c r="BQ87" i="15"/>
  <c r="CW87" i="15"/>
  <c r="AG87" i="15"/>
  <c r="BN87" i="15"/>
  <c r="CT87" i="15"/>
  <c r="AV87" i="15"/>
  <c r="DH87" i="15"/>
  <c r="BG87" i="15"/>
  <c r="DS87" i="15"/>
  <c r="CF87" i="15"/>
  <c r="AL87" i="15"/>
  <c r="DG87" i="15"/>
  <c r="CC87" i="15"/>
  <c r="AS87" i="15"/>
  <c r="DM87" i="15"/>
  <c r="DJ87" i="15"/>
  <c r="AN87" i="15"/>
  <c r="AZ87" i="15"/>
  <c r="DO87" i="15"/>
  <c r="CG87" i="15"/>
  <c r="AI87" i="15"/>
  <c r="CI87" i="15"/>
  <c r="AX87" i="15"/>
  <c r="BT87" i="15"/>
  <c r="CE87" i="15"/>
  <c r="DD87" i="15"/>
  <c r="CQ87" i="15"/>
  <c r="BA87" i="15"/>
  <c r="CD87" i="15"/>
  <c r="CB87" i="15"/>
  <c r="CM87" i="15"/>
  <c r="DL87" i="15"/>
  <c r="DW87" i="15"/>
  <c r="DF87" i="15"/>
  <c r="AP87" i="15"/>
  <c r="EZ26" i="15"/>
  <c r="HO26" i="15"/>
  <c r="FC26" i="15"/>
  <c r="GL26" i="15"/>
  <c r="DZ26" i="15"/>
  <c r="FI26" i="15"/>
  <c r="DL98" i="15"/>
  <c r="EW66" i="15"/>
  <c r="FM66" i="15"/>
  <c r="FI66" i="15"/>
  <c r="HA66" i="15"/>
  <c r="EO66" i="15"/>
  <c r="GG66" i="15"/>
  <c r="HT66" i="15"/>
  <c r="HD66" i="15"/>
  <c r="GN66" i="15"/>
  <c r="FX66" i="15"/>
  <c r="FH66" i="15"/>
  <c r="ER66" i="15"/>
  <c r="EB66" i="15"/>
  <c r="HK66" i="15"/>
  <c r="GU66" i="15"/>
  <c r="GE66" i="15"/>
  <c r="FO66" i="15"/>
  <c r="EY66" i="15"/>
  <c r="EI66" i="15"/>
  <c r="HN66" i="15"/>
  <c r="GX66" i="15"/>
  <c r="GH66" i="15"/>
  <c r="FR66" i="15"/>
  <c r="FB66" i="15"/>
  <c r="EL66" i="15"/>
  <c r="HP18" i="15"/>
  <c r="GU18" i="15"/>
  <c r="FU18" i="15"/>
  <c r="HC18" i="15"/>
  <c r="GD18" i="15"/>
  <c r="FC18" i="15"/>
  <c r="HF18" i="15"/>
  <c r="GH18" i="15"/>
  <c r="FG18" i="15"/>
  <c r="HE18" i="15"/>
  <c r="GG18" i="15"/>
  <c r="FF18" i="15"/>
  <c r="EL18" i="15"/>
  <c r="EW18" i="15"/>
  <c r="EC18" i="15"/>
  <c r="GF18" i="15"/>
  <c r="FL18" i="15"/>
  <c r="ER18" i="15"/>
  <c r="CM24" i="15"/>
  <c r="ES34" i="15"/>
  <c r="FE34" i="15"/>
  <c r="EK34" i="15"/>
  <c r="HP34" i="15"/>
  <c r="GJ34" i="15"/>
  <c r="FD34" i="15"/>
  <c r="DX34" i="15"/>
  <c r="GQ34" i="15"/>
  <c r="FK34" i="15"/>
  <c r="EE34" i="15"/>
  <c r="GT34" i="15"/>
  <c r="FN34" i="15"/>
  <c r="EH34" i="15"/>
  <c r="GB26" i="15"/>
  <c r="GY26" i="15"/>
  <c r="EM26" i="15"/>
  <c r="FV26" i="15"/>
  <c r="HE26" i="15"/>
  <c r="ES26" i="15"/>
  <c r="GS66" i="15"/>
  <c r="HE66" i="15"/>
  <c r="ES66" i="15"/>
  <c r="GK66" i="15"/>
  <c r="DY66" i="15"/>
  <c r="FQ66" i="15"/>
  <c r="HP66" i="15"/>
  <c r="GZ66" i="15"/>
  <c r="GJ66" i="15"/>
  <c r="FT66" i="15"/>
  <c r="FD66" i="15"/>
  <c r="EN66" i="15"/>
  <c r="DX66" i="15"/>
  <c r="HG66" i="15"/>
  <c r="GQ66" i="15"/>
  <c r="GA66" i="15"/>
  <c r="FK66" i="15"/>
  <c r="EU66" i="15"/>
  <c r="EE66" i="15"/>
  <c r="HJ66" i="15"/>
  <c r="GT66" i="15"/>
  <c r="GD66" i="15"/>
  <c r="FN66" i="15"/>
  <c r="EX66" i="15"/>
  <c r="EH66" i="15"/>
  <c r="GK18" i="15"/>
  <c r="GZ18" i="15"/>
  <c r="FZ18" i="15"/>
  <c r="HS18" i="15"/>
  <c r="GY18" i="15"/>
  <c r="FY18" i="15"/>
  <c r="EA18" i="15"/>
  <c r="HB18" i="15"/>
  <c r="GC18" i="15"/>
  <c r="EM18" i="15"/>
  <c r="HA18" i="15"/>
  <c r="GA18" i="15"/>
  <c r="EI18" i="15"/>
  <c r="EH18" i="15"/>
  <c r="ES18" i="15"/>
  <c r="GV18" i="15"/>
  <c r="GB18" i="15"/>
  <c r="FH18" i="15"/>
  <c r="EJ18" i="15"/>
  <c r="DQ24" i="15"/>
  <c r="FY34" i="15"/>
  <c r="HM34" i="15"/>
  <c r="GC34" i="15"/>
  <c r="HD34" i="15"/>
  <c r="FX34" i="15"/>
  <c r="ER34" i="15"/>
  <c r="HK34" i="15"/>
  <c r="GE34" i="15"/>
  <c r="EY34" i="15"/>
  <c r="HN34" i="15"/>
  <c r="GH34" i="15"/>
  <c r="FB34" i="15"/>
  <c r="DX26" i="15"/>
  <c r="HT26" i="15"/>
  <c r="GI26" i="15"/>
  <c r="HR26" i="15"/>
  <c r="FF26" i="15"/>
  <c r="GO26" i="15"/>
  <c r="EC26" i="15"/>
  <c r="P100" i="15"/>
  <c r="P52" i="15"/>
  <c r="EF52" i="15"/>
  <c r="EV52" i="15"/>
  <c r="FL52" i="15"/>
  <c r="GB52" i="15"/>
  <c r="GR52" i="15"/>
  <c r="HH52" i="15"/>
  <c r="DY52" i="15"/>
  <c r="EO52" i="15"/>
  <c r="FE52" i="15"/>
  <c r="FU52" i="15"/>
  <c r="GK52" i="15"/>
  <c r="HA52" i="15"/>
  <c r="HQ52" i="15"/>
  <c r="EL52" i="15"/>
  <c r="FB52" i="15"/>
  <c r="FR52" i="15"/>
  <c r="GH52" i="15"/>
  <c r="GX52" i="15"/>
  <c r="HN52" i="15"/>
  <c r="FG52" i="15"/>
  <c r="HS52" i="15"/>
  <c r="GA52" i="15"/>
  <c r="EY52" i="15"/>
  <c r="HK52" i="15"/>
  <c r="GY52" i="15"/>
  <c r="EJ52" i="15"/>
  <c r="EZ52" i="15"/>
  <c r="FP52" i="15"/>
  <c r="GF52" i="15"/>
  <c r="GV52" i="15"/>
  <c r="HL52" i="15"/>
  <c r="EC52" i="15"/>
  <c r="ES52" i="15"/>
  <c r="FI52" i="15"/>
  <c r="FY52" i="15"/>
  <c r="GO52" i="15"/>
  <c r="HE52" i="15"/>
  <c r="DZ52" i="15"/>
  <c r="EP52" i="15"/>
  <c r="FF52" i="15"/>
  <c r="FV52" i="15"/>
  <c r="GL52" i="15"/>
  <c r="HB52" i="15"/>
  <c r="HR52" i="15"/>
  <c r="FW52" i="15"/>
  <c r="EE52" i="15"/>
  <c r="GQ52" i="15"/>
  <c r="FO52" i="15"/>
  <c r="FS52" i="15"/>
  <c r="HO52" i="15"/>
  <c r="AE36" i="15"/>
  <c r="BF36" i="15"/>
  <c r="BV36" i="15"/>
  <c r="CL36" i="15"/>
  <c r="DB36" i="15"/>
  <c r="DR36" i="15"/>
  <c r="BK36" i="15"/>
  <c r="CF36" i="15"/>
  <c r="DA36" i="15"/>
  <c r="DW36" i="15"/>
  <c r="BT36" i="15"/>
  <c r="CW36" i="15"/>
  <c r="BA36" i="15"/>
  <c r="CC36" i="15"/>
  <c r="DE36" i="15"/>
  <c r="BI36" i="15"/>
  <c r="DO36" i="15"/>
  <c r="CN36" i="15"/>
  <c r="CE36" i="15"/>
  <c r="AK36" i="15"/>
  <c r="CG36" i="15"/>
  <c r="AL36" i="15"/>
  <c r="CS36" i="15"/>
  <c r="BS36" i="15"/>
  <c r="CU36" i="15"/>
  <c r="AU36" i="15"/>
  <c r="BJ36" i="15"/>
  <c r="BZ36" i="15"/>
  <c r="CP36" i="15"/>
  <c r="DF36" i="15"/>
  <c r="DV36" i="15"/>
  <c r="BP36" i="15"/>
  <c r="CK36" i="15"/>
  <c r="DG36" i="15"/>
  <c r="AY36" i="15"/>
  <c r="CB36" i="15"/>
  <c r="DD36" i="15"/>
  <c r="BH36" i="15"/>
  <c r="CJ36" i="15"/>
  <c r="DM36" i="15"/>
  <c r="BX36" i="15"/>
  <c r="AW36" i="15"/>
  <c r="DC36" i="15"/>
  <c r="DH36" i="15"/>
  <c r="AO36" i="15"/>
  <c r="DI36" i="15"/>
  <c r="AP36" i="15"/>
  <c r="DU36" i="15"/>
  <c r="AA36" i="15"/>
  <c r="AB36" i="15"/>
  <c r="BB36" i="15"/>
  <c r="CH36" i="15"/>
  <c r="DN36" i="15"/>
  <c r="CA36" i="15"/>
  <c r="DQ36" i="15"/>
  <c r="CO36" i="15"/>
  <c r="BW36" i="15"/>
  <c r="AV36" i="15"/>
  <c r="BY36" i="15"/>
  <c r="AG36" i="15"/>
  <c r="AH36" i="15"/>
  <c r="AN36" i="15"/>
  <c r="AR36" i="15"/>
  <c r="BN36" i="15"/>
  <c r="CT36" i="15"/>
  <c r="AZ36" i="15"/>
  <c r="CQ36" i="15"/>
  <c r="BG36" i="15"/>
  <c r="DK36" i="15"/>
  <c r="CR36" i="15"/>
  <c r="CM36" i="15"/>
  <c r="DP36" i="15"/>
  <c r="AS36" i="15"/>
  <c r="AT36" i="15"/>
  <c r="AI36" i="15"/>
  <c r="BR36" i="15"/>
  <c r="BE36" i="15"/>
  <c r="BM36" i="15"/>
  <c r="CY36" i="15"/>
  <c r="BC36" i="15"/>
  <c r="BQ36" i="15"/>
  <c r="CD36" i="15"/>
  <c r="BU36" i="15"/>
  <c r="CI36" i="15"/>
  <c r="DT36" i="15"/>
  <c r="AC36" i="15"/>
  <c r="AF36" i="15"/>
  <c r="AX36" i="15"/>
  <c r="DL36" i="15"/>
  <c r="BL36" i="15"/>
  <c r="AJ36" i="15"/>
  <c r="CX36" i="15"/>
  <c r="DS36" i="15"/>
  <c r="BD36" i="15"/>
  <c r="AM36" i="15"/>
  <c r="CZ36" i="15"/>
  <c r="DJ36" i="15"/>
  <c r="AD36" i="15"/>
  <c r="CV36" i="15"/>
  <c r="AQ36" i="15"/>
  <c r="BO36" i="15"/>
  <c r="CP48" i="15"/>
  <c r="BD48" i="15"/>
  <c r="DF48" i="15"/>
  <c r="AD48" i="15"/>
  <c r="BH48" i="15"/>
  <c r="AJ48" i="15"/>
  <c r="DG48" i="15"/>
  <c r="BE64" i="15"/>
  <c r="AV64" i="15"/>
  <c r="BL64" i="15"/>
  <c r="CB64" i="15"/>
  <c r="CR64" i="15"/>
  <c r="DH64" i="15"/>
  <c r="AW64" i="15"/>
  <c r="BR64" i="15"/>
  <c r="CM64" i="15"/>
  <c r="DI64" i="15"/>
  <c r="BC64" i="15"/>
  <c r="BY64" i="15"/>
  <c r="CU64" i="15"/>
  <c r="AU64" i="15"/>
  <c r="AZ64" i="15"/>
  <c r="BT64" i="15"/>
  <c r="CN64" i="15"/>
  <c r="DL64" i="15"/>
  <c r="BG64" i="15"/>
  <c r="CH64" i="15"/>
  <c r="DN64" i="15"/>
  <c r="BN64" i="15"/>
  <c r="CO64" i="15"/>
  <c r="DJ64" i="15"/>
  <c r="BJ64" i="15"/>
  <c r="DA64" i="15"/>
  <c r="AG64" i="15"/>
  <c r="BA64" i="15"/>
  <c r="CQ64" i="15"/>
  <c r="AD64" i="15"/>
  <c r="AT64" i="15"/>
  <c r="DR64" i="15"/>
  <c r="CK64" i="15"/>
  <c r="AQ64" i="15"/>
  <c r="AB64" i="15"/>
  <c r="BD64" i="15"/>
  <c r="BX64" i="15"/>
  <c r="CV64" i="15"/>
  <c r="DP64" i="15"/>
  <c r="BM64" i="15"/>
  <c r="CS64" i="15"/>
  <c r="DS64" i="15"/>
  <c r="BS64" i="15"/>
  <c r="CT64" i="15"/>
  <c r="DO64" i="15"/>
  <c r="BU64" i="15"/>
  <c r="DK64" i="15"/>
  <c r="AK64" i="15"/>
  <c r="BK64" i="15"/>
  <c r="DB64" i="15"/>
  <c r="AH64" i="15"/>
  <c r="BF64" i="15"/>
  <c r="AF64" i="15"/>
  <c r="DF64" i="15"/>
  <c r="BQ64" i="15"/>
  <c r="AJ64" i="15"/>
  <c r="BZ64" i="15"/>
  <c r="CF64" i="15"/>
  <c r="DT64" i="15"/>
  <c r="CX64" i="15"/>
  <c r="CD64" i="15"/>
  <c r="DU64" i="15"/>
  <c r="DV64" i="15"/>
  <c r="BV64" i="15"/>
  <c r="AL64" i="15"/>
  <c r="AN64" i="15"/>
  <c r="CL64" i="15"/>
  <c r="CJ64" i="15"/>
  <c r="BB64" i="15"/>
  <c r="DC64" i="15"/>
  <c r="CI64" i="15"/>
  <c r="AY64" i="15"/>
  <c r="AC64" i="15"/>
  <c r="CG64" i="15"/>
  <c r="AP64" i="15"/>
  <c r="BO64" i="15"/>
  <c r="DG64" i="15"/>
  <c r="BH64" i="15"/>
  <c r="BW64" i="15"/>
  <c r="CY64" i="15"/>
  <c r="AO64" i="15"/>
  <c r="CA64" i="15"/>
  <c r="AR64" i="15"/>
  <c r="DQ64" i="15"/>
  <c r="BP64" i="15"/>
  <c r="CC64" i="15"/>
  <c r="DE64" i="15"/>
  <c r="AS64" i="15"/>
  <c r="CW64" i="15"/>
  <c r="AM64" i="15"/>
  <c r="AE64" i="15"/>
  <c r="AX64" i="15"/>
  <c r="DM64" i="15"/>
  <c r="BI64" i="15"/>
  <c r="DW64" i="15"/>
  <c r="DD64" i="15"/>
  <c r="AI64" i="15"/>
  <c r="CE64" i="15"/>
  <c r="CP64" i="15"/>
  <c r="CZ64" i="15"/>
  <c r="AA64" i="15"/>
  <c r="CI88" i="15"/>
  <c r="BK88" i="15"/>
  <c r="AI88" i="15"/>
  <c r="BE88" i="15"/>
  <c r="BU88" i="15"/>
  <c r="CK88" i="15"/>
  <c r="DA88" i="15"/>
  <c r="DQ88" i="15"/>
  <c r="AK88" i="15"/>
  <c r="BB88" i="15"/>
  <c r="BR88" i="15"/>
  <c r="CH88" i="15"/>
  <c r="CX88" i="15"/>
  <c r="DN88" i="15"/>
  <c r="BD88" i="15"/>
  <c r="CJ88" i="15"/>
  <c r="DP88" i="15"/>
  <c r="AY88" i="15"/>
  <c r="CE88" i="15"/>
  <c r="DK88" i="15"/>
  <c r="AL88" i="15"/>
  <c r="BH88" i="15"/>
  <c r="CN88" i="15"/>
  <c r="DT88" i="15"/>
  <c r="AR88" i="15"/>
  <c r="DW88" i="15"/>
  <c r="BA88" i="15"/>
  <c r="BY88" i="15"/>
  <c r="CS88" i="15"/>
  <c r="DM88" i="15"/>
  <c r="AO88" i="15"/>
  <c r="BJ88" i="15"/>
  <c r="CD88" i="15"/>
  <c r="DB88" i="15"/>
  <c r="DV88" i="15"/>
  <c r="CB88" i="15"/>
  <c r="AE88" i="15"/>
  <c r="BO88" i="15"/>
  <c r="DC88" i="15"/>
  <c r="AQ88" i="15"/>
  <c r="BX88" i="15"/>
  <c r="DL88" i="15"/>
  <c r="BI88" i="15"/>
  <c r="CC88" i="15"/>
  <c r="CW88" i="15"/>
  <c r="DU88" i="15"/>
  <c r="AS88" i="15"/>
  <c r="BN88" i="15"/>
  <c r="CL88" i="15"/>
  <c r="DF88" i="15"/>
  <c r="AV88" i="15"/>
  <c r="CR88" i="15"/>
  <c r="AJ88" i="15"/>
  <c r="BW88" i="15"/>
  <c r="DS88" i="15"/>
  <c r="AU88" i="15"/>
  <c r="CF88" i="15"/>
  <c r="AB88" i="15"/>
  <c r="DG88" i="15"/>
  <c r="AW88" i="15"/>
  <c r="CO88" i="15"/>
  <c r="AG88" i="15"/>
  <c r="BZ88" i="15"/>
  <c r="DR88" i="15"/>
  <c r="DH88" i="15"/>
  <c r="CU88" i="15"/>
  <c r="BP88" i="15"/>
  <c r="AM88" i="15"/>
  <c r="AT88" i="15"/>
  <c r="CA88" i="15"/>
  <c r="BM88" i="15"/>
  <c r="DE88" i="15"/>
  <c r="AX88" i="15"/>
  <c r="CP88" i="15"/>
  <c r="BL88" i="15"/>
  <c r="AP88" i="15"/>
  <c r="AA88" i="15"/>
  <c r="CV88" i="15"/>
  <c r="AD88" i="15"/>
  <c r="DI88" i="15"/>
  <c r="CT88" i="15"/>
  <c r="BG88" i="15"/>
  <c r="DD88" i="15"/>
  <c r="AC88" i="15"/>
  <c r="DJ88" i="15"/>
  <c r="CM88" i="15"/>
  <c r="AH88" i="15"/>
  <c r="BC88" i="15"/>
  <c r="BF88" i="15"/>
  <c r="AF88" i="15"/>
  <c r="BV88" i="15"/>
  <c r="AZ88" i="15"/>
  <c r="BQ88" i="15"/>
  <c r="CY88" i="15"/>
  <c r="CG88" i="15"/>
  <c r="BS88" i="15"/>
  <c r="CZ88" i="15"/>
  <c r="BT88" i="15"/>
  <c r="CQ88" i="15"/>
  <c r="BT28" i="15"/>
  <c r="BN28" i="15"/>
  <c r="AI28" i="15"/>
  <c r="AQ28" i="15"/>
  <c r="CK28" i="15"/>
  <c r="BJ28" i="15"/>
  <c r="CO28" i="15"/>
  <c r="CP28" i="15"/>
  <c r="CU28" i="15"/>
  <c r="AJ28" i="15"/>
  <c r="CL28" i="15"/>
  <c r="BX28" i="15"/>
  <c r="AL28" i="15"/>
  <c r="DB28" i="15"/>
  <c r="AP28" i="15"/>
  <c r="BC28" i="15"/>
  <c r="BK28" i="15"/>
  <c r="DP28" i="15"/>
  <c r="DU28" i="15"/>
  <c r="BL28" i="15"/>
  <c r="CM28" i="15"/>
  <c r="BU28" i="15"/>
  <c r="AY28" i="15"/>
  <c r="BH28" i="15"/>
  <c r="AN28" i="15"/>
  <c r="DD28" i="15"/>
  <c r="BI28" i="15"/>
  <c r="CR28" i="15"/>
  <c r="CY28" i="15"/>
  <c r="AS28" i="15"/>
  <c r="CT28" i="15"/>
  <c r="AV28" i="15"/>
  <c r="DA28" i="15"/>
  <c r="DO28" i="15"/>
  <c r="CH28" i="15"/>
  <c r="BB28" i="15"/>
  <c r="AE28" i="15"/>
  <c r="CS28" i="15"/>
  <c r="CQ28" i="15"/>
  <c r="DK28" i="15"/>
  <c r="CZ28" i="15"/>
  <c r="DC28" i="15"/>
  <c r="AU28" i="15"/>
  <c r="AA28" i="15"/>
  <c r="AX28" i="15"/>
  <c r="CN28" i="15"/>
  <c r="CV28" i="15"/>
  <c r="BY28" i="15"/>
  <c r="BQ28" i="15"/>
  <c r="DT28" i="15"/>
  <c r="BF28" i="15"/>
  <c r="AG28" i="15"/>
  <c r="DV28" i="15"/>
  <c r="BS28" i="15"/>
  <c r="AM28" i="15"/>
  <c r="AW28" i="15"/>
  <c r="DI28" i="15"/>
  <c r="DL28" i="15"/>
  <c r="BW28" i="15"/>
  <c r="BZ28" i="15"/>
  <c r="AO28" i="15"/>
  <c r="AB28" i="15"/>
  <c r="AT28" i="15"/>
  <c r="DN28" i="15"/>
  <c r="DS28" i="15"/>
  <c r="BP28" i="15"/>
  <c r="BE28" i="15"/>
  <c r="CF28" i="15"/>
  <c r="CX28" i="15"/>
  <c r="DM28" i="15"/>
  <c r="BM28" i="15"/>
  <c r="BG28" i="15"/>
  <c r="CD28" i="15"/>
  <c r="DF28" i="15"/>
  <c r="CB28" i="15"/>
  <c r="AD28" i="15"/>
  <c r="AK28" i="15"/>
  <c r="CG28" i="15"/>
  <c r="DH28" i="15"/>
  <c r="DQ28" i="15"/>
  <c r="DR28" i="15"/>
  <c r="CE28" i="15"/>
  <c r="DG28" i="15"/>
  <c r="CC28" i="15"/>
  <c r="CI28" i="15"/>
  <c r="CJ28" i="15"/>
  <c r="AC28" i="15"/>
  <c r="DW28" i="15"/>
  <c r="BA28" i="15"/>
  <c r="AZ28" i="15"/>
  <c r="AH28" i="15"/>
  <c r="DJ28" i="15"/>
  <c r="AF28" i="15"/>
  <c r="BV28" i="15"/>
  <c r="CW28" i="15"/>
  <c r="BD28" i="15"/>
  <c r="DE28" i="15"/>
  <c r="BO28" i="15"/>
  <c r="CA28" i="15"/>
  <c r="BR28" i="15"/>
  <c r="AR28" i="15"/>
  <c r="BF38" i="15"/>
  <c r="BV38" i="15"/>
  <c r="CL38" i="15"/>
  <c r="DB38" i="15"/>
  <c r="DR38" i="15"/>
  <c r="BK38" i="15"/>
  <c r="CF38" i="15"/>
  <c r="DA38" i="15"/>
  <c r="DW38" i="15"/>
  <c r="BQ38" i="15"/>
  <c r="CS38" i="15"/>
  <c r="DU38" i="15"/>
  <c r="BS38" i="15"/>
  <c r="CU38" i="15"/>
  <c r="BG38" i="15"/>
  <c r="DK38" i="15"/>
  <c r="CY38" i="15"/>
  <c r="DS38" i="15"/>
  <c r="AO38" i="15"/>
  <c r="CR38" i="15"/>
  <c r="AL38" i="15"/>
  <c r="CB38" i="15"/>
  <c r="AN38" i="15"/>
  <c r="BA38" i="15"/>
  <c r="AE38" i="15"/>
  <c r="BJ38" i="15"/>
  <c r="BZ38" i="15"/>
  <c r="CP38" i="15"/>
  <c r="DF38" i="15"/>
  <c r="DV38" i="15"/>
  <c r="BP38" i="15"/>
  <c r="CK38" i="15"/>
  <c r="DG38" i="15"/>
  <c r="AV38" i="15"/>
  <c r="BX38" i="15"/>
  <c r="CZ38" i="15"/>
  <c r="AW38" i="15"/>
  <c r="BY38" i="15"/>
  <c r="DC38" i="15"/>
  <c r="BT38" i="15"/>
  <c r="BH38" i="15"/>
  <c r="DM38" i="15"/>
  <c r="AC38" i="15"/>
  <c r="AS38" i="15"/>
  <c r="DT38" i="15"/>
  <c r="AP38" i="15"/>
  <c r="DD38" i="15"/>
  <c r="AA38" i="15"/>
  <c r="AB38" i="15"/>
  <c r="CC38" i="15"/>
  <c r="BR38" i="15"/>
  <c r="CX38" i="15"/>
  <c r="BE38" i="15"/>
  <c r="CV38" i="15"/>
  <c r="BI38" i="15"/>
  <c r="DO38" i="15"/>
  <c r="CN38" i="15"/>
  <c r="CW38" i="15"/>
  <c r="CO38" i="15"/>
  <c r="BO38" i="15"/>
  <c r="AY38" i="15"/>
  <c r="AQ38" i="15"/>
  <c r="CT38" i="15"/>
  <c r="CQ38" i="15"/>
  <c r="DH38" i="15"/>
  <c r="CI38" i="15"/>
  <c r="AU38" i="15"/>
  <c r="AM38" i="15"/>
  <c r="AX38" i="15"/>
  <c r="CD38" i="15"/>
  <c r="DJ38" i="15"/>
  <c r="BU38" i="15"/>
  <c r="DL38" i="15"/>
  <c r="CE38" i="15"/>
  <c r="BD38" i="15"/>
  <c r="DI38" i="15"/>
  <c r="BW38" i="15"/>
  <c r="AG38" i="15"/>
  <c r="AD38" i="15"/>
  <c r="DE38" i="15"/>
  <c r="AJ38" i="15"/>
  <c r="BB38" i="15"/>
  <c r="CH38" i="15"/>
  <c r="DN38" i="15"/>
  <c r="CA38" i="15"/>
  <c r="DQ38" i="15"/>
  <c r="CM38" i="15"/>
  <c r="BL38" i="15"/>
  <c r="DP38" i="15"/>
  <c r="CJ38" i="15"/>
  <c r="AK38" i="15"/>
  <c r="AH38" i="15"/>
  <c r="AF38" i="15"/>
  <c r="AR38" i="15"/>
  <c r="BN38" i="15"/>
  <c r="AZ38" i="15"/>
  <c r="BC38" i="15"/>
  <c r="CG38" i="15"/>
  <c r="BM38" i="15"/>
  <c r="AT38" i="15"/>
  <c r="AI38" i="15"/>
  <c r="AZ70" i="15"/>
  <c r="BP70" i="15"/>
  <c r="CF70" i="15"/>
  <c r="CV70" i="15"/>
  <c r="DL70" i="15"/>
  <c r="BA70" i="15"/>
  <c r="BQ70" i="15"/>
  <c r="CG70" i="15"/>
  <c r="CW70" i="15"/>
  <c r="DM70" i="15"/>
  <c r="BF70" i="15"/>
  <c r="CL70" i="15"/>
  <c r="DR70" i="15"/>
  <c r="AO70" i="15"/>
  <c r="BG70" i="15"/>
  <c r="CM70" i="15"/>
  <c r="DS70" i="15"/>
  <c r="AP70" i="15"/>
  <c r="CI70" i="15"/>
  <c r="AN70" i="15"/>
  <c r="DF70" i="15"/>
  <c r="AQ70" i="15"/>
  <c r="DG70" i="15"/>
  <c r="AR70" i="15"/>
  <c r="BB70" i="15"/>
  <c r="BD70" i="15"/>
  <c r="BT70" i="15"/>
  <c r="CJ70" i="15"/>
  <c r="CZ70" i="15"/>
  <c r="DP70" i="15"/>
  <c r="BE70" i="15"/>
  <c r="BU70" i="15"/>
  <c r="CK70" i="15"/>
  <c r="DA70" i="15"/>
  <c r="DQ70" i="15"/>
  <c r="BN70" i="15"/>
  <c r="CT70" i="15"/>
  <c r="AC70" i="15"/>
  <c r="AS70" i="15"/>
  <c r="BO70" i="15"/>
  <c r="CU70" i="15"/>
  <c r="AD70" i="15"/>
  <c r="AT70" i="15"/>
  <c r="CY70" i="15"/>
  <c r="BJ70" i="15"/>
  <c r="DV70" i="15"/>
  <c r="BK70" i="15"/>
  <c r="DW70" i="15"/>
  <c r="CX70" i="15"/>
  <c r="DN70" i="15"/>
  <c r="AV70" i="15"/>
  <c r="CB70" i="15"/>
  <c r="DH70" i="15"/>
  <c r="BM70" i="15"/>
  <c r="CS70" i="15"/>
  <c r="AX70" i="15"/>
  <c r="DJ70" i="15"/>
  <c r="AY70" i="15"/>
  <c r="DK70" i="15"/>
  <c r="BS70" i="15"/>
  <c r="CP70" i="15"/>
  <c r="CQ70" i="15"/>
  <c r="CH70" i="15"/>
  <c r="DD70" i="15"/>
  <c r="CO70" i="15"/>
  <c r="DB70" i="15"/>
  <c r="DC70" i="15"/>
  <c r="BZ70" i="15"/>
  <c r="AE70" i="15"/>
  <c r="BH70" i="15"/>
  <c r="CN70" i="15"/>
  <c r="DT70" i="15"/>
  <c r="BY70" i="15"/>
  <c r="DE70" i="15"/>
  <c r="BV70" i="15"/>
  <c r="AG70" i="15"/>
  <c r="BW70" i="15"/>
  <c r="AH70" i="15"/>
  <c r="DO70" i="15"/>
  <c r="AA70" i="15"/>
  <c r="AB70" i="15"/>
  <c r="AM70" i="15"/>
  <c r="BL70" i="15"/>
  <c r="CR70" i="15"/>
  <c r="AW70" i="15"/>
  <c r="CC70" i="15"/>
  <c r="DI70" i="15"/>
  <c r="CD70" i="15"/>
  <c r="AK70" i="15"/>
  <c r="CE70" i="15"/>
  <c r="AL70" i="15"/>
  <c r="AF70" i="15"/>
  <c r="AI70" i="15"/>
  <c r="AJ70" i="15"/>
  <c r="BR70" i="15"/>
  <c r="BX70" i="15"/>
  <c r="BI70" i="15"/>
  <c r="DU70" i="15"/>
  <c r="AU70" i="15"/>
  <c r="BC70" i="15"/>
  <c r="CA70" i="15"/>
  <c r="BA95" i="15"/>
  <c r="BQ95" i="15"/>
  <c r="CG95" i="15"/>
  <c r="CW95" i="15"/>
  <c r="DM95" i="15"/>
  <c r="AG95" i="15"/>
  <c r="AX95" i="15"/>
  <c r="BN95" i="15"/>
  <c r="CD95" i="15"/>
  <c r="CT95" i="15"/>
  <c r="DJ95" i="15"/>
  <c r="AV95" i="15"/>
  <c r="CB95" i="15"/>
  <c r="DH95" i="15"/>
  <c r="AN95" i="15"/>
  <c r="BO95" i="15"/>
  <c r="CU95" i="15"/>
  <c r="AE95" i="15"/>
  <c r="BH95" i="15"/>
  <c r="CN95" i="15"/>
  <c r="DT95" i="15"/>
  <c r="AQ95" i="15"/>
  <c r="DO95" i="15"/>
  <c r="CA95" i="15"/>
  <c r="DW95" i="15"/>
  <c r="BE95" i="15"/>
  <c r="BU95" i="15"/>
  <c r="CK95" i="15"/>
  <c r="DA95" i="15"/>
  <c r="DQ95" i="15"/>
  <c r="AK95" i="15"/>
  <c r="BB95" i="15"/>
  <c r="BR95" i="15"/>
  <c r="CH95" i="15"/>
  <c r="CX95" i="15"/>
  <c r="DN95" i="15"/>
  <c r="BD95" i="15"/>
  <c r="CJ95" i="15"/>
  <c r="DP95" i="15"/>
  <c r="AT95" i="15"/>
  <c r="BW95" i="15"/>
  <c r="DC95" i="15"/>
  <c r="AJ95" i="15"/>
  <c r="BP95" i="15"/>
  <c r="CV95" i="15"/>
  <c r="AA95" i="15"/>
  <c r="AU95" i="15"/>
  <c r="AM95" i="15"/>
  <c r="DG95" i="15"/>
  <c r="AR95" i="15"/>
  <c r="BY95" i="15"/>
  <c r="DE95" i="15"/>
  <c r="AO95" i="15"/>
  <c r="BV95" i="15"/>
  <c r="DB95" i="15"/>
  <c r="BL95" i="15"/>
  <c r="AD95" i="15"/>
  <c r="CE95" i="15"/>
  <c r="AP95" i="15"/>
  <c r="DD95" i="15"/>
  <c r="BC95" i="15"/>
  <c r="BK95" i="15"/>
  <c r="AW95" i="15"/>
  <c r="CC95" i="15"/>
  <c r="DI95" i="15"/>
  <c r="AS95" i="15"/>
  <c r="BZ95" i="15"/>
  <c r="DF95" i="15"/>
  <c r="BT95" i="15"/>
  <c r="AI95" i="15"/>
  <c r="CM95" i="15"/>
  <c r="AZ95" i="15"/>
  <c r="DL95" i="15"/>
  <c r="CI95" i="15"/>
  <c r="CQ95" i="15"/>
  <c r="BM95" i="15"/>
  <c r="AC95" i="15"/>
  <c r="CP95" i="15"/>
  <c r="CZ95" i="15"/>
  <c r="DS95" i="15"/>
  <c r="AL95" i="15"/>
  <c r="AH95" i="15"/>
  <c r="DU95" i="15"/>
  <c r="CR95" i="15"/>
  <c r="AF95" i="15"/>
  <c r="CO95" i="15"/>
  <c r="BF95" i="15"/>
  <c r="DR95" i="15"/>
  <c r="AY95" i="15"/>
  <c r="BX95" i="15"/>
  <c r="BS95" i="15"/>
  <c r="CS95" i="15"/>
  <c r="BJ95" i="15"/>
  <c r="DV95" i="15"/>
  <c r="BG95" i="15"/>
  <c r="CF95" i="15"/>
  <c r="AB95" i="15"/>
  <c r="BI95" i="15"/>
  <c r="CL95" i="15"/>
  <c r="DK95" i="15"/>
  <c r="CY95" i="15"/>
  <c r="AZ103" i="15"/>
  <c r="BP103" i="15"/>
  <c r="CF103" i="15"/>
  <c r="CV103" i="15"/>
  <c r="DL103" i="15"/>
  <c r="AF103" i="15"/>
  <c r="AW103" i="15"/>
  <c r="BM103" i="15"/>
  <c r="CC103" i="15"/>
  <c r="CS103" i="15"/>
  <c r="DI103" i="15"/>
  <c r="AC103" i="15"/>
  <c r="AS103" i="15"/>
  <c r="BJ103" i="15"/>
  <c r="BZ103" i="15"/>
  <c r="CP103" i="15"/>
  <c r="DF103" i="15"/>
  <c r="DV103" i="15"/>
  <c r="AP103" i="15"/>
  <c r="BS103" i="15"/>
  <c r="AI103" i="15"/>
  <c r="DC103" i="15"/>
  <c r="CA103" i="15"/>
  <c r="AA103" i="15"/>
  <c r="CE103" i="15"/>
  <c r="BD103" i="15"/>
  <c r="BT103" i="15"/>
  <c r="CJ103" i="15"/>
  <c r="CZ103" i="15"/>
  <c r="DP103" i="15"/>
  <c r="AJ103" i="15"/>
  <c r="BA103" i="15"/>
  <c r="BQ103" i="15"/>
  <c r="CG103" i="15"/>
  <c r="CW103" i="15"/>
  <c r="DM103" i="15"/>
  <c r="AG103" i="15"/>
  <c r="AX103" i="15"/>
  <c r="BN103" i="15"/>
  <c r="CD103" i="15"/>
  <c r="CT103" i="15"/>
  <c r="DJ103" i="15"/>
  <c r="AD103" i="15"/>
  <c r="AT103" i="15"/>
  <c r="CI103" i="15"/>
  <c r="BG103" i="15"/>
  <c r="DS103" i="15"/>
  <c r="CQ103" i="15"/>
  <c r="AQ103" i="15"/>
  <c r="CU103" i="15"/>
  <c r="AV103" i="15"/>
  <c r="CB103" i="15"/>
  <c r="DH103" i="15"/>
  <c r="AR103" i="15"/>
  <c r="BY103" i="15"/>
  <c r="DE103" i="15"/>
  <c r="AO103" i="15"/>
  <c r="BV103" i="15"/>
  <c r="DB103" i="15"/>
  <c r="AL103" i="15"/>
  <c r="DO103" i="15"/>
  <c r="BK103" i="15"/>
  <c r="BO103" i="15"/>
  <c r="DD103" i="15"/>
  <c r="BU103" i="15"/>
  <c r="AK103" i="15"/>
  <c r="CX103" i="15"/>
  <c r="CY103" i="15"/>
  <c r="AY103" i="15"/>
  <c r="BH103" i="15"/>
  <c r="CN103" i="15"/>
  <c r="DT103" i="15"/>
  <c r="BE103" i="15"/>
  <c r="CK103" i="15"/>
  <c r="DQ103" i="15"/>
  <c r="BB103" i="15"/>
  <c r="CH103" i="15"/>
  <c r="DN103" i="15"/>
  <c r="AU103" i="15"/>
  <c r="BW103" i="15"/>
  <c r="DG103" i="15"/>
  <c r="DK103" i="15"/>
  <c r="BL103" i="15"/>
  <c r="CR103" i="15"/>
  <c r="AB103" i="15"/>
  <c r="BI103" i="15"/>
  <c r="CO103" i="15"/>
  <c r="DU103" i="15"/>
  <c r="BF103" i="15"/>
  <c r="CL103" i="15"/>
  <c r="DR103" i="15"/>
  <c r="BC103" i="15"/>
  <c r="CM103" i="15"/>
  <c r="DW103" i="15"/>
  <c r="AE103" i="15"/>
  <c r="BX103" i="15"/>
  <c r="AN103" i="15"/>
  <c r="DA103" i="15"/>
  <c r="BR103" i="15"/>
  <c r="AH103" i="15"/>
  <c r="AM103" i="15"/>
  <c r="BI18" i="15"/>
  <c r="CS18" i="15"/>
  <c r="AV18" i="15"/>
  <c r="BQ18" i="15"/>
  <c r="CV18" i="15"/>
  <c r="AG18" i="15"/>
  <c r="CQ18" i="15"/>
  <c r="CF18" i="15"/>
  <c r="BP18" i="15"/>
  <c r="AB18" i="15"/>
  <c r="CK18" i="15"/>
  <c r="CY18" i="15"/>
  <c r="CJ18" i="15"/>
  <c r="AY18" i="15"/>
  <c r="DK18" i="15"/>
  <c r="CO18" i="15"/>
  <c r="AQ18" i="15"/>
  <c r="DH18" i="15"/>
  <c r="DL18" i="15"/>
  <c r="BA18" i="15"/>
  <c r="AA18" i="15"/>
  <c r="AU18" i="15"/>
  <c r="DA18" i="15"/>
  <c r="AW18" i="15"/>
  <c r="CR18" i="15"/>
  <c r="DB18" i="15"/>
  <c r="AX18" i="15"/>
  <c r="BO18" i="15"/>
  <c r="AZ18" i="15"/>
  <c r="AS18" i="15"/>
  <c r="BD18" i="15"/>
  <c r="CG18" i="15"/>
  <c r="AR18" i="15"/>
  <c r="DG18" i="15"/>
  <c r="BS18" i="15"/>
  <c r="BJ18" i="15"/>
  <c r="DW18" i="15"/>
  <c r="AP18" i="15"/>
  <c r="CN18" i="15"/>
  <c r="BW18" i="15"/>
  <c r="BF18" i="15"/>
  <c r="BR18" i="15"/>
  <c r="DN18" i="15"/>
  <c r="DD18" i="15"/>
  <c r="AD18" i="15"/>
  <c r="AH18" i="15"/>
  <c r="CZ18" i="15"/>
  <c r="DI18" i="15"/>
  <c r="BL18" i="15"/>
  <c r="BC18" i="15"/>
  <c r="DP18" i="15"/>
  <c r="BV18" i="15"/>
  <c r="CE18" i="15"/>
  <c r="BM18" i="15"/>
  <c r="BX18" i="15"/>
  <c r="AE18" i="15"/>
  <c r="CM18" i="15"/>
  <c r="CB18" i="15"/>
  <c r="CT18" i="15"/>
  <c r="CD18" i="15"/>
  <c r="BZ18" i="15"/>
  <c r="AT18" i="15"/>
  <c r="AK18" i="15"/>
  <c r="CX18" i="15"/>
  <c r="BY18" i="15"/>
  <c r="DO18" i="15"/>
  <c r="DJ18" i="15"/>
  <c r="CH18" i="15"/>
  <c r="AF18" i="15"/>
  <c r="DC18" i="15"/>
  <c r="DV18" i="15"/>
  <c r="BE18" i="15"/>
  <c r="AJ18" i="15"/>
  <c r="BB18" i="15"/>
  <c r="CU18" i="15"/>
  <c r="BH18" i="15"/>
  <c r="BK18" i="15"/>
  <c r="AM18" i="15"/>
  <c r="DQ18" i="15"/>
  <c r="CP18" i="15"/>
  <c r="AL18" i="15"/>
  <c r="AC18" i="15"/>
  <c r="BN18" i="15"/>
  <c r="DS18" i="15"/>
  <c r="CC18" i="15"/>
  <c r="AO18" i="15"/>
  <c r="AN18" i="15"/>
  <c r="BT18" i="15"/>
  <c r="CA18" i="15"/>
  <c r="DE18" i="15"/>
  <c r="CW18" i="15"/>
  <c r="AI18" i="15"/>
  <c r="DM18" i="15"/>
  <c r="DF18" i="15"/>
  <c r="DT18" i="15"/>
  <c r="BU18" i="15"/>
  <c r="CI18" i="15"/>
  <c r="DR18" i="15"/>
  <c r="CL18" i="15"/>
  <c r="BG18" i="15"/>
  <c r="DU18" i="15"/>
  <c r="AX42" i="15"/>
  <c r="BN42" i="15"/>
  <c r="CD42" i="15"/>
  <c r="CT42" i="15"/>
  <c r="DJ42" i="15"/>
  <c r="AZ42" i="15"/>
  <c r="BU42" i="15"/>
  <c r="CQ42" i="15"/>
  <c r="DL42" i="15"/>
  <c r="BC42" i="15"/>
  <c r="CE42" i="15"/>
  <c r="DH42" i="15"/>
  <c r="BD42" i="15"/>
  <c r="CG42" i="15"/>
  <c r="DI42" i="15"/>
  <c r="CB42" i="15"/>
  <c r="BA42" i="15"/>
  <c r="DE42" i="15"/>
  <c r="DK42" i="15"/>
  <c r="AO42" i="15"/>
  <c r="CJ42" i="15"/>
  <c r="AL42" i="15"/>
  <c r="CW42" i="15"/>
  <c r="AI42" i="15"/>
  <c r="AJ42" i="15"/>
  <c r="AM42" i="15"/>
  <c r="BB42" i="15"/>
  <c r="BR42" i="15"/>
  <c r="CH42" i="15"/>
  <c r="CX42" i="15"/>
  <c r="DN42" i="15"/>
  <c r="BE42" i="15"/>
  <c r="CA42" i="15"/>
  <c r="CV42" i="15"/>
  <c r="DQ42" i="15"/>
  <c r="BI42" i="15"/>
  <c r="CM42" i="15"/>
  <c r="DO42" i="15"/>
  <c r="BL42" i="15"/>
  <c r="CN42" i="15"/>
  <c r="DP42" i="15"/>
  <c r="CO42" i="15"/>
  <c r="BO42" i="15"/>
  <c r="DT42" i="15"/>
  <c r="AC42" i="15"/>
  <c r="AS42" i="15"/>
  <c r="DM42" i="15"/>
  <c r="AP42" i="15"/>
  <c r="AF42" i="15"/>
  <c r="AQ42" i="15"/>
  <c r="AR42" i="15"/>
  <c r="BV42" i="15"/>
  <c r="DB42" i="15"/>
  <c r="BK42" i="15"/>
  <c r="DA42" i="15"/>
  <c r="BQ42" i="15"/>
  <c r="DU42" i="15"/>
  <c r="CU42" i="15"/>
  <c r="DD42" i="15"/>
  <c r="BG42" i="15"/>
  <c r="AU42" i="15"/>
  <c r="AT42" i="15"/>
  <c r="BW42" i="15"/>
  <c r="CL42" i="15"/>
  <c r="DR42" i="15"/>
  <c r="DW42" i="15"/>
  <c r="BS42" i="15"/>
  <c r="CC42" i="15"/>
  <c r="AG42" i="15"/>
  <c r="AN42" i="15"/>
  <c r="BZ42" i="15"/>
  <c r="DF42" i="15"/>
  <c r="BP42" i="15"/>
  <c r="DG42" i="15"/>
  <c r="BX42" i="15"/>
  <c r="AW42" i="15"/>
  <c r="DC42" i="15"/>
  <c r="DS42" i="15"/>
  <c r="CI42" i="15"/>
  <c r="BH42" i="15"/>
  <c r="BT42" i="15"/>
  <c r="AB42" i="15"/>
  <c r="BF42" i="15"/>
  <c r="CF42" i="15"/>
  <c r="CS42" i="15"/>
  <c r="AY42" i="15"/>
  <c r="AD42" i="15"/>
  <c r="CY42" i="15"/>
  <c r="DV42" i="15"/>
  <c r="BY42" i="15"/>
  <c r="AH42" i="15"/>
  <c r="CP42" i="15"/>
  <c r="AK42" i="15"/>
  <c r="CK42" i="15"/>
  <c r="BM42" i="15"/>
  <c r="AA42" i="15"/>
  <c r="BJ42" i="15"/>
  <c r="AV42" i="15"/>
  <c r="CR42" i="15"/>
  <c r="AE42" i="15"/>
  <c r="CZ42" i="15"/>
  <c r="P54" i="15"/>
  <c r="P82" i="15"/>
  <c r="BI97" i="15"/>
  <c r="BY97" i="15"/>
  <c r="CO97" i="15"/>
  <c r="DE97" i="15"/>
  <c r="DU97" i="15"/>
  <c r="AO97" i="15"/>
  <c r="BF97" i="15"/>
  <c r="BV97" i="15"/>
  <c r="CL97" i="15"/>
  <c r="DB97" i="15"/>
  <c r="DR97" i="15"/>
  <c r="BL97" i="15"/>
  <c r="CR97" i="15"/>
  <c r="AA97" i="15"/>
  <c r="AU97" i="15"/>
  <c r="BW97" i="15"/>
  <c r="DC97" i="15"/>
  <c r="AH97" i="15"/>
  <c r="BH97" i="15"/>
  <c r="CN97" i="15"/>
  <c r="DT97" i="15"/>
  <c r="AT97" i="15"/>
  <c r="AP97" i="15"/>
  <c r="BK97" i="15"/>
  <c r="CA97" i="15"/>
  <c r="AW97" i="15"/>
  <c r="BM97" i="15"/>
  <c r="CC97" i="15"/>
  <c r="CS97" i="15"/>
  <c r="DI97" i="15"/>
  <c r="AC97" i="15"/>
  <c r="AS97" i="15"/>
  <c r="BJ97" i="15"/>
  <c r="BZ97" i="15"/>
  <c r="CP97" i="15"/>
  <c r="DF97" i="15"/>
  <c r="DV97" i="15"/>
  <c r="BT97" i="15"/>
  <c r="CZ97" i="15"/>
  <c r="AF97" i="15"/>
  <c r="AY97" i="15"/>
  <c r="CE97" i="15"/>
  <c r="DK97" i="15"/>
  <c r="AM97" i="15"/>
  <c r="BP97" i="15"/>
  <c r="CV97" i="15"/>
  <c r="AD97" i="15"/>
  <c r="BC97" i="15"/>
  <c r="CY97" i="15"/>
  <c r="CQ97" i="15"/>
  <c r="DG97" i="15"/>
  <c r="BE97" i="15"/>
  <c r="CK97" i="15"/>
  <c r="DQ97" i="15"/>
  <c r="BB97" i="15"/>
  <c r="CH97" i="15"/>
  <c r="DN97" i="15"/>
  <c r="CJ97" i="15"/>
  <c r="AQ97" i="15"/>
  <c r="CU97" i="15"/>
  <c r="AZ97" i="15"/>
  <c r="DL97" i="15"/>
  <c r="DO97" i="15"/>
  <c r="BS97" i="15"/>
  <c r="CG97" i="15"/>
  <c r="AX97" i="15"/>
  <c r="DJ97" i="15"/>
  <c r="AL97" i="15"/>
  <c r="CM97" i="15"/>
  <c r="DD97" i="15"/>
  <c r="DW97" i="15"/>
  <c r="BQ97" i="15"/>
  <c r="CW97" i="15"/>
  <c r="AG97" i="15"/>
  <c r="BN97" i="15"/>
  <c r="CT97" i="15"/>
  <c r="AV97" i="15"/>
  <c r="DH97" i="15"/>
  <c r="BG97" i="15"/>
  <c r="DS97" i="15"/>
  <c r="BX97" i="15"/>
  <c r="AI97" i="15"/>
  <c r="AE97" i="15"/>
  <c r="BU97" i="15"/>
  <c r="DA97" i="15"/>
  <c r="AK97" i="15"/>
  <c r="BR97" i="15"/>
  <c r="CX97" i="15"/>
  <c r="BD97" i="15"/>
  <c r="DP97" i="15"/>
  <c r="BO97" i="15"/>
  <c r="AB97" i="15"/>
  <c r="CF97" i="15"/>
  <c r="AN97" i="15"/>
  <c r="AJ97" i="15"/>
  <c r="BA97" i="15"/>
  <c r="DM97" i="15"/>
  <c r="CD97" i="15"/>
  <c r="CB97" i="15"/>
  <c r="AR97" i="15"/>
  <c r="CI97" i="15"/>
  <c r="AW20" i="15"/>
  <c r="BM20" i="15"/>
  <c r="CC20" i="15"/>
  <c r="CS20" i="15"/>
  <c r="DI20" i="15"/>
  <c r="AZ20" i="15"/>
  <c r="BV20" i="15"/>
  <c r="CQ20" i="15"/>
  <c r="DL20" i="15"/>
  <c r="BG20" i="15"/>
  <c r="CI20" i="15"/>
  <c r="DK20" i="15"/>
  <c r="BO20" i="15"/>
  <c r="CR20" i="15"/>
  <c r="DT20" i="15"/>
  <c r="CT20" i="15"/>
  <c r="BS20" i="15"/>
  <c r="AV20" i="15"/>
  <c r="BZ20" i="15"/>
  <c r="BL20" i="15"/>
  <c r="AK20" i="15"/>
  <c r="AH20" i="15"/>
  <c r="CM20" i="15"/>
  <c r="AA20" i="15"/>
  <c r="AJ20" i="15"/>
  <c r="AE20" i="15"/>
  <c r="BA20" i="15"/>
  <c r="BQ20" i="15"/>
  <c r="CG20" i="15"/>
  <c r="CW20" i="15"/>
  <c r="DM20" i="15"/>
  <c r="BF20" i="15"/>
  <c r="CA20" i="15"/>
  <c r="CV20" i="15"/>
  <c r="DR20" i="15"/>
  <c r="BN20" i="15"/>
  <c r="CP20" i="15"/>
  <c r="DS20" i="15"/>
  <c r="BW20" i="15"/>
  <c r="CY20" i="15"/>
  <c r="BC20" i="15"/>
  <c r="DH20" i="15"/>
  <c r="CH20" i="15"/>
  <c r="BX20" i="15"/>
  <c r="DC20" i="15"/>
  <c r="DP20" i="15"/>
  <c r="AO20" i="15"/>
  <c r="AL20" i="15"/>
  <c r="CN20" i="15"/>
  <c r="AI20" i="15"/>
  <c r="AR20" i="15"/>
  <c r="BE20" i="15"/>
  <c r="CK20" i="15"/>
  <c r="DQ20" i="15"/>
  <c r="CF20" i="15"/>
  <c r="DW20" i="15"/>
  <c r="CX20" i="15"/>
  <c r="CD20" i="15"/>
  <c r="BR20" i="15"/>
  <c r="CU20" i="15"/>
  <c r="BJ20" i="15"/>
  <c r="AS20" i="15"/>
  <c r="AF20" i="15"/>
  <c r="AU20" i="15"/>
  <c r="BU20" i="15"/>
  <c r="DA20" i="15"/>
  <c r="DB20" i="15"/>
  <c r="BT20" i="15"/>
  <c r="DF20" i="15"/>
  <c r="DV20" i="15"/>
  <c r="CZ20" i="15"/>
  <c r="AP20" i="15"/>
  <c r="BI20" i="15"/>
  <c r="CO20" i="15"/>
  <c r="DU20" i="15"/>
  <c r="CL20" i="15"/>
  <c r="AY20" i="15"/>
  <c r="DD20" i="15"/>
  <c r="CJ20" i="15"/>
  <c r="CE20" i="15"/>
  <c r="DJ20" i="15"/>
  <c r="DO20" i="15"/>
  <c r="AD20" i="15"/>
  <c r="AN20" i="15"/>
  <c r="AM20" i="15"/>
  <c r="BK20" i="15"/>
  <c r="BB20" i="15"/>
  <c r="AC20" i="15"/>
  <c r="AQ20" i="15"/>
  <c r="DG20" i="15"/>
  <c r="BD20" i="15"/>
  <c r="AB20" i="15"/>
  <c r="BP20" i="15"/>
  <c r="AT20" i="15"/>
  <c r="BY20" i="15"/>
  <c r="CB20" i="15"/>
  <c r="AX20" i="15"/>
  <c r="DE20" i="15"/>
  <c r="BH20" i="15"/>
  <c r="AG20" i="15"/>
  <c r="DN20" i="15"/>
  <c r="P28" i="15"/>
  <c r="P40" i="15"/>
  <c r="BM56" i="15"/>
  <c r="AQ56" i="15"/>
  <c r="AE56" i="15"/>
  <c r="BY56" i="15"/>
  <c r="DA56" i="15"/>
  <c r="CB56" i="15"/>
  <c r="AH56" i="15"/>
  <c r="BZ56" i="15"/>
  <c r="CF56" i="15"/>
  <c r="BW56" i="15"/>
  <c r="CD56" i="15"/>
  <c r="DV56" i="15"/>
  <c r="AL56" i="15"/>
  <c r="BQ56" i="15"/>
  <c r="BT56" i="15"/>
  <c r="BG56" i="15"/>
  <c r="BN56" i="15"/>
  <c r="CP56" i="15"/>
  <c r="DW56" i="15"/>
  <c r="AI56" i="15"/>
  <c r="CN56" i="15"/>
  <c r="CO56" i="15"/>
  <c r="AT56" i="15"/>
  <c r="CR56" i="15"/>
  <c r="CT56" i="15"/>
  <c r="BF56" i="15"/>
  <c r="AF56" i="15"/>
  <c r="DH56" i="15"/>
  <c r="DJ56" i="15"/>
  <c r="AM56" i="15"/>
  <c r="CV56" i="15"/>
  <c r="CS56" i="15"/>
  <c r="CY56" i="15"/>
  <c r="AO56" i="15"/>
  <c r="CA56" i="15"/>
  <c r="AJ56" i="15"/>
  <c r="CJ56" i="15"/>
  <c r="CC56" i="15"/>
  <c r="CI56" i="15"/>
  <c r="AC56" i="15"/>
  <c r="AP56" i="15"/>
  <c r="CL56" i="15"/>
  <c r="DT56" i="15"/>
  <c r="BJ56" i="15"/>
  <c r="CK56" i="15"/>
  <c r="AY56" i="15"/>
  <c r="BU56" i="15"/>
  <c r="DF56" i="15"/>
  <c r="BK56" i="15"/>
  <c r="AV56" i="15"/>
  <c r="DC56" i="15"/>
  <c r="BB56" i="15"/>
  <c r="CE56" i="15"/>
  <c r="AA56" i="15"/>
  <c r="DP56" i="15"/>
  <c r="AX56" i="15"/>
  <c r="BO56" i="15"/>
  <c r="AW56" i="15"/>
  <c r="BL56" i="15"/>
  <c r="DB56" i="15"/>
  <c r="BA56" i="15"/>
  <c r="AZ56" i="15"/>
  <c r="DN56" i="15"/>
  <c r="BV56" i="15"/>
  <c r="DQ56" i="15"/>
  <c r="CX56" i="15"/>
  <c r="AS56" i="15"/>
  <c r="AR56" i="15"/>
  <c r="AG56" i="15"/>
  <c r="CM56" i="15"/>
  <c r="AB56" i="15"/>
  <c r="DO56" i="15"/>
  <c r="DD56" i="15"/>
  <c r="DU56" i="15"/>
  <c r="CZ56" i="15"/>
  <c r="CW56" i="15"/>
  <c r="DG56" i="15"/>
  <c r="BP56" i="15"/>
  <c r="DM56" i="15"/>
  <c r="DS56" i="15"/>
  <c r="BH56" i="15"/>
  <c r="BC56" i="15"/>
  <c r="DI56" i="15"/>
  <c r="AN56" i="15"/>
  <c r="CH56" i="15"/>
  <c r="DE56" i="15"/>
  <c r="AK56" i="15"/>
  <c r="DR56" i="15"/>
  <c r="BD56" i="15"/>
  <c r="CQ56" i="15"/>
  <c r="DL56" i="15"/>
  <c r="CG56" i="15"/>
  <c r="CU56" i="15"/>
  <c r="BI56" i="15"/>
  <c r="CI60" i="15"/>
  <c r="AC60" i="15"/>
  <c r="CC60" i="15"/>
  <c r="AP60" i="15"/>
  <c r="CJ60" i="15"/>
  <c r="CL60" i="15"/>
  <c r="DQ60" i="15"/>
  <c r="CU60" i="15"/>
  <c r="AE60" i="15"/>
  <c r="P64" i="15"/>
  <c r="AY76" i="15"/>
  <c r="CR76" i="15"/>
  <c r="AX76" i="15"/>
  <c r="BA76" i="15"/>
  <c r="CN76" i="15"/>
  <c r="BG76" i="15"/>
  <c r="AQ76" i="15"/>
  <c r="DH76" i="15"/>
  <c r="CE76" i="15"/>
  <c r="CA76" i="15"/>
  <c r="CM76" i="15"/>
  <c r="DJ76" i="15"/>
  <c r="DM76" i="15"/>
  <c r="DF76" i="15"/>
  <c r="CW76" i="15"/>
  <c r="CC76" i="15"/>
  <c r="DU76" i="15"/>
  <c r="AU76" i="15"/>
  <c r="CG76" i="15"/>
  <c r="CI76" i="15"/>
  <c r="CL76" i="15"/>
  <c r="CU76" i="15"/>
  <c r="BH76" i="15"/>
  <c r="AM76" i="15"/>
  <c r="BP76" i="15"/>
  <c r="AV76" i="15"/>
  <c r="DE76" i="15"/>
  <c r="DR76" i="15"/>
  <c r="AJ76" i="15"/>
  <c r="CD76" i="15"/>
  <c r="CP76" i="15"/>
  <c r="AF76" i="15"/>
  <c r="AN76" i="15"/>
  <c r="AO76" i="15"/>
  <c r="AA76" i="15"/>
  <c r="DT76" i="15"/>
  <c r="BV76" i="15"/>
  <c r="CH76" i="15"/>
  <c r="AR76" i="15"/>
  <c r="AB76" i="15"/>
  <c r="CB76" i="15"/>
  <c r="AE76" i="15"/>
  <c r="CJ76" i="15"/>
  <c r="BU76" i="15"/>
  <c r="BN76" i="15"/>
  <c r="BW76" i="15"/>
  <c r="DO76" i="15"/>
  <c r="DW76" i="15"/>
  <c r="BZ76" i="15"/>
  <c r="BO76" i="15"/>
  <c r="DI76" i="15"/>
  <c r="DD76" i="15"/>
  <c r="BY76" i="15"/>
  <c r="BM76" i="15"/>
  <c r="AZ76" i="15"/>
  <c r="DL76" i="15"/>
  <c r="AT76" i="15"/>
  <c r="BB76" i="15"/>
  <c r="CZ76" i="15"/>
  <c r="CK76" i="15"/>
  <c r="CT76" i="15"/>
  <c r="DC76" i="15"/>
  <c r="BJ76" i="15"/>
  <c r="CY76" i="15"/>
  <c r="AK76" i="15"/>
  <c r="CO76" i="15"/>
  <c r="CF76" i="15"/>
  <c r="DS76" i="15"/>
  <c r="CQ76" i="15"/>
  <c r="CX76" i="15"/>
  <c r="DP76" i="15"/>
  <c r="AC76" i="15"/>
  <c r="DV76" i="15"/>
  <c r="DG76" i="15"/>
  <c r="DB76" i="15"/>
  <c r="BL76" i="15"/>
  <c r="BX76" i="15"/>
  <c r="BD76" i="15"/>
  <c r="DA76" i="15"/>
  <c r="AP76" i="15"/>
  <c r="BS76" i="15"/>
  <c r="BI76" i="15"/>
  <c r="DN76" i="15"/>
  <c r="BE76" i="15"/>
  <c r="AS76" i="15"/>
  <c r="BK76" i="15"/>
  <c r="AI76" i="15"/>
  <c r="BF76" i="15"/>
  <c r="AG76" i="15"/>
  <c r="AH76" i="15"/>
  <c r="BQ76" i="15"/>
  <c r="DQ76" i="15"/>
  <c r="BT76" i="15"/>
  <c r="CV76" i="15"/>
  <c r="BC76" i="15"/>
  <c r="BR76" i="15"/>
  <c r="DK76" i="15"/>
  <c r="AD76" i="15"/>
  <c r="AL76" i="15"/>
  <c r="AW76" i="15"/>
  <c r="AI96" i="15"/>
  <c r="CK96" i="15"/>
  <c r="AG96" i="15"/>
  <c r="BV96" i="15"/>
  <c r="DN96" i="15"/>
  <c r="DH96" i="15"/>
  <c r="CM96" i="15"/>
  <c r="BP96" i="15"/>
  <c r="AR96" i="15"/>
  <c r="BA96" i="15"/>
  <c r="DM96" i="15"/>
  <c r="CD96" i="15"/>
  <c r="BL96" i="15"/>
  <c r="BG96" i="15"/>
  <c r="BX96" i="15"/>
  <c r="BU96" i="15"/>
  <c r="AK96" i="15"/>
  <c r="CT96" i="15"/>
  <c r="CB96" i="15"/>
  <c r="DC96" i="15"/>
  <c r="DD96" i="15"/>
  <c r="DG96" i="15"/>
  <c r="DE96" i="15"/>
  <c r="DR96" i="15"/>
  <c r="AL96" i="15"/>
  <c r="BB96" i="15"/>
  <c r="DP96" i="15"/>
  <c r="DT96" i="15"/>
  <c r="CA96" i="15"/>
  <c r="AD96" i="15"/>
  <c r="AY96" i="15"/>
  <c r="AN96" i="15"/>
  <c r="CO96" i="15"/>
  <c r="AF96" i="15"/>
  <c r="CX96" i="15"/>
  <c r="AT96" i="15"/>
  <c r="BF96" i="15"/>
  <c r="P31" i="15"/>
  <c r="AN43" i="15"/>
  <c r="DU43" i="15"/>
  <c r="BR43" i="15"/>
  <c r="AT43" i="15"/>
  <c r="AJ43" i="15"/>
  <c r="CV43" i="15"/>
  <c r="CF43" i="15"/>
  <c r="DB43" i="15"/>
  <c r="DV43" i="15"/>
  <c r="DH43" i="15"/>
  <c r="CY43" i="15"/>
  <c r="BC43" i="15"/>
  <c r="BY43" i="15"/>
  <c r="AI43" i="15"/>
  <c r="AF43" i="15"/>
  <c r="CD43" i="15"/>
  <c r="BU43" i="15"/>
  <c r="CJ43" i="15"/>
  <c r="DO43" i="15"/>
  <c r="AG43" i="15"/>
  <c r="AR43" i="15"/>
  <c r="CP43" i="15"/>
  <c r="DQ43" i="15"/>
  <c r="CZ43" i="15"/>
  <c r="AS43" i="15"/>
  <c r="BF43" i="15"/>
  <c r="DA43" i="15"/>
  <c r="BD43" i="15"/>
  <c r="AE43" i="15"/>
  <c r="CA43" i="15"/>
  <c r="CS43" i="15"/>
  <c r="AP43" i="15"/>
  <c r="AB43" i="15"/>
  <c r="DI43" i="15"/>
  <c r="AC43" i="15"/>
  <c r="CX43" i="15"/>
  <c r="AQ43" i="15"/>
  <c r="DD43" i="15"/>
  <c r="CT43" i="15"/>
  <c r="CQ43" i="15"/>
  <c r="DM43" i="15"/>
  <c r="CG43" i="15"/>
  <c r="BM43" i="15"/>
  <c r="AY43" i="15"/>
  <c r="DN43" i="15"/>
  <c r="BW43" i="15"/>
  <c r="BS43" i="15"/>
  <c r="AL43" i="15"/>
  <c r="CH43" i="15"/>
  <c r="BO43" i="15"/>
  <c r="CW43" i="15"/>
  <c r="BJ43" i="15"/>
  <c r="DG43" i="15"/>
  <c r="CU43" i="15"/>
  <c r="CN43" i="15"/>
  <c r="AA43" i="15"/>
  <c r="AZ43" i="15"/>
  <c r="CM43" i="15"/>
  <c r="AW43" i="15"/>
  <c r="CK43" i="15"/>
  <c r="DP43" i="15"/>
  <c r="BP43" i="15"/>
  <c r="AD43" i="15"/>
  <c r="AV43" i="15"/>
  <c r="BG43" i="15"/>
  <c r="BZ43" i="15"/>
  <c r="CO43" i="15"/>
  <c r="DW43" i="15"/>
  <c r="AX43" i="15"/>
  <c r="DL43" i="15"/>
  <c r="BT43" i="15"/>
  <c r="BB43" i="15"/>
  <c r="DE43" i="15"/>
  <c r="DC43" i="15"/>
  <c r="DT43" i="15"/>
  <c r="CL43" i="15"/>
  <c r="DK43" i="15"/>
  <c r="BX43" i="15"/>
  <c r="DJ43" i="15"/>
  <c r="AH43" i="15"/>
  <c r="CI43" i="15"/>
  <c r="AK43" i="15"/>
  <c r="BE43" i="15"/>
  <c r="AU43" i="15"/>
  <c r="BI43" i="15"/>
  <c r="DF43" i="15"/>
  <c r="CC43" i="15"/>
  <c r="CB43" i="15"/>
  <c r="BH43" i="15"/>
  <c r="BV43" i="15"/>
  <c r="AM43" i="15"/>
  <c r="DR43" i="15"/>
  <c r="BK43" i="15"/>
  <c r="DS43" i="15"/>
  <c r="BQ43" i="15"/>
  <c r="BA43" i="15"/>
  <c r="CE43" i="15"/>
  <c r="BN43" i="15"/>
  <c r="AO43" i="15"/>
  <c r="CR43" i="15"/>
  <c r="BL43" i="15"/>
  <c r="P59" i="15"/>
  <c r="P71" i="15"/>
  <c r="AC94" i="15"/>
  <c r="BP94" i="15"/>
  <c r="CT94" i="15"/>
  <c r="CC94" i="15"/>
  <c r="CL94" i="15"/>
  <c r="CM94" i="15"/>
  <c r="BM94" i="15"/>
  <c r="DF94" i="15"/>
  <c r="DD94" i="15"/>
  <c r="AU94" i="15"/>
  <c r="BO94" i="15"/>
  <c r="CG94" i="15"/>
  <c r="AE94" i="15"/>
  <c r="BT94" i="15"/>
  <c r="AK94" i="15"/>
  <c r="AH94" i="15"/>
  <c r="CW94" i="15"/>
  <c r="BG94" i="15"/>
  <c r="DM94" i="15"/>
  <c r="AT94" i="15"/>
  <c r="AV94" i="15"/>
  <c r="BN94" i="15"/>
  <c r="BE94" i="15"/>
  <c r="AY94" i="15"/>
  <c r="BJ94" i="15"/>
  <c r="AN94" i="15"/>
  <c r="AS94" i="15"/>
  <c r="AD94" i="15"/>
  <c r="CD94" i="15"/>
  <c r="DL94" i="15"/>
  <c r="CU94" i="15"/>
  <c r="DK94" i="15"/>
  <c r="AL94" i="15"/>
  <c r="CY94" i="15"/>
  <c r="DR94" i="15"/>
  <c r="BZ94" i="15"/>
  <c r="DV94" i="15"/>
  <c r="BC94" i="15"/>
  <c r="BX94" i="15"/>
  <c r="BK94" i="15"/>
  <c r="DO94" i="15"/>
  <c r="DE94" i="15"/>
  <c r="BR94" i="15"/>
  <c r="BD94" i="15"/>
  <c r="BW94" i="15"/>
  <c r="CN94" i="15"/>
  <c r="BS94" i="15"/>
  <c r="DS94" i="15"/>
  <c r="BL94" i="15"/>
  <c r="AX94" i="15"/>
  <c r="BQ94" i="15"/>
  <c r="CB94" i="15"/>
  <c r="CR94" i="15"/>
  <c r="DH94" i="15"/>
  <c r="CS94" i="15"/>
  <c r="DB94" i="15"/>
  <c r="CQ94" i="15"/>
  <c r="BI94" i="15"/>
  <c r="DU94" i="15"/>
  <c r="CH94" i="15"/>
  <c r="CJ94" i="15"/>
  <c r="DC94" i="15"/>
  <c r="DT94" i="15"/>
  <c r="AA94" i="15"/>
  <c r="AJ94" i="15"/>
  <c r="CE94" i="15"/>
  <c r="DJ94" i="15"/>
  <c r="AG94" i="15"/>
  <c r="AW94" i="15"/>
  <c r="CF94" i="15"/>
  <c r="CI94" i="15"/>
  <c r="DW94" i="15"/>
  <c r="AO94" i="15"/>
  <c r="DP94" i="15"/>
  <c r="AM94" i="15"/>
  <c r="DI94" i="15"/>
  <c r="BA94" i="15"/>
  <c r="BY94" i="15"/>
  <c r="AI94" i="15"/>
  <c r="CV94" i="15"/>
  <c r="DG94" i="15"/>
  <c r="AP94" i="15"/>
  <c r="BF94" i="15"/>
  <c r="AF94" i="15"/>
  <c r="BB94" i="15"/>
  <c r="AR94" i="15"/>
  <c r="CZ94" i="15"/>
  <c r="CK94" i="15"/>
  <c r="AQ94" i="15"/>
  <c r="AB94" i="15"/>
  <c r="CX94" i="15"/>
  <c r="CP94" i="15"/>
  <c r="BH94" i="15"/>
  <c r="AZ94" i="15"/>
  <c r="DQ94" i="15"/>
  <c r="DA94" i="15"/>
  <c r="CA94" i="15"/>
  <c r="BV94" i="15"/>
  <c r="BU94" i="15"/>
  <c r="CO94" i="15"/>
  <c r="DN94" i="15"/>
  <c r="EI36" i="15"/>
  <c r="GQ36" i="15"/>
  <c r="EE36" i="15"/>
  <c r="FW36" i="15"/>
  <c r="HO36" i="15"/>
  <c r="FC36" i="15"/>
  <c r="HJ36" i="15"/>
  <c r="GT36" i="15"/>
  <c r="GD36" i="15"/>
  <c r="FN36" i="15"/>
  <c r="EX36" i="15"/>
  <c r="EH36" i="15"/>
  <c r="HM36" i="15"/>
  <c r="GW36" i="15"/>
  <c r="GG36" i="15"/>
  <c r="FQ36" i="15"/>
  <c r="FA36" i="15"/>
  <c r="EK36" i="15"/>
  <c r="HT36" i="15"/>
  <c r="HD36" i="15"/>
  <c r="GN36" i="15"/>
  <c r="FX36" i="15"/>
  <c r="FH36" i="15"/>
  <c r="ER36" i="15"/>
  <c r="EB36" i="15"/>
  <c r="ED28" i="15"/>
  <c r="ET28" i="15"/>
  <c r="FV28" i="15"/>
  <c r="HN28" i="15"/>
  <c r="FB28" i="15"/>
  <c r="GD28" i="15"/>
  <c r="HQ28" i="15"/>
  <c r="HA28" i="15"/>
  <c r="GK28" i="15"/>
  <c r="FU28" i="15"/>
  <c r="FE28" i="15"/>
  <c r="EO28" i="15"/>
  <c r="DY28" i="15"/>
  <c r="HH28" i="15"/>
  <c r="GR28" i="15"/>
  <c r="GB28" i="15"/>
  <c r="FL28" i="15"/>
  <c r="EV28" i="15"/>
  <c r="EF28" i="15"/>
  <c r="HO28" i="15"/>
  <c r="GY28" i="15"/>
  <c r="GI28" i="15"/>
  <c r="FS28" i="15"/>
  <c r="FC28" i="15"/>
  <c r="EM28" i="15"/>
  <c r="HA16" i="15"/>
  <c r="FU16" i="15"/>
  <c r="GW16" i="15"/>
  <c r="EK16" i="15"/>
  <c r="FM16" i="15"/>
  <c r="GO16" i="15"/>
  <c r="EC16" i="15"/>
  <c r="HH16" i="15"/>
  <c r="GR16" i="15"/>
  <c r="GB16" i="15"/>
  <c r="FL16" i="15"/>
  <c r="EV16" i="15"/>
  <c r="EF16" i="15"/>
  <c r="HO16" i="15"/>
  <c r="GY16" i="15"/>
  <c r="GI16" i="15"/>
  <c r="FS16" i="15"/>
  <c r="FC16" i="15"/>
  <c r="EM16" i="15"/>
  <c r="HR16" i="15"/>
  <c r="HB16" i="15"/>
  <c r="GL16" i="15"/>
  <c r="FV16" i="15"/>
  <c r="FF16" i="15"/>
  <c r="EP16" i="15"/>
  <c r="DZ16" i="15"/>
  <c r="P16" i="15"/>
  <c r="P36" i="15"/>
  <c r="CJ26" i="15"/>
  <c r="CL26" i="15"/>
  <c r="AD26" i="15"/>
  <c r="CG26" i="15"/>
  <c r="CA26" i="15"/>
  <c r="CM26" i="15"/>
  <c r="BW26" i="15"/>
  <c r="AY26" i="15"/>
  <c r="BQ26" i="15"/>
  <c r="CV26" i="15"/>
  <c r="BT26" i="15"/>
  <c r="BS26" i="15"/>
  <c r="AH26" i="15"/>
  <c r="BI26" i="15"/>
  <c r="BV26" i="15"/>
  <c r="DV26" i="15"/>
  <c r="DT26" i="15"/>
  <c r="AT26" i="15"/>
  <c r="CK26" i="15"/>
  <c r="DG26" i="15"/>
  <c r="CX26" i="15"/>
  <c r="CO26" i="15"/>
  <c r="DP26" i="15"/>
  <c r="AL26" i="15"/>
  <c r="CS26" i="15"/>
  <c r="BD26" i="15"/>
  <c r="AP26" i="15"/>
  <c r="CP26" i="15"/>
  <c r="BX26" i="15"/>
  <c r="BU26" i="15"/>
  <c r="CD26" i="15"/>
  <c r="CW26" i="15"/>
  <c r="DR26" i="15"/>
  <c r="DF26" i="15"/>
  <c r="CR26" i="15"/>
  <c r="BZ26" i="15"/>
  <c r="CC26" i="15"/>
  <c r="DB26" i="15"/>
  <c r="CN26" i="15"/>
  <c r="BG26" i="15"/>
  <c r="AQ26" i="15"/>
  <c r="DE26" i="15"/>
  <c r="BC26" i="15"/>
  <c r="CH26" i="15"/>
  <c r="BK26" i="15"/>
  <c r="BO26" i="15"/>
  <c r="AA26" i="15"/>
  <c r="BP26" i="15"/>
  <c r="DC26" i="15"/>
  <c r="CB26" i="15"/>
  <c r="CU26" i="15"/>
  <c r="CY26" i="15"/>
  <c r="BF26" i="15"/>
  <c r="CI26" i="15"/>
  <c r="AJ26" i="15"/>
  <c r="CE26" i="15"/>
  <c r="DN26" i="15"/>
  <c r="CF26" i="15"/>
  <c r="AW26" i="15"/>
  <c r="AK26" i="15"/>
  <c r="DH26" i="15"/>
  <c r="BR26" i="15"/>
  <c r="AN26" i="15"/>
  <c r="AU26" i="15"/>
  <c r="BA26" i="15"/>
  <c r="AS26" i="15"/>
  <c r="DS26" i="15"/>
  <c r="BB26" i="15"/>
  <c r="BE26" i="15"/>
  <c r="DQ26" i="15"/>
  <c r="AB26" i="15"/>
  <c r="BJ26" i="15"/>
  <c r="AC26" i="15"/>
  <c r="DA26" i="15"/>
  <c r="BN26" i="15"/>
  <c r="AE26" i="15"/>
  <c r="CT26" i="15"/>
  <c r="DL26" i="15"/>
  <c r="AM26" i="15"/>
  <c r="BH26" i="15"/>
  <c r="AF26" i="15"/>
  <c r="BL26" i="15"/>
  <c r="DO26" i="15"/>
  <c r="DU26" i="15"/>
  <c r="BM26" i="15"/>
  <c r="CZ26" i="15"/>
  <c r="AO26" i="15"/>
  <c r="AI26" i="15"/>
  <c r="AX26" i="15"/>
  <c r="DK26" i="15"/>
  <c r="AZ26" i="15"/>
  <c r="AV26" i="15"/>
  <c r="DD26" i="15"/>
  <c r="DM26" i="15"/>
  <c r="AG26" i="15"/>
  <c r="DW26" i="15"/>
  <c r="DJ26" i="15"/>
  <c r="DI26" i="15"/>
  <c r="BF50" i="15"/>
  <c r="BV50" i="15"/>
  <c r="CL50" i="15"/>
  <c r="DB50" i="15"/>
  <c r="DR50" i="15"/>
  <c r="BK50" i="15"/>
  <c r="CF50" i="15"/>
  <c r="DA50" i="15"/>
  <c r="DW50" i="15"/>
  <c r="BQ50" i="15"/>
  <c r="CS50" i="15"/>
  <c r="DU50" i="15"/>
  <c r="BS50" i="15"/>
  <c r="CU50" i="15"/>
  <c r="AY50" i="15"/>
  <c r="DD50" i="15"/>
  <c r="CC50" i="15"/>
  <c r="BT50" i="15"/>
  <c r="AK50" i="15"/>
  <c r="BW50" i="15"/>
  <c r="AL50" i="15"/>
  <c r="CI50" i="15"/>
  <c r="AN50" i="15"/>
  <c r="AQ50" i="15"/>
  <c r="AR50" i="15"/>
  <c r="BJ50" i="15"/>
  <c r="BZ50" i="15"/>
  <c r="CP50" i="15"/>
  <c r="DF50" i="15"/>
  <c r="DV50" i="15"/>
  <c r="BP50" i="15"/>
  <c r="CK50" i="15"/>
  <c r="DG50" i="15"/>
  <c r="AV50" i="15"/>
  <c r="BX50" i="15"/>
  <c r="CZ50" i="15"/>
  <c r="AW50" i="15"/>
  <c r="BY50" i="15"/>
  <c r="DC50" i="15"/>
  <c r="BM50" i="15"/>
  <c r="DS50" i="15"/>
  <c r="CR50" i="15"/>
  <c r="CW50" i="15"/>
  <c r="AO50" i="15"/>
  <c r="CY50" i="15"/>
  <c r="AP50" i="15"/>
  <c r="DK50" i="15"/>
  <c r="CJ50" i="15"/>
  <c r="DM50" i="15"/>
  <c r="AE50" i="15"/>
  <c r="BN50" i="15"/>
  <c r="CT50" i="15"/>
  <c r="AZ50" i="15"/>
  <c r="CQ50" i="15"/>
  <c r="BC50" i="15"/>
  <c r="DH50" i="15"/>
  <c r="CG50" i="15"/>
  <c r="CB50" i="15"/>
  <c r="DE50" i="15"/>
  <c r="AS50" i="15"/>
  <c r="AT50" i="15"/>
  <c r="AA50" i="15"/>
  <c r="AM50" i="15"/>
  <c r="CD50" i="15"/>
  <c r="BU50" i="15"/>
  <c r="CE50" i="15"/>
  <c r="DI50" i="15"/>
  <c r="AC50" i="15"/>
  <c r="BH50" i="15"/>
  <c r="BR50" i="15"/>
  <c r="CX50" i="15"/>
  <c r="BE50" i="15"/>
  <c r="CV50" i="15"/>
  <c r="BI50" i="15"/>
  <c r="DO50" i="15"/>
  <c r="CN50" i="15"/>
  <c r="CO50" i="15"/>
  <c r="DT50" i="15"/>
  <c r="AU50" i="15"/>
  <c r="BG50" i="15"/>
  <c r="AI50" i="15"/>
  <c r="AX50" i="15"/>
  <c r="DJ50" i="15"/>
  <c r="DL50" i="15"/>
  <c r="BD50" i="15"/>
  <c r="BA50" i="15"/>
  <c r="AD50" i="15"/>
  <c r="AB50" i="15"/>
  <c r="CH50" i="15"/>
  <c r="CM50" i="15"/>
  <c r="AG50" i="15"/>
  <c r="BB50" i="15"/>
  <c r="BO50" i="15"/>
  <c r="DN50" i="15"/>
  <c r="BL50" i="15"/>
  <c r="AH50" i="15"/>
  <c r="CA50" i="15"/>
  <c r="DP50" i="15"/>
  <c r="AF50" i="15"/>
  <c r="DQ50" i="15"/>
  <c r="AJ50" i="15"/>
  <c r="AZ78" i="15"/>
  <c r="BP78" i="15"/>
  <c r="CF78" i="15"/>
  <c r="CV78" i="15"/>
  <c r="DL78" i="15"/>
  <c r="BA78" i="15"/>
  <c r="BQ78" i="15"/>
  <c r="CG78" i="15"/>
  <c r="CW78" i="15"/>
  <c r="DM78" i="15"/>
  <c r="BF78" i="15"/>
  <c r="CL78" i="15"/>
  <c r="DR78" i="15"/>
  <c r="AO78" i="15"/>
  <c r="BG78" i="15"/>
  <c r="CM78" i="15"/>
  <c r="DS78" i="15"/>
  <c r="AP78" i="15"/>
  <c r="CI78" i="15"/>
  <c r="AN78" i="15"/>
  <c r="DF78" i="15"/>
  <c r="AQ78" i="15"/>
  <c r="DG78" i="15"/>
  <c r="AR78" i="15"/>
  <c r="DN78" i="15"/>
  <c r="BD78" i="15"/>
  <c r="BT78" i="15"/>
  <c r="CJ78" i="15"/>
  <c r="CZ78" i="15"/>
  <c r="DP78" i="15"/>
  <c r="BE78" i="15"/>
  <c r="BU78" i="15"/>
  <c r="CK78" i="15"/>
  <c r="DA78" i="15"/>
  <c r="DQ78" i="15"/>
  <c r="BN78" i="15"/>
  <c r="CT78" i="15"/>
  <c r="AC78" i="15"/>
  <c r="AS78" i="15"/>
  <c r="BO78" i="15"/>
  <c r="CU78" i="15"/>
  <c r="AD78" i="15"/>
  <c r="AT78" i="15"/>
  <c r="CY78" i="15"/>
  <c r="BJ78" i="15"/>
  <c r="DV78" i="15"/>
  <c r="BK78" i="15"/>
  <c r="DW78" i="15"/>
  <c r="CX78" i="15"/>
  <c r="AM78" i="15"/>
  <c r="BX78" i="15"/>
  <c r="DD78" i="15"/>
  <c r="BI78" i="15"/>
  <c r="CO78" i="15"/>
  <c r="DU78" i="15"/>
  <c r="DB78" i="15"/>
  <c r="AU78" i="15"/>
  <c r="DC78" i="15"/>
  <c r="BC78" i="15"/>
  <c r="BZ78" i="15"/>
  <c r="CA78" i="15"/>
  <c r="AE78" i="15"/>
  <c r="CN78" i="15"/>
  <c r="BY78" i="15"/>
  <c r="BV78" i="15"/>
  <c r="BW78" i="15"/>
  <c r="DO78" i="15"/>
  <c r="AA78" i="15"/>
  <c r="BR78" i="15"/>
  <c r="AV78" i="15"/>
  <c r="CB78" i="15"/>
  <c r="DH78" i="15"/>
  <c r="BM78" i="15"/>
  <c r="CS78" i="15"/>
  <c r="AX78" i="15"/>
  <c r="DJ78" i="15"/>
  <c r="AY78" i="15"/>
  <c r="DK78" i="15"/>
  <c r="BS78" i="15"/>
  <c r="CP78" i="15"/>
  <c r="CQ78" i="15"/>
  <c r="BB78" i="15"/>
  <c r="BH78" i="15"/>
  <c r="DT78" i="15"/>
  <c r="DE78" i="15"/>
  <c r="AG78" i="15"/>
  <c r="AH78" i="15"/>
  <c r="AB78" i="15"/>
  <c r="BL78" i="15"/>
  <c r="DI78" i="15"/>
  <c r="AL78" i="15"/>
  <c r="CH78" i="15"/>
  <c r="CC78" i="15"/>
  <c r="AJ78" i="15"/>
  <c r="CR78" i="15"/>
  <c r="CD78" i="15"/>
  <c r="AF78" i="15"/>
  <c r="AW78" i="15"/>
  <c r="AK78" i="15"/>
  <c r="AI78" i="15"/>
  <c r="CE78" i="15"/>
  <c r="BG14" i="15"/>
  <c r="BW14" i="15"/>
  <c r="CM14" i="15"/>
  <c r="DC14" i="15"/>
  <c r="DS14" i="15"/>
  <c r="BF14" i="15"/>
  <c r="CB14" i="15"/>
  <c r="CW14" i="15"/>
  <c r="DR14" i="15"/>
  <c r="BR14" i="15"/>
  <c r="CT14" i="15"/>
  <c r="DV14" i="15"/>
  <c r="BZ14" i="15"/>
  <c r="DL14" i="15"/>
  <c r="BT14" i="15"/>
  <c r="DE14" i="15"/>
  <c r="CX14" i="15"/>
  <c r="CZ14" i="15"/>
  <c r="BE14" i="15"/>
  <c r="BU14" i="15"/>
  <c r="AO14" i="15"/>
  <c r="AD14" i="15"/>
  <c r="AT14" i="15"/>
  <c r="AI14" i="15"/>
  <c r="AR14" i="15"/>
  <c r="BK14" i="15"/>
  <c r="CA14" i="15"/>
  <c r="CQ14" i="15"/>
  <c r="DG14" i="15"/>
  <c r="DW14" i="15"/>
  <c r="BL14" i="15"/>
  <c r="CG14" i="15"/>
  <c r="DB14" i="15"/>
  <c r="AW14" i="15"/>
  <c r="BY14" i="15"/>
  <c r="DA14" i="15"/>
  <c r="AX14" i="15"/>
  <c r="CJ14" i="15"/>
  <c r="DU14" i="15"/>
  <c r="CC14" i="15"/>
  <c r="DN14" i="15"/>
  <c r="DQ14" i="15"/>
  <c r="DT14" i="15"/>
  <c r="CP14" i="15"/>
  <c r="AC14" i="15"/>
  <c r="AS14" i="15"/>
  <c r="AH14" i="15"/>
  <c r="AF14" i="15"/>
  <c r="AQ14" i="15"/>
  <c r="AE14" i="15"/>
  <c r="BS14" i="15"/>
  <c r="CY14" i="15"/>
  <c r="BA14" i="15"/>
  <c r="CR14" i="15"/>
  <c r="BJ14" i="15"/>
  <c r="DP14" i="15"/>
  <c r="DD14" i="15"/>
  <c r="CV14" i="15"/>
  <c r="CH14" i="15"/>
  <c r="DJ14" i="15"/>
  <c r="BX14" i="15"/>
  <c r="AA14" i="15"/>
  <c r="AY14" i="15"/>
  <c r="CE14" i="15"/>
  <c r="DK14" i="15"/>
  <c r="BQ14" i="15"/>
  <c r="DH14" i="15"/>
  <c r="CF14" i="15"/>
  <c r="BH14" i="15"/>
  <c r="AZ14" i="15"/>
  <c r="BM14" i="15"/>
  <c r="BB14" i="15"/>
  <c r="AG14" i="15"/>
  <c r="AL14" i="15"/>
  <c r="AB14" i="15"/>
  <c r="BC14" i="15"/>
  <c r="CI14" i="15"/>
  <c r="DO14" i="15"/>
  <c r="BV14" i="15"/>
  <c r="DM14" i="15"/>
  <c r="CN14" i="15"/>
  <c r="BP14" i="15"/>
  <c r="BI14" i="15"/>
  <c r="CD14" i="15"/>
  <c r="CO14" i="15"/>
  <c r="AK14" i="15"/>
  <c r="AP14" i="15"/>
  <c r="AJ14" i="15"/>
  <c r="BO14" i="15"/>
  <c r="CU14" i="15"/>
  <c r="AV14" i="15"/>
  <c r="CL14" i="15"/>
  <c r="BD14" i="15"/>
  <c r="DI14" i="15"/>
  <c r="CS14" i="15"/>
  <c r="CK14" i="15"/>
  <c r="BN14" i="15"/>
  <c r="DF14" i="15"/>
  <c r="AU14" i="15"/>
  <c r="AN14" i="15"/>
  <c r="AM14" i="15"/>
  <c r="AX30" i="15"/>
  <c r="BN30" i="15"/>
  <c r="CD30" i="15"/>
  <c r="CT30" i="15"/>
  <c r="DJ30" i="15"/>
  <c r="AZ30" i="15"/>
  <c r="BU30" i="15"/>
  <c r="CQ30" i="15"/>
  <c r="DL30" i="15"/>
  <c r="BH30" i="15"/>
  <c r="CJ30" i="15"/>
  <c r="DM30" i="15"/>
  <c r="BI30" i="15"/>
  <c r="CM30" i="15"/>
  <c r="DO30" i="15"/>
  <c r="BY30" i="15"/>
  <c r="AY30" i="15"/>
  <c r="DD30" i="15"/>
  <c r="BT30" i="15"/>
  <c r="AG30" i="15"/>
  <c r="AU30" i="15"/>
  <c r="AL30" i="15"/>
  <c r="DI30" i="15"/>
  <c r="AI30" i="15"/>
  <c r="AJ30" i="15"/>
  <c r="AM30" i="15"/>
  <c r="BB30" i="15"/>
  <c r="BR30" i="15"/>
  <c r="CH30" i="15"/>
  <c r="CX30" i="15"/>
  <c r="DN30" i="15"/>
  <c r="BE30" i="15"/>
  <c r="CA30" i="15"/>
  <c r="CV30" i="15"/>
  <c r="DQ30" i="15"/>
  <c r="BO30" i="15"/>
  <c r="CR30" i="15"/>
  <c r="DT30" i="15"/>
  <c r="BQ30" i="15"/>
  <c r="CS30" i="15"/>
  <c r="DU30" i="15"/>
  <c r="CN30" i="15"/>
  <c r="BM30" i="15"/>
  <c r="DS30" i="15"/>
  <c r="CW30" i="15"/>
  <c r="AK30" i="15"/>
  <c r="CI30" i="15"/>
  <c r="AP30" i="15"/>
  <c r="AF30" i="15"/>
  <c r="AQ30" i="15"/>
  <c r="AR30" i="15"/>
  <c r="BF30" i="15"/>
  <c r="CL30" i="15"/>
  <c r="DR30" i="15"/>
  <c r="CF30" i="15"/>
  <c r="DW30" i="15"/>
  <c r="CY30" i="15"/>
  <c r="BX30" i="15"/>
  <c r="AW30" i="15"/>
  <c r="CB30" i="15"/>
  <c r="CG30" i="15"/>
  <c r="AD30" i="15"/>
  <c r="AN30" i="15"/>
  <c r="AE30" i="15"/>
  <c r="BV30" i="15"/>
  <c r="DB30" i="15"/>
  <c r="BK30" i="15"/>
  <c r="DA30" i="15"/>
  <c r="BW30" i="15"/>
  <c r="CZ30" i="15"/>
  <c r="DC30" i="15"/>
  <c r="AO30" i="15"/>
  <c r="BG30" i="15"/>
  <c r="BJ30" i="15"/>
  <c r="CP30" i="15"/>
  <c r="DV30" i="15"/>
  <c r="CK30" i="15"/>
  <c r="BA30" i="15"/>
  <c r="DE30" i="15"/>
  <c r="CE30" i="15"/>
  <c r="BL30" i="15"/>
  <c r="CO30" i="15"/>
  <c r="AC30" i="15"/>
  <c r="AH30" i="15"/>
  <c r="AA30" i="15"/>
  <c r="DK30" i="15"/>
  <c r="AV30" i="15"/>
  <c r="BS30" i="15"/>
  <c r="AT30" i="15"/>
  <c r="DF30" i="15"/>
  <c r="BC30" i="15"/>
  <c r="AS30" i="15"/>
  <c r="BZ30" i="15"/>
  <c r="CU30" i="15"/>
  <c r="BP30" i="15"/>
  <c r="DH30" i="15"/>
  <c r="BD30" i="15"/>
  <c r="DG30" i="15"/>
  <c r="DP30" i="15"/>
  <c r="AB30" i="15"/>
  <c r="CC30" i="15"/>
  <c r="BJ46" i="15"/>
  <c r="BZ46" i="15"/>
  <c r="CP46" i="15"/>
  <c r="DF46" i="15"/>
  <c r="DV46" i="15"/>
  <c r="BP46" i="15"/>
  <c r="CK46" i="15"/>
  <c r="DG46" i="15"/>
  <c r="AV46" i="15"/>
  <c r="BX46" i="15"/>
  <c r="CZ46" i="15"/>
  <c r="AW46" i="15"/>
  <c r="BY46" i="15"/>
  <c r="DC46" i="15"/>
  <c r="BT46" i="15"/>
  <c r="BH46" i="15"/>
  <c r="DM46" i="15"/>
  <c r="AC46" i="15"/>
  <c r="AS46" i="15"/>
  <c r="DE46" i="15"/>
  <c r="AP46" i="15"/>
  <c r="DS46" i="15"/>
  <c r="AA46" i="15"/>
  <c r="AB46" i="15"/>
  <c r="DT46" i="15"/>
  <c r="AX46" i="15"/>
  <c r="BN46" i="15"/>
  <c r="CD46" i="15"/>
  <c r="CT46" i="15"/>
  <c r="DJ46" i="15"/>
  <c r="AZ46" i="15"/>
  <c r="BU46" i="15"/>
  <c r="CQ46" i="15"/>
  <c r="DL46" i="15"/>
  <c r="BC46" i="15"/>
  <c r="CE46" i="15"/>
  <c r="DH46" i="15"/>
  <c r="BD46" i="15"/>
  <c r="CG46" i="15"/>
  <c r="DI46" i="15"/>
  <c r="CI46" i="15"/>
  <c r="BW46" i="15"/>
  <c r="AY46" i="15"/>
  <c r="AG46" i="15"/>
  <c r="AU46" i="15"/>
  <c r="AD46" i="15"/>
  <c r="AT46" i="15"/>
  <c r="AF46" i="15"/>
  <c r="AI46" i="15"/>
  <c r="AJ46" i="15"/>
  <c r="AM46" i="15"/>
  <c r="BR46" i="15"/>
  <c r="CX46" i="15"/>
  <c r="BE46" i="15"/>
  <c r="CV46" i="15"/>
  <c r="BI46" i="15"/>
  <c r="DO46" i="15"/>
  <c r="CN46" i="15"/>
  <c r="CW46" i="15"/>
  <c r="CB46" i="15"/>
  <c r="BA46" i="15"/>
  <c r="BM46" i="15"/>
  <c r="AQ46" i="15"/>
  <c r="CH46" i="15"/>
  <c r="CA46" i="15"/>
  <c r="CM46" i="15"/>
  <c r="DP46" i="15"/>
  <c r="CJ46" i="15"/>
  <c r="AH46" i="15"/>
  <c r="AR46" i="15"/>
  <c r="BV46" i="15"/>
  <c r="DB46" i="15"/>
  <c r="BK46" i="15"/>
  <c r="DA46" i="15"/>
  <c r="BQ46" i="15"/>
  <c r="DU46" i="15"/>
  <c r="CU46" i="15"/>
  <c r="DK46" i="15"/>
  <c r="DD46" i="15"/>
  <c r="CC46" i="15"/>
  <c r="CO46" i="15"/>
  <c r="CR46" i="15"/>
  <c r="BB46" i="15"/>
  <c r="DN46" i="15"/>
  <c r="DQ46" i="15"/>
  <c r="BL46" i="15"/>
  <c r="AK46" i="15"/>
  <c r="AN46" i="15"/>
  <c r="CL46" i="15"/>
  <c r="CS46" i="15"/>
  <c r="AO46" i="15"/>
  <c r="DW46" i="15"/>
  <c r="AE46" i="15"/>
  <c r="DR46" i="15"/>
  <c r="BS46" i="15"/>
  <c r="AL46" i="15"/>
  <c r="CF46" i="15"/>
  <c r="BG46" i="15"/>
  <c r="BO46" i="15"/>
  <c r="BF46" i="15"/>
  <c r="CY46" i="15"/>
  <c r="P50" i="15"/>
  <c r="AZ62" i="15"/>
  <c r="BP62" i="15"/>
  <c r="CF62" i="15"/>
  <c r="CV62" i="15"/>
  <c r="DL62" i="15"/>
  <c r="BB62" i="15"/>
  <c r="BW62" i="15"/>
  <c r="CS62" i="15"/>
  <c r="DN62" i="15"/>
  <c r="BI62" i="15"/>
  <c r="CD62" i="15"/>
  <c r="CY62" i="15"/>
  <c r="DU62" i="15"/>
  <c r="CE62" i="15"/>
  <c r="DV62" i="15"/>
  <c r="AO62" i="15"/>
  <c r="BK62" i="15"/>
  <c r="DB62" i="15"/>
  <c r="AH62" i="15"/>
  <c r="BQ62" i="15"/>
  <c r="AN62" i="15"/>
  <c r="DQ62" i="15"/>
  <c r="BF62" i="15"/>
  <c r="AB62" i="15"/>
  <c r="AE62" i="15"/>
  <c r="BD62" i="15"/>
  <c r="BT62" i="15"/>
  <c r="CJ62" i="15"/>
  <c r="CZ62" i="15"/>
  <c r="DP62" i="15"/>
  <c r="BG62" i="15"/>
  <c r="CC62" i="15"/>
  <c r="CX62" i="15"/>
  <c r="DS62" i="15"/>
  <c r="BN62" i="15"/>
  <c r="CI62" i="15"/>
  <c r="DE62" i="15"/>
  <c r="AY62" i="15"/>
  <c r="CP62" i="15"/>
  <c r="AC62" i="15"/>
  <c r="AS62" i="15"/>
  <c r="BV62" i="15"/>
  <c r="DM62" i="15"/>
  <c r="AL62" i="15"/>
  <c r="CL62" i="15"/>
  <c r="BE62" i="15"/>
  <c r="AA62" i="15"/>
  <c r="CA62" i="15"/>
  <c r="AJ62" i="15"/>
  <c r="DF62" i="15"/>
  <c r="BH62" i="15"/>
  <c r="CN62" i="15"/>
  <c r="DT62" i="15"/>
  <c r="CH62" i="15"/>
  <c r="AX62" i="15"/>
  <c r="CO62" i="15"/>
  <c r="BJ62" i="15"/>
  <c r="AG62" i="15"/>
  <c r="CG62" i="15"/>
  <c r="AP62" i="15"/>
  <c r="BZ62" i="15"/>
  <c r="CW62" i="15"/>
  <c r="CK62" i="15"/>
  <c r="BX62" i="15"/>
  <c r="BM62" i="15"/>
  <c r="BS62" i="15"/>
  <c r="DA62" i="15"/>
  <c r="AU62" i="15"/>
  <c r="AI62" i="15"/>
  <c r="AR62" i="15"/>
  <c r="BL62" i="15"/>
  <c r="CR62" i="15"/>
  <c r="AW62" i="15"/>
  <c r="CM62" i="15"/>
  <c r="BC62" i="15"/>
  <c r="CT62" i="15"/>
  <c r="BU62" i="15"/>
  <c r="AK62" i="15"/>
  <c r="CQ62" i="15"/>
  <c r="AT62" i="15"/>
  <c r="CU62" i="15"/>
  <c r="DR62" i="15"/>
  <c r="AM62" i="15"/>
  <c r="DD62" i="15"/>
  <c r="DC62" i="15"/>
  <c r="DJ62" i="15"/>
  <c r="DW62" i="15"/>
  <c r="DG62" i="15"/>
  <c r="AV62" i="15"/>
  <c r="DI62" i="15"/>
  <c r="BA62" i="15"/>
  <c r="BO62" i="15"/>
  <c r="DK62" i="15"/>
  <c r="CB62" i="15"/>
  <c r="BY62" i="15"/>
  <c r="AD62" i="15"/>
  <c r="DH62" i="15"/>
  <c r="DO62" i="15"/>
  <c r="AF62" i="15"/>
  <c r="BR62" i="15"/>
  <c r="AQ62" i="15"/>
  <c r="AV66" i="15"/>
  <c r="BL66" i="15"/>
  <c r="CB66" i="15"/>
  <c r="CR66" i="15"/>
  <c r="DH66" i="15"/>
  <c r="AW66" i="15"/>
  <c r="BR66" i="15"/>
  <c r="CM66" i="15"/>
  <c r="DI66" i="15"/>
  <c r="BC66" i="15"/>
  <c r="BY66" i="15"/>
  <c r="CT66" i="15"/>
  <c r="DO66" i="15"/>
  <c r="BU66" i="15"/>
  <c r="DK66" i="15"/>
  <c r="AK66" i="15"/>
  <c r="BA66" i="15"/>
  <c r="CQ66" i="15"/>
  <c r="AD66" i="15"/>
  <c r="AT66" i="15"/>
  <c r="AF66" i="15"/>
  <c r="CU66" i="15"/>
  <c r="AQ66" i="15"/>
  <c r="DR66" i="15"/>
  <c r="CK66" i="15"/>
  <c r="DF66" i="15"/>
  <c r="AZ66" i="15"/>
  <c r="BP66" i="15"/>
  <c r="CF66" i="15"/>
  <c r="CV66" i="15"/>
  <c r="DL66" i="15"/>
  <c r="BB66" i="15"/>
  <c r="BW66" i="15"/>
  <c r="CS66" i="15"/>
  <c r="DN66" i="15"/>
  <c r="BI66" i="15"/>
  <c r="CD66" i="15"/>
  <c r="CY66" i="15"/>
  <c r="DU66" i="15"/>
  <c r="CE66" i="15"/>
  <c r="DV66" i="15"/>
  <c r="AO66" i="15"/>
  <c r="BK66" i="15"/>
  <c r="DB66" i="15"/>
  <c r="AH66" i="15"/>
  <c r="BQ66" i="15"/>
  <c r="AN66" i="15"/>
  <c r="DQ66" i="15"/>
  <c r="BF66" i="15"/>
  <c r="AB66" i="15"/>
  <c r="AE66" i="15"/>
  <c r="BT66" i="15"/>
  <c r="CZ66" i="15"/>
  <c r="BG66" i="15"/>
  <c r="CX66" i="15"/>
  <c r="BN66" i="15"/>
  <c r="DE66" i="15"/>
  <c r="CP66" i="15"/>
  <c r="AS66" i="15"/>
  <c r="DM66" i="15"/>
  <c r="CL66" i="15"/>
  <c r="AA66" i="15"/>
  <c r="AJ66" i="15"/>
  <c r="CJ66" i="15"/>
  <c r="CC66" i="15"/>
  <c r="CI66" i="15"/>
  <c r="AC66" i="15"/>
  <c r="AL66" i="15"/>
  <c r="CA66" i="15"/>
  <c r="BX66" i="15"/>
  <c r="DD66" i="15"/>
  <c r="BM66" i="15"/>
  <c r="DC66" i="15"/>
  <c r="BS66" i="15"/>
  <c r="DJ66" i="15"/>
  <c r="DA66" i="15"/>
  <c r="AU66" i="15"/>
  <c r="DW66" i="15"/>
  <c r="DG66" i="15"/>
  <c r="AI66" i="15"/>
  <c r="AR66" i="15"/>
  <c r="BD66" i="15"/>
  <c r="DP66" i="15"/>
  <c r="DS66" i="15"/>
  <c r="AY66" i="15"/>
  <c r="BV66" i="15"/>
  <c r="BE66" i="15"/>
  <c r="BO66" i="15"/>
  <c r="CH66" i="15"/>
  <c r="AG66" i="15"/>
  <c r="CW66" i="15"/>
  <c r="DT66" i="15"/>
  <c r="BZ66" i="15"/>
  <c r="BH66" i="15"/>
  <c r="AX66" i="15"/>
  <c r="CG66" i="15"/>
  <c r="AM66" i="15"/>
  <c r="CN66" i="15"/>
  <c r="CO66" i="15"/>
  <c r="AP66" i="15"/>
  <c r="BJ66" i="15"/>
  <c r="BE86" i="15"/>
  <c r="BU86" i="15"/>
  <c r="CK86" i="15"/>
  <c r="DA86" i="15"/>
  <c r="DQ86" i="15"/>
  <c r="AK86" i="15"/>
  <c r="AX86" i="15"/>
  <c r="BN86" i="15"/>
  <c r="CD86" i="15"/>
  <c r="CT86" i="15"/>
  <c r="DJ86" i="15"/>
  <c r="AV86" i="15"/>
  <c r="CB86" i="15"/>
  <c r="DH86" i="15"/>
  <c r="AM86" i="15"/>
  <c r="BO86" i="15"/>
  <c r="CU86" i="15"/>
  <c r="AD86" i="15"/>
  <c r="AZ86" i="15"/>
  <c r="CF86" i="15"/>
  <c r="DL86" i="15"/>
  <c r="AP86" i="15"/>
  <c r="BC86" i="15"/>
  <c r="AQ86" i="15"/>
  <c r="CI86" i="15"/>
  <c r="BI86" i="15"/>
  <c r="BY86" i="15"/>
  <c r="CO86" i="15"/>
  <c r="DE86" i="15"/>
  <c r="DU86" i="15"/>
  <c r="AO86" i="15"/>
  <c r="BB86" i="15"/>
  <c r="BR86" i="15"/>
  <c r="CH86" i="15"/>
  <c r="CX86" i="15"/>
  <c r="DN86" i="15"/>
  <c r="BD86" i="15"/>
  <c r="CJ86" i="15"/>
  <c r="DP86" i="15"/>
  <c r="AR86" i="15"/>
  <c r="BW86" i="15"/>
  <c r="DC86" i="15"/>
  <c r="AI86" i="15"/>
  <c r="BH86" i="15"/>
  <c r="CN86" i="15"/>
  <c r="DT86" i="15"/>
  <c r="BS86" i="15"/>
  <c r="DO86" i="15"/>
  <c r="CA86" i="15"/>
  <c r="BK86" i="15"/>
  <c r="BM86" i="15"/>
  <c r="CS86" i="15"/>
  <c r="AC86" i="15"/>
  <c r="BF86" i="15"/>
  <c r="CL86" i="15"/>
  <c r="DR86" i="15"/>
  <c r="CR86" i="15"/>
  <c r="AY86" i="15"/>
  <c r="DK86" i="15"/>
  <c r="BP86" i="15"/>
  <c r="AE86" i="15"/>
  <c r="AL86" i="15"/>
  <c r="CQ86" i="15"/>
  <c r="DI86" i="15"/>
  <c r="BV86" i="15"/>
  <c r="BL86" i="15"/>
  <c r="CE86" i="15"/>
  <c r="CV86" i="15"/>
  <c r="DG86" i="15"/>
  <c r="BQ86" i="15"/>
  <c r="CW86" i="15"/>
  <c r="AG86" i="15"/>
  <c r="BJ86" i="15"/>
  <c r="CP86" i="15"/>
  <c r="DV86" i="15"/>
  <c r="CZ86" i="15"/>
  <c r="BG86" i="15"/>
  <c r="DS86" i="15"/>
  <c r="BX86" i="15"/>
  <c r="AJ86" i="15"/>
  <c r="DW86" i="15"/>
  <c r="AW86" i="15"/>
  <c r="CC86" i="15"/>
  <c r="AS86" i="15"/>
  <c r="DB86" i="15"/>
  <c r="AB86" i="15"/>
  <c r="AN86" i="15"/>
  <c r="CY86" i="15"/>
  <c r="AU86" i="15"/>
  <c r="AH86" i="15"/>
  <c r="AA86" i="15"/>
  <c r="BT86" i="15"/>
  <c r="BA86" i="15"/>
  <c r="BZ86" i="15"/>
  <c r="CM86" i="15"/>
  <c r="AF86" i="15"/>
  <c r="CG86" i="15"/>
  <c r="DF86" i="15"/>
  <c r="AT86" i="15"/>
  <c r="DM86" i="15"/>
  <c r="DD86" i="15"/>
  <c r="P24" i="15"/>
  <c r="DV32" i="15"/>
  <c r="BN32" i="15"/>
  <c r="AZ32" i="15"/>
  <c r="BD32" i="15"/>
  <c r="CO32" i="15"/>
  <c r="BA32" i="15"/>
  <c r="AP32" i="15"/>
  <c r="BB32" i="15"/>
  <c r="DN32" i="15"/>
  <c r="DQ32" i="15"/>
  <c r="BT32" i="15"/>
  <c r="CM32" i="15"/>
  <c r="AD32" i="15"/>
  <c r="AR32" i="15"/>
  <c r="DA32" i="15"/>
  <c r="AV32" i="15"/>
  <c r="DU32" i="15"/>
  <c r="DG32" i="15"/>
  <c r="BI32" i="15"/>
  <c r="AB32" i="15"/>
  <c r="DC32" i="15"/>
  <c r="BF32" i="15"/>
  <c r="CZ32" i="15"/>
  <c r="DO32" i="15"/>
  <c r="AM32" i="15"/>
  <c r="CI32" i="15"/>
  <c r="CD32" i="15"/>
  <c r="BU32" i="15"/>
  <c r="CG32" i="15"/>
  <c r="DS32" i="15"/>
  <c r="CE32" i="15"/>
  <c r="AF32" i="15"/>
  <c r="BR32" i="15"/>
  <c r="BE32" i="15"/>
  <c r="BL32" i="15"/>
  <c r="CW32" i="15"/>
  <c r="CC32" i="15"/>
  <c r="AT32" i="15"/>
  <c r="BV32" i="15"/>
  <c r="BS32" i="15"/>
  <c r="DE32" i="15"/>
  <c r="BZ32" i="15"/>
  <c r="BY32" i="15"/>
  <c r="BC32" i="15"/>
  <c r="AE32" i="15"/>
  <c r="CJ32" i="15"/>
  <c r="DR32" i="15"/>
  <c r="AH32" i="15"/>
  <c r="CL32" i="15"/>
  <c r="CF32" i="15"/>
  <c r="BW32" i="15"/>
  <c r="AX32" i="15"/>
  <c r="DL32" i="15"/>
  <c r="BX32" i="15"/>
  <c r="AJ32" i="15"/>
  <c r="CV32" i="15"/>
  <c r="DM32" i="15"/>
  <c r="AQ32" i="15"/>
  <c r="DD32" i="15"/>
  <c r="BP32" i="15"/>
  <c r="DT32" i="15"/>
  <c r="AA32" i="15"/>
  <c r="AW32" i="15"/>
  <c r="AU32" i="15"/>
  <c r="CT32" i="15"/>
  <c r="DI32" i="15"/>
  <c r="AG32" i="15"/>
  <c r="CH32" i="15"/>
  <c r="CN32" i="15"/>
  <c r="DH32" i="15"/>
  <c r="DB32" i="15"/>
  <c r="AO32" i="15"/>
  <c r="BG32" i="15"/>
  <c r="CP32" i="15"/>
  <c r="DW32" i="15"/>
  <c r="CU32" i="15"/>
  <c r="BM32" i="15"/>
  <c r="CX32" i="15"/>
  <c r="AK32" i="15"/>
  <c r="BO32" i="15"/>
  <c r="CK32" i="15"/>
  <c r="CR32" i="15"/>
  <c r="CY32" i="15"/>
  <c r="CA32" i="15"/>
  <c r="AN32" i="15"/>
  <c r="DF32" i="15"/>
  <c r="AC32" i="15"/>
  <c r="BQ32" i="15"/>
  <c r="CS32" i="15"/>
  <c r="BK32" i="15"/>
  <c r="CB32" i="15"/>
  <c r="DJ32" i="15"/>
  <c r="AI32" i="15"/>
  <c r="AY32" i="15"/>
  <c r="BJ32" i="15"/>
  <c r="DP32" i="15"/>
  <c r="DK32" i="15"/>
  <c r="AS32" i="15"/>
  <c r="BH32" i="15"/>
  <c r="CQ32" i="15"/>
  <c r="AL32" i="15"/>
  <c r="AX44" i="15"/>
  <c r="BI44" i="15"/>
  <c r="DF44" i="15"/>
  <c r="DH44" i="15"/>
  <c r="DD44" i="15"/>
  <c r="BD44" i="15"/>
  <c r="CH44" i="15"/>
  <c r="CA44" i="15"/>
  <c r="CO44" i="15"/>
  <c r="AV44" i="15"/>
  <c r="AG44" i="15"/>
  <c r="AN44" i="15"/>
  <c r="BZ44" i="15"/>
  <c r="CQ44" i="15"/>
  <c r="CC44" i="15"/>
  <c r="DU44" i="15"/>
  <c r="AA44" i="15"/>
  <c r="BU44" i="15"/>
  <c r="CR44" i="15"/>
  <c r="AH44" i="15"/>
  <c r="BN44" i="15"/>
  <c r="DL44" i="15"/>
  <c r="CU44" i="15"/>
  <c r="AE44" i="15"/>
  <c r="CX44" i="15"/>
  <c r="CV44" i="15"/>
  <c r="DS44" i="15"/>
  <c r="CZ44" i="15"/>
  <c r="BS44" i="15"/>
  <c r="AI44" i="15"/>
  <c r="CT44" i="15"/>
  <c r="DW44" i="15"/>
  <c r="DM44" i="15"/>
  <c r="AS44" i="15"/>
  <c r="BJ44" i="15"/>
  <c r="DG44" i="15"/>
  <c r="BX44" i="15"/>
  <c r="AF44" i="15"/>
  <c r="CP44" i="15"/>
  <c r="CI44" i="15"/>
  <c r="DP44" i="15"/>
  <c r="CD44" i="15"/>
  <c r="BL44" i="15"/>
  <c r="CK44" i="15"/>
  <c r="BC44" i="15"/>
  <c r="AZ44" i="15"/>
  <c r="AC44" i="15"/>
  <c r="BR44" i="15"/>
  <c r="BM44" i="15"/>
  <c r="BQ44" i="15"/>
  <c r="BF44" i="15"/>
  <c r="DK44" i="15"/>
  <c r="CG44" i="15"/>
  <c r="BA44" i="15"/>
  <c r="AM44" i="15"/>
  <c r="DE44" i="15"/>
  <c r="AU44" i="15"/>
  <c r="AD44" i="15"/>
  <c r="DT44" i="15"/>
  <c r="AY44" i="15"/>
  <c r="DN44" i="15"/>
  <c r="BW44" i="15"/>
  <c r="AL44" i="15"/>
  <c r="DR44" i="15"/>
  <c r="CM44" i="15"/>
  <c r="CL44" i="15"/>
  <c r="DC44" i="15"/>
  <c r="DV44" i="15"/>
  <c r="DO44" i="15"/>
  <c r="BK44" i="15"/>
  <c r="AQ44" i="15"/>
  <c r="CS44" i="15"/>
  <c r="BV44" i="15"/>
  <c r="BB44" i="15"/>
  <c r="BY44" i="15"/>
  <c r="CB44" i="15"/>
  <c r="BT44" i="15"/>
  <c r="BH44" i="15"/>
  <c r="CJ44" i="15"/>
  <c r="DI44" i="15"/>
  <c r="DQ44" i="15"/>
  <c r="AP44" i="15"/>
  <c r="AB44" i="15"/>
  <c r="CW44" i="15"/>
  <c r="BE44" i="15"/>
  <c r="CE44" i="15"/>
  <c r="CN44" i="15"/>
  <c r="AK44" i="15"/>
  <c r="AO44" i="15"/>
  <c r="DB44" i="15"/>
  <c r="AW44" i="15"/>
  <c r="AR44" i="15"/>
  <c r="AT44" i="15"/>
  <c r="CY44" i="15"/>
  <c r="BG44" i="15"/>
  <c r="BP44" i="15"/>
  <c r="AJ44" i="15"/>
  <c r="BO44" i="15"/>
  <c r="DJ44" i="15"/>
  <c r="CF44" i="15"/>
  <c r="P60" i="15"/>
  <c r="BB72" i="15"/>
  <c r="CH72" i="15"/>
  <c r="BH72" i="15"/>
  <c r="BX72" i="15"/>
  <c r="CN72" i="15"/>
  <c r="DD72" i="15"/>
  <c r="DT72" i="15"/>
  <c r="BI72" i="15"/>
  <c r="BY72" i="15"/>
  <c r="CO72" i="15"/>
  <c r="DE72" i="15"/>
  <c r="DU72" i="15"/>
  <c r="BV72" i="15"/>
  <c r="DB72" i="15"/>
  <c r="AG72" i="15"/>
  <c r="AY72" i="15"/>
  <c r="CE72" i="15"/>
  <c r="DK72" i="15"/>
  <c r="AL72" i="15"/>
  <c r="BS72" i="15"/>
  <c r="AF72" i="15"/>
  <c r="CP72" i="15"/>
  <c r="AI72" i="15"/>
  <c r="CA72" i="15"/>
  <c r="AB72" i="15"/>
  <c r="CX72" i="15"/>
  <c r="AE72" i="15"/>
  <c r="AV72" i="15"/>
  <c r="BP72" i="15"/>
  <c r="CJ72" i="15"/>
  <c r="DH72" i="15"/>
  <c r="BA72" i="15"/>
  <c r="BU72" i="15"/>
  <c r="CS72" i="15"/>
  <c r="DM72" i="15"/>
  <c r="BN72" i="15"/>
  <c r="DJ72" i="15"/>
  <c r="AO72" i="15"/>
  <c r="BW72" i="15"/>
  <c r="DS72" i="15"/>
  <c r="AT72" i="15"/>
  <c r="DO72" i="15"/>
  <c r="DF72" i="15"/>
  <c r="AU72" i="15"/>
  <c r="DW72" i="15"/>
  <c r="AM72" i="15"/>
  <c r="AZ72" i="15"/>
  <c r="BT72" i="15"/>
  <c r="CR72" i="15"/>
  <c r="DL72" i="15"/>
  <c r="BE72" i="15"/>
  <c r="CC72" i="15"/>
  <c r="CW72" i="15"/>
  <c r="DQ72" i="15"/>
  <c r="CD72" i="15"/>
  <c r="DR72" i="15"/>
  <c r="AS72" i="15"/>
  <c r="CM72" i="15"/>
  <c r="AD72" i="15"/>
  <c r="BC72" i="15"/>
  <c r="AN72" i="15"/>
  <c r="DV72" i="15"/>
  <c r="BK72" i="15"/>
  <c r="AJ72" i="15"/>
  <c r="DN72" i="15"/>
  <c r="CF72" i="15"/>
  <c r="AW72" i="15"/>
  <c r="CK72" i="15"/>
  <c r="BF72" i="15"/>
  <c r="AK72" i="15"/>
  <c r="DC72" i="15"/>
  <c r="CY72" i="15"/>
  <c r="AQ72" i="15"/>
  <c r="BR72" i="15"/>
  <c r="BD72" i="15"/>
  <c r="CV72" i="15"/>
  <c r="BM72" i="15"/>
  <c r="DA72" i="15"/>
  <c r="CL72" i="15"/>
  <c r="BG72" i="15"/>
  <c r="AH72" i="15"/>
  <c r="BJ72" i="15"/>
  <c r="CQ72" i="15"/>
  <c r="CZ72" i="15"/>
  <c r="DI72" i="15"/>
  <c r="BO72" i="15"/>
  <c r="BZ72" i="15"/>
  <c r="DP72" i="15"/>
  <c r="AX72" i="15"/>
  <c r="CU72" i="15"/>
  <c r="AA72" i="15"/>
  <c r="BQ72" i="15"/>
  <c r="AP72" i="15"/>
  <c r="CG72" i="15"/>
  <c r="CI72" i="15"/>
  <c r="BL72" i="15"/>
  <c r="DG72" i="15"/>
  <c r="CB72" i="15"/>
  <c r="AR72" i="15"/>
  <c r="CT72" i="15"/>
  <c r="AC72" i="15"/>
  <c r="P80" i="15"/>
  <c r="P84" i="15"/>
  <c r="BU84" i="15"/>
  <c r="BH84" i="15"/>
  <c r="AG84" i="15"/>
  <c r="DP84" i="15"/>
  <c r="AT84" i="15"/>
  <c r="BS84" i="15"/>
  <c r="AL84" i="15"/>
  <c r="DE84" i="15"/>
  <c r="CX84" i="15"/>
  <c r="CQ84" i="15"/>
  <c r="BB84" i="15"/>
  <c r="BF84" i="15"/>
  <c r="AC84" i="15"/>
  <c r="DB84" i="15"/>
  <c r="AP84" i="15"/>
  <c r="CN84" i="15"/>
  <c r="CA84" i="15"/>
  <c r="BY84" i="15"/>
  <c r="BZ84" i="15"/>
  <c r="AE84" i="15"/>
  <c r="DL84" i="15"/>
  <c r="CK84" i="15"/>
  <c r="DJ84" i="15"/>
  <c r="CF84" i="15"/>
  <c r="BA84" i="15"/>
  <c r="BG84" i="15"/>
  <c r="BW84" i="15"/>
  <c r="BL84" i="15"/>
  <c r="AJ84" i="15"/>
  <c r="DA84" i="15"/>
  <c r="DD84" i="15"/>
  <c r="DW84" i="15"/>
  <c r="BI84" i="15"/>
  <c r="AS84" i="15"/>
  <c r="CB84" i="15"/>
  <c r="AQ84" i="15"/>
  <c r="AZ84" i="15"/>
  <c r="DQ84" i="15"/>
  <c r="CJ84" i="15"/>
  <c r="AU84" i="15"/>
  <c r="AY84" i="15"/>
  <c r="DK84" i="15"/>
  <c r="BN84" i="15"/>
  <c r="DV84" i="15"/>
  <c r="AM84" i="15"/>
  <c r="BK84" i="15"/>
  <c r="BC84" i="15"/>
  <c r="DC84" i="15"/>
  <c r="CI84" i="15"/>
  <c r="AN84" i="15"/>
  <c r="CC84" i="15"/>
  <c r="BV84" i="15"/>
  <c r="DH84" i="15"/>
  <c r="DT84" i="15"/>
  <c r="AW84" i="15"/>
  <c r="AO84" i="15"/>
  <c r="CE84" i="15"/>
  <c r="BP84" i="15"/>
  <c r="CH84" i="15"/>
  <c r="AH84" i="15"/>
  <c r="CO84" i="15"/>
  <c r="CZ84" i="15"/>
  <c r="CG84" i="15"/>
  <c r="CY84" i="15"/>
  <c r="CU84" i="15"/>
  <c r="CD84" i="15"/>
  <c r="AB84" i="15"/>
  <c r="BT84" i="15"/>
  <c r="DR84" i="15"/>
  <c r="AD84" i="15"/>
  <c r="DN84" i="15"/>
  <c r="DM84" i="15"/>
  <c r="AV84" i="15"/>
  <c r="CV84" i="15"/>
  <c r="BO84" i="15"/>
  <c r="DO84" i="15"/>
  <c r="DS84" i="15"/>
  <c r="BX84" i="15"/>
  <c r="CP84" i="15"/>
  <c r="AI84" i="15"/>
  <c r="CS84" i="15"/>
  <c r="CM84" i="15"/>
  <c r="BQ84" i="15"/>
  <c r="AA84" i="15"/>
  <c r="CR84" i="15"/>
  <c r="DU84" i="15"/>
  <c r="AK84" i="15"/>
  <c r="BR84" i="15"/>
  <c r="DI84" i="15"/>
  <c r="CW84" i="15"/>
  <c r="BJ84" i="15"/>
  <c r="DF84" i="15"/>
  <c r="BM84" i="15"/>
  <c r="AR84" i="15"/>
  <c r="AF84" i="15"/>
  <c r="CT84" i="15"/>
  <c r="BE84" i="15"/>
  <c r="BD84" i="15"/>
  <c r="AX84" i="15"/>
  <c r="CL84" i="15"/>
  <c r="DG84" i="15"/>
  <c r="P92" i="15"/>
  <c r="BQ100" i="15"/>
  <c r="DQ100" i="15"/>
  <c r="BN100" i="15"/>
  <c r="DB100" i="15"/>
  <c r="BL100" i="15"/>
  <c r="AC100" i="15"/>
  <c r="CH100" i="15"/>
  <c r="DV100" i="15"/>
  <c r="AE100" i="15"/>
  <c r="CM100" i="15"/>
  <c r="AQ100" i="15"/>
  <c r="DD100" i="15"/>
  <c r="BU100" i="15"/>
  <c r="AS100" i="15"/>
  <c r="CP100" i="15"/>
  <c r="BT100" i="15"/>
  <c r="AJ100" i="15"/>
  <c r="CU100" i="15"/>
  <c r="AZ100" i="15"/>
  <c r="DL100" i="15"/>
  <c r="BR100" i="15"/>
  <c r="CZ100" i="15"/>
  <c r="AA100" i="15"/>
  <c r="AM100" i="15"/>
  <c r="CO100" i="15"/>
  <c r="DF100" i="15"/>
  <c r="BG100" i="15"/>
  <c r="BX100" i="15"/>
  <c r="CW100" i="15"/>
  <c r="BO100" i="15"/>
  <c r="CY100" i="15"/>
  <c r="AX100" i="15"/>
  <c r="DS100" i="15"/>
  <c r="BS100" i="15"/>
  <c r="CR100" i="15"/>
  <c r="AW100" i="15"/>
  <c r="DI100" i="15"/>
  <c r="CF100" i="15"/>
  <c r="BM100" i="15"/>
  <c r="CC100" i="15"/>
  <c r="CS100" i="15"/>
  <c r="AH100" i="15"/>
  <c r="BC100" i="15"/>
  <c r="CI100" i="15"/>
  <c r="DO100" i="15"/>
  <c r="DW100" i="15"/>
  <c r="AI100" i="15"/>
  <c r="BK100" i="15"/>
  <c r="CQ100" i="15"/>
  <c r="DR100" i="15"/>
  <c r="AN100" i="15"/>
  <c r="BY19" i="15"/>
  <c r="BV19" i="15"/>
  <c r="CJ19" i="15"/>
  <c r="DV19" i="15"/>
  <c r="CI19" i="15"/>
  <c r="AJ19" i="15"/>
  <c r="AM19" i="15"/>
  <c r="AY19" i="15"/>
  <c r="CS19" i="15"/>
  <c r="CV19" i="15"/>
  <c r="DT19" i="15"/>
  <c r="DP19" i="15"/>
  <c r="AO19" i="15"/>
  <c r="BB19" i="15"/>
  <c r="CZ19" i="15"/>
  <c r="AZ19" i="15"/>
  <c r="BK19" i="15"/>
  <c r="DL19" i="15"/>
  <c r="CP19" i="15"/>
  <c r="DE19" i="15"/>
  <c r="AD19" i="15"/>
  <c r="CH19" i="15"/>
  <c r="DO19" i="15"/>
  <c r="CD19" i="15"/>
  <c r="BP19" i="15"/>
  <c r="BU19" i="15"/>
  <c r="CX19" i="15"/>
  <c r="DH19" i="15"/>
  <c r="BW19" i="15"/>
  <c r="BI19" i="15"/>
  <c r="BQ19" i="15"/>
  <c r="BN19" i="15"/>
  <c r="AP19" i="15"/>
  <c r="BS19" i="15"/>
  <c r="CM19" i="15"/>
  <c r="AW19" i="15"/>
  <c r="DQ19" i="15"/>
  <c r="BA19" i="15"/>
  <c r="AL19" i="15"/>
  <c r="DS19" i="15"/>
  <c r="CE19" i="15"/>
  <c r="DW19" i="15"/>
  <c r="DM19" i="15"/>
  <c r="AV19" i="15"/>
  <c r="AF19" i="15"/>
  <c r="BT19" i="15"/>
  <c r="DK19" i="15"/>
  <c r="BH19" i="15"/>
  <c r="DA19" i="15"/>
  <c r="BM19" i="15"/>
  <c r="DB19" i="15"/>
  <c r="BC19" i="15"/>
  <c r="AA19" i="15"/>
  <c r="AG19" i="15"/>
  <c r="DF19" i="15"/>
  <c r="CK19" i="15"/>
  <c r="BZ19" i="15"/>
  <c r="CF19" i="15"/>
  <c r="AI19" i="15"/>
  <c r="AR19" i="15"/>
  <c r="DG19" i="15"/>
  <c r="AS19" i="15"/>
  <c r="CW19" i="15"/>
  <c r="AE19" i="15"/>
  <c r="CB19" i="15"/>
  <c r="CL19" i="15"/>
  <c r="AU19" i="15"/>
  <c r="AC19" i="15"/>
  <c r="CG19" i="15"/>
  <c r="BD19" i="15"/>
  <c r="BL19" i="15"/>
  <c r="BG19" i="15"/>
  <c r="AX19" i="15"/>
  <c r="AQ19" i="15"/>
  <c r="CN19" i="15"/>
  <c r="BR19" i="15"/>
  <c r="CY19" i="15"/>
  <c r="AN55" i="15"/>
  <c r="BT55" i="15"/>
  <c r="DV55" i="15"/>
  <c r="DJ55" i="15"/>
  <c r="CN55" i="15"/>
  <c r="BV55" i="15"/>
  <c r="DM55" i="15"/>
  <c r="BU55" i="15"/>
  <c r="BM55" i="15"/>
  <c r="DE55" i="15"/>
  <c r="BG55" i="15"/>
  <c r="AZ55" i="15"/>
  <c r="DL55" i="15"/>
  <c r="DQ55" i="15"/>
  <c r="BR55" i="15"/>
  <c r="BW55" i="15"/>
  <c r="AT55" i="15"/>
  <c r="DD55" i="15"/>
  <c r="DT55" i="15"/>
  <c r="BP55" i="15"/>
  <c r="BZ55" i="15"/>
  <c r="DB55" i="15"/>
  <c r="AG55" i="15"/>
  <c r="BL55" i="15"/>
  <c r="DF55" i="15"/>
  <c r="CX55" i="15"/>
  <c r="BY55" i="15"/>
  <c r="AS55" i="15"/>
  <c r="CW55" i="15"/>
  <c r="DH55" i="15"/>
  <c r="BN55" i="15"/>
  <c r="AU55" i="15"/>
  <c r="AO55" i="15"/>
  <c r="CQ55" i="15"/>
  <c r="CZ55" i="15"/>
  <c r="DO55" i="15"/>
  <c r="CF55" i="15"/>
  <c r="CU55" i="15"/>
  <c r="DI55" i="15"/>
  <c r="BC55" i="15"/>
  <c r="CJ55" i="15"/>
  <c r="BF55" i="15"/>
  <c r="BS55" i="15"/>
  <c r="AL55" i="15"/>
  <c r="CS55" i="15"/>
  <c r="BQ55" i="15"/>
  <c r="CB55" i="15"/>
  <c r="BB55" i="15"/>
  <c r="BA55" i="15"/>
  <c r="BX55" i="15"/>
  <c r="CV55" i="15"/>
  <c r="BI55" i="15"/>
  <c r="AY55" i="15"/>
  <c r="DR55" i="15"/>
  <c r="CD55" i="15"/>
  <c r="BD55" i="15"/>
  <c r="CP55" i="15"/>
  <c r="CI55" i="15"/>
  <c r="DN55" i="15"/>
  <c r="BE55" i="15"/>
  <c r="CY55" i="15"/>
  <c r="CE55" i="15"/>
  <c r="AC55" i="15"/>
  <c r="CM55" i="15"/>
  <c r="AH55" i="15"/>
  <c r="BJ55" i="15"/>
  <c r="AI55" i="15"/>
  <c r="BK55" i="15"/>
  <c r="CL55" i="15"/>
  <c r="DA55" i="15"/>
  <c r="AM55" i="15"/>
  <c r="AV55" i="15"/>
  <c r="AF55" i="15"/>
  <c r="AD55" i="15"/>
  <c r="AX55" i="15"/>
  <c r="AA55" i="15"/>
  <c r="CG55" i="15"/>
  <c r="AW55" i="15"/>
  <c r="AR55" i="15"/>
  <c r="BO55" i="15"/>
  <c r="DS55" i="15"/>
  <c r="DC55" i="15"/>
  <c r="AE55" i="15"/>
  <c r="CC55" i="15"/>
  <c r="DU55" i="15"/>
  <c r="AP55" i="15"/>
  <c r="AQ55" i="15"/>
  <c r="P94" i="15"/>
  <c r="HK36" i="15"/>
  <c r="GE36" i="15"/>
  <c r="GA36" i="15"/>
  <c r="HS36" i="15"/>
  <c r="FG36" i="15"/>
  <c r="GY36" i="15"/>
  <c r="EM36" i="15"/>
  <c r="HF36" i="15"/>
  <c r="GP36" i="15"/>
  <c r="FZ36" i="15"/>
  <c r="FJ36" i="15"/>
  <c r="ET36" i="15"/>
  <c r="ED36" i="15"/>
  <c r="HI36" i="15"/>
  <c r="GS36" i="15"/>
  <c r="GC36" i="15"/>
  <c r="FM36" i="15"/>
  <c r="EW36" i="15"/>
  <c r="EG36" i="15"/>
  <c r="HP36" i="15"/>
  <c r="GZ36" i="15"/>
  <c r="GJ36" i="15"/>
  <c r="FT36" i="15"/>
  <c r="FD36" i="15"/>
  <c r="EN36" i="15"/>
  <c r="DX36" i="15"/>
  <c r="FZ28" i="15"/>
  <c r="HR28" i="15"/>
  <c r="FF28" i="15"/>
  <c r="GX28" i="15"/>
  <c r="EL28" i="15"/>
  <c r="FN28" i="15"/>
  <c r="HM28" i="15"/>
  <c r="GW28" i="15"/>
  <c r="GG28" i="15"/>
  <c r="FQ28" i="15"/>
  <c r="FA28" i="15"/>
  <c r="EK28" i="15"/>
  <c r="HT28" i="15"/>
  <c r="HD28" i="15"/>
  <c r="GN28" i="15"/>
  <c r="FX28" i="15"/>
  <c r="FH28" i="15"/>
  <c r="ER28" i="15"/>
  <c r="EB28" i="15"/>
  <c r="HK28" i="15"/>
  <c r="GU28" i="15"/>
  <c r="GE28" i="15"/>
  <c r="FO28" i="15"/>
  <c r="EY28" i="15"/>
  <c r="EI28" i="15"/>
  <c r="EO16" i="15"/>
  <c r="HQ16" i="15"/>
  <c r="GG16" i="15"/>
  <c r="HI16" i="15"/>
  <c r="EW16" i="15"/>
  <c r="FY16" i="15"/>
  <c r="HT16" i="15"/>
  <c r="HD16" i="15"/>
  <c r="GN16" i="15"/>
  <c r="FX16" i="15"/>
  <c r="FH16" i="15"/>
  <c r="ER16" i="15"/>
  <c r="EB16" i="15"/>
  <c r="HK16" i="15"/>
  <c r="GU16" i="15"/>
  <c r="GE16" i="15"/>
  <c r="FO16" i="15"/>
  <c r="EY16" i="15"/>
  <c r="EI16" i="15"/>
  <c r="HN16" i="15"/>
  <c r="GX16" i="15"/>
  <c r="GH16" i="15"/>
  <c r="FR16" i="15"/>
  <c r="FB16" i="15"/>
  <c r="EL16" i="15"/>
  <c r="P72" i="15"/>
  <c r="P58" i="15"/>
  <c r="AV82" i="15"/>
  <c r="BL82" i="15"/>
  <c r="CB82" i="15"/>
  <c r="CR82" i="15"/>
  <c r="DH82" i="15"/>
  <c r="AW82" i="15"/>
  <c r="BM82" i="15"/>
  <c r="CC82" i="15"/>
  <c r="CS82" i="15"/>
  <c r="DI82" i="15"/>
  <c r="AX82" i="15"/>
  <c r="CD82" i="15"/>
  <c r="DJ82" i="15"/>
  <c r="AK82" i="15"/>
  <c r="AY82" i="15"/>
  <c r="CE82" i="15"/>
  <c r="DK82" i="15"/>
  <c r="CI82" i="15"/>
  <c r="AH82" i="15"/>
  <c r="BZ82" i="15"/>
  <c r="AD82" i="15"/>
  <c r="BK82" i="15"/>
  <c r="DW82" i="15"/>
  <c r="CX82" i="15"/>
  <c r="CH82" i="15"/>
  <c r="AL82" i="15"/>
  <c r="AZ82" i="15"/>
  <c r="BP82" i="15"/>
  <c r="CF82" i="15"/>
  <c r="CV82" i="15"/>
  <c r="DL82" i="15"/>
  <c r="BA82" i="15"/>
  <c r="BQ82" i="15"/>
  <c r="CG82" i="15"/>
  <c r="CW82" i="15"/>
  <c r="DM82" i="15"/>
  <c r="BF82" i="15"/>
  <c r="CL82" i="15"/>
  <c r="DR82" i="15"/>
  <c r="AO82" i="15"/>
  <c r="BG82" i="15"/>
  <c r="CM82" i="15"/>
  <c r="DS82" i="15"/>
  <c r="CY82" i="15"/>
  <c r="AM82" i="15"/>
  <c r="CP82" i="15"/>
  <c r="AI82" i="15"/>
  <c r="CA82" i="15"/>
  <c r="AE82" i="15"/>
  <c r="AQ82" i="15"/>
  <c r="BB82" i="15"/>
  <c r="BH82" i="15"/>
  <c r="CN82" i="15"/>
  <c r="DT82" i="15"/>
  <c r="BY82" i="15"/>
  <c r="DE82" i="15"/>
  <c r="BV82" i="15"/>
  <c r="AG82" i="15"/>
  <c r="BW82" i="15"/>
  <c r="BS82" i="15"/>
  <c r="BJ82" i="15"/>
  <c r="AT82" i="15"/>
  <c r="AP82" i="15"/>
  <c r="AA82" i="15"/>
  <c r="CJ82" i="15"/>
  <c r="BU82" i="15"/>
  <c r="BN82" i="15"/>
  <c r="BO82" i="15"/>
  <c r="BT82" i="15"/>
  <c r="CZ82" i="15"/>
  <c r="BE82" i="15"/>
  <c r="CK82" i="15"/>
  <c r="DQ82" i="15"/>
  <c r="CT82" i="15"/>
  <c r="AS82" i="15"/>
  <c r="CU82" i="15"/>
  <c r="DO82" i="15"/>
  <c r="DF82" i="15"/>
  <c r="CQ82" i="15"/>
  <c r="BR82" i="15"/>
  <c r="BX82" i="15"/>
  <c r="DD82" i="15"/>
  <c r="BI82" i="15"/>
  <c r="CO82" i="15"/>
  <c r="DU82" i="15"/>
  <c r="DB82" i="15"/>
  <c r="AU82" i="15"/>
  <c r="DC82" i="15"/>
  <c r="AB82" i="15"/>
  <c r="DV82" i="15"/>
  <c r="DG82" i="15"/>
  <c r="AF82" i="15"/>
  <c r="BD82" i="15"/>
  <c r="DP82" i="15"/>
  <c r="DA82" i="15"/>
  <c r="AC82" i="15"/>
  <c r="BC82" i="15"/>
  <c r="AR82" i="15"/>
  <c r="AN82" i="15"/>
  <c r="AJ82" i="15"/>
  <c r="DN82" i="15"/>
  <c r="CK85" i="15"/>
  <c r="BB85" i="15"/>
  <c r="DN85" i="15"/>
  <c r="AQ85" i="15"/>
  <c r="BH85" i="15"/>
  <c r="BS85" i="15"/>
  <c r="BY85" i="15"/>
  <c r="AO85" i="15"/>
  <c r="DB85" i="15"/>
  <c r="AA85" i="15"/>
  <c r="AM85" i="15"/>
  <c r="BC85" i="15"/>
  <c r="BM85" i="15"/>
  <c r="CP85" i="15"/>
  <c r="DS85" i="15"/>
  <c r="DG85" i="15"/>
  <c r="BN85" i="15"/>
  <c r="DA85" i="15"/>
  <c r="BR85" i="15"/>
  <c r="BD85" i="15"/>
  <c r="BW85" i="15"/>
  <c r="CN85" i="15"/>
  <c r="CQ85" i="15"/>
  <c r="CO85" i="15"/>
  <c r="BF85" i="15"/>
  <c r="DR85" i="15"/>
  <c r="AY85" i="15"/>
  <c r="BP85" i="15"/>
  <c r="AJ85" i="15"/>
  <c r="CS85" i="15"/>
  <c r="DV85" i="15"/>
  <c r="BX85" i="15"/>
  <c r="BQ85" i="15"/>
  <c r="CT85" i="15"/>
  <c r="AB85" i="15"/>
  <c r="CC85" i="15"/>
  <c r="AR85" i="15"/>
  <c r="DJ85" i="15"/>
  <c r="DI85" i="15"/>
  <c r="CB85" i="15"/>
  <c r="AW85" i="15"/>
  <c r="CU85" i="15"/>
  <c r="AK85" i="15"/>
  <c r="DP85" i="15"/>
  <c r="AT85" i="15"/>
  <c r="DU85" i="15"/>
  <c r="CR85" i="15"/>
  <c r="AD85" i="15"/>
  <c r="BJ85" i="15"/>
  <c r="AP85" i="15"/>
  <c r="DH85" i="15"/>
  <c r="BK85" i="15"/>
  <c r="CI85" i="15"/>
  <c r="AZ85" i="15"/>
  <c r="DM85" i="15"/>
  <c r="CD85" i="15"/>
  <c r="BE85" i="15"/>
  <c r="CH85" i="15"/>
  <c r="DC85" i="15"/>
  <c r="AU85" i="15"/>
  <c r="BV85" i="15"/>
  <c r="CE85" i="15"/>
  <c r="DW85" i="15"/>
  <c r="CZ85" i="15"/>
  <c r="CW85" i="15"/>
  <c r="BO85" i="15"/>
  <c r="AS85" i="15"/>
  <c r="CG85" i="15"/>
  <c r="DO85" i="15"/>
  <c r="DL85" i="15"/>
  <c r="CY85" i="15"/>
  <c r="BA85" i="15"/>
  <c r="CX85" i="15"/>
  <c r="BI85" i="15"/>
  <c r="DK85" i="15"/>
  <c r="BG85" i="15"/>
  <c r="CF85" i="15"/>
  <c r="AX85" i="15"/>
  <c r="BZ85" i="15"/>
  <c r="CJ85" i="15"/>
  <c r="DE85" i="15"/>
  <c r="CV85" i="15"/>
  <c r="AI85" i="15"/>
  <c r="AN85" i="15"/>
  <c r="AL85" i="15"/>
  <c r="AE85" i="15"/>
  <c r="AH85" i="15"/>
  <c r="CA85" i="15"/>
  <c r="DF85" i="15"/>
  <c r="CM85" i="15"/>
  <c r="BU85" i="15"/>
  <c r="AG85" i="15"/>
  <c r="DT85" i="15"/>
  <c r="AC85" i="15"/>
  <c r="AF85" i="15"/>
  <c r="CL85" i="15"/>
  <c r="BT85" i="15"/>
  <c r="DD85" i="15"/>
  <c r="DQ85" i="15"/>
  <c r="BL85" i="15"/>
  <c r="AV85" i="15"/>
  <c r="P22" i="15"/>
  <c r="P70" i="15"/>
  <c r="CA74" i="15"/>
  <c r="AZ74" i="15"/>
  <c r="AQ74" i="15"/>
  <c r="BD74" i="15"/>
  <c r="DP74" i="15"/>
  <c r="DA74" i="15"/>
  <c r="AC74" i="15"/>
  <c r="AD74" i="15"/>
  <c r="DV74" i="15"/>
  <c r="AE74" i="15"/>
  <c r="DT74" i="15"/>
  <c r="AX74" i="15"/>
  <c r="CM74" i="15"/>
  <c r="AA74" i="15"/>
  <c r="BL74" i="15"/>
  <c r="BQ74" i="15"/>
  <c r="DB74" i="15"/>
  <c r="AL74" i="15"/>
  <c r="DG74" i="15"/>
  <c r="DH74" i="15"/>
  <c r="BW74" i="15"/>
  <c r="BX74" i="15"/>
  <c r="DR74" i="15"/>
  <c r="AJ74" i="15"/>
  <c r="DO74" i="15"/>
  <c r="AU74" i="15"/>
  <c r="BV74" i="15"/>
  <c r="BT74" i="15"/>
  <c r="BE74" i="15"/>
  <c r="DQ74" i="15"/>
  <c r="AS74" i="15"/>
  <c r="AT74" i="15"/>
  <c r="BK74" i="15"/>
  <c r="BH74" i="15"/>
  <c r="BM74" i="15"/>
  <c r="CL74" i="15"/>
  <c r="AH74" i="15"/>
  <c r="CQ74" i="15"/>
  <c r="CF74" i="15"/>
  <c r="CO74" i="15"/>
  <c r="AK74" i="15"/>
  <c r="CI74" i="15"/>
  <c r="BR74" i="15"/>
  <c r="BY74" i="15"/>
  <c r="AP74" i="15"/>
  <c r="DL74" i="15"/>
  <c r="CE74" i="15"/>
  <c r="CN74" i="15"/>
  <c r="BB74" i="15"/>
  <c r="AF74" i="15"/>
  <c r="DK74" i="15"/>
  <c r="CK74" i="15"/>
  <c r="CU74" i="15"/>
  <c r="CX74" i="15"/>
  <c r="DE74" i="15"/>
  <c r="AN74" i="15"/>
  <c r="AW74" i="15"/>
  <c r="DC74" i="15"/>
  <c r="BP74" i="15"/>
  <c r="AB74" i="15"/>
  <c r="DF74" i="15"/>
  <c r="CW74" i="15"/>
  <c r="AV74" i="15"/>
  <c r="CT74" i="15"/>
  <c r="CV74" i="15"/>
  <c r="CH74" i="15"/>
  <c r="AI74" i="15"/>
  <c r="AO74" i="15"/>
  <c r="BA74" i="15"/>
  <c r="CJ74" i="15"/>
  <c r="BN74" i="15"/>
  <c r="CY74" i="15"/>
  <c r="CB74" i="15"/>
  <c r="AG74" i="15"/>
  <c r="AR74" i="15"/>
  <c r="DI74" i="15"/>
  <c r="BZ74" i="15"/>
  <c r="DM74" i="15"/>
  <c r="CC74" i="15"/>
  <c r="CS74" i="15"/>
  <c r="DN74" i="15"/>
  <c r="CZ74" i="15"/>
  <c r="BJ74" i="15"/>
  <c r="AY74" i="15"/>
  <c r="BF74" i="15"/>
  <c r="DJ74" i="15"/>
  <c r="DU74" i="15"/>
  <c r="CG74" i="15"/>
  <c r="AM74" i="15"/>
  <c r="BU74" i="15"/>
  <c r="BS74" i="15"/>
  <c r="CP74" i="15"/>
  <c r="BO74" i="15"/>
  <c r="DD74" i="15"/>
  <c r="BC74" i="15"/>
  <c r="DS74" i="15"/>
  <c r="DW74" i="15"/>
  <c r="BG74" i="15"/>
  <c r="CR74" i="15"/>
  <c r="BF101" i="15"/>
  <c r="AY101" i="15"/>
  <c r="DG101" i="15"/>
  <c r="BU101" i="15"/>
  <c r="CX101" i="15"/>
  <c r="AH101" i="15"/>
  <c r="DP101" i="15"/>
  <c r="CO101" i="15"/>
  <c r="BP101" i="15"/>
  <c r="AT101" i="15"/>
  <c r="DR101" i="15"/>
  <c r="BK101" i="15"/>
  <c r="CC101" i="15"/>
  <c r="AS101" i="15"/>
  <c r="DF101" i="15"/>
  <c r="AF101" i="15"/>
  <c r="AR101" i="15"/>
  <c r="CA101" i="15"/>
  <c r="BQ101" i="15"/>
  <c r="AG101" i="15"/>
  <c r="CT101" i="15"/>
  <c r="DH101" i="15"/>
  <c r="AB101" i="15"/>
  <c r="AN101" i="15"/>
  <c r="BY101" i="15"/>
  <c r="DB101" i="15"/>
  <c r="AM101" i="15"/>
  <c r="CQ101" i="15"/>
  <c r="BB101" i="15"/>
  <c r="AQ101" i="15"/>
  <c r="BC101" i="15"/>
  <c r="CL101" i="15"/>
  <c r="BW101" i="15"/>
  <c r="AE101" i="15"/>
  <c r="CY101" i="15"/>
  <c r="CS101" i="15"/>
  <c r="BJ101" i="15"/>
  <c r="DV101" i="15"/>
  <c r="BG101" i="15"/>
  <c r="BX101" i="15"/>
  <c r="DO101" i="15"/>
  <c r="CG101" i="15"/>
  <c r="AX101" i="15"/>
  <c r="DJ101" i="15"/>
  <c r="AL101" i="15"/>
  <c r="AZ101" i="15"/>
  <c r="AP101" i="15"/>
  <c r="DE101" i="15"/>
  <c r="BL101" i="15"/>
  <c r="CV101" i="15"/>
  <c r="BE101" i="15"/>
  <c r="CH101" i="15"/>
  <c r="DC101" i="15"/>
  <c r="AD101" i="15"/>
  <c r="DU101" i="15"/>
  <c r="BD101" i="15"/>
  <c r="AK101" i="15"/>
  <c r="BM101" i="15"/>
  <c r="CP101" i="15"/>
  <c r="DS101" i="15"/>
  <c r="BA101" i="15"/>
  <c r="CD101" i="15"/>
  <c r="CU101" i="15"/>
  <c r="CI101" i="15"/>
  <c r="CE101" i="15"/>
  <c r="DQ101" i="15"/>
  <c r="DT101" i="15"/>
  <c r="DA101" i="15"/>
  <c r="DI101" i="15"/>
  <c r="BT101" i="15"/>
  <c r="DD101" i="15"/>
  <c r="CW101" i="15"/>
  <c r="AV101" i="15"/>
  <c r="CF101" i="15"/>
  <c r="AO101" i="15"/>
  <c r="BS101" i="15"/>
  <c r="DN101" i="15"/>
  <c r="DK101" i="15"/>
  <c r="AW101" i="15"/>
  <c r="CM101" i="15"/>
  <c r="BN101" i="15"/>
  <c r="AJ101" i="15"/>
  <c r="CK101" i="15"/>
  <c r="BI101" i="15"/>
  <c r="BR101" i="15"/>
  <c r="AC101" i="15"/>
  <c r="AI101" i="15"/>
  <c r="CB101" i="15"/>
  <c r="BV101" i="15"/>
  <c r="CJ101" i="15"/>
  <c r="BZ101" i="15"/>
  <c r="BO101" i="15"/>
  <c r="BH101" i="15"/>
  <c r="AA101" i="15"/>
  <c r="CZ101" i="15"/>
  <c r="DL101" i="15"/>
  <c r="CR101" i="15"/>
  <c r="DW101" i="15"/>
  <c r="CN101" i="15"/>
  <c r="DM101" i="15"/>
  <c r="AU101" i="15"/>
  <c r="BG16" i="15"/>
  <c r="DK16" i="15"/>
  <c r="CW16" i="15"/>
  <c r="DT16" i="15"/>
  <c r="CD16" i="15"/>
  <c r="AW16" i="15"/>
  <c r="AP16" i="15"/>
  <c r="BK16" i="15"/>
  <c r="CM16" i="15"/>
  <c r="DH16" i="15"/>
  <c r="DD16" i="15"/>
  <c r="BY16" i="15"/>
  <c r="AT16" i="15"/>
  <c r="AE16" i="15"/>
  <c r="DS16" i="15"/>
  <c r="BN16" i="15"/>
  <c r="DN16" i="15"/>
  <c r="CH16" i="15"/>
  <c r="AQ16" i="15"/>
  <c r="CI16" i="15"/>
  <c r="AX16" i="15"/>
  <c r="AO16" i="15"/>
  <c r="BQ16" i="15"/>
  <c r="DF16" i="15"/>
  <c r="AJ16" i="15"/>
  <c r="BV16" i="15"/>
  <c r="CJ16" i="15"/>
  <c r="BO16" i="15"/>
  <c r="AL16" i="15"/>
  <c r="CF16" i="15"/>
  <c r="BB16" i="15"/>
  <c r="CC16" i="15"/>
  <c r="BL16" i="15"/>
  <c r="CA16" i="15"/>
  <c r="DI16" i="15"/>
  <c r="AM16" i="15"/>
  <c r="AS16" i="15"/>
  <c r="BE16" i="15"/>
  <c r="CT16" i="15"/>
  <c r="AZ16" i="15"/>
  <c r="DW16" i="15"/>
  <c r="AN16" i="15"/>
  <c r="CN16" i="15"/>
  <c r="CG16" i="15"/>
  <c r="AC16" i="15"/>
  <c r="BI16" i="15"/>
  <c r="DG16" i="15"/>
  <c r="DE16" i="15"/>
  <c r="AB16" i="15"/>
  <c r="DB16" i="15"/>
  <c r="DU16" i="15"/>
  <c r="CQ16" i="15"/>
  <c r="AG16" i="15"/>
  <c r="BD16" i="15"/>
  <c r="BJ40" i="15"/>
  <c r="BZ40" i="15"/>
  <c r="CP40" i="15"/>
  <c r="DF40" i="15"/>
  <c r="DV40" i="15"/>
  <c r="BP40" i="15"/>
  <c r="CK40" i="15"/>
  <c r="DG40" i="15"/>
  <c r="AY40" i="15"/>
  <c r="CB40" i="15"/>
  <c r="DD40" i="15"/>
  <c r="BH40" i="15"/>
  <c r="CJ40" i="15"/>
  <c r="DM40" i="15"/>
  <c r="CE40" i="15"/>
  <c r="BD40" i="15"/>
  <c r="DI40" i="15"/>
  <c r="AC40" i="15"/>
  <c r="AS40" i="15"/>
  <c r="AD40" i="15"/>
  <c r="AT40" i="15"/>
  <c r="BL40" i="15"/>
  <c r="AA40" i="15"/>
  <c r="DP40" i="15"/>
  <c r="AM40" i="15"/>
  <c r="BB40" i="15"/>
  <c r="BV40" i="15"/>
  <c r="CT40" i="15"/>
  <c r="DN40" i="15"/>
  <c r="BK40" i="15"/>
  <c r="AE40" i="15"/>
  <c r="BF40" i="15"/>
  <c r="CD40" i="15"/>
  <c r="CX40" i="15"/>
  <c r="DR40" i="15"/>
  <c r="BR40" i="15"/>
  <c r="DJ40" i="15"/>
  <c r="CA40" i="15"/>
  <c r="DA40" i="15"/>
  <c r="BG40" i="15"/>
  <c r="CO40" i="15"/>
  <c r="BA40" i="15"/>
  <c r="CR40" i="15"/>
  <c r="BC40" i="15"/>
  <c r="DU40" i="15"/>
  <c r="AV40" i="15"/>
  <c r="AK40" i="15"/>
  <c r="DC40" i="15"/>
  <c r="BI40" i="15"/>
  <c r="AN40" i="15"/>
  <c r="AU40" i="15"/>
  <c r="CH40" i="15"/>
  <c r="AZ40" i="15"/>
  <c r="CF40" i="15"/>
  <c r="DL40" i="15"/>
  <c r="BM40" i="15"/>
  <c r="CW40" i="15"/>
  <c r="BO40" i="15"/>
  <c r="CY40" i="15"/>
  <c r="BQ40" i="15"/>
  <c r="BS40" i="15"/>
  <c r="BX40" i="15"/>
  <c r="AO40" i="15"/>
  <c r="AH40" i="15"/>
  <c r="CM40" i="15"/>
  <c r="CN40" i="15"/>
  <c r="AB40" i="15"/>
  <c r="AX40" i="15"/>
  <c r="BE40" i="15"/>
  <c r="DQ40" i="15"/>
  <c r="DK40" i="15"/>
  <c r="DE40" i="15"/>
  <c r="CG40" i="15"/>
  <c r="AW40" i="15"/>
  <c r="DO40" i="15"/>
  <c r="AJ40" i="15"/>
  <c r="BN40" i="15"/>
  <c r="BU40" i="15"/>
  <c r="DW40" i="15"/>
  <c r="DS40" i="15"/>
  <c r="DT40" i="15"/>
  <c r="CU40" i="15"/>
  <c r="BY40" i="15"/>
  <c r="AF40" i="15"/>
  <c r="AR40" i="15"/>
  <c r="CL40" i="15"/>
  <c r="BT40" i="15"/>
  <c r="CS40" i="15"/>
  <c r="AL40" i="15"/>
  <c r="DB40" i="15"/>
  <c r="CI40" i="15"/>
  <c r="DH40" i="15"/>
  <c r="AP40" i="15"/>
  <c r="BW40" i="15"/>
  <c r="AI40" i="15"/>
  <c r="CC40" i="15"/>
  <c r="AQ40" i="15"/>
  <c r="CV40" i="15"/>
  <c r="CZ40" i="15"/>
  <c r="AG40" i="15"/>
  <c r="CQ40" i="15"/>
  <c r="P48" i="15"/>
  <c r="DQ52" i="15"/>
  <c r="DI52" i="15"/>
  <c r="DN52" i="15"/>
  <c r="AK52" i="15"/>
  <c r="CV52" i="15"/>
  <c r="CT52" i="15"/>
  <c r="AV52" i="15"/>
  <c r="CP52" i="15"/>
  <c r="AE52" i="15"/>
  <c r="DD52" i="15"/>
  <c r="DF52" i="15"/>
  <c r="DM52" i="15"/>
  <c r="DO52" i="15"/>
  <c r="AL52" i="15"/>
  <c r="AJ52" i="15"/>
  <c r="AY52" i="15"/>
  <c r="CG52" i="15"/>
  <c r="DE52" i="15"/>
  <c r="CM52" i="15"/>
  <c r="AZ52" i="15"/>
  <c r="CU52" i="15"/>
  <c r="BN52" i="15"/>
  <c r="CO52" i="15"/>
  <c r="DL52" i="15"/>
  <c r="DB52" i="15"/>
  <c r="CD52" i="15"/>
  <c r="BT52" i="15"/>
  <c r="BG52" i="15"/>
  <c r="CE52" i="15"/>
  <c r="AW52" i="15"/>
  <c r="BP52" i="15"/>
  <c r="AM52" i="15"/>
  <c r="BH52" i="15"/>
  <c r="DT52" i="15"/>
  <c r="BA52" i="15"/>
  <c r="BM52" i="15"/>
  <c r="DS52" i="15"/>
  <c r="BR52" i="15"/>
  <c r="BL52" i="15"/>
  <c r="BZ52" i="15"/>
  <c r="DG52" i="15"/>
  <c r="AC52" i="15"/>
  <c r="DJ52" i="15"/>
  <c r="CB52" i="15"/>
  <c r="BK52" i="15"/>
  <c r="CC52" i="15"/>
  <c r="AX52" i="15"/>
  <c r="BU52" i="15"/>
  <c r="CH52" i="15"/>
  <c r="AT52" i="15"/>
  <c r="BE52" i="15"/>
  <c r="AD52" i="15"/>
  <c r="CA52" i="15"/>
  <c r="AU52" i="15"/>
  <c r="CL52" i="15"/>
  <c r="CN52" i="15"/>
  <c r="CQ52" i="15"/>
  <c r="CY52" i="15"/>
  <c r="CZ52" i="15"/>
  <c r="BC52" i="15"/>
  <c r="BS52" i="15"/>
  <c r="BB52" i="15"/>
  <c r="CJ52" i="15"/>
  <c r="CX52" i="15"/>
  <c r="DW52" i="15"/>
  <c r="AG52" i="15"/>
  <c r="DP52" i="15"/>
  <c r="AA52" i="15"/>
  <c r="BO52" i="15"/>
  <c r="DC52" i="15"/>
  <c r="AF52" i="15"/>
  <c r="DA52" i="15"/>
  <c r="BI52" i="15"/>
  <c r="DH52" i="15"/>
  <c r="AS52" i="15"/>
  <c r="DK52" i="15"/>
  <c r="AN52" i="15"/>
  <c r="AQ52" i="15"/>
  <c r="CK52" i="15"/>
  <c r="AI52" i="15"/>
  <c r="AH52" i="15"/>
  <c r="AP52" i="15"/>
  <c r="AR52" i="15"/>
  <c r="BF52" i="15"/>
  <c r="BQ52" i="15"/>
  <c r="DU52" i="15"/>
  <c r="BV52" i="15"/>
  <c r="CF52" i="15"/>
  <c r="AB52" i="15"/>
  <c r="BD52" i="15"/>
  <c r="DV52" i="15"/>
  <c r="BY52" i="15"/>
  <c r="BJ52" i="15"/>
  <c r="CR52" i="15"/>
  <c r="AO52" i="15"/>
  <c r="CS52" i="15"/>
  <c r="CI52" i="15"/>
  <c r="BW52" i="15"/>
  <c r="DR52" i="15"/>
  <c r="CW52" i="15"/>
  <c r="BX52" i="15"/>
  <c r="AC68" i="15"/>
  <c r="BX68" i="15"/>
  <c r="BZ68" i="15"/>
  <c r="BA68" i="15"/>
  <c r="AT68" i="15"/>
  <c r="BF68" i="15"/>
  <c r="AU68" i="15"/>
  <c r="AE68" i="15"/>
  <c r="CB68" i="15"/>
  <c r="BM68" i="15"/>
  <c r="AX68" i="15"/>
  <c r="BG68" i="15"/>
  <c r="CI68" i="15"/>
  <c r="DG68" i="15"/>
  <c r="CN68" i="15"/>
  <c r="CW68" i="15"/>
  <c r="AS68" i="15"/>
  <c r="AF68" i="15"/>
  <c r="AM68" i="15"/>
  <c r="BI68" i="15"/>
  <c r="AG68" i="15"/>
  <c r="CP68" i="15"/>
  <c r="DP68" i="15"/>
  <c r="CT68" i="15"/>
  <c r="DO68" i="15"/>
  <c r="CG68" i="15"/>
  <c r="BK68" i="15"/>
  <c r="DA68" i="15"/>
  <c r="AB68" i="15"/>
  <c r="CX68" i="15"/>
  <c r="CR68" i="15"/>
  <c r="CS68" i="15"/>
  <c r="AK68" i="15"/>
  <c r="AN68" i="15"/>
  <c r="AZ68" i="15"/>
  <c r="BY68" i="15"/>
  <c r="CE68" i="15"/>
  <c r="CA68" i="15"/>
  <c r="DD68" i="15"/>
  <c r="BW68" i="15"/>
  <c r="BH68" i="15"/>
  <c r="DU68" i="15"/>
  <c r="AA68" i="15"/>
  <c r="BO68" i="15"/>
  <c r="DT68" i="15"/>
  <c r="CH68" i="15"/>
  <c r="CV68" i="15"/>
  <c r="DK68" i="15"/>
  <c r="DN68" i="15"/>
  <c r="DH68" i="15"/>
  <c r="DI68" i="15"/>
  <c r="CM68" i="15"/>
  <c r="DF68" i="15"/>
  <c r="BT68" i="15"/>
  <c r="DQ68" i="15"/>
  <c r="AD68" i="15"/>
  <c r="AJ68" i="15"/>
  <c r="CK68" i="15"/>
  <c r="AH68" i="15"/>
  <c r="CJ68" i="15"/>
  <c r="AO68" i="15"/>
  <c r="DW68" i="15"/>
  <c r="BS68" i="15"/>
  <c r="DB68" i="15"/>
  <c r="AI68" i="15"/>
  <c r="BB68" i="15"/>
  <c r="CC68" i="15"/>
  <c r="AP68" i="15"/>
  <c r="BE68" i="15"/>
  <c r="DV68" i="15"/>
  <c r="CL68" i="15"/>
  <c r="CO68" i="15"/>
  <c r="BN68" i="15"/>
  <c r="BJ68" i="15"/>
  <c r="AY68" i="15"/>
  <c r="DJ68" i="15"/>
  <c r="DR68" i="15"/>
  <c r="CQ68" i="15"/>
  <c r="DE68" i="15"/>
  <c r="AV68" i="15"/>
  <c r="CD68" i="15"/>
  <c r="AQ68" i="15"/>
  <c r="BV68" i="15"/>
  <c r="BD68" i="15"/>
  <c r="CY68" i="15"/>
  <c r="CU68" i="15"/>
  <c r="BR68" i="15"/>
  <c r="BU68" i="15"/>
  <c r="BL68" i="15"/>
  <c r="AR68" i="15"/>
  <c r="CF68" i="15"/>
  <c r="AL68" i="15"/>
  <c r="BP68" i="15"/>
  <c r="DL68" i="15"/>
  <c r="CZ68" i="15"/>
  <c r="BC68" i="15"/>
  <c r="DC68" i="15"/>
  <c r="AW68" i="15"/>
  <c r="DM68" i="15"/>
  <c r="DS68" i="15"/>
  <c r="BQ68" i="15"/>
  <c r="P76" i="15"/>
  <c r="CV80" i="15"/>
  <c r="BG80" i="15"/>
  <c r="BD80" i="15"/>
  <c r="DP80" i="15"/>
  <c r="DA80" i="15"/>
  <c r="AC80" i="15"/>
  <c r="BS80" i="15"/>
  <c r="BK80" i="15"/>
  <c r="AV80" i="15"/>
  <c r="BA80" i="15"/>
  <c r="BV80" i="15"/>
  <c r="DS80" i="15"/>
  <c r="DG80" i="15"/>
  <c r="BX80" i="15"/>
  <c r="CC80" i="15"/>
  <c r="DR80" i="15"/>
  <c r="AJ80" i="15"/>
  <c r="CH80" i="15"/>
  <c r="CG80" i="15"/>
  <c r="AP80" i="15"/>
  <c r="AW80" i="15"/>
  <c r="DK80" i="15"/>
  <c r="DI80" i="15"/>
  <c r="BH80" i="15"/>
  <c r="AH80" i="15"/>
  <c r="BL80" i="15"/>
  <c r="AM80" i="15"/>
  <c r="DE80" i="15"/>
  <c r="BT80" i="15"/>
  <c r="BE80" i="15"/>
  <c r="DQ80" i="15"/>
  <c r="AS80" i="15"/>
  <c r="AE80" i="15"/>
  <c r="DW80" i="15"/>
  <c r="BP80" i="15"/>
  <c r="BY80" i="15"/>
  <c r="DJ80" i="15"/>
  <c r="DO80" i="15"/>
  <c r="AU80" i="15"/>
  <c r="CR80" i="15"/>
  <c r="CW80" i="15"/>
  <c r="AY80" i="15"/>
  <c r="DF80" i="15"/>
  <c r="AN80" i="15"/>
  <c r="AX80" i="15"/>
  <c r="CA80" i="15"/>
  <c r="CO80" i="15"/>
  <c r="BJ80" i="15"/>
  <c r="BO80" i="15"/>
  <c r="BM80" i="15"/>
  <c r="DN80" i="15"/>
  <c r="BQ80" i="15"/>
  <c r="DV80" i="15"/>
  <c r="CK80" i="15"/>
  <c r="DC80" i="15"/>
  <c r="BB80" i="15"/>
  <c r="DM80" i="15"/>
  <c r="AL80" i="15"/>
  <c r="BI80" i="15"/>
  <c r="BC80" i="15"/>
  <c r="DT80" i="15"/>
  <c r="CF80" i="15"/>
  <c r="DD80" i="15"/>
  <c r="CI80" i="15"/>
  <c r="CY80" i="15"/>
  <c r="CJ80" i="15"/>
  <c r="BN80" i="15"/>
  <c r="BZ80" i="15"/>
  <c r="CN80" i="15"/>
  <c r="AO80" i="15"/>
  <c r="BR80" i="15"/>
  <c r="DU80" i="15"/>
  <c r="AQ80" i="15"/>
  <c r="AG80" i="15"/>
  <c r="BF80" i="15"/>
  <c r="AF80" i="15"/>
  <c r="AI80" i="15"/>
  <c r="CT80" i="15"/>
  <c r="DH80" i="15"/>
  <c r="AZ80" i="15"/>
  <c r="AB80" i="15"/>
  <c r="AK80" i="15"/>
  <c r="CX80" i="15"/>
  <c r="BW80" i="15"/>
  <c r="CS80" i="15"/>
  <c r="DL80" i="15"/>
  <c r="CB80" i="15"/>
  <c r="CQ80" i="15"/>
  <c r="DB80" i="15"/>
  <c r="CZ80" i="15"/>
  <c r="CE80" i="15"/>
  <c r="CU80" i="15"/>
  <c r="CD80" i="15"/>
  <c r="AT80" i="15"/>
  <c r="BU80" i="15"/>
  <c r="CP80" i="15"/>
  <c r="AD80" i="15"/>
  <c r="AA80" i="15"/>
  <c r="CM80" i="15"/>
  <c r="CL80" i="15"/>
  <c r="AR80" i="15"/>
  <c r="BG92" i="15"/>
  <c r="AE92" i="15"/>
  <c r="BF92" i="15"/>
  <c r="BZ92" i="15"/>
  <c r="CQ92" i="15"/>
  <c r="DO92" i="15"/>
  <c r="CG92" i="15"/>
  <c r="AX92" i="15"/>
  <c r="DJ92" i="15"/>
  <c r="AP92" i="15"/>
  <c r="AZ92" i="15"/>
  <c r="DG92" i="15"/>
  <c r="DU92" i="15"/>
  <c r="DF92" i="15"/>
  <c r="BW92" i="15"/>
  <c r="AB92" i="15"/>
  <c r="DE92" i="15"/>
  <c r="DR92" i="15"/>
  <c r="AL92" i="15"/>
  <c r="CK92" i="15"/>
  <c r="CX92" i="15"/>
  <c r="DC92" i="15"/>
  <c r="AC92" i="15"/>
  <c r="BX92" i="15"/>
  <c r="DB92" i="15"/>
  <c r="CA92" i="15"/>
  <c r="DQ92" i="15"/>
  <c r="BC92" i="15"/>
  <c r="DW92" i="15"/>
  <c r="CW92" i="15"/>
  <c r="BN92" i="15"/>
  <c r="AV92" i="15"/>
  <c r="BO92" i="15"/>
  <c r="CF92" i="15"/>
  <c r="BI92" i="15"/>
  <c r="AS92" i="15"/>
  <c r="BD92" i="15"/>
  <c r="DK92" i="15"/>
  <c r="AN92" i="15"/>
  <c r="AK92" i="15"/>
  <c r="CJ92" i="15"/>
  <c r="CV92" i="15"/>
  <c r="DI92" i="15"/>
  <c r="DV92" i="15"/>
  <c r="BH92" i="15"/>
  <c r="CH92" i="15"/>
  <c r="CY92" i="15"/>
  <c r="DP92" i="15"/>
  <c r="AI92" i="15"/>
  <c r="BK92" i="15"/>
  <c r="AG92" i="15"/>
  <c r="DH92" i="15"/>
  <c r="AM92" i="15"/>
  <c r="CL92" i="15"/>
  <c r="CN92" i="15"/>
  <c r="CP92" i="15"/>
  <c r="BE92" i="15"/>
  <c r="AY92" i="15"/>
  <c r="CE92" i="15"/>
  <c r="DT92" i="15"/>
  <c r="BL92" i="15"/>
  <c r="DN92" i="15"/>
  <c r="CI92" i="15"/>
  <c r="BA92" i="15"/>
  <c r="CD92" i="15"/>
  <c r="CU92" i="15"/>
  <c r="CC92" i="15"/>
  <c r="CR92" i="15"/>
  <c r="AW92" i="15"/>
  <c r="AU92" i="15"/>
  <c r="AO92" i="15"/>
  <c r="DD92" i="15"/>
  <c r="CO92" i="15"/>
  <c r="BS92" i="15"/>
  <c r="CS92" i="15"/>
  <c r="BM92" i="15"/>
  <c r="AD92" i="15"/>
  <c r="CT92" i="15"/>
  <c r="DA92" i="15"/>
  <c r="BY92" i="15"/>
  <c r="BV92" i="15"/>
  <c r="BB92" i="15"/>
  <c r="BQ92" i="15"/>
  <c r="AJ92" i="15"/>
  <c r="CM92" i="15"/>
  <c r="AH92" i="15"/>
  <c r="AT92" i="15"/>
  <c r="CB92" i="15"/>
  <c r="BR92" i="15"/>
  <c r="BJ92" i="15"/>
  <c r="CZ92" i="15"/>
  <c r="DS92" i="15"/>
  <c r="AA92" i="15"/>
  <c r="BU92" i="15"/>
  <c r="BP92" i="15"/>
  <c r="AR92" i="15"/>
  <c r="DM92" i="15"/>
  <c r="BT92" i="15"/>
  <c r="DL92" i="15"/>
  <c r="AF92" i="15"/>
  <c r="AQ92" i="15"/>
  <c r="P96" i="15"/>
  <c r="AW8" i="15"/>
  <c r="P35" i="15"/>
  <c r="DH63" i="15"/>
  <c r="CT63" i="15"/>
  <c r="CC63" i="15"/>
  <c r="CU63" i="15"/>
  <c r="DM63" i="15"/>
  <c r="BS63" i="15"/>
  <c r="BD63" i="15"/>
  <c r="AK63" i="15"/>
  <c r="DW63" i="15"/>
  <c r="CV63" i="15"/>
  <c r="CS63" i="15"/>
  <c r="CY63" i="15"/>
  <c r="AS63" i="15"/>
  <c r="CG63" i="15"/>
  <c r="CB63" i="15"/>
  <c r="CX63" i="15"/>
  <c r="BO63" i="15"/>
  <c r="AP63" i="15"/>
  <c r="AB63" i="15"/>
  <c r="CA63" i="15"/>
  <c r="BC63" i="15"/>
  <c r="BX63" i="15"/>
  <c r="BQ63" i="15"/>
  <c r="DS63" i="15"/>
  <c r="BT63" i="15"/>
  <c r="CN63" i="15"/>
  <c r="AZ63" i="15"/>
  <c r="DL63" i="15"/>
  <c r="DN63" i="15"/>
  <c r="DU63" i="15"/>
  <c r="CL63" i="15"/>
  <c r="AM63" i="15"/>
  <c r="CZ63" i="15"/>
  <c r="AX63" i="15"/>
  <c r="DQ63" i="15"/>
  <c r="BA63" i="15"/>
  <c r="AG63" i="15"/>
  <c r="CM63" i="15"/>
  <c r="AV63" i="15"/>
  <c r="DB63" i="15"/>
  <c r="DF63" i="15"/>
  <c r="CH63" i="15"/>
  <c r="DR63" i="15"/>
  <c r="BP63" i="15"/>
  <c r="BI63" i="15"/>
  <c r="AD63" i="15"/>
  <c r="DT63" i="15"/>
  <c r="BF63" i="15"/>
  <c r="BG63" i="15"/>
  <c r="AU63" i="15"/>
  <c r="BV63" i="15"/>
  <c r="DO63" i="15"/>
  <c r="AN63" i="15"/>
  <c r="BJ63" i="15"/>
  <c r="BU63" i="15"/>
  <c r="CQ63" i="15"/>
  <c r="CF63" i="15"/>
  <c r="CD63" i="15"/>
  <c r="AT63" i="15"/>
  <c r="BR63" i="15"/>
  <c r="DG63" i="15"/>
  <c r="AL63" i="15"/>
  <c r="DD63" i="15"/>
  <c r="AJ63" i="15"/>
  <c r="CI63" i="15"/>
  <c r="DK63" i="15"/>
  <c r="AA63" i="15"/>
  <c r="BB63" i="15"/>
  <c r="CE63" i="15"/>
  <c r="AI63" i="15"/>
  <c r="CK63" i="15"/>
  <c r="BE63" i="15"/>
  <c r="DC63" i="15"/>
  <c r="BW63" i="15"/>
  <c r="BH63" i="15"/>
  <c r="AH63" i="15"/>
  <c r="AY63" i="15"/>
  <c r="BY63" i="15"/>
  <c r="AW63" i="15"/>
  <c r="CP63" i="15"/>
  <c r="AQ63" i="15"/>
  <c r="AF63" i="15"/>
  <c r="CR63" i="15"/>
  <c r="AC63" i="15"/>
  <c r="CO63" i="15"/>
  <c r="DE63" i="15"/>
  <c r="P67" i="15"/>
  <c r="P79" i="15"/>
  <c r="BI102" i="15"/>
  <c r="BY102" i="15"/>
  <c r="CO102" i="15"/>
  <c r="DE102" i="15"/>
  <c r="DU102" i="15"/>
  <c r="AO102" i="15"/>
  <c r="BB102" i="15"/>
  <c r="BR102" i="15"/>
  <c r="CH102" i="15"/>
  <c r="CX102" i="15"/>
  <c r="DN102" i="15"/>
  <c r="BD102" i="15"/>
  <c r="CJ102" i="15"/>
  <c r="DP102" i="15"/>
  <c r="AR102" i="15"/>
  <c r="BW102" i="15"/>
  <c r="DC102" i="15"/>
  <c r="AI102" i="15"/>
  <c r="BH102" i="15"/>
  <c r="CN102" i="15"/>
  <c r="DT102" i="15"/>
  <c r="BS102" i="15"/>
  <c r="BK102" i="15"/>
  <c r="DG102" i="15"/>
  <c r="DO102" i="15"/>
  <c r="AW102" i="15"/>
  <c r="BM102" i="15"/>
  <c r="CC102" i="15"/>
  <c r="CS102" i="15"/>
  <c r="DI102" i="15"/>
  <c r="AC102" i="15"/>
  <c r="AS102" i="15"/>
  <c r="BF102" i="15"/>
  <c r="BV102" i="15"/>
  <c r="CL102" i="15"/>
  <c r="DB102" i="15"/>
  <c r="DR102" i="15"/>
  <c r="BL102" i="15"/>
  <c r="CR102" i="15"/>
  <c r="AB102" i="15"/>
  <c r="AY102" i="15"/>
  <c r="CE102" i="15"/>
  <c r="DK102" i="15"/>
  <c r="AN102" i="15"/>
  <c r="BP102" i="15"/>
  <c r="CV102" i="15"/>
  <c r="AE102" i="15"/>
  <c r="CY102" i="15"/>
  <c r="CQ102" i="15"/>
  <c r="AF102" i="15"/>
  <c r="DW102" i="15"/>
  <c r="BA102" i="15"/>
  <c r="CG102" i="15"/>
  <c r="DM102" i="15"/>
  <c r="AU102" i="15"/>
  <c r="BZ102" i="15"/>
  <c r="DF102" i="15"/>
  <c r="BT102" i="15"/>
  <c r="AH102" i="15"/>
  <c r="CM102" i="15"/>
  <c r="AT102" i="15"/>
  <c r="DD102" i="15"/>
  <c r="AA102" i="15"/>
  <c r="BC102" i="15"/>
  <c r="BQ102" i="15"/>
  <c r="AG102" i="15"/>
  <c r="CP102" i="15"/>
  <c r="CZ102" i="15"/>
  <c r="DS102" i="15"/>
  <c r="AJ102" i="15"/>
  <c r="BE102" i="15"/>
  <c r="CK102" i="15"/>
  <c r="DQ102" i="15"/>
  <c r="AX102" i="15"/>
  <c r="CD102" i="15"/>
  <c r="DJ102" i="15"/>
  <c r="CB102" i="15"/>
  <c r="AM102" i="15"/>
  <c r="CU102" i="15"/>
  <c r="AZ102" i="15"/>
  <c r="DL102" i="15"/>
  <c r="AL102" i="15"/>
  <c r="CI102" i="15"/>
  <c r="CW102" i="15"/>
  <c r="BJ102" i="15"/>
  <c r="DV102" i="15"/>
  <c r="BG102" i="15"/>
  <c r="BX102" i="15"/>
  <c r="AQ102" i="15"/>
  <c r="AK102" i="15"/>
  <c r="DH102" i="15"/>
  <c r="AP102" i="15"/>
  <c r="AV102" i="15"/>
  <c r="BN102" i="15"/>
  <c r="BO102" i="15"/>
  <c r="CA102" i="15"/>
  <c r="BU102" i="15"/>
  <c r="CT102" i="15"/>
  <c r="AD102" i="15"/>
  <c r="DA102" i="15"/>
  <c r="CF102" i="15"/>
  <c r="P4" i="15"/>
  <c r="P11" i="15"/>
  <c r="CG27" i="15"/>
  <c r="DU27" i="15"/>
  <c r="DB27" i="15"/>
  <c r="CR27" i="15"/>
  <c r="CI27" i="15"/>
  <c r="CB27" i="15"/>
  <c r="DP27" i="15"/>
  <c r="BD27" i="15"/>
  <c r="DJ27" i="15"/>
  <c r="CK27" i="15"/>
  <c r="BF27" i="15"/>
  <c r="DG27" i="15"/>
  <c r="CY27" i="15"/>
  <c r="CT27" i="15"/>
  <c r="CM27" i="15"/>
  <c r="AV27" i="15"/>
  <c r="CP27" i="15"/>
  <c r="AD27" i="15"/>
  <c r="AR27" i="15"/>
  <c r="AN27" i="15"/>
  <c r="BI27" i="15"/>
  <c r="CA27" i="15"/>
  <c r="AX27" i="15"/>
  <c r="DO27" i="15"/>
  <c r="AG27" i="15"/>
  <c r="AF27" i="15"/>
  <c r="CS27" i="15"/>
  <c r="CQ27" i="15"/>
  <c r="DN27" i="15"/>
  <c r="AL27" i="15"/>
  <c r="CH27" i="15"/>
  <c r="DK27" i="15"/>
  <c r="DW27" i="15"/>
  <c r="CW27" i="15"/>
  <c r="BQ27" i="15"/>
  <c r="CF27" i="15"/>
  <c r="BG27" i="15"/>
  <c r="BL27" i="15"/>
  <c r="AK27" i="15"/>
  <c r="AW27" i="15"/>
  <c r="DI27" i="15"/>
  <c r="DL27" i="15"/>
  <c r="AS27" i="15"/>
  <c r="CX27" i="15"/>
  <c r="BZ27" i="15"/>
  <c r="CV27" i="15"/>
  <c r="BY27" i="15"/>
  <c r="AH27" i="15"/>
  <c r="BN27" i="15"/>
  <c r="DC27" i="15"/>
  <c r="DR27" i="15"/>
  <c r="CO27" i="15"/>
  <c r="AM27" i="15"/>
  <c r="DA27" i="15"/>
  <c r="BB27" i="15"/>
  <c r="DV27" i="15"/>
  <c r="CZ27" i="15"/>
  <c r="AP27" i="15"/>
  <c r="AJ27" i="15"/>
  <c r="DE27" i="15"/>
  <c r="BO27" i="15"/>
  <c r="AY27" i="15"/>
  <c r="DS27" i="15"/>
  <c r="AT27" i="15"/>
  <c r="CC27" i="15"/>
  <c r="BV27" i="15"/>
  <c r="CJ27" i="15"/>
  <c r="CN27" i="15"/>
  <c r="BS27" i="15"/>
  <c r="CD27" i="15"/>
  <c r="DQ27" i="15"/>
  <c r="AB27" i="15"/>
  <c r="DH27" i="15"/>
  <c r="CU27" i="15"/>
  <c r="DF27" i="15"/>
  <c r="BK27" i="15"/>
  <c r="BA27" i="15"/>
  <c r="BM27" i="15"/>
  <c r="BP27" i="15"/>
  <c r="BC27" i="15"/>
  <c r="BW27" i="15"/>
  <c r="AI27" i="15"/>
  <c r="AA27" i="15"/>
  <c r="AZ27" i="15"/>
  <c r="AC27" i="15"/>
  <c r="BE27" i="15"/>
  <c r="CE27" i="15"/>
  <c r="CL27" i="15"/>
  <c r="AU27" i="15"/>
  <c r="BH27" i="15"/>
  <c r="DD27" i="15"/>
  <c r="BT27" i="15"/>
  <c r="BJ27" i="15"/>
  <c r="DM27" i="15"/>
  <c r="AQ27" i="15"/>
  <c r="DT27" i="15"/>
  <c r="AO27" i="15"/>
  <c r="BR27" i="15"/>
  <c r="BU27" i="15"/>
  <c r="AE27" i="15"/>
  <c r="BX27" i="15"/>
  <c r="BE47" i="15"/>
  <c r="CE47" i="15"/>
  <c r="CD47" i="15"/>
  <c r="CI47" i="15"/>
  <c r="BH47" i="15"/>
  <c r="BV47" i="15"/>
  <c r="BK47" i="15"/>
  <c r="BW47" i="15"/>
  <c r="CZ47" i="15"/>
  <c r="BD47" i="15"/>
  <c r="BS47" i="15"/>
  <c r="CT47" i="15"/>
  <c r="DQ47" i="15"/>
  <c r="DH47" i="15"/>
  <c r="AO47" i="15"/>
  <c r="AE47" i="15"/>
  <c r="BU47" i="15"/>
  <c r="CM47" i="15"/>
  <c r="DK47" i="15"/>
  <c r="BN47" i="15"/>
  <c r="DL47" i="15"/>
  <c r="CN47" i="15"/>
  <c r="BR47" i="15"/>
  <c r="BA47" i="15"/>
  <c r="DP47" i="15"/>
  <c r="AR47" i="15"/>
  <c r="DF47" i="15"/>
  <c r="CV47" i="15"/>
  <c r="CL47" i="15"/>
  <c r="CF47" i="15"/>
  <c r="CY47" i="15"/>
  <c r="AW47" i="15"/>
  <c r="AG47" i="15"/>
  <c r="AM47" i="15"/>
  <c r="DN47" i="15"/>
  <c r="CC47" i="15"/>
  <c r="BY47" i="15"/>
  <c r="AD47" i="15"/>
  <c r="BJ47" i="15"/>
  <c r="DG47" i="15"/>
  <c r="BL47" i="15"/>
  <c r="AB47" i="15"/>
  <c r="CP47" i="15"/>
  <c r="CJ47" i="15"/>
  <c r="DD47" i="15"/>
  <c r="CX47" i="15"/>
  <c r="CR47" i="15"/>
  <c r="DS47" i="15"/>
  <c r="AX47" i="15"/>
  <c r="AU47" i="15"/>
  <c r="AY47" i="15"/>
  <c r="BF47" i="15"/>
  <c r="DR47" i="15"/>
  <c r="DW47" i="15"/>
  <c r="BX47" i="15"/>
  <c r="CB47" i="15"/>
  <c r="AH47" i="15"/>
  <c r="BZ47" i="15"/>
  <c r="CQ47" i="15"/>
  <c r="BQ47" i="15"/>
  <c r="CG47" i="15"/>
  <c r="AJ47" i="15"/>
  <c r="DJ47" i="15"/>
  <c r="DT47" i="15"/>
  <c r="AC47" i="15"/>
  <c r="AN47" i="15"/>
  <c r="CA47" i="15"/>
  <c r="CS47" i="15"/>
  <c r="AL47" i="15"/>
  <c r="CK47" i="15"/>
  <c r="DO47" i="15"/>
  <c r="AP47" i="15"/>
  <c r="DE47" i="15"/>
  <c r="DU47" i="15"/>
  <c r="DA47" i="15"/>
  <c r="BB47" i="15"/>
  <c r="CU47" i="15"/>
  <c r="BT47" i="15"/>
  <c r="AZ47" i="15"/>
  <c r="DI47" i="15"/>
  <c r="AT47" i="15"/>
  <c r="AI47" i="15"/>
  <c r="AV47" i="15"/>
  <c r="BP47" i="15"/>
  <c r="CH47" i="15"/>
  <c r="DV47" i="15"/>
  <c r="BI47" i="15"/>
  <c r="AA47" i="15"/>
  <c r="AF47" i="15"/>
  <c r="DC47" i="15"/>
  <c r="DM47" i="15"/>
  <c r="BO47" i="15"/>
  <c r="BC47" i="15"/>
  <c r="AS47" i="15"/>
  <c r="AQ47" i="15"/>
  <c r="DB47" i="15"/>
  <c r="BG47" i="15"/>
  <c r="BM47" i="15"/>
  <c r="CO47" i="15"/>
  <c r="AK47" i="15"/>
  <c r="CW47" i="15"/>
  <c r="BA91" i="15"/>
  <c r="BQ91" i="15"/>
  <c r="CG91" i="15"/>
  <c r="CW91" i="15"/>
  <c r="DM91" i="15"/>
  <c r="AG91" i="15"/>
  <c r="AX91" i="15"/>
  <c r="BN91" i="15"/>
  <c r="CD91" i="15"/>
  <c r="CT91" i="15"/>
  <c r="DJ91" i="15"/>
  <c r="AV91" i="15"/>
  <c r="CB91" i="15"/>
  <c r="DH91" i="15"/>
  <c r="AN91" i="15"/>
  <c r="BO91" i="15"/>
  <c r="CU91" i="15"/>
  <c r="AE91" i="15"/>
  <c r="BH91" i="15"/>
  <c r="CN91" i="15"/>
  <c r="DT91" i="15"/>
  <c r="AQ91" i="15"/>
  <c r="AH91" i="15"/>
  <c r="AU91" i="15"/>
  <c r="AM91" i="15"/>
  <c r="BE91" i="15"/>
  <c r="BU91" i="15"/>
  <c r="CK91" i="15"/>
  <c r="DA91" i="15"/>
  <c r="DQ91" i="15"/>
  <c r="AK91" i="15"/>
  <c r="BB91" i="15"/>
  <c r="BR91" i="15"/>
  <c r="CH91" i="15"/>
  <c r="CX91" i="15"/>
  <c r="DN91" i="15"/>
  <c r="BD91" i="15"/>
  <c r="CJ91" i="15"/>
  <c r="DP91" i="15"/>
  <c r="AT91" i="15"/>
  <c r="BW91" i="15"/>
  <c r="DC91" i="15"/>
  <c r="AJ91" i="15"/>
  <c r="BP91" i="15"/>
  <c r="CV91" i="15"/>
  <c r="AA91" i="15"/>
  <c r="BC91" i="15"/>
  <c r="BS91" i="15"/>
  <c r="BK91" i="15"/>
  <c r="AR91" i="15"/>
  <c r="BI91" i="15"/>
  <c r="BY91" i="15"/>
  <c r="CO91" i="15"/>
  <c r="DE91" i="15"/>
  <c r="DU91" i="15"/>
  <c r="AO91" i="15"/>
  <c r="BF91" i="15"/>
  <c r="BV91" i="15"/>
  <c r="CL91" i="15"/>
  <c r="DB91" i="15"/>
  <c r="DR91" i="15"/>
  <c r="BL91" i="15"/>
  <c r="CR91" i="15"/>
  <c r="AD91" i="15"/>
  <c r="AY91" i="15"/>
  <c r="CE91" i="15"/>
  <c r="DK91" i="15"/>
  <c r="AP91" i="15"/>
  <c r="BX91" i="15"/>
  <c r="DD91" i="15"/>
  <c r="AF91" i="15"/>
  <c r="CI91" i="15"/>
  <c r="CY91" i="15"/>
  <c r="CQ91" i="15"/>
  <c r="DG91" i="15"/>
  <c r="AW91" i="15"/>
  <c r="BM91" i="15"/>
  <c r="CC91" i="15"/>
  <c r="CS91" i="15"/>
  <c r="DI91" i="15"/>
  <c r="AC91" i="15"/>
  <c r="AS91" i="15"/>
  <c r="BJ91" i="15"/>
  <c r="BZ91" i="15"/>
  <c r="CP91" i="15"/>
  <c r="DF91" i="15"/>
  <c r="DV91" i="15"/>
  <c r="BT91" i="15"/>
  <c r="CZ91" i="15"/>
  <c r="AI91" i="15"/>
  <c r="BG91" i="15"/>
  <c r="CM91" i="15"/>
  <c r="DS91" i="15"/>
  <c r="AZ91" i="15"/>
  <c r="CF91" i="15"/>
  <c r="DL91" i="15"/>
  <c r="AL91" i="15"/>
  <c r="DO91" i="15"/>
  <c r="CA91" i="15"/>
  <c r="DW91" i="15"/>
  <c r="AB91" i="15"/>
  <c r="P7" i="15"/>
  <c r="AU9" i="15"/>
  <c r="AV9" i="15"/>
  <c r="W4" i="15"/>
  <c r="S4" i="15"/>
  <c r="T4" i="15"/>
  <c r="X4" i="15"/>
  <c r="V4" i="15"/>
  <c r="U4" i="15"/>
  <c r="K104" i="15"/>
  <c r="DX23" i="15"/>
  <c r="EB23" i="15"/>
  <c r="EF23" i="15"/>
  <c r="EJ23" i="15"/>
  <c r="EN23" i="15"/>
  <c r="ER23" i="15"/>
  <c r="EV23" i="15"/>
  <c r="EZ23" i="15"/>
  <c r="FD23" i="15"/>
  <c r="FH23" i="15"/>
  <c r="FL23" i="15"/>
  <c r="FP23" i="15"/>
  <c r="FT23" i="15"/>
  <c r="FX23" i="15"/>
  <c r="GB23" i="15"/>
  <c r="GF23" i="15"/>
  <c r="GJ23" i="15"/>
  <c r="GN23" i="15"/>
  <c r="GR23" i="15"/>
  <c r="GV23" i="15"/>
  <c r="GZ23" i="15"/>
  <c r="HD23" i="15"/>
  <c r="HH23" i="15"/>
  <c r="HL23" i="15"/>
  <c r="HP23" i="15"/>
  <c r="HT23" i="15"/>
  <c r="DY23" i="15"/>
  <c r="EC23" i="15"/>
  <c r="EG23" i="15"/>
  <c r="EK23" i="15"/>
  <c r="EO23" i="15"/>
  <c r="ES23" i="15"/>
  <c r="EW23" i="15"/>
  <c r="FA23" i="15"/>
  <c r="FE23" i="15"/>
  <c r="FI23" i="15"/>
  <c r="FM23" i="15"/>
  <c r="FQ23" i="15"/>
  <c r="FU23" i="15"/>
  <c r="FY23" i="15"/>
  <c r="GC23" i="15"/>
  <c r="GG23" i="15"/>
  <c r="GK23" i="15"/>
  <c r="GO23" i="15"/>
  <c r="GS23" i="15"/>
  <c r="GW23" i="15"/>
  <c r="HA23" i="15"/>
  <c r="HE23" i="15"/>
  <c r="HI23" i="15"/>
  <c r="HM23" i="15"/>
  <c r="HQ23" i="15"/>
  <c r="DZ23" i="15"/>
  <c r="ED23" i="15"/>
  <c r="EH23" i="15"/>
  <c r="EL23" i="15"/>
  <c r="EP23" i="15"/>
  <c r="ET23" i="15"/>
  <c r="EX23" i="15"/>
  <c r="EM23" i="15"/>
  <c r="FB23" i="15"/>
  <c r="FJ23" i="15"/>
  <c r="FR23" i="15"/>
  <c r="FZ23" i="15"/>
  <c r="GH23" i="15"/>
  <c r="GP23" i="15"/>
  <c r="GX23" i="15"/>
  <c r="HF23" i="15"/>
  <c r="HN23" i="15"/>
  <c r="EA23" i="15"/>
  <c r="EQ23" i="15"/>
  <c r="FC23" i="15"/>
  <c r="FK23" i="15"/>
  <c r="FS23" i="15"/>
  <c r="GA23" i="15"/>
  <c r="GI23" i="15"/>
  <c r="GQ23" i="15"/>
  <c r="GY23" i="15"/>
  <c r="HG23" i="15"/>
  <c r="HO23" i="15"/>
  <c r="EE23" i="15"/>
  <c r="EU23" i="15"/>
  <c r="FF23" i="15"/>
  <c r="FN23" i="15"/>
  <c r="FV23" i="15"/>
  <c r="GD23" i="15"/>
  <c r="GL23" i="15"/>
  <c r="GT23" i="15"/>
  <c r="HB23" i="15"/>
  <c r="HJ23" i="15"/>
  <c r="HR23" i="15"/>
  <c r="FG23" i="15"/>
  <c r="GM23" i="15"/>
  <c r="HS23" i="15"/>
  <c r="FO23" i="15"/>
  <c r="GU23" i="15"/>
  <c r="EI23" i="15"/>
  <c r="FW23" i="15"/>
  <c r="HC23" i="15"/>
  <c r="EY23" i="15"/>
  <c r="GE23" i="15"/>
  <c r="HK23" i="15"/>
  <c r="P23" i="15"/>
  <c r="DZ47" i="15"/>
  <c r="ED47" i="15"/>
  <c r="EH47" i="15"/>
  <c r="EL47" i="15"/>
  <c r="EP47" i="15"/>
  <c r="ET47" i="15"/>
  <c r="EX47" i="15"/>
  <c r="FB47" i="15"/>
  <c r="FF47" i="15"/>
  <c r="FJ47" i="15"/>
  <c r="FN47" i="15"/>
  <c r="FR47" i="15"/>
  <c r="FV47" i="15"/>
  <c r="FZ47" i="15"/>
  <c r="GD47" i="15"/>
  <c r="GH47" i="15"/>
  <c r="GL47" i="15"/>
  <c r="GP47" i="15"/>
  <c r="GT47" i="15"/>
  <c r="GX47" i="15"/>
  <c r="HB47" i="15"/>
  <c r="HF47" i="15"/>
  <c r="HJ47" i="15"/>
  <c r="HN47" i="15"/>
  <c r="HR47" i="15"/>
  <c r="EA47" i="15"/>
  <c r="EE47" i="15"/>
  <c r="EI47" i="15"/>
  <c r="EM47" i="15"/>
  <c r="EQ47" i="15"/>
  <c r="EU47" i="15"/>
  <c r="EY47" i="15"/>
  <c r="FC47" i="15"/>
  <c r="FG47" i="15"/>
  <c r="FK47" i="15"/>
  <c r="FO47" i="15"/>
  <c r="FS47" i="15"/>
  <c r="FW47" i="15"/>
  <c r="GA47" i="15"/>
  <c r="GE47" i="15"/>
  <c r="GI47" i="15"/>
  <c r="GM47" i="15"/>
  <c r="GQ47" i="15"/>
  <c r="GU47" i="15"/>
  <c r="GY47" i="15"/>
  <c r="HC47" i="15"/>
  <c r="HG47" i="15"/>
  <c r="HK47" i="15"/>
  <c r="HO47" i="15"/>
  <c r="HS47" i="15"/>
  <c r="DX47" i="15"/>
  <c r="EB47" i="15"/>
  <c r="EF47" i="15"/>
  <c r="EJ47" i="15"/>
  <c r="EN47" i="15"/>
  <c r="ER47" i="15"/>
  <c r="EV47" i="15"/>
  <c r="EZ47" i="15"/>
  <c r="FD47" i="15"/>
  <c r="FH47" i="15"/>
  <c r="FL47" i="15"/>
  <c r="FP47" i="15"/>
  <c r="FT47" i="15"/>
  <c r="FX47" i="15"/>
  <c r="GB47" i="15"/>
  <c r="GF47" i="15"/>
  <c r="GJ47" i="15"/>
  <c r="GN47" i="15"/>
  <c r="GR47" i="15"/>
  <c r="GV47" i="15"/>
  <c r="GZ47" i="15"/>
  <c r="HD47" i="15"/>
  <c r="HH47" i="15"/>
  <c r="HL47" i="15"/>
  <c r="HP47" i="15"/>
  <c r="HT47" i="15"/>
  <c r="EG47" i="15"/>
  <c r="EW47" i="15"/>
  <c r="FM47" i="15"/>
  <c r="GC47" i="15"/>
  <c r="GS47" i="15"/>
  <c r="HI47" i="15"/>
  <c r="EK47" i="15"/>
  <c r="FA47" i="15"/>
  <c r="FQ47" i="15"/>
  <c r="GG47" i="15"/>
  <c r="GW47" i="15"/>
  <c r="HM47" i="15"/>
  <c r="DY47" i="15"/>
  <c r="EO47" i="15"/>
  <c r="FE47" i="15"/>
  <c r="FU47" i="15"/>
  <c r="GK47" i="15"/>
  <c r="HA47" i="15"/>
  <c r="HQ47" i="15"/>
  <c r="FY47" i="15"/>
  <c r="EC47" i="15"/>
  <c r="GO47" i="15"/>
  <c r="ES47" i="15"/>
  <c r="HE47" i="15"/>
  <c r="FI47" i="15"/>
  <c r="P47" i="15"/>
  <c r="AV83" i="15"/>
  <c r="BL83" i="15"/>
  <c r="CB83" i="15"/>
  <c r="CR83" i="15"/>
  <c r="DH83" i="15"/>
  <c r="AW83" i="15"/>
  <c r="BM83" i="15"/>
  <c r="CC83" i="15"/>
  <c r="CS83" i="15"/>
  <c r="DI83" i="15"/>
  <c r="AX83" i="15"/>
  <c r="CD83" i="15"/>
  <c r="DJ83" i="15"/>
  <c r="AK83" i="15"/>
  <c r="BG83" i="15"/>
  <c r="CM83" i="15"/>
  <c r="DS83" i="15"/>
  <c r="CY83" i="15"/>
  <c r="AN83" i="15"/>
  <c r="CP83" i="15"/>
  <c r="AJ83" i="15"/>
  <c r="CA83" i="15"/>
  <c r="AA83" i="15"/>
  <c r="CH83" i="15"/>
  <c r="AM83" i="15"/>
  <c r="BR83" i="15"/>
  <c r="AZ83" i="15"/>
  <c r="BP83" i="15"/>
  <c r="CF83" i="15"/>
  <c r="CV83" i="15"/>
  <c r="DL83" i="15"/>
  <c r="BA83" i="15"/>
  <c r="BQ83" i="15"/>
  <c r="CG83" i="15"/>
  <c r="CW83" i="15"/>
  <c r="DM83" i="15"/>
  <c r="BF83" i="15"/>
  <c r="CL83" i="15"/>
  <c r="DR83" i="15"/>
  <c r="AO83" i="15"/>
  <c r="BO83" i="15"/>
  <c r="CU83" i="15"/>
  <c r="BC83" i="15"/>
  <c r="DO83" i="15"/>
  <c r="AT83" i="15"/>
  <c r="DF83" i="15"/>
  <c r="AP83" i="15"/>
  <c r="CQ83" i="15"/>
  <c r="AF83" i="15"/>
  <c r="AR83" i="15"/>
  <c r="CX83" i="15"/>
  <c r="BD83" i="15"/>
  <c r="BT83" i="15"/>
  <c r="CJ83" i="15"/>
  <c r="CZ83" i="15"/>
  <c r="DP83" i="15"/>
  <c r="BE83" i="15"/>
  <c r="BU83" i="15"/>
  <c r="CK83" i="15"/>
  <c r="DA83" i="15"/>
  <c r="DQ83" i="15"/>
  <c r="BN83" i="15"/>
  <c r="CT83" i="15"/>
  <c r="AC83" i="15"/>
  <c r="AS83" i="15"/>
  <c r="BW83" i="15"/>
  <c r="DC83" i="15"/>
  <c r="BS83" i="15"/>
  <c r="AD83" i="15"/>
  <c r="BJ83" i="15"/>
  <c r="DV83" i="15"/>
  <c r="AU83" i="15"/>
  <c r="DG83" i="15"/>
  <c r="AL83" i="15"/>
  <c r="BB83" i="15"/>
  <c r="AB83" i="15"/>
  <c r="BH83" i="15"/>
  <c r="BX83" i="15"/>
  <c r="CN83" i="15"/>
  <c r="DD83" i="15"/>
  <c r="DT83" i="15"/>
  <c r="BI83" i="15"/>
  <c r="BY83" i="15"/>
  <c r="CO83" i="15"/>
  <c r="DE83" i="15"/>
  <c r="DU83" i="15"/>
  <c r="BV83" i="15"/>
  <c r="DB83" i="15"/>
  <c r="AG83" i="15"/>
  <c r="AY83" i="15"/>
  <c r="CE83" i="15"/>
  <c r="DK83" i="15"/>
  <c r="CI83" i="15"/>
  <c r="AI83" i="15"/>
  <c r="BZ83" i="15"/>
  <c r="AE83" i="15"/>
  <c r="BK83" i="15"/>
  <c r="DW83" i="15"/>
  <c r="AQ83" i="15"/>
  <c r="AH83" i="15"/>
  <c r="DN83" i="15"/>
  <c r="BA99" i="15"/>
  <c r="BQ99" i="15"/>
  <c r="CG99" i="15"/>
  <c r="CW99" i="15"/>
  <c r="DM99" i="15"/>
  <c r="AG99" i="15"/>
  <c r="AX99" i="15"/>
  <c r="BN99" i="15"/>
  <c r="CD99" i="15"/>
  <c r="CT99" i="15"/>
  <c r="DJ99" i="15"/>
  <c r="AV99" i="15"/>
  <c r="CB99" i="15"/>
  <c r="DH99" i="15"/>
  <c r="AN99" i="15"/>
  <c r="BO99" i="15"/>
  <c r="CU99" i="15"/>
  <c r="AE99" i="15"/>
  <c r="AZ99" i="15"/>
  <c r="CF99" i="15"/>
  <c r="DL99" i="15"/>
  <c r="AL99" i="15"/>
  <c r="DO99" i="15"/>
  <c r="CA99" i="15"/>
  <c r="DW99" i="15"/>
  <c r="BE99" i="15"/>
  <c r="BU99" i="15"/>
  <c r="CK99" i="15"/>
  <c r="DA99" i="15"/>
  <c r="DQ99" i="15"/>
  <c r="AK99" i="15"/>
  <c r="BB99" i="15"/>
  <c r="BR99" i="15"/>
  <c r="CH99" i="15"/>
  <c r="CX99" i="15"/>
  <c r="DN99" i="15"/>
  <c r="BD99" i="15"/>
  <c r="CJ99" i="15"/>
  <c r="DP99" i="15"/>
  <c r="AT99" i="15"/>
  <c r="BW99" i="15"/>
  <c r="DC99" i="15"/>
  <c r="AJ99" i="15"/>
  <c r="BH99" i="15"/>
  <c r="CN99" i="15"/>
  <c r="DT99" i="15"/>
  <c r="AQ99" i="15"/>
  <c r="AR99" i="15"/>
  <c r="DG99" i="15"/>
  <c r="AB99" i="15"/>
  <c r="BI99" i="15"/>
  <c r="BY99" i="15"/>
  <c r="CO99" i="15"/>
  <c r="DE99" i="15"/>
  <c r="DU99" i="15"/>
  <c r="AO99" i="15"/>
  <c r="BF99" i="15"/>
  <c r="BV99" i="15"/>
  <c r="CL99" i="15"/>
  <c r="DB99" i="15"/>
  <c r="DR99" i="15"/>
  <c r="BL99" i="15"/>
  <c r="CR99" i="15"/>
  <c r="AD99" i="15"/>
  <c r="AY99" i="15"/>
  <c r="CE99" i="15"/>
  <c r="DK99" i="15"/>
  <c r="AP99" i="15"/>
  <c r="BP99" i="15"/>
  <c r="CV99" i="15"/>
  <c r="AA99" i="15"/>
  <c r="BC99" i="15"/>
  <c r="BS99" i="15"/>
  <c r="BK99" i="15"/>
  <c r="CY99" i="15"/>
  <c r="AW99" i="15"/>
  <c r="BM99" i="15"/>
  <c r="CC99" i="15"/>
  <c r="CS99" i="15"/>
  <c r="DI99" i="15"/>
  <c r="AC99" i="15"/>
  <c r="AS99" i="15"/>
  <c r="BJ99" i="15"/>
  <c r="BZ99" i="15"/>
  <c r="CP99" i="15"/>
  <c r="DF99" i="15"/>
  <c r="DV99" i="15"/>
  <c r="BT99" i="15"/>
  <c r="CZ99" i="15"/>
  <c r="AI99" i="15"/>
  <c r="BG99" i="15"/>
  <c r="CM99" i="15"/>
  <c r="DS99" i="15"/>
  <c r="AU99" i="15"/>
  <c r="BX99" i="15"/>
  <c r="DD99" i="15"/>
  <c r="AF99" i="15"/>
  <c r="CI99" i="15"/>
  <c r="AH99" i="15"/>
  <c r="CQ99" i="15"/>
  <c r="AM99" i="15"/>
  <c r="S7" i="15"/>
  <c r="X7" i="15"/>
  <c r="U7" i="15"/>
  <c r="V7" i="15"/>
  <c r="T7" i="15"/>
  <c r="P10" i="15"/>
  <c r="W10" i="15"/>
  <c r="U10" i="15"/>
  <c r="X10" i="15"/>
  <c r="T10" i="15"/>
  <c r="S10" i="15"/>
  <c r="V10" i="15"/>
  <c r="DZ43" i="15"/>
  <c r="ED43" i="15"/>
  <c r="EH43" i="15"/>
  <c r="EL43" i="15"/>
  <c r="EP43" i="15"/>
  <c r="ET43" i="15"/>
  <c r="EX43" i="15"/>
  <c r="FB43" i="15"/>
  <c r="FF43" i="15"/>
  <c r="FJ43" i="15"/>
  <c r="FN43" i="15"/>
  <c r="FR43" i="15"/>
  <c r="FV43" i="15"/>
  <c r="FZ43" i="15"/>
  <c r="GD43" i="15"/>
  <c r="GH43" i="15"/>
  <c r="GL43" i="15"/>
  <c r="GP43" i="15"/>
  <c r="GT43" i="15"/>
  <c r="GX43" i="15"/>
  <c r="HB43" i="15"/>
  <c r="HF43" i="15"/>
  <c r="HJ43" i="15"/>
  <c r="HN43" i="15"/>
  <c r="HR43" i="15"/>
  <c r="EA43" i="15"/>
  <c r="EE43" i="15"/>
  <c r="EI43" i="15"/>
  <c r="EM43" i="15"/>
  <c r="EQ43" i="15"/>
  <c r="EU43" i="15"/>
  <c r="EY43" i="15"/>
  <c r="FC43" i="15"/>
  <c r="FG43" i="15"/>
  <c r="FK43" i="15"/>
  <c r="FO43" i="15"/>
  <c r="FS43" i="15"/>
  <c r="FW43" i="15"/>
  <c r="GA43" i="15"/>
  <c r="GE43" i="15"/>
  <c r="GI43" i="15"/>
  <c r="GM43" i="15"/>
  <c r="GQ43" i="15"/>
  <c r="GU43" i="15"/>
  <c r="GY43" i="15"/>
  <c r="HC43" i="15"/>
  <c r="HG43" i="15"/>
  <c r="HK43" i="15"/>
  <c r="HO43" i="15"/>
  <c r="HS43" i="15"/>
  <c r="DX43" i="15"/>
  <c r="EB43" i="15"/>
  <c r="EF43" i="15"/>
  <c r="EJ43" i="15"/>
  <c r="EN43" i="15"/>
  <c r="ER43" i="15"/>
  <c r="EV43" i="15"/>
  <c r="EZ43" i="15"/>
  <c r="FD43" i="15"/>
  <c r="FH43" i="15"/>
  <c r="FL43" i="15"/>
  <c r="FP43" i="15"/>
  <c r="FT43" i="15"/>
  <c r="FX43" i="15"/>
  <c r="GB43" i="15"/>
  <c r="GF43" i="15"/>
  <c r="GJ43" i="15"/>
  <c r="GN43" i="15"/>
  <c r="GR43" i="15"/>
  <c r="GV43" i="15"/>
  <c r="GZ43" i="15"/>
  <c r="HD43" i="15"/>
  <c r="HH43" i="15"/>
  <c r="HL43" i="15"/>
  <c r="HP43" i="15"/>
  <c r="HT43" i="15"/>
  <c r="EK43" i="15"/>
  <c r="FA43" i="15"/>
  <c r="FQ43" i="15"/>
  <c r="GG43" i="15"/>
  <c r="GW43" i="15"/>
  <c r="HM43" i="15"/>
  <c r="DY43" i="15"/>
  <c r="EO43" i="15"/>
  <c r="FE43" i="15"/>
  <c r="FU43" i="15"/>
  <c r="GK43" i="15"/>
  <c r="HA43" i="15"/>
  <c r="HQ43" i="15"/>
  <c r="EC43" i="15"/>
  <c r="ES43" i="15"/>
  <c r="FI43" i="15"/>
  <c r="FY43" i="15"/>
  <c r="GO43" i="15"/>
  <c r="HE43" i="15"/>
  <c r="EG43" i="15"/>
  <c r="GS43" i="15"/>
  <c r="EW43" i="15"/>
  <c r="HI43" i="15"/>
  <c r="FM43" i="15"/>
  <c r="GC43" i="15"/>
  <c r="P43" i="15"/>
  <c r="DR71" i="15"/>
  <c r="DF71" i="15"/>
  <c r="DK71" i="15"/>
  <c r="BA71" i="15"/>
  <c r="AR71" i="15"/>
  <c r="AU71" i="15"/>
  <c r="AB71" i="15"/>
  <c r="DV71" i="15"/>
  <c r="BT71" i="15"/>
  <c r="CV71" i="15"/>
  <c r="AY71" i="15"/>
  <c r="AM71" i="15"/>
  <c r="BR71" i="15"/>
  <c r="DN71" i="15"/>
  <c r="DW71" i="15"/>
  <c r="AV71" i="15"/>
  <c r="DH71" i="15"/>
  <c r="CS71" i="15"/>
  <c r="DJ71" i="15"/>
  <c r="DS71" i="15"/>
  <c r="AF71" i="15"/>
  <c r="DT71" i="15"/>
  <c r="BF71" i="15"/>
  <c r="DC71" i="15"/>
  <c r="BZ71" i="15"/>
  <c r="BI71" i="15"/>
  <c r="AO71" i="15"/>
  <c r="CA71" i="15"/>
  <c r="BU71" i="15"/>
  <c r="AS71" i="15"/>
  <c r="AN71" i="15"/>
  <c r="BV71" i="15"/>
  <c r="BW71" i="15"/>
  <c r="BN71" i="15"/>
  <c r="AZ71" i="15"/>
  <c r="CH71" i="15"/>
  <c r="BB71" i="15"/>
  <c r="AE71" i="15"/>
  <c r="CB71" i="15"/>
  <c r="BM71" i="15"/>
  <c r="AX71" i="15"/>
  <c r="BG71" i="15"/>
  <c r="AJ71" i="15"/>
  <c r="CF71" i="15"/>
  <c r="CK71" i="15"/>
  <c r="AG71" i="15"/>
  <c r="BS71" i="15"/>
  <c r="CJ71" i="15"/>
  <c r="DQ71" i="15"/>
  <c r="AH71" i="15"/>
  <c r="CN71" i="15"/>
  <c r="DU71" i="15"/>
  <c r="AT71" i="15"/>
  <c r="DA71" i="15"/>
  <c r="CX71" i="15"/>
  <c r="CP71" i="15"/>
  <c r="CC71" i="15"/>
  <c r="CM71" i="15"/>
  <c r="CZ71" i="15"/>
  <c r="BO71" i="15"/>
  <c r="DL71" i="15"/>
  <c r="CI71" i="15"/>
  <c r="DB71" i="15"/>
  <c r="AD71" i="15"/>
  <c r="BX71" i="15"/>
  <c r="DO71" i="15"/>
  <c r="AA71" i="15"/>
  <c r="BL71" i="15"/>
  <c r="DI71" i="15"/>
  <c r="AP71" i="15"/>
  <c r="BQ71" i="15"/>
  <c r="AL71" i="15"/>
  <c r="CO71" i="15"/>
  <c r="BP71" i="15"/>
  <c r="CU71" i="15"/>
  <c r="AC71" i="15"/>
  <c r="DG71" i="15"/>
  <c r="CG71" i="15"/>
  <c r="BJ71" i="15"/>
  <c r="AQ71" i="15"/>
  <c r="CR71" i="15"/>
  <c r="CD71" i="15"/>
  <c r="CY71" i="15"/>
  <c r="DE71" i="15"/>
  <c r="CQ71" i="15"/>
  <c r="CL71" i="15"/>
  <c r="DP71" i="15"/>
  <c r="BC71" i="15"/>
  <c r="DM71" i="15"/>
  <c r="BY71" i="15"/>
  <c r="DD71" i="15"/>
  <c r="AI71" i="15"/>
  <c r="BK71" i="15"/>
  <c r="AW71" i="15"/>
  <c r="AK71" i="15"/>
  <c r="BH71" i="15"/>
  <c r="CT71" i="15"/>
  <c r="BD71" i="15"/>
  <c r="CE71" i="15"/>
  <c r="CW71" i="15"/>
  <c r="BE71" i="15"/>
  <c r="AE15" i="15"/>
  <c r="DK15" i="15"/>
  <c r="DV15" i="15"/>
  <c r="AU15" i="15"/>
  <c r="CW15" i="15"/>
  <c r="BR15" i="15"/>
  <c r="AB15" i="15"/>
  <c r="BG15" i="15"/>
  <c r="AJ15" i="15"/>
  <c r="DI15" i="15"/>
  <c r="DU15" i="15"/>
  <c r="CH15" i="15"/>
  <c r="BV15" i="15"/>
  <c r="AK15" i="15"/>
  <c r="BQ15" i="15"/>
  <c r="AQ15" i="15"/>
  <c r="DG15" i="15"/>
  <c r="DB15" i="15"/>
  <c r="BM15" i="15"/>
  <c r="BH15" i="15"/>
  <c r="AG15" i="15"/>
  <c r="BW15" i="15"/>
  <c r="CL15" i="15"/>
  <c r="CF15" i="15"/>
  <c r="DP15" i="15"/>
  <c r="AR15" i="15"/>
  <c r="AV15" i="15"/>
  <c r="BU15" i="15"/>
  <c r="DE15" i="15"/>
  <c r="CE15" i="15"/>
  <c r="BI15" i="15"/>
  <c r="BZ15" i="15"/>
  <c r="CK15" i="15"/>
  <c r="DJ15" i="15"/>
  <c r="BO15" i="15"/>
  <c r="AM15" i="15"/>
  <c r="DL15" i="15"/>
  <c r="BT15" i="15"/>
  <c r="BK15" i="15"/>
  <c r="DW15" i="15"/>
  <c r="BB15" i="15"/>
  <c r="CX15" i="15"/>
  <c r="BJ15" i="15"/>
  <c r="AD15" i="15"/>
  <c r="CU15" i="15"/>
  <c r="DM15" i="15"/>
  <c r="AW15" i="15"/>
  <c r="DD15" i="15"/>
  <c r="AN15" i="15"/>
  <c r="CB15" i="15"/>
  <c r="BN15" i="15"/>
  <c r="AH15" i="15"/>
  <c r="DC15" i="15"/>
  <c r="CZ15" i="15"/>
  <c r="CJ15" i="15"/>
  <c r="CM15" i="15"/>
  <c r="BD15" i="15"/>
  <c r="CC15" i="15"/>
  <c r="BP15" i="15"/>
  <c r="AA15" i="15"/>
  <c r="CA15" i="15"/>
  <c r="BL15" i="15"/>
  <c r="CD15" i="15"/>
  <c r="BE15" i="15"/>
  <c r="AX15" i="15"/>
  <c r="AT15" i="15"/>
  <c r="DO15" i="15"/>
  <c r="BX15" i="15"/>
  <c r="DA15" i="15"/>
  <c r="AO15" i="15"/>
  <c r="BS15" i="15"/>
  <c r="DR15" i="15"/>
  <c r="DT15" i="15"/>
  <c r="AF15" i="15"/>
  <c r="BA15" i="15"/>
  <c r="CO15" i="15"/>
  <c r="AC15" i="15"/>
  <c r="AS15" i="15"/>
  <c r="DH15" i="15"/>
  <c r="CI15" i="15"/>
  <c r="AI15" i="15"/>
  <c r="CQ15" i="15"/>
  <c r="CG15" i="15"/>
  <c r="DF15" i="15"/>
  <c r="CP15" i="15"/>
  <c r="CN15" i="15"/>
  <c r="BC15" i="15"/>
  <c r="BF15" i="15"/>
  <c r="DN15" i="15"/>
  <c r="CT15" i="15"/>
  <c r="AP15" i="15"/>
  <c r="CY15" i="15"/>
  <c r="CS15" i="15"/>
  <c r="CV15" i="15"/>
  <c r="AY15" i="15"/>
  <c r="CR15" i="15"/>
  <c r="BY15" i="15"/>
  <c r="AL15" i="15"/>
  <c r="DQ15" i="15"/>
  <c r="AZ15" i="15"/>
  <c r="DS15" i="15"/>
  <c r="DZ83" i="15"/>
  <c r="ED83" i="15"/>
  <c r="EH83" i="15"/>
  <c r="EL83" i="15"/>
  <c r="EP83" i="15"/>
  <c r="ET83" i="15"/>
  <c r="EX83" i="15"/>
  <c r="FB83" i="15"/>
  <c r="FF83" i="15"/>
  <c r="FJ83" i="15"/>
  <c r="FN83" i="15"/>
  <c r="FR83" i="15"/>
  <c r="FV83" i="15"/>
  <c r="FZ83" i="15"/>
  <c r="GD83" i="15"/>
  <c r="GH83" i="15"/>
  <c r="GL83" i="15"/>
  <c r="GP83" i="15"/>
  <c r="GT83" i="15"/>
  <c r="GX83" i="15"/>
  <c r="HB83" i="15"/>
  <c r="HF83" i="15"/>
  <c r="HJ83" i="15"/>
  <c r="HN83" i="15"/>
  <c r="HR83" i="15"/>
  <c r="EA83" i="15"/>
  <c r="EE83" i="15"/>
  <c r="EI83" i="15"/>
  <c r="EM83" i="15"/>
  <c r="EQ83" i="15"/>
  <c r="EU83" i="15"/>
  <c r="EY83" i="15"/>
  <c r="FC83" i="15"/>
  <c r="FG83" i="15"/>
  <c r="FK83" i="15"/>
  <c r="FO83" i="15"/>
  <c r="FS83" i="15"/>
  <c r="FW83" i="15"/>
  <c r="GA83" i="15"/>
  <c r="GE83" i="15"/>
  <c r="GI83" i="15"/>
  <c r="GM83" i="15"/>
  <c r="GQ83" i="15"/>
  <c r="GU83" i="15"/>
  <c r="GY83" i="15"/>
  <c r="HC83" i="15"/>
  <c r="HG83" i="15"/>
  <c r="HK83" i="15"/>
  <c r="HO83" i="15"/>
  <c r="HS83" i="15"/>
  <c r="DX83" i="15"/>
  <c r="EB83" i="15"/>
  <c r="EF83" i="15"/>
  <c r="EJ83" i="15"/>
  <c r="EN83" i="15"/>
  <c r="ER83" i="15"/>
  <c r="EV83" i="15"/>
  <c r="EZ83" i="15"/>
  <c r="FD83" i="15"/>
  <c r="FH83" i="15"/>
  <c r="FL83" i="15"/>
  <c r="FP83" i="15"/>
  <c r="FT83" i="15"/>
  <c r="FX83" i="15"/>
  <c r="GB83" i="15"/>
  <c r="GF83" i="15"/>
  <c r="GJ83" i="15"/>
  <c r="GN83" i="15"/>
  <c r="GR83" i="15"/>
  <c r="GV83" i="15"/>
  <c r="GZ83" i="15"/>
  <c r="HD83" i="15"/>
  <c r="HH83" i="15"/>
  <c r="HL83" i="15"/>
  <c r="HP83" i="15"/>
  <c r="HT83" i="15"/>
  <c r="DY83" i="15"/>
  <c r="EO83" i="15"/>
  <c r="FE83" i="15"/>
  <c r="FU83" i="15"/>
  <c r="GK83" i="15"/>
  <c r="HA83" i="15"/>
  <c r="HQ83" i="15"/>
  <c r="EC83" i="15"/>
  <c r="ES83" i="15"/>
  <c r="FI83" i="15"/>
  <c r="FY83" i="15"/>
  <c r="GO83" i="15"/>
  <c r="HE83" i="15"/>
  <c r="EG83" i="15"/>
  <c r="EW83" i="15"/>
  <c r="FM83" i="15"/>
  <c r="GC83" i="15"/>
  <c r="GS83" i="15"/>
  <c r="HI83" i="15"/>
  <c r="FA83" i="15"/>
  <c r="HM83" i="15"/>
  <c r="FQ83" i="15"/>
  <c r="GG83" i="15"/>
  <c r="EK83" i="15"/>
  <c r="GW83" i="15"/>
  <c r="P83" i="15"/>
  <c r="CO58" i="15"/>
  <c r="DU58" i="15"/>
  <c r="BX58" i="15"/>
  <c r="DR58" i="15"/>
  <c r="AV58" i="15"/>
  <c r="BH58" i="15"/>
  <c r="BR58" i="15"/>
  <c r="CY58" i="15"/>
  <c r="CG58" i="15"/>
  <c r="AQ58" i="15"/>
  <c r="DD58" i="15"/>
  <c r="BC58" i="15"/>
  <c r="DV58" i="15"/>
  <c r="DG58" i="15"/>
  <c r="AZ58" i="15"/>
  <c r="CT58" i="15"/>
  <c r="AI58" i="15"/>
  <c r="DH58" i="15"/>
  <c r="AG58" i="15"/>
  <c r="CN58" i="15"/>
  <c r="DL58" i="15"/>
  <c r="DQ58" i="15"/>
  <c r="CB58" i="15"/>
  <c r="CS58" i="15"/>
  <c r="BJ58" i="15"/>
  <c r="AD58" i="15"/>
  <c r="AB58" i="15"/>
  <c r="AW58" i="15"/>
  <c r="CD58" i="15"/>
  <c r="AU58" i="15"/>
  <c r="CU58" i="15"/>
  <c r="CR58" i="15"/>
  <c r="DA58" i="15"/>
  <c r="DF58" i="15"/>
  <c r="CH58" i="15"/>
  <c r="DB58" i="15"/>
  <c r="DI58" i="15"/>
  <c r="BS58" i="15"/>
  <c r="AM58" i="15"/>
  <c r="DT58" i="15"/>
  <c r="BY58" i="15"/>
  <c r="AO58" i="15"/>
  <c r="BZ58" i="15"/>
  <c r="CF58" i="15"/>
  <c r="DC58" i="15"/>
  <c r="BU58" i="15"/>
  <c r="AH58" i="15"/>
  <c r="AR58" i="15"/>
  <c r="DN58" i="15"/>
  <c r="AT58" i="15"/>
  <c r="BP58" i="15"/>
  <c r="DO58" i="15"/>
  <c r="CW58" i="15"/>
  <c r="AP58" i="15"/>
  <c r="AN58" i="15"/>
  <c r="DW58" i="15"/>
  <c r="BB58" i="15"/>
  <c r="CV58" i="15"/>
  <c r="BL58" i="15"/>
  <c r="BF58" i="15"/>
  <c r="BI58" i="15"/>
  <c r="CM58" i="15"/>
  <c r="BA58" i="15"/>
  <c r="CJ58" i="15"/>
  <c r="CC58" i="15"/>
  <c r="CI58" i="15"/>
  <c r="AC58" i="15"/>
  <c r="AL58" i="15"/>
  <c r="CA58" i="15"/>
  <c r="AX58" i="15"/>
  <c r="BW58" i="15"/>
  <c r="BM58" i="15"/>
  <c r="AF58" i="15"/>
  <c r="BO58" i="15"/>
  <c r="CZ58" i="15"/>
  <c r="CX58" i="15"/>
  <c r="DE58" i="15"/>
  <c r="AS58" i="15"/>
  <c r="CL58" i="15"/>
  <c r="AJ58" i="15"/>
  <c r="DK58" i="15"/>
  <c r="DJ58" i="15"/>
  <c r="BK58" i="15"/>
  <c r="CE58" i="15"/>
  <c r="BD58" i="15"/>
  <c r="DP58" i="15"/>
  <c r="DS58" i="15"/>
  <c r="AY58" i="15"/>
  <c r="BV58" i="15"/>
  <c r="BE58" i="15"/>
  <c r="BQ58" i="15"/>
  <c r="CQ58" i="15"/>
  <c r="CK58" i="15"/>
  <c r="AK58" i="15"/>
  <c r="BT58" i="15"/>
  <c r="BG58" i="15"/>
  <c r="BN58" i="15"/>
  <c r="CP58" i="15"/>
  <c r="DM58" i="15"/>
  <c r="AA58" i="15"/>
  <c r="AE58" i="15"/>
  <c r="DZ75" i="15"/>
  <c r="ED75" i="15"/>
  <c r="EH75" i="15"/>
  <c r="EL75" i="15"/>
  <c r="EP75" i="15"/>
  <c r="ET75" i="15"/>
  <c r="EX75" i="15"/>
  <c r="FB75" i="15"/>
  <c r="FF75" i="15"/>
  <c r="FJ75" i="15"/>
  <c r="FN75" i="15"/>
  <c r="FR75" i="15"/>
  <c r="FV75" i="15"/>
  <c r="FZ75" i="15"/>
  <c r="GD75" i="15"/>
  <c r="GH75" i="15"/>
  <c r="GL75" i="15"/>
  <c r="GP75" i="15"/>
  <c r="GT75" i="15"/>
  <c r="GX75" i="15"/>
  <c r="HB75" i="15"/>
  <c r="HF75" i="15"/>
  <c r="HJ75" i="15"/>
  <c r="HN75" i="15"/>
  <c r="HR75" i="15"/>
  <c r="EA75" i="15"/>
  <c r="EE75" i="15"/>
  <c r="EI75" i="15"/>
  <c r="EM75" i="15"/>
  <c r="EQ75" i="15"/>
  <c r="EU75" i="15"/>
  <c r="EY75" i="15"/>
  <c r="FC75" i="15"/>
  <c r="FG75" i="15"/>
  <c r="FK75" i="15"/>
  <c r="FO75" i="15"/>
  <c r="FS75" i="15"/>
  <c r="FW75" i="15"/>
  <c r="GA75" i="15"/>
  <c r="GE75" i="15"/>
  <c r="GI75" i="15"/>
  <c r="GM75" i="15"/>
  <c r="GQ75" i="15"/>
  <c r="GU75" i="15"/>
  <c r="GY75" i="15"/>
  <c r="HC75" i="15"/>
  <c r="HG75" i="15"/>
  <c r="HK75" i="15"/>
  <c r="HO75" i="15"/>
  <c r="HS75" i="15"/>
  <c r="DX75" i="15"/>
  <c r="EB75" i="15"/>
  <c r="EF75" i="15"/>
  <c r="EJ75" i="15"/>
  <c r="EN75" i="15"/>
  <c r="ER75" i="15"/>
  <c r="EV75" i="15"/>
  <c r="EZ75" i="15"/>
  <c r="FD75" i="15"/>
  <c r="FH75" i="15"/>
  <c r="FL75" i="15"/>
  <c r="FP75" i="15"/>
  <c r="FT75" i="15"/>
  <c r="FX75" i="15"/>
  <c r="GB75" i="15"/>
  <c r="GF75" i="15"/>
  <c r="GJ75" i="15"/>
  <c r="GN75" i="15"/>
  <c r="GR75" i="15"/>
  <c r="GV75" i="15"/>
  <c r="GZ75" i="15"/>
  <c r="HD75" i="15"/>
  <c r="HH75" i="15"/>
  <c r="HL75" i="15"/>
  <c r="HP75" i="15"/>
  <c r="HT75" i="15"/>
  <c r="EG75" i="15"/>
  <c r="EW75" i="15"/>
  <c r="FM75" i="15"/>
  <c r="GC75" i="15"/>
  <c r="GS75" i="15"/>
  <c r="HI75" i="15"/>
  <c r="EK75" i="15"/>
  <c r="FA75" i="15"/>
  <c r="FQ75" i="15"/>
  <c r="GG75" i="15"/>
  <c r="GW75" i="15"/>
  <c r="HM75" i="15"/>
  <c r="DY75" i="15"/>
  <c r="EO75" i="15"/>
  <c r="FE75" i="15"/>
  <c r="FU75" i="15"/>
  <c r="GK75" i="15"/>
  <c r="HA75" i="15"/>
  <c r="HQ75" i="15"/>
  <c r="EC75" i="15"/>
  <c r="GO75" i="15"/>
  <c r="ES75" i="15"/>
  <c r="HE75" i="15"/>
  <c r="FI75" i="15"/>
  <c r="FY75" i="15"/>
  <c r="P75" i="15"/>
  <c r="DB59" i="15"/>
  <c r="AZ59" i="15"/>
  <c r="DH59" i="15"/>
  <c r="CS59" i="15"/>
  <c r="CT59" i="15"/>
  <c r="AG59" i="15"/>
  <c r="AP59" i="15"/>
  <c r="DM59" i="15"/>
  <c r="BT59" i="15"/>
  <c r="BB59" i="15"/>
  <c r="DS59" i="15"/>
  <c r="DU59" i="15"/>
  <c r="CA59" i="15"/>
  <c r="CQ59" i="15"/>
  <c r="BG59" i="15"/>
  <c r="BE59" i="15"/>
  <c r="AM59" i="15"/>
  <c r="CN59" i="15"/>
  <c r="CH59" i="15"/>
  <c r="CO59" i="15"/>
  <c r="AK59" i="15"/>
  <c r="AF59" i="15"/>
  <c r="CZ59" i="15"/>
  <c r="BC59" i="15"/>
  <c r="AC59" i="15"/>
  <c r="BA59" i="15"/>
  <c r="AS59" i="15"/>
  <c r="DN59" i="15"/>
  <c r="BP59" i="15"/>
  <c r="AV59" i="15"/>
  <c r="CM59" i="15"/>
  <c r="DQ59" i="15"/>
  <c r="DV59" i="15"/>
  <c r="DD59" i="15"/>
  <c r="DC59" i="15"/>
  <c r="DJ59" i="15"/>
  <c r="BQ59" i="15"/>
  <c r="BK59" i="15"/>
  <c r="AW59" i="15"/>
  <c r="CD59" i="15"/>
  <c r="BF59" i="15"/>
  <c r="CU59" i="15"/>
  <c r="CC59" i="15"/>
  <c r="AO59" i="15"/>
  <c r="DI59" i="15"/>
  <c r="BD59" i="15"/>
  <c r="CB59" i="15"/>
  <c r="BI59" i="15"/>
  <c r="CL59" i="15"/>
  <c r="AR59" i="15"/>
  <c r="CV59" i="15"/>
  <c r="CI59" i="15"/>
  <c r="AH59" i="15"/>
  <c r="AJ59" i="15"/>
  <c r="DW59" i="15"/>
  <c r="BX59" i="15"/>
  <c r="BM59" i="15"/>
  <c r="BS59" i="15"/>
  <c r="DF59" i="15"/>
  <c r="AL59" i="15"/>
  <c r="CF59" i="15"/>
  <c r="CX59" i="15"/>
  <c r="BZ59" i="15"/>
  <c r="AT59" i="15"/>
  <c r="AD59" i="15"/>
  <c r="BY59" i="15"/>
  <c r="CR59" i="15"/>
  <c r="CY59" i="15"/>
  <c r="DL59" i="15"/>
  <c r="BH59" i="15"/>
  <c r="DG59" i="15"/>
  <c r="DR59" i="15"/>
  <c r="CE59" i="15"/>
  <c r="BV59" i="15"/>
  <c r="AB59" i="15"/>
  <c r="CW59" i="15"/>
  <c r="CJ59" i="15"/>
  <c r="DA59" i="15"/>
  <c r="CP59" i="15"/>
  <c r="AQ59" i="15"/>
  <c r="DT59" i="15"/>
  <c r="BL59" i="15"/>
  <c r="AN59" i="15"/>
  <c r="CK59" i="15"/>
  <c r="AE59" i="15"/>
  <c r="BJ59" i="15"/>
  <c r="AY59" i="15"/>
  <c r="AU59" i="15"/>
  <c r="AX59" i="15"/>
  <c r="BW59" i="15"/>
  <c r="DO59" i="15"/>
  <c r="BN59" i="15"/>
  <c r="CG59" i="15"/>
  <c r="BU59" i="15"/>
  <c r="AA59" i="15"/>
  <c r="BO59" i="15"/>
  <c r="DE59" i="15"/>
  <c r="DP59" i="15"/>
  <c r="BR59" i="15"/>
  <c r="AI59" i="15"/>
  <c r="DK59" i="15"/>
  <c r="AU12" i="15"/>
  <c r="AT12" i="15"/>
  <c r="AS12" i="15" s="1"/>
  <c r="AR12" i="15" s="1"/>
  <c r="AQ12" i="15" s="1"/>
  <c r="AP12" i="15" s="1"/>
  <c r="AO12" i="15" s="1"/>
  <c r="AN12" i="15" s="1"/>
  <c r="AM12" i="15" s="1"/>
  <c r="AL12" i="15" s="1"/>
  <c r="AK12" i="15" s="1"/>
  <c r="AJ12" i="15" s="1"/>
  <c r="AI12" i="15" s="1"/>
  <c r="AH12" i="15" s="1"/>
  <c r="AG12" i="15" s="1"/>
  <c r="AF12" i="15" s="1"/>
  <c r="AE12" i="15" s="1"/>
  <c r="AD12" i="15" s="1"/>
  <c r="AC12" i="15" s="1"/>
  <c r="AB12" i="15" s="1"/>
  <c r="AA12" i="15" s="1"/>
  <c r="DX12" i="15" s="1"/>
  <c r="AO98" i="15"/>
  <c r="BY98" i="15"/>
  <c r="CX98" i="15"/>
  <c r="AI98" i="15"/>
  <c r="AA98" i="15"/>
  <c r="CS98" i="15"/>
  <c r="BF98" i="15"/>
  <c r="DR98" i="15"/>
  <c r="AY98" i="15"/>
  <c r="BP98" i="15"/>
  <c r="DG98" i="15"/>
  <c r="CW98" i="15"/>
  <c r="BJ98" i="15"/>
  <c r="DV98" i="15"/>
  <c r="BG98" i="15"/>
  <c r="BX98" i="15"/>
  <c r="CY98" i="15"/>
  <c r="BB98" i="15"/>
  <c r="AR98" i="15"/>
  <c r="BS98" i="15"/>
  <c r="BN98" i="15"/>
  <c r="BO98" i="15"/>
  <c r="BW98" i="15"/>
  <c r="AX98" i="15"/>
  <c r="DO98" i="15"/>
  <c r="AW98" i="15"/>
  <c r="DI98" i="15"/>
  <c r="BV98" i="15"/>
  <c r="BL98" i="15"/>
  <c r="CE98" i="15"/>
  <c r="CV98" i="15"/>
  <c r="BA98" i="15"/>
  <c r="DM98" i="15"/>
  <c r="BZ98" i="15"/>
  <c r="BT98" i="15"/>
  <c r="CM98" i="15"/>
  <c r="DD98" i="15"/>
  <c r="BI98" i="15"/>
  <c r="CH98" i="15"/>
  <c r="DC98" i="15"/>
  <c r="BU98" i="15"/>
  <c r="CT98" i="15"/>
  <c r="AD98" i="15"/>
  <c r="BD98" i="15"/>
  <c r="AZ98" i="15"/>
  <c r="CK98" i="15"/>
  <c r="BC98" i="15"/>
  <c r="CC98" i="15"/>
  <c r="AS98" i="15"/>
  <c r="DB98" i="15"/>
  <c r="AB98" i="15"/>
  <c r="AN98" i="15"/>
  <c r="CI98" i="15"/>
  <c r="CG98" i="15"/>
  <c r="AU98" i="15"/>
  <c r="DF98" i="15"/>
  <c r="AH98" i="15"/>
  <c r="AT98" i="15"/>
  <c r="AQ98" i="15"/>
  <c r="DU98" i="15"/>
  <c r="CJ98" i="15"/>
  <c r="DT98" i="15"/>
  <c r="AK98" i="15"/>
  <c r="DH98" i="15"/>
  <c r="AP98" i="15"/>
  <c r="CN98" i="15"/>
  <c r="DE98" i="15"/>
  <c r="DJ98" i="15"/>
  <c r="CL98" i="15"/>
  <c r="BQ98" i="15"/>
  <c r="DS98" i="15"/>
  <c r="BH98" i="15"/>
  <c r="AL98" i="15"/>
  <c r="AF98" i="15"/>
  <c r="CR98" i="15"/>
  <c r="AG98" i="15"/>
  <c r="AJ98" i="15"/>
  <c r="DA98" i="15"/>
  <c r="AM98" i="15"/>
  <c r="BK98" i="15"/>
  <c r="BM98" i="15"/>
  <c r="DK98" i="15"/>
  <c r="CP98" i="15"/>
  <c r="CO98" i="15"/>
  <c r="AV98" i="15"/>
  <c r="CA98" i="15"/>
  <c r="CQ98" i="15"/>
  <c r="AC98" i="15"/>
  <c r="AE98" i="15"/>
  <c r="CZ98" i="15"/>
  <c r="DN98" i="15"/>
  <c r="CF98" i="15"/>
  <c r="BR98" i="15"/>
  <c r="DW98" i="15"/>
  <c r="BI23" i="15"/>
  <c r="CK23" i="15"/>
  <c r="DO23" i="15"/>
  <c r="BV23" i="15"/>
  <c r="AO23" i="15"/>
  <c r="BW23" i="15"/>
  <c r="CZ23" i="15"/>
  <c r="BH23" i="15"/>
  <c r="CM23" i="15"/>
  <c r="DG23" i="15"/>
  <c r="CI23" i="15"/>
  <c r="BK23" i="15"/>
  <c r="BT23" i="15"/>
  <c r="AE23" i="15"/>
  <c r="AA23" i="15"/>
  <c r="CG23" i="15"/>
  <c r="CA23" i="15"/>
  <c r="CR23" i="15"/>
  <c r="BR23" i="15"/>
  <c r="DD23" i="15"/>
  <c r="AJ23" i="15"/>
  <c r="DQ23" i="15"/>
  <c r="CD23" i="15"/>
  <c r="CT23" i="15"/>
  <c r="BC23" i="15"/>
  <c r="AN23" i="15"/>
  <c r="CF23" i="15"/>
  <c r="DS23" i="15"/>
  <c r="AD23" i="15"/>
  <c r="AZ23" i="15"/>
  <c r="BN23" i="15"/>
  <c r="AG23" i="15"/>
  <c r="CC23" i="15"/>
  <c r="DF23" i="15"/>
  <c r="AV23" i="15"/>
  <c r="AI23" i="15"/>
  <c r="AM23" i="15"/>
  <c r="CW23" i="15"/>
  <c r="CV23" i="15"/>
  <c r="DT23" i="15"/>
  <c r="DC23" i="15"/>
  <c r="AC23" i="15"/>
  <c r="BE23" i="15"/>
  <c r="BP23" i="15"/>
  <c r="DN23" i="15"/>
  <c r="CU23" i="15"/>
  <c r="AT23" i="15"/>
  <c r="BM23" i="15"/>
  <c r="DL23" i="15"/>
  <c r="DK23" i="15"/>
  <c r="AF23" i="15"/>
  <c r="CL23" i="15"/>
  <c r="BG23" i="15"/>
  <c r="AH23" i="15"/>
  <c r="AR23" i="15"/>
  <c r="AP23" i="15"/>
  <c r="DB23" i="15"/>
  <c r="DI23" i="15"/>
  <c r="CN23" i="15"/>
  <c r="BA23" i="15"/>
  <c r="DM23" i="15"/>
  <c r="DR23" i="15"/>
  <c r="BX23" i="15"/>
  <c r="CB23" i="15"/>
  <c r="AS23" i="15"/>
  <c r="BY23" i="15"/>
  <c r="CQ23" i="15"/>
  <c r="CH23" i="15"/>
  <c r="DP23" i="15"/>
  <c r="AU23" i="15"/>
  <c r="CO23" i="15"/>
  <c r="CJ23" i="15"/>
  <c r="BL23" i="15"/>
  <c r="BU23" i="15"/>
  <c r="BB23" i="15"/>
  <c r="DV23" i="15"/>
  <c r="AK23" i="15"/>
  <c r="BS23" i="15"/>
  <c r="DE23" i="15"/>
  <c r="BJ23" i="15"/>
  <c r="AQ23" i="15"/>
  <c r="BQ23" i="15"/>
  <c r="BF23" i="15"/>
  <c r="BO23" i="15"/>
  <c r="DJ23" i="15"/>
  <c r="CE23" i="15"/>
  <c r="AL23" i="15"/>
  <c r="CS23" i="15"/>
  <c r="DW23" i="15"/>
  <c r="AX23" i="15"/>
  <c r="AY23" i="15"/>
  <c r="AB23" i="15"/>
  <c r="DU23" i="15"/>
  <c r="BD23" i="15"/>
  <c r="DH23" i="15"/>
  <c r="DA23" i="15"/>
  <c r="CY23" i="15"/>
  <c r="CX23" i="15"/>
  <c r="CP23" i="15"/>
  <c r="BZ23" i="15"/>
  <c r="AW23" i="15"/>
  <c r="DX27" i="15"/>
  <c r="EB27" i="15"/>
  <c r="EF27" i="15"/>
  <c r="EJ27" i="15"/>
  <c r="EN27" i="15"/>
  <c r="ER27" i="15"/>
  <c r="EV27" i="15"/>
  <c r="EZ27" i="15"/>
  <c r="FD27" i="15"/>
  <c r="FH27" i="15"/>
  <c r="FL27" i="15"/>
  <c r="FP27" i="15"/>
  <c r="FT27" i="15"/>
  <c r="FX27" i="15"/>
  <c r="GB27" i="15"/>
  <c r="GF27" i="15"/>
  <c r="GJ27" i="15"/>
  <c r="GN27" i="15"/>
  <c r="GR27" i="15"/>
  <c r="GV27" i="15"/>
  <c r="GZ27" i="15"/>
  <c r="HD27" i="15"/>
  <c r="HH27" i="15"/>
  <c r="HL27" i="15"/>
  <c r="HP27" i="15"/>
  <c r="HT27" i="15"/>
  <c r="DY27" i="15"/>
  <c r="EC27" i="15"/>
  <c r="EG27" i="15"/>
  <c r="EK27" i="15"/>
  <c r="EO27" i="15"/>
  <c r="ES27" i="15"/>
  <c r="EW27" i="15"/>
  <c r="FA27" i="15"/>
  <c r="FE27" i="15"/>
  <c r="FI27" i="15"/>
  <c r="FM27" i="15"/>
  <c r="FQ27" i="15"/>
  <c r="FU27" i="15"/>
  <c r="FY27" i="15"/>
  <c r="GC27" i="15"/>
  <c r="GG27" i="15"/>
  <c r="GK27" i="15"/>
  <c r="GO27" i="15"/>
  <c r="GS27" i="15"/>
  <c r="GW27" i="15"/>
  <c r="HA27" i="15"/>
  <c r="HE27" i="15"/>
  <c r="HI27" i="15"/>
  <c r="HM27" i="15"/>
  <c r="HQ27" i="15"/>
  <c r="DZ27" i="15"/>
  <c r="ED27" i="15"/>
  <c r="EH27" i="15"/>
  <c r="EL27" i="15"/>
  <c r="EP27" i="15"/>
  <c r="ET27" i="15"/>
  <c r="EX27" i="15"/>
  <c r="FB27" i="15"/>
  <c r="FF27" i="15"/>
  <c r="FJ27" i="15"/>
  <c r="FN27" i="15"/>
  <c r="FR27" i="15"/>
  <c r="FV27" i="15"/>
  <c r="FZ27" i="15"/>
  <c r="GD27" i="15"/>
  <c r="GH27" i="15"/>
  <c r="GL27" i="15"/>
  <c r="GP27" i="15"/>
  <c r="GT27" i="15"/>
  <c r="GX27" i="15"/>
  <c r="HB27" i="15"/>
  <c r="HF27" i="15"/>
  <c r="HJ27" i="15"/>
  <c r="HN27" i="15"/>
  <c r="HR27" i="15"/>
  <c r="EM27" i="15"/>
  <c r="FC27" i="15"/>
  <c r="FS27" i="15"/>
  <c r="GI27" i="15"/>
  <c r="GY27" i="15"/>
  <c r="HO27" i="15"/>
  <c r="EA27" i="15"/>
  <c r="EQ27" i="15"/>
  <c r="FG27" i="15"/>
  <c r="FW27" i="15"/>
  <c r="GM27" i="15"/>
  <c r="HC27" i="15"/>
  <c r="HS27" i="15"/>
  <c r="EE27" i="15"/>
  <c r="EU27" i="15"/>
  <c r="FK27" i="15"/>
  <c r="GA27" i="15"/>
  <c r="GQ27" i="15"/>
  <c r="HG27" i="15"/>
  <c r="GE27" i="15"/>
  <c r="EI27" i="15"/>
  <c r="GU27" i="15"/>
  <c r="EY27" i="15"/>
  <c r="HK27" i="15"/>
  <c r="FO27" i="15"/>
  <c r="P27" i="15"/>
  <c r="CD31" i="15"/>
  <c r="DH31" i="15"/>
  <c r="AD31" i="15"/>
  <c r="AN31" i="15"/>
  <c r="BY31" i="15"/>
  <c r="AU31" i="15"/>
  <c r="AX31" i="15"/>
  <c r="DR31" i="15"/>
  <c r="DW31" i="15"/>
  <c r="CC31" i="15"/>
  <c r="CU31" i="15"/>
  <c r="DP31" i="15"/>
  <c r="AF31" i="15"/>
  <c r="AZ31" i="15"/>
  <c r="CO31" i="15"/>
  <c r="BD31" i="15"/>
  <c r="AH31" i="15"/>
  <c r="DJ31" i="15"/>
  <c r="BM31" i="15"/>
  <c r="CE31" i="15"/>
  <c r="AS31" i="15"/>
  <c r="DN31" i="15"/>
  <c r="CB31" i="15"/>
  <c r="CS31" i="15"/>
  <c r="BL31" i="15"/>
  <c r="AY31" i="15"/>
  <c r="BU31" i="15"/>
  <c r="CJ31" i="15"/>
  <c r="BJ31" i="15"/>
  <c r="BR31" i="15"/>
  <c r="BK31" i="15"/>
  <c r="BT31" i="15"/>
  <c r="DE31" i="15"/>
  <c r="CZ31" i="15"/>
  <c r="AP31" i="15"/>
  <c r="BF31" i="15"/>
  <c r="CA31" i="15"/>
  <c r="BH31" i="15"/>
  <c r="AV31" i="15"/>
  <c r="AB31" i="15"/>
  <c r="BE31" i="15"/>
  <c r="DD31" i="15"/>
  <c r="BS31" i="15"/>
  <c r="AL31" i="15"/>
  <c r="BP31" i="15"/>
  <c r="DK31" i="15"/>
  <c r="CG31" i="15"/>
  <c r="AT31" i="15"/>
  <c r="CX31" i="15"/>
  <c r="CM31" i="15"/>
  <c r="BB31" i="15"/>
  <c r="DV31" i="15"/>
  <c r="CI31" i="15"/>
  <c r="AJ31" i="15"/>
  <c r="AM31" i="15"/>
  <c r="DB31" i="15"/>
  <c r="DA31" i="15"/>
  <c r="BA31" i="15"/>
  <c r="DU31" i="15"/>
  <c r="AK31" i="15"/>
  <c r="CN31" i="15"/>
  <c r="DF31" i="15"/>
  <c r="BG31" i="15"/>
  <c r="BC31" i="15"/>
  <c r="AO31" i="15"/>
  <c r="CP31" i="15"/>
  <c r="DL31" i="15"/>
  <c r="CY31" i="15"/>
  <c r="DO31" i="15"/>
  <c r="CT31" i="15"/>
  <c r="DQ31" i="15"/>
  <c r="DM31" i="15"/>
  <c r="AC31" i="15"/>
  <c r="DT31" i="15"/>
  <c r="DS31" i="15"/>
  <c r="CV31" i="15"/>
  <c r="CL31" i="15"/>
  <c r="BI31" i="15"/>
  <c r="CR31" i="15"/>
  <c r="BO31" i="15"/>
  <c r="BW31" i="15"/>
  <c r="AI31" i="15"/>
  <c r="CF31" i="15"/>
  <c r="AR31" i="15"/>
  <c r="DC31" i="15"/>
  <c r="BX31" i="15"/>
  <c r="AW31" i="15"/>
  <c r="AQ31" i="15"/>
  <c r="CW31" i="15"/>
  <c r="CH31" i="15"/>
  <c r="BN31" i="15"/>
  <c r="BV31" i="15"/>
  <c r="AA31" i="15"/>
  <c r="BZ31" i="15"/>
  <c r="BQ31" i="15"/>
  <c r="DG31" i="15"/>
  <c r="CK31" i="15"/>
  <c r="CQ31" i="15"/>
  <c r="AG31" i="15"/>
  <c r="DI31" i="15"/>
  <c r="AE31" i="15"/>
  <c r="AV75" i="15"/>
  <c r="BL75" i="15"/>
  <c r="CB75" i="15"/>
  <c r="CR75" i="15"/>
  <c r="DH75" i="15"/>
  <c r="AW75" i="15"/>
  <c r="BM75" i="15"/>
  <c r="CC75" i="15"/>
  <c r="CS75" i="15"/>
  <c r="DI75" i="15"/>
  <c r="AX75" i="15"/>
  <c r="CD75" i="15"/>
  <c r="DJ75" i="15"/>
  <c r="AK75" i="15"/>
  <c r="BG75" i="15"/>
  <c r="CM75" i="15"/>
  <c r="DS75" i="15"/>
  <c r="AP75" i="15"/>
  <c r="CI75" i="15"/>
  <c r="AJ75" i="15"/>
  <c r="CP75" i="15"/>
  <c r="AM75" i="15"/>
  <c r="DG75" i="15"/>
  <c r="CH75" i="15"/>
  <c r="CX75" i="15"/>
  <c r="BR75" i="15"/>
  <c r="AZ75" i="15"/>
  <c r="BP75" i="15"/>
  <c r="CF75" i="15"/>
  <c r="CV75" i="15"/>
  <c r="DL75" i="15"/>
  <c r="BA75" i="15"/>
  <c r="BQ75" i="15"/>
  <c r="CG75" i="15"/>
  <c r="CW75" i="15"/>
  <c r="DM75" i="15"/>
  <c r="BF75" i="15"/>
  <c r="CL75" i="15"/>
  <c r="DR75" i="15"/>
  <c r="AO75" i="15"/>
  <c r="BO75" i="15"/>
  <c r="CU75" i="15"/>
  <c r="AD75" i="15"/>
  <c r="AT75" i="15"/>
  <c r="CY75" i="15"/>
  <c r="AR75" i="15"/>
  <c r="DF75" i="15"/>
  <c r="BK75" i="15"/>
  <c r="DW75" i="15"/>
  <c r="AA75" i="15"/>
  <c r="AI75" i="15"/>
  <c r="BD75" i="15"/>
  <c r="BT75" i="15"/>
  <c r="CJ75" i="15"/>
  <c r="CZ75" i="15"/>
  <c r="DP75" i="15"/>
  <c r="BE75" i="15"/>
  <c r="BU75" i="15"/>
  <c r="CK75" i="15"/>
  <c r="DA75" i="15"/>
  <c r="DQ75" i="15"/>
  <c r="BN75" i="15"/>
  <c r="CT75" i="15"/>
  <c r="AC75" i="15"/>
  <c r="AS75" i="15"/>
  <c r="BW75" i="15"/>
  <c r="DC75" i="15"/>
  <c r="AH75" i="15"/>
  <c r="BC75" i="15"/>
  <c r="DO75" i="15"/>
  <c r="BJ75" i="15"/>
  <c r="DV75" i="15"/>
  <c r="CA75" i="15"/>
  <c r="AF75" i="15"/>
  <c r="AU75" i="15"/>
  <c r="DN75" i="15"/>
  <c r="BH75" i="15"/>
  <c r="BX75" i="15"/>
  <c r="CN75" i="15"/>
  <c r="DD75" i="15"/>
  <c r="DT75" i="15"/>
  <c r="BI75" i="15"/>
  <c r="BY75" i="15"/>
  <c r="CO75" i="15"/>
  <c r="DE75" i="15"/>
  <c r="DU75" i="15"/>
  <c r="BV75" i="15"/>
  <c r="DB75" i="15"/>
  <c r="AG75" i="15"/>
  <c r="AY75" i="15"/>
  <c r="CE75" i="15"/>
  <c r="DK75" i="15"/>
  <c r="AL75" i="15"/>
  <c r="BS75" i="15"/>
  <c r="AB75" i="15"/>
  <c r="BZ75" i="15"/>
  <c r="AE75" i="15"/>
  <c r="CQ75" i="15"/>
  <c r="AN75" i="15"/>
  <c r="BB75" i="15"/>
  <c r="AQ75" i="15"/>
  <c r="AU11" i="15"/>
  <c r="AT11" i="15" s="1"/>
  <c r="EQ11" i="15" s="1"/>
  <c r="AS11" i="15"/>
  <c r="AR11" i="15" s="1"/>
  <c r="EO11" i="15" s="1"/>
  <c r="AQ11" i="15"/>
  <c r="AN51" i="15"/>
  <c r="CJ51" i="15"/>
  <c r="BH51" i="15"/>
  <c r="DK51" i="15"/>
  <c r="CQ51" i="15"/>
  <c r="CX51" i="15"/>
  <c r="AW51" i="15"/>
  <c r="CT51" i="15"/>
  <c r="AE51" i="15"/>
  <c r="BJ51" i="15"/>
  <c r="CZ51" i="15"/>
  <c r="CE51" i="15"/>
  <c r="BC51" i="15"/>
  <c r="DM51" i="15"/>
  <c r="BS51" i="15"/>
  <c r="AC51" i="15"/>
  <c r="AL51" i="15"/>
  <c r="BE51" i="15"/>
  <c r="CK51" i="15"/>
  <c r="DR51" i="15"/>
  <c r="AK51" i="15"/>
  <c r="AB51" i="15"/>
  <c r="BP51" i="15"/>
  <c r="BX51" i="15"/>
  <c r="BZ51" i="15"/>
  <c r="CG51" i="15"/>
  <c r="BG51" i="15"/>
  <c r="AY51" i="15"/>
  <c r="AH51" i="15"/>
  <c r="DS51" i="15"/>
  <c r="AV51" i="15"/>
  <c r="CV51" i="15"/>
  <c r="CB51" i="15"/>
  <c r="DF51" i="15"/>
  <c r="CC51" i="15"/>
  <c r="BY51" i="15"/>
  <c r="CI51" i="15"/>
  <c r="AM51" i="15"/>
  <c r="CF51" i="15"/>
  <c r="CR51" i="15"/>
  <c r="CU51" i="15"/>
  <c r="DB51" i="15"/>
  <c r="CY51" i="15"/>
  <c r="AD51" i="15"/>
  <c r="AS51" i="15"/>
  <c r="BR51" i="15"/>
  <c r="DA51" i="15"/>
  <c r="BT51" i="15"/>
  <c r="AR51" i="15"/>
  <c r="DO51" i="15"/>
  <c r="DI51" i="15"/>
  <c r="DV51" i="15"/>
  <c r="CN51" i="15"/>
  <c r="DD51" i="15"/>
  <c r="BQ51" i="15"/>
  <c r="CD51" i="15"/>
  <c r="AP51" i="15"/>
  <c r="DT51" i="15"/>
  <c r="CL51" i="15"/>
  <c r="DU51" i="15"/>
  <c r="DC51" i="15"/>
  <c r="BN51" i="15"/>
  <c r="AZ51" i="15"/>
  <c r="BA51" i="15"/>
  <c r="BI51" i="15"/>
  <c r="CM51" i="15"/>
  <c r="AG51" i="15"/>
  <c r="CH51" i="15"/>
  <c r="DJ51" i="15"/>
  <c r="CA51" i="15"/>
  <c r="DP51" i="15"/>
  <c r="CS51" i="15"/>
  <c r="CW51" i="15"/>
  <c r="BO51" i="15"/>
  <c r="BB51" i="15"/>
  <c r="DQ51" i="15"/>
  <c r="AJ51" i="15"/>
  <c r="BU51" i="15"/>
  <c r="BL51" i="15"/>
  <c r="BV51" i="15"/>
  <c r="AF51" i="15"/>
  <c r="AQ51" i="15"/>
  <c r="AX51" i="15"/>
  <c r="DW51" i="15"/>
  <c r="BF51" i="15"/>
  <c r="AO51" i="15"/>
  <c r="CP51" i="15"/>
  <c r="BM51" i="15"/>
  <c r="AU51" i="15"/>
  <c r="BW51" i="15"/>
  <c r="DN51" i="15"/>
  <c r="CO51" i="15"/>
  <c r="DL51" i="15"/>
  <c r="DE51" i="15"/>
  <c r="AA51" i="15"/>
  <c r="DH51" i="15"/>
  <c r="AT51" i="15"/>
  <c r="DG51" i="15"/>
  <c r="BD51" i="15"/>
  <c r="BK51" i="15"/>
  <c r="AI51" i="15"/>
  <c r="BZ35" i="15"/>
  <c r="DR35" i="15"/>
  <c r="CV35" i="15"/>
  <c r="CC35" i="15"/>
  <c r="BX35" i="15"/>
  <c r="CU35" i="15"/>
  <c r="AC35" i="15"/>
  <c r="AP35" i="15"/>
  <c r="AB35" i="15"/>
  <c r="BM35" i="15"/>
  <c r="BB35" i="15"/>
  <c r="CP35" i="15"/>
  <c r="BK35" i="15"/>
  <c r="DQ35" i="15"/>
  <c r="DE35" i="15"/>
  <c r="CZ35" i="15"/>
  <c r="CI35" i="15"/>
  <c r="AS35" i="15"/>
  <c r="DP35" i="15"/>
  <c r="CX35" i="15"/>
  <c r="DW35" i="15"/>
  <c r="DH35" i="15"/>
  <c r="CB35" i="15"/>
  <c r="BN35" i="15"/>
  <c r="AZ35" i="15"/>
  <c r="BH35" i="15"/>
  <c r="CM35" i="15"/>
  <c r="AW35" i="15"/>
  <c r="BL35" i="15"/>
  <c r="AD35" i="15"/>
  <c r="BD35" i="15"/>
  <c r="BO35" i="15"/>
  <c r="DF35" i="15"/>
  <c r="DN35" i="15"/>
  <c r="BW35" i="15"/>
  <c r="BS35" i="15"/>
  <c r="AL35" i="15"/>
  <c r="AM35" i="15"/>
  <c r="CD35" i="15"/>
  <c r="BU35" i="15"/>
  <c r="CJ35" i="15"/>
  <c r="DO35" i="15"/>
  <c r="AG35" i="15"/>
  <c r="AJ35" i="15"/>
  <c r="AO35" i="15"/>
  <c r="CS35" i="15"/>
  <c r="DG35" i="15"/>
  <c r="CL35" i="15"/>
  <c r="DD35" i="15"/>
  <c r="DU35" i="15"/>
  <c r="BA35" i="15"/>
  <c r="DB35" i="15"/>
  <c r="AU35" i="15"/>
  <c r="AN35" i="15"/>
  <c r="BF35" i="15"/>
  <c r="BP35" i="15"/>
  <c r="DT35" i="15"/>
  <c r="CW35" i="15"/>
  <c r="BV35" i="15"/>
  <c r="CK35" i="15"/>
  <c r="BQ35" i="15"/>
  <c r="DC35" i="15"/>
  <c r="AX35" i="15"/>
  <c r="DJ35" i="15"/>
  <c r="DL35" i="15"/>
  <c r="BI35" i="15"/>
  <c r="BT35" i="15"/>
  <c r="AH35" i="15"/>
  <c r="DS35" i="15"/>
  <c r="CN35" i="15"/>
  <c r="BG35" i="15"/>
  <c r="CY35" i="15"/>
  <c r="BE35" i="15"/>
  <c r="DK35" i="15"/>
  <c r="AV35" i="15"/>
  <c r="CA35" i="15"/>
  <c r="BJ35" i="15"/>
  <c r="CT35" i="15"/>
  <c r="AY35" i="15"/>
  <c r="CF35" i="15"/>
  <c r="AT35" i="15"/>
  <c r="CR35" i="15"/>
  <c r="CO35" i="15"/>
  <c r="CQ35" i="15"/>
  <c r="BR35" i="15"/>
  <c r="AK35" i="15"/>
  <c r="DA35" i="15"/>
  <c r="AE35" i="15"/>
  <c r="AA35" i="15"/>
  <c r="DM35" i="15"/>
  <c r="BY35" i="15"/>
  <c r="DI35" i="15"/>
  <c r="DV35" i="15"/>
  <c r="AI35" i="15"/>
  <c r="AF35" i="15"/>
  <c r="CG35" i="15"/>
  <c r="BC35" i="15"/>
  <c r="AR35" i="15"/>
  <c r="CE35" i="15"/>
  <c r="CH35" i="15"/>
  <c r="AQ35" i="15"/>
  <c r="BD67" i="15"/>
  <c r="CZ67" i="15"/>
  <c r="CK67" i="15"/>
  <c r="CD67" i="15"/>
  <c r="CM67" i="15"/>
  <c r="AB67" i="15"/>
  <c r="CY67" i="15"/>
  <c r="DW67" i="15"/>
  <c r="BP67" i="15"/>
  <c r="DT67" i="15"/>
  <c r="DE67" i="15"/>
  <c r="DR67" i="15"/>
  <c r="AD67" i="15"/>
  <c r="CI67" i="15"/>
  <c r="BC67" i="15"/>
  <c r="AK67" i="15"/>
  <c r="AM67" i="15"/>
  <c r="CB67" i="15"/>
  <c r="BQ67" i="15"/>
  <c r="BN67" i="15"/>
  <c r="CE67" i="15"/>
  <c r="CQ67" i="15"/>
  <c r="CN67" i="15"/>
  <c r="DA67" i="15"/>
  <c r="BO67" i="15"/>
  <c r="AE67" i="15"/>
  <c r="AZ67" i="15"/>
  <c r="BY67" i="15"/>
  <c r="BW67" i="15"/>
  <c r="BZ67" i="15"/>
  <c r="CR67" i="15"/>
  <c r="CG67" i="15"/>
  <c r="CT67" i="15"/>
  <c r="DK67" i="15"/>
  <c r="DF67" i="15"/>
  <c r="DL67" i="15"/>
  <c r="DU67" i="15"/>
  <c r="DC67" i="15"/>
  <c r="AJ67" i="15"/>
  <c r="BF67" i="15"/>
  <c r="BU67" i="15"/>
  <c r="AV67" i="15"/>
  <c r="CU67" i="15"/>
  <c r="CO67" i="15"/>
  <c r="BB67" i="15"/>
  <c r="AF67" i="15"/>
  <c r="BX67" i="15"/>
  <c r="DI67" i="15"/>
  <c r="AH67" i="15"/>
  <c r="CA67" i="15"/>
  <c r="CV67" i="15"/>
  <c r="BV67" i="15"/>
  <c r="AU67" i="15"/>
  <c r="BL67" i="15"/>
  <c r="AX67" i="15"/>
  <c r="DM67" i="15"/>
  <c r="AS67" i="15"/>
  <c r="AN67" i="15"/>
  <c r="BT67" i="15"/>
  <c r="CC67" i="15"/>
  <c r="AG67" i="15"/>
  <c r="DO67" i="15"/>
  <c r="BE67" i="15"/>
  <c r="CJ67" i="15"/>
  <c r="CP67" i="15"/>
  <c r="DB67" i="15"/>
  <c r="DD67" i="15"/>
  <c r="DV67" i="15"/>
  <c r="BK67" i="15"/>
  <c r="BH67" i="15"/>
  <c r="AL67" i="15"/>
  <c r="AP67" i="15"/>
  <c r="DJ67" i="15"/>
  <c r="AO67" i="15"/>
  <c r="AI67" i="15"/>
  <c r="DN67" i="15"/>
  <c r="DH67" i="15"/>
  <c r="AW67" i="15"/>
  <c r="CS67" i="15"/>
  <c r="DQ67" i="15"/>
  <c r="CH67" i="15"/>
  <c r="AY67" i="15"/>
  <c r="CW67" i="15"/>
  <c r="BI67" i="15"/>
  <c r="BA67" i="15"/>
  <c r="DP67" i="15"/>
  <c r="BS67" i="15"/>
  <c r="AR67" i="15"/>
  <c r="BM67" i="15"/>
  <c r="BJ67" i="15"/>
  <c r="CX67" i="15"/>
  <c r="AA67" i="15"/>
  <c r="DG67" i="15"/>
  <c r="AC67" i="15"/>
  <c r="CL67" i="15"/>
  <c r="DS67" i="15"/>
  <c r="BG67" i="15"/>
  <c r="AT67" i="15"/>
  <c r="CF67" i="15"/>
  <c r="BR67" i="15"/>
  <c r="AQ67" i="15"/>
  <c r="DA79" i="15"/>
  <c r="AV79" i="15"/>
  <c r="DH79" i="15"/>
  <c r="CS79" i="15"/>
  <c r="DJ79" i="15"/>
  <c r="DS79" i="15"/>
  <c r="AE79" i="15"/>
  <c r="CF79" i="15"/>
  <c r="BQ79" i="15"/>
  <c r="BF79" i="15"/>
  <c r="BO79" i="15"/>
  <c r="DG79" i="15"/>
  <c r="BY79" i="15"/>
  <c r="CE79" i="15"/>
  <c r="AP79" i="15"/>
  <c r="DQ79" i="15"/>
  <c r="AF79" i="15"/>
  <c r="DU79" i="15"/>
  <c r="CY79" i="15"/>
  <c r="BE79" i="15"/>
  <c r="DK79" i="15"/>
  <c r="CA79" i="15"/>
  <c r="BL79" i="15"/>
  <c r="AW79" i="15"/>
  <c r="DI79" i="15"/>
  <c r="AK79" i="15"/>
  <c r="AQ79" i="15"/>
  <c r="DV79" i="15"/>
  <c r="CV79" i="15"/>
  <c r="CG79" i="15"/>
  <c r="CL79" i="15"/>
  <c r="CU79" i="15"/>
  <c r="BH79" i="15"/>
  <c r="DE79" i="15"/>
  <c r="AT79" i="15"/>
  <c r="BT79" i="15"/>
  <c r="DB79" i="15"/>
  <c r="BX79" i="15"/>
  <c r="AC79" i="15"/>
  <c r="CQ79" i="15"/>
  <c r="CO79" i="15"/>
  <c r="AI79" i="15"/>
  <c r="AB79" i="15"/>
  <c r="CT79" i="15"/>
  <c r="CZ79" i="15"/>
  <c r="AY79" i="15"/>
  <c r="BZ79" i="15"/>
  <c r="CR79" i="15"/>
  <c r="CC79" i="15"/>
  <c r="CD79" i="15"/>
  <c r="CM79" i="15"/>
  <c r="BK79" i="15"/>
  <c r="BP79" i="15"/>
  <c r="BA79" i="15"/>
  <c r="DM79" i="15"/>
  <c r="AO79" i="15"/>
  <c r="AU79" i="15"/>
  <c r="DT79" i="15"/>
  <c r="AG79" i="15"/>
  <c r="AL79" i="15"/>
  <c r="BU79" i="15"/>
  <c r="DO79" i="15"/>
  <c r="CK79" i="15"/>
  <c r="AN79" i="15"/>
  <c r="CJ79" i="15"/>
  <c r="AS79" i="15"/>
  <c r="CP79" i="15"/>
  <c r="BM79" i="15"/>
  <c r="AZ79" i="15"/>
  <c r="AD79" i="15"/>
  <c r="DD79" i="15"/>
  <c r="DF79" i="15"/>
  <c r="CH79" i="15"/>
  <c r="AR79" i="15"/>
  <c r="AM79" i="15"/>
  <c r="AX79" i="15"/>
  <c r="DL79" i="15"/>
  <c r="CN79" i="15"/>
  <c r="BW79" i="15"/>
  <c r="BN79" i="15"/>
  <c r="BD79" i="15"/>
  <c r="BI79" i="15"/>
  <c r="AA79" i="15"/>
  <c r="BR79" i="15"/>
  <c r="AJ79" i="15"/>
  <c r="BG79" i="15"/>
  <c r="CW79" i="15"/>
  <c r="BV79" i="15"/>
  <c r="DP79" i="15"/>
  <c r="BS79" i="15"/>
  <c r="CX79" i="15"/>
  <c r="DN79" i="15"/>
  <c r="BC79" i="15"/>
  <c r="CB79" i="15"/>
  <c r="DW79" i="15"/>
  <c r="DR79" i="15"/>
  <c r="CI79" i="15"/>
  <c r="DC79" i="15"/>
  <c r="BJ79" i="15"/>
  <c r="BB79" i="15"/>
  <c r="AH79" i="15"/>
  <c r="AU5" i="15"/>
  <c r="AT5" i="15" s="1"/>
  <c r="AU6" i="15"/>
  <c r="AV6" i="15"/>
  <c r="AW6" i="15"/>
  <c r="AX6" i="15" s="1"/>
  <c r="AO39" i="15"/>
  <c r="BS39" i="15"/>
  <c r="AP39" i="15"/>
  <c r="BY39" i="15"/>
  <c r="BU39" i="15"/>
  <c r="CT39" i="15"/>
  <c r="BJ39" i="15"/>
  <c r="CO39" i="15"/>
  <c r="AT39" i="15"/>
  <c r="BG39" i="15"/>
  <c r="AA39" i="15"/>
  <c r="CH39" i="15"/>
  <c r="CA39" i="15"/>
  <c r="CR39" i="15"/>
  <c r="DU39" i="15"/>
  <c r="AG39" i="15"/>
  <c r="AU39" i="15"/>
  <c r="CL39" i="15"/>
  <c r="DG39" i="15"/>
  <c r="CM39" i="15"/>
  <c r="AK39" i="15"/>
  <c r="AN39" i="15"/>
  <c r="BK39" i="15"/>
  <c r="BX39" i="15"/>
  <c r="CW39" i="15"/>
  <c r="CI39" i="15"/>
  <c r="BP39" i="15"/>
  <c r="CE39" i="15"/>
  <c r="AH39" i="15"/>
  <c r="CZ39" i="15"/>
  <c r="DH39" i="15"/>
  <c r="CC39" i="15"/>
  <c r="CJ39" i="15"/>
  <c r="AI39" i="15"/>
  <c r="BB39" i="15"/>
  <c r="DN39" i="15"/>
  <c r="DQ39" i="15"/>
  <c r="BQ39" i="15"/>
  <c r="BM39" i="15"/>
  <c r="AL39" i="15"/>
  <c r="AM39" i="15"/>
  <c r="AZ39" i="15"/>
  <c r="CY39" i="15"/>
  <c r="DP39" i="15"/>
  <c r="BD39" i="15"/>
  <c r="BZ39" i="15"/>
  <c r="BA39" i="15"/>
  <c r="AY39" i="15"/>
  <c r="AB39" i="15"/>
  <c r="CD39" i="15"/>
  <c r="BW39" i="15"/>
  <c r="CB39" i="15"/>
  <c r="DL39" i="15"/>
  <c r="AE39" i="15"/>
  <c r="CV39" i="15"/>
  <c r="CN39" i="15"/>
  <c r="AJ39" i="15"/>
  <c r="BH39" i="15"/>
  <c r="AD39" i="15"/>
  <c r="CQ39" i="15"/>
  <c r="DI39" i="15"/>
  <c r="DA39" i="15"/>
  <c r="AS39" i="15"/>
  <c r="DV39" i="15"/>
  <c r="CK39" i="15"/>
  <c r="AV39" i="15"/>
  <c r="BR39" i="15"/>
  <c r="BO39" i="15"/>
  <c r="DS39" i="15"/>
  <c r="BN39" i="15"/>
  <c r="BC39" i="15"/>
  <c r="AR39" i="15"/>
  <c r="DE39" i="15"/>
  <c r="AF39" i="15"/>
  <c r="DM39" i="15"/>
  <c r="DC39" i="15"/>
  <c r="BV39" i="15"/>
  <c r="CP39" i="15"/>
  <c r="DK39" i="15"/>
  <c r="CX39" i="15"/>
  <c r="DT39" i="15"/>
  <c r="BT39" i="15"/>
  <c r="DF39" i="15"/>
  <c r="AW39" i="15"/>
  <c r="AX39" i="15"/>
  <c r="DO39" i="15"/>
  <c r="BF39" i="15"/>
  <c r="BL39" i="15"/>
  <c r="BI39" i="15"/>
  <c r="DR39" i="15"/>
  <c r="AQ39" i="15"/>
  <c r="BE39" i="15"/>
  <c r="CS39" i="15"/>
  <c r="CG39" i="15"/>
  <c r="CF39" i="15"/>
  <c r="DD39" i="15"/>
  <c r="DB39" i="15"/>
  <c r="CU39" i="15"/>
  <c r="DJ39" i="15"/>
  <c r="AC39" i="15"/>
  <c r="DW39" i="15"/>
  <c r="EA12" i="15"/>
  <c r="EI12" i="15"/>
  <c r="EQ12" i="15"/>
  <c r="EB12" i="15"/>
  <c r="EJ12" i="15"/>
  <c r="ER12" i="15"/>
  <c r="EK12" i="15"/>
  <c r="EL12" i="15"/>
  <c r="EG12" i="15"/>
  <c r="DZ12" i="15"/>
  <c r="EH12" i="15"/>
  <c r="P12" i="15"/>
  <c r="DX98" i="15"/>
  <c r="EB98" i="15"/>
  <c r="EF98" i="15"/>
  <c r="EJ98" i="15"/>
  <c r="EN98" i="15"/>
  <c r="ER98" i="15"/>
  <c r="EV98" i="15"/>
  <c r="EZ98" i="15"/>
  <c r="FD98" i="15"/>
  <c r="FH98" i="15"/>
  <c r="FL98" i="15"/>
  <c r="FP98" i="15"/>
  <c r="FT98" i="15"/>
  <c r="FX98" i="15"/>
  <c r="GB98" i="15"/>
  <c r="GF98" i="15"/>
  <c r="GJ98" i="15"/>
  <c r="GN98" i="15"/>
  <c r="GR98" i="15"/>
  <c r="GV98" i="15"/>
  <c r="GZ98" i="15"/>
  <c r="HD98" i="15"/>
  <c r="HH98" i="15"/>
  <c r="HL98" i="15"/>
  <c r="HP98" i="15"/>
  <c r="HT98" i="15"/>
  <c r="DY98" i="15"/>
  <c r="EC98" i="15"/>
  <c r="EG98" i="15"/>
  <c r="EK98" i="15"/>
  <c r="EO98" i="15"/>
  <c r="ES98" i="15"/>
  <c r="EW98" i="15"/>
  <c r="FA98" i="15"/>
  <c r="FE98" i="15"/>
  <c r="FI98" i="15"/>
  <c r="FM98" i="15"/>
  <c r="FQ98" i="15"/>
  <c r="FU98" i="15"/>
  <c r="FY98" i="15"/>
  <c r="GC98" i="15"/>
  <c r="GG98" i="15"/>
  <c r="GK98" i="15"/>
  <c r="GO98" i="15"/>
  <c r="GS98" i="15"/>
  <c r="GW98" i="15"/>
  <c r="HA98" i="15"/>
  <c r="HE98" i="15"/>
  <c r="HI98" i="15"/>
  <c r="HM98" i="15"/>
  <c r="HQ98" i="15"/>
  <c r="DZ98" i="15"/>
  <c r="ED98" i="15"/>
  <c r="EH98" i="15"/>
  <c r="EL98" i="15"/>
  <c r="EP98" i="15"/>
  <c r="ET98" i="15"/>
  <c r="EX98" i="15"/>
  <c r="FB98" i="15"/>
  <c r="FF98" i="15"/>
  <c r="FJ98" i="15"/>
  <c r="FN98" i="15"/>
  <c r="FR98" i="15"/>
  <c r="FV98" i="15"/>
  <c r="FZ98" i="15"/>
  <c r="GD98" i="15"/>
  <c r="GH98" i="15"/>
  <c r="GL98" i="15"/>
  <c r="GP98" i="15"/>
  <c r="GT98" i="15"/>
  <c r="GX98" i="15"/>
  <c r="HB98" i="15"/>
  <c r="HF98" i="15"/>
  <c r="HJ98" i="15"/>
  <c r="HN98" i="15"/>
  <c r="HR98" i="15"/>
  <c r="EA98" i="15"/>
  <c r="EQ98" i="15"/>
  <c r="FG98" i="15"/>
  <c r="FW98" i="15"/>
  <c r="GM98" i="15"/>
  <c r="HC98" i="15"/>
  <c r="HS98" i="15"/>
  <c r="EE98" i="15"/>
  <c r="EU98" i="15"/>
  <c r="FK98" i="15"/>
  <c r="GA98" i="15"/>
  <c r="GQ98" i="15"/>
  <c r="HG98" i="15"/>
  <c r="EI98" i="15"/>
  <c r="EY98" i="15"/>
  <c r="FO98" i="15"/>
  <c r="GE98" i="15"/>
  <c r="GU98" i="15"/>
  <c r="HK98" i="15"/>
  <c r="FS98" i="15"/>
  <c r="GI98" i="15"/>
  <c r="EM98" i="15"/>
  <c r="FC98" i="15"/>
  <c r="GY98" i="15"/>
  <c r="HO98" i="15"/>
  <c r="P98" i="15"/>
  <c r="DX19" i="15"/>
  <c r="EB19" i="15"/>
  <c r="EF19" i="15"/>
  <c r="EJ19" i="15"/>
  <c r="EN19" i="15"/>
  <c r="ER19" i="15"/>
  <c r="EV19" i="15"/>
  <c r="EZ19" i="15"/>
  <c r="FD19" i="15"/>
  <c r="FH19" i="15"/>
  <c r="FL19" i="15"/>
  <c r="FP19" i="15"/>
  <c r="FT19" i="15"/>
  <c r="FX19" i="15"/>
  <c r="GB19" i="15"/>
  <c r="GF19" i="15"/>
  <c r="GJ19" i="15"/>
  <c r="GN19" i="15"/>
  <c r="GR19" i="15"/>
  <c r="GV19" i="15"/>
  <c r="GZ19" i="15"/>
  <c r="HD19" i="15"/>
  <c r="HH19" i="15"/>
  <c r="HL19" i="15"/>
  <c r="HP19" i="15"/>
  <c r="HT19" i="15"/>
  <c r="DY19" i="15"/>
  <c r="EC19" i="15"/>
  <c r="EG19" i="15"/>
  <c r="EK19" i="15"/>
  <c r="EO19" i="15"/>
  <c r="ES19" i="15"/>
  <c r="EW19" i="15"/>
  <c r="FA19" i="15"/>
  <c r="FE19" i="15"/>
  <c r="FI19" i="15"/>
  <c r="FM19" i="15"/>
  <c r="FQ19" i="15"/>
  <c r="FU19" i="15"/>
  <c r="FY19" i="15"/>
  <c r="GC19" i="15"/>
  <c r="GG19" i="15"/>
  <c r="GK19" i="15"/>
  <c r="GO19" i="15"/>
  <c r="GS19" i="15"/>
  <c r="GW19" i="15"/>
  <c r="HA19" i="15"/>
  <c r="HE19" i="15"/>
  <c r="HI19" i="15"/>
  <c r="HM19" i="15"/>
  <c r="HQ19" i="15"/>
  <c r="DZ19" i="15"/>
  <c r="ED19" i="15"/>
  <c r="EH19" i="15"/>
  <c r="EL19" i="15"/>
  <c r="EP19" i="15"/>
  <c r="ET19" i="15"/>
  <c r="EX19" i="15"/>
  <c r="FB19" i="15"/>
  <c r="FF19" i="15"/>
  <c r="FJ19" i="15"/>
  <c r="FN19" i="15"/>
  <c r="FR19" i="15"/>
  <c r="FV19" i="15"/>
  <c r="FZ19" i="15"/>
  <c r="GD19" i="15"/>
  <c r="GH19" i="15"/>
  <c r="GL19" i="15"/>
  <c r="GP19" i="15"/>
  <c r="GT19" i="15"/>
  <c r="GX19" i="15"/>
  <c r="HB19" i="15"/>
  <c r="HF19" i="15"/>
  <c r="HJ19" i="15"/>
  <c r="HN19" i="15"/>
  <c r="HR19" i="15"/>
  <c r="EA19" i="15"/>
  <c r="EQ19" i="15"/>
  <c r="FG19" i="15"/>
  <c r="FW19" i="15"/>
  <c r="GM19" i="15"/>
  <c r="HC19" i="15"/>
  <c r="HS19" i="15"/>
  <c r="EE19" i="15"/>
  <c r="EU19" i="15"/>
  <c r="FK19" i="15"/>
  <c r="GA19" i="15"/>
  <c r="GQ19" i="15"/>
  <c r="HG19" i="15"/>
  <c r="EI19" i="15"/>
  <c r="EY19" i="15"/>
  <c r="FO19" i="15"/>
  <c r="GE19" i="15"/>
  <c r="GU19" i="15"/>
  <c r="HK19" i="15"/>
  <c r="GI19" i="15"/>
  <c r="EM19" i="15"/>
  <c r="GY19" i="15"/>
  <c r="FC19" i="15"/>
  <c r="HO19" i="15"/>
  <c r="FS19" i="15"/>
  <c r="P19" i="15"/>
  <c r="DY39" i="15"/>
  <c r="EC39" i="15"/>
  <c r="EG39" i="15"/>
  <c r="EK39" i="15"/>
  <c r="EO39" i="15"/>
  <c r="ES39" i="15"/>
  <c r="EW39" i="15"/>
  <c r="FA39" i="15"/>
  <c r="FE39" i="15"/>
  <c r="FI39" i="15"/>
  <c r="FM39" i="15"/>
  <c r="FQ39" i="15"/>
  <c r="FU39" i="15"/>
  <c r="FY39" i="15"/>
  <c r="GC39" i="15"/>
  <c r="GG39" i="15"/>
  <c r="GK39" i="15"/>
  <c r="GO39" i="15"/>
  <c r="GS39" i="15"/>
  <c r="GW39" i="15"/>
  <c r="HA39" i="15"/>
  <c r="HE39" i="15"/>
  <c r="HI39" i="15"/>
  <c r="HM39" i="15"/>
  <c r="HQ39" i="15"/>
  <c r="DZ39" i="15"/>
  <c r="ED39" i="15"/>
  <c r="EH39" i="15"/>
  <c r="EL39" i="15"/>
  <c r="EP39" i="15"/>
  <c r="ET39" i="15"/>
  <c r="EX39" i="15"/>
  <c r="FB39" i="15"/>
  <c r="FF39" i="15"/>
  <c r="FJ39" i="15"/>
  <c r="FN39" i="15"/>
  <c r="FR39" i="15"/>
  <c r="FV39" i="15"/>
  <c r="FZ39" i="15"/>
  <c r="GD39" i="15"/>
  <c r="GH39" i="15"/>
  <c r="GL39" i="15"/>
  <c r="GP39" i="15"/>
  <c r="GT39" i="15"/>
  <c r="GX39" i="15"/>
  <c r="HB39" i="15"/>
  <c r="HF39" i="15"/>
  <c r="HJ39" i="15"/>
  <c r="HN39" i="15"/>
  <c r="HR39" i="15"/>
  <c r="EA39" i="15"/>
  <c r="EE39" i="15"/>
  <c r="EI39" i="15"/>
  <c r="EM39" i="15"/>
  <c r="EQ39" i="15"/>
  <c r="EU39" i="15"/>
  <c r="EY39" i="15"/>
  <c r="FC39" i="15"/>
  <c r="FG39" i="15"/>
  <c r="FK39" i="15"/>
  <c r="FO39" i="15"/>
  <c r="FS39" i="15"/>
  <c r="FW39" i="15"/>
  <c r="GA39" i="15"/>
  <c r="GE39" i="15"/>
  <c r="GI39" i="15"/>
  <c r="GM39" i="15"/>
  <c r="GQ39" i="15"/>
  <c r="DX39" i="15"/>
  <c r="EN39" i="15"/>
  <c r="FD39" i="15"/>
  <c r="FT39" i="15"/>
  <c r="GJ39" i="15"/>
  <c r="GV39" i="15"/>
  <c r="HD39" i="15"/>
  <c r="HL39" i="15"/>
  <c r="HT39" i="15"/>
  <c r="EB39" i="15"/>
  <c r="ER39" i="15"/>
  <c r="FH39" i="15"/>
  <c r="FX39" i="15"/>
  <c r="GN39" i="15"/>
  <c r="GY39" i="15"/>
  <c r="HG39" i="15"/>
  <c r="HO39" i="15"/>
  <c r="EF39" i="15"/>
  <c r="EV39" i="15"/>
  <c r="FL39" i="15"/>
  <c r="GB39" i="15"/>
  <c r="GR39" i="15"/>
  <c r="GZ39" i="15"/>
  <c r="HH39" i="15"/>
  <c r="HP39" i="15"/>
  <c r="GF39" i="15"/>
  <c r="HS39" i="15"/>
  <c r="EJ39" i="15"/>
  <c r="GU39" i="15"/>
  <c r="EZ39" i="15"/>
  <c r="HC39" i="15"/>
  <c r="FP39" i="15"/>
  <c r="HK39" i="15"/>
  <c r="P39" i="15"/>
  <c r="W7" i="15"/>
  <c r="AU10" i="15"/>
  <c r="ER10" i="15" s="1"/>
  <c r="AV10" i="15"/>
  <c r="AW10" i="15" s="1"/>
  <c r="AX10" i="15" s="1"/>
  <c r="ES10" i="15"/>
  <c r="AT10" i="15"/>
  <c r="EQ10" i="15" s="1"/>
  <c r="AV7" i="15"/>
  <c r="AW7" i="15" s="1"/>
  <c r="ET7" i="15" s="1"/>
  <c r="ER7" i="15"/>
  <c r="AN9" i="14"/>
  <c r="AO4" i="14"/>
  <c r="EM4" i="14"/>
  <c r="AU4" i="15"/>
  <c r="AT4" i="15" s="1"/>
  <c r="ER4" i="15"/>
  <c r="AS7" i="15"/>
  <c r="AR7" i="15" s="1"/>
  <c r="AS10" i="14"/>
  <c r="EO10" i="14"/>
  <c r="EO4" i="14"/>
  <c r="AS4" i="14"/>
  <c r="S5" i="15"/>
  <c r="W5" i="15"/>
  <c r="X5" i="15"/>
  <c r="U5" i="15"/>
  <c r="T5" i="15"/>
  <c r="V5" i="15"/>
  <c r="P5" i="15"/>
  <c r="AO10" i="14"/>
  <c r="EM10" i="14"/>
  <c r="ER5" i="15"/>
  <c r="EO12" i="15"/>
  <c r="EN12" i="15"/>
  <c r="EE12" i="15"/>
  <c r="AT13" i="15"/>
  <c r="AW13" i="15"/>
  <c r="AX13" i="15" s="1"/>
  <c r="EU13" i="15" s="1"/>
  <c r="ES13" i="15"/>
  <c r="EP12" i="15"/>
  <c r="DY12" i="15"/>
  <c r="ED12" i="15"/>
  <c r="EC12" i="15"/>
  <c r="EF12" i="15"/>
  <c r="EM12" i="15"/>
  <c r="AV12" i="15"/>
  <c r="EP11" i="15"/>
  <c r="ER11" i="15"/>
  <c r="AN11" i="14"/>
  <c r="AM11" i="14" s="1"/>
  <c r="EJ11" i="14" s="1"/>
  <c r="EK11" i="14"/>
  <c r="AV11" i="15"/>
  <c r="AW11" i="15" s="1"/>
  <c r="AX11" i="15" s="1"/>
  <c r="AS13" i="14"/>
  <c r="AP13" i="14"/>
  <c r="AU11" i="14"/>
  <c r="ER11" i="14" s="1"/>
  <c r="EQ11" i="14"/>
  <c r="EO11" i="14"/>
  <c r="AT6" i="15"/>
  <c r="AS6" i="15" s="1"/>
  <c r="AT9" i="14"/>
  <c r="AX8" i="15"/>
  <c r="AY8" i="15" s="1"/>
  <c r="AR8" i="15"/>
  <c r="AS10" i="15"/>
  <c r="AT9" i="15"/>
  <c r="AW9" i="15"/>
  <c r="EL10" i="14"/>
  <c r="AN10" i="14"/>
  <c r="AM10" i="14" s="1"/>
  <c r="EJ10" i="14" s="1"/>
  <c r="EP10" i="14"/>
  <c r="AT10" i="14"/>
  <c r="EQ10" i="14" s="1"/>
  <c r="EP7" i="15"/>
  <c r="S6" i="15"/>
  <c r="U6" i="15"/>
  <c r="ER6" i="15"/>
  <c r="T6" i="15"/>
  <c r="X6" i="15"/>
  <c r="EQ6" i="15"/>
  <c r="P6" i="15"/>
  <c r="ES6" i="15"/>
  <c r="V6" i="15"/>
  <c r="W6" i="15"/>
  <c r="ES7" i="15"/>
  <c r="AT4" i="14"/>
  <c r="EP4" i="14"/>
  <c r="AM9" i="14"/>
  <c r="AL9" i="14" s="1"/>
  <c r="AN4" i="14"/>
  <c r="AM4" i="14" s="1"/>
  <c r="EL4" i="14"/>
  <c r="ES11" i="15"/>
  <c r="AW12" i="15"/>
  <c r="ET12" i="15" s="1"/>
  <c r="ES12" i="15"/>
  <c r="ET13" i="15"/>
  <c r="AS13" i="15"/>
  <c r="AR13" i="15" s="1"/>
  <c r="EO13" i="15" s="1"/>
  <c r="EQ13" i="15"/>
  <c r="AO13" i="14"/>
  <c r="AN13" i="14" s="1"/>
  <c r="AM13" i="14" s="1"/>
  <c r="AL13" i="14" s="1"/>
  <c r="AT13" i="14"/>
  <c r="AL11" i="14"/>
  <c r="AK11" i="14" s="1"/>
  <c r="AV11" i="14"/>
  <c r="ES11" i="14" s="1"/>
  <c r="AU9" i="14"/>
  <c r="ET10" i="15"/>
  <c r="AQ8" i="15"/>
  <c r="AP8" i="15" s="1"/>
  <c r="AX9" i="15"/>
  <c r="AS9" i="15"/>
  <c r="AR10" i="15"/>
  <c r="EP10" i="15"/>
  <c r="EK4" i="14"/>
  <c r="EK10" i="14"/>
  <c r="EQ4" i="14"/>
  <c r="AU4" i="14"/>
  <c r="AX7" i="15"/>
  <c r="AU10" i="14"/>
  <c r="AY13" i="15"/>
  <c r="EP13" i="15"/>
  <c r="AX12" i="15"/>
  <c r="AU13" i="14"/>
  <c r="AV13" i="14" s="1"/>
  <c r="AW13" i="14" s="1"/>
  <c r="AX13" i="14" s="1"/>
  <c r="AY13" i="14" s="1"/>
  <c r="AZ13" i="14" s="1"/>
  <c r="BA13" i="14" s="1"/>
  <c r="BB13" i="14" s="1"/>
  <c r="BC13" i="14" s="1"/>
  <c r="BD13" i="14" s="1"/>
  <c r="BE13" i="14" s="1"/>
  <c r="BF13" i="14" s="1"/>
  <c r="BG13" i="14" s="1"/>
  <c r="BH13" i="14" s="1"/>
  <c r="BI13" i="14" s="1"/>
  <c r="EI11" i="14"/>
  <c r="AV9" i="14"/>
  <c r="AZ8" i="15"/>
  <c r="AQ10" i="15"/>
  <c r="EN10" i="15" s="1"/>
  <c r="EO10" i="15"/>
  <c r="AR9" i="15"/>
  <c r="AQ9" i="15" s="1"/>
  <c r="ER10" i="14"/>
  <c r="AV10" i="14"/>
  <c r="AW10" i="14" s="1"/>
  <c r="AV4" i="14"/>
  <c r="AW4" i="14" s="1"/>
  <c r="AX4" i="14" s="1"/>
  <c r="ER4" i="14"/>
  <c r="AL10" i="14"/>
  <c r="AK10" i="14" s="1"/>
  <c r="AY12" i="15"/>
  <c r="EU12" i="15"/>
  <c r="AQ13" i="15"/>
  <c r="EN13" i="15" s="1"/>
  <c r="EH11" i="14"/>
  <c r="AJ11" i="14"/>
  <c r="EG11" i="14" s="1"/>
  <c r="AW9" i="14"/>
  <c r="AO8" i="15"/>
  <c r="AN8" i="15" s="1"/>
  <c r="AP10" i="15"/>
  <c r="EM10" i="15" s="1"/>
  <c r="EI10" i="14"/>
  <c r="ES10" i="14"/>
  <c r="AP13" i="15"/>
  <c r="AO13" i="15" s="1"/>
  <c r="AZ12" i="15"/>
  <c r="EW12" i="15" s="1"/>
  <c r="EV12" i="15"/>
  <c r="AI11" i="14"/>
  <c r="AH11" i="14" s="1"/>
  <c r="AG11" i="14" s="1"/>
  <c r="AP9" i="15"/>
  <c r="AO9" i="15" s="1"/>
  <c r="AN9" i="15" s="1"/>
  <c r="AK13" i="14"/>
  <c r="AJ13" i="14" s="1"/>
  <c r="AI13" i="14" s="1"/>
  <c r="AH13" i="14" s="1"/>
  <c r="AG13" i="14" s="1"/>
  <c r="AF13" i="14" s="1"/>
  <c r="AE13" i="14" s="1"/>
  <c r="AD13" i="14" s="1"/>
  <c r="AC13" i="14" s="1"/>
  <c r="AB13" i="14" s="1"/>
  <c r="AA13" i="14" s="1"/>
  <c r="AM8" i="15"/>
  <c r="EE11" i="14"/>
  <c r="AL8" i="15"/>
  <c r="AK8" i="15"/>
  <c r="AM9" i="15"/>
  <c r="AJ8" i="15"/>
  <c r="AI8" i="15"/>
  <c r="AH8" i="15"/>
  <c r="AG8" i="15"/>
  <c r="Z13" i="14"/>
  <c r="Y13" i="14" s="1"/>
  <c r="X13" i="14" s="1"/>
  <c r="BJ13" i="14"/>
  <c r="BK13" i="14"/>
  <c r="W13" i="14"/>
  <c r="BL13" i="14"/>
  <c r="BM13" i="14"/>
  <c r="BN13" i="14"/>
  <c r="BO13" i="14" s="1"/>
  <c r="BP13" i="14" s="1"/>
  <c r="BQ13" i="14"/>
  <c r="BR13" i="14"/>
  <c r="BS13" i="14"/>
  <c r="BT13" i="14" s="1"/>
  <c r="BU13" i="14"/>
  <c r="BV13" i="14"/>
  <c r="BW13" i="14"/>
  <c r="BX13" i="14"/>
  <c r="BY13" i="14"/>
  <c r="BZ13" i="14"/>
  <c r="CA13" i="14"/>
  <c r="CB13" i="14"/>
  <c r="CC13" i="14"/>
  <c r="CD13" i="14"/>
  <c r="CE13" i="14"/>
  <c r="CF13" i="14"/>
  <c r="CG13" i="14"/>
  <c r="CH13" i="14"/>
  <c r="CI13" i="14" s="1"/>
  <c r="CJ13" i="14" s="1"/>
  <c r="CK13" i="14" s="1"/>
  <c r="CL13" i="14" s="1"/>
  <c r="CM13" i="14" s="1"/>
  <c r="CN13" i="14" s="1"/>
  <c r="CO13" i="14" s="1"/>
  <c r="CP13" i="14" s="1"/>
  <c r="CQ13" i="14" s="1"/>
  <c r="CR13" i="14" s="1"/>
  <c r="CS13" i="14" s="1"/>
  <c r="CT13" i="14" s="1"/>
  <c r="CU13" i="14" s="1"/>
  <c r="CV13" i="14" s="1"/>
  <c r="CW13" i="14" s="1"/>
  <c r="CX13" i="14" s="1"/>
  <c r="CY13" i="14" s="1"/>
  <c r="CZ13" i="14" s="1"/>
  <c r="DA13" i="14" s="1"/>
  <c r="DB13" i="14" s="1"/>
  <c r="DC13" i="14" s="1"/>
  <c r="DD13" i="14" s="1"/>
  <c r="DE13" i="14" s="1"/>
  <c r="DF13" i="14" s="1"/>
  <c r="DG13" i="14" s="1"/>
  <c r="DH13" i="14" s="1"/>
  <c r="DI13" i="14" s="1"/>
  <c r="DJ13" i="14" s="1"/>
  <c r="DK13" i="14" s="1"/>
  <c r="DL13" i="14" s="1"/>
  <c r="DM13" i="14" s="1"/>
  <c r="DN13" i="14" s="1"/>
  <c r="DO13" i="14" s="1"/>
  <c r="DP13" i="14" s="1"/>
  <c r="DQ13" i="14" s="1"/>
  <c r="DR13" i="14" s="1"/>
  <c r="DS13" i="14" s="1"/>
  <c r="HQ63" i="7"/>
  <c r="O88" i="7"/>
  <c r="HQ16" i="7"/>
  <c r="O16" i="7"/>
  <c r="O31" i="7"/>
  <c r="HQ72" i="7"/>
  <c r="O72" i="7"/>
  <c r="O76" i="7"/>
  <c r="HQ52" i="7"/>
  <c r="O52" i="7"/>
  <c r="O96" i="7"/>
  <c r="HQ40" i="7"/>
  <c r="O40" i="7"/>
  <c r="HQ28" i="7"/>
  <c r="O28" i="7"/>
  <c r="O84" i="7"/>
  <c r="HQ91" i="7"/>
  <c r="O91" i="7"/>
  <c r="HQ38" i="7"/>
  <c r="HQ82" i="7"/>
  <c r="O82" i="7"/>
  <c r="HQ100" i="7"/>
  <c r="O100" i="7"/>
  <c r="P10" i="25"/>
  <c r="Q10" i="25"/>
  <c r="GU38" i="14" l="1"/>
  <c r="GM92" i="14"/>
  <c r="ET92" i="14"/>
  <c r="FY92" i="14"/>
  <c r="ED92" i="14"/>
  <c r="ES92" i="14"/>
  <c r="FY38" i="14"/>
  <c r="EQ38" i="14"/>
  <c r="HN38" i="14"/>
  <c r="DY38" i="14"/>
  <c r="FP38" i="14"/>
  <c r="FA38" i="14"/>
  <c r="DW38" i="14"/>
  <c r="GC38" i="14"/>
  <c r="EK92" i="14"/>
  <c r="GL92" i="14"/>
  <c r="HJ37" i="15"/>
  <c r="FD37" i="15"/>
  <c r="EI38" i="14"/>
  <c r="FK92" i="14"/>
  <c r="EL34" i="15"/>
  <c r="HG82" i="15"/>
  <c r="GS82" i="15"/>
  <c r="GF47" i="14"/>
  <c r="HB47" i="14"/>
  <c r="HJ34" i="15"/>
  <c r="ER82" i="15"/>
  <c r="FJ82" i="15"/>
  <c r="HR82" i="15"/>
  <c r="HG34" i="15"/>
  <c r="GD37" i="15"/>
  <c r="FS65" i="14"/>
  <c r="GL65" i="14"/>
  <c r="EF36" i="14"/>
  <c r="HC36" i="14"/>
  <c r="HG92" i="14"/>
  <c r="FN92" i="14"/>
  <c r="HM92" i="14"/>
  <c r="EX92" i="14"/>
  <c r="GG92" i="14"/>
  <c r="EP38" i="14"/>
  <c r="GZ38" i="14"/>
  <c r="GX38" i="14"/>
  <c r="FW38" i="14"/>
  <c r="EJ38" i="14"/>
  <c r="EK38" i="14"/>
  <c r="GN38" i="14"/>
  <c r="FM38" i="14"/>
  <c r="HD92" i="14"/>
  <c r="FV92" i="14"/>
  <c r="EX37" i="15"/>
  <c r="EN37" i="15"/>
  <c r="GO38" i="14"/>
  <c r="GT92" i="14"/>
  <c r="FZ92" i="14"/>
  <c r="GX34" i="15"/>
  <c r="DX82" i="15"/>
  <c r="HI82" i="15"/>
  <c r="FP47" i="14"/>
  <c r="FV47" i="14"/>
  <c r="GA34" i="15"/>
  <c r="FH82" i="15"/>
  <c r="EH82" i="15"/>
  <c r="EB37" i="15"/>
  <c r="FV65" i="14"/>
  <c r="HE36" i="14"/>
  <c r="DX36" i="14"/>
  <c r="EC36" i="14"/>
  <c r="EJ92" i="14"/>
  <c r="FI38" i="14"/>
  <c r="GH92" i="14"/>
  <c r="FD92" i="14"/>
  <c r="FR92" i="14"/>
  <c r="DX92" i="14"/>
  <c r="HB38" i="14"/>
  <c r="EN38" i="14"/>
  <c r="GH38" i="14"/>
  <c r="GM38" i="14"/>
  <c r="HJ38" i="14"/>
  <c r="DU38" i="14"/>
  <c r="FH38" i="14"/>
  <c r="EW38" i="14"/>
  <c r="FX92" i="14"/>
  <c r="FF92" i="14"/>
  <c r="HI37" i="15"/>
  <c r="DX37" i="15"/>
  <c r="EU38" i="14"/>
  <c r="GB92" i="14"/>
  <c r="HP92" i="14"/>
  <c r="DX47" i="14"/>
  <c r="FO34" i="15"/>
  <c r="EN82" i="15"/>
  <c r="ET82" i="15"/>
  <c r="EZ47" i="14"/>
  <c r="EP47" i="14"/>
  <c r="EN34" i="15"/>
  <c r="FX82" i="15"/>
  <c r="GT82" i="15"/>
  <c r="HT34" i="15"/>
  <c r="FT34" i="15"/>
  <c r="EL37" i="15"/>
  <c r="HC37" i="15"/>
  <c r="ES36" i="14"/>
  <c r="FK36" i="14"/>
  <c r="HC82" i="15"/>
  <c r="GF92" i="14"/>
  <c r="DZ38" i="14"/>
  <c r="HF92" i="14"/>
  <c r="GZ92" i="14"/>
  <c r="GP92" i="14"/>
  <c r="FT92" i="14"/>
  <c r="HL38" i="14"/>
  <c r="GE38" i="14"/>
  <c r="FR38" i="14"/>
  <c r="GJ38" i="14"/>
  <c r="GT38" i="14"/>
  <c r="FG38" i="14"/>
  <c r="EB38" i="14"/>
  <c r="EG38" i="14"/>
  <c r="ER92" i="14"/>
  <c r="EP92" i="14"/>
  <c r="GS37" i="15"/>
  <c r="HG37" i="15"/>
  <c r="EC38" i="14"/>
  <c r="HL92" i="14"/>
  <c r="FA92" i="14"/>
  <c r="GJ47" i="14"/>
  <c r="EB34" i="15"/>
  <c r="FD82" i="15"/>
  <c r="HF82" i="15"/>
  <c r="DT47" i="14"/>
  <c r="GA47" i="14"/>
  <c r="GZ34" i="15"/>
  <c r="GN82" i="15"/>
  <c r="FR82" i="15"/>
  <c r="FU34" i="15"/>
  <c r="FW82" i="15"/>
  <c r="FI37" i="15"/>
  <c r="GI37" i="15"/>
  <c r="FX36" i="14"/>
  <c r="R82" i="15"/>
  <c r="DU92" i="14"/>
  <c r="GL38" i="14"/>
  <c r="EE92" i="14"/>
  <c r="GS92" i="14"/>
  <c r="HJ92" i="14"/>
  <c r="HH92" i="14"/>
  <c r="FL38" i="14"/>
  <c r="HH38" i="14"/>
  <c r="FB38" i="14"/>
  <c r="DX38" i="14"/>
  <c r="GD38" i="14"/>
  <c r="EA38" i="14"/>
  <c r="HF38" i="14"/>
  <c r="L38" i="14"/>
  <c r="HI92" i="14"/>
  <c r="HO92" i="14"/>
  <c r="DZ92" i="14"/>
  <c r="GC37" i="15"/>
  <c r="GQ37" i="15"/>
  <c r="DT38" i="14"/>
  <c r="HA92" i="14"/>
  <c r="HC92" i="14"/>
  <c r="EW47" i="14"/>
  <c r="GN34" i="15"/>
  <c r="FT82" i="15"/>
  <c r="GD82" i="15"/>
  <c r="GD47" i="14"/>
  <c r="DU47" i="14"/>
  <c r="FM47" i="14"/>
  <c r="GW34" i="15"/>
  <c r="HD82" i="15"/>
  <c r="DZ82" i="15"/>
  <c r="EM82" i="15"/>
  <c r="GV82" i="15"/>
  <c r="HT37" i="15"/>
  <c r="FQ37" i="15"/>
  <c r="FH36" i="14"/>
  <c r="EL92" i="14"/>
  <c r="FI92" i="14"/>
  <c r="GF38" i="14"/>
  <c r="EY92" i="14"/>
  <c r="GC92" i="14"/>
  <c r="EI92" i="14"/>
  <c r="EO92" i="14"/>
  <c r="HP38" i="14"/>
  <c r="EV38" i="14"/>
  <c r="EL38" i="14"/>
  <c r="FO38" i="14"/>
  <c r="FN38" i="14"/>
  <c r="FT38" i="14"/>
  <c r="GP38" i="14"/>
  <c r="N38" i="14"/>
  <c r="FU92" i="14"/>
  <c r="GY92" i="14"/>
  <c r="N92" i="14"/>
  <c r="FM37" i="15"/>
  <c r="GA37" i="15"/>
  <c r="GE92" i="14"/>
  <c r="HC38" i="14"/>
  <c r="EB92" i="14"/>
  <c r="HN92" i="14"/>
  <c r="HI47" i="14"/>
  <c r="FA34" i="15"/>
  <c r="GJ82" i="15"/>
  <c r="FB82" i="15"/>
  <c r="EX47" i="14"/>
  <c r="HD47" i="14"/>
  <c r="EI82" i="15"/>
  <c r="HT82" i="15"/>
  <c r="FF82" i="15"/>
  <c r="FS82" i="15"/>
  <c r="GM82" i="15"/>
  <c r="EJ37" i="15"/>
  <c r="ES37" i="15"/>
  <c r="FJ92" i="14"/>
  <c r="HE92" i="14"/>
  <c r="HG38" i="14"/>
  <c r="FW92" i="14"/>
  <c r="FG92" i="14"/>
  <c r="DY92" i="14"/>
  <c r="GY38" i="14"/>
  <c r="DV38" i="14"/>
  <c r="GR38" i="14"/>
  <c r="EX38" i="14"/>
  <c r="HK38" i="14"/>
  <c r="FZ38" i="14"/>
  <c r="EG92" i="14"/>
  <c r="GI92" i="14"/>
  <c r="EW37" i="15"/>
  <c r="FK37" i="15"/>
  <c r="FF38" i="14"/>
  <c r="FB92" i="14"/>
  <c r="EH92" i="14"/>
  <c r="EH47" i="14"/>
  <c r="HE34" i="15"/>
  <c r="GZ82" i="15"/>
  <c r="HN82" i="15"/>
  <c r="ED47" i="14"/>
  <c r="HO47" i="14"/>
  <c r="GN47" i="14"/>
  <c r="EY82" i="15"/>
  <c r="EK82" i="15"/>
  <c r="GR82" i="15"/>
  <c r="EZ82" i="15"/>
  <c r="FC37" i="15"/>
  <c r="DY37" i="15"/>
  <c r="HO65" i="14"/>
  <c r="FG36" i="14"/>
  <c r="GJ65" i="14"/>
  <c r="HH65" i="14"/>
  <c r="ES38" i="14"/>
  <c r="GD92" i="14"/>
  <c r="EV92" i="14"/>
  <c r="FD38" i="14"/>
  <c r="GQ92" i="14"/>
  <c r="GA92" i="14"/>
  <c r="FS38" i="14"/>
  <c r="HA38" i="14"/>
  <c r="EF38" i="14"/>
  <c r="EH38" i="14"/>
  <c r="EY38" i="14"/>
  <c r="FJ38" i="14"/>
  <c r="GR92" i="14"/>
  <c r="FS92" i="14"/>
  <c r="EG37" i="15"/>
  <c r="EU37" i="15"/>
  <c r="GO92" i="14"/>
  <c r="HK47" i="14"/>
  <c r="EE82" i="15"/>
  <c r="HP82" i="15"/>
  <c r="HB82" i="15"/>
  <c r="HN47" i="14"/>
  <c r="FC47" i="14"/>
  <c r="FH47" i="14"/>
  <c r="FO82" i="15"/>
  <c r="FA82" i="15"/>
  <c r="GC47" i="14"/>
  <c r="HH82" i="15"/>
  <c r="HL82" i="15"/>
  <c r="EI37" i="15"/>
  <c r="HL37" i="15"/>
  <c r="GI65" i="14"/>
  <c r="GM36" i="14"/>
  <c r="EU34" i="15"/>
  <c r="HK65" i="14"/>
  <c r="HE38" i="14"/>
  <c r="GX92" i="14"/>
  <c r="GJ92" i="14"/>
  <c r="HK92" i="14"/>
  <c r="GU92" i="14"/>
  <c r="EM38" i="14"/>
  <c r="GK38" i="14"/>
  <c r="GQ38" i="14"/>
  <c r="HM38" i="14"/>
  <c r="GB38" i="14"/>
  <c r="ET38" i="14"/>
  <c r="FL92" i="14"/>
  <c r="FC92" i="14"/>
  <c r="ET37" i="15"/>
  <c r="HP37" i="15"/>
  <c r="EE37" i="15"/>
  <c r="EQ92" i="14"/>
  <c r="GP47" i="14"/>
  <c r="EU82" i="15"/>
  <c r="EG82" i="15"/>
  <c r="DZ47" i="14"/>
  <c r="HH47" i="14"/>
  <c r="GE82" i="15"/>
  <c r="FQ82" i="15"/>
  <c r="FS47" i="14"/>
  <c r="DY82" i="15"/>
  <c r="GP82" i="15"/>
  <c r="GR37" i="15"/>
  <c r="FZ65" i="14"/>
  <c r="FQ65" i="14"/>
  <c r="EQ82" i="15"/>
  <c r="GY65" i="14"/>
  <c r="FV38" i="14"/>
  <c r="EA92" i="14"/>
  <c r="FM92" i="14"/>
  <c r="EZ92" i="14"/>
  <c r="DT92" i="14"/>
  <c r="HD38" i="14"/>
  <c r="FU38" i="14"/>
  <c r="FK38" i="14"/>
  <c r="GW38" i="14"/>
  <c r="HO38" i="14"/>
  <c r="EF92" i="14"/>
  <c r="EM92" i="14"/>
  <c r="HB37" i="15"/>
  <c r="GZ37" i="15"/>
  <c r="P37" i="15"/>
  <c r="FK82" i="15"/>
  <c r="EW82" i="15"/>
  <c r="GQ47" i="14"/>
  <c r="GR47" i="14"/>
  <c r="GU82" i="15"/>
  <c r="GG82" i="15"/>
  <c r="GT47" i="14"/>
  <c r="FE82" i="15"/>
  <c r="FX37" i="15"/>
  <c r="FF36" i="14"/>
  <c r="FJ65" i="14"/>
  <c r="GL36" i="14"/>
  <c r="GW65" i="14"/>
  <c r="FX65" i="14"/>
  <c r="EK44" i="15"/>
  <c r="EK36" i="14"/>
  <c r="FT65" i="14"/>
  <c r="FC65" i="14"/>
  <c r="ET65" i="14"/>
  <c r="GA65" i="14"/>
  <c r="FF65" i="14"/>
  <c r="GK36" i="14"/>
  <c r="HO36" i="14"/>
  <c r="FV36" i="14"/>
  <c r="ER36" i="14"/>
  <c r="DT36" i="14"/>
  <c r="EH65" i="14"/>
  <c r="FV82" i="15"/>
  <c r="HJ36" i="14"/>
  <c r="EA36" i="14"/>
  <c r="EL65" i="14"/>
  <c r="EY65" i="14"/>
  <c r="GY57" i="15"/>
  <c r="FJ47" i="14"/>
  <c r="EE47" i="14"/>
  <c r="EJ47" i="14"/>
  <c r="GI47" i="14"/>
  <c r="FL47" i="14"/>
  <c r="HG47" i="14"/>
  <c r="FX47" i="14"/>
  <c r="GZ47" i="14"/>
  <c r="EA47" i="14"/>
  <c r="FC82" i="15"/>
  <c r="EO82" i="15"/>
  <c r="EJ82" i="15"/>
  <c r="FY82" i="15"/>
  <c r="GB37" i="15"/>
  <c r="GP37" i="15"/>
  <c r="EZ37" i="15"/>
  <c r="HM37" i="15"/>
  <c r="FO37" i="15"/>
  <c r="HD37" i="15"/>
  <c r="EU36" i="14"/>
  <c r="DY65" i="14"/>
  <c r="HP65" i="14"/>
  <c r="DW65" i="14"/>
  <c r="ED65" i="14"/>
  <c r="EU65" i="14"/>
  <c r="EP65" i="14"/>
  <c r="FE36" i="14"/>
  <c r="GY36" i="14"/>
  <c r="HI36" i="14"/>
  <c r="EB36" i="14"/>
  <c r="EZ36" i="14"/>
  <c r="FN65" i="14"/>
  <c r="EQ36" i="14"/>
  <c r="EP36" i="14"/>
  <c r="FU65" i="14"/>
  <c r="FK65" i="14"/>
  <c r="FR65" i="14"/>
  <c r="GU37" i="15"/>
  <c r="FV37" i="15"/>
  <c r="EF37" i="15"/>
  <c r="GO37" i="15"/>
  <c r="EQ37" i="15"/>
  <c r="GF37" i="15"/>
  <c r="GA36" i="14"/>
  <c r="FE65" i="14"/>
  <c r="GN65" i="14"/>
  <c r="HI65" i="14"/>
  <c r="HL65" i="14"/>
  <c r="DZ65" i="14"/>
  <c r="DY36" i="14"/>
  <c r="GI36" i="14"/>
  <c r="GC36" i="14"/>
  <c r="HK36" i="14"/>
  <c r="GF36" i="14"/>
  <c r="GT65" i="14"/>
  <c r="EX65" i="14"/>
  <c r="GX36" i="14"/>
  <c r="EM65" i="14"/>
  <c r="HJ65" i="14"/>
  <c r="HA65" i="14"/>
  <c r="GI30" i="15"/>
  <c r="FW47" i="14"/>
  <c r="GO47" i="14"/>
  <c r="HF47" i="14"/>
  <c r="DW47" i="14"/>
  <c r="EF47" i="14"/>
  <c r="EU47" i="14"/>
  <c r="ER47" i="14"/>
  <c r="EM47" i="14"/>
  <c r="GI82" i="15"/>
  <c r="FU82" i="15"/>
  <c r="FG82" i="15"/>
  <c r="FI82" i="15"/>
  <c r="GY47" i="14"/>
  <c r="EP82" i="15"/>
  <c r="HN37" i="15"/>
  <c r="HF37" i="15"/>
  <c r="GX37" i="15"/>
  <c r="HK37" i="15"/>
  <c r="FU37" i="15"/>
  <c r="FJ37" i="15"/>
  <c r="FL37" i="15"/>
  <c r="HG36" i="14"/>
  <c r="GK65" i="14"/>
  <c r="FH65" i="14"/>
  <c r="GS65" i="14"/>
  <c r="GF65" i="14"/>
  <c r="HE65" i="14"/>
  <c r="GP36" i="14"/>
  <c r="FS36" i="14"/>
  <c r="EW36" i="14"/>
  <c r="GU36" i="14"/>
  <c r="HL36" i="14"/>
  <c r="EQ65" i="14"/>
  <c r="GV36" i="14"/>
  <c r="GG65" i="14"/>
  <c r="EO65" i="14"/>
  <c r="FY47" i="14"/>
  <c r="FZ47" i="14"/>
  <c r="HA47" i="14"/>
  <c r="ET47" i="14"/>
  <c r="HM47" i="14"/>
  <c r="EB47" i="14"/>
  <c r="FN47" i="14"/>
  <c r="GY82" i="15"/>
  <c r="GK82" i="15"/>
  <c r="HS82" i="15"/>
  <c r="ED82" i="15"/>
  <c r="HO37" i="15"/>
  <c r="EH37" i="15"/>
  <c r="GT37" i="15"/>
  <c r="GM37" i="15"/>
  <c r="FA37" i="15"/>
  <c r="HR37" i="15"/>
  <c r="ER37" i="15"/>
  <c r="EN36" i="14"/>
  <c r="DV65" i="14"/>
  <c r="EB65" i="14"/>
  <c r="GC65" i="14"/>
  <c r="EZ65" i="14"/>
  <c r="GO65" i="14"/>
  <c r="FJ36" i="14"/>
  <c r="FC36" i="14"/>
  <c r="HN36" i="14"/>
  <c r="GE36" i="14"/>
  <c r="FR36" i="14"/>
  <c r="HC65" i="14"/>
  <c r="EJ36" i="14"/>
  <c r="FP82" i="15"/>
  <c r="EN65" i="14"/>
  <c r="EK65" i="14"/>
  <c r="FT47" i="14"/>
  <c r="FB47" i="14"/>
  <c r="FI47" i="14"/>
  <c r="FG47" i="14"/>
  <c r="GK47" i="14"/>
  <c r="HC47" i="14"/>
  <c r="GW47" i="14"/>
  <c r="FR47" i="14"/>
  <c r="HO82" i="15"/>
  <c r="HA82" i="15"/>
  <c r="GF82" i="15"/>
  <c r="GX82" i="15"/>
  <c r="EO37" i="15"/>
  <c r="HQ37" i="15"/>
  <c r="FS37" i="15"/>
  <c r="EC37" i="15"/>
  <c r="DZ37" i="15"/>
  <c r="HS37" i="15"/>
  <c r="FT36" i="14"/>
  <c r="FB65" i="14"/>
  <c r="GU65" i="14"/>
  <c r="FM65" i="14"/>
  <c r="DT65" i="14"/>
  <c r="FY65" i="14"/>
  <c r="GG36" i="14"/>
  <c r="ED36" i="14"/>
  <c r="EM36" i="14"/>
  <c r="GH36" i="14"/>
  <c r="FO36" i="14"/>
  <c r="EG36" i="14"/>
  <c r="FP65" i="14"/>
  <c r="FQ36" i="14"/>
  <c r="FW36" i="14"/>
  <c r="GV65" i="14"/>
  <c r="EN47" i="14"/>
  <c r="GU47" i="14"/>
  <c r="ES47" i="14"/>
  <c r="GX47" i="14"/>
  <c r="FU47" i="14"/>
  <c r="EQ47" i="14"/>
  <c r="GG47" i="14"/>
  <c r="FR34" i="15"/>
  <c r="EF82" i="15"/>
  <c r="HQ82" i="15"/>
  <c r="ES82" i="15"/>
  <c r="GS47" i="14"/>
  <c r="FH37" i="15"/>
  <c r="GW37" i="15"/>
  <c r="EY37" i="15"/>
  <c r="HH37" i="15"/>
  <c r="FB37" i="15"/>
  <c r="GY37" i="15"/>
  <c r="GZ36" i="14"/>
  <c r="GH65" i="14"/>
  <c r="FO65" i="14"/>
  <c r="EW65" i="14"/>
  <c r="GM65" i="14"/>
  <c r="FI65" i="14"/>
  <c r="FA36" i="14"/>
  <c r="HH36" i="14"/>
  <c r="DW36" i="14"/>
  <c r="FB36" i="14"/>
  <c r="EY36" i="14"/>
  <c r="GS36" i="14"/>
  <c r="EE65" i="14"/>
  <c r="FP36" i="14"/>
  <c r="EO36" i="14"/>
  <c r="FN36" i="14"/>
  <c r="HQ34" i="15"/>
  <c r="FW65" i="14"/>
  <c r="EI47" i="14"/>
  <c r="EC47" i="14"/>
  <c r="EL47" i="14"/>
  <c r="FE47" i="14"/>
  <c r="GH47" i="14"/>
  <c r="FQ47" i="14"/>
  <c r="EI34" i="15"/>
  <c r="EV82" i="15"/>
  <c r="FZ82" i="15"/>
  <c r="EG47" i="14"/>
  <c r="HE82" i="15"/>
  <c r="GD34" i="15"/>
  <c r="FW37" i="15"/>
  <c r="FY37" i="15"/>
  <c r="EA37" i="15"/>
  <c r="GN37" i="15"/>
  <c r="FN37" i="15"/>
  <c r="GE37" i="15"/>
  <c r="ET36" i="14"/>
  <c r="HN65" i="14"/>
  <c r="FL65" i="14"/>
  <c r="EI65" i="14"/>
  <c r="EG65" i="14"/>
  <c r="FG65" i="14"/>
  <c r="ES65" i="14"/>
  <c r="GT36" i="14"/>
  <c r="GR36" i="14"/>
  <c r="DU36" i="14"/>
  <c r="DV36" i="14"/>
  <c r="EI36" i="14"/>
  <c r="HB36" i="14"/>
  <c r="GQ65" i="14"/>
  <c r="DU65" i="14"/>
  <c r="FD36" i="14"/>
  <c r="HA36" i="14"/>
  <c r="R34" i="15"/>
  <c r="GD65" i="14"/>
  <c r="GS96" i="15"/>
  <c r="GL47" i="14"/>
  <c r="HL47" i="14"/>
  <c r="GE47" i="14"/>
  <c r="EO47" i="14"/>
  <c r="DV47" i="14"/>
  <c r="FA47" i="14"/>
  <c r="FD47" i="14"/>
  <c r="GU34" i="15"/>
  <c r="FL82" i="15"/>
  <c r="EX82" i="15"/>
  <c r="GM47" i="14"/>
  <c r="EL82" i="15"/>
  <c r="FM34" i="15"/>
  <c r="GL37" i="15"/>
  <c r="FE37" i="15"/>
  <c r="FZ37" i="15"/>
  <c r="FP37" i="15"/>
  <c r="HE37" i="15"/>
  <c r="FG37" i="15"/>
  <c r="HF36" i="14"/>
  <c r="GE65" i="14"/>
  <c r="FD65" i="14"/>
  <c r="HF65" i="14"/>
  <c r="EF65" i="14"/>
  <c r="EA65" i="14"/>
  <c r="EC65" i="14"/>
  <c r="EH36" i="14"/>
  <c r="GB36" i="14"/>
  <c r="GW36" i="14"/>
  <c r="HD36" i="14"/>
  <c r="N36" i="14"/>
  <c r="EX36" i="14"/>
  <c r="GB65" i="14"/>
  <c r="EJ65" i="14"/>
  <c r="EE36" i="14"/>
  <c r="FZ36" i="14"/>
  <c r="HM65" i="14"/>
  <c r="GQ36" i="14"/>
  <c r="FF47" i="14"/>
  <c r="GV47" i="14"/>
  <c r="HJ47" i="14"/>
  <c r="DY47" i="14"/>
  <c r="FO47" i="14"/>
  <c r="EK47" i="14"/>
  <c r="HP47" i="14"/>
  <c r="GB82" i="15"/>
  <c r="HJ82" i="15"/>
  <c r="EA82" i="15"/>
  <c r="HA37" i="15"/>
  <c r="EK37" i="15"/>
  <c r="ED37" i="15"/>
  <c r="EV37" i="15"/>
  <c r="GK37" i="15"/>
  <c r="EM37" i="15"/>
  <c r="GG37" i="15"/>
  <c r="FU36" i="14"/>
  <c r="ER65" i="14"/>
  <c r="EV65" i="14"/>
  <c r="GP65" i="14"/>
  <c r="DX65" i="14"/>
  <c r="HB65" i="14"/>
  <c r="N65" i="14"/>
  <c r="FI36" i="14"/>
  <c r="FL36" i="14"/>
  <c r="GD36" i="14"/>
  <c r="GN36" i="14"/>
  <c r="HM36" i="14"/>
  <c r="GR65" i="14"/>
  <c r="FY36" i="14"/>
  <c r="GJ36" i="14"/>
  <c r="FM36" i="14"/>
  <c r="FA65" i="14"/>
  <c r="FN82" i="15"/>
  <c r="EM30" i="15"/>
  <c r="GC57" i="15"/>
  <c r="GL30" i="15"/>
  <c r="GQ57" i="15"/>
  <c r="EP30" i="15"/>
  <c r="EB27" i="14"/>
  <c r="HB78" i="15"/>
  <c r="L27" i="14"/>
  <c r="FR57" i="15"/>
  <c r="EQ77" i="15"/>
  <c r="GZ78" i="15"/>
  <c r="EC77" i="15"/>
  <c r="GP78" i="15"/>
  <c r="EJ77" i="15"/>
  <c r="GU57" i="15"/>
  <c r="GC30" i="15"/>
  <c r="EL78" i="15"/>
  <c r="EC78" i="15"/>
  <c r="HN77" i="15"/>
  <c r="GA77" i="15"/>
  <c r="FF57" i="15"/>
  <c r="HQ30" i="15"/>
  <c r="EQ78" i="15"/>
  <c r="DY77" i="15"/>
  <c r="EG77" i="15"/>
  <c r="GD57" i="15"/>
  <c r="EK30" i="15"/>
  <c r="GP77" i="15"/>
  <c r="EI57" i="15"/>
  <c r="GB30" i="15"/>
  <c r="GR57" i="15"/>
  <c r="EN77" i="15"/>
  <c r="EF30" i="15"/>
  <c r="ES9" i="15"/>
  <c r="FB57" i="15"/>
  <c r="EJ9" i="15"/>
  <c r="FM30" i="15"/>
  <c r="HA30" i="15"/>
  <c r="HT30" i="15"/>
  <c r="FX30" i="15"/>
  <c r="EB30" i="15"/>
  <c r="GE30" i="15"/>
  <c r="EI30" i="15"/>
  <c r="GH30" i="15"/>
  <c r="EL30" i="15"/>
  <c r="ER9" i="15"/>
  <c r="FF78" i="15"/>
  <c r="EP78" i="15"/>
  <c r="GJ78" i="15"/>
  <c r="HF78" i="15"/>
  <c r="HL78" i="15"/>
  <c r="EA78" i="15"/>
  <c r="N27" i="14"/>
  <c r="GX77" i="15"/>
  <c r="HH77" i="15"/>
  <c r="FX57" i="15"/>
  <c r="FN57" i="15"/>
  <c r="GE57" i="15"/>
  <c r="FM57" i="15"/>
  <c r="GA57" i="15"/>
  <c r="GC77" i="15"/>
  <c r="GJ77" i="15"/>
  <c r="EI77" i="15"/>
  <c r="HC77" i="15"/>
  <c r="HL77" i="15"/>
  <c r="FV77" i="15"/>
  <c r="FV57" i="15"/>
  <c r="EL57" i="15"/>
  <c r="HA57" i="15"/>
  <c r="DU66" i="14"/>
  <c r="GC32" i="14"/>
  <c r="EQ9" i="15"/>
  <c r="HI30" i="15"/>
  <c r="GK30" i="15"/>
  <c r="HP30" i="15"/>
  <c r="FT30" i="15"/>
  <c r="DX30" i="15"/>
  <c r="GA30" i="15"/>
  <c r="EE30" i="15"/>
  <c r="GD30" i="15"/>
  <c r="EH30" i="15"/>
  <c r="V9" i="15"/>
  <c r="EI78" i="15"/>
  <c r="FZ78" i="15"/>
  <c r="GH78" i="15"/>
  <c r="FT78" i="15"/>
  <c r="GL78" i="15"/>
  <c r="GV78" i="15"/>
  <c r="P78" i="15"/>
  <c r="GH77" i="15"/>
  <c r="GR77" i="15"/>
  <c r="EZ57" i="15"/>
  <c r="HE57" i="15"/>
  <c r="FG57" i="15"/>
  <c r="EW57" i="15"/>
  <c r="FK57" i="15"/>
  <c r="HF77" i="15"/>
  <c r="ER77" i="15"/>
  <c r="FW77" i="15"/>
  <c r="HO77" i="15"/>
  <c r="GN77" i="15"/>
  <c r="EX77" i="15"/>
  <c r="EH57" i="15"/>
  <c r="HQ57" i="15"/>
  <c r="FY57" i="15"/>
  <c r="FX78" i="15"/>
  <c r="EW30" i="15"/>
  <c r="FU30" i="15"/>
  <c r="HL30" i="15"/>
  <c r="FP30" i="15"/>
  <c r="HS30" i="15"/>
  <c r="FW30" i="15"/>
  <c r="EA30" i="15"/>
  <c r="FZ30" i="15"/>
  <c r="ED30" i="15"/>
  <c r="W9" i="15"/>
  <c r="FO78" i="15"/>
  <c r="HJ78" i="15"/>
  <c r="FD78" i="15"/>
  <c r="DZ78" i="15"/>
  <c r="GF78" i="15"/>
  <c r="L84" i="14"/>
  <c r="FR77" i="15"/>
  <c r="GB77" i="15"/>
  <c r="EF57" i="15"/>
  <c r="GK57" i="15"/>
  <c r="EM57" i="15"/>
  <c r="EG57" i="15"/>
  <c r="EU57" i="15"/>
  <c r="EK77" i="15"/>
  <c r="HK77" i="15"/>
  <c r="HR77" i="15"/>
  <c r="EM77" i="15"/>
  <c r="FT77" i="15"/>
  <c r="ED77" i="15"/>
  <c r="FU57" i="15"/>
  <c r="GO57" i="15"/>
  <c r="FA57" i="15"/>
  <c r="EA66" i="14"/>
  <c r="HB27" i="14"/>
  <c r="GE78" i="15"/>
  <c r="GY27" i="14"/>
  <c r="GS27" i="14"/>
  <c r="ET9" i="15"/>
  <c r="GS30" i="15"/>
  <c r="FE30" i="15"/>
  <c r="HH30" i="15"/>
  <c r="FL30" i="15"/>
  <c r="HO30" i="15"/>
  <c r="FS30" i="15"/>
  <c r="HR30" i="15"/>
  <c r="FV30" i="15"/>
  <c r="DZ30" i="15"/>
  <c r="T9" i="15"/>
  <c r="GU78" i="15"/>
  <c r="EX78" i="15"/>
  <c r="EN78" i="15"/>
  <c r="FR78" i="15"/>
  <c r="FP78" i="15"/>
  <c r="FB77" i="15"/>
  <c r="FL77" i="15"/>
  <c r="HK57" i="15"/>
  <c r="FQ57" i="15"/>
  <c r="GP57" i="15"/>
  <c r="HP57" i="15"/>
  <c r="EE57" i="15"/>
  <c r="EC57" i="15"/>
  <c r="FN77" i="15"/>
  <c r="HS77" i="15"/>
  <c r="FZ77" i="15"/>
  <c r="HB77" i="15"/>
  <c r="EZ77" i="15"/>
  <c r="HE77" i="15"/>
  <c r="GB57" i="15"/>
  <c r="FI57" i="15"/>
  <c r="GN57" i="15"/>
  <c r="FF27" i="14"/>
  <c r="EM9" i="15"/>
  <c r="EO9" i="15"/>
  <c r="EG30" i="15"/>
  <c r="EO30" i="15"/>
  <c r="HD30" i="15"/>
  <c r="FH30" i="15"/>
  <c r="HK30" i="15"/>
  <c r="FO30" i="15"/>
  <c r="HN30" i="15"/>
  <c r="FR30" i="15"/>
  <c r="U9" i="15"/>
  <c r="EB78" i="15"/>
  <c r="HI78" i="15"/>
  <c r="DX78" i="15"/>
  <c r="GT78" i="15"/>
  <c r="EZ78" i="15"/>
  <c r="L32" i="14"/>
  <c r="EL77" i="15"/>
  <c r="EV77" i="15"/>
  <c r="GM57" i="15"/>
  <c r="ES57" i="15"/>
  <c r="HB57" i="15"/>
  <c r="GZ57" i="15"/>
  <c r="P57" i="15"/>
  <c r="FD77" i="15"/>
  <c r="GV77" i="15"/>
  <c r="FC77" i="15"/>
  <c r="EH77" i="15"/>
  <c r="GD77" i="15"/>
  <c r="EB77" i="15"/>
  <c r="GG77" i="15"/>
  <c r="FO57" i="15"/>
  <c r="HT57" i="15"/>
  <c r="EJ57" i="15"/>
  <c r="EP9" i="15"/>
  <c r="HE30" i="15"/>
  <c r="DY30" i="15"/>
  <c r="GZ30" i="15"/>
  <c r="FD30" i="15"/>
  <c r="HG30" i="15"/>
  <c r="FK30" i="15"/>
  <c r="HJ30" i="15"/>
  <c r="FN30" i="15"/>
  <c r="X9" i="15"/>
  <c r="FH78" i="15"/>
  <c r="GS78" i="15"/>
  <c r="HG78" i="15"/>
  <c r="EH78" i="15"/>
  <c r="EJ78" i="15"/>
  <c r="EY77" i="15"/>
  <c r="HQ77" i="15"/>
  <c r="EF77" i="15"/>
  <c r="FS57" i="15"/>
  <c r="DY57" i="15"/>
  <c r="EP57" i="15"/>
  <c r="GJ57" i="15"/>
  <c r="R57" i="15"/>
  <c r="FK77" i="15"/>
  <c r="GL77" i="15"/>
  <c r="GO77" i="15"/>
  <c r="FJ77" i="15"/>
  <c r="FO77" i="15"/>
  <c r="FM77" i="15"/>
  <c r="HN57" i="15"/>
  <c r="FP57" i="15"/>
  <c r="GI57" i="15"/>
  <c r="GQ66" i="14"/>
  <c r="HK78" i="15"/>
  <c r="GO30" i="15"/>
  <c r="HM30" i="15"/>
  <c r="GV30" i="15"/>
  <c r="EZ30" i="15"/>
  <c r="HC30" i="15"/>
  <c r="FG30" i="15"/>
  <c r="HF30" i="15"/>
  <c r="FJ30" i="15"/>
  <c r="S9" i="15"/>
  <c r="GN78" i="15"/>
  <c r="GC78" i="15"/>
  <c r="GQ78" i="15"/>
  <c r="HE78" i="15"/>
  <c r="HS78" i="15"/>
  <c r="HG77" i="15"/>
  <c r="HA77" i="15"/>
  <c r="P77" i="15"/>
  <c r="EY57" i="15"/>
  <c r="HD57" i="15"/>
  <c r="GH57" i="15"/>
  <c r="FT57" i="15"/>
  <c r="GY77" i="15"/>
  <c r="ET77" i="15"/>
  <c r="EW77" i="15"/>
  <c r="EP77" i="15"/>
  <c r="GE77" i="15"/>
  <c r="ES77" i="15"/>
  <c r="HM57" i="15"/>
  <c r="HC57" i="15"/>
  <c r="EO57" i="15"/>
  <c r="HP66" i="14"/>
  <c r="EN9" i="15"/>
  <c r="FY30" i="15"/>
  <c r="GW30" i="15"/>
  <c r="GR30" i="15"/>
  <c r="EV30" i="15"/>
  <c r="GY30" i="15"/>
  <c r="FC30" i="15"/>
  <c r="HB30" i="15"/>
  <c r="FF30" i="15"/>
  <c r="HT78" i="15"/>
  <c r="FM78" i="15"/>
  <c r="GA78" i="15"/>
  <c r="GO78" i="15"/>
  <c r="HC78" i="15"/>
  <c r="L66" i="14"/>
  <c r="EU77" i="15"/>
  <c r="GK77" i="15"/>
  <c r="R77" i="15"/>
  <c r="EA57" i="15"/>
  <c r="GF57" i="15"/>
  <c r="HJ57" i="15"/>
  <c r="FD57" i="15"/>
  <c r="DZ77" i="15"/>
  <c r="GT77" i="15"/>
  <c r="GW77" i="15"/>
  <c r="HD77" i="15"/>
  <c r="HM77" i="15"/>
  <c r="EE77" i="15"/>
  <c r="HT77" i="15"/>
  <c r="FZ57" i="15"/>
  <c r="FE57" i="15"/>
  <c r="FC57" i="15"/>
  <c r="GV57" i="15"/>
  <c r="EX66" i="14"/>
  <c r="EX27" i="14"/>
  <c r="EK9" i="15"/>
  <c r="FI30" i="15"/>
  <c r="GG30" i="15"/>
  <c r="GN30" i="15"/>
  <c r="ER30" i="15"/>
  <c r="GU30" i="15"/>
  <c r="EY30" i="15"/>
  <c r="GX30" i="15"/>
  <c r="FB30" i="15"/>
  <c r="FA78" i="15"/>
  <c r="EW78" i="15"/>
  <c r="FK78" i="15"/>
  <c r="FY78" i="15"/>
  <c r="GM78" i="15"/>
  <c r="N66" i="14"/>
  <c r="GM77" i="15"/>
  <c r="FU77" i="15"/>
  <c r="HF57" i="15"/>
  <c r="FL57" i="15"/>
  <c r="EX57" i="15"/>
  <c r="EN57" i="15"/>
  <c r="GW57" i="15"/>
  <c r="FF77" i="15"/>
  <c r="FI77" i="15"/>
  <c r="FP77" i="15"/>
  <c r="GS77" i="15"/>
  <c r="FG77" i="15"/>
  <c r="GZ77" i="15"/>
  <c r="GT57" i="15"/>
  <c r="EV57" i="15"/>
  <c r="FJ57" i="15"/>
  <c r="FH57" i="15"/>
  <c r="ES66" i="14"/>
  <c r="HA27" i="14"/>
  <c r="ES30" i="15"/>
  <c r="FQ30" i="15"/>
  <c r="GJ30" i="15"/>
  <c r="EN30" i="15"/>
  <c r="GQ30" i="15"/>
  <c r="EU30" i="15"/>
  <c r="GT30" i="15"/>
  <c r="EX30" i="15"/>
  <c r="GG78" i="15"/>
  <c r="EG78" i="15"/>
  <c r="EU78" i="15"/>
  <c r="FI78" i="15"/>
  <c r="FW78" i="15"/>
  <c r="EA77" i="15"/>
  <c r="FE77" i="15"/>
  <c r="EK57" i="15"/>
  <c r="HR57" i="15"/>
  <c r="ER57" i="15"/>
  <c r="HI57" i="15"/>
  <c r="DX57" i="15"/>
  <c r="HI77" i="15"/>
  <c r="HP77" i="15"/>
  <c r="DX77" i="15"/>
  <c r="FY77" i="15"/>
  <c r="GI77" i="15"/>
  <c r="GF77" i="15"/>
  <c r="GG57" i="15"/>
  <c r="EQ57" i="15"/>
  <c r="GL57" i="15"/>
  <c r="HO57" i="15"/>
  <c r="HB66" i="14"/>
  <c r="GD27" i="14"/>
  <c r="P30" i="15"/>
  <c r="EC30" i="15"/>
  <c r="FA30" i="15"/>
  <c r="GF30" i="15"/>
  <c r="EJ30" i="15"/>
  <c r="GM30" i="15"/>
  <c r="EQ30" i="15"/>
  <c r="GP30" i="15"/>
  <c r="ET30" i="15"/>
  <c r="HM78" i="15"/>
  <c r="FJ78" i="15"/>
  <c r="HP78" i="15"/>
  <c r="EE78" i="15"/>
  <c r="ES78" i="15"/>
  <c r="FG78" i="15"/>
  <c r="FS77" i="15"/>
  <c r="EO77" i="15"/>
  <c r="HL57" i="15"/>
  <c r="DZ57" i="15"/>
  <c r="HS57" i="15"/>
  <c r="GS57" i="15"/>
  <c r="HG57" i="15"/>
  <c r="FQ77" i="15"/>
  <c r="FX77" i="15"/>
  <c r="GU77" i="15"/>
  <c r="FA77" i="15"/>
  <c r="HJ77" i="15"/>
  <c r="FH77" i="15"/>
  <c r="HH57" i="15"/>
  <c r="ED57" i="15"/>
  <c r="GX57" i="15"/>
  <c r="FW57" i="15"/>
  <c r="EB57" i="15"/>
  <c r="FU66" i="14"/>
  <c r="HM27" i="14"/>
  <c r="FK66" i="14"/>
  <c r="GZ66" i="14"/>
  <c r="HO66" i="14"/>
  <c r="EC66" i="14"/>
  <c r="FV66" i="14"/>
  <c r="FE66" i="14"/>
  <c r="GG66" i="14"/>
  <c r="FX66" i="14"/>
  <c r="FP32" i="14"/>
  <c r="DT27" i="14"/>
  <c r="HJ27" i="14"/>
  <c r="EF78" i="15"/>
  <c r="EM78" i="15"/>
  <c r="EE27" i="14"/>
  <c r="FK27" i="14"/>
  <c r="GK27" i="14"/>
  <c r="HG27" i="14"/>
  <c r="GW27" i="14"/>
  <c r="FT27" i="14"/>
  <c r="FR27" i="14"/>
  <c r="EI27" i="14"/>
  <c r="GX78" i="15"/>
  <c r="ER66" i="14"/>
  <c r="EE66" i="14"/>
  <c r="GJ66" i="14"/>
  <c r="GI66" i="14"/>
  <c r="HL66" i="14"/>
  <c r="EP66" i="14"/>
  <c r="EO66" i="14"/>
  <c r="FZ66" i="14"/>
  <c r="EK66" i="14"/>
  <c r="GH32" i="14"/>
  <c r="EZ27" i="14"/>
  <c r="GI78" i="15"/>
  <c r="R78" i="15"/>
  <c r="DX27" i="14"/>
  <c r="FN27" i="14"/>
  <c r="GL27" i="14"/>
  <c r="FU27" i="14"/>
  <c r="EU27" i="14"/>
  <c r="GG27" i="14"/>
  <c r="GT27" i="14"/>
  <c r="EQ27" i="14"/>
  <c r="GR78" i="15"/>
  <c r="HD66" i="14"/>
  <c r="GX66" i="14"/>
  <c r="FT66" i="14"/>
  <c r="FC66" i="14"/>
  <c r="GV66" i="14"/>
  <c r="HG66" i="14"/>
  <c r="DY66" i="14"/>
  <c r="GY66" i="14"/>
  <c r="GW66" i="14"/>
  <c r="GR32" i="14"/>
  <c r="HM66" i="14"/>
  <c r="GF27" i="14"/>
  <c r="R9" i="15"/>
  <c r="EY78" i="15"/>
  <c r="FD27" i="14"/>
  <c r="GB78" i="15"/>
  <c r="DZ27" i="14"/>
  <c r="FE27" i="14"/>
  <c r="FV27" i="14"/>
  <c r="FQ27" i="14"/>
  <c r="FJ27" i="14"/>
  <c r="FM27" i="14"/>
  <c r="GQ27" i="14"/>
  <c r="HA78" i="15"/>
  <c r="FQ66" i="14"/>
  <c r="FR66" i="14"/>
  <c r="FD66" i="14"/>
  <c r="DW66" i="14"/>
  <c r="GF66" i="14"/>
  <c r="GA66" i="14"/>
  <c r="HH66" i="14"/>
  <c r="FO66" i="14"/>
  <c r="HF66" i="14"/>
  <c r="N32" i="14"/>
  <c r="HL27" i="14"/>
  <c r="ED78" i="15"/>
  <c r="GJ27" i="14"/>
  <c r="FQ78" i="15"/>
  <c r="FS27" i="14"/>
  <c r="EO27" i="14"/>
  <c r="HO27" i="14"/>
  <c r="FA27" i="14"/>
  <c r="FI27" i="14"/>
  <c r="GZ27" i="14"/>
  <c r="ER78" i="15"/>
  <c r="HC27" i="14"/>
  <c r="ET66" i="14"/>
  <c r="EL66" i="14"/>
  <c r="EN66" i="14"/>
  <c r="GP66" i="14"/>
  <c r="FP66" i="14"/>
  <c r="EU66" i="14"/>
  <c r="GR66" i="14"/>
  <c r="EH66" i="14"/>
  <c r="GN66" i="14"/>
  <c r="ES27" i="14"/>
  <c r="FS78" i="15"/>
  <c r="HN78" i="15"/>
  <c r="HP27" i="14"/>
  <c r="FB78" i="15"/>
  <c r="HN27" i="14"/>
  <c r="DY27" i="14"/>
  <c r="FC27" i="14"/>
  <c r="EK27" i="14"/>
  <c r="EJ27" i="14"/>
  <c r="EN27" i="14"/>
  <c r="HR78" i="15"/>
  <c r="GY78" i="15"/>
  <c r="FS66" i="14"/>
  <c r="HK66" i="14"/>
  <c r="HI66" i="14"/>
  <c r="DX66" i="14"/>
  <c r="FJ66" i="14"/>
  <c r="EZ66" i="14"/>
  <c r="HN66" i="14"/>
  <c r="GB66" i="14"/>
  <c r="HC66" i="14"/>
  <c r="FN66" i="14"/>
  <c r="FY27" i="14"/>
  <c r="EV78" i="15"/>
  <c r="FN78" i="15"/>
  <c r="EW27" i="14"/>
  <c r="EI84" i="14"/>
  <c r="GH27" i="14"/>
  <c r="HH27" i="14"/>
  <c r="HF27" i="14"/>
  <c r="DU27" i="14"/>
  <c r="FU84" i="14"/>
  <c r="GA27" i="14"/>
  <c r="GT66" i="14"/>
  <c r="FW66" i="14"/>
  <c r="GS66" i="14"/>
  <c r="GM66" i="14"/>
  <c r="ED66" i="14"/>
  <c r="EJ66" i="14"/>
  <c r="GH66" i="14"/>
  <c r="FL66" i="14"/>
  <c r="HE27" i="14"/>
  <c r="EK78" i="15"/>
  <c r="FV78" i="15"/>
  <c r="GK78" i="15"/>
  <c r="GC27" i="14"/>
  <c r="FB27" i="14"/>
  <c r="GR27" i="14"/>
  <c r="FZ27" i="14"/>
  <c r="HD27" i="14"/>
  <c r="GM84" i="14"/>
  <c r="DW27" i="14"/>
  <c r="EI66" i="14"/>
  <c r="GC66" i="14"/>
  <c r="GE66" i="14"/>
  <c r="HE66" i="14"/>
  <c r="DT66" i="14"/>
  <c r="FB66" i="14"/>
  <c r="EV66" i="14"/>
  <c r="FO27" i="14"/>
  <c r="HQ78" i="15"/>
  <c r="GD78" i="15"/>
  <c r="EO78" i="15"/>
  <c r="HI27" i="14"/>
  <c r="DV27" i="14"/>
  <c r="GB27" i="14"/>
  <c r="ET27" i="14"/>
  <c r="GN27" i="14"/>
  <c r="GC84" i="14"/>
  <c r="FC78" i="15"/>
  <c r="GU27" i="14"/>
  <c r="GL66" i="14"/>
  <c r="FM66" i="14"/>
  <c r="EQ66" i="14"/>
  <c r="GO66" i="14"/>
  <c r="FG66" i="14"/>
  <c r="DV66" i="14"/>
  <c r="EF66" i="14"/>
  <c r="ED27" i="14"/>
  <c r="ET78" i="15"/>
  <c r="GW78" i="15"/>
  <c r="HD78" i="15"/>
  <c r="FW27" i="14"/>
  <c r="GM27" i="14"/>
  <c r="FL27" i="14"/>
  <c r="HK27" i="14"/>
  <c r="FX27" i="14"/>
  <c r="GY84" i="14"/>
  <c r="GO27" i="14"/>
  <c r="FF66" i="14"/>
  <c r="EW66" i="14"/>
  <c r="HJ66" i="14"/>
  <c r="FY66" i="14"/>
  <c r="EY66" i="14"/>
  <c r="HA66" i="14"/>
  <c r="EG32" i="14"/>
  <c r="EB66" i="14"/>
  <c r="GG32" i="14"/>
  <c r="GP27" i="14"/>
  <c r="HM84" i="14"/>
  <c r="FE78" i="15"/>
  <c r="FL78" i="15"/>
  <c r="EL27" i="14"/>
  <c r="FG27" i="14"/>
  <c r="EV27" i="14"/>
  <c r="GE27" i="14"/>
  <c r="FH27" i="14"/>
  <c r="N84" i="14"/>
  <c r="GV27" i="14"/>
  <c r="EC27" i="14"/>
  <c r="FU78" i="15"/>
  <c r="DZ66" i="14"/>
  <c r="EG66" i="14"/>
  <c r="GD66" i="14"/>
  <c r="FI66" i="14"/>
  <c r="GU66" i="14"/>
  <c r="GK66" i="14"/>
  <c r="FZ32" i="14"/>
  <c r="EM66" i="14"/>
  <c r="FA66" i="14"/>
  <c r="GI27" i="14"/>
  <c r="HH78" i="15"/>
  <c r="HO78" i="15"/>
  <c r="GX27" i="14"/>
  <c r="EH27" i="14"/>
  <c r="EA27" i="14"/>
  <c r="EF27" i="14"/>
  <c r="EY27" i="14"/>
  <c r="ER27" i="14"/>
  <c r="EP27" i="14"/>
  <c r="EM27" i="14"/>
  <c r="FP27" i="14"/>
  <c r="GG84" i="14"/>
  <c r="O39" i="7"/>
  <c r="ED8" i="15"/>
  <c r="EM8" i="15"/>
  <c r="GG68" i="14"/>
  <c r="HJ68" i="14"/>
  <c r="HE68" i="14"/>
  <c r="EA68" i="14"/>
  <c r="FZ16" i="14"/>
  <c r="FD16" i="14"/>
  <c r="EB16" i="14"/>
  <c r="EL16" i="14"/>
  <c r="GF16" i="14"/>
  <c r="DY16" i="14"/>
  <c r="HH16" i="14"/>
  <c r="DW16" i="14"/>
  <c r="EP65" i="15"/>
  <c r="GP65" i="15"/>
  <c r="FC65" i="15"/>
  <c r="EN65" i="15"/>
  <c r="EW65" i="15"/>
  <c r="FP65" i="15"/>
  <c r="EX65" i="15"/>
  <c r="GN65" i="15"/>
  <c r="GA16" i="14"/>
  <c r="FM65" i="15"/>
  <c r="GF54" i="14"/>
  <c r="FP54" i="14"/>
  <c r="GV54" i="14"/>
  <c r="GQ54" i="14"/>
  <c r="HM54" i="14"/>
  <c r="EB54" i="14"/>
  <c r="HP54" i="14"/>
  <c r="FV34" i="14"/>
  <c r="FK34" i="14"/>
  <c r="HN34" i="14"/>
  <c r="DY34" i="14"/>
  <c r="FT34" i="14"/>
  <c r="FA34" i="14"/>
  <c r="EA34" i="14"/>
  <c r="GC34" i="14"/>
  <c r="DZ34" i="14"/>
  <c r="HJ78" i="14"/>
  <c r="FS78" i="14"/>
  <c r="GC78" i="14"/>
  <c r="GI78" i="14"/>
  <c r="HE78" i="14"/>
  <c r="DT78" i="14"/>
  <c r="FF78" i="14"/>
  <c r="EV78" i="14"/>
  <c r="HP34" i="14"/>
  <c r="FF34" i="14"/>
  <c r="EG68" i="14"/>
  <c r="EO15" i="14"/>
  <c r="FG14" i="15"/>
  <c r="FM14" i="15"/>
  <c r="EK18" i="14"/>
  <c r="DT18" i="14"/>
  <c r="GD18" i="14"/>
  <c r="HF18" i="14"/>
  <c r="HK18" i="14"/>
  <c r="DZ18" i="14"/>
  <c r="EZ18" i="14"/>
  <c r="EL18" i="14"/>
  <c r="ER68" i="14"/>
  <c r="DY68" i="14"/>
  <c r="FU68" i="14"/>
  <c r="DV68" i="14"/>
  <c r="FO15" i="14"/>
  <c r="EQ14" i="15"/>
  <c r="EY14" i="15"/>
  <c r="EH15" i="14"/>
  <c r="GP15" i="14"/>
  <c r="EE15" i="14"/>
  <c r="FA15" i="14"/>
  <c r="FT15" i="14"/>
  <c r="FD14" i="15"/>
  <c r="EF14" i="15"/>
  <c r="FU14" i="15"/>
  <c r="GO14" i="15"/>
  <c r="GB15" i="14"/>
  <c r="EG15" i="14"/>
  <c r="T8" i="15"/>
  <c r="FC68" i="15"/>
  <c r="EE68" i="15"/>
  <c r="HB68" i="15"/>
  <c r="FF68" i="15"/>
  <c r="HE68" i="15"/>
  <c r="FI68" i="15"/>
  <c r="HL68" i="15"/>
  <c r="FP68" i="15"/>
  <c r="EF8" i="15"/>
  <c r="EK8" i="15"/>
  <c r="FA68" i="14"/>
  <c r="GT68" i="14"/>
  <c r="FY68" i="14"/>
  <c r="HF68" i="14"/>
  <c r="L34" i="14"/>
  <c r="HI16" i="14"/>
  <c r="GJ16" i="14"/>
  <c r="FH16" i="14"/>
  <c r="GC16" i="14"/>
  <c r="FP16" i="14"/>
  <c r="GH16" i="14"/>
  <c r="GR16" i="14"/>
  <c r="N16" i="14"/>
  <c r="ES8" i="15"/>
  <c r="FR65" i="15"/>
  <c r="HB65" i="15"/>
  <c r="GX65" i="15"/>
  <c r="HG65" i="15"/>
  <c r="DY65" i="15"/>
  <c r="EZ65" i="15"/>
  <c r="FZ65" i="15"/>
  <c r="FX65" i="15"/>
  <c r="FT16" i="14"/>
  <c r="EE65" i="15"/>
  <c r="EJ54" i="14"/>
  <c r="EF54" i="14"/>
  <c r="FL54" i="14"/>
  <c r="FK54" i="14"/>
  <c r="GW54" i="14"/>
  <c r="FW54" i="14"/>
  <c r="GZ54" i="14"/>
  <c r="FD34" i="14"/>
  <c r="GN34" i="14"/>
  <c r="GX34" i="14"/>
  <c r="GQ34" i="14"/>
  <c r="EN34" i="14"/>
  <c r="EK34" i="14"/>
  <c r="GR34" i="14"/>
  <c r="FM34" i="14"/>
  <c r="GL34" i="14"/>
  <c r="GW78" i="14"/>
  <c r="GX78" i="14"/>
  <c r="FM78" i="14"/>
  <c r="GA78" i="14"/>
  <c r="GO78" i="14"/>
  <c r="FK78" i="14"/>
  <c r="DZ78" i="14"/>
  <c r="EF78" i="14"/>
  <c r="FP34" i="14"/>
  <c r="DX34" i="14"/>
  <c r="GC15" i="14"/>
  <c r="FW14" i="15"/>
  <c r="GC14" i="15"/>
  <c r="GO62" i="15"/>
  <c r="EU18" i="14"/>
  <c r="GR18" i="14"/>
  <c r="EX18" i="14"/>
  <c r="FZ18" i="14"/>
  <c r="GE18" i="14"/>
  <c r="HE18" i="14"/>
  <c r="HC18" i="14"/>
  <c r="DV18" i="14"/>
  <c r="FS68" i="14"/>
  <c r="FL68" i="14"/>
  <c r="HP68" i="14"/>
  <c r="N68" i="14"/>
  <c r="GH15" i="14"/>
  <c r="FK14" i="15"/>
  <c r="FQ14" i="15"/>
  <c r="GY15" i="14"/>
  <c r="HF15" i="14"/>
  <c r="HE15" i="14"/>
  <c r="EK15" i="14"/>
  <c r="FD15" i="14"/>
  <c r="GT14" i="15"/>
  <c r="GY14" i="15"/>
  <c r="EI14" i="15"/>
  <c r="FI14" i="15"/>
  <c r="GE15" i="14"/>
  <c r="EM14" i="15"/>
  <c r="R8" i="15"/>
  <c r="HK68" i="15"/>
  <c r="HS68" i="15"/>
  <c r="GX68" i="15"/>
  <c r="FB68" i="15"/>
  <c r="HA68" i="15"/>
  <c r="FE68" i="15"/>
  <c r="HH68" i="15"/>
  <c r="FL68" i="15"/>
  <c r="O15" i="7"/>
  <c r="EE8" i="15"/>
  <c r="EU8" i="15"/>
  <c r="EP8" i="15"/>
  <c r="DU68" i="14"/>
  <c r="GD68" i="14"/>
  <c r="ES68" i="14"/>
  <c r="GP68" i="14"/>
  <c r="FU16" i="14"/>
  <c r="HP16" i="14"/>
  <c r="DZ16" i="14"/>
  <c r="HF16" i="14"/>
  <c r="EZ16" i="14"/>
  <c r="DV16" i="14"/>
  <c r="GB16" i="14"/>
  <c r="DZ65" i="15"/>
  <c r="FN65" i="15"/>
  <c r="GA65" i="15"/>
  <c r="GR65" i="15"/>
  <c r="EJ65" i="15"/>
  <c r="HR65" i="15"/>
  <c r="FH65" i="15"/>
  <c r="EU16" i="14"/>
  <c r="EE54" i="14"/>
  <c r="GI54" i="14"/>
  <c r="HO54" i="14"/>
  <c r="DT54" i="14"/>
  <c r="HG54" i="14"/>
  <c r="GG54" i="14"/>
  <c r="EQ54" i="14"/>
  <c r="GJ54" i="14"/>
  <c r="GE34" i="14"/>
  <c r="EB34" i="14"/>
  <c r="GH34" i="14"/>
  <c r="HG34" i="14"/>
  <c r="HJ34" i="14"/>
  <c r="DU34" i="14"/>
  <c r="FL34" i="14"/>
  <c r="EW34" i="14"/>
  <c r="GJ34" i="14"/>
  <c r="EK78" i="14"/>
  <c r="FR78" i="14"/>
  <c r="EW78" i="14"/>
  <c r="EM78" i="14"/>
  <c r="FY78" i="14"/>
  <c r="FC78" i="14"/>
  <c r="HA78" i="14"/>
  <c r="HD34" i="14"/>
  <c r="DW15" i="14"/>
  <c r="GM14" i="15"/>
  <c r="GS14" i="15"/>
  <c r="FM62" i="15"/>
  <c r="FG18" i="14"/>
  <c r="GP18" i="14"/>
  <c r="HM18" i="14"/>
  <c r="ET18" i="14"/>
  <c r="EY18" i="14"/>
  <c r="GO18" i="14"/>
  <c r="FW18" i="14"/>
  <c r="HA18" i="14"/>
  <c r="HD68" i="14"/>
  <c r="HB68" i="14"/>
  <c r="GW68" i="14"/>
  <c r="FD68" i="14"/>
  <c r="HC15" i="14"/>
  <c r="GA14" i="15"/>
  <c r="GG14" i="15"/>
  <c r="FS15" i="14"/>
  <c r="FW15" i="14"/>
  <c r="GK15" i="14"/>
  <c r="DU15" i="14"/>
  <c r="EN15" i="14"/>
  <c r="FX14" i="15"/>
  <c r="GZ14" i="15"/>
  <c r="HT14" i="15"/>
  <c r="HA15" i="14"/>
  <c r="FS14" i="15"/>
  <c r="GU68" i="15"/>
  <c r="HC68" i="15"/>
  <c r="GT68" i="15"/>
  <c r="EX68" i="15"/>
  <c r="GW68" i="15"/>
  <c r="FA68" i="15"/>
  <c r="HD68" i="15"/>
  <c r="FH68" i="15"/>
  <c r="O87" i="7"/>
  <c r="EG8" i="15"/>
  <c r="EO8" i="15"/>
  <c r="GN68" i="14"/>
  <c r="FN68" i="14"/>
  <c r="HL68" i="14"/>
  <c r="FZ68" i="14"/>
  <c r="EY16" i="14"/>
  <c r="GD16" i="14"/>
  <c r="GL16" i="14"/>
  <c r="ET16" i="14"/>
  <c r="EJ16" i="14"/>
  <c r="FM16" i="14"/>
  <c r="FL16" i="14"/>
  <c r="HA65" i="15"/>
  <c r="FJ65" i="15"/>
  <c r="EU65" i="15"/>
  <c r="FL65" i="15"/>
  <c r="HS65" i="15"/>
  <c r="FF65" i="15"/>
  <c r="ER65" i="15"/>
  <c r="FY16" i="14"/>
  <c r="FY54" i="14"/>
  <c r="FS54" i="14"/>
  <c r="EM54" i="14"/>
  <c r="DW54" i="14"/>
  <c r="GM54" i="14"/>
  <c r="HF54" i="14"/>
  <c r="FQ54" i="14"/>
  <c r="HB54" i="14"/>
  <c r="FT54" i="14"/>
  <c r="GI34" i="14"/>
  <c r="FS34" i="14"/>
  <c r="FR34" i="14"/>
  <c r="FX34" i="14"/>
  <c r="GT34" i="14"/>
  <c r="EE34" i="14"/>
  <c r="EF34" i="14"/>
  <c r="EG34" i="14"/>
  <c r="HK34" i="14"/>
  <c r="EE78" i="14"/>
  <c r="FX78" i="14"/>
  <c r="EL78" i="14"/>
  <c r="EG78" i="14"/>
  <c r="GP78" i="14"/>
  <c r="FI78" i="14"/>
  <c r="EU78" i="14"/>
  <c r="GK78" i="14"/>
  <c r="GI15" i="14"/>
  <c r="HC14" i="15"/>
  <c r="HI14" i="15"/>
  <c r="HD62" i="15"/>
  <c r="FJ18" i="14"/>
  <c r="ED18" i="14"/>
  <c r="GG18" i="14"/>
  <c r="HI18" i="14"/>
  <c r="HP18" i="14"/>
  <c r="FY18" i="14"/>
  <c r="EQ18" i="14"/>
  <c r="GK18" i="14"/>
  <c r="GV68" i="14"/>
  <c r="EP68" i="14"/>
  <c r="EK68" i="14"/>
  <c r="GO68" i="14"/>
  <c r="GQ14" i="15"/>
  <c r="GW14" i="15"/>
  <c r="EM15" i="14"/>
  <c r="HN15" i="14"/>
  <c r="FM15" i="14"/>
  <c r="HD15" i="14"/>
  <c r="DX15" i="14"/>
  <c r="HO15" i="14"/>
  <c r="EN14" i="15"/>
  <c r="FT14" i="15"/>
  <c r="GN14" i="15"/>
  <c r="GX15" i="14"/>
  <c r="HB14" i="15"/>
  <c r="GE68" i="15"/>
  <c r="GM68" i="15"/>
  <c r="GP68" i="15"/>
  <c r="ET68" i="15"/>
  <c r="GS68" i="15"/>
  <c r="EW68" i="15"/>
  <c r="GZ68" i="15"/>
  <c r="FD68" i="15"/>
  <c r="O51" i="7"/>
  <c r="ET8" i="15"/>
  <c r="FH68" i="14"/>
  <c r="EX68" i="14"/>
  <c r="GF68" i="14"/>
  <c r="FJ68" i="14"/>
  <c r="GE16" i="14"/>
  <c r="ES16" i="14"/>
  <c r="FA16" i="14"/>
  <c r="GW16" i="14"/>
  <c r="DT16" i="14"/>
  <c r="GP16" i="14"/>
  <c r="EV16" i="14"/>
  <c r="GQ65" i="15"/>
  <c r="GC65" i="15"/>
  <c r="GL65" i="15"/>
  <c r="GH65" i="15"/>
  <c r="EF65" i="15"/>
  <c r="HC65" i="15"/>
  <c r="HM65" i="15"/>
  <c r="EB65" i="15"/>
  <c r="HN16" i="14"/>
  <c r="EL54" i="14"/>
  <c r="HN54" i="14"/>
  <c r="GX54" i="14"/>
  <c r="GA54" i="14"/>
  <c r="EA54" i="14"/>
  <c r="FZ54" i="14"/>
  <c r="FA54" i="14"/>
  <c r="FV54" i="14"/>
  <c r="FD54" i="14"/>
  <c r="HL34" i="14"/>
  <c r="FB34" i="14"/>
  <c r="HO34" i="14"/>
  <c r="GD34" i="14"/>
  <c r="EU34" i="14"/>
  <c r="HF34" i="14"/>
  <c r="N34" i="14"/>
  <c r="ER34" i="14"/>
  <c r="FZ78" i="14"/>
  <c r="GY78" i="14"/>
  <c r="HC78" i="14"/>
  <c r="HP78" i="14"/>
  <c r="FJ78" i="14"/>
  <c r="ES78" i="14"/>
  <c r="HN78" i="14"/>
  <c r="FU78" i="14"/>
  <c r="GO34" i="14"/>
  <c r="EX15" i="14"/>
  <c r="HS14" i="15"/>
  <c r="FE14" i="15"/>
  <c r="ES62" i="15"/>
  <c r="EG18" i="14"/>
  <c r="FM18" i="14"/>
  <c r="FA18" i="14"/>
  <c r="GC18" i="14"/>
  <c r="GJ18" i="14"/>
  <c r="FI18" i="14"/>
  <c r="HH18" i="14"/>
  <c r="FU18" i="14"/>
  <c r="EF68" i="14"/>
  <c r="HI68" i="14"/>
  <c r="FX68" i="14"/>
  <c r="EC68" i="14"/>
  <c r="HG14" i="15"/>
  <c r="HM14" i="15"/>
  <c r="FJ15" i="14"/>
  <c r="HI15" i="14"/>
  <c r="FB15" i="14"/>
  <c r="ES15" i="14"/>
  <c r="GN15" i="14"/>
  <c r="HE14" i="15"/>
  <c r="EG14" i="15"/>
  <c r="FH14" i="15"/>
  <c r="GD15" i="14"/>
  <c r="FO68" i="15"/>
  <c r="FW68" i="15"/>
  <c r="GL68" i="15"/>
  <c r="EP68" i="15"/>
  <c r="GO68" i="15"/>
  <c r="ES68" i="15"/>
  <c r="GV68" i="15"/>
  <c r="EZ68" i="15"/>
  <c r="EH8" i="15"/>
  <c r="EW8" i="15"/>
  <c r="EV8" i="15"/>
  <c r="P14" i="15"/>
  <c r="GC68" i="14"/>
  <c r="EB68" i="14"/>
  <c r="EH68" i="14"/>
  <c r="EZ68" i="14"/>
  <c r="ET68" i="14"/>
  <c r="L78" i="14"/>
  <c r="HK16" i="14"/>
  <c r="HE16" i="14"/>
  <c r="HM16" i="14"/>
  <c r="FQ16" i="14"/>
  <c r="HC16" i="14"/>
  <c r="ED16" i="14"/>
  <c r="EF16" i="14"/>
  <c r="HP65" i="15"/>
  <c r="FI65" i="15"/>
  <c r="HQ65" i="15"/>
  <c r="EL65" i="15"/>
  <c r="GY65" i="15"/>
  <c r="GM65" i="15"/>
  <c r="GW65" i="15"/>
  <c r="HK65" i="15"/>
  <c r="HJ16" i="14"/>
  <c r="FD65" i="15"/>
  <c r="FC54" i="14"/>
  <c r="FR54" i="14"/>
  <c r="FJ54" i="14"/>
  <c r="GP54" i="14"/>
  <c r="FF54" i="14"/>
  <c r="ET54" i="14"/>
  <c r="EK54" i="14"/>
  <c r="EP54" i="14"/>
  <c r="EN54" i="14"/>
  <c r="GR54" i="14"/>
  <c r="EZ34" i="14"/>
  <c r="EL34" i="14"/>
  <c r="FC34" i="14"/>
  <c r="FN34" i="14"/>
  <c r="FH34" i="14"/>
  <c r="GP34" i="14"/>
  <c r="EY78" i="14"/>
  <c r="HK78" i="14"/>
  <c r="FW78" i="14"/>
  <c r="GZ78" i="14"/>
  <c r="ED78" i="14"/>
  <c r="EC78" i="14"/>
  <c r="GH78" i="14"/>
  <c r="FE78" i="14"/>
  <c r="DW34" i="14"/>
  <c r="HJ15" i="14"/>
  <c r="ER14" i="15"/>
  <c r="HR14" i="15"/>
  <c r="HA62" i="15"/>
  <c r="FX18" i="14"/>
  <c r="GA18" i="14"/>
  <c r="DU18" i="14"/>
  <c r="EW18" i="14"/>
  <c r="FD18" i="14"/>
  <c r="ES18" i="14"/>
  <c r="GB18" i="14"/>
  <c r="FE18" i="14"/>
  <c r="GY68" i="14"/>
  <c r="GJ68" i="14"/>
  <c r="HO68" i="14"/>
  <c r="FP68" i="14"/>
  <c r="EV15" i="14"/>
  <c r="EB14" i="15"/>
  <c r="FV14" i="15"/>
  <c r="GM15" i="14"/>
  <c r="GO15" i="14"/>
  <c r="GU15" i="14"/>
  <c r="DY15" i="14"/>
  <c r="FX15" i="14"/>
  <c r="ET14" i="15"/>
  <c r="EU14" i="15"/>
  <c r="GU14" i="15"/>
  <c r="HO14" i="15"/>
  <c r="FC15" i="14"/>
  <c r="EZ14" i="15"/>
  <c r="EY68" i="15"/>
  <c r="FG68" i="15"/>
  <c r="GH68" i="15"/>
  <c r="EL68" i="15"/>
  <c r="GK68" i="15"/>
  <c r="EO68" i="15"/>
  <c r="GR68" i="15"/>
  <c r="EV68" i="15"/>
  <c r="O75" i="7"/>
  <c r="EQ8" i="15"/>
  <c r="EO68" i="14"/>
  <c r="HG68" i="14"/>
  <c r="EW68" i="14"/>
  <c r="DT68" i="14"/>
  <c r="ED68" i="14"/>
  <c r="L54" i="14"/>
  <c r="N78" i="14"/>
  <c r="ER16" i="14"/>
  <c r="EG16" i="14"/>
  <c r="EW16" i="14"/>
  <c r="EK16" i="14"/>
  <c r="GM16" i="14"/>
  <c r="GO16" i="14"/>
  <c r="HO16" i="14"/>
  <c r="HE65" i="15"/>
  <c r="EO65" i="15"/>
  <c r="GS65" i="15"/>
  <c r="EH65" i="15"/>
  <c r="FS65" i="15"/>
  <c r="FW65" i="15"/>
  <c r="GG65" i="15"/>
  <c r="GU65" i="15"/>
  <c r="EN16" i="14"/>
  <c r="ED54" i="14"/>
  <c r="DV54" i="14"/>
  <c r="FB54" i="14"/>
  <c r="HA54" i="14"/>
  <c r="HK54" i="14"/>
  <c r="DU54" i="14"/>
  <c r="HI54" i="14"/>
  <c r="DX54" i="14"/>
  <c r="GT54" i="14"/>
  <c r="HD78" i="14"/>
  <c r="HC34" i="14"/>
  <c r="DV34" i="14"/>
  <c r="GV34" i="14"/>
  <c r="EX34" i="14"/>
  <c r="GY34" i="14"/>
  <c r="FZ34" i="14"/>
  <c r="HM78" i="14"/>
  <c r="GD78" i="14"/>
  <c r="EQ78" i="14"/>
  <c r="GJ78" i="14"/>
  <c r="GU78" i="14"/>
  <c r="HL78" i="14"/>
  <c r="FB78" i="14"/>
  <c r="EO78" i="14"/>
  <c r="EL15" i="14"/>
  <c r="FL14" i="15"/>
  <c r="GP14" i="15"/>
  <c r="FG62" i="15"/>
  <c r="EJ18" i="14"/>
  <c r="HO18" i="14"/>
  <c r="FK18" i="14"/>
  <c r="GQ18" i="14"/>
  <c r="DX18" i="14"/>
  <c r="EC18" i="14"/>
  <c r="EV18" i="14"/>
  <c r="EO18" i="14"/>
  <c r="FV68" i="14"/>
  <c r="FI68" i="14"/>
  <c r="GI68" i="14"/>
  <c r="HK68" i="14"/>
  <c r="HH15" i="14"/>
  <c r="EW14" i="15"/>
  <c r="EO14" i="15"/>
  <c r="EA15" i="14"/>
  <c r="FU15" i="14"/>
  <c r="EI15" i="14"/>
  <c r="GR15" i="14"/>
  <c r="FH15" i="14"/>
  <c r="GE14" i="15"/>
  <c r="FY15" i="14"/>
  <c r="FO14" i="15"/>
  <c r="GI14" i="15"/>
  <c r="FI15" i="14"/>
  <c r="S8" i="15"/>
  <c r="EI68" i="15"/>
  <c r="EQ68" i="15"/>
  <c r="GD68" i="15"/>
  <c r="EH68" i="15"/>
  <c r="GG68" i="15"/>
  <c r="EK68" i="15"/>
  <c r="GN68" i="15"/>
  <c r="ER68" i="15"/>
  <c r="B4" i="19"/>
  <c r="D4" i="19"/>
  <c r="P62" i="15"/>
  <c r="P68" i="15"/>
  <c r="GK68" i="14"/>
  <c r="GQ68" i="14"/>
  <c r="GS68" i="14"/>
  <c r="HC68" i="14"/>
  <c r="L68" i="14"/>
  <c r="N54" i="14"/>
  <c r="FX16" i="14"/>
  <c r="FB16" i="14"/>
  <c r="FR16" i="14"/>
  <c r="HB16" i="14"/>
  <c r="FW16" i="14"/>
  <c r="FI16" i="14"/>
  <c r="GY16" i="14"/>
  <c r="P65" i="15"/>
  <c r="GT65" i="15"/>
  <c r="HH65" i="15"/>
  <c r="FY65" i="15"/>
  <c r="ET65" i="15"/>
  <c r="EM65" i="15"/>
  <c r="FG65" i="15"/>
  <c r="FQ65" i="15"/>
  <c r="GE65" i="15"/>
  <c r="GS16" i="14"/>
  <c r="FO54" i="14"/>
  <c r="FG54" i="14"/>
  <c r="HC54" i="14"/>
  <c r="FU54" i="14"/>
  <c r="GE54" i="14"/>
  <c r="HD54" i="14"/>
  <c r="GS54" i="14"/>
  <c r="DZ54" i="14"/>
  <c r="EU54" i="14"/>
  <c r="HF78" i="14"/>
  <c r="FW34" i="14"/>
  <c r="HA34" i="14"/>
  <c r="EJ34" i="14"/>
  <c r="EH34" i="14"/>
  <c r="EM34" i="14"/>
  <c r="FJ34" i="14"/>
  <c r="FA78" i="14"/>
  <c r="GG78" i="14"/>
  <c r="HB78" i="14"/>
  <c r="FT78" i="14"/>
  <c r="FO78" i="14"/>
  <c r="GV78" i="14"/>
  <c r="DV78" i="14"/>
  <c r="DY78" i="14"/>
  <c r="GE78" i="14"/>
  <c r="FG15" i="14"/>
  <c r="GB14" i="15"/>
  <c r="FN14" i="15"/>
  <c r="GR62" i="15"/>
  <c r="GZ18" i="14"/>
  <c r="GV18" i="14"/>
  <c r="GY18" i="14"/>
  <c r="HD18" i="14"/>
  <c r="HB18" i="14"/>
  <c r="EE18" i="14"/>
  <c r="HN18" i="14"/>
  <c r="DY18" i="14"/>
  <c r="DX68" i="14"/>
  <c r="EJ68" i="14"/>
  <c r="FC68" i="14"/>
  <c r="GE68" i="14"/>
  <c r="FE15" i="14"/>
  <c r="FP14" i="15"/>
  <c r="HF14" i="15"/>
  <c r="FR15" i="14"/>
  <c r="EW15" i="14"/>
  <c r="GL15" i="14"/>
  <c r="FL15" i="14"/>
  <c r="ER15" i="14"/>
  <c r="FC14" i="15"/>
  <c r="EM68" i="14"/>
  <c r="EV14" i="15"/>
  <c r="EA14" i="15"/>
  <c r="FA14" i="15"/>
  <c r="EZ15" i="14"/>
  <c r="EC54" i="14"/>
  <c r="ER8" i="15"/>
  <c r="GY68" i="15"/>
  <c r="HG68" i="15"/>
  <c r="EA68" i="15"/>
  <c r="FZ68" i="15"/>
  <c r="ED68" i="15"/>
  <c r="GC68" i="15"/>
  <c r="EG68" i="15"/>
  <c r="GJ68" i="15"/>
  <c r="EN68" i="15"/>
  <c r="L16" i="14"/>
  <c r="HH68" i="14"/>
  <c r="GA68" i="14"/>
  <c r="FE68" i="14"/>
  <c r="GM68" i="14"/>
  <c r="HD16" i="14"/>
  <c r="EE16" i="14"/>
  <c r="EO16" i="14"/>
  <c r="HA16" i="14"/>
  <c r="FV16" i="14"/>
  <c r="FG16" i="14"/>
  <c r="EC16" i="14"/>
  <c r="GI16" i="14"/>
  <c r="R65" i="15"/>
  <c r="FK65" i="15"/>
  <c r="GB65" i="15"/>
  <c r="FE65" i="15"/>
  <c r="FV65" i="15"/>
  <c r="EC65" i="15"/>
  <c r="EQ65" i="15"/>
  <c r="FA65" i="15"/>
  <c r="FO65" i="15"/>
  <c r="EX16" i="14"/>
  <c r="GL54" i="14"/>
  <c r="FN54" i="14"/>
  <c r="EI54" i="14"/>
  <c r="EO54" i="14"/>
  <c r="EY54" i="14"/>
  <c r="GN54" i="14"/>
  <c r="GC54" i="14"/>
  <c r="GH54" i="14"/>
  <c r="EQ34" i="14"/>
  <c r="GK34" i="14"/>
  <c r="GU34" i="14"/>
  <c r="HM34" i="14"/>
  <c r="GF34" i="14"/>
  <c r="ET34" i="14"/>
  <c r="GN78" i="14"/>
  <c r="DU78" i="14"/>
  <c r="FV78" i="14"/>
  <c r="FD78" i="14"/>
  <c r="EI78" i="14"/>
  <c r="GF78" i="14"/>
  <c r="GM78" i="14"/>
  <c r="HH78" i="14"/>
  <c r="ER78" i="14"/>
  <c r="ED15" i="14"/>
  <c r="GR14" i="15"/>
  <c r="GH14" i="15"/>
  <c r="GT18" i="14"/>
  <c r="GU18" i="14"/>
  <c r="GF18" i="14"/>
  <c r="ER18" i="14"/>
  <c r="GL18" i="14"/>
  <c r="GN18" i="14"/>
  <c r="GX18" i="14"/>
  <c r="GU68" i="14"/>
  <c r="FO68" i="14"/>
  <c r="DW68" i="14"/>
  <c r="EY68" i="14"/>
  <c r="FC18" i="14"/>
  <c r="GS15" i="14"/>
  <c r="GF14" i="15"/>
  <c r="GD14" i="15"/>
  <c r="HK15" i="14"/>
  <c r="EC15" i="14"/>
  <c r="FF15" i="14"/>
  <c r="EF15" i="14"/>
  <c r="EB15" i="14"/>
  <c r="HL15" i="14"/>
  <c r="HP14" i="15"/>
  <c r="EI68" i="14"/>
  <c r="GJ14" i="15"/>
  <c r="GX14" i="15"/>
  <c r="ED14" i="15"/>
  <c r="EX14" i="15"/>
  <c r="FZ15" i="14"/>
  <c r="EH14" i="15"/>
  <c r="X8" i="15"/>
  <c r="EM68" i="15"/>
  <c r="GQ68" i="15"/>
  <c r="HR68" i="15"/>
  <c r="FV68" i="15"/>
  <c r="DZ68" i="15"/>
  <c r="FY68" i="15"/>
  <c r="EC68" i="15"/>
  <c r="GF68" i="15"/>
  <c r="EJ68" i="15"/>
  <c r="C16" i="18"/>
  <c r="B12" i="27"/>
  <c r="B10" i="27"/>
  <c r="X8" i="27"/>
  <c r="U10" i="27"/>
  <c r="S13" i="27"/>
  <c r="R13" i="27"/>
  <c r="V10" i="27"/>
  <c r="T13" i="27"/>
  <c r="T10" i="27"/>
  <c r="B13" i="27"/>
  <c r="W10" i="27"/>
  <c r="U13" i="27"/>
  <c r="R10" i="27"/>
  <c r="X10" i="27"/>
  <c r="V13" i="27"/>
  <c r="B5" i="27"/>
  <c r="W13" i="27"/>
  <c r="R7" i="27"/>
  <c r="R9" i="27"/>
  <c r="R11" i="27"/>
  <c r="B7" i="27"/>
  <c r="B9" i="27"/>
  <c r="B11" i="27"/>
  <c r="X5" i="27"/>
  <c r="X13" i="27"/>
  <c r="R8" i="27"/>
  <c r="S5" i="27"/>
  <c r="S8" i="27"/>
  <c r="V5" i="27"/>
  <c r="R6" i="27"/>
  <c r="B8" i="27"/>
  <c r="R4" i="27"/>
  <c r="T5" i="27"/>
  <c r="T8" i="27"/>
  <c r="R5" i="27"/>
  <c r="R12" i="27"/>
  <c r="B6" i="27"/>
  <c r="B4" i="27"/>
  <c r="U5" i="27"/>
  <c r="U8" i="27"/>
  <c r="O4" i="7"/>
  <c r="W5" i="27"/>
  <c r="V8" i="27"/>
  <c r="S10" i="27"/>
  <c r="W8" i="27"/>
  <c r="U7" i="27"/>
  <c r="S6" i="27"/>
  <c r="W7" i="27"/>
  <c r="X6" i="27"/>
  <c r="X7" i="27"/>
  <c r="S12" i="27"/>
  <c r="U9" i="27"/>
  <c r="U11" i="27"/>
  <c r="T12" i="27"/>
  <c r="V9" i="27"/>
  <c r="V11" i="27"/>
  <c r="T9" i="27"/>
  <c r="V6" i="27"/>
  <c r="U12" i="27"/>
  <c r="X11" i="27"/>
  <c r="W11" i="27"/>
  <c r="V12" i="27"/>
  <c r="T6" i="27"/>
  <c r="W12" i="27"/>
  <c r="P4" i="7"/>
  <c r="S7" i="27"/>
  <c r="X12" i="27"/>
  <c r="W6" i="27"/>
  <c r="U6" i="27"/>
  <c r="X9" i="27"/>
  <c r="W9" i="27"/>
  <c r="S11" i="27"/>
  <c r="V7" i="27"/>
  <c r="T7" i="27"/>
  <c r="S9" i="27"/>
  <c r="T11" i="27"/>
  <c r="O27" i="7"/>
  <c r="O99" i="7"/>
  <c r="EJ8" i="15"/>
  <c r="GB68" i="14"/>
  <c r="FK68" i="14"/>
  <c r="GZ68" i="14"/>
  <c r="FW68" i="14"/>
  <c r="L18" i="14"/>
  <c r="L15" i="14"/>
  <c r="FF16" i="14"/>
  <c r="FK16" i="14"/>
  <c r="EI16" i="14"/>
  <c r="EP16" i="14"/>
  <c r="EQ16" i="14"/>
  <c r="GT16" i="14"/>
  <c r="FS16" i="14"/>
  <c r="GJ65" i="15"/>
  <c r="EV65" i="15"/>
  <c r="EG65" i="15"/>
  <c r="HI65" i="15"/>
  <c r="HL65" i="15"/>
  <c r="EA65" i="15"/>
  <c r="EK65" i="15"/>
  <c r="EY65" i="15"/>
  <c r="HG16" i="14"/>
  <c r="HE54" i="14"/>
  <c r="GO54" i="14"/>
  <c r="EH54" i="14"/>
  <c r="HH54" i="14"/>
  <c r="HJ54" i="14"/>
  <c r="FX54" i="14"/>
  <c r="FM54" i="14"/>
  <c r="GY54" i="14"/>
  <c r="HH34" i="14"/>
  <c r="FU34" i="14"/>
  <c r="FO34" i="14"/>
  <c r="GW34" i="14"/>
  <c r="DT34" i="14"/>
  <c r="ED34" i="14"/>
  <c r="EB78" i="14"/>
  <c r="FH78" i="14"/>
  <c r="EP78" i="14"/>
  <c r="EN78" i="14"/>
  <c r="GT78" i="14"/>
  <c r="FP78" i="14"/>
  <c r="FG78" i="14"/>
  <c r="GR78" i="14"/>
  <c r="FY34" i="14"/>
  <c r="EC34" i="14"/>
  <c r="EL14" i="15"/>
  <c r="HH14" i="15"/>
  <c r="HN14" i="15"/>
  <c r="HG18" i="14"/>
  <c r="EH18" i="14"/>
  <c r="EI18" i="14"/>
  <c r="GM18" i="14"/>
  <c r="GI18" i="14"/>
  <c r="FV18" i="14"/>
  <c r="EB18" i="14"/>
  <c r="GH18" i="14"/>
  <c r="FR68" i="14"/>
  <c r="GX68" i="14"/>
  <c r="GL68" i="14"/>
  <c r="HN68" i="14"/>
  <c r="EU15" i="14"/>
  <c r="DZ14" i="15"/>
  <c r="GV14" i="15"/>
  <c r="EE14" i="15"/>
  <c r="EY15" i="14"/>
  <c r="GV15" i="14"/>
  <c r="DZ15" i="14"/>
  <c r="GW15" i="14"/>
  <c r="HP15" i="14"/>
  <c r="ET15" i="14"/>
  <c r="GK14" i="15"/>
  <c r="EN18" i="14"/>
  <c r="FM68" i="14"/>
  <c r="HQ14" i="15"/>
  <c r="DY14" i="15"/>
  <c r="HJ14" i="15"/>
  <c r="R14" i="15"/>
  <c r="DV15" i="14"/>
  <c r="FY14" i="15"/>
  <c r="W8" i="15"/>
  <c r="V8" i="15"/>
  <c r="GI68" i="15"/>
  <c r="GA68" i="15"/>
  <c r="HN68" i="15"/>
  <c r="FR68" i="15"/>
  <c r="HQ68" i="15"/>
  <c r="FU68" i="15"/>
  <c r="DY68" i="15"/>
  <c r="GB68" i="15"/>
  <c r="EF68" i="15"/>
  <c r="EI8" i="15"/>
  <c r="EV68" i="14"/>
  <c r="EU68" i="14"/>
  <c r="FT68" i="14"/>
  <c r="FG68" i="14"/>
  <c r="N18" i="14"/>
  <c r="N15" i="14"/>
  <c r="DU16" i="14"/>
  <c r="GQ16" i="14"/>
  <c r="FO16" i="14"/>
  <c r="GN16" i="14"/>
  <c r="GK16" i="14"/>
  <c r="HL16" i="14"/>
  <c r="EA16" i="14"/>
  <c r="FN16" i="14"/>
  <c r="FC16" i="14"/>
  <c r="GK65" i="15"/>
  <c r="DX65" i="15"/>
  <c r="FB65" i="15"/>
  <c r="HO65" i="15"/>
  <c r="GZ65" i="15"/>
  <c r="GO65" i="15"/>
  <c r="GV65" i="15"/>
  <c r="HN65" i="15"/>
  <c r="HT65" i="15"/>
  <c r="EI65" i="15"/>
  <c r="FI54" i="14"/>
  <c r="FE54" i="14"/>
  <c r="GK54" i="14"/>
  <c r="GB54" i="14"/>
  <c r="GD54" i="14"/>
  <c r="FH54" i="14"/>
  <c r="EW54" i="14"/>
  <c r="GU54" i="14"/>
  <c r="ES34" i="14"/>
  <c r="GB34" i="14"/>
  <c r="FE34" i="14"/>
  <c r="EI34" i="14"/>
  <c r="GG34" i="14"/>
  <c r="GM34" i="14"/>
  <c r="HI34" i="14"/>
  <c r="DW78" i="14"/>
  <c r="HO78" i="14"/>
  <c r="HI78" i="14"/>
  <c r="DX78" i="14"/>
  <c r="FN78" i="14"/>
  <c r="EZ78" i="14"/>
  <c r="EA78" i="14"/>
  <c r="GB78" i="14"/>
  <c r="EP34" i="14"/>
  <c r="EY34" i="14"/>
  <c r="GA34" i="14"/>
  <c r="GS18" i="14"/>
  <c r="DT15" i="14"/>
  <c r="FB14" i="15"/>
  <c r="DX14" i="15"/>
  <c r="FO18" i="14"/>
  <c r="FQ18" i="14"/>
  <c r="FT18" i="14"/>
  <c r="EA18" i="14"/>
  <c r="DW18" i="14"/>
  <c r="FF18" i="14"/>
  <c r="FS18" i="14"/>
  <c r="FR18" i="14"/>
  <c r="GR68" i="14"/>
  <c r="EL68" i="14"/>
  <c r="FF68" i="14"/>
  <c r="HG15" i="14"/>
  <c r="EP14" i="15"/>
  <c r="HL14" i="15"/>
  <c r="FR14" i="15"/>
  <c r="GT15" i="14"/>
  <c r="FP15" i="14"/>
  <c r="GQ15" i="14"/>
  <c r="GG15" i="14"/>
  <c r="GZ15" i="14"/>
  <c r="FJ14" i="15"/>
  <c r="GW18" i="14"/>
  <c r="GL14" i="15"/>
  <c r="FZ14" i="15"/>
  <c r="EQ15" i="14"/>
  <c r="EP15" i="14"/>
  <c r="U8" i="15"/>
  <c r="U104" i="15" s="1"/>
  <c r="FS68" i="15"/>
  <c r="FK68" i="15"/>
  <c r="HJ68" i="15"/>
  <c r="FN68" i="15"/>
  <c r="HM68" i="15"/>
  <c r="FQ68" i="15"/>
  <c r="HT68" i="15"/>
  <c r="FX68" i="15"/>
  <c r="EB68" i="15"/>
  <c r="B8" i="7"/>
  <c r="D8" i="7"/>
  <c r="B7" i="7"/>
  <c r="D7" i="7"/>
  <c r="B6" i="7"/>
  <c r="D6" i="7"/>
  <c r="D5" i="7"/>
  <c r="B11" i="7"/>
  <c r="D11" i="7"/>
  <c r="B10" i="7"/>
  <c r="D10" i="7"/>
  <c r="B9" i="7"/>
  <c r="D9" i="7"/>
  <c r="D12" i="7"/>
  <c r="B12" i="7"/>
  <c r="D92" i="7"/>
  <c r="B92" i="7"/>
  <c r="D80" i="7"/>
  <c r="B80" i="7"/>
  <c r="D68" i="7"/>
  <c r="B68" i="7"/>
  <c r="D56" i="7"/>
  <c r="B56" i="7"/>
  <c r="D44" i="7"/>
  <c r="B44" i="7"/>
  <c r="D32" i="7"/>
  <c r="B32" i="7"/>
  <c r="D20" i="7"/>
  <c r="B20" i="7"/>
  <c r="D103" i="7"/>
  <c r="B103" i="7"/>
  <c r="D91" i="7"/>
  <c r="B91" i="7"/>
  <c r="D79" i="7"/>
  <c r="B79" i="7"/>
  <c r="D67" i="7"/>
  <c r="B67" i="7"/>
  <c r="D55" i="7"/>
  <c r="B55" i="7"/>
  <c r="D43" i="7"/>
  <c r="B43" i="7"/>
  <c r="D31" i="7"/>
  <c r="B31" i="7"/>
  <c r="D19" i="7"/>
  <c r="B19" i="7"/>
  <c r="D102" i="7"/>
  <c r="B102" i="7"/>
  <c r="D90" i="7"/>
  <c r="B90" i="7"/>
  <c r="D78" i="7"/>
  <c r="B78" i="7"/>
  <c r="D66" i="7"/>
  <c r="B66" i="7"/>
  <c r="D54" i="7"/>
  <c r="B54" i="7"/>
  <c r="D42" i="7"/>
  <c r="B42" i="7"/>
  <c r="D30" i="7"/>
  <c r="B30" i="7"/>
  <c r="D18" i="7"/>
  <c r="B18" i="7"/>
  <c r="D101" i="7"/>
  <c r="B101" i="7"/>
  <c r="D89" i="7"/>
  <c r="B89" i="7"/>
  <c r="D77" i="7"/>
  <c r="B77" i="7"/>
  <c r="D65" i="7"/>
  <c r="B65" i="7"/>
  <c r="D53" i="7"/>
  <c r="B53" i="7"/>
  <c r="D41" i="7"/>
  <c r="B41" i="7"/>
  <c r="D29" i="7"/>
  <c r="B29" i="7"/>
  <c r="D17" i="7"/>
  <c r="B17" i="7"/>
  <c r="B100" i="7"/>
  <c r="D100" i="7"/>
  <c r="D88" i="7"/>
  <c r="B88" i="7"/>
  <c r="D76" i="7"/>
  <c r="B76" i="7"/>
  <c r="B64" i="7"/>
  <c r="D64" i="7"/>
  <c r="B52" i="7"/>
  <c r="D52" i="7"/>
  <c r="B40" i="7"/>
  <c r="D40" i="7"/>
  <c r="B28" i="7"/>
  <c r="D28" i="7"/>
  <c r="B16" i="7"/>
  <c r="D16" i="7"/>
  <c r="B99" i="7"/>
  <c r="D99" i="7"/>
  <c r="B87" i="7"/>
  <c r="D87" i="7"/>
  <c r="B75" i="7"/>
  <c r="D75" i="7"/>
  <c r="B63" i="7"/>
  <c r="D63" i="7"/>
  <c r="B51" i="7"/>
  <c r="D51" i="7"/>
  <c r="B39" i="7"/>
  <c r="D39" i="7"/>
  <c r="B27" i="7"/>
  <c r="D27" i="7"/>
  <c r="B15" i="7"/>
  <c r="D15" i="7"/>
  <c r="B98" i="7"/>
  <c r="D98" i="7"/>
  <c r="B86" i="7"/>
  <c r="D86" i="7"/>
  <c r="B74" i="7"/>
  <c r="D74" i="7"/>
  <c r="B62" i="7"/>
  <c r="D62" i="7"/>
  <c r="B50" i="7"/>
  <c r="D50" i="7"/>
  <c r="B38" i="7"/>
  <c r="D38" i="7"/>
  <c r="B26" i="7"/>
  <c r="D26" i="7"/>
  <c r="B14" i="7"/>
  <c r="D14" i="7"/>
  <c r="B97" i="7"/>
  <c r="D97" i="7"/>
  <c r="B85" i="7"/>
  <c r="D85" i="7"/>
  <c r="B73" i="7"/>
  <c r="D73" i="7"/>
  <c r="B61" i="7"/>
  <c r="D61" i="7"/>
  <c r="B49" i="7"/>
  <c r="D49" i="7"/>
  <c r="B37" i="7"/>
  <c r="D37" i="7"/>
  <c r="B25" i="7"/>
  <c r="D25" i="7"/>
  <c r="B13" i="7"/>
  <c r="D13" i="7"/>
  <c r="B96" i="7"/>
  <c r="D96" i="7"/>
  <c r="D84" i="7"/>
  <c r="B84" i="7"/>
  <c r="B72" i="7"/>
  <c r="D72" i="7"/>
  <c r="B60" i="7"/>
  <c r="D60" i="7"/>
  <c r="B48" i="7"/>
  <c r="D48" i="7"/>
  <c r="B36" i="7"/>
  <c r="D36" i="7"/>
  <c r="D24" i="7"/>
  <c r="B24" i="7"/>
  <c r="D95" i="7"/>
  <c r="B95" i="7"/>
  <c r="D83" i="7"/>
  <c r="B83" i="7"/>
  <c r="D71" i="7"/>
  <c r="B71" i="7"/>
  <c r="D59" i="7"/>
  <c r="B59" i="7"/>
  <c r="D47" i="7"/>
  <c r="B47" i="7"/>
  <c r="D35" i="7"/>
  <c r="B35" i="7"/>
  <c r="D23" i="7"/>
  <c r="B23" i="7"/>
  <c r="D94" i="7"/>
  <c r="B94" i="7"/>
  <c r="B82" i="7"/>
  <c r="D82" i="7"/>
  <c r="B70" i="7"/>
  <c r="D70" i="7"/>
  <c r="B58" i="7"/>
  <c r="D58" i="7"/>
  <c r="B46" i="7"/>
  <c r="D46" i="7"/>
  <c r="D34" i="7"/>
  <c r="B34" i="7"/>
  <c r="D22" i="7"/>
  <c r="B22" i="7"/>
  <c r="D93" i="7"/>
  <c r="B93" i="7"/>
  <c r="D81" i="7"/>
  <c r="B81" i="7"/>
  <c r="D69" i="7"/>
  <c r="B69" i="7"/>
  <c r="D57" i="7"/>
  <c r="B57" i="7"/>
  <c r="D45" i="7"/>
  <c r="B45" i="7"/>
  <c r="D33" i="7"/>
  <c r="B33" i="7"/>
  <c r="D21" i="7"/>
  <c r="B21" i="7"/>
  <c r="O48" i="7"/>
  <c r="O24" i="7"/>
  <c r="O60" i="7"/>
  <c r="EE44" i="15"/>
  <c r="HL17" i="14"/>
  <c r="HO17" i="14"/>
  <c r="DZ17" i="14"/>
  <c r="L23" i="14"/>
  <c r="L50" i="14"/>
  <c r="GX17" i="14"/>
  <c r="FH17" i="14"/>
  <c r="EE17" i="14"/>
  <c r="GC17" i="14"/>
  <c r="DU17" i="14"/>
  <c r="FG17" i="14"/>
  <c r="EF33" i="15"/>
  <c r="EZ33" i="15"/>
  <c r="GB33" i="15"/>
  <c r="GW33" i="15"/>
  <c r="HK33" i="15"/>
  <c r="HI33" i="15"/>
  <c r="DX33" i="15"/>
  <c r="EC33" i="15"/>
  <c r="FE17" i="14"/>
  <c r="FO74" i="14"/>
  <c r="GT30" i="14"/>
  <c r="FN30" i="14"/>
  <c r="HM30" i="14"/>
  <c r="EL30" i="14"/>
  <c r="FC30" i="14"/>
  <c r="GS30" i="14"/>
  <c r="GA30" i="14"/>
  <c r="HE30" i="14"/>
  <c r="GF85" i="14"/>
  <c r="EU48" i="14"/>
  <c r="EQ48" i="14"/>
  <c r="FK48" i="14"/>
  <c r="GT48" i="14"/>
  <c r="FS48" i="14"/>
  <c r="FA48" i="14"/>
  <c r="GU48" i="14"/>
  <c r="HK85" i="14"/>
  <c r="FX85" i="14"/>
  <c r="FH85" i="14"/>
  <c r="EG85" i="14"/>
  <c r="FC85" i="14"/>
  <c r="ES85" i="14"/>
  <c r="GA85" i="14"/>
  <c r="FE85" i="14"/>
  <c r="FQ44" i="15"/>
  <c r="HI17" i="14"/>
  <c r="GY17" i="14"/>
  <c r="L17" i="14"/>
  <c r="L74" i="14"/>
  <c r="N23" i="14"/>
  <c r="N50" i="14"/>
  <c r="EA17" i="14"/>
  <c r="FM17" i="14"/>
  <c r="EY17" i="14"/>
  <c r="EZ17" i="14"/>
  <c r="FI17" i="14"/>
  <c r="GW17" i="14"/>
  <c r="GY33" i="15"/>
  <c r="HS33" i="15"/>
  <c r="EV33" i="15"/>
  <c r="GG33" i="15"/>
  <c r="GU33" i="15"/>
  <c r="GS33" i="15"/>
  <c r="HG33" i="15"/>
  <c r="HC33" i="15"/>
  <c r="ER17" i="14"/>
  <c r="FQ17" i="14"/>
  <c r="EA74" i="14"/>
  <c r="FQ30" i="14"/>
  <c r="GW30" i="14"/>
  <c r="GG30" i="14"/>
  <c r="HA30" i="14"/>
  <c r="DW30" i="14"/>
  <c r="GC30" i="14"/>
  <c r="EU30" i="14"/>
  <c r="GO30" i="14"/>
  <c r="GM48" i="14"/>
  <c r="HN48" i="14"/>
  <c r="GX48" i="14"/>
  <c r="FU48" i="14"/>
  <c r="EE48" i="14"/>
  <c r="FN48" i="14"/>
  <c r="FC48" i="14"/>
  <c r="DU48" i="14"/>
  <c r="GE48" i="14"/>
  <c r="EY85" i="14"/>
  <c r="GM85" i="14"/>
  <c r="ER85" i="14"/>
  <c r="EB85" i="14"/>
  <c r="DW85" i="14"/>
  <c r="EC85" i="14"/>
  <c r="EU85" i="14"/>
  <c r="EO85" i="14"/>
  <c r="P46" i="15"/>
  <c r="FW44" i="15"/>
  <c r="FX17" i="14"/>
  <c r="FS17" i="14"/>
  <c r="L63" i="14"/>
  <c r="FO17" i="14"/>
  <c r="GF17" i="14"/>
  <c r="GQ17" i="14"/>
  <c r="GJ17" i="14"/>
  <c r="HD17" i="14"/>
  <c r="EH33" i="15"/>
  <c r="EM33" i="15"/>
  <c r="FG33" i="15"/>
  <c r="GI33" i="15"/>
  <c r="FA33" i="15"/>
  <c r="FO33" i="15"/>
  <c r="FM33" i="15"/>
  <c r="GA33" i="15"/>
  <c r="GV33" i="15"/>
  <c r="HN17" i="14"/>
  <c r="FZ17" i="14"/>
  <c r="GV30" i="14"/>
  <c r="GY30" i="14"/>
  <c r="GE30" i="14"/>
  <c r="DU30" i="14"/>
  <c r="EO30" i="14"/>
  <c r="FH30" i="14"/>
  <c r="EW30" i="14"/>
  <c r="GF30" i="14"/>
  <c r="FI30" i="14"/>
  <c r="HF48" i="14"/>
  <c r="FJ48" i="14"/>
  <c r="ET48" i="14"/>
  <c r="EG48" i="14"/>
  <c r="HA48" i="14"/>
  <c r="HH48" i="14"/>
  <c r="DW48" i="14"/>
  <c r="FF48" i="14"/>
  <c r="EY48" i="14"/>
  <c r="FA85" i="14"/>
  <c r="DX85" i="14"/>
  <c r="FL85" i="14"/>
  <c r="HP85" i="14"/>
  <c r="GV85" i="14"/>
  <c r="GL85" i="14"/>
  <c r="HD85" i="14"/>
  <c r="GX85" i="14"/>
  <c r="N85" i="14"/>
  <c r="FG85" i="14"/>
  <c r="GU97" i="15"/>
  <c r="C13" i="24"/>
  <c r="EQ44" i="15"/>
  <c r="HA17" i="14"/>
  <c r="FC17" i="14"/>
  <c r="GM17" i="14"/>
  <c r="HK17" i="14"/>
  <c r="ED17" i="14"/>
  <c r="EB17" i="14"/>
  <c r="FP17" i="14"/>
  <c r="FJ33" i="15"/>
  <c r="HJ33" i="15"/>
  <c r="EA33" i="15"/>
  <c r="FC33" i="15"/>
  <c r="EK33" i="15"/>
  <c r="EY33" i="15"/>
  <c r="EW33" i="15"/>
  <c r="FK33" i="15"/>
  <c r="EQ33" i="15"/>
  <c r="FW33" i="15"/>
  <c r="GR17" i="14"/>
  <c r="N17" i="14"/>
  <c r="EI30" i="14"/>
  <c r="FX30" i="14"/>
  <c r="HC30" i="14"/>
  <c r="GR30" i="14"/>
  <c r="EY30" i="14"/>
  <c r="EB30" i="14"/>
  <c r="EG30" i="14"/>
  <c r="EZ30" i="14"/>
  <c r="ES30" i="14"/>
  <c r="FY48" i="14"/>
  <c r="FQ48" i="14"/>
  <c r="HE48" i="14"/>
  <c r="GH48" i="14"/>
  <c r="GR48" i="14"/>
  <c r="DY48" i="14"/>
  <c r="DZ48" i="14"/>
  <c r="EI48" i="14"/>
  <c r="GD85" i="14"/>
  <c r="FK85" i="14"/>
  <c r="GY85" i="14"/>
  <c r="FD85" i="14"/>
  <c r="HC85" i="14"/>
  <c r="FV85" i="14"/>
  <c r="FP85" i="14"/>
  <c r="GH85" i="14"/>
  <c r="EA48" i="14"/>
  <c r="EJ85" i="14"/>
  <c r="EJ97" i="15"/>
  <c r="GC44" i="15"/>
  <c r="EO17" i="14"/>
  <c r="EM17" i="14"/>
  <c r="L30" i="14"/>
  <c r="HG17" i="14"/>
  <c r="FA17" i="14"/>
  <c r="EX17" i="14"/>
  <c r="GS17" i="14"/>
  <c r="EP33" i="15"/>
  <c r="HR33" i="15"/>
  <c r="EX33" i="15"/>
  <c r="GD33" i="15"/>
  <c r="HT33" i="15"/>
  <c r="EI33" i="15"/>
  <c r="EG33" i="15"/>
  <c r="EU33" i="15"/>
  <c r="GT33" i="15"/>
  <c r="HC17" i="14"/>
  <c r="HF74" i="14"/>
  <c r="FB30" i="14"/>
  <c r="GH30" i="14"/>
  <c r="GJ30" i="14"/>
  <c r="FG30" i="14"/>
  <c r="FO30" i="14"/>
  <c r="HF30" i="14"/>
  <c r="GU30" i="14"/>
  <c r="DT30" i="14"/>
  <c r="EC30" i="14"/>
  <c r="HJ48" i="14"/>
  <c r="HB48" i="14"/>
  <c r="ES48" i="14"/>
  <c r="DV48" i="14"/>
  <c r="GB48" i="14"/>
  <c r="EO48" i="14"/>
  <c r="HD48" i="14"/>
  <c r="N48" i="14"/>
  <c r="GR85" i="14"/>
  <c r="HF85" i="14"/>
  <c r="EM85" i="14"/>
  <c r="GQ85" i="14"/>
  <c r="FW85" i="14"/>
  <c r="FF85" i="14"/>
  <c r="GU85" i="14"/>
  <c r="FR85" i="14"/>
  <c r="EZ48" i="14"/>
  <c r="GW48" i="14"/>
  <c r="EN97" i="15"/>
  <c r="O23" i="7"/>
  <c r="EW44" i="15"/>
  <c r="GZ17" i="14"/>
  <c r="DW17" i="14"/>
  <c r="N30" i="14"/>
  <c r="EK17" i="14"/>
  <c r="GO17" i="14"/>
  <c r="FR17" i="14"/>
  <c r="HQ33" i="15"/>
  <c r="GX33" i="15"/>
  <c r="HB33" i="15"/>
  <c r="HF33" i="15"/>
  <c r="HD33" i="15"/>
  <c r="FN33" i="15"/>
  <c r="HP33" i="15"/>
  <c r="EE33" i="15"/>
  <c r="GO33" i="15"/>
  <c r="GT17" i="14"/>
  <c r="FS74" i="14"/>
  <c r="GB30" i="14"/>
  <c r="DV30" i="14"/>
  <c r="GQ30" i="14"/>
  <c r="EN30" i="14"/>
  <c r="FL30" i="14"/>
  <c r="GP30" i="14"/>
  <c r="HH30" i="14"/>
  <c r="HB30" i="14"/>
  <c r="EX48" i="14"/>
  <c r="EP48" i="14"/>
  <c r="GD48" i="14"/>
  <c r="FM48" i="14"/>
  <c r="FL48" i="14"/>
  <c r="FR48" i="14"/>
  <c r="GN48" i="14"/>
  <c r="FV48" i="14"/>
  <c r="FZ85" i="14"/>
  <c r="GT85" i="14"/>
  <c r="EE85" i="14"/>
  <c r="EQ85" i="14"/>
  <c r="EP85" i="14"/>
  <c r="FO85" i="14"/>
  <c r="FB85" i="14"/>
  <c r="EK48" i="14"/>
  <c r="O59" i="7"/>
  <c r="EI44" i="15"/>
  <c r="FT17" i="14"/>
  <c r="HB17" i="14"/>
  <c r="GG17" i="14"/>
  <c r="DV17" i="14"/>
  <c r="EF17" i="14"/>
  <c r="GP17" i="14"/>
  <c r="GK33" i="15"/>
  <c r="HE33" i="15"/>
  <c r="GH33" i="15"/>
  <c r="ET33" i="15"/>
  <c r="GN33" i="15"/>
  <c r="GP33" i="15"/>
  <c r="GZ33" i="15"/>
  <c r="P33" i="15"/>
  <c r="EG17" i="14"/>
  <c r="FP33" i="15"/>
  <c r="EJ17" i="14"/>
  <c r="ET74" i="14"/>
  <c r="EH30" i="14"/>
  <c r="FE30" i="14"/>
  <c r="EE30" i="14"/>
  <c r="FS30" i="14"/>
  <c r="GM30" i="14"/>
  <c r="FZ30" i="14"/>
  <c r="EV30" i="14"/>
  <c r="GL30" i="14"/>
  <c r="GZ48" i="14"/>
  <c r="GV48" i="14"/>
  <c r="HP48" i="14"/>
  <c r="GP48" i="14"/>
  <c r="EV48" i="14"/>
  <c r="HI48" i="14"/>
  <c r="FX48" i="14"/>
  <c r="EL48" i="14"/>
  <c r="ET85" i="14"/>
  <c r="FN85" i="14"/>
  <c r="GP85" i="14"/>
  <c r="HH85" i="14"/>
  <c r="DZ85" i="14"/>
  <c r="EI85" i="14"/>
  <c r="EL85" i="14"/>
  <c r="FE48" i="14"/>
  <c r="GF48" i="14"/>
  <c r="FS85" i="14"/>
  <c r="EZ23" i="14"/>
  <c r="GX44" i="15"/>
  <c r="EN17" i="14"/>
  <c r="GL17" i="14"/>
  <c r="DX17" i="14"/>
  <c r="ET17" i="14"/>
  <c r="GB17" i="14"/>
  <c r="HJ17" i="14"/>
  <c r="FE33" i="15"/>
  <c r="FY33" i="15"/>
  <c r="HA33" i="15"/>
  <c r="GL33" i="15"/>
  <c r="FX33" i="15"/>
  <c r="ED33" i="15"/>
  <c r="GJ33" i="15"/>
  <c r="R33" i="15"/>
  <c r="FZ33" i="15"/>
  <c r="FD17" i="14"/>
  <c r="GM74" i="14"/>
  <c r="GZ30" i="14"/>
  <c r="HK30" i="14"/>
  <c r="FP30" i="14"/>
  <c r="HD30" i="14"/>
  <c r="EA30" i="14"/>
  <c r="FJ30" i="14"/>
  <c r="FW30" i="14"/>
  <c r="FV30" i="14"/>
  <c r="FT48" i="14"/>
  <c r="FP48" i="14"/>
  <c r="GJ48" i="14"/>
  <c r="ED48" i="14"/>
  <c r="EF48" i="14"/>
  <c r="EW48" i="14"/>
  <c r="FH48" i="14"/>
  <c r="HI85" i="14"/>
  <c r="EH85" i="14"/>
  <c r="FJ85" i="14"/>
  <c r="GB85" i="14"/>
  <c r="HE85" i="14"/>
  <c r="GZ85" i="14"/>
  <c r="DV85" i="14"/>
  <c r="HM85" i="14"/>
  <c r="HQ83" i="7"/>
  <c r="O95" i="7"/>
  <c r="EO44" i="15"/>
  <c r="HE17" i="14"/>
  <c r="FV17" i="14"/>
  <c r="EL17" i="14"/>
  <c r="FL17" i="14"/>
  <c r="FN17" i="14"/>
  <c r="HP17" i="14"/>
  <c r="EI17" i="14"/>
  <c r="DY33" i="15"/>
  <c r="ES33" i="15"/>
  <c r="FU33" i="15"/>
  <c r="DZ33" i="15"/>
  <c r="FH33" i="15"/>
  <c r="FV33" i="15"/>
  <c r="FT33" i="15"/>
  <c r="FI33" i="15"/>
  <c r="GE17" i="14"/>
  <c r="FV74" i="14"/>
  <c r="HN30" i="14"/>
  <c r="EQ30" i="14"/>
  <c r="HJ30" i="14"/>
  <c r="ER30" i="14"/>
  <c r="FT30" i="14"/>
  <c r="ET30" i="14"/>
  <c r="HP30" i="14"/>
  <c r="FF30" i="14"/>
  <c r="DU85" i="14"/>
  <c r="EN48" i="14"/>
  <c r="EJ48" i="14"/>
  <c r="FD48" i="14"/>
  <c r="GO48" i="14"/>
  <c r="HO48" i="14"/>
  <c r="FZ48" i="14"/>
  <c r="ER48" i="14"/>
  <c r="GC85" i="14"/>
  <c r="GW85" i="14"/>
  <c r="ED85" i="14"/>
  <c r="EV85" i="14"/>
  <c r="GO85" i="14"/>
  <c r="FT85" i="14"/>
  <c r="HA85" i="14"/>
  <c r="FG48" i="14"/>
  <c r="FD103" i="14"/>
  <c r="ER44" i="15"/>
  <c r="FY17" i="14"/>
  <c r="FF17" i="14"/>
  <c r="L103" i="14"/>
  <c r="FJ17" i="14"/>
  <c r="HH17" i="14"/>
  <c r="GH17" i="14"/>
  <c r="GK17" i="14"/>
  <c r="GA17" i="14"/>
  <c r="GR33" i="15"/>
  <c r="HL33" i="15"/>
  <c r="EO33" i="15"/>
  <c r="FR33" i="15"/>
  <c r="ER33" i="15"/>
  <c r="HN33" i="15"/>
  <c r="FD33" i="15"/>
  <c r="HM17" i="14"/>
  <c r="EJ33" i="15"/>
  <c r="FB17" i="14"/>
  <c r="EY74" i="14"/>
  <c r="GK30" i="14"/>
  <c r="FK30" i="14"/>
  <c r="GD30" i="14"/>
  <c r="GX30" i="14"/>
  <c r="HO30" i="14"/>
  <c r="ED30" i="14"/>
  <c r="FD30" i="14"/>
  <c r="EP30" i="14"/>
  <c r="EX85" i="14"/>
  <c r="HG48" i="14"/>
  <c r="HC48" i="14"/>
  <c r="DX48" i="14"/>
  <c r="FI48" i="14"/>
  <c r="GY48" i="14"/>
  <c r="HM48" i="14"/>
  <c r="EB48" i="14"/>
  <c r="EW85" i="14"/>
  <c r="FQ85" i="14"/>
  <c r="GS85" i="14"/>
  <c r="HO85" i="14"/>
  <c r="FY85" i="14"/>
  <c r="EN85" i="14"/>
  <c r="GK85" i="14"/>
  <c r="GF103" i="14"/>
  <c r="FK44" i="15"/>
  <c r="ES17" i="14"/>
  <c r="EP17" i="14"/>
  <c r="GD17" i="14"/>
  <c r="FU17" i="14"/>
  <c r="HF17" i="14"/>
  <c r="GN17" i="14"/>
  <c r="GU17" i="14"/>
  <c r="FL33" i="15"/>
  <c r="GF33" i="15"/>
  <c r="HH33" i="15"/>
  <c r="HM33" i="15"/>
  <c r="EB33" i="15"/>
  <c r="FB33" i="15"/>
  <c r="EN33" i="15"/>
  <c r="DT17" i="14"/>
  <c r="DX30" i="14"/>
  <c r="EJ30" i="14"/>
  <c r="EX30" i="14"/>
  <c r="FR30" i="14"/>
  <c r="GI30" i="14"/>
  <c r="HI30" i="14"/>
  <c r="HG30" i="14"/>
  <c r="DZ30" i="14"/>
  <c r="EF85" i="14"/>
  <c r="GA48" i="14"/>
  <c r="FW48" i="14"/>
  <c r="GQ48" i="14"/>
  <c r="EC48" i="14"/>
  <c r="GI48" i="14"/>
  <c r="GG48" i="14"/>
  <c r="HK48" i="14"/>
  <c r="EZ85" i="14"/>
  <c r="GN85" i="14"/>
  <c r="EK85" i="14"/>
  <c r="FM85" i="14"/>
  <c r="GI85" i="14"/>
  <c r="FI85" i="14"/>
  <c r="HG85" i="14"/>
  <c r="FU85" i="14"/>
  <c r="HR38" i="15"/>
  <c r="FO40" i="14"/>
  <c r="GZ73" i="14"/>
  <c r="EX100" i="14"/>
  <c r="HG100" i="14"/>
  <c r="HL96" i="15"/>
  <c r="HS96" i="15"/>
  <c r="EA96" i="15"/>
  <c r="HG64" i="15"/>
  <c r="ED96" i="15"/>
  <c r="EX64" i="15"/>
  <c r="HJ67" i="14"/>
  <c r="FA64" i="15"/>
  <c r="FM67" i="14"/>
  <c r="FO67" i="14"/>
  <c r="FH64" i="15"/>
  <c r="FY38" i="15"/>
  <c r="DX67" i="14"/>
  <c r="FM94" i="14"/>
  <c r="HD40" i="14"/>
  <c r="HA58" i="14"/>
  <c r="EG82" i="14"/>
  <c r="GX73" i="14"/>
  <c r="EY38" i="15"/>
  <c r="EK67" i="14"/>
  <c r="GC58" i="14"/>
  <c r="HA40" i="14"/>
  <c r="EA58" i="14"/>
  <c r="FG82" i="14"/>
  <c r="HP73" i="14"/>
  <c r="GT38" i="15"/>
  <c r="EJ67" i="14"/>
  <c r="FW86" i="15"/>
  <c r="DX86" i="15"/>
  <c r="EQ58" i="14"/>
  <c r="GB40" i="14"/>
  <c r="GV82" i="14"/>
  <c r="EQ73" i="14"/>
  <c r="EE94" i="14"/>
  <c r="FI86" i="15"/>
  <c r="GA38" i="15"/>
  <c r="FC73" i="14"/>
  <c r="HP82" i="14"/>
  <c r="EK73" i="14"/>
  <c r="FS67" i="14"/>
  <c r="GO94" i="14"/>
  <c r="EM86" i="15"/>
  <c r="FT38" i="15"/>
  <c r="FQ82" i="14"/>
  <c r="GA94" i="14"/>
  <c r="FA38" i="15"/>
  <c r="DY86" i="15"/>
  <c r="FJ58" i="14"/>
  <c r="DW82" i="14"/>
  <c r="DZ94" i="14"/>
  <c r="HD86" i="15"/>
  <c r="FB86" i="15"/>
  <c r="FT86" i="15"/>
  <c r="ER58" i="14"/>
  <c r="FW82" i="14"/>
  <c r="ES38" i="15"/>
  <c r="EF94" i="14"/>
  <c r="HJ86" i="15"/>
  <c r="GT86" i="15"/>
  <c r="ET58" i="14"/>
  <c r="DV82" i="14"/>
  <c r="GN73" i="14"/>
  <c r="EX94" i="14"/>
  <c r="EB82" i="14"/>
  <c r="GF73" i="14"/>
  <c r="GC94" i="14"/>
  <c r="ER94" i="14"/>
  <c r="FX40" i="14"/>
  <c r="DW73" i="14"/>
  <c r="HH38" i="15"/>
  <c r="ER67" i="14"/>
  <c r="DY40" i="14"/>
  <c r="HM40" i="14"/>
  <c r="GF58" i="14"/>
  <c r="GA73" i="14"/>
  <c r="EE38" i="15"/>
  <c r="GC38" i="15"/>
  <c r="GR38" i="15"/>
  <c r="HB38" i="15"/>
  <c r="HT38" i="15"/>
  <c r="EI38" i="15"/>
  <c r="FV94" i="14"/>
  <c r="EH67" i="14"/>
  <c r="GU67" i="14"/>
  <c r="GY67" i="14"/>
  <c r="GD67" i="14"/>
  <c r="HG67" i="14"/>
  <c r="HB67" i="14"/>
  <c r="DT67" i="14"/>
  <c r="DW94" i="14"/>
  <c r="FY94" i="14"/>
  <c r="EM94" i="14"/>
  <c r="HA94" i="14"/>
  <c r="EU94" i="14"/>
  <c r="HM94" i="14"/>
  <c r="EB94" i="14"/>
  <c r="EI86" i="15"/>
  <c r="HT86" i="15"/>
  <c r="GX86" i="15"/>
  <c r="FC86" i="15"/>
  <c r="EO86" i="15"/>
  <c r="GM86" i="15"/>
  <c r="FY86" i="15"/>
  <c r="HJ38" i="15"/>
  <c r="HG38" i="15"/>
  <c r="HM67" i="14"/>
  <c r="GX94" i="14"/>
  <c r="EG86" i="15"/>
  <c r="GZ86" i="15"/>
  <c r="GS58" i="14"/>
  <c r="GE58" i="14"/>
  <c r="FH58" i="14"/>
  <c r="FZ58" i="14"/>
  <c r="EW40" i="14"/>
  <c r="FD40" i="14"/>
  <c r="FY40" i="14"/>
  <c r="EU40" i="14"/>
  <c r="GJ40" i="14"/>
  <c r="EO40" i="14"/>
  <c r="FL40" i="14"/>
  <c r="EF58" i="14"/>
  <c r="DV58" i="14"/>
  <c r="FO58" i="14"/>
  <c r="ES58" i="14"/>
  <c r="GI58" i="14"/>
  <c r="GI82" i="14"/>
  <c r="EH82" i="14"/>
  <c r="ER82" i="14"/>
  <c r="GN82" i="14"/>
  <c r="EK82" i="14"/>
  <c r="FZ82" i="14"/>
  <c r="EI82" i="14"/>
  <c r="HA82" i="14"/>
  <c r="EF82" i="14"/>
  <c r="FZ73" i="14"/>
  <c r="DT73" i="14"/>
  <c r="FH73" i="14"/>
  <c r="HL73" i="14"/>
  <c r="FL73" i="14"/>
  <c r="GH73" i="14"/>
  <c r="HH73" i="14"/>
  <c r="HJ73" i="14"/>
  <c r="DU73" i="14"/>
  <c r="HI40" i="14"/>
  <c r="FK38" i="15"/>
  <c r="HM38" i="15"/>
  <c r="GB38" i="15"/>
  <c r="GL38" i="15"/>
  <c r="HD38" i="15"/>
  <c r="HN38" i="15"/>
  <c r="HC94" i="14"/>
  <c r="GT67" i="14"/>
  <c r="EB67" i="14"/>
  <c r="EF67" i="14"/>
  <c r="EX67" i="14"/>
  <c r="GQ67" i="14"/>
  <c r="FV67" i="14"/>
  <c r="HC67" i="14"/>
  <c r="GP94" i="14"/>
  <c r="FI94" i="14"/>
  <c r="HO94" i="14"/>
  <c r="GK94" i="14"/>
  <c r="GQ94" i="14"/>
  <c r="GW94" i="14"/>
  <c r="L94" i="14"/>
  <c r="EY86" i="15"/>
  <c r="EK86" i="15"/>
  <c r="HN86" i="15"/>
  <c r="FS86" i="15"/>
  <c r="FE86" i="15"/>
  <c r="HC86" i="15"/>
  <c r="GO86" i="15"/>
  <c r="EX38" i="15"/>
  <c r="EU38" i="15"/>
  <c r="FE67" i="14"/>
  <c r="GZ94" i="14"/>
  <c r="GS86" i="15"/>
  <c r="GC86" i="15"/>
  <c r="HL38" i="15"/>
  <c r="HI58" i="14"/>
  <c r="GM58" i="14"/>
  <c r="FX58" i="14"/>
  <c r="HF58" i="14"/>
  <c r="GP40" i="14"/>
  <c r="EJ40" i="14"/>
  <c r="EK40" i="14"/>
  <c r="EA40" i="14"/>
  <c r="FP40" i="14"/>
  <c r="GH40" i="14"/>
  <c r="EV40" i="14"/>
  <c r="EV58" i="14"/>
  <c r="FB58" i="14"/>
  <c r="HE58" i="14"/>
  <c r="HJ58" i="14"/>
  <c r="FX82" i="14"/>
  <c r="EE82" i="14"/>
  <c r="GU82" i="14"/>
  <c r="FP82" i="14"/>
  <c r="HL82" i="14"/>
  <c r="EL82" i="14"/>
  <c r="HK82" i="14"/>
  <c r="GK82" i="14"/>
  <c r="EW73" i="14"/>
  <c r="FG73" i="14"/>
  <c r="GU73" i="14"/>
  <c r="EZ73" i="14"/>
  <c r="GY73" i="14"/>
  <c r="FR73" i="14"/>
  <c r="FT73" i="14"/>
  <c r="GT73" i="14"/>
  <c r="N73" i="14"/>
  <c r="GA40" i="14"/>
  <c r="GQ38" i="15"/>
  <c r="ET38" i="15"/>
  <c r="FL38" i="15"/>
  <c r="FV38" i="15"/>
  <c r="GN38" i="15"/>
  <c r="GX38" i="15"/>
  <c r="FC94" i="14"/>
  <c r="FI67" i="14"/>
  <c r="FH67" i="14"/>
  <c r="DX94" i="14"/>
  <c r="FL67" i="14"/>
  <c r="HI67" i="14"/>
  <c r="GA67" i="14"/>
  <c r="EP67" i="14"/>
  <c r="GM67" i="14"/>
  <c r="FJ94" i="14"/>
  <c r="ES94" i="14"/>
  <c r="HN94" i="14"/>
  <c r="FU94" i="14"/>
  <c r="GI94" i="14"/>
  <c r="GG94" i="14"/>
  <c r="N94" i="14"/>
  <c r="FO86" i="15"/>
  <c r="FA86" i="15"/>
  <c r="GI86" i="15"/>
  <c r="FU86" i="15"/>
  <c r="HS86" i="15"/>
  <c r="HE86" i="15"/>
  <c r="DY38" i="15"/>
  <c r="GD38" i="15"/>
  <c r="HK67" i="14"/>
  <c r="FW94" i="14"/>
  <c r="FJ86" i="15"/>
  <c r="EH86" i="15"/>
  <c r="EN58" i="14"/>
  <c r="EL58" i="14"/>
  <c r="GN58" i="14"/>
  <c r="EM58" i="14"/>
  <c r="GK40" i="14"/>
  <c r="HK40" i="14"/>
  <c r="GL40" i="14"/>
  <c r="GC40" i="14"/>
  <c r="ER40" i="14"/>
  <c r="DV40" i="14"/>
  <c r="EF40" i="14"/>
  <c r="FL58" i="14"/>
  <c r="GH58" i="14"/>
  <c r="DW58" i="14"/>
  <c r="FV40" i="14"/>
  <c r="FR82" i="14"/>
  <c r="HM82" i="14"/>
  <c r="EY82" i="14"/>
  <c r="EJ82" i="14"/>
  <c r="GJ82" i="14"/>
  <c r="HE82" i="14"/>
  <c r="HB82" i="14"/>
  <c r="FU82" i="14"/>
  <c r="GB73" i="14"/>
  <c r="HB73" i="14"/>
  <c r="EI73" i="14"/>
  <c r="GM73" i="14"/>
  <c r="FS73" i="14"/>
  <c r="FB73" i="14"/>
  <c r="EF73" i="14"/>
  <c r="GD73" i="14"/>
  <c r="GO58" i="14"/>
  <c r="FG40" i="14"/>
  <c r="DX38" i="15"/>
  <c r="FZ38" i="15"/>
  <c r="EV38" i="15"/>
  <c r="FF38" i="15"/>
  <c r="FX38" i="15"/>
  <c r="GH38" i="15"/>
  <c r="L82" i="14"/>
  <c r="ED67" i="14"/>
  <c r="FT94" i="14"/>
  <c r="GN67" i="14"/>
  <c r="GJ94" i="14"/>
  <c r="GR67" i="14"/>
  <c r="GC67" i="14"/>
  <c r="FK67" i="14"/>
  <c r="HA67" i="14"/>
  <c r="FW67" i="14"/>
  <c r="ED94" i="14"/>
  <c r="EC94" i="14"/>
  <c r="GH94" i="14"/>
  <c r="FE94" i="14"/>
  <c r="HF94" i="14"/>
  <c r="FQ94" i="14"/>
  <c r="GE86" i="15"/>
  <c r="FQ86" i="15"/>
  <c r="GY86" i="15"/>
  <c r="GK86" i="15"/>
  <c r="EJ86" i="15"/>
  <c r="DZ86" i="15"/>
  <c r="HE38" i="15"/>
  <c r="R38" i="15"/>
  <c r="FA67" i="14"/>
  <c r="EN94" i="14"/>
  <c r="GA86" i="15"/>
  <c r="FD58" i="14"/>
  <c r="FR58" i="14"/>
  <c r="EI40" i="14"/>
  <c r="HD58" i="14"/>
  <c r="FS58" i="14"/>
  <c r="HN40" i="14"/>
  <c r="GQ40" i="14"/>
  <c r="EX40" i="14"/>
  <c r="ET40" i="14"/>
  <c r="DX40" i="14"/>
  <c r="GO40" i="14"/>
  <c r="HO40" i="14"/>
  <c r="GB58" i="14"/>
  <c r="HN58" i="14"/>
  <c r="EX58" i="14"/>
  <c r="DT82" i="14"/>
  <c r="FI82" i="14"/>
  <c r="FN82" i="14"/>
  <c r="GM82" i="14"/>
  <c r="FD82" i="14"/>
  <c r="GG82" i="14"/>
  <c r="FV82" i="14"/>
  <c r="FE82" i="14"/>
  <c r="EB73" i="14"/>
  <c r="FV73" i="14"/>
  <c r="GP73" i="14"/>
  <c r="EA73" i="14"/>
  <c r="EM73" i="14"/>
  <c r="EL73" i="14"/>
  <c r="GQ73" i="14"/>
  <c r="FN73" i="14"/>
  <c r="HF73" i="14"/>
  <c r="EY58" i="14"/>
  <c r="FD38" i="15"/>
  <c r="HF38" i="15"/>
  <c r="HA38" i="15"/>
  <c r="EF38" i="15"/>
  <c r="EP38" i="15"/>
  <c r="FH38" i="15"/>
  <c r="FR38" i="15"/>
  <c r="N82" i="14"/>
  <c r="DW67" i="14"/>
  <c r="HF67" i="14"/>
  <c r="EG94" i="14"/>
  <c r="DY67" i="14"/>
  <c r="EW94" i="14"/>
  <c r="EG67" i="14"/>
  <c r="EW67" i="14"/>
  <c r="EU67" i="14"/>
  <c r="FU67" i="14"/>
  <c r="FG67" i="14"/>
  <c r="GU94" i="14"/>
  <c r="HL94" i="14"/>
  <c r="FB94" i="14"/>
  <c r="EO94" i="14"/>
  <c r="FZ94" i="14"/>
  <c r="FA94" i="14"/>
  <c r="GU86" i="15"/>
  <c r="GG86" i="15"/>
  <c r="HO86" i="15"/>
  <c r="HA86" i="15"/>
  <c r="EZ86" i="15"/>
  <c r="GL86" i="15"/>
  <c r="GF38" i="15"/>
  <c r="HD67" i="14"/>
  <c r="FD86" i="15"/>
  <c r="FT58" i="14"/>
  <c r="GX58" i="14"/>
  <c r="DT40" i="14"/>
  <c r="DU58" i="14"/>
  <c r="GY58" i="14"/>
  <c r="EL40" i="14"/>
  <c r="FW40" i="14"/>
  <c r="HL40" i="14"/>
  <c r="FE40" i="14"/>
  <c r="HC40" i="14"/>
  <c r="FI40" i="14"/>
  <c r="GY40" i="14"/>
  <c r="GR58" i="14"/>
  <c r="EU58" i="14"/>
  <c r="FG58" i="14"/>
  <c r="EJ58" i="14"/>
  <c r="EQ82" i="14"/>
  <c r="HD82" i="14"/>
  <c r="HO82" i="14"/>
  <c r="HJ82" i="14"/>
  <c r="DX82" i="14"/>
  <c r="FM82" i="14"/>
  <c r="EP82" i="14"/>
  <c r="EO82" i="14"/>
  <c r="ET73" i="14"/>
  <c r="EP73" i="14"/>
  <c r="FJ73" i="14"/>
  <c r="GL73" i="14"/>
  <c r="HD73" i="14"/>
  <c r="DV73" i="14"/>
  <c r="FK73" i="14"/>
  <c r="EX73" i="14"/>
  <c r="EC58" i="14"/>
  <c r="GJ38" i="15"/>
  <c r="EQ38" i="15"/>
  <c r="FU38" i="15"/>
  <c r="HO38" i="15"/>
  <c r="DZ38" i="15"/>
  <c r="ER38" i="15"/>
  <c r="FB38" i="15"/>
  <c r="FC67" i="14"/>
  <c r="GS94" i="14"/>
  <c r="GK67" i="14"/>
  <c r="HI94" i="14"/>
  <c r="GS67" i="14"/>
  <c r="FB67" i="14"/>
  <c r="HP67" i="14"/>
  <c r="EE67" i="14"/>
  <c r="EO67" i="14"/>
  <c r="EQ67" i="14"/>
  <c r="FO94" i="14"/>
  <c r="GV94" i="14"/>
  <c r="DV94" i="14"/>
  <c r="DY94" i="14"/>
  <c r="ET94" i="14"/>
  <c r="EK94" i="14"/>
  <c r="HK86" i="15"/>
  <c r="GW86" i="15"/>
  <c r="EF86" i="15"/>
  <c r="HQ86" i="15"/>
  <c r="FP86" i="15"/>
  <c r="ET86" i="15"/>
  <c r="HS38" i="15"/>
  <c r="GE67" i="14"/>
  <c r="EW86" i="15"/>
  <c r="GJ58" i="14"/>
  <c r="EE58" i="14"/>
  <c r="GZ40" i="14"/>
  <c r="EK58" i="14"/>
  <c r="EH58" i="14"/>
  <c r="GG40" i="14"/>
  <c r="EY40" i="14"/>
  <c r="GN40" i="14"/>
  <c r="FR40" i="14"/>
  <c r="GE40" i="14"/>
  <c r="EC40" i="14"/>
  <c r="GI40" i="14"/>
  <c r="HH58" i="14"/>
  <c r="GA58" i="14"/>
  <c r="GV58" i="14"/>
  <c r="GD82" i="14"/>
  <c r="EZ82" i="14"/>
  <c r="FC82" i="14"/>
  <c r="FF82" i="14"/>
  <c r="FO82" i="14"/>
  <c r="ES82" i="14"/>
  <c r="HG82" i="14"/>
  <c r="DY82" i="14"/>
  <c r="HO73" i="14"/>
  <c r="HE73" i="14"/>
  <c r="ED73" i="14"/>
  <c r="FF73" i="14"/>
  <c r="FX73" i="14"/>
  <c r="HA73" i="14"/>
  <c r="EE73" i="14"/>
  <c r="EH73" i="14"/>
  <c r="DX58" i="14"/>
  <c r="FM86" i="15"/>
  <c r="HP38" i="15"/>
  <c r="FW38" i="15"/>
  <c r="GW38" i="15"/>
  <c r="GY38" i="15"/>
  <c r="EO38" i="15"/>
  <c r="EB38" i="15"/>
  <c r="EL38" i="15"/>
  <c r="L40" i="14"/>
  <c r="GI67" i="14"/>
  <c r="HB94" i="14"/>
  <c r="FF67" i="14"/>
  <c r="EQ94" i="14"/>
  <c r="FN67" i="14"/>
  <c r="ET67" i="14"/>
  <c r="GZ67" i="14"/>
  <c r="DV67" i="14"/>
  <c r="HL67" i="14"/>
  <c r="EA67" i="14"/>
  <c r="EI94" i="14"/>
  <c r="GF94" i="14"/>
  <c r="GM94" i="14"/>
  <c r="HH94" i="14"/>
  <c r="HK94" i="14"/>
  <c r="DU94" i="14"/>
  <c r="EB86" i="15"/>
  <c r="HM86" i="15"/>
  <c r="EV86" i="15"/>
  <c r="FV86" i="15"/>
  <c r="EZ38" i="15"/>
  <c r="GF86" i="15"/>
  <c r="HF86" i="15"/>
  <c r="FG38" i="15"/>
  <c r="GL67" i="14"/>
  <c r="EP86" i="15"/>
  <c r="GZ58" i="14"/>
  <c r="FK58" i="14"/>
  <c r="FA40" i="14"/>
  <c r="FA58" i="14"/>
  <c r="FN58" i="14"/>
  <c r="ES40" i="14"/>
  <c r="EE40" i="14"/>
  <c r="FT40" i="14"/>
  <c r="HE40" i="14"/>
  <c r="FK40" i="14"/>
  <c r="GT40" i="14"/>
  <c r="FS40" i="14"/>
  <c r="DY58" i="14"/>
  <c r="HG58" i="14"/>
  <c r="FI58" i="14"/>
  <c r="FS82" i="14"/>
  <c r="EA82" i="14"/>
  <c r="GX82" i="14"/>
  <c r="GQ82" i="14"/>
  <c r="GE82" i="14"/>
  <c r="DU82" i="14"/>
  <c r="GA82" i="14"/>
  <c r="HH82" i="14"/>
  <c r="FO73" i="14"/>
  <c r="FY73" i="14"/>
  <c r="GS73" i="14"/>
  <c r="DZ73" i="14"/>
  <c r="ER73" i="14"/>
  <c r="GK73" i="14"/>
  <c r="GV73" i="14"/>
  <c r="HM73" i="14"/>
  <c r="GQ86" i="15"/>
  <c r="EG38" i="15"/>
  <c r="HC38" i="15"/>
  <c r="EK38" i="15"/>
  <c r="GI38" i="15"/>
  <c r="HQ38" i="15"/>
  <c r="HK38" i="15"/>
  <c r="P38" i="15"/>
  <c r="L58" i="14"/>
  <c r="HO67" i="14"/>
  <c r="EL94" i="14"/>
  <c r="DU67" i="14"/>
  <c r="FR94" i="14"/>
  <c r="EC67" i="14"/>
  <c r="GP67" i="14"/>
  <c r="GJ67" i="14"/>
  <c r="GX67" i="14"/>
  <c r="GV67" i="14"/>
  <c r="L67" i="14"/>
  <c r="GT94" i="14"/>
  <c r="FP94" i="14"/>
  <c r="FG94" i="14"/>
  <c r="GR94" i="14"/>
  <c r="GE94" i="14"/>
  <c r="HD94" i="14"/>
  <c r="ER86" i="15"/>
  <c r="FF86" i="15"/>
  <c r="FL86" i="15"/>
  <c r="ED86" i="15"/>
  <c r="GV86" i="15"/>
  <c r="GD86" i="15"/>
  <c r="GP38" i="15"/>
  <c r="FX67" i="14"/>
  <c r="FK86" i="15"/>
  <c r="EL86" i="15"/>
  <c r="HP58" i="14"/>
  <c r="GQ58" i="14"/>
  <c r="ED40" i="14"/>
  <c r="FQ58" i="14"/>
  <c r="GT58" i="14"/>
  <c r="HB40" i="14"/>
  <c r="GS40" i="14"/>
  <c r="EZ40" i="14"/>
  <c r="FQ40" i="14"/>
  <c r="EQ40" i="14"/>
  <c r="FN40" i="14"/>
  <c r="FC40" i="14"/>
  <c r="EN40" i="14"/>
  <c r="EO58" i="14"/>
  <c r="EP58" i="14"/>
  <c r="FH40" i="14"/>
  <c r="ED58" i="14"/>
  <c r="FJ82" i="14"/>
  <c r="DZ82" i="14"/>
  <c r="ET82" i="14"/>
  <c r="EM82" i="14"/>
  <c r="GL82" i="14"/>
  <c r="GZ82" i="14"/>
  <c r="EU82" i="14"/>
  <c r="GR82" i="14"/>
  <c r="HI73" i="14"/>
  <c r="ES73" i="14"/>
  <c r="FM73" i="14"/>
  <c r="GO73" i="14"/>
  <c r="HK73" i="14"/>
  <c r="FU73" i="14"/>
  <c r="FP73" i="14"/>
  <c r="GW73" i="14"/>
  <c r="FQ38" i="15"/>
  <c r="EJ38" i="15"/>
  <c r="FM38" i="15"/>
  <c r="FS38" i="15"/>
  <c r="GG38" i="15"/>
  <c r="GU38" i="15"/>
  <c r="N58" i="14"/>
  <c r="EV67" i="14"/>
  <c r="FK94" i="14"/>
  <c r="GG67" i="14"/>
  <c r="GY94" i="14"/>
  <c r="GO67" i="14"/>
  <c r="HE67" i="14"/>
  <c r="FT67" i="14"/>
  <c r="FJ67" i="14"/>
  <c r="GF67" i="14"/>
  <c r="N67" i="14"/>
  <c r="FN94" i="14"/>
  <c r="EZ94" i="14"/>
  <c r="EA94" i="14"/>
  <c r="GB94" i="14"/>
  <c r="EY94" i="14"/>
  <c r="GN94" i="14"/>
  <c r="FH86" i="15"/>
  <c r="HR86" i="15"/>
  <c r="GB86" i="15"/>
  <c r="GP86" i="15"/>
  <c r="EA86" i="15"/>
  <c r="HL86" i="15"/>
  <c r="GH86" i="15"/>
  <c r="GS38" i="15"/>
  <c r="ED38" i="15"/>
  <c r="EY67" i="14"/>
  <c r="EN86" i="15"/>
  <c r="GU40" i="14"/>
  <c r="EG58" i="14"/>
  <c r="DZ58" i="14"/>
  <c r="GG58" i="14"/>
  <c r="FW58" i="14"/>
  <c r="FF40" i="14"/>
  <c r="FJ40" i="14"/>
  <c r="EB40" i="14"/>
  <c r="DU40" i="14"/>
  <c r="FM40" i="14"/>
  <c r="EH40" i="14"/>
  <c r="EM40" i="14"/>
  <c r="DZ40" i="14"/>
  <c r="FE58" i="14"/>
  <c r="FV58" i="14"/>
  <c r="FC58" i="14"/>
  <c r="FB40" i="14"/>
  <c r="EZ58" i="14"/>
  <c r="HC82" i="14"/>
  <c r="GC82" i="14"/>
  <c r="HF82" i="14"/>
  <c r="GW82" i="14"/>
  <c r="GP82" i="14"/>
  <c r="EX82" i="14"/>
  <c r="GF82" i="14"/>
  <c r="HN82" i="14"/>
  <c r="GB82" i="14"/>
  <c r="EV73" i="14"/>
  <c r="GJ73" i="14"/>
  <c r="EG73" i="14"/>
  <c r="FI73" i="14"/>
  <c r="GE73" i="14"/>
  <c r="FE73" i="14"/>
  <c r="EJ73" i="14"/>
  <c r="GG73" i="14"/>
  <c r="HB86" i="15"/>
  <c r="P86" i="15"/>
  <c r="EH38" i="15"/>
  <c r="GK38" i="15"/>
  <c r="FP38" i="15"/>
  <c r="GO38" i="15"/>
  <c r="FC38" i="15"/>
  <c r="HI38" i="15"/>
  <c r="GE38" i="15"/>
  <c r="L73" i="14"/>
  <c r="FD94" i="14"/>
  <c r="GB67" i="14"/>
  <c r="EL67" i="14"/>
  <c r="FR67" i="14"/>
  <c r="FY67" i="14"/>
  <c r="FD67" i="14"/>
  <c r="GW67" i="14"/>
  <c r="FP67" i="14"/>
  <c r="HG94" i="14"/>
  <c r="EH94" i="14"/>
  <c r="EJ94" i="14"/>
  <c r="GL94" i="14"/>
  <c r="FL94" i="14"/>
  <c r="HJ94" i="14"/>
  <c r="FX94" i="14"/>
  <c r="FX86" i="15"/>
  <c r="FZ86" i="15"/>
  <c r="GR86" i="15"/>
  <c r="FN86" i="15"/>
  <c r="EQ86" i="15"/>
  <c r="EC86" i="15"/>
  <c r="GZ38" i="15"/>
  <c r="FE38" i="15"/>
  <c r="FZ67" i="14"/>
  <c r="EU86" i="15"/>
  <c r="HP86" i="15"/>
  <c r="GF40" i="14"/>
  <c r="EW58" i="14"/>
  <c r="FF58" i="14"/>
  <c r="GW58" i="14"/>
  <c r="HK58" i="14"/>
  <c r="HP40" i="14"/>
  <c r="FU40" i="14"/>
  <c r="HG40" i="14"/>
  <c r="GD40" i="14"/>
  <c r="EG40" i="14"/>
  <c r="HH40" i="14"/>
  <c r="DW40" i="14"/>
  <c r="GW40" i="14"/>
  <c r="FU58" i="14"/>
  <c r="HB58" i="14"/>
  <c r="GD58" i="14"/>
  <c r="HL58" i="14"/>
  <c r="GO82" i="14"/>
  <c r="EC82" i="14"/>
  <c r="HI82" i="14"/>
  <c r="FY82" i="14"/>
  <c r="ED82" i="14"/>
  <c r="GY82" i="14"/>
  <c r="FH82" i="14"/>
  <c r="GH82" i="14"/>
  <c r="FL82" i="14"/>
  <c r="HG73" i="14"/>
  <c r="EN73" i="14"/>
  <c r="FD73" i="14"/>
  <c r="EC73" i="14"/>
  <c r="EY73" i="14"/>
  <c r="EO73" i="14"/>
  <c r="HC73" i="14"/>
  <c r="FQ73" i="14"/>
  <c r="GP58" i="14"/>
  <c r="HO58" i="14"/>
  <c r="GJ86" i="15"/>
  <c r="FN38" i="15"/>
  <c r="GV38" i="15"/>
  <c r="EC38" i="15"/>
  <c r="EM38" i="15"/>
  <c r="EW38" i="15"/>
  <c r="FO38" i="15"/>
  <c r="HP94" i="14"/>
  <c r="HH67" i="14"/>
  <c r="EI67" i="14"/>
  <c r="GH67" i="14"/>
  <c r="EM67" i="14"/>
  <c r="HN67" i="14"/>
  <c r="ES67" i="14"/>
  <c r="EN67" i="14"/>
  <c r="FQ67" i="14"/>
  <c r="EZ67" i="14"/>
  <c r="FS94" i="14"/>
  <c r="HE94" i="14"/>
  <c r="DT94" i="14"/>
  <c r="FF94" i="14"/>
  <c r="EV94" i="14"/>
  <c r="GD94" i="14"/>
  <c r="FH94" i="14"/>
  <c r="EA38" i="15"/>
  <c r="GN86" i="15"/>
  <c r="EX86" i="15"/>
  <c r="GM38" i="15"/>
  <c r="HH86" i="15"/>
  <c r="FR86" i="15"/>
  <c r="FG86" i="15"/>
  <c r="ES86" i="15"/>
  <c r="EN38" i="15"/>
  <c r="FI38" i="15"/>
  <c r="HG86" i="15"/>
  <c r="EE86" i="15"/>
  <c r="HI86" i="15"/>
  <c r="HJ40" i="14"/>
  <c r="FM58" i="14"/>
  <c r="GL58" i="14"/>
  <c r="EB58" i="14"/>
  <c r="HM58" i="14"/>
  <c r="EI58" i="14"/>
  <c r="GV40" i="14"/>
  <c r="GX40" i="14"/>
  <c r="GM40" i="14"/>
  <c r="EP40" i="14"/>
  <c r="FZ40" i="14"/>
  <c r="GR40" i="14"/>
  <c r="N40" i="14"/>
  <c r="GK58" i="14"/>
  <c r="HC58" i="14"/>
  <c r="DT58" i="14"/>
  <c r="GU58" i="14"/>
  <c r="FY58" i="14"/>
  <c r="GT82" i="14"/>
  <c r="FT82" i="14"/>
  <c r="FA82" i="14"/>
  <c r="EW82" i="14"/>
  <c r="GS82" i="14"/>
  <c r="FK82" i="14"/>
  <c r="EN82" i="14"/>
  <c r="FB82" i="14"/>
  <c r="EU73" i="14"/>
  <c r="GI73" i="14"/>
  <c r="GR73" i="14"/>
  <c r="DX73" i="14"/>
  <c r="HN73" i="14"/>
  <c r="DY73" i="14"/>
  <c r="FW73" i="14"/>
  <c r="FA73" i="14"/>
  <c r="GR89" i="15"/>
  <c r="HF89" i="15"/>
  <c r="HN44" i="15"/>
  <c r="DY44" i="15"/>
  <c r="EU44" i="15"/>
  <c r="FA44" i="15"/>
  <c r="FG44" i="15"/>
  <c r="FM44" i="15"/>
  <c r="GX100" i="14"/>
  <c r="EH100" i="14"/>
  <c r="EO100" i="14"/>
  <c r="GB100" i="14"/>
  <c r="DZ100" i="14"/>
  <c r="HO100" i="14"/>
  <c r="HA100" i="14"/>
  <c r="HC100" i="14"/>
  <c r="GS100" i="14"/>
  <c r="HP100" i="14"/>
  <c r="FR100" i="14"/>
  <c r="HJ100" i="14"/>
  <c r="HM100" i="14"/>
  <c r="EP100" i="14"/>
  <c r="ER100" i="14"/>
  <c r="ED100" i="14"/>
  <c r="DT100" i="14"/>
  <c r="EW100" i="14"/>
  <c r="FD100" i="14"/>
  <c r="EI100" i="14"/>
  <c r="FH100" i="14"/>
  <c r="FA100" i="14"/>
  <c r="FF100" i="14"/>
  <c r="FX100" i="14"/>
  <c r="ET100" i="14"/>
  <c r="EZ100" i="14"/>
  <c r="GO100" i="14"/>
  <c r="GU100" i="14"/>
  <c r="HH100" i="14"/>
  <c r="GN100" i="14"/>
  <c r="FV100" i="14"/>
  <c r="HD100" i="14"/>
  <c r="FJ100" i="14"/>
  <c r="GF100" i="14"/>
  <c r="EC100" i="14"/>
  <c r="GV100" i="14"/>
  <c r="EL100" i="14"/>
  <c r="EB100" i="14"/>
  <c r="GL100" i="14"/>
  <c r="EK100" i="14"/>
  <c r="FZ100" i="14"/>
  <c r="HL100" i="14"/>
  <c r="FP100" i="14"/>
  <c r="GA100" i="14"/>
  <c r="DX100" i="14"/>
  <c r="FO100" i="14"/>
  <c r="GQ100" i="14"/>
  <c r="HB100" i="14"/>
  <c r="FQ100" i="14"/>
  <c r="GP100" i="14"/>
  <c r="ES100" i="14"/>
  <c r="HK100" i="14"/>
  <c r="EG100" i="14"/>
  <c r="FI100" i="14"/>
  <c r="FK100" i="14"/>
  <c r="DW100" i="14"/>
  <c r="GW100" i="14"/>
  <c r="HF100" i="14"/>
  <c r="FY100" i="14"/>
  <c r="GE100" i="14"/>
  <c r="GD100" i="14"/>
  <c r="HI100" i="14"/>
  <c r="EE100" i="14"/>
  <c r="EM100" i="14"/>
  <c r="EF100" i="14"/>
  <c r="EA100" i="14"/>
  <c r="HE100" i="14"/>
  <c r="EY100" i="14"/>
  <c r="EJ100" i="14"/>
  <c r="EU100" i="14"/>
  <c r="GG100" i="14"/>
  <c r="GT100" i="14"/>
  <c r="FC100" i="14"/>
  <c r="FL100" i="14"/>
  <c r="EQ100" i="14"/>
  <c r="EN100" i="14"/>
  <c r="HN100" i="14"/>
  <c r="DU100" i="14"/>
  <c r="GC100" i="14"/>
  <c r="GI100" i="14"/>
  <c r="DY100" i="14"/>
  <c r="FW100" i="14"/>
  <c r="GZ100" i="14"/>
  <c r="FB100" i="14"/>
  <c r="GW77" i="14"/>
  <c r="N77" i="14"/>
  <c r="HB77" i="14"/>
  <c r="HL77" i="14"/>
  <c r="GP77" i="14"/>
  <c r="DT77" i="14"/>
  <c r="GR77" i="14"/>
  <c r="EN77" i="14"/>
  <c r="EL77" i="14"/>
  <c r="FQ77" i="14"/>
  <c r="EC77" i="14"/>
  <c r="DW77" i="14"/>
  <c r="EJ77" i="14"/>
  <c r="HF77" i="14"/>
  <c r="EB77" i="14"/>
  <c r="FG77" i="14"/>
  <c r="GZ77" i="14"/>
  <c r="GX77" i="14"/>
  <c r="GT77" i="14"/>
  <c r="ES77" i="14"/>
  <c r="FC77" i="14"/>
  <c r="EG77" i="14"/>
  <c r="EE77" i="14"/>
  <c r="FP77" i="14"/>
  <c r="ER77" i="14"/>
  <c r="FO77" i="14"/>
  <c r="HG77" i="14"/>
  <c r="EA77" i="14"/>
  <c r="FI77" i="14"/>
  <c r="GI77" i="14"/>
  <c r="EW77" i="14"/>
  <c r="FK77" i="14"/>
  <c r="DU77" i="14"/>
  <c r="FH77" i="14"/>
  <c r="FX77" i="14"/>
  <c r="EI77" i="14"/>
  <c r="FY77" i="14"/>
  <c r="HO77" i="14"/>
  <c r="FM77" i="14"/>
  <c r="GQ77" i="14"/>
  <c r="FA77" i="14"/>
  <c r="DY77" i="14"/>
  <c r="GN77" i="14"/>
  <c r="GF77" i="14"/>
  <c r="EM77" i="14"/>
  <c r="GO77" i="14"/>
  <c r="EV77" i="14"/>
  <c r="GC77" i="14"/>
  <c r="DX77" i="14"/>
  <c r="GG77" i="14"/>
  <c r="FE77" i="14"/>
  <c r="EO77" i="14"/>
  <c r="EH77" i="14"/>
  <c r="HE77" i="14"/>
  <c r="GB77" i="14"/>
  <c r="GS77" i="14"/>
  <c r="FD77" i="14"/>
  <c r="HM77" i="14"/>
  <c r="GK77" i="14"/>
  <c r="HA77" i="14"/>
  <c r="GY77" i="14"/>
  <c r="DZ77" i="14"/>
  <c r="HH77" i="14"/>
  <c r="HI77" i="14"/>
  <c r="GJ77" i="14"/>
  <c r="EX77" i="14"/>
  <c r="DV77" i="14"/>
  <c r="FR77" i="14"/>
  <c r="EZ77" i="14"/>
  <c r="EP77" i="14"/>
  <c r="EQ77" i="14"/>
  <c r="ED77" i="14"/>
  <c r="HP77" i="14"/>
  <c r="GD77" i="14"/>
  <c r="FB77" i="14"/>
  <c r="EU77" i="14"/>
  <c r="EK77" i="14"/>
  <c r="FV77" i="14"/>
  <c r="HC77" i="14"/>
  <c r="FJ77" i="14"/>
  <c r="GE77" i="14"/>
  <c r="FS77" i="14"/>
  <c r="HN77" i="14"/>
  <c r="GU77" i="14"/>
  <c r="FL77" i="14"/>
  <c r="EN43" i="14"/>
  <c r="GS43" i="14"/>
  <c r="EE43" i="14"/>
  <c r="HD43" i="14"/>
  <c r="FZ43" i="14"/>
  <c r="GR43" i="14"/>
  <c r="FB43" i="14"/>
  <c r="FP43" i="14"/>
  <c r="GU43" i="14"/>
  <c r="GX43" i="14"/>
  <c r="DU43" i="14"/>
  <c r="HF43" i="14"/>
  <c r="HH43" i="14"/>
  <c r="GH43" i="14"/>
  <c r="GF43" i="14"/>
  <c r="ED43" i="14"/>
  <c r="FW43" i="14"/>
  <c r="EK43" i="14"/>
  <c r="FC43" i="14"/>
  <c r="DY43" i="14"/>
  <c r="HN43" i="14"/>
  <c r="GV43" i="14"/>
  <c r="FJ43" i="14"/>
  <c r="EX43" i="14"/>
  <c r="GC43" i="14"/>
  <c r="FA43" i="14"/>
  <c r="HO43" i="14"/>
  <c r="EO43" i="14"/>
  <c r="FS43" i="14"/>
  <c r="HL43" i="14"/>
  <c r="GP43" i="14"/>
  <c r="GY43" i="14"/>
  <c r="HP43" i="14"/>
  <c r="FQ43" i="14"/>
  <c r="FV43" i="14"/>
  <c r="FE43" i="14"/>
  <c r="DZ43" i="14"/>
  <c r="EC43" i="14"/>
  <c r="DW43" i="14"/>
  <c r="EL43" i="14"/>
  <c r="HC43" i="14"/>
  <c r="FD43" i="14"/>
  <c r="GG43" i="14"/>
  <c r="EU43" i="14"/>
  <c r="FU43" i="14"/>
  <c r="GL43" i="14"/>
  <c r="ES43" i="14"/>
  <c r="GI43" i="14"/>
  <c r="HI43" i="14"/>
  <c r="FF43" i="14"/>
  <c r="GW43" i="14"/>
  <c r="HG43" i="14"/>
  <c r="GK43" i="14"/>
  <c r="FK43" i="14"/>
  <c r="FI43" i="14"/>
  <c r="EP43" i="14"/>
  <c r="EW43" i="14"/>
  <c r="FR43" i="14"/>
  <c r="EB43" i="14"/>
  <c r="HM43" i="14"/>
  <c r="HJ43" i="14"/>
  <c r="HA43" i="14"/>
  <c r="EH43" i="14"/>
  <c r="FY43" i="14"/>
  <c r="HB43" i="14"/>
  <c r="GJ43" i="14"/>
  <c r="GQ43" i="14"/>
  <c r="EM43" i="14"/>
  <c r="EQ43" i="14"/>
  <c r="ER43" i="14"/>
  <c r="EY43" i="14"/>
  <c r="EF43" i="14"/>
  <c r="EA43" i="14"/>
  <c r="FN43" i="14"/>
  <c r="GO43" i="14"/>
  <c r="GA43" i="14"/>
  <c r="DX43" i="14"/>
  <c r="GZ43" i="14"/>
  <c r="FX43" i="14"/>
  <c r="HK43" i="14"/>
  <c r="FL43" i="14"/>
  <c r="GM43" i="14"/>
  <c r="EJ43" i="14"/>
  <c r="EI43" i="14"/>
  <c r="GD43" i="14"/>
  <c r="DY42" i="15"/>
  <c r="EV42" i="15"/>
  <c r="FR42" i="15"/>
  <c r="EG42" i="15"/>
  <c r="GQ42" i="15"/>
  <c r="HB42" i="15"/>
  <c r="ED42" i="15"/>
  <c r="FP42" i="15"/>
  <c r="FB42" i="15"/>
  <c r="FE42" i="15"/>
  <c r="HO42" i="15"/>
  <c r="GP42" i="15"/>
  <c r="EM42" i="15"/>
  <c r="EN42" i="15"/>
  <c r="GJ42" i="15"/>
  <c r="EA42" i="15"/>
  <c r="FY42" i="15"/>
  <c r="EJ42" i="15"/>
  <c r="GD42" i="15"/>
  <c r="HS42" i="15"/>
  <c r="HE42" i="15"/>
  <c r="HH42" i="15"/>
  <c r="EU42" i="15"/>
  <c r="GS42" i="15"/>
  <c r="FD42" i="15"/>
  <c r="EL42" i="15"/>
  <c r="GZ42" i="15"/>
  <c r="GT42" i="15"/>
  <c r="EC42" i="15"/>
  <c r="FS42" i="15"/>
  <c r="HQ42" i="15"/>
  <c r="GB42" i="15"/>
  <c r="GA42" i="15"/>
  <c r="GK42" i="15"/>
  <c r="FG42" i="15"/>
  <c r="EW42" i="15"/>
  <c r="GM42" i="15"/>
  <c r="GL42" i="15"/>
  <c r="GV42" i="15"/>
  <c r="FL42" i="15"/>
  <c r="HF42" i="15"/>
  <c r="FU42" i="15"/>
  <c r="HG42" i="15"/>
  <c r="FJ42" i="15"/>
  <c r="HP42" i="15"/>
  <c r="ES42" i="15"/>
  <c r="EQ42" i="15"/>
  <c r="GO42" i="15"/>
  <c r="EF42" i="15"/>
  <c r="FN42" i="15"/>
  <c r="EO42" i="15"/>
  <c r="EP42" i="15"/>
  <c r="FK42" i="15"/>
  <c r="HI42" i="15"/>
  <c r="EZ42" i="15"/>
  <c r="GH42" i="15"/>
  <c r="FI42" i="15"/>
  <c r="HN42" i="15"/>
  <c r="HC42" i="15"/>
  <c r="ET42" i="15"/>
  <c r="GR42" i="15"/>
  <c r="FC42" i="15"/>
  <c r="HA42" i="15"/>
  <c r="GF42" i="15"/>
  <c r="GT90" i="15"/>
  <c r="EB90" i="15"/>
  <c r="ET90" i="15"/>
  <c r="HL90" i="15"/>
  <c r="FW90" i="15"/>
  <c r="EL90" i="15"/>
  <c r="GK90" i="15"/>
  <c r="EV90" i="15"/>
  <c r="EX90" i="15"/>
  <c r="EK90" i="15"/>
  <c r="GU90" i="15"/>
  <c r="DZ90" i="15"/>
  <c r="HR90" i="15"/>
  <c r="FP90" i="15"/>
  <c r="EH90" i="15"/>
  <c r="FE90" i="15"/>
  <c r="HO90" i="15"/>
  <c r="HB90" i="15"/>
  <c r="FG90" i="15"/>
  <c r="FR90" i="15"/>
  <c r="GE90" i="15"/>
  <c r="GN90" i="15"/>
  <c r="EA90" i="15"/>
  <c r="FY90" i="15"/>
  <c r="EJ90" i="15"/>
  <c r="FZ90" i="15"/>
  <c r="ER90" i="15"/>
  <c r="ES90" i="15"/>
  <c r="HH90" i="15"/>
  <c r="EY90" i="15"/>
  <c r="GW90" i="15"/>
  <c r="FH90" i="15"/>
  <c r="GD90" i="15"/>
  <c r="DY90" i="15"/>
  <c r="EC90" i="15"/>
  <c r="FS90" i="15"/>
  <c r="HQ90" i="15"/>
  <c r="GB90" i="15"/>
  <c r="GY90" i="15"/>
  <c r="HE90" i="15"/>
  <c r="FA90" i="15"/>
  <c r="GM90" i="15"/>
  <c r="GX90" i="15"/>
  <c r="GV90" i="15"/>
  <c r="GF90" i="15"/>
  <c r="HF90" i="15"/>
  <c r="FU90" i="15"/>
  <c r="HK90" i="15"/>
  <c r="GL90" i="15"/>
  <c r="HT90" i="15"/>
  <c r="FQ90" i="15"/>
  <c r="EQ90" i="15"/>
  <c r="GO90" i="15"/>
  <c r="EF90" i="15"/>
  <c r="FJ90" i="15"/>
  <c r="EO90" i="15"/>
  <c r="EP90" i="15"/>
  <c r="GI90" i="15"/>
  <c r="GH90" i="15"/>
  <c r="FX90" i="15"/>
  <c r="EI90" i="15"/>
  <c r="GG90" i="15"/>
  <c r="HS90" i="15"/>
  <c r="GH44" i="15"/>
  <c r="HT44" i="15"/>
  <c r="HJ44" i="15"/>
  <c r="GN44" i="15"/>
  <c r="EA44" i="15"/>
  <c r="EG44" i="15"/>
  <c r="EE52" i="14"/>
  <c r="HM52" i="14"/>
  <c r="GE86" i="14"/>
  <c r="FI86" i="14"/>
  <c r="GP86" i="14"/>
  <c r="EG86" i="14"/>
  <c r="EL86" i="14"/>
  <c r="FF86" i="14"/>
  <c r="HM86" i="14"/>
  <c r="EM86" i="14"/>
  <c r="FG86" i="14"/>
  <c r="FY86" i="14"/>
  <c r="EE86" i="14"/>
  <c r="EW86" i="14"/>
  <c r="FR86" i="14"/>
  <c r="EA86" i="14"/>
  <c r="GD86" i="14"/>
  <c r="FX86" i="14"/>
  <c r="GI86" i="14"/>
  <c r="GO86" i="14"/>
  <c r="FS86" i="14"/>
  <c r="FM86" i="14"/>
  <c r="GX86" i="14"/>
  <c r="DT86" i="14"/>
  <c r="HE86" i="14"/>
  <c r="HG86" i="14"/>
  <c r="GC86" i="14"/>
  <c r="FK86" i="14"/>
  <c r="FB86" i="14"/>
  <c r="HK86" i="14"/>
  <c r="GW86" i="14"/>
  <c r="GH86" i="14"/>
  <c r="EJ86" i="14"/>
  <c r="EH86" i="14"/>
  <c r="HO86" i="14"/>
  <c r="GS86" i="14"/>
  <c r="GY86" i="14"/>
  <c r="HN86" i="14"/>
  <c r="FZ86" i="14"/>
  <c r="HJ86" i="14"/>
  <c r="FQ86" i="14"/>
  <c r="EZ86" i="14"/>
  <c r="FN86" i="14"/>
  <c r="DX86" i="14"/>
  <c r="HI86" i="14"/>
  <c r="DW86" i="14"/>
  <c r="GA86" i="14"/>
  <c r="GQ86" i="14"/>
  <c r="ET86" i="14"/>
  <c r="DZ86" i="14"/>
  <c r="FP86" i="14"/>
  <c r="GT86" i="14"/>
  <c r="EN86" i="14"/>
  <c r="EP86" i="14"/>
  <c r="EV86" i="14"/>
  <c r="EB86" i="14"/>
  <c r="FC86" i="14"/>
  <c r="EU86" i="14"/>
  <c r="ER86" i="14"/>
  <c r="GF86" i="14"/>
  <c r="EI86" i="14"/>
  <c r="FD86" i="14"/>
  <c r="FV86" i="14"/>
  <c r="GB86" i="14"/>
  <c r="FH86" i="14"/>
  <c r="FL86" i="14"/>
  <c r="HD86" i="14"/>
  <c r="GV86" i="14"/>
  <c r="FO86" i="14"/>
  <c r="FT86" i="14"/>
  <c r="HB86" i="14"/>
  <c r="HH86" i="14"/>
  <c r="GN86" i="14"/>
  <c r="DY86" i="14"/>
  <c r="EX86" i="14"/>
  <c r="EC86" i="14"/>
  <c r="ED86" i="14"/>
  <c r="GZ86" i="14"/>
  <c r="FW86" i="14"/>
  <c r="FU86" i="14"/>
  <c r="FA86" i="14"/>
  <c r="GL86" i="14"/>
  <c r="EF86" i="14"/>
  <c r="EJ39" i="14"/>
  <c r="FR39" i="14"/>
  <c r="ER39" i="14"/>
  <c r="FO39" i="14"/>
  <c r="DU39" i="14"/>
  <c r="FM39" i="14"/>
  <c r="FZ39" i="14"/>
  <c r="ET39" i="14"/>
  <c r="GR39" i="14"/>
  <c r="HJ39" i="14"/>
  <c r="FJ39" i="14"/>
  <c r="GV39" i="14"/>
  <c r="GC39" i="14"/>
  <c r="EY39" i="14"/>
  <c r="FG39" i="14"/>
  <c r="FX39" i="14"/>
  <c r="EU39" i="14"/>
  <c r="FW39" i="14"/>
  <c r="GB39" i="14"/>
  <c r="GS39" i="14"/>
  <c r="HK39" i="14"/>
  <c r="GL39" i="14"/>
  <c r="EZ39" i="14"/>
  <c r="ES39" i="14"/>
  <c r="HB39" i="14"/>
  <c r="FH39" i="14"/>
  <c r="DX39" i="14"/>
  <c r="HI39" i="14"/>
  <c r="DV39" i="14"/>
  <c r="EX39" i="14"/>
  <c r="EF39" i="14"/>
  <c r="FL39" i="14"/>
  <c r="FF39" i="14"/>
  <c r="EN39" i="14"/>
  <c r="EM39" i="14"/>
  <c r="HG39" i="14"/>
  <c r="HO39" i="14"/>
  <c r="FD39" i="14"/>
  <c r="FS39" i="14"/>
  <c r="FK39" i="14"/>
  <c r="GP39" i="14"/>
  <c r="GA39" i="14"/>
  <c r="FT39" i="14"/>
  <c r="GY39" i="14"/>
  <c r="DW39" i="14"/>
  <c r="DZ39" i="14"/>
  <c r="EE39" i="14"/>
  <c r="GJ39" i="14"/>
  <c r="EH39" i="14"/>
  <c r="GW39" i="14"/>
  <c r="GI39" i="14"/>
  <c r="GE39" i="14"/>
  <c r="GK39" i="14"/>
  <c r="HA39" i="14"/>
  <c r="GZ39" i="14"/>
  <c r="FN39" i="14"/>
  <c r="FY39" i="14"/>
  <c r="HE39" i="14"/>
  <c r="DT39" i="14"/>
  <c r="GX39" i="14"/>
  <c r="FI39" i="14"/>
  <c r="EG39" i="14"/>
  <c r="EQ39" i="14"/>
  <c r="FB39" i="14"/>
  <c r="EK39" i="14"/>
  <c r="GE83" i="14"/>
  <c r="DZ83" i="14"/>
  <c r="FC83" i="14"/>
  <c r="FM83" i="14"/>
  <c r="EQ83" i="14"/>
  <c r="EU83" i="14"/>
  <c r="FK83" i="14"/>
  <c r="GQ83" i="14"/>
  <c r="GU83" i="14"/>
  <c r="FF83" i="14"/>
  <c r="FS83" i="14"/>
  <c r="GS83" i="14"/>
  <c r="FW83" i="14"/>
  <c r="GA83" i="14"/>
  <c r="DX83" i="14"/>
  <c r="FD83" i="14"/>
  <c r="HK83" i="14"/>
  <c r="GL83" i="14"/>
  <c r="GI83" i="14"/>
  <c r="EH83" i="14"/>
  <c r="HC83" i="14"/>
  <c r="HG83" i="14"/>
  <c r="GJ83" i="14"/>
  <c r="HP83" i="14"/>
  <c r="EB83" i="14"/>
  <c r="DU83" i="14"/>
  <c r="GY83" i="14"/>
  <c r="FN83" i="14"/>
  <c r="EJ83" i="14"/>
  <c r="EN83" i="14"/>
  <c r="GC83" i="14"/>
  <c r="EX83" i="14"/>
  <c r="FZ83" i="14"/>
  <c r="ER83" i="14"/>
  <c r="FA83" i="14"/>
  <c r="HO83" i="14"/>
  <c r="GT83" i="14"/>
  <c r="FP83" i="14"/>
  <c r="FT83" i="14"/>
  <c r="HJ83" i="14"/>
  <c r="FY83" i="14"/>
  <c r="FH83" i="14"/>
  <c r="GG83" i="14"/>
  <c r="EF83" i="14"/>
  <c r="EC83" i="14"/>
  <c r="GV83" i="14"/>
  <c r="GZ83" i="14"/>
  <c r="HF83" i="14"/>
  <c r="EL83" i="14"/>
  <c r="FX83" i="14"/>
  <c r="HM83" i="14"/>
  <c r="EV83" i="14"/>
  <c r="FI83" i="14"/>
  <c r="EO83" i="14"/>
  <c r="EW83" i="14"/>
  <c r="EA83" i="14"/>
  <c r="FU83" i="14"/>
  <c r="N83" i="14"/>
  <c r="GN83" i="14"/>
  <c r="DV83" i="14"/>
  <c r="FL83" i="14"/>
  <c r="GO83" i="14"/>
  <c r="HA83" i="14"/>
  <c r="HI83" i="14"/>
  <c r="GM83" i="14"/>
  <c r="GP83" i="14"/>
  <c r="L83" i="14"/>
  <c r="HD83" i="14"/>
  <c r="ED83" i="14"/>
  <c r="GB83" i="14"/>
  <c r="ET83" i="14"/>
  <c r="FV83" i="14"/>
  <c r="GD83" i="14"/>
  <c r="EZ83" i="14"/>
  <c r="FG83" i="14"/>
  <c r="EY83" i="14"/>
  <c r="FE83" i="14"/>
  <c r="DW83" i="14"/>
  <c r="HH83" i="14"/>
  <c r="FJ83" i="14"/>
  <c r="GW83" i="14"/>
  <c r="HE83" i="14"/>
  <c r="EP83" i="14"/>
  <c r="DT83" i="14"/>
  <c r="R50" i="15"/>
  <c r="GC50" i="15"/>
  <c r="EC50" i="15"/>
  <c r="GT50" i="15"/>
  <c r="FT50" i="15"/>
  <c r="EY50" i="15"/>
  <c r="HL50" i="15"/>
  <c r="FQ50" i="15"/>
  <c r="GR50" i="15"/>
  <c r="FX50" i="15"/>
  <c r="FN50" i="15"/>
  <c r="FD50" i="15"/>
  <c r="GY50" i="15"/>
  <c r="GU50" i="15"/>
  <c r="FA50" i="15"/>
  <c r="EF50" i="15"/>
  <c r="FG50" i="15"/>
  <c r="ER50" i="15"/>
  <c r="HR50" i="15"/>
  <c r="EN50" i="15"/>
  <c r="GS50" i="15"/>
  <c r="EI50" i="15"/>
  <c r="HB50" i="15"/>
  <c r="DX50" i="15"/>
  <c r="FC50" i="15"/>
  <c r="DZ50" i="15"/>
  <c r="EV50" i="15"/>
  <c r="HQ50" i="15"/>
  <c r="HE50" i="15"/>
  <c r="GA50" i="15"/>
  <c r="EE50" i="15"/>
  <c r="FY50" i="15"/>
  <c r="HG50" i="15"/>
  <c r="GF50" i="15"/>
  <c r="GP50" i="15"/>
  <c r="FJ50" i="15"/>
  <c r="HT50" i="15"/>
  <c r="HA50" i="15"/>
  <c r="EU50" i="15"/>
  <c r="ES50" i="15"/>
  <c r="GL50" i="15"/>
  <c r="FP50" i="15"/>
  <c r="ET50" i="15"/>
  <c r="HH50" i="15"/>
  <c r="FV50" i="15"/>
  <c r="GE50" i="15"/>
  <c r="GW50" i="15"/>
  <c r="GK50" i="15"/>
  <c r="GN50" i="15"/>
  <c r="FF50" i="15"/>
  <c r="EZ50" i="15"/>
  <c r="EX50" i="15"/>
  <c r="HC50" i="15"/>
  <c r="FH50" i="15"/>
  <c r="HO50" i="15"/>
  <c r="HP50" i="15"/>
  <c r="FU50" i="15"/>
  <c r="EB50" i="15"/>
  <c r="HN50" i="15"/>
  <c r="EJ50" i="15"/>
  <c r="EG50" i="15"/>
  <c r="GQ50" i="15"/>
  <c r="EL50" i="15"/>
  <c r="GZ50" i="15"/>
  <c r="FE50" i="15"/>
  <c r="HI50" i="15"/>
  <c r="HS50" i="15"/>
  <c r="GB50" i="15"/>
  <c r="GO50" i="15"/>
  <c r="EP50" i="15"/>
  <c r="DY50" i="15"/>
  <c r="HM50" i="15"/>
  <c r="FZ50" i="15"/>
  <c r="EH50" i="15"/>
  <c r="EN101" i="15"/>
  <c r="FK101" i="15"/>
  <c r="FC101" i="15"/>
  <c r="R101" i="15"/>
  <c r="GP101" i="15"/>
  <c r="FP101" i="15"/>
  <c r="EY101" i="15"/>
  <c r="GB101" i="15"/>
  <c r="FV101" i="15"/>
  <c r="EI101" i="15"/>
  <c r="P101" i="15"/>
  <c r="HF101" i="15"/>
  <c r="DX101" i="15"/>
  <c r="EE101" i="15"/>
  <c r="GE101" i="15"/>
  <c r="GK101" i="15"/>
  <c r="HJ101" i="15"/>
  <c r="EG101" i="15"/>
  <c r="EA101" i="15"/>
  <c r="HP101" i="15"/>
  <c r="HB101" i="15"/>
  <c r="FB101" i="15"/>
  <c r="GT101" i="15"/>
  <c r="GL101" i="15"/>
  <c r="EW101" i="15"/>
  <c r="EQ101" i="15"/>
  <c r="DY101" i="15"/>
  <c r="GH101" i="15"/>
  <c r="HE101" i="15"/>
  <c r="FT101" i="15"/>
  <c r="FR101" i="15"/>
  <c r="FM101" i="15"/>
  <c r="FG101" i="15"/>
  <c r="FD101" i="15"/>
  <c r="FN101" i="15"/>
  <c r="GF101" i="15"/>
  <c r="GJ101" i="15"/>
  <c r="EX101" i="15"/>
  <c r="GC101" i="15"/>
  <c r="FW101" i="15"/>
  <c r="HL101" i="15"/>
  <c r="EP101" i="15"/>
  <c r="GY101" i="15"/>
  <c r="EZ101" i="15"/>
  <c r="DZ101" i="15"/>
  <c r="GS101" i="15"/>
  <c r="GM101" i="15"/>
  <c r="EJ101" i="15"/>
  <c r="HQ101" i="15"/>
  <c r="HN101" i="15"/>
  <c r="FL101" i="15"/>
  <c r="HA101" i="15"/>
  <c r="HI101" i="15"/>
  <c r="HC101" i="15"/>
  <c r="EV101" i="15"/>
  <c r="GW101" i="15"/>
  <c r="EH101" i="15"/>
  <c r="GN101" i="15"/>
  <c r="GG101" i="15"/>
  <c r="ED101" i="15"/>
  <c r="HS101" i="15"/>
  <c r="FH101" i="15"/>
  <c r="FY101" i="15"/>
  <c r="GU101" i="15"/>
  <c r="FJ101" i="15"/>
  <c r="EF101" i="15"/>
  <c r="GQ101" i="15"/>
  <c r="EK101" i="15"/>
  <c r="DY29" i="15"/>
  <c r="EJ29" i="15"/>
  <c r="FR29" i="15"/>
  <c r="HT29" i="15"/>
  <c r="FW29" i="15"/>
  <c r="HB29" i="15"/>
  <c r="HA29" i="15"/>
  <c r="FD29" i="15"/>
  <c r="HN29" i="15"/>
  <c r="FA29" i="15"/>
  <c r="GU29" i="15"/>
  <c r="GP29" i="15"/>
  <c r="GT29" i="15"/>
  <c r="FI29" i="15"/>
  <c r="FX29" i="15"/>
  <c r="DZ29" i="15"/>
  <c r="FU29" i="15"/>
  <c r="HO29" i="15"/>
  <c r="GD29" i="15"/>
  <c r="FG29" i="15"/>
  <c r="GV29" i="15"/>
  <c r="EF29" i="15"/>
  <c r="GO29" i="15"/>
  <c r="ER29" i="15"/>
  <c r="EL29" i="15"/>
  <c r="EZ29" i="15"/>
  <c r="HP29" i="15"/>
  <c r="EY29" i="15"/>
  <c r="HM29" i="15"/>
  <c r="FP29" i="15"/>
  <c r="DX29" i="15"/>
  <c r="EO29" i="15"/>
  <c r="ES29" i="15"/>
  <c r="FS29" i="15"/>
  <c r="GL29" i="15"/>
  <c r="GJ29" i="15"/>
  <c r="GY29" i="15"/>
  <c r="EP29" i="15"/>
  <c r="FQ29" i="15"/>
  <c r="GM29" i="15"/>
  <c r="FJ29" i="15"/>
  <c r="HD29" i="15"/>
  <c r="GN29" i="15"/>
  <c r="FB29" i="15"/>
  <c r="EB29" i="15"/>
  <c r="GK29" i="15"/>
  <c r="HK29" i="15"/>
  <c r="FN29" i="15"/>
  <c r="EK29" i="15"/>
  <c r="GG29" i="15"/>
  <c r="GE29" i="15"/>
  <c r="EQ29" i="15"/>
  <c r="HE29" i="15"/>
  <c r="EN29" i="15"/>
  <c r="GH29" i="15"/>
  <c r="FE29" i="15"/>
  <c r="HF29" i="15"/>
  <c r="GI29" i="15"/>
  <c r="ET29" i="15"/>
  <c r="GF29" i="15"/>
  <c r="EI29" i="15"/>
  <c r="GW29" i="15"/>
  <c r="HS29" i="15"/>
  <c r="EZ32" i="15"/>
  <c r="GV32" i="15"/>
  <c r="ES32" i="15"/>
  <c r="FR44" i="15"/>
  <c r="GJ44" i="15"/>
  <c r="GT44" i="15"/>
  <c r="FH44" i="15"/>
  <c r="HF44" i="15"/>
  <c r="P44" i="15"/>
  <c r="FB44" i="15"/>
  <c r="DX44" i="15"/>
  <c r="GD44" i="15"/>
  <c r="FT44" i="15"/>
  <c r="GP44" i="15"/>
  <c r="EV44" i="15"/>
  <c r="EL44" i="15"/>
  <c r="FP44" i="15"/>
  <c r="FN44" i="15"/>
  <c r="HL44" i="15"/>
  <c r="FZ44" i="15"/>
  <c r="FS20" i="15"/>
  <c r="HO20" i="15"/>
  <c r="FL20" i="15"/>
  <c r="HH20" i="15"/>
  <c r="FE20" i="15"/>
  <c r="HA20" i="15"/>
  <c r="EP20" i="15"/>
  <c r="EX20" i="15"/>
  <c r="HK44" i="15"/>
  <c r="HQ44" i="15"/>
  <c r="GR44" i="15"/>
  <c r="EX44" i="15"/>
  <c r="EZ44" i="15"/>
  <c r="FJ44" i="15"/>
  <c r="O71" i="7"/>
  <c r="GU44" i="15"/>
  <c r="HA44" i="15"/>
  <c r="EF44" i="15"/>
  <c r="EH44" i="15"/>
  <c r="GB44" i="15"/>
  <c r="ET44" i="15"/>
  <c r="GE44" i="15"/>
  <c r="GK44" i="15"/>
  <c r="HG44" i="15"/>
  <c r="HM44" i="15"/>
  <c r="HS44" i="15"/>
  <c r="ED44" i="15"/>
  <c r="O35" i="7"/>
  <c r="O47" i="7"/>
  <c r="FO44" i="15"/>
  <c r="FU44" i="15"/>
  <c r="GQ44" i="15"/>
  <c r="GW44" i="15"/>
  <c r="HC44" i="15"/>
  <c r="FV44" i="15"/>
  <c r="EJ44" i="15"/>
  <c r="EY44" i="15"/>
  <c r="FE44" i="15"/>
  <c r="GA44" i="15"/>
  <c r="GG44" i="15"/>
  <c r="GM44" i="15"/>
  <c r="GS44" i="15"/>
  <c r="ED73" i="15"/>
  <c r="HP89" i="15"/>
  <c r="FG52" i="14"/>
  <c r="FT52" i="14"/>
  <c r="EU52" i="14"/>
  <c r="EV52" i="14"/>
  <c r="EJ52" i="14"/>
  <c r="GY52" i="14"/>
  <c r="FD52" i="14"/>
  <c r="DY52" i="14"/>
  <c r="FW52" i="14"/>
  <c r="GZ52" i="14"/>
  <c r="FK52" i="14"/>
  <c r="GB52" i="14"/>
  <c r="GV52" i="14"/>
  <c r="ER52" i="14"/>
  <c r="FU52" i="14"/>
  <c r="FX52" i="14"/>
  <c r="GM52" i="14"/>
  <c r="FE52" i="14"/>
  <c r="GA52" i="14"/>
  <c r="HH52" i="14"/>
  <c r="FI52" i="14"/>
  <c r="HD52" i="14"/>
  <c r="DZ52" i="14"/>
  <c r="DW52" i="14"/>
  <c r="HC52" i="14"/>
  <c r="GS52" i="14"/>
  <c r="GQ52" i="14"/>
  <c r="GK52" i="14"/>
  <c r="DX52" i="14"/>
  <c r="FQ52" i="14"/>
  <c r="GL52" i="14"/>
  <c r="N52" i="14"/>
  <c r="GW52" i="14"/>
  <c r="ED52" i="14"/>
  <c r="DT52" i="14"/>
  <c r="EW52" i="14"/>
  <c r="HG52" i="14"/>
  <c r="EO52" i="14"/>
  <c r="GJ52" i="14"/>
  <c r="EF52" i="14"/>
  <c r="FC52" i="14"/>
  <c r="L52" i="14"/>
  <c r="ET52" i="14"/>
  <c r="EZ52" i="14"/>
  <c r="EH52" i="14"/>
  <c r="EB52" i="14"/>
  <c r="GC52" i="14"/>
  <c r="EG52" i="14"/>
  <c r="GR52" i="14"/>
  <c r="HO52" i="14"/>
  <c r="FJ52" i="14"/>
  <c r="GF52" i="14"/>
  <c r="EX52" i="14"/>
  <c r="FH52" i="14"/>
  <c r="EL52" i="14"/>
  <c r="HI52" i="14"/>
  <c r="FM52" i="14"/>
  <c r="EK52" i="14"/>
  <c r="FB52" i="14"/>
  <c r="FZ52" i="14"/>
  <c r="HL52" i="14"/>
  <c r="FN52" i="14"/>
  <c r="GN52" i="14"/>
  <c r="FR52" i="14"/>
  <c r="EP52" i="14"/>
  <c r="DV52" i="14"/>
  <c r="FL52" i="14"/>
  <c r="HP52" i="14"/>
  <c r="GE52" i="14"/>
  <c r="GP52" i="14"/>
  <c r="ES52" i="14"/>
  <c r="GD52" i="14"/>
  <c r="DU52" i="14"/>
  <c r="GX52" i="14"/>
  <c r="FV52" i="14"/>
  <c r="GH52" i="14"/>
  <c r="HA52" i="14"/>
  <c r="FP52" i="14"/>
  <c r="GI52" i="14"/>
  <c r="HF52" i="14"/>
  <c r="FY52" i="14"/>
  <c r="GT52" i="14"/>
  <c r="FA52" i="14"/>
  <c r="EI52" i="14"/>
  <c r="HB52" i="14"/>
  <c r="EY52" i="14"/>
  <c r="HN52" i="14"/>
  <c r="FF52" i="14"/>
  <c r="EA52" i="14"/>
  <c r="HE52" i="14"/>
  <c r="HJ52" i="14"/>
  <c r="GG52" i="14"/>
  <c r="FO52" i="14"/>
  <c r="EM52" i="14"/>
  <c r="HK52" i="14"/>
  <c r="ED25" i="14"/>
  <c r="HF25" i="14"/>
  <c r="HC25" i="14"/>
  <c r="EV25" i="14"/>
  <c r="EQ25" i="14"/>
  <c r="N25" i="14"/>
  <c r="EA25" i="14"/>
  <c r="FZ25" i="14"/>
  <c r="FJ25" i="14"/>
  <c r="GB25" i="14"/>
  <c r="FG25" i="14"/>
  <c r="GM25" i="14"/>
  <c r="FA25" i="14"/>
  <c r="DU25" i="14"/>
  <c r="HH25" i="14"/>
  <c r="GF25" i="14"/>
  <c r="GN25" i="14"/>
  <c r="EO25" i="14"/>
  <c r="ET25" i="14"/>
  <c r="GP25" i="14"/>
  <c r="FW25" i="14"/>
  <c r="HA25" i="14"/>
  <c r="GG25" i="14"/>
  <c r="FM25" i="14"/>
  <c r="EH74" i="14"/>
  <c r="EZ74" i="14"/>
  <c r="FJ74" i="14"/>
  <c r="DX74" i="14"/>
  <c r="HI74" i="14"/>
  <c r="HC74" i="14"/>
  <c r="FP74" i="14"/>
  <c r="GP74" i="14"/>
  <c r="EN74" i="14"/>
  <c r="EL74" i="14"/>
  <c r="EB74" i="14"/>
  <c r="GF74" i="14"/>
  <c r="DW74" i="14"/>
  <c r="FD74" i="14"/>
  <c r="FR74" i="14"/>
  <c r="GV74" i="14"/>
  <c r="FC74" i="14"/>
  <c r="FT74" i="14"/>
  <c r="GX74" i="14"/>
  <c r="HL74" i="14"/>
  <c r="GI74" i="14"/>
  <c r="GJ74" i="14"/>
  <c r="EE74" i="14"/>
  <c r="EC74" i="14"/>
  <c r="ES74" i="14"/>
  <c r="EX74" i="14"/>
  <c r="HP74" i="14"/>
  <c r="GQ74" i="14"/>
  <c r="FI74" i="14"/>
  <c r="GD74" i="14"/>
  <c r="EG74" i="14"/>
  <c r="DZ74" i="14"/>
  <c r="FY74" i="14"/>
  <c r="HJ74" i="14"/>
  <c r="EW74" i="14"/>
  <c r="FF74" i="14"/>
  <c r="GO74" i="14"/>
  <c r="EI74" i="14"/>
  <c r="FM74" i="14"/>
  <c r="GL74" i="14"/>
  <c r="DT74" i="14"/>
  <c r="HE74" i="14"/>
  <c r="FW74" i="14"/>
  <c r="GC74" i="14"/>
  <c r="EN23" i="14"/>
  <c r="FM23" i="14"/>
  <c r="DU23" i="14"/>
  <c r="FA23" i="14"/>
  <c r="GR23" i="14"/>
  <c r="EX23" i="14"/>
  <c r="FP23" i="14"/>
  <c r="GQ23" i="14"/>
  <c r="FS23" i="14"/>
  <c r="FX23" i="14"/>
  <c r="HM23" i="14"/>
  <c r="HH23" i="14"/>
  <c r="GD23" i="14"/>
  <c r="GF23" i="14"/>
  <c r="DZ23" i="14"/>
  <c r="HI23" i="14"/>
  <c r="ER23" i="14"/>
  <c r="EP23" i="14"/>
  <c r="FO23" i="14"/>
  <c r="DY23" i="14"/>
  <c r="HJ23" i="14"/>
  <c r="GV23" i="14"/>
  <c r="FF23" i="14"/>
  <c r="GC23" i="14"/>
  <c r="FR23" i="14"/>
  <c r="ED23" i="14"/>
  <c r="EO23" i="14"/>
  <c r="FW23" i="14"/>
  <c r="HL23" i="14"/>
  <c r="GL23" i="14"/>
  <c r="EW23" i="14"/>
  <c r="GP23" i="14"/>
  <c r="FT23" i="14"/>
  <c r="GX23" i="14"/>
  <c r="FE23" i="14"/>
  <c r="ET23" i="14"/>
  <c r="EC23" i="14"/>
  <c r="EA23" i="14"/>
  <c r="HP23" i="14"/>
  <c r="FG23" i="14"/>
  <c r="FN23" i="14"/>
  <c r="EG23" i="14"/>
  <c r="FH23" i="14"/>
  <c r="FU23" i="14"/>
  <c r="HF23" i="14"/>
  <c r="ES23" i="14"/>
  <c r="GM23" i="14"/>
  <c r="GJ23" i="14"/>
  <c r="FV23" i="14"/>
  <c r="GS23" i="14"/>
  <c r="GG23" i="14"/>
  <c r="GK23" i="14"/>
  <c r="GE23" i="14"/>
  <c r="FI23" i="14"/>
  <c r="FJ23" i="14"/>
  <c r="FD23" i="14"/>
  <c r="HG23" i="14"/>
  <c r="GY23" i="14"/>
  <c r="HB23" i="14"/>
  <c r="HA23" i="14"/>
  <c r="DV23" i="14"/>
  <c r="FY23" i="14"/>
  <c r="EI23" i="14"/>
  <c r="EL23" i="14"/>
  <c r="DX23" i="14"/>
  <c r="EU23" i="14"/>
  <c r="EQ23" i="14"/>
  <c r="GZ23" i="14"/>
  <c r="EF23" i="14"/>
  <c r="DW23" i="14"/>
  <c r="FB23" i="14"/>
  <c r="GO23" i="14"/>
  <c r="GU23" i="14"/>
  <c r="EY23" i="14"/>
  <c r="GW23" i="14"/>
  <c r="HK23" i="14"/>
  <c r="EM23" i="14"/>
  <c r="EV23" i="14"/>
  <c r="FC23" i="14"/>
  <c r="DT23" i="14"/>
  <c r="HE23" i="14"/>
  <c r="GH23" i="14"/>
  <c r="HC23" i="14"/>
  <c r="FQ23" i="14"/>
  <c r="EB23" i="14"/>
  <c r="FZ23" i="14"/>
  <c r="GA23" i="14"/>
  <c r="FL23" i="14"/>
  <c r="GI23" i="14"/>
  <c r="EJ23" i="14"/>
  <c r="EE23" i="14"/>
  <c r="HN23" i="14"/>
  <c r="GT23" i="14"/>
  <c r="EK23" i="14"/>
  <c r="GA63" i="14"/>
  <c r="HD63" i="14"/>
  <c r="EH63" i="14"/>
  <c r="GB63" i="14"/>
  <c r="HI63" i="14"/>
  <c r="ED63" i="14"/>
  <c r="FY63" i="14"/>
  <c r="EU63" i="14"/>
  <c r="EJ63" i="14"/>
  <c r="EG63" i="14"/>
  <c r="EI63" i="14"/>
  <c r="DU63" i="14"/>
  <c r="FV63" i="14"/>
  <c r="GR63" i="14"/>
  <c r="DZ63" i="14"/>
  <c r="GP63" i="14"/>
  <c r="EL63" i="14"/>
  <c r="HG63" i="14"/>
  <c r="GV63" i="14"/>
  <c r="EY63" i="14"/>
  <c r="FA63" i="14"/>
  <c r="DW63" i="14"/>
  <c r="HH63" i="14"/>
  <c r="FN63" i="14"/>
  <c r="FE63" i="14"/>
  <c r="GX63" i="14"/>
  <c r="FT63" i="14"/>
  <c r="GZ63" i="14"/>
  <c r="FO63" i="14"/>
  <c r="GG63" i="14"/>
  <c r="EM63" i="14"/>
  <c r="EC63" i="14"/>
  <c r="HB63" i="14"/>
  <c r="EX63" i="14"/>
  <c r="FM63" i="14"/>
  <c r="ES63" i="14"/>
  <c r="GL63" i="14"/>
  <c r="GE63" i="14"/>
  <c r="HM63" i="14"/>
  <c r="FC63" i="14"/>
  <c r="FI63" i="14"/>
  <c r="EA63" i="14"/>
  <c r="GT63" i="14"/>
  <c r="GD63" i="14"/>
  <c r="FR63" i="14"/>
  <c r="HE63" i="14"/>
  <c r="GU63" i="14"/>
  <c r="ET63" i="14"/>
  <c r="FS63" i="14"/>
  <c r="GO63" i="14"/>
  <c r="FG63" i="14"/>
  <c r="EE63" i="14"/>
  <c r="EP63" i="14"/>
  <c r="GS63" i="14"/>
  <c r="EN63" i="14"/>
  <c r="HK63" i="14"/>
  <c r="FZ63" i="14"/>
  <c r="GI63" i="14"/>
  <c r="DV63" i="14"/>
  <c r="GM63" i="14"/>
  <c r="FK63" i="14"/>
  <c r="EQ63" i="14"/>
  <c r="EB63" i="14"/>
  <c r="HF63" i="14"/>
  <c r="GY63" i="14"/>
  <c r="FB63" i="14"/>
  <c r="DT63" i="14"/>
  <c r="GQ63" i="14"/>
  <c r="HC63" i="14"/>
  <c r="ER63" i="14"/>
  <c r="EO63" i="14"/>
  <c r="HO63" i="14"/>
  <c r="GH63" i="14"/>
  <c r="EZ63" i="14"/>
  <c r="DX63" i="14"/>
  <c r="FP63" i="14"/>
  <c r="FH63" i="14"/>
  <c r="FU63" i="14"/>
  <c r="EF63" i="14"/>
  <c r="HN63" i="14"/>
  <c r="GF63" i="14"/>
  <c r="FD63" i="14"/>
  <c r="EK63" i="14"/>
  <c r="FW63" i="14"/>
  <c r="FX63" i="14"/>
  <c r="HA63" i="14"/>
  <c r="EV63" i="14"/>
  <c r="EW63" i="14"/>
  <c r="HL63" i="14"/>
  <c r="GJ63" i="14"/>
  <c r="FJ63" i="14"/>
  <c r="FF63" i="14"/>
  <c r="GZ103" i="14"/>
  <c r="FX103" i="14"/>
  <c r="HA103" i="14"/>
  <c r="EV103" i="14"/>
  <c r="EW103" i="14"/>
  <c r="HL103" i="14"/>
  <c r="GJ103" i="14"/>
  <c r="FJ103" i="14"/>
  <c r="HE103" i="14"/>
  <c r="GN103" i="14"/>
  <c r="HB103" i="14"/>
  <c r="FL103" i="14"/>
  <c r="GC103" i="14"/>
  <c r="FQ103" i="14"/>
  <c r="HP103" i="14"/>
  <c r="GK103" i="14"/>
  <c r="HJ103" i="14"/>
  <c r="HD103" i="14"/>
  <c r="DZ103" i="14"/>
  <c r="GB103" i="14"/>
  <c r="HI103" i="14"/>
  <c r="ED103" i="14"/>
  <c r="FY103" i="14"/>
  <c r="EU103" i="14"/>
  <c r="FW103" i="14"/>
  <c r="EI103" i="14"/>
  <c r="DU103" i="14"/>
  <c r="FN103" i="14"/>
  <c r="GR103" i="14"/>
  <c r="EX103" i="14"/>
  <c r="GP103" i="14"/>
  <c r="EL103" i="14"/>
  <c r="HG103" i="14"/>
  <c r="DY103" i="14"/>
  <c r="EY103" i="14"/>
  <c r="FA103" i="14"/>
  <c r="DW103" i="14"/>
  <c r="HH103" i="14"/>
  <c r="FF103" i="14"/>
  <c r="FE103" i="14"/>
  <c r="GX103" i="14"/>
  <c r="FT103" i="14"/>
  <c r="GA103" i="14"/>
  <c r="FO103" i="14"/>
  <c r="GG103" i="14"/>
  <c r="EM103" i="14"/>
  <c r="EC103" i="14"/>
  <c r="GT103" i="14"/>
  <c r="EP103" i="14"/>
  <c r="FM103" i="14"/>
  <c r="ES103" i="14"/>
  <c r="EG103" i="14"/>
  <c r="GE103" i="14"/>
  <c r="HM103" i="14"/>
  <c r="FC103" i="14"/>
  <c r="FI103" i="14"/>
  <c r="EA103" i="14"/>
  <c r="GL103" i="14"/>
  <c r="FV103" i="14"/>
  <c r="FR103" i="14"/>
  <c r="GU103" i="14"/>
  <c r="ET103" i="14"/>
  <c r="FS103" i="14"/>
  <c r="GO103" i="14"/>
  <c r="FG103" i="14"/>
  <c r="EE103" i="14"/>
  <c r="EH103" i="14"/>
  <c r="GS103" i="14"/>
  <c r="HK103" i="14"/>
  <c r="FZ103" i="14"/>
  <c r="GI103" i="14"/>
  <c r="DV103" i="14"/>
  <c r="GM103" i="14"/>
  <c r="FK103" i="14"/>
  <c r="EQ103" i="14"/>
  <c r="EJ103" i="14"/>
  <c r="GV103" i="14"/>
  <c r="EB103" i="14"/>
  <c r="HF103" i="14"/>
  <c r="GY103" i="14"/>
  <c r="FB103" i="14"/>
  <c r="DT103" i="14"/>
  <c r="GQ103" i="14"/>
  <c r="HC103" i="14"/>
  <c r="GW103" i="14"/>
  <c r="ER103" i="14"/>
  <c r="EO103" i="14"/>
  <c r="HO103" i="14"/>
  <c r="GH103" i="14"/>
  <c r="EZ103" i="14"/>
  <c r="DX103" i="14"/>
  <c r="FP103" i="14"/>
  <c r="GD103" i="14"/>
  <c r="GK50" i="14"/>
  <c r="FM50" i="14"/>
  <c r="DZ50" i="14"/>
  <c r="HM50" i="14"/>
  <c r="FI50" i="14"/>
  <c r="FP50" i="14"/>
  <c r="HK50" i="14"/>
  <c r="GT50" i="14"/>
  <c r="FE50" i="14"/>
  <c r="GC50" i="14"/>
  <c r="DX50" i="14"/>
  <c r="FB50" i="14"/>
  <c r="GO50" i="14"/>
  <c r="GV50" i="14"/>
  <c r="EK50" i="14"/>
  <c r="FO50" i="14"/>
  <c r="FK50" i="14"/>
  <c r="DY50" i="14"/>
  <c r="GS50" i="14"/>
  <c r="EV50" i="14"/>
  <c r="GH50" i="14"/>
  <c r="EJ50" i="14"/>
  <c r="EO50" i="14"/>
  <c r="EN50" i="14"/>
  <c r="HC50" i="14"/>
  <c r="GU50" i="14"/>
  <c r="DV50" i="14"/>
  <c r="HI50" i="14"/>
  <c r="FL50" i="14"/>
  <c r="HN50" i="14"/>
  <c r="GX50" i="14"/>
  <c r="FU50" i="14"/>
  <c r="FT50" i="14"/>
  <c r="FG50" i="14"/>
  <c r="EL50" i="14"/>
  <c r="ET50" i="14"/>
  <c r="GB50" i="14"/>
  <c r="FC50" i="14"/>
  <c r="FS50" i="14"/>
  <c r="HA50" i="14"/>
  <c r="GZ50" i="14"/>
  <c r="GF50" i="14"/>
  <c r="EZ50" i="14"/>
  <c r="ER50" i="14"/>
  <c r="FZ50" i="14"/>
  <c r="GR50" i="14"/>
  <c r="GI50" i="14"/>
  <c r="EP50" i="14"/>
  <c r="FJ50" i="14"/>
  <c r="ES50" i="14"/>
  <c r="DT50" i="14"/>
  <c r="FH50" i="14"/>
  <c r="HF50" i="14"/>
  <c r="HH50" i="14"/>
  <c r="HO50" i="14"/>
  <c r="GD50" i="14"/>
  <c r="DW50" i="14"/>
  <c r="FY50" i="14"/>
  <c r="FV50" i="14"/>
  <c r="FX50" i="14"/>
  <c r="EU50" i="14"/>
  <c r="EI50" i="14"/>
  <c r="DU50" i="14"/>
  <c r="HJ50" i="14"/>
  <c r="GQ50" i="14"/>
  <c r="HE50" i="14"/>
  <c r="GM50" i="14"/>
  <c r="EB50" i="14"/>
  <c r="GN50" i="14"/>
  <c r="GA50" i="14"/>
  <c r="FA50" i="14"/>
  <c r="EH50" i="14"/>
  <c r="EQ50" i="14"/>
  <c r="FF50" i="14"/>
  <c r="FR50" i="14"/>
  <c r="HL50" i="14"/>
  <c r="HD50" i="14"/>
  <c r="HG50" i="14"/>
  <c r="FQ50" i="14"/>
  <c r="FD50" i="14"/>
  <c r="GE50" i="14"/>
  <c r="GL50" i="14"/>
  <c r="EM50" i="14"/>
  <c r="GP50" i="14"/>
  <c r="EA50" i="14"/>
  <c r="EX50" i="14"/>
  <c r="GG50" i="14"/>
  <c r="GJ50" i="14"/>
  <c r="EG50" i="14"/>
  <c r="EE50" i="14"/>
  <c r="GY50" i="14"/>
  <c r="HB50" i="14"/>
  <c r="EY50" i="14"/>
  <c r="FS46" i="15"/>
  <c r="HH46" i="15"/>
  <c r="EB46" i="15"/>
  <c r="GR46" i="15"/>
  <c r="HB46" i="15"/>
  <c r="DY46" i="15"/>
  <c r="FN46" i="15"/>
  <c r="HP46" i="15"/>
  <c r="EE46" i="15"/>
  <c r="GT46" i="15"/>
  <c r="EC46" i="15"/>
  <c r="EQ46" i="15"/>
  <c r="FE46" i="15"/>
  <c r="FH46" i="15"/>
  <c r="EV46" i="15"/>
  <c r="GK46" i="15"/>
  <c r="GB46" i="15"/>
  <c r="GP46" i="15"/>
  <c r="GZ46" i="15"/>
  <c r="HJ46" i="15"/>
  <c r="HL46" i="15"/>
  <c r="EA46" i="15"/>
  <c r="GN46" i="15"/>
  <c r="GY46" i="15"/>
  <c r="HD46" i="15"/>
  <c r="ER46" i="15"/>
  <c r="ED46" i="15"/>
  <c r="GJ46" i="15"/>
  <c r="FZ46" i="15"/>
  <c r="GV46" i="15"/>
  <c r="HT46" i="15"/>
  <c r="EM46" i="15"/>
  <c r="HK46" i="15"/>
  <c r="GE46" i="15"/>
  <c r="FV46" i="15"/>
  <c r="FT46" i="15"/>
  <c r="HR46" i="15"/>
  <c r="GF46" i="15"/>
  <c r="FJ46" i="15"/>
  <c r="FA46" i="15"/>
  <c r="HN46" i="15"/>
  <c r="FD46" i="15"/>
  <c r="FF46" i="15"/>
  <c r="FP46" i="15"/>
  <c r="R46" i="15"/>
  <c r="GG46" i="15"/>
  <c r="FB46" i="15"/>
  <c r="EN46" i="15"/>
  <c r="GX46" i="15"/>
  <c r="EZ46" i="15"/>
  <c r="GW46" i="15"/>
  <c r="FC46" i="15"/>
  <c r="HM46" i="15"/>
  <c r="HI46" i="15"/>
  <c r="DX46" i="15"/>
  <c r="EL46" i="15"/>
  <c r="EJ46" i="15"/>
  <c r="EF46" i="15"/>
  <c r="GI46" i="15"/>
  <c r="DZ46" i="15"/>
  <c r="EH46" i="15"/>
  <c r="EX46" i="15"/>
  <c r="GS46" i="15"/>
  <c r="HG46" i="15"/>
  <c r="HE46" i="15"/>
  <c r="HS46" i="15"/>
  <c r="HO46" i="15"/>
  <c r="ET46" i="15"/>
  <c r="FR46" i="15"/>
  <c r="GL46" i="15"/>
  <c r="HF46" i="15"/>
  <c r="GC46" i="15"/>
  <c r="GQ46" i="15"/>
  <c r="GO46" i="15"/>
  <c r="HC46" i="15"/>
  <c r="GH46" i="15"/>
  <c r="EI46" i="15"/>
  <c r="GD46" i="15"/>
  <c r="EO46" i="15"/>
  <c r="HQ46" i="15"/>
  <c r="EP46" i="15"/>
  <c r="FM46" i="15"/>
  <c r="GA46" i="15"/>
  <c r="FY46" i="15"/>
  <c r="GM46" i="15"/>
  <c r="FX46" i="15"/>
  <c r="FO46" i="15"/>
  <c r="FL46" i="15"/>
  <c r="FU46" i="15"/>
  <c r="HA46" i="15"/>
  <c r="EW46" i="15"/>
  <c r="FK46" i="15"/>
  <c r="FI46" i="15"/>
  <c r="FW46" i="15"/>
  <c r="HA97" i="15"/>
  <c r="GN97" i="15"/>
  <c r="FM97" i="15"/>
  <c r="FG97" i="15"/>
  <c r="FA97" i="15"/>
  <c r="EU97" i="15"/>
  <c r="DY97" i="15"/>
  <c r="FH97" i="15"/>
  <c r="FD97" i="15"/>
  <c r="FS97" i="15"/>
  <c r="FY97" i="15"/>
  <c r="GC97" i="15"/>
  <c r="FW97" i="15"/>
  <c r="FQ97" i="15"/>
  <c r="FK97" i="15"/>
  <c r="FE97" i="15"/>
  <c r="EC97" i="15"/>
  <c r="HT97" i="15"/>
  <c r="GV97" i="15"/>
  <c r="HB97" i="15"/>
  <c r="GS97" i="15"/>
  <c r="GM97" i="15"/>
  <c r="GG97" i="15"/>
  <c r="GA97" i="15"/>
  <c r="GK97" i="15"/>
  <c r="FI97" i="15"/>
  <c r="GY97" i="15"/>
  <c r="FL97" i="15"/>
  <c r="HI97" i="15"/>
  <c r="HC97" i="15"/>
  <c r="GW97" i="15"/>
  <c r="GQ97" i="15"/>
  <c r="HQ97" i="15"/>
  <c r="GO97" i="15"/>
  <c r="EM97" i="15"/>
  <c r="EP97" i="15"/>
  <c r="ED97" i="15"/>
  <c r="HS97" i="15"/>
  <c r="HM97" i="15"/>
  <c r="HG97" i="15"/>
  <c r="FB97" i="15"/>
  <c r="DZ97" i="15"/>
  <c r="FV97" i="15"/>
  <c r="HP97" i="15"/>
  <c r="ET97" i="15"/>
  <c r="GB97" i="15"/>
  <c r="EH97" i="15"/>
  <c r="EF97" i="15"/>
  <c r="GH97" i="15"/>
  <c r="FF97" i="15"/>
  <c r="HE97" i="15"/>
  <c r="EI97" i="15"/>
  <c r="GZ97" i="15"/>
  <c r="FJ97" i="15"/>
  <c r="EZ97" i="15"/>
  <c r="EX97" i="15"/>
  <c r="GR97" i="15"/>
  <c r="HN97" i="15"/>
  <c r="GL97" i="15"/>
  <c r="ES97" i="15"/>
  <c r="EV97" i="15"/>
  <c r="FZ97" i="15"/>
  <c r="HL97" i="15"/>
  <c r="FN97" i="15"/>
  <c r="FP97" i="15"/>
  <c r="EY97" i="15"/>
  <c r="HR97" i="15"/>
  <c r="GF97" i="15"/>
  <c r="FU97" i="15"/>
  <c r="FO97" i="15"/>
  <c r="GP97" i="15"/>
  <c r="FT97" i="15"/>
  <c r="GD97" i="15"/>
  <c r="DX97" i="15"/>
  <c r="GE97" i="15"/>
  <c r="FC97" i="15"/>
  <c r="EO97" i="15"/>
  <c r="GX97" i="15"/>
  <c r="R97" i="15"/>
  <c r="HF97" i="15"/>
  <c r="ER97" i="15"/>
  <c r="GT97" i="15"/>
  <c r="GJ97" i="15"/>
  <c r="HK97" i="15"/>
  <c r="GI97" i="15"/>
  <c r="FR97" i="15"/>
  <c r="EL97" i="15"/>
  <c r="EG97" i="15"/>
  <c r="EA97" i="15"/>
  <c r="EB97" i="15"/>
  <c r="HJ97" i="15"/>
  <c r="HD97" i="15"/>
  <c r="HH97" i="15"/>
  <c r="HO97" i="15"/>
  <c r="GW74" i="14"/>
  <c r="FQ74" i="14"/>
  <c r="HG74" i="14"/>
  <c r="FN74" i="14"/>
  <c r="FK74" i="14"/>
  <c r="GB73" i="15"/>
  <c r="FX97" i="15"/>
  <c r="HN103" i="14"/>
  <c r="FW89" i="15"/>
  <c r="GK63" i="14"/>
  <c r="GB23" i="14"/>
  <c r="EN52" i="14"/>
  <c r="EY46" i="15"/>
  <c r="GO52" i="14"/>
  <c r="GU74" i="14"/>
  <c r="HD74" i="14"/>
  <c r="EU74" i="14"/>
  <c r="GY74" i="14"/>
  <c r="GS74" i="14"/>
  <c r="EJ73" i="15"/>
  <c r="EE97" i="15"/>
  <c r="EF103" i="14"/>
  <c r="EU46" i="15"/>
  <c r="ES89" i="15"/>
  <c r="HP63" i="14"/>
  <c r="DT25" i="14"/>
  <c r="EQ52" i="14"/>
  <c r="DY63" i="14"/>
  <c r="EK74" i="14"/>
  <c r="ER74" i="14"/>
  <c r="GH74" i="14"/>
  <c r="EM74" i="14"/>
  <c r="GZ74" i="14"/>
  <c r="HM25" i="14"/>
  <c r="FL73" i="15"/>
  <c r="EK97" i="15"/>
  <c r="FU103" i="14"/>
  <c r="EG46" i="15"/>
  <c r="FQ63" i="14"/>
  <c r="HB74" i="14"/>
  <c r="EQ74" i="14"/>
  <c r="DV74" i="14"/>
  <c r="FZ74" i="14"/>
  <c r="HK74" i="14"/>
  <c r="ED50" i="14"/>
  <c r="EQ97" i="15"/>
  <c r="FH103" i="14"/>
  <c r="GC63" i="14"/>
  <c r="HL73" i="15"/>
  <c r="EN73" i="15"/>
  <c r="GO73" i="15"/>
  <c r="EB73" i="15"/>
  <c r="FQ73" i="15"/>
  <c r="GR73" i="15"/>
  <c r="FP73" i="15"/>
  <c r="EO73" i="15"/>
  <c r="EA73" i="15"/>
  <c r="FD73" i="15"/>
  <c r="DZ73" i="15"/>
  <c r="ER73" i="15"/>
  <c r="GW73" i="15"/>
  <c r="DY73" i="15"/>
  <c r="GV73" i="15"/>
  <c r="HR73" i="15"/>
  <c r="EZ73" i="15"/>
  <c r="FT73" i="15"/>
  <c r="FZ73" i="15"/>
  <c r="FH73" i="15"/>
  <c r="EP73" i="15"/>
  <c r="FE73" i="15"/>
  <c r="EC73" i="15"/>
  <c r="GP73" i="15"/>
  <c r="FN73" i="15"/>
  <c r="GJ73" i="15"/>
  <c r="HF73" i="15"/>
  <c r="FX73" i="15"/>
  <c r="GH73" i="15"/>
  <c r="GL73" i="15"/>
  <c r="FI73" i="15"/>
  <c r="FG73" i="15"/>
  <c r="GC73" i="15"/>
  <c r="GZ73" i="15"/>
  <c r="FU73" i="15"/>
  <c r="GN73" i="15"/>
  <c r="HN73" i="15"/>
  <c r="FY73" i="15"/>
  <c r="GT73" i="15"/>
  <c r="HS73" i="15"/>
  <c r="GI73" i="15"/>
  <c r="EE73" i="15"/>
  <c r="HP73" i="15"/>
  <c r="HI73" i="15"/>
  <c r="HD73" i="15"/>
  <c r="HA73" i="15"/>
  <c r="FF73" i="15"/>
  <c r="GG73" i="15"/>
  <c r="GF73" i="15"/>
  <c r="HE73" i="15"/>
  <c r="EU73" i="15"/>
  <c r="EG73" i="15"/>
  <c r="EI73" i="15"/>
  <c r="HT73" i="15"/>
  <c r="ET73" i="15"/>
  <c r="FJ73" i="15"/>
  <c r="FR73" i="15"/>
  <c r="ES73" i="15"/>
  <c r="GM73" i="15"/>
  <c r="FK73" i="15"/>
  <c r="EW73" i="15"/>
  <c r="EY73" i="15"/>
  <c r="EK73" i="15"/>
  <c r="EM73" i="15"/>
  <c r="GK73" i="15"/>
  <c r="GS73" i="15"/>
  <c r="EL73" i="15"/>
  <c r="HM73" i="15"/>
  <c r="HH73" i="15"/>
  <c r="GA73" i="15"/>
  <c r="FM73" i="15"/>
  <c r="FO73" i="15"/>
  <c r="FA73" i="15"/>
  <c r="FS73" i="15"/>
  <c r="EQ73" i="15"/>
  <c r="HQ73" i="15"/>
  <c r="GX73" i="15"/>
  <c r="GQ73" i="15"/>
  <c r="FV73" i="15"/>
  <c r="GE73" i="15"/>
  <c r="EH73" i="15"/>
  <c r="GY73" i="15"/>
  <c r="FW73" i="15"/>
  <c r="FC73" i="15"/>
  <c r="EV73" i="15"/>
  <c r="HG73" i="15"/>
  <c r="HB73" i="15"/>
  <c r="GU73" i="15"/>
  <c r="GD73" i="15"/>
  <c r="EF73" i="15"/>
  <c r="HC73" i="15"/>
  <c r="HO73" i="15"/>
  <c r="EX73" i="15"/>
  <c r="GA74" i="14"/>
  <c r="EP74" i="14"/>
  <c r="GK74" i="14"/>
  <c r="HM74" i="14"/>
  <c r="HO74" i="14"/>
  <c r="FN50" i="14"/>
  <c r="DY89" i="15"/>
  <c r="HD23" i="14"/>
  <c r="HK73" i="15"/>
  <c r="EW97" i="15"/>
  <c r="FL63" i="14"/>
  <c r="FB74" i="14"/>
  <c r="HN74" i="14"/>
  <c r="FE74" i="14"/>
  <c r="GG74" i="14"/>
  <c r="ED74" i="14"/>
  <c r="FW50" i="14"/>
  <c r="FG46" i="15"/>
  <c r="FB73" i="15"/>
  <c r="HJ63" i="14"/>
  <c r="FX74" i="14"/>
  <c r="FU74" i="14"/>
  <c r="HA74" i="14"/>
  <c r="DY74" i="14"/>
  <c r="FA74" i="14"/>
  <c r="EJ74" i="14"/>
  <c r="EF50" i="14"/>
  <c r="ES46" i="15"/>
  <c r="DX73" i="15"/>
  <c r="EH23" i="14"/>
  <c r="GN63" i="14"/>
  <c r="EK46" i="15"/>
  <c r="HH74" i="14"/>
  <c r="EO74" i="14"/>
  <c r="GR74" i="14"/>
  <c r="DU74" i="14"/>
  <c r="HP50" i="14"/>
  <c r="GY89" i="15"/>
  <c r="EC52" i="14"/>
  <c r="P73" i="15"/>
  <c r="EV74" i="14"/>
  <c r="GB74" i="14"/>
  <c r="FL74" i="14"/>
  <c r="GN74" i="14"/>
  <c r="GW50" i="14"/>
  <c r="EN103" i="14"/>
  <c r="FU89" i="15"/>
  <c r="FS52" i="14"/>
  <c r="GN23" i="14"/>
  <c r="FE89" i="15"/>
  <c r="HQ89" i="15"/>
  <c r="FI89" i="15"/>
  <c r="EE89" i="15"/>
  <c r="EG89" i="15"/>
  <c r="EA89" i="15"/>
  <c r="GW89" i="15"/>
  <c r="HA89" i="15"/>
  <c r="HC89" i="15"/>
  <c r="FL89" i="15"/>
  <c r="HS89" i="15"/>
  <c r="FC89" i="15"/>
  <c r="FY89" i="15"/>
  <c r="GQ89" i="15"/>
  <c r="EW89" i="15"/>
  <c r="GM89" i="15"/>
  <c r="EH89" i="15"/>
  <c r="EL89" i="15"/>
  <c r="GD89" i="15"/>
  <c r="EF89" i="15"/>
  <c r="GO89" i="15"/>
  <c r="FO89" i="15"/>
  <c r="FM89" i="15"/>
  <c r="EU89" i="15"/>
  <c r="FN89" i="15"/>
  <c r="FR89" i="15"/>
  <c r="HM89" i="15"/>
  <c r="GH89" i="15"/>
  <c r="HE89" i="15"/>
  <c r="GI89" i="15"/>
  <c r="GC89" i="15"/>
  <c r="HG89" i="15"/>
  <c r="GT89" i="15"/>
  <c r="GX89" i="15"/>
  <c r="FA89" i="15"/>
  <c r="HT89" i="15"/>
  <c r="EJ89" i="15"/>
  <c r="DZ89" i="15"/>
  <c r="HO89" i="15"/>
  <c r="GS89" i="15"/>
  <c r="GE89" i="15"/>
  <c r="EQ89" i="15"/>
  <c r="FG89" i="15"/>
  <c r="GN89" i="15"/>
  <c r="EX89" i="15"/>
  <c r="EI89" i="15"/>
  <c r="EZ89" i="15"/>
  <c r="EP89" i="15"/>
  <c r="DX89" i="15"/>
  <c r="HI89" i="15"/>
  <c r="EM89" i="15"/>
  <c r="FK89" i="15"/>
  <c r="GA89" i="15"/>
  <c r="EB89" i="15"/>
  <c r="FP89" i="15"/>
  <c r="FF89" i="15"/>
  <c r="EN89" i="15"/>
  <c r="ED89" i="15"/>
  <c r="FS89" i="15"/>
  <c r="GU89" i="15"/>
  <c r="HK89" i="15"/>
  <c r="GF89" i="15"/>
  <c r="FV89" i="15"/>
  <c r="FD89" i="15"/>
  <c r="ET89" i="15"/>
  <c r="ER89" i="15"/>
  <c r="EV89" i="15"/>
  <c r="EY89" i="15"/>
  <c r="R89" i="15"/>
  <c r="FH89" i="15"/>
  <c r="GV89" i="15"/>
  <c r="GL89" i="15"/>
  <c r="FT89" i="15"/>
  <c r="FJ89" i="15"/>
  <c r="FX89" i="15"/>
  <c r="GB89" i="15"/>
  <c r="HN89" i="15"/>
  <c r="P89" i="15"/>
  <c r="GG89" i="15"/>
  <c r="HL89" i="15"/>
  <c r="HB89" i="15"/>
  <c r="GJ89" i="15"/>
  <c r="FZ89" i="15"/>
  <c r="HD89" i="15"/>
  <c r="HH89" i="15"/>
  <c r="FB89" i="15"/>
  <c r="HJ89" i="15"/>
  <c r="EC89" i="15"/>
  <c r="HR89" i="15"/>
  <c r="GZ89" i="15"/>
  <c r="GP89" i="15"/>
  <c r="EK89" i="15"/>
  <c r="EO89" i="15"/>
  <c r="GK89" i="15"/>
  <c r="R73" i="15"/>
  <c r="GT74" i="14"/>
  <c r="GE74" i="14"/>
  <c r="EF74" i="14"/>
  <c r="FH74" i="14"/>
  <c r="EC50" i="14"/>
  <c r="GW63" i="14"/>
  <c r="EK103" i="14"/>
  <c r="FQ89" i="15"/>
  <c r="FK23" i="14"/>
  <c r="GU52" i="14"/>
  <c r="EO101" i="15"/>
  <c r="FK64" i="15"/>
  <c r="EL64" i="15"/>
  <c r="EO64" i="15"/>
  <c r="EV64" i="15"/>
  <c r="HE96" i="15"/>
  <c r="GZ96" i="15"/>
  <c r="HG96" i="15"/>
  <c r="HJ96" i="15"/>
  <c r="FB50" i="15"/>
  <c r="EW50" i="15"/>
  <c r="EU64" i="15"/>
  <c r="EH64" i="15"/>
  <c r="EK64" i="15"/>
  <c r="ER64" i="15"/>
  <c r="GO96" i="15"/>
  <c r="GV96" i="15"/>
  <c r="HC96" i="15"/>
  <c r="HF96" i="15"/>
  <c r="GA49" i="15"/>
  <c r="GM39" i="14"/>
  <c r="HC64" i="15"/>
  <c r="HN64" i="15"/>
  <c r="HQ64" i="15"/>
  <c r="DY64" i="15"/>
  <c r="EF64" i="15"/>
  <c r="ES96" i="15"/>
  <c r="GJ96" i="15"/>
  <c r="GQ96" i="15"/>
  <c r="GT96" i="15"/>
  <c r="FK50" i="15"/>
  <c r="FQ39" i="14"/>
  <c r="EQ64" i="15"/>
  <c r="HJ64" i="15"/>
  <c r="HM64" i="15"/>
  <c r="HT64" i="15"/>
  <c r="EB64" i="15"/>
  <c r="EC96" i="15"/>
  <c r="GF96" i="15"/>
  <c r="GM96" i="15"/>
  <c r="GP96" i="15"/>
  <c r="GD50" i="15"/>
  <c r="GF39" i="14"/>
  <c r="FW64" i="15"/>
  <c r="GX64" i="15"/>
  <c r="HA64" i="15"/>
  <c r="HH64" i="15"/>
  <c r="GK96" i="15"/>
  <c r="FT96" i="15"/>
  <c r="GA96" i="15"/>
  <c r="GD96" i="15"/>
  <c r="GM50" i="15"/>
  <c r="HO64" i="15"/>
  <c r="GT64" i="15"/>
  <c r="GW64" i="15"/>
  <c r="HD64" i="15"/>
  <c r="FU96" i="15"/>
  <c r="FP96" i="15"/>
  <c r="FW96" i="15"/>
  <c r="FZ96" i="15"/>
  <c r="EZ29" i="14"/>
  <c r="FS64" i="15"/>
  <c r="GH64" i="15"/>
  <c r="GK64" i="15"/>
  <c r="GR64" i="15"/>
  <c r="DY96" i="15"/>
  <c r="FD96" i="15"/>
  <c r="FK96" i="15"/>
  <c r="FN96" i="15"/>
  <c r="ED29" i="14"/>
  <c r="FL50" i="15"/>
  <c r="FC64" i="15"/>
  <c r="GD64" i="15"/>
  <c r="GG64" i="15"/>
  <c r="GN64" i="15"/>
  <c r="HM96" i="15"/>
  <c r="EZ96" i="15"/>
  <c r="FG96" i="15"/>
  <c r="FJ96" i="15"/>
  <c r="EB101" i="15"/>
  <c r="GU64" i="15"/>
  <c r="FR64" i="15"/>
  <c r="FU64" i="15"/>
  <c r="GB64" i="15"/>
  <c r="FQ96" i="15"/>
  <c r="EN96" i="15"/>
  <c r="EU96" i="15"/>
  <c r="EX96" i="15"/>
  <c r="FQ101" i="15"/>
  <c r="GE64" i="15"/>
  <c r="FN64" i="15"/>
  <c r="FQ64" i="15"/>
  <c r="FX64" i="15"/>
  <c r="FA96" i="15"/>
  <c r="EJ96" i="15"/>
  <c r="EQ96" i="15"/>
  <c r="ET96" i="15"/>
  <c r="C62" i="16"/>
  <c r="EM101" i="15"/>
  <c r="EI64" i="15"/>
  <c r="FB64" i="15"/>
  <c r="FE64" i="15"/>
  <c r="HI96" i="15"/>
  <c r="HP96" i="15"/>
  <c r="DX96" i="15"/>
  <c r="EE96" i="15"/>
  <c r="R44" i="15"/>
  <c r="GL44" i="15"/>
  <c r="GF44" i="15"/>
  <c r="HB44" i="15"/>
  <c r="GV44" i="15"/>
  <c r="EC44" i="15"/>
  <c r="HR44" i="15"/>
  <c r="EN44" i="15"/>
  <c r="ES44" i="15"/>
  <c r="EM44" i="15"/>
  <c r="FD44" i="15"/>
  <c r="FI44" i="15"/>
  <c r="FC44" i="15"/>
  <c r="GZ44" i="15"/>
  <c r="FY44" i="15"/>
  <c r="FS44" i="15"/>
  <c r="HP44" i="15"/>
  <c r="GO44" i="15"/>
  <c r="GI44" i="15"/>
  <c r="FX44" i="15"/>
  <c r="HE44" i="15"/>
  <c r="GY44" i="15"/>
  <c r="EB44" i="15"/>
  <c r="DZ44" i="15"/>
  <c r="HO44" i="15"/>
  <c r="HD44" i="15"/>
  <c r="EP44" i="15"/>
  <c r="FL44" i="15"/>
  <c r="FF44" i="15"/>
  <c r="HH44" i="15"/>
  <c r="R32" i="15"/>
  <c r="FD32" i="15"/>
  <c r="GZ32" i="15"/>
  <c r="EW32" i="15"/>
  <c r="GS32" i="15"/>
  <c r="ET32" i="15"/>
  <c r="GP32" i="15"/>
  <c r="GM32" i="15"/>
  <c r="GE32" i="15"/>
  <c r="FH32" i="15"/>
  <c r="HD32" i="15"/>
  <c r="FA32" i="15"/>
  <c r="GW32" i="15"/>
  <c r="EX32" i="15"/>
  <c r="GT32" i="15"/>
  <c r="HC32" i="15"/>
  <c r="GU32" i="15"/>
  <c r="FL32" i="15"/>
  <c r="HH32" i="15"/>
  <c r="FE32" i="15"/>
  <c r="HA32" i="15"/>
  <c r="FB32" i="15"/>
  <c r="GX32" i="15"/>
  <c r="HS32" i="15"/>
  <c r="HK32" i="15"/>
  <c r="FP32" i="15"/>
  <c r="HL32" i="15"/>
  <c r="FI32" i="15"/>
  <c r="HE32" i="15"/>
  <c r="FF32" i="15"/>
  <c r="HB32" i="15"/>
  <c r="EE32" i="15"/>
  <c r="GI32" i="15"/>
  <c r="DX32" i="15"/>
  <c r="FT32" i="15"/>
  <c r="HP32" i="15"/>
  <c r="FM32" i="15"/>
  <c r="HI32" i="15"/>
  <c r="FJ32" i="15"/>
  <c r="HF32" i="15"/>
  <c r="EU32" i="15"/>
  <c r="EM32" i="15"/>
  <c r="EB32" i="15"/>
  <c r="FX32" i="15"/>
  <c r="HT32" i="15"/>
  <c r="FQ32" i="15"/>
  <c r="HM32" i="15"/>
  <c r="FN32" i="15"/>
  <c r="HJ32" i="15"/>
  <c r="FK32" i="15"/>
  <c r="GY32" i="15"/>
  <c r="EF32" i="15"/>
  <c r="GB32" i="15"/>
  <c r="DY32" i="15"/>
  <c r="FU32" i="15"/>
  <c r="HQ32" i="15"/>
  <c r="FR32" i="15"/>
  <c r="HN32" i="15"/>
  <c r="GA32" i="15"/>
  <c r="FC32" i="15"/>
  <c r="EJ32" i="15"/>
  <c r="GF32" i="15"/>
  <c r="EC32" i="15"/>
  <c r="FY32" i="15"/>
  <c r="DZ32" i="15"/>
  <c r="FV32" i="15"/>
  <c r="HR32" i="15"/>
  <c r="GQ32" i="15"/>
  <c r="HO32" i="15"/>
  <c r="EN32" i="15"/>
  <c r="GJ32" i="15"/>
  <c r="EG32" i="15"/>
  <c r="GC32" i="15"/>
  <c r="ED32" i="15"/>
  <c r="FZ32" i="15"/>
  <c r="EA32" i="15"/>
  <c r="HG32" i="15"/>
  <c r="FS32" i="15"/>
  <c r="ER32" i="15"/>
  <c r="GN32" i="15"/>
  <c r="EK32" i="15"/>
  <c r="GG32" i="15"/>
  <c r="EH32" i="15"/>
  <c r="GD32" i="15"/>
  <c r="EQ32" i="15"/>
  <c r="EI32" i="15"/>
  <c r="P32" i="15"/>
  <c r="EV32" i="15"/>
  <c r="GR32" i="15"/>
  <c r="EO32" i="15"/>
  <c r="GK32" i="15"/>
  <c r="EL32" i="15"/>
  <c r="GH32" i="15"/>
  <c r="FG32" i="15"/>
  <c r="EY32" i="15"/>
  <c r="R20" i="15"/>
  <c r="EA20" i="15"/>
  <c r="FW20" i="15"/>
  <c r="HS20" i="15"/>
  <c r="FP20" i="15"/>
  <c r="HL20" i="15"/>
  <c r="FI20" i="15"/>
  <c r="HE20" i="15"/>
  <c r="FF20" i="15"/>
  <c r="HJ20" i="15"/>
  <c r="EE20" i="15"/>
  <c r="GA20" i="15"/>
  <c r="DX20" i="15"/>
  <c r="FT20" i="15"/>
  <c r="HP20" i="15"/>
  <c r="FM20" i="15"/>
  <c r="HI20" i="15"/>
  <c r="FV20" i="15"/>
  <c r="FN20" i="15"/>
  <c r="EI20" i="15"/>
  <c r="GE20" i="15"/>
  <c r="EB20" i="15"/>
  <c r="FX20" i="15"/>
  <c r="HT20" i="15"/>
  <c r="FQ20" i="15"/>
  <c r="HM20" i="15"/>
  <c r="GL20" i="15"/>
  <c r="GD20" i="15"/>
  <c r="EM20" i="15"/>
  <c r="GI20" i="15"/>
  <c r="EF20" i="15"/>
  <c r="GB20" i="15"/>
  <c r="DY20" i="15"/>
  <c r="FU20" i="15"/>
  <c r="HQ20" i="15"/>
  <c r="HB20" i="15"/>
  <c r="GT20" i="15"/>
  <c r="EQ20" i="15"/>
  <c r="GM20" i="15"/>
  <c r="EJ20" i="15"/>
  <c r="GF20" i="15"/>
  <c r="EC20" i="15"/>
  <c r="FY20" i="15"/>
  <c r="EL20" i="15"/>
  <c r="HR20" i="15"/>
  <c r="EH20" i="15"/>
  <c r="EU20" i="15"/>
  <c r="GQ20" i="15"/>
  <c r="EN20" i="15"/>
  <c r="GJ20" i="15"/>
  <c r="EG20" i="15"/>
  <c r="GC20" i="15"/>
  <c r="FB20" i="15"/>
  <c r="ED20" i="15"/>
  <c r="EY20" i="15"/>
  <c r="GU20" i="15"/>
  <c r="ER20" i="15"/>
  <c r="GN20" i="15"/>
  <c r="EK20" i="15"/>
  <c r="GG20" i="15"/>
  <c r="FR20" i="15"/>
  <c r="ET20" i="15"/>
  <c r="FC20" i="15"/>
  <c r="GY20" i="15"/>
  <c r="EV20" i="15"/>
  <c r="GR20" i="15"/>
  <c r="EO20" i="15"/>
  <c r="GK20" i="15"/>
  <c r="GH20" i="15"/>
  <c r="FJ20" i="15"/>
  <c r="FG20" i="15"/>
  <c r="HC20" i="15"/>
  <c r="EZ20" i="15"/>
  <c r="GV20" i="15"/>
  <c r="ES20" i="15"/>
  <c r="GO20" i="15"/>
  <c r="GX20" i="15"/>
  <c r="FZ20" i="15"/>
  <c r="FK20" i="15"/>
  <c r="HG20" i="15"/>
  <c r="FD20" i="15"/>
  <c r="GZ20" i="15"/>
  <c r="EW20" i="15"/>
  <c r="GS20" i="15"/>
  <c r="HN20" i="15"/>
  <c r="GP20" i="15"/>
  <c r="FO20" i="15"/>
  <c r="HK20" i="15"/>
  <c r="FH20" i="15"/>
  <c r="HD20" i="15"/>
  <c r="FA20" i="15"/>
  <c r="GW20" i="15"/>
  <c r="DZ20" i="15"/>
  <c r="HF20" i="15"/>
  <c r="O11" i="14"/>
  <c r="EN11" i="14"/>
  <c r="S11" i="14"/>
  <c r="N11" i="14"/>
  <c r="L11" i="14"/>
  <c r="R11" i="14"/>
  <c r="T11" i="14"/>
  <c r="EP11" i="14"/>
  <c r="EM11" i="14"/>
  <c r="R8" i="14"/>
  <c r="Q8" i="14"/>
  <c r="S8" i="14"/>
  <c r="T8" i="14"/>
  <c r="P8" i="14"/>
  <c r="O8" i="14"/>
  <c r="N8" i="14"/>
  <c r="HR62" i="15"/>
  <c r="HH62" i="15"/>
  <c r="FW62" i="15"/>
  <c r="FI62" i="15"/>
  <c r="EG62" i="15"/>
  <c r="FU62" i="15"/>
  <c r="HM62" i="15"/>
  <c r="EI62" i="15"/>
  <c r="EM62" i="15"/>
  <c r="DY62" i="15"/>
  <c r="GM62" i="15"/>
  <c r="EX62" i="15"/>
  <c r="GS62" i="15"/>
  <c r="FY62" i="15"/>
  <c r="EL62" i="15"/>
  <c r="FH62" i="15"/>
  <c r="HP62" i="15"/>
  <c r="HT62" i="15"/>
  <c r="FN62" i="15"/>
  <c r="FC62" i="15"/>
  <c r="GK62" i="15"/>
  <c r="HC62" i="15"/>
  <c r="GD62" i="15"/>
  <c r="GW62" i="15"/>
  <c r="EW62" i="15"/>
  <c r="GX62" i="15"/>
  <c r="HE62" i="15"/>
  <c r="FR62" i="15"/>
  <c r="FS62" i="15"/>
  <c r="ED62" i="15"/>
  <c r="HS62" i="15"/>
  <c r="HJ62" i="15"/>
  <c r="FB62" i="15"/>
  <c r="HI62" i="15"/>
  <c r="FO62" i="15"/>
  <c r="GQ62" i="15"/>
  <c r="GI62" i="15"/>
  <c r="ET62" i="15"/>
  <c r="EJ62" i="15"/>
  <c r="EU62" i="15"/>
  <c r="GH62" i="15"/>
  <c r="FA62" i="15"/>
  <c r="EB62" i="15"/>
  <c r="GG62" i="15"/>
  <c r="R62" i="15"/>
  <c r="GY62" i="15"/>
  <c r="FJ62" i="15"/>
  <c r="EZ62" i="15"/>
  <c r="GA62" i="15"/>
  <c r="HN62" i="15"/>
  <c r="EH62" i="15"/>
  <c r="GN62" i="15"/>
  <c r="GU62" i="15"/>
  <c r="DZ62" i="15"/>
  <c r="HO62" i="15"/>
  <c r="FZ62" i="15"/>
  <c r="FP62" i="15"/>
  <c r="HG62" i="15"/>
  <c r="EY62" i="15"/>
  <c r="GT62" i="15"/>
  <c r="EC62" i="15"/>
  <c r="EK62" i="15"/>
  <c r="EP62" i="15"/>
  <c r="EF62" i="15"/>
  <c r="GP62" i="15"/>
  <c r="GF62" i="15"/>
  <c r="EN62" i="15"/>
  <c r="GE62" i="15"/>
  <c r="FK62" i="15"/>
  <c r="GC62" i="15"/>
  <c r="FF62" i="15"/>
  <c r="EV62" i="15"/>
  <c r="HF62" i="15"/>
  <c r="GV62" i="15"/>
  <c r="FT62" i="15"/>
  <c r="HK62" i="15"/>
  <c r="DX62" i="15"/>
  <c r="FQ62" i="15"/>
  <c r="FV62" i="15"/>
  <c r="FL62" i="15"/>
  <c r="EA62" i="15"/>
  <c r="HL62" i="15"/>
  <c r="GZ62" i="15"/>
  <c r="ER62" i="15"/>
  <c r="GJ62" i="15"/>
  <c r="EE62" i="15"/>
  <c r="GL62" i="15"/>
  <c r="GB62" i="15"/>
  <c r="EQ62" i="15"/>
  <c r="EO62" i="15"/>
  <c r="FE62" i="15"/>
  <c r="FX62" i="15"/>
  <c r="HQ62" i="15"/>
  <c r="FD62" i="15"/>
  <c r="R18" i="15"/>
  <c r="HO18" i="15"/>
  <c r="GX18" i="15"/>
  <c r="HK18" i="15"/>
  <c r="HR18" i="15"/>
  <c r="GR18" i="15"/>
  <c r="FI18" i="15"/>
  <c r="FR18" i="15"/>
  <c r="GM18" i="15"/>
  <c r="GW18" i="15"/>
  <c r="HM18" i="15"/>
  <c r="EX18" i="15"/>
  <c r="GE18" i="15"/>
  <c r="FK18" i="15"/>
  <c r="EK18" i="15"/>
  <c r="HQ18" i="15"/>
  <c r="FA18" i="15"/>
  <c r="FX18" i="15"/>
  <c r="EZ18" i="15"/>
  <c r="GN18" i="15"/>
  <c r="EF18" i="15"/>
  <c r="EV18" i="15"/>
  <c r="FN18" i="15"/>
  <c r="FQ18" i="15"/>
  <c r="ED18" i="15"/>
  <c r="FO18" i="15"/>
  <c r="HH18" i="15"/>
  <c r="DY70" i="14"/>
  <c r="EA70" i="14"/>
  <c r="HC70" i="14"/>
  <c r="FD70" i="14"/>
  <c r="FI70" i="14"/>
  <c r="GP70" i="14"/>
  <c r="ER70" i="14"/>
  <c r="GD70" i="14"/>
  <c r="FG70" i="14"/>
  <c r="FY70" i="14"/>
  <c r="EU70" i="14"/>
  <c r="EF70" i="14"/>
  <c r="FR70" i="14"/>
  <c r="EP70" i="14"/>
  <c r="HJ70" i="14"/>
  <c r="GO70" i="14"/>
  <c r="FC70" i="14"/>
  <c r="EQ70" i="14"/>
  <c r="GL70" i="14"/>
  <c r="HA70" i="14"/>
  <c r="FV70" i="14"/>
  <c r="DT70" i="14"/>
  <c r="HE70" i="14"/>
  <c r="FK70" i="14"/>
  <c r="DX70" i="14"/>
  <c r="FQ70" i="14"/>
  <c r="GQ70" i="14"/>
  <c r="GG70" i="14"/>
  <c r="DZ70" i="14"/>
  <c r="EJ70" i="14"/>
  <c r="EH70" i="14"/>
  <c r="GY70" i="14"/>
  <c r="HF70" i="14"/>
  <c r="GJ70" i="14"/>
  <c r="DV70" i="14"/>
  <c r="FM70" i="14"/>
  <c r="GW70" i="14"/>
  <c r="EZ70" i="14"/>
  <c r="FN70" i="14"/>
  <c r="EX70" i="14"/>
  <c r="EE70" i="14"/>
  <c r="EO70" i="14"/>
  <c r="GC70" i="14"/>
  <c r="FP70" i="14"/>
  <c r="GT70" i="14"/>
  <c r="HD70" i="14"/>
  <c r="EW70" i="14"/>
  <c r="HG70" i="14"/>
  <c r="DU70" i="14"/>
  <c r="FS70" i="14"/>
  <c r="FE70" i="14"/>
  <c r="GF70" i="14"/>
  <c r="EI70" i="14"/>
  <c r="FL70" i="14"/>
  <c r="GX70" i="14"/>
  <c r="GZ70" i="14"/>
  <c r="HO70" i="14"/>
  <c r="EK70" i="14"/>
  <c r="GV70" i="14"/>
  <c r="FO70" i="14"/>
  <c r="DW70" i="14"/>
  <c r="FB70" i="14"/>
  <c r="GB70" i="14"/>
  <c r="GA70" i="14"/>
  <c r="HP70" i="14"/>
  <c r="HL70" i="14"/>
  <c r="GU70" i="14"/>
  <c r="GE70" i="14"/>
  <c r="HK70" i="14"/>
  <c r="FH70" i="14"/>
  <c r="GH70" i="14"/>
  <c r="GR70" i="14"/>
  <c r="EC70" i="14"/>
  <c r="ED70" i="14"/>
  <c r="FX32" i="14"/>
  <c r="EY32" i="14"/>
  <c r="DW32" i="14"/>
  <c r="HH32" i="14"/>
  <c r="FU32" i="14"/>
  <c r="GF32" i="14"/>
  <c r="EL32" i="14"/>
  <c r="FT32" i="14"/>
  <c r="GS32" i="14"/>
  <c r="DU32" i="14"/>
  <c r="FF32" i="14"/>
  <c r="EM32" i="14"/>
  <c r="EH32" i="14"/>
  <c r="HA32" i="14"/>
  <c r="GV32" i="14"/>
  <c r="GX32" i="14"/>
  <c r="GJ32" i="14"/>
  <c r="FB32" i="14"/>
  <c r="EO32" i="14"/>
  <c r="HD32" i="14"/>
  <c r="FC32" i="14"/>
  <c r="FN32" i="14"/>
  <c r="EA32" i="14"/>
  <c r="HL32" i="14"/>
  <c r="DY32" i="14"/>
  <c r="GZ32" i="14"/>
  <c r="HN32" i="14"/>
  <c r="EW32" i="14"/>
  <c r="ER32" i="14"/>
  <c r="HI32" i="14"/>
  <c r="FS32" i="14"/>
  <c r="GT32" i="14"/>
  <c r="EQ32" i="14"/>
  <c r="EP32" i="14"/>
  <c r="EE32" i="14"/>
  <c r="HP32" i="14"/>
  <c r="GK32" i="14"/>
  <c r="FA32" i="14"/>
  <c r="GE32" i="14"/>
  <c r="FR32" i="14"/>
  <c r="HK32" i="14"/>
  <c r="GI32" i="14"/>
  <c r="EC32" i="14"/>
  <c r="FG32" i="14"/>
  <c r="FV32" i="14"/>
  <c r="EU32" i="14"/>
  <c r="EX32" i="14"/>
  <c r="DZ32" i="14"/>
  <c r="HM32" i="14"/>
  <c r="GY32" i="14"/>
  <c r="FI32" i="14"/>
  <c r="FW32" i="14"/>
  <c r="HB32" i="14"/>
  <c r="FK32" i="14"/>
  <c r="GD32" i="14"/>
  <c r="FH32" i="14"/>
  <c r="GL32" i="14"/>
  <c r="HO32" i="14"/>
  <c r="GO32" i="14"/>
  <c r="GM32" i="14"/>
  <c r="EK32" i="14"/>
  <c r="GA32" i="14"/>
  <c r="HJ32" i="14"/>
  <c r="GU32" i="14"/>
  <c r="GN32" i="14"/>
  <c r="EF32" i="14"/>
  <c r="ED32" i="14"/>
  <c r="HC32" i="14"/>
  <c r="FQ32" i="14"/>
  <c r="GQ32" i="14"/>
  <c r="ES32" i="14"/>
  <c r="EI32" i="14"/>
  <c r="EB32" i="14"/>
  <c r="EV32" i="14"/>
  <c r="GP32" i="14"/>
  <c r="DT32" i="14"/>
  <c r="GW32" i="14"/>
  <c r="HG32" i="14"/>
  <c r="FY32" i="14"/>
  <c r="FO32" i="14"/>
  <c r="FL32" i="14"/>
  <c r="FM32" i="14"/>
  <c r="EJ32" i="14"/>
  <c r="ET32" i="14"/>
  <c r="DX32" i="14"/>
  <c r="HE32" i="14"/>
  <c r="GB32" i="14"/>
  <c r="DV32" i="14"/>
  <c r="EZ32" i="14"/>
  <c r="HF32" i="14"/>
  <c r="EN32" i="14"/>
  <c r="FJ32" i="14"/>
  <c r="FE32" i="14"/>
  <c r="DU84" i="14"/>
  <c r="HG84" i="14"/>
  <c r="HH84" i="14"/>
  <c r="EV84" i="14"/>
  <c r="DZ84" i="14"/>
  <c r="HO84" i="14"/>
  <c r="GK84" i="14"/>
  <c r="HC84" i="14"/>
  <c r="HI84" i="14"/>
  <c r="GX84" i="14"/>
  <c r="FA84" i="14"/>
  <c r="DV84" i="14"/>
  <c r="GE84" i="14"/>
  <c r="EP84" i="14"/>
  <c r="ER84" i="14"/>
  <c r="ED84" i="14"/>
  <c r="DT84" i="14"/>
  <c r="EG84" i="14"/>
  <c r="FR84" i="14"/>
  <c r="GN84" i="14"/>
  <c r="GH84" i="14"/>
  <c r="FF84" i="14"/>
  <c r="FX84" i="14"/>
  <c r="ET84" i="14"/>
  <c r="EZ84" i="14"/>
  <c r="GS84" i="14"/>
  <c r="EL84" i="14"/>
  <c r="EB84" i="14"/>
  <c r="EY84" i="14"/>
  <c r="FV84" i="14"/>
  <c r="HD84" i="14"/>
  <c r="FJ84" i="14"/>
  <c r="GF84" i="14"/>
  <c r="EW84" i="14"/>
  <c r="GQ84" i="14"/>
  <c r="DY84" i="14"/>
  <c r="HJ84" i="14"/>
  <c r="GL84" i="14"/>
  <c r="EK84" i="14"/>
  <c r="FZ84" i="14"/>
  <c r="HL84" i="14"/>
  <c r="GJ84" i="14"/>
  <c r="FK84" i="14"/>
  <c r="HK84" i="14"/>
  <c r="HB84" i="14"/>
  <c r="FQ84" i="14"/>
  <c r="GP84" i="14"/>
  <c r="ES84" i="14"/>
  <c r="DX84" i="14"/>
  <c r="EE84" i="14"/>
  <c r="EC84" i="14"/>
  <c r="HP84" i="14"/>
  <c r="EX84" i="14"/>
  <c r="DW84" i="14"/>
  <c r="GW84" i="14"/>
  <c r="HF84" i="14"/>
  <c r="FY84" i="14"/>
  <c r="FI84" i="14"/>
  <c r="GT84" i="14"/>
  <c r="FD84" i="14"/>
  <c r="FP84" i="14"/>
  <c r="EM84" i="14"/>
  <c r="EF84" i="14"/>
  <c r="EA84" i="14"/>
  <c r="HE84" i="14"/>
  <c r="GV84" i="14"/>
  <c r="FN84" i="14"/>
  <c r="FE84" i="14"/>
  <c r="GO84" i="14"/>
  <c r="FC84" i="14"/>
  <c r="FL84" i="14"/>
  <c r="EQ84" i="14"/>
  <c r="EN84" i="14"/>
  <c r="EJ84" i="14"/>
  <c r="FM84" i="14"/>
  <c r="EH84" i="14"/>
  <c r="HN84" i="14"/>
  <c r="GA84" i="14"/>
  <c r="FS84" i="14"/>
  <c r="GR84" i="14"/>
  <c r="FG84" i="14"/>
  <c r="FT84" i="14"/>
  <c r="GU84" i="14"/>
  <c r="HA84" i="14"/>
  <c r="FB84" i="14"/>
  <c r="GD84" i="14"/>
  <c r="FH84" i="14"/>
  <c r="GI84" i="14"/>
  <c r="EO84" i="14"/>
  <c r="FW84" i="14"/>
  <c r="GZ84" i="14"/>
  <c r="FO84" i="14"/>
  <c r="GB84" i="14"/>
  <c r="DZ102" i="14"/>
  <c r="GN102" i="14"/>
  <c r="FM102" i="14"/>
  <c r="GX102" i="14"/>
  <c r="EH102" i="14"/>
  <c r="GJ102" i="14"/>
  <c r="HF102" i="14"/>
  <c r="EV102" i="14"/>
  <c r="HM102" i="14"/>
  <c r="HD102" i="14"/>
  <c r="GC102" i="14"/>
  <c r="GA102" i="14"/>
  <c r="GD102" i="14"/>
  <c r="HL102" i="14"/>
  <c r="DW102" i="14"/>
  <c r="GV102" i="14"/>
  <c r="GT102" i="14"/>
  <c r="DU102" i="14"/>
  <c r="GS102" i="14"/>
  <c r="GI102" i="14"/>
  <c r="EA102" i="14"/>
  <c r="EO102" i="14"/>
  <c r="FK102" i="14"/>
  <c r="FE102" i="14"/>
  <c r="GM102" i="14"/>
  <c r="EK102" i="14"/>
  <c r="HI102" i="14"/>
  <c r="GQ102" i="14"/>
  <c r="FO102" i="14"/>
  <c r="FQ102" i="14"/>
  <c r="EJ102" i="14"/>
  <c r="GW102" i="14"/>
  <c r="FZ102" i="14"/>
  <c r="FA102" i="14"/>
  <c r="EP102" i="14"/>
  <c r="DX102" i="14"/>
  <c r="HK102" i="14"/>
  <c r="GK102" i="14"/>
  <c r="GR102" i="14"/>
  <c r="FN102" i="14"/>
  <c r="FC102" i="14"/>
  <c r="DT102" i="14"/>
  <c r="FV102" i="14"/>
  <c r="EZ102" i="14"/>
  <c r="FB102" i="14"/>
  <c r="HE102" i="14"/>
  <c r="EW102" i="14"/>
  <c r="FG102" i="14"/>
  <c r="FT102" i="14"/>
  <c r="EN102" i="14"/>
  <c r="HB102" i="14"/>
  <c r="GB102" i="14"/>
  <c r="GP102" i="14"/>
  <c r="EX102" i="14"/>
  <c r="GO102" i="14"/>
  <c r="ET102" i="14"/>
  <c r="HJ102" i="14"/>
  <c r="FL102" i="14"/>
  <c r="EQ102" i="14"/>
  <c r="HH102" i="14"/>
  <c r="HG102" i="14"/>
  <c r="GL102" i="14"/>
  <c r="FF102" i="14"/>
  <c r="EU102" i="14"/>
  <c r="EC102" i="14"/>
  <c r="EB102" i="14"/>
  <c r="GF102" i="14"/>
  <c r="FW102" i="14"/>
  <c r="EG102" i="14"/>
  <c r="EE102" i="14"/>
  <c r="EI102" i="14"/>
  <c r="EY102" i="14"/>
  <c r="FS102" i="14"/>
  <c r="GU102" i="14"/>
  <c r="ER102" i="14"/>
  <c r="GZ102" i="14"/>
  <c r="HC102" i="14"/>
  <c r="FI102" i="14"/>
  <c r="GY102" i="14"/>
  <c r="GE102" i="14"/>
  <c r="ED102" i="14"/>
  <c r="FP102" i="14"/>
  <c r="FY102" i="14"/>
  <c r="FH102" i="14"/>
  <c r="DY102" i="14"/>
  <c r="EL102" i="14"/>
  <c r="GG102" i="14"/>
  <c r="EF102" i="14"/>
  <c r="DV102" i="14"/>
  <c r="HN102" i="14"/>
  <c r="HP102" i="14"/>
  <c r="GH102" i="14"/>
  <c r="FO51" i="14"/>
  <c r="DX51" i="14"/>
  <c r="EK51" i="14"/>
  <c r="EZ51" i="14"/>
  <c r="FY51" i="14"/>
  <c r="FF51" i="14"/>
  <c r="FN51" i="14"/>
  <c r="GL51" i="14"/>
  <c r="EN51" i="14"/>
  <c r="GE51" i="14"/>
  <c r="EV51" i="14"/>
  <c r="FQ51" i="14"/>
  <c r="FT51" i="14"/>
  <c r="HE51" i="14"/>
  <c r="DU51" i="14"/>
  <c r="EC51" i="14"/>
  <c r="FA51" i="14"/>
  <c r="EH51" i="14"/>
  <c r="GU51" i="14"/>
  <c r="FP51" i="14"/>
  <c r="GW51" i="14"/>
  <c r="GJ51" i="14"/>
  <c r="GP51" i="14"/>
  <c r="GG51" i="14"/>
  <c r="GO51" i="14"/>
  <c r="HM51" i="14"/>
  <c r="HF51" i="14"/>
  <c r="HK51" i="14"/>
  <c r="GF51" i="14"/>
  <c r="FJ51" i="14"/>
  <c r="GZ51" i="14"/>
  <c r="ET51" i="14"/>
  <c r="EL51" i="14"/>
  <c r="FR51" i="14"/>
  <c r="FZ51" i="14"/>
  <c r="EB51" i="14"/>
  <c r="GV51" i="14"/>
  <c r="GX51" i="14"/>
  <c r="HP51" i="14"/>
  <c r="FB51" i="14"/>
  <c r="GH51" i="14"/>
  <c r="HN51" i="14"/>
  <c r="GB51" i="14"/>
  <c r="ER51" i="14"/>
  <c r="HL51" i="14"/>
  <c r="DV51" i="14"/>
  <c r="EW51" i="14"/>
  <c r="EE51" i="14"/>
  <c r="EM51" i="14"/>
  <c r="FC51" i="14"/>
  <c r="GT51" i="14"/>
  <c r="FH51" i="14"/>
  <c r="EO51" i="14"/>
  <c r="EA51" i="14"/>
  <c r="GC51" i="14"/>
  <c r="FW51" i="14"/>
  <c r="GA51" i="14"/>
  <c r="GQ51" i="14"/>
  <c r="FG51" i="14"/>
  <c r="DW51" i="14"/>
  <c r="FU51" i="14"/>
  <c r="EU51" i="14"/>
  <c r="HI51" i="14"/>
  <c r="HO51" i="14"/>
  <c r="DT51" i="14"/>
  <c r="EJ51" i="14"/>
  <c r="HH51" i="14"/>
  <c r="EQ51" i="14"/>
  <c r="HA51" i="14"/>
  <c r="FS51" i="14"/>
  <c r="EX51" i="14"/>
  <c r="FD51" i="14"/>
  <c r="FL51" i="14"/>
  <c r="FX51" i="14"/>
  <c r="FI51" i="14"/>
  <c r="FK51" i="14"/>
  <c r="EP51" i="14"/>
  <c r="GM51" i="14"/>
  <c r="GD51" i="14"/>
  <c r="GN51" i="14"/>
  <c r="GR51" i="14"/>
  <c r="HD51" i="14"/>
  <c r="GY51" i="14"/>
  <c r="EI51" i="14"/>
  <c r="GI51" i="14"/>
  <c r="FV51" i="14"/>
  <c r="HG51" i="14"/>
  <c r="HJ51" i="14"/>
  <c r="DY51" i="14"/>
  <c r="EG51" i="14"/>
  <c r="FE51" i="14"/>
  <c r="FM51" i="14"/>
  <c r="GY71" i="14"/>
  <c r="FB71" i="14"/>
  <c r="GQ71" i="14"/>
  <c r="FM71" i="14"/>
  <c r="GG71" i="14"/>
  <c r="HM71" i="14"/>
  <c r="GK71" i="14"/>
  <c r="EA71" i="14"/>
  <c r="HO71" i="14"/>
  <c r="GH71" i="14"/>
  <c r="HK71" i="14"/>
  <c r="HA71" i="14"/>
  <c r="ET71" i="14"/>
  <c r="GP71" i="14"/>
  <c r="HJ71" i="14"/>
  <c r="HC71" i="14"/>
  <c r="EF71" i="14"/>
  <c r="HN71" i="14"/>
  <c r="EJ71" i="14"/>
  <c r="GD71" i="14"/>
  <c r="GX71" i="14"/>
  <c r="FU71" i="14"/>
  <c r="FO71" i="14"/>
  <c r="GF71" i="14"/>
  <c r="EV71" i="14"/>
  <c r="EW71" i="14"/>
  <c r="FD71" i="14"/>
  <c r="EH71" i="14"/>
  <c r="FE71" i="14"/>
  <c r="HB71" i="14"/>
  <c r="EN71" i="14"/>
  <c r="FY71" i="14"/>
  <c r="FL71" i="14"/>
  <c r="GC71" i="14"/>
  <c r="FX71" i="14"/>
  <c r="EI71" i="14"/>
  <c r="EP71" i="14"/>
  <c r="FG71" i="14"/>
  <c r="HL71" i="14"/>
  <c r="EG71" i="14"/>
  <c r="GB71" i="14"/>
  <c r="HI71" i="14"/>
  <c r="GV71" i="14"/>
  <c r="FK71" i="14"/>
  <c r="DZ71" i="14"/>
  <c r="GU71" i="14"/>
  <c r="FJ71" i="14"/>
  <c r="GL71" i="14"/>
  <c r="GR71" i="14"/>
  <c r="EX71" i="14"/>
  <c r="HP71" i="14"/>
  <c r="GM71" i="14"/>
  <c r="EU71" i="14"/>
  <c r="EB71" i="14"/>
  <c r="GS71" i="14"/>
  <c r="HG71" i="14"/>
  <c r="DW71" i="14"/>
  <c r="HH71" i="14"/>
  <c r="FF71" i="14"/>
  <c r="FA71" i="14"/>
  <c r="DT71" i="14"/>
  <c r="GE71" i="14"/>
  <c r="FP71" i="14"/>
  <c r="GA71" i="14"/>
  <c r="FN71" i="14"/>
  <c r="EM71" i="14"/>
  <c r="EC71" i="14"/>
  <c r="GT71" i="14"/>
  <c r="GW71" i="14"/>
  <c r="ER71" i="14"/>
  <c r="DX71" i="14"/>
  <c r="HD71" i="14"/>
  <c r="EZ71" i="14"/>
  <c r="GJ71" i="14"/>
  <c r="FC71" i="14"/>
  <c r="FI71" i="14"/>
  <c r="EE71" i="14"/>
  <c r="EL71" i="14"/>
  <c r="FT71" i="14"/>
  <c r="FH71" i="14"/>
  <c r="FQ71" i="14"/>
  <c r="DU71" i="14"/>
  <c r="HE71" i="14"/>
  <c r="FS71" i="14"/>
  <c r="GO71" i="14"/>
  <c r="EY71" i="14"/>
  <c r="FZ71" i="14"/>
  <c r="GZ71" i="14"/>
  <c r="GN71" i="14"/>
  <c r="ED71" i="14"/>
  <c r="FR71" i="14"/>
  <c r="EQ71" i="14"/>
  <c r="FO32" i="15"/>
  <c r="FW32" i="15"/>
  <c r="GL32" i="15"/>
  <c r="EP32" i="15"/>
  <c r="GO32" i="15"/>
  <c r="EL11" i="14"/>
  <c r="R5" i="15"/>
  <c r="B41" i="18"/>
  <c r="B42" i="18" s="1"/>
  <c r="C42" i="18" s="1"/>
  <c r="Q4" i="24"/>
  <c r="C18" i="18"/>
  <c r="HV20" i="7"/>
  <c r="IH20" i="7"/>
  <c r="IT20" i="7"/>
  <c r="JF20" i="7"/>
  <c r="JR20" i="7"/>
  <c r="HW20" i="7"/>
  <c r="II20" i="7"/>
  <c r="IU20" i="7"/>
  <c r="JG20" i="7"/>
  <c r="JS20" i="7"/>
  <c r="HY20" i="7"/>
  <c r="IK20" i="7"/>
  <c r="IW20" i="7"/>
  <c r="JI20" i="7"/>
  <c r="JU20" i="7"/>
  <c r="IA20" i="7"/>
  <c r="IM20" i="7"/>
  <c r="IY20" i="7"/>
  <c r="JK20" i="7"/>
  <c r="JW20" i="7"/>
  <c r="IC20" i="7"/>
  <c r="IS20" i="7"/>
  <c r="JM20" i="7"/>
  <c r="KC20" i="7"/>
  <c r="KO20" i="7"/>
  <c r="LA20" i="7"/>
  <c r="LM20" i="7"/>
  <c r="LY20" i="7"/>
  <c r="MK20" i="7"/>
  <c r="MW20" i="7"/>
  <c r="NI20" i="7"/>
  <c r="NU20" i="7"/>
  <c r="OG20" i="7"/>
  <c r="OS20" i="7"/>
  <c r="PE20" i="7"/>
  <c r="ID20" i="7"/>
  <c r="IV20" i="7"/>
  <c r="JN20" i="7"/>
  <c r="KD20" i="7"/>
  <c r="KP20" i="7"/>
  <c r="LB20" i="7"/>
  <c r="LN20" i="7"/>
  <c r="LZ20" i="7"/>
  <c r="ML20" i="7"/>
  <c r="MX20" i="7"/>
  <c r="NJ20" i="7"/>
  <c r="NV20" i="7"/>
  <c r="OH20" i="7"/>
  <c r="OT20" i="7"/>
  <c r="PF20" i="7"/>
  <c r="IF20" i="7"/>
  <c r="IZ20" i="7"/>
  <c r="JP20" i="7"/>
  <c r="KF20" i="7"/>
  <c r="KR20" i="7"/>
  <c r="LD20" i="7"/>
  <c r="LP20" i="7"/>
  <c r="MB20" i="7"/>
  <c r="MN20" i="7"/>
  <c r="MZ20" i="7"/>
  <c r="NL20" i="7"/>
  <c r="NX20" i="7"/>
  <c r="OJ20" i="7"/>
  <c r="OV20" i="7"/>
  <c r="PH20" i="7"/>
  <c r="IG20" i="7"/>
  <c r="JA20" i="7"/>
  <c r="JQ20" i="7"/>
  <c r="KG20" i="7"/>
  <c r="KS20" i="7"/>
  <c r="LE20" i="7"/>
  <c r="LQ20" i="7"/>
  <c r="MC20" i="7"/>
  <c r="MO20" i="7"/>
  <c r="NA20" i="7"/>
  <c r="NM20" i="7"/>
  <c r="NY20" i="7"/>
  <c r="OK20" i="7"/>
  <c r="OW20" i="7"/>
  <c r="PI20" i="7"/>
  <c r="HR20" i="7"/>
  <c r="IJ20" i="7"/>
  <c r="JB20" i="7"/>
  <c r="JT20" i="7"/>
  <c r="KH20" i="7"/>
  <c r="KT20" i="7"/>
  <c r="LF20" i="7"/>
  <c r="LR20" i="7"/>
  <c r="MD20" i="7"/>
  <c r="MP20" i="7"/>
  <c r="NB20" i="7"/>
  <c r="NN20" i="7"/>
  <c r="NZ20" i="7"/>
  <c r="OL20" i="7"/>
  <c r="OX20" i="7"/>
  <c r="HS20" i="7"/>
  <c r="IL20" i="7"/>
  <c r="JC20" i="7"/>
  <c r="JV20" i="7"/>
  <c r="KI20" i="7"/>
  <c r="KU20" i="7"/>
  <c r="LG20" i="7"/>
  <c r="LS20" i="7"/>
  <c r="ME20" i="7"/>
  <c r="MQ20" i="7"/>
  <c r="NC20" i="7"/>
  <c r="NO20" i="7"/>
  <c r="OA20" i="7"/>
  <c r="OM20" i="7"/>
  <c r="OY20" i="7"/>
  <c r="HT20" i="7"/>
  <c r="IN20" i="7"/>
  <c r="JD20" i="7"/>
  <c r="JX20" i="7"/>
  <c r="KJ20" i="7"/>
  <c r="KV20" i="7"/>
  <c r="LH20" i="7"/>
  <c r="LT20" i="7"/>
  <c r="MF20" i="7"/>
  <c r="MR20" i="7"/>
  <c r="ND20" i="7"/>
  <c r="NP20" i="7"/>
  <c r="OB20" i="7"/>
  <c r="ON20" i="7"/>
  <c r="OZ20" i="7"/>
  <c r="HZ20" i="7"/>
  <c r="IQ20" i="7"/>
  <c r="JJ20" i="7"/>
  <c r="KA20" i="7"/>
  <c r="KM20" i="7"/>
  <c r="KY20" i="7"/>
  <c r="LK20" i="7"/>
  <c r="LW20" i="7"/>
  <c r="MI20" i="7"/>
  <c r="MU20" i="7"/>
  <c r="NG20" i="7"/>
  <c r="NS20" i="7"/>
  <c r="OE20" i="7"/>
  <c r="OQ20" i="7"/>
  <c r="PC20" i="7"/>
  <c r="IB20" i="7"/>
  <c r="KB20" i="7"/>
  <c r="LL20" i="7"/>
  <c r="MV20" i="7"/>
  <c r="OF20" i="7"/>
  <c r="IE20" i="7"/>
  <c r="KE20" i="7"/>
  <c r="LO20" i="7"/>
  <c r="MY20" i="7"/>
  <c r="OI20" i="7"/>
  <c r="IO20" i="7"/>
  <c r="KK20" i="7"/>
  <c r="LU20" i="7"/>
  <c r="NE20" i="7"/>
  <c r="OO20" i="7"/>
  <c r="IP20" i="7"/>
  <c r="KL20" i="7"/>
  <c r="LV20" i="7"/>
  <c r="NF20" i="7"/>
  <c r="OP20" i="7"/>
  <c r="IR20" i="7"/>
  <c r="KN20" i="7"/>
  <c r="LX20" i="7"/>
  <c r="NH20" i="7"/>
  <c r="OR20" i="7"/>
  <c r="IX20" i="7"/>
  <c r="KQ20" i="7"/>
  <c r="MA20" i="7"/>
  <c r="NK20" i="7"/>
  <c r="OU20" i="7"/>
  <c r="JH20" i="7"/>
  <c r="KX20" i="7"/>
  <c r="MH20" i="7"/>
  <c r="NR20" i="7"/>
  <c r="PB20" i="7"/>
  <c r="JL20" i="7"/>
  <c r="KZ20" i="7"/>
  <c r="MJ20" i="7"/>
  <c r="NT20" i="7"/>
  <c r="PD20" i="7"/>
  <c r="HU20" i="7"/>
  <c r="MS20" i="7"/>
  <c r="HX20" i="7"/>
  <c r="MT20" i="7"/>
  <c r="JE20" i="7"/>
  <c r="NQ20" i="7"/>
  <c r="JO20" i="7"/>
  <c r="NW20" i="7"/>
  <c r="JY20" i="7"/>
  <c r="OC20" i="7"/>
  <c r="JZ20" i="7"/>
  <c r="OD20" i="7"/>
  <c r="KW20" i="7"/>
  <c r="PA20" i="7"/>
  <c r="MG20" i="7"/>
  <c r="MM20" i="7"/>
  <c r="LJ20" i="7"/>
  <c r="PG20" i="7"/>
  <c r="LC20" i="7"/>
  <c r="LI20" i="7"/>
  <c r="HS103" i="7"/>
  <c r="IE103" i="7"/>
  <c r="IQ103" i="7"/>
  <c r="JC103" i="7"/>
  <c r="JO103" i="7"/>
  <c r="HT103" i="7"/>
  <c r="IF103" i="7"/>
  <c r="IR103" i="7"/>
  <c r="JD103" i="7"/>
  <c r="JP103" i="7"/>
  <c r="KB103" i="7"/>
  <c r="KN103" i="7"/>
  <c r="KZ103" i="7"/>
  <c r="LL103" i="7"/>
  <c r="LX103" i="7"/>
  <c r="MJ103" i="7"/>
  <c r="HU103" i="7"/>
  <c r="IG103" i="7"/>
  <c r="IS103" i="7"/>
  <c r="JE103" i="7"/>
  <c r="HV103" i="7"/>
  <c r="IH103" i="7"/>
  <c r="IT103" i="7"/>
  <c r="JF103" i="7"/>
  <c r="JR103" i="7"/>
  <c r="KD103" i="7"/>
  <c r="KP103" i="7"/>
  <c r="LB103" i="7"/>
  <c r="LN103" i="7"/>
  <c r="LZ103" i="7"/>
  <c r="ML103" i="7"/>
  <c r="HW103" i="7"/>
  <c r="II103" i="7"/>
  <c r="IU103" i="7"/>
  <c r="JG103" i="7"/>
  <c r="HZ103" i="7"/>
  <c r="IL103" i="7"/>
  <c r="IX103" i="7"/>
  <c r="HR103" i="7"/>
  <c r="IP103" i="7"/>
  <c r="JM103" i="7"/>
  <c r="KC103" i="7"/>
  <c r="KR103" i="7"/>
  <c r="LF103" i="7"/>
  <c r="LT103" i="7"/>
  <c r="MH103" i="7"/>
  <c r="MV103" i="7"/>
  <c r="NH103" i="7"/>
  <c r="NT103" i="7"/>
  <c r="OF103" i="7"/>
  <c r="OR103" i="7"/>
  <c r="PD103" i="7"/>
  <c r="JL103" i="7"/>
  <c r="HX103" i="7"/>
  <c r="IV103" i="7"/>
  <c r="JN103" i="7"/>
  <c r="KE103" i="7"/>
  <c r="KS103" i="7"/>
  <c r="LG103" i="7"/>
  <c r="LU103" i="7"/>
  <c r="MI103" i="7"/>
  <c r="MW103" i="7"/>
  <c r="NI103" i="7"/>
  <c r="NU103" i="7"/>
  <c r="OG103" i="7"/>
  <c r="OS103" i="7"/>
  <c r="PE103" i="7"/>
  <c r="KA103" i="7"/>
  <c r="HY103" i="7"/>
  <c r="IW103" i="7"/>
  <c r="JQ103" i="7"/>
  <c r="KF103" i="7"/>
  <c r="KT103" i="7"/>
  <c r="LH103" i="7"/>
  <c r="LV103" i="7"/>
  <c r="MK103" i="7"/>
  <c r="MX103" i="7"/>
  <c r="NJ103" i="7"/>
  <c r="NV103" i="7"/>
  <c r="OH103" i="7"/>
  <c r="OT103" i="7"/>
  <c r="PF103" i="7"/>
  <c r="IO103" i="7"/>
  <c r="PC103" i="7"/>
  <c r="IA103" i="7"/>
  <c r="IY103" i="7"/>
  <c r="JS103" i="7"/>
  <c r="KG103" i="7"/>
  <c r="KU103" i="7"/>
  <c r="LI103" i="7"/>
  <c r="LW103" i="7"/>
  <c r="MM103" i="7"/>
  <c r="MY103" i="7"/>
  <c r="NK103" i="7"/>
  <c r="NW103" i="7"/>
  <c r="OI103" i="7"/>
  <c r="OU103" i="7"/>
  <c r="PG103" i="7"/>
  <c r="LS103" i="7"/>
  <c r="IB103" i="7"/>
  <c r="IZ103" i="7"/>
  <c r="JT103" i="7"/>
  <c r="KH103" i="7"/>
  <c r="KV103" i="7"/>
  <c r="LJ103" i="7"/>
  <c r="LY103" i="7"/>
  <c r="MN103" i="7"/>
  <c r="MZ103" i="7"/>
  <c r="NL103" i="7"/>
  <c r="NX103" i="7"/>
  <c r="OJ103" i="7"/>
  <c r="OV103" i="7"/>
  <c r="PH103" i="7"/>
  <c r="MG103" i="7"/>
  <c r="IC103" i="7"/>
  <c r="JA103" i="7"/>
  <c r="JU103" i="7"/>
  <c r="KI103" i="7"/>
  <c r="KW103" i="7"/>
  <c r="LK103" i="7"/>
  <c r="MA103" i="7"/>
  <c r="MO103" i="7"/>
  <c r="NA103" i="7"/>
  <c r="NM103" i="7"/>
  <c r="NY103" i="7"/>
  <c r="OK103" i="7"/>
  <c r="OW103" i="7"/>
  <c r="PI103" i="7"/>
  <c r="LE103" i="7"/>
  <c r="OE103" i="7"/>
  <c r="ID103" i="7"/>
  <c r="JB103" i="7"/>
  <c r="JV103" i="7"/>
  <c r="KJ103" i="7"/>
  <c r="KX103" i="7"/>
  <c r="LM103" i="7"/>
  <c r="MB103" i="7"/>
  <c r="MP103" i="7"/>
  <c r="NB103" i="7"/>
  <c r="NN103" i="7"/>
  <c r="NZ103" i="7"/>
  <c r="OL103" i="7"/>
  <c r="OX103" i="7"/>
  <c r="MU103" i="7"/>
  <c r="IJ103" i="7"/>
  <c r="JH103" i="7"/>
  <c r="JW103" i="7"/>
  <c r="KK103" i="7"/>
  <c r="KY103" i="7"/>
  <c r="LO103" i="7"/>
  <c r="MC103" i="7"/>
  <c r="MQ103" i="7"/>
  <c r="NC103" i="7"/>
  <c r="NO103" i="7"/>
  <c r="OA103" i="7"/>
  <c r="OM103" i="7"/>
  <c r="OY103" i="7"/>
  <c r="IK103" i="7"/>
  <c r="JI103" i="7"/>
  <c r="JX103" i="7"/>
  <c r="KL103" i="7"/>
  <c r="LA103" i="7"/>
  <c r="LP103" i="7"/>
  <c r="MD103" i="7"/>
  <c r="MR103" i="7"/>
  <c r="ND103" i="7"/>
  <c r="NP103" i="7"/>
  <c r="OB103" i="7"/>
  <c r="ON103" i="7"/>
  <c r="OZ103" i="7"/>
  <c r="OQ103" i="7"/>
  <c r="IM103" i="7"/>
  <c r="JJ103" i="7"/>
  <c r="JY103" i="7"/>
  <c r="KM103" i="7"/>
  <c r="LC103" i="7"/>
  <c r="LQ103" i="7"/>
  <c r="ME103" i="7"/>
  <c r="MS103" i="7"/>
  <c r="NE103" i="7"/>
  <c r="NQ103" i="7"/>
  <c r="OC103" i="7"/>
  <c r="OO103" i="7"/>
  <c r="PA103" i="7"/>
  <c r="NG103" i="7"/>
  <c r="IN103" i="7"/>
  <c r="JK103" i="7"/>
  <c r="JZ103" i="7"/>
  <c r="KO103" i="7"/>
  <c r="LD103" i="7"/>
  <c r="LR103" i="7"/>
  <c r="MF103" i="7"/>
  <c r="MT103" i="7"/>
  <c r="NF103" i="7"/>
  <c r="NR103" i="7"/>
  <c r="OD103" i="7"/>
  <c r="OP103" i="7"/>
  <c r="PB103" i="7"/>
  <c r="KQ103" i="7"/>
  <c r="NS103" i="7"/>
  <c r="HR91" i="7"/>
  <c r="ID91" i="7"/>
  <c r="IP91" i="7"/>
  <c r="JB91" i="7"/>
  <c r="JN91" i="7"/>
  <c r="JZ91" i="7"/>
  <c r="KL91" i="7"/>
  <c r="KX91" i="7"/>
  <c r="LJ91" i="7"/>
  <c r="LV91" i="7"/>
  <c r="MH91" i="7"/>
  <c r="MT91" i="7"/>
  <c r="NF91" i="7"/>
  <c r="NR91" i="7"/>
  <c r="OD91" i="7"/>
  <c r="OP91" i="7"/>
  <c r="PB91" i="7"/>
  <c r="HS91" i="7"/>
  <c r="IE91" i="7"/>
  <c r="IQ91" i="7"/>
  <c r="JC91" i="7"/>
  <c r="JO91" i="7"/>
  <c r="KA91" i="7"/>
  <c r="KM91" i="7"/>
  <c r="KY91" i="7"/>
  <c r="LK91" i="7"/>
  <c r="LW91" i="7"/>
  <c r="MI91" i="7"/>
  <c r="MU91" i="7"/>
  <c r="NG91" i="7"/>
  <c r="NS91" i="7"/>
  <c r="OE91" i="7"/>
  <c r="OQ91" i="7"/>
  <c r="PC91" i="7"/>
  <c r="HT91" i="7"/>
  <c r="IF91" i="7"/>
  <c r="IR91" i="7"/>
  <c r="JD91" i="7"/>
  <c r="JP91" i="7"/>
  <c r="KB91" i="7"/>
  <c r="KN91" i="7"/>
  <c r="KZ91" i="7"/>
  <c r="LL91" i="7"/>
  <c r="LX91" i="7"/>
  <c r="MJ91" i="7"/>
  <c r="MV91" i="7"/>
  <c r="NH91" i="7"/>
  <c r="NT91" i="7"/>
  <c r="OF91" i="7"/>
  <c r="OR91" i="7"/>
  <c r="PD91" i="7"/>
  <c r="HU91" i="7"/>
  <c r="IG91" i="7"/>
  <c r="IS91" i="7"/>
  <c r="JE91" i="7"/>
  <c r="JQ91" i="7"/>
  <c r="KC91" i="7"/>
  <c r="KO91" i="7"/>
  <c r="LA91" i="7"/>
  <c r="LM91" i="7"/>
  <c r="LY91" i="7"/>
  <c r="MK91" i="7"/>
  <c r="MW91" i="7"/>
  <c r="NI91" i="7"/>
  <c r="NU91" i="7"/>
  <c r="OG91" i="7"/>
  <c r="OS91" i="7"/>
  <c r="PE91" i="7"/>
  <c r="HV91" i="7"/>
  <c r="IH91" i="7"/>
  <c r="IT91" i="7"/>
  <c r="JF91" i="7"/>
  <c r="JR91" i="7"/>
  <c r="KD91" i="7"/>
  <c r="KP91" i="7"/>
  <c r="LB91" i="7"/>
  <c r="LN91" i="7"/>
  <c r="LZ91" i="7"/>
  <c r="ML91" i="7"/>
  <c r="MX91" i="7"/>
  <c r="NJ91" i="7"/>
  <c r="NV91" i="7"/>
  <c r="OH91" i="7"/>
  <c r="OT91" i="7"/>
  <c r="PF91" i="7"/>
  <c r="HW91" i="7"/>
  <c r="II91" i="7"/>
  <c r="IU91" i="7"/>
  <c r="JG91" i="7"/>
  <c r="JS91" i="7"/>
  <c r="KE91" i="7"/>
  <c r="KQ91" i="7"/>
  <c r="LC91" i="7"/>
  <c r="LO91" i="7"/>
  <c r="MA91" i="7"/>
  <c r="MM91" i="7"/>
  <c r="MY91" i="7"/>
  <c r="NK91" i="7"/>
  <c r="NW91" i="7"/>
  <c r="OI91" i="7"/>
  <c r="OU91" i="7"/>
  <c r="PG91" i="7"/>
  <c r="HX91" i="7"/>
  <c r="IJ91" i="7"/>
  <c r="IV91" i="7"/>
  <c r="JH91" i="7"/>
  <c r="JT91" i="7"/>
  <c r="KF91" i="7"/>
  <c r="KR91" i="7"/>
  <c r="LD91" i="7"/>
  <c r="LP91" i="7"/>
  <c r="MB91" i="7"/>
  <c r="MN91" i="7"/>
  <c r="MZ91" i="7"/>
  <c r="NL91" i="7"/>
  <c r="NX91" i="7"/>
  <c r="OJ91" i="7"/>
  <c r="OV91" i="7"/>
  <c r="PH91" i="7"/>
  <c r="HY91" i="7"/>
  <c r="IK91" i="7"/>
  <c r="IW91" i="7"/>
  <c r="JI91" i="7"/>
  <c r="JU91" i="7"/>
  <c r="KG91" i="7"/>
  <c r="KS91" i="7"/>
  <c r="LE91" i="7"/>
  <c r="LQ91" i="7"/>
  <c r="MC91" i="7"/>
  <c r="MO91" i="7"/>
  <c r="NA91" i="7"/>
  <c r="NM91" i="7"/>
  <c r="NY91" i="7"/>
  <c r="OK91" i="7"/>
  <c r="OW91" i="7"/>
  <c r="PI91" i="7"/>
  <c r="HZ91" i="7"/>
  <c r="IL91" i="7"/>
  <c r="IX91" i="7"/>
  <c r="JJ91" i="7"/>
  <c r="JV91" i="7"/>
  <c r="KH91" i="7"/>
  <c r="KT91" i="7"/>
  <c r="LF91" i="7"/>
  <c r="LR91" i="7"/>
  <c r="MD91" i="7"/>
  <c r="MP91" i="7"/>
  <c r="NB91" i="7"/>
  <c r="NN91" i="7"/>
  <c r="NZ91" i="7"/>
  <c r="OL91" i="7"/>
  <c r="OX91" i="7"/>
  <c r="IA91" i="7"/>
  <c r="IM91" i="7"/>
  <c r="IY91" i="7"/>
  <c r="JK91" i="7"/>
  <c r="JW91" i="7"/>
  <c r="KI91" i="7"/>
  <c r="KU91" i="7"/>
  <c r="LG91" i="7"/>
  <c r="LS91" i="7"/>
  <c r="ME91" i="7"/>
  <c r="MQ91" i="7"/>
  <c r="NC91" i="7"/>
  <c r="NO91" i="7"/>
  <c r="OA91" i="7"/>
  <c r="OM91" i="7"/>
  <c r="OY91" i="7"/>
  <c r="IB91" i="7"/>
  <c r="IN91" i="7"/>
  <c r="IZ91" i="7"/>
  <c r="JL91" i="7"/>
  <c r="JX91" i="7"/>
  <c r="KJ91" i="7"/>
  <c r="KV91" i="7"/>
  <c r="LH91" i="7"/>
  <c r="LT91" i="7"/>
  <c r="MF91" i="7"/>
  <c r="MR91" i="7"/>
  <c r="ND91" i="7"/>
  <c r="NP91" i="7"/>
  <c r="OB91" i="7"/>
  <c r="ON91" i="7"/>
  <c r="OZ91" i="7"/>
  <c r="JY91" i="7"/>
  <c r="KK91" i="7"/>
  <c r="KW91" i="7"/>
  <c r="LI91" i="7"/>
  <c r="LU91" i="7"/>
  <c r="MG91" i="7"/>
  <c r="MS91" i="7"/>
  <c r="NE91" i="7"/>
  <c r="IC91" i="7"/>
  <c r="NQ91" i="7"/>
  <c r="IO91" i="7"/>
  <c r="OC91" i="7"/>
  <c r="JA91" i="7"/>
  <c r="OO91" i="7"/>
  <c r="PA91" i="7"/>
  <c r="JM91" i="7"/>
  <c r="HS79" i="7"/>
  <c r="IE79" i="7"/>
  <c r="IQ79" i="7"/>
  <c r="JC79" i="7"/>
  <c r="JO79" i="7"/>
  <c r="KA79" i="7"/>
  <c r="KM79" i="7"/>
  <c r="KY79" i="7"/>
  <c r="LK79" i="7"/>
  <c r="LW79" i="7"/>
  <c r="MI79" i="7"/>
  <c r="MU79" i="7"/>
  <c r="NG79" i="7"/>
  <c r="NS79" i="7"/>
  <c r="OE79" i="7"/>
  <c r="OQ79" i="7"/>
  <c r="PC79" i="7"/>
  <c r="HT79" i="7"/>
  <c r="IF79" i="7"/>
  <c r="IR79" i="7"/>
  <c r="JD79" i="7"/>
  <c r="JP79" i="7"/>
  <c r="KB79" i="7"/>
  <c r="KN79" i="7"/>
  <c r="KZ79" i="7"/>
  <c r="LL79" i="7"/>
  <c r="LX79" i="7"/>
  <c r="MJ79" i="7"/>
  <c r="MV79" i="7"/>
  <c r="NH79" i="7"/>
  <c r="NT79" i="7"/>
  <c r="OF79" i="7"/>
  <c r="OR79" i="7"/>
  <c r="PD79" i="7"/>
  <c r="HU79" i="7"/>
  <c r="IG79" i="7"/>
  <c r="IS79" i="7"/>
  <c r="JE79" i="7"/>
  <c r="JQ79" i="7"/>
  <c r="KC79" i="7"/>
  <c r="KO79" i="7"/>
  <c r="LA79" i="7"/>
  <c r="LM79" i="7"/>
  <c r="LY79" i="7"/>
  <c r="MK79" i="7"/>
  <c r="MW79" i="7"/>
  <c r="NI79" i="7"/>
  <c r="NU79" i="7"/>
  <c r="OG79" i="7"/>
  <c r="OS79" i="7"/>
  <c r="PE79" i="7"/>
  <c r="HV79" i="7"/>
  <c r="IH79" i="7"/>
  <c r="IT79" i="7"/>
  <c r="JF79" i="7"/>
  <c r="JR79" i="7"/>
  <c r="KD79" i="7"/>
  <c r="KP79" i="7"/>
  <c r="LB79" i="7"/>
  <c r="LN79" i="7"/>
  <c r="LZ79" i="7"/>
  <c r="ML79" i="7"/>
  <c r="MX79" i="7"/>
  <c r="NJ79" i="7"/>
  <c r="NV79" i="7"/>
  <c r="OH79" i="7"/>
  <c r="OT79" i="7"/>
  <c r="PF79" i="7"/>
  <c r="HW79" i="7"/>
  <c r="II79" i="7"/>
  <c r="IU79" i="7"/>
  <c r="JG79" i="7"/>
  <c r="JS79" i="7"/>
  <c r="KE79" i="7"/>
  <c r="KQ79" i="7"/>
  <c r="LC79" i="7"/>
  <c r="LO79" i="7"/>
  <c r="MA79" i="7"/>
  <c r="MM79" i="7"/>
  <c r="MY79" i="7"/>
  <c r="NK79" i="7"/>
  <c r="NW79" i="7"/>
  <c r="OI79" i="7"/>
  <c r="OU79" i="7"/>
  <c r="PG79" i="7"/>
  <c r="HX79" i="7"/>
  <c r="IJ79" i="7"/>
  <c r="IV79" i="7"/>
  <c r="JH79" i="7"/>
  <c r="JT79" i="7"/>
  <c r="KF79" i="7"/>
  <c r="KR79" i="7"/>
  <c r="LD79" i="7"/>
  <c r="LP79" i="7"/>
  <c r="MB79" i="7"/>
  <c r="MN79" i="7"/>
  <c r="MZ79" i="7"/>
  <c r="NL79" i="7"/>
  <c r="NX79" i="7"/>
  <c r="OJ79" i="7"/>
  <c r="OV79" i="7"/>
  <c r="PH79" i="7"/>
  <c r="HY79" i="7"/>
  <c r="IK79" i="7"/>
  <c r="IW79" i="7"/>
  <c r="JI79" i="7"/>
  <c r="JU79" i="7"/>
  <c r="KG79" i="7"/>
  <c r="KS79" i="7"/>
  <c r="LE79" i="7"/>
  <c r="LQ79" i="7"/>
  <c r="MC79" i="7"/>
  <c r="MO79" i="7"/>
  <c r="NA79" i="7"/>
  <c r="NM79" i="7"/>
  <c r="NY79" i="7"/>
  <c r="OK79" i="7"/>
  <c r="OW79" i="7"/>
  <c r="PI79" i="7"/>
  <c r="HZ79" i="7"/>
  <c r="IL79" i="7"/>
  <c r="IX79" i="7"/>
  <c r="JJ79" i="7"/>
  <c r="JV79" i="7"/>
  <c r="KH79" i="7"/>
  <c r="KT79" i="7"/>
  <c r="LF79" i="7"/>
  <c r="LR79" i="7"/>
  <c r="MD79" i="7"/>
  <c r="MP79" i="7"/>
  <c r="NB79" i="7"/>
  <c r="NN79" i="7"/>
  <c r="NZ79" i="7"/>
  <c r="OL79" i="7"/>
  <c r="OX79" i="7"/>
  <c r="IA79" i="7"/>
  <c r="IM79" i="7"/>
  <c r="IY79" i="7"/>
  <c r="JK79" i="7"/>
  <c r="JW79" i="7"/>
  <c r="KI79" i="7"/>
  <c r="KU79" i="7"/>
  <c r="LG79" i="7"/>
  <c r="LS79" i="7"/>
  <c r="ME79" i="7"/>
  <c r="MQ79" i="7"/>
  <c r="NC79" i="7"/>
  <c r="NO79" i="7"/>
  <c r="OA79" i="7"/>
  <c r="OM79" i="7"/>
  <c r="OY79" i="7"/>
  <c r="IB79" i="7"/>
  <c r="IN79" i="7"/>
  <c r="IZ79" i="7"/>
  <c r="JL79" i="7"/>
  <c r="JX79" i="7"/>
  <c r="KJ79" i="7"/>
  <c r="KV79" i="7"/>
  <c r="LH79" i="7"/>
  <c r="LT79" i="7"/>
  <c r="MF79" i="7"/>
  <c r="MR79" i="7"/>
  <c r="ND79" i="7"/>
  <c r="NP79" i="7"/>
  <c r="OB79" i="7"/>
  <c r="ON79" i="7"/>
  <c r="OZ79" i="7"/>
  <c r="IC79" i="7"/>
  <c r="IO79" i="7"/>
  <c r="JA79" i="7"/>
  <c r="JM79" i="7"/>
  <c r="JY79" i="7"/>
  <c r="KK79" i="7"/>
  <c r="KW79" i="7"/>
  <c r="LI79" i="7"/>
  <c r="LU79" i="7"/>
  <c r="MG79" i="7"/>
  <c r="MS79" i="7"/>
  <c r="NE79" i="7"/>
  <c r="NQ79" i="7"/>
  <c r="OC79" i="7"/>
  <c r="OO79" i="7"/>
  <c r="PA79" i="7"/>
  <c r="LV79" i="7"/>
  <c r="MH79" i="7"/>
  <c r="MT79" i="7"/>
  <c r="HR79" i="7"/>
  <c r="NF79" i="7"/>
  <c r="ID79" i="7"/>
  <c r="NR79" i="7"/>
  <c r="IP79" i="7"/>
  <c r="OD79" i="7"/>
  <c r="JB79" i="7"/>
  <c r="OP79" i="7"/>
  <c r="JN79" i="7"/>
  <c r="PB79" i="7"/>
  <c r="JZ79" i="7"/>
  <c r="KL79" i="7"/>
  <c r="KX79" i="7"/>
  <c r="LJ79" i="7"/>
  <c r="HV67" i="7"/>
  <c r="HR67" i="7"/>
  <c r="HS67" i="7"/>
  <c r="HT67" i="7"/>
  <c r="IF67" i="7"/>
  <c r="IR67" i="7"/>
  <c r="JD67" i="7"/>
  <c r="JP67" i="7"/>
  <c r="KB67" i="7"/>
  <c r="KN67" i="7"/>
  <c r="KZ67" i="7"/>
  <c r="LL67" i="7"/>
  <c r="LX67" i="7"/>
  <c r="MJ67" i="7"/>
  <c r="MV67" i="7"/>
  <c r="NH67" i="7"/>
  <c r="NT67" i="7"/>
  <c r="OF67" i="7"/>
  <c r="OR67" i="7"/>
  <c r="PD67" i="7"/>
  <c r="IG67" i="7"/>
  <c r="IS67" i="7"/>
  <c r="JE67" i="7"/>
  <c r="JQ67" i="7"/>
  <c r="KC67" i="7"/>
  <c r="KO67" i="7"/>
  <c r="LA67" i="7"/>
  <c r="LM67" i="7"/>
  <c r="LY67" i="7"/>
  <c r="MK67" i="7"/>
  <c r="MW67" i="7"/>
  <c r="NI67" i="7"/>
  <c r="NU67" i="7"/>
  <c r="OG67" i="7"/>
  <c r="OS67" i="7"/>
  <c r="PE67" i="7"/>
  <c r="HU67" i="7"/>
  <c r="IH67" i="7"/>
  <c r="IT67" i="7"/>
  <c r="JF67" i="7"/>
  <c r="JR67" i="7"/>
  <c r="KD67" i="7"/>
  <c r="KP67" i="7"/>
  <c r="LB67" i="7"/>
  <c r="LN67" i="7"/>
  <c r="LZ67" i="7"/>
  <c r="ML67" i="7"/>
  <c r="MX67" i="7"/>
  <c r="NJ67" i="7"/>
  <c r="NV67" i="7"/>
  <c r="OH67" i="7"/>
  <c r="OT67" i="7"/>
  <c r="PF67" i="7"/>
  <c r="HW67" i="7"/>
  <c r="II67" i="7"/>
  <c r="IU67" i="7"/>
  <c r="JG67" i="7"/>
  <c r="JS67" i="7"/>
  <c r="KE67" i="7"/>
  <c r="KQ67" i="7"/>
  <c r="LC67" i="7"/>
  <c r="LO67" i="7"/>
  <c r="MA67" i="7"/>
  <c r="MM67" i="7"/>
  <c r="MY67" i="7"/>
  <c r="NK67" i="7"/>
  <c r="NW67" i="7"/>
  <c r="OI67" i="7"/>
  <c r="OU67" i="7"/>
  <c r="PG67" i="7"/>
  <c r="HX67" i="7"/>
  <c r="IJ67" i="7"/>
  <c r="IV67" i="7"/>
  <c r="JH67" i="7"/>
  <c r="JT67" i="7"/>
  <c r="KF67" i="7"/>
  <c r="KR67" i="7"/>
  <c r="LD67" i="7"/>
  <c r="LP67" i="7"/>
  <c r="MB67" i="7"/>
  <c r="MN67" i="7"/>
  <c r="MZ67" i="7"/>
  <c r="NL67" i="7"/>
  <c r="NX67" i="7"/>
  <c r="OJ67" i="7"/>
  <c r="OV67" i="7"/>
  <c r="PH67" i="7"/>
  <c r="HY67" i="7"/>
  <c r="IK67" i="7"/>
  <c r="IW67" i="7"/>
  <c r="JI67" i="7"/>
  <c r="JU67" i="7"/>
  <c r="KG67" i="7"/>
  <c r="KS67" i="7"/>
  <c r="LE67" i="7"/>
  <c r="LQ67" i="7"/>
  <c r="MC67" i="7"/>
  <c r="MO67" i="7"/>
  <c r="NA67" i="7"/>
  <c r="NM67" i="7"/>
  <c r="NY67" i="7"/>
  <c r="OK67" i="7"/>
  <c r="OW67" i="7"/>
  <c r="PI67" i="7"/>
  <c r="HZ67" i="7"/>
  <c r="IL67" i="7"/>
  <c r="IX67" i="7"/>
  <c r="JJ67" i="7"/>
  <c r="JV67" i="7"/>
  <c r="KH67" i="7"/>
  <c r="KT67" i="7"/>
  <c r="LF67" i="7"/>
  <c r="LR67" i="7"/>
  <c r="MD67" i="7"/>
  <c r="MP67" i="7"/>
  <c r="NB67" i="7"/>
  <c r="NN67" i="7"/>
  <c r="NZ67" i="7"/>
  <c r="OL67" i="7"/>
  <c r="OX67" i="7"/>
  <c r="IA67" i="7"/>
  <c r="IM67" i="7"/>
  <c r="IY67" i="7"/>
  <c r="JK67" i="7"/>
  <c r="JW67" i="7"/>
  <c r="KI67" i="7"/>
  <c r="KU67" i="7"/>
  <c r="LG67" i="7"/>
  <c r="LS67" i="7"/>
  <c r="ME67" i="7"/>
  <c r="MQ67" i="7"/>
  <c r="NC67" i="7"/>
  <c r="NO67" i="7"/>
  <c r="OA67" i="7"/>
  <c r="OM67" i="7"/>
  <c r="OY67" i="7"/>
  <c r="IB67" i="7"/>
  <c r="IN67" i="7"/>
  <c r="IZ67" i="7"/>
  <c r="JL67" i="7"/>
  <c r="JX67" i="7"/>
  <c r="KJ67" i="7"/>
  <c r="KV67" i="7"/>
  <c r="LH67" i="7"/>
  <c r="LT67" i="7"/>
  <c r="MF67" i="7"/>
  <c r="MR67" i="7"/>
  <c r="ND67" i="7"/>
  <c r="NP67" i="7"/>
  <c r="OB67" i="7"/>
  <c r="ON67" i="7"/>
  <c r="OZ67" i="7"/>
  <c r="IC67" i="7"/>
  <c r="IO67" i="7"/>
  <c r="JA67" i="7"/>
  <c r="JM67" i="7"/>
  <c r="JY67" i="7"/>
  <c r="KK67" i="7"/>
  <c r="KW67" i="7"/>
  <c r="LI67" i="7"/>
  <c r="LU67" i="7"/>
  <c r="MG67" i="7"/>
  <c r="MS67" i="7"/>
  <c r="NE67" i="7"/>
  <c r="NQ67" i="7"/>
  <c r="OC67" i="7"/>
  <c r="OO67" i="7"/>
  <c r="PA67" i="7"/>
  <c r="ID67" i="7"/>
  <c r="IP67" i="7"/>
  <c r="JB67" i="7"/>
  <c r="JN67" i="7"/>
  <c r="JZ67" i="7"/>
  <c r="KL67" i="7"/>
  <c r="KX67" i="7"/>
  <c r="LJ67" i="7"/>
  <c r="LV67" i="7"/>
  <c r="MH67" i="7"/>
  <c r="MT67" i="7"/>
  <c r="NF67" i="7"/>
  <c r="NR67" i="7"/>
  <c r="OD67" i="7"/>
  <c r="OP67" i="7"/>
  <c r="PB67" i="7"/>
  <c r="MI67" i="7"/>
  <c r="MU67" i="7"/>
  <c r="NG67" i="7"/>
  <c r="IE67" i="7"/>
  <c r="NS67" i="7"/>
  <c r="IQ67" i="7"/>
  <c r="OE67" i="7"/>
  <c r="JC67" i="7"/>
  <c r="OQ67" i="7"/>
  <c r="JO67" i="7"/>
  <c r="PC67" i="7"/>
  <c r="KA67" i="7"/>
  <c r="KM67" i="7"/>
  <c r="KY67" i="7"/>
  <c r="LK67" i="7"/>
  <c r="LW67" i="7"/>
  <c r="HR55" i="7"/>
  <c r="ID55" i="7"/>
  <c r="IP55" i="7"/>
  <c r="JB55" i="7"/>
  <c r="JN55" i="7"/>
  <c r="JZ55" i="7"/>
  <c r="KL55" i="7"/>
  <c r="KX55" i="7"/>
  <c r="LJ55" i="7"/>
  <c r="LV55" i="7"/>
  <c r="MH55" i="7"/>
  <c r="MT55" i="7"/>
  <c r="NF55" i="7"/>
  <c r="NR55" i="7"/>
  <c r="OD55" i="7"/>
  <c r="OP55" i="7"/>
  <c r="PB55" i="7"/>
  <c r="HS55" i="7"/>
  <c r="IE55" i="7"/>
  <c r="IQ55" i="7"/>
  <c r="JC55" i="7"/>
  <c r="JO55" i="7"/>
  <c r="KA55" i="7"/>
  <c r="KM55" i="7"/>
  <c r="KY55" i="7"/>
  <c r="LK55" i="7"/>
  <c r="LW55" i="7"/>
  <c r="MI55" i="7"/>
  <c r="MU55" i="7"/>
  <c r="NG55" i="7"/>
  <c r="NS55" i="7"/>
  <c r="OE55" i="7"/>
  <c r="OQ55" i="7"/>
  <c r="PC55" i="7"/>
  <c r="HT55" i="7"/>
  <c r="IF55" i="7"/>
  <c r="IR55" i="7"/>
  <c r="JD55" i="7"/>
  <c r="JP55" i="7"/>
  <c r="KB55" i="7"/>
  <c r="KN55" i="7"/>
  <c r="KZ55" i="7"/>
  <c r="LL55" i="7"/>
  <c r="LX55" i="7"/>
  <c r="MJ55" i="7"/>
  <c r="MV55" i="7"/>
  <c r="NH55" i="7"/>
  <c r="NT55" i="7"/>
  <c r="OF55" i="7"/>
  <c r="OR55" i="7"/>
  <c r="PD55" i="7"/>
  <c r="HU55" i="7"/>
  <c r="IG55" i="7"/>
  <c r="IS55" i="7"/>
  <c r="JE55" i="7"/>
  <c r="JQ55" i="7"/>
  <c r="KC55" i="7"/>
  <c r="KO55" i="7"/>
  <c r="LA55" i="7"/>
  <c r="LM55" i="7"/>
  <c r="LY55" i="7"/>
  <c r="MK55" i="7"/>
  <c r="MW55" i="7"/>
  <c r="NI55" i="7"/>
  <c r="NU55" i="7"/>
  <c r="OG55" i="7"/>
  <c r="OS55" i="7"/>
  <c r="PE55" i="7"/>
  <c r="HV55" i="7"/>
  <c r="IH55" i="7"/>
  <c r="IT55" i="7"/>
  <c r="JF55" i="7"/>
  <c r="JR55" i="7"/>
  <c r="KD55" i="7"/>
  <c r="KP55" i="7"/>
  <c r="LB55" i="7"/>
  <c r="LN55" i="7"/>
  <c r="LZ55" i="7"/>
  <c r="ML55" i="7"/>
  <c r="MX55" i="7"/>
  <c r="NJ55" i="7"/>
  <c r="NV55" i="7"/>
  <c r="OH55" i="7"/>
  <c r="OT55" i="7"/>
  <c r="PF55" i="7"/>
  <c r="HW55" i="7"/>
  <c r="II55" i="7"/>
  <c r="IU55" i="7"/>
  <c r="JG55" i="7"/>
  <c r="JS55" i="7"/>
  <c r="KE55" i="7"/>
  <c r="KQ55" i="7"/>
  <c r="LC55" i="7"/>
  <c r="LO55" i="7"/>
  <c r="MA55" i="7"/>
  <c r="MM55" i="7"/>
  <c r="MY55" i="7"/>
  <c r="NK55" i="7"/>
  <c r="NW55" i="7"/>
  <c r="OI55" i="7"/>
  <c r="OU55" i="7"/>
  <c r="PG55" i="7"/>
  <c r="HX55" i="7"/>
  <c r="IJ55" i="7"/>
  <c r="IV55" i="7"/>
  <c r="JH55" i="7"/>
  <c r="JT55" i="7"/>
  <c r="KF55" i="7"/>
  <c r="KR55" i="7"/>
  <c r="LD55" i="7"/>
  <c r="LP55" i="7"/>
  <c r="MB55" i="7"/>
  <c r="MN55" i="7"/>
  <c r="MZ55" i="7"/>
  <c r="NL55" i="7"/>
  <c r="NX55" i="7"/>
  <c r="OJ55" i="7"/>
  <c r="OV55" i="7"/>
  <c r="PH55" i="7"/>
  <c r="HY55" i="7"/>
  <c r="IK55" i="7"/>
  <c r="IW55" i="7"/>
  <c r="JI55" i="7"/>
  <c r="JU55" i="7"/>
  <c r="KG55" i="7"/>
  <c r="KS55" i="7"/>
  <c r="LE55" i="7"/>
  <c r="LQ55" i="7"/>
  <c r="MC55" i="7"/>
  <c r="MO55" i="7"/>
  <c r="NA55" i="7"/>
  <c r="NM55" i="7"/>
  <c r="NY55" i="7"/>
  <c r="OK55" i="7"/>
  <c r="OW55" i="7"/>
  <c r="PI55" i="7"/>
  <c r="HZ55" i="7"/>
  <c r="IL55" i="7"/>
  <c r="IX55" i="7"/>
  <c r="JJ55" i="7"/>
  <c r="JV55" i="7"/>
  <c r="KH55" i="7"/>
  <c r="KT55" i="7"/>
  <c r="LF55" i="7"/>
  <c r="LR55" i="7"/>
  <c r="MD55" i="7"/>
  <c r="MP55" i="7"/>
  <c r="NB55" i="7"/>
  <c r="NN55" i="7"/>
  <c r="NZ55" i="7"/>
  <c r="OL55" i="7"/>
  <c r="OX55" i="7"/>
  <c r="IA55" i="7"/>
  <c r="IM55" i="7"/>
  <c r="IY55" i="7"/>
  <c r="JK55" i="7"/>
  <c r="JW55" i="7"/>
  <c r="KI55" i="7"/>
  <c r="KU55" i="7"/>
  <c r="LG55" i="7"/>
  <c r="LS55" i="7"/>
  <c r="ME55" i="7"/>
  <c r="MQ55" i="7"/>
  <c r="NC55" i="7"/>
  <c r="NO55" i="7"/>
  <c r="OA55" i="7"/>
  <c r="OM55" i="7"/>
  <c r="OY55" i="7"/>
  <c r="IB55" i="7"/>
  <c r="IN55" i="7"/>
  <c r="IZ55" i="7"/>
  <c r="JL55" i="7"/>
  <c r="JX55" i="7"/>
  <c r="KJ55" i="7"/>
  <c r="KV55" i="7"/>
  <c r="LH55" i="7"/>
  <c r="LT55" i="7"/>
  <c r="MF55" i="7"/>
  <c r="MR55" i="7"/>
  <c r="ND55" i="7"/>
  <c r="NP55" i="7"/>
  <c r="OB55" i="7"/>
  <c r="ON55" i="7"/>
  <c r="OZ55" i="7"/>
  <c r="MS55" i="7"/>
  <c r="NE55" i="7"/>
  <c r="IC55" i="7"/>
  <c r="NQ55" i="7"/>
  <c r="IO55" i="7"/>
  <c r="OC55" i="7"/>
  <c r="JA55" i="7"/>
  <c r="OO55" i="7"/>
  <c r="JM55" i="7"/>
  <c r="PA55" i="7"/>
  <c r="JY55" i="7"/>
  <c r="KK55" i="7"/>
  <c r="KW55" i="7"/>
  <c r="LI55" i="7"/>
  <c r="LU55" i="7"/>
  <c r="MG55" i="7"/>
  <c r="HR43" i="7"/>
  <c r="ID43" i="7"/>
  <c r="IP43" i="7"/>
  <c r="JB43" i="7"/>
  <c r="JN43" i="7"/>
  <c r="JZ43" i="7"/>
  <c r="KL43" i="7"/>
  <c r="KX43" i="7"/>
  <c r="LJ43" i="7"/>
  <c r="LV43" i="7"/>
  <c r="MH43" i="7"/>
  <c r="MT43" i="7"/>
  <c r="NF43" i="7"/>
  <c r="NR43" i="7"/>
  <c r="OD43" i="7"/>
  <c r="OP43" i="7"/>
  <c r="PB43" i="7"/>
  <c r="HS43" i="7"/>
  <c r="IE43" i="7"/>
  <c r="IQ43" i="7"/>
  <c r="JC43" i="7"/>
  <c r="JO43" i="7"/>
  <c r="KA43" i="7"/>
  <c r="KM43" i="7"/>
  <c r="KY43" i="7"/>
  <c r="LK43" i="7"/>
  <c r="LW43" i="7"/>
  <c r="MI43" i="7"/>
  <c r="MU43" i="7"/>
  <c r="NG43" i="7"/>
  <c r="NS43" i="7"/>
  <c r="OE43" i="7"/>
  <c r="OQ43" i="7"/>
  <c r="PC43" i="7"/>
  <c r="HT43" i="7"/>
  <c r="IF43" i="7"/>
  <c r="IR43" i="7"/>
  <c r="JD43" i="7"/>
  <c r="JP43" i="7"/>
  <c r="KB43" i="7"/>
  <c r="KN43" i="7"/>
  <c r="KZ43" i="7"/>
  <c r="LL43" i="7"/>
  <c r="LX43" i="7"/>
  <c r="MJ43" i="7"/>
  <c r="MV43" i="7"/>
  <c r="NH43" i="7"/>
  <c r="NT43" i="7"/>
  <c r="OF43" i="7"/>
  <c r="OR43" i="7"/>
  <c r="PD43" i="7"/>
  <c r="HU43" i="7"/>
  <c r="IG43" i="7"/>
  <c r="IS43" i="7"/>
  <c r="JE43" i="7"/>
  <c r="JQ43" i="7"/>
  <c r="KC43" i="7"/>
  <c r="KO43" i="7"/>
  <c r="LA43" i="7"/>
  <c r="LM43" i="7"/>
  <c r="LY43" i="7"/>
  <c r="MK43" i="7"/>
  <c r="MW43" i="7"/>
  <c r="NI43" i="7"/>
  <c r="NU43" i="7"/>
  <c r="OG43" i="7"/>
  <c r="OS43" i="7"/>
  <c r="PE43" i="7"/>
  <c r="HV43" i="7"/>
  <c r="IH43" i="7"/>
  <c r="IT43" i="7"/>
  <c r="JF43" i="7"/>
  <c r="JR43" i="7"/>
  <c r="KD43" i="7"/>
  <c r="KP43" i="7"/>
  <c r="LB43" i="7"/>
  <c r="LN43" i="7"/>
  <c r="LZ43" i="7"/>
  <c r="ML43" i="7"/>
  <c r="MX43" i="7"/>
  <c r="NJ43" i="7"/>
  <c r="NV43" i="7"/>
  <c r="OH43" i="7"/>
  <c r="OT43" i="7"/>
  <c r="PF43" i="7"/>
  <c r="HX43" i="7"/>
  <c r="IJ43" i="7"/>
  <c r="IV43" i="7"/>
  <c r="JH43" i="7"/>
  <c r="JT43" i="7"/>
  <c r="KF43" i="7"/>
  <c r="KR43" i="7"/>
  <c r="LD43" i="7"/>
  <c r="LP43" i="7"/>
  <c r="MB43" i="7"/>
  <c r="MN43" i="7"/>
  <c r="MZ43" i="7"/>
  <c r="NL43" i="7"/>
  <c r="NX43" i="7"/>
  <c r="OJ43" i="7"/>
  <c r="OV43" i="7"/>
  <c r="PH43" i="7"/>
  <c r="HY43" i="7"/>
  <c r="IK43" i="7"/>
  <c r="IW43" i="7"/>
  <c r="JI43" i="7"/>
  <c r="JU43" i="7"/>
  <c r="KG43" i="7"/>
  <c r="KS43" i="7"/>
  <c r="LE43" i="7"/>
  <c r="LQ43" i="7"/>
  <c r="MC43" i="7"/>
  <c r="MO43" i="7"/>
  <c r="NA43" i="7"/>
  <c r="NM43" i="7"/>
  <c r="NY43" i="7"/>
  <c r="OK43" i="7"/>
  <c r="OW43" i="7"/>
  <c r="PI43" i="7"/>
  <c r="IB43" i="7"/>
  <c r="IN43" i="7"/>
  <c r="IZ43" i="7"/>
  <c r="JL43" i="7"/>
  <c r="JX43" i="7"/>
  <c r="KJ43" i="7"/>
  <c r="KV43" i="7"/>
  <c r="LH43" i="7"/>
  <c r="LT43" i="7"/>
  <c r="MF43" i="7"/>
  <c r="MR43" i="7"/>
  <c r="ND43" i="7"/>
  <c r="NP43" i="7"/>
  <c r="OB43" i="7"/>
  <c r="ON43" i="7"/>
  <c r="OZ43" i="7"/>
  <c r="IO43" i="7"/>
  <c r="JY43" i="7"/>
  <c r="LI43" i="7"/>
  <c r="MS43" i="7"/>
  <c r="OC43" i="7"/>
  <c r="IU43" i="7"/>
  <c r="KE43" i="7"/>
  <c r="LO43" i="7"/>
  <c r="MY43" i="7"/>
  <c r="OI43" i="7"/>
  <c r="IX43" i="7"/>
  <c r="KH43" i="7"/>
  <c r="LR43" i="7"/>
  <c r="NB43" i="7"/>
  <c r="OL43" i="7"/>
  <c r="IY43" i="7"/>
  <c r="KI43" i="7"/>
  <c r="LS43" i="7"/>
  <c r="NC43" i="7"/>
  <c r="OM43" i="7"/>
  <c r="JA43" i="7"/>
  <c r="KK43" i="7"/>
  <c r="LU43" i="7"/>
  <c r="NE43" i="7"/>
  <c r="OO43" i="7"/>
  <c r="HW43" i="7"/>
  <c r="JG43" i="7"/>
  <c r="KQ43" i="7"/>
  <c r="MA43" i="7"/>
  <c r="NK43" i="7"/>
  <c r="OU43" i="7"/>
  <c r="HZ43" i="7"/>
  <c r="JJ43" i="7"/>
  <c r="KT43" i="7"/>
  <c r="MD43" i="7"/>
  <c r="NN43" i="7"/>
  <c r="OX43" i="7"/>
  <c r="IA43" i="7"/>
  <c r="JK43" i="7"/>
  <c r="KU43" i="7"/>
  <c r="ME43" i="7"/>
  <c r="NO43" i="7"/>
  <c r="OY43" i="7"/>
  <c r="IC43" i="7"/>
  <c r="JM43" i="7"/>
  <c r="KW43" i="7"/>
  <c r="MG43" i="7"/>
  <c r="NQ43" i="7"/>
  <c r="PA43" i="7"/>
  <c r="II43" i="7"/>
  <c r="JS43" i="7"/>
  <c r="LC43" i="7"/>
  <c r="MM43" i="7"/>
  <c r="NW43" i="7"/>
  <c r="PG43" i="7"/>
  <c r="IL43" i="7"/>
  <c r="IM43" i="7"/>
  <c r="JV43" i="7"/>
  <c r="JW43" i="7"/>
  <c r="LF43" i="7"/>
  <c r="LG43" i="7"/>
  <c r="MP43" i="7"/>
  <c r="MQ43" i="7"/>
  <c r="NZ43" i="7"/>
  <c r="OA43" i="7"/>
  <c r="HY31" i="7"/>
  <c r="IK31" i="7"/>
  <c r="IW31" i="7"/>
  <c r="JI31" i="7"/>
  <c r="JU31" i="7"/>
  <c r="KG31" i="7"/>
  <c r="KS31" i="7"/>
  <c r="LE31" i="7"/>
  <c r="LQ31" i="7"/>
  <c r="MC31" i="7"/>
  <c r="MO31" i="7"/>
  <c r="NA31" i="7"/>
  <c r="NM31" i="7"/>
  <c r="NY31" i="7"/>
  <c r="OK31" i="7"/>
  <c r="OW31" i="7"/>
  <c r="PI31" i="7"/>
  <c r="HZ31" i="7"/>
  <c r="IL31" i="7"/>
  <c r="IX31" i="7"/>
  <c r="JJ31" i="7"/>
  <c r="JV31" i="7"/>
  <c r="KH31" i="7"/>
  <c r="KT31" i="7"/>
  <c r="LF31" i="7"/>
  <c r="LR31" i="7"/>
  <c r="MD31" i="7"/>
  <c r="MP31" i="7"/>
  <c r="NB31" i="7"/>
  <c r="NN31" i="7"/>
  <c r="NZ31" i="7"/>
  <c r="OL31" i="7"/>
  <c r="OX31" i="7"/>
  <c r="IA31" i="7"/>
  <c r="IM31" i="7"/>
  <c r="IY31" i="7"/>
  <c r="JK31" i="7"/>
  <c r="JW31" i="7"/>
  <c r="KI31" i="7"/>
  <c r="KU31" i="7"/>
  <c r="LG31" i="7"/>
  <c r="LS31" i="7"/>
  <c r="ME31" i="7"/>
  <c r="MQ31" i="7"/>
  <c r="NC31" i="7"/>
  <c r="NO31" i="7"/>
  <c r="OA31" i="7"/>
  <c r="OM31" i="7"/>
  <c r="OY31" i="7"/>
  <c r="IB31" i="7"/>
  <c r="IN31" i="7"/>
  <c r="IZ31" i="7"/>
  <c r="JL31" i="7"/>
  <c r="JX31" i="7"/>
  <c r="KJ31" i="7"/>
  <c r="KV31" i="7"/>
  <c r="LH31" i="7"/>
  <c r="LT31" i="7"/>
  <c r="MF31" i="7"/>
  <c r="MR31" i="7"/>
  <c r="ND31" i="7"/>
  <c r="NP31" i="7"/>
  <c r="OB31" i="7"/>
  <c r="ON31" i="7"/>
  <c r="OZ31" i="7"/>
  <c r="IC31" i="7"/>
  <c r="IO31" i="7"/>
  <c r="JA31" i="7"/>
  <c r="JM31" i="7"/>
  <c r="JY31" i="7"/>
  <c r="KK31" i="7"/>
  <c r="KW31" i="7"/>
  <c r="LI31" i="7"/>
  <c r="LU31" i="7"/>
  <c r="MG31" i="7"/>
  <c r="MS31" i="7"/>
  <c r="NE31" i="7"/>
  <c r="NQ31" i="7"/>
  <c r="OC31" i="7"/>
  <c r="OO31" i="7"/>
  <c r="PA31" i="7"/>
  <c r="HR31" i="7"/>
  <c r="ID31" i="7"/>
  <c r="IP31" i="7"/>
  <c r="JB31" i="7"/>
  <c r="JN31" i="7"/>
  <c r="JZ31" i="7"/>
  <c r="KL31" i="7"/>
  <c r="KX31" i="7"/>
  <c r="LJ31" i="7"/>
  <c r="LV31" i="7"/>
  <c r="MH31" i="7"/>
  <c r="MT31" i="7"/>
  <c r="NF31" i="7"/>
  <c r="NR31" i="7"/>
  <c r="OD31" i="7"/>
  <c r="OP31" i="7"/>
  <c r="PB31" i="7"/>
  <c r="HS31" i="7"/>
  <c r="IE31" i="7"/>
  <c r="IQ31" i="7"/>
  <c r="JC31" i="7"/>
  <c r="JO31" i="7"/>
  <c r="KA31" i="7"/>
  <c r="KM31" i="7"/>
  <c r="KY31" i="7"/>
  <c r="LK31" i="7"/>
  <c r="LW31" i="7"/>
  <c r="MI31" i="7"/>
  <c r="MU31" i="7"/>
  <c r="NG31" i="7"/>
  <c r="NS31" i="7"/>
  <c r="OE31" i="7"/>
  <c r="OQ31" i="7"/>
  <c r="PC31" i="7"/>
  <c r="HT31" i="7"/>
  <c r="IF31" i="7"/>
  <c r="IR31" i="7"/>
  <c r="JD31" i="7"/>
  <c r="JP31" i="7"/>
  <c r="KB31" i="7"/>
  <c r="KN31" i="7"/>
  <c r="KZ31" i="7"/>
  <c r="LL31" i="7"/>
  <c r="LX31" i="7"/>
  <c r="MJ31" i="7"/>
  <c r="MV31" i="7"/>
  <c r="NH31" i="7"/>
  <c r="NT31" i="7"/>
  <c r="OF31" i="7"/>
  <c r="OR31" i="7"/>
  <c r="PD31" i="7"/>
  <c r="HU31" i="7"/>
  <c r="IG31" i="7"/>
  <c r="IS31" i="7"/>
  <c r="JE31" i="7"/>
  <c r="JQ31" i="7"/>
  <c r="KC31" i="7"/>
  <c r="KO31" i="7"/>
  <c r="LA31" i="7"/>
  <c r="LM31" i="7"/>
  <c r="LY31" i="7"/>
  <c r="MK31" i="7"/>
  <c r="MW31" i="7"/>
  <c r="NI31" i="7"/>
  <c r="NU31" i="7"/>
  <c r="OG31" i="7"/>
  <c r="OS31" i="7"/>
  <c r="PE31" i="7"/>
  <c r="HW31" i="7"/>
  <c r="II31" i="7"/>
  <c r="IU31" i="7"/>
  <c r="JG31" i="7"/>
  <c r="JS31" i="7"/>
  <c r="KE31" i="7"/>
  <c r="KQ31" i="7"/>
  <c r="LC31" i="7"/>
  <c r="LO31" i="7"/>
  <c r="MA31" i="7"/>
  <c r="MM31" i="7"/>
  <c r="MY31" i="7"/>
  <c r="NK31" i="7"/>
  <c r="NW31" i="7"/>
  <c r="OI31" i="7"/>
  <c r="OU31" i="7"/>
  <c r="PG31" i="7"/>
  <c r="HX31" i="7"/>
  <c r="IJ31" i="7"/>
  <c r="IV31" i="7"/>
  <c r="JH31" i="7"/>
  <c r="JT31" i="7"/>
  <c r="KF31" i="7"/>
  <c r="KR31" i="7"/>
  <c r="LD31" i="7"/>
  <c r="LP31" i="7"/>
  <c r="MB31" i="7"/>
  <c r="MN31" i="7"/>
  <c r="MZ31" i="7"/>
  <c r="NL31" i="7"/>
  <c r="NX31" i="7"/>
  <c r="OJ31" i="7"/>
  <c r="OV31" i="7"/>
  <c r="PH31" i="7"/>
  <c r="LZ31" i="7"/>
  <c r="ML31" i="7"/>
  <c r="MX31" i="7"/>
  <c r="HV31" i="7"/>
  <c r="NJ31" i="7"/>
  <c r="IH31" i="7"/>
  <c r="NV31" i="7"/>
  <c r="IT31" i="7"/>
  <c r="OH31" i="7"/>
  <c r="JF31" i="7"/>
  <c r="OT31" i="7"/>
  <c r="JR31" i="7"/>
  <c r="PF31" i="7"/>
  <c r="KD31" i="7"/>
  <c r="LN31" i="7"/>
  <c r="LB31" i="7"/>
  <c r="KP31" i="7"/>
  <c r="HR19" i="7"/>
  <c r="ID19" i="7"/>
  <c r="IP19" i="7"/>
  <c r="JB19" i="7"/>
  <c r="JN19" i="7"/>
  <c r="JZ19" i="7"/>
  <c r="KL19" i="7"/>
  <c r="KX19" i="7"/>
  <c r="LJ19" i="7"/>
  <c r="LV19" i="7"/>
  <c r="MH19" i="7"/>
  <c r="MT19" i="7"/>
  <c r="NF19" i="7"/>
  <c r="NR19" i="7"/>
  <c r="OD19" i="7"/>
  <c r="OP19" i="7"/>
  <c r="PB19" i="7"/>
  <c r="HS19" i="7"/>
  <c r="IE19" i="7"/>
  <c r="IQ19" i="7"/>
  <c r="JC19" i="7"/>
  <c r="JO19" i="7"/>
  <c r="KA19" i="7"/>
  <c r="KM19" i="7"/>
  <c r="KY19" i="7"/>
  <c r="LK19" i="7"/>
  <c r="LW19" i="7"/>
  <c r="MI19" i="7"/>
  <c r="MU19" i="7"/>
  <c r="NG19" i="7"/>
  <c r="NS19" i="7"/>
  <c r="OE19" i="7"/>
  <c r="OQ19" i="7"/>
  <c r="PC19" i="7"/>
  <c r="HU19" i="7"/>
  <c r="IG19" i="7"/>
  <c r="IS19" i="7"/>
  <c r="JE19" i="7"/>
  <c r="JQ19" i="7"/>
  <c r="KC19" i="7"/>
  <c r="KO19" i="7"/>
  <c r="LA19" i="7"/>
  <c r="LM19" i="7"/>
  <c r="LY19" i="7"/>
  <c r="MK19" i="7"/>
  <c r="MW19" i="7"/>
  <c r="NI19" i="7"/>
  <c r="NU19" i="7"/>
  <c r="OG19" i="7"/>
  <c r="OS19" i="7"/>
  <c r="PE19" i="7"/>
  <c r="HV19" i="7"/>
  <c r="IH19" i="7"/>
  <c r="IT19" i="7"/>
  <c r="JF19" i="7"/>
  <c r="JR19" i="7"/>
  <c r="KD19" i="7"/>
  <c r="KP19" i="7"/>
  <c r="LB19" i="7"/>
  <c r="LN19" i="7"/>
  <c r="LZ19" i="7"/>
  <c r="ML19" i="7"/>
  <c r="MX19" i="7"/>
  <c r="NJ19" i="7"/>
  <c r="NV19" i="7"/>
  <c r="OH19" i="7"/>
  <c r="HW19" i="7"/>
  <c r="II19" i="7"/>
  <c r="IU19" i="7"/>
  <c r="JG19" i="7"/>
  <c r="JS19" i="7"/>
  <c r="KE19" i="7"/>
  <c r="KQ19" i="7"/>
  <c r="LC19" i="7"/>
  <c r="LO19" i="7"/>
  <c r="MA19" i="7"/>
  <c r="MM19" i="7"/>
  <c r="MY19" i="7"/>
  <c r="NK19" i="7"/>
  <c r="NW19" i="7"/>
  <c r="OI19" i="7"/>
  <c r="OU19" i="7"/>
  <c r="PG19" i="7"/>
  <c r="HX19" i="7"/>
  <c r="IJ19" i="7"/>
  <c r="IV19" i="7"/>
  <c r="JH19" i="7"/>
  <c r="JT19" i="7"/>
  <c r="KF19" i="7"/>
  <c r="KR19" i="7"/>
  <c r="HY19" i="7"/>
  <c r="IK19" i="7"/>
  <c r="IW19" i="7"/>
  <c r="JI19" i="7"/>
  <c r="JU19" i="7"/>
  <c r="KG19" i="7"/>
  <c r="KS19" i="7"/>
  <c r="HZ19" i="7"/>
  <c r="IL19" i="7"/>
  <c r="IX19" i="7"/>
  <c r="JA19" i="7"/>
  <c r="KH19" i="7"/>
  <c r="LF19" i="7"/>
  <c r="MB19" i="7"/>
  <c r="MS19" i="7"/>
  <c r="NO19" i="7"/>
  <c r="OK19" i="7"/>
  <c r="PA19" i="7"/>
  <c r="HT19" i="7"/>
  <c r="JD19" i="7"/>
  <c r="KI19" i="7"/>
  <c r="LG19" i="7"/>
  <c r="MC19" i="7"/>
  <c r="MV19" i="7"/>
  <c r="NP19" i="7"/>
  <c r="OL19" i="7"/>
  <c r="PD19" i="7"/>
  <c r="IB19" i="7"/>
  <c r="JK19" i="7"/>
  <c r="KK19" i="7"/>
  <c r="LI19" i="7"/>
  <c r="ME19" i="7"/>
  <c r="NA19" i="7"/>
  <c r="NT19" i="7"/>
  <c r="ON19" i="7"/>
  <c r="PH19" i="7"/>
  <c r="IC19" i="7"/>
  <c r="JL19" i="7"/>
  <c r="KN19" i="7"/>
  <c r="LL19" i="7"/>
  <c r="MF19" i="7"/>
  <c r="NB19" i="7"/>
  <c r="NX19" i="7"/>
  <c r="OO19" i="7"/>
  <c r="PI19" i="7"/>
  <c r="IF19" i="7"/>
  <c r="JM19" i="7"/>
  <c r="KT19" i="7"/>
  <c r="LP19" i="7"/>
  <c r="MG19" i="7"/>
  <c r="NC19" i="7"/>
  <c r="NY19" i="7"/>
  <c r="OR19" i="7"/>
  <c r="IM19" i="7"/>
  <c r="JP19" i="7"/>
  <c r="KU19" i="7"/>
  <c r="LQ19" i="7"/>
  <c r="MJ19" i="7"/>
  <c r="ND19" i="7"/>
  <c r="NZ19" i="7"/>
  <c r="OT19" i="7"/>
  <c r="IN19" i="7"/>
  <c r="JV19" i="7"/>
  <c r="KV19" i="7"/>
  <c r="LR19" i="7"/>
  <c r="MN19" i="7"/>
  <c r="NE19" i="7"/>
  <c r="OA19" i="7"/>
  <c r="OV19" i="7"/>
  <c r="IY19" i="7"/>
  <c r="JY19" i="7"/>
  <c r="LD19" i="7"/>
  <c r="LU19" i="7"/>
  <c r="MQ19" i="7"/>
  <c r="NM19" i="7"/>
  <c r="OF19" i="7"/>
  <c r="OY19" i="7"/>
  <c r="LE19" i="7"/>
  <c r="NN19" i="7"/>
  <c r="IA19" i="7"/>
  <c r="LH19" i="7"/>
  <c r="NQ19" i="7"/>
  <c r="IO19" i="7"/>
  <c r="LS19" i="7"/>
  <c r="OB19" i="7"/>
  <c r="IR19" i="7"/>
  <c r="LT19" i="7"/>
  <c r="OC19" i="7"/>
  <c r="IZ19" i="7"/>
  <c r="LX19" i="7"/>
  <c r="OJ19" i="7"/>
  <c r="JJ19" i="7"/>
  <c r="MD19" i="7"/>
  <c r="OM19" i="7"/>
  <c r="JX19" i="7"/>
  <c r="MP19" i="7"/>
  <c r="OX19" i="7"/>
  <c r="KB19" i="7"/>
  <c r="MR19" i="7"/>
  <c r="OZ19" i="7"/>
  <c r="JW19" i="7"/>
  <c r="KJ19" i="7"/>
  <c r="KW19" i="7"/>
  <c r="KZ19" i="7"/>
  <c r="MO19" i="7"/>
  <c r="OW19" i="7"/>
  <c r="PF19" i="7"/>
  <c r="MZ19" i="7"/>
  <c r="NH19" i="7"/>
  <c r="NL19" i="7"/>
  <c r="IA102" i="7"/>
  <c r="IM102" i="7"/>
  <c r="IY102" i="7"/>
  <c r="JK102" i="7"/>
  <c r="JW102" i="7"/>
  <c r="KI102" i="7"/>
  <c r="KU102" i="7"/>
  <c r="LG102" i="7"/>
  <c r="LS102" i="7"/>
  <c r="ME102" i="7"/>
  <c r="MQ102" i="7"/>
  <c r="NC102" i="7"/>
  <c r="NO102" i="7"/>
  <c r="OA102" i="7"/>
  <c r="OM102" i="7"/>
  <c r="OY102" i="7"/>
  <c r="IB102" i="7"/>
  <c r="IN102" i="7"/>
  <c r="IZ102" i="7"/>
  <c r="JL102" i="7"/>
  <c r="JX102" i="7"/>
  <c r="KJ102" i="7"/>
  <c r="KV102" i="7"/>
  <c r="LH102" i="7"/>
  <c r="LT102" i="7"/>
  <c r="MF102" i="7"/>
  <c r="MR102" i="7"/>
  <c r="ND102" i="7"/>
  <c r="NP102" i="7"/>
  <c r="OB102" i="7"/>
  <c r="ON102" i="7"/>
  <c r="OZ102" i="7"/>
  <c r="IC102" i="7"/>
  <c r="IO102" i="7"/>
  <c r="JA102" i="7"/>
  <c r="JM102" i="7"/>
  <c r="JY102" i="7"/>
  <c r="KK102" i="7"/>
  <c r="KW102" i="7"/>
  <c r="LI102" i="7"/>
  <c r="LU102" i="7"/>
  <c r="MG102" i="7"/>
  <c r="MS102" i="7"/>
  <c r="NE102" i="7"/>
  <c r="NQ102" i="7"/>
  <c r="OC102" i="7"/>
  <c r="OO102" i="7"/>
  <c r="PA102" i="7"/>
  <c r="HR102" i="7"/>
  <c r="ID102" i="7"/>
  <c r="IP102" i="7"/>
  <c r="JB102" i="7"/>
  <c r="JN102" i="7"/>
  <c r="JZ102" i="7"/>
  <c r="KL102" i="7"/>
  <c r="KX102" i="7"/>
  <c r="LJ102" i="7"/>
  <c r="LV102" i="7"/>
  <c r="MH102" i="7"/>
  <c r="MT102" i="7"/>
  <c r="NF102" i="7"/>
  <c r="NR102" i="7"/>
  <c r="OD102" i="7"/>
  <c r="OP102" i="7"/>
  <c r="PB102" i="7"/>
  <c r="HS102" i="7"/>
  <c r="IE102" i="7"/>
  <c r="IQ102" i="7"/>
  <c r="JC102" i="7"/>
  <c r="JO102" i="7"/>
  <c r="KA102" i="7"/>
  <c r="KM102" i="7"/>
  <c r="KY102" i="7"/>
  <c r="LK102" i="7"/>
  <c r="LW102" i="7"/>
  <c r="MI102" i="7"/>
  <c r="MU102" i="7"/>
  <c r="NG102" i="7"/>
  <c r="NS102" i="7"/>
  <c r="OE102" i="7"/>
  <c r="OQ102" i="7"/>
  <c r="PC102" i="7"/>
  <c r="HT102" i="7"/>
  <c r="IF102" i="7"/>
  <c r="IR102" i="7"/>
  <c r="JD102" i="7"/>
  <c r="JP102" i="7"/>
  <c r="KB102" i="7"/>
  <c r="KN102" i="7"/>
  <c r="KZ102" i="7"/>
  <c r="LL102" i="7"/>
  <c r="LX102" i="7"/>
  <c r="MJ102" i="7"/>
  <c r="MV102" i="7"/>
  <c r="NH102" i="7"/>
  <c r="HV102" i="7"/>
  <c r="IH102" i="7"/>
  <c r="IT102" i="7"/>
  <c r="JF102" i="7"/>
  <c r="JR102" i="7"/>
  <c r="KD102" i="7"/>
  <c r="KP102" i="7"/>
  <c r="LB102" i="7"/>
  <c r="LN102" i="7"/>
  <c r="LZ102" i="7"/>
  <c r="ML102" i="7"/>
  <c r="MX102" i="7"/>
  <c r="NJ102" i="7"/>
  <c r="NV102" i="7"/>
  <c r="OH102" i="7"/>
  <c r="OT102" i="7"/>
  <c r="PF102" i="7"/>
  <c r="HZ102" i="7"/>
  <c r="JG102" i="7"/>
  <c r="KG102" i="7"/>
  <c r="LM102" i="7"/>
  <c r="MN102" i="7"/>
  <c r="NN102" i="7"/>
  <c r="OL102" i="7"/>
  <c r="IG102" i="7"/>
  <c r="JH102" i="7"/>
  <c r="KH102" i="7"/>
  <c r="LO102" i="7"/>
  <c r="MO102" i="7"/>
  <c r="NT102" i="7"/>
  <c r="OR102" i="7"/>
  <c r="II102" i="7"/>
  <c r="JI102" i="7"/>
  <c r="KO102" i="7"/>
  <c r="LP102" i="7"/>
  <c r="MP102" i="7"/>
  <c r="NU102" i="7"/>
  <c r="OS102" i="7"/>
  <c r="IJ102" i="7"/>
  <c r="JJ102" i="7"/>
  <c r="KQ102" i="7"/>
  <c r="LQ102" i="7"/>
  <c r="MW102" i="7"/>
  <c r="NW102" i="7"/>
  <c r="OU102" i="7"/>
  <c r="IK102" i="7"/>
  <c r="JQ102" i="7"/>
  <c r="KR102" i="7"/>
  <c r="LR102" i="7"/>
  <c r="MY102" i="7"/>
  <c r="NX102" i="7"/>
  <c r="OV102" i="7"/>
  <c r="JE102" i="7"/>
  <c r="IL102" i="7"/>
  <c r="JS102" i="7"/>
  <c r="KS102" i="7"/>
  <c r="LY102" i="7"/>
  <c r="MZ102" i="7"/>
  <c r="NY102" i="7"/>
  <c r="OW102" i="7"/>
  <c r="HY102" i="7"/>
  <c r="PI102" i="7"/>
  <c r="IS102" i="7"/>
  <c r="JT102" i="7"/>
  <c r="KT102" i="7"/>
  <c r="MA102" i="7"/>
  <c r="NA102" i="7"/>
  <c r="NZ102" i="7"/>
  <c r="OX102" i="7"/>
  <c r="KF102" i="7"/>
  <c r="IU102" i="7"/>
  <c r="JU102" i="7"/>
  <c r="LA102" i="7"/>
  <c r="MB102" i="7"/>
  <c r="NB102" i="7"/>
  <c r="OF102" i="7"/>
  <c r="PD102" i="7"/>
  <c r="NM102" i="7"/>
  <c r="HU102" i="7"/>
  <c r="IV102" i="7"/>
  <c r="JV102" i="7"/>
  <c r="LC102" i="7"/>
  <c r="MC102" i="7"/>
  <c r="NI102" i="7"/>
  <c r="OG102" i="7"/>
  <c r="PE102" i="7"/>
  <c r="MM102" i="7"/>
  <c r="HW102" i="7"/>
  <c r="IW102" i="7"/>
  <c r="KC102" i="7"/>
  <c r="LD102" i="7"/>
  <c r="MD102" i="7"/>
  <c r="NK102" i="7"/>
  <c r="OI102" i="7"/>
  <c r="PG102" i="7"/>
  <c r="LF102" i="7"/>
  <c r="HX102" i="7"/>
  <c r="IX102" i="7"/>
  <c r="KE102" i="7"/>
  <c r="LE102" i="7"/>
  <c r="MK102" i="7"/>
  <c r="NL102" i="7"/>
  <c r="OJ102" i="7"/>
  <c r="PH102" i="7"/>
  <c r="OK102" i="7"/>
  <c r="HZ90" i="7"/>
  <c r="IL90" i="7"/>
  <c r="IX90" i="7"/>
  <c r="JJ90" i="7"/>
  <c r="JV90" i="7"/>
  <c r="KH90" i="7"/>
  <c r="KT90" i="7"/>
  <c r="LF90" i="7"/>
  <c r="LR90" i="7"/>
  <c r="MD90" i="7"/>
  <c r="MP90" i="7"/>
  <c r="NB90" i="7"/>
  <c r="NN90" i="7"/>
  <c r="NZ90" i="7"/>
  <c r="OL90" i="7"/>
  <c r="OX90" i="7"/>
  <c r="IA90" i="7"/>
  <c r="IM90" i="7"/>
  <c r="IY90" i="7"/>
  <c r="JK90" i="7"/>
  <c r="JW90" i="7"/>
  <c r="KI90" i="7"/>
  <c r="KU90" i="7"/>
  <c r="LG90" i="7"/>
  <c r="LS90" i="7"/>
  <c r="ME90" i="7"/>
  <c r="MQ90" i="7"/>
  <c r="NC90" i="7"/>
  <c r="NO90" i="7"/>
  <c r="OA90" i="7"/>
  <c r="OM90" i="7"/>
  <c r="OY90" i="7"/>
  <c r="IB90" i="7"/>
  <c r="IN90" i="7"/>
  <c r="IZ90" i="7"/>
  <c r="JL90" i="7"/>
  <c r="JX90" i="7"/>
  <c r="KJ90" i="7"/>
  <c r="KV90" i="7"/>
  <c r="LH90" i="7"/>
  <c r="LT90" i="7"/>
  <c r="MF90" i="7"/>
  <c r="MR90" i="7"/>
  <c r="ND90" i="7"/>
  <c r="NP90" i="7"/>
  <c r="OB90" i="7"/>
  <c r="ON90" i="7"/>
  <c r="OZ90" i="7"/>
  <c r="IC90" i="7"/>
  <c r="IO90" i="7"/>
  <c r="JA90" i="7"/>
  <c r="JM90" i="7"/>
  <c r="JY90" i="7"/>
  <c r="KK90" i="7"/>
  <c r="KW90" i="7"/>
  <c r="LI90" i="7"/>
  <c r="LU90" i="7"/>
  <c r="MG90" i="7"/>
  <c r="MS90" i="7"/>
  <c r="NE90" i="7"/>
  <c r="NQ90" i="7"/>
  <c r="OC90" i="7"/>
  <c r="OO90" i="7"/>
  <c r="PA90" i="7"/>
  <c r="HR90" i="7"/>
  <c r="ID90" i="7"/>
  <c r="IP90" i="7"/>
  <c r="JB90" i="7"/>
  <c r="JN90" i="7"/>
  <c r="JZ90" i="7"/>
  <c r="KL90" i="7"/>
  <c r="KX90" i="7"/>
  <c r="LJ90" i="7"/>
  <c r="LV90" i="7"/>
  <c r="MH90" i="7"/>
  <c r="MT90" i="7"/>
  <c r="NF90" i="7"/>
  <c r="NR90" i="7"/>
  <c r="OD90" i="7"/>
  <c r="OP90" i="7"/>
  <c r="PB90" i="7"/>
  <c r="HS90" i="7"/>
  <c r="IE90" i="7"/>
  <c r="IQ90" i="7"/>
  <c r="JC90" i="7"/>
  <c r="JO90" i="7"/>
  <c r="KA90" i="7"/>
  <c r="KM90" i="7"/>
  <c r="KY90" i="7"/>
  <c r="LK90" i="7"/>
  <c r="LW90" i="7"/>
  <c r="MI90" i="7"/>
  <c r="MU90" i="7"/>
  <c r="NG90" i="7"/>
  <c r="NS90" i="7"/>
  <c r="OE90" i="7"/>
  <c r="OQ90" i="7"/>
  <c r="PC90" i="7"/>
  <c r="HT90" i="7"/>
  <c r="IF90" i="7"/>
  <c r="IR90" i="7"/>
  <c r="JD90" i="7"/>
  <c r="JP90" i="7"/>
  <c r="KB90" i="7"/>
  <c r="KN90" i="7"/>
  <c r="KZ90" i="7"/>
  <c r="LL90" i="7"/>
  <c r="LX90" i="7"/>
  <c r="MJ90" i="7"/>
  <c r="MV90" i="7"/>
  <c r="NH90" i="7"/>
  <c r="NT90" i="7"/>
  <c r="OF90" i="7"/>
  <c r="OR90" i="7"/>
  <c r="PD90" i="7"/>
  <c r="HU90" i="7"/>
  <c r="IG90" i="7"/>
  <c r="IS90" i="7"/>
  <c r="JE90" i="7"/>
  <c r="JQ90" i="7"/>
  <c r="KC90" i="7"/>
  <c r="KO90" i="7"/>
  <c r="LA90" i="7"/>
  <c r="LM90" i="7"/>
  <c r="LY90" i="7"/>
  <c r="MK90" i="7"/>
  <c r="MW90" i="7"/>
  <c r="NI90" i="7"/>
  <c r="NU90" i="7"/>
  <c r="OG90" i="7"/>
  <c r="OS90" i="7"/>
  <c r="PE90" i="7"/>
  <c r="HV90" i="7"/>
  <c r="IH90" i="7"/>
  <c r="IT90" i="7"/>
  <c r="JF90" i="7"/>
  <c r="JR90" i="7"/>
  <c r="KD90" i="7"/>
  <c r="KP90" i="7"/>
  <c r="LB90" i="7"/>
  <c r="LN90" i="7"/>
  <c r="LZ90" i="7"/>
  <c r="ML90" i="7"/>
  <c r="MX90" i="7"/>
  <c r="NJ90" i="7"/>
  <c r="NV90" i="7"/>
  <c r="OH90" i="7"/>
  <c r="OT90" i="7"/>
  <c r="PF90" i="7"/>
  <c r="HW90" i="7"/>
  <c r="II90" i="7"/>
  <c r="IU90" i="7"/>
  <c r="JG90" i="7"/>
  <c r="JS90" i="7"/>
  <c r="KE90" i="7"/>
  <c r="KQ90" i="7"/>
  <c r="LC90" i="7"/>
  <c r="LO90" i="7"/>
  <c r="MA90" i="7"/>
  <c r="MM90" i="7"/>
  <c r="MY90" i="7"/>
  <c r="NK90" i="7"/>
  <c r="NW90" i="7"/>
  <c r="OI90" i="7"/>
  <c r="OU90" i="7"/>
  <c r="PG90" i="7"/>
  <c r="HX90" i="7"/>
  <c r="IJ90" i="7"/>
  <c r="IV90" i="7"/>
  <c r="JH90" i="7"/>
  <c r="JT90" i="7"/>
  <c r="KF90" i="7"/>
  <c r="KR90" i="7"/>
  <c r="LD90" i="7"/>
  <c r="LP90" i="7"/>
  <c r="MB90" i="7"/>
  <c r="MN90" i="7"/>
  <c r="MZ90" i="7"/>
  <c r="NL90" i="7"/>
  <c r="NX90" i="7"/>
  <c r="OJ90" i="7"/>
  <c r="OV90" i="7"/>
  <c r="PH90" i="7"/>
  <c r="MC90" i="7"/>
  <c r="MO90" i="7"/>
  <c r="NA90" i="7"/>
  <c r="HY90" i="7"/>
  <c r="NM90" i="7"/>
  <c r="IK90" i="7"/>
  <c r="NY90" i="7"/>
  <c r="IW90" i="7"/>
  <c r="OK90" i="7"/>
  <c r="JI90" i="7"/>
  <c r="OW90" i="7"/>
  <c r="JU90" i="7"/>
  <c r="PI90" i="7"/>
  <c r="KG90" i="7"/>
  <c r="KS90" i="7"/>
  <c r="LE90" i="7"/>
  <c r="LQ90" i="7"/>
  <c r="IA78" i="7"/>
  <c r="IM78" i="7"/>
  <c r="IY78" i="7"/>
  <c r="JK78" i="7"/>
  <c r="JW78" i="7"/>
  <c r="KI78" i="7"/>
  <c r="KU78" i="7"/>
  <c r="LG78" i="7"/>
  <c r="LS78" i="7"/>
  <c r="ME78" i="7"/>
  <c r="MQ78" i="7"/>
  <c r="NC78" i="7"/>
  <c r="NO78" i="7"/>
  <c r="OA78" i="7"/>
  <c r="OM78" i="7"/>
  <c r="OY78" i="7"/>
  <c r="IB78" i="7"/>
  <c r="IN78" i="7"/>
  <c r="IZ78" i="7"/>
  <c r="JL78" i="7"/>
  <c r="JX78" i="7"/>
  <c r="KJ78" i="7"/>
  <c r="KV78" i="7"/>
  <c r="LH78" i="7"/>
  <c r="LT78" i="7"/>
  <c r="MF78" i="7"/>
  <c r="MR78" i="7"/>
  <c r="ND78" i="7"/>
  <c r="NP78" i="7"/>
  <c r="OB78" i="7"/>
  <c r="ON78" i="7"/>
  <c r="OZ78" i="7"/>
  <c r="IC78" i="7"/>
  <c r="IO78" i="7"/>
  <c r="JA78" i="7"/>
  <c r="JM78" i="7"/>
  <c r="JY78" i="7"/>
  <c r="KK78" i="7"/>
  <c r="KW78" i="7"/>
  <c r="LI78" i="7"/>
  <c r="LU78" i="7"/>
  <c r="MG78" i="7"/>
  <c r="MS78" i="7"/>
  <c r="NE78" i="7"/>
  <c r="NQ78" i="7"/>
  <c r="OC78" i="7"/>
  <c r="OO78" i="7"/>
  <c r="PA78" i="7"/>
  <c r="HR78" i="7"/>
  <c r="ID78" i="7"/>
  <c r="IP78" i="7"/>
  <c r="JB78" i="7"/>
  <c r="JN78" i="7"/>
  <c r="JZ78" i="7"/>
  <c r="KL78" i="7"/>
  <c r="KX78" i="7"/>
  <c r="LJ78" i="7"/>
  <c r="LV78" i="7"/>
  <c r="MH78" i="7"/>
  <c r="MT78" i="7"/>
  <c r="NF78" i="7"/>
  <c r="NR78" i="7"/>
  <c r="OD78" i="7"/>
  <c r="OP78" i="7"/>
  <c r="PB78" i="7"/>
  <c r="HS78" i="7"/>
  <c r="IE78" i="7"/>
  <c r="IQ78" i="7"/>
  <c r="JC78" i="7"/>
  <c r="JO78" i="7"/>
  <c r="KA78" i="7"/>
  <c r="KM78" i="7"/>
  <c r="KY78" i="7"/>
  <c r="LK78" i="7"/>
  <c r="LW78" i="7"/>
  <c r="MI78" i="7"/>
  <c r="MU78" i="7"/>
  <c r="NG78" i="7"/>
  <c r="NS78" i="7"/>
  <c r="OE78" i="7"/>
  <c r="OQ78" i="7"/>
  <c r="PC78" i="7"/>
  <c r="HT78" i="7"/>
  <c r="IF78" i="7"/>
  <c r="IR78" i="7"/>
  <c r="JD78" i="7"/>
  <c r="JP78" i="7"/>
  <c r="KB78" i="7"/>
  <c r="KN78" i="7"/>
  <c r="KZ78" i="7"/>
  <c r="LL78" i="7"/>
  <c r="LX78" i="7"/>
  <c r="MJ78" i="7"/>
  <c r="MV78" i="7"/>
  <c r="NH78" i="7"/>
  <c r="NT78" i="7"/>
  <c r="OF78" i="7"/>
  <c r="OR78" i="7"/>
  <c r="PD78" i="7"/>
  <c r="HU78" i="7"/>
  <c r="IG78" i="7"/>
  <c r="IS78" i="7"/>
  <c r="JE78" i="7"/>
  <c r="JQ78" i="7"/>
  <c r="KC78" i="7"/>
  <c r="KO78" i="7"/>
  <c r="LA78" i="7"/>
  <c r="LM78" i="7"/>
  <c r="LY78" i="7"/>
  <c r="MK78" i="7"/>
  <c r="MW78" i="7"/>
  <c r="NI78" i="7"/>
  <c r="NU78" i="7"/>
  <c r="OG78" i="7"/>
  <c r="OS78" i="7"/>
  <c r="PE78" i="7"/>
  <c r="HV78" i="7"/>
  <c r="IH78" i="7"/>
  <c r="IT78" i="7"/>
  <c r="JF78" i="7"/>
  <c r="JR78" i="7"/>
  <c r="KD78" i="7"/>
  <c r="KP78" i="7"/>
  <c r="LB78" i="7"/>
  <c r="LN78" i="7"/>
  <c r="LZ78" i="7"/>
  <c r="ML78" i="7"/>
  <c r="MX78" i="7"/>
  <c r="NJ78" i="7"/>
  <c r="NV78" i="7"/>
  <c r="OH78" i="7"/>
  <c r="OT78" i="7"/>
  <c r="PF78" i="7"/>
  <c r="HW78" i="7"/>
  <c r="II78" i="7"/>
  <c r="IU78" i="7"/>
  <c r="JG78" i="7"/>
  <c r="JS78" i="7"/>
  <c r="KE78" i="7"/>
  <c r="KQ78" i="7"/>
  <c r="LC78" i="7"/>
  <c r="LO78" i="7"/>
  <c r="MA78" i="7"/>
  <c r="MM78" i="7"/>
  <c r="MY78" i="7"/>
  <c r="NK78" i="7"/>
  <c r="NW78" i="7"/>
  <c r="OI78" i="7"/>
  <c r="OU78" i="7"/>
  <c r="PG78" i="7"/>
  <c r="HX78" i="7"/>
  <c r="IJ78" i="7"/>
  <c r="IV78" i="7"/>
  <c r="JH78" i="7"/>
  <c r="JT78" i="7"/>
  <c r="KF78" i="7"/>
  <c r="KR78" i="7"/>
  <c r="LD78" i="7"/>
  <c r="LP78" i="7"/>
  <c r="MB78" i="7"/>
  <c r="MN78" i="7"/>
  <c r="MZ78" i="7"/>
  <c r="NL78" i="7"/>
  <c r="NX78" i="7"/>
  <c r="OJ78" i="7"/>
  <c r="OV78" i="7"/>
  <c r="PH78" i="7"/>
  <c r="HY78" i="7"/>
  <c r="IK78" i="7"/>
  <c r="IW78" i="7"/>
  <c r="JI78" i="7"/>
  <c r="JU78" i="7"/>
  <c r="KG78" i="7"/>
  <c r="KS78" i="7"/>
  <c r="LE78" i="7"/>
  <c r="LQ78" i="7"/>
  <c r="MC78" i="7"/>
  <c r="MO78" i="7"/>
  <c r="NA78" i="7"/>
  <c r="NM78" i="7"/>
  <c r="NY78" i="7"/>
  <c r="OK78" i="7"/>
  <c r="OW78" i="7"/>
  <c r="PI78" i="7"/>
  <c r="IL78" i="7"/>
  <c r="NZ78" i="7"/>
  <c r="IX78" i="7"/>
  <c r="OL78" i="7"/>
  <c r="JJ78" i="7"/>
  <c r="OX78" i="7"/>
  <c r="JV78" i="7"/>
  <c r="KH78" i="7"/>
  <c r="KT78" i="7"/>
  <c r="LF78" i="7"/>
  <c r="LR78" i="7"/>
  <c r="MD78" i="7"/>
  <c r="MP78" i="7"/>
  <c r="NB78" i="7"/>
  <c r="HZ78" i="7"/>
  <c r="NN78" i="7"/>
  <c r="HR66" i="7"/>
  <c r="ID66" i="7"/>
  <c r="IP66" i="7"/>
  <c r="JB66" i="7"/>
  <c r="JN66" i="7"/>
  <c r="JZ66" i="7"/>
  <c r="KL66" i="7"/>
  <c r="KX66" i="7"/>
  <c r="LJ66" i="7"/>
  <c r="LV66" i="7"/>
  <c r="MH66" i="7"/>
  <c r="MT66" i="7"/>
  <c r="NF66" i="7"/>
  <c r="NR66" i="7"/>
  <c r="OD66" i="7"/>
  <c r="OP66" i="7"/>
  <c r="PB66" i="7"/>
  <c r="HS66" i="7"/>
  <c r="IE66" i="7"/>
  <c r="IQ66" i="7"/>
  <c r="JC66" i="7"/>
  <c r="JO66" i="7"/>
  <c r="KA66" i="7"/>
  <c r="KM66" i="7"/>
  <c r="KY66" i="7"/>
  <c r="LK66" i="7"/>
  <c r="LW66" i="7"/>
  <c r="MI66" i="7"/>
  <c r="MU66" i="7"/>
  <c r="NG66" i="7"/>
  <c r="NS66" i="7"/>
  <c r="OE66" i="7"/>
  <c r="OQ66" i="7"/>
  <c r="PC66" i="7"/>
  <c r="HT66" i="7"/>
  <c r="IF66" i="7"/>
  <c r="IR66" i="7"/>
  <c r="JD66" i="7"/>
  <c r="JP66" i="7"/>
  <c r="KB66" i="7"/>
  <c r="KN66" i="7"/>
  <c r="KZ66" i="7"/>
  <c r="LL66" i="7"/>
  <c r="LX66" i="7"/>
  <c r="MJ66" i="7"/>
  <c r="MV66" i="7"/>
  <c r="NH66" i="7"/>
  <c r="NT66" i="7"/>
  <c r="OF66" i="7"/>
  <c r="OR66" i="7"/>
  <c r="PD66" i="7"/>
  <c r="HU66" i="7"/>
  <c r="IG66" i="7"/>
  <c r="IS66" i="7"/>
  <c r="JE66" i="7"/>
  <c r="JQ66" i="7"/>
  <c r="KC66" i="7"/>
  <c r="KO66" i="7"/>
  <c r="LA66" i="7"/>
  <c r="LM66" i="7"/>
  <c r="LY66" i="7"/>
  <c r="MK66" i="7"/>
  <c r="MW66" i="7"/>
  <c r="NI66" i="7"/>
  <c r="NU66" i="7"/>
  <c r="OG66" i="7"/>
  <c r="OS66" i="7"/>
  <c r="PE66" i="7"/>
  <c r="HV66" i="7"/>
  <c r="IH66" i="7"/>
  <c r="IT66" i="7"/>
  <c r="JF66" i="7"/>
  <c r="JR66" i="7"/>
  <c r="KD66" i="7"/>
  <c r="KP66" i="7"/>
  <c r="LB66" i="7"/>
  <c r="LN66" i="7"/>
  <c r="LZ66" i="7"/>
  <c r="ML66" i="7"/>
  <c r="MX66" i="7"/>
  <c r="NJ66" i="7"/>
  <c r="NV66" i="7"/>
  <c r="OH66" i="7"/>
  <c r="OT66" i="7"/>
  <c r="PF66" i="7"/>
  <c r="HW66" i="7"/>
  <c r="II66" i="7"/>
  <c r="IU66" i="7"/>
  <c r="JG66" i="7"/>
  <c r="JS66" i="7"/>
  <c r="KE66" i="7"/>
  <c r="KQ66" i="7"/>
  <c r="LC66" i="7"/>
  <c r="LO66" i="7"/>
  <c r="MA66" i="7"/>
  <c r="MM66" i="7"/>
  <c r="MY66" i="7"/>
  <c r="NK66" i="7"/>
  <c r="NW66" i="7"/>
  <c r="OI66" i="7"/>
  <c r="OU66" i="7"/>
  <c r="PG66" i="7"/>
  <c r="HX66" i="7"/>
  <c r="IJ66" i="7"/>
  <c r="IV66" i="7"/>
  <c r="JH66" i="7"/>
  <c r="JT66" i="7"/>
  <c r="KF66" i="7"/>
  <c r="KR66" i="7"/>
  <c r="LD66" i="7"/>
  <c r="LP66" i="7"/>
  <c r="MB66" i="7"/>
  <c r="MN66" i="7"/>
  <c r="MZ66" i="7"/>
  <c r="NL66" i="7"/>
  <c r="NX66" i="7"/>
  <c r="OJ66" i="7"/>
  <c r="OV66" i="7"/>
  <c r="PH66" i="7"/>
  <c r="HY66" i="7"/>
  <c r="IK66" i="7"/>
  <c r="IW66" i="7"/>
  <c r="JI66" i="7"/>
  <c r="JU66" i="7"/>
  <c r="KG66" i="7"/>
  <c r="KS66" i="7"/>
  <c r="LE66" i="7"/>
  <c r="LQ66" i="7"/>
  <c r="MC66" i="7"/>
  <c r="MO66" i="7"/>
  <c r="NA66" i="7"/>
  <c r="NM66" i="7"/>
  <c r="NY66" i="7"/>
  <c r="OK66" i="7"/>
  <c r="OW66" i="7"/>
  <c r="PI66" i="7"/>
  <c r="HZ66" i="7"/>
  <c r="IL66" i="7"/>
  <c r="IX66" i="7"/>
  <c r="JJ66" i="7"/>
  <c r="JV66" i="7"/>
  <c r="KH66" i="7"/>
  <c r="KT66" i="7"/>
  <c r="LF66" i="7"/>
  <c r="LR66" i="7"/>
  <c r="MD66" i="7"/>
  <c r="MP66" i="7"/>
  <c r="NB66" i="7"/>
  <c r="NN66" i="7"/>
  <c r="NZ66" i="7"/>
  <c r="OL66" i="7"/>
  <c r="OX66" i="7"/>
  <c r="IA66" i="7"/>
  <c r="IM66" i="7"/>
  <c r="IY66" i="7"/>
  <c r="JK66" i="7"/>
  <c r="JW66" i="7"/>
  <c r="KI66" i="7"/>
  <c r="KU66" i="7"/>
  <c r="LG66" i="7"/>
  <c r="LS66" i="7"/>
  <c r="ME66" i="7"/>
  <c r="MQ66" i="7"/>
  <c r="NC66" i="7"/>
  <c r="NO66" i="7"/>
  <c r="OA66" i="7"/>
  <c r="OM66" i="7"/>
  <c r="OY66" i="7"/>
  <c r="IB66" i="7"/>
  <c r="IN66" i="7"/>
  <c r="IZ66" i="7"/>
  <c r="JL66" i="7"/>
  <c r="JX66" i="7"/>
  <c r="KJ66" i="7"/>
  <c r="KV66" i="7"/>
  <c r="LH66" i="7"/>
  <c r="LT66" i="7"/>
  <c r="MF66" i="7"/>
  <c r="MR66" i="7"/>
  <c r="ND66" i="7"/>
  <c r="NP66" i="7"/>
  <c r="OB66" i="7"/>
  <c r="ON66" i="7"/>
  <c r="OZ66" i="7"/>
  <c r="JA66" i="7"/>
  <c r="OO66" i="7"/>
  <c r="JM66" i="7"/>
  <c r="PA66" i="7"/>
  <c r="JY66" i="7"/>
  <c r="KK66" i="7"/>
  <c r="KW66" i="7"/>
  <c r="LI66" i="7"/>
  <c r="LU66" i="7"/>
  <c r="MG66" i="7"/>
  <c r="MS66" i="7"/>
  <c r="NE66" i="7"/>
  <c r="IC66" i="7"/>
  <c r="NQ66" i="7"/>
  <c r="IO66" i="7"/>
  <c r="OC66" i="7"/>
  <c r="HZ54" i="7"/>
  <c r="IL54" i="7"/>
  <c r="IX54" i="7"/>
  <c r="JJ54" i="7"/>
  <c r="JV54" i="7"/>
  <c r="KH54" i="7"/>
  <c r="KT54" i="7"/>
  <c r="LF54" i="7"/>
  <c r="LR54" i="7"/>
  <c r="MD54" i="7"/>
  <c r="MP54" i="7"/>
  <c r="NB54" i="7"/>
  <c r="NN54" i="7"/>
  <c r="NZ54" i="7"/>
  <c r="OL54" i="7"/>
  <c r="OX54" i="7"/>
  <c r="IA54" i="7"/>
  <c r="IM54" i="7"/>
  <c r="IY54" i="7"/>
  <c r="JK54" i="7"/>
  <c r="JW54" i="7"/>
  <c r="KI54" i="7"/>
  <c r="KU54" i="7"/>
  <c r="LG54" i="7"/>
  <c r="LS54" i="7"/>
  <c r="ME54" i="7"/>
  <c r="MQ54" i="7"/>
  <c r="NC54" i="7"/>
  <c r="NO54" i="7"/>
  <c r="OA54" i="7"/>
  <c r="OM54" i="7"/>
  <c r="OY54" i="7"/>
  <c r="IB54" i="7"/>
  <c r="IN54" i="7"/>
  <c r="IZ54" i="7"/>
  <c r="JL54" i="7"/>
  <c r="JX54" i="7"/>
  <c r="KJ54" i="7"/>
  <c r="KV54" i="7"/>
  <c r="LH54" i="7"/>
  <c r="LT54" i="7"/>
  <c r="MF54" i="7"/>
  <c r="MR54" i="7"/>
  <c r="ND54" i="7"/>
  <c r="NP54" i="7"/>
  <c r="OB54" i="7"/>
  <c r="ON54" i="7"/>
  <c r="OZ54" i="7"/>
  <c r="IC54" i="7"/>
  <c r="IO54" i="7"/>
  <c r="JA54" i="7"/>
  <c r="JM54" i="7"/>
  <c r="JY54" i="7"/>
  <c r="KK54" i="7"/>
  <c r="KW54" i="7"/>
  <c r="LI54" i="7"/>
  <c r="LU54" i="7"/>
  <c r="MG54" i="7"/>
  <c r="MS54" i="7"/>
  <c r="NE54" i="7"/>
  <c r="NQ54" i="7"/>
  <c r="OC54" i="7"/>
  <c r="OO54" i="7"/>
  <c r="PA54" i="7"/>
  <c r="HR54" i="7"/>
  <c r="ID54" i="7"/>
  <c r="IP54" i="7"/>
  <c r="JB54" i="7"/>
  <c r="JN54" i="7"/>
  <c r="JZ54" i="7"/>
  <c r="KL54" i="7"/>
  <c r="KX54" i="7"/>
  <c r="LJ54" i="7"/>
  <c r="LV54" i="7"/>
  <c r="MH54" i="7"/>
  <c r="MT54" i="7"/>
  <c r="NF54" i="7"/>
  <c r="NR54" i="7"/>
  <c r="OD54" i="7"/>
  <c r="OP54" i="7"/>
  <c r="PB54" i="7"/>
  <c r="HS54" i="7"/>
  <c r="IE54" i="7"/>
  <c r="IQ54" i="7"/>
  <c r="JC54" i="7"/>
  <c r="JO54" i="7"/>
  <c r="KA54" i="7"/>
  <c r="KM54" i="7"/>
  <c r="KY54" i="7"/>
  <c r="LK54" i="7"/>
  <c r="LW54" i="7"/>
  <c r="MI54" i="7"/>
  <c r="MU54" i="7"/>
  <c r="NG54" i="7"/>
  <c r="NS54" i="7"/>
  <c r="OE54" i="7"/>
  <c r="OQ54" i="7"/>
  <c r="PC54" i="7"/>
  <c r="HT54" i="7"/>
  <c r="IF54" i="7"/>
  <c r="IR54" i="7"/>
  <c r="JD54" i="7"/>
  <c r="JP54" i="7"/>
  <c r="KB54" i="7"/>
  <c r="KN54" i="7"/>
  <c r="KZ54" i="7"/>
  <c r="LL54" i="7"/>
  <c r="LX54" i="7"/>
  <c r="MJ54" i="7"/>
  <c r="MV54" i="7"/>
  <c r="NH54" i="7"/>
  <c r="NT54" i="7"/>
  <c r="OF54" i="7"/>
  <c r="OR54" i="7"/>
  <c r="PD54" i="7"/>
  <c r="HU54" i="7"/>
  <c r="IG54" i="7"/>
  <c r="IS54" i="7"/>
  <c r="JE54" i="7"/>
  <c r="JQ54" i="7"/>
  <c r="KC54" i="7"/>
  <c r="KO54" i="7"/>
  <c r="LA54" i="7"/>
  <c r="LM54" i="7"/>
  <c r="LY54" i="7"/>
  <c r="MK54" i="7"/>
  <c r="MW54" i="7"/>
  <c r="NI54" i="7"/>
  <c r="NU54" i="7"/>
  <c r="OG54" i="7"/>
  <c r="OS54" i="7"/>
  <c r="PE54" i="7"/>
  <c r="HV54" i="7"/>
  <c r="IH54" i="7"/>
  <c r="IT54" i="7"/>
  <c r="JF54" i="7"/>
  <c r="JR54" i="7"/>
  <c r="KD54" i="7"/>
  <c r="KP54" i="7"/>
  <c r="LB54" i="7"/>
  <c r="LN54" i="7"/>
  <c r="LZ54" i="7"/>
  <c r="ML54" i="7"/>
  <c r="MX54" i="7"/>
  <c r="NJ54" i="7"/>
  <c r="NV54" i="7"/>
  <c r="OH54" i="7"/>
  <c r="OT54" i="7"/>
  <c r="PF54" i="7"/>
  <c r="HW54" i="7"/>
  <c r="II54" i="7"/>
  <c r="IU54" i="7"/>
  <c r="JG54" i="7"/>
  <c r="JS54" i="7"/>
  <c r="KE54" i="7"/>
  <c r="KQ54" i="7"/>
  <c r="LC54" i="7"/>
  <c r="LO54" i="7"/>
  <c r="MA54" i="7"/>
  <c r="MM54" i="7"/>
  <c r="MY54" i="7"/>
  <c r="NK54" i="7"/>
  <c r="NW54" i="7"/>
  <c r="OI54" i="7"/>
  <c r="OU54" i="7"/>
  <c r="PG54" i="7"/>
  <c r="HX54" i="7"/>
  <c r="IJ54" i="7"/>
  <c r="IV54" i="7"/>
  <c r="JH54" i="7"/>
  <c r="JT54" i="7"/>
  <c r="KF54" i="7"/>
  <c r="KR54" i="7"/>
  <c r="LD54" i="7"/>
  <c r="LP54" i="7"/>
  <c r="MB54" i="7"/>
  <c r="MN54" i="7"/>
  <c r="MZ54" i="7"/>
  <c r="NL54" i="7"/>
  <c r="NX54" i="7"/>
  <c r="OJ54" i="7"/>
  <c r="OV54" i="7"/>
  <c r="PH54" i="7"/>
  <c r="JI54" i="7"/>
  <c r="OW54" i="7"/>
  <c r="JU54" i="7"/>
  <c r="PI54" i="7"/>
  <c r="KG54" i="7"/>
  <c r="KS54" i="7"/>
  <c r="LE54" i="7"/>
  <c r="LQ54" i="7"/>
  <c r="MC54" i="7"/>
  <c r="MO54" i="7"/>
  <c r="NA54" i="7"/>
  <c r="HY54" i="7"/>
  <c r="NM54" i="7"/>
  <c r="IK54" i="7"/>
  <c r="NY54" i="7"/>
  <c r="IW54" i="7"/>
  <c r="OK54" i="7"/>
  <c r="HZ42" i="7"/>
  <c r="IL42" i="7"/>
  <c r="IX42" i="7"/>
  <c r="JJ42" i="7"/>
  <c r="JV42" i="7"/>
  <c r="KH42" i="7"/>
  <c r="KT42" i="7"/>
  <c r="LF42" i="7"/>
  <c r="LR42" i="7"/>
  <c r="MD42" i="7"/>
  <c r="MP42" i="7"/>
  <c r="NB42" i="7"/>
  <c r="NN42" i="7"/>
  <c r="NZ42" i="7"/>
  <c r="OL42" i="7"/>
  <c r="OX42" i="7"/>
  <c r="IA42" i="7"/>
  <c r="IM42" i="7"/>
  <c r="IY42" i="7"/>
  <c r="JK42" i="7"/>
  <c r="JW42" i="7"/>
  <c r="KI42" i="7"/>
  <c r="KU42" i="7"/>
  <c r="LG42" i="7"/>
  <c r="LS42" i="7"/>
  <c r="ME42" i="7"/>
  <c r="MQ42" i="7"/>
  <c r="NC42" i="7"/>
  <c r="NO42" i="7"/>
  <c r="OA42" i="7"/>
  <c r="OM42" i="7"/>
  <c r="OY42" i="7"/>
  <c r="IB42" i="7"/>
  <c r="IN42" i="7"/>
  <c r="IZ42" i="7"/>
  <c r="JL42" i="7"/>
  <c r="JX42" i="7"/>
  <c r="KJ42" i="7"/>
  <c r="KV42" i="7"/>
  <c r="LH42" i="7"/>
  <c r="LT42" i="7"/>
  <c r="MF42" i="7"/>
  <c r="MR42" i="7"/>
  <c r="ND42" i="7"/>
  <c r="NP42" i="7"/>
  <c r="OB42" i="7"/>
  <c r="ON42" i="7"/>
  <c r="OZ42" i="7"/>
  <c r="IC42" i="7"/>
  <c r="IO42" i="7"/>
  <c r="JA42" i="7"/>
  <c r="JM42" i="7"/>
  <c r="JY42" i="7"/>
  <c r="KK42" i="7"/>
  <c r="KW42" i="7"/>
  <c r="LI42" i="7"/>
  <c r="LU42" i="7"/>
  <c r="MG42" i="7"/>
  <c r="MS42" i="7"/>
  <c r="NE42" i="7"/>
  <c r="NQ42" i="7"/>
  <c r="OC42" i="7"/>
  <c r="OO42" i="7"/>
  <c r="PA42" i="7"/>
  <c r="HR42" i="7"/>
  <c r="ID42" i="7"/>
  <c r="IP42" i="7"/>
  <c r="JB42" i="7"/>
  <c r="JN42" i="7"/>
  <c r="JZ42" i="7"/>
  <c r="KL42" i="7"/>
  <c r="KX42" i="7"/>
  <c r="LJ42" i="7"/>
  <c r="LV42" i="7"/>
  <c r="MH42" i="7"/>
  <c r="MT42" i="7"/>
  <c r="NF42" i="7"/>
  <c r="NR42" i="7"/>
  <c r="OD42" i="7"/>
  <c r="OP42" i="7"/>
  <c r="PB42" i="7"/>
  <c r="HT42" i="7"/>
  <c r="IF42" i="7"/>
  <c r="IR42" i="7"/>
  <c r="JD42" i="7"/>
  <c r="JP42" i="7"/>
  <c r="KB42" i="7"/>
  <c r="KN42" i="7"/>
  <c r="KZ42" i="7"/>
  <c r="LL42" i="7"/>
  <c r="LX42" i="7"/>
  <c r="MJ42" i="7"/>
  <c r="MV42" i="7"/>
  <c r="NH42" i="7"/>
  <c r="NT42" i="7"/>
  <c r="OF42" i="7"/>
  <c r="OR42" i="7"/>
  <c r="PD42" i="7"/>
  <c r="HU42" i="7"/>
  <c r="IG42" i="7"/>
  <c r="IS42" i="7"/>
  <c r="JE42" i="7"/>
  <c r="JQ42" i="7"/>
  <c r="KC42" i="7"/>
  <c r="KO42" i="7"/>
  <c r="LA42" i="7"/>
  <c r="LM42" i="7"/>
  <c r="LY42" i="7"/>
  <c r="MK42" i="7"/>
  <c r="MW42" i="7"/>
  <c r="NI42" i="7"/>
  <c r="NU42" i="7"/>
  <c r="OG42" i="7"/>
  <c r="OS42" i="7"/>
  <c r="PE42" i="7"/>
  <c r="HX42" i="7"/>
  <c r="IJ42" i="7"/>
  <c r="IV42" i="7"/>
  <c r="JH42" i="7"/>
  <c r="JT42" i="7"/>
  <c r="KF42" i="7"/>
  <c r="KR42" i="7"/>
  <c r="LD42" i="7"/>
  <c r="LP42" i="7"/>
  <c r="MB42" i="7"/>
  <c r="MN42" i="7"/>
  <c r="MZ42" i="7"/>
  <c r="NL42" i="7"/>
  <c r="NX42" i="7"/>
  <c r="OJ42" i="7"/>
  <c r="OV42" i="7"/>
  <c r="PH42" i="7"/>
  <c r="HY42" i="7"/>
  <c r="IK42" i="7"/>
  <c r="IW42" i="7"/>
  <c r="JI42" i="7"/>
  <c r="JU42" i="7"/>
  <c r="KG42" i="7"/>
  <c r="KS42" i="7"/>
  <c r="LE42" i="7"/>
  <c r="LQ42" i="7"/>
  <c r="MC42" i="7"/>
  <c r="MO42" i="7"/>
  <c r="NA42" i="7"/>
  <c r="NM42" i="7"/>
  <c r="NY42" i="7"/>
  <c r="HV42" i="7"/>
  <c r="JR42" i="7"/>
  <c r="LN42" i="7"/>
  <c r="NJ42" i="7"/>
  <c r="OW42" i="7"/>
  <c r="HW42" i="7"/>
  <c r="JS42" i="7"/>
  <c r="LO42" i="7"/>
  <c r="NK42" i="7"/>
  <c r="PC42" i="7"/>
  <c r="IE42" i="7"/>
  <c r="KA42" i="7"/>
  <c r="LW42" i="7"/>
  <c r="NS42" i="7"/>
  <c r="PF42" i="7"/>
  <c r="IH42" i="7"/>
  <c r="KD42" i="7"/>
  <c r="LZ42" i="7"/>
  <c r="NV42" i="7"/>
  <c r="PG42" i="7"/>
  <c r="II42" i="7"/>
  <c r="KE42" i="7"/>
  <c r="MA42" i="7"/>
  <c r="NW42" i="7"/>
  <c r="PI42" i="7"/>
  <c r="IQ42" i="7"/>
  <c r="KM42" i="7"/>
  <c r="MI42" i="7"/>
  <c r="OE42" i="7"/>
  <c r="IT42" i="7"/>
  <c r="KP42" i="7"/>
  <c r="ML42" i="7"/>
  <c r="OH42" i="7"/>
  <c r="IU42" i="7"/>
  <c r="KQ42" i="7"/>
  <c r="MM42" i="7"/>
  <c r="OI42" i="7"/>
  <c r="JC42" i="7"/>
  <c r="KY42" i="7"/>
  <c r="MU42" i="7"/>
  <c r="OK42" i="7"/>
  <c r="JF42" i="7"/>
  <c r="LB42" i="7"/>
  <c r="MX42" i="7"/>
  <c r="OQ42" i="7"/>
  <c r="OU42" i="7"/>
  <c r="HS42" i="7"/>
  <c r="JG42" i="7"/>
  <c r="JO42" i="7"/>
  <c r="LC42" i="7"/>
  <c r="LK42" i="7"/>
  <c r="MY42" i="7"/>
  <c r="NG42" i="7"/>
  <c r="OT42" i="7"/>
  <c r="HU30" i="7"/>
  <c r="IG30" i="7"/>
  <c r="IS30" i="7"/>
  <c r="JE30" i="7"/>
  <c r="JQ30" i="7"/>
  <c r="KC30" i="7"/>
  <c r="KO30" i="7"/>
  <c r="LA30" i="7"/>
  <c r="LM30" i="7"/>
  <c r="LY30" i="7"/>
  <c r="MK30" i="7"/>
  <c r="MW30" i="7"/>
  <c r="NI30" i="7"/>
  <c r="NU30" i="7"/>
  <c r="OG30" i="7"/>
  <c r="OS30" i="7"/>
  <c r="PE30" i="7"/>
  <c r="HV30" i="7"/>
  <c r="IH30" i="7"/>
  <c r="IT30" i="7"/>
  <c r="JF30" i="7"/>
  <c r="JR30" i="7"/>
  <c r="KD30" i="7"/>
  <c r="KP30" i="7"/>
  <c r="LB30" i="7"/>
  <c r="LN30" i="7"/>
  <c r="LZ30" i="7"/>
  <c r="ML30" i="7"/>
  <c r="MX30" i="7"/>
  <c r="NJ30" i="7"/>
  <c r="NV30" i="7"/>
  <c r="OH30" i="7"/>
  <c r="OT30" i="7"/>
  <c r="PF30" i="7"/>
  <c r="HW30" i="7"/>
  <c r="II30" i="7"/>
  <c r="IU30" i="7"/>
  <c r="JG30" i="7"/>
  <c r="JS30" i="7"/>
  <c r="KE30" i="7"/>
  <c r="KQ30" i="7"/>
  <c r="LC30" i="7"/>
  <c r="LO30" i="7"/>
  <c r="MA30" i="7"/>
  <c r="MM30" i="7"/>
  <c r="MY30" i="7"/>
  <c r="NK30" i="7"/>
  <c r="NW30" i="7"/>
  <c r="OI30" i="7"/>
  <c r="OU30" i="7"/>
  <c r="PG30" i="7"/>
  <c r="HX30" i="7"/>
  <c r="IJ30" i="7"/>
  <c r="IV30" i="7"/>
  <c r="JH30" i="7"/>
  <c r="JT30" i="7"/>
  <c r="KF30" i="7"/>
  <c r="KR30" i="7"/>
  <c r="LD30" i="7"/>
  <c r="LP30" i="7"/>
  <c r="MB30" i="7"/>
  <c r="MN30" i="7"/>
  <c r="MZ30" i="7"/>
  <c r="NL30" i="7"/>
  <c r="NX30" i="7"/>
  <c r="OJ30" i="7"/>
  <c r="OV30" i="7"/>
  <c r="PH30" i="7"/>
  <c r="HY30" i="7"/>
  <c r="IK30" i="7"/>
  <c r="IW30" i="7"/>
  <c r="JI30" i="7"/>
  <c r="JU30" i="7"/>
  <c r="KG30" i="7"/>
  <c r="KS30" i="7"/>
  <c r="LE30" i="7"/>
  <c r="LQ30" i="7"/>
  <c r="MC30" i="7"/>
  <c r="MO30" i="7"/>
  <c r="NA30" i="7"/>
  <c r="NM30" i="7"/>
  <c r="NY30" i="7"/>
  <c r="OK30" i="7"/>
  <c r="OW30" i="7"/>
  <c r="PI30" i="7"/>
  <c r="HZ30" i="7"/>
  <c r="IL30" i="7"/>
  <c r="IX30" i="7"/>
  <c r="JJ30" i="7"/>
  <c r="JV30" i="7"/>
  <c r="KH30" i="7"/>
  <c r="KT30" i="7"/>
  <c r="LF30" i="7"/>
  <c r="LR30" i="7"/>
  <c r="MD30" i="7"/>
  <c r="MP30" i="7"/>
  <c r="NB30" i="7"/>
  <c r="NN30" i="7"/>
  <c r="NZ30" i="7"/>
  <c r="OL30" i="7"/>
  <c r="OX30" i="7"/>
  <c r="IA30" i="7"/>
  <c r="IM30" i="7"/>
  <c r="IY30" i="7"/>
  <c r="JK30" i="7"/>
  <c r="JW30" i="7"/>
  <c r="KI30" i="7"/>
  <c r="KU30" i="7"/>
  <c r="LG30" i="7"/>
  <c r="LS30" i="7"/>
  <c r="ME30" i="7"/>
  <c r="MQ30" i="7"/>
  <c r="NC30" i="7"/>
  <c r="NO30" i="7"/>
  <c r="OA30" i="7"/>
  <c r="OM30" i="7"/>
  <c r="OY30" i="7"/>
  <c r="IB30" i="7"/>
  <c r="IN30" i="7"/>
  <c r="IZ30" i="7"/>
  <c r="JL30" i="7"/>
  <c r="JX30" i="7"/>
  <c r="KJ30" i="7"/>
  <c r="KV30" i="7"/>
  <c r="LH30" i="7"/>
  <c r="LT30" i="7"/>
  <c r="MF30" i="7"/>
  <c r="MR30" i="7"/>
  <c r="ND30" i="7"/>
  <c r="NP30" i="7"/>
  <c r="OB30" i="7"/>
  <c r="ON30" i="7"/>
  <c r="OZ30" i="7"/>
  <c r="IC30" i="7"/>
  <c r="IO30" i="7"/>
  <c r="JA30" i="7"/>
  <c r="JM30" i="7"/>
  <c r="JY30" i="7"/>
  <c r="KK30" i="7"/>
  <c r="KW30" i="7"/>
  <c r="LI30" i="7"/>
  <c r="LU30" i="7"/>
  <c r="MG30" i="7"/>
  <c r="MS30" i="7"/>
  <c r="NE30" i="7"/>
  <c r="NQ30" i="7"/>
  <c r="OC30" i="7"/>
  <c r="OO30" i="7"/>
  <c r="PA30" i="7"/>
  <c r="HS30" i="7"/>
  <c r="IE30" i="7"/>
  <c r="IQ30" i="7"/>
  <c r="JC30" i="7"/>
  <c r="JO30" i="7"/>
  <c r="KA30" i="7"/>
  <c r="KM30" i="7"/>
  <c r="KY30" i="7"/>
  <c r="LK30" i="7"/>
  <c r="LW30" i="7"/>
  <c r="MI30" i="7"/>
  <c r="MU30" i="7"/>
  <c r="NG30" i="7"/>
  <c r="NS30" i="7"/>
  <c r="OE30" i="7"/>
  <c r="OQ30" i="7"/>
  <c r="PC30" i="7"/>
  <c r="HT30" i="7"/>
  <c r="IF30" i="7"/>
  <c r="IR30" i="7"/>
  <c r="JD30" i="7"/>
  <c r="JP30" i="7"/>
  <c r="KB30" i="7"/>
  <c r="KN30" i="7"/>
  <c r="KZ30" i="7"/>
  <c r="LL30" i="7"/>
  <c r="LX30" i="7"/>
  <c r="MJ30" i="7"/>
  <c r="MV30" i="7"/>
  <c r="NH30" i="7"/>
  <c r="NT30" i="7"/>
  <c r="OF30" i="7"/>
  <c r="OR30" i="7"/>
  <c r="PD30" i="7"/>
  <c r="IP30" i="7"/>
  <c r="OD30" i="7"/>
  <c r="JB30" i="7"/>
  <c r="OP30" i="7"/>
  <c r="JN30" i="7"/>
  <c r="PB30" i="7"/>
  <c r="JZ30" i="7"/>
  <c r="KL30" i="7"/>
  <c r="KX30" i="7"/>
  <c r="LJ30" i="7"/>
  <c r="LV30" i="7"/>
  <c r="MH30" i="7"/>
  <c r="ID30" i="7"/>
  <c r="NR30" i="7"/>
  <c r="HR30" i="7"/>
  <c r="MT30" i="7"/>
  <c r="NF30" i="7"/>
  <c r="HZ18" i="7"/>
  <c r="IL18" i="7"/>
  <c r="IX18" i="7"/>
  <c r="JJ18" i="7"/>
  <c r="JV18" i="7"/>
  <c r="KH18" i="7"/>
  <c r="KT18" i="7"/>
  <c r="LF18" i="7"/>
  <c r="LR18" i="7"/>
  <c r="MD18" i="7"/>
  <c r="MP18" i="7"/>
  <c r="NB18" i="7"/>
  <c r="NN18" i="7"/>
  <c r="NZ18" i="7"/>
  <c r="OL18" i="7"/>
  <c r="OX18" i="7"/>
  <c r="IA18" i="7"/>
  <c r="IM18" i="7"/>
  <c r="IY18" i="7"/>
  <c r="JK18" i="7"/>
  <c r="JW18" i="7"/>
  <c r="KI18" i="7"/>
  <c r="KU18" i="7"/>
  <c r="LG18" i="7"/>
  <c r="LS18" i="7"/>
  <c r="ME18" i="7"/>
  <c r="MQ18" i="7"/>
  <c r="NC18" i="7"/>
  <c r="NO18" i="7"/>
  <c r="OA18" i="7"/>
  <c r="OM18" i="7"/>
  <c r="OY18" i="7"/>
  <c r="IC18" i="7"/>
  <c r="IO18" i="7"/>
  <c r="JA18" i="7"/>
  <c r="JM18" i="7"/>
  <c r="JY18" i="7"/>
  <c r="KK18" i="7"/>
  <c r="KW18" i="7"/>
  <c r="LI18" i="7"/>
  <c r="LU18" i="7"/>
  <c r="MG18" i="7"/>
  <c r="MS18" i="7"/>
  <c r="NE18" i="7"/>
  <c r="NQ18" i="7"/>
  <c r="OC18" i="7"/>
  <c r="OO18" i="7"/>
  <c r="PA18" i="7"/>
  <c r="HR18" i="7"/>
  <c r="ID18" i="7"/>
  <c r="IP18" i="7"/>
  <c r="JB18" i="7"/>
  <c r="JN18" i="7"/>
  <c r="JZ18" i="7"/>
  <c r="KL18" i="7"/>
  <c r="KX18" i="7"/>
  <c r="LJ18" i="7"/>
  <c r="LV18" i="7"/>
  <c r="MH18" i="7"/>
  <c r="MT18" i="7"/>
  <c r="NF18" i="7"/>
  <c r="NR18" i="7"/>
  <c r="OD18" i="7"/>
  <c r="OP18" i="7"/>
  <c r="PB18" i="7"/>
  <c r="HS18" i="7"/>
  <c r="IE18" i="7"/>
  <c r="IQ18" i="7"/>
  <c r="JC18" i="7"/>
  <c r="JO18" i="7"/>
  <c r="KA18" i="7"/>
  <c r="KM18" i="7"/>
  <c r="KY18" i="7"/>
  <c r="LK18" i="7"/>
  <c r="LW18" i="7"/>
  <c r="MI18" i="7"/>
  <c r="MU18" i="7"/>
  <c r="NG18" i="7"/>
  <c r="NS18" i="7"/>
  <c r="OE18" i="7"/>
  <c r="OQ18" i="7"/>
  <c r="PC18" i="7"/>
  <c r="HT18" i="7"/>
  <c r="IF18" i="7"/>
  <c r="IR18" i="7"/>
  <c r="JD18" i="7"/>
  <c r="JP18" i="7"/>
  <c r="KB18" i="7"/>
  <c r="KN18" i="7"/>
  <c r="KZ18" i="7"/>
  <c r="LL18" i="7"/>
  <c r="LX18" i="7"/>
  <c r="MJ18" i="7"/>
  <c r="MV18" i="7"/>
  <c r="NH18" i="7"/>
  <c r="NT18" i="7"/>
  <c r="OF18" i="7"/>
  <c r="OR18" i="7"/>
  <c r="PD18" i="7"/>
  <c r="HU18" i="7"/>
  <c r="IG18" i="7"/>
  <c r="IS18" i="7"/>
  <c r="JE18" i="7"/>
  <c r="JQ18" i="7"/>
  <c r="KC18" i="7"/>
  <c r="KO18" i="7"/>
  <c r="LA18" i="7"/>
  <c r="LM18" i="7"/>
  <c r="LY18" i="7"/>
  <c r="MK18" i="7"/>
  <c r="MW18" i="7"/>
  <c r="NI18" i="7"/>
  <c r="NU18" i="7"/>
  <c r="OG18" i="7"/>
  <c r="OS18" i="7"/>
  <c r="PE18" i="7"/>
  <c r="HV18" i="7"/>
  <c r="IH18" i="7"/>
  <c r="IT18" i="7"/>
  <c r="JF18" i="7"/>
  <c r="JR18" i="7"/>
  <c r="KD18" i="7"/>
  <c r="KP18" i="7"/>
  <c r="LB18" i="7"/>
  <c r="LN18" i="7"/>
  <c r="LZ18" i="7"/>
  <c r="ML18" i="7"/>
  <c r="MX18" i="7"/>
  <c r="NJ18" i="7"/>
  <c r="NV18" i="7"/>
  <c r="OH18" i="7"/>
  <c r="OT18" i="7"/>
  <c r="PF18" i="7"/>
  <c r="IK18" i="7"/>
  <c r="JU18" i="7"/>
  <c r="LE18" i="7"/>
  <c r="MO18" i="7"/>
  <c r="NY18" i="7"/>
  <c r="PI18" i="7"/>
  <c r="IN18" i="7"/>
  <c r="JX18" i="7"/>
  <c r="LH18" i="7"/>
  <c r="MR18" i="7"/>
  <c r="OB18" i="7"/>
  <c r="IV18" i="7"/>
  <c r="KF18" i="7"/>
  <c r="LP18" i="7"/>
  <c r="MZ18" i="7"/>
  <c r="OJ18" i="7"/>
  <c r="IW18" i="7"/>
  <c r="KG18" i="7"/>
  <c r="LQ18" i="7"/>
  <c r="NA18" i="7"/>
  <c r="OK18" i="7"/>
  <c r="IZ18" i="7"/>
  <c r="KJ18" i="7"/>
  <c r="LT18" i="7"/>
  <c r="ND18" i="7"/>
  <c r="ON18" i="7"/>
  <c r="HW18" i="7"/>
  <c r="JG18" i="7"/>
  <c r="KQ18" i="7"/>
  <c r="MA18" i="7"/>
  <c r="NK18" i="7"/>
  <c r="OU18" i="7"/>
  <c r="HX18" i="7"/>
  <c r="JH18" i="7"/>
  <c r="KR18" i="7"/>
  <c r="MB18" i="7"/>
  <c r="NL18" i="7"/>
  <c r="OV18" i="7"/>
  <c r="II18" i="7"/>
  <c r="JS18" i="7"/>
  <c r="LC18" i="7"/>
  <c r="MM18" i="7"/>
  <c r="NW18" i="7"/>
  <c r="PG18" i="7"/>
  <c r="LD18" i="7"/>
  <c r="PH18" i="7"/>
  <c r="LO18" i="7"/>
  <c r="HY18" i="7"/>
  <c r="MC18" i="7"/>
  <c r="IB18" i="7"/>
  <c r="MF18" i="7"/>
  <c r="IJ18" i="7"/>
  <c r="MN18" i="7"/>
  <c r="IU18" i="7"/>
  <c r="MY18" i="7"/>
  <c r="JL18" i="7"/>
  <c r="NP18" i="7"/>
  <c r="JT18" i="7"/>
  <c r="NX18" i="7"/>
  <c r="OW18" i="7"/>
  <c r="OZ18" i="7"/>
  <c r="JI18" i="7"/>
  <c r="NM18" i="7"/>
  <c r="OI18" i="7"/>
  <c r="KE18" i="7"/>
  <c r="KS18" i="7"/>
  <c r="KV18" i="7"/>
  <c r="HX68" i="7"/>
  <c r="IJ68" i="7"/>
  <c r="IV68" i="7"/>
  <c r="JH68" i="7"/>
  <c r="JT68" i="7"/>
  <c r="KF68" i="7"/>
  <c r="KR68" i="7"/>
  <c r="LD68" i="7"/>
  <c r="LP68" i="7"/>
  <c r="MB68" i="7"/>
  <c r="MN68" i="7"/>
  <c r="MZ68" i="7"/>
  <c r="NL68" i="7"/>
  <c r="NX68" i="7"/>
  <c r="OJ68" i="7"/>
  <c r="OV68" i="7"/>
  <c r="PH68" i="7"/>
  <c r="HY68" i="7"/>
  <c r="IK68" i="7"/>
  <c r="IW68" i="7"/>
  <c r="JI68" i="7"/>
  <c r="JU68" i="7"/>
  <c r="KG68" i="7"/>
  <c r="KS68" i="7"/>
  <c r="LE68" i="7"/>
  <c r="LQ68" i="7"/>
  <c r="MC68" i="7"/>
  <c r="MO68" i="7"/>
  <c r="NA68" i="7"/>
  <c r="NM68" i="7"/>
  <c r="NY68" i="7"/>
  <c r="OK68" i="7"/>
  <c r="OW68" i="7"/>
  <c r="PI68" i="7"/>
  <c r="HZ68" i="7"/>
  <c r="IL68" i="7"/>
  <c r="IX68" i="7"/>
  <c r="JJ68" i="7"/>
  <c r="JV68" i="7"/>
  <c r="KH68" i="7"/>
  <c r="KT68" i="7"/>
  <c r="LF68" i="7"/>
  <c r="LR68" i="7"/>
  <c r="MD68" i="7"/>
  <c r="MP68" i="7"/>
  <c r="NB68" i="7"/>
  <c r="NN68" i="7"/>
  <c r="NZ68" i="7"/>
  <c r="OL68" i="7"/>
  <c r="OX68" i="7"/>
  <c r="IA68" i="7"/>
  <c r="IM68" i="7"/>
  <c r="IY68" i="7"/>
  <c r="JK68" i="7"/>
  <c r="JW68" i="7"/>
  <c r="KI68" i="7"/>
  <c r="KU68" i="7"/>
  <c r="LG68" i="7"/>
  <c r="LS68" i="7"/>
  <c r="ME68" i="7"/>
  <c r="MQ68" i="7"/>
  <c r="NC68" i="7"/>
  <c r="NO68" i="7"/>
  <c r="OA68" i="7"/>
  <c r="OM68" i="7"/>
  <c r="OY68" i="7"/>
  <c r="IB68" i="7"/>
  <c r="IN68" i="7"/>
  <c r="IZ68" i="7"/>
  <c r="JL68" i="7"/>
  <c r="JX68" i="7"/>
  <c r="KJ68" i="7"/>
  <c r="KV68" i="7"/>
  <c r="LH68" i="7"/>
  <c r="LT68" i="7"/>
  <c r="MF68" i="7"/>
  <c r="MR68" i="7"/>
  <c r="ND68" i="7"/>
  <c r="NP68" i="7"/>
  <c r="OB68" i="7"/>
  <c r="ON68" i="7"/>
  <c r="OZ68" i="7"/>
  <c r="IC68" i="7"/>
  <c r="IO68" i="7"/>
  <c r="JA68" i="7"/>
  <c r="JM68" i="7"/>
  <c r="JY68" i="7"/>
  <c r="KK68" i="7"/>
  <c r="KW68" i="7"/>
  <c r="LI68" i="7"/>
  <c r="LU68" i="7"/>
  <c r="MG68" i="7"/>
  <c r="MS68" i="7"/>
  <c r="NE68" i="7"/>
  <c r="NQ68" i="7"/>
  <c r="OC68" i="7"/>
  <c r="OO68" i="7"/>
  <c r="PA68" i="7"/>
  <c r="HR68" i="7"/>
  <c r="ID68" i="7"/>
  <c r="IP68" i="7"/>
  <c r="JB68" i="7"/>
  <c r="JN68" i="7"/>
  <c r="JZ68" i="7"/>
  <c r="KL68" i="7"/>
  <c r="KX68" i="7"/>
  <c r="LJ68" i="7"/>
  <c r="LV68" i="7"/>
  <c r="MH68" i="7"/>
  <c r="MT68" i="7"/>
  <c r="NF68" i="7"/>
  <c r="NR68" i="7"/>
  <c r="OD68" i="7"/>
  <c r="OP68" i="7"/>
  <c r="PB68" i="7"/>
  <c r="HS68" i="7"/>
  <c r="IE68" i="7"/>
  <c r="IQ68" i="7"/>
  <c r="JC68" i="7"/>
  <c r="JO68" i="7"/>
  <c r="KA68" i="7"/>
  <c r="KM68" i="7"/>
  <c r="KY68" i="7"/>
  <c r="LK68" i="7"/>
  <c r="LW68" i="7"/>
  <c r="MI68" i="7"/>
  <c r="MU68" i="7"/>
  <c r="NG68" i="7"/>
  <c r="NS68" i="7"/>
  <c r="OE68" i="7"/>
  <c r="OQ68" i="7"/>
  <c r="PC68" i="7"/>
  <c r="HT68" i="7"/>
  <c r="IF68" i="7"/>
  <c r="IR68" i="7"/>
  <c r="JD68" i="7"/>
  <c r="JP68" i="7"/>
  <c r="KB68" i="7"/>
  <c r="KN68" i="7"/>
  <c r="KZ68" i="7"/>
  <c r="LL68" i="7"/>
  <c r="LX68" i="7"/>
  <c r="MJ68" i="7"/>
  <c r="MV68" i="7"/>
  <c r="NH68" i="7"/>
  <c r="NT68" i="7"/>
  <c r="OF68" i="7"/>
  <c r="OR68" i="7"/>
  <c r="PD68" i="7"/>
  <c r="HU68" i="7"/>
  <c r="IG68" i="7"/>
  <c r="IS68" i="7"/>
  <c r="JE68" i="7"/>
  <c r="JQ68" i="7"/>
  <c r="KC68" i="7"/>
  <c r="KO68" i="7"/>
  <c r="LA68" i="7"/>
  <c r="LM68" i="7"/>
  <c r="LY68" i="7"/>
  <c r="MK68" i="7"/>
  <c r="MW68" i="7"/>
  <c r="NI68" i="7"/>
  <c r="NU68" i="7"/>
  <c r="OG68" i="7"/>
  <c r="OS68" i="7"/>
  <c r="PE68" i="7"/>
  <c r="HV68" i="7"/>
  <c r="IH68" i="7"/>
  <c r="IT68" i="7"/>
  <c r="JF68" i="7"/>
  <c r="JR68" i="7"/>
  <c r="KD68" i="7"/>
  <c r="KP68" i="7"/>
  <c r="LB68" i="7"/>
  <c r="LN68" i="7"/>
  <c r="LZ68" i="7"/>
  <c r="ML68" i="7"/>
  <c r="MX68" i="7"/>
  <c r="NJ68" i="7"/>
  <c r="NV68" i="7"/>
  <c r="OH68" i="7"/>
  <c r="OT68" i="7"/>
  <c r="PF68" i="7"/>
  <c r="KE68" i="7"/>
  <c r="KQ68" i="7"/>
  <c r="LC68" i="7"/>
  <c r="LO68" i="7"/>
  <c r="MA68" i="7"/>
  <c r="MM68" i="7"/>
  <c r="MY68" i="7"/>
  <c r="HW68" i="7"/>
  <c r="NK68" i="7"/>
  <c r="II68" i="7"/>
  <c r="NW68" i="7"/>
  <c r="IU68" i="7"/>
  <c r="OI68" i="7"/>
  <c r="JG68" i="7"/>
  <c r="OU68" i="7"/>
  <c r="JS68" i="7"/>
  <c r="PG68" i="7"/>
  <c r="HV101" i="7"/>
  <c r="IH101" i="7"/>
  <c r="IT101" i="7"/>
  <c r="JF101" i="7"/>
  <c r="JR101" i="7"/>
  <c r="KD101" i="7"/>
  <c r="KP101" i="7"/>
  <c r="LB101" i="7"/>
  <c r="LN101" i="7"/>
  <c r="LZ101" i="7"/>
  <c r="ML101" i="7"/>
  <c r="MX101" i="7"/>
  <c r="NJ101" i="7"/>
  <c r="NV101" i="7"/>
  <c r="OH101" i="7"/>
  <c r="OT101" i="7"/>
  <c r="HW101" i="7"/>
  <c r="II101" i="7"/>
  <c r="IU101" i="7"/>
  <c r="JG101" i="7"/>
  <c r="JS101" i="7"/>
  <c r="KE101" i="7"/>
  <c r="KQ101" i="7"/>
  <c r="LC101" i="7"/>
  <c r="LO101" i="7"/>
  <c r="MA101" i="7"/>
  <c r="MM101" i="7"/>
  <c r="MY101" i="7"/>
  <c r="NK101" i="7"/>
  <c r="NW101" i="7"/>
  <c r="OI101" i="7"/>
  <c r="OU101" i="7"/>
  <c r="PG101" i="7"/>
  <c r="HX101" i="7"/>
  <c r="IJ101" i="7"/>
  <c r="IV101" i="7"/>
  <c r="JH101" i="7"/>
  <c r="JT101" i="7"/>
  <c r="KF101" i="7"/>
  <c r="KR101" i="7"/>
  <c r="LD101" i="7"/>
  <c r="LP101" i="7"/>
  <c r="MB101" i="7"/>
  <c r="MN101" i="7"/>
  <c r="MZ101" i="7"/>
  <c r="NL101" i="7"/>
  <c r="NX101" i="7"/>
  <c r="OJ101" i="7"/>
  <c r="OV101" i="7"/>
  <c r="PH101" i="7"/>
  <c r="HY101" i="7"/>
  <c r="IK101" i="7"/>
  <c r="IW101" i="7"/>
  <c r="JI101" i="7"/>
  <c r="JU101" i="7"/>
  <c r="KG101" i="7"/>
  <c r="KS101" i="7"/>
  <c r="LE101" i="7"/>
  <c r="LQ101" i="7"/>
  <c r="MC101" i="7"/>
  <c r="MO101" i="7"/>
  <c r="NA101" i="7"/>
  <c r="NM101" i="7"/>
  <c r="NY101" i="7"/>
  <c r="OK101" i="7"/>
  <c r="OW101" i="7"/>
  <c r="PI101" i="7"/>
  <c r="HZ101" i="7"/>
  <c r="IL101" i="7"/>
  <c r="IX101" i="7"/>
  <c r="JJ101" i="7"/>
  <c r="JV101" i="7"/>
  <c r="KH101" i="7"/>
  <c r="KT101" i="7"/>
  <c r="LF101" i="7"/>
  <c r="LR101" i="7"/>
  <c r="MD101" i="7"/>
  <c r="MP101" i="7"/>
  <c r="NB101" i="7"/>
  <c r="NN101" i="7"/>
  <c r="NZ101" i="7"/>
  <c r="OL101" i="7"/>
  <c r="OX101" i="7"/>
  <c r="IA101" i="7"/>
  <c r="IM101" i="7"/>
  <c r="IY101" i="7"/>
  <c r="JK101" i="7"/>
  <c r="JW101" i="7"/>
  <c r="KI101" i="7"/>
  <c r="KU101" i="7"/>
  <c r="LG101" i="7"/>
  <c r="LS101" i="7"/>
  <c r="ME101" i="7"/>
  <c r="MQ101" i="7"/>
  <c r="NC101" i="7"/>
  <c r="NO101" i="7"/>
  <c r="OA101" i="7"/>
  <c r="OM101" i="7"/>
  <c r="OY101" i="7"/>
  <c r="IB101" i="7"/>
  <c r="IN101" i="7"/>
  <c r="IZ101" i="7"/>
  <c r="JL101" i="7"/>
  <c r="JX101" i="7"/>
  <c r="KJ101" i="7"/>
  <c r="KV101" i="7"/>
  <c r="LH101" i="7"/>
  <c r="LT101" i="7"/>
  <c r="MF101" i="7"/>
  <c r="MR101" i="7"/>
  <c r="ND101" i="7"/>
  <c r="NP101" i="7"/>
  <c r="OB101" i="7"/>
  <c r="ON101" i="7"/>
  <c r="OZ101" i="7"/>
  <c r="IC101" i="7"/>
  <c r="IO101" i="7"/>
  <c r="JA101" i="7"/>
  <c r="JM101" i="7"/>
  <c r="JY101" i="7"/>
  <c r="KK101" i="7"/>
  <c r="KW101" i="7"/>
  <c r="LI101" i="7"/>
  <c r="LU101" i="7"/>
  <c r="MG101" i="7"/>
  <c r="MS101" i="7"/>
  <c r="NE101" i="7"/>
  <c r="NQ101" i="7"/>
  <c r="OC101" i="7"/>
  <c r="OO101" i="7"/>
  <c r="PA101" i="7"/>
  <c r="HR101" i="7"/>
  <c r="ID101" i="7"/>
  <c r="IP101" i="7"/>
  <c r="JB101" i="7"/>
  <c r="JN101" i="7"/>
  <c r="JZ101" i="7"/>
  <c r="KL101" i="7"/>
  <c r="KX101" i="7"/>
  <c r="LJ101" i="7"/>
  <c r="LV101" i="7"/>
  <c r="MH101" i="7"/>
  <c r="MT101" i="7"/>
  <c r="NF101" i="7"/>
  <c r="NR101" i="7"/>
  <c r="OD101" i="7"/>
  <c r="OP101" i="7"/>
  <c r="PB101" i="7"/>
  <c r="HS101" i="7"/>
  <c r="IE101" i="7"/>
  <c r="IQ101" i="7"/>
  <c r="JC101" i="7"/>
  <c r="JO101" i="7"/>
  <c r="KA101" i="7"/>
  <c r="KM101" i="7"/>
  <c r="KY101" i="7"/>
  <c r="LK101" i="7"/>
  <c r="LW101" i="7"/>
  <c r="MI101" i="7"/>
  <c r="MU101" i="7"/>
  <c r="NG101" i="7"/>
  <c r="NS101" i="7"/>
  <c r="OE101" i="7"/>
  <c r="OQ101" i="7"/>
  <c r="HT101" i="7"/>
  <c r="IF101" i="7"/>
  <c r="IR101" i="7"/>
  <c r="JD101" i="7"/>
  <c r="JP101" i="7"/>
  <c r="KB101" i="7"/>
  <c r="KN101" i="7"/>
  <c r="KZ101" i="7"/>
  <c r="LL101" i="7"/>
  <c r="LX101" i="7"/>
  <c r="MJ101" i="7"/>
  <c r="MV101" i="7"/>
  <c r="NH101" i="7"/>
  <c r="NT101" i="7"/>
  <c r="OF101" i="7"/>
  <c r="OR101" i="7"/>
  <c r="HU101" i="7"/>
  <c r="NI101" i="7"/>
  <c r="IG101" i="7"/>
  <c r="NU101" i="7"/>
  <c r="IS101" i="7"/>
  <c r="OG101" i="7"/>
  <c r="JE101" i="7"/>
  <c r="OS101" i="7"/>
  <c r="MW101" i="7"/>
  <c r="JQ101" i="7"/>
  <c r="PC101" i="7"/>
  <c r="KC101" i="7"/>
  <c r="PD101" i="7"/>
  <c r="KO101" i="7"/>
  <c r="PE101" i="7"/>
  <c r="LA101" i="7"/>
  <c r="PF101" i="7"/>
  <c r="LM101" i="7"/>
  <c r="LY101" i="7"/>
  <c r="MK101" i="7"/>
  <c r="HV89" i="7"/>
  <c r="IH89" i="7"/>
  <c r="IT89" i="7"/>
  <c r="JF89" i="7"/>
  <c r="JR89" i="7"/>
  <c r="KD89" i="7"/>
  <c r="KP89" i="7"/>
  <c r="LB89" i="7"/>
  <c r="LN89" i="7"/>
  <c r="LZ89" i="7"/>
  <c r="ML89" i="7"/>
  <c r="MX89" i="7"/>
  <c r="NJ89" i="7"/>
  <c r="NV89" i="7"/>
  <c r="OH89" i="7"/>
  <c r="OT89" i="7"/>
  <c r="PF89" i="7"/>
  <c r="HW89" i="7"/>
  <c r="II89" i="7"/>
  <c r="IU89" i="7"/>
  <c r="JG89" i="7"/>
  <c r="JS89" i="7"/>
  <c r="KE89" i="7"/>
  <c r="KQ89" i="7"/>
  <c r="LC89" i="7"/>
  <c r="LO89" i="7"/>
  <c r="MA89" i="7"/>
  <c r="MM89" i="7"/>
  <c r="MY89" i="7"/>
  <c r="NK89" i="7"/>
  <c r="NW89" i="7"/>
  <c r="OI89" i="7"/>
  <c r="OU89" i="7"/>
  <c r="PG89" i="7"/>
  <c r="HX89" i="7"/>
  <c r="IJ89" i="7"/>
  <c r="IV89" i="7"/>
  <c r="JH89" i="7"/>
  <c r="JT89" i="7"/>
  <c r="KF89" i="7"/>
  <c r="KR89" i="7"/>
  <c r="LD89" i="7"/>
  <c r="LP89" i="7"/>
  <c r="MB89" i="7"/>
  <c r="MN89" i="7"/>
  <c r="MZ89" i="7"/>
  <c r="NL89" i="7"/>
  <c r="NX89" i="7"/>
  <c r="OJ89" i="7"/>
  <c r="OV89" i="7"/>
  <c r="PH89" i="7"/>
  <c r="HY89" i="7"/>
  <c r="IK89" i="7"/>
  <c r="IW89" i="7"/>
  <c r="JI89" i="7"/>
  <c r="JU89" i="7"/>
  <c r="KG89" i="7"/>
  <c r="KS89" i="7"/>
  <c r="LE89" i="7"/>
  <c r="LQ89" i="7"/>
  <c r="MC89" i="7"/>
  <c r="MO89" i="7"/>
  <c r="NA89" i="7"/>
  <c r="NM89" i="7"/>
  <c r="NY89" i="7"/>
  <c r="OK89" i="7"/>
  <c r="OW89" i="7"/>
  <c r="PI89" i="7"/>
  <c r="HZ89" i="7"/>
  <c r="IL89" i="7"/>
  <c r="IX89" i="7"/>
  <c r="JJ89" i="7"/>
  <c r="JV89" i="7"/>
  <c r="KH89" i="7"/>
  <c r="KT89" i="7"/>
  <c r="LF89" i="7"/>
  <c r="LR89" i="7"/>
  <c r="MD89" i="7"/>
  <c r="MP89" i="7"/>
  <c r="NB89" i="7"/>
  <c r="NN89" i="7"/>
  <c r="NZ89" i="7"/>
  <c r="OL89" i="7"/>
  <c r="OX89" i="7"/>
  <c r="IA89" i="7"/>
  <c r="IM89" i="7"/>
  <c r="IY89" i="7"/>
  <c r="JK89" i="7"/>
  <c r="JW89" i="7"/>
  <c r="KI89" i="7"/>
  <c r="KU89" i="7"/>
  <c r="LG89" i="7"/>
  <c r="LS89" i="7"/>
  <c r="ME89" i="7"/>
  <c r="MQ89" i="7"/>
  <c r="NC89" i="7"/>
  <c r="NO89" i="7"/>
  <c r="OA89" i="7"/>
  <c r="OM89" i="7"/>
  <c r="OY89" i="7"/>
  <c r="IB89" i="7"/>
  <c r="IN89" i="7"/>
  <c r="IZ89" i="7"/>
  <c r="JL89" i="7"/>
  <c r="JX89" i="7"/>
  <c r="KJ89" i="7"/>
  <c r="KV89" i="7"/>
  <c r="LH89" i="7"/>
  <c r="LT89" i="7"/>
  <c r="MF89" i="7"/>
  <c r="MR89" i="7"/>
  <c r="ND89" i="7"/>
  <c r="NP89" i="7"/>
  <c r="OB89" i="7"/>
  <c r="ON89" i="7"/>
  <c r="OZ89" i="7"/>
  <c r="IC89" i="7"/>
  <c r="IO89" i="7"/>
  <c r="JA89" i="7"/>
  <c r="JM89" i="7"/>
  <c r="JY89" i="7"/>
  <c r="KK89" i="7"/>
  <c r="KW89" i="7"/>
  <c r="LI89" i="7"/>
  <c r="LU89" i="7"/>
  <c r="MG89" i="7"/>
  <c r="MS89" i="7"/>
  <c r="NE89" i="7"/>
  <c r="NQ89" i="7"/>
  <c r="OC89" i="7"/>
  <c r="OO89" i="7"/>
  <c r="PA89" i="7"/>
  <c r="HR89" i="7"/>
  <c r="ID89" i="7"/>
  <c r="IP89" i="7"/>
  <c r="JB89" i="7"/>
  <c r="JN89" i="7"/>
  <c r="JZ89" i="7"/>
  <c r="KL89" i="7"/>
  <c r="KX89" i="7"/>
  <c r="LJ89" i="7"/>
  <c r="LV89" i="7"/>
  <c r="MH89" i="7"/>
  <c r="MT89" i="7"/>
  <c r="NF89" i="7"/>
  <c r="NR89" i="7"/>
  <c r="OD89" i="7"/>
  <c r="OP89" i="7"/>
  <c r="PB89" i="7"/>
  <c r="HS89" i="7"/>
  <c r="IE89" i="7"/>
  <c r="IQ89" i="7"/>
  <c r="JC89" i="7"/>
  <c r="JO89" i="7"/>
  <c r="KA89" i="7"/>
  <c r="KM89" i="7"/>
  <c r="KY89" i="7"/>
  <c r="LK89" i="7"/>
  <c r="LW89" i="7"/>
  <c r="MI89" i="7"/>
  <c r="MU89" i="7"/>
  <c r="NG89" i="7"/>
  <c r="NS89" i="7"/>
  <c r="OE89" i="7"/>
  <c r="OQ89" i="7"/>
  <c r="PC89" i="7"/>
  <c r="HT89" i="7"/>
  <c r="IF89" i="7"/>
  <c r="IR89" i="7"/>
  <c r="JD89" i="7"/>
  <c r="JP89" i="7"/>
  <c r="KB89" i="7"/>
  <c r="KN89" i="7"/>
  <c r="KZ89" i="7"/>
  <c r="LL89" i="7"/>
  <c r="LX89" i="7"/>
  <c r="MJ89" i="7"/>
  <c r="MV89" i="7"/>
  <c r="NH89" i="7"/>
  <c r="NT89" i="7"/>
  <c r="OF89" i="7"/>
  <c r="OR89" i="7"/>
  <c r="PD89" i="7"/>
  <c r="IS89" i="7"/>
  <c r="OG89" i="7"/>
  <c r="JE89" i="7"/>
  <c r="OS89" i="7"/>
  <c r="JQ89" i="7"/>
  <c r="PE89" i="7"/>
  <c r="KC89" i="7"/>
  <c r="KO89" i="7"/>
  <c r="LA89" i="7"/>
  <c r="LM89" i="7"/>
  <c r="LY89" i="7"/>
  <c r="MK89" i="7"/>
  <c r="MW89" i="7"/>
  <c r="HU89" i="7"/>
  <c r="NI89" i="7"/>
  <c r="IG89" i="7"/>
  <c r="NU89" i="7"/>
  <c r="HW77" i="7"/>
  <c r="II77" i="7"/>
  <c r="IU77" i="7"/>
  <c r="JG77" i="7"/>
  <c r="JS77" i="7"/>
  <c r="KE77" i="7"/>
  <c r="KQ77" i="7"/>
  <c r="LC77" i="7"/>
  <c r="LO77" i="7"/>
  <c r="MA77" i="7"/>
  <c r="MM77" i="7"/>
  <c r="MY77" i="7"/>
  <c r="NK77" i="7"/>
  <c r="NW77" i="7"/>
  <c r="OI77" i="7"/>
  <c r="OU77" i="7"/>
  <c r="PG77" i="7"/>
  <c r="HX77" i="7"/>
  <c r="IJ77" i="7"/>
  <c r="IV77" i="7"/>
  <c r="JH77" i="7"/>
  <c r="JT77" i="7"/>
  <c r="KF77" i="7"/>
  <c r="KR77" i="7"/>
  <c r="LD77" i="7"/>
  <c r="LP77" i="7"/>
  <c r="MB77" i="7"/>
  <c r="MN77" i="7"/>
  <c r="MZ77" i="7"/>
  <c r="NL77" i="7"/>
  <c r="NX77" i="7"/>
  <c r="OJ77" i="7"/>
  <c r="OV77" i="7"/>
  <c r="PH77" i="7"/>
  <c r="HY77" i="7"/>
  <c r="IK77" i="7"/>
  <c r="IW77" i="7"/>
  <c r="JI77" i="7"/>
  <c r="JU77" i="7"/>
  <c r="KG77" i="7"/>
  <c r="KS77" i="7"/>
  <c r="LE77" i="7"/>
  <c r="LQ77" i="7"/>
  <c r="MC77" i="7"/>
  <c r="MO77" i="7"/>
  <c r="NA77" i="7"/>
  <c r="NM77" i="7"/>
  <c r="NY77" i="7"/>
  <c r="OK77" i="7"/>
  <c r="OW77" i="7"/>
  <c r="PI77" i="7"/>
  <c r="HZ77" i="7"/>
  <c r="IL77" i="7"/>
  <c r="IX77" i="7"/>
  <c r="JJ77" i="7"/>
  <c r="JV77" i="7"/>
  <c r="KH77" i="7"/>
  <c r="KT77" i="7"/>
  <c r="LF77" i="7"/>
  <c r="LR77" i="7"/>
  <c r="MD77" i="7"/>
  <c r="MP77" i="7"/>
  <c r="NB77" i="7"/>
  <c r="NN77" i="7"/>
  <c r="NZ77" i="7"/>
  <c r="OL77" i="7"/>
  <c r="OX77" i="7"/>
  <c r="IA77" i="7"/>
  <c r="IM77" i="7"/>
  <c r="IY77" i="7"/>
  <c r="JK77" i="7"/>
  <c r="JW77" i="7"/>
  <c r="KI77" i="7"/>
  <c r="KU77" i="7"/>
  <c r="LG77" i="7"/>
  <c r="LS77" i="7"/>
  <c r="ME77" i="7"/>
  <c r="MQ77" i="7"/>
  <c r="NC77" i="7"/>
  <c r="NO77" i="7"/>
  <c r="OA77" i="7"/>
  <c r="OM77" i="7"/>
  <c r="OY77" i="7"/>
  <c r="IB77" i="7"/>
  <c r="IN77" i="7"/>
  <c r="IZ77" i="7"/>
  <c r="JL77" i="7"/>
  <c r="JX77" i="7"/>
  <c r="KJ77" i="7"/>
  <c r="KV77" i="7"/>
  <c r="LH77" i="7"/>
  <c r="LT77" i="7"/>
  <c r="MF77" i="7"/>
  <c r="MR77" i="7"/>
  <c r="ND77" i="7"/>
  <c r="NP77" i="7"/>
  <c r="OB77" i="7"/>
  <c r="ON77" i="7"/>
  <c r="OZ77" i="7"/>
  <c r="IC77" i="7"/>
  <c r="IO77" i="7"/>
  <c r="JA77" i="7"/>
  <c r="JM77" i="7"/>
  <c r="JY77" i="7"/>
  <c r="KK77" i="7"/>
  <c r="KW77" i="7"/>
  <c r="LI77" i="7"/>
  <c r="LU77" i="7"/>
  <c r="MG77" i="7"/>
  <c r="MS77" i="7"/>
  <c r="NE77" i="7"/>
  <c r="NQ77" i="7"/>
  <c r="OC77" i="7"/>
  <c r="OO77" i="7"/>
  <c r="PA77" i="7"/>
  <c r="HR77" i="7"/>
  <c r="ID77" i="7"/>
  <c r="IP77" i="7"/>
  <c r="JB77" i="7"/>
  <c r="JN77" i="7"/>
  <c r="JZ77" i="7"/>
  <c r="KL77" i="7"/>
  <c r="KX77" i="7"/>
  <c r="LJ77" i="7"/>
  <c r="LV77" i="7"/>
  <c r="MH77" i="7"/>
  <c r="MT77" i="7"/>
  <c r="NF77" i="7"/>
  <c r="NR77" i="7"/>
  <c r="OD77" i="7"/>
  <c r="OP77" i="7"/>
  <c r="PB77" i="7"/>
  <c r="HS77" i="7"/>
  <c r="IE77" i="7"/>
  <c r="IQ77" i="7"/>
  <c r="JC77" i="7"/>
  <c r="JO77" i="7"/>
  <c r="KA77" i="7"/>
  <c r="KM77" i="7"/>
  <c r="KY77" i="7"/>
  <c r="LK77" i="7"/>
  <c r="LW77" i="7"/>
  <c r="MI77" i="7"/>
  <c r="MU77" i="7"/>
  <c r="NG77" i="7"/>
  <c r="NS77" i="7"/>
  <c r="OE77" i="7"/>
  <c r="OQ77" i="7"/>
  <c r="PC77" i="7"/>
  <c r="HT77" i="7"/>
  <c r="IF77" i="7"/>
  <c r="IR77" i="7"/>
  <c r="JD77" i="7"/>
  <c r="JP77" i="7"/>
  <c r="KB77" i="7"/>
  <c r="KN77" i="7"/>
  <c r="KZ77" i="7"/>
  <c r="LL77" i="7"/>
  <c r="LX77" i="7"/>
  <c r="MJ77" i="7"/>
  <c r="MV77" i="7"/>
  <c r="NH77" i="7"/>
  <c r="NT77" i="7"/>
  <c r="OF77" i="7"/>
  <c r="OR77" i="7"/>
  <c r="PD77" i="7"/>
  <c r="HU77" i="7"/>
  <c r="IG77" i="7"/>
  <c r="IS77" i="7"/>
  <c r="JE77" i="7"/>
  <c r="JQ77" i="7"/>
  <c r="KC77" i="7"/>
  <c r="KO77" i="7"/>
  <c r="LA77" i="7"/>
  <c r="LM77" i="7"/>
  <c r="LY77" i="7"/>
  <c r="MK77" i="7"/>
  <c r="MW77" i="7"/>
  <c r="NI77" i="7"/>
  <c r="NU77" i="7"/>
  <c r="OG77" i="7"/>
  <c r="OS77" i="7"/>
  <c r="PE77" i="7"/>
  <c r="KP77" i="7"/>
  <c r="LB77" i="7"/>
  <c r="LN77" i="7"/>
  <c r="LZ77" i="7"/>
  <c r="ML77" i="7"/>
  <c r="MX77" i="7"/>
  <c r="HV77" i="7"/>
  <c r="NJ77" i="7"/>
  <c r="IH77" i="7"/>
  <c r="NV77" i="7"/>
  <c r="IT77" i="7"/>
  <c r="OH77" i="7"/>
  <c r="JF77" i="7"/>
  <c r="OT77" i="7"/>
  <c r="JR77" i="7"/>
  <c r="PF77" i="7"/>
  <c r="KD77" i="7"/>
  <c r="HZ65" i="7"/>
  <c r="IL65" i="7"/>
  <c r="IX65" i="7"/>
  <c r="JJ65" i="7"/>
  <c r="JV65" i="7"/>
  <c r="KH65" i="7"/>
  <c r="KT65" i="7"/>
  <c r="LF65" i="7"/>
  <c r="LR65" i="7"/>
  <c r="MD65" i="7"/>
  <c r="MP65" i="7"/>
  <c r="NB65" i="7"/>
  <c r="NN65" i="7"/>
  <c r="NZ65" i="7"/>
  <c r="OL65" i="7"/>
  <c r="OX65" i="7"/>
  <c r="IA65" i="7"/>
  <c r="IM65" i="7"/>
  <c r="IY65" i="7"/>
  <c r="JK65" i="7"/>
  <c r="JW65" i="7"/>
  <c r="KI65" i="7"/>
  <c r="KU65" i="7"/>
  <c r="LG65" i="7"/>
  <c r="LS65" i="7"/>
  <c r="ME65" i="7"/>
  <c r="MQ65" i="7"/>
  <c r="NC65" i="7"/>
  <c r="NO65" i="7"/>
  <c r="OA65" i="7"/>
  <c r="OM65" i="7"/>
  <c r="OY65" i="7"/>
  <c r="IB65" i="7"/>
  <c r="IN65" i="7"/>
  <c r="IZ65" i="7"/>
  <c r="JL65" i="7"/>
  <c r="JX65" i="7"/>
  <c r="KJ65" i="7"/>
  <c r="KV65" i="7"/>
  <c r="LH65" i="7"/>
  <c r="LT65" i="7"/>
  <c r="MF65" i="7"/>
  <c r="MR65" i="7"/>
  <c r="ND65" i="7"/>
  <c r="NP65" i="7"/>
  <c r="OB65" i="7"/>
  <c r="ON65" i="7"/>
  <c r="OZ65" i="7"/>
  <c r="IC65" i="7"/>
  <c r="IO65" i="7"/>
  <c r="JA65" i="7"/>
  <c r="JM65" i="7"/>
  <c r="JY65" i="7"/>
  <c r="KK65" i="7"/>
  <c r="KW65" i="7"/>
  <c r="LI65" i="7"/>
  <c r="LU65" i="7"/>
  <c r="MG65" i="7"/>
  <c r="MS65" i="7"/>
  <c r="NE65" i="7"/>
  <c r="NQ65" i="7"/>
  <c r="OC65" i="7"/>
  <c r="OO65" i="7"/>
  <c r="PA65" i="7"/>
  <c r="HR65" i="7"/>
  <c r="ID65" i="7"/>
  <c r="IP65" i="7"/>
  <c r="JB65" i="7"/>
  <c r="JN65" i="7"/>
  <c r="JZ65" i="7"/>
  <c r="KL65" i="7"/>
  <c r="KX65" i="7"/>
  <c r="LJ65" i="7"/>
  <c r="LV65" i="7"/>
  <c r="MH65" i="7"/>
  <c r="MT65" i="7"/>
  <c r="NF65" i="7"/>
  <c r="NR65" i="7"/>
  <c r="OD65" i="7"/>
  <c r="OP65" i="7"/>
  <c r="PB65" i="7"/>
  <c r="HS65" i="7"/>
  <c r="IE65" i="7"/>
  <c r="IQ65" i="7"/>
  <c r="JC65" i="7"/>
  <c r="JO65" i="7"/>
  <c r="KA65" i="7"/>
  <c r="KM65" i="7"/>
  <c r="KY65" i="7"/>
  <c r="LK65" i="7"/>
  <c r="LW65" i="7"/>
  <c r="MI65" i="7"/>
  <c r="MU65" i="7"/>
  <c r="NG65" i="7"/>
  <c r="NS65" i="7"/>
  <c r="OE65" i="7"/>
  <c r="OQ65" i="7"/>
  <c r="PC65" i="7"/>
  <c r="HT65" i="7"/>
  <c r="IF65" i="7"/>
  <c r="IR65" i="7"/>
  <c r="JD65" i="7"/>
  <c r="JP65" i="7"/>
  <c r="KB65" i="7"/>
  <c r="KN65" i="7"/>
  <c r="KZ65" i="7"/>
  <c r="LL65" i="7"/>
  <c r="LX65" i="7"/>
  <c r="MJ65" i="7"/>
  <c r="MV65" i="7"/>
  <c r="NH65" i="7"/>
  <c r="NT65" i="7"/>
  <c r="OF65" i="7"/>
  <c r="OR65" i="7"/>
  <c r="PD65" i="7"/>
  <c r="HU65" i="7"/>
  <c r="IG65" i="7"/>
  <c r="IS65" i="7"/>
  <c r="JE65" i="7"/>
  <c r="JQ65" i="7"/>
  <c r="KC65" i="7"/>
  <c r="KO65" i="7"/>
  <c r="LA65" i="7"/>
  <c r="LM65" i="7"/>
  <c r="LY65" i="7"/>
  <c r="MK65" i="7"/>
  <c r="MW65" i="7"/>
  <c r="NI65" i="7"/>
  <c r="NU65" i="7"/>
  <c r="OG65" i="7"/>
  <c r="OS65" i="7"/>
  <c r="PE65" i="7"/>
  <c r="HV65" i="7"/>
  <c r="IH65" i="7"/>
  <c r="IT65" i="7"/>
  <c r="JF65" i="7"/>
  <c r="JR65" i="7"/>
  <c r="KD65" i="7"/>
  <c r="KP65" i="7"/>
  <c r="LB65" i="7"/>
  <c r="LN65" i="7"/>
  <c r="LZ65" i="7"/>
  <c r="ML65" i="7"/>
  <c r="MX65" i="7"/>
  <c r="NJ65" i="7"/>
  <c r="NV65" i="7"/>
  <c r="OH65" i="7"/>
  <c r="OT65" i="7"/>
  <c r="PF65" i="7"/>
  <c r="HW65" i="7"/>
  <c r="II65" i="7"/>
  <c r="IU65" i="7"/>
  <c r="JG65" i="7"/>
  <c r="JS65" i="7"/>
  <c r="KE65" i="7"/>
  <c r="KQ65" i="7"/>
  <c r="LC65" i="7"/>
  <c r="LO65" i="7"/>
  <c r="MA65" i="7"/>
  <c r="MM65" i="7"/>
  <c r="MY65" i="7"/>
  <c r="NK65" i="7"/>
  <c r="NW65" i="7"/>
  <c r="OI65" i="7"/>
  <c r="OU65" i="7"/>
  <c r="PG65" i="7"/>
  <c r="HX65" i="7"/>
  <c r="IJ65" i="7"/>
  <c r="IV65" i="7"/>
  <c r="JH65" i="7"/>
  <c r="JT65" i="7"/>
  <c r="KF65" i="7"/>
  <c r="KR65" i="7"/>
  <c r="LD65" i="7"/>
  <c r="LP65" i="7"/>
  <c r="MB65" i="7"/>
  <c r="MN65" i="7"/>
  <c r="MZ65" i="7"/>
  <c r="NL65" i="7"/>
  <c r="NX65" i="7"/>
  <c r="OJ65" i="7"/>
  <c r="OV65" i="7"/>
  <c r="PH65" i="7"/>
  <c r="LE65" i="7"/>
  <c r="LQ65" i="7"/>
  <c r="MC65" i="7"/>
  <c r="MO65" i="7"/>
  <c r="NA65" i="7"/>
  <c r="HY65" i="7"/>
  <c r="NM65" i="7"/>
  <c r="IK65" i="7"/>
  <c r="NY65" i="7"/>
  <c r="IW65" i="7"/>
  <c r="OK65" i="7"/>
  <c r="JI65" i="7"/>
  <c r="OW65" i="7"/>
  <c r="JU65" i="7"/>
  <c r="PI65" i="7"/>
  <c r="KG65" i="7"/>
  <c r="KS65" i="7"/>
  <c r="HV53" i="7"/>
  <c r="IH53" i="7"/>
  <c r="IT53" i="7"/>
  <c r="JF53" i="7"/>
  <c r="JR53" i="7"/>
  <c r="KD53" i="7"/>
  <c r="KP53" i="7"/>
  <c r="LB53" i="7"/>
  <c r="LN53" i="7"/>
  <c r="LZ53" i="7"/>
  <c r="ML53" i="7"/>
  <c r="MX53" i="7"/>
  <c r="NJ53" i="7"/>
  <c r="NV53" i="7"/>
  <c r="OH53" i="7"/>
  <c r="OT53" i="7"/>
  <c r="PF53" i="7"/>
  <c r="HW53" i="7"/>
  <c r="II53" i="7"/>
  <c r="IU53" i="7"/>
  <c r="JG53" i="7"/>
  <c r="JS53" i="7"/>
  <c r="KE53" i="7"/>
  <c r="KQ53" i="7"/>
  <c r="LC53" i="7"/>
  <c r="LO53" i="7"/>
  <c r="MA53" i="7"/>
  <c r="MM53" i="7"/>
  <c r="MY53" i="7"/>
  <c r="NK53" i="7"/>
  <c r="NW53" i="7"/>
  <c r="OI53" i="7"/>
  <c r="OU53" i="7"/>
  <c r="PG53" i="7"/>
  <c r="HX53" i="7"/>
  <c r="IJ53" i="7"/>
  <c r="IV53" i="7"/>
  <c r="JH53" i="7"/>
  <c r="JT53" i="7"/>
  <c r="KF53" i="7"/>
  <c r="KR53" i="7"/>
  <c r="LD53" i="7"/>
  <c r="LP53" i="7"/>
  <c r="MB53" i="7"/>
  <c r="MN53" i="7"/>
  <c r="MZ53" i="7"/>
  <c r="NL53" i="7"/>
  <c r="NX53" i="7"/>
  <c r="OJ53" i="7"/>
  <c r="OV53" i="7"/>
  <c r="PH53" i="7"/>
  <c r="HY53" i="7"/>
  <c r="IK53" i="7"/>
  <c r="IW53" i="7"/>
  <c r="JI53" i="7"/>
  <c r="JU53" i="7"/>
  <c r="KG53" i="7"/>
  <c r="KS53" i="7"/>
  <c r="LE53" i="7"/>
  <c r="LQ53" i="7"/>
  <c r="MC53" i="7"/>
  <c r="MO53" i="7"/>
  <c r="NA53" i="7"/>
  <c r="NM53" i="7"/>
  <c r="NY53" i="7"/>
  <c r="OK53" i="7"/>
  <c r="OW53" i="7"/>
  <c r="PI53" i="7"/>
  <c r="HZ53" i="7"/>
  <c r="IL53" i="7"/>
  <c r="IX53" i="7"/>
  <c r="JJ53" i="7"/>
  <c r="JV53" i="7"/>
  <c r="KH53" i="7"/>
  <c r="KT53" i="7"/>
  <c r="LF53" i="7"/>
  <c r="LR53" i="7"/>
  <c r="MD53" i="7"/>
  <c r="MP53" i="7"/>
  <c r="NB53" i="7"/>
  <c r="NN53" i="7"/>
  <c r="NZ53" i="7"/>
  <c r="OL53" i="7"/>
  <c r="OX53" i="7"/>
  <c r="IA53" i="7"/>
  <c r="IM53" i="7"/>
  <c r="IY53" i="7"/>
  <c r="JK53" i="7"/>
  <c r="JW53" i="7"/>
  <c r="KI53" i="7"/>
  <c r="KU53" i="7"/>
  <c r="LG53" i="7"/>
  <c r="LS53" i="7"/>
  <c r="ME53" i="7"/>
  <c r="MQ53" i="7"/>
  <c r="NC53" i="7"/>
  <c r="NO53" i="7"/>
  <c r="OA53" i="7"/>
  <c r="OM53" i="7"/>
  <c r="OY53" i="7"/>
  <c r="IB53" i="7"/>
  <c r="IN53" i="7"/>
  <c r="IZ53" i="7"/>
  <c r="JL53" i="7"/>
  <c r="JX53" i="7"/>
  <c r="KJ53" i="7"/>
  <c r="KV53" i="7"/>
  <c r="LH53" i="7"/>
  <c r="LT53" i="7"/>
  <c r="MF53" i="7"/>
  <c r="MR53" i="7"/>
  <c r="ND53" i="7"/>
  <c r="NP53" i="7"/>
  <c r="OB53" i="7"/>
  <c r="ON53" i="7"/>
  <c r="OZ53" i="7"/>
  <c r="IC53" i="7"/>
  <c r="IO53" i="7"/>
  <c r="JA53" i="7"/>
  <c r="JM53" i="7"/>
  <c r="JY53" i="7"/>
  <c r="KK53" i="7"/>
  <c r="KW53" i="7"/>
  <c r="LI53" i="7"/>
  <c r="LU53" i="7"/>
  <c r="MG53" i="7"/>
  <c r="MS53" i="7"/>
  <c r="NE53" i="7"/>
  <c r="NQ53" i="7"/>
  <c r="OC53" i="7"/>
  <c r="OO53" i="7"/>
  <c r="PA53" i="7"/>
  <c r="HR53" i="7"/>
  <c r="ID53" i="7"/>
  <c r="IP53" i="7"/>
  <c r="JB53" i="7"/>
  <c r="JN53" i="7"/>
  <c r="JZ53" i="7"/>
  <c r="KL53" i="7"/>
  <c r="KX53" i="7"/>
  <c r="LJ53" i="7"/>
  <c r="LV53" i="7"/>
  <c r="MH53" i="7"/>
  <c r="MT53" i="7"/>
  <c r="NF53" i="7"/>
  <c r="NR53" i="7"/>
  <c r="OD53" i="7"/>
  <c r="OP53" i="7"/>
  <c r="PB53" i="7"/>
  <c r="HS53" i="7"/>
  <c r="IE53" i="7"/>
  <c r="IQ53" i="7"/>
  <c r="JC53" i="7"/>
  <c r="JO53" i="7"/>
  <c r="KA53" i="7"/>
  <c r="KM53" i="7"/>
  <c r="KY53" i="7"/>
  <c r="LK53" i="7"/>
  <c r="LW53" i="7"/>
  <c r="MI53" i="7"/>
  <c r="MU53" i="7"/>
  <c r="NG53" i="7"/>
  <c r="NS53" i="7"/>
  <c r="OE53" i="7"/>
  <c r="OQ53" i="7"/>
  <c r="PC53" i="7"/>
  <c r="HT53" i="7"/>
  <c r="IF53" i="7"/>
  <c r="IR53" i="7"/>
  <c r="JD53" i="7"/>
  <c r="JP53" i="7"/>
  <c r="KB53" i="7"/>
  <c r="KN53" i="7"/>
  <c r="KZ53" i="7"/>
  <c r="LL53" i="7"/>
  <c r="LX53" i="7"/>
  <c r="MJ53" i="7"/>
  <c r="MV53" i="7"/>
  <c r="NH53" i="7"/>
  <c r="NT53" i="7"/>
  <c r="OF53" i="7"/>
  <c r="OR53" i="7"/>
  <c r="PD53" i="7"/>
  <c r="LM53" i="7"/>
  <c r="LY53" i="7"/>
  <c r="MK53" i="7"/>
  <c r="MW53" i="7"/>
  <c r="HU53" i="7"/>
  <c r="NI53" i="7"/>
  <c r="IG53" i="7"/>
  <c r="NU53" i="7"/>
  <c r="IS53" i="7"/>
  <c r="OG53" i="7"/>
  <c r="JE53" i="7"/>
  <c r="OS53" i="7"/>
  <c r="JQ53" i="7"/>
  <c r="PE53" i="7"/>
  <c r="KC53" i="7"/>
  <c r="KO53" i="7"/>
  <c r="LA53" i="7"/>
  <c r="HV41" i="7"/>
  <c r="IH41" i="7"/>
  <c r="IT41" i="7"/>
  <c r="JF41" i="7"/>
  <c r="JR41" i="7"/>
  <c r="KD41" i="7"/>
  <c r="KP41" i="7"/>
  <c r="LB41" i="7"/>
  <c r="LN41" i="7"/>
  <c r="LZ41" i="7"/>
  <c r="ML41" i="7"/>
  <c r="MX41" i="7"/>
  <c r="NJ41" i="7"/>
  <c r="NV41" i="7"/>
  <c r="OH41" i="7"/>
  <c r="OT41" i="7"/>
  <c r="PF41" i="7"/>
  <c r="HW41" i="7"/>
  <c r="II41" i="7"/>
  <c r="IU41" i="7"/>
  <c r="JG41" i="7"/>
  <c r="JS41" i="7"/>
  <c r="KE41" i="7"/>
  <c r="KQ41" i="7"/>
  <c r="LC41" i="7"/>
  <c r="LO41" i="7"/>
  <c r="MA41" i="7"/>
  <c r="MM41" i="7"/>
  <c r="MY41" i="7"/>
  <c r="NK41" i="7"/>
  <c r="NW41" i="7"/>
  <c r="OI41" i="7"/>
  <c r="OU41" i="7"/>
  <c r="PG41" i="7"/>
  <c r="HX41" i="7"/>
  <c r="IJ41" i="7"/>
  <c r="IV41" i="7"/>
  <c r="JH41" i="7"/>
  <c r="JT41" i="7"/>
  <c r="KF41" i="7"/>
  <c r="KR41" i="7"/>
  <c r="LD41" i="7"/>
  <c r="LP41" i="7"/>
  <c r="MB41" i="7"/>
  <c r="MN41" i="7"/>
  <c r="MZ41" i="7"/>
  <c r="NL41" i="7"/>
  <c r="NX41" i="7"/>
  <c r="OJ41" i="7"/>
  <c r="OV41" i="7"/>
  <c r="PH41" i="7"/>
  <c r="HY41" i="7"/>
  <c r="IK41" i="7"/>
  <c r="IW41" i="7"/>
  <c r="JI41" i="7"/>
  <c r="JU41" i="7"/>
  <c r="KG41" i="7"/>
  <c r="KS41" i="7"/>
  <c r="LE41" i="7"/>
  <c r="LQ41" i="7"/>
  <c r="MC41" i="7"/>
  <c r="MO41" i="7"/>
  <c r="NA41" i="7"/>
  <c r="NM41" i="7"/>
  <c r="NY41" i="7"/>
  <c r="OK41" i="7"/>
  <c r="OW41" i="7"/>
  <c r="PI41" i="7"/>
  <c r="HZ41" i="7"/>
  <c r="IL41" i="7"/>
  <c r="IX41" i="7"/>
  <c r="JJ41" i="7"/>
  <c r="JV41" i="7"/>
  <c r="KH41" i="7"/>
  <c r="KT41" i="7"/>
  <c r="LF41" i="7"/>
  <c r="LR41" i="7"/>
  <c r="MD41" i="7"/>
  <c r="MP41" i="7"/>
  <c r="NB41" i="7"/>
  <c r="NN41" i="7"/>
  <c r="NZ41" i="7"/>
  <c r="OL41" i="7"/>
  <c r="OX41" i="7"/>
  <c r="IB41" i="7"/>
  <c r="IN41" i="7"/>
  <c r="IZ41" i="7"/>
  <c r="JL41" i="7"/>
  <c r="JX41" i="7"/>
  <c r="KJ41" i="7"/>
  <c r="KV41" i="7"/>
  <c r="LH41" i="7"/>
  <c r="LT41" i="7"/>
  <c r="MF41" i="7"/>
  <c r="MR41" i="7"/>
  <c r="ND41" i="7"/>
  <c r="NP41" i="7"/>
  <c r="OB41" i="7"/>
  <c r="ON41" i="7"/>
  <c r="OZ41" i="7"/>
  <c r="IC41" i="7"/>
  <c r="IO41" i="7"/>
  <c r="JA41" i="7"/>
  <c r="JM41" i="7"/>
  <c r="JY41" i="7"/>
  <c r="KK41" i="7"/>
  <c r="KW41" i="7"/>
  <c r="LI41" i="7"/>
  <c r="LU41" i="7"/>
  <c r="MG41" i="7"/>
  <c r="MS41" i="7"/>
  <c r="NE41" i="7"/>
  <c r="NQ41" i="7"/>
  <c r="OC41" i="7"/>
  <c r="OO41" i="7"/>
  <c r="PA41" i="7"/>
  <c r="HT41" i="7"/>
  <c r="IF41" i="7"/>
  <c r="IR41" i="7"/>
  <c r="JD41" i="7"/>
  <c r="JP41" i="7"/>
  <c r="KB41" i="7"/>
  <c r="KN41" i="7"/>
  <c r="KZ41" i="7"/>
  <c r="LL41" i="7"/>
  <c r="LX41" i="7"/>
  <c r="MJ41" i="7"/>
  <c r="MV41" i="7"/>
  <c r="NH41" i="7"/>
  <c r="NT41" i="7"/>
  <c r="OF41" i="7"/>
  <c r="OR41" i="7"/>
  <c r="PD41" i="7"/>
  <c r="HU41" i="7"/>
  <c r="IG41" i="7"/>
  <c r="IS41" i="7"/>
  <c r="JE41" i="7"/>
  <c r="JQ41" i="7"/>
  <c r="KC41" i="7"/>
  <c r="KO41" i="7"/>
  <c r="LA41" i="7"/>
  <c r="LM41" i="7"/>
  <c r="LY41" i="7"/>
  <c r="MK41" i="7"/>
  <c r="MW41" i="7"/>
  <c r="NI41" i="7"/>
  <c r="NU41" i="7"/>
  <c r="OG41" i="7"/>
  <c r="OS41" i="7"/>
  <c r="PE41" i="7"/>
  <c r="ID41" i="7"/>
  <c r="JZ41" i="7"/>
  <c r="LV41" i="7"/>
  <c r="NR41" i="7"/>
  <c r="IE41" i="7"/>
  <c r="KA41" i="7"/>
  <c r="LW41" i="7"/>
  <c r="NS41" i="7"/>
  <c r="IM41" i="7"/>
  <c r="KI41" i="7"/>
  <c r="ME41" i="7"/>
  <c r="OA41" i="7"/>
  <c r="IP41" i="7"/>
  <c r="KL41" i="7"/>
  <c r="MH41" i="7"/>
  <c r="OD41" i="7"/>
  <c r="IQ41" i="7"/>
  <c r="KM41" i="7"/>
  <c r="MI41" i="7"/>
  <c r="OE41" i="7"/>
  <c r="IY41" i="7"/>
  <c r="KU41" i="7"/>
  <c r="MQ41" i="7"/>
  <c r="OM41" i="7"/>
  <c r="JB41" i="7"/>
  <c r="KX41" i="7"/>
  <c r="MT41" i="7"/>
  <c r="OP41" i="7"/>
  <c r="JC41" i="7"/>
  <c r="KY41" i="7"/>
  <c r="MU41" i="7"/>
  <c r="OQ41" i="7"/>
  <c r="JK41" i="7"/>
  <c r="LG41" i="7"/>
  <c r="NC41" i="7"/>
  <c r="OY41" i="7"/>
  <c r="HR41" i="7"/>
  <c r="JN41" i="7"/>
  <c r="LJ41" i="7"/>
  <c r="NF41" i="7"/>
  <c r="PB41" i="7"/>
  <c r="LS41" i="7"/>
  <c r="NG41" i="7"/>
  <c r="NO41" i="7"/>
  <c r="PC41" i="7"/>
  <c r="HS41" i="7"/>
  <c r="IA41" i="7"/>
  <c r="JO41" i="7"/>
  <c r="JW41" i="7"/>
  <c r="LK41" i="7"/>
  <c r="HX29" i="7"/>
  <c r="IJ29" i="7"/>
  <c r="IV29" i="7"/>
  <c r="JH29" i="7"/>
  <c r="JT29" i="7"/>
  <c r="KF29" i="7"/>
  <c r="KR29" i="7"/>
  <c r="LD29" i="7"/>
  <c r="LP29" i="7"/>
  <c r="MB29" i="7"/>
  <c r="MN29" i="7"/>
  <c r="HY29" i="7"/>
  <c r="IK29" i="7"/>
  <c r="IW29" i="7"/>
  <c r="JI29" i="7"/>
  <c r="JU29" i="7"/>
  <c r="KG29" i="7"/>
  <c r="KS29" i="7"/>
  <c r="LE29" i="7"/>
  <c r="LQ29" i="7"/>
  <c r="MC29" i="7"/>
  <c r="MO29" i="7"/>
  <c r="NA29" i="7"/>
  <c r="HZ29" i="7"/>
  <c r="IL29" i="7"/>
  <c r="IX29" i="7"/>
  <c r="JJ29" i="7"/>
  <c r="JV29" i="7"/>
  <c r="KH29" i="7"/>
  <c r="KT29" i="7"/>
  <c r="LF29" i="7"/>
  <c r="LR29" i="7"/>
  <c r="MD29" i="7"/>
  <c r="MP29" i="7"/>
  <c r="IB29" i="7"/>
  <c r="IN29" i="7"/>
  <c r="IZ29" i="7"/>
  <c r="JL29" i="7"/>
  <c r="JX29" i="7"/>
  <c r="KJ29" i="7"/>
  <c r="KV29" i="7"/>
  <c r="LH29" i="7"/>
  <c r="LT29" i="7"/>
  <c r="MF29" i="7"/>
  <c r="MR29" i="7"/>
  <c r="IC29" i="7"/>
  <c r="IO29" i="7"/>
  <c r="JA29" i="7"/>
  <c r="JM29" i="7"/>
  <c r="JY29" i="7"/>
  <c r="KK29" i="7"/>
  <c r="KW29" i="7"/>
  <c r="LI29" i="7"/>
  <c r="LU29" i="7"/>
  <c r="MG29" i="7"/>
  <c r="HR29" i="7"/>
  <c r="ID29" i="7"/>
  <c r="IP29" i="7"/>
  <c r="JB29" i="7"/>
  <c r="JN29" i="7"/>
  <c r="JZ29" i="7"/>
  <c r="KL29" i="7"/>
  <c r="KX29" i="7"/>
  <c r="LJ29" i="7"/>
  <c r="LV29" i="7"/>
  <c r="MH29" i="7"/>
  <c r="HV29" i="7"/>
  <c r="IH29" i="7"/>
  <c r="IT29" i="7"/>
  <c r="JF29" i="7"/>
  <c r="JR29" i="7"/>
  <c r="KD29" i="7"/>
  <c r="KP29" i="7"/>
  <c r="LB29" i="7"/>
  <c r="LN29" i="7"/>
  <c r="LZ29" i="7"/>
  <c r="ML29" i="7"/>
  <c r="IF29" i="7"/>
  <c r="JG29" i="7"/>
  <c r="KM29" i="7"/>
  <c r="LM29" i="7"/>
  <c r="MQ29" i="7"/>
  <c r="NE29" i="7"/>
  <c r="NQ29" i="7"/>
  <c r="OC29" i="7"/>
  <c r="OO29" i="7"/>
  <c r="PA29" i="7"/>
  <c r="IG29" i="7"/>
  <c r="JK29" i="7"/>
  <c r="KN29" i="7"/>
  <c r="LO29" i="7"/>
  <c r="MS29" i="7"/>
  <c r="NF29" i="7"/>
  <c r="NR29" i="7"/>
  <c r="OD29" i="7"/>
  <c r="OP29" i="7"/>
  <c r="PB29" i="7"/>
  <c r="II29" i="7"/>
  <c r="JO29" i="7"/>
  <c r="KO29" i="7"/>
  <c r="LS29" i="7"/>
  <c r="MT29" i="7"/>
  <c r="NG29" i="7"/>
  <c r="NS29" i="7"/>
  <c r="OE29" i="7"/>
  <c r="OQ29" i="7"/>
  <c r="PC29" i="7"/>
  <c r="IM29" i="7"/>
  <c r="JP29" i="7"/>
  <c r="KQ29" i="7"/>
  <c r="LW29" i="7"/>
  <c r="MU29" i="7"/>
  <c r="NH29" i="7"/>
  <c r="NT29" i="7"/>
  <c r="OF29" i="7"/>
  <c r="OR29" i="7"/>
  <c r="PD29" i="7"/>
  <c r="IQ29" i="7"/>
  <c r="JQ29" i="7"/>
  <c r="KU29" i="7"/>
  <c r="LX29" i="7"/>
  <c r="MV29" i="7"/>
  <c r="NI29" i="7"/>
  <c r="NU29" i="7"/>
  <c r="OG29" i="7"/>
  <c r="OS29" i="7"/>
  <c r="PE29" i="7"/>
  <c r="IR29" i="7"/>
  <c r="JS29" i="7"/>
  <c r="KY29" i="7"/>
  <c r="LY29" i="7"/>
  <c r="MW29" i="7"/>
  <c r="NJ29" i="7"/>
  <c r="NV29" i="7"/>
  <c r="OH29" i="7"/>
  <c r="OT29" i="7"/>
  <c r="PF29" i="7"/>
  <c r="HS29" i="7"/>
  <c r="IS29" i="7"/>
  <c r="JW29" i="7"/>
  <c r="KZ29" i="7"/>
  <c r="MA29" i="7"/>
  <c r="MX29" i="7"/>
  <c r="NK29" i="7"/>
  <c r="NW29" i="7"/>
  <c r="OI29" i="7"/>
  <c r="OU29" i="7"/>
  <c r="PG29" i="7"/>
  <c r="HT29" i="7"/>
  <c r="IU29" i="7"/>
  <c r="KA29" i="7"/>
  <c r="LA29" i="7"/>
  <c r="ME29" i="7"/>
  <c r="MY29" i="7"/>
  <c r="NL29" i="7"/>
  <c r="NX29" i="7"/>
  <c r="OJ29" i="7"/>
  <c r="OV29" i="7"/>
  <c r="PH29" i="7"/>
  <c r="HU29" i="7"/>
  <c r="IY29" i="7"/>
  <c r="KB29" i="7"/>
  <c r="LC29" i="7"/>
  <c r="MI29" i="7"/>
  <c r="MZ29" i="7"/>
  <c r="NM29" i="7"/>
  <c r="NY29" i="7"/>
  <c r="OK29" i="7"/>
  <c r="OW29" i="7"/>
  <c r="PI29" i="7"/>
  <c r="IA29" i="7"/>
  <c r="JD29" i="7"/>
  <c r="KE29" i="7"/>
  <c r="LK29" i="7"/>
  <c r="MK29" i="7"/>
  <c r="NC29" i="7"/>
  <c r="NO29" i="7"/>
  <c r="OA29" i="7"/>
  <c r="OM29" i="7"/>
  <c r="OY29" i="7"/>
  <c r="IE29" i="7"/>
  <c r="JE29" i="7"/>
  <c r="KI29" i="7"/>
  <c r="LL29" i="7"/>
  <c r="MM29" i="7"/>
  <c r="ND29" i="7"/>
  <c r="NP29" i="7"/>
  <c r="OB29" i="7"/>
  <c r="ON29" i="7"/>
  <c r="OZ29" i="7"/>
  <c r="HW29" i="7"/>
  <c r="JC29" i="7"/>
  <c r="KC29" i="7"/>
  <c r="LG29" i="7"/>
  <c r="MJ29" i="7"/>
  <c r="NB29" i="7"/>
  <c r="NN29" i="7"/>
  <c r="NZ29" i="7"/>
  <c r="OL29" i="7"/>
  <c r="OX29" i="7"/>
  <c r="IB17" i="7"/>
  <c r="IN17" i="7"/>
  <c r="IZ17" i="7"/>
  <c r="JL17" i="7"/>
  <c r="JX17" i="7"/>
  <c r="KJ17" i="7"/>
  <c r="KV17" i="7"/>
  <c r="LH17" i="7"/>
  <c r="LT17" i="7"/>
  <c r="MF17" i="7"/>
  <c r="HS17" i="7"/>
  <c r="IE17" i="7"/>
  <c r="IQ17" i="7"/>
  <c r="JC17" i="7"/>
  <c r="JO17" i="7"/>
  <c r="KA17" i="7"/>
  <c r="KM17" i="7"/>
  <c r="KY17" i="7"/>
  <c r="LK17" i="7"/>
  <c r="LW17" i="7"/>
  <c r="MI17" i="7"/>
  <c r="HT17" i="7"/>
  <c r="IF17" i="7"/>
  <c r="IR17" i="7"/>
  <c r="JD17" i="7"/>
  <c r="JP17" i="7"/>
  <c r="KB17" i="7"/>
  <c r="KN17" i="7"/>
  <c r="KZ17" i="7"/>
  <c r="LL17" i="7"/>
  <c r="LX17" i="7"/>
  <c r="HU17" i="7"/>
  <c r="IG17" i="7"/>
  <c r="IS17" i="7"/>
  <c r="JE17" i="7"/>
  <c r="JQ17" i="7"/>
  <c r="KC17" i="7"/>
  <c r="KO17" i="7"/>
  <c r="LA17" i="7"/>
  <c r="LM17" i="7"/>
  <c r="LY17" i="7"/>
  <c r="HW17" i="7"/>
  <c r="II17" i="7"/>
  <c r="IU17" i="7"/>
  <c r="JG17" i="7"/>
  <c r="JS17" i="7"/>
  <c r="KE17" i="7"/>
  <c r="KQ17" i="7"/>
  <c r="LC17" i="7"/>
  <c r="LO17" i="7"/>
  <c r="MA17" i="7"/>
  <c r="HZ17" i="7"/>
  <c r="IL17" i="7"/>
  <c r="IX17" i="7"/>
  <c r="JJ17" i="7"/>
  <c r="JV17" i="7"/>
  <c r="KH17" i="7"/>
  <c r="KT17" i="7"/>
  <c r="LF17" i="7"/>
  <c r="LR17" i="7"/>
  <c r="MD17" i="7"/>
  <c r="HY17" i="7"/>
  <c r="IW17" i="7"/>
  <c r="JU17" i="7"/>
  <c r="KS17" i="7"/>
  <c r="LQ17" i="7"/>
  <c r="ML17" i="7"/>
  <c r="MX17" i="7"/>
  <c r="NJ17" i="7"/>
  <c r="NV17" i="7"/>
  <c r="OH17" i="7"/>
  <c r="OT17" i="7"/>
  <c r="PF17" i="7"/>
  <c r="IA17" i="7"/>
  <c r="IY17" i="7"/>
  <c r="JW17" i="7"/>
  <c r="KU17" i="7"/>
  <c r="LS17" i="7"/>
  <c r="MM17" i="7"/>
  <c r="MY17" i="7"/>
  <c r="NK17" i="7"/>
  <c r="NW17" i="7"/>
  <c r="OI17" i="7"/>
  <c r="OU17" i="7"/>
  <c r="PG17" i="7"/>
  <c r="ID17" i="7"/>
  <c r="JB17" i="7"/>
  <c r="JZ17" i="7"/>
  <c r="KX17" i="7"/>
  <c r="LV17" i="7"/>
  <c r="MO17" i="7"/>
  <c r="NA17" i="7"/>
  <c r="NM17" i="7"/>
  <c r="NY17" i="7"/>
  <c r="OK17" i="7"/>
  <c r="OW17" i="7"/>
  <c r="PI17" i="7"/>
  <c r="IH17" i="7"/>
  <c r="JF17" i="7"/>
  <c r="KD17" i="7"/>
  <c r="LB17" i="7"/>
  <c r="LZ17" i="7"/>
  <c r="MP17" i="7"/>
  <c r="NB17" i="7"/>
  <c r="NN17" i="7"/>
  <c r="NZ17" i="7"/>
  <c r="OL17" i="7"/>
  <c r="OX17" i="7"/>
  <c r="IJ17" i="7"/>
  <c r="JH17" i="7"/>
  <c r="KF17" i="7"/>
  <c r="LD17" i="7"/>
  <c r="MB17" i="7"/>
  <c r="MQ17" i="7"/>
  <c r="NC17" i="7"/>
  <c r="NO17" i="7"/>
  <c r="OA17" i="7"/>
  <c r="OM17" i="7"/>
  <c r="OY17" i="7"/>
  <c r="IK17" i="7"/>
  <c r="JI17" i="7"/>
  <c r="KG17" i="7"/>
  <c r="LE17" i="7"/>
  <c r="MC17" i="7"/>
  <c r="MR17" i="7"/>
  <c r="ND17" i="7"/>
  <c r="NP17" i="7"/>
  <c r="OB17" i="7"/>
  <c r="ON17" i="7"/>
  <c r="OZ17" i="7"/>
  <c r="IM17" i="7"/>
  <c r="JK17" i="7"/>
  <c r="KI17" i="7"/>
  <c r="LG17" i="7"/>
  <c r="ME17" i="7"/>
  <c r="MS17" i="7"/>
  <c r="NE17" i="7"/>
  <c r="NQ17" i="7"/>
  <c r="OC17" i="7"/>
  <c r="OO17" i="7"/>
  <c r="PA17" i="7"/>
  <c r="IO17" i="7"/>
  <c r="JM17" i="7"/>
  <c r="KK17" i="7"/>
  <c r="LI17" i="7"/>
  <c r="MG17" i="7"/>
  <c r="MT17" i="7"/>
  <c r="NF17" i="7"/>
  <c r="NR17" i="7"/>
  <c r="OD17" i="7"/>
  <c r="OP17" i="7"/>
  <c r="PB17" i="7"/>
  <c r="IV17" i="7"/>
  <c r="LP17" i="7"/>
  <c r="NI17" i="7"/>
  <c r="OS17" i="7"/>
  <c r="JA17" i="7"/>
  <c r="LU17" i="7"/>
  <c r="NL17" i="7"/>
  <c r="OV17" i="7"/>
  <c r="JR17" i="7"/>
  <c r="MJ17" i="7"/>
  <c r="NT17" i="7"/>
  <c r="PD17" i="7"/>
  <c r="JT17" i="7"/>
  <c r="MK17" i="7"/>
  <c r="NU17" i="7"/>
  <c r="PE17" i="7"/>
  <c r="JY17" i="7"/>
  <c r="MN17" i="7"/>
  <c r="NX17" i="7"/>
  <c r="PH17" i="7"/>
  <c r="HR17" i="7"/>
  <c r="KL17" i="7"/>
  <c r="MU17" i="7"/>
  <c r="OE17" i="7"/>
  <c r="HV17" i="7"/>
  <c r="KP17" i="7"/>
  <c r="MV17" i="7"/>
  <c r="OF17" i="7"/>
  <c r="IP17" i="7"/>
  <c r="LJ17" i="7"/>
  <c r="NG17" i="7"/>
  <c r="OQ17" i="7"/>
  <c r="IT17" i="7"/>
  <c r="OR17" i="7"/>
  <c r="JN17" i="7"/>
  <c r="PC17" i="7"/>
  <c r="KR17" i="7"/>
  <c r="KW17" i="7"/>
  <c r="LN17" i="7"/>
  <c r="MH17" i="7"/>
  <c r="MZ17" i="7"/>
  <c r="NH17" i="7"/>
  <c r="HX17" i="7"/>
  <c r="IC17" i="7"/>
  <c r="MW17" i="7"/>
  <c r="NS17" i="7"/>
  <c r="OG17" i="7"/>
  <c r="OJ17" i="7"/>
  <c r="HV56" i="7"/>
  <c r="IH56" i="7"/>
  <c r="IT56" i="7"/>
  <c r="JF56" i="7"/>
  <c r="JR56" i="7"/>
  <c r="KD56" i="7"/>
  <c r="KP56" i="7"/>
  <c r="LB56" i="7"/>
  <c r="LN56" i="7"/>
  <c r="LZ56" i="7"/>
  <c r="ML56" i="7"/>
  <c r="MX56" i="7"/>
  <c r="NJ56" i="7"/>
  <c r="NV56" i="7"/>
  <c r="OH56" i="7"/>
  <c r="OT56" i="7"/>
  <c r="PF56" i="7"/>
  <c r="HW56" i="7"/>
  <c r="II56" i="7"/>
  <c r="IU56" i="7"/>
  <c r="JG56" i="7"/>
  <c r="JS56" i="7"/>
  <c r="KE56" i="7"/>
  <c r="KQ56" i="7"/>
  <c r="LC56" i="7"/>
  <c r="LO56" i="7"/>
  <c r="MA56" i="7"/>
  <c r="MM56" i="7"/>
  <c r="MY56" i="7"/>
  <c r="NK56" i="7"/>
  <c r="NW56" i="7"/>
  <c r="OI56" i="7"/>
  <c r="OU56" i="7"/>
  <c r="PG56" i="7"/>
  <c r="HX56" i="7"/>
  <c r="IJ56" i="7"/>
  <c r="IV56" i="7"/>
  <c r="JH56" i="7"/>
  <c r="JT56" i="7"/>
  <c r="KF56" i="7"/>
  <c r="KR56" i="7"/>
  <c r="LD56" i="7"/>
  <c r="LP56" i="7"/>
  <c r="MB56" i="7"/>
  <c r="MN56" i="7"/>
  <c r="MZ56" i="7"/>
  <c r="NL56" i="7"/>
  <c r="NX56" i="7"/>
  <c r="OJ56" i="7"/>
  <c r="OV56" i="7"/>
  <c r="PH56" i="7"/>
  <c r="HY56" i="7"/>
  <c r="IK56" i="7"/>
  <c r="IW56" i="7"/>
  <c r="JI56" i="7"/>
  <c r="JU56" i="7"/>
  <c r="KG56" i="7"/>
  <c r="KS56" i="7"/>
  <c r="LE56" i="7"/>
  <c r="LQ56" i="7"/>
  <c r="MC56" i="7"/>
  <c r="MO56" i="7"/>
  <c r="NA56" i="7"/>
  <c r="NM56" i="7"/>
  <c r="NY56" i="7"/>
  <c r="OK56" i="7"/>
  <c r="OW56" i="7"/>
  <c r="PI56" i="7"/>
  <c r="HZ56" i="7"/>
  <c r="IL56" i="7"/>
  <c r="IX56" i="7"/>
  <c r="JJ56" i="7"/>
  <c r="JV56" i="7"/>
  <c r="KH56" i="7"/>
  <c r="KT56" i="7"/>
  <c r="LF56" i="7"/>
  <c r="LR56" i="7"/>
  <c r="MD56" i="7"/>
  <c r="MP56" i="7"/>
  <c r="NB56" i="7"/>
  <c r="NN56" i="7"/>
  <c r="NZ56" i="7"/>
  <c r="OL56" i="7"/>
  <c r="OX56" i="7"/>
  <c r="IA56" i="7"/>
  <c r="IM56" i="7"/>
  <c r="IY56" i="7"/>
  <c r="JK56" i="7"/>
  <c r="JW56" i="7"/>
  <c r="KI56" i="7"/>
  <c r="KU56" i="7"/>
  <c r="LG56" i="7"/>
  <c r="LS56" i="7"/>
  <c r="ME56" i="7"/>
  <c r="MQ56" i="7"/>
  <c r="NC56" i="7"/>
  <c r="NO56" i="7"/>
  <c r="OA56" i="7"/>
  <c r="OM56" i="7"/>
  <c r="OY56" i="7"/>
  <c r="IB56" i="7"/>
  <c r="IN56" i="7"/>
  <c r="IZ56" i="7"/>
  <c r="JL56" i="7"/>
  <c r="JX56" i="7"/>
  <c r="KJ56" i="7"/>
  <c r="KV56" i="7"/>
  <c r="LH56" i="7"/>
  <c r="LT56" i="7"/>
  <c r="MF56" i="7"/>
  <c r="MR56" i="7"/>
  <c r="ND56" i="7"/>
  <c r="NP56" i="7"/>
  <c r="OB56" i="7"/>
  <c r="ON56" i="7"/>
  <c r="OZ56" i="7"/>
  <c r="IC56" i="7"/>
  <c r="IO56" i="7"/>
  <c r="JA56" i="7"/>
  <c r="JM56" i="7"/>
  <c r="JY56" i="7"/>
  <c r="KK56" i="7"/>
  <c r="KW56" i="7"/>
  <c r="LI56" i="7"/>
  <c r="LU56" i="7"/>
  <c r="MG56" i="7"/>
  <c r="MS56" i="7"/>
  <c r="NE56" i="7"/>
  <c r="NQ56" i="7"/>
  <c r="OC56" i="7"/>
  <c r="OO56" i="7"/>
  <c r="PA56" i="7"/>
  <c r="HR56" i="7"/>
  <c r="ID56" i="7"/>
  <c r="IP56" i="7"/>
  <c r="JB56" i="7"/>
  <c r="JN56" i="7"/>
  <c r="JZ56" i="7"/>
  <c r="KL56" i="7"/>
  <c r="KX56" i="7"/>
  <c r="LJ56" i="7"/>
  <c r="LV56" i="7"/>
  <c r="MH56" i="7"/>
  <c r="MT56" i="7"/>
  <c r="NF56" i="7"/>
  <c r="NR56" i="7"/>
  <c r="OD56" i="7"/>
  <c r="OP56" i="7"/>
  <c r="PB56" i="7"/>
  <c r="HS56" i="7"/>
  <c r="IE56" i="7"/>
  <c r="IQ56" i="7"/>
  <c r="JC56" i="7"/>
  <c r="JO56" i="7"/>
  <c r="KA56" i="7"/>
  <c r="KM56" i="7"/>
  <c r="KY56" i="7"/>
  <c r="LK56" i="7"/>
  <c r="LW56" i="7"/>
  <c r="MI56" i="7"/>
  <c r="MU56" i="7"/>
  <c r="NG56" i="7"/>
  <c r="NS56" i="7"/>
  <c r="OE56" i="7"/>
  <c r="OQ56" i="7"/>
  <c r="PC56" i="7"/>
  <c r="HT56" i="7"/>
  <c r="IF56" i="7"/>
  <c r="IR56" i="7"/>
  <c r="JD56" i="7"/>
  <c r="JP56" i="7"/>
  <c r="KB56" i="7"/>
  <c r="KN56" i="7"/>
  <c r="KZ56" i="7"/>
  <c r="LL56" i="7"/>
  <c r="LX56" i="7"/>
  <c r="MJ56" i="7"/>
  <c r="MV56" i="7"/>
  <c r="NH56" i="7"/>
  <c r="NT56" i="7"/>
  <c r="OF56" i="7"/>
  <c r="OR56" i="7"/>
  <c r="PD56" i="7"/>
  <c r="KO56" i="7"/>
  <c r="LA56" i="7"/>
  <c r="LM56" i="7"/>
  <c r="LY56" i="7"/>
  <c r="MK56" i="7"/>
  <c r="MW56" i="7"/>
  <c r="HU56" i="7"/>
  <c r="NI56" i="7"/>
  <c r="IG56" i="7"/>
  <c r="NU56" i="7"/>
  <c r="IS56" i="7"/>
  <c r="OG56" i="7"/>
  <c r="JE56" i="7"/>
  <c r="OS56" i="7"/>
  <c r="JQ56" i="7"/>
  <c r="PE56" i="7"/>
  <c r="KC56" i="7"/>
  <c r="HR100" i="7"/>
  <c r="ID100" i="7"/>
  <c r="IP100" i="7"/>
  <c r="JB100" i="7"/>
  <c r="JN100" i="7"/>
  <c r="JZ100" i="7"/>
  <c r="KL100" i="7"/>
  <c r="KX100" i="7"/>
  <c r="LJ100" i="7"/>
  <c r="LV100" i="7"/>
  <c r="MH100" i="7"/>
  <c r="MT100" i="7"/>
  <c r="NF100" i="7"/>
  <c r="NR100" i="7"/>
  <c r="OD100" i="7"/>
  <c r="OP100" i="7"/>
  <c r="PB100" i="7"/>
  <c r="HS100" i="7"/>
  <c r="IE100" i="7"/>
  <c r="IQ100" i="7"/>
  <c r="JC100" i="7"/>
  <c r="JO100" i="7"/>
  <c r="KA100" i="7"/>
  <c r="KM100" i="7"/>
  <c r="KY100" i="7"/>
  <c r="LK100" i="7"/>
  <c r="LW100" i="7"/>
  <c r="MI100" i="7"/>
  <c r="MU100" i="7"/>
  <c r="NG100" i="7"/>
  <c r="NS100" i="7"/>
  <c r="OE100" i="7"/>
  <c r="OQ100" i="7"/>
  <c r="PC100" i="7"/>
  <c r="HT100" i="7"/>
  <c r="IF100" i="7"/>
  <c r="IR100" i="7"/>
  <c r="JD100" i="7"/>
  <c r="JP100" i="7"/>
  <c r="KB100" i="7"/>
  <c r="KN100" i="7"/>
  <c r="KZ100" i="7"/>
  <c r="LL100" i="7"/>
  <c r="LX100" i="7"/>
  <c r="MJ100" i="7"/>
  <c r="MV100" i="7"/>
  <c r="NH100" i="7"/>
  <c r="NT100" i="7"/>
  <c r="OF100" i="7"/>
  <c r="OR100" i="7"/>
  <c r="PD100" i="7"/>
  <c r="HU100" i="7"/>
  <c r="IG100" i="7"/>
  <c r="IS100" i="7"/>
  <c r="JE100" i="7"/>
  <c r="JQ100" i="7"/>
  <c r="KC100" i="7"/>
  <c r="KO100" i="7"/>
  <c r="LA100" i="7"/>
  <c r="LM100" i="7"/>
  <c r="LY100" i="7"/>
  <c r="MK100" i="7"/>
  <c r="MW100" i="7"/>
  <c r="NI100" i="7"/>
  <c r="NU100" i="7"/>
  <c r="OG100" i="7"/>
  <c r="OS100" i="7"/>
  <c r="PE100" i="7"/>
  <c r="HV100" i="7"/>
  <c r="IH100" i="7"/>
  <c r="IT100" i="7"/>
  <c r="JF100" i="7"/>
  <c r="JR100" i="7"/>
  <c r="KD100" i="7"/>
  <c r="KP100" i="7"/>
  <c r="LB100" i="7"/>
  <c r="LN100" i="7"/>
  <c r="LZ100" i="7"/>
  <c r="ML100" i="7"/>
  <c r="MX100" i="7"/>
  <c r="NJ100" i="7"/>
  <c r="NV100" i="7"/>
  <c r="OH100" i="7"/>
  <c r="OT100" i="7"/>
  <c r="PF100" i="7"/>
  <c r="HW100" i="7"/>
  <c r="II100" i="7"/>
  <c r="IU100" i="7"/>
  <c r="JG100" i="7"/>
  <c r="JS100" i="7"/>
  <c r="KE100" i="7"/>
  <c r="KQ100" i="7"/>
  <c r="LC100" i="7"/>
  <c r="LO100" i="7"/>
  <c r="MA100" i="7"/>
  <c r="MM100" i="7"/>
  <c r="MY100" i="7"/>
  <c r="NK100" i="7"/>
  <c r="NW100" i="7"/>
  <c r="OI100" i="7"/>
  <c r="OU100" i="7"/>
  <c r="PG100" i="7"/>
  <c r="HX100" i="7"/>
  <c r="IJ100" i="7"/>
  <c r="IV100" i="7"/>
  <c r="JH100" i="7"/>
  <c r="JT100" i="7"/>
  <c r="KF100" i="7"/>
  <c r="KR100" i="7"/>
  <c r="LD100" i="7"/>
  <c r="LP100" i="7"/>
  <c r="MB100" i="7"/>
  <c r="MN100" i="7"/>
  <c r="MZ100" i="7"/>
  <c r="NL100" i="7"/>
  <c r="NX100" i="7"/>
  <c r="OJ100" i="7"/>
  <c r="OV100" i="7"/>
  <c r="PH100" i="7"/>
  <c r="HY100" i="7"/>
  <c r="IK100" i="7"/>
  <c r="IW100" i="7"/>
  <c r="JI100" i="7"/>
  <c r="JU100" i="7"/>
  <c r="KG100" i="7"/>
  <c r="KS100" i="7"/>
  <c r="LE100" i="7"/>
  <c r="LQ100" i="7"/>
  <c r="MC100" i="7"/>
  <c r="MO100" i="7"/>
  <c r="NA100" i="7"/>
  <c r="NM100" i="7"/>
  <c r="NY100" i="7"/>
  <c r="OK100" i="7"/>
  <c r="OW100" i="7"/>
  <c r="PI100" i="7"/>
  <c r="HZ100" i="7"/>
  <c r="IL100" i="7"/>
  <c r="IX100" i="7"/>
  <c r="JJ100" i="7"/>
  <c r="JV100" i="7"/>
  <c r="KH100" i="7"/>
  <c r="KT100" i="7"/>
  <c r="LF100" i="7"/>
  <c r="LR100" i="7"/>
  <c r="MD100" i="7"/>
  <c r="MP100" i="7"/>
  <c r="NB100" i="7"/>
  <c r="NN100" i="7"/>
  <c r="NZ100" i="7"/>
  <c r="OL100" i="7"/>
  <c r="OX100" i="7"/>
  <c r="IA100" i="7"/>
  <c r="IM100" i="7"/>
  <c r="IY100" i="7"/>
  <c r="JK100" i="7"/>
  <c r="JW100" i="7"/>
  <c r="KI100" i="7"/>
  <c r="KU100" i="7"/>
  <c r="LG100" i="7"/>
  <c r="LS100" i="7"/>
  <c r="ME100" i="7"/>
  <c r="MQ100" i="7"/>
  <c r="NC100" i="7"/>
  <c r="NO100" i="7"/>
  <c r="OA100" i="7"/>
  <c r="OM100" i="7"/>
  <c r="OY100" i="7"/>
  <c r="IB100" i="7"/>
  <c r="IN100" i="7"/>
  <c r="IZ100" i="7"/>
  <c r="JL100" i="7"/>
  <c r="JX100" i="7"/>
  <c r="KJ100" i="7"/>
  <c r="KV100" i="7"/>
  <c r="LH100" i="7"/>
  <c r="LT100" i="7"/>
  <c r="MF100" i="7"/>
  <c r="MR100" i="7"/>
  <c r="ND100" i="7"/>
  <c r="NP100" i="7"/>
  <c r="OB100" i="7"/>
  <c r="ON100" i="7"/>
  <c r="OZ100" i="7"/>
  <c r="JY100" i="7"/>
  <c r="KK100" i="7"/>
  <c r="JM100" i="7"/>
  <c r="KW100" i="7"/>
  <c r="LI100" i="7"/>
  <c r="LU100" i="7"/>
  <c r="MG100" i="7"/>
  <c r="MS100" i="7"/>
  <c r="NE100" i="7"/>
  <c r="IC100" i="7"/>
  <c r="NQ100" i="7"/>
  <c r="IO100" i="7"/>
  <c r="OC100" i="7"/>
  <c r="JA100" i="7"/>
  <c r="OO100" i="7"/>
  <c r="PA100" i="7"/>
  <c r="HR88" i="7"/>
  <c r="ID88" i="7"/>
  <c r="IP88" i="7"/>
  <c r="JB88" i="7"/>
  <c r="JN88" i="7"/>
  <c r="JZ88" i="7"/>
  <c r="KL88" i="7"/>
  <c r="KX88" i="7"/>
  <c r="LJ88" i="7"/>
  <c r="LV88" i="7"/>
  <c r="MH88" i="7"/>
  <c r="MT88" i="7"/>
  <c r="NF88" i="7"/>
  <c r="NR88" i="7"/>
  <c r="OD88" i="7"/>
  <c r="OP88" i="7"/>
  <c r="PB88" i="7"/>
  <c r="HS88" i="7"/>
  <c r="IE88" i="7"/>
  <c r="IQ88" i="7"/>
  <c r="JC88" i="7"/>
  <c r="JO88" i="7"/>
  <c r="KA88" i="7"/>
  <c r="KM88" i="7"/>
  <c r="KY88" i="7"/>
  <c r="LK88" i="7"/>
  <c r="LW88" i="7"/>
  <c r="MI88" i="7"/>
  <c r="MU88" i="7"/>
  <c r="NG88" i="7"/>
  <c r="NS88" i="7"/>
  <c r="OE88" i="7"/>
  <c r="OQ88" i="7"/>
  <c r="PC88" i="7"/>
  <c r="HT88" i="7"/>
  <c r="IF88" i="7"/>
  <c r="IR88" i="7"/>
  <c r="JD88" i="7"/>
  <c r="JP88" i="7"/>
  <c r="KB88" i="7"/>
  <c r="KN88" i="7"/>
  <c r="KZ88" i="7"/>
  <c r="LL88" i="7"/>
  <c r="LX88" i="7"/>
  <c r="MJ88" i="7"/>
  <c r="MV88" i="7"/>
  <c r="NH88" i="7"/>
  <c r="NT88" i="7"/>
  <c r="OF88" i="7"/>
  <c r="OR88" i="7"/>
  <c r="PD88" i="7"/>
  <c r="HU88" i="7"/>
  <c r="IG88" i="7"/>
  <c r="IS88" i="7"/>
  <c r="JE88" i="7"/>
  <c r="JQ88" i="7"/>
  <c r="KC88" i="7"/>
  <c r="KO88" i="7"/>
  <c r="LA88" i="7"/>
  <c r="LM88" i="7"/>
  <c r="LY88" i="7"/>
  <c r="MK88" i="7"/>
  <c r="MW88" i="7"/>
  <c r="NI88" i="7"/>
  <c r="NU88" i="7"/>
  <c r="OG88" i="7"/>
  <c r="OS88" i="7"/>
  <c r="PE88" i="7"/>
  <c r="HV88" i="7"/>
  <c r="IH88" i="7"/>
  <c r="IT88" i="7"/>
  <c r="JF88" i="7"/>
  <c r="JR88" i="7"/>
  <c r="KD88" i="7"/>
  <c r="KP88" i="7"/>
  <c r="LB88" i="7"/>
  <c r="LN88" i="7"/>
  <c r="LZ88" i="7"/>
  <c r="ML88" i="7"/>
  <c r="MX88" i="7"/>
  <c r="NJ88" i="7"/>
  <c r="NV88" i="7"/>
  <c r="OH88" i="7"/>
  <c r="OT88" i="7"/>
  <c r="PF88" i="7"/>
  <c r="HW88" i="7"/>
  <c r="II88" i="7"/>
  <c r="IU88" i="7"/>
  <c r="JG88" i="7"/>
  <c r="JS88" i="7"/>
  <c r="KE88" i="7"/>
  <c r="KQ88" i="7"/>
  <c r="LC88" i="7"/>
  <c r="LO88" i="7"/>
  <c r="MA88" i="7"/>
  <c r="MM88" i="7"/>
  <c r="MY88" i="7"/>
  <c r="NK88" i="7"/>
  <c r="NW88" i="7"/>
  <c r="OI88" i="7"/>
  <c r="OU88" i="7"/>
  <c r="PG88" i="7"/>
  <c r="HX88" i="7"/>
  <c r="IJ88" i="7"/>
  <c r="IV88" i="7"/>
  <c r="JH88" i="7"/>
  <c r="JT88" i="7"/>
  <c r="KF88" i="7"/>
  <c r="KR88" i="7"/>
  <c r="LD88" i="7"/>
  <c r="LP88" i="7"/>
  <c r="MB88" i="7"/>
  <c r="MN88" i="7"/>
  <c r="MZ88" i="7"/>
  <c r="NL88" i="7"/>
  <c r="NX88" i="7"/>
  <c r="OJ88" i="7"/>
  <c r="OV88" i="7"/>
  <c r="PH88" i="7"/>
  <c r="HY88" i="7"/>
  <c r="IK88" i="7"/>
  <c r="IW88" i="7"/>
  <c r="JI88" i="7"/>
  <c r="JU88" i="7"/>
  <c r="KG88" i="7"/>
  <c r="KS88" i="7"/>
  <c r="LE88" i="7"/>
  <c r="LQ88" i="7"/>
  <c r="MC88" i="7"/>
  <c r="MO88" i="7"/>
  <c r="NA88" i="7"/>
  <c r="NM88" i="7"/>
  <c r="NY88" i="7"/>
  <c r="OK88" i="7"/>
  <c r="OW88" i="7"/>
  <c r="PI88" i="7"/>
  <c r="HZ88" i="7"/>
  <c r="IL88" i="7"/>
  <c r="IX88" i="7"/>
  <c r="JJ88" i="7"/>
  <c r="JV88" i="7"/>
  <c r="KH88" i="7"/>
  <c r="KT88" i="7"/>
  <c r="LF88" i="7"/>
  <c r="LR88" i="7"/>
  <c r="MD88" i="7"/>
  <c r="MP88" i="7"/>
  <c r="NB88" i="7"/>
  <c r="NN88" i="7"/>
  <c r="NZ88" i="7"/>
  <c r="OL88" i="7"/>
  <c r="OX88" i="7"/>
  <c r="IA88" i="7"/>
  <c r="IM88" i="7"/>
  <c r="IY88" i="7"/>
  <c r="JK88" i="7"/>
  <c r="JW88" i="7"/>
  <c r="KI88" i="7"/>
  <c r="KU88" i="7"/>
  <c r="LG88" i="7"/>
  <c r="LS88" i="7"/>
  <c r="ME88" i="7"/>
  <c r="MQ88" i="7"/>
  <c r="NC88" i="7"/>
  <c r="NO88" i="7"/>
  <c r="OA88" i="7"/>
  <c r="OM88" i="7"/>
  <c r="OY88" i="7"/>
  <c r="IB88" i="7"/>
  <c r="IN88" i="7"/>
  <c r="IZ88" i="7"/>
  <c r="JL88" i="7"/>
  <c r="JX88" i="7"/>
  <c r="KJ88" i="7"/>
  <c r="KV88" i="7"/>
  <c r="LH88" i="7"/>
  <c r="LT88" i="7"/>
  <c r="MF88" i="7"/>
  <c r="MR88" i="7"/>
  <c r="ND88" i="7"/>
  <c r="NP88" i="7"/>
  <c r="OB88" i="7"/>
  <c r="ON88" i="7"/>
  <c r="OZ88" i="7"/>
  <c r="KW88" i="7"/>
  <c r="LI88" i="7"/>
  <c r="LU88" i="7"/>
  <c r="MG88" i="7"/>
  <c r="MS88" i="7"/>
  <c r="NE88" i="7"/>
  <c r="IC88" i="7"/>
  <c r="NQ88" i="7"/>
  <c r="IO88" i="7"/>
  <c r="OC88" i="7"/>
  <c r="JA88" i="7"/>
  <c r="OO88" i="7"/>
  <c r="JM88" i="7"/>
  <c r="PA88" i="7"/>
  <c r="JY88" i="7"/>
  <c r="KK88" i="7"/>
  <c r="HU76" i="7"/>
  <c r="IG76" i="7"/>
  <c r="IS76" i="7"/>
  <c r="JE76" i="7"/>
  <c r="JQ76" i="7"/>
  <c r="KC76" i="7"/>
  <c r="HV76" i="7"/>
  <c r="IH76" i="7"/>
  <c r="IT76" i="7"/>
  <c r="JF76" i="7"/>
  <c r="JR76" i="7"/>
  <c r="KD76" i="7"/>
  <c r="HX76" i="7"/>
  <c r="IJ76" i="7"/>
  <c r="IV76" i="7"/>
  <c r="JH76" i="7"/>
  <c r="JT76" i="7"/>
  <c r="KF76" i="7"/>
  <c r="HZ76" i="7"/>
  <c r="IL76" i="7"/>
  <c r="IX76" i="7"/>
  <c r="JJ76" i="7"/>
  <c r="JV76" i="7"/>
  <c r="HR76" i="7"/>
  <c r="ID76" i="7"/>
  <c r="IP76" i="7"/>
  <c r="JB76" i="7"/>
  <c r="JN76" i="7"/>
  <c r="JZ76" i="7"/>
  <c r="IF76" i="7"/>
  <c r="JA76" i="7"/>
  <c r="JW76" i="7"/>
  <c r="KM76" i="7"/>
  <c r="KY76" i="7"/>
  <c r="LK76" i="7"/>
  <c r="LW76" i="7"/>
  <c r="MI76" i="7"/>
  <c r="MU76" i="7"/>
  <c r="NG76" i="7"/>
  <c r="NS76" i="7"/>
  <c r="OE76" i="7"/>
  <c r="OQ76" i="7"/>
  <c r="PC76" i="7"/>
  <c r="II76" i="7"/>
  <c r="JC76" i="7"/>
  <c r="JX76" i="7"/>
  <c r="KN76" i="7"/>
  <c r="KZ76" i="7"/>
  <c r="LL76" i="7"/>
  <c r="LX76" i="7"/>
  <c r="MJ76" i="7"/>
  <c r="MV76" i="7"/>
  <c r="NH76" i="7"/>
  <c r="NT76" i="7"/>
  <c r="OF76" i="7"/>
  <c r="OR76" i="7"/>
  <c r="PD76" i="7"/>
  <c r="IK76" i="7"/>
  <c r="JD76" i="7"/>
  <c r="JY76" i="7"/>
  <c r="KO76" i="7"/>
  <c r="LA76" i="7"/>
  <c r="LM76" i="7"/>
  <c r="LY76" i="7"/>
  <c r="MK76" i="7"/>
  <c r="MW76" i="7"/>
  <c r="NI76" i="7"/>
  <c r="NU76" i="7"/>
  <c r="OG76" i="7"/>
  <c r="OS76" i="7"/>
  <c r="PE76" i="7"/>
  <c r="IM76" i="7"/>
  <c r="JG76" i="7"/>
  <c r="KA76" i="7"/>
  <c r="KP76" i="7"/>
  <c r="LB76" i="7"/>
  <c r="LN76" i="7"/>
  <c r="LZ76" i="7"/>
  <c r="ML76" i="7"/>
  <c r="MX76" i="7"/>
  <c r="NJ76" i="7"/>
  <c r="NV76" i="7"/>
  <c r="OH76" i="7"/>
  <c r="OT76" i="7"/>
  <c r="PF76" i="7"/>
  <c r="HS76" i="7"/>
  <c r="IN76" i="7"/>
  <c r="JI76" i="7"/>
  <c r="KB76" i="7"/>
  <c r="KQ76" i="7"/>
  <c r="LC76" i="7"/>
  <c r="LO76" i="7"/>
  <c r="MA76" i="7"/>
  <c r="MM76" i="7"/>
  <c r="MY76" i="7"/>
  <c r="NK76" i="7"/>
  <c r="NW76" i="7"/>
  <c r="OI76" i="7"/>
  <c r="OU76" i="7"/>
  <c r="PG76" i="7"/>
  <c r="HT76" i="7"/>
  <c r="IO76" i="7"/>
  <c r="JK76" i="7"/>
  <c r="KE76" i="7"/>
  <c r="KR76" i="7"/>
  <c r="LD76" i="7"/>
  <c r="LP76" i="7"/>
  <c r="MB76" i="7"/>
  <c r="MN76" i="7"/>
  <c r="MZ76" i="7"/>
  <c r="NL76" i="7"/>
  <c r="NX76" i="7"/>
  <c r="OJ76" i="7"/>
  <c r="OV76" i="7"/>
  <c r="PH76" i="7"/>
  <c r="HW76" i="7"/>
  <c r="IQ76" i="7"/>
  <c r="JL76" i="7"/>
  <c r="KG76" i="7"/>
  <c r="KS76" i="7"/>
  <c r="LE76" i="7"/>
  <c r="LQ76" i="7"/>
  <c r="MC76" i="7"/>
  <c r="MO76" i="7"/>
  <c r="NA76" i="7"/>
  <c r="NM76" i="7"/>
  <c r="NY76" i="7"/>
  <c r="OK76" i="7"/>
  <c r="OW76" i="7"/>
  <c r="PI76" i="7"/>
  <c r="HY76" i="7"/>
  <c r="IR76" i="7"/>
  <c r="JM76" i="7"/>
  <c r="KH76" i="7"/>
  <c r="KT76" i="7"/>
  <c r="LF76" i="7"/>
  <c r="LR76" i="7"/>
  <c r="MD76" i="7"/>
  <c r="MP76" i="7"/>
  <c r="NB76" i="7"/>
  <c r="NN76" i="7"/>
  <c r="NZ76" i="7"/>
  <c r="OL76" i="7"/>
  <c r="OX76" i="7"/>
  <c r="IA76" i="7"/>
  <c r="IU76" i="7"/>
  <c r="JO76" i="7"/>
  <c r="KI76" i="7"/>
  <c r="KU76" i="7"/>
  <c r="LG76" i="7"/>
  <c r="LS76" i="7"/>
  <c r="ME76" i="7"/>
  <c r="MQ76" i="7"/>
  <c r="NC76" i="7"/>
  <c r="NO76" i="7"/>
  <c r="OA76" i="7"/>
  <c r="OM76" i="7"/>
  <c r="OY76" i="7"/>
  <c r="IB76" i="7"/>
  <c r="IW76" i="7"/>
  <c r="JP76" i="7"/>
  <c r="KJ76" i="7"/>
  <c r="KV76" i="7"/>
  <c r="LH76" i="7"/>
  <c r="LT76" i="7"/>
  <c r="MF76" i="7"/>
  <c r="MR76" i="7"/>
  <c r="ND76" i="7"/>
  <c r="NP76" i="7"/>
  <c r="OB76" i="7"/>
  <c r="ON76" i="7"/>
  <c r="OZ76" i="7"/>
  <c r="IC76" i="7"/>
  <c r="IY76" i="7"/>
  <c r="JS76" i="7"/>
  <c r="KK76" i="7"/>
  <c r="KW76" i="7"/>
  <c r="LI76" i="7"/>
  <c r="LU76" i="7"/>
  <c r="MG76" i="7"/>
  <c r="MS76" i="7"/>
  <c r="NE76" i="7"/>
  <c r="NQ76" i="7"/>
  <c r="OC76" i="7"/>
  <c r="OO76" i="7"/>
  <c r="PA76" i="7"/>
  <c r="MT76" i="7"/>
  <c r="NF76" i="7"/>
  <c r="NR76" i="7"/>
  <c r="OD76" i="7"/>
  <c r="IE76" i="7"/>
  <c r="OP76" i="7"/>
  <c r="IZ76" i="7"/>
  <c r="PB76" i="7"/>
  <c r="JU76" i="7"/>
  <c r="KL76" i="7"/>
  <c r="KX76" i="7"/>
  <c r="LJ76" i="7"/>
  <c r="LV76" i="7"/>
  <c r="MH76" i="7"/>
  <c r="HV64" i="7"/>
  <c r="IH64" i="7"/>
  <c r="IT64" i="7"/>
  <c r="JF64" i="7"/>
  <c r="JR64" i="7"/>
  <c r="KD64" i="7"/>
  <c r="KP64" i="7"/>
  <c r="LB64" i="7"/>
  <c r="LN64" i="7"/>
  <c r="LZ64" i="7"/>
  <c r="ML64" i="7"/>
  <c r="MX64" i="7"/>
  <c r="NJ64" i="7"/>
  <c r="NV64" i="7"/>
  <c r="OH64" i="7"/>
  <c r="OT64" i="7"/>
  <c r="PF64" i="7"/>
  <c r="HW64" i="7"/>
  <c r="II64" i="7"/>
  <c r="IU64" i="7"/>
  <c r="JG64" i="7"/>
  <c r="JS64" i="7"/>
  <c r="KE64" i="7"/>
  <c r="KQ64" i="7"/>
  <c r="LC64" i="7"/>
  <c r="LO64" i="7"/>
  <c r="MA64" i="7"/>
  <c r="MM64" i="7"/>
  <c r="MY64" i="7"/>
  <c r="NK64" i="7"/>
  <c r="NW64" i="7"/>
  <c r="OI64" i="7"/>
  <c r="OU64" i="7"/>
  <c r="PG64" i="7"/>
  <c r="HX64" i="7"/>
  <c r="IJ64" i="7"/>
  <c r="IV64" i="7"/>
  <c r="JH64" i="7"/>
  <c r="JT64" i="7"/>
  <c r="KF64" i="7"/>
  <c r="KR64" i="7"/>
  <c r="LD64" i="7"/>
  <c r="LP64" i="7"/>
  <c r="MB64" i="7"/>
  <c r="MN64" i="7"/>
  <c r="MZ64" i="7"/>
  <c r="NL64" i="7"/>
  <c r="NX64" i="7"/>
  <c r="OJ64" i="7"/>
  <c r="OV64" i="7"/>
  <c r="PH64" i="7"/>
  <c r="HY64" i="7"/>
  <c r="IK64" i="7"/>
  <c r="IW64" i="7"/>
  <c r="JI64" i="7"/>
  <c r="JU64" i="7"/>
  <c r="KG64" i="7"/>
  <c r="KS64" i="7"/>
  <c r="LE64" i="7"/>
  <c r="LQ64" i="7"/>
  <c r="MC64" i="7"/>
  <c r="MO64" i="7"/>
  <c r="NA64" i="7"/>
  <c r="NM64" i="7"/>
  <c r="NY64" i="7"/>
  <c r="OK64" i="7"/>
  <c r="OW64" i="7"/>
  <c r="PI64" i="7"/>
  <c r="HZ64" i="7"/>
  <c r="IL64" i="7"/>
  <c r="IX64" i="7"/>
  <c r="JJ64" i="7"/>
  <c r="JV64" i="7"/>
  <c r="KH64" i="7"/>
  <c r="KT64" i="7"/>
  <c r="LF64" i="7"/>
  <c r="LR64" i="7"/>
  <c r="MD64" i="7"/>
  <c r="MP64" i="7"/>
  <c r="NB64" i="7"/>
  <c r="NN64" i="7"/>
  <c r="NZ64" i="7"/>
  <c r="OL64" i="7"/>
  <c r="OX64" i="7"/>
  <c r="IA64" i="7"/>
  <c r="IM64" i="7"/>
  <c r="IY64" i="7"/>
  <c r="JK64" i="7"/>
  <c r="JW64" i="7"/>
  <c r="KI64" i="7"/>
  <c r="KU64" i="7"/>
  <c r="LG64" i="7"/>
  <c r="LS64" i="7"/>
  <c r="ME64" i="7"/>
  <c r="MQ64" i="7"/>
  <c r="NC64" i="7"/>
  <c r="NO64" i="7"/>
  <c r="OA64" i="7"/>
  <c r="OM64" i="7"/>
  <c r="OY64" i="7"/>
  <c r="IB64" i="7"/>
  <c r="IN64" i="7"/>
  <c r="IZ64" i="7"/>
  <c r="JL64" i="7"/>
  <c r="JX64" i="7"/>
  <c r="KJ64" i="7"/>
  <c r="KV64" i="7"/>
  <c r="LH64" i="7"/>
  <c r="LT64" i="7"/>
  <c r="MF64" i="7"/>
  <c r="MR64" i="7"/>
  <c r="ND64" i="7"/>
  <c r="NP64" i="7"/>
  <c r="OB64" i="7"/>
  <c r="ON64" i="7"/>
  <c r="OZ64" i="7"/>
  <c r="IC64" i="7"/>
  <c r="IO64" i="7"/>
  <c r="JA64" i="7"/>
  <c r="JM64" i="7"/>
  <c r="JY64" i="7"/>
  <c r="KK64" i="7"/>
  <c r="KW64" i="7"/>
  <c r="LI64" i="7"/>
  <c r="LU64" i="7"/>
  <c r="MG64" i="7"/>
  <c r="MS64" i="7"/>
  <c r="NE64" i="7"/>
  <c r="NQ64" i="7"/>
  <c r="OC64" i="7"/>
  <c r="OO64" i="7"/>
  <c r="PA64" i="7"/>
  <c r="HR64" i="7"/>
  <c r="ID64" i="7"/>
  <c r="IP64" i="7"/>
  <c r="JB64" i="7"/>
  <c r="JN64" i="7"/>
  <c r="JZ64" i="7"/>
  <c r="KL64" i="7"/>
  <c r="KX64" i="7"/>
  <c r="LJ64" i="7"/>
  <c r="LV64" i="7"/>
  <c r="MH64" i="7"/>
  <c r="MT64" i="7"/>
  <c r="NF64" i="7"/>
  <c r="NR64" i="7"/>
  <c r="OD64" i="7"/>
  <c r="OP64" i="7"/>
  <c r="PB64" i="7"/>
  <c r="HS64" i="7"/>
  <c r="IE64" i="7"/>
  <c r="IQ64" i="7"/>
  <c r="JC64" i="7"/>
  <c r="JO64" i="7"/>
  <c r="KA64" i="7"/>
  <c r="KM64" i="7"/>
  <c r="KY64" i="7"/>
  <c r="LK64" i="7"/>
  <c r="LW64" i="7"/>
  <c r="MI64" i="7"/>
  <c r="MU64" i="7"/>
  <c r="NG64" i="7"/>
  <c r="NS64" i="7"/>
  <c r="OE64" i="7"/>
  <c r="OQ64" i="7"/>
  <c r="PC64" i="7"/>
  <c r="HT64" i="7"/>
  <c r="IF64" i="7"/>
  <c r="IR64" i="7"/>
  <c r="JD64" i="7"/>
  <c r="JP64" i="7"/>
  <c r="KB64" i="7"/>
  <c r="KN64" i="7"/>
  <c r="KZ64" i="7"/>
  <c r="LL64" i="7"/>
  <c r="LX64" i="7"/>
  <c r="MJ64" i="7"/>
  <c r="MV64" i="7"/>
  <c r="NH64" i="7"/>
  <c r="NT64" i="7"/>
  <c r="OF64" i="7"/>
  <c r="OR64" i="7"/>
  <c r="PD64" i="7"/>
  <c r="HU64" i="7"/>
  <c r="NI64" i="7"/>
  <c r="IG64" i="7"/>
  <c r="NU64" i="7"/>
  <c r="IS64" i="7"/>
  <c r="OG64" i="7"/>
  <c r="JE64" i="7"/>
  <c r="OS64" i="7"/>
  <c r="JQ64" i="7"/>
  <c r="PE64" i="7"/>
  <c r="KC64" i="7"/>
  <c r="KO64" i="7"/>
  <c r="LA64" i="7"/>
  <c r="LM64" i="7"/>
  <c r="LY64" i="7"/>
  <c r="MK64" i="7"/>
  <c r="MW64" i="7"/>
  <c r="HR52" i="7"/>
  <c r="ID52" i="7"/>
  <c r="IP52" i="7"/>
  <c r="JB52" i="7"/>
  <c r="JN52" i="7"/>
  <c r="JZ52" i="7"/>
  <c r="KL52" i="7"/>
  <c r="KX52" i="7"/>
  <c r="LJ52" i="7"/>
  <c r="LV52" i="7"/>
  <c r="MH52" i="7"/>
  <c r="MT52" i="7"/>
  <c r="NF52" i="7"/>
  <c r="NR52" i="7"/>
  <c r="OD52" i="7"/>
  <c r="OP52" i="7"/>
  <c r="PB52" i="7"/>
  <c r="HS52" i="7"/>
  <c r="IE52" i="7"/>
  <c r="IQ52" i="7"/>
  <c r="JC52" i="7"/>
  <c r="JO52" i="7"/>
  <c r="KA52" i="7"/>
  <c r="KM52" i="7"/>
  <c r="KY52" i="7"/>
  <c r="LK52" i="7"/>
  <c r="LW52" i="7"/>
  <c r="MI52" i="7"/>
  <c r="MU52" i="7"/>
  <c r="NG52" i="7"/>
  <c r="NS52" i="7"/>
  <c r="OE52" i="7"/>
  <c r="OQ52" i="7"/>
  <c r="PC52" i="7"/>
  <c r="HT52" i="7"/>
  <c r="IF52" i="7"/>
  <c r="IR52" i="7"/>
  <c r="JD52" i="7"/>
  <c r="JP52" i="7"/>
  <c r="KB52" i="7"/>
  <c r="KN52" i="7"/>
  <c r="KZ52" i="7"/>
  <c r="LL52" i="7"/>
  <c r="LX52" i="7"/>
  <c r="MJ52" i="7"/>
  <c r="MV52" i="7"/>
  <c r="NH52" i="7"/>
  <c r="NT52" i="7"/>
  <c r="OF52" i="7"/>
  <c r="OR52" i="7"/>
  <c r="PD52" i="7"/>
  <c r="HU52" i="7"/>
  <c r="IG52" i="7"/>
  <c r="IS52" i="7"/>
  <c r="JE52" i="7"/>
  <c r="JQ52" i="7"/>
  <c r="KC52" i="7"/>
  <c r="KO52" i="7"/>
  <c r="LA52" i="7"/>
  <c r="LM52" i="7"/>
  <c r="LY52" i="7"/>
  <c r="MK52" i="7"/>
  <c r="MW52" i="7"/>
  <c r="NI52" i="7"/>
  <c r="NU52" i="7"/>
  <c r="OG52" i="7"/>
  <c r="OS52" i="7"/>
  <c r="PE52" i="7"/>
  <c r="HV52" i="7"/>
  <c r="IH52" i="7"/>
  <c r="IT52" i="7"/>
  <c r="JF52" i="7"/>
  <c r="JR52" i="7"/>
  <c r="KD52" i="7"/>
  <c r="KP52" i="7"/>
  <c r="LB52" i="7"/>
  <c r="LN52" i="7"/>
  <c r="LZ52" i="7"/>
  <c r="ML52" i="7"/>
  <c r="MX52" i="7"/>
  <c r="NJ52" i="7"/>
  <c r="NV52" i="7"/>
  <c r="OH52" i="7"/>
  <c r="OT52" i="7"/>
  <c r="PF52" i="7"/>
  <c r="HW52" i="7"/>
  <c r="II52" i="7"/>
  <c r="IU52" i="7"/>
  <c r="JG52" i="7"/>
  <c r="JS52" i="7"/>
  <c r="KE52" i="7"/>
  <c r="KQ52" i="7"/>
  <c r="LC52" i="7"/>
  <c r="LO52" i="7"/>
  <c r="MA52" i="7"/>
  <c r="MM52" i="7"/>
  <c r="MY52" i="7"/>
  <c r="NK52" i="7"/>
  <c r="NW52" i="7"/>
  <c r="OI52" i="7"/>
  <c r="OU52" i="7"/>
  <c r="PG52" i="7"/>
  <c r="HX52" i="7"/>
  <c r="IJ52" i="7"/>
  <c r="IV52" i="7"/>
  <c r="JH52" i="7"/>
  <c r="JT52" i="7"/>
  <c r="KF52" i="7"/>
  <c r="KR52" i="7"/>
  <c r="LD52" i="7"/>
  <c r="LP52" i="7"/>
  <c r="MB52" i="7"/>
  <c r="MN52" i="7"/>
  <c r="MZ52" i="7"/>
  <c r="NL52" i="7"/>
  <c r="NX52" i="7"/>
  <c r="OJ52" i="7"/>
  <c r="OV52" i="7"/>
  <c r="PH52" i="7"/>
  <c r="HY52" i="7"/>
  <c r="IK52" i="7"/>
  <c r="IW52" i="7"/>
  <c r="JI52" i="7"/>
  <c r="JU52" i="7"/>
  <c r="KG52" i="7"/>
  <c r="KS52" i="7"/>
  <c r="LE52" i="7"/>
  <c r="LQ52" i="7"/>
  <c r="MC52" i="7"/>
  <c r="MO52" i="7"/>
  <c r="NA52" i="7"/>
  <c r="NM52" i="7"/>
  <c r="NY52" i="7"/>
  <c r="OK52" i="7"/>
  <c r="OW52" i="7"/>
  <c r="PI52" i="7"/>
  <c r="HZ52" i="7"/>
  <c r="IL52" i="7"/>
  <c r="IX52" i="7"/>
  <c r="JJ52" i="7"/>
  <c r="JV52" i="7"/>
  <c r="KH52" i="7"/>
  <c r="KT52" i="7"/>
  <c r="LF52" i="7"/>
  <c r="LR52" i="7"/>
  <c r="MD52" i="7"/>
  <c r="MP52" i="7"/>
  <c r="NB52" i="7"/>
  <c r="NN52" i="7"/>
  <c r="NZ52" i="7"/>
  <c r="OL52" i="7"/>
  <c r="OX52" i="7"/>
  <c r="IA52" i="7"/>
  <c r="IM52" i="7"/>
  <c r="IY52" i="7"/>
  <c r="JK52" i="7"/>
  <c r="JW52" i="7"/>
  <c r="KI52" i="7"/>
  <c r="KU52" i="7"/>
  <c r="LG52" i="7"/>
  <c r="LS52" i="7"/>
  <c r="ME52" i="7"/>
  <c r="MQ52" i="7"/>
  <c r="NC52" i="7"/>
  <c r="NO52" i="7"/>
  <c r="OA52" i="7"/>
  <c r="OM52" i="7"/>
  <c r="OY52" i="7"/>
  <c r="IB52" i="7"/>
  <c r="IN52" i="7"/>
  <c r="IZ52" i="7"/>
  <c r="JL52" i="7"/>
  <c r="JX52" i="7"/>
  <c r="KJ52" i="7"/>
  <c r="KV52" i="7"/>
  <c r="LH52" i="7"/>
  <c r="LT52" i="7"/>
  <c r="MF52" i="7"/>
  <c r="MR52" i="7"/>
  <c r="ND52" i="7"/>
  <c r="NP52" i="7"/>
  <c r="OB52" i="7"/>
  <c r="ON52" i="7"/>
  <c r="OZ52" i="7"/>
  <c r="IC52" i="7"/>
  <c r="NQ52" i="7"/>
  <c r="IO52" i="7"/>
  <c r="OC52" i="7"/>
  <c r="JA52" i="7"/>
  <c r="OO52" i="7"/>
  <c r="JM52" i="7"/>
  <c r="PA52" i="7"/>
  <c r="JY52" i="7"/>
  <c r="KK52" i="7"/>
  <c r="KW52" i="7"/>
  <c r="LI52" i="7"/>
  <c r="LU52" i="7"/>
  <c r="MG52" i="7"/>
  <c r="MS52" i="7"/>
  <c r="NE52" i="7"/>
  <c r="HR40" i="7"/>
  <c r="ID40" i="7"/>
  <c r="IP40" i="7"/>
  <c r="JB40" i="7"/>
  <c r="JN40" i="7"/>
  <c r="JZ40" i="7"/>
  <c r="KL40" i="7"/>
  <c r="KX40" i="7"/>
  <c r="LJ40" i="7"/>
  <c r="LV40" i="7"/>
  <c r="MH40" i="7"/>
  <c r="MT40" i="7"/>
  <c r="NF40" i="7"/>
  <c r="NR40" i="7"/>
  <c r="OD40" i="7"/>
  <c r="OP40" i="7"/>
  <c r="PB40" i="7"/>
  <c r="HS40" i="7"/>
  <c r="IE40" i="7"/>
  <c r="IQ40" i="7"/>
  <c r="JC40" i="7"/>
  <c r="JO40" i="7"/>
  <c r="KA40" i="7"/>
  <c r="KM40" i="7"/>
  <c r="KY40" i="7"/>
  <c r="LK40" i="7"/>
  <c r="LW40" i="7"/>
  <c r="MI40" i="7"/>
  <c r="MU40" i="7"/>
  <c r="NG40" i="7"/>
  <c r="NS40" i="7"/>
  <c r="OE40" i="7"/>
  <c r="OQ40" i="7"/>
  <c r="PC40" i="7"/>
  <c r="HT40" i="7"/>
  <c r="IF40" i="7"/>
  <c r="IR40" i="7"/>
  <c r="JD40" i="7"/>
  <c r="JP40" i="7"/>
  <c r="KB40" i="7"/>
  <c r="KN40" i="7"/>
  <c r="KZ40" i="7"/>
  <c r="LL40" i="7"/>
  <c r="LX40" i="7"/>
  <c r="MJ40" i="7"/>
  <c r="MV40" i="7"/>
  <c r="NH40" i="7"/>
  <c r="NT40" i="7"/>
  <c r="OF40" i="7"/>
  <c r="OR40" i="7"/>
  <c r="PD40" i="7"/>
  <c r="HU40" i="7"/>
  <c r="IG40" i="7"/>
  <c r="IS40" i="7"/>
  <c r="JE40" i="7"/>
  <c r="JQ40" i="7"/>
  <c r="KC40" i="7"/>
  <c r="KO40" i="7"/>
  <c r="LA40" i="7"/>
  <c r="LM40" i="7"/>
  <c r="LY40" i="7"/>
  <c r="MK40" i="7"/>
  <c r="MW40" i="7"/>
  <c r="NI40" i="7"/>
  <c r="NU40" i="7"/>
  <c r="OG40" i="7"/>
  <c r="OS40" i="7"/>
  <c r="PE40" i="7"/>
  <c r="HV40" i="7"/>
  <c r="IH40" i="7"/>
  <c r="IT40" i="7"/>
  <c r="JF40" i="7"/>
  <c r="JR40" i="7"/>
  <c r="KD40" i="7"/>
  <c r="KP40" i="7"/>
  <c r="LB40" i="7"/>
  <c r="LN40" i="7"/>
  <c r="LZ40" i="7"/>
  <c r="ML40" i="7"/>
  <c r="MX40" i="7"/>
  <c r="NJ40" i="7"/>
  <c r="NV40" i="7"/>
  <c r="OH40" i="7"/>
  <c r="OT40" i="7"/>
  <c r="PF40" i="7"/>
  <c r="HW40" i="7"/>
  <c r="II40" i="7"/>
  <c r="IU40" i="7"/>
  <c r="JG40" i="7"/>
  <c r="JS40" i="7"/>
  <c r="KE40" i="7"/>
  <c r="KQ40" i="7"/>
  <c r="LC40" i="7"/>
  <c r="LO40" i="7"/>
  <c r="HX40" i="7"/>
  <c r="IJ40" i="7"/>
  <c r="IV40" i="7"/>
  <c r="JH40" i="7"/>
  <c r="JT40" i="7"/>
  <c r="KF40" i="7"/>
  <c r="KR40" i="7"/>
  <c r="LD40" i="7"/>
  <c r="LP40" i="7"/>
  <c r="MB40" i="7"/>
  <c r="MN40" i="7"/>
  <c r="MZ40" i="7"/>
  <c r="NL40" i="7"/>
  <c r="NX40" i="7"/>
  <c r="OJ40" i="7"/>
  <c r="OV40" i="7"/>
  <c r="PH40" i="7"/>
  <c r="HY40" i="7"/>
  <c r="IK40" i="7"/>
  <c r="IW40" i="7"/>
  <c r="JI40" i="7"/>
  <c r="JU40" i="7"/>
  <c r="KG40" i="7"/>
  <c r="KS40" i="7"/>
  <c r="LE40" i="7"/>
  <c r="LQ40" i="7"/>
  <c r="MC40" i="7"/>
  <c r="MO40" i="7"/>
  <c r="NA40" i="7"/>
  <c r="NM40" i="7"/>
  <c r="NY40" i="7"/>
  <c r="OK40" i="7"/>
  <c r="OW40" i="7"/>
  <c r="PI40" i="7"/>
  <c r="IB40" i="7"/>
  <c r="IN40" i="7"/>
  <c r="IZ40" i="7"/>
  <c r="JL40" i="7"/>
  <c r="JX40" i="7"/>
  <c r="KJ40" i="7"/>
  <c r="KV40" i="7"/>
  <c r="LH40" i="7"/>
  <c r="LT40" i="7"/>
  <c r="MF40" i="7"/>
  <c r="MR40" i="7"/>
  <c r="ND40" i="7"/>
  <c r="NP40" i="7"/>
  <c r="OB40" i="7"/>
  <c r="ON40" i="7"/>
  <c r="OZ40" i="7"/>
  <c r="IC40" i="7"/>
  <c r="IO40" i="7"/>
  <c r="JA40" i="7"/>
  <c r="JM40" i="7"/>
  <c r="JY40" i="7"/>
  <c r="KK40" i="7"/>
  <c r="KW40" i="7"/>
  <c r="LI40" i="7"/>
  <c r="LU40" i="7"/>
  <c r="MG40" i="7"/>
  <c r="MS40" i="7"/>
  <c r="NE40" i="7"/>
  <c r="NQ40" i="7"/>
  <c r="OC40" i="7"/>
  <c r="OO40" i="7"/>
  <c r="PA40" i="7"/>
  <c r="JK40" i="7"/>
  <c r="MD40" i="7"/>
  <c r="NZ40" i="7"/>
  <c r="JV40" i="7"/>
  <c r="ME40" i="7"/>
  <c r="OA40" i="7"/>
  <c r="JW40" i="7"/>
  <c r="MM40" i="7"/>
  <c r="OI40" i="7"/>
  <c r="KH40" i="7"/>
  <c r="MP40" i="7"/>
  <c r="OL40" i="7"/>
  <c r="KI40" i="7"/>
  <c r="MQ40" i="7"/>
  <c r="OM40" i="7"/>
  <c r="HZ40" i="7"/>
  <c r="KT40" i="7"/>
  <c r="MY40" i="7"/>
  <c r="OU40" i="7"/>
  <c r="IA40" i="7"/>
  <c r="KU40" i="7"/>
  <c r="NB40" i="7"/>
  <c r="OX40" i="7"/>
  <c r="IL40" i="7"/>
  <c r="LF40" i="7"/>
  <c r="NC40" i="7"/>
  <c r="OY40" i="7"/>
  <c r="IM40" i="7"/>
  <c r="LG40" i="7"/>
  <c r="NK40" i="7"/>
  <c r="PG40" i="7"/>
  <c r="IX40" i="7"/>
  <c r="LR40" i="7"/>
  <c r="NN40" i="7"/>
  <c r="IY40" i="7"/>
  <c r="JJ40" i="7"/>
  <c r="LS40" i="7"/>
  <c r="MA40" i="7"/>
  <c r="NO40" i="7"/>
  <c r="NW40" i="7"/>
  <c r="HT28" i="7"/>
  <c r="IF28" i="7"/>
  <c r="IR28" i="7"/>
  <c r="JD28" i="7"/>
  <c r="JP28" i="7"/>
  <c r="KB28" i="7"/>
  <c r="KN28" i="7"/>
  <c r="KZ28" i="7"/>
  <c r="LL28" i="7"/>
  <c r="LX28" i="7"/>
  <c r="MJ28" i="7"/>
  <c r="MV28" i="7"/>
  <c r="NH28" i="7"/>
  <c r="NT28" i="7"/>
  <c r="OF28" i="7"/>
  <c r="OR28" i="7"/>
  <c r="PD28" i="7"/>
  <c r="HU28" i="7"/>
  <c r="IG28" i="7"/>
  <c r="IS28" i="7"/>
  <c r="JE28" i="7"/>
  <c r="JQ28" i="7"/>
  <c r="KC28" i="7"/>
  <c r="KO28" i="7"/>
  <c r="LA28" i="7"/>
  <c r="LM28" i="7"/>
  <c r="LY28" i="7"/>
  <c r="MK28" i="7"/>
  <c r="MW28" i="7"/>
  <c r="NI28" i="7"/>
  <c r="NU28" i="7"/>
  <c r="OG28" i="7"/>
  <c r="OS28" i="7"/>
  <c r="PE28" i="7"/>
  <c r="HV28" i="7"/>
  <c r="IH28" i="7"/>
  <c r="IT28" i="7"/>
  <c r="JF28" i="7"/>
  <c r="JR28" i="7"/>
  <c r="KD28" i="7"/>
  <c r="KP28" i="7"/>
  <c r="LB28" i="7"/>
  <c r="LN28" i="7"/>
  <c r="LZ28" i="7"/>
  <c r="ML28" i="7"/>
  <c r="MX28" i="7"/>
  <c r="NJ28" i="7"/>
  <c r="NV28" i="7"/>
  <c r="OH28" i="7"/>
  <c r="OT28" i="7"/>
  <c r="PF28" i="7"/>
  <c r="HX28" i="7"/>
  <c r="IJ28" i="7"/>
  <c r="IV28" i="7"/>
  <c r="JH28" i="7"/>
  <c r="JT28" i="7"/>
  <c r="KF28" i="7"/>
  <c r="KR28" i="7"/>
  <c r="LD28" i="7"/>
  <c r="LP28" i="7"/>
  <c r="MB28" i="7"/>
  <c r="MN28" i="7"/>
  <c r="MZ28" i="7"/>
  <c r="NL28" i="7"/>
  <c r="NX28" i="7"/>
  <c r="OJ28" i="7"/>
  <c r="OV28" i="7"/>
  <c r="PH28" i="7"/>
  <c r="HY28" i="7"/>
  <c r="IK28" i="7"/>
  <c r="IW28" i="7"/>
  <c r="JI28" i="7"/>
  <c r="JU28" i="7"/>
  <c r="KG28" i="7"/>
  <c r="KS28" i="7"/>
  <c r="LE28" i="7"/>
  <c r="LQ28" i="7"/>
  <c r="MC28" i="7"/>
  <c r="MO28" i="7"/>
  <c r="NA28" i="7"/>
  <c r="NM28" i="7"/>
  <c r="NY28" i="7"/>
  <c r="OK28" i="7"/>
  <c r="OW28" i="7"/>
  <c r="PI28" i="7"/>
  <c r="HZ28" i="7"/>
  <c r="IL28" i="7"/>
  <c r="IX28" i="7"/>
  <c r="JJ28" i="7"/>
  <c r="JV28" i="7"/>
  <c r="KH28" i="7"/>
  <c r="KT28" i="7"/>
  <c r="LF28" i="7"/>
  <c r="LR28" i="7"/>
  <c r="MD28" i="7"/>
  <c r="MP28" i="7"/>
  <c r="NB28" i="7"/>
  <c r="NN28" i="7"/>
  <c r="NZ28" i="7"/>
  <c r="OL28" i="7"/>
  <c r="OX28" i="7"/>
  <c r="HR28" i="7"/>
  <c r="ID28" i="7"/>
  <c r="IP28" i="7"/>
  <c r="JB28" i="7"/>
  <c r="JN28" i="7"/>
  <c r="JZ28" i="7"/>
  <c r="KL28" i="7"/>
  <c r="KX28" i="7"/>
  <c r="LJ28" i="7"/>
  <c r="LV28" i="7"/>
  <c r="MH28" i="7"/>
  <c r="MT28" i="7"/>
  <c r="NF28" i="7"/>
  <c r="NR28" i="7"/>
  <c r="OD28" i="7"/>
  <c r="OP28" i="7"/>
  <c r="PB28" i="7"/>
  <c r="HS28" i="7"/>
  <c r="IE28" i="7"/>
  <c r="IQ28" i="7"/>
  <c r="JC28" i="7"/>
  <c r="JO28" i="7"/>
  <c r="KA28" i="7"/>
  <c r="KM28" i="7"/>
  <c r="KY28" i="7"/>
  <c r="LK28" i="7"/>
  <c r="LW28" i="7"/>
  <c r="MI28" i="7"/>
  <c r="MU28" i="7"/>
  <c r="NG28" i="7"/>
  <c r="NS28" i="7"/>
  <c r="IB28" i="7"/>
  <c r="JL28" i="7"/>
  <c r="KV28" i="7"/>
  <c r="MF28" i="7"/>
  <c r="NP28" i="7"/>
  <c r="OU28" i="7"/>
  <c r="IC28" i="7"/>
  <c r="JM28" i="7"/>
  <c r="KW28" i="7"/>
  <c r="MG28" i="7"/>
  <c r="NQ28" i="7"/>
  <c r="OY28" i="7"/>
  <c r="II28" i="7"/>
  <c r="JS28" i="7"/>
  <c r="LC28" i="7"/>
  <c r="MM28" i="7"/>
  <c r="NW28" i="7"/>
  <c r="OZ28" i="7"/>
  <c r="IM28" i="7"/>
  <c r="JW28" i="7"/>
  <c r="LG28" i="7"/>
  <c r="MQ28" i="7"/>
  <c r="OA28" i="7"/>
  <c r="PA28" i="7"/>
  <c r="IN28" i="7"/>
  <c r="JX28" i="7"/>
  <c r="LH28" i="7"/>
  <c r="MR28" i="7"/>
  <c r="OB28" i="7"/>
  <c r="PC28" i="7"/>
  <c r="IO28" i="7"/>
  <c r="JY28" i="7"/>
  <c r="LI28" i="7"/>
  <c r="MS28" i="7"/>
  <c r="OC28" i="7"/>
  <c r="PG28" i="7"/>
  <c r="IU28" i="7"/>
  <c r="KE28" i="7"/>
  <c r="LO28" i="7"/>
  <c r="MY28" i="7"/>
  <c r="OE28" i="7"/>
  <c r="IY28" i="7"/>
  <c r="KI28" i="7"/>
  <c r="LS28" i="7"/>
  <c r="NC28" i="7"/>
  <c r="OI28" i="7"/>
  <c r="IZ28" i="7"/>
  <c r="KJ28" i="7"/>
  <c r="LT28" i="7"/>
  <c r="ND28" i="7"/>
  <c r="OM28" i="7"/>
  <c r="HW28" i="7"/>
  <c r="JG28" i="7"/>
  <c r="KQ28" i="7"/>
  <c r="MA28" i="7"/>
  <c r="NK28" i="7"/>
  <c r="OO28" i="7"/>
  <c r="IA28" i="7"/>
  <c r="JK28" i="7"/>
  <c r="KU28" i="7"/>
  <c r="ME28" i="7"/>
  <c r="NO28" i="7"/>
  <c r="OQ28" i="7"/>
  <c r="JA28" i="7"/>
  <c r="KK28" i="7"/>
  <c r="ON28" i="7"/>
  <c r="LU28" i="7"/>
  <c r="NE28" i="7"/>
  <c r="HX16" i="7"/>
  <c r="IJ16" i="7"/>
  <c r="IV16" i="7"/>
  <c r="JH16" i="7"/>
  <c r="JT16" i="7"/>
  <c r="KF16" i="7"/>
  <c r="KR16" i="7"/>
  <c r="LD16" i="7"/>
  <c r="LP16" i="7"/>
  <c r="MB16" i="7"/>
  <c r="MN16" i="7"/>
  <c r="MZ16" i="7"/>
  <c r="NL16" i="7"/>
  <c r="NX16" i="7"/>
  <c r="OJ16" i="7"/>
  <c r="OV16" i="7"/>
  <c r="PH16" i="7"/>
  <c r="IA16" i="7"/>
  <c r="IM16" i="7"/>
  <c r="IY16" i="7"/>
  <c r="JK16" i="7"/>
  <c r="JW16" i="7"/>
  <c r="KI16" i="7"/>
  <c r="KU16" i="7"/>
  <c r="LG16" i="7"/>
  <c r="LS16" i="7"/>
  <c r="ME16" i="7"/>
  <c r="MQ16" i="7"/>
  <c r="NC16" i="7"/>
  <c r="NO16" i="7"/>
  <c r="OA16" i="7"/>
  <c r="OM16" i="7"/>
  <c r="OY16" i="7"/>
  <c r="IB16" i="7"/>
  <c r="IN16" i="7"/>
  <c r="IZ16" i="7"/>
  <c r="JL16" i="7"/>
  <c r="JX16" i="7"/>
  <c r="KJ16" i="7"/>
  <c r="KV16" i="7"/>
  <c r="LH16" i="7"/>
  <c r="LT16" i="7"/>
  <c r="MF16" i="7"/>
  <c r="MR16" i="7"/>
  <c r="ND16" i="7"/>
  <c r="NP16" i="7"/>
  <c r="OB16" i="7"/>
  <c r="ON16" i="7"/>
  <c r="OZ16" i="7"/>
  <c r="IC16" i="7"/>
  <c r="IO16" i="7"/>
  <c r="JA16" i="7"/>
  <c r="JM16" i="7"/>
  <c r="JY16" i="7"/>
  <c r="KK16" i="7"/>
  <c r="KW16" i="7"/>
  <c r="LI16" i="7"/>
  <c r="LU16" i="7"/>
  <c r="MG16" i="7"/>
  <c r="MS16" i="7"/>
  <c r="NE16" i="7"/>
  <c r="NQ16" i="7"/>
  <c r="OC16" i="7"/>
  <c r="OO16" i="7"/>
  <c r="PA16" i="7"/>
  <c r="HS16" i="7"/>
  <c r="IE16" i="7"/>
  <c r="IQ16" i="7"/>
  <c r="JC16" i="7"/>
  <c r="JO16" i="7"/>
  <c r="KA16" i="7"/>
  <c r="KM16" i="7"/>
  <c r="KY16" i="7"/>
  <c r="LK16" i="7"/>
  <c r="LW16" i="7"/>
  <c r="MI16" i="7"/>
  <c r="MU16" i="7"/>
  <c r="NG16" i="7"/>
  <c r="NS16" i="7"/>
  <c r="OE16" i="7"/>
  <c r="OQ16" i="7"/>
  <c r="PC16" i="7"/>
  <c r="HV16" i="7"/>
  <c r="IH16" i="7"/>
  <c r="IT16" i="7"/>
  <c r="JF16" i="7"/>
  <c r="JR16" i="7"/>
  <c r="KD16" i="7"/>
  <c r="KP16" i="7"/>
  <c r="LB16" i="7"/>
  <c r="LN16" i="7"/>
  <c r="LZ16" i="7"/>
  <c r="ML16" i="7"/>
  <c r="MX16" i="7"/>
  <c r="NJ16" i="7"/>
  <c r="NV16" i="7"/>
  <c r="OH16" i="7"/>
  <c r="OT16" i="7"/>
  <c r="PF16" i="7"/>
  <c r="IG16" i="7"/>
  <c r="JE16" i="7"/>
  <c r="KC16" i="7"/>
  <c r="LA16" i="7"/>
  <c r="LY16" i="7"/>
  <c r="MW16" i="7"/>
  <c r="NU16" i="7"/>
  <c r="OS16" i="7"/>
  <c r="II16" i="7"/>
  <c r="JG16" i="7"/>
  <c r="KE16" i="7"/>
  <c r="LC16" i="7"/>
  <c r="MA16" i="7"/>
  <c r="MY16" i="7"/>
  <c r="NW16" i="7"/>
  <c r="OU16" i="7"/>
  <c r="IL16" i="7"/>
  <c r="JJ16" i="7"/>
  <c r="KH16" i="7"/>
  <c r="LF16" i="7"/>
  <c r="MD16" i="7"/>
  <c r="NB16" i="7"/>
  <c r="NZ16" i="7"/>
  <c r="OX16" i="7"/>
  <c r="HR16" i="7"/>
  <c r="IP16" i="7"/>
  <c r="JN16" i="7"/>
  <c r="KL16" i="7"/>
  <c r="LJ16" i="7"/>
  <c r="MH16" i="7"/>
  <c r="NF16" i="7"/>
  <c r="OD16" i="7"/>
  <c r="PB16" i="7"/>
  <c r="HT16" i="7"/>
  <c r="IR16" i="7"/>
  <c r="JP16" i="7"/>
  <c r="KN16" i="7"/>
  <c r="LL16" i="7"/>
  <c r="MJ16" i="7"/>
  <c r="NH16" i="7"/>
  <c r="OF16" i="7"/>
  <c r="PD16" i="7"/>
  <c r="HU16" i="7"/>
  <c r="IS16" i="7"/>
  <c r="JQ16" i="7"/>
  <c r="KO16" i="7"/>
  <c r="LM16" i="7"/>
  <c r="MK16" i="7"/>
  <c r="NI16" i="7"/>
  <c r="OG16" i="7"/>
  <c r="PE16" i="7"/>
  <c r="HW16" i="7"/>
  <c r="IU16" i="7"/>
  <c r="JS16" i="7"/>
  <c r="KQ16" i="7"/>
  <c r="LO16" i="7"/>
  <c r="MM16" i="7"/>
  <c r="NK16" i="7"/>
  <c r="OI16" i="7"/>
  <c r="PG16" i="7"/>
  <c r="HY16" i="7"/>
  <c r="IW16" i="7"/>
  <c r="JU16" i="7"/>
  <c r="KS16" i="7"/>
  <c r="LQ16" i="7"/>
  <c r="MO16" i="7"/>
  <c r="NM16" i="7"/>
  <c r="OK16" i="7"/>
  <c r="PI16" i="7"/>
  <c r="IF16" i="7"/>
  <c r="KZ16" i="7"/>
  <c r="NT16" i="7"/>
  <c r="IK16" i="7"/>
  <c r="LE16" i="7"/>
  <c r="NY16" i="7"/>
  <c r="JB16" i="7"/>
  <c r="LV16" i="7"/>
  <c r="OP16" i="7"/>
  <c r="JD16" i="7"/>
  <c r="LX16" i="7"/>
  <c r="OR16" i="7"/>
  <c r="JI16" i="7"/>
  <c r="MC16" i="7"/>
  <c r="OW16" i="7"/>
  <c r="JV16" i="7"/>
  <c r="MP16" i="7"/>
  <c r="JZ16" i="7"/>
  <c r="MT16" i="7"/>
  <c r="HZ16" i="7"/>
  <c r="KT16" i="7"/>
  <c r="NN16" i="7"/>
  <c r="ID16" i="7"/>
  <c r="IX16" i="7"/>
  <c r="KB16" i="7"/>
  <c r="KG16" i="7"/>
  <c r="KX16" i="7"/>
  <c r="LR16" i="7"/>
  <c r="NA16" i="7"/>
  <c r="NR16" i="7"/>
  <c r="MV16" i="7"/>
  <c r="OL16" i="7"/>
  <c r="HV44" i="7"/>
  <c r="IH44" i="7"/>
  <c r="IT44" i="7"/>
  <c r="JF44" i="7"/>
  <c r="JR44" i="7"/>
  <c r="KD44" i="7"/>
  <c r="KP44" i="7"/>
  <c r="LB44" i="7"/>
  <c r="LN44" i="7"/>
  <c r="LZ44" i="7"/>
  <c r="ML44" i="7"/>
  <c r="MX44" i="7"/>
  <c r="NJ44" i="7"/>
  <c r="NV44" i="7"/>
  <c r="OH44" i="7"/>
  <c r="OT44" i="7"/>
  <c r="PF44" i="7"/>
  <c r="HW44" i="7"/>
  <c r="II44" i="7"/>
  <c r="IU44" i="7"/>
  <c r="JG44" i="7"/>
  <c r="JS44" i="7"/>
  <c r="KE44" i="7"/>
  <c r="KQ44" i="7"/>
  <c r="LC44" i="7"/>
  <c r="LO44" i="7"/>
  <c r="MA44" i="7"/>
  <c r="MM44" i="7"/>
  <c r="MY44" i="7"/>
  <c r="NK44" i="7"/>
  <c r="NW44" i="7"/>
  <c r="HX44" i="7"/>
  <c r="IJ44" i="7"/>
  <c r="IV44" i="7"/>
  <c r="JH44" i="7"/>
  <c r="JT44" i="7"/>
  <c r="KF44" i="7"/>
  <c r="KR44" i="7"/>
  <c r="LD44" i="7"/>
  <c r="LP44" i="7"/>
  <c r="MB44" i="7"/>
  <c r="MN44" i="7"/>
  <c r="MZ44" i="7"/>
  <c r="NL44" i="7"/>
  <c r="NX44" i="7"/>
  <c r="OJ44" i="7"/>
  <c r="OV44" i="7"/>
  <c r="HY44" i="7"/>
  <c r="IK44" i="7"/>
  <c r="IW44" i="7"/>
  <c r="JI44" i="7"/>
  <c r="JU44" i="7"/>
  <c r="KG44" i="7"/>
  <c r="KS44" i="7"/>
  <c r="LE44" i="7"/>
  <c r="LQ44" i="7"/>
  <c r="MC44" i="7"/>
  <c r="MO44" i="7"/>
  <c r="NA44" i="7"/>
  <c r="NM44" i="7"/>
  <c r="NY44" i="7"/>
  <c r="OK44" i="7"/>
  <c r="OW44" i="7"/>
  <c r="PI44" i="7"/>
  <c r="HZ44" i="7"/>
  <c r="IL44" i="7"/>
  <c r="IX44" i="7"/>
  <c r="JJ44" i="7"/>
  <c r="JV44" i="7"/>
  <c r="KH44" i="7"/>
  <c r="KT44" i="7"/>
  <c r="LF44" i="7"/>
  <c r="LR44" i="7"/>
  <c r="MD44" i="7"/>
  <c r="MP44" i="7"/>
  <c r="NB44" i="7"/>
  <c r="NN44" i="7"/>
  <c r="NZ44" i="7"/>
  <c r="IB44" i="7"/>
  <c r="IN44" i="7"/>
  <c r="IZ44" i="7"/>
  <c r="JL44" i="7"/>
  <c r="JX44" i="7"/>
  <c r="KJ44" i="7"/>
  <c r="KV44" i="7"/>
  <c r="LH44" i="7"/>
  <c r="LT44" i="7"/>
  <c r="MF44" i="7"/>
  <c r="MR44" i="7"/>
  <c r="ND44" i="7"/>
  <c r="NP44" i="7"/>
  <c r="OB44" i="7"/>
  <c r="IC44" i="7"/>
  <c r="IO44" i="7"/>
  <c r="JA44" i="7"/>
  <c r="JM44" i="7"/>
  <c r="JY44" i="7"/>
  <c r="KK44" i="7"/>
  <c r="KW44" i="7"/>
  <c r="LI44" i="7"/>
  <c r="LU44" i="7"/>
  <c r="MG44" i="7"/>
  <c r="MS44" i="7"/>
  <c r="NE44" i="7"/>
  <c r="NQ44" i="7"/>
  <c r="OC44" i="7"/>
  <c r="OO44" i="7"/>
  <c r="HT44" i="7"/>
  <c r="HU44" i="7"/>
  <c r="JB44" i="7"/>
  <c r="KB44" i="7"/>
  <c r="LG44" i="7"/>
  <c r="MI44" i="7"/>
  <c r="NI44" i="7"/>
  <c r="OL44" i="7"/>
  <c r="PB44" i="7"/>
  <c r="IA44" i="7"/>
  <c r="JC44" i="7"/>
  <c r="KC44" i="7"/>
  <c r="LJ44" i="7"/>
  <c r="MJ44" i="7"/>
  <c r="NO44" i="7"/>
  <c r="OM44" i="7"/>
  <c r="PC44" i="7"/>
  <c r="ID44" i="7"/>
  <c r="JD44" i="7"/>
  <c r="KI44" i="7"/>
  <c r="LK44" i="7"/>
  <c r="MK44" i="7"/>
  <c r="NR44" i="7"/>
  <c r="ON44" i="7"/>
  <c r="PD44" i="7"/>
  <c r="IE44" i="7"/>
  <c r="JE44" i="7"/>
  <c r="KL44" i="7"/>
  <c r="LL44" i="7"/>
  <c r="MQ44" i="7"/>
  <c r="NS44" i="7"/>
  <c r="OP44" i="7"/>
  <c r="PE44" i="7"/>
  <c r="IF44" i="7"/>
  <c r="JK44" i="7"/>
  <c r="KM44" i="7"/>
  <c r="LM44" i="7"/>
  <c r="MT44" i="7"/>
  <c r="NT44" i="7"/>
  <c r="OQ44" i="7"/>
  <c r="PG44" i="7"/>
  <c r="IG44" i="7"/>
  <c r="JN44" i="7"/>
  <c r="KN44" i="7"/>
  <c r="LS44" i="7"/>
  <c r="MU44" i="7"/>
  <c r="NU44" i="7"/>
  <c r="OR44" i="7"/>
  <c r="PH44" i="7"/>
  <c r="IM44" i="7"/>
  <c r="JO44" i="7"/>
  <c r="KO44" i="7"/>
  <c r="LV44" i="7"/>
  <c r="MV44" i="7"/>
  <c r="OA44" i="7"/>
  <c r="OS44" i="7"/>
  <c r="IP44" i="7"/>
  <c r="JP44" i="7"/>
  <c r="KU44" i="7"/>
  <c r="LW44" i="7"/>
  <c r="MW44" i="7"/>
  <c r="OD44" i="7"/>
  <c r="OU44" i="7"/>
  <c r="IQ44" i="7"/>
  <c r="JQ44" i="7"/>
  <c r="KX44" i="7"/>
  <c r="LX44" i="7"/>
  <c r="NC44" i="7"/>
  <c r="OE44" i="7"/>
  <c r="OX44" i="7"/>
  <c r="IR44" i="7"/>
  <c r="JW44" i="7"/>
  <c r="KY44" i="7"/>
  <c r="LY44" i="7"/>
  <c r="NF44" i="7"/>
  <c r="OF44" i="7"/>
  <c r="OY44" i="7"/>
  <c r="HS44" i="7"/>
  <c r="OI44" i="7"/>
  <c r="IS44" i="7"/>
  <c r="OZ44" i="7"/>
  <c r="IY44" i="7"/>
  <c r="PA44" i="7"/>
  <c r="JZ44" i="7"/>
  <c r="KA44" i="7"/>
  <c r="KZ44" i="7"/>
  <c r="LA44" i="7"/>
  <c r="ME44" i="7"/>
  <c r="MH44" i="7"/>
  <c r="NG44" i="7"/>
  <c r="NH44" i="7"/>
  <c r="HR44" i="7"/>
  <c r="OG44" i="7"/>
  <c r="HZ99" i="7"/>
  <c r="IL99" i="7"/>
  <c r="IX99" i="7"/>
  <c r="JJ99" i="7"/>
  <c r="JV99" i="7"/>
  <c r="KH99" i="7"/>
  <c r="KT99" i="7"/>
  <c r="LF99" i="7"/>
  <c r="LR99" i="7"/>
  <c r="MD99" i="7"/>
  <c r="MP99" i="7"/>
  <c r="NB99" i="7"/>
  <c r="NN99" i="7"/>
  <c r="NZ99" i="7"/>
  <c r="OL99" i="7"/>
  <c r="OX99" i="7"/>
  <c r="IA99" i="7"/>
  <c r="IM99" i="7"/>
  <c r="IY99" i="7"/>
  <c r="JK99" i="7"/>
  <c r="JW99" i="7"/>
  <c r="KI99" i="7"/>
  <c r="KU99" i="7"/>
  <c r="LG99" i="7"/>
  <c r="LS99" i="7"/>
  <c r="ME99" i="7"/>
  <c r="MQ99" i="7"/>
  <c r="NC99" i="7"/>
  <c r="NO99" i="7"/>
  <c r="OA99" i="7"/>
  <c r="OM99" i="7"/>
  <c r="OY99" i="7"/>
  <c r="IB99" i="7"/>
  <c r="IN99" i="7"/>
  <c r="IZ99" i="7"/>
  <c r="JL99" i="7"/>
  <c r="JX99" i="7"/>
  <c r="KJ99" i="7"/>
  <c r="KV99" i="7"/>
  <c r="LH99" i="7"/>
  <c r="LT99" i="7"/>
  <c r="MF99" i="7"/>
  <c r="MR99" i="7"/>
  <c r="ND99" i="7"/>
  <c r="NP99" i="7"/>
  <c r="OB99" i="7"/>
  <c r="ON99" i="7"/>
  <c r="OZ99" i="7"/>
  <c r="IC99" i="7"/>
  <c r="IO99" i="7"/>
  <c r="JA99" i="7"/>
  <c r="JM99" i="7"/>
  <c r="JY99" i="7"/>
  <c r="KK99" i="7"/>
  <c r="KW99" i="7"/>
  <c r="LI99" i="7"/>
  <c r="LU99" i="7"/>
  <c r="MG99" i="7"/>
  <c r="MS99" i="7"/>
  <c r="NE99" i="7"/>
  <c r="NQ99" i="7"/>
  <c r="OC99" i="7"/>
  <c r="OO99" i="7"/>
  <c r="PA99" i="7"/>
  <c r="HR99" i="7"/>
  <c r="ID99" i="7"/>
  <c r="IP99" i="7"/>
  <c r="JB99" i="7"/>
  <c r="JN99" i="7"/>
  <c r="JZ99" i="7"/>
  <c r="KL99" i="7"/>
  <c r="KX99" i="7"/>
  <c r="LJ99" i="7"/>
  <c r="LV99" i="7"/>
  <c r="MH99" i="7"/>
  <c r="MT99" i="7"/>
  <c r="NF99" i="7"/>
  <c r="NR99" i="7"/>
  <c r="OD99" i="7"/>
  <c r="OP99" i="7"/>
  <c r="PB99" i="7"/>
  <c r="HS99" i="7"/>
  <c r="IE99" i="7"/>
  <c r="IQ99" i="7"/>
  <c r="JC99" i="7"/>
  <c r="JO99" i="7"/>
  <c r="KA99" i="7"/>
  <c r="KM99" i="7"/>
  <c r="KY99" i="7"/>
  <c r="LK99" i="7"/>
  <c r="LW99" i="7"/>
  <c r="MI99" i="7"/>
  <c r="MU99" i="7"/>
  <c r="NG99" i="7"/>
  <c r="NS99" i="7"/>
  <c r="OE99" i="7"/>
  <c r="OQ99" i="7"/>
  <c r="PC99" i="7"/>
  <c r="HT99" i="7"/>
  <c r="IF99" i="7"/>
  <c r="IR99" i="7"/>
  <c r="JD99" i="7"/>
  <c r="JP99" i="7"/>
  <c r="KB99" i="7"/>
  <c r="KN99" i="7"/>
  <c r="KZ99" i="7"/>
  <c r="LL99" i="7"/>
  <c r="LX99" i="7"/>
  <c r="MJ99" i="7"/>
  <c r="MV99" i="7"/>
  <c r="NH99" i="7"/>
  <c r="NT99" i="7"/>
  <c r="OF99" i="7"/>
  <c r="OR99" i="7"/>
  <c r="PD99" i="7"/>
  <c r="HU99" i="7"/>
  <c r="IG99" i="7"/>
  <c r="IS99" i="7"/>
  <c r="JE99" i="7"/>
  <c r="JQ99" i="7"/>
  <c r="KC99" i="7"/>
  <c r="KO99" i="7"/>
  <c r="LA99" i="7"/>
  <c r="LM99" i="7"/>
  <c r="LY99" i="7"/>
  <c r="MK99" i="7"/>
  <c r="MW99" i="7"/>
  <c r="NI99" i="7"/>
  <c r="NU99" i="7"/>
  <c r="OG99" i="7"/>
  <c r="OS99" i="7"/>
  <c r="PE99" i="7"/>
  <c r="HV99" i="7"/>
  <c r="IH99" i="7"/>
  <c r="IT99" i="7"/>
  <c r="JF99" i="7"/>
  <c r="JR99" i="7"/>
  <c r="KD99" i="7"/>
  <c r="KP99" i="7"/>
  <c r="LB99" i="7"/>
  <c r="LN99" i="7"/>
  <c r="LZ99" i="7"/>
  <c r="ML99" i="7"/>
  <c r="MX99" i="7"/>
  <c r="NJ99" i="7"/>
  <c r="NV99" i="7"/>
  <c r="OH99" i="7"/>
  <c r="OT99" i="7"/>
  <c r="PF99" i="7"/>
  <c r="HW99" i="7"/>
  <c r="II99" i="7"/>
  <c r="IU99" i="7"/>
  <c r="JG99" i="7"/>
  <c r="JS99" i="7"/>
  <c r="KE99" i="7"/>
  <c r="KQ99" i="7"/>
  <c r="LC99" i="7"/>
  <c r="LO99" i="7"/>
  <c r="MA99" i="7"/>
  <c r="MM99" i="7"/>
  <c r="MY99" i="7"/>
  <c r="NK99" i="7"/>
  <c r="NW99" i="7"/>
  <c r="OI99" i="7"/>
  <c r="OU99" i="7"/>
  <c r="PG99" i="7"/>
  <c r="HX99" i="7"/>
  <c r="IJ99" i="7"/>
  <c r="IV99" i="7"/>
  <c r="JH99" i="7"/>
  <c r="JT99" i="7"/>
  <c r="KF99" i="7"/>
  <c r="KR99" i="7"/>
  <c r="LD99" i="7"/>
  <c r="LP99" i="7"/>
  <c r="MB99" i="7"/>
  <c r="MN99" i="7"/>
  <c r="MZ99" i="7"/>
  <c r="NL99" i="7"/>
  <c r="NX99" i="7"/>
  <c r="OJ99" i="7"/>
  <c r="OV99" i="7"/>
  <c r="PH99" i="7"/>
  <c r="MC99" i="7"/>
  <c r="LQ99" i="7"/>
  <c r="MO99" i="7"/>
  <c r="NA99" i="7"/>
  <c r="HY99" i="7"/>
  <c r="NM99" i="7"/>
  <c r="IK99" i="7"/>
  <c r="NY99" i="7"/>
  <c r="IW99" i="7"/>
  <c r="OK99" i="7"/>
  <c r="JI99" i="7"/>
  <c r="OW99" i="7"/>
  <c r="JU99" i="7"/>
  <c r="PI99" i="7"/>
  <c r="KG99" i="7"/>
  <c r="KS99" i="7"/>
  <c r="LE99" i="7"/>
  <c r="HZ87" i="7"/>
  <c r="IL87" i="7"/>
  <c r="IX87" i="7"/>
  <c r="JJ87" i="7"/>
  <c r="JV87" i="7"/>
  <c r="KH87" i="7"/>
  <c r="KT87" i="7"/>
  <c r="LF87" i="7"/>
  <c r="LR87" i="7"/>
  <c r="MD87" i="7"/>
  <c r="MP87" i="7"/>
  <c r="NB87" i="7"/>
  <c r="NN87" i="7"/>
  <c r="NZ87" i="7"/>
  <c r="OL87" i="7"/>
  <c r="OX87" i="7"/>
  <c r="IA87" i="7"/>
  <c r="IM87" i="7"/>
  <c r="IY87" i="7"/>
  <c r="JK87" i="7"/>
  <c r="JW87" i="7"/>
  <c r="KI87" i="7"/>
  <c r="KU87" i="7"/>
  <c r="LG87" i="7"/>
  <c r="LS87" i="7"/>
  <c r="ME87" i="7"/>
  <c r="MQ87" i="7"/>
  <c r="NC87" i="7"/>
  <c r="NO87" i="7"/>
  <c r="OA87" i="7"/>
  <c r="OM87" i="7"/>
  <c r="OY87" i="7"/>
  <c r="IB87" i="7"/>
  <c r="IN87" i="7"/>
  <c r="IZ87" i="7"/>
  <c r="JL87" i="7"/>
  <c r="JX87" i="7"/>
  <c r="KJ87" i="7"/>
  <c r="KV87" i="7"/>
  <c r="LH87" i="7"/>
  <c r="LT87" i="7"/>
  <c r="MF87" i="7"/>
  <c r="MR87" i="7"/>
  <c r="ND87" i="7"/>
  <c r="NP87" i="7"/>
  <c r="OB87" i="7"/>
  <c r="ON87" i="7"/>
  <c r="OZ87" i="7"/>
  <c r="IC87" i="7"/>
  <c r="IO87" i="7"/>
  <c r="JA87" i="7"/>
  <c r="JM87" i="7"/>
  <c r="JY87" i="7"/>
  <c r="KK87" i="7"/>
  <c r="KW87" i="7"/>
  <c r="LI87" i="7"/>
  <c r="LU87" i="7"/>
  <c r="MG87" i="7"/>
  <c r="MS87" i="7"/>
  <c r="NE87" i="7"/>
  <c r="NQ87" i="7"/>
  <c r="OC87" i="7"/>
  <c r="OO87" i="7"/>
  <c r="PA87" i="7"/>
  <c r="HR87" i="7"/>
  <c r="ID87" i="7"/>
  <c r="IP87" i="7"/>
  <c r="JB87" i="7"/>
  <c r="JN87" i="7"/>
  <c r="JZ87" i="7"/>
  <c r="KL87" i="7"/>
  <c r="KX87" i="7"/>
  <c r="LJ87" i="7"/>
  <c r="LV87" i="7"/>
  <c r="MH87" i="7"/>
  <c r="MT87" i="7"/>
  <c r="NF87" i="7"/>
  <c r="NR87" i="7"/>
  <c r="OD87" i="7"/>
  <c r="OP87" i="7"/>
  <c r="PB87" i="7"/>
  <c r="HS87" i="7"/>
  <c r="IE87" i="7"/>
  <c r="IQ87" i="7"/>
  <c r="JC87" i="7"/>
  <c r="JO87" i="7"/>
  <c r="KA87" i="7"/>
  <c r="KM87" i="7"/>
  <c r="KY87" i="7"/>
  <c r="LK87" i="7"/>
  <c r="LW87" i="7"/>
  <c r="MI87" i="7"/>
  <c r="MU87" i="7"/>
  <c r="NG87" i="7"/>
  <c r="NS87" i="7"/>
  <c r="OE87" i="7"/>
  <c r="OQ87" i="7"/>
  <c r="PC87" i="7"/>
  <c r="HT87" i="7"/>
  <c r="IF87" i="7"/>
  <c r="IR87" i="7"/>
  <c r="JD87" i="7"/>
  <c r="JP87" i="7"/>
  <c r="KB87" i="7"/>
  <c r="KN87" i="7"/>
  <c r="KZ87" i="7"/>
  <c r="LL87" i="7"/>
  <c r="LX87" i="7"/>
  <c r="MJ87" i="7"/>
  <c r="MV87" i="7"/>
  <c r="NH87" i="7"/>
  <c r="NT87" i="7"/>
  <c r="OF87" i="7"/>
  <c r="OR87" i="7"/>
  <c r="PD87" i="7"/>
  <c r="HU87" i="7"/>
  <c r="IG87" i="7"/>
  <c r="IS87" i="7"/>
  <c r="JE87" i="7"/>
  <c r="JQ87" i="7"/>
  <c r="KC87" i="7"/>
  <c r="KO87" i="7"/>
  <c r="LA87" i="7"/>
  <c r="LM87" i="7"/>
  <c r="LY87" i="7"/>
  <c r="MK87" i="7"/>
  <c r="MW87" i="7"/>
  <c r="NI87" i="7"/>
  <c r="NU87" i="7"/>
  <c r="OG87" i="7"/>
  <c r="OS87" i="7"/>
  <c r="PE87" i="7"/>
  <c r="HV87" i="7"/>
  <c r="IH87" i="7"/>
  <c r="IT87" i="7"/>
  <c r="JF87" i="7"/>
  <c r="JR87" i="7"/>
  <c r="KD87" i="7"/>
  <c r="KP87" i="7"/>
  <c r="LB87" i="7"/>
  <c r="LN87" i="7"/>
  <c r="LZ87" i="7"/>
  <c r="ML87" i="7"/>
  <c r="MX87" i="7"/>
  <c r="NJ87" i="7"/>
  <c r="NV87" i="7"/>
  <c r="OH87" i="7"/>
  <c r="OT87" i="7"/>
  <c r="PF87" i="7"/>
  <c r="HW87" i="7"/>
  <c r="II87" i="7"/>
  <c r="IU87" i="7"/>
  <c r="JG87" i="7"/>
  <c r="JS87" i="7"/>
  <c r="KE87" i="7"/>
  <c r="KQ87" i="7"/>
  <c r="LC87" i="7"/>
  <c r="LO87" i="7"/>
  <c r="MA87" i="7"/>
  <c r="MM87" i="7"/>
  <c r="MY87" i="7"/>
  <c r="NK87" i="7"/>
  <c r="NW87" i="7"/>
  <c r="OI87" i="7"/>
  <c r="OU87" i="7"/>
  <c r="PG87" i="7"/>
  <c r="HX87" i="7"/>
  <c r="IJ87" i="7"/>
  <c r="IV87" i="7"/>
  <c r="JH87" i="7"/>
  <c r="JT87" i="7"/>
  <c r="KF87" i="7"/>
  <c r="KR87" i="7"/>
  <c r="LD87" i="7"/>
  <c r="LP87" i="7"/>
  <c r="MB87" i="7"/>
  <c r="MN87" i="7"/>
  <c r="MZ87" i="7"/>
  <c r="NL87" i="7"/>
  <c r="NX87" i="7"/>
  <c r="OJ87" i="7"/>
  <c r="OV87" i="7"/>
  <c r="PH87" i="7"/>
  <c r="NA87" i="7"/>
  <c r="HY87" i="7"/>
  <c r="NM87" i="7"/>
  <c r="IK87" i="7"/>
  <c r="NY87" i="7"/>
  <c r="IW87" i="7"/>
  <c r="OK87" i="7"/>
  <c r="JI87" i="7"/>
  <c r="OW87" i="7"/>
  <c r="JU87" i="7"/>
  <c r="PI87" i="7"/>
  <c r="KG87" i="7"/>
  <c r="KS87" i="7"/>
  <c r="LE87" i="7"/>
  <c r="LQ87" i="7"/>
  <c r="MC87" i="7"/>
  <c r="MO87" i="7"/>
  <c r="IB75" i="7"/>
  <c r="IN75" i="7"/>
  <c r="IZ75" i="7"/>
  <c r="JL75" i="7"/>
  <c r="JX75" i="7"/>
  <c r="KJ75" i="7"/>
  <c r="KV75" i="7"/>
  <c r="LH75" i="7"/>
  <c r="LT75" i="7"/>
  <c r="MF75" i="7"/>
  <c r="MR75" i="7"/>
  <c r="ND75" i="7"/>
  <c r="NP75" i="7"/>
  <c r="IC75" i="7"/>
  <c r="IO75" i="7"/>
  <c r="JA75" i="7"/>
  <c r="JM75" i="7"/>
  <c r="JY75" i="7"/>
  <c r="KK75" i="7"/>
  <c r="KW75" i="7"/>
  <c r="LI75" i="7"/>
  <c r="LU75" i="7"/>
  <c r="MG75" i="7"/>
  <c r="MS75" i="7"/>
  <c r="NE75" i="7"/>
  <c r="NQ75" i="7"/>
  <c r="OC75" i="7"/>
  <c r="OO75" i="7"/>
  <c r="PA75" i="7"/>
  <c r="HR75" i="7"/>
  <c r="ID75" i="7"/>
  <c r="IP75" i="7"/>
  <c r="JB75" i="7"/>
  <c r="JN75" i="7"/>
  <c r="JZ75" i="7"/>
  <c r="KL75" i="7"/>
  <c r="KX75" i="7"/>
  <c r="LJ75" i="7"/>
  <c r="LV75" i="7"/>
  <c r="MH75" i="7"/>
  <c r="MT75" i="7"/>
  <c r="NF75" i="7"/>
  <c r="NR75" i="7"/>
  <c r="OD75" i="7"/>
  <c r="OP75" i="7"/>
  <c r="PB75" i="7"/>
  <c r="HS75" i="7"/>
  <c r="IE75" i="7"/>
  <c r="IQ75" i="7"/>
  <c r="JC75" i="7"/>
  <c r="JO75" i="7"/>
  <c r="KA75" i="7"/>
  <c r="KM75" i="7"/>
  <c r="KY75" i="7"/>
  <c r="LK75" i="7"/>
  <c r="LW75" i="7"/>
  <c r="MI75" i="7"/>
  <c r="MU75" i="7"/>
  <c r="NG75" i="7"/>
  <c r="NS75" i="7"/>
  <c r="HT75" i="7"/>
  <c r="IF75" i="7"/>
  <c r="IR75" i="7"/>
  <c r="JD75" i="7"/>
  <c r="JP75" i="7"/>
  <c r="KB75" i="7"/>
  <c r="KN75" i="7"/>
  <c r="KZ75" i="7"/>
  <c r="LL75" i="7"/>
  <c r="LX75" i="7"/>
  <c r="MJ75" i="7"/>
  <c r="MV75" i="7"/>
  <c r="NH75" i="7"/>
  <c r="NT75" i="7"/>
  <c r="OF75" i="7"/>
  <c r="OR75" i="7"/>
  <c r="PD75" i="7"/>
  <c r="HU75" i="7"/>
  <c r="IG75" i="7"/>
  <c r="IS75" i="7"/>
  <c r="JE75" i="7"/>
  <c r="JQ75" i="7"/>
  <c r="KC75" i="7"/>
  <c r="KO75" i="7"/>
  <c r="LA75" i="7"/>
  <c r="LM75" i="7"/>
  <c r="LY75" i="7"/>
  <c r="MK75" i="7"/>
  <c r="MW75" i="7"/>
  <c r="NI75" i="7"/>
  <c r="NU75" i="7"/>
  <c r="HV75" i="7"/>
  <c r="IH75" i="7"/>
  <c r="IT75" i="7"/>
  <c r="JF75" i="7"/>
  <c r="JR75" i="7"/>
  <c r="KD75" i="7"/>
  <c r="KP75" i="7"/>
  <c r="LB75" i="7"/>
  <c r="LN75" i="7"/>
  <c r="LZ75" i="7"/>
  <c r="ML75" i="7"/>
  <c r="MX75" i="7"/>
  <c r="NJ75" i="7"/>
  <c r="NV75" i="7"/>
  <c r="OH75" i="7"/>
  <c r="OT75" i="7"/>
  <c r="PF75" i="7"/>
  <c r="HW75" i="7"/>
  <c r="II75" i="7"/>
  <c r="IU75" i="7"/>
  <c r="JG75" i="7"/>
  <c r="JS75" i="7"/>
  <c r="KE75" i="7"/>
  <c r="KQ75" i="7"/>
  <c r="LC75" i="7"/>
  <c r="LO75" i="7"/>
  <c r="MA75" i="7"/>
  <c r="MM75" i="7"/>
  <c r="MY75" i="7"/>
  <c r="NK75" i="7"/>
  <c r="HX75" i="7"/>
  <c r="IJ75" i="7"/>
  <c r="IV75" i="7"/>
  <c r="JH75" i="7"/>
  <c r="JT75" i="7"/>
  <c r="KF75" i="7"/>
  <c r="KR75" i="7"/>
  <c r="LD75" i="7"/>
  <c r="LP75" i="7"/>
  <c r="MB75" i="7"/>
  <c r="MN75" i="7"/>
  <c r="MZ75" i="7"/>
  <c r="NL75" i="7"/>
  <c r="NX75" i="7"/>
  <c r="HY75" i="7"/>
  <c r="IK75" i="7"/>
  <c r="IW75" i="7"/>
  <c r="JI75" i="7"/>
  <c r="JU75" i="7"/>
  <c r="KG75" i="7"/>
  <c r="KS75" i="7"/>
  <c r="LE75" i="7"/>
  <c r="LQ75" i="7"/>
  <c r="MC75" i="7"/>
  <c r="MO75" i="7"/>
  <c r="NA75" i="7"/>
  <c r="NM75" i="7"/>
  <c r="HZ75" i="7"/>
  <c r="IL75" i="7"/>
  <c r="IX75" i="7"/>
  <c r="JJ75" i="7"/>
  <c r="JV75" i="7"/>
  <c r="KH75" i="7"/>
  <c r="KT75" i="7"/>
  <c r="LF75" i="7"/>
  <c r="LR75" i="7"/>
  <c r="MD75" i="7"/>
  <c r="MP75" i="7"/>
  <c r="NB75" i="7"/>
  <c r="NN75" i="7"/>
  <c r="NZ75" i="7"/>
  <c r="OL75" i="7"/>
  <c r="OX75" i="7"/>
  <c r="LS75" i="7"/>
  <c r="OJ75" i="7"/>
  <c r="PE75" i="7"/>
  <c r="ME75" i="7"/>
  <c r="OK75" i="7"/>
  <c r="PG75" i="7"/>
  <c r="MQ75" i="7"/>
  <c r="OM75" i="7"/>
  <c r="PH75" i="7"/>
  <c r="NC75" i="7"/>
  <c r="ON75" i="7"/>
  <c r="PI75" i="7"/>
  <c r="IA75" i="7"/>
  <c r="NO75" i="7"/>
  <c r="OQ75" i="7"/>
  <c r="IM75" i="7"/>
  <c r="NW75" i="7"/>
  <c r="OS75" i="7"/>
  <c r="IY75" i="7"/>
  <c r="NY75" i="7"/>
  <c r="OU75" i="7"/>
  <c r="JK75" i="7"/>
  <c r="OA75" i="7"/>
  <c r="OV75" i="7"/>
  <c r="JW75" i="7"/>
  <c r="OB75" i="7"/>
  <c r="OW75" i="7"/>
  <c r="KI75" i="7"/>
  <c r="OE75" i="7"/>
  <c r="OY75" i="7"/>
  <c r="KU75" i="7"/>
  <c r="OG75" i="7"/>
  <c r="OZ75" i="7"/>
  <c r="LG75" i="7"/>
  <c r="OI75" i="7"/>
  <c r="PC75" i="7"/>
  <c r="HR63" i="7"/>
  <c r="ID63" i="7"/>
  <c r="IP63" i="7"/>
  <c r="JB63" i="7"/>
  <c r="JN63" i="7"/>
  <c r="JZ63" i="7"/>
  <c r="KL63" i="7"/>
  <c r="KX63" i="7"/>
  <c r="LJ63" i="7"/>
  <c r="LV63" i="7"/>
  <c r="MH63" i="7"/>
  <c r="MT63" i="7"/>
  <c r="NF63" i="7"/>
  <c r="NR63" i="7"/>
  <c r="OD63" i="7"/>
  <c r="OP63" i="7"/>
  <c r="PB63" i="7"/>
  <c r="HS63" i="7"/>
  <c r="IE63" i="7"/>
  <c r="IQ63" i="7"/>
  <c r="JC63" i="7"/>
  <c r="JO63" i="7"/>
  <c r="KA63" i="7"/>
  <c r="KM63" i="7"/>
  <c r="KY63" i="7"/>
  <c r="LK63" i="7"/>
  <c r="LW63" i="7"/>
  <c r="MI63" i="7"/>
  <c r="MU63" i="7"/>
  <c r="NG63" i="7"/>
  <c r="NS63" i="7"/>
  <c r="OE63" i="7"/>
  <c r="OQ63" i="7"/>
  <c r="PC63" i="7"/>
  <c r="HT63" i="7"/>
  <c r="IF63" i="7"/>
  <c r="IR63" i="7"/>
  <c r="JD63" i="7"/>
  <c r="JP63" i="7"/>
  <c r="KB63" i="7"/>
  <c r="KN63" i="7"/>
  <c r="KZ63" i="7"/>
  <c r="LL63" i="7"/>
  <c r="LX63" i="7"/>
  <c r="MJ63" i="7"/>
  <c r="MV63" i="7"/>
  <c r="NH63" i="7"/>
  <c r="NT63" i="7"/>
  <c r="OF63" i="7"/>
  <c r="OR63" i="7"/>
  <c r="PD63" i="7"/>
  <c r="HU63" i="7"/>
  <c r="IG63" i="7"/>
  <c r="IS63" i="7"/>
  <c r="JE63" i="7"/>
  <c r="JQ63" i="7"/>
  <c r="KC63" i="7"/>
  <c r="KO63" i="7"/>
  <c r="LA63" i="7"/>
  <c r="LM63" i="7"/>
  <c r="LY63" i="7"/>
  <c r="MK63" i="7"/>
  <c r="MW63" i="7"/>
  <c r="NI63" i="7"/>
  <c r="NU63" i="7"/>
  <c r="OG63" i="7"/>
  <c r="OS63" i="7"/>
  <c r="PE63" i="7"/>
  <c r="HV63" i="7"/>
  <c r="IH63" i="7"/>
  <c r="IT63" i="7"/>
  <c r="JF63" i="7"/>
  <c r="JR63" i="7"/>
  <c r="KD63" i="7"/>
  <c r="KP63" i="7"/>
  <c r="LB63" i="7"/>
  <c r="LN63" i="7"/>
  <c r="LZ63" i="7"/>
  <c r="ML63" i="7"/>
  <c r="MX63" i="7"/>
  <c r="NJ63" i="7"/>
  <c r="NV63" i="7"/>
  <c r="OH63" i="7"/>
  <c r="OT63" i="7"/>
  <c r="PF63" i="7"/>
  <c r="HW63" i="7"/>
  <c r="II63" i="7"/>
  <c r="IU63" i="7"/>
  <c r="JG63" i="7"/>
  <c r="JS63" i="7"/>
  <c r="KE63" i="7"/>
  <c r="KQ63" i="7"/>
  <c r="LC63" i="7"/>
  <c r="LO63" i="7"/>
  <c r="MA63" i="7"/>
  <c r="MM63" i="7"/>
  <c r="MY63" i="7"/>
  <c r="NK63" i="7"/>
  <c r="NW63" i="7"/>
  <c r="OI63" i="7"/>
  <c r="OU63" i="7"/>
  <c r="PG63" i="7"/>
  <c r="HX63" i="7"/>
  <c r="IJ63" i="7"/>
  <c r="IV63" i="7"/>
  <c r="JH63" i="7"/>
  <c r="JT63" i="7"/>
  <c r="KF63" i="7"/>
  <c r="KR63" i="7"/>
  <c r="LD63" i="7"/>
  <c r="LP63" i="7"/>
  <c r="MB63" i="7"/>
  <c r="MN63" i="7"/>
  <c r="MZ63" i="7"/>
  <c r="NL63" i="7"/>
  <c r="NX63" i="7"/>
  <c r="OJ63" i="7"/>
  <c r="OV63" i="7"/>
  <c r="PH63" i="7"/>
  <c r="HY63" i="7"/>
  <c r="IK63" i="7"/>
  <c r="IW63" i="7"/>
  <c r="JI63" i="7"/>
  <c r="JU63" i="7"/>
  <c r="KG63" i="7"/>
  <c r="KS63" i="7"/>
  <c r="LE63" i="7"/>
  <c r="LQ63" i="7"/>
  <c r="MC63" i="7"/>
  <c r="MO63" i="7"/>
  <c r="NA63" i="7"/>
  <c r="NM63" i="7"/>
  <c r="NY63" i="7"/>
  <c r="OK63" i="7"/>
  <c r="OW63" i="7"/>
  <c r="PI63" i="7"/>
  <c r="HZ63" i="7"/>
  <c r="IL63" i="7"/>
  <c r="IX63" i="7"/>
  <c r="JJ63" i="7"/>
  <c r="JV63" i="7"/>
  <c r="KH63" i="7"/>
  <c r="KT63" i="7"/>
  <c r="LF63" i="7"/>
  <c r="LR63" i="7"/>
  <c r="MD63" i="7"/>
  <c r="MP63" i="7"/>
  <c r="NB63" i="7"/>
  <c r="NN63" i="7"/>
  <c r="NZ63" i="7"/>
  <c r="OL63" i="7"/>
  <c r="OX63" i="7"/>
  <c r="IA63" i="7"/>
  <c r="IM63" i="7"/>
  <c r="IY63" i="7"/>
  <c r="JK63" i="7"/>
  <c r="JW63" i="7"/>
  <c r="KI63" i="7"/>
  <c r="KU63" i="7"/>
  <c r="LG63" i="7"/>
  <c r="LS63" i="7"/>
  <c r="ME63" i="7"/>
  <c r="MQ63" i="7"/>
  <c r="NC63" i="7"/>
  <c r="NO63" i="7"/>
  <c r="OA63" i="7"/>
  <c r="OM63" i="7"/>
  <c r="OY63" i="7"/>
  <c r="IB63" i="7"/>
  <c r="IN63" i="7"/>
  <c r="IZ63" i="7"/>
  <c r="JL63" i="7"/>
  <c r="JX63" i="7"/>
  <c r="KJ63" i="7"/>
  <c r="KV63" i="7"/>
  <c r="LH63" i="7"/>
  <c r="LT63" i="7"/>
  <c r="MF63" i="7"/>
  <c r="MR63" i="7"/>
  <c r="ND63" i="7"/>
  <c r="NP63" i="7"/>
  <c r="OB63" i="7"/>
  <c r="ON63" i="7"/>
  <c r="OZ63" i="7"/>
  <c r="JY63" i="7"/>
  <c r="KK63" i="7"/>
  <c r="KW63" i="7"/>
  <c r="LI63" i="7"/>
  <c r="LU63" i="7"/>
  <c r="MG63" i="7"/>
  <c r="MS63" i="7"/>
  <c r="NE63" i="7"/>
  <c r="IC63" i="7"/>
  <c r="NQ63" i="7"/>
  <c r="IO63" i="7"/>
  <c r="OC63" i="7"/>
  <c r="JA63" i="7"/>
  <c r="OO63" i="7"/>
  <c r="JM63" i="7"/>
  <c r="PA63" i="7"/>
  <c r="HZ51" i="7"/>
  <c r="IL51" i="7"/>
  <c r="IX51" i="7"/>
  <c r="JJ51" i="7"/>
  <c r="JV51" i="7"/>
  <c r="KH51" i="7"/>
  <c r="KT51" i="7"/>
  <c r="LF51" i="7"/>
  <c r="LR51" i="7"/>
  <c r="MD51" i="7"/>
  <c r="MP51" i="7"/>
  <c r="NB51" i="7"/>
  <c r="NN51" i="7"/>
  <c r="NZ51" i="7"/>
  <c r="OL51" i="7"/>
  <c r="OX51" i="7"/>
  <c r="IA51" i="7"/>
  <c r="IM51" i="7"/>
  <c r="IY51" i="7"/>
  <c r="JK51" i="7"/>
  <c r="JW51" i="7"/>
  <c r="KI51" i="7"/>
  <c r="KU51" i="7"/>
  <c r="LG51" i="7"/>
  <c r="LS51" i="7"/>
  <c r="ME51" i="7"/>
  <c r="MQ51" i="7"/>
  <c r="NC51" i="7"/>
  <c r="NO51" i="7"/>
  <c r="OA51" i="7"/>
  <c r="OM51" i="7"/>
  <c r="OY51" i="7"/>
  <c r="IB51" i="7"/>
  <c r="IN51" i="7"/>
  <c r="IZ51" i="7"/>
  <c r="JL51" i="7"/>
  <c r="JX51" i="7"/>
  <c r="KJ51" i="7"/>
  <c r="KV51" i="7"/>
  <c r="LH51" i="7"/>
  <c r="LT51" i="7"/>
  <c r="MF51" i="7"/>
  <c r="MR51" i="7"/>
  <c r="ND51" i="7"/>
  <c r="NP51" i="7"/>
  <c r="OB51" i="7"/>
  <c r="ON51" i="7"/>
  <c r="OZ51" i="7"/>
  <c r="IC51" i="7"/>
  <c r="IO51" i="7"/>
  <c r="JA51" i="7"/>
  <c r="JM51" i="7"/>
  <c r="JY51" i="7"/>
  <c r="KK51" i="7"/>
  <c r="KW51" i="7"/>
  <c r="LI51" i="7"/>
  <c r="LU51" i="7"/>
  <c r="MG51" i="7"/>
  <c r="MS51" i="7"/>
  <c r="NE51" i="7"/>
  <c r="NQ51" i="7"/>
  <c r="OC51" i="7"/>
  <c r="OO51" i="7"/>
  <c r="PA51" i="7"/>
  <c r="HR51" i="7"/>
  <c r="ID51" i="7"/>
  <c r="IP51" i="7"/>
  <c r="JB51" i="7"/>
  <c r="JN51" i="7"/>
  <c r="JZ51" i="7"/>
  <c r="KL51" i="7"/>
  <c r="KX51" i="7"/>
  <c r="LJ51" i="7"/>
  <c r="LV51" i="7"/>
  <c r="MH51" i="7"/>
  <c r="MT51" i="7"/>
  <c r="NF51" i="7"/>
  <c r="NR51" i="7"/>
  <c r="OD51" i="7"/>
  <c r="OP51" i="7"/>
  <c r="PB51" i="7"/>
  <c r="HS51" i="7"/>
  <c r="IE51" i="7"/>
  <c r="IQ51" i="7"/>
  <c r="JC51" i="7"/>
  <c r="JO51" i="7"/>
  <c r="KA51" i="7"/>
  <c r="KM51" i="7"/>
  <c r="KY51" i="7"/>
  <c r="LK51" i="7"/>
  <c r="LW51" i="7"/>
  <c r="MI51" i="7"/>
  <c r="MU51" i="7"/>
  <c r="NG51" i="7"/>
  <c r="NS51" i="7"/>
  <c r="OE51" i="7"/>
  <c r="OQ51" i="7"/>
  <c r="PC51" i="7"/>
  <c r="HT51" i="7"/>
  <c r="IF51" i="7"/>
  <c r="IR51" i="7"/>
  <c r="JD51" i="7"/>
  <c r="JP51" i="7"/>
  <c r="KB51" i="7"/>
  <c r="KN51" i="7"/>
  <c r="KZ51" i="7"/>
  <c r="LL51" i="7"/>
  <c r="LX51" i="7"/>
  <c r="MJ51" i="7"/>
  <c r="MV51" i="7"/>
  <c r="NH51" i="7"/>
  <c r="NT51" i="7"/>
  <c r="OF51" i="7"/>
  <c r="OR51" i="7"/>
  <c r="PD51" i="7"/>
  <c r="HU51" i="7"/>
  <c r="IG51" i="7"/>
  <c r="IS51" i="7"/>
  <c r="JE51" i="7"/>
  <c r="JQ51" i="7"/>
  <c r="KC51" i="7"/>
  <c r="KO51" i="7"/>
  <c r="LA51" i="7"/>
  <c r="LM51" i="7"/>
  <c r="LY51" i="7"/>
  <c r="MK51" i="7"/>
  <c r="MW51" i="7"/>
  <c r="NI51" i="7"/>
  <c r="NU51" i="7"/>
  <c r="OG51" i="7"/>
  <c r="OS51" i="7"/>
  <c r="PE51" i="7"/>
  <c r="HV51" i="7"/>
  <c r="IH51" i="7"/>
  <c r="IT51" i="7"/>
  <c r="JF51" i="7"/>
  <c r="JR51" i="7"/>
  <c r="KD51" i="7"/>
  <c r="KP51" i="7"/>
  <c r="LB51" i="7"/>
  <c r="LN51" i="7"/>
  <c r="LZ51" i="7"/>
  <c r="ML51" i="7"/>
  <c r="MX51" i="7"/>
  <c r="NJ51" i="7"/>
  <c r="NV51" i="7"/>
  <c r="OH51" i="7"/>
  <c r="OT51" i="7"/>
  <c r="PF51" i="7"/>
  <c r="HW51" i="7"/>
  <c r="II51" i="7"/>
  <c r="IU51" i="7"/>
  <c r="JG51" i="7"/>
  <c r="JS51" i="7"/>
  <c r="KE51" i="7"/>
  <c r="KQ51" i="7"/>
  <c r="LC51" i="7"/>
  <c r="LO51" i="7"/>
  <c r="MA51" i="7"/>
  <c r="MM51" i="7"/>
  <c r="MY51" i="7"/>
  <c r="NK51" i="7"/>
  <c r="NW51" i="7"/>
  <c r="OI51" i="7"/>
  <c r="OU51" i="7"/>
  <c r="PG51" i="7"/>
  <c r="HX51" i="7"/>
  <c r="IJ51" i="7"/>
  <c r="IV51" i="7"/>
  <c r="JH51" i="7"/>
  <c r="JT51" i="7"/>
  <c r="KF51" i="7"/>
  <c r="KR51" i="7"/>
  <c r="LD51" i="7"/>
  <c r="LP51" i="7"/>
  <c r="MB51" i="7"/>
  <c r="MN51" i="7"/>
  <c r="MZ51" i="7"/>
  <c r="NL51" i="7"/>
  <c r="NX51" i="7"/>
  <c r="OJ51" i="7"/>
  <c r="OV51" i="7"/>
  <c r="PH51" i="7"/>
  <c r="KG51" i="7"/>
  <c r="KS51" i="7"/>
  <c r="LE51" i="7"/>
  <c r="LQ51" i="7"/>
  <c r="MC51" i="7"/>
  <c r="MO51" i="7"/>
  <c r="NA51" i="7"/>
  <c r="HY51" i="7"/>
  <c r="NM51" i="7"/>
  <c r="IK51" i="7"/>
  <c r="NY51" i="7"/>
  <c r="IW51" i="7"/>
  <c r="OK51" i="7"/>
  <c r="JI51" i="7"/>
  <c r="OW51" i="7"/>
  <c r="JU51" i="7"/>
  <c r="PI51" i="7"/>
  <c r="HT39" i="7"/>
  <c r="HZ39" i="7"/>
  <c r="IL39" i="7"/>
  <c r="IX39" i="7"/>
  <c r="JJ39" i="7"/>
  <c r="JV39" i="7"/>
  <c r="KH39" i="7"/>
  <c r="KT39" i="7"/>
  <c r="LF39" i="7"/>
  <c r="LR39" i="7"/>
  <c r="MD39" i="7"/>
  <c r="MP39" i="7"/>
  <c r="NB39" i="7"/>
  <c r="NN39" i="7"/>
  <c r="NZ39" i="7"/>
  <c r="OL39" i="7"/>
  <c r="OX39" i="7"/>
  <c r="IA39" i="7"/>
  <c r="IM39" i="7"/>
  <c r="IY39" i="7"/>
  <c r="JK39" i="7"/>
  <c r="JW39" i="7"/>
  <c r="KI39" i="7"/>
  <c r="KU39" i="7"/>
  <c r="LG39" i="7"/>
  <c r="LS39" i="7"/>
  <c r="ME39" i="7"/>
  <c r="MQ39" i="7"/>
  <c r="NC39" i="7"/>
  <c r="NO39" i="7"/>
  <c r="OA39" i="7"/>
  <c r="OM39" i="7"/>
  <c r="OY39" i="7"/>
  <c r="IB39" i="7"/>
  <c r="IN39" i="7"/>
  <c r="IZ39" i="7"/>
  <c r="JL39" i="7"/>
  <c r="JX39" i="7"/>
  <c r="KJ39" i="7"/>
  <c r="KV39" i="7"/>
  <c r="LH39" i="7"/>
  <c r="LT39" i="7"/>
  <c r="MF39" i="7"/>
  <c r="MR39" i="7"/>
  <c r="ND39" i="7"/>
  <c r="NP39" i="7"/>
  <c r="OB39" i="7"/>
  <c r="ON39" i="7"/>
  <c r="OZ39" i="7"/>
  <c r="IC39" i="7"/>
  <c r="IO39" i="7"/>
  <c r="JA39" i="7"/>
  <c r="JM39" i="7"/>
  <c r="JY39" i="7"/>
  <c r="KK39" i="7"/>
  <c r="KW39" i="7"/>
  <c r="LI39" i="7"/>
  <c r="LU39" i="7"/>
  <c r="MG39" i="7"/>
  <c r="MS39" i="7"/>
  <c r="NE39" i="7"/>
  <c r="NQ39" i="7"/>
  <c r="OC39" i="7"/>
  <c r="OO39" i="7"/>
  <c r="PA39" i="7"/>
  <c r="ID39" i="7"/>
  <c r="IP39" i="7"/>
  <c r="JB39" i="7"/>
  <c r="JN39" i="7"/>
  <c r="JZ39" i="7"/>
  <c r="KL39" i="7"/>
  <c r="KX39" i="7"/>
  <c r="LJ39" i="7"/>
  <c r="LV39" i="7"/>
  <c r="MH39" i="7"/>
  <c r="MT39" i="7"/>
  <c r="NF39" i="7"/>
  <c r="NR39" i="7"/>
  <c r="OD39" i="7"/>
  <c r="OP39" i="7"/>
  <c r="PB39" i="7"/>
  <c r="HR39" i="7"/>
  <c r="IE39" i="7"/>
  <c r="IQ39" i="7"/>
  <c r="JC39" i="7"/>
  <c r="JO39" i="7"/>
  <c r="KA39" i="7"/>
  <c r="KM39" i="7"/>
  <c r="KY39" i="7"/>
  <c r="LK39" i="7"/>
  <c r="LW39" i="7"/>
  <c r="MI39" i="7"/>
  <c r="MU39" i="7"/>
  <c r="NG39" i="7"/>
  <c r="NS39" i="7"/>
  <c r="OE39" i="7"/>
  <c r="OQ39" i="7"/>
  <c r="PC39" i="7"/>
  <c r="HS39" i="7"/>
  <c r="IF39" i="7"/>
  <c r="IR39" i="7"/>
  <c r="JD39" i="7"/>
  <c r="JP39" i="7"/>
  <c r="KB39" i="7"/>
  <c r="KN39" i="7"/>
  <c r="KZ39" i="7"/>
  <c r="LL39" i="7"/>
  <c r="LX39" i="7"/>
  <c r="MJ39" i="7"/>
  <c r="MV39" i="7"/>
  <c r="NH39" i="7"/>
  <c r="NT39" i="7"/>
  <c r="OF39" i="7"/>
  <c r="OR39" i="7"/>
  <c r="PD39" i="7"/>
  <c r="HU39" i="7"/>
  <c r="IG39" i="7"/>
  <c r="IS39" i="7"/>
  <c r="JE39" i="7"/>
  <c r="JQ39" i="7"/>
  <c r="KC39" i="7"/>
  <c r="KO39" i="7"/>
  <c r="LA39" i="7"/>
  <c r="LM39" i="7"/>
  <c r="LY39" i="7"/>
  <c r="MK39" i="7"/>
  <c r="MW39" i="7"/>
  <c r="NI39" i="7"/>
  <c r="NU39" i="7"/>
  <c r="OG39" i="7"/>
  <c r="OS39" i="7"/>
  <c r="PE39" i="7"/>
  <c r="HX39" i="7"/>
  <c r="IJ39" i="7"/>
  <c r="IV39" i="7"/>
  <c r="JH39" i="7"/>
  <c r="JT39" i="7"/>
  <c r="KF39" i="7"/>
  <c r="KR39" i="7"/>
  <c r="LD39" i="7"/>
  <c r="LP39" i="7"/>
  <c r="MB39" i="7"/>
  <c r="MN39" i="7"/>
  <c r="MZ39" i="7"/>
  <c r="NL39" i="7"/>
  <c r="NX39" i="7"/>
  <c r="OJ39" i="7"/>
  <c r="OV39" i="7"/>
  <c r="PH39" i="7"/>
  <c r="HY39" i="7"/>
  <c r="IK39" i="7"/>
  <c r="IW39" i="7"/>
  <c r="JI39" i="7"/>
  <c r="JU39" i="7"/>
  <c r="KG39" i="7"/>
  <c r="KS39" i="7"/>
  <c r="LE39" i="7"/>
  <c r="LQ39" i="7"/>
  <c r="MC39" i="7"/>
  <c r="MO39" i="7"/>
  <c r="NA39" i="7"/>
  <c r="NM39" i="7"/>
  <c r="NY39" i="7"/>
  <c r="OK39" i="7"/>
  <c r="OW39" i="7"/>
  <c r="PI39" i="7"/>
  <c r="IU39" i="7"/>
  <c r="LO39" i="7"/>
  <c r="OI39" i="7"/>
  <c r="JF39" i="7"/>
  <c r="LZ39" i="7"/>
  <c r="OT39" i="7"/>
  <c r="JG39" i="7"/>
  <c r="MA39" i="7"/>
  <c r="OU39" i="7"/>
  <c r="JR39" i="7"/>
  <c r="ML39" i="7"/>
  <c r="PF39" i="7"/>
  <c r="JS39" i="7"/>
  <c r="MM39" i="7"/>
  <c r="PG39" i="7"/>
  <c r="KD39" i="7"/>
  <c r="MX39" i="7"/>
  <c r="KE39" i="7"/>
  <c r="MY39" i="7"/>
  <c r="HV39" i="7"/>
  <c r="KP39" i="7"/>
  <c r="NJ39" i="7"/>
  <c r="HW39" i="7"/>
  <c r="KQ39" i="7"/>
  <c r="NK39" i="7"/>
  <c r="IH39" i="7"/>
  <c r="LB39" i="7"/>
  <c r="NV39" i="7"/>
  <c r="OH39" i="7"/>
  <c r="II39" i="7"/>
  <c r="IT39" i="7"/>
  <c r="LC39" i="7"/>
  <c r="LN39" i="7"/>
  <c r="NW39" i="7"/>
  <c r="IB27" i="7"/>
  <c r="IN27" i="7"/>
  <c r="IZ27" i="7"/>
  <c r="JL27" i="7"/>
  <c r="JX27" i="7"/>
  <c r="KJ27" i="7"/>
  <c r="KV27" i="7"/>
  <c r="LH27" i="7"/>
  <c r="LT27" i="7"/>
  <c r="MF27" i="7"/>
  <c r="MR27" i="7"/>
  <c r="ND27" i="7"/>
  <c r="NP27" i="7"/>
  <c r="OB27" i="7"/>
  <c r="ON27" i="7"/>
  <c r="OZ27" i="7"/>
  <c r="IC27" i="7"/>
  <c r="IO27" i="7"/>
  <c r="JA27" i="7"/>
  <c r="JM27" i="7"/>
  <c r="JY27" i="7"/>
  <c r="KK27" i="7"/>
  <c r="KW27" i="7"/>
  <c r="LI27" i="7"/>
  <c r="LU27" i="7"/>
  <c r="MG27" i="7"/>
  <c r="MS27" i="7"/>
  <c r="NE27" i="7"/>
  <c r="NQ27" i="7"/>
  <c r="OC27" i="7"/>
  <c r="OO27" i="7"/>
  <c r="PA27" i="7"/>
  <c r="HR27" i="7"/>
  <c r="ID27" i="7"/>
  <c r="IP27" i="7"/>
  <c r="JB27" i="7"/>
  <c r="JN27" i="7"/>
  <c r="JZ27" i="7"/>
  <c r="KL27" i="7"/>
  <c r="KX27" i="7"/>
  <c r="LJ27" i="7"/>
  <c r="LV27" i="7"/>
  <c r="MH27" i="7"/>
  <c r="MT27" i="7"/>
  <c r="NF27" i="7"/>
  <c r="NR27" i="7"/>
  <c r="OD27" i="7"/>
  <c r="OP27" i="7"/>
  <c r="PB27" i="7"/>
  <c r="HT27" i="7"/>
  <c r="IF27" i="7"/>
  <c r="IR27" i="7"/>
  <c r="JD27" i="7"/>
  <c r="JP27" i="7"/>
  <c r="KB27" i="7"/>
  <c r="KN27" i="7"/>
  <c r="KZ27" i="7"/>
  <c r="LL27" i="7"/>
  <c r="LX27" i="7"/>
  <c r="MJ27" i="7"/>
  <c r="MV27" i="7"/>
  <c r="NH27" i="7"/>
  <c r="NT27" i="7"/>
  <c r="OF27" i="7"/>
  <c r="OR27" i="7"/>
  <c r="PD27" i="7"/>
  <c r="HU27" i="7"/>
  <c r="IG27" i="7"/>
  <c r="IS27" i="7"/>
  <c r="JE27" i="7"/>
  <c r="JQ27" i="7"/>
  <c r="KC27" i="7"/>
  <c r="KO27" i="7"/>
  <c r="LA27" i="7"/>
  <c r="LM27" i="7"/>
  <c r="LY27" i="7"/>
  <c r="MK27" i="7"/>
  <c r="MW27" i="7"/>
  <c r="NI27" i="7"/>
  <c r="NU27" i="7"/>
  <c r="OG27" i="7"/>
  <c r="OS27" i="7"/>
  <c r="PE27" i="7"/>
  <c r="HV27" i="7"/>
  <c r="IH27" i="7"/>
  <c r="IT27" i="7"/>
  <c r="JF27" i="7"/>
  <c r="JR27" i="7"/>
  <c r="KD27" i="7"/>
  <c r="KP27" i="7"/>
  <c r="LB27" i="7"/>
  <c r="LN27" i="7"/>
  <c r="LZ27" i="7"/>
  <c r="ML27" i="7"/>
  <c r="MX27" i="7"/>
  <c r="NJ27" i="7"/>
  <c r="NV27" i="7"/>
  <c r="OH27" i="7"/>
  <c r="OT27" i="7"/>
  <c r="PF27" i="7"/>
  <c r="HZ27" i="7"/>
  <c r="IL27" i="7"/>
  <c r="IX27" i="7"/>
  <c r="JJ27" i="7"/>
  <c r="JV27" i="7"/>
  <c r="KH27" i="7"/>
  <c r="KT27" i="7"/>
  <c r="LF27" i="7"/>
  <c r="LR27" i="7"/>
  <c r="MD27" i="7"/>
  <c r="MP27" i="7"/>
  <c r="NB27" i="7"/>
  <c r="NN27" i="7"/>
  <c r="NZ27" i="7"/>
  <c r="OL27" i="7"/>
  <c r="OX27" i="7"/>
  <c r="IA27" i="7"/>
  <c r="IM27" i="7"/>
  <c r="IY27" i="7"/>
  <c r="JK27" i="7"/>
  <c r="JW27" i="7"/>
  <c r="KI27" i="7"/>
  <c r="KU27" i="7"/>
  <c r="LG27" i="7"/>
  <c r="LS27" i="7"/>
  <c r="ME27" i="7"/>
  <c r="MQ27" i="7"/>
  <c r="NC27" i="7"/>
  <c r="NO27" i="7"/>
  <c r="OA27" i="7"/>
  <c r="OM27" i="7"/>
  <c r="OY27" i="7"/>
  <c r="IV27" i="7"/>
  <c r="KF27" i="7"/>
  <c r="LP27" i="7"/>
  <c r="MZ27" i="7"/>
  <c r="OJ27" i="7"/>
  <c r="IW27" i="7"/>
  <c r="KG27" i="7"/>
  <c r="LQ27" i="7"/>
  <c r="NA27" i="7"/>
  <c r="OK27" i="7"/>
  <c r="HS27" i="7"/>
  <c r="JC27" i="7"/>
  <c r="KM27" i="7"/>
  <c r="LW27" i="7"/>
  <c r="NG27" i="7"/>
  <c r="OQ27" i="7"/>
  <c r="HW27" i="7"/>
  <c r="JG27" i="7"/>
  <c r="KQ27" i="7"/>
  <c r="MA27" i="7"/>
  <c r="NK27" i="7"/>
  <c r="OU27" i="7"/>
  <c r="HX27" i="7"/>
  <c r="JH27" i="7"/>
  <c r="KR27" i="7"/>
  <c r="MB27" i="7"/>
  <c r="NL27" i="7"/>
  <c r="OV27" i="7"/>
  <c r="HY27" i="7"/>
  <c r="JI27" i="7"/>
  <c r="KS27" i="7"/>
  <c r="MC27" i="7"/>
  <c r="NM27" i="7"/>
  <c r="OW27" i="7"/>
  <c r="IE27" i="7"/>
  <c r="JO27" i="7"/>
  <c r="KY27" i="7"/>
  <c r="MI27" i="7"/>
  <c r="NS27" i="7"/>
  <c r="PC27" i="7"/>
  <c r="II27" i="7"/>
  <c r="JS27" i="7"/>
  <c r="LC27" i="7"/>
  <c r="MM27" i="7"/>
  <c r="NW27" i="7"/>
  <c r="PG27" i="7"/>
  <c r="IJ27" i="7"/>
  <c r="JT27" i="7"/>
  <c r="LD27" i="7"/>
  <c r="MN27" i="7"/>
  <c r="NX27" i="7"/>
  <c r="PH27" i="7"/>
  <c r="IQ27" i="7"/>
  <c r="KA27" i="7"/>
  <c r="LK27" i="7"/>
  <c r="MU27" i="7"/>
  <c r="OE27" i="7"/>
  <c r="IU27" i="7"/>
  <c r="KE27" i="7"/>
  <c r="LO27" i="7"/>
  <c r="MY27" i="7"/>
  <c r="OI27" i="7"/>
  <c r="IK27" i="7"/>
  <c r="JU27" i="7"/>
  <c r="LE27" i="7"/>
  <c r="MO27" i="7"/>
  <c r="NY27" i="7"/>
  <c r="PI27" i="7"/>
  <c r="HT15" i="7"/>
  <c r="IF15" i="7"/>
  <c r="IR15" i="7"/>
  <c r="JD15" i="7"/>
  <c r="JP15" i="7"/>
  <c r="KB15" i="7"/>
  <c r="KN15" i="7"/>
  <c r="KZ15" i="7"/>
  <c r="LL15" i="7"/>
  <c r="LX15" i="7"/>
  <c r="MJ15" i="7"/>
  <c r="MV15" i="7"/>
  <c r="NH15" i="7"/>
  <c r="NT15" i="7"/>
  <c r="OF15" i="7"/>
  <c r="OR15" i="7"/>
  <c r="PD15" i="7"/>
  <c r="HW15" i="7"/>
  <c r="II15" i="7"/>
  <c r="IU15" i="7"/>
  <c r="JG15" i="7"/>
  <c r="JS15" i="7"/>
  <c r="KE15" i="7"/>
  <c r="KQ15" i="7"/>
  <c r="LC15" i="7"/>
  <c r="LO15" i="7"/>
  <c r="MA15" i="7"/>
  <c r="MM15" i="7"/>
  <c r="MY15" i="7"/>
  <c r="NK15" i="7"/>
  <c r="NW15" i="7"/>
  <c r="OI15" i="7"/>
  <c r="OU15" i="7"/>
  <c r="PG15" i="7"/>
  <c r="HX15" i="7"/>
  <c r="IJ15" i="7"/>
  <c r="IV15" i="7"/>
  <c r="JH15" i="7"/>
  <c r="JT15" i="7"/>
  <c r="KF15" i="7"/>
  <c r="KR15" i="7"/>
  <c r="LD15" i="7"/>
  <c r="LP15" i="7"/>
  <c r="MB15" i="7"/>
  <c r="MN15" i="7"/>
  <c r="MZ15" i="7"/>
  <c r="NL15" i="7"/>
  <c r="NX15" i="7"/>
  <c r="OJ15" i="7"/>
  <c r="OV15" i="7"/>
  <c r="PH15" i="7"/>
  <c r="HY15" i="7"/>
  <c r="IK15" i="7"/>
  <c r="IW15" i="7"/>
  <c r="JI15" i="7"/>
  <c r="JU15" i="7"/>
  <c r="KG15" i="7"/>
  <c r="KS15" i="7"/>
  <c r="LE15" i="7"/>
  <c r="LQ15" i="7"/>
  <c r="MC15" i="7"/>
  <c r="MO15" i="7"/>
  <c r="NA15" i="7"/>
  <c r="NM15" i="7"/>
  <c r="NY15" i="7"/>
  <c r="OK15" i="7"/>
  <c r="OW15" i="7"/>
  <c r="PI15" i="7"/>
  <c r="IA15" i="7"/>
  <c r="IM15" i="7"/>
  <c r="IY15" i="7"/>
  <c r="JK15" i="7"/>
  <c r="JW15" i="7"/>
  <c r="KI15" i="7"/>
  <c r="KU15" i="7"/>
  <c r="LG15" i="7"/>
  <c r="LS15" i="7"/>
  <c r="ME15" i="7"/>
  <c r="MQ15" i="7"/>
  <c r="NC15" i="7"/>
  <c r="NO15" i="7"/>
  <c r="OA15" i="7"/>
  <c r="OM15" i="7"/>
  <c r="OY15" i="7"/>
  <c r="HR15" i="7"/>
  <c r="ID15" i="7"/>
  <c r="IP15" i="7"/>
  <c r="JB15" i="7"/>
  <c r="JN15" i="7"/>
  <c r="JZ15" i="7"/>
  <c r="KL15" i="7"/>
  <c r="KX15" i="7"/>
  <c r="LJ15" i="7"/>
  <c r="LV15" i="7"/>
  <c r="MH15" i="7"/>
  <c r="MT15" i="7"/>
  <c r="NF15" i="7"/>
  <c r="NR15" i="7"/>
  <c r="OD15" i="7"/>
  <c r="OP15" i="7"/>
  <c r="PB15" i="7"/>
  <c r="IO15" i="7"/>
  <c r="JM15" i="7"/>
  <c r="KK15" i="7"/>
  <c r="LI15" i="7"/>
  <c r="MG15" i="7"/>
  <c r="NE15" i="7"/>
  <c r="OC15" i="7"/>
  <c r="PA15" i="7"/>
  <c r="HS15" i="7"/>
  <c r="IQ15" i="7"/>
  <c r="JO15" i="7"/>
  <c r="KM15" i="7"/>
  <c r="LK15" i="7"/>
  <c r="MI15" i="7"/>
  <c r="NG15" i="7"/>
  <c r="OE15" i="7"/>
  <c r="PC15" i="7"/>
  <c r="HV15" i="7"/>
  <c r="IT15" i="7"/>
  <c r="JR15" i="7"/>
  <c r="KP15" i="7"/>
  <c r="LN15" i="7"/>
  <c r="ML15" i="7"/>
  <c r="NJ15" i="7"/>
  <c r="OH15" i="7"/>
  <c r="PF15" i="7"/>
  <c r="HZ15" i="7"/>
  <c r="IX15" i="7"/>
  <c r="JV15" i="7"/>
  <c r="KT15" i="7"/>
  <c r="LR15" i="7"/>
  <c r="MP15" i="7"/>
  <c r="NN15" i="7"/>
  <c r="OL15" i="7"/>
  <c r="IB15" i="7"/>
  <c r="IZ15" i="7"/>
  <c r="JX15" i="7"/>
  <c r="KV15" i="7"/>
  <c r="LT15" i="7"/>
  <c r="MR15" i="7"/>
  <c r="NP15" i="7"/>
  <c r="ON15" i="7"/>
  <c r="IC15" i="7"/>
  <c r="JA15" i="7"/>
  <c r="JY15" i="7"/>
  <c r="KW15" i="7"/>
  <c r="LU15" i="7"/>
  <c r="MS15" i="7"/>
  <c r="NQ15" i="7"/>
  <c r="OO15" i="7"/>
  <c r="IE15" i="7"/>
  <c r="JC15" i="7"/>
  <c r="KA15" i="7"/>
  <c r="KY15" i="7"/>
  <c r="LW15" i="7"/>
  <c r="MU15" i="7"/>
  <c r="NS15" i="7"/>
  <c r="OQ15" i="7"/>
  <c r="IG15" i="7"/>
  <c r="JE15" i="7"/>
  <c r="KC15" i="7"/>
  <c r="LA15" i="7"/>
  <c r="LY15" i="7"/>
  <c r="MW15" i="7"/>
  <c r="NU15" i="7"/>
  <c r="OS15" i="7"/>
  <c r="KJ15" i="7"/>
  <c r="ND15" i="7"/>
  <c r="HU15" i="7"/>
  <c r="KO15" i="7"/>
  <c r="NI15" i="7"/>
  <c r="IL15" i="7"/>
  <c r="LF15" i="7"/>
  <c r="NZ15" i="7"/>
  <c r="IN15" i="7"/>
  <c r="LH15" i="7"/>
  <c r="OB15" i="7"/>
  <c r="IS15" i="7"/>
  <c r="LM15" i="7"/>
  <c r="OG15" i="7"/>
  <c r="JF15" i="7"/>
  <c r="LZ15" i="7"/>
  <c r="OT15" i="7"/>
  <c r="JJ15" i="7"/>
  <c r="MD15" i="7"/>
  <c r="OX15" i="7"/>
  <c r="KD15" i="7"/>
  <c r="MX15" i="7"/>
  <c r="IH15" i="7"/>
  <c r="JL15" i="7"/>
  <c r="JQ15" i="7"/>
  <c r="KH15" i="7"/>
  <c r="LB15" i="7"/>
  <c r="MK15" i="7"/>
  <c r="NB15" i="7"/>
  <c r="MF15" i="7"/>
  <c r="NV15" i="7"/>
  <c r="OZ15" i="7"/>
  <c r="PE15" i="7"/>
  <c r="IC32" i="7"/>
  <c r="IO32" i="7"/>
  <c r="JA32" i="7"/>
  <c r="JM32" i="7"/>
  <c r="JY32" i="7"/>
  <c r="KK32" i="7"/>
  <c r="KW32" i="7"/>
  <c r="LI32" i="7"/>
  <c r="LU32" i="7"/>
  <c r="MG32" i="7"/>
  <c r="MS32" i="7"/>
  <c r="NE32" i="7"/>
  <c r="NQ32" i="7"/>
  <c r="OC32" i="7"/>
  <c r="OO32" i="7"/>
  <c r="PA32" i="7"/>
  <c r="HR32" i="7"/>
  <c r="ID32" i="7"/>
  <c r="IP32" i="7"/>
  <c r="JB32" i="7"/>
  <c r="JN32" i="7"/>
  <c r="JZ32" i="7"/>
  <c r="KL32" i="7"/>
  <c r="KX32" i="7"/>
  <c r="LJ32" i="7"/>
  <c r="LV32" i="7"/>
  <c r="MH32" i="7"/>
  <c r="MT32" i="7"/>
  <c r="NF32" i="7"/>
  <c r="NR32" i="7"/>
  <c r="OD32" i="7"/>
  <c r="OP32" i="7"/>
  <c r="PB32" i="7"/>
  <c r="HS32" i="7"/>
  <c r="IE32" i="7"/>
  <c r="IQ32" i="7"/>
  <c r="JC32" i="7"/>
  <c r="JO32" i="7"/>
  <c r="KA32" i="7"/>
  <c r="KM32" i="7"/>
  <c r="KY32" i="7"/>
  <c r="LK32" i="7"/>
  <c r="LW32" i="7"/>
  <c r="MI32" i="7"/>
  <c r="MU32" i="7"/>
  <c r="NG32" i="7"/>
  <c r="NS32" i="7"/>
  <c r="OE32" i="7"/>
  <c r="OQ32" i="7"/>
  <c r="PC32" i="7"/>
  <c r="HT32" i="7"/>
  <c r="IF32" i="7"/>
  <c r="IR32" i="7"/>
  <c r="JD32" i="7"/>
  <c r="JP32" i="7"/>
  <c r="KB32" i="7"/>
  <c r="KN32" i="7"/>
  <c r="KZ32" i="7"/>
  <c r="LL32" i="7"/>
  <c r="LX32" i="7"/>
  <c r="MJ32" i="7"/>
  <c r="MV32" i="7"/>
  <c r="NH32" i="7"/>
  <c r="NT32" i="7"/>
  <c r="OF32" i="7"/>
  <c r="OR32" i="7"/>
  <c r="PD32" i="7"/>
  <c r="HU32" i="7"/>
  <c r="IG32" i="7"/>
  <c r="IS32" i="7"/>
  <c r="JE32" i="7"/>
  <c r="JQ32" i="7"/>
  <c r="KC32" i="7"/>
  <c r="KO32" i="7"/>
  <c r="LA32" i="7"/>
  <c r="LM32" i="7"/>
  <c r="LY32" i="7"/>
  <c r="MK32" i="7"/>
  <c r="MW32" i="7"/>
  <c r="NI32" i="7"/>
  <c r="NU32" i="7"/>
  <c r="OG32" i="7"/>
  <c r="OS32" i="7"/>
  <c r="PE32" i="7"/>
  <c r="HV32" i="7"/>
  <c r="IH32" i="7"/>
  <c r="IT32" i="7"/>
  <c r="JF32" i="7"/>
  <c r="JR32" i="7"/>
  <c r="KD32" i="7"/>
  <c r="KP32" i="7"/>
  <c r="LB32" i="7"/>
  <c r="LN32" i="7"/>
  <c r="LZ32" i="7"/>
  <c r="ML32" i="7"/>
  <c r="MX32" i="7"/>
  <c r="NJ32" i="7"/>
  <c r="NV32" i="7"/>
  <c r="OH32" i="7"/>
  <c r="OT32" i="7"/>
  <c r="PF32" i="7"/>
  <c r="HW32" i="7"/>
  <c r="II32" i="7"/>
  <c r="IU32" i="7"/>
  <c r="JG32" i="7"/>
  <c r="JS32" i="7"/>
  <c r="KE32" i="7"/>
  <c r="KQ32" i="7"/>
  <c r="LC32" i="7"/>
  <c r="LO32" i="7"/>
  <c r="MA32" i="7"/>
  <c r="MM32" i="7"/>
  <c r="MY32" i="7"/>
  <c r="NK32" i="7"/>
  <c r="NW32" i="7"/>
  <c r="OI32" i="7"/>
  <c r="OU32" i="7"/>
  <c r="PG32" i="7"/>
  <c r="HX32" i="7"/>
  <c r="IJ32" i="7"/>
  <c r="IV32" i="7"/>
  <c r="JH32" i="7"/>
  <c r="JT32" i="7"/>
  <c r="KF32" i="7"/>
  <c r="KR32" i="7"/>
  <c r="LD32" i="7"/>
  <c r="LP32" i="7"/>
  <c r="MB32" i="7"/>
  <c r="MN32" i="7"/>
  <c r="MZ32" i="7"/>
  <c r="NL32" i="7"/>
  <c r="NX32" i="7"/>
  <c r="OJ32" i="7"/>
  <c r="OV32" i="7"/>
  <c r="PH32" i="7"/>
  <c r="HY32" i="7"/>
  <c r="IK32" i="7"/>
  <c r="IW32" i="7"/>
  <c r="JI32" i="7"/>
  <c r="JU32" i="7"/>
  <c r="KG32" i="7"/>
  <c r="KS32" i="7"/>
  <c r="LE32" i="7"/>
  <c r="LQ32" i="7"/>
  <c r="MC32" i="7"/>
  <c r="MO32" i="7"/>
  <c r="NA32" i="7"/>
  <c r="NM32" i="7"/>
  <c r="NY32" i="7"/>
  <c r="IA32" i="7"/>
  <c r="IM32" i="7"/>
  <c r="IY32" i="7"/>
  <c r="JK32" i="7"/>
  <c r="JW32" i="7"/>
  <c r="KI32" i="7"/>
  <c r="KU32" i="7"/>
  <c r="LG32" i="7"/>
  <c r="LS32" i="7"/>
  <c r="ME32" i="7"/>
  <c r="MQ32" i="7"/>
  <c r="NC32" i="7"/>
  <c r="NO32" i="7"/>
  <c r="OA32" i="7"/>
  <c r="OM32" i="7"/>
  <c r="OY32" i="7"/>
  <c r="IB32" i="7"/>
  <c r="IN32" i="7"/>
  <c r="IZ32" i="7"/>
  <c r="JL32" i="7"/>
  <c r="JX32" i="7"/>
  <c r="KJ32" i="7"/>
  <c r="KV32" i="7"/>
  <c r="LH32" i="7"/>
  <c r="LT32" i="7"/>
  <c r="MF32" i="7"/>
  <c r="MR32" i="7"/>
  <c r="ND32" i="7"/>
  <c r="NP32" i="7"/>
  <c r="OB32" i="7"/>
  <c r="JV32" i="7"/>
  <c r="ON32" i="7"/>
  <c r="KH32" i="7"/>
  <c r="OW32" i="7"/>
  <c r="KT32" i="7"/>
  <c r="OX32" i="7"/>
  <c r="LF32" i="7"/>
  <c r="OZ32" i="7"/>
  <c r="LR32" i="7"/>
  <c r="PI32" i="7"/>
  <c r="MD32" i="7"/>
  <c r="MP32" i="7"/>
  <c r="NB32" i="7"/>
  <c r="HZ32" i="7"/>
  <c r="NN32" i="7"/>
  <c r="JJ32" i="7"/>
  <c r="OL32" i="7"/>
  <c r="IX32" i="7"/>
  <c r="NZ32" i="7"/>
  <c r="OK32" i="7"/>
  <c r="IL32" i="7"/>
  <c r="HV98" i="7"/>
  <c r="IH98" i="7"/>
  <c r="IT98" i="7"/>
  <c r="JF98" i="7"/>
  <c r="JR98" i="7"/>
  <c r="KD98" i="7"/>
  <c r="KP98" i="7"/>
  <c r="LB98" i="7"/>
  <c r="LN98" i="7"/>
  <c r="LZ98" i="7"/>
  <c r="ML98" i="7"/>
  <c r="MX98" i="7"/>
  <c r="NJ98" i="7"/>
  <c r="NV98" i="7"/>
  <c r="OH98" i="7"/>
  <c r="OT98" i="7"/>
  <c r="PF98" i="7"/>
  <c r="HW98" i="7"/>
  <c r="II98" i="7"/>
  <c r="IU98" i="7"/>
  <c r="JG98" i="7"/>
  <c r="JS98" i="7"/>
  <c r="KE98" i="7"/>
  <c r="KQ98" i="7"/>
  <c r="LC98" i="7"/>
  <c r="LO98" i="7"/>
  <c r="MA98" i="7"/>
  <c r="MM98" i="7"/>
  <c r="MY98" i="7"/>
  <c r="NK98" i="7"/>
  <c r="NW98" i="7"/>
  <c r="OI98" i="7"/>
  <c r="OU98" i="7"/>
  <c r="PG98" i="7"/>
  <c r="HX98" i="7"/>
  <c r="IJ98" i="7"/>
  <c r="IV98" i="7"/>
  <c r="JH98" i="7"/>
  <c r="JT98" i="7"/>
  <c r="KF98" i="7"/>
  <c r="KR98" i="7"/>
  <c r="LD98" i="7"/>
  <c r="LP98" i="7"/>
  <c r="MB98" i="7"/>
  <c r="MN98" i="7"/>
  <c r="MZ98" i="7"/>
  <c r="NL98" i="7"/>
  <c r="NX98" i="7"/>
  <c r="OJ98" i="7"/>
  <c r="OV98" i="7"/>
  <c r="PH98" i="7"/>
  <c r="HY98" i="7"/>
  <c r="IK98" i="7"/>
  <c r="IW98" i="7"/>
  <c r="JI98" i="7"/>
  <c r="JU98" i="7"/>
  <c r="KG98" i="7"/>
  <c r="KS98" i="7"/>
  <c r="LE98" i="7"/>
  <c r="LQ98" i="7"/>
  <c r="MC98" i="7"/>
  <c r="MO98" i="7"/>
  <c r="NA98" i="7"/>
  <c r="NM98" i="7"/>
  <c r="NY98" i="7"/>
  <c r="OK98" i="7"/>
  <c r="OW98" i="7"/>
  <c r="PI98" i="7"/>
  <c r="HZ98" i="7"/>
  <c r="IL98" i="7"/>
  <c r="IX98" i="7"/>
  <c r="JJ98" i="7"/>
  <c r="JV98" i="7"/>
  <c r="KH98" i="7"/>
  <c r="KT98" i="7"/>
  <c r="LF98" i="7"/>
  <c r="LR98" i="7"/>
  <c r="MD98" i="7"/>
  <c r="MP98" i="7"/>
  <c r="NB98" i="7"/>
  <c r="NN98" i="7"/>
  <c r="NZ98" i="7"/>
  <c r="OL98" i="7"/>
  <c r="OX98" i="7"/>
  <c r="IA98" i="7"/>
  <c r="IM98" i="7"/>
  <c r="IY98" i="7"/>
  <c r="JK98" i="7"/>
  <c r="JW98" i="7"/>
  <c r="KI98" i="7"/>
  <c r="KU98" i="7"/>
  <c r="LG98" i="7"/>
  <c r="LS98" i="7"/>
  <c r="ME98" i="7"/>
  <c r="MQ98" i="7"/>
  <c r="NC98" i="7"/>
  <c r="NO98" i="7"/>
  <c r="OA98" i="7"/>
  <c r="OM98" i="7"/>
  <c r="OY98" i="7"/>
  <c r="IB98" i="7"/>
  <c r="IN98" i="7"/>
  <c r="IZ98" i="7"/>
  <c r="JL98" i="7"/>
  <c r="JX98" i="7"/>
  <c r="KJ98" i="7"/>
  <c r="KV98" i="7"/>
  <c r="LH98" i="7"/>
  <c r="LT98" i="7"/>
  <c r="MF98" i="7"/>
  <c r="MR98" i="7"/>
  <c r="ND98" i="7"/>
  <c r="NP98" i="7"/>
  <c r="OB98" i="7"/>
  <c r="ON98" i="7"/>
  <c r="OZ98" i="7"/>
  <c r="IC98" i="7"/>
  <c r="IO98" i="7"/>
  <c r="JA98" i="7"/>
  <c r="JM98" i="7"/>
  <c r="JY98" i="7"/>
  <c r="KK98" i="7"/>
  <c r="KW98" i="7"/>
  <c r="LI98" i="7"/>
  <c r="LU98" i="7"/>
  <c r="MG98" i="7"/>
  <c r="MS98" i="7"/>
  <c r="NE98" i="7"/>
  <c r="NQ98" i="7"/>
  <c r="OC98" i="7"/>
  <c r="OO98" i="7"/>
  <c r="PA98" i="7"/>
  <c r="HR98" i="7"/>
  <c r="ID98" i="7"/>
  <c r="IP98" i="7"/>
  <c r="JB98" i="7"/>
  <c r="JN98" i="7"/>
  <c r="JZ98" i="7"/>
  <c r="KL98" i="7"/>
  <c r="KX98" i="7"/>
  <c r="LJ98" i="7"/>
  <c r="LV98" i="7"/>
  <c r="MH98" i="7"/>
  <c r="MT98" i="7"/>
  <c r="NF98" i="7"/>
  <c r="NR98" i="7"/>
  <c r="OD98" i="7"/>
  <c r="OP98" i="7"/>
  <c r="PB98" i="7"/>
  <c r="HS98" i="7"/>
  <c r="IE98" i="7"/>
  <c r="IQ98" i="7"/>
  <c r="JC98" i="7"/>
  <c r="JO98" i="7"/>
  <c r="KA98" i="7"/>
  <c r="KM98" i="7"/>
  <c r="KY98" i="7"/>
  <c r="LK98" i="7"/>
  <c r="LW98" i="7"/>
  <c r="MI98" i="7"/>
  <c r="MU98" i="7"/>
  <c r="NG98" i="7"/>
  <c r="NS98" i="7"/>
  <c r="OE98" i="7"/>
  <c r="OQ98" i="7"/>
  <c r="PC98" i="7"/>
  <c r="HT98" i="7"/>
  <c r="IF98" i="7"/>
  <c r="IR98" i="7"/>
  <c r="JD98" i="7"/>
  <c r="JP98" i="7"/>
  <c r="KB98" i="7"/>
  <c r="KN98" i="7"/>
  <c r="KZ98" i="7"/>
  <c r="LL98" i="7"/>
  <c r="LX98" i="7"/>
  <c r="MJ98" i="7"/>
  <c r="MV98" i="7"/>
  <c r="NH98" i="7"/>
  <c r="NT98" i="7"/>
  <c r="OF98" i="7"/>
  <c r="OR98" i="7"/>
  <c r="PD98" i="7"/>
  <c r="IS98" i="7"/>
  <c r="OG98" i="7"/>
  <c r="JE98" i="7"/>
  <c r="OS98" i="7"/>
  <c r="JQ98" i="7"/>
  <c r="PE98" i="7"/>
  <c r="NU98" i="7"/>
  <c r="KC98" i="7"/>
  <c r="KO98" i="7"/>
  <c r="LA98" i="7"/>
  <c r="IG98" i="7"/>
  <c r="LM98" i="7"/>
  <c r="LY98" i="7"/>
  <c r="MK98" i="7"/>
  <c r="MW98" i="7"/>
  <c r="HU98" i="7"/>
  <c r="NI98" i="7"/>
  <c r="HV86" i="7"/>
  <c r="IH86" i="7"/>
  <c r="IT86" i="7"/>
  <c r="JF86" i="7"/>
  <c r="JR86" i="7"/>
  <c r="KD86" i="7"/>
  <c r="KP86" i="7"/>
  <c r="LB86" i="7"/>
  <c r="LN86" i="7"/>
  <c r="LZ86" i="7"/>
  <c r="ML86" i="7"/>
  <c r="MX86" i="7"/>
  <c r="NJ86" i="7"/>
  <c r="NV86" i="7"/>
  <c r="OH86" i="7"/>
  <c r="OT86" i="7"/>
  <c r="PF86" i="7"/>
  <c r="HW86" i="7"/>
  <c r="II86" i="7"/>
  <c r="IU86" i="7"/>
  <c r="JG86" i="7"/>
  <c r="JS86" i="7"/>
  <c r="KE86" i="7"/>
  <c r="KQ86" i="7"/>
  <c r="LC86" i="7"/>
  <c r="LO86" i="7"/>
  <c r="MA86" i="7"/>
  <c r="MM86" i="7"/>
  <c r="MY86" i="7"/>
  <c r="NK86" i="7"/>
  <c r="NW86" i="7"/>
  <c r="OI86" i="7"/>
  <c r="OU86" i="7"/>
  <c r="PG86" i="7"/>
  <c r="HX86" i="7"/>
  <c r="IJ86" i="7"/>
  <c r="IV86" i="7"/>
  <c r="JH86" i="7"/>
  <c r="JT86" i="7"/>
  <c r="KF86" i="7"/>
  <c r="KR86" i="7"/>
  <c r="LD86" i="7"/>
  <c r="LP86" i="7"/>
  <c r="MB86" i="7"/>
  <c r="MN86" i="7"/>
  <c r="MZ86" i="7"/>
  <c r="NL86" i="7"/>
  <c r="NX86" i="7"/>
  <c r="OJ86" i="7"/>
  <c r="OV86" i="7"/>
  <c r="PH86" i="7"/>
  <c r="HY86" i="7"/>
  <c r="IK86" i="7"/>
  <c r="IW86" i="7"/>
  <c r="JI86" i="7"/>
  <c r="JU86" i="7"/>
  <c r="KG86" i="7"/>
  <c r="KS86" i="7"/>
  <c r="LE86" i="7"/>
  <c r="LQ86" i="7"/>
  <c r="MC86" i="7"/>
  <c r="MO86" i="7"/>
  <c r="NA86" i="7"/>
  <c r="NM86" i="7"/>
  <c r="NY86" i="7"/>
  <c r="OK86" i="7"/>
  <c r="OW86" i="7"/>
  <c r="PI86" i="7"/>
  <c r="HZ86" i="7"/>
  <c r="IL86" i="7"/>
  <c r="IX86" i="7"/>
  <c r="JJ86" i="7"/>
  <c r="JV86" i="7"/>
  <c r="KH86" i="7"/>
  <c r="KT86" i="7"/>
  <c r="LF86" i="7"/>
  <c r="LR86" i="7"/>
  <c r="MD86" i="7"/>
  <c r="MP86" i="7"/>
  <c r="NB86" i="7"/>
  <c r="NN86" i="7"/>
  <c r="NZ86" i="7"/>
  <c r="OL86" i="7"/>
  <c r="OX86" i="7"/>
  <c r="IA86" i="7"/>
  <c r="IM86" i="7"/>
  <c r="IY86" i="7"/>
  <c r="JK86" i="7"/>
  <c r="JW86" i="7"/>
  <c r="KI86" i="7"/>
  <c r="KU86" i="7"/>
  <c r="LG86" i="7"/>
  <c r="LS86" i="7"/>
  <c r="ME86" i="7"/>
  <c r="MQ86" i="7"/>
  <c r="NC86" i="7"/>
  <c r="NO86" i="7"/>
  <c r="OA86" i="7"/>
  <c r="OM86" i="7"/>
  <c r="OY86" i="7"/>
  <c r="IB86" i="7"/>
  <c r="IN86" i="7"/>
  <c r="IZ86" i="7"/>
  <c r="JL86" i="7"/>
  <c r="JX86" i="7"/>
  <c r="KJ86" i="7"/>
  <c r="KV86" i="7"/>
  <c r="LH86" i="7"/>
  <c r="LT86" i="7"/>
  <c r="MF86" i="7"/>
  <c r="MR86" i="7"/>
  <c r="ND86" i="7"/>
  <c r="NP86" i="7"/>
  <c r="OB86" i="7"/>
  <c r="ON86" i="7"/>
  <c r="OZ86" i="7"/>
  <c r="IC86" i="7"/>
  <c r="IO86" i="7"/>
  <c r="JA86" i="7"/>
  <c r="JM86" i="7"/>
  <c r="JY86" i="7"/>
  <c r="KK86" i="7"/>
  <c r="KW86" i="7"/>
  <c r="LI86" i="7"/>
  <c r="LU86" i="7"/>
  <c r="MG86" i="7"/>
  <c r="MS86" i="7"/>
  <c r="NE86" i="7"/>
  <c r="NQ86" i="7"/>
  <c r="OC86" i="7"/>
  <c r="OO86" i="7"/>
  <c r="PA86" i="7"/>
  <c r="HR86" i="7"/>
  <c r="ID86" i="7"/>
  <c r="IP86" i="7"/>
  <c r="JB86" i="7"/>
  <c r="JN86" i="7"/>
  <c r="JZ86" i="7"/>
  <c r="KL86" i="7"/>
  <c r="KX86" i="7"/>
  <c r="LJ86" i="7"/>
  <c r="LV86" i="7"/>
  <c r="MH86" i="7"/>
  <c r="MT86" i="7"/>
  <c r="NF86" i="7"/>
  <c r="NR86" i="7"/>
  <c r="OD86" i="7"/>
  <c r="OP86" i="7"/>
  <c r="PB86" i="7"/>
  <c r="HS86" i="7"/>
  <c r="IE86" i="7"/>
  <c r="IQ86" i="7"/>
  <c r="JC86" i="7"/>
  <c r="JO86" i="7"/>
  <c r="KA86" i="7"/>
  <c r="KM86" i="7"/>
  <c r="KY86" i="7"/>
  <c r="LK86" i="7"/>
  <c r="LW86" i="7"/>
  <c r="MI86" i="7"/>
  <c r="MU86" i="7"/>
  <c r="NG86" i="7"/>
  <c r="NS86" i="7"/>
  <c r="OE86" i="7"/>
  <c r="OQ86" i="7"/>
  <c r="PC86" i="7"/>
  <c r="HT86" i="7"/>
  <c r="IF86" i="7"/>
  <c r="IR86" i="7"/>
  <c r="JD86" i="7"/>
  <c r="JP86" i="7"/>
  <c r="KB86" i="7"/>
  <c r="KN86" i="7"/>
  <c r="KZ86" i="7"/>
  <c r="LL86" i="7"/>
  <c r="LX86" i="7"/>
  <c r="MJ86" i="7"/>
  <c r="MV86" i="7"/>
  <c r="NH86" i="7"/>
  <c r="NT86" i="7"/>
  <c r="OF86" i="7"/>
  <c r="OR86" i="7"/>
  <c r="PD86" i="7"/>
  <c r="JQ86" i="7"/>
  <c r="PE86" i="7"/>
  <c r="KC86" i="7"/>
  <c r="KO86" i="7"/>
  <c r="LA86" i="7"/>
  <c r="LM86" i="7"/>
  <c r="LY86" i="7"/>
  <c r="MK86" i="7"/>
  <c r="MW86" i="7"/>
  <c r="HU86" i="7"/>
  <c r="NI86" i="7"/>
  <c r="IG86" i="7"/>
  <c r="NU86" i="7"/>
  <c r="IS86" i="7"/>
  <c r="OG86" i="7"/>
  <c r="JE86" i="7"/>
  <c r="OS86" i="7"/>
  <c r="HX74" i="7"/>
  <c r="IJ74" i="7"/>
  <c r="IV74" i="7"/>
  <c r="JH74" i="7"/>
  <c r="JT74" i="7"/>
  <c r="KF74" i="7"/>
  <c r="KR74" i="7"/>
  <c r="LD74" i="7"/>
  <c r="LP74" i="7"/>
  <c r="MB74" i="7"/>
  <c r="MN74" i="7"/>
  <c r="MZ74" i="7"/>
  <c r="NL74" i="7"/>
  <c r="NX74" i="7"/>
  <c r="OJ74" i="7"/>
  <c r="OV74" i="7"/>
  <c r="PH74" i="7"/>
  <c r="HY74" i="7"/>
  <c r="IK74" i="7"/>
  <c r="IW74" i="7"/>
  <c r="JI74" i="7"/>
  <c r="JU74" i="7"/>
  <c r="KG74" i="7"/>
  <c r="KS74" i="7"/>
  <c r="LE74" i="7"/>
  <c r="LQ74" i="7"/>
  <c r="MC74" i="7"/>
  <c r="MO74" i="7"/>
  <c r="NA74" i="7"/>
  <c r="NM74" i="7"/>
  <c r="NY74" i="7"/>
  <c r="OK74" i="7"/>
  <c r="OW74" i="7"/>
  <c r="PI74" i="7"/>
  <c r="HZ74" i="7"/>
  <c r="IL74" i="7"/>
  <c r="IX74" i="7"/>
  <c r="JJ74" i="7"/>
  <c r="JV74" i="7"/>
  <c r="KH74" i="7"/>
  <c r="KT74" i="7"/>
  <c r="LF74" i="7"/>
  <c r="LR74" i="7"/>
  <c r="MD74" i="7"/>
  <c r="MP74" i="7"/>
  <c r="NB74" i="7"/>
  <c r="NN74" i="7"/>
  <c r="NZ74" i="7"/>
  <c r="OL74" i="7"/>
  <c r="OX74" i="7"/>
  <c r="IA74" i="7"/>
  <c r="IM74" i="7"/>
  <c r="IY74" i="7"/>
  <c r="JK74" i="7"/>
  <c r="JW74" i="7"/>
  <c r="KI74" i="7"/>
  <c r="KU74" i="7"/>
  <c r="LG74" i="7"/>
  <c r="LS74" i="7"/>
  <c r="ME74" i="7"/>
  <c r="MQ74" i="7"/>
  <c r="NC74" i="7"/>
  <c r="NO74" i="7"/>
  <c r="OA74" i="7"/>
  <c r="OM74" i="7"/>
  <c r="OY74" i="7"/>
  <c r="IB74" i="7"/>
  <c r="IN74" i="7"/>
  <c r="IZ74" i="7"/>
  <c r="JL74" i="7"/>
  <c r="JX74" i="7"/>
  <c r="KJ74" i="7"/>
  <c r="KV74" i="7"/>
  <c r="LH74" i="7"/>
  <c r="LT74" i="7"/>
  <c r="MF74" i="7"/>
  <c r="MR74" i="7"/>
  <c r="ND74" i="7"/>
  <c r="NP74" i="7"/>
  <c r="OB74" i="7"/>
  <c r="ON74" i="7"/>
  <c r="OZ74" i="7"/>
  <c r="IC74" i="7"/>
  <c r="IO74" i="7"/>
  <c r="JA74" i="7"/>
  <c r="JM74" i="7"/>
  <c r="JY74" i="7"/>
  <c r="KK74" i="7"/>
  <c r="KW74" i="7"/>
  <c r="LI74" i="7"/>
  <c r="LU74" i="7"/>
  <c r="MG74" i="7"/>
  <c r="MS74" i="7"/>
  <c r="NE74" i="7"/>
  <c r="NQ74" i="7"/>
  <c r="OC74" i="7"/>
  <c r="OO74" i="7"/>
  <c r="PA74" i="7"/>
  <c r="HR74" i="7"/>
  <c r="ID74" i="7"/>
  <c r="IP74" i="7"/>
  <c r="JB74" i="7"/>
  <c r="JN74" i="7"/>
  <c r="JZ74" i="7"/>
  <c r="KL74" i="7"/>
  <c r="KX74" i="7"/>
  <c r="LJ74" i="7"/>
  <c r="LV74" i="7"/>
  <c r="MH74" i="7"/>
  <c r="MT74" i="7"/>
  <c r="NF74" i="7"/>
  <c r="NR74" i="7"/>
  <c r="OD74" i="7"/>
  <c r="OP74" i="7"/>
  <c r="PB74" i="7"/>
  <c r="HS74" i="7"/>
  <c r="IE74" i="7"/>
  <c r="IQ74" i="7"/>
  <c r="JC74" i="7"/>
  <c r="JO74" i="7"/>
  <c r="KA74" i="7"/>
  <c r="KM74" i="7"/>
  <c r="KY74" i="7"/>
  <c r="LK74" i="7"/>
  <c r="LW74" i="7"/>
  <c r="MI74" i="7"/>
  <c r="MU74" i="7"/>
  <c r="NG74" i="7"/>
  <c r="NS74" i="7"/>
  <c r="OE74" i="7"/>
  <c r="OQ74" i="7"/>
  <c r="PC74" i="7"/>
  <c r="HT74" i="7"/>
  <c r="IF74" i="7"/>
  <c r="IR74" i="7"/>
  <c r="JD74" i="7"/>
  <c r="JP74" i="7"/>
  <c r="KB74" i="7"/>
  <c r="KN74" i="7"/>
  <c r="KZ74" i="7"/>
  <c r="LL74" i="7"/>
  <c r="LX74" i="7"/>
  <c r="MJ74" i="7"/>
  <c r="MV74" i="7"/>
  <c r="NH74" i="7"/>
  <c r="NT74" i="7"/>
  <c r="OF74" i="7"/>
  <c r="OR74" i="7"/>
  <c r="PD74" i="7"/>
  <c r="HU74" i="7"/>
  <c r="IG74" i="7"/>
  <c r="IS74" i="7"/>
  <c r="JE74" i="7"/>
  <c r="JQ74" i="7"/>
  <c r="KC74" i="7"/>
  <c r="KO74" i="7"/>
  <c r="LA74" i="7"/>
  <c r="LM74" i="7"/>
  <c r="LY74" i="7"/>
  <c r="MK74" i="7"/>
  <c r="MW74" i="7"/>
  <c r="NI74" i="7"/>
  <c r="NU74" i="7"/>
  <c r="OG74" i="7"/>
  <c r="OS74" i="7"/>
  <c r="PE74" i="7"/>
  <c r="HV74" i="7"/>
  <c r="IH74" i="7"/>
  <c r="IT74" i="7"/>
  <c r="JF74" i="7"/>
  <c r="JR74" i="7"/>
  <c r="KD74" i="7"/>
  <c r="KP74" i="7"/>
  <c r="LB74" i="7"/>
  <c r="LN74" i="7"/>
  <c r="LZ74" i="7"/>
  <c r="ML74" i="7"/>
  <c r="MX74" i="7"/>
  <c r="NJ74" i="7"/>
  <c r="NV74" i="7"/>
  <c r="OH74" i="7"/>
  <c r="OT74" i="7"/>
  <c r="PF74" i="7"/>
  <c r="II74" i="7"/>
  <c r="NW74" i="7"/>
  <c r="IU74" i="7"/>
  <c r="OI74" i="7"/>
  <c r="JG74" i="7"/>
  <c r="OU74" i="7"/>
  <c r="JS74" i="7"/>
  <c r="PG74" i="7"/>
  <c r="KE74" i="7"/>
  <c r="KQ74" i="7"/>
  <c r="LC74" i="7"/>
  <c r="LO74" i="7"/>
  <c r="MA74" i="7"/>
  <c r="MM74" i="7"/>
  <c r="MY74" i="7"/>
  <c r="NK74" i="7"/>
  <c r="HW74" i="7"/>
  <c r="HZ62" i="7"/>
  <c r="IL62" i="7"/>
  <c r="IX62" i="7"/>
  <c r="JJ62" i="7"/>
  <c r="JV62" i="7"/>
  <c r="KH62" i="7"/>
  <c r="KT62" i="7"/>
  <c r="LF62" i="7"/>
  <c r="LR62" i="7"/>
  <c r="MD62" i="7"/>
  <c r="MP62" i="7"/>
  <c r="NB62" i="7"/>
  <c r="NN62" i="7"/>
  <c r="NZ62" i="7"/>
  <c r="OL62" i="7"/>
  <c r="OX62" i="7"/>
  <c r="IA62" i="7"/>
  <c r="IM62" i="7"/>
  <c r="IY62" i="7"/>
  <c r="JK62" i="7"/>
  <c r="JW62" i="7"/>
  <c r="KI62" i="7"/>
  <c r="KU62" i="7"/>
  <c r="LG62" i="7"/>
  <c r="LS62" i="7"/>
  <c r="ME62" i="7"/>
  <c r="MQ62" i="7"/>
  <c r="NC62" i="7"/>
  <c r="NO62" i="7"/>
  <c r="OA62" i="7"/>
  <c r="OM62" i="7"/>
  <c r="OY62" i="7"/>
  <c r="IB62" i="7"/>
  <c r="IN62" i="7"/>
  <c r="IZ62" i="7"/>
  <c r="JL62" i="7"/>
  <c r="JX62" i="7"/>
  <c r="KJ62" i="7"/>
  <c r="KV62" i="7"/>
  <c r="LH62" i="7"/>
  <c r="LT62" i="7"/>
  <c r="MF62" i="7"/>
  <c r="MR62" i="7"/>
  <c r="ND62" i="7"/>
  <c r="NP62" i="7"/>
  <c r="OB62" i="7"/>
  <c r="ON62" i="7"/>
  <c r="OZ62" i="7"/>
  <c r="IC62" i="7"/>
  <c r="IO62" i="7"/>
  <c r="JA62" i="7"/>
  <c r="JM62" i="7"/>
  <c r="JY62" i="7"/>
  <c r="KK62" i="7"/>
  <c r="KW62" i="7"/>
  <c r="LI62" i="7"/>
  <c r="LU62" i="7"/>
  <c r="MG62" i="7"/>
  <c r="MS62" i="7"/>
  <c r="NE62" i="7"/>
  <c r="NQ62" i="7"/>
  <c r="OC62" i="7"/>
  <c r="OO62" i="7"/>
  <c r="PA62" i="7"/>
  <c r="HR62" i="7"/>
  <c r="ID62" i="7"/>
  <c r="IP62" i="7"/>
  <c r="JB62" i="7"/>
  <c r="JN62" i="7"/>
  <c r="JZ62" i="7"/>
  <c r="KL62" i="7"/>
  <c r="KX62" i="7"/>
  <c r="LJ62" i="7"/>
  <c r="LV62" i="7"/>
  <c r="MH62" i="7"/>
  <c r="MT62" i="7"/>
  <c r="NF62" i="7"/>
  <c r="NR62" i="7"/>
  <c r="OD62" i="7"/>
  <c r="OP62" i="7"/>
  <c r="PB62" i="7"/>
  <c r="HS62" i="7"/>
  <c r="IE62" i="7"/>
  <c r="IQ62" i="7"/>
  <c r="JC62" i="7"/>
  <c r="JO62" i="7"/>
  <c r="KA62" i="7"/>
  <c r="KM62" i="7"/>
  <c r="KY62" i="7"/>
  <c r="LK62" i="7"/>
  <c r="LW62" i="7"/>
  <c r="MI62" i="7"/>
  <c r="MU62" i="7"/>
  <c r="NG62" i="7"/>
  <c r="NS62" i="7"/>
  <c r="OE62" i="7"/>
  <c r="OQ62" i="7"/>
  <c r="PC62" i="7"/>
  <c r="HT62" i="7"/>
  <c r="IF62" i="7"/>
  <c r="IR62" i="7"/>
  <c r="JD62" i="7"/>
  <c r="JP62" i="7"/>
  <c r="KB62" i="7"/>
  <c r="KN62" i="7"/>
  <c r="KZ62" i="7"/>
  <c r="LL62" i="7"/>
  <c r="LX62" i="7"/>
  <c r="MJ62" i="7"/>
  <c r="MV62" i="7"/>
  <c r="NH62" i="7"/>
  <c r="NT62" i="7"/>
  <c r="OF62" i="7"/>
  <c r="OR62" i="7"/>
  <c r="PD62" i="7"/>
  <c r="HU62" i="7"/>
  <c r="IG62" i="7"/>
  <c r="IS62" i="7"/>
  <c r="JE62" i="7"/>
  <c r="JQ62" i="7"/>
  <c r="KC62" i="7"/>
  <c r="KO62" i="7"/>
  <c r="LA62" i="7"/>
  <c r="LM62" i="7"/>
  <c r="LY62" i="7"/>
  <c r="MK62" i="7"/>
  <c r="MW62" i="7"/>
  <c r="NI62" i="7"/>
  <c r="NU62" i="7"/>
  <c r="OG62" i="7"/>
  <c r="OS62" i="7"/>
  <c r="PE62" i="7"/>
  <c r="HV62" i="7"/>
  <c r="IH62" i="7"/>
  <c r="IT62" i="7"/>
  <c r="JF62" i="7"/>
  <c r="JR62" i="7"/>
  <c r="KD62" i="7"/>
  <c r="KP62" i="7"/>
  <c r="LB62" i="7"/>
  <c r="LN62" i="7"/>
  <c r="LZ62" i="7"/>
  <c r="ML62" i="7"/>
  <c r="MX62" i="7"/>
  <c r="NJ62" i="7"/>
  <c r="NV62" i="7"/>
  <c r="OH62" i="7"/>
  <c r="OT62" i="7"/>
  <c r="PF62" i="7"/>
  <c r="HW62" i="7"/>
  <c r="II62" i="7"/>
  <c r="IU62" i="7"/>
  <c r="JG62" i="7"/>
  <c r="JS62" i="7"/>
  <c r="KE62" i="7"/>
  <c r="KQ62" i="7"/>
  <c r="LC62" i="7"/>
  <c r="LO62" i="7"/>
  <c r="MA62" i="7"/>
  <c r="MM62" i="7"/>
  <c r="MY62" i="7"/>
  <c r="NK62" i="7"/>
  <c r="NW62" i="7"/>
  <c r="OI62" i="7"/>
  <c r="OU62" i="7"/>
  <c r="PG62" i="7"/>
  <c r="HX62" i="7"/>
  <c r="IJ62" i="7"/>
  <c r="IV62" i="7"/>
  <c r="JH62" i="7"/>
  <c r="JT62" i="7"/>
  <c r="KF62" i="7"/>
  <c r="KR62" i="7"/>
  <c r="LD62" i="7"/>
  <c r="LP62" i="7"/>
  <c r="MB62" i="7"/>
  <c r="MN62" i="7"/>
  <c r="MZ62" i="7"/>
  <c r="NL62" i="7"/>
  <c r="NX62" i="7"/>
  <c r="OJ62" i="7"/>
  <c r="OV62" i="7"/>
  <c r="PH62" i="7"/>
  <c r="MC62" i="7"/>
  <c r="MO62" i="7"/>
  <c r="NA62" i="7"/>
  <c r="HY62" i="7"/>
  <c r="NM62" i="7"/>
  <c r="IK62" i="7"/>
  <c r="NY62" i="7"/>
  <c r="IW62" i="7"/>
  <c r="OK62" i="7"/>
  <c r="JI62" i="7"/>
  <c r="OW62" i="7"/>
  <c r="JU62" i="7"/>
  <c r="PI62" i="7"/>
  <c r="KG62" i="7"/>
  <c r="KS62" i="7"/>
  <c r="LE62" i="7"/>
  <c r="LQ62" i="7"/>
  <c r="HV50" i="7"/>
  <c r="IH50" i="7"/>
  <c r="IT50" i="7"/>
  <c r="JF50" i="7"/>
  <c r="JR50" i="7"/>
  <c r="KD50" i="7"/>
  <c r="KP50" i="7"/>
  <c r="LB50" i="7"/>
  <c r="LN50" i="7"/>
  <c r="LZ50" i="7"/>
  <c r="ML50" i="7"/>
  <c r="MX50" i="7"/>
  <c r="NJ50" i="7"/>
  <c r="NV50" i="7"/>
  <c r="OH50" i="7"/>
  <c r="OT50" i="7"/>
  <c r="PF50" i="7"/>
  <c r="HW50" i="7"/>
  <c r="II50" i="7"/>
  <c r="IU50" i="7"/>
  <c r="JG50" i="7"/>
  <c r="JS50" i="7"/>
  <c r="KE50" i="7"/>
  <c r="KQ50" i="7"/>
  <c r="LC50" i="7"/>
  <c r="LO50" i="7"/>
  <c r="MA50" i="7"/>
  <c r="MM50" i="7"/>
  <c r="MY50" i="7"/>
  <c r="NK50" i="7"/>
  <c r="NW50" i="7"/>
  <c r="OI50" i="7"/>
  <c r="OU50" i="7"/>
  <c r="PG50" i="7"/>
  <c r="HX50" i="7"/>
  <c r="IJ50" i="7"/>
  <c r="IV50" i="7"/>
  <c r="JH50" i="7"/>
  <c r="JT50" i="7"/>
  <c r="KF50" i="7"/>
  <c r="KR50" i="7"/>
  <c r="LD50" i="7"/>
  <c r="LP50" i="7"/>
  <c r="MB50" i="7"/>
  <c r="MN50" i="7"/>
  <c r="MZ50" i="7"/>
  <c r="NL50" i="7"/>
  <c r="NX50" i="7"/>
  <c r="OJ50" i="7"/>
  <c r="OV50" i="7"/>
  <c r="PH50" i="7"/>
  <c r="HY50" i="7"/>
  <c r="IK50" i="7"/>
  <c r="IW50" i="7"/>
  <c r="JI50" i="7"/>
  <c r="JU50" i="7"/>
  <c r="KG50" i="7"/>
  <c r="KS50" i="7"/>
  <c r="LE50" i="7"/>
  <c r="LQ50" i="7"/>
  <c r="MC50" i="7"/>
  <c r="MO50" i="7"/>
  <c r="NA50" i="7"/>
  <c r="NM50" i="7"/>
  <c r="NY50" i="7"/>
  <c r="OK50" i="7"/>
  <c r="OW50" i="7"/>
  <c r="PI50" i="7"/>
  <c r="HZ50" i="7"/>
  <c r="IL50" i="7"/>
  <c r="IX50" i="7"/>
  <c r="JJ50" i="7"/>
  <c r="JV50" i="7"/>
  <c r="KH50" i="7"/>
  <c r="KT50" i="7"/>
  <c r="LF50" i="7"/>
  <c r="LR50" i="7"/>
  <c r="MD50" i="7"/>
  <c r="MP50" i="7"/>
  <c r="NB50" i="7"/>
  <c r="NN50" i="7"/>
  <c r="NZ50" i="7"/>
  <c r="OL50" i="7"/>
  <c r="OX50" i="7"/>
  <c r="IA50" i="7"/>
  <c r="IM50" i="7"/>
  <c r="IY50" i="7"/>
  <c r="JK50" i="7"/>
  <c r="JW50" i="7"/>
  <c r="KI50" i="7"/>
  <c r="KU50" i="7"/>
  <c r="LG50" i="7"/>
  <c r="LS50" i="7"/>
  <c r="ME50" i="7"/>
  <c r="MQ50" i="7"/>
  <c r="NC50" i="7"/>
  <c r="NO50" i="7"/>
  <c r="OA50" i="7"/>
  <c r="OM50" i="7"/>
  <c r="OY50" i="7"/>
  <c r="IB50" i="7"/>
  <c r="IN50" i="7"/>
  <c r="IZ50" i="7"/>
  <c r="JL50" i="7"/>
  <c r="JX50" i="7"/>
  <c r="KJ50" i="7"/>
  <c r="KV50" i="7"/>
  <c r="LH50" i="7"/>
  <c r="LT50" i="7"/>
  <c r="MF50" i="7"/>
  <c r="MR50" i="7"/>
  <c r="ND50" i="7"/>
  <c r="NP50" i="7"/>
  <c r="OB50" i="7"/>
  <c r="ON50" i="7"/>
  <c r="OZ50" i="7"/>
  <c r="IC50" i="7"/>
  <c r="IO50" i="7"/>
  <c r="JA50" i="7"/>
  <c r="JM50" i="7"/>
  <c r="JY50" i="7"/>
  <c r="KK50" i="7"/>
  <c r="KW50" i="7"/>
  <c r="LI50" i="7"/>
  <c r="LU50" i="7"/>
  <c r="MG50" i="7"/>
  <c r="MS50" i="7"/>
  <c r="NE50" i="7"/>
  <c r="NQ50" i="7"/>
  <c r="OC50" i="7"/>
  <c r="OO50" i="7"/>
  <c r="PA50" i="7"/>
  <c r="HR50" i="7"/>
  <c r="ID50" i="7"/>
  <c r="IP50" i="7"/>
  <c r="JB50" i="7"/>
  <c r="JN50" i="7"/>
  <c r="JZ50" i="7"/>
  <c r="KL50" i="7"/>
  <c r="KX50" i="7"/>
  <c r="LJ50" i="7"/>
  <c r="LV50" i="7"/>
  <c r="MH50" i="7"/>
  <c r="MT50" i="7"/>
  <c r="NF50" i="7"/>
  <c r="NR50" i="7"/>
  <c r="OD50" i="7"/>
  <c r="OP50" i="7"/>
  <c r="PB50" i="7"/>
  <c r="HS50" i="7"/>
  <c r="IE50" i="7"/>
  <c r="IQ50" i="7"/>
  <c r="JC50" i="7"/>
  <c r="JO50" i="7"/>
  <c r="KA50" i="7"/>
  <c r="KM50" i="7"/>
  <c r="KY50" i="7"/>
  <c r="LK50" i="7"/>
  <c r="LW50" i="7"/>
  <c r="MI50" i="7"/>
  <c r="MU50" i="7"/>
  <c r="NG50" i="7"/>
  <c r="NS50" i="7"/>
  <c r="OE50" i="7"/>
  <c r="OQ50" i="7"/>
  <c r="PC50" i="7"/>
  <c r="HT50" i="7"/>
  <c r="IF50" i="7"/>
  <c r="IR50" i="7"/>
  <c r="JD50" i="7"/>
  <c r="JP50" i="7"/>
  <c r="KB50" i="7"/>
  <c r="KN50" i="7"/>
  <c r="KZ50" i="7"/>
  <c r="LL50" i="7"/>
  <c r="LX50" i="7"/>
  <c r="MJ50" i="7"/>
  <c r="MV50" i="7"/>
  <c r="NH50" i="7"/>
  <c r="NT50" i="7"/>
  <c r="OF50" i="7"/>
  <c r="OR50" i="7"/>
  <c r="PD50" i="7"/>
  <c r="MK50" i="7"/>
  <c r="MW50" i="7"/>
  <c r="HU50" i="7"/>
  <c r="NI50" i="7"/>
  <c r="IG50" i="7"/>
  <c r="NU50" i="7"/>
  <c r="IS50" i="7"/>
  <c r="OG50" i="7"/>
  <c r="JE50" i="7"/>
  <c r="OS50" i="7"/>
  <c r="JQ50" i="7"/>
  <c r="PE50" i="7"/>
  <c r="KC50" i="7"/>
  <c r="KO50" i="7"/>
  <c r="LA50" i="7"/>
  <c r="LM50" i="7"/>
  <c r="LY50" i="7"/>
  <c r="IA38" i="7"/>
  <c r="IM38" i="7"/>
  <c r="IY38" i="7"/>
  <c r="JK38" i="7"/>
  <c r="JW38" i="7"/>
  <c r="KI38" i="7"/>
  <c r="KU38" i="7"/>
  <c r="IB38" i="7"/>
  <c r="IN38" i="7"/>
  <c r="IZ38" i="7"/>
  <c r="JL38" i="7"/>
  <c r="JX38" i="7"/>
  <c r="KJ38" i="7"/>
  <c r="KV38" i="7"/>
  <c r="LH38" i="7"/>
  <c r="LT38" i="7"/>
  <c r="MF38" i="7"/>
  <c r="MR38" i="7"/>
  <c r="ND38" i="7"/>
  <c r="NP38" i="7"/>
  <c r="OB38" i="7"/>
  <c r="ON38" i="7"/>
  <c r="OZ38" i="7"/>
  <c r="IC38" i="7"/>
  <c r="IO38" i="7"/>
  <c r="JA38" i="7"/>
  <c r="JM38" i="7"/>
  <c r="JY38" i="7"/>
  <c r="KK38" i="7"/>
  <c r="KW38" i="7"/>
  <c r="LI38" i="7"/>
  <c r="HR38" i="7"/>
  <c r="ID38" i="7"/>
  <c r="IP38" i="7"/>
  <c r="JB38" i="7"/>
  <c r="JN38" i="7"/>
  <c r="JZ38" i="7"/>
  <c r="KL38" i="7"/>
  <c r="KX38" i="7"/>
  <c r="LJ38" i="7"/>
  <c r="LV38" i="7"/>
  <c r="MH38" i="7"/>
  <c r="MT38" i="7"/>
  <c r="NF38" i="7"/>
  <c r="NR38" i="7"/>
  <c r="OD38" i="7"/>
  <c r="OP38" i="7"/>
  <c r="PB38" i="7"/>
  <c r="HS38" i="7"/>
  <c r="IE38" i="7"/>
  <c r="IQ38" i="7"/>
  <c r="JC38" i="7"/>
  <c r="JO38" i="7"/>
  <c r="KA38" i="7"/>
  <c r="KM38" i="7"/>
  <c r="KY38" i="7"/>
  <c r="LK38" i="7"/>
  <c r="LW38" i="7"/>
  <c r="MI38" i="7"/>
  <c r="MU38" i="7"/>
  <c r="NG38" i="7"/>
  <c r="HT38" i="7"/>
  <c r="IF38" i="7"/>
  <c r="IR38" i="7"/>
  <c r="JD38" i="7"/>
  <c r="JP38" i="7"/>
  <c r="KB38" i="7"/>
  <c r="KN38" i="7"/>
  <c r="HU38" i="7"/>
  <c r="IG38" i="7"/>
  <c r="IS38" i="7"/>
  <c r="JE38" i="7"/>
  <c r="JQ38" i="7"/>
  <c r="KC38" i="7"/>
  <c r="KO38" i="7"/>
  <c r="LA38" i="7"/>
  <c r="LM38" i="7"/>
  <c r="LY38" i="7"/>
  <c r="MK38" i="7"/>
  <c r="MW38" i="7"/>
  <c r="NI38" i="7"/>
  <c r="NU38" i="7"/>
  <c r="OG38" i="7"/>
  <c r="OS38" i="7"/>
  <c r="PE38" i="7"/>
  <c r="HV38" i="7"/>
  <c r="HW38" i="7"/>
  <c r="II38" i="7"/>
  <c r="IU38" i="7"/>
  <c r="JG38" i="7"/>
  <c r="JS38" i="7"/>
  <c r="KE38" i="7"/>
  <c r="KQ38" i="7"/>
  <c r="HZ38" i="7"/>
  <c r="IL38" i="7"/>
  <c r="IX38" i="7"/>
  <c r="JJ38" i="7"/>
  <c r="JV38" i="7"/>
  <c r="KH38" i="7"/>
  <c r="KT38" i="7"/>
  <c r="JR38" i="7"/>
  <c r="LD38" i="7"/>
  <c r="LX38" i="7"/>
  <c r="MO38" i="7"/>
  <c r="NH38" i="7"/>
  <c r="NX38" i="7"/>
  <c r="OM38" i="7"/>
  <c r="PD38" i="7"/>
  <c r="HX38" i="7"/>
  <c r="JT38" i="7"/>
  <c r="LE38" i="7"/>
  <c r="LZ38" i="7"/>
  <c r="MP38" i="7"/>
  <c r="NJ38" i="7"/>
  <c r="NY38" i="7"/>
  <c r="OO38" i="7"/>
  <c r="PF38" i="7"/>
  <c r="HY38" i="7"/>
  <c r="JU38" i="7"/>
  <c r="LF38" i="7"/>
  <c r="MA38" i="7"/>
  <c r="MQ38" i="7"/>
  <c r="NK38" i="7"/>
  <c r="NZ38" i="7"/>
  <c r="OQ38" i="7"/>
  <c r="PG38" i="7"/>
  <c r="IH38" i="7"/>
  <c r="KD38" i="7"/>
  <c r="LG38" i="7"/>
  <c r="MB38" i="7"/>
  <c r="MS38" i="7"/>
  <c r="NL38" i="7"/>
  <c r="OA38" i="7"/>
  <c r="OR38" i="7"/>
  <c r="PH38" i="7"/>
  <c r="IJ38" i="7"/>
  <c r="KF38" i="7"/>
  <c r="LL38" i="7"/>
  <c r="MC38" i="7"/>
  <c r="MV38" i="7"/>
  <c r="NM38" i="7"/>
  <c r="OC38" i="7"/>
  <c r="OT38" i="7"/>
  <c r="PI38" i="7"/>
  <c r="IK38" i="7"/>
  <c r="KG38" i="7"/>
  <c r="LN38" i="7"/>
  <c r="MD38" i="7"/>
  <c r="MX38" i="7"/>
  <c r="NN38" i="7"/>
  <c r="OE38" i="7"/>
  <c r="OU38" i="7"/>
  <c r="IT38" i="7"/>
  <c r="KP38" i="7"/>
  <c r="LO38" i="7"/>
  <c r="ME38" i="7"/>
  <c r="MY38" i="7"/>
  <c r="NO38" i="7"/>
  <c r="OF38" i="7"/>
  <c r="OV38" i="7"/>
  <c r="IV38" i="7"/>
  <c r="KR38" i="7"/>
  <c r="LP38" i="7"/>
  <c r="MG38" i="7"/>
  <c r="MZ38" i="7"/>
  <c r="NQ38" i="7"/>
  <c r="OH38" i="7"/>
  <c r="OW38" i="7"/>
  <c r="JH38" i="7"/>
  <c r="LB38" i="7"/>
  <c r="LS38" i="7"/>
  <c r="MM38" i="7"/>
  <c r="NC38" i="7"/>
  <c r="NV38" i="7"/>
  <c r="OK38" i="7"/>
  <c r="PA38" i="7"/>
  <c r="JI38" i="7"/>
  <c r="LC38" i="7"/>
  <c r="LU38" i="7"/>
  <c r="MN38" i="7"/>
  <c r="NE38" i="7"/>
  <c r="NW38" i="7"/>
  <c r="OL38" i="7"/>
  <c r="PC38" i="7"/>
  <c r="NB38" i="7"/>
  <c r="NS38" i="7"/>
  <c r="NT38" i="7"/>
  <c r="IW38" i="7"/>
  <c r="OI38" i="7"/>
  <c r="JF38" i="7"/>
  <c r="OJ38" i="7"/>
  <c r="KS38" i="7"/>
  <c r="OX38" i="7"/>
  <c r="KZ38" i="7"/>
  <c r="OY38" i="7"/>
  <c r="LQ38" i="7"/>
  <c r="LR38" i="7"/>
  <c r="MJ38" i="7"/>
  <c r="ML38" i="7"/>
  <c r="NA38" i="7"/>
  <c r="HY26" i="7"/>
  <c r="IK26" i="7"/>
  <c r="IW26" i="7"/>
  <c r="JI26" i="7"/>
  <c r="JU26" i="7"/>
  <c r="KG26" i="7"/>
  <c r="KS26" i="7"/>
  <c r="LE26" i="7"/>
  <c r="HZ26" i="7"/>
  <c r="IL26" i="7"/>
  <c r="IX26" i="7"/>
  <c r="JJ26" i="7"/>
  <c r="JV26" i="7"/>
  <c r="KH26" i="7"/>
  <c r="KT26" i="7"/>
  <c r="LF26" i="7"/>
  <c r="IA26" i="7"/>
  <c r="IM26" i="7"/>
  <c r="IY26" i="7"/>
  <c r="JK26" i="7"/>
  <c r="JW26" i="7"/>
  <c r="KI26" i="7"/>
  <c r="KU26" i="7"/>
  <c r="LG26" i="7"/>
  <c r="IB26" i="7"/>
  <c r="IN26" i="7"/>
  <c r="IZ26" i="7"/>
  <c r="JL26" i="7"/>
  <c r="JX26" i="7"/>
  <c r="KJ26" i="7"/>
  <c r="KV26" i="7"/>
  <c r="IC26" i="7"/>
  <c r="IO26" i="7"/>
  <c r="JA26" i="7"/>
  <c r="JM26" i="7"/>
  <c r="JY26" i="7"/>
  <c r="KK26" i="7"/>
  <c r="KW26" i="7"/>
  <c r="LI26" i="7"/>
  <c r="HU26" i="7"/>
  <c r="IG26" i="7"/>
  <c r="IS26" i="7"/>
  <c r="JE26" i="7"/>
  <c r="IJ26" i="7"/>
  <c r="JH26" i="7"/>
  <c r="KD26" i="7"/>
  <c r="KZ26" i="7"/>
  <c r="LP26" i="7"/>
  <c r="MB26" i="7"/>
  <c r="MN26" i="7"/>
  <c r="MZ26" i="7"/>
  <c r="NL26" i="7"/>
  <c r="NX26" i="7"/>
  <c r="OJ26" i="7"/>
  <c r="OV26" i="7"/>
  <c r="PH26" i="7"/>
  <c r="HR26" i="7"/>
  <c r="IP26" i="7"/>
  <c r="JN26" i="7"/>
  <c r="KE26" i="7"/>
  <c r="LA26" i="7"/>
  <c r="LQ26" i="7"/>
  <c r="MC26" i="7"/>
  <c r="MO26" i="7"/>
  <c r="NA26" i="7"/>
  <c r="NM26" i="7"/>
  <c r="NY26" i="7"/>
  <c r="OK26" i="7"/>
  <c r="OW26" i="7"/>
  <c r="PI26" i="7"/>
  <c r="HS26" i="7"/>
  <c r="IQ26" i="7"/>
  <c r="JO26" i="7"/>
  <c r="KF26" i="7"/>
  <c r="LB26" i="7"/>
  <c r="LR26" i="7"/>
  <c r="MD26" i="7"/>
  <c r="MP26" i="7"/>
  <c r="NB26" i="7"/>
  <c r="NN26" i="7"/>
  <c r="NZ26" i="7"/>
  <c r="OL26" i="7"/>
  <c r="OX26" i="7"/>
  <c r="HV26" i="7"/>
  <c r="IT26" i="7"/>
  <c r="JQ26" i="7"/>
  <c r="KM26" i="7"/>
  <c r="LD26" i="7"/>
  <c r="LT26" i="7"/>
  <c r="MF26" i="7"/>
  <c r="MR26" i="7"/>
  <c r="ND26" i="7"/>
  <c r="NP26" i="7"/>
  <c r="OB26" i="7"/>
  <c r="ON26" i="7"/>
  <c r="OZ26" i="7"/>
  <c r="HW26" i="7"/>
  <c r="IU26" i="7"/>
  <c r="JR26" i="7"/>
  <c r="KN26" i="7"/>
  <c r="LH26" i="7"/>
  <c r="LU26" i="7"/>
  <c r="MG26" i="7"/>
  <c r="MS26" i="7"/>
  <c r="NE26" i="7"/>
  <c r="NQ26" i="7"/>
  <c r="OC26" i="7"/>
  <c r="OO26" i="7"/>
  <c r="PA26" i="7"/>
  <c r="HX26" i="7"/>
  <c r="IV26" i="7"/>
  <c r="JS26" i="7"/>
  <c r="KO26" i="7"/>
  <c r="LJ26" i="7"/>
  <c r="LV26" i="7"/>
  <c r="MH26" i="7"/>
  <c r="MT26" i="7"/>
  <c r="NF26" i="7"/>
  <c r="NR26" i="7"/>
  <c r="OD26" i="7"/>
  <c r="OP26" i="7"/>
  <c r="PB26" i="7"/>
  <c r="IH26" i="7"/>
  <c r="JF26" i="7"/>
  <c r="KB26" i="7"/>
  <c r="KX26" i="7"/>
  <c r="LN26" i="7"/>
  <c r="LZ26" i="7"/>
  <c r="ML26" i="7"/>
  <c r="MX26" i="7"/>
  <c r="NJ26" i="7"/>
  <c r="NV26" i="7"/>
  <c r="OH26" i="7"/>
  <c r="OT26" i="7"/>
  <c r="PF26" i="7"/>
  <c r="II26" i="7"/>
  <c r="JG26" i="7"/>
  <c r="KC26" i="7"/>
  <c r="KY26" i="7"/>
  <c r="LO26" i="7"/>
  <c r="MA26" i="7"/>
  <c r="MM26" i="7"/>
  <c r="MY26" i="7"/>
  <c r="NK26" i="7"/>
  <c r="NW26" i="7"/>
  <c r="OI26" i="7"/>
  <c r="OU26" i="7"/>
  <c r="PG26" i="7"/>
  <c r="IE26" i="7"/>
  <c r="KQ26" i="7"/>
  <c r="MJ26" i="7"/>
  <c r="NT26" i="7"/>
  <c r="PD26" i="7"/>
  <c r="IF26" i="7"/>
  <c r="KR26" i="7"/>
  <c r="MK26" i="7"/>
  <c r="NU26" i="7"/>
  <c r="PE26" i="7"/>
  <c r="IR26" i="7"/>
  <c r="LC26" i="7"/>
  <c r="MQ26" i="7"/>
  <c r="OA26" i="7"/>
  <c r="JB26" i="7"/>
  <c r="LK26" i="7"/>
  <c r="MU26" i="7"/>
  <c r="OE26" i="7"/>
  <c r="JC26" i="7"/>
  <c r="LL26" i="7"/>
  <c r="MV26" i="7"/>
  <c r="OF26" i="7"/>
  <c r="JD26" i="7"/>
  <c r="LM26" i="7"/>
  <c r="MW26" i="7"/>
  <c r="OG26" i="7"/>
  <c r="JP26" i="7"/>
  <c r="LS26" i="7"/>
  <c r="NC26" i="7"/>
  <c r="OM26" i="7"/>
  <c r="JT26" i="7"/>
  <c r="LW26" i="7"/>
  <c r="NG26" i="7"/>
  <c r="OQ26" i="7"/>
  <c r="JZ26" i="7"/>
  <c r="LX26" i="7"/>
  <c r="NH26" i="7"/>
  <c r="OR26" i="7"/>
  <c r="HT26" i="7"/>
  <c r="KL26" i="7"/>
  <c r="ME26" i="7"/>
  <c r="NO26" i="7"/>
  <c r="OY26" i="7"/>
  <c r="ID26" i="7"/>
  <c r="KP26" i="7"/>
  <c r="MI26" i="7"/>
  <c r="NS26" i="7"/>
  <c r="PC26" i="7"/>
  <c r="OS26" i="7"/>
  <c r="NI26" i="7"/>
  <c r="KA26" i="7"/>
  <c r="LY26" i="7"/>
  <c r="HT14" i="7"/>
  <c r="HU14" i="7"/>
  <c r="HV14" i="7"/>
  <c r="IH14" i="7"/>
  <c r="IT14" i="7"/>
  <c r="JF14" i="7"/>
  <c r="JR14" i="7"/>
  <c r="HW14" i="7"/>
  <c r="II14" i="7"/>
  <c r="IU14" i="7"/>
  <c r="JG14" i="7"/>
  <c r="JS14" i="7"/>
  <c r="KE14" i="7"/>
  <c r="IE14" i="7"/>
  <c r="IS14" i="7"/>
  <c r="JI14" i="7"/>
  <c r="JW14" i="7"/>
  <c r="KJ14" i="7"/>
  <c r="KV14" i="7"/>
  <c r="LH14" i="7"/>
  <c r="LT14" i="7"/>
  <c r="MF14" i="7"/>
  <c r="MR14" i="7"/>
  <c r="ND14" i="7"/>
  <c r="NP14" i="7"/>
  <c r="OB14" i="7"/>
  <c r="ON14" i="7"/>
  <c r="OZ14" i="7"/>
  <c r="HR14" i="7"/>
  <c r="IJ14" i="7"/>
  <c r="IX14" i="7"/>
  <c r="JL14" i="7"/>
  <c r="JZ14" i="7"/>
  <c r="KM14" i="7"/>
  <c r="KY14" i="7"/>
  <c r="LK14" i="7"/>
  <c r="LW14" i="7"/>
  <c r="MI14" i="7"/>
  <c r="MU14" i="7"/>
  <c r="NG14" i="7"/>
  <c r="NS14" i="7"/>
  <c r="OE14" i="7"/>
  <c r="OQ14" i="7"/>
  <c r="PC14" i="7"/>
  <c r="HS14" i="7"/>
  <c r="IK14" i="7"/>
  <c r="IY14" i="7"/>
  <c r="JM14" i="7"/>
  <c r="KA14" i="7"/>
  <c r="KN14" i="7"/>
  <c r="KZ14" i="7"/>
  <c r="LL14" i="7"/>
  <c r="LX14" i="7"/>
  <c r="MJ14" i="7"/>
  <c r="MV14" i="7"/>
  <c r="NH14" i="7"/>
  <c r="NT14" i="7"/>
  <c r="OF14" i="7"/>
  <c r="OR14" i="7"/>
  <c r="PD14" i="7"/>
  <c r="HX14" i="7"/>
  <c r="IL14" i="7"/>
  <c r="IZ14" i="7"/>
  <c r="JN14" i="7"/>
  <c r="KB14" i="7"/>
  <c r="KO14" i="7"/>
  <c r="LA14" i="7"/>
  <c r="LM14" i="7"/>
  <c r="LY14" i="7"/>
  <c r="MK14" i="7"/>
  <c r="MW14" i="7"/>
  <c r="NI14" i="7"/>
  <c r="NU14" i="7"/>
  <c r="OG14" i="7"/>
  <c r="OS14" i="7"/>
  <c r="PE14" i="7"/>
  <c r="HZ14" i="7"/>
  <c r="IN14" i="7"/>
  <c r="JB14" i="7"/>
  <c r="JP14" i="7"/>
  <c r="KD14" i="7"/>
  <c r="KQ14" i="7"/>
  <c r="LC14" i="7"/>
  <c r="LO14" i="7"/>
  <c r="MA14" i="7"/>
  <c r="MM14" i="7"/>
  <c r="MY14" i="7"/>
  <c r="NK14" i="7"/>
  <c r="NW14" i="7"/>
  <c r="OI14" i="7"/>
  <c r="OU14" i="7"/>
  <c r="PG14" i="7"/>
  <c r="IC14" i="7"/>
  <c r="IQ14" i="7"/>
  <c r="JE14" i="7"/>
  <c r="JU14" i="7"/>
  <c r="KH14" i="7"/>
  <c r="KT14" i="7"/>
  <c r="LF14" i="7"/>
  <c r="LR14" i="7"/>
  <c r="MD14" i="7"/>
  <c r="MP14" i="7"/>
  <c r="NB14" i="7"/>
  <c r="NN14" i="7"/>
  <c r="NZ14" i="7"/>
  <c r="OL14" i="7"/>
  <c r="OX14" i="7"/>
  <c r="IP14" i="7"/>
  <c r="JT14" i="7"/>
  <c r="KS14" i="7"/>
  <c r="LQ14" i="7"/>
  <c r="MO14" i="7"/>
  <c r="NM14" i="7"/>
  <c r="OK14" i="7"/>
  <c r="PI14" i="7"/>
  <c r="IR14" i="7"/>
  <c r="JV14" i="7"/>
  <c r="KU14" i="7"/>
  <c r="LS14" i="7"/>
  <c r="MQ14" i="7"/>
  <c r="NO14" i="7"/>
  <c r="OM14" i="7"/>
  <c r="IV14" i="7"/>
  <c r="IW14" i="7"/>
  <c r="JY14" i="7"/>
  <c r="KX14" i="7"/>
  <c r="LV14" i="7"/>
  <c r="MT14" i="7"/>
  <c r="NR14" i="7"/>
  <c r="OP14" i="7"/>
  <c r="HY14" i="7"/>
  <c r="JA14" i="7"/>
  <c r="KC14" i="7"/>
  <c r="LB14" i="7"/>
  <c r="LZ14" i="7"/>
  <c r="MX14" i="7"/>
  <c r="NV14" i="7"/>
  <c r="OT14" i="7"/>
  <c r="IA14" i="7"/>
  <c r="JC14" i="7"/>
  <c r="KF14" i="7"/>
  <c r="LD14" i="7"/>
  <c r="MB14" i="7"/>
  <c r="MZ14" i="7"/>
  <c r="NX14" i="7"/>
  <c r="OV14" i="7"/>
  <c r="IB14" i="7"/>
  <c r="JD14" i="7"/>
  <c r="KG14" i="7"/>
  <c r="LE14" i="7"/>
  <c r="MC14" i="7"/>
  <c r="NA14" i="7"/>
  <c r="NY14" i="7"/>
  <c r="OW14" i="7"/>
  <c r="ID14" i="7"/>
  <c r="JH14" i="7"/>
  <c r="KI14" i="7"/>
  <c r="LG14" i="7"/>
  <c r="ME14" i="7"/>
  <c r="NC14" i="7"/>
  <c r="OA14" i="7"/>
  <c r="OY14" i="7"/>
  <c r="IF14" i="7"/>
  <c r="JJ14" i="7"/>
  <c r="KK14" i="7"/>
  <c r="LI14" i="7"/>
  <c r="MG14" i="7"/>
  <c r="NE14" i="7"/>
  <c r="OC14" i="7"/>
  <c r="PA14" i="7"/>
  <c r="JQ14" i="7"/>
  <c r="MN14" i="7"/>
  <c r="PH14" i="7"/>
  <c r="JX14" i="7"/>
  <c r="MS14" i="7"/>
  <c r="KL14" i="7"/>
  <c r="NF14" i="7"/>
  <c r="KP14" i="7"/>
  <c r="NJ14" i="7"/>
  <c r="KR14" i="7"/>
  <c r="NL14" i="7"/>
  <c r="KW14" i="7"/>
  <c r="NQ14" i="7"/>
  <c r="LJ14" i="7"/>
  <c r="OD14" i="7"/>
  <c r="IG14" i="7"/>
  <c r="LN14" i="7"/>
  <c r="OH14" i="7"/>
  <c r="JK14" i="7"/>
  <c r="MH14" i="7"/>
  <c r="PB14" i="7"/>
  <c r="PF14" i="7"/>
  <c r="IM14" i="7"/>
  <c r="IO14" i="7"/>
  <c r="LP14" i="7"/>
  <c r="LU14" i="7"/>
  <c r="JO14" i="7"/>
  <c r="ML14" i="7"/>
  <c r="OJ14" i="7"/>
  <c r="OO14" i="7"/>
  <c r="HR97" i="7"/>
  <c r="ID97" i="7"/>
  <c r="IP97" i="7"/>
  <c r="JB97" i="7"/>
  <c r="JN97" i="7"/>
  <c r="JZ97" i="7"/>
  <c r="KL97" i="7"/>
  <c r="KX97" i="7"/>
  <c r="LJ97" i="7"/>
  <c r="LV97" i="7"/>
  <c r="MH97" i="7"/>
  <c r="MT97" i="7"/>
  <c r="NF97" i="7"/>
  <c r="NR97" i="7"/>
  <c r="OD97" i="7"/>
  <c r="OP97" i="7"/>
  <c r="PB97" i="7"/>
  <c r="HS97" i="7"/>
  <c r="IE97" i="7"/>
  <c r="IQ97" i="7"/>
  <c r="JC97" i="7"/>
  <c r="JO97" i="7"/>
  <c r="KA97" i="7"/>
  <c r="KM97" i="7"/>
  <c r="KY97" i="7"/>
  <c r="LK97" i="7"/>
  <c r="LW97" i="7"/>
  <c r="MI97" i="7"/>
  <c r="MU97" i="7"/>
  <c r="NG97" i="7"/>
  <c r="NS97" i="7"/>
  <c r="OE97" i="7"/>
  <c r="OQ97" i="7"/>
  <c r="PC97" i="7"/>
  <c r="HT97" i="7"/>
  <c r="IF97" i="7"/>
  <c r="IR97" i="7"/>
  <c r="JD97" i="7"/>
  <c r="JP97" i="7"/>
  <c r="KB97" i="7"/>
  <c r="KN97" i="7"/>
  <c r="KZ97" i="7"/>
  <c r="LL97" i="7"/>
  <c r="LX97" i="7"/>
  <c r="MJ97" i="7"/>
  <c r="MV97" i="7"/>
  <c r="NH97" i="7"/>
  <c r="NT97" i="7"/>
  <c r="OF97" i="7"/>
  <c r="OR97" i="7"/>
  <c r="PD97" i="7"/>
  <c r="HU97" i="7"/>
  <c r="IG97" i="7"/>
  <c r="IS97" i="7"/>
  <c r="JE97" i="7"/>
  <c r="JQ97" i="7"/>
  <c r="KC97" i="7"/>
  <c r="KO97" i="7"/>
  <c r="LA97" i="7"/>
  <c r="LM97" i="7"/>
  <c r="LY97" i="7"/>
  <c r="MK97" i="7"/>
  <c r="MW97" i="7"/>
  <c r="NI97" i="7"/>
  <c r="NU97" i="7"/>
  <c r="OG97" i="7"/>
  <c r="OS97" i="7"/>
  <c r="PE97" i="7"/>
  <c r="HV97" i="7"/>
  <c r="IH97" i="7"/>
  <c r="IT97" i="7"/>
  <c r="JF97" i="7"/>
  <c r="JR97" i="7"/>
  <c r="KD97" i="7"/>
  <c r="KP97" i="7"/>
  <c r="LB97" i="7"/>
  <c r="LN97" i="7"/>
  <c r="LZ97" i="7"/>
  <c r="ML97" i="7"/>
  <c r="MX97" i="7"/>
  <c r="NJ97" i="7"/>
  <c r="NV97" i="7"/>
  <c r="OH97" i="7"/>
  <c r="OT97" i="7"/>
  <c r="PF97" i="7"/>
  <c r="HW97" i="7"/>
  <c r="II97" i="7"/>
  <c r="IU97" i="7"/>
  <c r="JG97" i="7"/>
  <c r="JS97" i="7"/>
  <c r="KE97" i="7"/>
  <c r="KQ97" i="7"/>
  <c r="LC97" i="7"/>
  <c r="LO97" i="7"/>
  <c r="MA97" i="7"/>
  <c r="MM97" i="7"/>
  <c r="MY97" i="7"/>
  <c r="NK97" i="7"/>
  <c r="NW97" i="7"/>
  <c r="OI97" i="7"/>
  <c r="OU97" i="7"/>
  <c r="PG97" i="7"/>
  <c r="HX97" i="7"/>
  <c r="IJ97" i="7"/>
  <c r="IV97" i="7"/>
  <c r="JH97" i="7"/>
  <c r="JT97" i="7"/>
  <c r="KF97" i="7"/>
  <c r="KR97" i="7"/>
  <c r="LD97" i="7"/>
  <c r="LP97" i="7"/>
  <c r="MB97" i="7"/>
  <c r="MN97" i="7"/>
  <c r="MZ97" i="7"/>
  <c r="NL97" i="7"/>
  <c r="NX97" i="7"/>
  <c r="OJ97" i="7"/>
  <c r="OV97" i="7"/>
  <c r="PH97" i="7"/>
  <c r="HY97" i="7"/>
  <c r="IK97" i="7"/>
  <c r="IW97" i="7"/>
  <c r="JI97" i="7"/>
  <c r="JU97" i="7"/>
  <c r="KG97" i="7"/>
  <c r="KS97" i="7"/>
  <c r="LE97" i="7"/>
  <c r="LQ97" i="7"/>
  <c r="MC97" i="7"/>
  <c r="MO97" i="7"/>
  <c r="NA97" i="7"/>
  <c r="NM97" i="7"/>
  <c r="NY97" i="7"/>
  <c r="OK97" i="7"/>
  <c r="OW97" i="7"/>
  <c r="PI97" i="7"/>
  <c r="HZ97" i="7"/>
  <c r="IL97" i="7"/>
  <c r="IX97" i="7"/>
  <c r="JJ97" i="7"/>
  <c r="JV97" i="7"/>
  <c r="KH97" i="7"/>
  <c r="KT97" i="7"/>
  <c r="LF97" i="7"/>
  <c r="LR97" i="7"/>
  <c r="MD97" i="7"/>
  <c r="MP97" i="7"/>
  <c r="NB97" i="7"/>
  <c r="NN97" i="7"/>
  <c r="NZ97" i="7"/>
  <c r="OL97" i="7"/>
  <c r="OX97" i="7"/>
  <c r="IA97" i="7"/>
  <c r="IM97" i="7"/>
  <c r="IY97" i="7"/>
  <c r="JK97" i="7"/>
  <c r="JW97" i="7"/>
  <c r="KI97" i="7"/>
  <c r="KU97" i="7"/>
  <c r="LG97" i="7"/>
  <c r="LS97" i="7"/>
  <c r="ME97" i="7"/>
  <c r="MQ97" i="7"/>
  <c r="NC97" i="7"/>
  <c r="NO97" i="7"/>
  <c r="OA97" i="7"/>
  <c r="OM97" i="7"/>
  <c r="OY97" i="7"/>
  <c r="IB97" i="7"/>
  <c r="IN97" i="7"/>
  <c r="IZ97" i="7"/>
  <c r="JL97" i="7"/>
  <c r="JX97" i="7"/>
  <c r="KJ97" i="7"/>
  <c r="KV97" i="7"/>
  <c r="LH97" i="7"/>
  <c r="LT97" i="7"/>
  <c r="MF97" i="7"/>
  <c r="MR97" i="7"/>
  <c r="ND97" i="7"/>
  <c r="NP97" i="7"/>
  <c r="OB97" i="7"/>
  <c r="ON97" i="7"/>
  <c r="OZ97" i="7"/>
  <c r="KW97" i="7"/>
  <c r="LI97" i="7"/>
  <c r="LU97" i="7"/>
  <c r="MG97" i="7"/>
  <c r="MS97" i="7"/>
  <c r="NE97" i="7"/>
  <c r="IC97" i="7"/>
  <c r="NQ97" i="7"/>
  <c r="IO97" i="7"/>
  <c r="OC97" i="7"/>
  <c r="JA97" i="7"/>
  <c r="OO97" i="7"/>
  <c r="JM97" i="7"/>
  <c r="PA97" i="7"/>
  <c r="JY97" i="7"/>
  <c r="KK97" i="7"/>
  <c r="HU85" i="7"/>
  <c r="IG85" i="7"/>
  <c r="IS85" i="7"/>
  <c r="JE85" i="7"/>
  <c r="JQ85" i="7"/>
  <c r="KC85" i="7"/>
  <c r="KO85" i="7"/>
  <c r="IB85" i="7"/>
  <c r="IN85" i="7"/>
  <c r="IZ85" i="7"/>
  <c r="JL85" i="7"/>
  <c r="JX85" i="7"/>
  <c r="KJ85" i="7"/>
  <c r="KV85" i="7"/>
  <c r="ID85" i="7"/>
  <c r="IR85" i="7"/>
  <c r="JG85" i="7"/>
  <c r="JU85" i="7"/>
  <c r="KI85" i="7"/>
  <c r="KX85" i="7"/>
  <c r="LJ85" i="7"/>
  <c r="LV85" i="7"/>
  <c r="MH85" i="7"/>
  <c r="MT85" i="7"/>
  <c r="NF85" i="7"/>
  <c r="NR85" i="7"/>
  <c r="OD85" i="7"/>
  <c r="OP85" i="7"/>
  <c r="PB85" i="7"/>
  <c r="IE85" i="7"/>
  <c r="IT85" i="7"/>
  <c r="JH85" i="7"/>
  <c r="JV85" i="7"/>
  <c r="KK85" i="7"/>
  <c r="KY85" i="7"/>
  <c r="LK85" i="7"/>
  <c r="LW85" i="7"/>
  <c r="MI85" i="7"/>
  <c r="MU85" i="7"/>
  <c r="NG85" i="7"/>
  <c r="NS85" i="7"/>
  <c r="OE85" i="7"/>
  <c r="OQ85" i="7"/>
  <c r="PC85" i="7"/>
  <c r="HR85" i="7"/>
  <c r="IF85" i="7"/>
  <c r="IU85" i="7"/>
  <c r="JI85" i="7"/>
  <c r="JW85" i="7"/>
  <c r="KL85" i="7"/>
  <c r="KZ85" i="7"/>
  <c r="LL85" i="7"/>
  <c r="LX85" i="7"/>
  <c r="MJ85" i="7"/>
  <c r="MV85" i="7"/>
  <c r="NH85" i="7"/>
  <c r="NT85" i="7"/>
  <c r="OF85" i="7"/>
  <c r="OR85" i="7"/>
  <c r="PD85" i="7"/>
  <c r="HS85" i="7"/>
  <c r="IH85" i="7"/>
  <c r="IV85" i="7"/>
  <c r="JJ85" i="7"/>
  <c r="JY85" i="7"/>
  <c r="KM85" i="7"/>
  <c r="LA85" i="7"/>
  <c r="LM85" i="7"/>
  <c r="LY85" i="7"/>
  <c r="MK85" i="7"/>
  <c r="MW85" i="7"/>
  <c r="NI85" i="7"/>
  <c r="NU85" i="7"/>
  <c r="OG85" i="7"/>
  <c r="OS85" i="7"/>
  <c r="PE85" i="7"/>
  <c r="HT85" i="7"/>
  <c r="II85" i="7"/>
  <c r="IW85" i="7"/>
  <c r="JK85" i="7"/>
  <c r="JZ85" i="7"/>
  <c r="KN85" i="7"/>
  <c r="LB85" i="7"/>
  <c r="LN85" i="7"/>
  <c r="LZ85" i="7"/>
  <c r="ML85" i="7"/>
  <c r="MX85" i="7"/>
  <c r="NJ85" i="7"/>
  <c r="NV85" i="7"/>
  <c r="OH85" i="7"/>
  <c r="OT85" i="7"/>
  <c r="PF85" i="7"/>
  <c r="HV85" i="7"/>
  <c r="IJ85" i="7"/>
  <c r="IX85" i="7"/>
  <c r="JM85" i="7"/>
  <c r="KA85" i="7"/>
  <c r="KP85" i="7"/>
  <c r="LC85" i="7"/>
  <c r="LO85" i="7"/>
  <c r="MA85" i="7"/>
  <c r="MM85" i="7"/>
  <c r="MY85" i="7"/>
  <c r="NK85" i="7"/>
  <c r="NW85" i="7"/>
  <c r="OI85" i="7"/>
  <c r="OU85" i="7"/>
  <c r="PG85" i="7"/>
  <c r="HW85" i="7"/>
  <c r="IK85" i="7"/>
  <c r="IY85" i="7"/>
  <c r="JN85" i="7"/>
  <c r="KB85" i="7"/>
  <c r="KQ85" i="7"/>
  <c r="LD85" i="7"/>
  <c r="LP85" i="7"/>
  <c r="MB85" i="7"/>
  <c r="MN85" i="7"/>
  <c r="MZ85" i="7"/>
  <c r="NL85" i="7"/>
  <c r="NX85" i="7"/>
  <c r="OJ85" i="7"/>
  <c r="OV85" i="7"/>
  <c r="PH85" i="7"/>
  <c r="HX85" i="7"/>
  <c r="IL85" i="7"/>
  <c r="JA85" i="7"/>
  <c r="JO85" i="7"/>
  <c r="KD85" i="7"/>
  <c r="KR85" i="7"/>
  <c r="LE85" i="7"/>
  <c r="LQ85" i="7"/>
  <c r="MC85" i="7"/>
  <c r="MO85" i="7"/>
  <c r="NA85" i="7"/>
  <c r="NM85" i="7"/>
  <c r="NY85" i="7"/>
  <c r="OK85" i="7"/>
  <c r="OW85" i="7"/>
  <c r="PI85" i="7"/>
  <c r="HY85" i="7"/>
  <c r="IM85" i="7"/>
  <c r="JB85" i="7"/>
  <c r="JP85" i="7"/>
  <c r="KE85" i="7"/>
  <c r="KS85" i="7"/>
  <c r="LF85" i="7"/>
  <c r="LR85" i="7"/>
  <c r="MD85" i="7"/>
  <c r="MP85" i="7"/>
  <c r="NB85" i="7"/>
  <c r="NN85" i="7"/>
  <c r="NZ85" i="7"/>
  <c r="OL85" i="7"/>
  <c r="OX85" i="7"/>
  <c r="HZ85" i="7"/>
  <c r="IO85" i="7"/>
  <c r="JC85" i="7"/>
  <c r="JR85" i="7"/>
  <c r="KF85" i="7"/>
  <c r="KT85" i="7"/>
  <c r="LG85" i="7"/>
  <c r="LS85" i="7"/>
  <c r="ME85" i="7"/>
  <c r="MQ85" i="7"/>
  <c r="NC85" i="7"/>
  <c r="NO85" i="7"/>
  <c r="OA85" i="7"/>
  <c r="OM85" i="7"/>
  <c r="OY85" i="7"/>
  <c r="IA85" i="7"/>
  <c r="IP85" i="7"/>
  <c r="JD85" i="7"/>
  <c r="JS85" i="7"/>
  <c r="KG85" i="7"/>
  <c r="KU85" i="7"/>
  <c r="LH85" i="7"/>
  <c r="LT85" i="7"/>
  <c r="MF85" i="7"/>
  <c r="MR85" i="7"/>
  <c r="ND85" i="7"/>
  <c r="NP85" i="7"/>
  <c r="OB85" i="7"/>
  <c r="ON85" i="7"/>
  <c r="OZ85" i="7"/>
  <c r="LU85" i="7"/>
  <c r="MG85" i="7"/>
  <c r="MS85" i="7"/>
  <c r="NE85" i="7"/>
  <c r="NQ85" i="7"/>
  <c r="IC85" i="7"/>
  <c r="OC85" i="7"/>
  <c r="IQ85" i="7"/>
  <c r="OO85" i="7"/>
  <c r="JF85" i="7"/>
  <c r="PA85" i="7"/>
  <c r="JT85" i="7"/>
  <c r="KH85" i="7"/>
  <c r="KW85" i="7"/>
  <c r="LI85" i="7"/>
  <c r="HT73" i="7"/>
  <c r="IF73" i="7"/>
  <c r="IR73" i="7"/>
  <c r="JD73" i="7"/>
  <c r="JP73" i="7"/>
  <c r="KB73" i="7"/>
  <c r="KN73" i="7"/>
  <c r="KZ73" i="7"/>
  <c r="LL73" i="7"/>
  <c r="LX73" i="7"/>
  <c r="MJ73" i="7"/>
  <c r="MV73" i="7"/>
  <c r="NH73" i="7"/>
  <c r="NT73" i="7"/>
  <c r="OF73" i="7"/>
  <c r="OR73" i="7"/>
  <c r="PD73" i="7"/>
  <c r="HU73" i="7"/>
  <c r="IG73" i="7"/>
  <c r="IS73" i="7"/>
  <c r="JE73" i="7"/>
  <c r="JQ73" i="7"/>
  <c r="KC73" i="7"/>
  <c r="KO73" i="7"/>
  <c r="LA73" i="7"/>
  <c r="LM73" i="7"/>
  <c r="LY73" i="7"/>
  <c r="MK73" i="7"/>
  <c r="MW73" i="7"/>
  <c r="NI73" i="7"/>
  <c r="NU73" i="7"/>
  <c r="OG73" i="7"/>
  <c r="OS73" i="7"/>
  <c r="PE73" i="7"/>
  <c r="HV73" i="7"/>
  <c r="IH73" i="7"/>
  <c r="IT73" i="7"/>
  <c r="JF73" i="7"/>
  <c r="JR73" i="7"/>
  <c r="KD73" i="7"/>
  <c r="KP73" i="7"/>
  <c r="LB73" i="7"/>
  <c r="LN73" i="7"/>
  <c r="LZ73" i="7"/>
  <c r="ML73" i="7"/>
  <c r="MX73" i="7"/>
  <c r="NJ73" i="7"/>
  <c r="NV73" i="7"/>
  <c r="OH73" i="7"/>
  <c r="OT73" i="7"/>
  <c r="PF73" i="7"/>
  <c r="HW73" i="7"/>
  <c r="II73" i="7"/>
  <c r="IU73" i="7"/>
  <c r="JG73" i="7"/>
  <c r="JS73" i="7"/>
  <c r="KE73" i="7"/>
  <c r="KQ73" i="7"/>
  <c r="LC73" i="7"/>
  <c r="LO73" i="7"/>
  <c r="MA73" i="7"/>
  <c r="MM73" i="7"/>
  <c r="MY73" i="7"/>
  <c r="NK73" i="7"/>
  <c r="NW73" i="7"/>
  <c r="OI73" i="7"/>
  <c r="OU73" i="7"/>
  <c r="PG73" i="7"/>
  <c r="HX73" i="7"/>
  <c r="IJ73" i="7"/>
  <c r="IV73" i="7"/>
  <c r="JH73" i="7"/>
  <c r="JT73" i="7"/>
  <c r="KF73" i="7"/>
  <c r="KR73" i="7"/>
  <c r="LD73" i="7"/>
  <c r="LP73" i="7"/>
  <c r="MB73" i="7"/>
  <c r="MN73" i="7"/>
  <c r="MZ73" i="7"/>
  <c r="NL73" i="7"/>
  <c r="NX73" i="7"/>
  <c r="OJ73" i="7"/>
  <c r="OV73" i="7"/>
  <c r="PH73" i="7"/>
  <c r="HY73" i="7"/>
  <c r="IK73" i="7"/>
  <c r="IW73" i="7"/>
  <c r="JI73" i="7"/>
  <c r="JU73" i="7"/>
  <c r="KG73" i="7"/>
  <c r="KS73" i="7"/>
  <c r="LE73" i="7"/>
  <c r="LQ73" i="7"/>
  <c r="MC73" i="7"/>
  <c r="MO73" i="7"/>
  <c r="NA73" i="7"/>
  <c r="NM73" i="7"/>
  <c r="NY73" i="7"/>
  <c r="OK73" i="7"/>
  <c r="OW73" i="7"/>
  <c r="PI73" i="7"/>
  <c r="HZ73" i="7"/>
  <c r="IL73" i="7"/>
  <c r="IX73" i="7"/>
  <c r="JJ73" i="7"/>
  <c r="JV73" i="7"/>
  <c r="KH73" i="7"/>
  <c r="KT73" i="7"/>
  <c r="LF73" i="7"/>
  <c r="LR73" i="7"/>
  <c r="MD73" i="7"/>
  <c r="MP73" i="7"/>
  <c r="NB73" i="7"/>
  <c r="NN73" i="7"/>
  <c r="NZ73" i="7"/>
  <c r="OL73" i="7"/>
  <c r="OX73" i="7"/>
  <c r="IA73" i="7"/>
  <c r="IM73" i="7"/>
  <c r="IY73" i="7"/>
  <c r="JK73" i="7"/>
  <c r="JW73" i="7"/>
  <c r="KI73" i="7"/>
  <c r="KU73" i="7"/>
  <c r="LG73" i="7"/>
  <c r="LS73" i="7"/>
  <c r="ME73" i="7"/>
  <c r="MQ73" i="7"/>
  <c r="NC73" i="7"/>
  <c r="NO73" i="7"/>
  <c r="OA73" i="7"/>
  <c r="OM73" i="7"/>
  <c r="OY73" i="7"/>
  <c r="IB73" i="7"/>
  <c r="IN73" i="7"/>
  <c r="IZ73" i="7"/>
  <c r="JL73" i="7"/>
  <c r="JX73" i="7"/>
  <c r="KJ73" i="7"/>
  <c r="KV73" i="7"/>
  <c r="LH73" i="7"/>
  <c r="LT73" i="7"/>
  <c r="MF73" i="7"/>
  <c r="MR73" i="7"/>
  <c r="ND73" i="7"/>
  <c r="NP73" i="7"/>
  <c r="OB73" i="7"/>
  <c r="ON73" i="7"/>
  <c r="OZ73" i="7"/>
  <c r="IC73" i="7"/>
  <c r="IO73" i="7"/>
  <c r="JA73" i="7"/>
  <c r="JM73" i="7"/>
  <c r="JY73" i="7"/>
  <c r="KK73" i="7"/>
  <c r="KW73" i="7"/>
  <c r="LI73" i="7"/>
  <c r="LU73" i="7"/>
  <c r="MG73" i="7"/>
  <c r="MS73" i="7"/>
  <c r="NE73" i="7"/>
  <c r="NQ73" i="7"/>
  <c r="OC73" i="7"/>
  <c r="OO73" i="7"/>
  <c r="PA73" i="7"/>
  <c r="HR73" i="7"/>
  <c r="ID73" i="7"/>
  <c r="IP73" i="7"/>
  <c r="JB73" i="7"/>
  <c r="JN73" i="7"/>
  <c r="JZ73" i="7"/>
  <c r="KL73" i="7"/>
  <c r="KX73" i="7"/>
  <c r="LJ73" i="7"/>
  <c r="LV73" i="7"/>
  <c r="MH73" i="7"/>
  <c r="MT73" i="7"/>
  <c r="NF73" i="7"/>
  <c r="NR73" i="7"/>
  <c r="OD73" i="7"/>
  <c r="OP73" i="7"/>
  <c r="PB73" i="7"/>
  <c r="KM73" i="7"/>
  <c r="KY73" i="7"/>
  <c r="LK73" i="7"/>
  <c r="LW73" i="7"/>
  <c r="MI73" i="7"/>
  <c r="MU73" i="7"/>
  <c r="HS73" i="7"/>
  <c r="NG73" i="7"/>
  <c r="IE73" i="7"/>
  <c r="NS73" i="7"/>
  <c r="IQ73" i="7"/>
  <c r="OE73" i="7"/>
  <c r="JC73" i="7"/>
  <c r="OQ73" i="7"/>
  <c r="JO73" i="7"/>
  <c r="PC73" i="7"/>
  <c r="KA73" i="7"/>
  <c r="HV61" i="7"/>
  <c r="IH61" i="7"/>
  <c r="IT61" i="7"/>
  <c r="JF61" i="7"/>
  <c r="JR61" i="7"/>
  <c r="KD61" i="7"/>
  <c r="KP61" i="7"/>
  <c r="LB61" i="7"/>
  <c r="LN61" i="7"/>
  <c r="LZ61" i="7"/>
  <c r="ML61" i="7"/>
  <c r="MX61" i="7"/>
  <c r="NJ61" i="7"/>
  <c r="NV61" i="7"/>
  <c r="OH61" i="7"/>
  <c r="OT61" i="7"/>
  <c r="PF61" i="7"/>
  <c r="HW61" i="7"/>
  <c r="II61" i="7"/>
  <c r="IU61" i="7"/>
  <c r="JG61" i="7"/>
  <c r="JS61" i="7"/>
  <c r="KE61" i="7"/>
  <c r="KQ61" i="7"/>
  <c r="LC61" i="7"/>
  <c r="LO61" i="7"/>
  <c r="MA61" i="7"/>
  <c r="MM61" i="7"/>
  <c r="MY61" i="7"/>
  <c r="NK61" i="7"/>
  <c r="NW61" i="7"/>
  <c r="OI61" i="7"/>
  <c r="OU61" i="7"/>
  <c r="PG61" i="7"/>
  <c r="HX61" i="7"/>
  <c r="IJ61" i="7"/>
  <c r="IV61" i="7"/>
  <c r="JH61" i="7"/>
  <c r="JT61" i="7"/>
  <c r="KF61" i="7"/>
  <c r="KR61" i="7"/>
  <c r="LD61" i="7"/>
  <c r="LP61" i="7"/>
  <c r="MB61" i="7"/>
  <c r="MN61" i="7"/>
  <c r="MZ61" i="7"/>
  <c r="NL61" i="7"/>
  <c r="NX61" i="7"/>
  <c r="OJ61" i="7"/>
  <c r="OV61" i="7"/>
  <c r="PH61" i="7"/>
  <c r="HY61" i="7"/>
  <c r="IK61" i="7"/>
  <c r="IW61" i="7"/>
  <c r="JI61" i="7"/>
  <c r="JU61" i="7"/>
  <c r="KG61" i="7"/>
  <c r="KS61" i="7"/>
  <c r="LE61" i="7"/>
  <c r="LQ61" i="7"/>
  <c r="MC61" i="7"/>
  <c r="MO61" i="7"/>
  <c r="NA61" i="7"/>
  <c r="NM61" i="7"/>
  <c r="NY61" i="7"/>
  <c r="OK61" i="7"/>
  <c r="OW61" i="7"/>
  <c r="PI61" i="7"/>
  <c r="HZ61" i="7"/>
  <c r="IL61" i="7"/>
  <c r="IX61" i="7"/>
  <c r="JJ61" i="7"/>
  <c r="JV61" i="7"/>
  <c r="KH61" i="7"/>
  <c r="KT61" i="7"/>
  <c r="LF61" i="7"/>
  <c r="LR61" i="7"/>
  <c r="MD61" i="7"/>
  <c r="MP61" i="7"/>
  <c r="NB61" i="7"/>
  <c r="NN61" i="7"/>
  <c r="NZ61" i="7"/>
  <c r="OL61" i="7"/>
  <c r="OX61" i="7"/>
  <c r="IA61" i="7"/>
  <c r="IM61" i="7"/>
  <c r="IY61" i="7"/>
  <c r="JK61" i="7"/>
  <c r="JW61" i="7"/>
  <c r="KI61" i="7"/>
  <c r="KU61" i="7"/>
  <c r="LG61" i="7"/>
  <c r="LS61" i="7"/>
  <c r="ME61" i="7"/>
  <c r="MQ61" i="7"/>
  <c r="NC61" i="7"/>
  <c r="NO61" i="7"/>
  <c r="OA61" i="7"/>
  <c r="OM61" i="7"/>
  <c r="OY61" i="7"/>
  <c r="IB61" i="7"/>
  <c r="IN61" i="7"/>
  <c r="IZ61" i="7"/>
  <c r="JL61" i="7"/>
  <c r="JX61" i="7"/>
  <c r="KJ61" i="7"/>
  <c r="KV61" i="7"/>
  <c r="LH61" i="7"/>
  <c r="LT61" i="7"/>
  <c r="MF61" i="7"/>
  <c r="MR61" i="7"/>
  <c r="ND61" i="7"/>
  <c r="NP61" i="7"/>
  <c r="OB61" i="7"/>
  <c r="ON61" i="7"/>
  <c r="OZ61" i="7"/>
  <c r="IC61" i="7"/>
  <c r="IO61" i="7"/>
  <c r="JA61" i="7"/>
  <c r="JM61" i="7"/>
  <c r="JY61" i="7"/>
  <c r="KK61" i="7"/>
  <c r="KW61" i="7"/>
  <c r="LI61" i="7"/>
  <c r="LU61" i="7"/>
  <c r="MG61" i="7"/>
  <c r="MS61" i="7"/>
  <c r="NE61" i="7"/>
  <c r="NQ61" i="7"/>
  <c r="OC61" i="7"/>
  <c r="OO61" i="7"/>
  <c r="PA61" i="7"/>
  <c r="HR61" i="7"/>
  <c r="ID61" i="7"/>
  <c r="IP61" i="7"/>
  <c r="JB61" i="7"/>
  <c r="JN61" i="7"/>
  <c r="JZ61" i="7"/>
  <c r="KL61" i="7"/>
  <c r="KX61" i="7"/>
  <c r="LJ61" i="7"/>
  <c r="LV61" i="7"/>
  <c r="MH61" i="7"/>
  <c r="MT61" i="7"/>
  <c r="NF61" i="7"/>
  <c r="NR61" i="7"/>
  <c r="OD61" i="7"/>
  <c r="OP61" i="7"/>
  <c r="PB61" i="7"/>
  <c r="HS61" i="7"/>
  <c r="IE61" i="7"/>
  <c r="IQ61" i="7"/>
  <c r="JC61" i="7"/>
  <c r="JO61" i="7"/>
  <c r="KA61" i="7"/>
  <c r="KM61" i="7"/>
  <c r="KY61" i="7"/>
  <c r="LK61" i="7"/>
  <c r="LW61" i="7"/>
  <c r="MI61" i="7"/>
  <c r="MU61" i="7"/>
  <c r="NG61" i="7"/>
  <c r="NS61" i="7"/>
  <c r="OE61" i="7"/>
  <c r="OQ61" i="7"/>
  <c r="PC61" i="7"/>
  <c r="HT61" i="7"/>
  <c r="IF61" i="7"/>
  <c r="IR61" i="7"/>
  <c r="JD61" i="7"/>
  <c r="JP61" i="7"/>
  <c r="KB61" i="7"/>
  <c r="KN61" i="7"/>
  <c r="KZ61" i="7"/>
  <c r="LL61" i="7"/>
  <c r="LX61" i="7"/>
  <c r="MJ61" i="7"/>
  <c r="MV61" i="7"/>
  <c r="NH61" i="7"/>
  <c r="NT61" i="7"/>
  <c r="OF61" i="7"/>
  <c r="OR61" i="7"/>
  <c r="PD61" i="7"/>
  <c r="IS61" i="7"/>
  <c r="OG61" i="7"/>
  <c r="JE61" i="7"/>
  <c r="OS61" i="7"/>
  <c r="JQ61" i="7"/>
  <c r="PE61" i="7"/>
  <c r="KC61" i="7"/>
  <c r="KO61" i="7"/>
  <c r="LA61" i="7"/>
  <c r="LM61" i="7"/>
  <c r="LY61" i="7"/>
  <c r="MK61" i="7"/>
  <c r="MW61" i="7"/>
  <c r="HU61" i="7"/>
  <c r="NI61" i="7"/>
  <c r="IG61" i="7"/>
  <c r="NU61" i="7"/>
  <c r="HR49" i="7"/>
  <c r="ID49" i="7"/>
  <c r="IP49" i="7"/>
  <c r="JB49" i="7"/>
  <c r="JN49" i="7"/>
  <c r="JZ49" i="7"/>
  <c r="KL49" i="7"/>
  <c r="KX49" i="7"/>
  <c r="LJ49" i="7"/>
  <c r="LV49" i="7"/>
  <c r="MH49" i="7"/>
  <c r="MT49" i="7"/>
  <c r="NF49" i="7"/>
  <c r="NR49" i="7"/>
  <c r="OD49" i="7"/>
  <c r="OP49" i="7"/>
  <c r="PB49" i="7"/>
  <c r="HS49" i="7"/>
  <c r="IE49" i="7"/>
  <c r="IQ49" i="7"/>
  <c r="JC49" i="7"/>
  <c r="JO49" i="7"/>
  <c r="KA49" i="7"/>
  <c r="KM49" i="7"/>
  <c r="KY49" i="7"/>
  <c r="LK49" i="7"/>
  <c r="LW49" i="7"/>
  <c r="MI49" i="7"/>
  <c r="MU49" i="7"/>
  <c r="NG49" i="7"/>
  <c r="NS49" i="7"/>
  <c r="OE49" i="7"/>
  <c r="OQ49" i="7"/>
  <c r="PC49" i="7"/>
  <c r="HT49" i="7"/>
  <c r="IF49" i="7"/>
  <c r="IR49" i="7"/>
  <c r="JD49" i="7"/>
  <c r="JP49" i="7"/>
  <c r="KB49" i="7"/>
  <c r="KN49" i="7"/>
  <c r="KZ49" i="7"/>
  <c r="LL49" i="7"/>
  <c r="LX49" i="7"/>
  <c r="MJ49" i="7"/>
  <c r="MV49" i="7"/>
  <c r="NH49" i="7"/>
  <c r="NT49" i="7"/>
  <c r="OF49" i="7"/>
  <c r="OR49" i="7"/>
  <c r="PD49" i="7"/>
  <c r="HU49" i="7"/>
  <c r="IG49" i="7"/>
  <c r="IS49" i="7"/>
  <c r="JE49" i="7"/>
  <c r="JQ49" i="7"/>
  <c r="KC49" i="7"/>
  <c r="KO49" i="7"/>
  <c r="LA49" i="7"/>
  <c r="LM49" i="7"/>
  <c r="LY49" i="7"/>
  <c r="MK49" i="7"/>
  <c r="MW49" i="7"/>
  <c r="NI49" i="7"/>
  <c r="NU49" i="7"/>
  <c r="OG49" i="7"/>
  <c r="OS49" i="7"/>
  <c r="PE49" i="7"/>
  <c r="HV49" i="7"/>
  <c r="IH49" i="7"/>
  <c r="IT49" i="7"/>
  <c r="JF49" i="7"/>
  <c r="JR49" i="7"/>
  <c r="KD49" i="7"/>
  <c r="KP49" i="7"/>
  <c r="LB49" i="7"/>
  <c r="LN49" i="7"/>
  <c r="LZ49" i="7"/>
  <c r="ML49" i="7"/>
  <c r="MX49" i="7"/>
  <c r="NJ49" i="7"/>
  <c r="NV49" i="7"/>
  <c r="OH49" i="7"/>
  <c r="OT49" i="7"/>
  <c r="PF49" i="7"/>
  <c r="HW49" i="7"/>
  <c r="II49" i="7"/>
  <c r="IU49" i="7"/>
  <c r="JG49" i="7"/>
  <c r="JS49" i="7"/>
  <c r="KE49" i="7"/>
  <c r="KQ49" i="7"/>
  <c r="LC49" i="7"/>
  <c r="LO49" i="7"/>
  <c r="MA49" i="7"/>
  <c r="MM49" i="7"/>
  <c r="MY49" i="7"/>
  <c r="NK49" i="7"/>
  <c r="NW49" i="7"/>
  <c r="OI49" i="7"/>
  <c r="OU49" i="7"/>
  <c r="PG49" i="7"/>
  <c r="HX49" i="7"/>
  <c r="IJ49" i="7"/>
  <c r="IV49" i="7"/>
  <c r="JH49" i="7"/>
  <c r="JT49" i="7"/>
  <c r="KF49" i="7"/>
  <c r="KR49" i="7"/>
  <c r="LD49" i="7"/>
  <c r="LP49" i="7"/>
  <c r="MB49" i="7"/>
  <c r="MN49" i="7"/>
  <c r="MZ49" i="7"/>
  <c r="NL49" i="7"/>
  <c r="NX49" i="7"/>
  <c r="OJ49" i="7"/>
  <c r="OV49" i="7"/>
  <c r="PH49" i="7"/>
  <c r="HY49" i="7"/>
  <c r="IK49" i="7"/>
  <c r="IW49" i="7"/>
  <c r="JI49" i="7"/>
  <c r="JU49" i="7"/>
  <c r="KG49" i="7"/>
  <c r="KS49" i="7"/>
  <c r="LE49" i="7"/>
  <c r="LQ49" i="7"/>
  <c r="MC49" i="7"/>
  <c r="MO49" i="7"/>
  <c r="NA49" i="7"/>
  <c r="NM49" i="7"/>
  <c r="NY49" i="7"/>
  <c r="OK49" i="7"/>
  <c r="OW49" i="7"/>
  <c r="PI49" i="7"/>
  <c r="HZ49" i="7"/>
  <c r="IL49" i="7"/>
  <c r="IX49" i="7"/>
  <c r="JJ49" i="7"/>
  <c r="JV49" i="7"/>
  <c r="KH49" i="7"/>
  <c r="KT49" i="7"/>
  <c r="LF49" i="7"/>
  <c r="LR49" i="7"/>
  <c r="MD49" i="7"/>
  <c r="MP49" i="7"/>
  <c r="NB49" i="7"/>
  <c r="NN49" i="7"/>
  <c r="NZ49" i="7"/>
  <c r="OL49" i="7"/>
  <c r="OX49" i="7"/>
  <c r="IA49" i="7"/>
  <c r="IM49" i="7"/>
  <c r="IY49" i="7"/>
  <c r="JK49" i="7"/>
  <c r="JW49" i="7"/>
  <c r="KI49" i="7"/>
  <c r="KU49" i="7"/>
  <c r="LG49" i="7"/>
  <c r="LS49" i="7"/>
  <c r="ME49" i="7"/>
  <c r="MQ49" i="7"/>
  <c r="NC49" i="7"/>
  <c r="NO49" i="7"/>
  <c r="OA49" i="7"/>
  <c r="OM49" i="7"/>
  <c r="OY49" i="7"/>
  <c r="IB49" i="7"/>
  <c r="IN49" i="7"/>
  <c r="IZ49" i="7"/>
  <c r="JL49" i="7"/>
  <c r="JX49" i="7"/>
  <c r="KJ49" i="7"/>
  <c r="KV49" i="7"/>
  <c r="LH49" i="7"/>
  <c r="LT49" i="7"/>
  <c r="MF49" i="7"/>
  <c r="MR49" i="7"/>
  <c r="ND49" i="7"/>
  <c r="NP49" i="7"/>
  <c r="OB49" i="7"/>
  <c r="ON49" i="7"/>
  <c r="OZ49" i="7"/>
  <c r="JA49" i="7"/>
  <c r="OO49" i="7"/>
  <c r="JM49" i="7"/>
  <c r="PA49" i="7"/>
  <c r="JY49" i="7"/>
  <c r="KK49" i="7"/>
  <c r="KW49" i="7"/>
  <c r="LI49" i="7"/>
  <c r="LU49" i="7"/>
  <c r="MG49" i="7"/>
  <c r="MS49" i="7"/>
  <c r="NE49" i="7"/>
  <c r="IC49" i="7"/>
  <c r="NQ49" i="7"/>
  <c r="IO49" i="7"/>
  <c r="OC49" i="7"/>
  <c r="HW37" i="7"/>
  <c r="II37" i="7"/>
  <c r="IU37" i="7"/>
  <c r="JG37" i="7"/>
  <c r="JS37" i="7"/>
  <c r="KE37" i="7"/>
  <c r="KQ37" i="7"/>
  <c r="LC37" i="7"/>
  <c r="LO37" i="7"/>
  <c r="MA37" i="7"/>
  <c r="MM37" i="7"/>
  <c r="MY37" i="7"/>
  <c r="NK37" i="7"/>
  <c r="NW37" i="7"/>
  <c r="OI37" i="7"/>
  <c r="OU37" i="7"/>
  <c r="PG37" i="7"/>
  <c r="HX37" i="7"/>
  <c r="IJ37" i="7"/>
  <c r="IV37" i="7"/>
  <c r="JH37" i="7"/>
  <c r="JT37" i="7"/>
  <c r="KF37" i="7"/>
  <c r="KR37" i="7"/>
  <c r="LD37" i="7"/>
  <c r="LP37" i="7"/>
  <c r="MB37" i="7"/>
  <c r="MN37" i="7"/>
  <c r="MZ37" i="7"/>
  <c r="NL37" i="7"/>
  <c r="NX37" i="7"/>
  <c r="OJ37" i="7"/>
  <c r="OV37" i="7"/>
  <c r="PH37" i="7"/>
  <c r="HY37" i="7"/>
  <c r="IK37" i="7"/>
  <c r="IW37" i="7"/>
  <c r="JI37" i="7"/>
  <c r="JU37" i="7"/>
  <c r="KG37" i="7"/>
  <c r="KS37" i="7"/>
  <c r="LE37" i="7"/>
  <c r="LQ37" i="7"/>
  <c r="MC37" i="7"/>
  <c r="MO37" i="7"/>
  <c r="NA37" i="7"/>
  <c r="NM37" i="7"/>
  <c r="NY37" i="7"/>
  <c r="OK37" i="7"/>
  <c r="OW37" i="7"/>
  <c r="PI37" i="7"/>
  <c r="HZ37" i="7"/>
  <c r="IL37" i="7"/>
  <c r="IX37" i="7"/>
  <c r="JJ37" i="7"/>
  <c r="JV37" i="7"/>
  <c r="KH37" i="7"/>
  <c r="KT37" i="7"/>
  <c r="LF37" i="7"/>
  <c r="LR37" i="7"/>
  <c r="MD37" i="7"/>
  <c r="MP37" i="7"/>
  <c r="NB37" i="7"/>
  <c r="NN37" i="7"/>
  <c r="NZ37" i="7"/>
  <c r="OL37" i="7"/>
  <c r="OX37" i="7"/>
  <c r="IA37" i="7"/>
  <c r="IM37" i="7"/>
  <c r="IY37" i="7"/>
  <c r="JK37" i="7"/>
  <c r="JW37" i="7"/>
  <c r="KI37" i="7"/>
  <c r="KU37" i="7"/>
  <c r="LG37" i="7"/>
  <c r="LS37" i="7"/>
  <c r="ME37" i="7"/>
  <c r="MQ37" i="7"/>
  <c r="NC37" i="7"/>
  <c r="NO37" i="7"/>
  <c r="OA37" i="7"/>
  <c r="OM37" i="7"/>
  <c r="OY37" i="7"/>
  <c r="IB37" i="7"/>
  <c r="IN37" i="7"/>
  <c r="IZ37" i="7"/>
  <c r="JL37" i="7"/>
  <c r="JX37" i="7"/>
  <c r="KJ37" i="7"/>
  <c r="KV37" i="7"/>
  <c r="LH37" i="7"/>
  <c r="LT37" i="7"/>
  <c r="MF37" i="7"/>
  <c r="MR37" i="7"/>
  <c r="ND37" i="7"/>
  <c r="NP37" i="7"/>
  <c r="OB37" i="7"/>
  <c r="ON37" i="7"/>
  <c r="OZ37" i="7"/>
  <c r="IC37" i="7"/>
  <c r="IO37" i="7"/>
  <c r="JA37" i="7"/>
  <c r="JM37" i="7"/>
  <c r="JY37" i="7"/>
  <c r="KK37" i="7"/>
  <c r="KW37" i="7"/>
  <c r="LI37" i="7"/>
  <c r="LU37" i="7"/>
  <c r="MG37" i="7"/>
  <c r="MS37" i="7"/>
  <c r="NE37" i="7"/>
  <c r="NQ37" i="7"/>
  <c r="OC37" i="7"/>
  <c r="OO37" i="7"/>
  <c r="PA37" i="7"/>
  <c r="HR37" i="7"/>
  <c r="ID37" i="7"/>
  <c r="IP37" i="7"/>
  <c r="JB37" i="7"/>
  <c r="JN37" i="7"/>
  <c r="JZ37" i="7"/>
  <c r="KL37" i="7"/>
  <c r="KX37" i="7"/>
  <c r="LJ37" i="7"/>
  <c r="LV37" i="7"/>
  <c r="MH37" i="7"/>
  <c r="MT37" i="7"/>
  <c r="NF37" i="7"/>
  <c r="NR37" i="7"/>
  <c r="OD37" i="7"/>
  <c r="OP37" i="7"/>
  <c r="PB37" i="7"/>
  <c r="HS37" i="7"/>
  <c r="IE37" i="7"/>
  <c r="IQ37" i="7"/>
  <c r="JC37" i="7"/>
  <c r="JO37" i="7"/>
  <c r="KA37" i="7"/>
  <c r="KM37" i="7"/>
  <c r="KY37" i="7"/>
  <c r="LK37" i="7"/>
  <c r="LW37" i="7"/>
  <c r="MI37" i="7"/>
  <c r="MU37" i="7"/>
  <c r="NG37" i="7"/>
  <c r="NS37" i="7"/>
  <c r="OE37" i="7"/>
  <c r="OQ37" i="7"/>
  <c r="PC37" i="7"/>
  <c r="HV37" i="7"/>
  <c r="IH37" i="7"/>
  <c r="IT37" i="7"/>
  <c r="JF37" i="7"/>
  <c r="JR37" i="7"/>
  <c r="KD37" i="7"/>
  <c r="KP37" i="7"/>
  <c r="LB37" i="7"/>
  <c r="LN37" i="7"/>
  <c r="LZ37" i="7"/>
  <c r="ML37" i="7"/>
  <c r="MX37" i="7"/>
  <c r="NJ37" i="7"/>
  <c r="NV37" i="7"/>
  <c r="OH37" i="7"/>
  <c r="OT37" i="7"/>
  <c r="PF37" i="7"/>
  <c r="JQ37" i="7"/>
  <c r="MK37" i="7"/>
  <c r="PE37" i="7"/>
  <c r="KB37" i="7"/>
  <c r="MV37" i="7"/>
  <c r="KC37" i="7"/>
  <c r="MW37" i="7"/>
  <c r="HT37" i="7"/>
  <c r="KN37" i="7"/>
  <c r="NH37" i="7"/>
  <c r="HU37" i="7"/>
  <c r="KO37" i="7"/>
  <c r="NI37" i="7"/>
  <c r="IF37" i="7"/>
  <c r="KZ37" i="7"/>
  <c r="NT37" i="7"/>
  <c r="IG37" i="7"/>
  <c r="LA37" i="7"/>
  <c r="NU37" i="7"/>
  <c r="IR37" i="7"/>
  <c r="LL37" i="7"/>
  <c r="OF37" i="7"/>
  <c r="JE37" i="7"/>
  <c r="LY37" i="7"/>
  <c r="OS37" i="7"/>
  <c r="JP37" i="7"/>
  <c r="MJ37" i="7"/>
  <c r="PD37" i="7"/>
  <c r="LX37" i="7"/>
  <c r="OG37" i="7"/>
  <c r="OR37" i="7"/>
  <c r="IS37" i="7"/>
  <c r="JD37" i="7"/>
  <c r="LM37" i="7"/>
  <c r="HU25" i="7"/>
  <c r="IG25" i="7"/>
  <c r="IS25" i="7"/>
  <c r="JE25" i="7"/>
  <c r="JQ25" i="7"/>
  <c r="KC25" i="7"/>
  <c r="KO25" i="7"/>
  <c r="LA25" i="7"/>
  <c r="LM25" i="7"/>
  <c r="LY25" i="7"/>
  <c r="MK25" i="7"/>
  <c r="MW25" i="7"/>
  <c r="NI25" i="7"/>
  <c r="NU25" i="7"/>
  <c r="OG25" i="7"/>
  <c r="OS25" i="7"/>
  <c r="PE25" i="7"/>
  <c r="HV25" i="7"/>
  <c r="IH25" i="7"/>
  <c r="IT25" i="7"/>
  <c r="JF25" i="7"/>
  <c r="JR25" i="7"/>
  <c r="KD25" i="7"/>
  <c r="KP25" i="7"/>
  <c r="LB25" i="7"/>
  <c r="LN25" i="7"/>
  <c r="LZ25" i="7"/>
  <c r="ML25" i="7"/>
  <c r="MX25" i="7"/>
  <c r="NJ25" i="7"/>
  <c r="NV25" i="7"/>
  <c r="OH25" i="7"/>
  <c r="OT25" i="7"/>
  <c r="PF25" i="7"/>
  <c r="HW25" i="7"/>
  <c r="II25" i="7"/>
  <c r="IU25" i="7"/>
  <c r="JG25" i="7"/>
  <c r="JS25" i="7"/>
  <c r="KE25" i="7"/>
  <c r="KQ25" i="7"/>
  <c r="LC25" i="7"/>
  <c r="LO25" i="7"/>
  <c r="MA25" i="7"/>
  <c r="MM25" i="7"/>
  <c r="MY25" i="7"/>
  <c r="NK25" i="7"/>
  <c r="NW25" i="7"/>
  <c r="OI25" i="7"/>
  <c r="OU25" i="7"/>
  <c r="PG25" i="7"/>
  <c r="HX25" i="7"/>
  <c r="IJ25" i="7"/>
  <c r="IV25" i="7"/>
  <c r="JH25" i="7"/>
  <c r="JT25" i="7"/>
  <c r="KF25" i="7"/>
  <c r="KR25" i="7"/>
  <c r="LD25" i="7"/>
  <c r="LP25" i="7"/>
  <c r="MB25" i="7"/>
  <c r="MN25" i="7"/>
  <c r="MZ25" i="7"/>
  <c r="NL25" i="7"/>
  <c r="NX25" i="7"/>
  <c r="OJ25" i="7"/>
  <c r="OV25" i="7"/>
  <c r="PH25" i="7"/>
  <c r="HY25" i="7"/>
  <c r="IK25" i="7"/>
  <c r="IW25" i="7"/>
  <c r="JI25" i="7"/>
  <c r="JU25" i="7"/>
  <c r="KG25" i="7"/>
  <c r="KS25" i="7"/>
  <c r="LE25" i="7"/>
  <c r="LQ25" i="7"/>
  <c r="MC25" i="7"/>
  <c r="MO25" i="7"/>
  <c r="NA25" i="7"/>
  <c r="NM25" i="7"/>
  <c r="NY25" i="7"/>
  <c r="OK25" i="7"/>
  <c r="OW25" i="7"/>
  <c r="PI25" i="7"/>
  <c r="HZ25" i="7"/>
  <c r="IL25" i="7"/>
  <c r="IX25" i="7"/>
  <c r="JJ25" i="7"/>
  <c r="JV25" i="7"/>
  <c r="KH25" i="7"/>
  <c r="KT25" i="7"/>
  <c r="LF25" i="7"/>
  <c r="LR25" i="7"/>
  <c r="MD25" i="7"/>
  <c r="MP25" i="7"/>
  <c r="NB25" i="7"/>
  <c r="IC25" i="7"/>
  <c r="IO25" i="7"/>
  <c r="JA25" i="7"/>
  <c r="JM25" i="7"/>
  <c r="JY25" i="7"/>
  <c r="KK25" i="7"/>
  <c r="KW25" i="7"/>
  <c r="LI25" i="7"/>
  <c r="LU25" i="7"/>
  <c r="MG25" i="7"/>
  <c r="MS25" i="7"/>
  <c r="NE25" i="7"/>
  <c r="NQ25" i="7"/>
  <c r="OC25" i="7"/>
  <c r="OO25" i="7"/>
  <c r="PA25" i="7"/>
  <c r="HT25" i="7"/>
  <c r="IZ25" i="7"/>
  <c r="KA25" i="7"/>
  <c r="LG25" i="7"/>
  <c r="MH25" i="7"/>
  <c r="NH25" i="7"/>
  <c r="OF25" i="7"/>
  <c r="PD25" i="7"/>
  <c r="IA25" i="7"/>
  <c r="JB25" i="7"/>
  <c r="KB25" i="7"/>
  <c r="LH25" i="7"/>
  <c r="MI25" i="7"/>
  <c r="NN25" i="7"/>
  <c r="OL25" i="7"/>
  <c r="IB25" i="7"/>
  <c r="JC25" i="7"/>
  <c r="KI25" i="7"/>
  <c r="LJ25" i="7"/>
  <c r="MJ25" i="7"/>
  <c r="NO25" i="7"/>
  <c r="OM25" i="7"/>
  <c r="IE25" i="7"/>
  <c r="JK25" i="7"/>
  <c r="KL25" i="7"/>
  <c r="LL25" i="7"/>
  <c r="MR25" i="7"/>
  <c r="NR25" i="7"/>
  <c r="OP25" i="7"/>
  <c r="IF25" i="7"/>
  <c r="JL25" i="7"/>
  <c r="KM25" i="7"/>
  <c r="LS25" i="7"/>
  <c r="MT25" i="7"/>
  <c r="NS25" i="7"/>
  <c r="OQ25" i="7"/>
  <c r="IM25" i="7"/>
  <c r="JN25" i="7"/>
  <c r="KN25" i="7"/>
  <c r="LT25" i="7"/>
  <c r="MU25" i="7"/>
  <c r="NT25" i="7"/>
  <c r="OR25" i="7"/>
  <c r="HR25" i="7"/>
  <c r="IR25" i="7"/>
  <c r="JX25" i="7"/>
  <c r="KY25" i="7"/>
  <c r="ME25" i="7"/>
  <c r="NF25" i="7"/>
  <c r="OD25" i="7"/>
  <c r="PB25" i="7"/>
  <c r="HS25" i="7"/>
  <c r="IY25" i="7"/>
  <c r="JZ25" i="7"/>
  <c r="KZ25" i="7"/>
  <c r="MF25" i="7"/>
  <c r="NG25" i="7"/>
  <c r="OE25" i="7"/>
  <c r="PC25" i="7"/>
  <c r="JP25" i="7"/>
  <c r="NC25" i="7"/>
  <c r="JW25" i="7"/>
  <c r="ND25" i="7"/>
  <c r="KJ25" i="7"/>
  <c r="NP25" i="7"/>
  <c r="KU25" i="7"/>
  <c r="NZ25" i="7"/>
  <c r="KV25" i="7"/>
  <c r="OA25" i="7"/>
  <c r="KX25" i="7"/>
  <c r="OB25" i="7"/>
  <c r="ID25" i="7"/>
  <c r="LK25" i="7"/>
  <c r="ON25" i="7"/>
  <c r="IN25" i="7"/>
  <c r="LV25" i="7"/>
  <c r="OX25" i="7"/>
  <c r="IP25" i="7"/>
  <c r="LW25" i="7"/>
  <c r="OY25" i="7"/>
  <c r="JD25" i="7"/>
  <c r="MQ25" i="7"/>
  <c r="JO25" i="7"/>
  <c r="MV25" i="7"/>
  <c r="IQ25" i="7"/>
  <c r="LX25" i="7"/>
  <c r="OZ25" i="7"/>
  <c r="HZ96" i="7"/>
  <c r="IL96" i="7"/>
  <c r="IX96" i="7"/>
  <c r="JJ96" i="7"/>
  <c r="JV96" i="7"/>
  <c r="KH96" i="7"/>
  <c r="KT96" i="7"/>
  <c r="LF96" i="7"/>
  <c r="LR96" i="7"/>
  <c r="MD96" i="7"/>
  <c r="MP96" i="7"/>
  <c r="NB96" i="7"/>
  <c r="NN96" i="7"/>
  <c r="NZ96" i="7"/>
  <c r="OL96" i="7"/>
  <c r="OX96" i="7"/>
  <c r="IA96" i="7"/>
  <c r="IM96" i="7"/>
  <c r="IY96" i="7"/>
  <c r="JK96" i="7"/>
  <c r="JW96" i="7"/>
  <c r="KI96" i="7"/>
  <c r="KU96" i="7"/>
  <c r="LG96" i="7"/>
  <c r="LS96" i="7"/>
  <c r="ME96" i="7"/>
  <c r="MQ96" i="7"/>
  <c r="NC96" i="7"/>
  <c r="NO96" i="7"/>
  <c r="OA96" i="7"/>
  <c r="OM96" i="7"/>
  <c r="OY96" i="7"/>
  <c r="IB96" i="7"/>
  <c r="IN96" i="7"/>
  <c r="IZ96" i="7"/>
  <c r="JL96" i="7"/>
  <c r="JX96" i="7"/>
  <c r="KJ96" i="7"/>
  <c r="KV96" i="7"/>
  <c r="LH96" i="7"/>
  <c r="LT96" i="7"/>
  <c r="MF96" i="7"/>
  <c r="MR96" i="7"/>
  <c r="ND96" i="7"/>
  <c r="NP96" i="7"/>
  <c r="OB96" i="7"/>
  <c r="ON96" i="7"/>
  <c r="OZ96" i="7"/>
  <c r="IC96" i="7"/>
  <c r="IO96" i="7"/>
  <c r="JA96" i="7"/>
  <c r="JM96" i="7"/>
  <c r="JY96" i="7"/>
  <c r="KK96" i="7"/>
  <c r="KW96" i="7"/>
  <c r="LI96" i="7"/>
  <c r="LU96" i="7"/>
  <c r="MG96" i="7"/>
  <c r="MS96" i="7"/>
  <c r="NE96" i="7"/>
  <c r="NQ96" i="7"/>
  <c r="OC96" i="7"/>
  <c r="OO96" i="7"/>
  <c r="PA96" i="7"/>
  <c r="HR96" i="7"/>
  <c r="ID96" i="7"/>
  <c r="IP96" i="7"/>
  <c r="JB96" i="7"/>
  <c r="JN96" i="7"/>
  <c r="JZ96" i="7"/>
  <c r="KL96" i="7"/>
  <c r="KX96" i="7"/>
  <c r="LJ96" i="7"/>
  <c r="LV96" i="7"/>
  <c r="MH96" i="7"/>
  <c r="MT96" i="7"/>
  <c r="NF96" i="7"/>
  <c r="NR96" i="7"/>
  <c r="OD96" i="7"/>
  <c r="OP96" i="7"/>
  <c r="PB96" i="7"/>
  <c r="HS96" i="7"/>
  <c r="IE96" i="7"/>
  <c r="IQ96" i="7"/>
  <c r="JC96" i="7"/>
  <c r="JO96" i="7"/>
  <c r="KA96" i="7"/>
  <c r="KM96" i="7"/>
  <c r="KY96" i="7"/>
  <c r="LK96" i="7"/>
  <c r="LW96" i="7"/>
  <c r="MI96" i="7"/>
  <c r="MU96" i="7"/>
  <c r="NG96" i="7"/>
  <c r="NS96" i="7"/>
  <c r="OE96" i="7"/>
  <c r="OQ96" i="7"/>
  <c r="PC96" i="7"/>
  <c r="HT96" i="7"/>
  <c r="IF96" i="7"/>
  <c r="IR96" i="7"/>
  <c r="JD96" i="7"/>
  <c r="JP96" i="7"/>
  <c r="KB96" i="7"/>
  <c r="KN96" i="7"/>
  <c r="KZ96" i="7"/>
  <c r="LL96" i="7"/>
  <c r="LX96" i="7"/>
  <c r="MJ96" i="7"/>
  <c r="MV96" i="7"/>
  <c r="NH96" i="7"/>
  <c r="NT96" i="7"/>
  <c r="OF96" i="7"/>
  <c r="OR96" i="7"/>
  <c r="PD96" i="7"/>
  <c r="HU96" i="7"/>
  <c r="IG96" i="7"/>
  <c r="IS96" i="7"/>
  <c r="JE96" i="7"/>
  <c r="JQ96" i="7"/>
  <c r="KC96" i="7"/>
  <c r="KO96" i="7"/>
  <c r="LA96" i="7"/>
  <c r="LM96" i="7"/>
  <c r="LY96" i="7"/>
  <c r="MK96" i="7"/>
  <c r="MW96" i="7"/>
  <c r="NI96" i="7"/>
  <c r="NU96" i="7"/>
  <c r="OG96" i="7"/>
  <c r="OS96" i="7"/>
  <c r="PE96" i="7"/>
  <c r="HV96" i="7"/>
  <c r="IH96" i="7"/>
  <c r="IT96" i="7"/>
  <c r="JF96" i="7"/>
  <c r="JR96" i="7"/>
  <c r="KD96" i="7"/>
  <c r="KP96" i="7"/>
  <c r="LB96" i="7"/>
  <c r="LN96" i="7"/>
  <c r="LZ96" i="7"/>
  <c r="ML96" i="7"/>
  <c r="MX96" i="7"/>
  <c r="NJ96" i="7"/>
  <c r="NV96" i="7"/>
  <c r="OH96" i="7"/>
  <c r="OT96" i="7"/>
  <c r="PF96" i="7"/>
  <c r="HW96" i="7"/>
  <c r="II96" i="7"/>
  <c r="IU96" i="7"/>
  <c r="JG96" i="7"/>
  <c r="JS96" i="7"/>
  <c r="KE96" i="7"/>
  <c r="KQ96" i="7"/>
  <c r="LC96" i="7"/>
  <c r="LO96" i="7"/>
  <c r="MA96" i="7"/>
  <c r="MM96" i="7"/>
  <c r="MY96" i="7"/>
  <c r="NK96" i="7"/>
  <c r="NW96" i="7"/>
  <c r="OI96" i="7"/>
  <c r="OU96" i="7"/>
  <c r="PG96" i="7"/>
  <c r="HX96" i="7"/>
  <c r="IJ96" i="7"/>
  <c r="IV96" i="7"/>
  <c r="JH96" i="7"/>
  <c r="JT96" i="7"/>
  <c r="KF96" i="7"/>
  <c r="KR96" i="7"/>
  <c r="LD96" i="7"/>
  <c r="LP96" i="7"/>
  <c r="MB96" i="7"/>
  <c r="MN96" i="7"/>
  <c r="MZ96" i="7"/>
  <c r="NL96" i="7"/>
  <c r="NX96" i="7"/>
  <c r="OJ96" i="7"/>
  <c r="OV96" i="7"/>
  <c r="PH96" i="7"/>
  <c r="NA96" i="7"/>
  <c r="HY96" i="7"/>
  <c r="NM96" i="7"/>
  <c r="IK96" i="7"/>
  <c r="NY96" i="7"/>
  <c r="IW96" i="7"/>
  <c r="OK96" i="7"/>
  <c r="JI96" i="7"/>
  <c r="OW96" i="7"/>
  <c r="JU96" i="7"/>
  <c r="PI96" i="7"/>
  <c r="MO96" i="7"/>
  <c r="KG96" i="7"/>
  <c r="KS96" i="7"/>
  <c r="LE96" i="7"/>
  <c r="LQ96" i="7"/>
  <c r="MC96" i="7"/>
  <c r="IA84" i="7"/>
  <c r="IM84" i="7"/>
  <c r="IY84" i="7"/>
  <c r="JK84" i="7"/>
  <c r="JW84" i="7"/>
  <c r="KI84" i="7"/>
  <c r="KU84" i="7"/>
  <c r="LG84" i="7"/>
  <c r="LS84" i="7"/>
  <c r="ME84" i="7"/>
  <c r="MQ84" i="7"/>
  <c r="NC84" i="7"/>
  <c r="NO84" i="7"/>
  <c r="OA84" i="7"/>
  <c r="OM84" i="7"/>
  <c r="IB84" i="7"/>
  <c r="IN84" i="7"/>
  <c r="IZ84" i="7"/>
  <c r="JL84" i="7"/>
  <c r="JX84" i="7"/>
  <c r="KJ84" i="7"/>
  <c r="KV84" i="7"/>
  <c r="LH84" i="7"/>
  <c r="LT84" i="7"/>
  <c r="MF84" i="7"/>
  <c r="MR84" i="7"/>
  <c r="ND84" i="7"/>
  <c r="NP84" i="7"/>
  <c r="OB84" i="7"/>
  <c r="ON84" i="7"/>
  <c r="IC84" i="7"/>
  <c r="IO84" i="7"/>
  <c r="JA84" i="7"/>
  <c r="JM84" i="7"/>
  <c r="JY84" i="7"/>
  <c r="KK84" i="7"/>
  <c r="KW84" i="7"/>
  <c r="LI84" i="7"/>
  <c r="LU84" i="7"/>
  <c r="MG84" i="7"/>
  <c r="MS84" i="7"/>
  <c r="NE84" i="7"/>
  <c r="NQ84" i="7"/>
  <c r="OC84" i="7"/>
  <c r="OO84" i="7"/>
  <c r="PA84" i="7"/>
  <c r="HR84" i="7"/>
  <c r="ID84" i="7"/>
  <c r="IP84" i="7"/>
  <c r="JB84" i="7"/>
  <c r="JN84" i="7"/>
  <c r="JZ84" i="7"/>
  <c r="KL84" i="7"/>
  <c r="KX84" i="7"/>
  <c r="LJ84" i="7"/>
  <c r="LV84" i="7"/>
  <c r="MH84" i="7"/>
  <c r="MT84" i="7"/>
  <c r="NF84" i="7"/>
  <c r="NR84" i="7"/>
  <c r="OD84" i="7"/>
  <c r="OP84" i="7"/>
  <c r="HS84" i="7"/>
  <c r="IE84" i="7"/>
  <c r="IQ84" i="7"/>
  <c r="JC84" i="7"/>
  <c r="JO84" i="7"/>
  <c r="KA84" i="7"/>
  <c r="KM84" i="7"/>
  <c r="KY84" i="7"/>
  <c r="LK84" i="7"/>
  <c r="LW84" i="7"/>
  <c r="MI84" i="7"/>
  <c r="MU84" i="7"/>
  <c r="NG84" i="7"/>
  <c r="NS84" i="7"/>
  <c r="OE84" i="7"/>
  <c r="OQ84" i="7"/>
  <c r="HT84" i="7"/>
  <c r="IF84" i="7"/>
  <c r="IR84" i="7"/>
  <c r="JD84" i="7"/>
  <c r="JP84" i="7"/>
  <c r="KB84" i="7"/>
  <c r="KN84" i="7"/>
  <c r="KZ84" i="7"/>
  <c r="LL84" i="7"/>
  <c r="LX84" i="7"/>
  <c r="MJ84" i="7"/>
  <c r="MV84" i="7"/>
  <c r="NH84" i="7"/>
  <c r="NT84" i="7"/>
  <c r="OF84" i="7"/>
  <c r="OR84" i="7"/>
  <c r="HU84" i="7"/>
  <c r="IG84" i="7"/>
  <c r="IS84" i="7"/>
  <c r="JE84" i="7"/>
  <c r="JQ84" i="7"/>
  <c r="KC84" i="7"/>
  <c r="KO84" i="7"/>
  <c r="LA84" i="7"/>
  <c r="LM84" i="7"/>
  <c r="LY84" i="7"/>
  <c r="MK84" i="7"/>
  <c r="MW84" i="7"/>
  <c r="NI84" i="7"/>
  <c r="NU84" i="7"/>
  <c r="OG84" i="7"/>
  <c r="OS84" i="7"/>
  <c r="HV84" i="7"/>
  <c r="IH84" i="7"/>
  <c r="IT84" i="7"/>
  <c r="JF84" i="7"/>
  <c r="JR84" i="7"/>
  <c r="KD84" i="7"/>
  <c r="KP84" i="7"/>
  <c r="LB84" i="7"/>
  <c r="LN84" i="7"/>
  <c r="HW84" i="7"/>
  <c r="II84" i="7"/>
  <c r="IU84" i="7"/>
  <c r="JG84" i="7"/>
  <c r="JS84" i="7"/>
  <c r="KE84" i="7"/>
  <c r="KQ84" i="7"/>
  <c r="LC84" i="7"/>
  <c r="LO84" i="7"/>
  <c r="HX84" i="7"/>
  <c r="IJ84" i="7"/>
  <c r="IV84" i="7"/>
  <c r="JH84" i="7"/>
  <c r="JT84" i="7"/>
  <c r="KF84" i="7"/>
  <c r="KR84" i="7"/>
  <c r="LD84" i="7"/>
  <c r="LP84" i="7"/>
  <c r="MB84" i="7"/>
  <c r="MN84" i="7"/>
  <c r="MZ84" i="7"/>
  <c r="NL84" i="7"/>
  <c r="NX84" i="7"/>
  <c r="OJ84" i="7"/>
  <c r="OV84" i="7"/>
  <c r="PH84" i="7"/>
  <c r="HY84" i="7"/>
  <c r="IK84" i="7"/>
  <c r="IW84" i="7"/>
  <c r="JI84" i="7"/>
  <c r="JU84" i="7"/>
  <c r="KG84" i="7"/>
  <c r="KS84" i="7"/>
  <c r="LE84" i="7"/>
  <c r="LR84" i="7"/>
  <c r="NB84" i="7"/>
  <c r="OL84" i="7"/>
  <c r="PG84" i="7"/>
  <c r="LZ84" i="7"/>
  <c r="NJ84" i="7"/>
  <c r="OT84" i="7"/>
  <c r="PI84" i="7"/>
  <c r="MA84" i="7"/>
  <c r="NK84" i="7"/>
  <c r="OU84" i="7"/>
  <c r="HZ84" i="7"/>
  <c r="MC84" i="7"/>
  <c r="NM84" i="7"/>
  <c r="OW84" i="7"/>
  <c r="IL84" i="7"/>
  <c r="MD84" i="7"/>
  <c r="NN84" i="7"/>
  <c r="OX84" i="7"/>
  <c r="IX84" i="7"/>
  <c r="ML84" i="7"/>
  <c r="NV84" i="7"/>
  <c r="OY84" i="7"/>
  <c r="JJ84" i="7"/>
  <c r="MM84" i="7"/>
  <c r="NW84" i="7"/>
  <c r="OZ84" i="7"/>
  <c r="JV84" i="7"/>
  <c r="MO84" i="7"/>
  <c r="NY84" i="7"/>
  <c r="PB84" i="7"/>
  <c r="KH84" i="7"/>
  <c r="MP84" i="7"/>
  <c r="NZ84" i="7"/>
  <c r="PC84" i="7"/>
  <c r="KT84" i="7"/>
  <c r="MX84" i="7"/>
  <c r="OH84" i="7"/>
  <c r="PD84" i="7"/>
  <c r="LF84" i="7"/>
  <c r="MY84" i="7"/>
  <c r="OI84" i="7"/>
  <c r="PE84" i="7"/>
  <c r="LQ84" i="7"/>
  <c r="NA84" i="7"/>
  <c r="OK84" i="7"/>
  <c r="PF84" i="7"/>
  <c r="IB72" i="7"/>
  <c r="IN72" i="7"/>
  <c r="IZ72" i="7"/>
  <c r="JL72" i="7"/>
  <c r="JX72" i="7"/>
  <c r="KJ72" i="7"/>
  <c r="KV72" i="7"/>
  <c r="LH72" i="7"/>
  <c r="LT72" i="7"/>
  <c r="MF72" i="7"/>
  <c r="MR72" i="7"/>
  <c r="ND72" i="7"/>
  <c r="NP72" i="7"/>
  <c r="OB72" i="7"/>
  <c r="ON72" i="7"/>
  <c r="OZ72" i="7"/>
  <c r="IC72" i="7"/>
  <c r="IO72" i="7"/>
  <c r="JA72" i="7"/>
  <c r="JM72" i="7"/>
  <c r="JY72" i="7"/>
  <c r="KK72" i="7"/>
  <c r="KW72" i="7"/>
  <c r="LI72" i="7"/>
  <c r="LU72" i="7"/>
  <c r="MG72" i="7"/>
  <c r="MS72" i="7"/>
  <c r="NE72" i="7"/>
  <c r="NQ72" i="7"/>
  <c r="OC72" i="7"/>
  <c r="OO72" i="7"/>
  <c r="PA72" i="7"/>
  <c r="HR72" i="7"/>
  <c r="ID72" i="7"/>
  <c r="IP72" i="7"/>
  <c r="JB72" i="7"/>
  <c r="JN72" i="7"/>
  <c r="JZ72" i="7"/>
  <c r="KL72" i="7"/>
  <c r="KX72" i="7"/>
  <c r="LJ72" i="7"/>
  <c r="LV72" i="7"/>
  <c r="MH72" i="7"/>
  <c r="MT72" i="7"/>
  <c r="NF72" i="7"/>
  <c r="NR72" i="7"/>
  <c r="OD72" i="7"/>
  <c r="OP72" i="7"/>
  <c r="PB72" i="7"/>
  <c r="HS72" i="7"/>
  <c r="IE72" i="7"/>
  <c r="IQ72" i="7"/>
  <c r="JC72" i="7"/>
  <c r="JO72" i="7"/>
  <c r="KA72" i="7"/>
  <c r="KM72" i="7"/>
  <c r="KY72" i="7"/>
  <c r="LK72" i="7"/>
  <c r="LW72" i="7"/>
  <c r="MI72" i="7"/>
  <c r="MU72" i="7"/>
  <c r="NG72" i="7"/>
  <c r="NS72" i="7"/>
  <c r="OE72" i="7"/>
  <c r="OQ72" i="7"/>
  <c r="PC72" i="7"/>
  <c r="HT72" i="7"/>
  <c r="IF72" i="7"/>
  <c r="IR72" i="7"/>
  <c r="JD72" i="7"/>
  <c r="JP72" i="7"/>
  <c r="KB72" i="7"/>
  <c r="KN72" i="7"/>
  <c r="KZ72" i="7"/>
  <c r="LL72" i="7"/>
  <c r="LX72" i="7"/>
  <c r="MJ72" i="7"/>
  <c r="MV72" i="7"/>
  <c r="NH72" i="7"/>
  <c r="NT72" i="7"/>
  <c r="OF72" i="7"/>
  <c r="OR72" i="7"/>
  <c r="PD72" i="7"/>
  <c r="HU72" i="7"/>
  <c r="IG72" i="7"/>
  <c r="IS72" i="7"/>
  <c r="JE72" i="7"/>
  <c r="JQ72" i="7"/>
  <c r="KC72" i="7"/>
  <c r="KO72" i="7"/>
  <c r="LA72" i="7"/>
  <c r="LM72" i="7"/>
  <c r="LY72" i="7"/>
  <c r="MK72" i="7"/>
  <c r="MW72" i="7"/>
  <c r="NI72" i="7"/>
  <c r="NU72" i="7"/>
  <c r="OG72" i="7"/>
  <c r="OS72" i="7"/>
  <c r="PE72" i="7"/>
  <c r="HV72" i="7"/>
  <c r="IH72" i="7"/>
  <c r="IT72" i="7"/>
  <c r="JF72" i="7"/>
  <c r="JR72" i="7"/>
  <c r="KD72" i="7"/>
  <c r="KP72" i="7"/>
  <c r="LB72" i="7"/>
  <c r="LN72" i="7"/>
  <c r="LZ72" i="7"/>
  <c r="ML72" i="7"/>
  <c r="MX72" i="7"/>
  <c r="NJ72" i="7"/>
  <c r="NV72" i="7"/>
  <c r="OH72" i="7"/>
  <c r="OT72" i="7"/>
  <c r="PF72" i="7"/>
  <c r="HW72" i="7"/>
  <c r="II72" i="7"/>
  <c r="IU72" i="7"/>
  <c r="JG72" i="7"/>
  <c r="JS72" i="7"/>
  <c r="KE72" i="7"/>
  <c r="KQ72" i="7"/>
  <c r="LC72" i="7"/>
  <c r="LO72" i="7"/>
  <c r="MA72" i="7"/>
  <c r="MM72" i="7"/>
  <c r="MY72" i="7"/>
  <c r="NK72" i="7"/>
  <c r="NW72" i="7"/>
  <c r="OI72" i="7"/>
  <c r="OU72" i="7"/>
  <c r="PG72" i="7"/>
  <c r="HX72" i="7"/>
  <c r="IJ72" i="7"/>
  <c r="IV72" i="7"/>
  <c r="JH72" i="7"/>
  <c r="JT72" i="7"/>
  <c r="KF72" i="7"/>
  <c r="KR72" i="7"/>
  <c r="LD72" i="7"/>
  <c r="LP72" i="7"/>
  <c r="MB72" i="7"/>
  <c r="MN72" i="7"/>
  <c r="MZ72" i="7"/>
  <c r="NL72" i="7"/>
  <c r="NX72" i="7"/>
  <c r="OJ72" i="7"/>
  <c r="OV72" i="7"/>
  <c r="PH72" i="7"/>
  <c r="HY72" i="7"/>
  <c r="IK72" i="7"/>
  <c r="IW72" i="7"/>
  <c r="JI72" i="7"/>
  <c r="JU72" i="7"/>
  <c r="KG72" i="7"/>
  <c r="KS72" i="7"/>
  <c r="LE72" i="7"/>
  <c r="LQ72" i="7"/>
  <c r="MC72" i="7"/>
  <c r="MO72" i="7"/>
  <c r="NA72" i="7"/>
  <c r="NM72" i="7"/>
  <c r="NY72" i="7"/>
  <c r="OK72" i="7"/>
  <c r="OW72" i="7"/>
  <c r="PI72" i="7"/>
  <c r="HZ72" i="7"/>
  <c r="IL72" i="7"/>
  <c r="IX72" i="7"/>
  <c r="JJ72" i="7"/>
  <c r="JV72" i="7"/>
  <c r="KH72" i="7"/>
  <c r="KT72" i="7"/>
  <c r="LF72" i="7"/>
  <c r="LR72" i="7"/>
  <c r="MD72" i="7"/>
  <c r="MP72" i="7"/>
  <c r="NB72" i="7"/>
  <c r="NN72" i="7"/>
  <c r="NZ72" i="7"/>
  <c r="OL72" i="7"/>
  <c r="OX72" i="7"/>
  <c r="MQ72" i="7"/>
  <c r="NC72" i="7"/>
  <c r="IA72" i="7"/>
  <c r="NO72" i="7"/>
  <c r="IM72" i="7"/>
  <c r="OA72" i="7"/>
  <c r="IY72" i="7"/>
  <c r="OM72" i="7"/>
  <c r="JK72" i="7"/>
  <c r="OY72" i="7"/>
  <c r="JW72" i="7"/>
  <c r="KI72" i="7"/>
  <c r="KU72" i="7"/>
  <c r="LG72" i="7"/>
  <c r="LS72" i="7"/>
  <c r="ME72" i="7"/>
  <c r="HR60" i="7"/>
  <c r="ID60" i="7"/>
  <c r="IP60" i="7"/>
  <c r="JB60" i="7"/>
  <c r="JN60" i="7"/>
  <c r="JZ60" i="7"/>
  <c r="KL60" i="7"/>
  <c r="KX60" i="7"/>
  <c r="LJ60" i="7"/>
  <c r="LV60" i="7"/>
  <c r="MH60" i="7"/>
  <c r="MT60" i="7"/>
  <c r="NF60" i="7"/>
  <c r="NR60" i="7"/>
  <c r="OD60" i="7"/>
  <c r="OP60" i="7"/>
  <c r="PB60" i="7"/>
  <c r="HS60" i="7"/>
  <c r="IE60" i="7"/>
  <c r="IQ60" i="7"/>
  <c r="JC60" i="7"/>
  <c r="JO60" i="7"/>
  <c r="KA60" i="7"/>
  <c r="KM60" i="7"/>
  <c r="KY60" i="7"/>
  <c r="LK60" i="7"/>
  <c r="LW60" i="7"/>
  <c r="MI60" i="7"/>
  <c r="MU60" i="7"/>
  <c r="NG60" i="7"/>
  <c r="NS60" i="7"/>
  <c r="OE60" i="7"/>
  <c r="OQ60" i="7"/>
  <c r="PC60" i="7"/>
  <c r="HT60" i="7"/>
  <c r="IF60" i="7"/>
  <c r="IR60" i="7"/>
  <c r="JD60" i="7"/>
  <c r="JP60" i="7"/>
  <c r="KB60" i="7"/>
  <c r="KN60" i="7"/>
  <c r="KZ60" i="7"/>
  <c r="LL60" i="7"/>
  <c r="LX60" i="7"/>
  <c r="MJ60" i="7"/>
  <c r="MV60" i="7"/>
  <c r="NH60" i="7"/>
  <c r="NT60" i="7"/>
  <c r="OF60" i="7"/>
  <c r="OR60" i="7"/>
  <c r="PD60" i="7"/>
  <c r="HU60" i="7"/>
  <c r="IG60" i="7"/>
  <c r="IS60" i="7"/>
  <c r="JE60" i="7"/>
  <c r="JQ60" i="7"/>
  <c r="KC60" i="7"/>
  <c r="KO60" i="7"/>
  <c r="LA60" i="7"/>
  <c r="LM60" i="7"/>
  <c r="LY60" i="7"/>
  <c r="MK60" i="7"/>
  <c r="MW60" i="7"/>
  <c r="NI60" i="7"/>
  <c r="NU60" i="7"/>
  <c r="OG60" i="7"/>
  <c r="OS60" i="7"/>
  <c r="PE60" i="7"/>
  <c r="HV60" i="7"/>
  <c r="IH60" i="7"/>
  <c r="IT60" i="7"/>
  <c r="JF60" i="7"/>
  <c r="JR60" i="7"/>
  <c r="KD60" i="7"/>
  <c r="KP60" i="7"/>
  <c r="LB60" i="7"/>
  <c r="LN60" i="7"/>
  <c r="LZ60" i="7"/>
  <c r="ML60" i="7"/>
  <c r="MX60" i="7"/>
  <c r="NJ60" i="7"/>
  <c r="NV60" i="7"/>
  <c r="OH60" i="7"/>
  <c r="OT60" i="7"/>
  <c r="PF60" i="7"/>
  <c r="HW60" i="7"/>
  <c r="II60" i="7"/>
  <c r="IU60" i="7"/>
  <c r="JG60" i="7"/>
  <c r="JS60" i="7"/>
  <c r="KE60" i="7"/>
  <c r="KQ60" i="7"/>
  <c r="LC60" i="7"/>
  <c r="LO60" i="7"/>
  <c r="MA60" i="7"/>
  <c r="MM60" i="7"/>
  <c r="MY60" i="7"/>
  <c r="NK60" i="7"/>
  <c r="NW60" i="7"/>
  <c r="OI60" i="7"/>
  <c r="OU60" i="7"/>
  <c r="PG60" i="7"/>
  <c r="HX60" i="7"/>
  <c r="IJ60" i="7"/>
  <c r="IV60" i="7"/>
  <c r="JH60" i="7"/>
  <c r="JT60" i="7"/>
  <c r="KF60" i="7"/>
  <c r="KR60" i="7"/>
  <c r="LD60" i="7"/>
  <c r="LP60" i="7"/>
  <c r="MB60" i="7"/>
  <c r="MN60" i="7"/>
  <c r="MZ60" i="7"/>
  <c r="NL60" i="7"/>
  <c r="NX60" i="7"/>
  <c r="OJ60" i="7"/>
  <c r="OV60" i="7"/>
  <c r="PH60" i="7"/>
  <c r="HY60" i="7"/>
  <c r="IK60" i="7"/>
  <c r="IW60" i="7"/>
  <c r="JI60" i="7"/>
  <c r="JU60" i="7"/>
  <c r="KG60" i="7"/>
  <c r="KS60" i="7"/>
  <c r="LE60" i="7"/>
  <c r="LQ60" i="7"/>
  <c r="MC60" i="7"/>
  <c r="MO60" i="7"/>
  <c r="NA60" i="7"/>
  <c r="NM60" i="7"/>
  <c r="NY60" i="7"/>
  <c r="OK60" i="7"/>
  <c r="OW60" i="7"/>
  <c r="PI60" i="7"/>
  <c r="HZ60" i="7"/>
  <c r="IL60" i="7"/>
  <c r="IX60" i="7"/>
  <c r="JJ60" i="7"/>
  <c r="JV60" i="7"/>
  <c r="KH60" i="7"/>
  <c r="KT60" i="7"/>
  <c r="LF60" i="7"/>
  <c r="LR60" i="7"/>
  <c r="MD60" i="7"/>
  <c r="MP60" i="7"/>
  <c r="NB60" i="7"/>
  <c r="NN60" i="7"/>
  <c r="NZ60" i="7"/>
  <c r="OL60" i="7"/>
  <c r="OX60" i="7"/>
  <c r="IA60" i="7"/>
  <c r="IM60" i="7"/>
  <c r="IY60" i="7"/>
  <c r="JK60" i="7"/>
  <c r="JW60" i="7"/>
  <c r="KI60" i="7"/>
  <c r="KU60" i="7"/>
  <c r="LG60" i="7"/>
  <c r="LS60" i="7"/>
  <c r="ME60" i="7"/>
  <c r="MQ60" i="7"/>
  <c r="NC60" i="7"/>
  <c r="NO60" i="7"/>
  <c r="OA60" i="7"/>
  <c r="OM60" i="7"/>
  <c r="OY60" i="7"/>
  <c r="IB60" i="7"/>
  <c r="IN60" i="7"/>
  <c r="IZ60" i="7"/>
  <c r="JL60" i="7"/>
  <c r="JX60" i="7"/>
  <c r="KJ60" i="7"/>
  <c r="KV60" i="7"/>
  <c r="LH60" i="7"/>
  <c r="LT60" i="7"/>
  <c r="MF60" i="7"/>
  <c r="MR60" i="7"/>
  <c r="ND60" i="7"/>
  <c r="NP60" i="7"/>
  <c r="OB60" i="7"/>
  <c r="ON60" i="7"/>
  <c r="OZ60" i="7"/>
  <c r="KW60" i="7"/>
  <c r="LI60" i="7"/>
  <c r="LU60" i="7"/>
  <c r="MG60" i="7"/>
  <c r="MS60" i="7"/>
  <c r="NE60" i="7"/>
  <c r="IC60" i="7"/>
  <c r="NQ60" i="7"/>
  <c r="IO60" i="7"/>
  <c r="OC60" i="7"/>
  <c r="JA60" i="7"/>
  <c r="OO60" i="7"/>
  <c r="JM60" i="7"/>
  <c r="PA60" i="7"/>
  <c r="JY60" i="7"/>
  <c r="KK60" i="7"/>
  <c r="HY48" i="7"/>
  <c r="IK48" i="7"/>
  <c r="IW48" i="7"/>
  <c r="JI48" i="7"/>
  <c r="JU48" i="7"/>
  <c r="KG48" i="7"/>
  <c r="KS48" i="7"/>
  <c r="LE48" i="7"/>
  <c r="LQ48" i="7"/>
  <c r="MC48" i="7"/>
  <c r="MO48" i="7"/>
  <c r="NA48" i="7"/>
  <c r="NM48" i="7"/>
  <c r="NY48" i="7"/>
  <c r="OK48" i="7"/>
  <c r="OW48" i="7"/>
  <c r="HZ48" i="7"/>
  <c r="IL48" i="7"/>
  <c r="IX48" i="7"/>
  <c r="JJ48" i="7"/>
  <c r="JV48" i="7"/>
  <c r="KH48" i="7"/>
  <c r="KT48" i="7"/>
  <c r="LF48" i="7"/>
  <c r="LR48" i="7"/>
  <c r="MD48" i="7"/>
  <c r="MP48" i="7"/>
  <c r="NB48" i="7"/>
  <c r="NN48" i="7"/>
  <c r="NZ48" i="7"/>
  <c r="OL48" i="7"/>
  <c r="OX48" i="7"/>
  <c r="IA48" i="7"/>
  <c r="IM48" i="7"/>
  <c r="IY48" i="7"/>
  <c r="JK48" i="7"/>
  <c r="JW48" i="7"/>
  <c r="KI48" i="7"/>
  <c r="KU48" i="7"/>
  <c r="LG48" i="7"/>
  <c r="LS48" i="7"/>
  <c r="ME48" i="7"/>
  <c r="MQ48" i="7"/>
  <c r="NC48" i="7"/>
  <c r="NO48" i="7"/>
  <c r="OA48" i="7"/>
  <c r="OM48" i="7"/>
  <c r="IB48" i="7"/>
  <c r="IN48" i="7"/>
  <c r="IZ48" i="7"/>
  <c r="JL48" i="7"/>
  <c r="JX48" i="7"/>
  <c r="KJ48" i="7"/>
  <c r="KV48" i="7"/>
  <c r="LH48" i="7"/>
  <c r="LT48" i="7"/>
  <c r="MF48" i="7"/>
  <c r="MR48" i="7"/>
  <c r="ND48" i="7"/>
  <c r="NP48" i="7"/>
  <c r="OB48" i="7"/>
  <c r="ON48" i="7"/>
  <c r="OZ48" i="7"/>
  <c r="IC48" i="7"/>
  <c r="IO48" i="7"/>
  <c r="JA48" i="7"/>
  <c r="JM48" i="7"/>
  <c r="JY48" i="7"/>
  <c r="KK48" i="7"/>
  <c r="KW48" i="7"/>
  <c r="LI48" i="7"/>
  <c r="LU48" i="7"/>
  <c r="MG48" i="7"/>
  <c r="MS48" i="7"/>
  <c r="NE48" i="7"/>
  <c r="NQ48" i="7"/>
  <c r="OC48" i="7"/>
  <c r="OO48" i="7"/>
  <c r="HR48" i="7"/>
  <c r="ID48" i="7"/>
  <c r="IP48" i="7"/>
  <c r="JB48" i="7"/>
  <c r="JN48" i="7"/>
  <c r="JZ48" i="7"/>
  <c r="KL48" i="7"/>
  <c r="KX48" i="7"/>
  <c r="LJ48" i="7"/>
  <c r="LV48" i="7"/>
  <c r="MH48" i="7"/>
  <c r="MT48" i="7"/>
  <c r="NF48" i="7"/>
  <c r="NR48" i="7"/>
  <c r="OD48" i="7"/>
  <c r="HS48" i="7"/>
  <c r="IE48" i="7"/>
  <c r="IQ48" i="7"/>
  <c r="JC48" i="7"/>
  <c r="JO48" i="7"/>
  <c r="KA48" i="7"/>
  <c r="KM48" i="7"/>
  <c r="KY48" i="7"/>
  <c r="HT48" i="7"/>
  <c r="HU48" i="7"/>
  <c r="IG48" i="7"/>
  <c r="HV48" i="7"/>
  <c r="IH48" i="7"/>
  <c r="IT48" i="7"/>
  <c r="JF48" i="7"/>
  <c r="JR48" i="7"/>
  <c r="IU48" i="7"/>
  <c r="KD48" i="7"/>
  <c r="LD48" i="7"/>
  <c r="MB48" i="7"/>
  <c r="MZ48" i="7"/>
  <c r="NX48" i="7"/>
  <c r="OU48" i="7"/>
  <c r="IV48" i="7"/>
  <c r="KE48" i="7"/>
  <c r="LK48" i="7"/>
  <c r="MI48" i="7"/>
  <c r="NG48" i="7"/>
  <c r="OE48" i="7"/>
  <c r="OV48" i="7"/>
  <c r="JD48" i="7"/>
  <c r="KF48" i="7"/>
  <c r="LL48" i="7"/>
  <c r="MJ48" i="7"/>
  <c r="NH48" i="7"/>
  <c r="OF48" i="7"/>
  <c r="OY48" i="7"/>
  <c r="JE48" i="7"/>
  <c r="KN48" i="7"/>
  <c r="LM48" i="7"/>
  <c r="MK48" i="7"/>
  <c r="NI48" i="7"/>
  <c r="OG48" i="7"/>
  <c r="PA48" i="7"/>
  <c r="JG48" i="7"/>
  <c r="KO48" i="7"/>
  <c r="LN48" i="7"/>
  <c r="ML48" i="7"/>
  <c r="NJ48" i="7"/>
  <c r="OH48" i="7"/>
  <c r="PB48" i="7"/>
  <c r="HW48" i="7"/>
  <c r="JH48" i="7"/>
  <c r="KP48" i="7"/>
  <c r="LO48" i="7"/>
  <c r="MM48" i="7"/>
  <c r="NK48" i="7"/>
  <c r="OI48" i="7"/>
  <c r="PC48" i="7"/>
  <c r="HX48" i="7"/>
  <c r="JP48" i="7"/>
  <c r="KQ48" i="7"/>
  <c r="LP48" i="7"/>
  <c r="MN48" i="7"/>
  <c r="NL48" i="7"/>
  <c r="OJ48" i="7"/>
  <c r="PD48" i="7"/>
  <c r="IF48" i="7"/>
  <c r="JQ48" i="7"/>
  <c r="KR48" i="7"/>
  <c r="LW48" i="7"/>
  <c r="MU48" i="7"/>
  <c r="NS48" i="7"/>
  <c r="OP48" i="7"/>
  <c r="PE48" i="7"/>
  <c r="II48" i="7"/>
  <c r="JS48" i="7"/>
  <c r="KZ48" i="7"/>
  <c r="LX48" i="7"/>
  <c r="MV48" i="7"/>
  <c r="NT48" i="7"/>
  <c r="OQ48" i="7"/>
  <c r="PF48" i="7"/>
  <c r="IJ48" i="7"/>
  <c r="JT48" i="7"/>
  <c r="LA48" i="7"/>
  <c r="LY48" i="7"/>
  <c r="MW48" i="7"/>
  <c r="NU48" i="7"/>
  <c r="OR48" i="7"/>
  <c r="PG48" i="7"/>
  <c r="IR48" i="7"/>
  <c r="KB48" i="7"/>
  <c r="LB48" i="7"/>
  <c r="LZ48" i="7"/>
  <c r="MX48" i="7"/>
  <c r="NV48" i="7"/>
  <c r="OS48" i="7"/>
  <c r="PH48" i="7"/>
  <c r="IS48" i="7"/>
  <c r="KC48" i="7"/>
  <c r="LC48" i="7"/>
  <c r="MA48" i="7"/>
  <c r="MY48" i="7"/>
  <c r="NW48" i="7"/>
  <c r="OT48" i="7"/>
  <c r="PI48" i="7"/>
  <c r="HS36" i="7"/>
  <c r="IE36" i="7"/>
  <c r="IQ36" i="7"/>
  <c r="JC36" i="7"/>
  <c r="JO36" i="7"/>
  <c r="KA36" i="7"/>
  <c r="KM36" i="7"/>
  <c r="KY36" i="7"/>
  <c r="LK36" i="7"/>
  <c r="LW36" i="7"/>
  <c r="MI36" i="7"/>
  <c r="MU36" i="7"/>
  <c r="NG36" i="7"/>
  <c r="NS36" i="7"/>
  <c r="OE36" i="7"/>
  <c r="OQ36" i="7"/>
  <c r="PC36" i="7"/>
  <c r="HT36" i="7"/>
  <c r="IF36" i="7"/>
  <c r="IR36" i="7"/>
  <c r="JD36" i="7"/>
  <c r="JP36" i="7"/>
  <c r="KB36" i="7"/>
  <c r="KN36" i="7"/>
  <c r="KZ36" i="7"/>
  <c r="LL36" i="7"/>
  <c r="LX36" i="7"/>
  <c r="MJ36" i="7"/>
  <c r="MV36" i="7"/>
  <c r="NH36" i="7"/>
  <c r="NT36" i="7"/>
  <c r="OF36" i="7"/>
  <c r="OR36" i="7"/>
  <c r="PD36" i="7"/>
  <c r="HU36" i="7"/>
  <c r="IG36" i="7"/>
  <c r="IS36" i="7"/>
  <c r="JE36" i="7"/>
  <c r="JQ36" i="7"/>
  <c r="KC36" i="7"/>
  <c r="KO36" i="7"/>
  <c r="LA36" i="7"/>
  <c r="LM36" i="7"/>
  <c r="LY36" i="7"/>
  <c r="MK36" i="7"/>
  <c r="MW36" i="7"/>
  <c r="NI36" i="7"/>
  <c r="NU36" i="7"/>
  <c r="OG36" i="7"/>
  <c r="OS36" i="7"/>
  <c r="PE36" i="7"/>
  <c r="HV36" i="7"/>
  <c r="IH36" i="7"/>
  <c r="IT36" i="7"/>
  <c r="JF36" i="7"/>
  <c r="JR36" i="7"/>
  <c r="KD36" i="7"/>
  <c r="KP36" i="7"/>
  <c r="LB36" i="7"/>
  <c r="LN36" i="7"/>
  <c r="LZ36" i="7"/>
  <c r="ML36" i="7"/>
  <c r="MX36" i="7"/>
  <c r="NJ36" i="7"/>
  <c r="NV36" i="7"/>
  <c r="OH36" i="7"/>
  <c r="OT36" i="7"/>
  <c r="PF36" i="7"/>
  <c r="HW36" i="7"/>
  <c r="II36" i="7"/>
  <c r="IU36" i="7"/>
  <c r="JG36" i="7"/>
  <c r="JS36" i="7"/>
  <c r="KE36" i="7"/>
  <c r="KQ36" i="7"/>
  <c r="LC36" i="7"/>
  <c r="LO36" i="7"/>
  <c r="MA36" i="7"/>
  <c r="MM36" i="7"/>
  <c r="MY36" i="7"/>
  <c r="NK36" i="7"/>
  <c r="NW36" i="7"/>
  <c r="OI36" i="7"/>
  <c r="OU36" i="7"/>
  <c r="PG36" i="7"/>
  <c r="HX36" i="7"/>
  <c r="IJ36" i="7"/>
  <c r="IV36" i="7"/>
  <c r="JH36" i="7"/>
  <c r="JT36" i="7"/>
  <c r="KF36" i="7"/>
  <c r="KR36" i="7"/>
  <c r="LD36" i="7"/>
  <c r="LP36" i="7"/>
  <c r="MB36" i="7"/>
  <c r="MN36" i="7"/>
  <c r="MZ36" i="7"/>
  <c r="NL36" i="7"/>
  <c r="NX36" i="7"/>
  <c r="OJ36" i="7"/>
  <c r="OV36" i="7"/>
  <c r="PH36" i="7"/>
  <c r="HY36" i="7"/>
  <c r="IK36" i="7"/>
  <c r="IW36" i="7"/>
  <c r="JI36" i="7"/>
  <c r="JU36" i="7"/>
  <c r="KG36" i="7"/>
  <c r="KS36" i="7"/>
  <c r="LE36" i="7"/>
  <c r="LQ36" i="7"/>
  <c r="MC36" i="7"/>
  <c r="MO36" i="7"/>
  <c r="NA36" i="7"/>
  <c r="NM36" i="7"/>
  <c r="NY36" i="7"/>
  <c r="OK36" i="7"/>
  <c r="OW36" i="7"/>
  <c r="PI36" i="7"/>
  <c r="HZ36" i="7"/>
  <c r="IL36" i="7"/>
  <c r="IX36" i="7"/>
  <c r="JJ36" i="7"/>
  <c r="JV36" i="7"/>
  <c r="KH36" i="7"/>
  <c r="KT36" i="7"/>
  <c r="LF36" i="7"/>
  <c r="LR36" i="7"/>
  <c r="MD36" i="7"/>
  <c r="MP36" i="7"/>
  <c r="NB36" i="7"/>
  <c r="NN36" i="7"/>
  <c r="NZ36" i="7"/>
  <c r="OL36" i="7"/>
  <c r="OX36" i="7"/>
  <c r="IA36" i="7"/>
  <c r="IM36" i="7"/>
  <c r="IY36" i="7"/>
  <c r="JK36" i="7"/>
  <c r="JW36" i="7"/>
  <c r="KI36" i="7"/>
  <c r="KU36" i="7"/>
  <c r="LG36" i="7"/>
  <c r="LS36" i="7"/>
  <c r="ME36" i="7"/>
  <c r="MQ36" i="7"/>
  <c r="NC36" i="7"/>
  <c r="NO36" i="7"/>
  <c r="OA36" i="7"/>
  <c r="OM36" i="7"/>
  <c r="OY36" i="7"/>
  <c r="HR36" i="7"/>
  <c r="ID36" i="7"/>
  <c r="IP36" i="7"/>
  <c r="JB36" i="7"/>
  <c r="JN36" i="7"/>
  <c r="JZ36" i="7"/>
  <c r="KL36" i="7"/>
  <c r="KX36" i="7"/>
  <c r="LJ36" i="7"/>
  <c r="LV36" i="7"/>
  <c r="MH36" i="7"/>
  <c r="MT36" i="7"/>
  <c r="NF36" i="7"/>
  <c r="NR36" i="7"/>
  <c r="OD36" i="7"/>
  <c r="OP36" i="7"/>
  <c r="PB36" i="7"/>
  <c r="JA36" i="7"/>
  <c r="LU36" i="7"/>
  <c r="OO36" i="7"/>
  <c r="JL36" i="7"/>
  <c r="MF36" i="7"/>
  <c r="OZ36" i="7"/>
  <c r="JM36" i="7"/>
  <c r="MG36" i="7"/>
  <c r="PA36" i="7"/>
  <c r="JX36" i="7"/>
  <c r="MR36" i="7"/>
  <c r="JY36" i="7"/>
  <c r="MS36" i="7"/>
  <c r="KJ36" i="7"/>
  <c r="ND36" i="7"/>
  <c r="KK36" i="7"/>
  <c r="NE36" i="7"/>
  <c r="IB36" i="7"/>
  <c r="KV36" i="7"/>
  <c r="NP36" i="7"/>
  <c r="IO36" i="7"/>
  <c r="LI36" i="7"/>
  <c r="OC36" i="7"/>
  <c r="IZ36" i="7"/>
  <c r="LT36" i="7"/>
  <c r="ON36" i="7"/>
  <c r="IC36" i="7"/>
  <c r="IN36" i="7"/>
  <c r="KW36" i="7"/>
  <c r="LH36" i="7"/>
  <c r="NQ36" i="7"/>
  <c r="OB36" i="7"/>
  <c r="IC24" i="7"/>
  <c r="IO24" i="7"/>
  <c r="JA24" i="7"/>
  <c r="JM24" i="7"/>
  <c r="JY24" i="7"/>
  <c r="KK24" i="7"/>
  <c r="KW24" i="7"/>
  <c r="LI24" i="7"/>
  <c r="LU24" i="7"/>
  <c r="MG24" i="7"/>
  <c r="MS24" i="7"/>
  <c r="NE24" i="7"/>
  <c r="NQ24" i="7"/>
  <c r="OC24" i="7"/>
  <c r="OO24" i="7"/>
  <c r="PA24" i="7"/>
  <c r="HR24" i="7"/>
  <c r="ID24" i="7"/>
  <c r="IP24" i="7"/>
  <c r="JB24" i="7"/>
  <c r="JN24" i="7"/>
  <c r="JZ24" i="7"/>
  <c r="KL24" i="7"/>
  <c r="KX24" i="7"/>
  <c r="LJ24" i="7"/>
  <c r="LV24" i="7"/>
  <c r="MH24" i="7"/>
  <c r="MT24" i="7"/>
  <c r="NF24" i="7"/>
  <c r="NR24" i="7"/>
  <c r="OD24" i="7"/>
  <c r="OP24" i="7"/>
  <c r="PB24" i="7"/>
  <c r="HS24" i="7"/>
  <c r="IE24" i="7"/>
  <c r="IQ24" i="7"/>
  <c r="JC24" i="7"/>
  <c r="JO24" i="7"/>
  <c r="KA24" i="7"/>
  <c r="KM24" i="7"/>
  <c r="KY24" i="7"/>
  <c r="LK24" i="7"/>
  <c r="LW24" i="7"/>
  <c r="MI24" i="7"/>
  <c r="MU24" i="7"/>
  <c r="NG24" i="7"/>
  <c r="NS24" i="7"/>
  <c r="OE24" i="7"/>
  <c r="OQ24" i="7"/>
  <c r="PC24" i="7"/>
  <c r="HT24" i="7"/>
  <c r="IF24" i="7"/>
  <c r="IR24" i="7"/>
  <c r="JD24" i="7"/>
  <c r="JP24" i="7"/>
  <c r="KB24" i="7"/>
  <c r="KN24" i="7"/>
  <c r="KZ24" i="7"/>
  <c r="LL24" i="7"/>
  <c r="LX24" i="7"/>
  <c r="MJ24" i="7"/>
  <c r="MV24" i="7"/>
  <c r="NH24" i="7"/>
  <c r="NT24" i="7"/>
  <c r="OF24" i="7"/>
  <c r="OR24" i="7"/>
  <c r="PD24" i="7"/>
  <c r="HU24" i="7"/>
  <c r="IG24" i="7"/>
  <c r="IS24" i="7"/>
  <c r="JE24" i="7"/>
  <c r="JQ24" i="7"/>
  <c r="KC24" i="7"/>
  <c r="KO24" i="7"/>
  <c r="LA24" i="7"/>
  <c r="LM24" i="7"/>
  <c r="LY24" i="7"/>
  <c r="MK24" i="7"/>
  <c r="MW24" i="7"/>
  <c r="NI24" i="7"/>
  <c r="NU24" i="7"/>
  <c r="OG24" i="7"/>
  <c r="OS24" i="7"/>
  <c r="PE24" i="7"/>
  <c r="HV24" i="7"/>
  <c r="IH24" i="7"/>
  <c r="IT24" i="7"/>
  <c r="JF24" i="7"/>
  <c r="JR24" i="7"/>
  <c r="KD24" i="7"/>
  <c r="KP24" i="7"/>
  <c r="LB24" i="7"/>
  <c r="LN24" i="7"/>
  <c r="LZ24" i="7"/>
  <c r="ML24" i="7"/>
  <c r="MX24" i="7"/>
  <c r="NJ24" i="7"/>
  <c r="NV24" i="7"/>
  <c r="OH24" i="7"/>
  <c r="OT24" i="7"/>
  <c r="PF24" i="7"/>
  <c r="HX24" i="7"/>
  <c r="IJ24" i="7"/>
  <c r="IV24" i="7"/>
  <c r="JH24" i="7"/>
  <c r="JT24" i="7"/>
  <c r="KF24" i="7"/>
  <c r="HY24" i="7"/>
  <c r="IK24" i="7"/>
  <c r="IW24" i="7"/>
  <c r="JI24" i="7"/>
  <c r="JU24" i="7"/>
  <c r="KG24" i="7"/>
  <c r="KS24" i="7"/>
  <c r="LE24" i="7"/>
  <c r="LQ24" i="7"/>
  <c r="MC24" i="7"/>
  <c r="MO24" i="7"/>
  <c r="NA24" i="7"/>
  <c r="NM24" i="7"/>
  <c r="NY24" i="7"/>
  <c r="OK24" i="7"/>
  <c r="OW24" i="7"/>
  <c r="PI24" i="7"/>
  <c r="IM24" i="7"/>
  <c r="JW24" i="7"/>
  <c r="LD24" i="7"/>
  <c r="ME24" i="7"/>
  <c r="NK24" i="7"/>
  <c r="OL24" i="7"/>
  <c r="IN24" i="7"/>
  <c r="JX24" i="7"/>
  <c r="LF24" i="7"/>
  <c r="MF24" i="7"/>
  <c r="NL24" i="7"/>
  <c r="OM24" i="7"/>
  <c r="IU24" i="7"/>
  <c r="KE24" i="7"/>
  <c r="LG24" i="7"/>
  <c r="MM24" i="7"/>
  <c r="NN24" i="7"/>
  <c r="ON24" i="7"/>
  <c r="IX24" i="7"/>
  <c r="KH24" i="7"/>
  <c r="LH24" i="7"/>
  <c r="MN24" i="7"/>
  <c r="IY24" i="7"/>
  <c r="KI24" i="7"/>
  <c r="LO24" i="7"/>
  <c r="MP24" i="7"/>
  <c r="NP24" i="7"/>
  <c r="OV24" i="7"/>
  <c r="IZ24" i="7"/>
  <c r="KJ24" i="7"/>
  <c r="LP24" i="7"/>
  <c r="MQ24" i="7"/>
  <c r="NW24" i="7"/>
  <c r="OX24" i="7"/>
  <c r="HW24" i="7"/>
  <c r="JG24" i="7"/>
  <c r="KQ24" i="7"/>
  <c r="LR24" i="7"/>
  <c r="MR24" i="7"/>
  <c r="NX24" i="7"/>
  <c r="OY24" i="7"/>
  <c r="II24" i="7"/>
  <c r="JS24" i="7"/>
  <c r="KV24" i="7"/>
  <c r="MB24" i="7"/>
  <c r="NC24" i="7"/>
  <c r="OI24" i="7"/>
  <c r="IL24" i="7"/>
  <c r="JV24" i="7"/>
  <c r="LC24" i="7"/>
  <c r="MD24" i="7"/>
  <c r="ND24" i="7"/>
  <c r="OJ24" i="7"/>
  <c r="JL24" i="7"/>
  <c r="OA24" i="7"/>
  <c r="KR24" i="7"/>
  <c r="OB24" i="7"/>
  <c r="KT24" i="7"/>
  <c r="OU24" i="7"/>
  <c r="KU24" i="7"/>
  <c r="OZ24" i="7"/>
  <c r="LS24" i="7"/>
  <c r="PG24" i="7"/>
  <c r="LT24" i="7"/>
  <c r="PH24" i="7"/>
  <c r="MA24" i="7"/>
  <c r="HZ24" i="7"/>
  <c r="MY24" i="7"/>
  <c r="IA24" i="7"/>
  <c r="MZ24" i="7"/>
  <c r="JJ24" i="7"/>
  <c r="NO24" i="7"/>
  <c r="JK24" i="7"/>
  <c r="NZ24" i="7"/>
  <c r="IB24" i="7"/>
  <c r="NB24" i="7"/>
  <c r="HV95" i="7"/>
  <c r="IH95" i="7"/>
  <c r="IT95" i="7"/>
  <c r="JF95" i="7"/>
  <c r="JR95" i="7"/>
  <c r="KD95" i="7"/>
  <c r="KP95" i="7"/>
  <c r="LB95" i="7"/>
  <c r="LN95" i="7"/>
  <c r="LZ95" i="7"/>
  <c r="ML95" i="7"/>
  <c r="MX95" i="7"/>
  <c r="NJ95" i="7"/>
  <c r="NV95" i="7"/>
  <c r="OH95" i="7"/>
  <c r="OT95" i="7"/>
  <c r="PF95" i="7"/>
  <c r="HW95" i="7"/>
  <c r="II95" i="7"/>
  <c r="IU95" i="7"/>
  <c r="JG95" i="7"/>
  <c r="JS95" i="7"/>
  <c r="KE95" i="7"/>
  <c r="KQ95" i="7"/>
  <c r="LC95" i="7"/>
  <c r="LO95" i="7"/>
  <c r="MA95" i="7"/>
  <c r="MM95" i="7"/>
  <c r="MY95" i="7"/>
  <c r="NK95" i="7"/>
  <c r="NW95" i="7"/>
  <c r="OI95" i="7"/>
  <c r="OU95" i="7"/>
  <c r="PG95" i="7"/>
  <c r="HX95" i="7"/>
  <c r="IJ95" i="7"/>
  <c r="IV95" i="7"/>
  <c r="JH95" i="7"/>
  <c r="JT95" i="7"/>
  <c r="KF95" i="7"/>
  <c r="KR95" i="7"/>
  <c r="LD95" i="7"/>
  <c r="LP95" i="7"/>
  <c r="MB95" i="7"/>
  <c r="MN95" i="7"/>
  <c r="MZ95" i="7"/>
  <c r="NL95" i="7"/>
  <c r="NX95" i="7"/>
  <c r="OJ95" i="7"/>
  <c r="OV95" i="7"/>
  <c r="PH95" i="7"/>
  <c r="HY95" i="7"/>
  <c r="IK95" i="7"/>
  <c r="IW95" i="7"/>
  <c r="JI95" i="7"/>
  <c r="JU95" i="7"/>
  <c r="KG95" i="7"/>
  <c r="KS95" i="7"/>
  <c r="LE95" i="7"/>
  <c r="LQ95" i="7"/>
  <c r="MC95" i="7"/>
  <c r="MO95" i="7"/>
  <c r="NA95" i="7"/>
  <c r="NM95" i="7"/>
  <c r="NY95" i="7"/>
  <c r="OK95" i="7"/>
  <c r="OW95" i="7"/>
  <c r="PI95" i="7"/>
  <c r="HZ95" i="7"/>
  <c r="IL95" i="7"/>
  <c r="IX95" i="7"/>
  <c r="JJ95" i="7"/>
  <c r="JV95" i="7"/>
  <c r="KH95" i="7"/>
  <c r="KT95" i="7"/>
  <c r="LF95" i="7"/>
  <c r="LR95" i="7"/>
  <c r="MD95" i="7"/>
  <c r="MP95" i="7"/>
  <c r="NB95" i="7"/>
  <c r="NN95" i="7"/>
  <c r="NZ95" i="7"/>
  <c r="OL95" i="7"/>
  <c r="OX95" i="7"/>
  <c r="IA95" i="7"/>
  <c r="IM95" i="7"/>
  <c r="IY95" i="7"/>
  <c r="JK95" i="7"/>
  <c r="JW95" i="7"/>
  <c r="KI95" i="7"/>
  <c r="KU95" i="7"/>
  <c r="LG95" i="7"/>
  <c r="LS95" i="7"/>
  <c r="ME95" i="7"/>
  <c r="MQ95" i="7"/>
  <c r="NC95" i="7"/>
  <c r="NO95" i="7"/>
  <c r="OA95" i="7"/>
  <c r="OM95" i="7"/>
  <c r="OY95" i="7"/>
  <c r="IB95" i="7"/>
  <c r="IN95" i="7"/>
  <c r="IZ95" i="7"/>
  <c r="JL95" i="7"/>
  <c r="JX95" i="7"/>
  <c r="KJ95" i="7"/>
  <c r="KV95" i="7"/>
  <c r="LH95" i="7"/>
  <c r="LT95" i="7"/>
  <c r="MF95" i="7"/>
  <c r="MR95" i="7"/>
  <c r="ND95" i="7"/>
  <c r="NP95" i="7"/>
  <c r="OB95" i="7"/>
  <c r="ON95" i="7"/>
  <c r="OZ95" i="7"/>
  <c r="IC95" i="7"/>
  <c r="IO95" i="7"/>
  <c r="JA95" i="7"/>
  <c r="JM95" i="7"/>
  <c r="JY95" i="7"/>
  <c r="KK95" i="7"/>
  <c r="KW95" i="7"/>
  <c r="LI95" i="7"/>
  <c r="LU95" i="7"/>
  <c r="MG95" i="7"/>
  <c r="MS95" i="7"/>
  <c r="NE95" i="7"/>
  <c r="NQ95" i="7"/>
  <c r="OC95" i="7"/>
  <c r="OO95" i="7"/>
  <c r="PA95" i="7"/>
  <c r="HR95" i="7"/>
  <c r="ID95" i="7"/>
  <c r="IP95" i="7"/>
  <c r="JB95" i="7"/>
  <c r="JN95" i="7"/>
  <c r="JZ95" i="7"/>
  <c r="KL95" i="7"/>
  <c r="KX95" i="7"/>
  <c r="LJ95" i="7"/>
  <c r="LV95" i="7"/>
  <c r="MH95" i="7"/>
  <c r="MT95" i="7"/>
  <c r="NF95" i="7"/>
  <c r="NR95" i="7"/>
  <c r="OD95" i="7"/>
  <c r="OP95" i="7"/>
  <c r="PB95" i="7"/>
  <c r="HS95" i="7"/>
  <c r="IE95" i="7"/>
  <c r="IQ95" i="7"/>
  <c r="JC95" i="7"/>
  <c r="JO95" i="7"/>
  <c r="KA95" i="7"/>
  <c r="KM95" i="7"/>
  <c r="KY95" i="7"/>
  <c r="LK95" i="7"/>
  <c r="LW95" i="7"/>
  <c r="MI95" i="7"/>
  <c r="MU95" i="7"/>
  <c r="NG95" i="7"/>
  <c r="NS95" i="7"/>
  <c r="OE95" i="7"/>
  <c r="OQ95" i="7"/>
  <c r="PC95" i="7"/>
  <c r="HT95" i="7"/>
  <c r="IF95" i="7"/>
  <c r="IR95" i="7"/>
  <c r="JD95" i="7"/>
  <c r="JP95" i="7"/>
  <c r="KB95" i="7"/>
  <c r="KN95" i="7"/>
  <c r="KZ95" i="7"/>
  <c r="LL95" i="7"/>
  <c r="LX95" i="7"/>
  <c r="MJ95" i="7"/>
  <c r="MV95" i="7"/>
  <c r="NH95" i="7"/>
  <c r="NT95" i="7"/>
  <c r="OF95" i="7"/>
  <c r="OR95" i="7"/>
  <c r="PD95" i="7"/>
  <c r="JQ95" i="7"/>
  <c r="PE95" i="7"/>
  <c r="KC95" i="7"/>
  <c r="KO95" i="7"/>
  <c r="LA95" i="7"/>
  <c r="LM95" i="7"/>
  <c r="LY95" i="7"/>
  <c r="JE95" i="7"/>
  <c r="MK95" i="7"/>
  <c r="MW95" i="7"/>
  <c r="HU95" i="7"/>
  <c r="NI95" i="7"/>
  <c r="IG95" i="7"/>
  <c r="NU95" i="7"/>
  <c r="IS95" i="7"/>
  <c r="OG95" i="7"/>
  <c r="OS95" i="7"/>
  <c r="HW83" i="7"/>
  <c r="II83" i="7"/>
  <c r="IU83" i="7"/>
  <c r="JG83" i="7"/>
  <c r="JS83" i="7"/>
  <c r="KE83" i="7"/>
  <c r="KQ83" i="7"/>
  <c r="LC83" i="7"/>
  <c r="LO83" i="7"/>
  <c r="MA83" i="7"/>
  <c r="MM83" i="7"/>
  <c r="MY83" i="7"/>
  <c r="NK83" i="7"/>
  <c r="NW83" i="7"/>
  <c r="OI83" i="7"/>
  <c r="OU83" i="7"/>
  <c r="PG83" i="7"/>
  <c r="HX83" i="7"/>
  <c r="IJ83" i="7"/>
  <c r="IV83" i="7"/>
  <c r="JH83" i="7"/>
  <c r="JT83" i="7"/>
  <c r="KF83" i="7"/>
  <c r="KR83" i="7"/>
  <c r="LD83" i="7"/>
  <c r="LP83" i="7"/>
  <c r="MB83" i="7"/>
  <c r="MN83" i="7"/>
  <c r="MZ83" i="7"/>
  <c r="NL83" i="7"/>
  <c r="NX83" i="7"/>
  <c r="OJ83" i="7"/>
  <c r="OV83" i="7"/>
  <c r="PH83" i="7"/>
  <c r="HY83" i="7"/>
  <c r="IK83" i="7"/>
  <c r="IW83" i="7"/>
  <c r="JI83" i="7"/>
  <c r="JU83" i="7"/>
  <c r="KG83" i="7"/>
  <c r="KS83" i="7"/>
  <c r="LE83" i="7"/>
  <c r="LQ83" i="7"/>
  <c r="MC83" i="7"/>
  <c r="MO83" i="7"/>
  <c r="NA83" i="7"/>
  <c r="NM83" i="7"/>
  <c r="NY83" i="7"/>
  <c r="OK83" i="7"/>
  <c r="OW83" i="7"/>
  <c r="PI83" i="7"/>
  <c r="HZ83" i="7"/>
  <c r="IL83" i="7"/>
  <c r="IX83" i="7"/>
  <c r="JJ83" i="7"/>
  <c r="JV83" i="7"/>
  <c r="KH83" i="7"/>
  <c r="KT83" i="7"/>
  <c r="LF83" i="7"/>
  <c r="LR83" i="7"/>
  <c r="MD83" i="7"/>
  <c r="MP83" i="7"/>
  <c r="NB83" i="7"/>
  <c r="NN83" i="7"/>
  <c r="NZ83" i="7"/>
  <c r="OL83" i="7"/>
  <c r="OX83" i="7"/>
  <c r="IA83" i="7"/>
  <c r="IM83" i="7"/>
  <c r="IY83" i="7"/>
  <c r="JK83" i="7"/>
  <c r="JW83" i="7"/>
  <c r="KI83" i="7"/>
  <c r="KU83" i="7"/>
  <c r="LG83" i="7"/>
  <c r="LS83" i="7"/>
  <c r="ME83" i="7"/>
  <c r="MQ83" i="7"/>
  <c r="NC83" i="7"/>
  <c r="NO83" i="7"/>
  <c r="OA83" i="7"/>
  <c r="OM83" i="7"/>
  <c r="OY83" i="7"/>
  <c r="IB83" i="7"/>
  <c r="IN83" i="7"/>
  <c r="IZ83" i="7"/>
  <c r="JL83" i="7"/>
  <c r="JX83" i="7"/>
  <c r="KJ83" i="7"/>
  <c r="KV83" i="7"/>
  <c r="LH83" i="7"/>
  <c r="LT83" i="7"/>
  <c r="MF83" i="7"/>
  <c r="MR83" i="7"/>
  <c r="ND83" i="7"/>
  <c r="NP83" i="7"/>
  <c r="OB83" i="7"/>
  <c r="ON83" i="7"/>
  <c r="OZ83" i="7"/>
  <c r="IC83" i="7"/>
  <c r="IO83" i="7"/>
  <c r="JA83" i="7"/>
  <c r="JM83" i="7"/>
  <c r="JY83" i="7"/>
  <c r="KK83" i="7"/>
  <c r="KW83" i="7"/>
  <c r="LI83" i="7"/>
  <c r="LU83" i="7"/>
  <c r="MG83" i="7"/>
  <c r="MS83" i="7"/>
  <c r="NE83" i="7"/>
  <c r="NQ83" i="7"/>
  <c r="OC83" i="7"/>
  <c r="OO83" i="7"/>
  <c r="PA83" i="7"/>
  <c r="HR83" i="7"/>
  <c r="ID83" i="7"/>
  <c r="IP83" i="7"/>
  <c r="JB83" i="7"/>
  <c r="JN83" i="7"/>
  <c r="JZ83" i="7"/>
  <c r="KL83" i="7"/>
  <c r="KX83" i="7"/>
  <c r="LJ83" i="7"/>
  <c r="LV83" i="7"/>
  <c r="MH83" i="7"/>
  <c r="MT83" i="7"/>
  <c r="NF83" i="7"/>
  <c r="NR83" i="7"/>
  <c r="OD83" i="7"/>
  <c r="OP83" i="7"/>
  <c r="PB83" i="7"/>
  <c r="HS83" i="7"/>
  <c r="IE83" i="7"/>
  <c r="IQ83" i="7"/>
  <c r="JC83" i="7"/>
  <c r="JO83" i="7"/>
  <c r="KA83" i="7"/>
  <c r="KM83" i="7"/>
  <c r="KY83" i="7"/>
  <c r="LK83" i="7"/>
  <c r="LW83" i="7"/>
  <c r="MI83" i="7"/>
  <c r="MU83" i="7"/>
  <c r="NG83" i="7"/>
  <c r="NS83" i="7"/>
  <c r="OE83" i="7"/>
  <c r="OQ83" i="7"/>
  <c r="PC83" i="7"/>
  <c r="HT83" i="7"/>
  <c r="IF83" i="7"/>
  <c r="IR83" i="7"/>
  <c r="JD83" i="7"/>
  <c r="JP83" i="7"/>
  <c r="KB83" i="7"/>
  <c r="KN83" i="7"/>
  <c r="KZ83" i="7"/>
  <c r="LL83" i="7"/>
  <c r="LX83" i="7"/>
  <c r="MJ83" i="7"/>
  <c r="MV83" i="7"/>
  <c r="NH83" i="7"/>
  <c r="NT83" i="7"/>
  <c r="OF83" i="7"/>
  <c r="OR83" i="7"/>
  <c r="PD83" i="7"/>
  <c r="HU83" i="7"/>
  <c r="IG83" i="7"/>
  <c r="IS83" i="7"/>
  <c r="JE83" i="7"/>
  <c r="JQ83" i="7"/>
  <c r="KC83" i="7"/>
  <c r="KO83" i="7"/>
  <c r="LA83" i="7"/>
  <c r="LM83" i="7"/>
  <c r="LY83" i="7"/>
  <c r="MK83" i="7"/>
  <c r="MW83" i="7"/>
  <c r="NI83" i="7"/>
  <c r="NU83" i="7"/>
  <c r="OG83" i="7"/>
  <c r="OS83" i="7"/>
  <c r="PE83" i="7"/>
  <c r="IT83" i="7"/>
  <c r="OH83" i="7"/>
  <c r="JF83" i="7"/>
  <c r="OT83" i="7"/>
  <c r="JR83" i="7"/>
  <c r="PF83" i="7"/>
  <c r="KD83" i="7"/>
  <c r="KP83" i="7"/>
  <c r="LB83" i="7"/>
  <c r="LN83" i="7"/>
  <c r="LZ83" i="7"/>
  <c r="ML83" i="7"/>
  <c r="MX83" i="7"/>
  <c r="HV83" i="7"/>
  <c r="NJ83" i="7"/>
  <c r="NV83" i="7"/>
  <c r="IH83" i="7"/>
  <c r="HX71" i="7"/>
  <c r="IJ71" i="7"/>
  <c r="IV71" i="7"/>
  <c r="JH71" i="7"/>
  <c r="JT71" i="7"/>
  <c r="KF71" i="7"/>
  <c r="KR71" i="7"/>
  <c r="LD71" i="7"/>
  <c r="LP71" i="7"/>
  <c r="MB71" i="7"/>
  <c r="MN71" i="7"/>
  <c r="MZ71" i="7"/>
  <c r="NL71" i="7"/>
  <c r="NX71" i="7"/>
  <c r="OJ71" i="7"/>
  <c r="OV71" i="7"/>
  <c r="PH71" i="7"/>
  <c r="HY71" i="7"/>
  <c r="IK71" i="7"/>
  <c r="IW71" i="7"/>
  <c r="JI71" i="7"/>
  <c r="JU71" i="7"/>
  <c r="KG71" i="7"/>
  <c r="KS71" i="7"/>
  <c r="LE71" i="7"/>
  <c r="LQ71" i="7"/>
  <c r="MC71" i="7"/>
  <c r="MO71" i="7"/>
  <c r="NA71" i="7"/>
  <c r="NM71" i="7"/>
  <c r="NY71" i="7"/>
  <c r="OK71" i="7"/>
  <c r="OW71" i="7"/>
  <c r="PI71" i="7"/>
  <c r="HZ71" i="7"/>
  <c r="IL71" i="7"/>
  <c r="IX71" i="7"/>
  <c r="JJ71" i="7"/>
  <c r="JV71" i="7"/>
  <c r="KH71" i="7"/>
  <c r="KT71" i="7"/>
  <c r="LF71" i="7"/>
  <c r="LR71" i="7"/>
  <c r="MD71" i="7"/>
  <c r="MP71" i="7"/>
  <c r="NB71" i="7"/>
  <c r="NN71" i="7"/>
  <c r="NZ71" i="7"/>
  <c r="OL71" i="7"/>
  <c r="OX71" i="7"/>
  <c r="IA71" i="7"/>
  <c r="IM71" i="7"/>
  <c r="IY71" i="7"/>
  <c r="JK71" i="7"/>
  <c r="JW71" i="7"/>
  <c r="KI71" i="7"/>
  <c r="KU71" i="7"/>
  <c r="LG71" i="7"/>
  <c r="LS71" i="7"/>
  <c r="ME71" i="7"/>
  <c r="MQ71" i="7"/>
  <c r="NC71" i="7"/>
  <c r="NO71" i="7"/>
  <c r="OA71" i="7"/>
  <c r="OM71" i="7"/>
  <c r="OY71" i="7"/>
  <c r="IB71" i="7"/>
  <c r="IN71" i="7"/>
  <c r="IZ71" i="7"/>
  <c r="JL71" i="7"/>
  <c r="JX71" i="7"/>
  <c r="KJ71" i="7"/>
  <c r="KV71" i="7"/>
  <c r="LH71" i="7"/>
  <c r="LT71" i="7"/>
  <c r="MF71" i="7"/>
  <c r="MR71" i="7"/>
  <c r="ND71" i="7"/>
  <c r="NP71" i="7"/>
  <c r="OB71" i="7"/>
  <c r="ON71" i="7"/>
  <c r="OZ71" i="7"/>
  <c r="IC71" i="7"/>
  <c r="IO71" i="7"/>
  <c r="JA71" i="7"/>
  <c r="JM71" i="7"/>
  <c r="JY71" i="7"/>
  <c r="KK71" i="7"/>
  <c r="KW71" i="7"/>
  <c r="LI71" i="7"/>
  <c r="LU71" i="7"/>
  <c r="MG71" i="7"/>
  <c r="MS71" i="7"/>
  <c r="NE71" i="7"/>
  <c r="NQ71" i="7"/>
  <c r="OC71" i="7"/>
  <c r="OO71" i="7"/>
  <c r="PA71" i="7"/>
  <c r="HR71" i="7"/>
  <c r="ID71" i="7"/>
  <c r="IP71" i="7"/>
  <c r="JB71" i="7"/>
  <c r="JN71" i="7"/>
  <c r="JZ71" i="7"/>
  <c r="KL71" i="7"/>
  <c r="KX71" i="7"/>
  <c r="LJ71" i="7"/>
  <c r="LV71" i="7"/>
  <c r="MH71" i="7"/>
  <c r="MT71" i="7"/>
  <c r="NF71" i="7"/>
  <c r="NR71" i="7"/>
  <c r="OD71" i="7"/>
  <c r="OP71" i="7"/>
  <c r="PB71" i="7"/>
  <c r="HS71" i="7"/>
  <c r="IE71" i="7"/>
  <c r="IQ71" i="7"/>
  <c r="JC71" i="7"/>
  <c r="JO71" i="7"/>
  <c r="KA71" i="7"/>
  <c r="KM71" i="7"/>
  <c r="KY71" i="7"/>
  <c r="LK71" i="7"/>
  <c r="LW71" i="7"/>
  <c r="MI71" i="7"/>
  <c r="MU71" i="7"/>
  <c r="NG71" i="7"/>
  <c r="NS71" i="7"/>
  <c r="OE71" i="7"/>
  <c r="OQ71" i="7"/>
  <c r="PC71" i="7"/>
  <c r="HT71" i="7"/>
  <c r="IF71" i="7"/>
  <c r="IR71" i="7"/>
  <c r="JD71" i="7"/>
  <c r="JP71" i="7"/>
  <c r="KB71" i="7"/>
  <c r="KN71" i="7"/>
  <c r="KZ71" i="7"/>
  <c r="LL71" i="7"/>
  <c r="LX71" i="7"/>
  <c r="MJ71" i="7"/>
  <c r="MV71" i="7"/>
  <c r="NH71" i="7"/>
  <c r="NT71" i="7"/>
  <c r="OF71" i="7"/>
  <c r="OR71" i="7"/>
  <c r="PD71" i="7"/>
  <c r="HU71" i="7"/>
  <c r="IG71" i="7"/>
  <c r="IS71" i="7"/>
  <c r="JE71" i="7"/>
  <c r="JQ71" i="7"/>
  <c r="KC71" i="7"/>
  <c r="KO71" i="7"/>
  <c r="LA71" i="7"/>
  <c r="LM71" i="7"/>
  <c r="LY71" i="7"/>
  <c r="MK71" i="7"/>
  <c r="MW71" i="7"/>
  <c r="NI71" i="7"/>
  <c r="NU71" i="7"/>
  <c r="OG71" i="7"/>
  <c r="OS71" i="7"/>
  <c r="PE71" i="7"/>
  <c r="HV71" i="7"/>
  <c r="IH71" i="7"/>
  <c r="IT71" i="7"/>
  <c r="JF71" i="7"/>
  <c r="JR71" i="7"/>
  <c r="KD71" i="7"/>
  <c r="KP71" i="7"/>
  <c r="LB71" i="7"/>
  <c r="LN71" i="7"/>
  <c r="LZ71" i="7"/>
  <c r="ML71" i="7"/>
  <c r="MX71" i="7"/>
  <c r="NJ71" i="7"/>
  <c r="NV71" i="7"/>
  <c r="OH71" i="7"/>
  <c r="OT71" i="7"/>
  <c r="PF71" i="7"/>
  <c r="JG71" i="7"/>
  <c r="OU71" i="7"/>
  <c r="JS71" i="7"/>
  <c r="PG71" i="7"/>
  <c r="KE71" i="7"/>
  <c r="KQ71" i="7"/>
  <c r="LC71" i="7"/>
  <c r="LO71" i="7"/>
  <c r="MA71" i="7"/>
  <c r="MM71" i="7"/>
  <c r="MY71" i="7"/>
  <c r="HW71" i="7"/>
  <c r="NK71" i="7"/>
  <c r="II71" i="7"/>
  <c r="NW71" i="7"/>
  <c r="IU71" i="7"/>
  <c r="OI71" i="7"/>
  <c r="HZ59" i="7"/>
  <c r="IL59" i="7"/>
  <c r="IX59" i="7"/>
  <c r="JJ59" i="7"/>
  <c r="JV59" i="7"/>
  <c r="KH59" i="7"/>
  <c r="KT59" i="7"/>
  <c r="LF59" i="7"/>
  <c r="LR59" i="7"/>
  <c r="MD59" i="7"/>
  <c r="MP59" i="7"/>
  <c r="NB59" i="7"/>
  <c r="NN59" i="7"/>
  <c r="NZ59" i="7"/>
  <c r="OL59" i="7"/>
  <c r="OX59" i="7"/>
  <c r="IA59" i="7"/>
  <c r="IM59" i="7"/>
  <c r="IY59" i="7"/>
  <c r="JK59" i="7"/>
  <c r="JW59" i="7"/>
  <c r="KI59" i="7"/>
  <c r="KU59" i="7"/>
  <c r="LG59" i="7"/>
  <c r="LS59" i="7"/>
  <c r="ME59" i="7"/>
  <c r="MQ59" i="7"/>
  <c r="NC59" i="7"/>
  <c r="NO59" i="7"/>
  <c r="OA59" i="7"/>
  <c r="OM59" i="7"/>
  <c r="OY59" i="7"/>
  <c r="IB59" i="7"/>
  <c r="IN59" i="7"/>
  <c r="IZ59" i="7"/>
  <c r="JL59" i="7"/>
  <c r="JX59" i="7"/>
  <c r="KJ59" i="7"/>
  <c r="KV59" i="7"/>
  <c r="LH59" i="7"/>
  <c r="LT59" i="7"/>
  <c r="MF59" i="7"/>
  <c r="MR59" i="7"/>
  <c r="ND59" i="7"/>
  <c r="NP59" i="7"/>
  <c r="OB59" i="7"/>
  <c r="ON59" i="7"/>
  <c r="OZ59" i="7"/>
  <c r="IC59" i="7"/>
  <c r="IO59" i="7"/>
  <c r="JA59" i="7"/>
  <c r="JM59" i="7"/>
  <c r="JY59" i="7"/>
  <c r="KK59" i="7"/>
  <c r="KW59" i="7"/>
  <c r="LI59" i="7"/>
  <c r="LU59" i="7"/>
  <c r="MG59" i="7"/>
  <c r="MS59" i="7"/>
  <c r="NE59" i="7"/>
  <c r="NQ59" i="7"/>
  <c r="OC59" i="7"/>
  <c r="OO59" i="7"/>
  <c r="PA59" i="7"/>
  <c r="HR59" i="7"/>
  <c r="ID59" i="7"/>
  <c r="IP59" i="7"/>
  <c r="JB59" i="7"/>
  <c r="JN59" i="7"/>
  <c r="JZ59" i="7"/>
  <c r="KL59" i="7"/>
  <c r="KX59" i="7"/>
  <c r="LJ59" i="7"/>
  <c r="LV59" i="7"/>
  <c r="MH59" i="7"/>
  <c r="MT59" i="7"/>
  <c r="NF59" i="7"/>
  <c r="NR59" i="7"/>
  <c r="OD59" i="7"/>
  <c r="OP59" i="7"/>
  <c r="PB59" i="7"/>
  <c r="HS59" i="7"/>
  <c r="IE59" i="7"/>
  <c r="IQ59" i="7"/>
  <c r="JC59" i="7"/>
  <c r="JO59" i="7"/>
  <c r="KA59" i="7"/>
  <c r="KM59" i="7"/>
  <c r="KY59" i="7"/>
  <c r="LK59" i="7"/>
  <c r="LW59" i="7"/>
  <c r="MI59" i="7"/>
  <c r="MU59" i="7"/>
  <c r="NG59" i="7"/>
  <c r="NS59" i="7"/>
  <c r="OE59" i="7"/>
  <c r="OQ59" i="7"/>
  <c r="PC59" i="7"/>
  <c r="HT59" i="7"/>
  <c r="IF59" i="7"/>
  <c r="IR59" i="7"/>
  <c r="JD59" i="7"/>
  <c r="JP59" i="7"/>
  <c r="KB59" i="7"/>
  <c r="KN59" i="7"/>
  <c r="KZ59" i="7"/>
  <c r="LL59" i="7"/>
  <c r="LX59" i="7"/>
  <c r="MJ59" i="7"/>
  <c r="MV59" i="7"/>
  <c r="NH59" i="7"/>
  <c r="NT59" i="7"/>
  <c r="OF59" i="7"/>
  <c r="OR59" i="7"/>
  <c r="PD59" i="7"/>
  <c r="HU59" i="7"/>
  <c r="IG59" i="7"/>
  <c r="IS59" i="7"/>
  <c r="JE59" i="7"/>
  <c r="JQ59" i="7"/>
  <c r="KC59" i="7"/>
  <c r="KO59" i="7"/>
  <c r="LA59" i="7"/>
  <c r="LM59" i="7"/>
  <c r="LY59" i="7"/>
  <c r="MK59" i="7"/>
  <c r="MW59" i="7"/>
  <c r="NI59" i="7"/>
  <c r="NU59" i="7"/>
  <c r="OG59" i="7"/>
  <c r="OS59" i="7"/>
  <c r="PE59" i="7"/>
  <c r="HV59" i="7"/>
  <c r="IH59" i="7"/>
  <c r="IT59" i="7"/>
  <c r="JF59" i="7"/>
  <c r="JR59" i="7"/>
  <c r="KD59" i="7"/>
  <c r="KP59" i="7"/>
  <c r="LB59" i="7"/>
  <c r="LN59" i="7"/>
  <c r="LZ59" i="7"/>
  <c r="ML59" i="7"/>
  <c r="MX59" i="7"/>
  <c r="NJ59" i="7"/>
  <c r="NV59" i="7"/>
  <c r="OH59" i="7"/>
  <c r="OT59" i="7"/>
  <c r="PF59" i="7"/>
  <c r="HW59" i="7"/>
  <c r="II59" i="7"/>
  <c r="IU59" i="7"/>
  <c r="JG59" i="7"/>
  <c r="JS59" i="7"/>
  <c r="KE59" i="7"/>
  <c r="KQ59" i="7"/>
  <c r="LC59" i="7"/>
  <c r="LO59" i="7"/>
  <c r="MA59" i="7"/>
  <c r="MM59" i="7"/>
  <c r="MY59" i="7"/>
  <c r="NK59" i="7"/>
  <c r="NW59" i="7"/>
  <c r="OI59" i="7"/>
  <c r="OU59" i="7"/>
  <c r="PG59" i="7"/>
  <c r="HX59" i="7"/>
  <c r="IJ59" i="7"/>
  <c r="IV59" i="7"/>
  <c r="JH59" i="7"/>
  <c r="JT59" i="7"/>
  <c r="KF59" i="7"/>
  <c r="KR59" i="7"/>
  <c r="LD59" i="7"/>
  <c r="LP59" i="7"/>
  <c r="MB59" i="7"/>
  <c r="MN59" i="7"/>
  <c r="MZ59" i="7"/>
  <c r="NL59" i="7"/>
  <c r="NX59" i="7"/>
  <c r="OJ59" i="7"/>
  <c r="OV59" i="7"/>
  <c r="PH59" i="7"/>
  <c r="NA59" i="7"/>
  <c r="HY59" i="7"/>
  <c r="NM59" i="7"/>
  <c r="IK59" i="7"/>
  <c r="NY59" i="7"/>
  <c r="IW59" i="7"/>
  <c r="OK59" i="7"/>
  <c r="JI59" i="7"/>
  <c r="OW59" i="7"/>
  <c r="JU59" i="7"/>
  <c r="PI59" i="7"/>
  <c r="KG59" i="7"/>
  <c r="KS59" i="7"/>
  <c r="LE59" i="7"/>
  <c r="LQ59" i="7"/>
  <c r="MC59" i="7"/>
  <c r="MO59" i="7"/>
  <c r="HU47" i="7"/>
  <c r="IG47" i="7"/>
  <c r="IS47" i="7"/>
  <c r="JE47" i="7"/>
  <c r="JQ47" i="7"/>
  <c r="KC47" i="7"/>
  <c r="KO47" i="7"/>
  <c r="LA47" i="7"/>
  <c r="LM47" i="7"/>
  <c r="LY47" i="7"/>
  <c r="MK47" i="7"/>
  <c r="MW47" i="7"/>
  <c r="NI47" i="7"/>
  <c r="NU47" i="7"/>
  <c r="OG47" i="7"/>
  <c r="OS47" i="7"/>
  <c r="PE47" i="7"/>
  <c r="HV47" i="7"/>
  <c r="IH47" i="7"/>
  <c r="IT47" i="7"/>
  <c r="JF47" i="7"/>
  <c r="JR47" i="7"/>
  <c r="KD47" i="7"/>
  <c r="KP47" i="7"/>
  <c r="LB47" i="7"/>
  <c r="LN47" i="7"/>
  <c r="LZ47" i="7"/>
  <c r="ML47" i="7"/>
  <c r="MX47" i="7"/>
  <c r="NJ47" i="7"/>
  <c r="NV47" i="7"/>
  <c r="OH47" i="7"/>
  <c r="OT47" i="7"/>
  <c r="PF47" i="7"/>
  <c r="HW47" i="7"/>
  <c r="II47" i="7"/>
  <c r="IU47" i="7"/>
  <c r="JG47" i="7"/>
  <c r="JS47" i="7"/>
  <c r="KE47" i="7"/>
  <c r="KQ47" i="7"/>
  <c r="LC47" i="7"/>
  <c r="LO47" i="7"/>
  <c r="MA47" i="7"/>
  <c r="MM47" i="7"/>
  <c r="MY47" i="7"/>
  <c r="NK47" i="7"/>
  <c r="NW47" i="7"/>
  <c r="OI47" i="7"/>
  <c r="OU47" i="7"/>
  <c r="PG47" i="7"/>
  <c r="HX47" i="7"/>
  <c r="IJ47" i="7"/>
  <c r="IV47" i="7"/>
  <c r="JH47" i="7"/>
  <c r="JT47" i="7"/>
  <c r="KF47" i="7"/>
  <c r="KR47" i="7"/>
  <c r="LD47" i="7"/>
  <c r="LP47" i="7"/>
  <c r="MB47" i="7"/>
  <c r="MN47" i="7"/>
  <c r="MZ47" i="7"/>
  <c r="NL47" i="7"/>
  <c r="NX47" i="7"/>
  <c r="OJ47" i="7"/>
  <c r="OV47" i="7"/>
  <c r="PH47" i="7"/>
  <c r="HY47" i="7"/>
  <c r="IK47" i="7"/>
  <c r="IW47" i="7"/>
  <c r="JI47" i="7"/>
  <c r="JU47" i="7"/>
  <c r="KG47" i="7"/>
  <c r="KS47" i="7"/>
  <c r="LE47" i="7"/>
  <c r="LQ47" i="7"/>
  <c r="MC47" i="7"/>
  <c r="MO47" i="7"/>
  <c r="NA47" i="7"/>
  <c r="NM47" i="7"/>
  <c r="NY47" i="7"/>
  <c r="OK47" i="7"/>
  <c r="OW47" i="7"/>
  <c r="PI47" i="7"/>
  <c r="HZ47" i="7"/>
  <c r="IL47" i="7"/>
  <c r="IX47" i="7"/>
  <c r="JJ47" i="7"/>
  <c r="JV47" i="7"/>
  <c r="KH47" i="7"/>
  <c r="KT47" i="7"/>
  <c r="LF47" i="7"/>
  <c r="LR47" i="7"/>
  <c r="MD47" i="7"/>
  <c r="MP47" i="7"/>
  <c r="NB47" i="7"/>
  <c r="NN47" i="7"/>
  <c r="NZ47" i="7"/>
  <c r="OL47" i="7"/>
  <c r="OX47" i="7"/>
  <c r="IA47" i="7"/>
  <c r="IM47" i="7"/>
  <c r="IY47" i="7"/>
  <c r="JK47" i="7"/>
  <c r="JW47" i="7"/>
  <c r="KI47" i="7"/>
  <c r="KU47" i="7"/>
  <c r="LG47" i="7"/>
  <c r="LS47" i="7"/>
  <c r="ME47" i="7"/>
  <c r="MQ47" i="7"/>
  <c r="NC47" i="7"/>
  <c r="NO47" i="7"/>
  <c r="OA47" i="7"/>
  <c r="OM47" i="7"/>
  <c r="OY47" i="7"/>
  <c r="IB47" i="7"/>
  <c r="IN47" i="7"/>
  <c r="IZ47" i="7"/>
  <c r="JL47" i="7"/>
  <c r="JX47" i="7"/>
  <c r="KJ47" i="7"/>
  <c r="KV47" i="7"/>
  <c r="LH47" i="7"/>
  <c r="LT47" i="7"/>
  <c r="MF47" i="7"/>
  <c r="MR47" i="7"/>
  <c r="ND47" i="7"/>
  <c r="NP47" i="7"/>
  <c r="OB47" i="7"/>
  <c r="ON47" i="7"/>
  <c r="OZ47" i="7"/>
  <c r="IC47" i="7"/>
  <c r="IO47" i="7"/>
  <c r="JA47" i="7"/>
  <c r="JM47" i="7"/>
  <c r="JY47" i="7"/>
  <c r="KK47" i="7"/>
  <c r="KW47" i="7"/>
  <c r="LI47" i="7"/>
  <c r="LU47" i="7"/>
  <c r="MG47" i="7"/>
  <c r="MS47" i="7"/>
  <c r="NE47" i="7"/>
  <c r="NQ47" i="7"/>
  <c r="OC47" i="7"/>
  <c r="OO47" i="7"/>
  <c r="PA47" i="7"/>
  <c r="HR47" i="7"/>
  <c r="ID47" i="7"/>
  <c r="IP47" i="7"/>
  <c r="JB47" i="7"/>
  <c r="JN47" i="7"/>
  <c r="JZ47" i="7"/>
  <c r="KL47" i="7"/>
  <c r="KX47" i="7"/>
  <c r="LJ47" i="7"/>
  <c r="LV47" i="7"/>
  <c r="MH47" i="7"/>
  <c r="MT47" i="7"/>
  <c r="NF47" i="7"/>
  <c r="NR47" i="7"/>
  <c r="OD47" i="7"/>
  <c r="OP47" i="7"/>
  <c r="PB47" i="7"/>
  <c r="IR47" i="7"/>
  <c r="LL47" i="7"/>
  <c r="OF47" i="7"/>
  <c r="JC47" i="7"/>
  <c r="LW47" i="7"/>
  <c r="OQ47" i="7"/>
  <c r="JD47" i="7"/>
  <c r="LX47" i="7"/>
  <c r="OR47" i="7"/>
  <c r="JO47" i="7"/>
  <c r="MI47" i="7"/>
  <c r="PC47" i="7"/>
  <c r="JP47" i="7"/>
  <c r="MJ47" i="7"/>
  <c r="PD47" i="7"/>
  <c r="KA47" i="7"/>
  <c r="MU47" i="7"/>
  <c r="KB47" i="7"/>
  <c r="MV47" i="7"/>
  <c r="HS47" i="7"/>
  <c r="KM47" i="7"/>
  <c r="NG47" i="7"/>
  <c r="HT47" i="7"/>
  <c r="KN47" i="7"/>
  <c r="NH47" i="7"/>
  <c r="IE47" i="7"/>
  <c r="KY47" i="7"/>
  <c r="NS47" i="7"/>
  <c r="IF47" i="7"/>
  <c r="KZ47" i="7"/>
  <c r="NT47" i="7"/>
  <c r="LK47" i="7"/>
  <c r="OE47" i="7"/>
  <c r="IQ47" i="7"/>
  <c r="HR35" i="7"/>
  <c r="ID35" i="7"/>
  <c r="IP35" i="7"/>
  <c r="JB35" i="7"/>
  <c r="HX35" i="7"/>
  <c r="IK35" i="7"/>
  <c r="IX35" i="7"/>
  <c r="JK35" i="7"/>
  <c r="JW35" i="7"/>
  <c r="KI35" i="7"/>
  <c r="KU35" i="7"/>
  <c r="LG35" i="7"/>
  <c r="LS35" i="7"/>
  <c r="ME35" i="7"/>
  <c r="MQ35" i="7"/>
  <c r="NC35" i="7"/>
  <c r="NO35" i="7"/>
  <c r="OA35" i="7"/>
  <c r="OM35" i="7"/>
  <c r="OY35" i="7"/>
  <c r="HY35" i="7"/>
  <c r="IL35" i="7"/>
  <c r="IY35" i="7"/>
  <c r="JL35" i="7"/>
  <c r="JX35" i="7"/>
  <c r="KJ35" i="7"/>
  <c r="KV35" i="7"/>
  <c r="LH35" i="7"/>
  <c r="LT35" i="7"/>
  <c r="MF35" i="7"/>
  <c r="MR35" i="7"/>
  <c r="ND35" i="7"/>
  <c r="NP35" i="7"/>
  <c r="OB35" i="7"/>
  <c r="ON35" i="7"/>
  <c r="OZ35" i="7"/>
  <c r="HZ35" i="7"/>
  <c r="IM35" i="7"/>
  <c r="IZ35" i="7"/>
  <c r="JM35" i="7"/>
  <c r="JY35" i="7"/>
  <c r="KK35" i="7"/>
  <c r="KW35" i="7"/>
  <c r="LI35" i="7"/>
  <c r="LU35" i="7"/>
  <c r="MG35" i="7"/>
  <c r="MS35" i="7"/>
  <c r="NE35" i="7"/>
  <c r="NQ35" i="7"/>
  <c r="OC35" i="7"/>
  <c r="OO35" i="7"/>
  <c r="PA35" i="7"/>
  <c r="IA35" i="7"/>
  <c r="IN35" i="7"/>
  <c r="JA35" i="7"/>
  <c r="JN35" i="7"/>
  <c r="JZ35" i="7"/>
  <c r="KL35" i="7"/>
  <c r="KX35" i="7"/>
  <c r="LJ35" i="7"/>
  <c r="LV35" i="7"/>
  <c r="MH35" i="7"/>
  <c r="MT35" i="7"/>
  <c r="NF35" i="7"/>
  <c r="NR35" i="7"/>
  <c r="OD35" i="7"/>
  <c r="OP35" i="7"/>
  <c r="PB35" i="7"/>
  <c r="IB35" i="7"/>
  <c r="IO35" i="7"/>
  <c r="JC35" i="7"/>
  <c r="JO35" i="7"/>
  <c r="KA35" i="7"/>
  <c r="KM35" i="7"/>
  <c r="KY35" i="7"/>
  <c r="LK35" i="7"/>
  <c r="LW35" i="7"/>
  <c r="MI35" i="7"/>
  <c r="MU35" i="7"/>
  <c r="NG35" i="7"/>
  <c r="NS35" i="7"/>
  <c r="OE35" i="7"/>
  <c r="OQ35" i="7"/>
  <c r="PC35" i="7"/>
  <c r="IC35" i="7"/>
  <c r="IQ35" i="7"/>
  <c r="JD35" i="7"/>
  <c r="JP35" i="7"/>
  <c r="KB35" i="7"/>
  <c r="KN35" i="7"/>
  <c r="KZ35" i="7"/>
  <c r="LL35" i="7"/>
  <c r="LX35" i="7"/>
  <c r="MJ35" i="7"/>
  <c r="MV35" i="7"/>
  <c r="NH35" i="7"/>
  <c r="NT35" i="7"/>
  <c r="OF35" i="7"/>
  <c r="OR35" i="7"/>
  <c r="PD35" i="7"/>
  <c r="IE35" i="7"/>
  <c r="IR35" i="7"/>
  <c r="JE35" i="7"/>
  <c r="JQ35" i="7"/>
  <c r="KC35" i="7"/>
  <c r="KO35" i="7"/>
  <c r="LA35" i="7"/>
  <c r="LM35" i="7"/>
  <c r="LY35" i="7"/>
  <c r="MK35" i="7"/>
  <c r="MW35" i="7"/>
  <c r="NI35" i="7"/>
  <c r="NU35" i="7"/>
  <c r="OG35" i="7"/>
  <c r="OS35" i="7"/>
  <c r="PE35" i="7"/>
  <c r="HS35" i="7"/>
  <c r="IF35" i="7"/>
  <c r="IS35" i="7"/>
  <c r="JF35" i="7"/>
  <c r="JR35" i="7"/>
  <c r="KD35" i="7"/>
  <c r="KP35" i="7"/>
  <c r="LB35" i="7"/>
  <c r="LN35" i="7"/>
  <c r="LZ35" i="7"/>
  <c r="ML35" i="7"/>
  <c r="MX35" i="7"/>
  <c r="NJ35" i="7"/>
  <c r="NV35" i="7"/>
  <c r="OH35" i="7"/>
  <c r="OT35" i="7"/>
  <c r="PF35" i="7"/>
  <c r="HT35" i="7"/>
  <c r="IG35" i="7"/>
  <c r="IT35" i="7"/>
  <c r="JG35" i="7"/>
  <c r="JS35" i="7"/>
  <c r="KE35" i="7"/>
  <c r="KQ35" i="7"/>
  <c r="LC35" i="7"/>
  <c r="LO35" i="7"/>
  <c r="MA35" i="7"/>
  <c r="MM35" i="7"/>
  <c r="MY35" i="7"/>
  <c r="NK35" i="7"/>
  <c r="NW35" i="7"/>
  <c r="OI35" i="7"/>
  <c r="OU35" i="7"/>
  <c r="PG35" i="7"/>
  <c r="HW35" i="7"/>
  <c r="IJ35" i="7"/>
  <c r="IW35" i="7"/>
  <c r="JJ35" i="7"/>
  <c r="JV35" i="7"/>
  <c r="KH35" i="7"/>
  <c r="KT35" i="7"/>
  <c r="LF35" i="7"/>
  <c r="LR35" i="7"/>
  <c r="MD35" i="7"/>
  <c r="MP35" i="7"/>
  <c r="NB35" i="7"/>
  <c r="NN35" i="7"/>
  <c r="NZ35" i="7"/>
  <c r="OL35" i="7"/>
  <c r="OX35" i="7"/>
  <c r="II35" i="7"/>
  <c r="LE35" i="7"/>
  <c r="NY35" i="7"/>
  <c r="IU35" i="7"/>
  <c r="LP35" i="7"/>
  <c r="OJ35" i="7"/>
  <c r="IV35" i="7"/>
  <c r="LQ35" i="7"/>
  <c r="OK35" i="7"/>
  <c r="JH35" i="7"/>
  <c r="MB35" i="7"/>
  <c r="OV35" i="7"/>
  <c r="JI35" i="7"/>
  <c r="MC35" i="7"/>
  <c r="OW35" i="7"/>
  <c r="JT35" i="7"/>
  <c r="MN35" i="7"/>
  <c r="PH35" i="7"/>
  <c r="JU35" i="7"/>
  <c r="MO35" i="7"/>
  <c r="PI35" i="7"/>
  <c r="KF35" i="7"/>
  <c r="MZ35" i="7"/>
  <c r="HV35" i="7"/>
  <c r="KS35" i="7"/>
  <c r="NM35" i="7"/>
  <c r="IH35" i="7"/>
  <c r="LD35" i="7"/>
  <c r="NX35" i="7"/>
  <c r="KR35" i="7"/>
  <c r="NA35" i="7"/>
  <c r="NL35" i="7"/>
  <c r="HU35" i="7"/>
  <c r="KG35" i="7"/>
  <c r="HU23" i="7"/>
  <c r="IG23" i="7"/>
  <c r="IS23" i="7"/>
  <c r="JE23" i="7"/>
  <c r="JQ23" i="7"/>
  <c r="KC23" i="7"/>
  <c r="KO23" i="7"/>
  <c r="LA23" i="7"/>
  <c r="LM23" i="7"/>
  <c r="HY23" i="7"/>
  <c r="IK23" i="7"/>
  <c r="IW23" i="7"/>
  <c r="JI23" i="7"/>
  <c r="JU23" i="7"/>
  <c r="KG23" i="7"/>
  <c r="KS23" i="7"/>
  <c r="LE23" i="7"/>
  <c r="LQ23" i="7"/>
  <c r="HS23" i="7"/>
  <c r="IH23" i="7"/>
  <c r="IV23" i="7"/>
  <c r="JK23" i="7"/>
  <c r="JY23" i="7"/>
  <c r="KM23" i="7"/>
  <c r="LB23" i="7"/>
  <c r="LP23" i="7"/>
  <c r="MC23" i="7"/>
  <c r="MO23" i="7"/>
  <c r="NA23" i="7"/>
  <c r="NM23" i="7"/>
  <c r="NY23" i="7"/>
  <c r="OK23" i="7"/>
  <c r="OW23" i="7"/>
  <c r="PI23" i="7"/>
  <c r="HT23" i="7"/>
  <c r="II23" i="7"/>
  <c r="IX23" i="7"/>
  <c r="JL23" i="7"/>
  <c r="JZ23" i="7"/>
  <c r="KN23" i="7"/>
  <c r="LC23" i="7"/>
  <c r="LR23" i="7"/>
  <c r="MD23" i="7"/>
  <c r="MP23" i="7"/>
  <c r="NB23" i="7"/>
  <c r="NN23" i="7"/>
  <c r="NZ23" i="7"/>
  <c r="OL23" i="7"/>
  <c r="OX23" i="7"/>
  <c r="HV23" i="7"/>
  <c r="IJ23" i="7"/>
  <c r="IY23" i="7"/>
  <c r="JM23" i="7"/>
  <c r="KA23" i="7"/>
  <c r="KP23" i="7"/>
  <c r="LD23" i="7"/>
  <c r="LS23" i="7"/>
  <c r="ME23" i="7"/>
  <c r="MQ23" i="7"/>
  <c r="NC23" i="7"/>
  <c r="NO23" i="7"/>
  <c r="OA23" i="7"/>
  <c r="OM23" i="7"/>
  <c r="OY23" i="7"/>
  <c r="HW23" i="7"/>
  <c r="IL23" i="7"/>
  <c r="IZ23" i="7"/>
  <c r="JN23" i="7"/>
  <c r="KB23" i="7"/>
  <c r="KQ23" i="7"/>
  <c r="LF23" i="7"/>
  <c r="LT23" i="7"/>
  <c r="MF23" i="7"/>
  <c r="MR23" i="7"/>
  <c r="ND23" i="7"/>
  <c r="NP23" i="7"/>
  <c r="OB23" i="7"/>
  <c r="ON23" i="7"/>
  <c r="OZ23" i="7"/>
  <c r="HX23" i="7"/>
  <c r="IM23" i="7"/>
  <c r="JA23" i="7"/>
  <c r="JO23" i="7"/>
  <c r="KD23" i="7"/>
  <c r="KR23" i="7"/>
  <c r="LG23" i="7"/>
  <c r="LU23" i="7"/>
  <c r="MG23" i="7"/>
  <c r="MS23" i="7"/>
  <c r="NE23" i="7"/>
  <c r="NQ23" i="7"/>
  <c r="OC23" i="7"/>
  <c r="OO23" i="7"/>
  <c r="PA23" i="7"/>
  <c r="HZ23" i="7"/>
  <c r="IN23" i="7"/>
  <c r="JB23" i="7"/>
  <c r="JP23" i="7"/>
  <c r="KE23" i="7"/>
  <c r="KT23" i="7"/>
  <c r="LH23" i="7"/>
  <c r="LV23" i="7"/>
  <c r="MH23" i="7"/>
  <c r="MT23" i="7"/>
  <c r="NF23" i="7"/>
  <c r="NR23" i="7"/>
  <c r="OD23" i="7"/>
  <c r="OP23" i="7"/>
  <c r="PB23" i="7"/>
  <c r="IB23" i="7"/>
  <c r="IP23" i="7"/>
  <c r="JD23" i="7"/>
  <c r="JS23" i="7"/>
  <c r="KH23" i="7"/>
  <c r="KV23" i="7"/>
  <c r="LJ23" i="7"/>
  <c r="LX23" i="7"/>
  <c r="MJ23" i="7"/>
  <c r="MV23" i="7"/>
  <c r="NH23" i="7"/>
  <c r="NT23" i="7"/>
  <c r="OF23" i="7"/>
  <c r="OR23" i="7"/>
  <c r="PD23" i="7"/>
  <c r="IC23" i="7"/>
  <c r="IQ23" i="7"/>
  <c r="JF23" i="7"/>
  <c r="JT23" i="7"/>
  <c r="KI23" i="7"/>
  <c r="KW23" i="7"/>
  <c r="LK23" i="7"/>
  <c r="LY23" i="7"/>
  <c r="MK23" i="7"/>
  <c r="MW23" i="7"/>
  <c r="NI23" i="7"/>
  <c r="NU23" i="7"/>
  <c r="OG23" i="7"/>
  <c r="OS23" i="7"/>
  <c r="PE23" i="7"/>
  <c r="IT23" i="7"/>
  <c r="KK23" i="7"/>
  <c r="MA23" i="7"/>
  <c r="NK23" i="7"/>
  <c r="OU23" i="7"/>
  <c r="IU23" i="7"/>
  <c r="KL23" i="7"/>
  <c r="MB23" i="7"/>
  <c r="NL23" i="7"/>
  <c r="OV23" i="7"/>
  <c r="JC23" i="7"/>
  <c r="KU23" i="7"/>
  <c r="MI23" i="7"/>
  <c r="NS23" i="7"/>
  <c r="PC23" i="7"/>
  <c r="JG23" i="7"/>
  <c r="KX23" i="7"/>
  <c r="ML23" i="7"/>
  <c r="NV23" i="7"/>
  <c r="PF23" i="7"/>
  <c r="JH23" i="7"/>
  <c r="KY23" i="7"/>
  <c r="MM23" i="7"/>
  <c r="NW23" i="7"/>
  <c r="PG23" i="7"/>
  <c r="HR23" i="7"/>
  <c r="JJ23" i="7"/>
  <c r="KZ23" i="7"/>
  <c r="MN23" i="7"/>
  <c r="NX23" i="7"/>
  <c r="PH23" i="7"/>
  <c r="IA23" i="7"/>
  <c r="JR23" i="7"/>
  <c r="LI23" i="7"/>
  <c r="MU23" i="7"/>
  <c r="OE23" i="7"/>
  <c r="IO23" i="7"/>
  <c r="KF23" i="7"/>
  <c r="LW23" i="7"/>
  <c r="NG23" i="7"/>
  <c r="OQ23" i="7"/>
  <c r="IR23" i="7"/>
  <c r="KJ23" i="7"/>
  <c r="LZ23" i="7"/>
  <c r="NJ23" i="7"/>
  <c r="OT23" i="7"/>
  <c r="LO23" i="7"/>
  <c r="MX23" i="7"/>
  <c r="MY23" i="7"/>
  <c r="MZ23" i="7"/>
  <c r="ID23" i="7"/>
  <c r="OH23" i="7"/>
  <c r="IE23" i="7"/>
  <c r="OI23" i="7"/>
  <c r="IF23" i="7"/>
  <c r="OJ23" i="7"/>
  <c r="JV23" i="7"/>
  <c r="JW23" i="7"/>
  <c r="LL23" i="7"/>
  <c r="LN23" i="7"/>
  <c r="JX23" i="7"/>
  <c r="HV92" i="7"/>
  <c r="IH92" i="7"/>
  <c r="IT92" i="7"/>
  <c r="JF92" i="7"/>
  <c r="JR92" i="7"/>
  <c r="KD92" i="7"/>
  <c r="KP92" i="7"/>
  <c r="LB92" i="7"/>
  <c r="LN92" i="7"/>
  <c r="LZ92" i="7"/>
  <c r="ML92" i="7"/>
  <c r="MX92" i="7"/>
  <c r="NJ92" i="7"/>
  <c r="NV92" i="7"/>
  <c r="OH92" i="7"/>
  <c r="OT92" i="7"/>
  <c r="PF92" i="7"/>
  <c r="HW92" i="7"/>
  <c r="II92" i="7"/>
  <c r="IU92" i="7"/>
  <c r="JG92" i="7"/>
  <c r="JS92" i="7"/>
  <c r="KE92" i="7"/>
  <c r="KQ92" i="7"/>
  <c r="LC92" i="7"/>
  <c r="LO92" i="7"/>
  <c r="MA92" i="7"/>
  <c r="MM92" i="7"/>
  <c r="MY92" i="7"/>
  <c r="NK92" i="7"/>
  <c r="NW92" i="7"/>
  <c r="OI92" i="7"/>
  <c r="OU92" i="7"/>
  <c r="PG92" i="7"/>
  <c r="HX92" i="7"/>
  <c r="IJ92" i="7"/>
  <c r="IV92" i="7"/>
  <c r="JH92" i="7"/>
  <c r="JT92" i="7"/>
  <c r="KF92" i="7"/>
  <c r="KR92" i="7"/>
  <c r="LD92" i="7"/>
  <c r="LP92" i="7"/>
  <c r="MB92" i="7"/>
  <c r="MN92" i="7"/>
  <c r="MZ92" i="7"/>
  <c r="NL92" i="7"/>
  <c r="NX92" i="7"/>
  <c r="OJ92" i="7"/>
  <c r="OV92" i="7"/>
  <c r="PH92" i="7"/>
  <c r="HY92" i="7"/>
  <c r="IK92" i="7"/>
  <c r="IW92" i="7"/>
  <c r="JI92" i="7"/>
  <c r="JU92" i="7"/>
  <c r="KG92" i="7"/>
  <c r="KS92" i="7"/>
  <c r="LE92" i="7"/>
  <c r="LQ92" i="7"/>
  <c r="MC92" i="7"/>
  <c r="MO92" i="7"/>
  <c r="NA92" i="7"/>
  <c r="NM92" i="7"/>
  <c r="NY92" i="7"/>
  <c r="OK92" i="7"/>
  <c r="OW92" i="7"/>
  <c r="PI92" i="7"/>
  <c r="HZ92" i="7"/>
  <c r="IL92" i="7"/>
  <c r="IX92" i="7"/>
  <c r="JJ92" i="7"/>
  <c r="JV92" i="7"/>
  <c r="KH92" i="7"/>
  <c r="KT92" i="7"/>
  <c r="LF92" i="7"/>
  <c r="LR92" i="7"/>
  <c r="MD92" i="7"/>
  <c r="MP92" i="7"/>
  <c r="NB92" i="7"/>
  <c r="NN92" i="7"/>
  <c r="NZ92" i="7"/>
  <c r="OL92" i="7"/>
  <c r="OX92" i="7"/>
  <c r="IA92" i="7"/>
  <c r="IM92" i="7"/>
  <c r="IY92" i="7"/>
  <c r="JK92" i="7"/>
  <c r="JW92" i="7"/>
  <c r="KI92" i="7"/>
  <c r="KU92" i="7"/>
  <c r="LG92" i="7"/>
  <c r="LS92" i="7"/>
  <c r="ME92" i="7"/>
  <c r="MQ92" i="7"/>
  <c r="NC92" i="7"/>
  <c r="NO92" i="7"/>
  <c r="OA92" i="7"/>
  <c r="OM92" i="7"/>
  <c r="OY92" i="7"/>
  <c r="IB92" i="7"/>
  <c r="IN92" i="7"/>
  <c r="IZ92" i="7"/>
  <c r="JL92" i="7"/>
  <c r="JX92" i="7"/>
  <c r="KJ92" i="7"/>
  <c r="KV92" i="7"/>
  <c r="LH92" i="7"/>
  <c r="LT92" i="7"/>
  <c r="MF92" i="7"/>
  <c r="MR92" i="7"/>
  <c r="ND92" i="7"/>
  <c r="NP92" i="7"/>
  <c r="OB92" i="7"/>
  <c r="ON92" i="7"/>
  <c r="OZ92" i="7"/>
  <c r="IC92" i="7"/>
  <c r="IO92" i="7"/>
  <c r="JA92" i="7"/>
  <c r="JM92" i="7"/>
  <c r="JY92" i="7"/>
  <c r="KK92" i="7"/>
  <c r="KW92" i="7"/>
  <c r="LI92" i="7"/>
  <c r="LU92" i="7"/>
  <c r="MG92" i="7"/>
  <c r="MS92" i="7"/>
  <c r="NE92" i="7"/>
  <c r="NQ92" i="7"/>
  <c r="OC92" i="7"/>
  <c r="OO92" i="7"/>
  <c r="PA92" i="7"/>
  <c r="HR92" i="7"/>
  <c r="ID92" i="7"/>
  <c r="IP92" i="7"/>
  <c r="JB92" i="7"/>
  <c r="JN92" i="7"/>
  <c r="JZ92" i="7"/>
  <c r="KL92" i="7"/>
  <c r="KX92" i="7"/>
  <c r="LJ92" i="7"/>
  <c r="LV92" i="7"/>
  <c r="MH92" i="7"/>
  <c r="MT92" i="7"/>
  <c r="NF92" i="7"/>
  <c r="NR92" i="7"/>
  <c r="OD92" i="7"/>
  <c r="OP92" i="7"/>
  <c r="PB92" i="7"/>
  <c r="HS92" i="7"/>
  <c r="IE92" i="7"/>
  <c r="IQ92" i="7"/>
  <c r="JC92" i="7"/>
  <c r="JO92" i="7"/>
  <c r="KA92" i="7"/>
  <c r="KM92" i="7"/>
  <c r="KY92" i="7"/>
  <c r="LK92" i="7"/>
  <c r="LW92" i="7"/>
  <c r="MI92" i="7"/>
  <c r="MU92" i="7"/>
  <c r="NG92" i="7"/>
  <c r="NS92" i="7"/>
  <c r="OE92" i="7"/>
  <c r="OQ92" i="7"/>
  <c r="PC92" i="7"/>
  <c r="HT92" i="7"/>
  <c r="IF92" i="7"/>
  <c r="IR92" i="7"/>
  <c r="JD92" i="7"/>
  <c r="JP92" i="7"/>
  <c r="KB92" i="7"/>
  <c r="KN92" i="7"/>
  <c r="KZ92" i="7"/>
  <c r="LL92" i="7"/>
  <c r="LX92" i="7"/>
  <c r="MJ92" i="7"/>
  <c r="MV92" i="7"/>
  <c r="NH92" i="7"/>
  <c r="NT92" i="7"/>
  <c r="OF92" i="7"/>
  <c r="OR92" i="7"/>
  <c r="PD92" i="7"/>
  <c r="HU92" i="7"/>
  <c r="NI92" i="7"/>
  <c r="IG92" i="7"/>
  <c r="NU92" i="7"/>
  <c r="IS92" i="7"/>
  <c r="OG92" i="7"/>
  <c r="JE92" i="7"/>
  <c r="OS92" i="7"/>
  <c r="JQ92" i="7"/>
  <c r="PE92" i="7"/>
  <c r="KC92" i="7"/>
  <c r="KO92" i="7"/>
  <c r="LA92" i="7"/>
  <c r="LM92" i="7"/>
  <c r="LY92" i="7"/>
  <c r="MK92" i="7"/>
  <c r="MW92" i="7"/>
  <c r="HS94" i="7"/>
  <c r="IE94" i="7"/>
  <c r="HT94" i="7"/>
  <c r="IF94" i="7"/>
  <c r="IR94" i="7"/>
  <c r="JD94" i="7"/>
  <c r="JP94" i="7"/>
  <c r="KB94" i="7"/>
  <c r="HV94" i="7"/>
  <c r="IH94" i="7"/>
  <c r="IT94" i="7"/>
  <c r="JF94" i="7"/>
  <c r="JR94" i="7"/>
  <c r="KD94" i="7"/>
  <c r="HW94" i="7"/>
  <c r="II94" i="7"/>
  <c r="IU94" i="7"/>
  <c r="JG94" i="7"/>
  <c r="JS94" i="7"/>
  <c r="HX94" i="7"/>
  <c r="IJ94" i="7"/>
  <c r="IV94" i="7"/>
  <c r="JH94" i="7"/>
  <c r="JT94" i="7"/>
  <c r="HZ94" i="7"/>
  <c r="IL94" i="7"/>
  <c r="IX94" i="7"/>
  <c r="JJ94" i="7"/>
  <c r="JV94" i="7"/>
  <c r="IG94" i="7"/>
  <c r="JB94" i="7"/>
  <c r="JX94" i="7"/>
  <c r="KL94" i="7"/>
  <c r="KX94" i="7"/>
  <c r="LJ94" i="7"/>
  <c r="LV94" i="7"/>
  <c r="MH94" i="7"/>
  <c r="MT94" i="7"/>
  <c r="NF94" i="7"/>
  <c r="NR94" i="7"/>
  <c r="OD94" i="7"/>
  <c r="OP94" i="7"/>
  <c r="PB94" i="7"/>
  <c r="IK94" i="7"/>
  <c r="JC94" i="7"/>
  <c r="JY94" i="7"/>
  <c r="KM94" i="7"/>
  <c r="KY94" i="7"/>
  <c r="LK94" i="7"/>
  <c r="LW94" i="7"/>
  <c r="MI94" i="7"/>
  <c r="MU94" i="7"/>
  <c r="NG94" i="7"/>
  <c r="NS94" i="7"/>
  <c r="OE94" i="7"/>
  <c r="OQ94" i="7"/>
  <c r="PC94" i="7"/>
  <c r="IM94" i="7"/>
  <c r="JE94" i="7"/>
  <c r="JZ94" i="7"/>
  <c r="KN94" i="7"/>
  <c r="KZ94" i="7"/>
  <c r="LL94" i="7"/>
  <c r="LX94" i="7"/>
  <c r="MJ94" i="7"/>
  <c r="MV94" i="7"/>
  <c r="NH94" i="7"/>
  <c r="NT94" i="7"/>
  <c r="OF94" i="7"/>
  <c r="OR94" i="7"/>
  <c r="PD94" i="7"/>
  <c r="IN94" i="7"/>
  <c r="JI94" i="7"/>
  <c r="KA94" i="7"/>
  <c r="KO94" i="7"/>
  <c r="LA94" i="7"/>
  <c r="LM94" i="7"/>
  <c r="LY94" i="7"/>
  <c r="MK94" i="7"/>
  <c r="MW94" i="7"/>
  <c r="NI94" i="7"/>
  <c r="NU94" i="7"/>
  <c r="OG94" i="7"/>
  <c r="OS94" i="7"/>
  <c r="PE94" i="7"/>
  <c r="IO94" i="7"/>
  <c r="JK94" i="7"/>
  <c r="KC94" i="7"/>
  <c r="KP94" i="7"/>
  <c r="LB94" i="7"/>
  <c r="LN94" i="7"/>
  <c r="LZ94" i="7"/>
  <c r="ML94" i="7"/>
  <c r="MX94" i="7"/>
  <c r="NJ94" i="7"/>
  <c r="NV94" i="7"/>
  <c r="OH94" i="7"/>
  <c r="OT94" i="7"/>
  <c r="PF94" i="7"/>
  <c r="HR94" i="7"/>
  <c r="IP94" i="7"/>
  <c r="JL94" i="7"/>
  <c r="KE94" i="7"/>
  <c r="KQ94" i="7"/>
  <c r="LC94" i="7"/>
  <c r="LO94" i="7"/>
  <c r="MA94" i="7"/>
  <c r="MM94" i="7"/>
  <c r="MY94" i="7"/>
  <c r="NK94" i="7"/>
  <c r="NW94" i="7"/>
  <c r="OI94" i="7"/>
  <c r="OU94" i="7"/>
  <c r="PG94" i="7"/>
  <c r="HU94" i="7"/>
  <c r="IQ94" i="7"/>
  <c r="JM94" i="7"/>
  <c r="KF94" i="7"/>
  <c r="KR94" i="7"/>
  <c r="LD94" i="7"/>
  <c r="LP94" i="7"/>
  <c r="MB94" i="7"/>
  <c r="MN94" i="7"/>
  <c r="MZ94" i="7"/>
  <c r="NL94" i="7"/>
  <c r="NX94" i="7"/>
  <c r="OJ94" i="7"/>
  <c r="OV94" i="7"/>
  <c r="PH94" i="7"/>
  <c r="HY94" i="7"/>
  <c r="IS94" i="7"/>
  <c r="JN94" i="7"/>
  <c r="KG94" i="7"/>
  <c r="KS94" i="7"/>
  <c r="LE94" i="7"/>
  <c r="LQ94" i="7"/>
  <c r="MC94" i="7"/>
  <c r="MO94" i="7"/>
  <c r="NA94" i="7"/>
  <c r="NM94" i="7"/>
  <c r="NY94" i="7"/>
  <c r="OK94" i="7"/>
  <c r="OW94" i="7"/>
  <c r="PI94" i="7"/>
  <c r="IA94" i="7"/>
  <c r="IW94" i="7"/>
  <c r="JO94" i="7"/>
  <c r="KH94" i="7"/>
  <c r="KT94" i="7"/>
  <c r="LF94" i="7"/>
  <c r="LR94" i="7"/>
  <c r="MD94" i="7"/>
  <c r="MP94" i="7"/>
  <c r="NB94" i="7"/>
  <c r="NN94" i="7"/>
  <c r="NZ94" i="7"/>
  <c r="OL94" i="7"/>
  <c r="OX94" i="7"/>
  <c r="IB94" i="7"/>
  <c r="IY94" i="7"/>
  <c r="JQ94" i="7"/>
  <c r="KI94" i="7"/>
  <c r="KU94" i="7"/>
  <c r="LG94" i="7"/>
  <c r="LS94" i="7"/>
  <c r="ME94" i="7"/>
  <c r="MQ94" i="7"/>
  <c r="NC94" i="7"/>
  <c r="NO94" i="7"/>
  <c r="OA94" i="7"/>
  <c r="OM94" i="7"/>
  <c r="OY94" i="7"/>
  <c r="IC94" i="7"/>
  <c r="IZ94" i="7"/>
  <c r="JU94" i="7"/>
  <c r="KJ94" i="7"/>
  <c r="KV94" i="7"/>
  <c r="LH94" i="7"/>
  <c r="LT94" i="7"/>
  <c r="MF94" i="7"/>
  <c r="MR94" i="7"/>
  <c r="ND94" i="7"/>
  <c r="NP94" i="7"/>
  <c r="OB94" i="7"/>
  <c r="ON94" i="7"/>
  <c r="OZ94" i="7"/>
  <c r="LU94" i="7"/>
  <c r="MG94" i="7"/>
  <c r="MS94" i="7"/>
  <c r="NE94" i="7"/>
  <c r="NQ94" i="7"/>
  <c r="OC94" i="7"/>
  <c r="ID94" i="7"/>
  <c r="OO94" i="7"/>
  <c r="JA94" i="7"/>
  <c r="PA94" i="7"/>
  <c r="JW94" i="7"/>
  <c r="KK94" i="7"/>
  <c r="KW94" i="7"/>
  <c r="LI94" i="7"/>
  <c r="HS82" i="7"/>
  <c r="IE82" i="7"/>
  <c r="IQ82" i="7"/>
  <c r="JC82" i="7"/>
  <c r="JO82" i="7"/>
  <c r="KA82" i="7"/>
  <c r="KM82" i="7"/>
  <c r="KY82" i="7"/>
  <c r="LK82" i="7"/>
  <c r="LW82" i="7"/>
  <c r="MI82" i="7"/>
  <c r="MU82" i="7"/>
  <c r="NG82" i="7"/>
  <c r="NS82" i="7"/>
  <c r="OE82" i="7"/>
  <c r="OQ82" i="7"/>
  <c r="PC82" i="7"/>
  <c r="HT82" i="7"/>
  <c r="IF82" i="7"/>
  <c r="IR82" i="7"/>
  <c r="JD82" i="7"/>
  <c r="JP82" i="7"/>
  <c r="KB82" i="7"/>
  <c r="KN82" i="7"/>
  <c r="KZ82" i="7"/>
  <c r="LL82" i="7"/>
  <c r="LX82" i="7"/>
  <c r="MJ82" i="7"/>
  <c r="MV82" i="7"/>
  <c r="NH82" i="7"/>
  <c r="NT82" i="7"/>
  <c r="OF82" i="7"/>
  <c r="OR82" i="7"/>
  <c r="PD82" i="7"/>
  <c r="HU82" i="7"/>
  <c r="IG82" i="7"/>
  <c r="IS82" i="7"/>
  <c r="JE82" i="7"/>
  <c r="JQ82" i="7"/>
  <c r="KC82" i="7"/>
  <c r="KO82" i="7"/>
  <c r="LA82" i="7"/>
  <c r="LM82" i="7"/>
  <c r="LY82" i="7"/>
  <c r="MK82" i="7"/>
  <c r="MW82" i="7"/>
  <c r="NI82" i="7"/>
  <c r="NU82" i="7"/>
  <c r="OG82" i="7"/>
  <c r="OS82" i="7"/>
  <c r="PE82" i="7"/>
  <c r="HV82" i="7"/>
  <c r="IH82" i="7"/>
  <c r="IT82" i="7"/>
  <c r="JF82" i="7"/>
  <c r="JR82" i="7"/>
  <c r="KD82" i="7"/>
  <c r="KP82" i="7"/>
  <c r="LB82" i="7"/>
  <c r="LN82" i="7"/>
  <c r="LZ82" i="7"/>
  <c r="ML82" i="7"/>
  <c r="MX82" i="7"/>
  <c r="NJ82" i="7"/>
  <c r="NV82" i="7"/>
  <c r="OH82" i="7"/>
  <c r="OT82" i="7"/>
  <c r="PF82" i="7"/>
  <c r="HW82" i="7"/>
  <c r="II82" i="7"/>
  <c r="IU82" i="7"/>
  <c r="JG82" i="7"/>
  <c r="JS82" i="7"/>
  <c r="KE82" i="7"/>
  <c r="KQ82" i="7"/>
  <c r="LC82" i="7"/>
  <c r="LO82" i="7"/>
  <c r="MA82" i="7"/>
  <c r="MM82" i="7"/>
  <c r="MY82" i="7"/>
  <c r="NK82" i="7"/>
  <c r="NW82" i="7"/>
  <c r="OI82" i="7"/>
  <c r="OU82" i="7"/>
  <c r="PG82" i="7"/>
  <c r="HX82" i="7"/>
  <c r="IJ82" i="7"/>
  <c r="IV82" i="7"/>
  <c r="JH82" i="7"/>
  <c r="JT82" i="7"/>
  <c r="KF82" i="7"/>
  <c r="KR82" i="7"/>
  <c r="LD82" i="7"/>
  <c r="LP82" i="7"/>
  <c r="MB82" i="7"/>
  <c r="MN82" i="7"/>
  <c r="MZ82" i="7"/>
  <c r="NL82" i="7"/>
  <c r="NX82" i="7"/>
  <c r="OJ82" i="7"/>
  <c r="OV82" i="7"/>
  <c r="PH82" i="7"/>
  <c r="HY82" i="7"/>
  <c r="IK82" i="7"/>
  <c r="IW82" i="7"/>
  <c r="JI82" i="7"/>
  <c r="JU82" i="7"/>
  <c r="KG82" i="7"/>
  <c r="KS82" i="7"/>
  <c r="LE82" i="7"/>
  <c r="LQ82" i="7"/>
  <c r="MC82" i="7"/>
  <c r="MO82" i="7"/>
  <c r="NA82" i="7"/>
  <c r="NM82" i="7"/>
  <c r="NY82" i="7"/>
  <c r="OK82" i="7"/>
  <c r="OW82" i="7"/>
  <c r="PI82" i="7"/>
  <c r="HZ82" i="7"/>
  <c r="IL82" i="7"/>
  <c r="IX82" i="7"/>
  <c r="JJ82" i="7"/>
  <c r="JV82" i="7"/>
  <c r="KH82" i="7"/>
  <c r="KT82" i="7"/>
  <c r="LF82" i="7"/>
  <c r="LR82" i="7"/>
  <c r="MD82" i="7"/>
  <c r="MP82" i="7"/>
  <c r="NB82" i="7"/>
  <c r="NN82" i="7"/>
  <c r="NZ82" i="7"/>
  <c r="OL82" i="7"/>
  <c r="OX82" i="7"/>
  <c r="IA82" i="7"/>
  <c r="IM82" i="7"/>
  <c r="IY82" i="7"/>
  <c r="JK82" i="7"/>
  <c r="JW82" i="7"/>
  <c r="KI82" i="7"/>
  <c r="KU82" i="7"/>
  <c r="LG82" i="7"/>
  <c r="LS82" i="7"/>
  <c r="ME82" i="7"/>
  <c r="MQ82" i="7"/>
  <c r="NC82" i="7"/>
  <c r="NO82" i="7"/>
  <c r="OA82" i="7"/>
  <c r="OM82" i="7"/>
  <c r="OY82" i="7"/>
  <c r="IB82" i="7"/>
  <c r="IN82" i="7"/>
  <c r="IZ82" i="7"/>
  <c r="JL82" i="7"/>
  <c r="JX82" i="7"/>
  <c r="KJ82" i="7"/>
  <c r="KV82" i="7"/>
  <c r="LH82" i="7"/>
  <c r="LT82" i="7"/>
  <c r="MF82" i="7"/>
  <c r="MR82" i="7"/>
  <c r="ND82" i="7"/>
  <c r="NP82" i="7"/>
  <c r="OB82" i="7"/>
  <c r="ON82" i="7"/>
  <c r="OZ82" i="7"/>
  <c r="IC82" i="7"/>
  <c r="IO82" i="7"/>
  <c r="JA82" i="7"/>
  <c r="JM82" i="7"/>
  <c r="JY82" i="7"/>
  <c r="KK82" i="7"/>
  <c r="KW82" i="7"/>
  <c r="LI82" i="7"/>
  <c r="LU82" i="7"/>
  <c r="MG82" i="7"/>
  <c r="MS82" i="7"/>
  <c r="NE82" i="7"/>
  <c r="NQ82" i="7"/>
  <c r="OC82" i="7"/>
  <c r="OO82" i="7"/>
  <c r="PA82" i="7"/>
  <c r="KX82" i="7"/>
  <c r="LJ82" i="7"/>
  <c r="LV82" i="7"/>
  <c r="MH82" i="7"/>
  <c r="MT82" i="7"/>
  <c r="HR82" i="7"/>
  <c r="NF82" i="7"/>
  <c r="ID82" i="7"/>
  <c r="NR82" i="7"/>
  <c r="IP82" i="7"/>
  <c r="OD82" i="7"/>
  <c r="JB82" i="7"/>
  <c r="OP82" i="7"/>
  <c r="JN82" i="7"/>
  <c r="PB82" i="7"/>
  <c r="JZ82" i="7"/>
  <c r="KL82" i="7"/>
  <c r="HT70" i="7"/>
  <c r="IF70" i="7"/>
  <c r="IR70" i="7"/>
  <c r="JD70" i="7"/>
  <c r="JP70" i="7"/>
  <c r="KB70" i="7"/>
  <c r="KN70" i="7"/>
  <c r="KZ70" i="7"/>
  <c r="LL70" i="7"/>
  <c r="LX70" i="7"/>
  <c r="MJ70" i="7"/>
  <c r="MV70" i="7"/>
  <c r="NH70" i="7"/>
  <c r="NT70" i="7"/>
  <c r="OF70" i="7"/>
  <c r="OR70" i="7"/>
  <c r="PD70" i="7"/>
  <c r="HU70" i="7"/>
  <c r="IG70" i="7"/>
  <c r="IS70" i="7"/>
  <c r="JE70" i="7"/>
  <c r="JQ70" i="7"/>
  <c r="KC70" i="7"/>
  <c r="KO70" i="7"/>
  <c r="LA70" i="7"/>
  <c r="LM70" i="7"/>
  <c r="LY70" i="7"/>
  <c r="MK70" i="7"/>
  <c r="MW70" i="7"/>
  <c r="NI70" i="7"/>
  <c r="NU70" i="7"/>
  <c r="OG70" i="7"/>
  <c r="OS70" i="7"/>
  <c r="PE70" i="7"/>
  <c r="HV70" i="7"/>
  <c r="IH70" i="7"/>
  <c r="IT70" i="7"/>
  <c r="JF70" i="7"/>
  <c r="JR70" i="7"/>
  <c r="KD70" i="7"/>
  <c r="KP70" i="7"/>
  <c r="LB70" i="7"/>
  <c r="LN70" i="7"/>
  <c r="LZ70" i="7"/>
  <c r="ML70" i="7"/>
  <c r="MX70" i="7"/>
  <c r="NJ70" i="7"/>
  <c r="NV70" i="7"/>
  <c r="OH70" i="7"/>
  <c r="OT70" i="7"/>
  <c r="PF70" i="7"/>
  <c r="HW70" i="7"/>
  <c r="II70" i="7"/>
  <c r="IU70" i="7"/>
  <c r="JG70" i="7"/>
  <c r="JS70" i="7"/>
  <c r="KE70" i="7"/>
  <c r="KQ70" i="7"/>
  <c r="LC70" i="7"/>
  <c r="LO70" i="7"/>
  <c r="MA70" i="7"/>
  <c r="MM70" i="7"/>
  <c r="MY70" i="7"/>
  <c r="NK70" i="7"/>
  <c r="NW70" i="7"/>
  <c r="OI70" i="7"/>
  <c r="OU70" i="7"/>
  <c r="PG70" i="7"/>
  <c r="HX70" i="7"/>
  <c r="IJ70" i="7"/>
  <c r="IV70" i="7"/>
  <c r="JH70" i="7"/>
  <c r="JT70" i="7"/>
  <c r="KF70" i="7"/>
  <c r="KR70" i="7"/>
  <c r="LD70" i="7"/>
  <c r="LP70" i="7"/>
  <c r="MB70" i="7"/>
  <c r="MN70" i="7"/>
  <c r="MZ70" i="7"/>
  <c r="NL70" i="7"/>
  <c r="NX70" i="7"/>
  <c r="OJ70" i="7"/>
  <c r="OV70" i="7"/>
  <c r="PH70" i="7"/>
  <c r="HY70" i="7"/>
  <c r="IK70" i="7"/>
  <c r="IW70" i="7"/>
  <c r="JI70" i="7"/>
  <c r="JU70" i="7"/>
  <c r="KG70" i="7"/>
  <c r="KS70" i="7"/>
  <c r="LE70" i="7"/>
  <c r="LQ70" i="7"/>
  <c r="MC70" i="7"/>
  <c r="MO70" i="7"/>
  <c r="NA70" i="7"/>
  <c r="NM70" i="7"/>
  <c r="NY70" i="7"/>
  <c r="OK70" i="7"/>
  <c r="OW70" i="7"/>
  <c r="PI70" i="7"/>
  <c r="HZ70" i="7"/>
  <c r="IL70" i="7"/>
  <c r="IX70" i="7"/>
  <c r="JJ70" i="7"/>
  <c r="JV70" i="7"/>
  <c r="KH70" i="7"/>
  <c r="KT70" i="7"/>
  <c r="LF70" i="7"/>
  <c r="LR70" i="7"/>
  <c r="MD70" i="7"/>
  <c r="MP70" i="7"/>
  <c r="NB70" i="7"/>
  <c r="NN70" i="7"/>
  <c r="NZ70" i="7"/>
  <c r="OL70" i="7"/>
  <c r="OX70" i="7"/>
  <c r="IA70" i="7"/>
  <c r="IM70" i="7"/>
  <c r="IY70" i="7"/>
  <c r="JK70" i="7"/>
  <c r="JW70" i="7"/>
  <c r="KI70" i="7"/>
  <c r="KU70" i="7"/>
  <c r="LG70" i="7"/>
  <c r="LS70" i="7"/>
  <c r="ME70" i="7"/>
  <c r="MQ70" i="7"/>
  <c r="NC70" i="7"/>
  <c r="NO70" i="7"/>
  <c r="OA70" i="7"/>
  <c r="OM70" i="7"/>
  <c r="OY70" i="7"/>
  <c r="IB70" i="7"/>
  <c r="IN70" i="7"/>
  <c r="IZ70" i="7"/>
  <c r="JL70" i="7"/>
  <c r="JX70" i="7"/>
  <c r="KJ70" i="7"/>
  <c r="KV70" i="7"/>
  <c r="LH70" i="7"/>
  <c r="LT70" i="7"/>
  <c r="MF70" i="7"/>
  <c r="MR70" i="7"/>
  <c r="ND70" i="7"/>
  <c r="NP70" i="7"/>
  <c r="OB70" i="7"/>
  <c r="ON70" i="7"/>
  <c r="OZ70" i="7"/>
  <c r="IC70" i="7"/>
  <c r="IO70" i="7"/>
  <c r="JA70" i="7"/>
  <c r="JM70" i="7"/>
  <c r="JY70" i="7"/>
  <c r="KK70" i="7"/>
  <c r="KW70" i="7"/>
  <c r="LI70" i="7"/>
  <c r="LU70" i="7"/>
  <c r="MG70" i="7"/>
  <c r="MS70" i="7"/>
  <c r="NE70" i="7"/>
  <c r="NQ70" i="7"/>
  <c r="OC70" i="7"/>
  <c r="OO70" i="7"/>
  <c r="PA70" i="7"/>
  <c r="HR70" i="7"/>
  <c r="ID70" i="7"/>
  <c r="IP70" i="7"/>
  <c r="JB70" i="7"/>
  <c r="JN70" i="7"/>
  <c r="JZ70" i="7"/>
  <c r="KL70" i="7"/>
  <c r="KX70" i="7"/>
  <c r="LJ70" i="7"/>
  <c r="LV70" i="7"/>
  <c r="MH70" i="7"/>
  <c r="MT70" i="7"/>
  <c r="NF70" i="7"/>
  <c r="NR70" i="7"/>
  <c r="OD70" i="7"/>
  <c r="OP70" i="7"/>
  <c r="PB70" i="7"/>
  <c r="LK70" i="7"/>
  <c r="LW70" i="7"/>
  <c r="MI70" i="7"/>
  <c r="MU70" i="7"/>
  <c r="HS70" i="7"/>
  <c r="NG70" i="7"/>
  <c r="IE70" i="7"/>
  <c r="NS70" i="7"/>
  <c r="IQ70" i="7"/>
  <c r="OE70" i="7"/>
  <c r="JC70" i="7"/>
  <c r="OQ70" i="7"/>
  <c r="JO70" i="7"/>
  <c r="PC70" i="7"/>
  <c r="KA70" i="7"/>
  <c r="KM70" i="7"/>
  <c r="KY70" i="7"/>
  <c r="HV58" i="7"/>
  <c r="IH58" i="7"/>
  <c r="IT58" i="7"/>
  <c r="JF58" i="7"/>
  <c r="JR58" i="7"/>
  <c r="KD58" i="7"/>
  <c r="KP58" i="7"/>
  <c r="LB58" i="7"/>
  <c r="LN58" i="7"/>
  <c r="LZ58" i="7"/>
  <c r="ML58" i="7"/>
  <c r="MX58" i="7"/>
  <c r="NJ58" i="7"/>
  <c r="NV58" i="7"/>
  <c r="OH58" i="7"/>
  <c r="OT58" i="7"/>
  <c r="PF58" i="7"/>
  <c r="HW58" i="7"/>
  <c r="II58" i="7"/>
  <c r="IU58" i="7"/>
  <c r="JG58" i="7"/>
  <c r="JS58" i="7"/>
  <c r="KE58" i="7"/>
  <c r="KQ58" i="7"/>
  <c r="LC58" i="7"/>
  <c r="LO58" i="7"/>
  <c r="MA58" i="7"/>
  <c r="MM58" i="7"/>
  <c r="MY58" i="7"/>
  <c r="NK58" i="7"/>
  <c r="NW58" i="7"/>
  <c r="OI58" i="7"/>
  <c r="OU58" i="7"/>
  <c r="PG58" i="7"/>
  <c r="HX58" i="7"/>
  <c r="IJ58" i="7"/>
  <c r="IV58" i="7"/>
  <c r="JH58" i="7"/>
  <c r="JT58" i="7"/>
  <c r="KF58" i="7"/>
  <c r="KR58" i="7"/>
  <c r="LD58" i="7"/>
  <c r="LP58" i="7"/>
  <c r="MB58" i="7"/>
  <c r="MN58" i="7"/>
  <c r="MZ58" i="7"/>
  <c r="NL58" i="7"/>
  <c r="NX58" i="7"/>
  <c r="OJ58" i="7"/>
  <c r="OV58" i="7"/>
  <c r="PH58" i="7"/>
  <c r="HY58" i="7"/>
  <c r="IK58" i="7"/>
  <c r="IW58" i="7"/>
  <c r="JI58" i="7"/>
  <c r="JU58" i="7"/>
  <c r="KG58" i="7"/>
  <c r="KS58" i="7"/>
  <c r="LE58" i="7"/>
  <c r="LQ58" i="7"/>
  <c r="MC58" i="7"/>
  <c r="MO58" i="7"/>
  <c r="NA58" i="7"/>
  <c r="NM58" i="7"/>
  <c r="NY58" i="7"/>
  <c r="OK58" i="7"/>
  <c r="OW58" i="7"/>
  <c r="PI58" i="7"/>
  <c r="HZ58" i="7"/>
  <c r="IL58" i="7"/>
  <c r="IX58" i="7"/>
  <c r="JJ58" i="7"/>
  <c r="JV58" i="7"/>
  <c r="KH58" i="7"/>
  <c r="KT58" i="7"/>
  <c r="LF58" i="7"/>
  <c r="LR58" i="7"/>
  <c r="MD58" i="7"/>
  <c r="MP58" i="7"/>
  <c r="NB58" i="7"/>
  <c r="NN58" i="7"/>
  <c r="NZ58" i="7"/>
  <c r="OL58" i="7"/>
  <c r="OX58" i="7"/>
  <c r="IA58" i="7"/>
  <c r="IM58" i="7"/>
  <c r="IY58" i="7"/>
  <c r="JK58" i="7"/>
  <c r="JW58" i="7"/>
  <c r="KI58" i="7"/>
  <c r="KU58" i="7"/>
  <c r="LG58" i="7"/>
  <c r="LS58" i="7"/>
  <c r="ME58" i="7"/>
  <c r="MQ58" i="7"/>
  <c r="NC58" i="7"/>
  <c r="NO58" i="7"/>
  <c r="OA58" i="7"/>
  <c r="OM58" i="7"/>
  <c r="OY58" i="7"/>
  <c r="IB58" i="7"/>
  <c r="IN58" i="7"/>
  <c r="IZ58" i="7"/>
  <c r="JL58" i="7"/>
  <c r="JX58" i="7"/>
  <c r="KJ58" i="7"/>
  <c r="KV58" i="7"/>
  <c r="LH58" i="7"/>
  <c r="LT58" i="7"/>
  <c r="MF58" i="7"/>
  <c r="MR58" i="7"/>
  <c r="ND58" i="7"/>
  <c r="NP58" i="7"/>
  <c r="OB58" i="7"/>
  <c r="ON58" i="7"/>
  <c r="OZ58" i="7"/>
  <c r="IC58" i="7"/>
  <c r="IO58" i="7"/>
  <c r="JA58" i="7"/>
  <c r="JM58" i="7"/>
  <c r="JY58" i="7"/>
  <c r="KK58" i="7"/>
  <c r="KW58" i="7"/>
  <c r="LI58" i="7"/>
  <c r="LU58" i="7"/>
  <c r="MG58" i="7"/>
  <c r="MS58" i="7"/>
  <c r="NE58" i="7"/>
  <c r="NQ58" i="7"/>
  <c r="OC58" i="7"/>
  <c r="OO58" i="7"/>
  <c r="PA58" i="7"/>
  <c r="HR58" i="7"/>
  <c r="ID58" i="7"/>
  <c r="IP58" i="7"/>
  <c r="JB58" i="7"/>
  <c r="JN58" i="7"/>
  <c r="JZ58" i="7"/>
  <c r="KL58" i="7"/>
  <c r="KX58" i="7"/>
  <c r="LJ58" i="7"/>
  <c r="LV58" i="7"/>
  <c r="MH58" i="7"/>
  <c r="MT58" i="7"/>
  <c r="NF58" i="7"/>
  <c r="NR58" i="7"/>
  <c r="OD58" i="7"/>
  <c r="OP58" i="7"/>
  <c r="PB58" i="7"/>
  <c r="HS58" i="7"/>
  <c r="IE58" i="7"/>
  <c r="IQ58" i="7"/>
  <c r="JC58" i="7"/>
  <c r="JO58" i="7"/>
  <c r="KA58" i="7"/>
  <c r="KM58" i="7"/>
  <c r="KY58" i="7"/>
  <c r="LK58" i="7"/>
  <c r="LW58" i="7"/>
  <c r="MI58" i="7"/>
  <c r="MU58" i="7"/>
  <c r="NG58" i="7"/>
  <c r="NS58" i="7"/>
  <c r="OE58" i="7"/>
  <c r="OQ58" i="7"/>
  <c r="PC58" i="7"/>
  <c r="HT58" i="7"/>
  <c r="IF58" i="7"/>
  <c r="IR58" i="7"/>
  <c r="JD58" i="7"/>
  <c r="JP58" i="7"/>
  <c r="KB58" i="7"/>
  <c r="KN58" i="7"/>
  <c r="KZ58" i="7"/>
  <c r="LL58" i="7"/>
  <c r="LX58" i="7"/>
  <c r="MJ58" i="7"/>
  <c r="MV58" i="7"/>
  <c r="NH58" i="7"/>
  <c r="NT58" i="7"/>
  <c r="OF58" i="7"/>
  <c r="OR58" i="7"/>
  <c r="PD58" i="7"/>
  <c r="JQ58" i="7"/>
  <c r="PE58" i="7"/>
  <c r="KC58" i="7"/>
  <c r="KO58" i="7"/>
  <c r="LA58" i="7"/>
  <c r="LM58" i="7"/>
  <c r="LY58" i="7"/>
  <c r="MK58" i="7"/>
  <c r="MW58" i="7"/>
  <c r="HU58" i="7"/>
  <c r="NI58" i="7"/>
  <c r="IG58" i="7"/>
  <c r="NU58" i="7"/>
  <c r="IS58" i="7"/>
  <c r="OG58" i="7"/>
  <c r="JE58" i="7"/>
  <c r="OS58" i="7"/>
  <c r="IC46" i="7"/>
  <c r="IO46" i="7"/>
  <c r="JA46" i="7"/>
  <c r="JM46" i="7"/>
  <c r="JY46" i="7"/>
  <c r="KK46" i="7"/>
  <c r="KW46" i="7"/>
  <c r="LI46" i="7"/>
  <c r="LU46" i="7"/>
  <c r="MG46" i="7"/>
  <c r="MS46" i="7"/>
  <c r="NE46" i="7"/>
  <c r="NQ46" i="7"/>
  <c r="OC46" i="7"/>
  <c r="OO46" i="7"/>
  <c r="PA46" i="7"/>
  <c r="HR46" i="7"/>
  <c r="ID46" i="7"/>
  <c r="IP46" i="7"/>
  <c r="JB46" i="7"/>
  <c r="JN46" i="7"/>
  <c r="JZ46" i="7"/>
  <c r="KL46" i="7"/>
  <c r="KX46" i="7"/>
  <c r="LJ46" i="7"/>
  <c r="LV46" i="7"/>
  <c r="MH46" i="7"/>
  <c r="MT46" i="7"/>
  <c r="NF46" i="7"/>
  <c r="NR46" i="7"/>
  <c r="OD46" i="7"/>
  <c r="OP46" i="7"/>
  <c r="PB46" i="7"/>
  <c r="HS46" i="7"/>
  <c r="IE46" i="7"/>
  <c r="IQ46" i="7"/>
  <c r="JC46" i="7"/>
  <c r="JO46" i="7"/>
  <c r="KA46" i="7"/>
  <c r="KM46" i="7"/>
  <c r="KY46" i="7"/>
  <c r="LK46" i="7"/>
  <c r="LW46" i="7"/>
  <c r="MI46" i="7"/>
  <c r="MU46" i="7"/>
  <c r="NG46" i="7"/>
  <c r="NS46" i="7"/>
  <c r="OE46" i="7"/>
  <c r="OQ46" i="7"/>
  <c r="PC46" i="7"/>
  <c r="HT46" i="7"/>
  <c r="IF46" i="7"/>
  <c r="IR46" i="7"/>
  <c r="JD46" i="7"/>
  <c r="JP46" i="7"/>
  <c r="KB46" i="7"/>
  <c r="KN46" i="7"/>
  <c r="KZ46" i="7"/>
  <c r="LL46" i="7"/>
  <c r="LX46" i="7"/>
  <c r="MJ46" i="7"/>
  <c r="MV46" i="7"/>
  <c r="NH46" i="7"/>
  <c r="NT46" i="7"/>
  <c r="OF46" i="7"/>
  <c r="OR46" i="7"/>
  <c r="PD46" i="7"/>
  <c r="HU46" i="7"/>
  <c r="IG46" i="7"/>
  <c r="IS46" i="7"/>
  <c r="JE46" i="7"/>
  <c r="JQ46" i="7"/>
  <c r="KC46" i="7"/>
  <c r="KO46" i="7"/>
  <c r="LA46" i="7"/>
  <c r="LM46" i="7"/>
  <c r="LY46" i="7"/>
  <c r="MK46" i="7"/>
  <c r="MW46" i="7"/>
  <c r="NI46" i="7"/>
  <c r="NU46" i="7"/>
  <c r="OG46" i="7"/>
  <c r="OS46" i="7"/>
  <c r="PE46" i="7"/>
  <c r="HV46" i="7"/>
  <c r="IH46" i="7"/>
  <c r="IT46" i="7"/>
  <c r="JF46" i="7"/>
  <c r="JR46" i="7"/>
  <c r="KD46" i="7"/>
  <c r="KP46" i="7"/>
  <c r="LB46" i="7"/>
  <c r="LN46" i="7"/>
  <c r="LZ46" i="7"/>
  <c r="ML46" i="7"/>
  <c r="MX46" i="7"/>
  <c r="NJ46" i="7"/>
  <c r="NV46" i="7"/>
  <c r="OH46" i="7"/>
  <c r="OT46" i="7"/>
  <c r="PF46" i="7"/>
  <c r="HW46" i="7"/>
  <c r="II46" i="7"/>
  <c r="IU46" i="7"/>
  <c r="JG46" i="7"/>
  <c r="JS46" i="7"/>
  <c r="KE46" i="7"/>
  <c r="KQ46" i="7"/>
  <c r="LC46" i="7"/>
  <c r="LO46" i="7"/>
  <c r="MA46" i="7"/>
  <c r="MM46" i="7"/>
  <c r="MY46" i="7"/>
  <c r="NK46" i="7"/>
  <c r="NW46" i="7"/>
  <c r="OI46" i="7"/>
  <c r="OU46" i="7"/>
  <c r="PG46" i="7"/>
  <c r="HX46" i="7"/>
  <c r="IJ46" i="7"/>
  <c r="IV46" i="7"/>
  <c r="JH46" i="7"/>
  <c r="JT46" i="7"/>
  <c r="KF46" i="7"/>
  <c r="KR46" i="7"/>
  <c r="LD46" i="7"/>
  <c r="LP46" i="7"/>
  <c r="MB46" i="7"/>
  <c r="MN46" i="7"/>
  <c r="MZ46" i="7"/>
  <c r="NL46" i="7"/>
  <c r="NX46" i="7"/>
  <c r="OJ46" i="7"/>
  <c r="OV46" i="7"/>
  <c r="PH46" i="7"/>
  <c r="HY46" i="7"/>
  <c r="IK46" i="7"/>
  <c r="IW46" i="7"/>
  <c r="JI46" i="7"/>
  <c r="JU46" i="7"/>
  <c r="KG46" i="7"/>
  <c r="KS46" i="7"/>
  <c r="LE46" i="7"/>
  <c r="LQ46" i="7"/>
  <c r="MC46" i="7"/>
  <c r="MO46" i="7"/>
  <c r="NA46" i="7"/>
  <c r="NM46" i="7"/>
  <c r="NY46" i="7"/>
  <c r="OK46" i="7"/>
  <c r="OW46" i="7"/>
  <c r="PI46" i="7"/>
  <c r="HZ46" i="7"/>
  <c r="IL46" i="7"/>
  <c r="IX46" i="7"/>
  <c r="JJ46" i="7"/>
  <c r="JV46" i="7"/>
  <c r="KH46" i="7"/>
  <c r="KT46" i="7"/>
  <c r="LF46" i="7"/>
  <c r="LR46" i="7"/>
  <c r="MD46" i="7"/>
  <c r="MP46" i="7"/>
  <c r="NB46" i="7"/>
  <c r="NN46" i="7"/>
  <c r="NZ46" i="7"/>
  <c r="OL46" i="7"/>
  <c r="OX46" i="7"/>
  <c r="IB46" i="7"/>
  <c r="KV46" i="7"/>
  <c r="NP46" i="7"/>
  <c r="IM46" i="7"/>
  <c r="LG46" i="7"/>
  <c r="OA46" i="7"/>
  <c r="IN46" i="7"/>
  <c r="LH46" i="7"/>
  <c r="OB46" i="7"/>
  <c r="IY46" i="7"/>
  <c r="LS46" i="7"/>
  <c r="OM46" i="7"/>
  <c r="IZ46" i="7"/>
  <c r="LT46" i="7"/>
  <c r="ON46" i="7"/>
  <c r="JK46" i="7"/>
  <c r="ME46" i="7"/>
  <c r="OY46" i="7"/>
  <c r="JL46" i="7"/>
  <c r="MF46" i="7"/>
  <c r="OZ46" i="7"/>
  <c r="JW46" i="7"/>
  <c r="MQ46" i="7"/>
  <c r="JX46" i="7"/>
  <c r="MR46" i="7"/>
  <c r="KI46" i="7"/>
  <c r="NC46" i="7"/>
  <c r="KJ46" i="7"/>
  <c r="ND46" i="7"/>
  <c r="IA46" i="7"/>
  <c r="KU46" i="7"/>
  <c r="NO46" i="7"/>
  <c r="HY34" i="7"/>
  <c r="IK34" i="7"/>
  <c r="IW34" i="7"/>
  <c r="HZ34" i="7"/>
  <c r="IL34" i="7"/>
  <c r="IX34" i="7"/>
  <c r="JJ34" i="7"/>
  <c r="JV34" i="7"/>
  <c r="KH34" i="7"/>
  <c r="KT34" i="7"/>
  <c r="LF34" i="7"/>
  <c r="LR34" i="7"/>
  <c r="MD34" i="7"/>
  <c r="MP34" i="7"/>
  <c r="NB34" i="7"/>
  <c r="NN34" i="7"/>
  <c r="NZ34" i="7"/>
  <c r="OL34" i="7"/>
  <c r="OX34" i="7"/>
  <c r="IA34" i="7"/>
  <c r="IM34" i="7"/>
  <c r="IY34" i="7"/>
  <c r="JK34" i="7"/>
  <c r="IB34" i="7"/>
  <c r="IN34" i="7"/>
  <c r="IZ34" i="7"/>
  <c r="IC34" i="7"/>
  <c r="HS34" i="7"/>
  <c r="IE34" i="7"/>
  <c r="IQ34" i="7"/>
  <c r="JC34" i="7"/>
  <c r="JO34" i="7"/>
  <c r="HX34" i="7"/>
  <c r="IU34" i="7"/>
  <c r="JN34" i="7"/>
  <c r="KB34" i="7"/>
  <c r="KO34" i="7"/>
  <c r="LB34" i="7"/>
  <c r="LO34" i="7"/>
  <c r="MB34" i="7"/>
  <c r="MO34" i="7"/>
  <c r="NC34" i="7"/>
  <c r="NP34" i="7"/>
  <c r="OC34" i="7"/>
  <c r="OP34" i="7"/>
  <c r="PC34" i="7"/>
  <c r="ID34" i="7"/>
  <c r="IV34" i="7"/>
  <c r="JP34" i="7"/>
  <c r="KC34" i="7"/>
  <c r="KP34" i="7"/>
  <c r="LC34" i="7"/>
  <c r="LP34" i="7"/>
  <c r="MC34" i="7"/>
  <c r="MQ34" i="7"/>
  <c r="ND34" i="7"/>
  <c r="NQ34" i="7"/>
  <c r="OD34" i="7"/>
  <c r="OQ34" i="7"/>
  <c r="PD34" i="7"/>
  <c r="IF34" i="7"/>
  <c r="JA34" i="7"/>
  <c r="JQ34" i="7"/>
  <c r="KD34" i="7"/>
  <c r="KQ34" i="7"/>
  <c r="LD34" i="7"/>
  <c r="LQ34" i="7"/>
  <c r="ME34" i="7"/>
  <c r="MR34" i="7"/>
  <c r="NE34" i="7"/>
  <c r="NR34" i="7"/>
  <c r="OE34" i="7"/>
  <c r="OR34" i="7"/>
  <c r="PE34" i="7"/>
  <c r="IG34" i="7"/>
  <c r="JB34" i="7"/>
  <c r="JR34" i="7"/>
  <c r="KE34" i="7"/>
  <c r="KR34" i="7"/>
  <c r="LE34" i="7"/>
  <c r="LS34" i="7"/>
  <c r="MF34" i="7"/>
  <c r="MS34" i="7"/>
  <c r="NF34" i="7"/>
  <c r="NS34" i="7"/>
  <c r="OF34" i="7"/>
  <c r="OS34" i="7"/>
  <c r="PF34" i="7"/>
  <c r="IH34" i="7"/>
  <c r="JD34" i="7"/>
  <c r="JS34" i="7"/>
  <c r="KF34" i="7"/>
  <c r="KS34" i="7"/>
  <c r="LG34" i="7"/>
  <c r="LT34" i="7"/>
  <c r="MG34" i="7"/>
  <c r="MT34" i="7"/>
  <c r="NG34" i="7"/>
  <c r="NT34" i="7"/>
  <c r="OG34" i="7"/>
  <c r="OT34" i="7"/>
  <c r="PG34" i="7"/>
  <c r="II34" i="7"/>
  <c r="JE34" i="7"/>
  <c r="JT34" i="7"/>
  <c r="KG34" i="7"/>
  <c r="KU34" i="7"/>
  <c r="LH34" i="7"/>
  <c r="LU34" i="7"/>
  <c r="MH34" i="7"/>
  <c r="MU34" i="7"/>
  <c r="NH34" i="7"/>
  <c r="NU34" i="7"/>
  <c r="OH34" i="7"/>
  <c r="OU34" i="7"/>
  <c r="PH34" i="7"/>
  <c r="IJ34" i="7"/>
  <c r="JF34" i="7"/>
  <c r="JU34" i="7"/>
  <c r="KI34" i="7"/>
  <c r="KV34" i="7"/>
  <c r="LI34" i="7"/>
  <c r="LV34" i="7"/>
  <c r="MI34" i="7"/>
  <c r="MV34" i="7"/>
  <c r="NI34" i="7"/>
  <c r="NV34" i="7"/>
  <c r="OI34" i="7"/>
  <c r="OV34" i="7"/>
  <c r="PI34" i="7"/>
  <c r="HR34" i="7"/>
  <c r="IO34" i="7"/>
  <c r="JG34" i="7"/>
  <c r="JW34" i="7"/>
  <c r="KJ34" i="7"/>
  <c r="KW34" i="7"/>
  <c r="LJ34" i="7"/>
  <c r="LW34" i="7"/>
  <c r="MJ34" i="7"/>
  <c r="MW34" i="7"/>
  <c r="NJ34" i="7"/>
  <c r="NW34" i="7"/>
  <c r="OJ34" i="7"/>
  <c r="OW34" i="7"/>
  <c r="HT34" i="7"/>
  <c r="IP34" i="7"/>
  <c r="JH34" i="7"/>
  <c r="JX34" i="7"/>
  <c r="KK34" i="7"/>
  <c r="KX34" i="7"/>
  <c r="LK34" i="7"/>
  <c r="LX34" i="7"/>
  <c r="MK34" i="7"/>
  <c r="MX34" i="7"/>
  <c r="NK34" i="7"/>
  <c r="NX34" i="7"/>
  <c r="OK34" i="7"/>
  <c r="OY34" i="7"/>
  <c r="HW34" i="7"/>
  <c r="IT34" i="7"/>
  <c r="JM34" i="7"/>
  <c r="KA34" i="7"/>
  <c r="KN34" i="7"/>
  <c r="LA34" i="7"/>
  <c r="LN34" i="7"/>
  <c r="MA34" i="7"/>
  <c r="MN34" i="7"/>
  <c r="NA34" i="7"/>
  <c r="NO34" i="7"/>
  <c r="OB34" i="7"/>
  <c r="OO34" i="7"/>
  <c r="PB34" i="7"/>
  <c r="JZ34" i="7"/>
  <c r="MZ34" i="7"/>
  <c r="KL34" i="7"/>
  <c r="NL34" i="7"/>
  <c r="KM34" i="7"/>
  <c r="NM34" i="7"/>
  <c r="KY34" i="7"/>
  <c r="NY34" i="7"/>
  <c r="KZ34" i="7"/>
  <c r="OA34" i="7"/>
  <c r="HU34" i="7"/>
  <c r="LL34" i="7"/>
  <c r="OM34" i="7"/>
  <c r="HV34" i="7"/>
  <c r="LM34" i="7"/>
  <c r="ON34" i="7"/>
  <c r="IR34" i="7"/>
  <c r="LY34" i="7"/>
  <c r="OZ34" i="7"/>
  <c r="JL34" i="7"/>
  <c r="MM34" i="7"/>
  <c r="JY34" i="7"/>
  <c r="MY34" i="7"/>
  <c r="IS34" i="7"/>
  <c r="JI34" i="7"/>
  <c r="LZ34" i="7"/>
  <c r="ML34" i="7"/>
  <c r="PA34" i="7"/>
  <c r="IC22" i="7"/>
  <c r="IO22" i="7"/>
  <c r="JA22" i="7"/>
  <c r="JM22" i="7"/>
  <c r="JY22" i="7"/>
  <c r="KK22" i="7"/>
  <c r="KW22" i="7"/>
  <c r="LI22" i="7"/>
  <c r="LU22" i="7"/>
  <c r="MG22" i="7"/>
  <c r="MS22" i="7"/>
  <c r="NE22" i="7"/>
  <c r="NQ22" i="7"/>
  <c r="OC22" i="7"/>
  <c r="OO22" i="7"/>
  <c r="PA22" i="7"/>
  <c r="HR22" i="7"/>
  <c r="ID22" i="7"/>
  <c r="IP22" i="7"/>
  <c r="JB22" i="7"/>
  <c r="JN22" i="7"/>
  <c r="JZ22" i="7"/>
  <c r="KL22" i="7"/>
  <c r="KX22" i="7"/>
  <c r="LJ22" i="7"/>
  <c r="LV22" i="7"/>
  <c r="MH22" i="7"/>
  <c r="MT22" i="7"/>
  <c r="HT22" i="7"/>
  <c r="IF22" i="7"/>
  <c r="IR22" i="7"/>
  <c r="JD22" i="7"/>
  <c r="JP22" i="7"/>
  <c r="KB22" i="7"/>
  <c r="KN22" i="7"/>
  <c r="KZ22" i="7"/>
  <c r="LL22" i="7"/>
  <c r="LX22" i="7"/>
  <c r="MJ22" i="7"/>
  <c r="HU22" i="7"/>
  <c r="IG22" i="7"/>
  <c r="IS22" i="7"/>
  <c r="JE22" i="7"/>
  <c r="JQ22" i="7"/>
  <c r="KC22" i="7"/>
  <c r="KO22" i="7"/>
  <c r="LA22" i="7"/>
  <c r="LM22" i="7"/>
  <c r="LY22" i="7"/>
  <c r="MK22" i="7"/>
  <c r="MW22" i="7"/>
  <c r="NI22" i="7"/>
  <c r="NU22" i="7"/>
  <c r="OG22" i="7"/>
  <c r="OS22" i="7"/>
  <c r="PE22" i="7"/>
  <c r="HV22" i="7"/>
  <c r="IH22" i="7"/>
  <c r="IT22" i="7"/>
  <c r="JF22" i="7"/>
  <c r="JR22" i="7"/>
  <c r="KD22" i="7"/>
  <c r="KP22" i="7"/>
  <c r="LB22" i="7"/>
  <c r="LN22" i="7"/>
  <c r="LZ22" i="7"/>
  <c r="ML22" i="7"/>
  <c r="HW22" i="7"/>
  <c r="II22" i="7"/>
  <c r="IU22" i="7"/>
  <c r="JG22" i="7"/>
  <c r="JS22" i="7"/>
  <c r="KE22" i="7"/>
  <c r="KQ22" i="7"/>
  <c r="LC22" i="7"/>
  <c r="LO22" i="7"/>
  <c r="MA22" i="7"/>
  <c r="MM22" i="7"/>
  <c r="HX22" i="7"/>
  <c r="IJ22" i="7"/>
  <c r="IV22" i="7"/>
  <c r="JH22" i="7"/>
  <c r="JT22" i="7"/>
  <c r="KF22" i="7"/>
  <c r="KR22" i="7"/>
  <c r="LD22" i="7"/>
  <c r="LP22" i="7"/>
  <c r="MB22" i="7"/>
  <c r="MN22" i="7"/>
  <c r="IA22" i="7"/>
  <c r="IM22" i="7"/>
  <c r="IY22" i="7"/>
  <c r="JK22" i="7"/>
  <c r="JW22" i="7"/>
  <c r="KI22" i="7"/>
  <c r="KU22" i="7"/>
  <c r="LG22" i="7"/>
  <c r="LS22" i="7"/>
  <c r="IN22" i="7"/>
  <c r="JX22" i="7"/>
  <c r="LH22" i="7"/>
  <c r="MP22" i="7"/>
  <c r="NF22" i="7"/>
  <c r="NT22" i="7"/>
  <c r="OI22" i="7"/>
  <c r="OW22" i="7"/>
  <c r="IQ22" i="7"/>
  <c r="KA22" i="7"/>
  <c r="LK22" i="7"/>
  <c r="MQ22" i="7"/>
  <c r="NG22" i="7"/>
  <c r="NV22" i="7"/>
  <c r="OJ22" i="7"/>
  <c r="OX22" i="7"/>
  <c r="IW22" i="7"/>
  <c r="KG22" i="7"/>
  <c r="LQ22" i="7"/>
  <c r="MR22" i="7"/>
  <c r="NH22" i="7"/>
  <c r="NW22" i="7"/>
  <c r="OK22" i="7"/>
  <c r="OY22" i="7"/>
  <c r="IX22" i="7"/>
  <c r="KH22" i="7"/>
  <c r="LR22" i="7"/>
  <c r="MU22" i="7"/>
  <c r="NJ22" i="7"/>
  <c r="NX22" i="7"/>
  <c r="OL22" i="7"/>
  <c r="OZ22" i="7"/>
  <c r="IZ22" i="7"/>
  <c r="KJ22" i="7"/>
  <c r="LT22" i="7"/>
  <c r="MV22" i="7"/>
  <c r="NK22" i="7"/>
  <c r="NY22" i="7"/>
  <c r="OM22" i="7"/>
  <c r="PB22" i="7"/>
  <c r="HS22" i="7"/>
  <c r="JC22" i="7"/>
  <c r="KM22" i="7"/>
  <c r="LW22" i="7"/>
  <c r="MX22" i="7"/>
  <c r="NL22" i="7"/>
  <c r="NZ22" i="7"/>
  <c r="ON22" i="7"/>
  <c r="PC22" i="7"/>
  <c r="HZ22" i="7"/>
  <c r="JJ22" i="7"/>
  <c r="KT22" i="7"/>
  <c r="MD22" i="7"/>
  <c r="MZ22" i="7"/>
  <c r="NN22" i="7"/>
  <c r="OB22" i="7"/>
  <c r="OQ22" i="7"/>
  <c r="PF22" i="7"/>
  <c r="IB22" i="7"/>
  <c r="JL22" i="7"/>
  <c r="KV22" i="7"/>
  <c r="ME22" i="7"/>
  <c r="NA22" i="7"/>
  <c r="NO22" i="7"/>
  <c r="OD22" i="7"/>
  <c r="OR22" i="7"/>
  <c r="PG22" i="7"/>
  <c r="JU22" i="7"/>
  <c r="NC22" i="7"/>
  <c r="OU22" i="7"/>
  <c r="JV22" i="7"/>
  <c r="ND22" i="7"/>
  <c r="OV22" i="7"/>
  <c r="KS22" i="7"/>
  <c r="NM22" i="7"/>
  <c r="PD22" i="7"/>
  <c r="KY22" i="7"/>
  <c r="NP22" i="7"/>
  <c r="PH22" i="7"/>
  <c r="LE22" i="7"/>
  <c r="NR22" i="7"/>
  <c r="PI22" i="7"/>
  <c r="LF22" i="7"/>
  <c r="NS22" i="7"/>
  <c r="HY22" i="7"/>
  <c r="MC22" i="7"/>
  <c r="OA22" i="7"/>
  <c r="JI22" i="7"/>
  <c r="MY22" i="7"/>
  <c r="OP22" i="7"/>
  <c r="JO22" i="7"/>
  <c r="NB22" i="7"/>
  <c r="OT22" i="7"/>
  <c r="MO22" i="7"/>
  <c r="OE22" i="7"/>
  <c r="OF22" i="7"/>
  <c r="OH22" i="7"/>
  <c r="IE22" i="7"/>
  <c r="IK22" i="7"/>
  <c r="MF22" i="7"/>
  <c r="MI22" i="7"/>
  <c r="IL22" i="7"/>
  <c r="HW80" i="7"/>
  <c r="II80" i="7"/>
  <c r="IU80" i="7"/>
  <c r="JG80" i="7"/>
  <c r="JS80" i="7"/>
  <c r="KE80" i="7"/>
  <c r="KQ80" i="7"/>
  <c r="LC80" i="7"/>
  <c r="LO80" i="7"/>
  <c r="MA80" i="7"/>
  <c r="MM80" i="7"/>
  <c r="MY80" i="7"/>
  <c r="NK80" i="7"/>
  <c r="NW80" i="7"/>
  <c r="OI80" i="7"/>
  <c r="OU80" i="7"/>
  <c r="PG80" i="7"/>
  <c r="HX80" i="7"/>
  <c r="IJ80" i="7"/>
  <c r="IV80" i="7"/>
  <c r="JH80" i="7"/>
  <c r="JT80" i="7"/>
  <c r="KF80" i="7"/>
  <c r="KR80" i="7"/>
  <c r="LD80" i="7"/>
  <c r="LP80" i="7"/>
  <c r="MB80" i="7"/>
  <c r="MN80" i="7"/>
  <c r="MZ80" i="7"/>
  <c r="NL80" i="7"/>
  <c r="NX80" i="7"/>
  <c r="OJ80" i="7"/>
  <c r="OV80" i="7"/>
  <c r="PH80" i="7"/>
  <c r="HY80" i="7"/>
  <c r="IK80" i="7"/>
  <c r="IW80" i="7"/>
  <c r="JI80" i="7"/>
  <c r="JU80" i="7"/>
  <c r="KG80" i="7"/>
  <c r="KS80" i="7"/>
  <c r="LE80" i="7"/>
  <c r="LQ80" i="7"/>
  <c r="MC80" i="7"/>
  <c r="MO80" i="7"/>
  <c r="NA80" i="7"/>
  <c r="NM80" i="7"/>
  <c r="NY80" i="7"/>
  <c r="OK80" i="7"/>
  <c r="OW80" i="7"/>
  <c r="PI80" i="7"/>
  <c r="HZ80" i="7"/>
  <c r="IL80" i="7"/>
  <c r="IX80" i="7"/>
  <c r="JJ80" i="7"/>
  <c r="JV80" i="7"/>
  <c r="KH80" i="7"/>
  <c r="KT80" i="7"/>
  <c r="LF80" i="7"/>
  <c r="LR80" i="7"/>
  <c r="MD80" i="7"/>
  <c r="MP80" i="7"/>
  <c r="NB80" i="7"/>
  <c r="NN80" i="7"/>
  <c r="NZ80" i="7"/>
  <c r="OL80" i="7"/>
  <c r="OX80" i="7"/>
  <c r="IA80" i="7"/>
  <c r="IM80" i="7"/>
  <c r="IY80" i="7"/>
  <c r="JK80" i="7"/>
  <c r="JW80" i="7"/>
  <c r="KI80" i="7"/>
  <c r="KU80" i="7"/>
  <c r="LG80" i="7"/>
  <c r="LS80" i="7"/>
  <c r="ME80" i="7"/>
  <c r="MQ80" i="7"/>
  <c r="NC80" i="7"/>
  <c r="NO80" i="7"/>
  <c r="OA80" i="7"/>
  <c r="OM80" i="7"/>
  <c r="OY80" i="7"/>
  <c r="IB80" i="7"/>
  <c r="IN80" i="7"/>
  <c r="IZ80" i="7"/>
  <c r="JL80" i="7"/>
  <c r="JX80" i="7"/>
  <c r="KJ80" i="7"/>
  <c r="KV80" i="7"/>
  <c r="LH80" i="7"/>
  <c r="LT80" i="7"/>
  <c r="MF80" i="7"/>
  <c r="MR80" i="7"/>
  <c r="ND80" i="7"/>
  <c r="NP80" i="7"/>
  <c r="OB80" i="7"/>
  <c r="ON80" i="7"/>
  <c r="OZ80" i="7"/>
  <c r="IC80" i="7"/>
  <c r="IO80" i="7"/>
  <c r="JA80" i="7"/>
  <c r="JM80" i="7"/>
  <c r="JY80" i="7"/>
  <c r="KK80" i="7"/>
  <c r="KW80" i="7"/>
  <c r="LI80" i="7"/>
  <c r="LU80" i="7"/>
  <c r="MG80" i="7"/>
  <c r="MS80" i="7"/>
  <c r="NE80" i="7"/>
  <c r="NQ80" i="7"/>
  <c r="OC80" i="7"/>
  <c r="OO80" i="7"/>
  <c r="PA80" i="7"/>
  <c r="HR80" i="7"/>
  <c r="ID80" i="7"/>
  <c r="IP80" i="7"/>
  <c r="JB80" i="7"/>
  <c r="JN80" i="7"/>
  <c r="JZ80" i="7"/>
  <c r="KL80" i="7"/>
  <c r="KX80" i="7"/>
  <c r="LJ80" i="7"/>
  <c r="LV80" i="7"/>
  <c r="MH80" i="7"/>
  <c r="MT80" i="7"/>
  <c r="NF80" i="7"/>
  <c r="NR80" i="7"/>
  <c r="OD80" i="7"/>
  <c r="OP80" i="7"/>
  <c r="PB80" i="7"/>
  <c r="HS80" i="7"/>
  <c r="IE80" i="7"/>
  <c r="IQ80" i="7"/>
  <c r="JC80" i="7"/>
  <c r="JO80" i="7"/>
  <c r="KA80" i="7"/>
  <c r="KM80" i="7"/>
  <c r="KY80" i="7"/>
  <c r="LK80" i="7"/>
  <c r="LW80" i="7"/>
  <c r="MI80" i="7"/>
  <c r="MU80" i="7"/>
  <c r="NG80" i="7"/>
  <c r="NS80" i="7"/>
  <c r="OE80" i="7"/>
  <c r="OQ80" i="7"/>
  <c r="PC80" i="7"/>
  <c r="HT80" i="7"/>
  <c r="IF80" i="7"/>
  <c r="IR80" i="7"/>
  <c r="JD80" i="7"/>
  <c r="JP80" i="7"/>
  <c r="KB80" i="7"/>
  <c r="KN80" i="7"/>
  <c r="KZ80" i="7"/>
  <c r="LL80" i="7"/>
  <c r="LX80" i="7"/>
  <c r="MJ80" i="7"/>
  <c r="MV80" i="7"/>
  <c r="NH80" i="7"/>
  <c r="NT80" i="7"/>
  <c r="OF80" i="7"/>
  <c r="OR80" i="7"/>
  <c r="PD80" i="7"/>
  <c r="HU80" i="7"/>
  <c r="IG80" i="7"/>
  <c r="IS80" i="7"/>
  <c r="JE80" i="7"/>
  <c r="JQ80" i="7"/>
  <c r="KC80" i="7"/>
  <c r="KO80" i="7"/>
  <c r="LA80" i="7"/>
  <c r="LM80" i="7"/>
  <c r="LY80" i="7"/>
  <c r="MK80" i="7"/>
  <c r="MW80" i="7"/>
  <c r="NI80" i="7"/>
  <c r="NU80" i="7"/>
  <c r="OG80" i="7"/>
  <c r="OS80" i="7"/>
  <c r="PE80" i="7"/>
  <c r="JR80" i="7"/>
  <c r="PF80" i="7"/>
  <c r="KD80" i="7"/>
  <c r="KP80" i="7"/>
  <c r="LB80" i="7"/>
  <c r="LN80" i="7"/>
  <c r="LZ80" i="7"/>
  <c r="ML80" i="7"/>
  <c r="MX80" i="7"/>
  <c r="HV80" i="7"/>
  <c r="NJ80" i="7"/>
  <c r="IH80" i="7"/>
  <c r="NV80" i="7"/>
  <c r="IT80" i="7"/>
  <c r="OH80" i="7"/>
  <c r="JF80" i="7"/>
  <c r="OT80" i="7"/>
  <c r="HZ93" i="7"/>
  <c r="IL93" i="7"/>
  <c r="IX93" i="7"/>
  <c r="JJ93" i="7"/>
  <c r="JV93" i="7"/>
  <c r="KH93" i="7"/>
  <c r="KT93" i="7"/>
  <c r="LF93" i="7"/>
  <c r="IA93" i="7"/>
  <c r="IM93" i="7"/>
  <c r="IY93" i="7"/>
  <c r="JK93" i="7"/>
  <c r="JW93" i="7"/>
  <c r="KI93" i="7"/>
  <c r="KU93" i="7"/>
  <c r="LG93" i="7"/>
  <c r="LS93" i="7"/>
  <c r="ME93" i="7"/>
  <c r="MQ93" i="7"/>
  <c r="NC93" i="7"/>
  <c r="NO93" i="7"/>
  <c r="OA93" i="7"/>
  <c r="OM93" i="7"/>
  <c r="OY93" i="7"/>
  <c r="IB93" i="7"/>
  <c r="IN93" i="7"/>
  <c r="IZ93" i="7"/>
  <c r="JL93" i="7"/>
  <c r="JX93" i="7"/>
  <c r="KJ93" i="7"/>
  <c r="KV93" i="7"/>
  <c r="LH93" i="7"/>
  <c r="LT93" i="7"/>
  <c r="MF93" i="7"/>
  <c r="MR93" i="7"/>
  <c r="ND93" i="7"/>
  <c r="NP93" i="7"/>
  <c r="OB93" i="7"/>
  <c r="ON93" i="7"/>
  <c r="OZ93" i="7"/>
  <c r="IC93" i="7"/>
  <c r="IO93" i="7"/>
  <c r="JA93" i="7"/>
  <c r="JM93" i="7"/>
  <c r="JY93" i="7"/>
  <c r="KK93" i="7"/>
  <c r="KW93" i="7"/>
  <c r="LI93" i="7"/>
  <c r="HR93" i="7"/>
  <c r="ID93" i="7"/>
  <c r="IP93" i="7"/>
  <c r="JB93" i="7"/>
  <c r="JN93" i="7"/>
  <c r="JZ93" i="7"/>
  <c r="KL93" i="7"/>
  <c r="KX93" i="7"/>
  <c r="LJ93" i="7"/>
  <c r="LV93" i="7"/>
  <c r="MH93" i="7"/>
  <c r="MT93" i="7"/>
  <c r="NF93" i="7"/>
  <c r="NR93" i="7"/>
  <c r="OD93" i="7"/>
  <c r="OP93" i="7"/>
  <c r="PB93" i="7"/>
  <c r="HS93" i="7"/>
  <c r="IE93" i="7"/>
  <c r="IQ93" i="7"/>
  <c r="JC93" i="7"/>
  <c r="JO93" i="7"/>
  <c r="KA93" i="7"/>
  <c r="KM93" i="7"/>
  <c r="KY93" i="7"/>
  <c r="LK93" i="7"/>
  <c r="LW93" i="7"/>
  <c r="MI93" i="7"/>
  <c r="MU93" i="7"/>
  <c r="NG93" i="7"/>
  <c r="NS93" i="7"/>
  <c r="OE93" i="7"/>
  <c r="OQ93" i="7"/>
  <c r="PC93" i="7"/>
  <c r="HT93" i="7"/>
  <c r="IF93" i="7"/>
  <c r="IR93" i="7"/>
  <c r="JD93" i="7"/>
  <c r="JP93" i="7"/>
  <c r="KB93" i="7"/>
  <c r="KN93" i="7"/>
  <c r="KZ93" i="7"/>
  <c r="LL93" i="7"/>
  <c r="LX93" i="7"/>
  <c r="MJ93" i="7"/>
  <c r="MV93" i="7"/>
  <c r="NH93" i="7"/>
  <c r="NT93" i="7"/>
  <c r="OF93" i="7"/>
  <c r="OR93" i="7"/>
  <c r="PD93" i="7"/>
  <c r="HU93" i="7"/>
  <c r="IG93" i="7"/>
  <c r="IS93" i="7"/>
  <c r="JE93" i="7"/>
  <c r="JQ93" i="7"/>
  <c r="KC93" i="7"/>
  <c r="KO93" i="7"/>
  <c r="LA93" i="7"/>
  <c r="HV93" i="7"/>
  <c r="IH93" i="7"/>
  <c r="IT93" i="7"/>
  <c r="JF93" i="7"/>
  <c r="JR93" i="7"/>
  <c r="KD93" i="7"/>
  <c r="KP93" i="7"/>
  <c r="LB93" i="7"/>
  <c r="LN93" i="7"/>
  <c r="LZ93" i="7"/>
  <c r="ML93" i="7"/>
  <c r="MX93" i="7"/>
  <c r="NJ93" i="7"/>
  <c r="NV93" i="7"/>
  <c r="OH93" i="7"/>
  <c r="OT93" i="7"/>
  <c r="PF93" i="7"/>
  <c r="HW93" i="7"/>
  <c r="II93" i="7"/>
  <c r="IU93" i="7"/>
  <c r="JG93" i="7"/>
  <c r="JS93" i="7"/>
  <c r="KE93" i="7"/>
  <c r="KQ93" i="7"/>
  <c r="LC93" i="7"/>
  <c r="HX93" i="7"/>
  <c r="IJ93" i="7"/>
  <c r="IV93" i="7"/>
  <c r="JH93" i="7"/>
  <c r="JT93" i="7"/>
  <c r="KF93" i="7"/>
  <c r="KR93" i="7"/>
  <c r="LD93" i="7"/>
  <c r="LE93" i="7"/>
  <c r="MG93" i="7"/>
  <c r="NE93" i="7"/>
  <c r="OC93" i="7"/>
  <c r="PA93" i="7"/>
  <c r="LM93" i="7"/>
  <c r="MK93" i="7"/>
  <c r="NI93" i="7"/>
  <c r="OG93" i="7"/>
  <c r="PE93" i="7"/>
  <c r="LO93" i="7"/>
  <c r="MM93" i="7"/>
  <c r="NK93" i="7"/>
  <c r="OI93" i="7"/>
  <c r="PG93" i="7"/>
  <c r="LP93" i="7"/>
  <c r="MN93" i="7"/>
  <c r="NL93" i="7"/>
  <c r="OJ93" i="7"/>
  <c r="PH93" i="7"/>
  <c r="LQ93" i="7"/>
  <c r="MO93" i="7"/>
  <c r="NM93" i="7"/>
  <c r="OK93" i="7"/>
  <c r="PI93" i="7"/>
  <c r="HY93" i="7"/>
  <c r="LR93" i="7"/>
  <c r="MP93" i="7"/>
  <c r="NN93" i="7"/>
  <c r="OL93" i="7"/>
  <c r="IK93" i="7"/>
  <c r="LU93" i="7"/>
  <c r="MS93" i="7"/>
  <c r="NQ93" i="7"/>
  <c r="OO93" i="7"/>
  <c r="IW93" i="7"/>
  <c r="LY93" i="7"/>
  <c r="MW93" i="7"/>
  <c r="NU93" i="7"/>
  <c r="OS93" i="7"/>
  <c r="JI93" i="7"/>
  <c r="MA93" i="7"/>
  <c r="MY93" i="7"/>
  <c r="NW93" i="7"/>
  <c r="OU93" i="7"/>
  <c r="JU93" i="7"/>
  <c r="MB93" i="7"/>
  <c r="MZ93" i="7"/>
  <c r="NX93" i="7"/>
  <c r="OV93" i="7"/>
  <c r="KG93" i="7"/>
  <c r="MC93" i="7"/>
  <c r="NA93" i="7"/>
  <c r="NY93" i="7"/>
  <c r="OW93" i="7"/>
  <c r="KS93" i="7"/>
  <c r="MD93" i="7"/>
  <c r="NB93" i="7"/>
  <c r="NZ93" i="7"/>
  <c r="OX93" i="7"/>
  <c r="IA81" i="7"/>
  <c r="IM81" i="7"/>
  <c r="IY81" i="7"/>
  <c r="JK81" i="7"/>
  <c r="JW81" i="7"/>
  <c r="KI81" i="7"/>
  <c r="KU81" i="7"/>
  <c r="LG81" i="7"/>
  <c r="LS81" i="7"/>
  <c r="ME81" i="7"/>
  <c r="MQ81" i="7"/>
  <c r="NC81" i="7"/>
  <c r="NO81" i="7"/>
  <c r="OA81" i="7"/>
  <c r="OM81" i="7"/>
  <c r="OY81" i="7"/>
  <c r="IB81" i="7"/>
  <c r="IN81" i="7"/>
  <c r="IZ81" i="7"/>
  <c r="JL81" i="7"/>
  <c r="JX81" i="7"/>
  <c r="KJ81" i="7"/>
  <c r="KV81" i="7"/>
  <c r="LH81" i="7"/>
  <c r="LT81" i="7"/>
  <c r="MF81" i="7"/>
  <c r="MR81" i="7"/>
  <c r="ND81" i="7"/>
  <c r="NP81" i="7"/>
  <c r="OB81" i="7"/>
  <c r="ON81" i="7"/>
  <c r="OZ81" i="7"/>
  <c r="IC81" i="7"/>
  <c r="IO81" i="7"/>
  <c r="JA81" i="7"/>
  <c r="JM81" i="7"/>
  <c r="JY81" i="7"/>
  <c r="KK81" i="7"/>
  <c r="KW81" i="7"/>
  <c r="LI81" i="7"/>
  <c r="LU81" i="7"/>
  <c r="MG81" i="7"/>
  <c r="MS81" i="7"/>
  <c r="NE81" i="7"/>
  <c r="NQ81" i="7"/>
  <c r="OC81" i="7"/>
  <c r="OO81" i="7"/>
  <c r="PA81" i="7"/>
  <c r="HR81" i="7"/>
  <c r="ID81" i="7"/>
  <c r="IP81" i="7"/>
  <c r="JB81" i="7"/>
  <c r="JN81" i="7"/>
  <c r="JZ81" i="7"/>
  <c r="KL81" i="7"/>
  <c r="KX81" i="7"/>
  <c r="LJ81" i="7"/>
  <c r="LV81" i="7"/>
  <c r="MH81" i="7"/>
  <c r="MT81" i="7"/>
  <c r="NF81" i="7"/>
  <c r="NR81" i="7"/>
  <c r="OD81" i="7"/>
  <c r="OP81" i="7"/>
  <c r="PB81" i="7"/>
  <c r="HS81" i="7"/>
  <c r="IE81" i="7"/>
  <c r="IQ81" i="7"/>
  <c r="JC81" i="7"/>
  <c r="JO81" i="7"/>
  <c r="KA81" i="7"/>
  <c r="KM81" i="7"/>
  <c r="KY81" i="7"/>
  <c r="LK81" i="7"/>
  <c r="LW81" i="7"/>
  <c r="MI81" i="7"/>
  <c r="MU81" i="7"/>
  <c r="NG81" i="7"/>
  <c r="NS81" i="7"/>
  <c r="OE81" i="7"/>
  <c r="OQ81" i="7"/>
  <c r="PC81" i="7"/>
  <c r="HT81" i="7"/>
  <c r="IF81" i="7"/>
  <c r="IR81" i="7"/>
  <c r="JD81" i="7"/>
  <c r="JP81" i="7"/>
  <c r="KB81" i="7"/>
  <c r="KN81" i="7"/>
  <c r="KZ81" i="7"/>
  <c r="LL81" i="7"/>
  <c r="LX81" i="7"/>
  <c r="MJ81" i="7"/>
  <c r="MV81" i="7"/>
  <c r="NH81" i="7"/>
  <c r="NT81" i="7"/>
  <c r="OF81" i="7"/>
  <c r="OR81" i="7"/>
  <c r="PD81" i="7"/>
  <c r="HU81" i="7"/>
  <c r="IG81" i="7"/>
  <c r="IS81" i="7"/>
  <c r="JE81" i="7"/>
  <c r="JQ81" i="7"/>
  <c r="KC81" i="7"/>
  <c r="KO81" i="7"/>
  <c r="LA81" i="7"/>
  <c r="LM81" i="7"/>
  <c r="LY81" i="7"/>
  <c r="MK81" i="7"/>
  <c r="MW81" i="7"/>
  <c r="NI81" i="7"/>
  <c r="NU81" i="7"/>
  <c r="OG81" i="7"/>
  <c r="OS81" i="7"/>
  <c r="PE81" i="7"/>
  <c r="HV81" i="7"/>
  <c r="IH81" i="7"/>
  <c r="IT81" i="7"/>
  <c r="JF81" i="7"/>
  <c r="JR81" i="7"/>
  <c r="KD81" i="7"/>
  <c r="KP81" i="7"/>
  <c r="LB81" i="7"/>
  <c r="LN81" i="7"/>
  <c r="LZ81" i="7"/>
  <c r="ML81" i="7"/>
  <c r="MX81" i="7"/>
  <c r="NJ81" i="7"/>
  <c r="NV81" i="7"/>
  <c r="OH81" i="7"/>
  <c r="OT81" i="7"/>
  <c r="PF81" i="7"/>
  <c r="HW81" i="7"/>
  <c r="II81" i="7"/>
  <c r="IU81" i="7"/>
  <c r="JG81" i="7"/>
  <c r="JS81" i="7"/>
  <c r="KE81" i="7"/>
  <c r="KQ81" i="7"/>
  <c r="LC81" i="7"/>
  <c r="LO81" i="7"/>
  <c r="MA81" i="7"/>
  <c r="MM81" i="7"/>
  <c r="MY81" i="7"/>
  <c r="NK81" i="7"/>
  <c r="NW81" i="7"/>
  <c r="OI81" i="7"/>
  <c r="OU81" i="7"/>
  <c r="PG81" i="7"/>
  <c r="HX81" i="7"/>
  <c r="IJ81" i="7"/>
  <c r="IV81" i="7"/>
  <c r="JH81" i="7"/>
  <c r="JT81" i="7"/>
  <c r="KF81" i="7"/>
  <c r="KR81" i="7"/>
  <c r="LD81" i="7"/>
  <c r="LP81" i="7"/>
  <c r="MB81" i="7"/>
  <c r="MN81" i="7"/>
  <c r="MZ81" i="7"/>
  <c r="NL81" i="7"/>
  <c r="NX81" i="7"/>
  <c r="OJ81" i="7"/>
  <c r="OV81" i="7"/>
  <c r="PH81" i="7"/>
  <c r="HY81" i="7"/>
  <c r="IK81" i="7"/>
  <c r="IW81" i="7"/>
  <c r="JI81" i="7"/>
  <c r="JU81" i="7"/>
  <c r="KG81" i="7"/>
  <c r="KS81" i="7"/>
  <c r="LE81" i="7"/>
  <c r="LQ81" i="7"/>
  <c r="MC81" i="7"/>
  <c r="MO81" i="7"/>
  <c r="NA81" i="7"/>
  <c r="NM81" i="7"/>
  <c r="NY81" i="7"/>
  <c r="OK81" i="7"/>
  <c r="OW81" i="7"/>
  <c r="PI81" i="7"/>
  <c r="NB81" i="7"/>
  <c r="HZ81" i="7"/>
  <c r="NN81" i="7"/>
  <c r="IL81" i="7"/>
  <c r="NZ81" i="7"/>
  <c r="IX81" i="7"/>
  <c r="OL81" i="7"/>
  <c r="JJ81" i="7"/>
  <c r="OX81" i="7"/>
  <c r="JV81" i="7"/>
  <c r="KH81" i="7"/>
  <c r="KT81" i="7"/>
  <c r="LF81" i="7"/>
  <c r="LR81" i="7"/>
  <c r="MD81" i="7"/>
  <c r="MP81" i="7"/>
  <c r="IB69" i="7"/>
  <c r="IN69" i="7"/>
  <c r="IZ69" i="7"/>
  <c r="JL69" i="7"/>
  <c r="JX69" i="7"/>
  <c r="KJ69" i="7"/>
  <c r="KV69" i="7"/>
  <c r="LH69" i="7"/>
  <c r="LT69" i="7"/>
  <c r="MF69" i="7"/>
  <c r="MR69" i="7"/>
  <c r="ND69" i="7"/>
  <c r="NP69" i="7"/>
  <c r="OB69" i="7"/>
  <c r="ON69" i="7"/>
  <c r="OZ69" i="7"/>
  <c r="IC69" i="7"/>
  <c r="IO69" i="7"/>
  <c r="JA69" i="7"/>
  <c r="JM69" i="7"/>
  <c r="JY69" i="7"/>
  <c r="KK69" i="7"/>
  <c r="KW69" i="7"/>
  <c r="LI69" i="7"/>
  <c r="LU69" i="7"/>
  <c r="MG69" i="7"/>
  <c r="MS69" i="7"/>
  <c r="NE69" i="7"/>
  <c r="NQ69" i="7"/>
  <c r="OC69" i="7"/>
  <c r="OO69" i="7"/>
  <c r="PA69" i="7"/>
  <c r="HR69" i="7"/>
  <c r="ID69" i="7"/>
  <c r="IP69" i="7"/>
  <c r="JB69" i="7"/>
  <c r="JN69" i="7"/>
  <c r="JZ69" i="7"/>
  <c r="KL69" i="7"/>
  <c r="KX69" i="7"/>
  <c r="LJ69" i="7"/>
  <c r="LV69" i="7"/>
  <c r="MH69" i="7"/>
  <c r="MT69" i="7"/>
  <c r="NF69" i="7"/>
  <c r="NR69" i="7"/>
  <c r="OD69" i="7"/>
  <c r="OP69" i="7"/>
  <c r="PB69" i="7"/>
  <c r="HS69" i="7"/>
  <c r="IE69" i="7"/>
  <c r="IQ69" i="7"/>
  <c r="JC69" i="7"/>
  <c r="JO69" i="7"/>
  <c r="KA69" i="7"/>
  <c r="KM69" i="7"/>
  <c r="KY69" i="7"/>
  <c r="LK69" i="7"/>
  <c r="LW69" i="7"/>
  <c r="MI69" i="7"/>
  <c r="MU69" i="7"/>
  <c r="NG69" i="7"/>
  <c r="NS69" i="7"/>
  <c r="OE69" i="7"/>
  <c r="OQ69" i="7"/>
  <c r="PC69" i="7"/>
  <c r="HT69" i="7"/>
  <c r="IF69" i="7"/>
  <c r="IR69" i="7"/>
  <c r="JD69" i="7"/>
  <c r="JP69" i="7"/>
  <c r="KB69" i="7"/>
  <c r="KN69" i="7"/>
  <c r="KZ69" i="7"/>
  <c r="LL69" i="7"/>
  <c r="LX69" i="7"/>
  <c r="MJ69" i="7"/>
  <c r="MV69" i="7"/>
  <c r="NH69" i="7"/>
  <c r="NT69" i="7"/>
  <c r="OF69" i="7"/>
  <c r="OR69" i="7"/>
  <c r="PD69" i="7"/>
  <c r="HU69" i="7"/>
  <c r="IG69" i="7"/>
  <c r="IS69" i="7"/>
  <c r="JE69" i="7"/>
  <c r="JQ69" i="7"/>
  <c r="KC69" i="7"/>
  <c r="KO69" i="7"/>
  <c r="LA69" i="7"/>
  <c r="LM69" i="7"/>
  <c r="LY69" i="7"/>
  <c r="MK69" i="7"/>
  <c r="MW69" i="7"/>
  <c r="NI69" i="7"/>
  <c r="NU69" i="7"/>
  <c r="OG69" i="7"/>
  <c r="OS69" i="7"/>
  <c r="PE69" i="7"/>
  <c r="HV69" i="7"/>
  <c r="IH69" i="7"/>
  <c r="IT69" i="7"/>
  <c r="JF69" i="7"/>
  <c r="JR69" i="7"/>
  <c r="KD69" i="7"/>
  <c r="KP69" i="7"/>
  <c r="LB69" i="7"/>
  <c r="LN69" i="7"/>
  <c r="LZ69" i="7"/>
  <c r="ML69" i="7"/>
  <c r="MX69" i="7"/>
  <c r="NJ69" i="7"/>
  <c r="NV69" i="7"/>
  <c r="OH69" i="7"/>
  <c r="OT69" i="7"/>
  <c r="PF69" i="7"/>
  <c r="HW69" i="7"/>
  <c r="II69" i="7"/>
  <c r="IU69" i="7"/>
  <c r="JG69" i="7"/>
  <c r="JS69" i="7"/>
  <c r="KE69" i="7"/>
  <c r="KQ69" i="7"/>
  <c r="LC69" i="7"/>
  <c r="LO69" i="7"/>
  <c r="MA69" i="7"/>
  <c r="MM69" i="7"/>
  <c r="MY69" i="7"/>
  <c r="NK69" i="7"/>
  <c r="NW69" i="7"/>
  <c r="OI69" i="7"/>
  <c r="OU69" i="7"/>
  <c r="PG69" i="7"/>
  <c r="HX69" i="7"/>
  <c r="IJ69" i="7"/>
  <c r="IV69" i="7"/>
  <c r="JH69" i="7"/>
  <c r="JT69" i="7"/>
  <c r="KF69" i="7"/>
  <c r="KR69" i="7"/>
  <c r="LD69" i="7"/>
  <c r="LP69" i="7"/>
  <c r="MB69" i="7"/>
  <c r="MN69" i="7"/>
  <c r="MZ69" i="7"/>
  <c r="NL69" i="7"/>
  <c r="NX69" i="7"/>
  <c r="OJ69" i="7"/>
  <c r="OV69" i="7"/>
  <c r="PH69" i="7"/>
  <c r="HY69" i="7"/>
  <c r="IK69" i="7"/>
  <c r="IW69" i="7"/>
  <c r="JI69" i="7"/>
  <c r="JU69" i="7"/>
  <c r="KG69" i="7"/>
  <c r="KS69" i="7"/>
  <c r="LE69" i="7"/>
  <c r="LQ69" i="7"/>
  <c r="MC69" i="7"/>
  <c r="MO69" i="7"/>
  <c r="NA69" i="7"/>
  <c r="NM69" i="7"/>
  <c r="NY69" i="7"/>
  <c r="OK69" i="7"/>
  <c r="OW69" i="7"/>
  <c r="PI69" i="7"/>
  <c r="HZ69" i="7"/>
  <c r="IL69" i="7"/>
  <c r="IX69" i="7"/>
  <c r="JJ69" i="7"/>
  <c r="JV69" i="7"/>
  <c r="KH69" i="7"/>
  <c r="KT69" i="7"/>
  <c r="LF69" i="7"/>
  <c r="LR69" i="7"/>
  <c r="MD69" i="7"/>
  <c r="MP69" i="7"/>
  <c r="NB69" i="7"/>
  <c r="NN69" i="7"/>
  <c r="NZ69" i="7"/>
  <c r="OL69" i="7"/>
  <c r="OX69" i="7"/>
  <c r="IA69" i="7"/>
  <c r="NO69" i="7"/>
  <c r="IM69" i="7"/>
  <c r="OA69" i="7"/>
  <c r="IY69" i="7"/>
  <c r="OM69" i="7"/>
  <c r="JK69" i="7"/>
  <c r="OY69" i="7"/>
  <c r="JW69" i="7"/>
  <c r="KI69" i="7"/>
  <c r="KU69" i="7"/>
  <c r="LG69" i="7"/>
  <c r="LS69" i="7"/>
  <c r="ME69" i="7"/>
  <c r="MQ69" i="7"/>
  <c r="NC69" i="7"/>
  <c r="HZ57" i="7"/>
  <c r="IL57" i="7"/>
  <c r="IX57" i="7"/>
  <c r="JJ57" i="7"/>
  <c r="JV57" i="7"/>
  <c r="KH57" i="7"/>
  <c r="KT57" i="7"/>
  <c r="LF57" i="7"/>
  <c r="LR57" i="7"/>
  <c r="MD57" i="7"/>
  <c r="MP57" i="7"/>
  <c r="NB57" i="7"/>
  <c r="NN57" i="7"/>
  <c r="NZ57" i="7"/>
  <c r="OL57" i="7"/>
  <c r="OX57" i="7"/>
  <c r="IA57" i="7"/>
  <c r="IM57" i="7"/>
  <c r="IY57" i="7"/>
  <c r="JK57" i="7"/>
  <c r="JW57" i="7"/>
  <c r="KI57" i="7"/>
  <c r="KU57" i="7"/>
  <c r="LG57" i="7"/>
  <c r="LS57" i="7"/>
  <c r="ME57" i="7"/>
  <c r="MQ57" i="7"/>
  <c r="NC57" i="7"/>
  <c r="NO57" i="7"/>
  <c r="OA57" i="7"/>
  <c r="OM57" i="7"/>
  <c r="IB57" i="7"/>
  <c r="IN57" i="7"/>
  <c r="IZ57" i="7"/>
  <c r="JL57" i="7"/>
  <c r="JX57" i="7"/>
  <c r="KJ57" i="7"/>
  <c r="KV57" i="7"/>
  <c r="LH57" i="7"/>
  <c r="LT57" i="7"/>
  <c r="IC57" i="7"/>
  <c r="IO57" i="7"/>
  <c r="JA57" i="7"/>
  <c r="JM57" i="7"/>
  <c r="JY57" i="7"/>
  <c r="KK57" i="7"/>
  <c r="KW57" i="7"/>
  <c r="LI57" i="7"/>
  <c r="HR57" i="7"/>
  <c r="ID57" i="7"/>
  <c r="IP57" i="7"/>
  <c r="JB57" i="7"/>
  <c r="JN57" i="7"/>
  <c r="JZ57" i="7"/>
  <c r="KL57" i="7"/>
  <c r="KX57" i="7"/>
  <c r="LJ57" i="7"/>
  <c r="LV57" i="7"/>
  <c r="MH57" i="7"/>
  <c r="MT57" i="7"/>
  <c r="NF57" i="7"/>
  <c r="NR57" i="7"/>
  <c r="OD57" i="7"/>
  <c r="OP57" i="7"/>
  <c r="HS57" i="7"/>
  <c r="IE57" i="7"/>
  <c r="IQ57" i="7"/>
  <c r="JC57" i="7"/>
  <c r="JO57" i="7"/>
  <c r="KA57" i="7"/>
  <c r="KM57" i="7"/>
  <c r="KY57" i="7"/>
  <c r="LK57" i="7"/>
  <c r="LW57" i="7"/>
  <c r="MI57" i="7"/>
  <c r="HT57" i="7"/>
  <c r="IF57" i="7"/>
  <c r="IR57" i="7"/>
  <c r="JD57" i="7"/>
  <c r="JP57" i="7"/>
  <c r="KB57" i="7"/>
  <c r="KN57" i="7"/>
  <c r="KZ57" i="7"/>
  <c r="LL57" i="7"/>
  <c r="HU57" i="7"/>
  <c r="IG57" i="7"/>
  <c r="IS57" i="7"/>
  <c r="JE57" i="7"/>
  <c r="JQ57" i="7"/>
  <c r="KC57" i="7"/>
  <c r="KO57" i="7"/>
  <c r="LA57" i="7"/>
  <c r="LM57" i="7"/>
  <c r="HV57" i="7"/>
  <c r="IH57" i="7"/>
  <c r="IT57" i="7"/>
  <c r="JF57" i="7"/>
  <c r="JR57" i="7"/>
  <c r="KD57" i="7"/>
  <c r="KP57" i="7"/>
  <c r="LB57" i="7"/>
  <c r="HW57" i="7"/>
  <c r="II57" i="7"/>
  <c r="IU57" i="7"/>
  <c r="JG57" i="7"/>
  <c r="JS57" i="7"/>
  <c r="KE57" i="7"/>
  <c r="KQ57" i="7"/>
  <c r="LC57" i="7"/>
  <c r="HX57" i="7"/>
  <c r="IJ57" i="7"/>
  <c r="IV57" i="7"/>
  <c r="JH57" i="7"/>
  <c r="JT57" i="7"/>
  <c r="KF57" i="7"/>
  <c r="KR57" i="7"/>
  <c r="LD57" i="7"/>
  <c r="LP57" i="7"/>
  <c r="MB57" i="7"/>
  <c r="IK57" i="7"/>
  <c r="LY57" i="7"/>
  <c r="MR57" i="7"/>
  <c r="NH57" i="7"/>
  <c r="NW57" i="7"/>
  <c r="ON57" i="7"/>
  <c r="PB57" i="7"/>
  <c r="IW57" i="7"/>
  <c r="LZ57" i="7"/>
  <c r="MS57" i="7"/>
  <c r="NI57" i="7"/>
  <c r="NX57" i="7"/>
  <c r="OO57" i="7"/>
  <c r="PC57" i="7"/>
  <c r="JI57" i="7"/>
  <c r="MA57" i="7"/>
  <c r="MU57" i="7"/>
  <c r="NJ57" i="7"/>
  <c r="NY57" i="7"/>
  <c r="OQ57" i="7"/>
  <c r="PD57" i="7"/>
  <c r="JU57" i="7"/>
  <c r="MC57" i="7"/>
  <c r="MV57" i="7"/>
  <c r="NK57" i="7"/>
  <c r="OB57" i="7"/>
  <c r="OR57" i="7"/>
  <c r="PE57" i="7"/>
  <c r="KG57" i="7"/>
  <c r="MF57" i="7"/>
  <c r="MW57" i="7"/>
  <c r="NL57" i="7"/>
  <c r="OC57" i="7"/>
  <c r="OS57" i="7"/>
  <c r="PF57" i="7"/>
  <c r="KS57" i="7"/>
  <c r="MG57" i="7"/>
  <c r="MX57" i="7"/>
  <c r="NM57" i="7"/>
  <c r="OE57" i="7"/>
  <c r="OT57" i="7"/>
  <c r="PG57" i="7"/>
  <c r="LE57" i="7"/>
  <c r="MJ57" i="7"/>
  <c r="MY57" i="7"/>
  <c r="NP57" i="7"/>
  <c r="OF57" i="7"/>
  <c r="OU57" i="7"/>
  <c r="PH57" i="7"/>
  <c r="LN57" i="7"/>
  <c r="MK57" i="7"/>
  <c r="MZ57" i="7"/>
  <c r="NQ57" i="7"/>
  <c r="OG57" i="7"/>
  <c r="OV57" i="7"/>
  <c r="PI57" i="7"/>
  <c r="LO57" i="7"/>
  <c r="ML57" i="7"/>
  <c r="NA57" i="7"/>
  <c r="NS57" i="7"/>
  <c r="OH57" i="7"/>
  <c r="OW57" i="7"/>
  <c r="LQ57" i="7"/>
  <c r="MM57" i="7"/>
  <c r="ND57" i="7"/>
  <c r="NT57" i="7"/>
  <c r="OI57" i="7"/>
  <c r="OY57" i="7"/>
  <c r="LU57" i="7"/>
  <c r="MN57" i="7"/>
  <c r="NE57" i="7"/>
  <c r="NU57" i="7"/>
  <c r="OJ57" i="7"/>
  <c r="OZ57" i="7"/>
  <c r="HY57" i="7"/>
  <c r="LX57" i="7"/>
  <c r="MO57" i="7"/>
  <c r="NG57" i="7"/>
  <c r="NV57" i="7"/>
  <c r="OK57" i="7"/>
  <c r="PA57" i="7"/>
  <c r="HZ45" i="7"/>
  <c r="IL45" i="7"/>
  <c r="IX45" i="7"/>
  <c r="JJ45" i="7"/>
  <c r="JV45" i="7"/>
  <c r="KH45" i="7"/>
  <c r="KT45" i="7"/>
  <c r="IC45" i="7"/>
  <c r="IO45" i="7"/>
  <c r="JA45" i="7"/>
  <c r="JM45" i="7"/>
  <c r="JY45" i="7"/>
  <c r="KK45" i="7"/>
  <c r="HX45" i="7"/>
  <c r="IM45" i="7"/>
  <c r="JB45" i="7"/>
  <c r="JP45" i="7"/>
  <c r="KD45" i="7"/>
  <c r="KR45" i="7"/>
  <c r="LE45" i="7"/>
  <c r="LQ45" i="7"/>
  <c r="MC45" i="7"/>
  <c r="MO45" i="7"/>
  <c r="NA45" i="7"/>
  <c r="NM45" i="7"/>
  <c r="NY45" i="7"/>
  <c r="OK45" i="7"/>
  <c r="OW45" i="7"/>
  <c r="PI45" i="7"/>
  <c r="HY45" i="7"/>
  <c r="IN45" i="7"/>
  <c r="JC45" i="7"/>
  <c r="JQ45" i="7"/>
  <c r="KE45" i="7"/>
  <c r="KS45" i="7"/>
  <c r="LF45" i="7"/>
  <c r="LR45" i="7"/>
  <c r="MD45" i="7"/>
  <c r="MP45" i="7"/>
  <c r="NB45" i="7"/>
  <c r="NN45" i="7"/>
  <c r="NZ45" i="7"/>
  <c r="OL45" i="7"/>
  <c r="OX45" i="7"/>
  <c r="IA45" i="7"/>
  <c r="IP45" i="7"/>
  <c r="JD45" i="7"/>
  <c r="JR45" i="7"/>
  <c r="KF45" i="7"/>
  <c r="KU45" i="7"/>
  <c r="LG45" i="7"/>
  <c r="LS45" i="7"/>
  <c r="ME45" i="7"/>
  <c r="MQ45" i="7"/>
  <c r="NC45" i="7"/>
  <c r="NO45" i="7"/>
  <c r="OA45" i="7"/>
  <c r="OM45" i="7"/>
  <c r="OY45" i="7"/>
  <c r="IB45" i="7"/>
  <c r="IQ45" i="7"/>
  <c r="JE45" i="7"/>
  <c r="JS45" i="7"/>
  <c r="KG45" i="7"/>
  <c r="KV45" i="7"/>
  <c r="LH45" i="7"/>
  <c r="LT45" i="7"/>
  <c r="MF45" i="7"/>
  <c r="MR45" i="7"/>
  <c r="ND45" i="7"/>
  <c r="NP45" i="7"/>
  <c r="OB45" i="7"/>
  <c r="ON45" i="7"/>
  <c r="OZ45" i="7"/>
  <c r="ID45" i="7"/>
  <c r="IR45" i="7"/>
  <c r="JF45" i="7"/>
  <c r="JT45" i="7"/>
  <c r="KI45" i="7"/>
  <c r="KW45" i="7"/>
  <c r="LI45" i="7"/>
  <c r="LU45" i="7"/>
  <c r="MG45" i="7"/>
  <c r="MS45" i="7"/>
  <c r="NE45" i="7"/>
  <c r="NQ45" i="7"/>
  <c r="OC45" i="7"/>
  <c r="OO45" i="7"/>
  <c r="PA45" i="7"/>
  <c r="IE45" i="7"/>
  <c r="IS45" i="7"/>
  <c r="JG45" i="7"/>
  <c r="JU45" i="7"/>
  <c r="KJ45" i="7"/>
  <c r="KX45" i="7"/>
  <c r="LJ45" i="7"/>
  <c r="LV45" i="7"/>
  <c r="MH45" i="7"/>
  <c r="MT45" i="7"/>
  <c r="NF45" i="7"/>
  <c r="NR45" i="7"/>
  <c r="OD45" i="7"/>
  <c r="OP45" i="7"/>
  <c r="PB45" i="7"/>
  <c r="HR45" i="7"/>
  <c r="IF45" i="7"/>
  <c r="IT45" i="7"/>
  <c r="JH45" i="7"/>
  <c r="JW45" i="7"/>
  <c r="KL45" i="7"/>
  <c r="KY45" i="7"/>
  <c r="LK45" i="7"/>
  <c r="LW45" i="7"/>
  <c r="MI45" i="7"/>
  <c r="MU45" i="7"/>
  <c r="NG45" i="7"/>
  <c r="NS45" i="7"/>
  <c r="OE45" i="7"/>
  <c r="OQ45" i="7"/>
  <c r="PC45" i="7"/>
  <c r="HS45" i="7"/>
  <c r="IG45" i="7"/>
  <c r="IU45" i="7"/>
  <c r="JI45" i="7"/>
  <c r="JX45" i="7"/>
  <c r="KM45" i="7"/>
  <c r="KZ45" i="7"/>
  <c r="LL45" i="7"/>
  <c r="LX45" i="7"/>
  <c r="MJ45" i="7"/>
  <c r="MV45" i="7"/>
  <c r="NH45" i="7"/>
  <c r="NT45" i="7"/>
  <c r="OF45" i="7"/>
  <c r="OR45" i="7"/>
  <c r="PD45" i="7"/>
  <c r="HT45" i="7"/>
  <c r="IH45" i="7"/>
  <c r="IV45" i="7"/>
  <c r="JK45" i="7"/>
  <c r="JZ45" i="7"/>
  <c r="KN45" i="7"/>
  <c r="LA45" i="7"/>
  <c r="LM45" i="7"/>
  <c r="LY45" i="7"/>
  <c r="MK45" i="7"/>
  <c r="MW45" i="7"/>
  <c r="NI45" i="7"/>
  <c r="NU45" i="7"/>
  <c r="OG45" i="7"/>
  <c r="OS45" i="7"/>
  <c r="PE45" i="7"/>
  <c r="HU45" i="7"/>
  <c r="II45" i="7"/>
  <c r="IW45" i="7"/>
  <c r="JL45" i="7"/>
  <c r="KA45" i="7"/>
  <c r="KO45" i="7"/>
  <c r="LB45" i="7"/>
  <c r="LN45" i="7"/>
  <c r="LZ45" i="7"/>
  <c r="ML45" i="7"/>
  <c r="MX45" i="7"/>
  <c r="NJ45" i="7"/>
  <c r="NV45" i="7"/>
  <c r="OH45" i="7"/>
  <c r="OT45" i="7"/>
  <c r="PF45" i="7"/>
  <c r="KC45" i="7"/>
  <c r="MZ45" i="7"/>
  <c r="KP45" i="7"/>
  <c r="NK45" i="7"/>
  <c r="KQ45" i="7"/>
  <c r="NL45" i="7"/>
  <c r="HV45" i="7"/>
  <c r="LC45" i="7"/>
  <c r="NW45" i="7"/>
  <c r="HW45" i="7"/>
  <c r="LD45" i="7"/>
  <c r="NX45" i="7"/>
  <c r="IJ45" i="7"/>
  <c r="LO45" i="7"/>
  <c r="OI45" i="7"/>
  <c r="IK45" i="7"/>
  <c r="LP45" i="7"/>
  <c r="OJ45" i="7"/>
  <c r="IY45" i="7"/>
  <c r="MA45" i="7"/>
  <c r="OU45" i="7"/>
  <c r="IZ45" i="7"/>
  <c r="MB45" i="7"/>
  <c r="OV45" i="7"/>
  <c r="JN45" i="7"/>
  <c r="MM45" i="7"/>
  <c r="PG45" i="7"/>
  <c r="JO45" i="7"/>
  <c r="MN45" i="7"/>
  <c r="PH45" i="7"/>
  <c r="KB45" i="7"/>
  <c r="MY45" i="7"/>
  <c r="HU33" i="7"/>
  <c r="IG33" i="7"/>
  <c r="IS33" i="7"/>
  <c r="JE33" i="7"/>
  <c r="JQ33" i="7"/>
  <c r="KC33" i="7"/>
  <c r="KO33" i="7"/>
  <c r="LA33" i="7"/>
  <c r="LM33" i="7"/>
  <c r="LY33" i="7"/>
  <c r="MK33" i="7"/>
  <c r="MW33" i="7"/>
  <c r="NI33" i="7"/>
  <c r="NU33" i="7"/>
  <c r="OG33" i="7"/>
  <c r="OS33" i="7"/>
  <c r="PE33" i="7"/>
  <c r="HV33" i="7"/>
  <c r="IH33" i="7"/>
  <c r="IT33" i="7"/>
  <c r="JF33" i="7"/>
  <c r="JR33" i="7"/>
  <c r="KD33" i="7"/>
  <c r="KP33" i="7"/>
  <c r="LB33" i="7"/>
  <c r="LN33" i="7"/>
  <c r="LZ33" i="7"/>
  <c r="ML33" i="7"/>
  <c r="MX33" i="7"/>
  <c r="NJ33" i="7"/>
  <c r="NV33" i="7"/>
  <c r="OH33" i="7"/>
  <c r="OT33" i="7"/>
  <c r="PF33" i="7"/>
  <c r="HW33" i="7"/>
  <c r="II33" i="7"/>
  <c r="IU33" i="7"/>
  <c r="JG33" i="7"/>
  <c r="JS33" i="7"/>
  <c r="KE33" i="7"/>
  <c r="KQ33" i="7"/>
  <c r="LC33" i="7"/>
  <c r="LO33" i="7"/>
  <c r="MA33" i="7"/>
  <c r="MM33" i="7"/>
  <c r="MY33" i="7"/>
  <c r="NK33" i="7"/>
  <c r="NW33" i="7"/>
  <c r="OI33" i="7"/>
  <c r="OU33" i="7"/>
  <c r="PG33" i="7"/>
  <c r="HX33" i="7"/>
  <c r="IJ33" i="7"/>
  <c r="IV33" i="7"/>
  <c r="JH33" i="7"/>
  <c r="JT33" i="7"/>
  <c r="KF33" i="7"/>
  <c r="KR33" i="7"/>
  <c r="LD33" i="7"/>
  <c r="LP33" i="7"/>
  <c r="MB33" i="7"/>
  <c r="MN33" i="7"/>
  <c r="MZ33" i="7"/>
  <c r="NL33" i="7"/>
  <c r="NX33" i="7"/>
  <c r="OJ33" i="7"/>
  <c r="OV33" i="7"/>
  <c r="PH33" i="7"/>
  <c r="HY33" i="7"/>
  <c r="IK33" i="7"/>
  <c r="IW33" i="7"/>
  <c r="JI33" i="7"/>
  <c r="JU33" i="7"/>
  <c r="KG33" i="7"/>
  <c r="KS33" i="7"/>
  <c r="LE33" i="7"/>
  <c r="LQ33" i="7"/>
  <c r="MC33" i="7"/>
  <c r="MO33" i="7"/>
  <c r="NA33" i="7"/>
  <c r="NM33" i="7"/>
  <c r="NY33" i="7"/>
  <c r="OK33" i="7"/>
  <c r="OW33" i="7"/>
  <c r="PI33" i="7"/>
  <c r="HZ33" i="7"/>
  <c r="IA33" i="7"/>
  <c r="IM33" i="7"/>
  <c r="IY33" i="7"/>
  <c r="JK33" i="7"/>
  <c r="JW33" i="7"/>
  <c r="KI33" i="7"/>
  <c r="KU33" i="7"/>
  <c r="LG33" i="7"/>
  <c r="LS33" i="7"/>
  <c r="ME33" i="7"/>
  <c r="MQ33" i="7"/>
  <c r="NC33" i="7"/>
  <c r="NO33" i="7"/>
  <c r="OA33" i="7"/>
  <c r="OM33" i="7"/>
  <c r="OY33" i="7"/>
  <c r="IB33" i="7"/>
  <c r="IN33" i="7"/>
  <c r="HS33" i="7"/>
  <c r="IE33" i="7"/>
  <c r="IQ33" i="7"/>
  <c r="JC33" i="7"/>
  <c r="JO33" i="7"/>
  <c r="KA33" i="7"/>
  <c r="KM33" i="7"/>
  <c r="KY33" i="7"/>
  <c r="LK33" i="7"/>
  <c r="LW33" i="7"/>
  <c r="IP33" i="7"/>
  <c r="JV33" i="7"/>
  <c r="KW33" i="7"/>
  <c r="LX33" i="7"/>
  <c r="MV33" i="7"/>
  <c r="NT33" i="7"/>
  <c r="OR33" i="7"/>
  <c r="IR33" i="7"/>
  <c r="JX33" i="7"/>
  <c r="KX33" i="7"/>
  <c r="MD33" i="7"/>
  <c r="NB33" i="7"/>
  <c r="NZ33" i="7"/>
  <c r="OX33" i="7"/>
  <c r="IX33" i="7"/>
  <c r="JY33" i="7"/>
  <c r="KZ33" i="7"/>
  <c r="MF33" i="7"/>
  <c r="ND33" i="7"/>
  <c r="OB33" i="7"/>
  <c r="OZ33" i="7"/>
  <c r="IZ33" i="7"/>
  <c r="JZ33" i="7"/>
  <c r="LF33" i="7"/>
  <c r="MG33" i="7"/>
  <c r="NE33" i="7"/>
  <c r="OC33" i="7"/>
  <c r="PA33" i="7"/>
  <c r="JA33" i="7"/>
  <c r="KB33" i="7"/>
  <c r="LH33" i="7"/>
  <c r="MH33" i="7"/>
  <c r="NF33" i="7"/>
  <c r="OD33" i="7"/>
  <c r="PB33" i="7"/>
  <c r="HR33" i="7"/>
  <c r="JB33" i="7"/>
  <c r="KH33" i="7"/>
  <c r="LI33" i="7"/>
  <c r="MI33" i="7"/>
  <c r="NG33" i="7"/>
  <c r="OE33" i="7"/>
  <c r="PC33" i="7"/>
  <c r="HT33" i="7"/>
  <c r="JD33" i="7"/>
  <c r="KJ33" i="7"/>
  <c r="LJ33" i="7"/>
  <c r="MJ33" i="7"/>
  <c r="NH33" i="7"/>
  <c r="OF33" i="7"/>
  <c r="PD33" i="7"/>
  <c r="IC33" i="7"/>
  <c r="JJ33" i="7"/>
  <c r="KK33" i="7"/>
  <c r="LL33" i="7"/>
  <c r="MP33" i="7"/>
  <c r="NN33" i="7"/>
  <c r="OL33" i="7"/>
  <c r="ID33" i="7"/>
  <c r="JL33" i="7"/>
  <c r="KL33" i="7"/>
  <c r="LR33" i="7"/>
  <c r="MR33" i="7"/>
  <c r="NP33" i="7"/>
  <c r="ON33" i="7"/>
  <c r="IO33" i="7"/>
  <c r="JP33" i="7"/>
  <c r="KV33" i="7"/>
  <c r="LV33" i="7"/>
  <c r="MU33" i="7"/>
  <c r="NS33" i="7"/>
  <c r="OQ33" i="7"/>
  <c r="MT33" i="7"/>
  <c r="NQ33" i="7"/>
  <c r="NR33" i="7"/>
  <c r="IF33" i="7"/>
  <c r="OO33" i="7"/>
  <c r="IL33" i="7"/>
  <c r="OP33" i="7"/>
  <c r="JM33" i="7"/>
  <c r="JN33" i="7"/>
  <c r="KN33" i="7"/>
  <c r="LU33" i="7"/>
  <c r="MS33" i="7"/>
  <c r="KT33" i="7"/>
  <c r="LT33" i="7"/>
  <c r="HY21" i="7"/>
  <c r="IK21" i="7"/>
  <c r="IW21" i="7"/>
  <c r="JI21" i="7"/>
  <c r="JU21" i="7"/>
  <c r="KG21" i="7"/>
  <c r="KS21" i="7"/>
  <c r="LE21" i="7"/>
  <c r="LQ21" i="7"/>
  <c r="MC21" i="7"/>
  <c r="MO21" i="7"/>
  <c r="NA21" i="7"/>
  <c r="NM21" i="7"/>
  <c r="NY21" i="7"/>
  <c r="OK21" i="7"/>
  <c r="OW21" i="7"/>
  <c r="PI21" i="7"/>
  <c r="HZ21" i="7"/>
  <c r="IL21" i="7"/>
  <c r="IX21" i="7"/>
  <c r="JJ21" i="7"/>
  <c r="JV21" i="7"/>
  <c r="KH21" i="7"/>
  <c r="KT21" i="7"/>
  <c r="LF21" i="7"/>
  <c r="LR21" i="7"/>
  <c r="MD21" i="7"/>
  <c r="MP21" i="7"/>
  <c r="NB21" i="7"/>
  <c r="NN21" i="7"/>
  <c r="NZ21" i="7"/>
  <c r="OL21" i="7"/>
  <c r="OX21" i="7"/>
  <c r="IB21" i="7"/>
  <c r="IN21" i="7"/>
  <c r="IZ21" i="7"/>
  <c r="JL21" i="7"/>
  <c r="JX21" i="7"/>
  <c r="KJ21" i="7"/>
  <c r="KV21" i="7"/>
  <c r="LH21" i="7"/>
  <c r="LT21" i="7"/>
  <c r="MF21" i="7"/>
  <c r="MR21" i="7"/>
  <c r="ND21" i="7"/>
  <c r="NP21" i="7"/>
  <c r="OB21" i="7"/>
  <c r="ON21" i="7"/>
  <c r="OZ21" i="7"/>
  <c r="IC21" i="7"/>
  <c r="IO21" i="7"/>
  <c r="JA21" i="7"/>
  <c r="JM21" i="7"/>
  <c r="JY21" i="7"/>
  <c r="KK21" i="7"/>
  <c r="KW21" i="7"/>
  <c r="LI21" i="7"/>
  <c r="LU21" i="7"/>
  <c r="MG21" i="7"/>
  <c r="MS21" i="7"/>
  <c r="NE21" i="7"/>
  <c r="NQ21" i="7"/>
  <c r="OC21" i="7"/>
  <c r="OO21" i="7"/>
  <c r="PA21" i="7"/>
  <c r="HR21" i="7"/>
  <c r="ID21" i="7"/>
  <c r="IP21" i="7"/>
  <c r="JB21" i="7"/>
  <c r="JN21" i="7"/>
  <c r="JZ21" i="7"/>
  <c r="KL21" i="7"/>
  <c r="KX21" i="7"/>
  <c r="LJ21" i="7"/>
  <c r="LV21" i="7"/>
  <c r="MH21" i="7"/>
  <c r="MT21" i="7"/>
  <c r="NF21" i="7"/>
  <c r="NR21" i="7"/>
  <c r="OD21" i="7"/>
  <c r="OP21" i="7"/>
  <c r="PB21" i="7"/>
  <c r="HS21" i="7"/>
  <c r="IE21" i="7"/>
  <c r="IQ21" i="7"/>
  <c r="JC21" i="7"/>
  <c r="JO21" i="7"/>
  <c r="KA21" i="7"/>
  <c r="KM21" i="7"/>
  <c r="KY21" i="7"/>
  <c r="LK21" i="7"/>
  <c r="LW21" i="7"/>
  <c r="MI21" i="7"/>
  <c r="MU21" i="7"/>
  <c r="NG21" i="7"/>
  <c r="NS21" i="7"/>
  <c r="OE21" i="7"/>
  <c r="OQ21" i="7"/>
  <c r="PC21" i="7"/>
  <c r="HT21" i="7"/>
  <c r="IF21" i="7"/>
  <c r="IR21" i="7"/>
  <c r="JD21" i="7"/>
  <c r="JP21" i="7"/>
  <c r="KB21" i="7"/>
  <c r="KN21" i="7"/>
  <c r="KZ21" i="7"/>
  <c r="LL21" i="7"/>
  <c r="LX21" i="7"/>
  <c r="MJ21" i="7"/>
  <c r="MV21" i="7"/>
  <c r="NH21" i="7"/>
  <c r="NT21" i="7"/>
  <c r="OF21" i="7"/>
  <c r="OR21" i="7"/>
  <c r="PD21" i="7"/>
  <c r="HW21" i="7"/>
  <c r="II21" i="7"/>
  <c r="IU21" i="7"/>
  <c r="JG21" i="7"/>
  <c r="JS21" i="7"/>
  <c r="KE21" i="7"/>
  <c r="KQ21" i="7"/>
  <c r="LC21" i="7"/>
  <c r="LO21" i="7"/>
  <c r="MA21" i="7"/>
  <c r="MM21" i="7"/>
  <c r="MY21" i="7"/>
  <c r="NK21" i="7"/>
  <c r="NW21" i="7"/>
  <c r="OI21" i="7"/>
  <c r="OU21" i="7"/>
  <c r="PG21" i="7"/>
  <c r="HX21" i="7"/>
  <c r="JH21" i="7"/>
  <c r="KR21" i="7"/>
  <c r="MB21" i="7"/>
  <c r="NL21" i="7"/>
  <c r="OV21" i="7"/>
  <c r="IA21" i="7"/>
  <c r="JK21" i="7"/>
  <c r="KU21" i="7"/>
  <c r="ME21" i="7"/>
  <c r="NO21" i="7"/>
  <c r="OY21" i="7"/>
  <c r="IG21" i="7"/>
  <c r="JQ21" i="7"/>
  <c r="LA21" i="7"/>
  <c r="MK21" i="7"/>
  <c r="NU21" i="7"/>
  <c r="PE21" i="7"/>
  <c r="IH21" i="7"/>
  <c r="JR21" i="7"/>
  <c r="LB21" i="7"/>
  <c r="ML21" i="7"/>
  <c r="NV21" i="7"/>
  <c r="PF21" i="7"/>
  <c r="IJ21" i="7"/>
  <c r="JT21" i="7"/>
  <c r="LD21" i="7"/>
  <c r="MN21" i="7"/>
  <c r="NX21" i="7"/>
  <c r="PH21" i="7"/>
  <c r="IM21" i="7"/>
  <c r="JW21" i="7"/>
  <c r="LG21" i="7"/>
  <c r="MQ21" i="7"/>
  <c r="OA21" i="7"/>
  <c r="IT21" i="7"/>
  <c r="KD21" i="7"/>
  <c r="LN21" i="7"/>
  <c r="MX21" i="7"/>
  <c r="OH21" i="7"/>
  <c r="IV21" i="7"/>
  <c r="KF21" i="7"/>
  <c r="LP21" i="7"/>
  <c r="MZ21" i="7"/>
  <c r="OJ21" i="7"/>
  <c r="JE21" i="7"/>
  <c r="NI21" i="7"/>
  <c r="JF21" i="7"/>
  <c r="NJ21" i="7"/>
  <c r="KC21" i="7"/>
  <c r="OG21" i="7"/>
  <c r="KI21" i="7"/>
  <c r="OM21" i="7"/>
  <c r="KO21" i="7"/>
  <c r="OS21" i="7"/>
  <c r="KP21" i="7"/>
  <c r="OT21" i="7"/>
  <c r="LM21" i="7"/>
  <c r="IS21" i="7"/>
  <c r="MW21" i="7"/>
  <c r="IY21" i="7"/>
  <c r="NC21" i="7"/>
  <c r="HU21" i="7"/>
  <c r="HV21" i="7"/>
  <c r="LS21" i="7"/>
  <c r="LY21" i="7"/>
  <c r="LZ21" i="7"/>
  <c r="O92" i="7"/>
  <c r="HQ92" i="7"/>
  <c r="HQ80" i="7"/>
  <c r="O80" i="7"/>
  <c r="HQ56" i="7"/>
  <c r="HQ32" i="7"/>
  <c r="O32" i="7"/>
  <c r="HQ20" i="7"/>
  <c r="HQ103" i="7"/>
  <c r="O103" i="7"/>
  <c r="O79" i="7"/>
  <c r="HQ79" i="7"/>
  <c r="HQ67" i="7"/>
  <c r="O67" i="7"/>
  <c r="HQ55" i="7"/>
  <c r="O55" i="7"/>
  <c r="O43" i="7"/>
  <c r="HQ43" i="7"/>
  <c r="HQ31" i="7"/>
  <c r="O19" i="7"/>
  <c r="HQ19" i="7"/>
  <c r="O56" i="7"/>
  <c r="O20" i="7"/>
  <c r="C63" i="16"/>
  <c r="O4" i="19"/>
  <c r="B65" i="16"/>
  <c r="C64" i="16"/>
  <c r="O34" i="16"/>
  <c r="N28" i="16"/>
  <c r="HQ88" i="7"/>
  <c r="HQ76" i="7"/>
  <c r="O68" i="7"/>
  <c r="HQ68" i="7"/>
  <c r="HQ64" i="7"/>
  <c r="O64" i="7"/>
  <c r="HQ44" i="7"/>
  <c r="O36" i="7"/>
  <c r="HQ41" i="7"/>
  <c r="HQ101" i="7"/>
  <c r="O77" i="7"/>
  <c r="O49" i="7"/>
  <c r="O11" i="7"/>
  <c r="O7" i="7"/>
  <c r="O97" i="7"/>
  <c r="HQ97" i="7"/>
  <c r="HQ93" i="7"/>
  <c r="O93" i="7"/>
  <c r="HQ89" i="7"/>
  <c r="O89" i="7"/>
  <c r="HQ85" i="7"/>
  <c r="O85" i="7"/>
  <c r="O81" i="7"/>
  <c r="HQ81" i="7"/>
  <c r="HQ77" i="7"/>
  <c r="HQ73" i="7"/>
  <c r="O73" i="7"/>
  <c r="O69" i="7"/>
  <c r="HQ69" i="7"/>
  <c r="HQ65" i="7"/>
  <c r="O65" i="7"/>
  <c r="HQ61" i="7"/>
  <c r="O57" i="7"/>
  <c r="HQ57" i="7"/>
  <c r="O53" i="7"/>
  <c r="HQ53" i="7"/>
  <c r="HQ49" i="7"/>
  <c r="HQ45" i="7"/>
  <c r="O45" i="7"/>
  <c r="O41" i="7"/>
  <c r="O37" i="7"/>
  <c r="HQ37" i="7"/>
  <c r="O33" i="7"/>
  <c r="O29" i="7"/>
  <c r="O25" i="7"/>
  <c r="HQ25" i="7"/>
  <c r="O21" i="7"/>
  <c r="HQ21" i="7"/>
  <c r="HQ17" i="7"/>
  <c r="O13" i="7"/>
  <c r="O9" i="7"/>
  <c r="O5" i="7"/>
  <c r="O101" i="7"/>
  <c r="O61" i="7"/>
  <c r="HQ29" i="7"/>
  <c r="HQ33" i="7"/>
  <c r="O17" i="7"/>
  <c r="O44" i="7"/>
  <c r="HQ36" i="7"/>
  <c r="O10" i="7"/>
  <c r="DV96" i="14"/>
  <c r="GH96" i="14"/>
  <c r="EY96" i="14"/>
  <c r="HK96" i="14"/>
  <c r="EG96" i="14"/>
  <c r="FH96" i="14"/>
  <c r="FI96" i="14"/>
  <c r="GD96" i="14"/>
  <c r="FS96" i="14"/>
  <c r="GJ96" i="14"/>
  <c r="EZ96" i="14"/>
  <c r="DZ96" i="14"/>
  <c r="HF96" i="14"/>
  <c r="GQ96" i="14"/>
  <c r="EO96" i="14"/>
  <c r="HD96" i="14"/>
  <c r="GP96" i="14"/>
  <c r="HH96" i="14"/>
  <c r="FF96" i="14"/>
  <c r="EF96" i="14"/>
  <c r="HM96" i="14"/>
  <c r="FG96" i="14"/>
  <c r="EJ96" i="14"/>
  <c r="HC96" i="14"/>
  <c r="FQ96" i="14"/>
  <c r="ER96" i="14"/>
  <c r="EL96" i="14"/>
  <c r="HN96" i="14"/>
  <c r="GU96" i="14"/>
  <c r="FM96" i="14"/>
  <c r="ES96" i="14"/>
  <c r="FJ96" i="14"/>
  <c r="GM96" i="14"/>
  <c r="FU96" i="14"/>
  <c r="EC96" i="14"/>
  <c r="EE96" i="14"/>
  <c r="FD96" i="14"/>
  <c r="FP96" i="14"/>
  <c r="EM96" i="14"/>
  <c r="FX96" i="14"/>
  <c r="GI96" i="14"/>
  <c r="ED96" i="14"/>
  <c r="FL96" i="14"/>
  <c r="EH96" i="14"/>
  <c r="DW96" i="14"/>
  <c r="FB96" i="14"/>
  <c r="EI96" i="14"/>
  <c r="EN96" i="14"/>
  <c r="GS96" i="14"/>
  <c r="FA96" i="14"/>
  <c r="HB96" i="14"/>
  <c r="HG96" i="14"/>
  <c r="HI96" i="14"/>
  <c r="ET96" i="14"/>
  <c r="FC96" i="14"/>
  <c r="GR96" i="14"/>
  <c r="DU96" i="14"/>
  <c r="GA96" i="14"/>
  <c r="GG96" i="14"/>
  <c r="HP96" i="14"/>
  <c r="FV96" i="14"/>
  <c r="EW96" i="14"/>
  <c r="FY96" i="14"/>
  <c r="FE96" i="14"/>
  <c r="FR96" i="14"/>
  <c r="FO96" i="14"/>
  <c r="FT96" i="14"/>
  <c r="EB96" i="14"/>
  <c r="GW96" i="14"/>
  <c r="EA96" i="14"/>
  <c r="EV96" i="14"/>
  <c r="GV96" i="14"/>
  <c r="FN96" i="14"/>
  <c r="FW96" i="14"/>
  <c r="GC96" i="14"/>
  <c r="GO96" i="14"/>
  <c r="DX96" i="14"/>
  <c r="GT96" i="14"/>
  <c r="HA96" i="14"/>
  <c r="HJ96" i="14"/>
  <c r="HL96" i="14"/>
  <c r="FZ96" i="14"/>
  <c r="FK96" i="14"/>
  <c r="GX96" i="14"/>
  <c r="EP96" i="14"/>
  <c r="GL96" i="14"/>
  <c r="GK96" i="14"/>
  <c r="EK96" i="14"/>
  <c r="GE96" i="14"/>
  <c r="EU96" i="14"/>
  <c r="HO96" i="14"/>
  <c r="EQ96" i="14"/>
  <c r="GB96" i="14"/>
  <c r="GZ96" i="14"/>
  <c r="DY96" i="14"/>
  <c r="DT96" i="14"/>
  <c r="GF96" i="14"/>
  <c r="HE96" i="14"/>
  <c r="EX96" i="14"/>
  <c r="L96" i="14"/>
  <c r="N96" i="14"/>
  <c r="GY96" i="14"/>
  <c r="GN96" i="14"/>
  <c r="EA87" i="14"/>
  <c r="ED87" i="14"/>
  <c r="FK87" i="14"/>
  <c r="DX87" i="14"/>
  <c r="GJ87" i="14"/>
  <c r="FY87" i="14"/>
  <c r="GX87" i="14"/>
  <c r="FF87" i="14"/>
  <c r="EY87" i="14"/>
  <c r="HK87" i="14"/>
  <c r="FX87" i="14"/>
  <c r="FA87" i="14"/>
  <c r="FZ87" i="14"/>
  <c r="HA87" i="14"/>
  <c r="DW87" i="14"/>
  <c r="GI87" i="14"/>
  <c r="EV87" i="14"/>
  <c r="HH87" i="14"/>
  <c r="DV87" i="14"/>
  <c r="EW87" i="14"/>
  <c r="FV87" i="14"/>
  <c r="FP87" i="14"/>
  <c r="FG87" i="14"/>
  <c r="GP87" i="14"/>
  <c r="GV87" i="14"/>
  <c r="FE87" i="14"/>
  <c r="GA87" i="14"/>
  <c r="EN87" i="14"/>
  <c r="GZ87" i="14"/>
  <c r="HE87" i="14"/>
  <c r="EG87" i="14"/>
  <c r="GT87" i="14"/>
  <c r="FO87" i="14"/>
  <c r="EB87" i="14"/>
  <c r="GN87" i="14"/>
  <c r="GG87" i="14"/>
  <c r="HF87" i="14"/>
  <c r="GL87" i="14"/>
  <c r="EM87" i="14"/>
  <c r="GY87" i="14"/>
  <c r="FL87" i="14"/>
  <c r="EC87" i="14"/>
  <c r="FB87" i="14"/>
  <c r="GC87" i="14"/>
  <c r="HJ87" i="14"/>
  <c r="EK87" i="14"/>
  <c r="DT87" i="14"/>
  <c r="DZ87" i="14"/>
  <c r="GW87" i="14"/>
  <c r="GM87" i="14"/>
  <c r="HG87" i="14"/>
  <c r="ES87" i="14"/>
  <c r="GS87" i="14"/>
  <c r="GU87" i="14"/>
  <c r="DU87" i="14"/>
  <c r="FU87" i="14"/>
  <c r="FS87" i="14"/>
  <c r="GR87" i="14"/>
  <c r="HN87" i="14"/>
  <c r="HC87" i="14"/>
  <c r="FQ87" i="14"/>
  <c r="FN87" i="14"/>
  <c r="HL87" i="14"/>
  <c r="HB87" i="14"/>
  <c r="EE87" i="14"/>
  <c r="FD87" i="14"/>
  <c r="EL87" i="14"/>
  <c r="EX87" i="14"/>
  <c r="ER87" i="14"/>
  <c r="HM87" i="14"/>
  <c r="EP87" i="14"/>
  <c r="HO87" i="14"/>
  <c r="FI87" i="14"/>
  <c r="HI87" i="14"/>
  <c r="FJ87" i="14"/>
  <c r="FW87" i="14"/>
  <c r="EZ87" i="14"/>
  <c r="EU87" i="14"/>
  <c r="FT87" i="14"/>
  <c r="FR87" i="14"/>
  <c r="EI87" i="14"/>
  <c r="FH87" i="14"/>
  <c r="ET87" i="14"/>
  <c r="GD87" i="14"/>
  <c r="EF87" i="14"/>
  <c r="GO87" i="14"/>
  <c r="EH87" i="14"/>
  <c r="GK87" i="14"/>
  <c r="EJ87" i="14"/>
  <c r="N87" i="14"/>
  <c r="FM87" i="14"/>
  <c r="FC87" i="14"/>
  <c r="GF87" i="14"/>
  <c r="GE87" i="14"/>
  <c r="GB87" i="14"/>
  <c r="DY87" i="14"/>
  <c r="GQ87" i="14"/>
  <c r="HD87" i="14"/>
  <c r="GH87" i="14"/>
  <c r="EO87" i="14"/>
  <c r="EQ87" i="14"/>
  <c r="HP87" i="14"/>
  <c r="L87" i="14"/>
  <c r="EA91" i="14"/>
  <c r="GM91" i="14"/>
  <c r="EZ91" i="14"/>
  <c r="HL91" i="14"/>
  <c r="EP91" i="14"/>
  <c r="FQ91" i="14"/>
  <c r="HN91" i="14"/>
  <c r="EQ91" i="14"/>
  <c r="HC91" i="14"/>
  <c r="FP91" i="14"/>
  <c r="EO91" i="14"/>
  <c r="FV91" i="14"/>
  <c r="GW91" i="14"/>
  <c r="EE91" i="14"/>
  <c r="GQ91" i="14"/>
  <c r="FD91" i="14"/>
  <c r="HP91" i="14"/>
  <c r="EX91" i="14"/>
  <c r="FY91" i="14"/>
  <c r="ED91" i="14"/>
  <c r="EB91" i="14"/>
  <c r="GK91" i="14"/>
  <c r="ET91" i="14"/>
  <c r="HK91" i="14"/>
  <c r="EH91" i="14"/>
  <c r="GE91" i="14"/>
  <c r="GL91" i="14"/>
  <c r="GI91" i="14"/>
  <c r="GT91" i="14"/>
  <c r="FN91" i="14"/>
  <c r="FA91" i="14"/>
  <c r="DZ91" i="14"/>
  <c r="EJ91" i="14"/>
  <c r="HA91" i="14"/>
  <c r="HF91" i="14"/>
  <c r="HG91" i="14"/>
  <c r="GJ91" i="14"/>
  <c r="HI91" i="14"/>
  <c r="HE91" i="14"/>
  <c r="FO91" i="14"/>
  <c r="DY91" i="14"/>
  <c r="FJ91" i="14"/>
  <c r="GR91" i="14"/>
  <c r="GH91" i="14"/>
  <c r="GO91" i="14"/>
  <c r="HD91" i="14"/>
  <c r="FX91" i="14"/>
  <c r="HO91" i="14"/>
  <c r="EY91" i="14"/>
  <c r="N91" i="14"/>
  <c r="FG91" i="14"/>
  <c r="GF91" i="14"/>
  <c r="HB91" i="14"/>
  <c r="EU91" i="14"/>
  <c r="DX91" i="14"/>
  <c r="GZ91" i="14"/>
  <c r="GD91" i="14"/>
  <c r="GX91" i="14"/>
  <c r="GU91" i="14"/>
  <c r="FF91" i="14"/>
  <c r="DW91" i="14"/>
  <c r="FE91" i="14"/>
  <c r="EF91" i="14"/>
  <c r="GP91" i="14"/>
  <c r="GS91" i="14"/>
  <c r="FB91" i="14"/>
  <c r="EG91" i="14"/>
  <c r="FL91" i="14"/>
  <c r="L91" i="14"/>
  <c r="FW91" i="14"/>
  <c r="GV91" i="14"/>
  <c r="EK91" i="14"/>
  <c r="FK91" i="14"/>
  <c r="EN91" i="14"/>
  <c r="EW91" i="14"/>
  <c r="HJ91" i="14"/>
  <c r="DV91" i="14"/>
  <c r="FH91" i="14"/>
  <c r="DU91" i="14"/>
  <c r="FS91" i="14"/>
  <c r="EC91" i="14"/>
  <c r="GB91" i="14"/>
  <c r="EM91" i="14"/>
  <c r="EL91" i="14"/>
  <c r="GY91" i="14"/>
  <c r="FI91" i="14"/>
  <c r="FR91" i="14"/>
  <c r="ES91" i="14"/>
  <c r="EV91" i="14"/>
  <c r="FC91" i="14"/>
  <c r="GA91" i="14"/>
  <c r="EI91" i="14"/>
  <c r="HM91" i="14"/>
  <c r="HH91" i="14"/>
  <c r="DT91" i="14"/>
  <c r="FT91" i="14"/>
  <c r="GN91" i="14"/>
  <c r="FM91" i="14"/>
  <c r="FZ91" i="14"/>
  <c r="GG91" i="14"/>
  <c r="ER91" i="14"/>
  <c r="FU91" i="14"/>
  <c r="GC91" i="14"/>
  <c r="GN102" i="15"/>
  <c r="HM102" i="15"/>
  <c r="EV102" i="15"/>
  <c r="EU102" i="15"/>
  <c r="HO102" i="15"/>
  <c r="DY102" i="15"/>
  <c r="R102" i="15"/>
  <c r="EK102" i="15"/>
  <c r="FN102" i="15"/>
  <c r="GQ102" i="15"/>
  <c r="EX102" i="15"/>
  <c r="GM102" i="15"/>
  <c r="GK102" i="15"/>
  <c r="EB102" i="15"/>
  <c r="EI102" i="15"/>
  <c r="HT102" i="15"/>
  <c r="HJ102" i="15"/>
  <c r="EO102" i="15"/>
  <c r="GU102" i="15"/>
  <c r="FG102" i="15"/>
  <c r="GP102" i="15"/>
  <c r="ED102" i="15"/>
  <c r="FM102" i="15"/>
  <c r="GZ102" i="15"/>
  <c r="EN102" i="15"/>
  <c r="FK102" i="15"/>
  <c r="HR102" i="15"/>
  <c r="FF102" i="15"/>
  <c r="GO102" i="15"/>
  <c r="EC102" i="15"/>
  <c r="FP102" i="15"/>
  <c r="FU102" i="15"/>
  <c r="FB102" i="15"/>
  <c r="FQ102" i="15"/>
  <c r="FC102" i="15"/>
  <c r="GB102" i="15"/>
  <c r="EL102" i="15"/>
  <c r="HA102" i="15"/>
  <c r="FR102" i="15"/>
  <c r="FH102" i="15"/>
  <c r="HS102" i="15"/>
  <c r="FZ102" i="15"/>
  <c r="GS102" i="15"/>
  <c r="HP102" i="15"/>
  <c r="DX102" i="15"/>
  <c r="EY102" i="15"/>
  <c r="HB102" i="15"/>
  <c r="DZ102" i="15"/>
  <c r="ES102" i="15"/>
  <c r="EZ102" i="15"/>
  <c r="ER102" i="15"/>
  <c r="GW102" i="15"/>
  <c r="FW102" i="15"/>
  <c r="EF102" i="15"/>
  <c r="FO102" i="15"/>
  <c r="FA102" i="15"/>
  <c r="HQ102" i="15"/>
  <c r="GY102" i="15"/>
  <c r="FJ102" i="15"/>
  <c r="GC102" i="15"/>
  <c r="GJ102" i="15"/>
  <c r="HC102" i="15"/>
  <c r="GL102" i="15"/>
  <c r="HE102" i="15"/>
  <c r="HL102" i="15"/>
  <c r="EJ102" i="15"/>
  <c r="GX102" i="15"/>
  <c r="FX102" i="15"/>
  <c r="EH102" i="15"/>
  <c r="EE102" i="15"/>
  <c r="HN102" i="15"/>
  <c r="HH102" i="15"/>
  <c r="FS102" i="15"/>
  <c r="HG102" i="15"/>
  <c r="GG102" i="15"/>
  <c r="HK102" i="15"/>
  <c r="EM102" i="15"/>
  <c r="ET102" i="15"/>
  <c r="EW102" i="15"/>
  <c r="FT102" i="15"/>
  <c r="EQ102" i="15"/>
  <c r="FV102" i="15"/>
  <c r="FY102" i="15"/>
  <c r="GV102" i="15"/>
  <c r="HD102" i="15"/>
  <c r="EG102" i="15"/>
  <c r="FI102" i="15"/>
  <c r="GT102" i="15"/>
  <c r="FE102" i="15"/>
  <c r="GD102" i="15"/>
  <c r="GH102" i="15"/>
  <c r="GA102" i="15"/>
  <c r="FD102" i="15"/>
  <c r="GE102" i="15"/>
  <c r="GF102" i="15"/>
  <c r="P102" i="15"/>
  <c r="FL102" i="15"/>
  <c r="EA102" i="15"/>
  <c r="HF102" i="15"/>
  <c r="GI102" i="15"/>
  <c r="EP102" i="15"/>
  <c r="HI102" i="15"/>
  <c r="HJ17" i="15"/>
  <c r="EX17" i="15"/>
  <c r="GG17" i="15"/>
  <c r="FP17" i="15"/>
  <c r="GL17" i="15"/>
  <c r="R17" i="15"/>
  <c r="GC17" i="15"/>
  <c r="ET17" i="15"/>
  <c r="HF17" i="15"/>
  <c r="FW17" i="15"/>
  <c r="FT17" i="15"/>
  <c r="HH17" i="15"/>
  <c r="ES17" i="15"/>
  <c r="EH17" i="15"/>
  <c r="HN17" i="15"/>
  <c r="GY17" i="15"/>
  <c r="FL17" i="15"/>
  <c r="FU17" i="15"/>
  <c r="FF17" i="15"/>
  <c r="EU17" i="15"/>
  <c r="EN17" i="15"/>
  <c r="GV17" i="15"/>
  <c r="GW17" i="15"/>
  <c r="GH17" i="15"/>
  <c r="FS17" i="15"/>
  <c r="ER17" i="15"/>
  <c r="GU17" i="15"/>
  <c r="EI17" i="15"/>
  <c r="FR17" i="15"/>
  <c r="GA17" i="15"/>
  <c r="EG17" i="15"/>
  <c r="GS17" i="15"/>
  <c r="FJ17" i="15"/>
  <c r="EA17" i="15"/>
  <c r="GM17" i="15"/>
  <c r="EB17" i="15"/>
  <c r="EZ17" i="15"/>
  <c r="FQ17" i="15"/>
  <c r="FB17" i="15"/>
  <c r="EM17" i="15"/>
  <c r="DX17" i="15"/>
  <c r="EJ17" i="15"/>
  <c r="GO17" i="15"/>
  <c r="GD17" i="15"/>
  <c r="FO17" i="15"/>
  <c r="HP17" i="15"/>
  <c r="EK17" i="15"/>
  <c r="HQ17" i="15"/>
  <c r="HB17" i="15"/>
  <c r="GQ17" i="15"/>
  <c r="HT17" i="15"/>
  <c r="EO17" i="15"/>
  <c r="EF17" i="15"/>
  <c r="HO17" i="15"/>
  <c r="FC17" i="15"/>
  <c r="FH17" i="15"/>
  <c r="EW17" i="15"/>
  <c r="HI17" i="15"/>
  <c r="FZ17" i="15"/>
  <c r="EQ17" i="15"/>
  <c r="HC17" i="15"/>
  <c r="GN17" i="15"/>
  <c r="P17" i="15"/>
  <c r="GK17" i="15"/>
  <c r="FV17" i="15"/>
  <c r="FK17" i="15"/>
  <c r="GZ17" i="15"/>
  <c r="EC17" i="15"/>
  <c r="HM17" i="15"/>
  <c r="GX17" i="15"/>
  <c r="GI17" i="15"/>
  <c r="HD17" i="15"/>
  <c r="FE17" i="15"/>
  <c r="EP17" i="15"/>
  <c r="EE17" i="15"/>
  <c r="HK17" i="15"/>
  <c r="GR17" i="15"/>
  <c r="GF17" i="15"/>
  <c r="FM17" i="15"/>
  <c r="HS17" i="15"/>
  <c r="GT17" i="15"/>
  <c r="EL17" i="15"/>
  <c r="FY17" i="15"/>
  <c r="HL17" i="15"/>
  <c r="GJ17" i="15"/>
  <c r="ED17" i="15"/>
  <c r="EV17" i="15"/>
  <c r="GE17" i="15"/>
  <c r="HR17" i="15"/>
  <c r="FN17" i="15"/>
  <c r="DZ17" i="15"/>
  <c r="HA17" i="15"/>
  <c r="GP17" i="15"/>
  <c r="DY17" i="15"/>
  <c r="FX17" i="15"/>
  <c r="HG17" i="15"/>
  <c r="EY17" i="15"/>
  <c r="FA17" i="15"/>
  <c r="GB17" i="15"/>
  <c r="FG17" i="15"/>
  <c r="FD17" i="15"/>
  <c r="FI17" i="15"/>
  <c r="HE17" i="15"/>
  <c r="HI21" i="15"/>
  <c r="GZ21" i="15"/>
  <c r="GW21" i="15"/>
  <c r="HJ21" i="15"/>
  <c r="R21" i="15"/>
  <c r="FR21" i="15"/>
  <c r="EI21" i="15"/>
  <c r="GU21" i="15"/>
  <c r="FH21" i="15"/>
  <c r="HT21" i="15"/>
  <c r="FU21" i="15"/>
  <c r="FF21" i="15"/>
  <c r="EQ21" i="15"/>
  <c r="DX21" i="15"/>
  <c r="HH21" i="15"/>
  <c r="HA21" i="15"/>
  <c r="GD21" i="15"/>
  <c r="FS21" i="15"/>
  <c r="EZ21" i="15"/>
  <c r="FM21" i="15"/>
  <c r="FI21" i="15"/>
  <c r="GL21" i="15"/>
  <c r="FW21" i="15"/>
  <c r="FD21" i="15"/>
  <c r="GS21" i="15"/>
  <c r="GP21" i="15"/>
  <c r="EX21" i="15"/>
  <c r="GK21" i="15"/>
  <c r="FV21" i="15"/>
  <c r="GF21" i="15"/>
  <c r="P21" i="15"/>
  <c r="GH21" i="15"/>
  <c r="EY21" i="15"/>
  <c r="HK21" i="15"/>
  <c r="FX21" i="15"/>
  <c r="GC21" i="15"/>
  <c r="FY21" i="15"/>
  <c r="FZ21" i="15"/>
  <c r="FK21" i="15"/>
  <c r="EV21" i="15"/>
  <c r="EW21" i="15"/>
  <c r="ES21" i="15"/>
  <c r="HB21" i="15"/>
  <c r="GM21" i="15"/>
  <c r="FT21" i="15"/>
  <c r="FQ21" i="15"/>
  <c r="DZ21" i="15"/>
  <c r="HF21" i="15"/>
  <c r="GQ21" i="15"/>
  <c r="GB21" i="15"/>
  <c r="GG21" i="15"/>
  <c r="GA21" i="15"/>
  <c r="EM21" i="15"/>
  <c r="ED21" i="15"/>
  <c r="EN21" i="15"/>
  <c r="FG21" i="15"/>
  <c r="EL21" i="15"/>
  <c r="GX21" i="15"/>
  <c r="FO21" i="15"/>
  <c r="EB21" i="15"/>
  <c r="GN21" i="15"/>
  <c r="FA21" i="15"/>
  <c r="HE21" i="15"/>
  <c r="GT21" i="15"/>
  <c r="GI21" i="15"/>
  <c r="FP21" i="15"/>
  <c r="EK21" i="15"/>
  <c r="EP21" i="15"/>
  <c r="EA21" i="15"/>
  <c r="HG21" i="15"/>
  <c r="GR21" i="15"/>
  <c r="EO21" i="15"/>
  <c r="ET21" i="15"/>
  <c r="EE21" i="15"/>
  <c r="HO21" i="15"/>
  <c r="GV21" i="15"/>
  <c r="FE21" i="15"/>
  <c r="HS21" i="15"/>
  <c r="ER21" i="15"/>
  <c r="HR21" i="15"/>
  <c r="FJ21" i="15"/>
  <c r="HQ21" i="15"/>
  <c r="HP21" i="15"/>
  <c r="GY21" i="15"/>
  <c r="FB21" i="15"/>
  <c r="HD21" i="15"/>
  <c r="HC21" i="15"/>
  <c r="EU21" i="15"/>
  <c r="FN21" i="15"/>
  <c r="EC21" i="15"/>
  <c r="GO21" i="15"/>
  <c r="HN21" i="15"/>
  <c r="HM21" i="15"/>
  <c r="GJ21" i="15"/>
  <c r="EF21" i="15"/>
  <c r="FC21" i="15"/>
  <c r="FL21" i="15"/>
  <c r="EH21" i="15"/>
  <c r="EG21" i="15"/>
  <c r="DY21" i="15"/>
  <c r="HL21" i="15"/>
  <c r="EJ21" i="15"/>
  <c r="EO41" i="15"/>
  <c r="HA41" i="15"/>
  <c r="HK41" i="15"/>
  <c r="EQ41" i="15"/>
  <c r="EB41" i="15"/>
  <c r="DX41" i="15"/>
  <c r="GZ41" i="15"/>
  <c r="FM41" i="15"/>
  <c r="ED41" i="15"/>
  <c r="GP41" i="15"/>
  <c r="FO41" i="15"/>
  <c r="GM41" i="15"/>
  <c r="GN41" i="15"/>
  <c r="FA41" i="15"/>
  <c r="HM41" i="15"/>
  <c r="GD41" i="15"/>
  <c r="HG41" i="15"/>
  <c r="HS41" i="15"/>
  <c r="FE41" i="15"/>
  <c r="GH41" i="15"/>
  <c r="FW41" i="15"/>
  <c r="FI41" i="15"/>
  <c r="GL41" i="15"/>
  <c r="EA41" i="15"/>
  <c r="GU41" i="15"/>
  <c r="HH41" i="15"/>
  <c r="HE41" i="15"/>
  <c r="GB41" i="15"/>
  <c r="FY41" i="15"/>
  <c r="HB41" i="15"/>
  <c r="EV41" i="15"/>
  <c r="HP41" i="15"/>
  <c r="GS41" i="15"/>
  <c r="FZ41" i="15"/>
  <c r="EM41" i="15"/>
  <c r="FH41" i="15"/>
  <c r="EK41" i="15"/>
  <c r="EH41" i="15"/>
  <c r="HJ41" i="15"/>
  <c r="HO41" i="15"/>
  <c r="GK41" i="15"/>
  <c r="EI41" i="15"/>
  <c r="EC41" i="15"/>
  <c r="HR41" i="15"/>
  <c r="EL41" i="15"/>
  <c r="HC41" i="15"/>
  <c r="GF41" i="15"/>
  <c r="FK41" i="15"/>
  <c r="FR41" i="15"/>
  <c r="FD41" i="15"/>
  <c r="EG41" i="15"/>
  <c r="HI41" i="15"/>
  <c r="HF41" i="15"/>
  <c r="GY41" i="15"/>
  <c r="FX41" i="15"/>
  <c r="FQ41" i="15"/>
  <c r="EX41" i="15"/>
  <c r="EU41" i="15"/>
  <c r="FL41" i="15"/>
  <c r="HQ41" i="15"/>
  <c r="FS41" i="15"/>
  <c r="GO41" i="15"/>
  <c r="EY41" i="15"/>
  <c r="FU41" i="15"/>
  <c r="GA41" i="15"/>
  <c r="HL41" i="15"/>
  <c r="EZ41" i="15"/>
  <c r="ER41" i="15"/>
  <c r="FT41" i="15"/>
  <c r="EW41" i="15"/>
  <c r="ET41" i="15"/>
  <c r="EE41" i="15"/>
  <c r="FG41" i="15"/>
  <c r="HD41" i="15"/>
  <c r="GG41" i="15"/>
  <c r="FN41" i="15"/>
  <c r="GE41" i="15"/>
  <c r="GR41" i="15"/>
  <c r="FB41" i="15"/>
  <c r="FP41" i="15"/>
  <c r="DZ41" i="15"/>
  <c r="GI41" i="15"/>
  <c r="EN41" i="15"/>
  <c r="FV41" i="15"/>
  <c r="EP41" i="15"/>
  <c r="EF41" i="15"/>
  <c r="GQ41" i="15"/>
  <c r="GT41" i="15"/>
  <c r="GV41" i="15"/>
  <c r="GX41" i="15"/>
  <c r="GJ41" i="15"/>
  <c r="EJ41" i="15"/>
  <c r="FC41" i="15"/>
  <c r="FF41" i="15"/>
  <c r="R41" i="15"/>
  <c r="GC41" i="15"/>
  <c r="HT41" i="15"/>
  <c r="DY41" i="15"/>
  <c r="P41" i="15"/>
  <c r="FJ41" i="15"/>
  <c r="GW41" i="15"/>
  <c r="HN41" i="15"/>
  <c r="ES41" i="15"/>
  <c r="EJ53" i="15"/>
  <c r="GA53" i="15"/>
  <c r="FK53" i="15"/>
  <c r="FI53" i="15"/>
  <c r="FZ53" i="15"/>
  <c r="EZ53" i="15"/>
  <c r="GS53" i="15"/>
  <c r="EE53" i="15"/>
  <c r="GF53" i="15"/>
  <c r="HP53" i="15"/>
  <c r="FG53" i="15"/>
  <c r="EW53" i="15"/>
  <c r="P53" i="15"/>
  <c r="GE53" i="15"/>
  <c r="ER53" i="15"/>
  <c r="HD53" i="15"/>
  <c r="FQ53" i="15"/>
  <c r="FR53" i="15"/>
  <c r="HF53" i="15"/>
  <c r="FS53" i="15"/>
  <c r="EF53" i="15"/>
  <c r="GR53" i="15"/>
  <c r="FE53" i="15"/>
  <c r="HQ53" i="15"/>
  <c r="FJ53" i="15"/>
  <c r="EQ53" i="15"/>
  <c r="FP53" i="15"/>
  <c r="HG53" i="15"/>
  <c r="DX53" i="15"/>
  <c r="GO53" i="15"/>
  <c r="GD53" i="15"/>
  <c r="GZ53" i="15"/>
  <c r="FB53" i="15"/>
  <c r="GQ53" i="15"/>
  <c r="FY53" i="15"/>
  <c r="GC53" i="15"/>
  <c r="ES53" i="15"/>
  <c r="HI53" i="15"/>
  <c r="EI53" i="15"/>
  <c r="GU53" i="15"/>
  <c r="FH53" i="15"/>
  <c r="HT53" i="15"/>
  <c r="GG53" i="15"/>
  <c r="DZ53" i="15"/>
  <c r="HJ53" i="15"/>
  <c r="GI53" i="15"/>
  <c r="EV53" i="15"/>
  <c r="HH53" i="15"/>
  <c r="FU53" i="15"/>
  <c r="GH53" i="15"/>
  <c r="EH53" i="15"/>
  <c r="FW53" i="15"/>
  <c r="GV53" i="15"/>
  <c r="EN53" i="15"/>
  <c r="GJ53" i="15"/>
  <c r="EL53" i="15"/>
  <c r="EA53" i="15"/>
  <c r="EG53" i="15"/>
  <c r="FV53" i="15"/>
  <c r="FD53" i="15"/>
  <c r="GX53" i="15"/>
  <c r="HN53" i="15"/>
  <c r="HE53" i="15"/>
  <c r="ED53" i="15"/>
  <c r="EY53" i="15"/>
  <c r="HK53" i="15"/>
  <c r="FX53" i="15"/>
  <c r="EK53" i="15"/>
  <c r="GW53" i="15"/>
  <c r="GL53" i="15"/>
  <c r="EM53" i="15"/>
  <c r="GY53" i="15"/>
  <c r="FL53" i="15"/>
  <c r="DY53" i="15"/>
  <c r="GK53" i="15"/>
  <c r="EP53" i="15"/>
  <c r="FN53" i="15"/>
  <c r="EC53" i="15"/>
  <c r="GP53" i="15"/>
  <c r="HR53" i="15"/>
  <c r="GN53" i="15"/>
  <c r="FC53" i="15"/>
  <c r="HA53" i="15"/>
  <c r="HC53" i="15"/>
  <c r="FF53" i="15"/>
  <c r="HL53" i="15"/>
  <c r="HS53" i="15"/>
  <c r="R53" i="15"/>
  <c r="FA53" i="15"/>
  <c r="HO53" i="15"/>
  <c r="HB53" i="15"/>
  <c r="EU53" i="15"/>
  <c r="GM53" i="15"/>
  <c r="GT53" i="15"/>
  <c r="FO53" i="15"/>
  <c r="HM53" i="15"/>
  <c r="GB53" i="15"/>
  <c r="FM53" i="15"/>
  <c r="ET53" i="15"/>
  <c r="EX53" i="15"/>
  <c r="EO53" i="15"/>
  <c r="EB53" i="15"/>
  <c r="EB85" i="15"/>
  <c r="GG85" i="15"/>
  <c r="HT85" i="15"/>
  <c r="EH85" i="15"/>
  <c r="FC85" i="15"/>
  <c r="GE85" i="15"/>
  <c r="ER85" i="15"/>
  <c r="EX85" i="15"/>
  <c r="GT85" i="15"/>
  <c r="HJ85" i="15"/>
  <c r="FQ85" i="15"/>
  <c r="GD85" i="15"/>
  <c r="EF85" i="15"/>
  <c r="GR85" i="15"/>
  <c r="FE85" i="15"/>
  <c r="HQ85" i="15"/>
  <c r="GH85" i="15"/>
  <c r="EI85" i="15"/>
  <c r="FW85" i="15"/>
  <c r="GF85" i="15"/>
  <c r="ES85" i="15"/>
  <c r="HE85" i="15"/>
  <c r="FV85" i="15"/>
  <c r="GA85" i="15"/>
  <c r="HC85" i="15"/>
  <c r="FD85" i="15"/>
  <c r="HP85" i="15"/>
  <c r="GC85" i="15"/>
  <c r="ET85" i="15"/>
  <c r="HF85" i="15"/>
  <c r="EM85" i="15"/>
  <c r="GW85" i="15"/>
  <c r="R85" i="15"/>
  <c r="HM85" i="15"/>
  <c r="EV85" i="15"/>
  <c r="HH85" i="15"/>
  <c r="FU85" i="15"/>
  <c r="EL85" i="15"/>
  <c r="GX85" i="15"/>
  <c r="GU85" i="15"/>
  <c r="EJ85" i="15"/>
  <c r="GV85" i="15"/>
  <c r="FI85" i="15"/>
  <c r="DZ85" i="15"/>
  <c r="GL85" i="15"/>
  <c r="EY85" i="15"/>
  <c r="GM85" i="15"/>
  <c r="FT85" i="15"/>
  <c r="EG85" i="15"/>
  <c r="GS85" i="15"/>
  <c r="FJ85" i="15"/>
  <c r="EE85" i="15"/>
  <c r="GY85" i="15"/>
  <c r="HO85" i="15"/>
  <c r="EK85" i="15"/>
  <c r="P85" i="15"/>
  <c r="HS85" i="15"/>
  <c r="FA85" i="15"/>
  <c r="FL85" i="15"/>
  <c r="DY85" i="15"/>
  <c r="GK85" i="15"/>
  <c r="FB85" i="15"/>
  <c r="HN85" i="15"/>
  <c r="FS85" i="15"/>
  <c r="EZ85" i="15"/>
  <c r="HL85" i="15"/>
  <c r="FY85" i="15"/>
  <c r="EP85" i="15"/>
  <c r="HB85" i="15"/>
  <c r="HK85" i="15"/>
  <c r="DX85" i="15"/>
  <c r="GJ85" i="15"/>
  <c r="EW85" i="15"/>
  <c r="HI85" i="15"/>
  <c r="FZ85" i="15"/>
  <c r="GQ85" i="15"/>
  <c r="FG85" i="15"/>
  <c r="EU85" i="15"/>
  <c r="FX85" i="15"/>
  <c r="HD85" i="15"/>
  <c r="GN85" i="15"/>
  <c r="HA85" i="15"/>
  <c r="FP85" i="15"/>
  <c r="HR85" i="15"/>
  <c r="FM85" i="15"/>
  <c r="EA85" i="15"/>
  <c r="FR85" i="15"/>
  <c r="EC85" i="15"/>
  <c r="GI85" i="15"/>
  <c r="ED85" i="15"/>
  <c r="FH85" i="15"/>
  <c r="GB85" i="15"/>
  <c r="FK85" i="15"/>
  <c r="GO85" i="15"/>
  <c r="EN85" i="15"/>
  <c r="GP85" i="15"/>
  <c r="FN85" i="15"/>
  <c r="FF85" i="15"/>
  <c r="GZ85" i="15"/>
  <c r="HG85" i="15"/>
  <c r="EO85" i="15"/>
  <c r="FO85" i="15"/>
  <c r="EQ85" i="15"/>
  <c r="O12" i="7"/>
  <c r="HQ102" i="7"/>
  <c r="O102" i="7"/>
  <c r="O94" i="7"/>
  <c r="HQ90" i="7"/>
  <c r="O90" i="7"/>
  <c r="HQ86" i="7"/>
  <c r="O86" i="7"/>
  <c r="O74" i="7"/>
  <c r="HQ74" i="7"/>
  <c r="O70" i="7"/>
  <c r="HQ66" i="7"/>
  <c r="O66" i="7"/>
  <c r="HQ58" i="7"/>
  <c r="HQ54" i="7"/>
  <c r="HQ50" i="7"/>
  <c r="O50" i="7"/>
  <c r="HQ46" i="7"/>
  <c r="O46" i="7"/>
  <c r="HQ42" i="7"/>
  <c r="O38" i="7"/>
  <c r="HQ30" i="7"/>
  <c r="O30" i="7"/>
  <c r="O18" i="7"/>
  <c r="O14" i="7"/>
  <c r="HQ14" i="7"/>
  <c r="HQ62" i="7"/>
  <c r="HQ78" i="7"/>
  <c r="HQ18" i="7"/>
  <c r="GE21" i="15"/>
  <c r="HQ22" i="7"/>
  <c r="O22" i="7"/>
  <c r="O62" i="7"/>
  <c r="O78" i="7"/>
  <c r="O42" i="7"/>
  <c r="FT53" i="15"/>
  <c r="HQ94" i="7"/>
  <c r="V104" i="15"/>
  <c r="W104" i="15"/>
  <c r="R96" i="15"/>
  <c r="EL96" i="15"/>
  <c r="FB96" i="15"/>
  <c r="FR96" i="15"/>
  <c r="GH96" i="15"/>
  <c r="GX96" i="15"/>
  <c r="HN96" i="15"/>
  <c r="EI96" i="15"/>
  <c r="EY96" i="15"/>
  <c r="FO96" i="15"/>
  <c r="GE96" i="15"/>
  <c r="GU96" i="15"/>
  <c r="HK96" i="15"/>
  <c r="EB96" i="15"/>
  <c r="ER96" i="15"/>
  <c r="FH96" i="15"/>
  <c r="FX96" i="15"/>
  <c r="GN96" i="15"/>
  <c r="HD96" i="15"/>
  <c r="HT96" i="15"/>
  <c r="GG96" i="15"/>
  <c r="EO96" i="15"/>
  <c r="HA96" i="15"/>
  <c r="FI96" i="15"/>
  <c r="GC96" i="15"/>
  <c r="EW96" i="15"/>
  <c r="DZ96" i="15"/>
  <c r="EP96" i="15"/>
  <c r="FF96" i="15"/>
  <c r="FV96" i="15"/>
  <c r="GL96" i="15"/>
  <c r="HB96" i="15"/>
  <c r="HR96" i="15"/>
  <c r="EM96" i="15"/>
  <c r="FC96" i="15"/>
  <c r="FS96" i="15"/>
  <c r="GI96" i="15"/>
  <c r="GY96" i="15"/>
  <c r="HO96" i="15"/>
  <c r="EF96" i="15"/>
  <c r="EV96" i="15"/>
  <c r="FL96" i="15"/>
  <c r="GB96" i="15"/>
  <c r="GR96" i="15"/>
  <c r="HH96" i="15"/>
  <c r="EK96" i="15"/>
  <c r="GW96" i="15"/>
  <c r="FE96" i="15"/>
  <c r="HQ96" i="15"/>
  <c r="FY96" i="15"/>
  <c r="EG96" i="15"/>
  <c r="FM96" i="15"/>
  <c r="R92" i="15"/>
  <c r="EK92" i="15"/>
  <c r="FA92" i="15"/>
  <c r="FQ92" i="15"/>
  <c r="DY92" i="15"/>
  <c r="EO92" i="15"/>
  <c r="FE92" i="15"/>
  <c r="R64" i="15"/>
  <c r="EJ64" i="15"/>
  <c r="EZ64" i="15"/>
  <c r="FP64" i="15"/>
  <c r="GF64" i="15"/>
  <c r="GV64" i="15"/>
  <c r="HL64" i="15"/>
  <c r="EC64" i="15"/>
  <c r="ES64" i="15"/>
  <c r="FI64" i="15"/>
  <c r="FY64" i="15"/>
  <c r="GO64" i="15"/>
  <c r="HE64" i="15"/>
  <c r="DZ64" i="15"/>
  <c r="EP64" i="15"/>
  <c r="FF64" i="15"/>
  <c r="FV64" i="15"/>
  <c r="GL64" i="15"/>
  <c r="HB64" i="15"/>
  <c r="HR64" i="15"/>
  <c r="GA64" i="15"/>
  <c r="EY64" i="15"/>
  <c r="HK64" i="15"/>
  <c r="GI64" i="15"/>
  <c r="EA64" i="15"/>
  <c r="FG64" i="15"/>
  <c r="DX64" i="15"/>
  <c r="EN64" i="15"/>
  <c r="FD64" i="15"/>
  <c r="FT64" i="15"/>
  <c r="GJ64" i="15"/>
  <c r="GZ64" i="15"/>
  <c r="HP64" i="15"/>
  <c r="EG64" i="15"/>
  <c r="EW64" i="15"/>
  <c r="FM64" i="15"/>
  <c r="GC64" i="15"/>
  <c r="GS64" i="15"/>
  <c r="HI64" i="15"/>
  <c r="ED64" i="15"/>
  <c r="ET64" i="15"/>
  <c r="FJ64" i="15"/>
  <c r="FZ64" i="15"/>
  <c r="GP64" i="15"/>
  <c r="HF64" i="15"/>
  <c r="EE64" i="15"/>
  <c r="GQ64" i="15"/>
  <c r="FO64" i="15"/>
  <c r="EM64" i="15"/>
  <c r="GY64" i="15"/>
  <c r="GM64" i="15"/>
  <c r="HS64" i="15"/>
  <c r="R48" i="15"/>
  <c r="EG48" i="15"/>
  <c r="EW48" i="15"/>
  <c r="FM48" i="15"/>
  <c r="GC48" i="15"/>
  <c r="GS48" i="15"/>
  <c r="HI48" i="15"/>
  <c r="ED48" i="15"/>
  <c r="ET48" i="15"/>
  <c r="FJ48" i="15"/>
  <c r="FZ48" i="15"/>
  <c r="GP48" i="15"/>
  <c r="HF48" i="15"/>
  <c r="EA48" i="15"/>
  <c r="EQ48" i="15"/>
  <c r="FG48" i="15"/>
  <c r="FW48" i="15"/>
  <c r="GM48" i="15"/>
  <c r="HC48" i="15"/>
  <c r="HS48" i="15"/>
  <c r="FX48" i="15"/>
  <c r="EF48" i="15"/>
  <c r="GR48" i="15"/>
  <c r="FP48" i="15"/>
  <c r="EN48" i="15"/>
  <c r="FT48" i="15"/>
  <c r="EK48" i="15"/>
  <c r="FA48" i="15"/>
  <c r="FQ48" i="15"/>
  <c r="GG48" i="15"/>
  <c r="GW48" i="15"/>
  <c r="HM48" i="15"/>
  <c r="EH48" i="15"/>
  <c r="EX48" i="15"/>
  <c r="FN48" i="15"/>
  <c r="GD48" i="15"/>
  <c r="GT48" i="15"/>
  <c r="HJ48" i="15"/>
  <c r="EE48" i="15"/>
  <c r="EU48" i="15"/>
  <c r="FK48" i="15"/>
  <c r="GA48" i="15"/>
  <c r="GQ48" i="15"/>
  <c r="HG48" i="15"/>
  <c r="EB48" i="15"/>
  <c r="GN48" i="15"/>
  <c r="EV48" i="15"/>
  <c r="HH48" i="15"/>
  <c r="GF48" i="15"/>
  <c r="GZ48" i="15"/>
  <c r="DX48" i="15"/>
  <c r="T104" i="15"/>
  <c r="U4" i="7"/>
  <c r="G104" i="7"/>
  <c r="O8" i="7"/>
  <c r="G5" i="19"/>
  <c r="O98" i="7"/>
  <c r="HQ98" i="7"/>
  <c r="HQ70" i="7"/>
  <c r="O58" i="7"/>
  <c r="O54" i="7"/>
  <c r="HQ34" i="7"/>
  <c r="O34" i="7"/>
  <c r="HQ26" i="7"/>
  <c r="O26" i="7"/>
  <c r="O6" i="7"/>
  <c r="R35" i="15"/>
  <c r="EK35" i="15"/>
  <c r="FA35" i="15"/>
  <c r="FQ35" i="15"/>
  <c r="GG35" i="15"/>
  <c r="GW35" i="15"/>
  <c r="HM35" i="15"/>
  <c r="EH35" i="15"/>
  <c r="EX35" i="15"/>
  <c r="FN35" i="15"/>
  <c r="GD35" i="15"/>
  <c r="GT35" i="15"/>
  <c r="HJ35" i="15"/>
  <c r="EE35" i="15"/>
  <c r="EU35" i="15"/>
  <c r="FK35" i="15"/>
  <c r="GA35" i="15"/>
  <c r="GQ35" i="15"/>
  <c r="HG35" i="15"/>
  <c r="EB35" i="15"/>
  <c r="GN35" i="15"/>
  <c r="EV35" i="15"/>
  <c r="HH35" i="15"/>
  <c r="GF35" i="15"/>
  <c r="R31" i="15"/>
  <c r="EC31" i="15"/>
  <c r="ES31" i="15"/>
  <c r="FI31" i="15"/>
  <c r="FY31" i="15"/>
  <c r="GO31" i="15"/>
  <c r="HE31" i="15"/>
  <c r="DZ31" i="15"/>
  <c r="EP31" i="15"/>
  <c r="FF31" i="15"/>
  <c r="FV31" i="15"/>
  <c r="GL31" i="15"/>
  <c r="HB31" i="15"/>
  <c r="HR31" i="15"/>
  <c r="EM31" i="15"/>
  <c r="FC31" i="15"/>
  <c r="FS31" i="15"/>
  <c r="GI31" i="15"/>
  <c r="GY31" i="15"/>
  <c r="HO31" i="15"/>
  <c r="FL31" i="15"/>
  <c r="EJ31" i="15"/>
  <c r="GV31" i="15"/>
  <c r="FD31" i="15"/>
  <c r="HP31" i="15"/>
  <c r="EB31" i="15"/>
  <c r="R67" i="15"/>
  <c r="EK67" i="15"/>
  <c r="FA67" i="15"/>
  <c r="FQ67" i="15"/>
  <c r="GG67" i="15"/>
  <c r="GW67" i="15"/>
  <c r="HM67" i="15"/>
  <c r="EH67" i="15"/>
  <c r="EX67" i="15"/>
  <c r="FN67" i="15"/>
  <c r="GD67" i="15"/>
  <c r="GT67" i="15"/>
  <c r="HJ67" i="15"/>
  <c r="EE67" i="15"/>
  <c r="DY67" i="15"/>
  <c r="EO67" i="15"/>
  <c r="FE67" i="15"/>
  <c r="FU67" i="15"/>
  <c r="GK67" i="15"/>
  <c r="HA67" i="15"/>
  <c r="HQ67" i="15"/>
  <c r="EL67" i="15"/>
  <c r="FB67" i="15"/>
  <c r="FR67" i="15"/>
  <c r="GH67" i="15"/>
  <c r="GX67" i="15"/>
  <c r="HN67" i="15"/>
  <c r="EI67" i="15"/>
  <c r="EY67" i="15"/>
  <c r="EC67" i="15"/>
  <c r="ES67" i="15"/>
  <c r="FI67" i="15"/>
  <c r="EW67" i="15"/>
  <c r="GO67" i="15"/>
  <c r="DZ67" i="15"/>
  <c r="FF67" i="15"/>
  <c r="GL67" i="15"/>
  <c r="HR67" i="15"/>
  <c r="EU67" i="15"/>
  <c r="FO67" i="15"/>
  <c r="GE67" i="15"/>
  <c r="GU67" i="15"/>
  <c r="HK67" i="15"/>
  <c r="EV67" i="15"/>
  <c r="HH67" i="15"/>
  <c r="GF67" i="15"/>
  <c r="EN67" i="15"/>
  <c r="GZ67" i="15"/>
  <c r="ER67" i="15"/>
  <c r="FX67" i="15"/>
  <c r="R55" i="15"/>
  <c r="DY55" i="15"/>
  <c r="EO55" i="15"/>
  <c r="FE55" i="15"/>
  <c r="FU55" i="15"/>
  <c r="GK55" i="15"/>
  <c r="HA55" i="15"/>
  <c r="HQ55" i="15"/>
  <c r="EL55" i="15"/>
  <c r="FB55" i="15"/>
  <c r="FR55" i="15"/>
  <c r="GH55" i="15"/>
  <c r="GX55" i="15"/>
  <c r="HN55" i="15"/>
  <c r="EI55" i="15"/>
  <c r="EY55" i="15"/>
  <c r="FO55" i="15"/>
  <c r="GE55" i="15"/>
  <c r="GU55" i="15"/>
  <c r="HK55" i="15"/>
  <c r="ER55" i="15"/>
  <c r="HD55" i="15"/>
  <c r="FL55" i="15"/>
  <c r="EJ55" i="15"/>
  <c r="GV55" i="15"/>
  <c r="EN55" i="15"/>
  <c r="FT55" i="15"/>
  <c r="EC55" i="15"/>
  <c r="ES55" i="15"/>
  <c r="FI55" i="15"/>
  <c r="FY55" i="15"/>
  <c r="GO55" i="15"/>
  <c r="HE55" i="15"/>
  <c r="DZ55" i="15"/>
  <c r="EP55" i="15"/>
  <c r="FF55" i="15"/>
  <c r="FV55" i="15"/>
  <c r="GL55" i="15"/>
  <c r="HB55" i="15"/>
  <c r="HR55" i="15"/>
  <c r="EM55" i="15"/>
  <c r="FC55" i="15"/>
  <c r="FS55" i="15"/>
  <c r="GI55" i="15"/>
  <c r="GY55" i="15"/>
  <c r="HO55" i="15"/>
  <c r="FH55" i="15"/>
  <c r="HT55" i="15"/>
  <c r="GB55" i="15"/>
  <c r="EZ55" i="15"/>
  <c r="HL55" i="15"/>
  <c r="GZ55" i="15"/>
  <c r="EG55" i="15"/>
  <c r="EW55" i="15"/>
  <c r="FM55" i="15"/>
  <c r="GC55" i="15"/>
  <c r="GS55" i="15"/>
  <c r="HI55" i="15"/>
  <c r="ED55" i="15"/>
  <c r="ET55" i="15"/>
  <c r="FJ55" i="15"/>
  <c r="FZ55" i="15"/>
  <c r="GP55" i="15"/>
  <c r="HF55" i="15"/>
  <c r="EA55" i="15"/>
  <c r="EQ55" i="15"/>
  <c r="FG55" i="15"/>
  <c r="FW55" i="15"/>
  <c r="GM55" i="15"/>
  <c r="HC55" i="15"/>
  <c r="HS55" i="15"/>
  <c r="FX55" i="15"/>
  <c r="EF55" i="15"/>
  <c r="GR55" i="15"/>
  <c r="FP55" i="15"/>
  <c r="DX55" i="15"/>
  <c r="FD55" i="15"/>
  <c r="FQ55" i="15"/>
  <c r="EH55" i="15"/>
  <c r="GT55" i="15"/>
  <c r="FK55" i="15"/>
  <c r="EB55" i="15"/>
  <c r="GF55" i="15"/>
  <c r="GU52" i="15"/>
  <c r="FK52" i="15"/>
  <c r="EQ52" i="15"/>
  <c r="GT52" i="15"/>
  <c r="FN52" i="15"/>
  <c r="EH52" i="15"/>
  <c r="GW52" i="15"/>
  <c r="FQ52" i="15"/>
  <c r="EK52" i="15"/>
  <c r="HD52" i="15"/>
  <c r="FX52" i="15"/>
  <c r="ER52" i="15"/>
  <c r="R76" i="15"/>
  <c r="EK76" i="15"/>
  <c r="FA76" i="15"/>
  <c r="FQ76" i="15"/>
  <c r="GG76" i="15"/>
  <c r="GW76" i="15"/>
  <c r="HM76" i="15"/>
  <c r="EH76" i="15"/>
  <c r="EX76" i="15"/>
  <c r="FN76" i="15"/>
  <c r="GD76" i="15"/>
  <c r="GT76" i="15"/>
  <c r="HJ76" i="15"/>
  <c r="EE76" i="15"/>
  <c r="EU76" i="15"/>
  <c r="FK76" i="15"/>
  <c r="GA76" i="15"/>
  <c r="GQ76" i="15"/>
  <c r="HG76" i="15"/>
  <c r="EB76" i="15"/>
  <c r="GN76" i="15"/>
  <c r="EV76" i="15"/>
  <c r="HH76" i="15"/>
  <c r="GF76" i="15"/>
  <c r="HP76" i="15"/>
  <c r="EN76" i="15"/>
  <c r="DY76" i="15"/>
  <c r="EO76" i="15"/>
  <c r="FE76" i="15"/>
  <c r="FU76" i="15"/>
  <c r="GK76" i="15"/>
  <c r="HA76" i="15"/>
  <c r="HQ76" i="15"/>
  <c r="EL76" i="15"/>
  <c r="FB76" i="15"/>
  <c r="FR76" i="15"/>
  <c r="GH76" i="15"/>
  <c r="GX76" i="15"/>
  <c r="HN76" i="15"/>
  <c r="EI76" i="15"/>
  <c r="EY76" i="15"/>
  <c r="FO76" i="15"/>
  <c r="GE76" i="15"/>
  <c r="GU76" i="15"/>
  <c r="HK76" i="15"/>
  <c r="ER76" i="15"/>
  <c r="HD76" i="15"/>
  <c r="FL76" i="15"/>
  <c r="EJ76" i="15"/>
  <c r="GV76" i="15"/>
  <c r="FT76" i="15"/>
  <c r="GZ76" i="15"/>
  <c r="EC76" i="15"/>
  <c r="ES76" i="15"/>
  <c r="FI76" i="15"/>
  <c r="FY76" i="15"/>
  <c r="GO76" i="15"/>
  <c r="HE76" i="15"/>
  <c r="DZ76" i="15"/>
  <c r="EP76" i="15"/>
  <c r="FF76" i="15"/>
  <c r="FV76" i="15"/>
  <c r="GL76" i="15"/>
  <c r="HB76" i="15"/>
  <c r="HR76" i="15"/>
  <c r="EM76" i="15"/>
  <c r="FC76" i="15"/>
  <c r="FS76" i="15"/>
  <c r="GI76" i="15"/>
  <c r="GY76" i="15"/>
  <c r="HO76" i="15"/>
  <c r="FH76" i="15"/>
  <c r="HT76" i="15"/>
  <c r="GB76" i="15"/>
  <c r="EZ76" i="15"/>
  <c r="HL76" i="15"/>
  <c r="DX76" i="15"/>
  <c r="E15" i="23"/>
  <c r="O20" i="25"/>
  <c r="J8" i="25" s="1"/>
  <c r="P20" i="25"/>
  <c r="AF11" i="14"/>
  <c r="ED11" i="14"/>
  <c r="AK9" i="14"/>
  <c r="EU4" i="14"/>
  <c r="AY4" i="14"/>
  <c r="ET10" i="14"/>
  <c r="AX10" i="14"/>
  <c r="AN13" i="15"/>
  <c r="EL13" i="15"/>
  <c r="AJ10" i="14"/>
  <c r="EH10" i="14"/>
  <c r="AF8" i="15"/>
  <c r="AL9" i="15"/>
  <c r="EM13" i="15"/>
  <c r="BA12" i="15"/>
  <c r="ET4" i="14"/>
  <c r="AO10" i="15"/>
  <c r="EL8" i="15"/>
  <c r="AX9" i="14"/>
  <c r="ES4" i="14"/>
  <c r="BA8" i="15"/>
  <c r="EN8" i="15"/>
  <c r="ET11" i="15"/>
  <c r="EJ4" i="14"/>
  <c r="AL4" i="14"/>
  <c r="EL9" i="15"/>
  <c r="EF11" i="14"/>
  <c r="EU9" i="15"/>
  <c r="AY9" i="15"/>
  <c r="EP6" i="15"/>
  <c r="AR6" i="15"/>
  <c r="EQ4" i="15"/>
  <c r="AS4" i="15"/>
  <c r="AY10" i="15"/>
  <c r="EU10" i="15"/>
  <c r="EU7" i="15"/>
  <c r="AY7" i="15"/>
  <c r="AS5" i="15"/>
  <c r="EQ5" i="15"/>
  <c r="AW11" i="14"/>
  <c r="AZ13" i="15"/>
  <c r="EV13" i="15"/>
  <c r="AY11" i="15"/>
  <c r="EU11" i="15"/>
  <c r="EO7" i="15"/>
  <c r="AQ7" i="15"/>
  <c r="EU6" i="15"/>
  <c r="AY6" i="15"/>
  <c r="AV4" i="15"/>
  <c r="ET6" i="15"/>
  <c r="AV5" i="15"/>
  <c r="AP11" i="15"/>
  <c r="EN11" i="15"/>
  <c r="R79" i="15"/>
  <c r="ED79" i="15"/>
  <c r="ET79" i="15"/>
  <c r="FJ79" i="15"/>
  <c r="FZ79" i="15"/>
  <c r="GP79" i="15"/>
  <c r="HF79" i="15"/>
  <c r="EA79" i="15"/>
  <c r="EQ79" i="15"/>
  <c r="FG79" i="15"/>
  <c r="FW79" i="15"/>
  <c r="GM79" i="15"/>
  <c r="HC79" i="15"/>
  <c r="HS79" i="15"/>
  <c r="EJ79" i="15"/>
  <c r="EZ79" i="15"/>
  <c r="FP79" i="15"/>
  <c r="GF79" i="15"/>
  <c r="GV79" i="15"/>
  <c r="HL79" i="15"/>
  <c r="ES79" i="15"/>
  <c r="HE79" i="15"/>
  <c r="GC79" i="15"/>
  <c r="FA79" i="15"/>
  <c r="HM79" i="15"/>
  <c r="EO79" i="15"/>
  <c r="EH79" i="15"/>
  <c r="EX79" i="15"/>
  <c r="FN79" i="15"/>
  <c r="GD79" i="15"/>
  <c r="GT79" i="15"/>
  <c r="HJ79" i="15"/>
  <c r="EE79" i="15"/>
  <c r="EU79" i="15"/>
  <c r="FK79" i="15"/>
  <c r="GA79" i="15"/>
  <c r="GQ79" i="15"/>
  <c r="HG79" i="15"/>
  <c r="DX79" i="15"/>
  <c r="EN79" i="15"/>
  <c r="FD79" i="15"/>
  <c r="FT79" i="15"/>
  <c r="GJ79" i="15"/>
  <c r="GZ79" i="15"/>
  <c r="HP79" i="15"/>
  <c r="FI79" i="15"/>
  <c r="EG79" i="15"/>
  <c r="GS79" i="15"/>
  <c r="FQ79" i="15"/>
  <c r="FU79" i="15"/>
  <c r="HA79" i="15"/>
  <c r="EL79" i="15"/>
  <c r="FB79" i="15"/>
  <c r="FR79" i="15"/>
  <c r="GH79" i="15"/>
  <c r="GX79" i="15"/>
  <c r="HN79" i="15"/>
  <c r="EI79" i="15"/>
  <c r="EY79" i="15"/>
  <c r="FO79" i="15"/>
  <c r="GE79" i="15"/>
  <c r="GU79" i="15"/>
  <c r="HK79" i="15"/>
  <c r="EB79" i="15"/>
  <c r="ER79" i="15"/>
  <c r="FH79" i="15"/>
  <c r="FX79" i="15"/>
  <c r="GN79" i="15"/>
  <c r="HD79" i="15"/>
  <c r="HT79" i="15"/>
  <c r="FY79" i="15"/>
  <c r="EW79" i="15"/>
  <c r="HI79" i="15"/>
  <c r="GG79" i="15"/>
  <c r="DY79" i="15"/>
  <c r="FE79" i="15"/>
  <c r="DZ79" i="15"/>
  <c r="EP79" i="15"/>
  <c r="FF79" i="15"/>
  <c r="FV79" i="15"/>
  <c r="GL79" i="15"/>
  <c r="HB79" i="15"/>
  <c r="HR79" i="15"/>
  <c r="EM79" i="15"/>
  <c r="FC79" i="15"/>
  <c r="FS79" i="15"/>
  <c r="GI79" i="15"/>
  <c r="GY79" i="15"/>
  <c r="HO79" i="15"/>
  <c r="EF79" i="15"/>
  <c r="EV79" i="15"/>
  <c r="FL79" i="15"/>
  <c r="GB79" i="15"/>
  <c r="GR79" i="15"/>
  <c r="HH79" i="15"/>
  <c r="EC79" i="15"/>
  <c r="GO79" i="15"/>
  <c r="FM79" i="15"/>
  <c r="EK79" i="15"/>
  <c r="GW79" i="15"/>
  <c r="GK79" i="15"/>
  <c r="HQ79" i="15"/>
  <c r="R63" i="15"/>
  <c r="EG63" i="15"/>
  <c r="EW63" i="15"/>
  <c r="FM63" i="15"/>
  <c r="GC63" i="15"/>
  <c r="GS63" i="15"/>
  <c r="HI63" i="15"/>
  <c r="ED63" i="15"/>
  <c r="ET63" i="15"/>
  <c r="FJ63" i="15"/>
  <c r="FZ63" i="15"/>
  <c r="GP63" i="15"/>
  <c r="HF63" i="15"/>
  <c r="EA63" i="15"/>
  <c r="EQ63" i="15"/>
  <c r="FG63" i="15"/>
  <c r="FW63" i="15"/>
  <c r="GM63" i="15"/>
  <c r="HC63" i="15"/>
  <c r="HS63" i="15"/>
  <c r="GF63" i="15"/>
  <c r="EN63" i="15"/>
  <c r="GZ63" i="15"/>
  <c r="FH63" i="15"/>
  <c r="HT63" i="15"/>
  <c r="GB63" i="15"/>
  <c r="EK63" i="15"/>
  <c r="FA63" i="15"/>
  <c r="FQ63" i="15"/>
  <c r="GG63" i="15"/>
  <c r="GW63" i="15"/>
  <c r="HM63" i="15"/>
  <c r="EH63" i="15"/>
  <c r="EX63" i="15"/>
  <c r="FN63" i="15"/>
  <c r="GD63" i="15"/>
  <c r="GT63" i="15"/>
  <c r="HJ63" i="15"/>
  <c r="EE63" i="15"/>
  <c r="EU63" i="15"/>
  <c r="FK63" i="15"/>
  <c r="GA63" i="15"/>
  <c r="GQ63" i="15"/>
  <c r="HG63" i="15"/>
  <c r="EJ63" i="15"/>
  <c r="GV63" i="15"/>
  <c r="FD63" i="15"/>
  <c r="HP63" i="15"/>
  <c r="FX63" i="15"/>
  <c r="EV63" i="15"/>
  <c r="EF63" i="15"/>
  <c r="DY63" i="15"/>
  <c r="EO63" i="15"/>
  <c r="FE63" i="15"/>
  <c r="FU63" i="15"/>
  <c r="GK63" i="15"/>
  <c r="HA63" i="15"/>
  <c r="HQ63" i="15"/>
  <c r="EL63" i="15"/>
  <c r="FB63" i="15"/>
  <c r="FR63" i="15"/>
  <c r="GH63" i="15"/>
  <c r="GX63" i="15"/>
  <c r="HN63" i="15"/>
  <c r="EI63" i="15"/>
  <c r="EY63" i="15"/>
  <c r="FO63" i="15"/>
  <c r="GE63" i="15"/>
  <c r="GU63" i="15"/>
  <c r="HK63" i="15"/>
  <c r="EZ63" i="15"/>
  <c r="HL63" i="15"/>
  <c r="FT63" i="15"/>
  <c r="EB63" i="15"/>
  <c r="GN63" i="15"/>
  <c r="HH63" i="15"/>
  <c r="GR63" i="15"/>
  <c r="EC63" i="15"/>
  <c r="ES63" i="15"/>
  <c r="FI63" i="15"/>
  <c r="FY63" i="15"/>
  <c r="GO63" i="15"/>
  <c r="HE63" i="15"/>
  <c r="DZ63" i="15"/>
  <c r="EP63" i="15"/>
  <c r="FF63" i="15"/>
  <c r="FV63" i="15"/>
  <c r="GL63" i="15"/>
  <c r="HB63" i="15"/>
  <c r="HR63" i="15"/>
  <c r="EM63" i="15"/>
  <c r="FC63" i="15"/>
  <c r="FS63" i="15"/>
  <c r="GI63" i="15"/>
  <c r="GY63" i="15"/>
  <c r="HO63" i="15"/>
  <c r="FP63" i="15"/>
  <c r="DX63" i="15"/>
  <c r="GJ63" i="15"/>
  <c r="ER63" i="15"/>
  <c r="HD63" i="15"/>
  <c r="FL63" i="15"/>
  <c r="S12" i="15"/>
  <c r="S104" i="15" s="1"/>
  <c r="K13" i="14"/>
  <c r="AP12" i="14"/>
  <c r="EM12" i="14" s="1"/>
  <c r="AQ12" i="14"/>
  <c r="EN12" i="14" s="1"/>
  <c r="AR12" i="14"/>
  <c r="EO12" i="14" s="1"/>
  <c r="E84" i="14"/>
  <c r="G84" i="14"/>
  <c r="F84" i="14"/>
  <c r="R84" i="14"/>
  <c r="E53" i="14"/>
  <c r="E37" i="14"/>
  <c r="E22" i="14"/>
  <c r="S22" i="14"/>
  <c r="O22" i="14"/>
  <c r="P22" i="14"/>
  <c r="G22" i="14"/>
  <c r="Q22" i="14"/>
  <c r="R22" i="14"/>
  <c r="V22" i="14"/>
  <c r="L10" i="14"/>
  <c r="N10" i="14"/>
  <c r="E7" i="14"/>
  <c r="V7" i="14"/>
  <c r="G7" i="14"/>
  <c r="S10" i="14"/>
  <c r="Q11" i="14"/>
  <c r="P10" i="14"/>
  <c r="O10" i="14"/>
  <c r="Q34" i="16"/>
  <c r="P34" i="16"/>
  <c r="R10" i="14"/>
  <c r="T10" i="14"/>
  <c r="S12" i="14"/>
  <c r="S34" i="16"/>
  <c r="T34" i="16"/>
  <c r="R34" i="16"/>
  <c r="O88" i="15"/>
  <c r="I88" i="15"/>
  <c r="E90" i="14"/>
  <c r="V90" i="14"/>
  <c r="Q90" i="14"/>
  <c r="F90" i="14"/>
  <c r="R90" i="14"/>
  <c r="K90" i="14"/>
  <c r="S90" i="14"/>
  <c r="P90" i="14"/>
  <c r="E56" i="14"/>
  <c r="K56" i="14"/>
  <c r="O56" i="14"/>
  <c r="Q56" i="14"/>
  <c r="E40" i="14"/>
  <c r="P40" i="14"/>
  <c r="F40" i="14"/>
  <c r="E24" i="14"/>
  <c r="F24" i="14"/>
  <c r="T24" i="14"/>
  <c r="E6" i="14"/>
  <c r="G6" i="14"/>
  <c r="N6" i="14" s="1"/>
  <c r="V6" i="14"/>
  <c r="F6" i="14"/>
  <c r="O101" i="14"/>
  <c r="G101" i="14"/>
  <c r="K101" i="14"/>
  <c r="G97" i="14"/>
  <c r="P97" i="14"/>
  <c r="V93" i="14"/>
  <c r="P93" i="14"/>
  <c r="Q93" i="14"/>
  <c r="K89" i="14"/>
  <c r="R89" i="14"/>
  <c r="G89" i="14"/>
  <c r="E89" i="14"/>
  <c r="O85" i="14"/>
  <c r="R85" i="14"/>
  <c r="E85" i="14"/>
  <c r="P81" i="14"/>
  <c r="T81" i="14"/>
  <c r="E81" i="14"/>
  <c r="K81" i="14"/>
  <c r="T77" i="14"/>
  <c r="O77" i="14"/>
  <c r="E77" i="14"/>
  <c r="V73" i="14"/>
  <c r="Q73" i="14"/>
  <c r="E73" i="14"/>
  <c r="O73" i="14"/>
  <c r="G69" i="14"/>
  <c r="T69" i="14"/>
  <c r="F69" i="14"/>
  <c r="E69" i="14"/>
  <c r="K69" i="14"/>
  <c r="S65" i="14"/>
  <c r="O65" i="14"/>
  <c r="T65" i="14"/>
  <c r="E65" i="14"/>
  <c r="R65" i="14"/>
  <c r="K61" i="14"/>
  <c r="F61" i="14"/>
  <c r="T61" i="14"/>
  <c r="S57" i="14"/>
  <c r="P57" i="14"/>
  <c r="R53" i="14"/>
  <c r="S53" i="14"/>
  <c r="E21" i="14"/>
  <c r="K21" i="14"/>
  <c r="G90" i="14"/>
  <c r="N7" i="14"/>
  <c r="AQ8" i="14"/>
  <c r="EN8" i="14" s="1"/>
  <c r="E86" i="14"/>
  <c r="R86" i="14"/>
  <c r="Q86" i="14"/>
  <c r="V86" i="14"/>
  <c r="G86" i="14"/>
  <c r="S86" i="14"/>
  <c r="T86" i="14"/>
  <c r="P86" i="14"/>
  <c r="E61" i="14"/>
  <c r="E45" i="14"/>
  <c r="E29" i="14"/>
  <c r="T90" i="14"/>
  <c r="AS12" i="14"/>
  <c r="E97" i="14"/>
  <c r="E88" i="14"/>
  <c r="K88" i="14"/>
  <c r="E48" i="14"/>
  <c r="V48" i="14"/>
  <c r="G48" i="14"/>
  <c r="O48" i="14"/>
  <c r="E32" i="14"/>
  <c r="F32" i="14"/>
  <c r="Q32" i="14"/>
  <c r="F5" i="14"/>
  <c r="AP5" i="14"/>
  <c r="AO5" i="14" s="1"/>
  <c r="AN5" i="14" s="1"/>
  <c r="AM5" i="14" s="1"/>
  <c r="AL5" i="14" s="1"/>
  <c r="AK5" i="14" s="1"/>
  <c r="AJ5" i="14" s="1"/>
  <c r="AI5" i="14" s="1"/>
  <c r="AH5" i="14" s="1"/>
  <c r="AG5" i="14" s="1"/>
  <c r="AF5" i="14" s="1"/>
  <c r="AE5" i="14" s="1"/>
  <c r="AD5" i="14" s="1"/>
  <c r="AC5" i="14" s="1"/>
  <c r="AB5" i="14" s="1"/>
  <c r="AA5" i="14" s="1"/>
  <c r="Z5" i="14" s="1"/>
  <c r="Y5" i="14" s="1"/>
  <c r="X5" i="14" s="1"/>
  <c r="W5" i="14" s="1"/>
  <c r="O103" i="15"/>
  <c r="O99" i="15"/>
  <c r="O95" i="15"/>
  <c r="O91" i="15"/>
  <c r="O87" i="15"/>
  <c r="K5" i="14"/>
  <c r="AR5" i="14"/>
  <c r="AS5" i="14" s="1"/>
  <c r="AT5" i="14" s="1"/>
  <c r="AU5" i="14" s="1"/>
  <c r="AV5" i="14" s="1"/>
  <c r="AW5" i="14" s="1"/>
  <c r="AX5" i="14" s="1"/>
  <c r="AY5" i="14" s="1"/>
  <c r="AZ5" i="14" s="1"/>
  <c r="BA5" i="14" s="1"/>
  <c r="BB5" i="14" s="1"/>
  <c r="BC5" i="14" s="1"/>
  <c r="BD5" i="14" s="1"/>
  <c r="BE5" i="14" s="1"/>
  <c r="BF5" i="14" s="1"/>
  <c r="BG5" i="14" s="1"/>
  <c r="BH5" i="14" s="1"/>
  <c r="BI5" i="14" s="1"/>
  <c r="BJ5" i="14" s="1"/>
  <c r="BK5" i="14" s="1"/>
  <c r="BL5" i="14" s="1"/>
  <c r="BM5" i="14" s="1"/>
  <c r="BN5" i="14" s="1"/>
  <c r="BO5" i="14" s="1"/>
  <c r="BP5" i="14" s="1"/>
  <c r="BQ5" i="14" s="1"/>
  <c r="BR5" i="14" s="1"/>
  <c r="BS5" i="14" s="1"/>
  <c r="BT5" i="14" s="1"/>
  <c r="BU5" i="14" s="1"/>
  <c r="BV5" i="14" s="1"/>
  <c r="BW5" i="14" s="1"/>
  <c r="BX5" i="14" s="1"/>
  <c r="BY5" i="14" s="1"/>
  <c r="BZ5" i="14" s="1"/>
  <c r="CA5" i="14" s="1"/>
  <c r="CB5" i="14" s="1"/>
  <c r="CC5" i="14" s="1"/>
  <c r="CD5" i="14" s="1"/>
  <c r="CE5" i="14" s="1"/>
  <c r="CF5" i="14" s="1"/>
  <c r="CG5" i="14" s="1"/>
  <c r="CH5" i="14" s="1"/>
  <c r="CI5" i="14" s="1"/>
  <c r="CJ5" i="14" s="1"/>
  <c r="CK5" i="14" s="1"/>
  <c r="CL5" i="14" s="1"/>
  <c r="CM5" i="14" s="1"/>
  <c r="CN5" i="14" s="1"/>
  <c r="CO5" i="14" s="1"/>
  <c r="CP5" i="14" s="1"/>
  <c r="CQ5" i="14" s="1"/>
  <c r="CR5" i="14" s="1"/>
  <c r="CS5" i="14" s="1"/>
  <c r="CT5" i="14" s="1"/>
  <c r="CU5" i="14" s="1"/>
  <c r="CV5" i="14" s="1"/>
  <c r="CW5" i="14" s="1"/>
  <c r="CX5" i="14" s="1"/>
  <c r="CY5" i="14" s="1"/>
  <c r="CZ5" i="14" s="1"/>
  <c r="DA5" i="14" s="1"/>
  <c r="DB5" i="14" s="1"/>
  <c r="DC5" i="14" s="1"/>
  <c r="DD5" i="14" s="1"/>
  <c r="DE5" i="14" s="1"/>
  <c r="DF5" i="14" s="1"/>
  <c r="DG5" i="14" s="1"/>
  <c r="DH5" i="14" s="1"/>
  <c r="DI5" i="14" s="1"/>
  <c r="DJ5" i="14" s="1"/>
  <c r="DK5" i="14" s="1"/>
  <c r="DL5" i="14" s="1"/>
  <c r="DM5" i="14" s="1"/>
  <c r="DN5" i="14" s="1"/>
  <c r="DO5" i="14" s="1"/>
  <c r="DP5" i="14" s="1"/>
  <c r="DQ5" i="14" s="1"/>
  <c r="DR5" i="14" s="1"/>
  <c r="DS5" i="14" s="1"/>
  <c r="G9" i="14"/>
  <c r="EI9" i="14" s="1"/>
  <c r="F4" i="14"/>
  <c r="F9" i="14"/>
  <c r="E57" i="14"/>
  <c r="E49" i="14"/>
  <c r="E41" i="14"/>
  <c r="E33" i="14"/>
  <c r="O15" i="15"/>
  <c r="C15" i="23"/>
  <c r="D15" i="23"/>
  <c r="F6" i="25"/>
  <c r="G5" i="25"/>
  <c r="I6" i="25" a="1"/>
  <c r="I6" i="25" s="1"/>
  <c r="H6" i="25" a="1"/>
  <c r="H6" i="25" s="1"/>
  <c r="W99" i="7" l="1"/>
  <c r="W36" i="7"/>
  <c r="BD36" i="7" s="1"/>
  <c r="X104" i="15"/>
  <c r="W62" i="7"/>
  <c r="B104" i="27"/>
  <c r="W38" i="7"/>
  <c r="BZ38" i="7" s="1"/>
  <c r="S41" i="7"/>
  <c r="E41" i="7"/>
  <c r="W20" i="7"/>
  <c r="AF20" i="7" s="1"/>
  <c r="W35" i="7"/>
  <c r="W74" i="7"/>
  <c r="Q49" i="7"/>
  <c r="F33" i="7"/>
  <c r="T19" i="7"/>
  <c r="L47" i="7"/>
  <c r="M47" i="7" s="1"/>
  <c r="S47" i="7"/>
  <c r="U101" i="7"/>
  <c r="E97" i="7"/>
  <c r="W10" i="7"/>
  <c r="W4" i="19"/>
  <c r="B43" i="18"/>
  <c r="C43" i="18" s="1"/>
  <c r="U79" i="7"/>
  <c r="T47" i="7"/>
  <c r="W15" i="7"/>
  <c r="F63" i="7"/>
  <c r="C41" i="18"/>
  <c r="F27" i="7"/>
  <c r="W77" i="7"/>
  <c r="DT77" i="7" s="1"/>
  <c r="W52" i="7"/>
  <c r="DL52" i="7" s="1"/>
  <c r="P25" i="7"/>
  <c r="F87" i="7"/>
  <c r="E29" i="7"/>
  <c r="L45" i="7"/>
  <c r="M45" i="7" s="1"/>
  <c r="P63" i="7"/>
  <c r="W83" i="7"/>
  <c r="W9" i="7"/>
  <c r="L57" i="7"/>
  <c r="M57" i="7" s="1"/>
  <c r="U73" i="7"/>
  <c r="W88" i="7"/>
  <c r="AY88" i="7" s="1"/>
  <c r="U89" i="7"/>
  <c r="W11" i="7"/>
  <c r="X11" i="7" s="1"/>
  <c r="HQ11" i="7" s="1"/>
  <c r="W59" i="7"/>
  <c r="CO59" i="7" s="1"/>
  <c r="U17" i="7"/>
  <c r="E43" i="7"/>
  <c r="P33" i="7"/>
  <c r="W49" i="7"/>
  <c r="L19" i="7"/>
  <c r="M19" i="7" s="1"/>
  <c r="R79" i="7"/>
  <c r="F47" i="7"/>
  <c r="U71" i="7"/>
  <c r="W31" i="7"/>
  <c r="AD31" i="7" s="1"/>
  <c r="W91" i="7"/>
  <c r="AD91" i="7" s="1"/>
  <c r="W44" i="7"/>
  <c r="BM44" i="7" s="1"/>
  <c r="W41" i="7"/>
  <c r="DR41" i="7" s="1"/>
  <c r="W43" i="7"/>
  <c r="AJ43" i="7" s="1"/>
  <c r="W93" i="7"/>
  <c r="CJ93" i="7" s="1"/>
  <c r="W94" i="7"/>
  <c r="W28" i="7"/>
  <c r="L25" i="7"/>
  <c r="M25" i="7" s="1"/>
  <c r="W30" i="7"/>
  <c r="EH30" i="7" s="1"/>
  <c r="P17" i="7"/>
  <c r="R43" i="7"/>
  <c r="F97" i="7"/>
  <c r="F43" i="7"/>
  <c r="W87" i="7"/>
  <c r="BF87" i="7" s="1"/>
  <c r="W53" i="7"/>
  <c r="DE53" i="7" s="1"/>
  <c r="W100" i="7"/>
  <c r="EA100" i="7" s="1"/>
  <c r="W84" i="7"/>
  <c r="DW84" i="7" s="1"/>
  <c r="E89" i="7"/>
  <c r="W37" i="7"/>
  <c r="S43" i="7"/>
  <c r="Q57" i="7"/>
  <c r="W92" i="7"/>
  <c r="CQ92" i="7" s="1"/>
  <c r="Q25" i="7"/>
  <c r="W5" i="7"/>
  <c r="X5" i="7" s="1"/>
  <c r="Y5" i="7" s="1"/>
  <c r="HR5" i="7" s="1"/>
  <c r="W65" i="7"/>
  <c r="W73" i="7"/>
  <c r="Y73" i="7" s="1"/>
  <c r="E101" i="7"/>
  <c r="L23" i="7"/>
  <c r="M23" i="7" s="1"/>
  <c r="Q81" i="7"/>
  <c r="W81" i="7"/>
  <c r="W54" i="7"/>
  <c r="Y54" i="7" s="1"/>
  <c r="U49" i="7"/>
  <c r="S27" i="7"/>
  <c r="W29" i="7"/>
  <c r="W51" i="7"/>
  <c r="AD38" i="7"/>
  <c r="BB38" i="7"/>
  <c r="CL38" i="7"/>
  <c r="DA38" i="7"/>
  <c r="EK38" i="7"/>
  <c r="CG38" i="7"/>
  <c r="DE38" i="7"/>
  <c r="AJ38" i="7"/>
  <c r="CI38" i="7"/>
  <c r="CY38" i="7"/>
  <c r="GU38" i="7"/>
  <c r="BJ38" i="7"/>
  <c r="FP38" i="7"/>
  <c r="GN38" i="7"/>
  <c r="DG38" i="7"/>
  <c r="FQ38" i="7"/>
  <c r="HA38" i="7"/>
  <c r="AT38" i="7"/>
  <c r="CB38" i="7"/>
  <c r="AY38" i="7"/>
  <c r="CF38" i="7"/>
  <c r="CV38" i="7"/>
  <c r="GS38" i="7"/>
  <c r="AL38" i="7"/>
  <c r="FS38" i="7"/>
  <c r="HH38" i="7"/>
  <c r="AN38" i="7"/>
  <c r="GQ38" i="7"/>
  <c r="HJ38" i="7"/>
  <c r="BV38" i="7"/>
  <c r="CW38" i="7"/>
  <c r="CZ38" i="7"/>
  <c r="FY38" i="7"/>
  <c r="ED38" i="7"/>
  <c r="AZ38" i="7"/>
  <c r="CD38" i="7"/>
  <c r="BC38" i="7"/>
  <c r="CE38" i="7"/>
  <c r="FH38" i="7"/>
  <c r="CH38" i="7"/>
  <c r="DK38" i="7"/>
  <c r="EJ38" i="7"/>
  <c r="FL38" i="7"/>
  <c r="EP38" i="7"/>
  <c r="DP38" i="7"/>
  <c r="FO38" i="7"/>
  <c r="GK38" i="7"/>
  <c r="CR92" i="7"/>
  <c r="FL92" i="7"/>
  <c r="AW92" i="7"/>
  <c r="AM92" i="7"/>
  <c r="EQ92" i="7"/>
  <c r="GA92" i="7"/>
  <c r="GO92" i="7"/>
  <c r="BN92" i="7"/>
  <c r="DJ92" i="7"/>
  <c r="HB92" i="7"/>
  <c r="GE92" i="7"/>
  <c r="GQ92" i="7"/>
  <c r="GR92" i="7"/>
  <c r="BQ92" i="7"/>
  <c r="CC92" i="7"/>
  <c r="HE92" i="7"/>
  <c r="GB92" i="7"/>
  <c r="AT92" i="7"/>
  <c r="DF92" i="7"/>
  <c r="GZ92" i="7"/>
  <c r="BR92" i="7"/>
  <c r="HJ92" i="7"/>
  <c r="F49" i="7"/>
  <c r="U25" i="7"/>
  <c r="AE59" i="7"/>
  <c r="T49" i="7"/>
  <c r="T25" i="7"/>
  <c r="BV93" i="7"/>
  <c r="AF36" i="7"/>
  <c r="AR36" i="7"/>
  <c r="BP36" i="7"/>
  <c r="CB36" i="7"/>
  <c r="CN36" i="7"/>
  <c r="CZ36" i="7"/>
  <c r="DL36" i="7"/>
  <c r="DX36" i="7"/>
  <c r="EJ36" i="7"/>
  <c r="EV36" i="7"/>
  <c r="FH36" i="7"/>
  <c r="FT36" i="7"/>
  <c r="GF36" i="7"/>
  <c r="GR36" i="7"/>
  <c r="HD36" i="7"/>
  <c r="HP36" i="7"/>
  <c r="AI36" i="7"/>
  <c r="AU36" i="7"/>
  <c r="BG36" i="7"/>
  <c r="BS36" i="7"/>
  <c r="CE36" i="7"/>
  <c r="CQ36" i="7"/>
  <c r="DC36" i="7"/>
  <c r="DO36" i="7"/>
  <c r="EA36" i="7"/>
  <c r="EM36" i="7"/>
  <c r="EY36" i="7"/>
  <c r="FK36" i="7"/>
  <c r="FW36" i="7"/>
  <c r="GI36" i="7"/>
  <c r="GU36" i="7"/>
  <c r="HG36" i="7"/>
  <c r="AK36" i="7"/>
  <c r="AW36" i="7"/>
  <c r="BI36" i="7"/>
  <c r="BU36" i="7"/>
  <c r="CG36" i="7"/>
  <c r="CS36" i="7"/>
  <c r="DE36" i="7"/>
  <c r="DQ36" i="7"/>
  <c r="EC36" i="7"/>
  <c r="EO36" i="7"/>
  <c r="FA36" i="7"/>
  <c r="FM36" i="7"/>
  <c r="FY36" i="7"/>
  <c r="GK36" i="7"/>
  <c r="GW36" i="7"/>
  <c r="HI36" i="7"/>
  <c r="Z36" i="7"/>
  <c r="AL36" i="7"/>
  <c r="AX36" i="7"/>
  <c r="BJ36" i="7"/>
  <c r="BV36" i="7"/>
  <c r="CH36" i="7"/>
  <c r="CT36" i="7"/>
  <c r="DF36" i="7"/>
  <c r="DR36" i="7"/>
  <c r="ED36" i="7"/>
  <c r="EP36" i="7"/>
  <c r="FB36" i="7"/>
  <c r="FN36" i="7"/>
  <c r="FZ36" i="7"/>
  <c r="GL36" i="7"/>
  <c r="GX36" i="7"/>
  <c r="HJ36" i="7"/>
  <c r="AA36" i="7"/>
  <c r="AM36" i="7"/>
  <c r="AY36" i="7"/>
  <c r="BK36" i="7"/>
  <c r="BW36" i="7"/>
  <c r="CI36" i="7"/>
  <c r="CU36" i="7"/>
  <c r="DG36" i="7"/>
  <c r="DS36" i="7"/>
  <c r="EE36" i="7"/>
  <c r="EQ36" i="7"/>
  <c r="FC36" i="7"/>
  <c r="FO36" i="7"/>
  <c r="GA36" i="7"/>
  <c r="GM36" i="7"/>
  <c r="GY36" i="7"/>
  <c r="HK36" i="7"/>
  <c r="AD36" i="7"/>
  <c r="AZ36" i="7"/>
  <c r="BR36" i="7"/>
  <c r="CM36" i="7"/>
  <c r="DI36" i="7"/>
  <c r="EB36" i="7"/>
  <c r="EW36" i="7"/>
  <c r="FR36" i="7"/>
  <c r="GN36" i="7"/>
  <c r="HF36" i="7"/>
  <c r="AE36" i="7"/>
  <c r="AN36" i="7"/>
  <c r="BF36" i="7"/>
  <c r="CA36" i="7"/>
  <c r="CW36" i="7"/>
  <c r="DP36" i="7"/>
  <c r="EK36" i="7"/>
  <c r="FF36" i="7"/>
  <c r="GB36" i="7"/>
  <c r="GT36" i="7"/>
  <c r="HO36" i="7"/>
  <c r="AO36" i="7"/>
  <c r="BH36" i="7"/>
  <c r="CC36" i="7"/>
  <c r="CX36" i="7"/>
  <c r="DT36" i="7"/>
  <c r="EL36" i="7"/>
  <c r="FG36" i="7"/>
  <c r="GC36" i="7"/>
  <c r="GV36" i="7"/>
  <c r="AP36" i="7"/>
  <c r="BL36" i="7"/>
  <c r="CD36" i="7"/>
  <c r="CY36" i="7"/>
  <c r="DU36" i="7"/>
  <c r="EN36" i="7"/>
  <c r="FI36" i="7"/>
  <c r="GD36" i="7"/>
  <c r="GZ36" i="7"/>
  <c r="AB36" i="7"/>
  <c r="AT36" i="7"/>
  <c r="BO36" i="7"/>
  <c r="CK36" i="7"/>
  <c r="DD36" i="7"/>
  <c r="DY36" i="7"/>
  <c r="ET36" i="7"/>
  <c r="FP36" i="7"/>
  <c r="GH36" i="7"/>
  <c r="HC36" i="7"/>
  <c r="AJ36" i="7"/>
  <c r="BX36" i="7"/>
  <c r="DH36" i="7"/>
  <c r="ER36" i="7"/>
  <c r="FV36" i="7"/>
  <c r="HH36" i="7"/>
  <c r="AQ36" i="7"/>
  <c r="BY36" i="7"/>
  <c r="DJ36" i="7"/>
  <c r="ES36" i="7"/>
  <c r="FX36" i="7"/>
  <c r="HL36" i="7"/>
  <c r="AS36" i="7"/>
  <c r="BZ36" i="7"/>
  <c r="DK36" i="7"/>
  <c r="EU36" i="7"/>
  <c r="GE36" i="7"/>
  <c r="HM36" i="7"/>
  <c r="AV36" i="7"/>
  <c r="CF36" i="7"/>
  <c r="DM36" i="7"/>
  <c r="EX36" i="7"/>
  <c r="GG36" i="7"/>
  <c r="HN36" i="7"/>
  <c r="BA36" i="7"/>
  <c r="CJ36" i="7"/>
  <c r="DN36" i="7"/>
  <c r="EZ36" i="7"/>
  <c r="GJ36" i="7"/>
  <c r="BB36" i="7"/>
  <c r="CL36" i="7"/>
  <c r="DV36" i="7"/>
  <c r="FD36" i="7"/>
  <c r="GO36" i="7"/>
  <c r="BC36" i="7"/>
  <c r="CO36" i="7"/>
  <c r="DW36" i="7"/>
  <c r="FE36" i="7"/>
  <c r="GP36" i="7"/>
  <c r="BE36" i="7"/>
  <c r="CP36" i="7"/>
  <c r="DZ36" i="7"/>
  <c r="FJ36" i="7"/>
  <c r="GQ36" i="7"/>
  <c r="BM36" i="7"/>
  <c r="CR36" i="7"/>
  <c r="EF36" i="7"/>
  <c r="FL36" i="7"/>
  <c r="GS36" i="7"/>
  <c r="AC36" i="7"/>
  <c r="BN36" i="7"/>
  <c r="CV36" i="7"/>
  <c r="EG36" i="7"/>
  <c r="FQ36" i="7"/>
  <c r="HA36" i="7"/>
  <c r="AG36" i="7"/>
  <c r="BQ36" i="7"/>
  <c r="DA36" i="7"/>
  <c r="EH36" i="7"/>
  <c r="FS36" i="7"/>
  <c r="HB36" i="7"/>
  <c r="EI36" i="7"/>
  <c r="FU36" i="7"/>
  <c r="HE36" i="7"/>
  <c r="AH36" i="7"/>
  <c r="BT36" i="7"/>
  <c r="DB36" i="7"/>
  <c r="FH20" i="7"/>
  <c r="DA20" i="7"/>
  <c r="BI20" i="7"/>
  <c r="GW20" i="7"/>
  <c r="AC20" i="7"/>
  <c r="CM20" i="7"/>
  <c r="CV20" i="7"/>
  <c r="DN20" i="7"/>
  <c r="EF20" i="7"/>
  <c r="EX20" i="7"/>
  <c r="CX20" i="7"/>
  <c r="AT20" i="7"/>
  <c r="GP20" i="7"/>
  <c r="GY20" i="7"/>
  <c r="FR20" i="7"/>
  <c r="DV20" i="7"/>
  <c r="W60" i="7"/>
  <c r="Y60" i="7" s="1"/>
  <c r="E49" i="7"/>
  <c r="S25" i="7"/>
  <c r="FQ44" i="7"/>
  <c r="GO44" i="7"/>
  <c r="DN44" i="7"/>
  <c r="CQ44" i="7"/>
  <c r="HG44" i="7"/>
  <c r="AV44" i="7"/>
  <c r="AY44" i="7"/>
  <c r="BW44" i="7"/>
  <c r="GW44" i="7"/>
  <c r="AE44" i="7"/>
  <c r="HP44" i="7"/>
  <c r="FB44" i="7"/>
  <c r="FD44" i="7"/>
  <c r="GN44" i="7"/>
  <c r="GP44" i="7"/>
  <c r="AQ44" i="7"/>
  <c r="DX44" i="7"/>
  <c r="FI44" i="7"/>
  <c r="CT44" i="7"/>
  <c r="DY44" i="7"/>
  <c r="GQ44" i="7"/>
  <c r="EZ44" i="7"/>
  <c r="HA88" i="7"/>
  <c r="HN88" i="7"/>
  <c r="S49" i="7"/>
  <c r="E25" i="7"/>
  <c r="W61" i="7"/>
  <c r="Y61" i="7" s="1"/>
  <c r="AF15" i="7"/>
  <c r="AR15" i="7"/>
  <c r="BD15" i="7"/>
  <c r="BP15" i="7"/>
  <c r="CB15" i="7"/>
  <c r="CN15" i="7"/>
  <c r="CZ15" i="7"/>
  <c r="DL15" i="7"/>
  <c r="DX15" i="7"/>
  <c r="EJ15" i="7"/>
  <c r="EV15" i="7"/>
  <c r="FH15" i="7"/>
  <c r="FT15" i="7"/>
  <c r="GF15" i="7"/>
  <c r="GR15" i="7"/>
  <c r="HD15" i="7"/>
  <c r="HP15" i="7"/>
  <c r="AH15" i="7"/>
  <c r="AT15" i="7"/>
  <c r="BF15" i="7"/>
  <c r="BR15" i="7"/>
  <c r="CD15" i="7"/>
  <c r="CP15" i="7"/>
  <c r="DB15" i="7"/>
  <c r="DN15" i="7"/>
  <c r="DZ15" i="7"/>
  <c r="EL15" i="7"/>
  <c r="EX15" i="7"/>
  <c r="FJ15" i="7"/>
  <c r="FV15" i="7"/>
  <c r="GH15" i="7"/>
  <c r="GT15" i="7"/>
  <c r="HF15" i="7"/>
  <c r="AJ15" i="7"/>
  <c r="AV15" i="7"/>
  <c r="BH15" i="7"/>
  <c r="BT15" i="7"/>
  <c r="CF15" i="7"/>
  <c r="CR15" i="7"/>
  <c r="DD15" i="7"/>
  <c r="DP15" i="7"/>
  <c r="EB15" i="7"/>
  <c r="EN15" i="7"/>
  <c r="EZ15" i="7"/>
  <c r="FL15" i="7"/>
  <c r="FX15" i="7"/>
  <c r="GJ15" i="7"/>
  <c r="GV15" i="7"/>
  <c r="HH15" i="7"/>
  <c r="AK15" i="7"/>
  <c r="AW15" i="7"/>
  <c r="BI15" i="7"/>
  <c r="BU15" i="7"/>
  <c r="CG15" i="7"/>
  <c r="CS15" i="7"/>
  <c r="DE15" i="7"/>
  <c r="DQ15" i="7"/>
  <c r="EC15" i="7"/>
  <c r="EO15" i="7"/>
  <c r="FA15" i="7"/>
  <c r="FM15" i="7"/>
  <c r="FY15" i="7"/>
  <c r="GK15" i="7"/>
  <c r="GW15" i="7"/>
  <c r="HI15" i="7"/>
  <c r="Z15" i="7"/>
  <c r="AL15" i="7"/>
  <c r="AX15" i="7"/>
  <c r="BJ15" i="7"/>
  <c r="BV15" i="7"/>
  <c r="CH15" i="7"/>
  <c r="CT15" i="7"/>
  <c r="DF15" i="7"/>
  <c r="DR15" i="7"/>
  <c r="ED15" i="7"/>
  <c r="EP15" i="7"/>
  <c r="FB15" i="7"/>
  <c r="FN15" i="7"/>
  <c r="FZ15" i="7"/>
  <c r="GL15" i="7"/>
  <c r="GX15" i="7"/>
  <c r="HJ15" i="7"/>
  <c r="AB15" i="7"/>
  <c r="AN15" i="7"/>
  <c r="AZ15" i="7"/>
  <c r="BL15" i="7"/>
  <c r="BX15" i="7"/>
  <c r="CJ15" i="7"/>
  <c r="CV15" i="7"/>
  <c r="DH15" i="7"/>
  <c r="DT15" i="7"/>
  <c r="EF15" i="7"/>
  <c r="ER15" i="7"/>
  <c r="FD15" i="7"/>
  <c r="FP15" i="7"/>
  <c r="GB15" i="7"/>
  <c r="GN15" i="7"/>
  <c r="GZ15" i="7"/>
  <c r="HL15" i="7"/>
  <c r="AC15" i="7"/>
  <c r="AO15" i="7"/>
  <c r="BA15" i="7"/>
  <c r="BM15" i="7"/>
  <c r="BY15" i="7"/>
  <c r="CK15" i="7"/>
  <c r="CW15" i="7"/>
  <c r="DI15" i="7"/>
  <c r="DU15" i="7"/>
  <c r="EG15" i="7"/>
  <c r="ES15" i="7"/>
  <c r="FE15" i="7"/>
  <c r="FQ15" i="7"/>
  <c r="GC15" i="7"/>
  <c r="GO15" i="7"/>
  <c r="HA15" i="7"/>
  <c r="HM15" i="7"/>
  <c r="AS15" i="7"/>
  <c r="BW15" i="7"/>
  <c r="CY15" i="7"/>
  <c r="EA15" i="7"/>
  <c r="FF15" i="7"/>
  <c r="GG15" i="7"/>
  <c r="HK15" i="7"/>
  <c r="AU15" i="7"/>
  <c r="BZ15" i="7"/>
  <c r="DA15" i="7"/>
  <c r="EE15" i="7"/>
  <c r="FG15" i="7"/>
  <c r="GI15" i="7"/>
  <c r="HN15" i="7"/>
  <c r="AD15" i="7"/>
  <c r="BE15" i="7"/>
  <c r="CI15" i="7"/>
  <c r="DK15" i="7"/>
  <c r="EM15" i="7"/>
  <c r="FR15" i="7"/>
  <c r="GS15" i="7"/>
  <c r="AG15" i="7"/>
  <c r="BK15" i="7"/>
  <c r="CM15" i="7"/>
  <c r="DO15" i="7"/>
  <c r="ET15" i="7"/>
  <c r="FU15" i="7"/>
  <c r="GY15" i="7"/>
  <c r="AI15" i="7"/>
  <c r="BN15" i="7"/>
  <c r="CO15" i="7"/>
  <c r="DS15" i="7"/>
  <c r="EU15" i="7"/>
  <c r="FW15" i="7"/>
  <c r="HB15" i="7"/>
  <c r="AM15" i="7"/>
  <c r="BO15" i="7"/>
  <c r="CQ15" i="7"/>
  <c r="DV15" i="7"/>
  <c r="EW15" i="7"/>
  <c r="GA15" i="7"/>
  <c r="HC15" i="7"/>
  <c r="AP15" i="7"/>
  <c r="BQ15" i="7"/>
  <c r="CU15" i="7"/>
  <c r="DW15" i="7"/>
  <c r="EY15" i="7"/>
  <c r="GD15" i="7"/>
  <c r="HE15" i="7"/>
  <c r="CL15" i="7"/>
  <c r="FI15" i="7"/>
  <c r="AQ15" i="7"/>
  <c r="DG15" i="7"/>
  <c r="BB15" i="7"/>
  <c r="DM15" i="7"/>
  <c r="BC15" i="7"/>
  <c r="DY15" i="7"/>
  <c r="GP15" i="7"/>
  <c r="BG15" i="7"/>
  <c r="EH15" i="7"/>
  <c r="GQ15" i="7"/>
  <c r="CA15" i="7"/>
  <c r="EK15" i="7"/>
  <c r="HG15" i="7"/>
  <c r="CC15" i="7"/>
  <c r="EQ15" i="7"/>
  <c r="HO15" i="7"/>
  <c r="BS15" i="7"/>
  <c r="GU15" i="7"/>
  <c r="CE15" i="7"/>
  <c r="CX15" i="7"/>
  <c r="DC15" i="7"/>
  <c r="DJ15" i="7"/>
  <c r="EI15" i="7"/>
  <c r="FC15" i="7"/>
  <c r="FK15" i="7"/>
  <c r="FO15" i="7"/>
  <c r="AA15" i="7"/>
  <c r="FS15" i="7"/>
  <c r="AE15" i="7"/>
  <c r="GE15" i="7"/>
  <c r="AY15" i="7"/>
  <c r="GM15" i="7"/>
  <c r="R49" i="7"/>
  <c r="F25" i="7"/>
  <c r="AD99" i="7"/>
  <c r="AP99" i="7"/>
  <c r="BB99" i="7"/>
  <c r="BN99" i="7"/>
  <c r="BZ99" i="7"/>
  <c r="CL99" i="7"/>
  <c r="CX99" i="7"/>
  <c r="DJ99" i="7"/>
  <c r="DV99" i="7"/>
  <c r="EH99" i="7"/>
  <c r="ET99" i="7"/>
  <c r="FF99" i="7"/>
  <c r="FR99" i="7"/>
  <c r="GD99" i="7"/>
  <c r="GP99" i="7"/>
  <c r="HB99" i="7"/>
  <c r="HN99" i="7"/>
  <c r="AE99" i="7"/>
  <c r="AQ99" i="7"/>
  <c r="BC99" i="7"/>
  <c r="BO99" i="7"/>
  <c r="CA99" i="7"/>
  <c r="CM99" i="7"/>
  <c r="CY99" i="7"/>
  <c r="DK99" i="7"/>
  <c r="DW99" i="7"/>
  <c r="EI99" i="7"/>
  <c r="EU99" i="7"/>
  <c r="FG99" i="7"/>
  <c r="FS99" i="7"/>
  <c r="GE99" i="7"/>
  <c r="GQ99" i="7"/>
  <c r="HC99" i="7"/>
  <c r="HO99" i="7"/>
  <c r="AF99" i="7"/>
  <c r="AR99" i="7"/>
  <c r="BD99" i="7"/>
  <c r="BP99" i="7"/>
  <c r="CB99" i="7"/>
  <c r="CN99" i="7"/>
  <c r="CZ99" i="7"/>
  <c r="DL99" i="7"/>
  <c r="DX99" i="7"/>
  <c r="EJ99" i="7"/>
  <c r="EV99" i="7"/>
  <c r="FH99" i="7"/>
  <c r="FT99" i="7"/>
  <c r="GF99" i="7"/>
  <c r="GR99" i="7"/>
  <c r="HD99" i="7"/>
  <c r="HP99" i="7"/>
  <c r="AG99" i="7"/>
  <c r="AS99" i="7"/>
  <c r="BE99" i="7"/>
  <c r="BQ99" i="7"/>
  <c r="CC99" i="7"/>
  <c r="CO99" i="7"/>
  <c r="DA99" i="7"/>
  <c r="DM99" i="7"/>
  <c r="DY99" i="7"/>
  <c r="EK99" i="7"/>
  <c r="EW99" i="7"/>
  <c r="FI99" i="7"/>
  <c r="FU99" i="7"/>
  <c r="GG99" i="7"/>
  <c r="GS99" i="7"/>
  <c r="HE99" i="7"/>
  <c r="AH99" i="7"/>
  <c r="AT99" i="7"/>
  <c r="BF99" i="7"/>
  <c r="BR99" i="7"/>
  <c r="CD99" i="7"/>
  <c r="CP99" i="7"/>
  <c r="DB99" i="7"/>
  <c r="DN99" i="7"/>
  <c r="DZ99" i="7"/>
  <c r="EL99" i="7"/>
  <c r="EX99" i="7"/>
  <c r="FJ99" i="7"/>
  <c r="FV99" i="7"/>
  <c r="GH99" i="7"/>
  <c r="GT99" i="7"/>
  <c r="HF99" i="7"/>
  <c r="AI99" i="7"/>
  <c r="AU99" i="7"/>
  <c r="BG99" i="7"/>
  <c r="BS99" i="7"/>
  <c r="CE99" i="7"/>
  <c r="CQ99" i="7"/>
  <c r="DC99" i="7"/>
  <c r="DO99" i="7"/>
  <c r="EA99" i="7"/>
  <c r="EM99" i="7"/>
  <c r="EY99" i="7"/>
  <c r="FK99" i="7"/>
  <c r="FW99" i="7"/>
  <c r="GI99" i="7"/>
  <c r="GU99" i="7"/>
  <c r="HG99" i="7"/>
  <c r="AJ99" i="7"/>
  <c r="AV99" i="7"/>
  <c r="BH99" i="7"/>
  <c r="BT99" i="7"/>
  <c r="CF99" i="7"/>
  <c r="CR99" i="7"/>
  <c r="DD99" i="7"/>
  <c r="DP99" i="7"/>
  <c r="EB99" i="7"/>
  <c r="EN99" i="7"/>
  <c r="EZ99" i="7"/>
  <c r="FL99" i="7"/>
  <c r="FX99" i="7"/>
  <c r="GJ99" i="7"/>
  <c r="GV99" i="7"/>
  <c r="HH99" i="7"/>
  <c r="AK99" i="7"/>
  <c r="AW99" i="7"/>
  <c r="BI99" i="7"/>
  <c r="BU99" i="7"/>
  <c r="CG99" i="7"/>
  <c r="CS99" i="7"/>
  <c r="DE99" i="7"/>
  <c r="DQ99" i="7"/>
  <c r="EC99" i="7"/>
  <c r="EO99" i="7"/>
  <c r="FA99" i="7"/>
  <c r="FM99" i="7"/>
  <c r="FY99" i="7"/>
  <c r="GK99" i="7"/>
  <c r="GW99" i="7"/>
  <c r="HI99" i="7"/>
  <c r="Z99" i="7"/>
  <c r="AL99" i="7"/>
  <c r="AX99" i="7"/>
  <c r="BJ99" i="7"/>
  <c r="BV99" i="7"/>
  <c r="CH99" i="7"/>
  <c r="CT99" i="7"/>
  <c r="DF99" i="7"/>
  <c r="DR99" i="7"/>
  <c r="ED99" i="7"/>
  <c r="EP99" i="7"/>
  <c r="FB99" i="7"/>
  <c r="FN99" i="7"/>
  <c r="FZ99" i="7"/>
  <c r="GL99" i="7"/>
  <c r="GX99" i="7"/>
  <c r="HJ99" i="7"/>
  <c r="AA99" i="7"/>
  <c r="AM99" i="7"/>
  <c r="AY99" i="7"/>
  <c r="BK99" i="7"/>
  <c r="BW99" i="7"/>
  <c r="CI99" i="7"/>
  <c r="CU99" i="7"/>
  <c r="DG99" i="7"/>
  <c r="DS99" i="7"/>
  <c r="EE99" i="7"/>
  <c r="EQ99" i="7"/>
  <c r="FC99" i="7"/>
  <c r="FO99" i="7"/>
  <c r="GA99" i="7"/>
  <c r="GM99" i="7"/>
  <c r="GY99" i="7"/>
  <c r="HK99" i="7"/>
  <c r="AB99" i="7"/>
  <c r="AN99" i="7"/>
  <c r="AZ99" i="7"/>
  <c r="BL99" i="7"/>
  <c r="BX99" i="7"/>
  <c r="CJ99" i="7"/>
  <c r="CV99" i="7"/>
  <c r="DH99" i="7"/>
  <c r="DT99" i="7"/>
  <c r="EF99" i="7"/>
  <c r="ER99" i="7"/>
  <c r="FD99" i="7"/>
  <c r="FP99" i="7"/>
  <c r="GB99" i="7"/>
  <c r="GN99" i="7"/>
  <c r="GZ99" i="7"/>
  <c r="HL99" i="7"/>
  <c r="FE99" i="7"/>
  <c r="AC99" i="7"/>
  <c r="FQ99" i="7"/>
  <c r="AO99" i="7"/>
  <c r="GC99" i="7"/>
  <c r="BA99" i="7"/>
  <c r="GO99" i="7"/>
  <c r="BM99" i="7"/>
  <c r="HA99" i="7"/>
  <c r="BY99" i="7"/>
  <c r="HM99" i="7"/>
  <c r="CK99" i="7"/>
  <c r="CW99" i="7"/>
  <c r="ES99" i="7"/>
  <c r="DI99" i="7"/>
  <c r="DU99" i="7"/>
  <c r="EG99" i="7"/>
  <c r="CS37" i="7"/>
  <c r="BL37" i="7"/>
  <c r="GB37" i="7"/>
  <c r="GZ37" i="7"/>
  <c r="ET37" i="7"/>
  <c r="BD37" i="7"/>
  <c r="CB37" i="7"/>
  <c r="GR37" i="7"/>
  <c r="HP37" i="7"/>
  <c r="GQ37" i="7"/>
  <c r="BK37" i="7"/>
  <c r="AU37" i="7"/>
  <c r="CE37" i="7"/>
  <c r="DB37" i="7"/>
  <c r="EM37" i="7"/>
  <c r="GU37" i="7"/>
  <c r="EQ37" i="7"/>
  <c r="HC37" i="7"/>
  <c r="DR37" i="7"/>
  <c r="DY37" i="7"/>
  <c r="HM37" i="7"/>
  <c r="BS37" i="7"/>
  <c r="AQ37" i="7"/>
  <c r="FL37" i="7"/>
  <c r="W97" i="7"/>
  <c r="X97" i="7" s="1"/>
  <c r="AG94" i="7"/>
  <c r="AS94" i="7"/>
  <c r="BE94" i="7"/>
  <c r="BQ94" i="7"/>
  <c r="CC94" i="7"/>
  <c r="CO94" i="7"/>
  <c r="DA94" i="7"/>
  <c r="DM94" i="7"/>
  <c r="DY94" i="7"/>
  <c r="EK94" i="7"/>
  <c r="EW94" i="7"/>
  <c r="FI94" i="7"/>
  <c r="FU94" i="7"/>
  <c r="GG94" i="7"/>
  <c r="GS94" i="7"/>
  <c r="HE94" i="7"/>
  <c r="AH94" i="7"/>
  <c r="AT94" i="7"/>
  <c r="BF94" i="7"/>
  <c r="BR94" i="7"/>
  <c r="CD94" i="7"/>
  <c r="CP94" i="7"/>
  <c r="DB94" i="7"/>
  <c r="DN94" i="7"/>
  <c r="DZ94" i="7"/>
  <c r="EL94" i="7"/>
  <c r="EX94" i="7"/>
  <c r="FJ94" i="7"/>
  <c r="FV94" i="7"/>
  <c r="GH94" i="7"/>
  <c r="GT94" i="7"/>
  <c r="HF94" i="7"/>
  <c r="AI94" i="7"/>
  <c r="AU94" i="7"/>
  <c r="BG94" i="7"/>
  <c r="BS94" i="7"/>
  <c r="CE94" i="7"/>
  <c r="CQ94" i="7"/>
  <c r="DC94" i="7"/>
  <c r="DO94" i="7"/>
  <c r="EA94" i="7"/>
  <c r="EM94" i="7"/>
  <c r="EY94" i="7"/>
  <c r="FK94" i="7"/>
  <c r="FW94" i="7"/>
  <c r="GI94" i="7"/>
  <c r="GU94" i="7"/>
  <c r="HG94" i="7"/>
  <c r="AK94" i="7"/>
  <c r="AW94" i="7"/>
  <c r="BI94" i="7"/>
  <c r="BU94" i="7"/>
  <c r="CG94" i="7"/>
  <c r="CS94" i="7"/>
  <c r="DE94" i="7"/>
  <c r="DQ94" i="7"/>
  <c r="EC94" i="7"/>
  <c r="EO94" i="7"/>
  <c r="FA94" i="7"/>
  <c r="FM94" i="7"/>
  <c r="FY94" i="7"/>
  <c r="GK94" i="7"/>
  <c r="GW94" i="7"/>
  <c r="HI94" i="7"/>
  <c r="AA94" i="7"/>
  <c r="AM94" i="7"/>
  <c r="AY94" i="7"/>
  <c r="BK94" i="7"/>
  <c r="BW94" i="7"/>
  <c r="CI94" i="7"/>
  <c r="CU94" i="7"/>
  <c r="DG94" i="7"/>
  <c r="DS94" i="7"/>
  <c r="EE94" i="7"/>
  <c r="EQ94" i="7"/>
  <c r="FC94" i="7"/>
  <c r="FO94" i="7"/>
  <c r="GA94" i="7"/>
  <c r="GM94" i="7"/>
  <c r="GY94" i="7"/>
  <c r="HK94" i="7"/>
  <c r="AB94" i="7"/>
  <c r="AN94" i="7"/>
  <c r="AZ94" i="7"/>
  <c r="BL94" i="7"/>
  <c r="BX94" i="7"/>
  <c r="CJ94" i="7"/>
  <c r="CV94" i="7"/>
  <c r="DH94" i="7"/>
  <c r="DT94" i="7"/>
  <c r="EF94" i="7"/>
  <c r="ER94" i="7"/>
  <c r="FD94" i="7"/>
  <c r="FP94" i="7"/>
  <c r="GB94" i="7"/>
  <c r="GN94" i="7"/>
  <c r="GZ94" i="7"/>
  <c r="HL94" i="7"/>
  <c r="AC94" i="7"/>
  <c r="AO94" i="7"/>
  <c r="BA94" i="7"/>
  <c r="BM94" i="7"/>
  <c r="BY94" i="7"/>
  <c r="CK94" i="7"/>
  <c r="CW94" i="7"/>
  <c r="DI94" i="7"/>
  <c r="DU94" i="7"/>
  <c r="EG94" i="7"/>
  <c r="ES94" i="7"/>
  <c r="FE94" i="7"/>
  <c r="FQ94" i="7"/>
  <c r="GC94" i="7"/>
  <c r="GO94" i="7"/>
  <c r="HA94" i="7"/>
  <c r="HM94" i="7"/>
  <c r="AD94" i="7"/>
  <c r="AP94" i="7"/>
  <c r="BB94" i="7"/>
  <c r="BN94" i="7"/>
  <c r="BZ94" i="7"/>
  <c r="CL94" i="7"/>
  <c r="CX94" i="7"/>
  <c r="DJ94" i="7"/>
  <c r="DV94" i="7"/>
  <c r="EH94" i="7"/>
  <c r="ET94" i="7"/>
  <c r="FF94" i="7"/>
  <c r="FR94" i="7"/>
  <c r="GD94" i="7"/>
  <c r="GP94" i="7"/>
  <c r="HB94" i="7"/>
  <c r="HN94" i="7"/>
  <c r="AE94" i="7"/>
  <c r="AQ94" i="7"/>
  <c r="BC94" i="7"/>
  <c r="BO94" i="7"/>
  <c r="CA94" i="7"/>
  <c r="CM94" i="7"/>
  <c r="CY94" i="7"/>
  <c r="DK94" i="7"/>
  <c r="DW94" i="7"/>
  <c r="EI94" i="7"/>
  <c r="EU94" i="7"/>
  <c r="FG94" i="7"/>
  <c r="FS94" i="7"/>
  <c r="GE94" i="7"/>
  <c r="GQ94" i="7"/>
  <c r="HC94" i="7"/>
  <c r="HO94" i="7"/>
  <c r="BP94" i="7"/>
  <c r="DL94" i="7"/>
  <c r="FH94" i="7"/>
  <c r="HD94" i="7"/>
  <c r="BT94" i="7"/>
  <c r="DP94" i="7"/>
  <c r="FL94" i="7"/>
  <c r="HH94" i="7"/>
  <c r="Z94" i="7"/>
  <c r="BV94" i="7"/>
  <c r="DR94" i="7"/>
  <c r="FN94" i="7"/>
  <c r="HJ94" i="7"/>
  <c r="AF94" i="7"/>
  <c r="CB94" i="7"/>
  <c r="DX94" i="7"/>
  <c r="FT94" i="7"/>
  <c r="HP94" i="7"/>
  <c r="AJ94" i="7"/>
  <c r="CF94" i="7"/>
  <c r="EB94" i="7"/>
  <c r="FX94" i="7"/>
  <c r="AL94" i="7"/>
  <c r="CH94" i="7"/>
  <c r="ED94" i="7"/>
  <c r="FZ94" i="7"/>
  <c r="AR94" i="7"/>
  <c r="CN94" i="7"/>
  <c r="EJ94" i="7"/>
  <c r="GF94" i="7"/>
  <c r="AV94" i="7"/>
  <c r="CR94" i="7"/>
  <c r="EN94" i="7"/>
  <c r="GJ94" i="7"/>
  <c r="AX94" i="7"/>
  <c r="CT94" i="7"/>
  <c r="EP94" i="7"/>
  <c r="GL94" i="7"/>
  <c r="BD94" i="7"/>
  <c r="CZ94" i="7"/>
  <c r="EV94" i="7"/>
  <c r="GR94" i="7"/>
  <c r="BH94" i="7"/>
  <c r="DD94" i="7"/>
  <c r="EZ94" i="7"/>
  <c r="GV94" i="7"/>
  <c r="BJ94" i="7"/>
  <c r="DF94" i="7"/>
  <c r="FB94" i="7"/>
  <c r="GX94" i="7"/>
  <c r="BB28" i="7"/>
  <c r="ET28" i="7"/>
  <c r="GP28" i="7"/>
  <c r="HN28" i="7"/>
  <c r="CR28" i="7"/>
  <c r="EN28" i="7"/>
  <c r="FL28" i="7"/>
  <c r="DQ28" i="7"/>
  <c r="GK28" i="7"/>
  <c r="AM28" i="7"/>
  <c r="CJ28" i="7"/>
  <c r="EF28" i="7"/>
  <c r="FD28" i="7"/>
  <c r="AS28" i="7"/>
  <c r="DO28" i="7"/>
  <c r="EY28" i="7"/>
  <c r="FT28" i="7"/>
  <c r="CN28" i="7"/>
  <c r="FH28" i="7"/>
  <c r="DG28" i="7"/>
  <c r="GA28" i="7"/>
  <c r="HK28" i="7"/>
  <c r="DZ28" i="7"/>
  <c r="GT28" i="7"/>
  <c r="AO28" i="7"/>
  <c r="BJ28" i="7"/>
  <c r="FO28" i="7"/>
  <c r="DB28" i="7"/>
  <c r="DK28" i="7"/>
  <c r="BS28" i="7"/>
  <c r="FE28" i="7"/>
  <c r="HA28" i="7"/>
  <c r="FK28" i="7"/>
  <c r="AL28" i="7"/>
  <c r="EG28" i="7"/>
  <c r="FW28" i="7"/>
  <c r="GE28" i="7"/>
  <c r="AH62" i="7"/>
  <c r="AT62" i="7"/>
  <c r="BF62" i="7"/>
  <c r="BR62" i="7"/>
  <c r="CD62" i="7"/>
  <c r="CP62" i="7"/>
  <c r="DB62" i="7"/>
  <c r="DN62" i="7"/>
  <c r="DZ62" i="7"/>
  <c r="EL62" i="7"/>
  <c r="EX62" i="7"/>
  <c r="FJ62" i="7"/>
  <c r="FV62" i="7"/>
  <c r="GH62" i="7"/>
  <c r="GT62" i="7"/>
  <c r="HF62" i="7"/>
  <c r="AI62" i="7"/>
  <c r="AU62" i="7"/>
  <c r="BG62" i="7"/>
  <c r="BS62" i="7"/>
  <c r="CE62" i="7"/>
  <c r="CQ62" i="7"/>
  <c r="DC62" i="7"/>
  <c r="DO62" i="7"/>
  <c r="EA62" i="7"/>
  <c r="EM62" i="7"/>
  <c r="EY62" i="7"/>
  <c r="FK62" i="7"/>
  <c r="FW62" i="7"/>
  <c r="GI62" i="7"/>
  <c r="GU62" i="7"/>
  <c r="HG62" i="7"/>
  <c r="AJ62" i="7"/>
  <c r="AV62" i="7"/>
  <c r="BH62" i="7"/>
  <c r="BT62" i="7"/>
  <c r="CF62" i="7"/>
  <c r="CR62" i="7"/>
  <c r="DD62" i="7"/>
  <c r="DP62" i="7"/>
  <c r="EB62" i="7"/>
  <c r="EN62" i="7"/>
  <c r="EZ62" i="7"/>
  <c r="FL62" i="7"/>
  <c r="FX62" i="7"/>
  <c r="GJ62" i="7"/>
  <c r="GV62" i="7"/>
  <c r="HH62" i="7"/>
  <c r="AK62" i="7"/>
  <c r="AW62" i="7"/>
  <c r="BI62" i="7"/>
  <c r="BU62" i="7"/>
  <c r="CG62" i="7"/>
  <c r="CS62" i="7"/>
  <c r="DE62" i="7"/>
  <c r="DQ62" i="7"/>
  <c r="EC62" i="7"/>
  <c r="EO62" i="7"/>
  <c r="FA62" i="7"/>
  <c r="FM62" i="7"/>
  <c r="FY62" i="7"/>
  <c r="GK62" i="7"/>
  <c r="GW62" i="7"/>
  <c r="HI62" i="7"/>
  <c r="Z62" i="7"/>
  <c r="AL62" i="7"/>
  <c r="AX62" i="7"/>
  <c r="BJ62" i="7"/>
  <c r="BV62" i="7"/>
  <c r="CH62" i="7"/>
  <c r="CT62" i="7"/>
  <c r="DF62" i="7"/>
  <c r="DR62" i="7"/>
  <c r="ED62" i="7"/>
  <c r="EP62" i="7"/>
  <c r="FB62" i="7"/>
  <c r="FN62" i="7"/>
  <c r="FZ62" i="7"/>
  <c r="GL62" i="7"/>
  <c r="GX62" i="7"/>
  <c r="HJ62" i="7"/>
  <c r="AA62" i="7"/>
  <c r="AM62" i="7"/>
  <c r="AY62" i="7"/>
  <c r="BK62" i="7"/>
  <c r="BW62" i="7"/>
  <c r="CI62" i="7"/>
  <c r="CU62" i="7"/>
  <c r="DG62" i="7"/>
  <c r="DS62" i="7"/>
  <c r="EE62" i="7"/>
  <c r="EQ62" i="7"/>
  <c r="FC62" i="7"/>
  <c r="FO62" i="7"/>
  <c r="GA62" i="7"/>
  <c r="GM62" i="7"/>
  <c r="GY62" i="7"/>
  <c r="HK62" i="7"/>
  <c r="AB62" i="7"/>
  <c r="AN62" i="7"/>
  <c r="AZ62" i="7"/>
  <c r="BL62" i="7"/>
  <c r="BX62" i="7"/>
  <c r="CJ62" i="7"/>
  <c r="CV62" i="7"/>
  <c r="DH62" i="7"/>
  <c r="DT62" i="7"/>
  <c r="EF62" i="7"/>
  <c r="ER62" i="7"/>
  <c r="FD62" i="7"/>
  <c r="FP62" i="7"/>
  <c r="GB62" i="7"/>
  <c r="GN62" i="7"/>
  <c r="GZ62" i="7"/>
  <c r="HL62" i="7"/>
  <c r="AC62" i="7"/>
  <c r="AO62" i="7"/>
  <c r="BA62" i="7"/>
  <c r="BM62" i="7"/>
  <c r="BY62" i="7"/>
  <c r="CK62" i="7"/>
  <c r="CW62" i="7"/>
  <c r="DI62" i="7"/>
  <c r="DU62" i="7"/>
  <c r="EG62" i="7"/>
  <c r="ES62" i="7"/>
  <c r="FE62" i="7"/>
  <c r="FQ62" i="7"/>
  <c r="GC62" i="7"/>
  <c r="GO62" i="7"/>
  <c r="HA62" i="7"/>
  <c r="HM62" i="7"/>
  <c r="AD62" i="7"/>
  <c r="AP62" i="7"/>
  <c r="BB62" i="7"/>
  <c r="BN62" i="7"/>
  <c r="BZ62" i="7"/>
  <c r="CL62" i="7"/>
  <c r="CX62" i="7"/>
  <c r="DJ62" i="7"/>
  <c r="DV62" i="7"/>
  <c r="EH62" i="7"/>
  <c r="ET62" i="7"/>
  <c r="FF62" i="7"/>
  <c r="FR62" i="7"/>
  <c r="GD62" i="7"/>
  <c r="GP62" i="7"/>
  <c r="HB62" i="7"/>
  <c r="HN62" i="7"/>
  <c r="AE62" i="7"/>
  <c r="AQ62" i="7"/>
  <c r="BC62" i="7"/>
  <c r="BO62" i="7"/>
  <c r="CA62" i="7"/>
  <c r="CM62" i="7"/>
  <c r="CY62" i="7"/>
  <c r="DK62" i="7"/>
  <c r="DW62" i="7"/>
  <c r="EI62" i="7"/>
  <c r="EU62" i="7"/>
  <c r="FG62" i="7"/>
  <c r="FS62" i="7"/>
  <c r="GE62" i="7"/>
  <c r="GQ62" i="7"/>
  <c r="HC62" i="7"/>
  <c r="HO62" i="7"/>
  <c r="AF62" i="7"/>
  <c r="AR62" i="7"/>
  <c r="BD62" i="7"/>
  <c r="BP62" i="7"/>
  <c r="CB62" i="7"/>
  <c r="CN62" i="7"/>
  <c r="CZ62" i="7"/>
  <c r="DL62" i="7"/>
  <c r="DX62" i="7"/>
  <c r="EJ62" i="7"/>
  <c r="EV62" i="7"/>
  <c r="FH62" i="7"/>
  <c r="FT62" i="7"/>
  <c r="GF62" i="7"/>
  <c r="GR62" i="7"/>
  <c r="HD62" i="7"/>
  <c r="HP62" i="7"/>
  <c r="BQ62" i="7"/>
  <c r="HE62" i="7"/>
  <c r="CC62" i="7"/>
  <c r="CO62" i="7"/>
  <c r="DA62" i="7"/>
  <c r="DM62" i="7"/>
  <c r="DY62" i="7"/>
  <c r="EK62" i="7"/>
  <c r="EW62" i="7"/>
  <c r="FI62" i="7"/>
  <c r="AG62" i="7"/>
  <c r="FU62" i="7"/>
  <c r="AS62" i="7"/>
  <c r="GG62" i="7"/>
  <c r="BE62" i="7"/>
  <c r="GS62" i="7"/>
  <c r="P49" i="7"/>
  <c r="R25" i="7"/>
  <c r="W33" i="7"/>
  <c r="CS74" i="7"/>
  <c r="EO74" i="7"/>
  <c r="FM74" i="7"/>
  <c r="AL74" i="7"/>
  <c r="CH74" i="7"/>
  <c r="DF74" i="7"/>
  <c r="FZ74" i="7"/>
  <c r="AB74" i="7"/>
  <c r="AZ74" i="7"/>
  <c r="DT74" i="7"/>
  <c r="FP74" i="7"/>
  <c r="GN74" i="7"/>
  <c r="BM74" i="7"/>
  <c r="DI74" i="7"/>
  <c r="EG74" i="7"/>
  <c r="HA74" i="7"/>
  <c r="BB74" i="7"/>
  <c r="BZ74" i="7"/>
  <c r="ET74" i="7"/>
  <c r="GP74" i="7"/>
  <c r="HN74" i="7"/>
  <c r="CM74" i="7"/>
  <c r="EI74" i="7"/>
  <c r="FG74" i="7"/>
  <c r="AF74" i="7"/>
  <c r="CB74" i="7"/>
  <c r="CZ74" i="7"/>
  <c r="FT74" i="7"/>
  <c r="HP74" i="7"/>
  <c r="AT74" i="7"/>
  <c r="DN74" i="7"/>
  <c r="FJ74" i="7"/>
  <c r="GH74" i="7"/>
  <c r="BS74" i="7"/>
  <c r="DO74" i="7"/>
  <c r="EM74" i="7"/>
  <c r="HG74" i="7"/>
  <c r="GM74" i="7"/>
  <c r="DA74" i="7"/>
  <c r="GV74" i="7"/>
  <c r="GY74" i="7"/>
  <c r="DM74" i="7"/>
  <c r="HH74" i="7"/>
  <c r="FO74" i="7"/>
  <c r="AG74" i="7"/>
  <c r="EB74" i="7"/>
  <c r="EE74" i="7"/>
  <c r="AS74" i="7"/>
  <c r="EN74" i="7"/>
  <c r="AC49" i="7"/>
  <c r="AG49" i="7"/>
  <c r="CW49" i="7"/>
  <c r="ES49" i="7"/>
  <c r="FQ49" i="7"/>
  <c r="BB49" i="7"/>
  <c r="CX49" i="7"/>
  <c r="DV49" i="7"/>
  <c r="GP49" i="7"/>
  <c r="AQ49" i="7"/>
  <c r="BO49" i="7"/>
  <c r="EI49" i="7"/>
  <c r="GE49" i="7"/>
  <c r="AA49" i="7"/>
  <c r="CZ49" i="7"/>
  <c r="EV49" i="7"/>
  <c r="FT49" i="7"/>
  <c r="CC49" i="7"/>
  <c r="DY49" i="7"/>
  <c r="EW49" i="7"/>
  <c r="AT49" i="7"/>
  <c r="CP49" i="7"/>
  <c r="DN49" i="7"/>
  <c r="AH49" i="7"/>
  <c r="CE49" i="7"/>
  <c r="DC49" i="7"/>
  <c r="FW49" i="7"/>
  <c r="AI49" i="7"/>
  <c r="BH49" i="7"/>
  <c r="EB49" i="7"/>
  <c r="FX49" i="7"/>
  <c r="GV49" i="7"/>
  <c r="CG49" i="7"/>
  <c r="EC49" i="7"/>
  <c r="FA49" i="7"/>
  <c r="AL49" i="7"/>
  <c r="CH49" i="7"/>
  <c r="DF49" i="7"/>
  <c r="FZ49" i="7"/>
  <c r="AM49" i="7"/>
  <c r="BK49" i="7"/>
  <c r="EE49" i="7"/>
  <c r="GA49" i="7"/>
  <c r="GY49" i="7"/>
  <c r="FD49" i="7"/>
  <c r="AN49" i="7"/>
  <c r="HP49" i="7"/>
  <c r="GR49" i="7"/>
  <c r="GZ49" i="7"/>
  <c r="HC49" i="7"/>
  <c r="EC30" i="7"/>
  <c r="CY30" i="7"/>
  <c r="CR30" i="7"/>
  <c r="FK30" i="7"/>
  <c r="L49" i="7"/>
  <c r="M49" i="7" s="1"/>
  <c r="AH35" i="7"/>
  <c r="AT35" i="7"/>
  <c r="BF35" i="7"/>
  <c r="BR35" i="7"/>
  <c r="AI35" i="7"/>
  <c r="AU35" i="7"/>
  <c r="BG35" i="7"/>
  <c r="BS35" i="7"/>
  <c r="CE35" i="7"/>
  <c r="AA35" i="7"/>
  <c r="AM35" i="7"/>
  <c r="AY35" i="7"/>
  <c r="BK35" i="7"/>
  <c r="BW35" i="7"/>
  <c r="AB35" i="7"/>
  <c r="AN35" i="7"/>
  <c r="AZ35" i="7"/>
  <c r="BL35" i="7"/>
  <c r="BX35" i="7"/>
  <c r="AC35" i="7"/>
  <c r="AO35" i="7"/>
  <c r="BA35" i="7"/>
  <c r="BM35" i="7"/>
  <c r="BY35" i="7"/>
  <c r="AF35" i="7"/>
  <c r="Z35" i="7"/>
  <c r="AW35" i="7"/>
  <c r="BQ35" i="7"/>
  <c r="CI35" i="7"/>
  <c r="CU35" i="7"/>
  <c r="DG35" i="7"/>
  <c r="DS35" i="7"/>
  <c r="EE35" i="7"/>
  <c r="EQ35" i="7"/>
  <c r="FC35" i="7"/>
  <c r="FO35" i="7"/>
  <c r="GA35" i="7"/>
  <c r="GM35" i="7"/>
  <c r="GY35" i="7"/>
  <c r="HK35" i="7"/>
  <c r="AG35" i="7"/>
  <c r="BC35" i="7"/>
  <c r="BV35" i="7"/>
  <c r="CL35" i="7"/>
  <c r="CX35" i="7"/>
  <c r="DJ35" i="7"/>
  <c r="DV35" i="7"/>
  <c r="EH35" i="7"/>
  <c r="ET35" i="7"/>
  <c r="FF35" i="7"/>
  <c r="FR35" i="7"/>
  <c r="GD35" i="7"/>
  <c r="GP35" i="7"/>
  <c r="HB35" i="7"/>
  <c r="HN35" i="7"/>
  <c r="AK35" i="7"/>
  <c r="BE35" i="7"/>
  <c r="CA35" i="7"/>
  <c r="CN35" i="7"/>
  <c r="CZ35" i="7"/>
  <c r="DL35" i="7"/>
  <c r="DX35" i="7"/>
  <c r="EJ35" i="7"/>
  <c r="EV35" i="7"/>
  <c r="FH35" i="7"/>
  <c r="FT35" i="7"/>
  <c r="GF35" i="7"/>
  <c r="GR35" i="7"/>
  <c r="HD35" i="7"/>
  <c r="HP35" i="7"/>
  <c r="AL35" i="7"/>
  <c r="BH35" i="7"/>
  <c r="CB35" i="7"/>
  <c r="CO35" i="7"/>
  <c r="DA35" i="7"/>
  <c r="DM35" i="7"/>
  <c r="DY35" i="7"/>
  <c r="EK35" i="7"/>
  <c r="EW35" i="7"/>
  <c r="FI35" i="7"/>
  <c r="FU35" i="7"/>
  <c r="GG35" i="7"/>
  <c r="GS35" i="7"/>
  <c r="HE35" i="7"/>
  <c r="AP35" i="7"/>
  <c r="BI35" i="7"/>
  <c r="CC35" i="7"/>
  <c r="CP35" i="7"/>
  <c r="DB35" i="7"/>
  <c r="DN35" i="7"/>
  <c r="DZ35" i="7"/>
  <c r="EL35" i="7"/>
  <c r="EX35" i="7"/>
  <c r="FJ35" i="7"/>
  <c r="FV35" i="7"/>
  <c r="GH35" i="7"/>
  <c r="GT35" i="7"/>
  <c r="HF35" i="7"/>
  <c r="AX35" i="7"/>
  <c r="CG35" i="7"/>
  <c r="DC35" i="7"/>
  <c r="DU35" i="7"/>
  <c r="EP35" i="7"/>
  <c r="FL35" i="7"/>
  <c r="GE35" i="7"/>
  <c r="GZ35" i="7"/>
  <c r="BB35" i="7"/>
  <c r="CH35" i="7"/>
  <c r="DD35" i="7"/>
  <c r="DW35" i="7"/>
  <c r="ER35" i="7"/>
  <c r="FM35" i="7"/>
  <c r="GI35" i="7"/>
  <c r="HA35" i="7"/>
  <c r="AD35" i="7"/>
  <c r="BO35" i="7"/>
  <c r="CQ35" i="7"/>
  <c r="DI35" i="7"/>
  <c r="ED35" i="7"/>
  <c r="EZ35" i="7"/>
  <c r="FS35" i="7"/>
  <c r="GN35" i="7"/>
  <c r="HI35" i="7"/>
  <c r="AE35" i="7"/>
  <c r="BP35" i="7"/>
  <c r="CR35" i="7"/>
  <c r="DK35" i="7"/>
  <c r="EF35" i="7"/>
  <c r="FA35" i="7"/>
  <c r="FW35" i="7"/>
  <c r="GO35" i="7"/>
  <c r="HJ35" i="7"/>
  <c r="AJ35" i="7"/>
  <c r="BT35" i="7"/>
  <c r="CS35" i="7"/>
  <c r="DO35" i="7"/>
  <c r="EG35" i="7"/>
  <c r="FB35" i="7"/>
  <c r="FX35" i="7"/>
  <c r="GQ35" i="7"/>
  <c r="HL35" i="7"/>
  <c r="AQ35" i="7"/>
  <c r="BU35" i="7"/>
  <c r="CT35" i="7"/>
  <c r="DP35" i="7"/>
  <c r="EI35" i="7"/>
  <c r="FD35" i="7"/>
  <c r="FY35" i="7"/>
  <c r="GU35" i="7"/>
  <c r="HM35" i="7"/>
  <c r="AS35" i="7"/>
  <c r="CD35" i="7"/>
  <c r="CW35" i="7"/>
  <c r="DR35" i="7"/>
  <c r="EN35" i="7"/>
  <c r="FG35" i="7"/>
  <c r="GB35" i="7"/>
  <c r="GW35" i="7"/>
  <c r="CK35" i="7"/>
  <c r="EM35" i="7"/>
  <c r="GJ35" i="7"/>
  <c r="CM35" i="7"/>
  <c r="EO35" i="7"/>
  <c r="GK35" i="7"/>
  <c r="CV35" i="7"/>
  <c r="ES35" i="7"/>
  <c r="GL35" i="7"/>
  <c r="CY35" i="7"/>
  <c r="EU35" i="7"/>
  <c r="GV35" i="7"/>
  <c r="AR35" i="7"/>
  <c r="DE35" i="7"/>
  <c r="EY35" i="7"/>
  <c r="GX35" i="7"/>
  <c r="AV35" i="7"/>
  <c r="DF35" i="7"/>
  <c r="FE35" i="7"/>
  <c r="HC35" i="7"/>
  <c r="BD35" i="7"/>
  <c r="DH35" i="7"/>
  <c r="FK35" i="7"/>
  <c r="HG35" i="7"/>
  <c r="BJ35" i="7"/>
  <c r="DQ35" i="7"/>
  <c r="FN35" i="7"/>
  <c r="HH35" i="7"/>
  <c r="BN35" i="7"/>
  <c r="DT35" i="7"/>
  <c r="FP35" i="7"/>
  <c r="HO35" i="7"/>
  <c r="BZ35" i="7"/>
  <c r="EA35" i="7"/>
  <c r="FQ35" i="7"/>
  <c r="CF35" i="7"/>
  <c r="EB35" i="7"/>
  <c r="FZ35" i="7"/>
  <c r="CJ35" i="7"/>
  <c r="EC35" i="7"/>
  <c r="GC35" i="7"/>
  <c r="AT87" i="7"/>
  <c r="FJ87" i="7"/>
  <c r="GH87" i="7"/>
  <c r="DO87" i="7"/>
  <c r="EM87" i="7"/>
  <c r="BT87" i="7"/>
  <c r="CR87" i="7"/>
  <c r="HH87" i="7"/>
  <c r="AW87" i="7"/>
  <c r="AX87" i="7"/>
  <c r="BV87" i="7"/>
  <c r="GL87" i="7"/>
  <c r="HJ87" i="7"/>
  <c r="EE87" i="7"/>
  <c r="AN87" i="7"/>
  <c r="FD87" i="7"/>
  <c r="GB87" i="7"/>
  <c r="CW87" i="7"/>
  <c r="DU87" i="7"/>
  <c r="AP87" i="7"/>
  <c r="BN87" i="7"/>
  <c r="GD87" i="7"/>
  <c r="HB87" i="7"/>
  <c r="DW87" i="7"/>
  <c r="EU87" i="7"/>
  <c r="BP87" i="7"/>
  <c r="CN87" i="7"/>
  <c r="HD87" i="7"/>
  <c r="BQ87" i="7"/>
  <c r="FU87" i="7"/>
  <c r="FY87" i="7"/>
  <c r="EW87" i="7"/>
  <c r="AS87" i="7"/>
  <c r="W17" i="7"/>
  <c r="X17" i="7" s="1"/>
  <c r="W4" i="7"/>
  <c r="Y99" i="7"/>
  <c r="Y35" i="7"/>
  <c r="Y38" i="7"/>
  <c r="W56" i="7"/>
  <c r="S73" i="7"/>
  <c r="W18" i="7"/>
  <c r="W50" i="7"/>
  <c r="W102" i="7"/>
  <c r="W16" i="7"/>
  <c r="W80" i="7"/>
  <c r="L39" i="7"/>
  <c r="M39" i="7" s="1"/>
  <c r="W39" i="7"/>
  <c r="X39" i="7" s="1"/>
  <c r="R23" i="7"/>
  <c r="W23" i="7"/>
  <c r="S101" i="7"/>
  <c r="L9" i="7"/>
  <c r="M9" i="7" s="1"/>
  <c r="L37" i="7"/>
  <c r="M37" i="7" s="1"/>
  <c r="T31" i="7"/>
  <c r="E91" i="7"/>
  <c r="Y92" i="7"/>
  <c r="W14" i="7"/>
  <c r="W46" i="7"/>
  <c r="W72" i="7"/>
  <c r="Q73" i="7"/>
  <c r="L43" i="7"/>
  <c r="M43" i="7" s="1"/>
  <c r="W7" i="7"/>
  <c r="F51" i="7"/>
  <c r="S95" i="7"/>
  <c r="W95" i="7"/>
  <c r="X95" i="7" s="1"/>
  <c r="W67" i="7"/>
  <c r="Y36" i="7"/>
  <c r="W76" i="7"/>
  <c r="W58" i="7"/>
  <c r="W98" i="7"/>
  <c r="T73" i="7"/>
  <c r="W82" i="7"/>
  <c r="W12" i="7"/>
  <c r="L21" i="7"/>
  <c r="M21" i="7" s="1"/>
  <c r="W21" i="7"/>
  <c r="Y51" i="7"/>
  <c r="W34" i="7"/>
  <c r="L73" i="7"/>
  <c r="M73" i="7" s="1"/>
  <c r="W22" i="7"/>
  <c r="W32" i="7"/>
  <c r="W96" i="7"/>
  <c r="W6" i="7"/>
  <c r="R73" i="7"/>
  <c r="P55" i="7"/>
  <c r="W55" i="7"/>
  <c r="X55" i="7" s="1"/>
  <c r="W13" i="7"/>
  <c r="W69" i="7"/>
  <c r="R11" i="7"/>
  <c r="Q59" i="7"/>
  <c r="Y94" i="7"/>
  <c r="Y28" i="7"/>
  <c r="W26" i="7"/>
  <c r="P73" i="7"/>
  <c r="W78" i="7"/>
  <c r="P41" i="7"/>
  <c r="Q45" i="7"/>
  <c r="W45" i="7"/>
  <c r="X45" i="7" s="1"/>
  <c r="L53" i="7"/>
  <c r="M53" i="7" s="1"/>
  <c r="W85" i="7"/>
  <c r="P15" i="7"/>
  <c r="W63" i="7"/>
  <c r="X63" i="7" s="1"/>
  <c r="E75" i="7"/>
  <c r="W75" i="7"/>
  <c r="X75" i="7" s="1"/>
  <c r="Y62" i="7"/>
  <c r="W8" i="7"/>
  <c r="E73" i="7"/>
  <c r="W48" i="7"/>
  <c r="W71" i="7"/>
  <c r="Y15" i="7"/>
  <c r="Y74" i="7"/>
  <c r="W70" i="7"/>
  <c r="W24" i="7"/>
  <c r="R75" i="7"/>
  <c r="W57" i="7"/>
  <c r="P19" i="7"/>
  <c r="W19" i="7"/>
  <c r="W79" i="7"/>
  <c r="W42" i="7"/>
  <c r="Q75" i="7"/>
  <c r="W86" i="7"/>
  <c r="W90" i="7"/>
  <c r="W64" i="7"/>
  <c r="W89" i="7"/>
  <c r="E27" i="7"/>
  <c r="W27" i="7"/>
  <c r="X27" i="7" s="1"/>
  <c r="W47" i="7"/>
  <c r="W40" i="7"/>
  <c r="F73" i="7"/>
  <c r="T75" i="7"/>
  <c r="W66" i="7"/>
  <c r="W68" i="7"/>
  <c r="W103" i="7"/>
  <c r="E5" i="7"/>
  <c r="W25" i="7"/>
  <c r="W101" i="7"/>
  <c r="Y83" i="7"/>
  <c r="Q97" i="7"/>
  <c r="R9" i="7"/>
  <c r="F91" i="7"/>
  <c r="S87" i="7"/>
  <c r="T97" i="7"/>
  <c r="L91" i="7"/>
  <c r="M91" i="7" s="1"/>
  <c r="P97" i="7"/>
  <c r="E71" i="7"/>
  <c r="L95" i="7"/>
  <c r="M95" i="7" s="1"/>
  <c r="L97" i="7"/>
  <c r="M97" i="7" s="1"/>
  <c r="S55" i="7"/>
  <c r="R97" i="7"/>
  <c r="T55" i="7"/>
  <c r="R31" i="7"/>
  <c r="E11" i="7"/>
  <c r="U59" i="7"/>
  <c r="S33" i="7"/>
  <c r="F57" i="7"/>
  <c r="S97" i="7"/>
  <c r="E65" i="7"/>
  <c r="U43" i="7"/>
  <c r="U97" i="7"/>
  <c r="F81" i="7"/>
  <c r="Q11" i="7"/>
  <c r="R55" i="7"/>
  <c r="B5" i="19"/>
  <c r="B66" i="16"/>
  <c r="C65" i="16"/>
  <c r="L6" i="7"/>
  <c r="M6" i="7" s="1"/>
  <c r="P65" i="7"/>
  <c r="E33" i="7"/>
  <c r="L33" i="7"/>
  <c r="M33" i="7" s="1"/>
  <c r="P91" i="7"/>
  <c r="U91" i="7"/>
  <c r="T91" i="7"/>
  <c r="R59" i="7"/>
  <c r="S59" i="7"/>
  <c r="F59" i="7"/>
  <c r="E39" i="7"/>
  <c r="T11" i="7"/>
  <c r="L87" i="7"/>
  <c r="M87" i="7" s="1"/>
  <c r="U55" i="7"/>
  <c r="E55" i="7"/>
  <c r="L55" i="7"/>
  <c r="M55" i="7" s="1"/>
  <c r="P43" i="7"/>
  <c r="Q43" i="7"/>
  <c r="P87" i="7"/>
  <c r="U31" i="7"/>
  <c r="E47" i="7"/>
  <c r="R19" i="7"/>
  <c r="U19" i="7"/>
  <c r="Q31" i="7"/>
  <c r="P31" i="7"/>
  <c r="Q47" i="7"/>
  <c r="R47" i="7"/>
  <c r="P79" i="7"/>
  <c r="F79" i="7"/>
  <c r="L17" i="7"/>
  <c r="M17" i="7" s="1"/>
  <c r="P89" i="7"/>
  <c r="Q95" i="7"/>
  <c r="L65" i="7"/>
  <c r="M65" i="7" s="1"/>
  <c r="U33" i="7"/>
  <c r="S91" i="7"/>
  <c r="P59" i="7"/>
  <c r="L59" i="7"/>
  <c r="M59" i="7" s="1"/>
  <c r="T59" i="7"/>
  <c r="S11" i="7"/>
  <c r="Q55" i="7"/>
  <c r="F55" i="7"/>
  <c r="R33" i="7"/>
  <c r="U11" i="7"/>
  <c r="Q91" i="7"/>
  <c r="S31" i="7"/>
  <c r="E79" i="7"/>
  <c r="F19" i="7"/>
  <c r="Q19" i="7"/>
  <c r="L31" i="7"/>
  <c r="M31" i="7" s="1"/>
  <c r="F31" i="7"/>
  <c r="P47" i="7"/>
  <c r="S79" i="7"/>
  <c r="Q79" i="7"/>
  <c r="L11" i="7"/>
  <c r="M11" i="7" s="1"/>
  <c r="F11" i="7"/>
  <c r="Q33" i="7"/>
  <c r="T33" i="7"/>
  <c r="R91" i="7"/>
  <c r="E59" i="7"/>
  <c r="R39" i="7"/>
  <c r="P11" i="7"/>
  <c r="T43" i="7"/>
  <c r="L81" i="7"/>
  <c r="M81" i="7" s="1"/>
  <c r="P71" i="7"/>
  <c r="E19" i="7"/>
  <c r="S19" i="7"/>
  <c r="E31" i="7"/>
  <c r="U47" i="7"/>
  <c r="L79" i="7"/>
  <c r="M79" i="7" s="1"/>
  <c r="T79" i="7"/>
  <c r="E21" i="7"/>
  <c r="L29" i="7"/>
  <c r="M29" i="7" s="1"/>
  <c r="S9" i="7"/>
  <c r="Q9" i="7"/>
  <c r="F4" i="7"/>
  <c r="F9" i="7"/>
  <c r="F89" i="7"/>
  <c r="L89" i="7"/>
  <c r="M89" i="7" s="1"/>
  <c r="T81" i="7"/>
  <c r="R81" i="7"/>
  <c r="T57" i="7"/>
  <c r="U57" i="7"/>
  <c r="F41" i="7"/>
  <c r="L41" i="7"/>
  <c r="M41" i="7" s="1"/>
  <c r="R17" i="7"/>
  <c r="F17" i="7"/>
  <c r="S17" i="7"/>
  <c r="U75" i="7"/>
  <c r="R27" i="7"/>
  <c r="Q27" i="7"/>
  <c r="T9" i="7"/>
  <c r="Q71" i="7"/>
  <c r="F71" i="7"/>
  <c r="S71" i="7"/>
  <c r="P23" i="7"/>
  <c r="E53" i="7"/>
  <c r="R15" i="7"/>
  <c r="U63" i="7"/>
  <c r="T63" i="7"/>
  <c r="R95" i="7"/>
  <c r="E95" i="7"/>
  <c r="F5" i="7"/>
  <c r="Q5" i="7"/>
  <c r="R5" i="7"/>
  <c r="U5" i="7"/>
  <c r="S5" i="7"/>
  <c r="T5" i="7"/>
  <c r="P5" i="7"/>
  <c r="T21" i="7"/>
  <c r="S21" i="7"/>
  <c r="R21" i="7"/>
  <c r="F21" i="7"/>
  <c r="P21" i="7"/>
  <c r="Q21" i="7"/>
  <c r="U21" i="7"/>
  <c r="P29" i="7"/>
  <c r="S29" i="7"/>
  <c r="R29" i="7"/>
  <c r="T29" i="7"/>
  <c r="F29" i="7"/>
  <c r="U29" i="7"/>
  <c r="Q29" i="7"/>
  <c r="E45" i="7"/>
  <c r="S53" i="7"/>
  <c r="U53" i="7"/>
  <c r="P53" i="7"/>
  <c r="R53" i="7"/>
  <c r="Q53" i="7"/>
  <c r="F53" i="7"/>
  <c r="T53" i="7"/>
  <c r="E85" i="7"/>
  <c r="L85" i="7"/>
  <c r="M85" i="7" s="1"/>
  <c r="Q101" i="7"/>
  <c r="R101" i="7"/>
  <c r="F101" i="7"/>
  <c r="T101" i="7"/>
  <c r="P101" i="7"/>
  <c r="T15" i="7"/>
  <c r="F15" i="7"/>
  <c r="Q15" i="7"/>
  <c r="U15" i="7"/>
  <c r="S15" i="7"/>
  <c r="S51" i="7"/>
  <c r="R51" i="7"/>
  <c r="P51" i="7"/>
  <c r="U51" i="7"/>
  <c r="Q51" i="7"/>
  <c r="L63" i="7"/>
  <c r="M63" i="7" s="1"/>
  <c r="Q83" i="7"/>
  <c r="S83" i="7"/>
  <c r="U83" i="7"/>
  <c r="T83" i="7"/>
  <c r="P83" i="7"/>
  <c r="R83" i="7"/>
  <c r="F83" i="7"/>
  <c r="L13" i="7"/>
  <c r="M13" i="7" s="1"/>
  <c r="E13" i="7"/>
  <c r="T85" i="7"/>
  <c r="Q85" i="7"/>
  <c r="P85" i="7"/>
  <c r="F85" i="7"/>
  <c r="S85" i="7"/>
  <c r="R85" i="7"/>
  <c r="U85" i="7"/>
  <c r="E9" i="7"/>
  <c r="T89" i="7"/>
  <c r="R89" i="7"/>
  <c r="U81" i="7"/>
  <c r="P81" i="7"/>
  <c r="E81" i="7"/>
  <c r="R57" i="7"/>
  <c r="S57" i="7"/>
  <c r="U41" i="7"/>
  <c r="R41" i="7"/>
  <c r="Q17" i="7"/>
  <c r="T17" i="7"/>
  <c r="S75" i="7"/>
  <c r="F75" i="7"/>
  <c r="T27" i="7"/>
  <c r="P27" i="7"/>
  <c r="P9" i="7"/>
  <c r="R71" i="7"/>
  <c r="L71" i="7"/>
  <c r="M71" i="7" s="1"/>
  <c r="E57" i="7"/>
  <c r="T95" i="7"/>
  <c r="S63" i="7"/>
  <c r="Q63" i="7"/>
  <c r="U95" i="7"/>
  <c r="P95" i="7"/>
  <c r="L101" i="7"/>
  <c r="M101" i="7" s="1"/>
  <c r="T45" i="7"/>
  <c r="U45" i="7"/>
  <c r="S45" i="7"/>
  <c r="F45" i="7"/>
  <c r="P45" i="7"/>
  <c r="R45" i="7"/>
  <c r="L69" i="7"/>
  <c r="M69" i="7" s="1"/>
  <c r="E69" i="7"/>
  <c r="L15" i="7"/>
  <c r="M15" i="7" s="1"/>
  <c r="E15" i="7"/>
  <c r="E51" i="7"/>
  <c r="L51" i="7"/>
  <c r="M51" i="7" s="1"/>
  <c r="E83" i="7"/>
  <c r="L83" i="7"/>
  <c r="M83" i="7" s="1"/>
  <c r="X9" i="7"/>
  <c r="HQ9" i="7" s="1"/>
  <c r="S89" i="7"/>
  <c r="Q89" i="7"/>
  <c r="S81" i="7"/>
  <c r="P57" i="7"/>
  <c r="T41" i="7"/>
  <c r="Q41" i="7"/>
  <c r="E17" i="7"/>
  <c r="P75" i="7"/>
  <c r="L75" i="7"/>
  <c r="M75" i="7" s="1"/>
  <c r="U27" i="7"/>
  <c r="L27" i="7"/>
  <c r="M27" i="7" s="1"/>
  <c r="U9" i="7"/>
  <c r="T71" i="7"/>
  <c r="U23" i="7"/>
  <c r="L5" i="7"/>
  <c r="M5" i="7" s="1"/>
  <c r="T51" i="7"/>
  <c r="E63" i="7"/>
  <c r="R63" i="7"/>
  <c r="F95" i="7"/>
  <c r="T37" i="7"/>
  <c r="Q37" i="7"/>
  <c r="F37" i="7"/>
  <c r="U37" i="7"/>
  <c r="P37" i="7"/>
  <c r="R37" i="7"/>
  <c r="S37" i="7"/>
  <c r="U13" i="7"/>
  <c r="F13" i="7"/>
  <c r="R13" i="7"/>
  <c r="T13" i="7"/>
  <c r="P13" i="7"/>
  <c r="S13" i="7"/>
  <c r="Q13" i="7"/>
  <c r="E37" i="7"/>
  <c r="P69" i="7"/>
  <c r="R69" i="7"/>
  <c r="T69" i="7"/>
  <c r="F69" i="7"/>
  <c r="U69" i="7"/>
  <c r="S69" i="7"/>
  <c r="Q69" i="7"/>
  <c r="P61" i="7"/>
  <c r="R61" i="7"/>
  <c r="E61" i="7"/>
  <c r="U61" i="7"/>
  <c r="L61" i="7"/>
  <c r="M61" i="7" s="1"/>
  <c r="Q61" i="7"/>
  <c r="S61" i="7"/>
  <c r="T61" i="7"/>
  <c r="F61" i="7"/>
  <c r="U65" i="7"/>
  <c r="F65" i="7"/>
  <c r="Q39" i="7"/>
  <c r="U39" i="7"/>
  <c r="T39" i="7"/>
  <c r="E87" i="7"/>
  <c r="T87" i="7"/>
  <c r="S23" i="7"/>
  <c r="T23" i="7"/>
  <c r="E7" i="7"/>
  <c r="F7" i="7"/>
  <c r="L7" i="7"/>
  <c r="M7" i="7" s="1"/>
  <c r="R7" i="7"/>
  <c r="U7" i="7"/>
  <c r="P7" i="7"/>
  <c r="S7" i="7"/>
  <c r="Q7" i="7"/>
  <c r="T7" i="7"/>
  <c r="P35" i="7"/>
  <c r="R35" i="7"/>
  <c r="S35" i="7"/>
  <c r="U35" i="7"/>
  <c r="Q35" i="7"/>
  <c r="L35" i="7"/>
  <c r="M35" i="7" s="1"/>
  <c r="F35" i="7"/>
  <c r="E35" i="7"/>
  <c r="T35" i="7"/>
  <c r="S65" i="7"/>
  <c r="Q65" i="7"/>
  <c r="F39" i="7"/>
  <c r="S39" i="7"/>
  <c r="Q87" i="7"/>
  <c r="R87" i="7"/>
  <c r="Q23" i="7"/>
  <c r="E23" i="7"/>
  <c r="Q93" i="7"/>
  <c r="T93" i="7"/>
  <c r="F93" i="7"/>
  <c r="P93" i="7"/>
  <c r="E93" i="7"/>
  <c r="R93" i="7"/>
  <c r="L93" i="7"/>
  <c r="M93" i="7" s="1"/>
  <c r="S93" i="7"/>
  <c r="U93" i="7"/>
  <c r="E103" i="7"/>
  <c r="L103" i="7"/>
  <c r="M103" i="7" s="1"/>
  <c r="X79" i="7"/>
  <c r="E67" i="7"/>
  <c r="S67" i="7"/>
  <c r="R67" i="7"/>
  <c r="U67" i="7"/>
  <c r="L67" i="7"/>
  <c r="M67" i="7" s="1"/>
  <c r="Q67" i="7"/>
  <c r="P67" i="7"/>
  <c r="F67" i="7"/>
  <c r="T65" i="7"/>
  <c r="R65" i="7"/>
  <c r="P39" i="7"/>
  <c r="U87" i="7"/>
  <c r="F23" i="7"/>
  <c r="S77" i="7"/>
  <c r="U77" i="7"/>
  <c r="L77" i="7"/>
  <c r="M77" i="7" s="1"/>
  <c r="T77" i="7"/>
  <c r="P77" i="7"/>
  <c r="Q77" i="7"/>
  <c r="E77" i="7"/>
  <c r="R77" i="7"/>
  <c r="F77" i="7"/>
  <c r="L99" i="7"/>
  <c r="M99" i="7" s="1"/>
  <c r="P99" i="7"/>
  <c r="R99" i="7"/>
  <c r="S99" i="7"/>
  <c r="U99" i="7"/>
  <c r="T99" i="7"/>
  <c r="F99" i="7"/>
  <c r="Q99" i="7"/>
  <c r="E99" i="7"/>
  <c r="T67" i="7"/>
  <c r="R103" i="7"/>
  <c r="P103" i="7"/>
  <c r="U103" i="7"/>
  <c r="T103" i="7"/>
  <c r="F103" i="7"/>
  <c r="S103" i="7"/>
  <c r="Q103" i="7"/>
  <c r="X19" i="7"/>
  <c r="U88" i="7"/>
  <c r="T88" i="7"/>
  <c r="R88" i="7"/>
  <c r="S88" i="7"/>
  <c r="F88" i="7"/>
  <c r="Q88" i="7"/>
  <c r="P88" i="7"/>
  <c r="L40" i="7"/>
  <c r="M40" i="7" s="1"/>
  <c r="E40" i="7"/>
  <c r="U72" i="7"/>
  <c r="T72" i="7"/>
  <c r="F72" i="7"/>
  <c r="S72" i="7"/>
  <c r="R72" i="7"/>
  <c r="P72" i="7"/>
  <c r="Q72" i="7"/>
  <c r="R24" i="7"/>
  <c r="Q24" i="7"/>
  <c r="P24" i="7"/>
  <c r="F24" i="7"/>
  <c r="T24" i="7"/>
  <c r="U24" i="7"/>
  <c r="S24" i="7"/>
  <c r="U56" i="7"/>
  <c r="T56" i="7"/>
  <c r="S56" i="7"/>
  <c r="P56" i="7"/>
  <c r="Q56" i="7"/>
  <c r="R56" i="7"/>
  <c r="F56" i="7"/>
  <c r="U40" i="7"/>
  <c r="T40" i="7"/>
  <c r="R40" i="7"/>
  <c r="S40" i="7"/>
  <c r="Q40" i="7"/>
  <c r="F40" i="7"/>
  <c r="P40" i="7"/>
  <c r="L72" i="7"/>
  <c r="M72" i="7" s="1"/>
  <c r="E72" i="7"/>
  <c r="Q4" i="7"/>
  <c r="R4" i="7"/>
  <c r="E4" i="7"/>
  <c r="T4" i="7"/>
  <c r="L24" i="7"/>
  <c r="M24" i="7" s="1"/>
  <c r="E24" i="7"/>
  <c r="L56" i="7"/>
  <c r="M56" i="7" s="1"/>
  <c r="E56" i="7"/>
  <c r="L88" i="7"/>
  <c r="M88" i="7" s="1"/>
  <c r="E88" i="7"/>
  <c r="X65" i="7"/>
  <c r="X49" i="7"/>
  <c r="S4" i="7"/>
  <c r="N13" i="14"/>
  <c r="O13" i="14"/>
  <c r="Q13" i="14"/>
  <c r="R13" i="14"/>
  <c r="P13" i="14"/>
  <c r="S13" i="14"/>
  <c r="T13" i="14"/>
  <c r="EO13" i="14"/>
  <c r="L13" i="14"/>
  <c r="EN13" i="14"/>
  <c r="EK13" i="14"/>
  <c r="EM13" i="14"/>
  <c r="EQ13" i="14"/>
  <c r="EI13" i="14"/>
  <c r="EP13" i="14"/>
  <c r="EL13" i="14"/>
  <c r="EF13" i="14"/>
  <c r="ED13" i="14"/>
  <c r="EB13" i="14"/>
  <c r="FA13" i="14"/>
  <c r="EA13" i="14"/>
  <c r="DX13" i="14"/>
  <c r="ES13" i="14"/>
  <c r="ET13" i="14"/>
  <c r="EU13" i="14"/>
  <c r="EC13" i="14"/>
  <c r="EH13" i="14"/>
  <c r="EV13" i="14"/>
  <c r="EW13" i="14"/>
  <c r="EE13" i="14"/>
  <c r="EY13" i="14"/>
  <c r="FB13" i="14"/>
  <c r="FE13" i="14"/>
  <c r="DW13" i="14"/>
  <c r="DT13" i="14"/>
  <c r="FK13" i="14"/>
  <c r="FL13" i="14"/>
  <c r="ER13" i="14"/>
  <c r="EJ13" i="14"/>
  <c r="EG13" i="14"/>
  <c r="EX13" i="14"/>
  <c r="EZ13" i="14"/>
  <c r="DZ13" i="14"/>
  <c r="DY13" i="14"/>
  <c r="FG13" i="14"/>
  <c r="FH13" i="14"/>
  <c r="FN13" i="14"/>
  <c r="FO13" i="14"/>
  <c r="FD13" i="14"/>
  <c r="FI13" i="14"/>
  <c r="FM13" i="14"/>
  <c r="FQ13" i="14"/>
  <c r="FT13" i="14"/>
  <c r="GB13" i="14"/>
  <c r="GC13" i="14"/>
  <c r="DV13" i="14"/>
  <c r="FP13" i="14"/>
  <c r="FR13" i="14"/>
  <c r="FS13" i="14"/>
  <c r="FX13" i="14"/>
  <c r="FZ13" i="14"/>
  <c r="GA13" i="14"/>
  <c r="FC13" i="14"/>
  <c r="FF13" i="14"/>
  <c r="DU13" i="14"/>
  <c r="FJ13" i="14"/>
  <c r="FU13" i="14"/>
  <c r="FV13" i="14"/>
  <c r="FW13" i="14"/>
  <c r="FY13" i="14"/>
  <c r="GK13" i="14"/>
  <c r="GL13" i="14"/>
  <c r="GP13" i="14"/>
  <c r="GU13" i="14"/>
  <c r="GW13" i="14"/>
  <c r="GY13" i="14"/>
  <c r="HA13" i="14"/>
  <c r="HK13" i="14"/>
  <c r="HL13" i="14"/>
  <c r="HM13" i="14"/>
  <c r="GD13" i="14"/>
  <c r="GG13" i="14"/>
  <c r="GO13" i="14"/>
  <c r="HB13" i="14"/>
  <c r="HN13" i="14"/>
  <c r="HO13" i="14"/>
  <c r="GE13" i="14"/>
  <c r="GF13" i="14"/>
  <c r="GH13" i="14"/>
  <c r="GI13" i="14"/>
  <c r="GJ13" i="14"/>
  <c r="GN13" i="14"/>
  <c r="GQ13" i="14"/>
  <c r="GT13" i="14"/>
  <c r="GV13" i="14"/>
  <c r="GX13" i="14"/>
  <c r="GZ13" i="14"/>
  <c r="HC13" i="14"/>
  <c r="HD13" i="14"/>
  <c r="HE13" i="14"/>
  <c r="HF13" i="14"/>
  <c r="HG13" i="14"/>
  <c r="HH13" i="14"/>
  <c r="HI13" i="14"/>
  <c r="HJ13" i="14"/>
  <c r="GM13" i="14"/>
  <c r="GR13" i="14"/>
  <c r="GS13" i="14"/>
  <c r="HP13" i="14"/>
  <c r="EM11" i="15"/>
  <c r="AO11" i="15"/>
  <c r="AZ6" i="15"/>
  <c r="EV6" i="15"/>
  <c r="AX11" i="14"/>
  <c r="ET11" i="14"/>
  <c r="AZ9" i="15"/>
  <c r="EV9" i="15"/>
  <c r="AK4" i="14"/>
  <c r="EI4" i="14"/>
  <c r="EJ9" i="14"/>
  <c r="AI10" i="14"/>
  <c r="EG10" i="14"/>
  <c r="AJ9" i="14"/>
  <c r="EH9" i="14"/>
  <c r="U30" i="7"/>
  <c r="T30" i="7"/>
  <c r="R30" i="7"/>
  <c r="S30" i="7"/>
  <c r="F30" i="7"/>
  <c r="Q30" i="7"/>
  <c r="P30" i="7"/>
  <c r="L14" i="7"/>
  <c r="M14" i="7" s="1"/>
  <c r="R14" i="7"/>
  <c r="S14" i="7"/>
  <c r="Q14" i="7"/>
  <c r="P14" i="7"/>
  <c r="E14" i="7"/>
  <c r="U14" i="7"/>
  <c r="T14" i="7"/>
  <c r="F14" i="7"/>
  <c r="E46" i="7"/>
  <c r="U46" i="7"/>
  <c r="T46" i="7"/>
  <c r="R46" i="7"/>
  <c r="S46" i="7"/>
  <c r="L46" i="7"/>
  <c r="M46" i="7" s="1"/>
  <c r="Q46" i="7"/>
  <c r="P46" i="7"/>
  <c r="F46" i="7"/>
  <c r="L96" i="7"/>
  <c r="M96" i="7" s="1"/>
  <c r="Q96" i="7"/>
  <c r="P96" i="7"/>
  <c r="U96" i="7"/>
  <c r="T96" i="7"/>
  <c r="F96" i="7"/>
  <c r="E96" i="7"/>
  <c r="R96" i="7"/>
  <c r="S96" i="7"/>
  <c r="R91" i="15"/>
  <c r="EH91" i="15"/>
  <c r="EX91" i="15"/>
  <c r="FN91" i="15"/>
  <c r="GD91" i="15"/>
  <c r="GT91" i="15"/>
  <c r="HJ91" i="15"/>
  <c r="EE91" i="15"/>
  <c r="EU91" i="15"/>
  <c r="FK91" i="15"/>
  <c r="GA91" i="15"/>
  <c r="GQ91" i="15"/>
  <c r="HG91" i="15"/>
  <c r="DX91" i="15"/>
  <c r="EN91" i="15"/>
  <c r="FD91" i="15"/>
  <c r="FT91" i="15"/>
  <c r="GJ91" i="15"/>
  <c r="GZ91" i="15"/>
  <c r="HP91" i="15"/>
  <c r="FM91" i="15"/>
  <c r="EK91" i="15"/>
  <c r="GW91" i="15"/>
  <c r="FE91" i="15"/>
  <c r="HQ91" i="15"/>
  <c r="ES91" i="15"/>
  <c r="EL91" i="15"/>
  <c r="FB91" i="15"/>
  <c r="FR91" i="15"/>
  <c r="GH91" i="15"/>
  <c r="GX91" i="15"/>
  <c r="HN91" i="15"/>
  <c r="EI91" i="15"/>
  <c r="EY91" i="15"/>
  <c r="FO91" i="15"/>
  <c r="GE91" i="15"/>
  <c r="GU91" i="15"/>
  <c r="HK91" i="15"/>
  <c r="EB91" i="15"/>
  <c r="ER91" i="15"/>
  <c r="FH91" i="15"/>
  <c r="FX91" i="15"/>
  <c r="GN91" i="15"/>
  <c r="HD91" i="15"/>
  <c r="HT91" i="15"/>
  <c r="GC91" i="15"/>
  <c r="FA91" i="15"/>
  <c r="HM91" i="15"/>
  <c r="FU91" i="15"/>
  <c r="FY91" i="15"/>
  <c r="HE91" i="15"/>
  <c r="DZ91" i="15"/>
  <c r="EP91" i="15"/>
  <c r="FF91" i="15"/>
  <c r="FV91" i="15"/>
  <c r="GL91" i="15"/>
  <c r="HB91" i="15"/>
  <c r="HR91" i="15"/>
  <c r="EM91" i="15"/>
  <c r="FC91" i="15"/>
  <c r="FS91" i="15"/>
  <c r="GI91" i="15"/>
  <c r="GY91" i="15"/>
  <c r="HO91" i="15"/>
  <c r="EF91" i="15"/>
  <c r="EV91" i="15"/>
  <c r="FL91" i="15"/>
  <c r="GB91" i="15"/>
  <c r="GR91" i="15"/>
  <c r="HH91" i="15"/>
  <c r="EG91" i="15"/>
  <c r="GS91" i="15"/>
  <c r="FQ91" i="15"/>
  <c r="DY91" i="15"/>
  <c r="GK91" i="15"/>
  <c r="EC91" i="15"/>
  <c r="FI91" i="15"/>
  <c r="ED91" i="15"/>
  <c r="ET91" i="15"/>
  <c r="FJ91" i="15"/>
  <c r="FZ91" i="15"/>
  <c r="GP91" i="15"/>
  <c r="HF91" i="15"/>
  <c r="EA91" i="15"/>
  <c r="EQ91" i="15"/>
  <c r="FG91" i="15"/>
  <c r="FW91" i="15"/>
  <c r="GM91" i="15"/>
  <c r="HC91" i="15"/>
  <c r="HS91" i="15"/>
  <c r="EJ91" i="15"/>
  <c r="EZ91" i="15"/>
  <c r="FP91" i="15"/>
  <c r="GF91" i="15"/>
  <c r="GV91" i="15"/>
  <c r="HL91" i="15"/>
  <c r="EW91" i="15"/>
  <c r="HI91" i="15"/>
  <c r="GG91" i="15"/>
  <c r="EO91" i="15"/>
  <c r="HA91" i="15"/>
  <c r="GO91" i="15"/>
  <c r="P91" i="15"/>
  <c r="AW93" i="14"/>
  <c r="CQ93" i="14"/>
  <c r="Y93" i="14"/>
  <c r="CM93" i="14"/>
  <c r="AN93" i="14"/>
  <c r="CT93" i="14"/>
  <c r="Z93" i="14"/>
  <c r="DR93" i="14"/>
  <c r="BD93" i="14"/>
  <c r="BO93" i="14"/>
  <c r="BW93" i="14"/>
  <c r="W93" i="14"/>
  <c r="CY93" i="14"/>
  <c r="CG93" i="14"/>
  <c r="BG93" i="14"/>
  <c r="CK93" i="14"/>
  <c r="AM93" i="14"/>
  <c r="BX93" i="14"/>
  <c r="AG93" i="14"/>
  <c r="AB93" i="14"/>
  <c r="AI93" i="14"/>
  <c r="CA93" i="14"/>
  <c r="CV93" i="14"/>
  <c r="BB93" i="14"/>
  <c r="BN93" i="14"/>
  <c r="X93" i="14"/>
  <c r="AS93" i="14"/>
  <c r="AU93" i="14"/>
  <c r="CF93" i="14"/>
  <c r="DS93" i="14"/>
  <c r="CZ93" i="14"/>
  <c r="DK93" i="14"/>
  <c r="DF93" i="14"/>
  <c r="BU93" i="14"/>
  <c r="AK93" i="14"/>
  <c r="DL93" i="14"/>
  <c r="DQ93" i="14"/>
  <c r="CE93" i="14"/>
  <c r="CP93" i="14"/>
  <c r="CD93" i="14"/>
  <c r="DB93" i="14"/>
  <c r="AR93" i="14"/>
  <c r="CJ93" i="14"/>
  <c r="DA93" i="14"/>
  <c r="CX93" i="14"/>
  <c r="DP93" i="14"/>
  <c r="CB93" i="14"/>
  <c r="CL93" i="14"/>
  <c r="AX93" i="14"/>
  <c r="BI93" i="14"/>
  <c r="DG93" i="14"/>
  <c r="CI93" i="14"/>
  <c r="BH93" i="14"/>
  <c r="DE93" i="14"/>
  <c r="AJ93" i="14"/>
  <c r="BQ93" i="14"/>
  <c r="AZ93" i="14"/>
  <c r="CU93" i="14"/>
  <c r="BJ93" i="14"/>
  <c r="DM93" i="14"/>
  <c r="AT93" i="14"/>
  <c r="DD93" i="14"/>
  <c r="AP93" i="14"/>
  <c r="CS93" i="14"/>
  <c r="AF93" i="14"/>
  <c r="BM93" i="14"/>
  <c r="BL93" i="14"/>
  <c r="CW93" i="14"/>
  <c r="BK93" i="14"/>
  <c r="BE93" i="14"/>
  <c r="DC93" i="14"/>
  <c r="DI93" i="14"/>
  <c r="AE93" i="14"/>
  <c r="BY93" i="14"/>
  <c r="CO93" i="14"/>
  <c r="DO93" i="14"/>
  <c r="AL93" i="14"/>
  <c r="CH93" i="14"/>
  <c r="DH93" i="14"/>
  <c r="CN93" i="14"/>
  <c r="AH93" i="14"/>
  <c r="AO93" i="14"/>
  <c r="BC93" i="14"/>
  <c r="BF93" i="14"/>
  <c r="DJ93" i="14"/>
  <c r="AY93" i="14"/>
  <c r="BS93" i="14"/>
  <c r="AC93" i="14"/>
  <c r="BT93" i="14"/>
  <c r="CC93" i="14"/>
  <c r="AA93" i="14"/>
  <c r="AD93" i="14"/>
  <c r="AQ93" i="14"/>
  <c r="BZ93" i="14"/>
  <c r="DN93" i="14"/>
  <c r="BR93" i="14"/>
  <c r="BA93" i="14"/>
  <c r="AV93" i="14"/>
  <c r="CR93" i="14"/>
  <c r="BP93" i="14"/>
  <c r="BV93" i="14"/>
  <c r="L12" i="7"/>
  <c r="M12" i="7" s="1"/>
  <c r="S12" i="7"/>
  <c r="F12" i="7"/>
  <c r="E12" i="7"/>
  <c r="Q12" i="7"/>
  <c r="P12" i="7"/>
  <c r="T12" i="7"/>
  <c r="R12" i="7"/>
  <c r="U12" i="7"/>
  <c r="R74" i="7"/>
  <c r="S74" i="7"/>
  <c r="F74" i="7"/>
  <c r="Q74" i="7"/>
  <c r="P74" i="7"/>
  <c r="U74" i="7"/>
  <c r="T74" i="7"/>
  <c r="E68" i="7"/>
  <c r="Q68" i="7"/>
  <c r="P68" i="7"/>
  <c r="L68" i="7"/>
  <c r="M68" i="7" s="1"/>
  <c r="U68" i="7"/>
  <c r="T68" i="7"/>
  <c r="F68" i="7"/>
  <c r="R68" i="7"/>
  <c r="S68" i="7"/>
  <c r="U18" i="7"/>
  <c r="T18" i="7"/>
  <c r="F18" i="7"/>
  <c r="L18" i="7"/>
  <c r="M18" i="7" s="1"/>
  <c r="R18" i="7"/>
  <c r="S18" i="7"/>
  <c r="Q18" i="7"/>
  <c r="P18" i="7"/>
  <c r="E18" i="7"/>
  <c r="S34" i="7"/>
  <c r="Q34" i="7"/>
  <c r="P34" i="7"/>
  <c r="F34" i="7"/>
  <c r="L34" i="7"/>
  <c r="M34" i="7" s="1"/>
  <c r="U34" i="7"/>
  <c r="T34" i="7"/>
  <c r="R34" i="7"/>
  <c r="E34" i="7"/>
  <c r="R50" i="7"/>
  <c r="L50" i="7"/>
  <c r="M50" i="7" s="1"/>
  <c r="F50" i="7"/>
  <c r="S50" i="7"/>
  <c r="Q50" i="7"/>
  <c r="P50" i="7"/>
  <c r="E50" i="7"/>
  <c r="U50" i="7"/>
  <c r="T50" i="7"/>
  <c r="L66" i="7"/>
  <c r="M66" i="7" s="1"/>
  <c r="U66" i="7"/>
  <c r="T66" i="7"/>
  <c r="R66" i="7"/>
  <c r="S66" i="7"/>
  <c r="F66" i="7"/>
  <c r="E66" i="7"/>
  <c r="Q66" i="7"/>
  <c r="P66" i="7"/>
  <c r="L82" i="7"/>
  <c r="M82" i="7" s="1"/>
  <c r="Q82" i="7"/>
  <c r="P82" i="7"/>
  <c r="F82" i="7"/>
  <c r="U82" i="7"/>
  <c r="T82" i="7"/>
  <c r="R82" i="7"/>
  <c r="E82" i="7"/>
  <c r="S82" i="7"/>
  <c r="L98" i="7"/>
  <c r="M98" i="7" s="1"/>
  <c r="S98" i="7"/>
  <c r="F98" i="7"/>
  <c r="Q98" i="7"/>
  <c r="P98" i="7"/>
  <c r="U98" i="7"/>
  <c r="T98" i="7"/>
  <c r="E98" i="7"/>
  <c r="R98" i="7"/>
  <c r="L80" i="7"/>
  <c r="M80" i="7" s="1"/>
  <c r="S80" i="7"/>
  <c r="E80" i="7"/>
  <c r="Q80" i="7"/>
  <c r="P80" i="7"/>
  <c r="U80" i="7"/>
  <c r="T80" i="7"/>
  <c r="F80" i="7"/>
  <c r="R80" i="7"/>
  <c r="U16" i="7"/>
  <c r="T16" i="7"/>
  <c r="F16" i="7"/>
  <c r="L16" i="7"/>
  <c r="M16" i="7" s="1"/>
  <c r="R16" i="7"/>
  <c r="E16" i="7"/>
  <c r="S16" i="7"/>
  <c r="Q16" i="7"/>
  <c r="P16" i="7"/>
  <c r="U60" i="7"/>
  <c r="T60" i="7"/>
  <c r="R60" i="7"/>
  <c r="F60" i="7"/>
  <c r="L60" i="7"/>
  <c r="M60" i="7" s="1"/>
  <c r="E60" i="7"/>
  <c r="S60" i="7"/>
  <c r="Q60" i="7"/>
  <c r="P60" i="7"/>
  <c r="R95" i="15"/>
  <c r="EE95" i="15"/>
  <c r="EU95" i="15"/>
  <c r="FK95" i="15"/>
  <c r="GA95" i="15"/>
  <c r="GQ95" i="15"/>
  <c r="HG95" i="15"/>
  <c r="DX95" i="15"/>
  <c r="EN95" i="15"/>
  <c r="FD95" i="15"/>
  <c r="FT95" i="15"/>
  <c r="GJ95" i="15"/>
  <c r="GZ95" i="15"/>
  <c r="HP95" i="15"/>
  <c r="EG95" i="15"/>
  <c r="EW95" i="15"/>
  <c r="FM95" i="15"/>
  <c r="GC95" i="15"/>
  <c r="GS95" i="15"/>
  <c r="HI95" i="15"/>
  <c r="EP95" i="15"/>
  <c r="HB95" i="15"/>
  <c r="FJ95" i="15"/>
  <c r="EH95" i="15"/>
  <c r="GT95" i="15"/>
  <c r="FR95" i="15"/>
  <c r="P95" i="15"/>
  <c r="EM95" i="15"/>
  <c r="FC95" i="15"/>
  <c r="FS95" i="15"/>
  <c r="GI95" i="15"/>
  <c r="GY95" i="15"/>
  <c r="HO95" i="15"/>
  <c r="EF95" i="15"/>
  <c r="EV95" i="15"/>
  <c r="FL95" i="15"/>
  <c r="GB95" i="15"/>
  <c r="GR95" i="15"/>
  <c r="HH95" i="15"/>
  <c r="DY95" i="15"/>
  <c r="EO95" i="15"/>
  <c r="FE95" i="15"/>
  <c r="FU95" i="15"/>
  <c r="GK95" i="15"/>
  <c r="HA95" i="15"/>
  <c r="HQ95" i="15"/>
  <c r="FV95" i="15"/>
  <c r="ED95" i="15"/>
  <c r="GP95" i="15"/>
  <c r="FN95" i="15"/>
  <c r="FB95" i="15"/>
  <c r="GX95" i="15"/>
  <c r="EA95" i="15"/>
  <c r="FG95" i="15"/>
  <c r="GM95" i="15"/>
  <c r="HS95" i="15"/>
  <c r="EZ95" i="15"/>
  <c r="GF95" i="15"/>
  <c r="HL95" i="15"/>
  <c r="ES95" i="15"/>
  <c r="FY95" i="15"/>
  <c r="HE95" i="15"/>
  <c r="GL95" i="15"/>
  <c r="HF95" i="15"/>
  <c r="HN95" i="15"/>
  <c r="EI95" i="15"/>
  <c r="FO95" i="15"/>
  <c r="GU95" i="15"/>
  <c r="EB95" i="15"/>
  <c r="FH95" i="15"/>
  <c r="GN95" i="15"/>
  <c r="HT95" i="15"/>
  <c r="FA95" i="15"/>
  <c r="GG95" i="15"/>
  <c r="HM95" i="15"/>
  <c r="HR95" i="15"/>
  <c r="EX95" i="15"/>
  <c r="GH95" i="15"/>
  <c r="EQ95" i="15"/>
  <c r="FW95" i="15"/>
  <c r="HC95" i="15"/>
  <c r="EJ95" i="15"/>
  <c r="FP95" i="15"/>
  <c r="GV95" i="15"/>
  <c r="EC95" i="15"/>
  <c r="FI95" i="15"/>
  <c r="GO95" i="15"/>
  <c r="DZ95" i="15"/>
  <c r="ET95" i="15"/>
  <c r="GD95" i="15"/>
  <c r="EL95" i="15"/>
  <c r="EY95" i="15"/>
  <c r="GE95" i="15"/>
  <c r="HK95" i="15"/>
  <c r="ER95" i="15"/>
  <c r="FX95" i="15"/>
  <c r="HD95" i="15"/>
  <c r="EK95" i="15"/>
  <c r="FQ95" i="15"/>
  <c r="GW95" i="15"/>
  <c r="FF95" i="15"/>
  <c r="FZ95" i="15"/>
  <c r="HJ95" i="15"/>
  <c r="EP12" i="14"/>
  <c r="AT12" i="14"/>
  <c r="FF21" i="14"/>
  <c r="EM21" i="14"/>
  <c r="GO21" i="14"/>
  <c r="EC21" i="14"/>
  <c r="DW21" i="14"/>
  <c r="ET21" i="14"/>
  <c r="HF21" i="14"/>
  <c r="FW21" i="14"/>
  <c r="FE21" i="14"/>
  <c r="GF21" i="14"/>
  <c r="GJ21" i="14"/>
  <c r="EH21" i="14"/>
  <c r="GT21" i="14"/>
  <c r="FK21" i="14"/>
  <c r="EG21" i="14"/>
  <c r="FH21" i="14"/>
  <c r="EN21" i="14"/>
  <c r="HH21" i="14"/>
  <c r="FR21" i="14"/>
  <c r="EI21" i="14"/>
  <c r="GU21" i="14"/>
  <c r="HA21" i="14"/>
  <c r="EK21" i="14"/>
  <c r="FY21" i="14"/>
  <c r="FX21" i="14"/>
  <c r="EP21" i="14"/>
  <c r="ER21" i="14"/>
  <c r="DZ21" i="14"/>
  <c r="GY21" i="14"/>
  <c r="HD21" i="14"/>
  <c r="FJ21" i="14"/>
  <c r="EA21" i="14"/>
  <c r="GM21" i="14"/>
  <c r="GK21" i="14"/>
  <c r="HL21" i="14"/>
  <c r="ES21" i="14"/>
  <c r="EX21" i="14"/>
  <c r="HJ21" i="14"/>
  <c r="GA21" i="14"/>
  <c r="FM21" i="14"/>
  <c r="GN21" i="14"/>
  <c r="GZ21" i="14"/>
  <c r="DV21" i="14"/>
  <c r="GH21" i="14"/>
  <c r="EY21" i="14"/>
  <c r="HK21" i="14"/>
  <c r="EJ21" i="14"/>
  <c r="GW21" i="14"/>
  <c r="EF21" i="14"/>
  <c r="EW21" i="14"/>
  <c r="HO21" i="14"/>
  <c r="FA21" i="14"/>
  <c r="GC21" i="14"/>
  <c r="N21" i="14"/>
  <c r="FZ21" i="14"/>
  <c r="EQ21" i="14"/>
  <c r="HC21" i="14"/>
  <c r="DT21" i="14"/>
  <c r="FQ21" i="14"/>
  <c r="HE21" i="14"/>
  <c r="FN21" i="14"/>
  <c r="EE21" i="14"/>
  <c r="GQ21" i="14"/>
  <c r="GS21" i="14"/>
  <c r="DU21" i="14"/>
  <c r="FI21" i="14"/>
  <c r="EL21" i="14"/>
  <c r="GX21" i="14"/>
  <c r="FO21" i="14"/>
  <c r="EO21" i="14"/>
  <c r="FP21" i="14"/>
  <c r="FD21" i="14"/>
  <c r="FL21" i="14"/>
  <c r="FS21" i="14"/>
  <c r="GR21" i="14"/>
  <c r="FC21" i="14"/>
  <c r="FV21" i="14"/>
  <c r="HI21" i="14"/>
  <c r="GI21" i="14"/>
  <c r="ED21" i="14"/>
  <c r="GP21" i="14"/>
  <c r="FG21" i="14"/>
  <c r="DY21" i="14"/>
  <c r="EZ21" i="14"/>
  <c r="DX21" i="14"/>
  <c r="EV21" i="14"/>
  <c r="GD21" i="14"/>
  <c r="EU21" i="14"/>
  <c r="HG21" i="14"/>
  <c r="EB21" i="14"/>
  <c r="GG21" i="14"/>
  <c r="GB21" i="14"/>
  <c r="FB21" i="14"/>
  <c r="HN21" i="14"/>
  <c r="GE21" i="14"/>
  <c r="FU21" i="14"/>
  <c r="GV21" i="14"/>
  <c r="HP21" i="14"/>
  <c r="FT21" i="14"/>
  <c r="HB21" i="14"/>
  <c r="HM21" i="14"/>
  <c r="GL21" i="14"/>
  <c r="L21" i="14"/>
  <c r="GP61" i="14"/>
  <c r="L61" i="14"/>
  <c r="FQ61" i="14"/>
  <c r="EH61" i="14"/>
  <c r="GT61" i="14"/>
  <c r="GY61" i="14"/>
  <c r="EA61" i="14"/>
  <c r="FP61" i="14"/>
  <c r="EO61" i="14"/>
  <c r="HA61" i="14"/>
  <c r="FR61" i="14"/>
  <c r="EU61" i="14"/>
  <c r="FT61" i="14"/>
  <c r="GU61" i="14"/>
  <c r="EC61" i="14"/>
  <c r="GO61" i="14"/>
  <c r="FF61" i="14"/>
  <c r="DW61" i="14"/>
  <c r="EV61" i="14"/>
  <c r="FW61" i="14"/>
  <c r="EZ61" i="14"/>
  <c r="DX61" i="14"/>
  <c r="GS61" i="14"/>
  <c r="GE61" i="14"/>
  <c r="FZ61" i="14"/>
  <c r="EJ61" i="14"/>
  <c r="HP61" i="14"/>
  <c r="DU61" i="14"/>
  <c r="GG61" i="14"/>
  <c r="EX61" i="14"/>
  <c r="HJ61" i="14"/>
  <c r="EF61" i="14"/>
  <c r="FG61" i="14"/>
  <c r="HD61" i="14"/>
  <c r="FE61" i="14"/>
  <c r="DV61" i="14"/>
  <c r="GH61" i="14"/>
  <c r="GA61" i="14"/>
  <c r="GZ61" i="14"/>
  <c r="FH61" i="14"/>
  <c r="ES61" i="14"/>
  <c r="HE61" i="14"/>
  <c r="FV61" i="14"/>
  <c r="FC61" i="14"/>
  <c r="GB61" i="14"/>
  <c r="HC61" i="14"/>
  <c r="GC61" i="14"/>
  <c r="EY61" i="14"/>
  <c r="FJ61" i="14"/>
  <c r="GF61" i="14"/>
  <c r="FK61" i="14"/>
  <c r="ED61" i="14"/>
  <c r="FM61" i="14"/>
  <c r="EK61" i="14"/>
  <c r="GW61" i="14"/>
  <c r="FN61" i="14"/>
  <c r="EM61" i="14"/>
  <c r="FL61" i="14"/>
  <c r="GM61" i="14"/>
  <c r="HL61" i="14"/>
  <c r="FU61" i="14"/>
  <c r="EL61" i="14"/>
  <c r="GX61" i="14"/>
  <c r="HG61" i="14"/>
  <c r="EI61" i="14"/>
  <c r="GV61" i="14"/>
  <c r="FI61" i="14"/>
  <c r="DZ61" i="14"/>
  <c r="GL61" i="14"/>
  <c r="GI61" i="14"/>
  <c r="HH61" i="14"/>
  <c r="GN61" i="14"/>
  <c r="ET61" i="14"/>
  <c r="FX61" i="14"/>
  <c r="EE61" i="14"/>
  <c r="EW61" i="14"/>
  <c r="GJ61" i="14"/>
  <c r="N61" i="14"/>
  <c r="FA61" i="14"/>
  <c r="HM61" i="14"/>
  <c r="GD61" i="14"/>
  <c r="FS61" i="14"/>
  <c r="GR61" i="14"/>
  <c r="EB61" i="14"/>
  <c r="DY61" i="14"/>
  <c r="GK61" i="14"/>
  <c r="FB61" i="14"/>
  <c r="HN61" i="14"/>
  <c r="EN61" i="14"/>
  <c r="FO61" i="14"/>
  <c r="DT61" i="14"/>
  <c r="FY61" i="14"/>
  <c r="EP61" i="14"/>
  <c r="HB61" i="14"/>
  <c r="HO61" i="14"/>
  <c r="EQ61" i="14"/>
  <c r="ER61" i="14"/>
  <c r="HF61" i="14"/>
  <c r="EG61" i="14"/>
  <c r="FD61" i="14"/>
  <c r="HI61" i="14"/>
  <c r="HK61" i="14"/>
  <c r="GQ61" i="14"/>
  <c r="EJ89" i="14"/>
  <c r="FK89" i="14"/>
  <c r="DZ89" i="14"/>
  <c r="HF89" i="14"/>
  <c r="EO89" i="14"/>
  <c r="FD89" i="14"/>
  <c r="HA89" i="14"/>
  <c r="FR89" i="14"/>
  <c r="EQ89" i="14"/>
  <c r="EC89" i="14"/>
  <c r="EE89" i="14"/>
  <c r="EV89" i="14"/>
  <c r="GC89" i="14"/>
  <c r="GZ89" i="14"/>
  <c r="ET89" i="14"/>
  <c r="DX89" i="14"/>
  <c r="DW89" i="14"/>
  <c r="GU89" i="14"/>
  <c r="GH89" i="14"/>
  <c r="GS89" i="14"/>
  <c r="EN89" i="14"/>
  <c r="GA89" i="14"/>
  <c r="EZ89" i="14"/>
  <c r="EA89" i="14"/>
  <c r="EL89" i="14"/>
  <c r="EW89" i="14"/>
  <c r="N89" i="14"/>
  <c r="FQ89" i="14"/>
  <c r="EH89" i="14"/>
  <c r="GT89" i="14"/>
  <c r="GJ89" i="14"/>
  <c r="EM89" i="14"/>
  <c r="HK89" i="14"/>
  <c r="GP89" i="14"/>
  <c r="HE89" i="14"/>
  <c r="DY89" i="14"/>
  <c r="FL89" i="14"/>
  <c r="HC89" i="14"/>
  <c r="GV89" i="14"/>
  <c r="GQ89" i="14"/>
  <c r="FI89" i="14"/>
  <c r="HO89" i="14"/>
  <c r="GN89" i="14"/>
  <c r="FO89" i="14"/>
  <c r="FJ89" i="14"/>
  <c r="FY89" i="14"/>
  <c r="HP89" i="14"/>
  <c r="EU89" i="14"/>
  <c r="DT89" i="14"/>
  <c r="GX89" i="14"/>
  <c r="HI89" i="14"/>
  <c r="DU89" i="14"/>
  <c r="GG89" i="14"/>
  <c r="EX89" i="14"/>
  <c r="HJ89" i="14"/>
  <c r="GL89" i="14"/>
  <c r="FW89" i="14"/>
  <c r="FP89" i="14"/>
  <c r="FT89" i="14"/>
  <c r="GI89" i="14"/>
  <c r="FH89" i="14"/>
  <c r="EI89" i="14"/>
  <c r="EP89" i="14"/>
  <c r="FE89" i="14"/>
  <c r="HH89" i="14"/>
  <c r="HL89" i="14"/>
  <c r="GM89" i="14"/>
  <c r="FZ89" i="14"/>
  <c r="GO89" i="14"/>
  <c r="EK89" i="14"/>
  <c r="GW89" i="14"/>
  <c r="FN89" i="14"/>
  <c r="GY89" i="14"/>
  <c r="HB89" i="14"/>
  <c r="GF89" i="14"/>
  <c r="HM89" i="14"/>
  <c r="FS89" i="14"/>
  <c r="GE89" i="14"/>
  <c r="FB89" i="14"/>
  <c r="ES89" i="14"/>
  <c r="EF89" i="14"/>
  <c r="DV89" i="14"/>
  <c r="FG89" i="14"/>
  <c r="GD89" i="14"/>
  <c r="HD89" i="14"/>
  <c r="EY89" i="14"/>
  <c r="ED89" i="14"/>
  <c r="FC89" i="14"/>
  <c r="EG89" i="14"/>
  <c r="FF89" i="14"/>
  <c r="GR89" i="14"/>
  <c r="FX89" i="14"/>
  <c r="HN89" i="14"/>
  <c r="GK89" i="14"/>
  <c r="L89" i="14"/>
  <c r="EB89" i="14"/>
  <c r="HG89" i="14"/>
  <c r="FU89" i="14"/>
  <c r="FA89" i="14"/>
  <c r="GB89" i="14"/>
  <c r="ER89" i="14"/>
  <c r="FV89" i="14"/>
  <c r="FM89" i="14"/>
  <c r="R88" i="15"/>
  <c r="EG88" i="15"/>
  <c r="FA88" i="15"/>
  <c r="FY88" i="15"/>
  <c r="GS88" i="15"/>
  <c r="HM88" i="15"/>
  <c r="EP88" i="15"/>
  <c r="FJ88" i="15"/>
  <c r="GD88" i="15"/>
  <c r="HB88" i="15"/>
  <c r="EA88" i="15"/>
  <c r="EU88" i="15"/>
  <c r="FS88" i="15"/>
  <c r="GM88" i="15"/>
  <c r="HG88" i="15"/>
  <c r="FL88" i="15"/>
  <c r="EZ88" i="15"/>
  <c r="DX88" i="15"/>
  <c r="HP88" i="15"/>
  <c r="GN88" i="15"/>
  <c r="EK88" i="15"/>
  <c r="FI88" i="15"/>
  <c r="GC88" i="15"/>
  <c r="GW88" i="15"/>
  <c r="DZ88" i="15"/>
  <c r="ET88" i="15"/>
  <c r="FN88" i="15"/>
  <c r="GL88" i="15"/>
  <c r="HF88" i="15"/>
  <c r="EE88" i="15"/>
  <c r="FC88" i="15"/>
  <c r="FW88" i="15"/>
  <c r="GQ88" i="15"/>
  <c r="HO88" i="15"/>
  <c r="GB88" i="15"/>
  <c r="FP88" i="15"/>
  <c r="FD88" i="15"/>
  <c r="FH88" i="15"/>
  <c r="ER88" i="15"/>
  <c r="ES88" i="15"/>
  <c r="FM88" i="15"/>
  <c r="GG88" i="15"/>
  <c r="HE88" i="15"/>
  <c r="ED88" i="15"/>
  <c r="EX88" i="15"/>
  <c r="FV88" i="15"/>
  <c r="GP88" i="15"/>
  <c r="HJ88" i="15"/>
  <c r="EM88" i="15"/>
  <c r="FG88" i="15"/>
  <c r="GA88" i="15"/>
  <c r="GY88" i="15"/>
  <c r="HS88" i="15"/>
  <c r="GR88" i="15"/>
  <c r="GV88" i="15"/>
  <c r="FT88" i="15"/>
  <c r="HT88" i="15"/>
  <c r="EC88" i="15"/>
  <c r="EW88" i="15"/>
  <c r="FQ88" i="15"/>
  <c r="GO88" i="15"/>
  <c r="HI88" i="15"/>
  <c r="EH88" i="15"/>
  <c r="FF88" i="15"/>
  <c r="FZ88" i="15"/>
  <c r="GT88" i="15"/>
  <c r="HR88" i="15"/>
  <c r="EQ88" i="15"/>
  <c r="FK88" i="15"/>
  <c r="GI88" i="15"/>
  <c r="HC88" i="15"/>
  <c r="EF88" i="15"/>
  <c r="EJ88" i="15"/>
  <c r="HL88" i="15"/>
  <c r="GJ88" i="15"/>
  <c r="EB88" i="15"/>
  <c r="DY88" i="15"/>
  <c r="GK88" i="15"/>
  <c r="FB88" i="15"/>
  <c r="HN88" i="15"/>
  <c r="GE88" i="15"/>
  <c r="HH88" i="15"/>
  <c r="FX88" i="15"/>
  <c r="EO88" i="15"/>
  <c r="HA88" i="15"/>
  <c r="FR88" i="15"/>
  <c r="EI88" i="15"/>
  <c r="GU88" i="15"/>
  <c r="GF88" i="15"/>
  <c r="HD88" i="15"/>
  <c r="FE88" i="15"/>
  <c r="HQ88" i="15"/>
  <c r="GH88" i="15"/>
  <c r="EY88" i="15"/>
  <c r="HK88" i="15"/>
  <c r="EN88" i="15"/>
  <c r="P88" i="15"/>
  <c r="FU88" i="15"/>
  <c r="EL88" i="15"/>
  <c r="GX88" i="15"/>
  <c r="FO88" i="15"/>
  <c r="EV88" i="15"/>
  <c r="GZ88" i="15"/>
  <c r="AW5" i="15"/>
  <c r="ES5" i="15"/>
  <c r="EV11" i="15"/>
  <c r="AZ11" i="15"/>
  <c r="AQ6" i="15"/>
  <c r="EO6" i="15"/>
  <c r="EX8" i="15"/>
  <c r="BB8" i="15"/>
  <c r="AN10" i="15"/>
  <c r="EL10" i="15"/>
  <c r="AK9" i="15"/>
  <c r="EI9" i="15"/>
  <c r="EV4" i="14"/>
  <c r="AZ4" i="14"/>
  <c r="E20" i="7"/>
  <c r="R20" i="7"/>
  <c r="S20" i="7"/>
  <c r="L20" i="7"/>
  <c r="M20" i="7" s="1"/>
  <c r="Q20" i="7"/>
  <c r="P20" i="7"/>
  <c r="U20" i="7"/>
  <c r="T20" i="7"/>
  <c r="F20" i="7"/>
  <c r="E62" i="7"/>
  <c r="L62" i="7"/>
  <c r="M62" i="7" s="1"/>
  <c r="L94" i="7"/>
  <c r="M94" i="7" s="1"/>
  <c r="E94" i="7"/>
  <c r="L76" i="7"/>
  <c r="M76" i="7" s="1"/>
  <c r="Q76" i="7"/>
  <c r="P76" i="7"/>
  <c r="F76" i="7"/>
  <c r="U76" i="7"/>
  <c r="T76" i="7"/>
  <c r="E76" i="7"/>
  <c r="R76" i="7"/>
  <c r="S76" i="7"/>
  <c r="F94" i="7"/>
  <c r="Q94" i="7"/>
  <c r="P94" i="7"/>
  <c r="U94" i="7"/>
  <c r="T94" i="7"/>
  <c r="R94" i="7"/>
  <c r="S94" i="7"/>
  <c r="R42" i="7"/>
  <c r="S42" i="7"/>
  <c r="Q42" i="7"/>
  <c r="P42" i="7"/>
  <c r="U42" i="7"/>
  <c r="T42" i="7"/>
  <c r="F42" i="7"/>
  <c r="Q52" i="7"/>
  <c r="P52" i="7"/>
  <c r="U52" i="7"/>
  <c r="T52" i="7"/>
  <c r="R52" i="7"/>
  <c r="E52" i="7"/>
  <c r="F52" i="7"/>
  <c r="L52" i="7"/>
  <c r="M52" i="7" s="1"/>
  <c r="S52" i="7"/>
  <c r="F6" i="7"/>
  <c r="S6" i="7"/>
  <c r="E6" i="7"/>
  <c r="T6" i="7"/>
  <c r="Q6" i="7"/>
  <c r="R6" i="7"/>
  <c r="P6" i="7"/>
  <c r="U6" i="7"/>
  <c r="B104" i="7"/>
  <c r="L22" i="7"/>
  <c r="M22" i="7" s="1"/>
  <c r="U22" i="7"/>
  <c r="T22" i="7"/>
  <c r="E22" i="7"/>
  <c r="F22" i="7"/>
  <c r="R22" i="7"/>
  <c r="S22" i="7"/>
  <c r="Q22" i="7"/>
  <c r="P22" i="7"/>
  <c r="E38" i="7"/>
  <c r="U38" i="7"/>
  <c r="T38" i="7"/>
  <c r="F38" i="7"/>
  <c r="L38" i="7"/>
  <c r="M38" i="7" s="1"/>
  <c r="R38" i="7"/>
  <c r="S38" i="7"/>
  <c r="Q38" i="7"/>
  <c r="P38" i="7"/>
  <c r="E54" i="7"/>
  <c r="R54" i="7"/>
  <c r="L54" i="7"/>
  <c r="M54" i="7" s="1"/>
  <c r="S54" i="7"/>
  <c r="Q54" i="7"/>
  <c r="P54" i="7"/>
  <c r="U54" i="7"/>
  <c r="T54" i="7"/>
  <c r="F54" i="7"/>
  <c r="E70" i="7"/>
  <c r="S70" i="7"/>
  <c r="L70" i="7"/>
  <c r="M70" i="7" s="1"/>
  <c r="Q70" i="7"/>
  <c r="P70" i="7"/>
  <c r="F70" i="7"/>
  <c r="U70" i="7"/>
  <c r="T70" i="7"/>
  <c r="R70" i="7"/>
  <c r="U86" i="7"/>
  <c r="T86" i="7"/>
  <c r="R86" i="7"/>
  <c r="F86" i="7"/>
  <c r="E86" i="7"/>
  <c r="S86" i="7"/>
  <c r="L86" i="7"/>
  <c r="M86" i="7" s="1"/>
  <c r="Q86" i="7"/>
  <c r="P86" i="7"/>
  <c r="R102" i="7"/>
  <c r="F102" i="7"/>
  <c r="S102" i="7"/>
  <c r="E102" i="7"/>
  <c r="L102" i="7"/>
  <c r="M102" i="7" s="1"/>
  <c r="Q102" i="7"/>
  <c r="P102" i="7"/>
  <c r="U102" i="7"/>
  <c r="T102" i="7"/>
  <c r="S64" i="7"/>
  <c r="Q64" i="7"/>
  <c r="P64" i="7"/>
  <c r="E64" i="7"/>
  <c r="L64" i="7"/>
  <c r="M64" i="7" s="1"/>
  <c r="U64" i="7"/>
  <c r="T64" i="7"/>
  <c r="F64" i="7"/>
  <c r="R64" i="7"/>
  <c r="L4" i="19"/>
  <c r="M4" i="19" s="1"/>
  <c r="M5" i="19" s="1"/>
  <c r="L5" i="19" s="1"/>
  <c r="D5" i="19"/>
  <c r="P4" i="19"/>
  <c r="P5" i="19" s="1"/>
  <c r="U4" i="19"/>
  <c r="U5" i="19" s="1"/>
  <c r="Q4" i="19"/>
  <c r="Q5" i="19" s="1"/>
  <c r="S4" i="19"/>
  <c r="S5" i="19" s="1"/>
  <c r="E4" i="19"/>
  <c r="T4" i="19"/>
  <c r="T5" i="19" s="1"/>
  <c r="R4" i="19"/>
  <c r="R5" i="19" s="1"/>
  <c r="F4" i="19"/>
  <c r="L44" i="7"/>
  <c r="M44" i="7" s="1"/>
  <c r="R44" i="7"/>
  <c r="S44" i="7"/>
  <c r="Q44" i="7"/>
  <c r="P44" i="7"/>
  <c r="F44" i="7"/>
  <c r="E44" i="7"/>
  <c r="U44" i="7"/>
  <c r="T44" i="7"/>
  <c r="I7" i="25" a="1"/>
  <c r="I7" i="25" s="1"/>
  <c r="F7" i="25"/>
  <c r="H7" i="25" a="1"/>
  <c r="H7" i="25" s="1"/>
  <c r="G6" i="25"/>
  <c r="D16" i="23"/>
  <c r="C16" i="23"/>
  <c r="E16" i="23"/>
  <c r="R15" i="15"/>
  <c r="FF15" i="15"/>
  <c r="EE15" i="15"/>
  <c r="GQ15" i="15"/>
  <c r="FU15" i="15"/>
  <c r="GV15" i="15"/>
  <c r="HQ15" i="15"/>
  <c r="FJ15" i="15"/>
  <c r="EI15" i="15"/>
  <c r="GU15" i="15"/>
  <c r="GC15" i="15"/>
  <c r="HD15" i="15"/>
  <c r="EV15" i="15"/>
  <c r="DZ15" i="15"/>
  <c r="GL15" i="15"/>
  <c r="FK15" i="15"/>
  <c r="EF15" i="15"/>
  <c r="DY15" i="15"/>
  <c r="FI15" i="15"/>
  <c r="GR15" i="15"/>
  <c r="ED15" i="15"/>
  <c r="GP15" i="15"/>
  <c r="FO15" i="15"/>
  <c r="EJ15" i="15"/>
  <c r="EO15" i="15"/>
  <c r="FQ15" i="15"/>
  <c r="HR15" i="15"/>
  <c r="P15" i="15"/>
  <c r="GD15" i="15"/>
  <c r="FC15" i="15"/>
  <c r="DX15" i="15"/>
  <c r="HO15" i="15"/>
  <c r="ES15" i="15"/>
  <c r="HN15" i="15"/>
  <c r="FR15" i="15"/>
  <c r="EQ15" i="15"/>
  <c r="HC15" i="15"/>
  <c r="GS15" i="15"/>
  <c r="HP15" i="15"/>
  <c r="HH15" i="15"/>
  <c r="FX15" i="15"/>
  <c r="GE15" i="15"/>
  <c r="ET15" i="15"/>
  <c r="EG15" i="15"/>
  <c r="FP15" i="15"/>
  <c r="GA15" i="15"/>
  <c r="EP15" i="15"/>
  <c r="EH15" i="15"/>
  <c r="GT15" i="15"/>
  <c r="FS15" i="15"/>
  <c r="EN15" i="15"/>
  <c r="EZ15" i="15"/>
  <c r="FY15" i="15"/>
  <c r="FT15" i="15"/>
  <c r="GH15" i="15"/>
  <c r="FG15" i="15"/>
  <c r="EB15" i="15"/>
  <c r="HS15" i="15"/>
  <c r="FA15" i="15"/>
  <c r="FL15" i="15"/>
  <c r="GJ15" i="15"/>
  <c r="HI15" i="15"/>
  <c r="EY15" i="15"/>
  <c r="FD15" i="15"/>
  <c r="HA15" i="15"/>
  <c r="EU15" i="15"/>
  <c r="EX15" i="15"/>
  <c r="HJ15" i="15"/>
  <c r="GI15" i="15"/>
  <c r="FE15" i="15"/>
  <c r="GF15" i="15"/>
  <c r="HE15" i="15"/>
  <c r="EL15" i="15"/>
  <c r="GX15" i="15"/>
  <c r="FW15" i="15"/>
  <c r="ER15" i="15"/>
  <c r="FH15" i="15"/>
  <c r="GG15" i="15"/>
  <c r="GZ15" i="15"/>
  <c r="GW15" i="15"/>
  <c r="EW15" i="15"/>
  <c r="HF15" i="15"/>
  <c r="GO15" i="15"/>
  <c r="EK15" i="15"/>
  <c r="HB15" i="15"/>
  <c r="FN15" i="15"/>
  <c r="EM15" i="15"/>
  <c r="GY15" i="15"/>
  <c r="GK15" i="15"/>
  <c r="HL15" i="15"/>
  <c r="GB15" i="15"/>
  <c r="FB15" i="15"/>
  <c r="EA15" i="15"/>
  <c r="GM15" i="15"/>
  <c r="FM15" i="15"/>
  <c r="GN15" i="15"/>
  <c r="HM15" i="15"/>
  <c r="EC15" i="15"/>
  <c r="HK15" i="15"/>
  <c r="FZ15" i="15"/>
  <c r="HT15" i="15"/>
  <c r="HG15" i="15"/>
  <c r="FV15" i="15"/>
  <c r="N5" i="14"/>
  <c r="R5" i="14"/>
  <c r="Q5" i="14"/>
  <c r="EQ5" i="14"/>
  <c r="EM5" i="14"/>
  <c r="ER5" i="14"/>
  <c r="S5" i="14"/>
  <c r="O5" i="14"/>
  <c r="EO5" i="14"/>
  <c r="EP5" i="14"/>
  <c r="P5" i="14"/>
  <c r="T5" i="14"/>
  <c r="EN5" i="14"/>
  <c r="L5" i="14"/>
  <c r="ES5" i="14"/>
  <c r="EL5" i="14"/>
  <c r="EJ5" i="14"/>
  <c r="ET5" i="14"/>
  <c r="EK5" i="14"/>
  <c r="EU5" i="14"/>
  <c r="EH5" i="14"/>
  <c r="EW5" i="14"/>
  <c r="EZ5" i="14"/>
  <c r="ED5" i="14"/>
  <c r="FD5" i="14"/>
  <c r="DY5" i="14"/>
  <c r="DV5" i="14"/>
  <c r="EV5" i="14"/>
  <c r="EI5" i="14"/>
  <c r="EX5" i="14"/>
  <c r="EF5" i="14"/>
  <c r="DZ5" i="14"/>
  <c r="DX5" i="14"/>
  <c r="FG5" i="14"/>
  <c r="EE5" i="14"/>
  <c r="FA5" i="14"/>
  <c r="EB5" i="14"/>
  <c r="EA5" i="14"/>
  <c r="FF5" i="14"/>
  <c r="DT5" i="14"/>
  <c r="FJ5" i="14"/>
  <c r="FP5" i="14"/>
  <c r="EG5" i="14"/>
  <c r="EY5" i="14"/>
  <c r="FB5" i="14"/>
  <c r="EC5" i="14"/>
  <c r="FC5" i="14"/>
  <c r="FE5" i="14"/>
  <c r="FI5" i="14"/>
  <c r="FL5" i="14"/>
  <c r="FM5" i="14"/>
  <c r="DU5" i="14"/>
  <c r="FQ5" i="14"/>
  <c r="FU5" i="14"/>
  <c r="FV5" i="14"/>
  <c r="FX5" i="14"/>
  <c r="GB5" i="14"/>
  <c r="GD5" i="14"/>
  <c r="GF5" i="14"/>
  <c r="FO5" i="14"/>
  <c r="FZ5" i="14"/>
  <c r="FH5" i="14"/>
  <c r="FN5" i="14"/>
  <c r="FR5" i="14"/>
  <c r="FS5" i="14"/>
  <c r="FT5" i="14"/>
  <c r="FW5" i="14"/>
  <c r="GA5" i="14"/>
  <c r="GE5" i="14"/>
  <c r="DW5" i="14"/>
  <c r="FK5" i="14"/>
  <c r="FY5" i="14"/>
  <c r="GC5" i="14"/>
  <c r="GG5" i="14"/>
  <c r="GK5" i="14"/>
  <c r="GL5" i="14"/>
  <c r="GO5" i="14"/>
  <c r="GR5" i="14"/>
  <c r="GV5" i="14"/>
  <c r="GW5" i="14"/>
  <c r="GY5" i="14"/>
  <c r="HA5" i="14"/>
  <c r="HD5" i="14"/>
  <c r="HE5" i="14"/>
  <c r="HH5" i="14"/>
  <c r="HO5" i="14"/>
  <c r="GH5" i="14"/>
  <c r="GJ5" i="14"/>
  <c r="GM5" i="14"/>
  <c r="GN5" i="14"/>
  <c r="GP5" i="14"/>
  <c r="GQ5" i="14"/>
  <c r="GS5" i="14"/>
  <c r="HF5" i="14"/>
  <c r="GT5" i="14"/>
  <c r="GU5" i="14"/>
  <c r="GX5" i="14"/>
  <c r="GZ5" i="14"/>
  <c r="HB5" i="14"/>
  <c r="HC5" i="14"/>
  <c r="HI5" i="14"/>
  <c r="HL5" i="14"/>
  <c r="HP5" i="14"/>
  <c r="GI5" i="14"/>
  <c r="HG5" i="14"/>
  <c r="HJ5" i="14"/>
  <c r="HK5" i="14"/>
  <c r="HM5" i="14"/>
  <c r="HN5" i="14"/>
  <c r="R99" i="15"/>
  <c r="EE99" i="15"/>
  <c r="EU99" i="15"/>
  <c r="FK99" i="15"/>
  <c r="GA99" i="15"/>
  <c r="GQ99" i="15"/>
  <c r="HG99" i="15"/>
  <c r="DX99" i="15"/>
  <c r="EN99" i="15"/>
  <c r="FD99" i="15"/>
  <c r="FT99" i="15"/>
  <c r="GJ99" i="15"/>
  <c r="GZ99" i="15"/>
  <c r="HP99" i="15"/>
  <c r="EG99" i="15"/>
  <c r="EW99" i="15"/>
  <c r="FM99" i="15"/>
  <c r="GC99" i="15"/>
  <c r="GS99" i="15"/>
  <c r="HI99" i="15"/>
  <c r="FB99" i="15"/>
  <c r="HN99" i="15"/>
  <c r="FV99" i="15"/>
  <c r="ED99" i="15"/>
  <c r="GP99" i="15"/>
  <c r="EX99" i="15"/>
  <c r="P99" i="15"/>
  <c r="EI99" i="15"/>
  <c r="EY99" i="15"/>
  <c r="FO99" i="15"/>
  <c r="GE99" i="15"/>
  <c r="GU99" i="15"/>
  <c r="HK99" i="15"/>
  <c r="EB99" i="15"/>
  <c r="ER99" i="15"/>
  <c r="FH99" i="15"/>
  <c r="FX99" i="15"/>
  <c r="GN99" i="15"/>
  <c r="HD99" i="15"/>
  <c r="HT99" i="15"/>
  <c r="EK99" i="15"/>
  <c r="FA99" i="15"/>
  <c r="FQ99" i="15"/>
  <c r="GG99" i="15"/>
  <c r="GW99" i="15"/>
  <c r="HM99" i="15"/>
  <c r="FR99" i="15"/>
  <c r="DZ99" i="15"/>
  <c r="GL99" i="15"/>
  <c r="ET99" i="15"/>
  <c r="HF99" i="15"/>
  <c r="HJ99" i="15"/>
  <c r="EM99" i="15"/>
  <c r="FC99" i="15"/>
  <c r="FS99" i="15"/>
  <c r="GI99" i="15"/>
  <c r="GY99" i="15"/>
  <c r="HO99" i="15"/>
  <c r="EF99" i="15"/>
  <c r="EV99" i="15"/>
  <c r="FL99" i="15"/>
  <c r="GB99" i="15"/>
  <c r="GR99" i="15"/>
  <c r="HH99" i="15"/>
  <c r="DY99" i="15"/>
  <c r="EO99" i="15"/>
  <c r="FE99" i="15"/>
  <c r="FU99" i="15"/>
  <c r="GK99" i="15"/>
  <c r="HA99" i="15"/>
  <c r="HQ99" i="15"/>
  <c r="GH99" i="15"/>
  <c r="EP99" i="15"/>
  <c r="HB99" i="15"/>
  <c r="FJ99" i="15"/>
  <c r="EH99" i="15"/>
  <c r="FN99" i="15"/>
  <c r="EA99" i="15"/>
  <c r="EQ99" i="15"/>
  <c r="FG99" i="15"/>
  <c r="FW99" i="15"/>
  <c r="GM99" i="15"/>
  <c r="HC99" i="15"/>
  <c r="HS99" i="15"/>
  <c r="EJ99" i="15"/>
  <c r="EZ99" i="15"/>
  <c r="FP99" i="15"/>
  <c r="GF99" i="15"/>
  <c r="GV99" i="15"/>
  <c r="HL99" i="15"/>
  <c r="EC99" i="15"/>
  <c r="ES99" i="15"/>
  <c r="FI99" i="15"/>
  <c r="FY99" i="15"/>
  <c r="GO99" i="15"/>
  <c r="HE99" i="15"/>
  <c r="EL99" i="15"/>
  <c r="GX99" i="15"/>
  <c r="FF99" i="15"/>
  <c r="HR99" i="15"/>
  <c r="FZ99" i="15"/>
  <c r="GT99" i="15"/>
  <c r="GD99" i="15"/>
  <c r="FF88" i="14"/>
  <c r="DW88" i="14"/>
  <c r="GI88" i="14"/>
  <c r="EL88" i="14"/>
  <c r="EA88" i="14"/>
  <c r="HG88" i="14"/>
  <c r="EO88" i="14"/>
  <c r="FP88" i="14"/>
  <c r="GW88" i="14"/>
  <c r="GH88" i="14"/>
  <c r="FW88" i="14"/>
  <c r="GJ88" i="14"/>
  <c r="HI88" i="14"/>
  <c r="GG88" i="14"/>
  <c r="GP88" i="14"/>
  <c r="GR88" i="14"/>
  <c r="HM88" i="14"/>
  <c r="EQ88" i="14"/>
  <c r="FM88" i="14"/>
  <c r="HE88" i="14"/>
  <c r="GK88" i="14"/>
  <c r="FT88" i="14"/>
  <c r="HJ88" i="14"/>
  <c r="EK88" i="14"/>
  <c r="EG88" i="14"/>
  <c r="N88" i="14"/>
  <c r="FV88" i="14"/>
  <c r="EM88" i="14"/>
  <c r="GY88" i="14"/>
  <c r="FJ88" i="14"/>
  <c r="EU88" i="14"/>
  <c r="EN88" i="14"/>
  <c r="FU88" i="14"/>
  <c r="GV88" i="14"/>
  <c r="DV88" i="14"/>
  <c r="HF88" i="14"/>
  <c r="GQ88" i="14"/>
  <c r="HP88" i="14"/>
  <c r="ER88" i="14"/>
  <c r="GO88" i="14"/>
  <c r="EI88" i="14"/>
  <c r="FE88" i="14"/>
  <c r="FY88" i="14"/>
  <c r="GE88" i="14"/>
  <c r="EB88" i="14"/>
  <c r="FR88" i="14"/>
  <c r="HL88" i="14"/>
  <c r="GS88" i="14"/>
  <c r="GU88" i="14"/>
  <c r="HN88" i="14"/>
  <c r="DZ88" i="14"/>
  <c r="GL88" i="14"/>
  <c r="FC88" i="14"/>
  <c r="HO88" i="14"/>
  <c r="GD88" i="14"/>
  <c r="FO88" i="14"/>
  <c r="GB88" i="14"/>
  <c r="HA88" i="14"/>
  <c r="FA88" i="14"/>
  <c r="ET88" i="14"/>
  <c r="EE88" i="14"/>
  <c r="HK88" i="14"/>
  <c r="EW88" i="14"/>
  <c r="FX88" i="14"/>
  <c r="ES88" i="14"/>
  <c r="GA88" i="14"/>
  <c r="DT88" i="14"/>
  <c r="FB88" i="14"/>
  <c r="EF88" i="14"/>
  <c r="GN88" i="14"/>
  <c r="FG88" i="14"/>
  <c r="FZ88" i="14"/>
  <c r="DU88" i="14"/>
  <c r="DY88" i="14"/>
  <c r="FQ88" i="14"/>
  <c r="FH88" i="14"/>
  <c r="HB88" i="14"/>
  <c r="GM88" i="14"/>
  <c r="FN88" i="14"/>
  <c r="HD88" i="14"/>
  <c r="GT88" i="14"/>
  <c r="FK88" i="14"/>
  <c r="L88" i="14"/>
  <c r="FS88" i="14"/>
  <c r="HH88" i="14"/>
  <c r="EY88" i="14"/>
  <c r="EX88" i="14"/>
  <c r="GZ88" i="14"/>
  <c r="ED88" i="14"/>
  <c r="EV88" i="14"/>
  <c r="EJ88" i="14"/>
  <c r="FD88" i="14"/>
  <c r="DX88" i="14"/>
  <c r="EC88" i="14"/>
  <c r="EZ88" i="14"/>
  <c r="EP88" i="14"/>
  <c r="GX88" i="14"/>
  <c r="FI88" i="14"/>
  <c r="GC88" i="14"/>
  <c r="GF88" i="14"/>
  <c r="FL88" i="14"/>
  <c r="HC88" i="14"/>
  <c r="EH88" i="14"/>
  <c r="BE86" i="14"/>
  <c r="DQ86" i="14"/>
  <c r="DK86" i="14"/>
  <c r="CU86" i="14"/>
  <c r="AO86" i="14"/>
  <c r="CG86" i="14"/>
  <c r="BX86" i="14"/>
  <c r="BP86" i="14"/>
  <c r="BH86" i="14"/>
  <c r="AB86" i="14"/>
  <c r="CS86" i="14"/>
  <c r="CY86" i="14"/>
  <c r="AC86" i="14"/>
  <c r="AJ86" i="14"/>
  <c r="DI86" i="14"/>
  <c r="AM86" i="14"/>
  <c r="DH86" i="14"/>
  <c r="CM86" i="14"/>
  <c r="CL86" i="14"/>
  <c r="DM86" i="14"/>
  <c r="AS86" i="14"/>
  <c r="AR86" i="14"/>
  <c r="Z86" i="14"/>
  <c r="AU86" i="14"/>
  <c r="DD86" i="14"/>
  <c r="CH86" i="14"/>
  <c r="AZ86" i="14"/>
  <c r="BJ86" i="14"/>
  <c r="BB86" i="14"/>
  <c r="AT86" i="14"/>
  <c r="AA86" i="14"/>
  <c r="AI86" i="14"/>
  <c r="DN86" i="14"/>
  <c r="BT86" i="14"/>
  <c r="BN86" i="14"/>
  <c r="X86" i="14"/>
  <c r="DR86" i="14"/>
  <c r="BL86" i="14"/>
  <c r="CX86" i="14"/>
  <c r="AN86" i="14"/>
  <c r="DB86" i="14"/>
  <c r="AV86" i="14"/>
  <c r="CN86" i="14"/>
  <c r="BI86" i="14"/>
  <c r="Y86" i="14"/>
  <c r="BK86" i="14"/>
  <c r="CT86" i="14"/>
  <c r="DE86" i="14"/>
  <c r="CR86" i="14"/>
  <c r="BG86" i="14"/>
  <c r="CQ86" i="14"/>
  <c r="BR86" i="14"/>
  <c r="CP86" i="14"/>
  <c r="BU86" i="14"/>
  <c r="BQ86" i="14"/>
  <c r="BD86" i="14"/>
  <c r="CC86" i="14"/>
  <c r="AL86" i="14"/>
  <c r="AH86" i="14"/>
  <c r="DJ86" i="14"/>
  <c r="BM86" i="14"/>
  <c r="BZ86" i="14"/>
  <c r="BF86" i="14"/>
  <c r="AK86" i="14"/>
  <c r="AG86" i="14"/>
  <c r="AE86" i="14"/>
  <c r="AP86" i="14"/>
  <c r="DG86" i="14"/>
  <c r="CD86" i="14"/>
  <c r="AF86" i="14"/>
  <c r="DC86" i="14"/>
  <c r="DL86" i="14"/>
  <c r="CE86" i="14"/>
  <c r="BC86" i="14"/>
  <c r="DF86" i="14"/>
  <c r="BO86" i="14"/>
  <c r="AD86" i="14"/>
  <c r="AQ86" i="14"/>
  <c r="DP86" i="14"/>
  <c r="CJ86" i="14"/>
  <c r="CF86" i="14"/>
  <c r="CW86" i="14"/>
  <c r="AX86" i="14"/>
  <c r="BA86" i="14"/>
  <c r="AW86" i="14"/>
  <c r="AY86" i="14"/>
  <c r="W86" i="14"/>
  <c r="CZ86" i="14"/>
  <c r="CO86" i="14"/>
  <c r="BS86" i="14"/>
  <c r="CI86" i="14"/>
  <c r="CA86" i="14"/>
  <c r="BY86" i="14"/>
  <c r="BW86" i="14"/>
  <c r="CK86" i="14"/>
  <c r="CV86" i="14"/>
  <c r="BV86" i="14"/>
  <c r="DA86" i="14"/>
  <c r="CB86" i="14"/>
  <c r="DS86" i="14"/>
  <c r="DO86" i="14"/>
  <c r="AR8" i="14"/>
  <c r="ET56" i="14"/>
  <c r="EI56" i="14"/>
  <c r="HO56" i="14"/>
  <c r="GC56" i="14"/>
  <c r="HF56" i="14"/>
  <c r="FW56" i="14"/>
  <c r="EB56" i="14"/>
  <c r="HD56" i="14"/>
  <c r="DZ56" i="14"/>
  <c r="GL56" i="14"/>
  <c r="FD56" i="14"/>
  <c r="FY56" i="14"/>
  <c r="HI56" i="14"/>
  <c r="EV56" i="14"/>
  <c r="EY56" i="14"/>
  <c r="FJ56" i="14"/>
  <c r="GN56" i="14"/>
  <c r="HP56" i="14"/>
  <c r="GI56" i="14"/>
  <c r="GX56" i="14"/>
  <c r="EH56" i="14"/>
  <c r="GT56" i="14"/>
  <c r="FK56" i="14"/>
  <c r="EF56" i="14"/>
  <c r="FE56" i="14"/>
  <c r="GF56" i="14"/>
  <c r="ES56" i="14"/>
  <c r="FX56" i="14"/>
  <c r="HH56" i="14"/>
  <c r="GE56" i="14"/>
  <c r="GP56" i="14"/>
  <c r="EO56" i="14"/>
  <c r="FP56" i="14"/>
  <c r="FC56" i="14"/>
  <c r="GW56" i="14"/>
  <c r="FU56" i="14"/>
  <c r="HK56" i="14"/>
  <c r="EA56" i="14"/>
  <c r="EP56" i="14"/>
  <c r="HE56" i="14"/>
  <c r="ER56" i="14"/>
  <c r="GB56" i="14"/>
  <c r="FO56" i="14"/>
  <c r="FZ56" i="14"/>
  <c r="EX56" i="14"/>
  <c r="HJ56" i="14"/>
  <c r="GA56" i="14"/>
  <c r="FL56" i="14"/>
  <c r="GK56" i="14"/>
  <c r="HL56" i="14"/>
  <c r="EL56" i="14"/>
  <c r="FI56" i="14"/>
  <c r="GU56" i="14"/>
  <c r="GZ56" i="14"/>
  <c r="DU56" i="14"/>
  <c r="FR56" i="14"/>
  <c r="GV56" i="14"/>
  <c r="EG56" i="14"/>
  <c r="GM56" i="14"/>
  <c r="HB56" i="14"/>
  <c r="DV56" i="14"/>
  <c r="FA56" i="14"/>
  <c r="HA56" i="14"/>
  <c r="EN56" i="14"/>
  <c r="EQ56" i="14"/>
  <c r="FF56" i="14"/>
  <c r="FN56" i="14"/>
  <c r="EE56" i="14"/>
  <c r="GQ56" i="14"/>
  <c r="GR56" i="14"/>
  <c r="DT56" i="14"/>
  <c r="EC56" i="14"/>
  <c r="GJ56" i="14"/>
  <c r="FQ56" i="14"/>
  <c r="N56" i="14"/>
  <c r="DY56" i="14"/>
  <c r="EJ56" i="14"/>
  <c r="DX56" i="14"/>
  <c r="HN56" i="14"/>
  <c r="L56" i="14"/>
  <c r="FS56" i="14"/>
  <c r="FM56" i="14"/>
  <c r="GD56" i="14"/>
  <c r="EZ56" i="14"/>
  <c r="GG56" i="14"/>
  <c r="GS56" i="14"/>
  <c r="GY56" i="14"/>
  <c r="FV56" i="14"/>
  <c r="GH56" i="14"/>
  <c r="HC56" i="14"/>
  <c r="EU56" i="14"/>
  <c r="HM56" i="14"/>
  <c r="GO56" i="14"/>
  <c r="EW56" i="14"/>
  <c r="FG56" i="14"/>
  <c r="FB56" i="14"/>
  <c r="FH56" i="14"/>
  <c r="DW56" i="14"/>
  <c r="HG56" i="14"/>
  <c r="EK56" i="14"/>
  <c r="FT56" i="14"/>
  <c r="EM56" i="14"/>
  <c r="ED56" i="14"/>
  <c r="FY90" i="14"/>
  <c r="EZ90" i="14"/>
  <c r="FE90" i="14"/>
  <c r="EK90" i="14"/>
  <c r="FT90" i="14"/>
  <c r="EG90" i="14"/>
  <c r="GS90" i="14"/>
  <c r="GX90" i="14"/>
  <c r="DZ90" i="14"/>
  <c r="GE90" i="14"/>
  <c r="GB90" i="14"/>
  <c r="FI90" i="14"/>
  <c r="FZ90" i="14"/>
  <c r="EP90" i="14"/>
  <c r="GU90" i="14"/>
  <c r="GF90" i="14"/>
  <c r="FQ90" i="14"/>
  <c r="GH90" i="14"/>
  <c r="EX90" i="14"/>
  <c r="EB90" i="14"/>
  <c r="HH90" i="14"/>
  <c r="GO90" i="14"/>
  <c r="EM90" i="14"/>
  <c r="HB90" i="14"/>
  <c r="GW90" i="14"/>
  <c r="GR90" i="14"/>
  <c r="HF90" i="14"/>
  <c r="FO90" i="14"/>
  <c r="FX90" i="14"/>
  <c r="HK90" i="14"/>
  <c r="FV90" i="14"/>
  <c r="EH90" i="14"/>
  <c r="GI90" i="14"/>
  <c r="EN90" i="14"/>
  <c r="GZ90" i="14"/>
  <c r="FM90" i="14"/>
  <c r="EL90" i="14"/>
  <c r="FK90" i="14"/>
  <c r="GL90" i="14"/>
  <c r="EJ90" i="14"/>
  <c r="DU90" i="14"/>
  <c r="HA90" i="14"/>
  <c r="FC90" i="14"/>
  <c r="FW90" i="14"/>
  <c r="ER90" i="14"/>
  <c r="DY90" i="14"/>
  <c r="HE90" i="14"/>
  <c r="FS90" i="14"/>
  <c r="HC90" i="14"/>
  <c r="FP90" i="14"/>
  <c r="FA90" i="14"/>
  <c r="FB90" i="14"/>
  <c r="HO90" i="14"/>
  <c r="EI90" i="14"/>
  <c r="HP90" i="14"/>
  <c r="FR90" i="14"/>
  <c r="EQ90" i="14"/>
  <c r="EO90" i="14"/>
  <c r="GY90" i="14"/>
  <c r="FL90" i="14"/>
  <c r="ET90" i="14"/>
  <c r="FG90" i="14"/>
  <c r="FU90" i="14"/>
  <c r="FN90" i="14"/>
  <c r="HL90" i="14"/>
  <c r="FJ90" i="14"/>
  <c r="DX90" i="14"/>
  <c r="EW90" i="14"/>
  <c r="EE90" i="14"/>
  <c r="GM90" i="14"/>
  <c r="GG90" i="14"/>
  <c r="GD90" i="14"/>
  <c r="HD90" i="14"/>
  <c r="DW90" i="14"/>
  <c r="EV90" i="14"/>
  <c r="HM90" i="14"/>
  <c r="EY90" i="14"/>
  <c r="EF90" i="14"/>
  <c r="DV90" i="14"/>
  <c r="FD90" i="14"/>
  <c r="GC90" i="14"/>
  <c r="GQ90" i="14"/>
  <c r="FH90" i="14"/>
  <c r="ED90" i="14"/>
  <c r="EA90" i="14"/>
  <c r="ES90" i="14"/>
  <c r="HG90" i="14"/>
  <c r="GN90" i="14"/>
  <c r="GP90" i="14"/>
  <c r="HJ90" i="14"/>
  <c r="N90" i="14"/>
  <c r="GJ90" i="14"/>
  <c r="HI90" i="14"/>
  <c r="FF90" i="14"/>
  <c r="GV90" i="14"/>
  <c r="HN90" i="14"/>
  <c r="DT90" i="14"/>
  <c r="GK90" i="14"/>
  <c r="GT90" i="14"/>
  <c r="EC90" i="14"/>
  <c r="GA90" i="14"/>
  <c r="EU90" i="14"/>
  <c r="L90" i="14"/>
  <c r="AV90" i="14"/>
  <c r="DH90" i="14"/>
  <c r="BY90" i="14"/>
  <c r="AP90" i="14"/>
  <c r="DB90" i="14"/>
  <c r="BC90" i="14"/>
  <c r="AJ90" i="14"/>
  <c r="CV90" i="14"/>
  <c r="BM90" i="14"/>
  <c r="AD90" i="14"/>
  <c r="CP90" i="14"/>
  <c r="DC90" i="14"/>
  <c r="AE90" i="14"/>
  <c r="AK90" i="14"/>
  <c r="BN90" i="14"/>
  <c r="BG90" i="14"/>
  <c r="DD90" i="14"/>
  <c r="AL90" i="14"/>
  <c r="AM90" i="14"/>
  <c r="CG90" i="14"/>
  <c r="BH90" i="14"/>
  <c r="DN90" i="14"/>
  <c r="CD90" i="14"/>
  <c r="BE90" i="14"/>
  <c r="DK90" i="14"/>
  <c r="BL90" i="14"/>
  <c r="AC90" i="14"/>
  <c r="CO90" i="14"/>
  <c r="BF90" i="14"/>
  <c r="DR90" i="14"/>
  <c r="DO90" i="14"/>
  <c r="AZ90" i="14"/>
  <c r="DL90" i="14"/>
  <c r="CC90" i="14"/>
  <c r="AT90" i="14"/>
  <c r="DF90" i="14"/>
  <c r="BS90" i="14"/>
  <c r="AN90" i="14"/>
  <c r="BQ90" i="14"/>
  <c r="CT90" i="14"/>
  <c r="CQ90" i="14"/>
  <c r="AO90" i="14"/>
  <c r="BR90" i="14"/>
  <c r="CM90" i="14"/>
  <c r="AX90" i="14"/>
  <c r="Y90" i="14"/>
  <c r="CY90" i="14"/>
  <c r="DG90" i="14"/>
  <c r="CH90" i="14"/>
  <c r="DQ90" i="14"/>
  <c r="CB90" i="14"/>
  <c r="AS90" i="14"/>
  <c r="DE90" i="14"/>
  <c r="BV90" i="14"/>
  <c r="CE90" i="14"/>
  <c r="DS90" i="14"/>
  <c r="BP90" i="14"/>
  <c r="AG90" i="14"/>
  <c r="CS90" i="14"/>
  <c r="BJ90" i="14"/>
  <c r="AI90" i="14"/>
  <c r="AA90" i="14"/>
  <c r="BT90" i="14"/>
  <c r="CW90" i="14"/>
  <c r="AY90" i="14"/>
  <c r="AR90" i="14"/>
  <c r="BU90" i="14"/>
  <c r="CX90" i="14"/>
  <c r="BD90" i="14"/>
  <c r="DJ90" i="14"/>
  <c r="CK90" i="14"/>
  <c r="X90" i="14"/>
  <c r="DM90" i="14"/>
  <c r="BK90" i="14"/>
  <c r="CN90" i="14"/>
  <c r="AF90" i="14"/>
  <c r="CR90" i="14"/>
  <c r="BI90" i="14"/>
  <c r="Z90" i="14"/>
  <c r="CL90" i="14"/>
  <c r="BW90" i="14"/>
  <c r="CA90" i="14"/>
  <c r="CF90" i="14"/>
  <c r="AW90" i="14"/>
  <c r="DI90" i="14"/>
  <c r="BZ90" i="14"/>
  <c r="CU90" i="14"/>
  <c r="AU90" i="14"/>
  <c r="CZ90" i="14"/>
  <c r="AH90" i="14"/>
  <c r="W90" i="14"/>
  <c r="BX90" i="14"/>
  <c r="DA90" i="14"/>
  <c r="BO90" i="14"/>
  <c r="DP90" i="14"/>
  <c r="CI90" i="14"/>
  <c r="BB90" i="14"/>
  <c r="BA90" i="14"/>
  <c r="AB90" i="14"/>
  <c r="CJ90" i="14"/>
  <c r="AQ90" i="14"/>
  <c r="O7" i="14"/>
  <c r="R7" i="14"/>
  <c r="S7" i="14"/>
  <c r="P7" i="14"/>
  <c r="Q7" i="14"/>
  <c r="T7" i="14"/>
  <c r="EN7" i="15"/>
  <c r="AP7" i="15"/>
  <c r="EP5" i="15"/>
  <c r="AR5" i="15"/>
  <c r="EV10" i="15"/>
  <c r="AZ10" i="15"/>
  <c r="AE8" i="15"/>
  <c r="EC8" i="15"/>
  <c r="AM13" i="15"/>
  <c r="EK13" i="15"/>
  <c r="L84" i="7"/>
  <c r="M84" i="7" s="1"/>
  <c r="E84" i="7"/>
  <c r="Q84" i="7"/>
  <c r="P84" i="7"/>
  <c r="U84" i="7"/>
  <c r="T84" i="7"/>
  <c r="R84" i="7"/>
  <c r="F84" i="7"/>
  <c r="S84" i="7"/>
  <c r="L30" i="7"/>
  <c r="M30" i="7" s="1"/>
  <c r="E30" i="7"/>
  <c r="L78" i="7"/>
  <c r="M78" i="7" s="1"/>
  <c r="R78" i="7"/>
  <c r="S78" i="7"/>
  <c r="E78" i="7"/>
  <c r="Q78" i="7"/>
  <c r="P78" i="7"/>
  <c r="F78" i="7"/>
  <c r="U78" i="7"/>
  <c r="T78" i="7"/>
  <c r="S32" i="7"/>
  <c r="E32" i="7"/>
  <c r="Q32" i="7"/>
  <c r="P32" i="7"/>
  <c r="F32" i="7"/>
  <c r="L32" i="7"/>
  <c r="M32" i="7" s="1"/>
  <c r="U32" i="7"/>
  <c r="T32" i="7"/>
  <c r="R32" i="7"/>
  <c r="EN9" i="14"/>
  <c r="EM9" i="14"/>
  <c r="T9" i="14"/>
  <c r="O9" i="14"/>
  <c r="P9" i="14"/>
  <c r="S9" i="14"/>
  <c r="Q9" i="14"/>
  <c r="R9" i="14"/>
  <c r="N9" i="14"/>
  <c r="EO9" i="14"/>
  <c r="EL9" i="14"/>
  <c r="EP9" i="14"/>
  <c r="EK9" i="14"/>
  <c r="EQ9" i="14"/>
  <c r="ES9" i="14"/>
  <c r="CV48" i="14"/>
  <c r="AY48" i="14"/>
  <c r="CG48" i="14"/>
  <c r="BE48" i="14"/>
  <c r="BT48" i="14"/>
  <c r="BZ48" i="14"/>
  <c r="CT48" i="14"/>
  <c r="BO48" i="14"/>
  <c r="DM48" i="14"/>
  <c r="AC48" i="14"/>
  <c r="CR48" i="14"/>
  <c r="AH48" i="14"/>
  <c r="DS48" i="14"/>
  <c r="BV48" i="14"/>
  <c r="X48" i="14"/>
  <c r="BG48" i="14"/>
  <c r="BH48" i="14"/>
  <c r="AO48" i="14"/>
  <c r="BD48" i="14"/>
  <c r="W48" i="14"/>
  <c r="BQ48" i="14"/>
  <c r="AI48" i="14"/>
  <c r="AL48" i="14"/>
  <c r="CF48" i="14"/>
  <c r="BF48" i="14"/>
  <c r="AX48" i="14"/>
  <c r="DK48" i="14"/>
  <c r="CD48" i="14"/>
  <c r="BA48" i="14"/>
  <c r="BI48" i="14"/>
  <c r="DP48" i="14"/>
  <c r="AE48" i="14"/>
  <c r="AB48" i="14"/>
  <c r="CX48" i="14"/>
  <c r="AT48" i="14"/>
  <c r="AW48" i="14"/>
  <c r="CB48" i="14"/>
  <c r="BB48" i="14"/>
  <c r="CU48" i="14"/>
  <c r="DI48" i="14"/>
  <c r="AJ48" i="14"/>
  <c r="AQ48" i="14"/>
  <c r="AK48" i="14"/>
  <c r="DR48" i="14"/>
  <c r="CJ48" i="14"/>
  <c r="DN48" i="14"/>
  <c r="CC48" i="14"/>
  <c r="DL48" i="14"/>
  <c r="AD48" i="14"/>
  <c r="DC48" i="14"/>
  <c r="Z48" i="14"/>
  <c r="BX48" i="14"/>
  <c r="BK48" i="14"/>
  <c r="DF48" i="14"/>
  <c r="CW48" i="14"/>
  <c r="BC48" i="14"/>
  <c r="AP48" i="14"/>
  <c r="CN48" i="14"/>
  <c r="CI48" i="14"/>
  <c r="AA48" i="14"/>
  <c r="CO48" i="14"/>
  <c r="DJ48" i="14"/>
  <c r="DO48" i="14"/>
  <c r="Y48" i="14"/>
  <c r="BS48" i="14"/>
  <c r="CA48" i="14"/>
  <c r="CH48" i="14"/>
  <c r="DQ48" i="14"/>
  <c r="AR48" i="14"/>
  <c r="BN48" i="14"/>
  <c r="CQ48" i="14"/>
  <c r="DH48" i="14"/>
  <c r="CE48" i="14"/>
  <c r="CZ48" i="14"/>
  <c r="BY48" i="14"/>
  <c r="BW48" i="14"/>
  <c r="CL48" i="14"/>
  <c r="CK48" i="14"/>
  <c r="AV48" i="14"/>
  <c r="CM48" i="14"/>
  <c r="AN48" i="14"/>
  <c r="BL48" i="14"/>
  <c r="DB48" i="14"/>
  <c r="AS48" i="14"/>
  <c r="BP48" i="14"/>
  <c r="DG48" i="14"/>
  <c r="CY48" i="14"/>
  <c r="CS48" i="14"/>
  <c r="DA48" i="14"/>
  <c r="BJ48" i="14"/>
  <c r="BU48" i="14"/>
  <c r="CP48" i="14"/>
  <c r="AZ48" i="14"/>
  <c r="BM48" i="14"/>
  <c r="DE48" i="14"/>
  <c r="AF48" i="14"/>
  <c r="AM48" i="14"/>
  <c r="BR48" i="14"/>
  <c r="AG48" i="14"/>
  <c r="DD48" i="14"/>
  <c r="AU48" i="14"/>
  <c r="G104" i="14"/>
  <c r="Q6" i="14"/>
  <c r="O6" i="14"/>
  <c r="P6" i="14"/>
  <c r="R6" i="14"/>
  <c r="S6" i="14"/>
  <c r="T6" i="14"/>
  <c r="U62" i="7"/>
  <c r="T62" i="7"/>
  <c r="R62" i="7"/>
  <c r="F62" i="7"/>
  <c r="S62" i="7"/>
  <c r="Q62" i="7"/>
  <c r="P62" i="7"/>
  <c r="E100" i="7"/>
  <c r="S100" i="7"/>
  <c r="Q100" i="7"/>
  <c r="P100" i="7"/>
  <c r="F100" i="7"/>
  <c r="L100" i="7"/>
  <c r="M100" i="7" s="1"/>
  <c r="U100" i="7"/>
  <c r="T100" i="7"/>
  <c r="R100" i="7"/>
  <c r="U36" i="7"/>
  <c r="T36" i="7"/>
  <c r="R36" i="7"/>
  <c r="E36" i="7"/>
  <c r="L36" i="7"/>
  <c r="M36" i="7" s="1"/>
  <c r="S36" i="7"/>
  <c r="F36" i="7"/>
  <c r="Q36" i="7"/>
  <c r="P36" i="7"/>
  <c r="L10" i="7"/>
  <c r="M10" i="7" s="1"/>
  <c r="E10" i="7"/>
  <c r="Q10" i="7"/>
  <c r="F10" i="7"/>
  <c r="P10" i="7"/>
  <c r="U10" i="7"/>
  <c r="R10" i="7"/>
  <c r="T10" i="7"/>
  <c r="S10" i="7"/>
  <c r="Q26" i="7"/>
  <c r="P26" i="7"/>
  <c r="U26" i="7"/>
  <c r="T26" i="7"/>
  <c r="F26" i="7"/>
  <c r="R26" i="7"/>
  <c r="L26" i="7"/>
  <c r="M26" i="7" s="1"/>
  <c r="S26" i="7"/>
  <c r="E26" i="7"/>
  <c r="L42" i="7"/>
  <c r="M42" i="7" s="1"/>
  <c r="E42" i="7"/>
  <c r="L58" i="7"/>
  <c r="M58" i="7" s="1"/>
  <c r="Q58" i="7"/>
  <c r="P58" i="7"/>
  <c r="U58" i="7"/>
  <c r="T58" i="7"/>
  <c r="F58" i="7"/>
  <c r="R58" i="7"/>
  <c r="E58" i="7"/>
  <c r="S58" i="7"/>
  <c r="L74" i="7"/>
  <c r="M74" i="7" s="1"/>
  <c r="E74" i="7"/>
  <c r="E90" i="7"/>
  <c r="Q90" i="7"/>
  <c r="P90" i="7"/>
  <c r="U90" i="7"/>
  <c r="T90" i="7"/>
  <c r="R90" i="7"/>
  <c r="L90" i="7"/>
  <c r="M90" i="7" s="1"/>
  <c r="S90" i="7"/>
  <c r="F90" i="7"/>
  <c r="L8" i="7"/>
  <c r="M8" i="7" s="1"/>
  <c r="E8" i="7"/>
  <c r="S8" i="7"/>
  <c r="R8" i="7"/>
  <c r="D104" i="7"/>
  <c r="P8" i="7"/>
  <c r="F8" i="7"/>
  <c r="Q8" i="7"/>
  <c r="U8" i="7"/>
  <c r="T8" i="7"/>
  <c r="L48" i="7"/>
  <c r="M48" i="7" s="1"/>
  <c r="Q48" i="7"/>
  <c r="P48" i="7"/>
  <c r="U48" i="7"/>
  <c r="T48" i="7"/>
  <c r="R48" i="7"/>
  <c r="E48" i="7"/>
  <c r="S48" i="7"/>
  <c r="F48" i="7"/>
  <c r="L92" i="7"/>
  <c r="M92" i="7" s="1"/>
  <c r="U92" i="7"/>
  <c r="T92" i="7"/>
  <c r="R92" i="7"/>
  <c r="S92" i="7"/>
  <c r="E92" i="7"/>
  <c r="Q92" i="7"/>
  <c r="P92" i="7"/>
  <c r="F92" i="7"/>
  <c r="L28" i="7"/>
  <c r="M28" i="7" s="1"/>
  <c r="E28" i="7"/>
  <c r="S28" i="7"/>
  <c r="F28" i="7"/>
  <c r="Q28" i="7"/>
  <c r="P28" i="7"/>
  <c r="U28" i="7"/>
  <c r="T28" i="7"/>
  <c r="R28" i="7"/>
  <c r="K8" i="25"/>
  <c r="J9" i="25"/>
  <c r="R87" i="15"/>
  <c r="FZ87" i="15"/>
  <c r="FA87" i="15"/>
  <c r="EQ87" i="15"/>
  <c r="GO87" i="15"/>
  <c r="HC87" i="15"/>
  <c r="FP87" i="15"/>
  <c r="FN87" i="15"/>
  <c r="EE87" i="15"/>
  <c r="GQ87" i="15"/>
  <c r="FD87" i="15"/>
  <c r="HP87" i="15"/>
  <c r="ES87" i="15"/>
  <c r="FB87" i="15"/>
  <c r="HN87" i="15"/>
  <c r="GE87" i="15"/>
  <c r="ER87" i="15"/>
  <c r="HD87" i="15"/>
  <c r="HA87" i="15"/>
  <c r="DZ87" i="15"/>
  <c r="GL87" i="15"/>
  <c r="FC87" i="15"/>
  <c r="HO87" i="15"/>
  <c r="GB87" i="15"/>
  <c r="GW87" i="15"/>
  <c r="GS87" i="15"/>
  <c r="GM87" i="15"/>
  <c r="GV87" i="15"/>
  <c r="ET87" i="15"/>
  <c r="EW87" i="15"/>
  <c r="FG87" i="15"/>
  <c r="P87" i="15"/>
  <c r="GD87" i="15"/>
  <c r="EU87" i="15"/>
  <c r="HG87" i="15"/>
  <c r="FT87" i="15"/>
  <c r="FQ87" i="15"/>
  <c r="HE87" i="15"/>
  <c r="FR87" i="15"/>
  <c r="EI87" i="15"/>
  <c r="GU87" i="15"/>
  <c r="FH87" i="15"/>
  <c r="HT87" i="15"/>
  <c r="FI87" i="15"/>
  <c r="EP87" i="15"/>
  <c r="HB87" i="15"/>
  <c r="FS87" i="15"/>
  <c r="EF87" i="15"/>
  <c r="GR87" i="15"/>
  <c r="FE87" i="15"/>
  <c r="GC87" i="15"/>
  <c r="EC87" i="15"/>
  <c r="EA87" i="15"/>
  <c r="EJ87" i="15"/>
  <c r="HM87" i="15"/>
  <c r="GP87" i="15"/>
  <c r="EH87" i="15"/>
  <c r="GT87" i="15"/>
  <c r="FK87" i="15"/>
  <c r="DX87" i="15"/>
  <c r="GJ87" i="15"/>
  <c r="DY87" i="15"/>
  <c r="HI87" i="15"/>
  <c r="GH87" i="15"/>
  <c r="EY87" i="15"/>
  <c r="HK87" i="15"/>
  <c r="FX87" i="15"/>
  <c r="GG87" i="15"/>
  <c r="EG87" i="15"/>
  <c r="FF87" i="15"/>
  <c r="HR87" i="15"/>
  <c r="GI87" i="15"/>
  <c r="EV87" i="15"/>
  <c r="HH87" i="15"/>
  <c r="HQ87" i="15"/>
  <c r="HL87" i="15"/>
  <c r="FJ87" i="15"/>
  <c r="FW87" i="15"/>
  <c r="GF87" i="15"/>
  <c r="ED87" i="15"/>
  <c r="EX87" i="15"/>
  <c r="HJ87" i="15"/>
  <c r="GA87" i="15"/>
  <c r="EN87" i="15"/>
  <c r="GZ87" i="15"/>
  <c r="GK87" i="15"/>
  <c r="EL87" i="15"/>
  <c r="GX87" i="15"/>
  <c r="FO87" i="15"/>
  <c r="EB87" i="15"/>
  <c r="GN87" i="15"/>
  <c r="EO87" i="15"/>
  <c r="FM87" i="15"/>
  <c r="FV87" i="15"/>
  <c r="EM87" i="15"/>
  <c r="GY87" i="15"/>
  <c r="FL87" i="15"/>
  <c r="EK87" i="15"/>
  <c r="FY87" i="15"/>
  <c r="EZ87" i="15"/>
  <c r="FU87" i="15"/>
  <c r="HF87" i="15"/>
  <c r="HS87" i="15"/>
  <c r="R103" i="15"/>
  <c r="EA103" i="15"/>
  <c r="EQ103" i="15"/>
  <c r="FG103" i="15"/>
  <c r="FW103" i="15"/>
  <c r="GM103" i="15"/>
  <c r="HC103" i="15"/>
  <c r="HS103" i="15"/>
  <c r="EJ103" i="15"/>
  <c r="EZ103" i="15"/>
  <c r="FP103" i="15"/>
  <c r="GF103" i="15"/>
  <c r="GV103" i="15"/>
  <c r="HL103" i="15"/>
  <c r="EC103" i="15"/>
  <c r="ES103" i="15"/>
  <c r="FI103" i="15"/>
  <c r="FY103" i="15"/>
  <c r="GO103" i="15"/>
  <c r="HE103" i="15"/>
  <c r="EH103" i="15"/>
  <c r="GT103" i="15"/>
  <c r="FR103" i="15"/>
  <c r="DZ103" i="15"/>
  <c r="GL103" i="15"/>
  <c r="ED103" i="15"/>
  <c r="HF103" i="15"/>
  <c r="EE103" i="15"/>
  <c r="EU103" i="15"/>
  <c r="FK103" i="15"/>
  <c r="GA103" i="15"/>
  <c r="GQ103" i="15"/>
  <c r="HG103" i="15"/>
  <c r="DX103" i="15"/>
  <c r="EN103" i="15"/>
  <c r="FD103" i="15"/>
  <c r="FT103" i="15"/>
  <c r="GJ103" i="15"/>
  <c r="GZ103" i="15"/>
  <c r="HP103" i="15"/>
  <c r="EG103" i="15"/>
  <c r="EW103" i="15"/>
  <c r="FM103" i="15"/>
  <c r="GC103" i="15"/>
  <c r="GS103" i="15"/>
  <c r="HI103" i="15"/>
  <c r="EX103" i="15"/>
  <c r="HJ103" i="15"/>
  <c r="GH103" i="15"/>
  <c r="EP103" i="15"/>
  <c r="HB103" i="15"/>
  <c r="GP103" i="15"/>
  <c r="EI103" i="15"/>
  <c r="EY103" i="15"/>
  <c r="FO103" i="15"/>
  <c r="GE103" i="15"/>
  <c r="GU103" i="15"/>
  <c r="HK103" i="15"/>
  <c r="EB103" i="15"/>
  <c r="ER103" i="15"/>
  <c r="FH103" i="15"/>
  <c r="FX103" i="15"/>
  <c r="GN103" i="15"/>
  <c r="HD103" i="15"/>
  <c r="HT103" i="15"/>
  <c r="EK103" i="15"/>
  <c r="FA103" i="15"/>
  <c r="FQ103" i="15"/>
  <c r="GG103" i="15"/>
  <c r="GW103" i="15"/>
  <c r="HM103" i="15"/>
  <c r="FN103" i="15"/>
  <c r="EL103" i="15"/>
  <c r="GX103" i="15"/>
  <c r="FF103" i="15"/>
  <c r="HR103" i="15"/>
  <c r="ET103" i="15"/>
  <c r="EM103" i="15"/>
  <c r="FC103" i="15"/>
  <c r="FS103" i="15"/>
  <c r="GI103" i="15"/>
  <c r="GY103" i="15"/>
  <c r="HO103" i="15"/>
  <c r="EF103" i="15"/>
  <c r="EV103" i="15"/>
  <c r="FL103" i="15"/>
  <c r="GB103" i="15"/>
  <c r="GR103" i="15"/>
  <c r="HH103" i="15"/>
  <c r="DY103" i="15"/>
  <c r="EO103" i="15"/>
  <c r="FE103" i="15"/>
  <c r="FU103" i="15"/>
  <c r="GK103" i="15"/>
  <c r="HA103" i="15"/>
  <c r="HQ103" i="15"/>
  <c r="GD103" i="15"/>
  <c r="FB103" i="15"/>
  <c r="HN103" i="15"/>
  <c r="FV103" i="15"/>
  <c r="FZ103" i="15"/>
  <c r="FJ103" i="15"/>
  <c r="P103" i="15"/>
  <c r="AP8" i="14"/>
  <c r="FU69" i="14"/>
  <c r="FN69" i="14"/>
  <c r="GA69" i="14"/>
  <c r="EK69" i="14"/>
  <c r="FA69" i="14"/>
  <c r="GD69" i="14"/>
  <c r="GR69" i="14"/>
  <c r="EO69" i="14"/>
  <c r="HN69" i="14"/>
  <c r="EB69" i="14"/>
  <c r="GH69" i="14"/>
  <c r="GM69" i="14"/>
  <c r="HA69" i="14"/>
  <c r="EN69" i="14"/>
  <c r="DV69" i="14"/>
  <c r="GG69" i="14"/>
  <c r="HJ69" i="14"/>
  <c r="FG69" i="14"/>
  <c r="GK69" i="14"/>
  <c r="GY69" i="14"/>
  <c r="FE69" i="14"/>
  <c r="EM69" i="14"/>
  <c r="FH69" i="14"/>
  <c r="FB69" i="14"/>
  <c r="EA69" i="14"/>
  <c r="HD69" i="14"/>
  <c r="EZ69" i="14"/>
  <c r="N69" i="14"/>
  <c r="HM69" i="14"/>
  <c r="FS69" i="14"/>
  <c r="DT69" i="14"/>
  <c r="EH69" i="14"/>
  <c r="FT69" i="14"/>
  <c r="GW69" i="14"/>
  <c r="HG69" i="14"/>
  <c r="DY69" i="14"/>
  <c r="GT69" i="14"/>
  <c r="GU69" i="14"/>
  <c r="DU69" i="14"/>
  <c r="FR69" i="14"/>
  <c r="FQ69" i="14"/>
  <c r="EC69" i="14"/>
  <c r="GO69" i="14"/>
  <c r="FF69" i="14"/>
  <c r="DW69" i="14"/>
  <c r="EV69" i="14"/>
  <c r="FW69" i="14"/>
  <c r="ER69" i="14"/>
  <c r="GC69" i="14"/>
  <c r="ET69" i="14"/>
  <c r="HF69" i="14"/>
  <c r="DX69" i="14"/>
  <c r="EY69" i="14"/>
  <c r="EJ69" i="14"/>
  <c r="EI69" i="14"/>
  <c r="EX69" i="14"/>
  <c r="FO69" i="14"/>
  <c r="EU69" i="14"/>
  <c r="ES69" i="14"/>
  <c r="HE69" i="14"/>
  <c r="FV69" i="14"/>
  <c r="FC69" i="14"/>
  <c r="GB69" i="14"/>
  <c r="HC69" i="14"/>
  <c r="EG69" i="14"/>
  <c r="GS69" i="14"/>
  <c r="FJ69" i="14"/>
  <c r="EE69" i="14"/>
  <c r="FD69" i="14"/>
  <c r="GE69" i="14"/>
  <c r="FX69" i="14"/>
  <c r="GX69" i="14"/>
  <c r="EF69" i="14"/>
  <c r="EL69" i="14"/>
  <c r="GV69" i="14"/>
  <c r="FL69" i="14"/>
  <c r="FI69" i="14"/>
  <c r="DZ69" i="14"/>
  <c r="GL69" i="14"/>
  <c r="GI69" i="14"/>
  <c r="HH69" i="14"/>
  <c r="GF69" i="14"/>
  <c r="EW69" i="14"/>
  <c r="HI69" i="14"/>
  <c r="FZ69" i="14"/>
  <c r="FK69" i="14"/>
  <c r="GJ69" i="14"/>
  <c r="HK69" i="14"/>
  <c r="FP69" i="14"/>
  <c r="GZ69" i="14"/>
  <c r="L69" i="14"/>
  <c r="FY69" i="14"/>
  <c r="EP69" i="14"/>
  <c r="HB69" i="14"/>
  <c r="HO69" i="14"/>
  <c r="EQ69" i="14"/>
  <c r="GN69" i="14"/>
  <c r="FM69" i="14"/>
  <c r="ED69" i="14"/>
  <c r="GP69" i="14"/>
  <c r="GQ69" i="14"/>
  <c r="HP69" i="14"/>
  <c r="HL69" i="14"/>
  <c r="AZ73" i="14"/>
  <c r="DL73" i="14"/>
  <c r="CC73" i="14"/>
  <c r="X73" i="14"/>
  <c r="CJ73" i="14"/>
  <c r="BA73" i="14"/>
  <c r="DM73" i="14"/>
  <c r="CD73" i="14"/>
  <c r="DC73" i="14"/>
  <c r="BO73" i="14"/>
  <c r="CN73" i="14"/>
  <c r="DQ73" i="14"/>
  <c r="DF73" i="14"/>
  <c r="CQ73" i="14"/>
  <c r="CR73" i="14"/>
  <c r="Z73" i="14"/>
  <c r="DN73" i="14"/>
  <c r="DG73" i="14"/>
  <c r="BY73" i="14"/>
  <c r="BC73" i="14"/>
  <c r="DA73" i="14"/>
  <c r="AU73" i="14"/>
  <c r="AI73" i="14"/>
  <c r="CB73" i="14"/>
  <c r="DE73" i="14"/>
  <c r="BP73" i="14"/>
  <c r="AG73" i="14"/>
  <c r="CS73" i="14"/>
  <c r="AN73" i="14"/>
  <c r="CZ73" i="14"/>
  <c r="BQ73" i="14"/>
  <c r="AH73" i="14"/>
  <c r="CT73" i="14"/>
  <c r="DK73" i="14"/>
  <c r="CY73" i="14"/>
  <c r="Y73" i="14"/>
  <c r="AT73" i="14"/>
  <c r="BG73" i="14"/>
  <c r="AM73" i="14"/>
  <c r="AC73" i="14"/>
  <c r="BB73" i="14"/>
  <c r="BW73" i="14"/>
  <c r="BS73" i="14"/>
  <c r="AP73" i="14"/>
  <c r="CU73" i="14"/>
  <c r="BF73" i="14"/>
  <c r="DD73" i="14"/>
  <c r="AS73" i="14"/>
  <c r="DB73" i="14"/>
  <c r="BZ73" i="14"/>
  <c r="CF73" i="14"/>
  <c r="AW73" i="14"/>
  <c r="DI73" i="14"/>
  <c r="BD73" i="14"/>
  <c r="DP73" i="14"/>
  <c r="CG73" i="14"/>
  <c r="AX73" i="14"/>
  <c r="DJ73" i="14"/>
  <c r="DO73" i="14"/>
  <c r="AB73" i="14"/>
  <c r="BE73" i="14"/>
  <c r="BR73" i="14"/>
  <c r="AY73" i="14"/>
  <c r="AF73" i="14"/>
  <c r="BI73" i="14"/>
  <c r="BV73" i="14"/>
  <c r="CE73" i="14"/>
  <c r="AV73" i="14"/>
  <c r="CH73" i="14"/>
  <c r="BX73" i="14"/>
  <c r="CX73" i="14"/>
  <c r="AL73" i="14"/>
  <c r="BJ73" i="14"/>
  <c r="BU73" i="14"/>
  <c r="AR73" i="14"/>
  <c r="AJ73" i="14"/>
  <c r="CV73" i="14"/>
  <c r="BM73" i="14"/>
  <c r="AD73" i="14"/>
  <c r="BT73" i="14"/>
  <c r="AK73" i="14"/>
  <c r="CW73" i="14"/>
  <c r="BN73" i="14"/>
  <c r="AQ73" i="14"/>
  <c r="CA73" i="14"/>
  <c r="BH73" i="14"/>
  <c r="CK73" i="14"/>
  <c r="CL73" i="14"/>
  <c r="CI73" i="14"/>
  <c r="BL73" i="14"/>
  <c r="CO73" i="14"/>
  <c r="CP73" i="14"/>
  <c r="AE73" i="14"/>
  <c r="DH73" i="14"/>
  <c r="AA73" i="14"/>
  <c r="AO73" i="14"/>
  <c r="CM73" i="14"/>
  <c r="DR73" i="14"/>
  <c r="DS73" i="14"/>
  <c r="W73" i="14"/>
  <c r="BK73" i="14"/>
  <c r="GS81" i="14"/>
  <c r="EL81" i="14"/>
  <c r="HM81" i="14"/>
  <c r="FJ81" i="14"/>
  <c r="GD81" i="14"/>
  <c r="N81" i="14"/>
  <c r="FL81" i="14"/>
  <c r="HK81" i="14"/>
  <c r="GB81" i="14"/>
  <c r="EM81" i="14"/>
  <c r="HO81" i="14"/>
  <c r="FO81" i="14"/>
  <c r="GZ81" i="14"/>
  <c r="GT81" i="14"/>
  <c r="FT81" i="14"/>
  <c r="DW81" i="14"/>
  <c r="EY81" i="14"/>
  <c r="EX81" i="14"/>
  <c r="FM81" i="14"/>
  <c r="DY81" i="14"/>
  <c r="HH81" i="14"/>
  <c r="FC81" i="14"/>
  <c r="GE81" i="14"/>
  <c r="FN81" i="14"/>
  <c r="GC81" i="14"/>
  <c r="L81" i="14"/>
  <c r="FY81" i="14"/>
  <c r="EP81" i="14"/>
  <c r="HB81" i="14"/>
  <c r="DT81" i="14"/>
  <c r="EU81" i="14"/>
  <c r="GR81" i="14"/>
  <c r="FA81" i="14"/>
  <c r="FW81" i="14"/>
  <c r="DX81" i="14"/>
  <c r="FS81" i="14"/>
  <c r="FZ81" i="14"/>
  <c r="EF81" i="14"/>
  <c r="HI81" i="14"/>
  <c r="HP81" i="14"/>
  <c r="FX81" i="14"/>
  <c r="HJ81" i="14"/>
  <c r="ED81" i="14"/>
  <c r="EO81" i="14"/>
  <c r="HN81" i="14"/>
  <c r="EN81" i="14"/>
  <c r="HD81" i="14"/>
  <c r="EQ81" i="14"/>
  <c r="ET81" i="14"/>
  <c r="FE81" i="14"/>
  <c r="EC81" i="14"/>
  <c r="GO81" i="14"/>
  <c r="FF81" i="14"/>
  <c r="EA81" i="14"/>
  <c r="EZ81" i="14"/>
  <c r="GA81" i="14"/>
  <c r="EV81" i="14"/>
  <c r="EI81" i="14"/>
  <c r="GI81" i="14"/>
  <c r="FU81" i="14"/>
  <c r="GX81" i="14"/>
  <c r="GN81" i="14"/>
  <c r="EH81" i="14"/>
  <c r="EE81" i="14"/>
  <c r="EW81" i="14"/>
  <c r="GY81" i="14"/>
  <c r="EJ81" i="14"/>
  <c r="GP81" i="14"/>
  <c r="HA81" i="14"/>
  <c r="DU81" i="14"/>
  <c r="FB81" i="14"/>
  <c r="FD81" i="14"/>
  <c r="FP81" i="14"/>
  <c r="HF81" i="14"/>
  <c r="DV81" i="14"/>
  <c r="EK81" i="14"/>
  <c r="ES81" i="14"/>
  <c r="HE81" i="14"/>
  <c r="FV81" i="14"/>
  <c r="FG81" i="14"/>
  <c r="GF81" i="14"/>
  <c r="HG81" i="14"/>
  <c r="GV81" i="14"/>
  <c r="EG81" i="14"/>
  <c r="FH81" i="14"/>
  <c r="ER81" i="14"/>
  <c r="FQ81" i="14"/>
  <c r="HC81" i="14"/>
  <c r="FK81" i="14"/>
  <c r="GU81" i="14"/>
  <c r="FR81" i="14"/>
  <c r="GG81" i="14"/>
  <c r="GK81" i="14"/>
  <c r="GQ81" i="14"/>
  <c r="EB81" i="14"/>
  <c r="GH81" i="14"/>
  <c r="GW81" i="14"/>
  <c r="FI81" i="14"/>
  <c r="DZ81" i="14"/>
  <c r="GL81" i="14"/>
  <c r="GM81" i="14"/>
  <c r="HL81" i="14"/>
  <c r="GJ81" i="14"/>
  <c r="FJ101" i="14"/>
  <c r="ED101" i="14"/>
  <c r="HL101" i="14"/>
  <c r="DX101" i="14"/>
  <c r="EE101" i="14"/>
  <c r="HK101" i="14"/>
  <c r="GJ101" i="14"/>
  <c r="GP101" i="14"/>
  <c r="GC101" i="14"/>
  <c r="EY101" i="14"/>
  <c r="GE101" i="14"/>
  <c r="EG101" i="14"/>
  <c r="FX101" i="14"/>
  <c r="N101" i="14"/>
  <c r="GQ101" i="14"/>
  <c r="ET101" i="14"/>
  <c r="EJ101" i="14"/>
  <c r="HI101" i="14"/>
  <c r="FD101" i="14"/>
  <c r="FZ101" i="14"/>
  <c r="FM101" i="14"/>
  <c r="HP101" i="14"/>
  <c r="HF101" i="14"/>
  <c r="GS101" i="14"/>
  <c r="FK101" i="14"/>
  <c r="EW101" i="14"/>
  <c r="DU101" i="14"/>
  <c r="GG101" i="14"/>
  <c r="EX101" i="14"/>
  <c r="HJ101" i="14"/>
  <c r="EF101" i="14"/>
  <c r="FG101" i="14"/>
  <c r="FP101" i="14"/>
  <c r="FE101" i="14"/>
  <c r="DV101" i="14"/>
  <c r="GH101" i="14"/>
  <c r="GA101" i="14"/>
  <c r="GZ101" i="14"/>
  <c r="EZ101" i="14"/>
  <c r="ES101" i="14"/>
  <c r="HE101" i="14"/>
  <c r="FV101" i="14"/>
  <c r="FC101" i="14"/>
  <c r="GB101" i="14"/>
  <c r="HC101" i="14"/>
  <c r="EK101" i="14"/>
  <c r="GW101" i="14"/>
  <c r="FN101" i="14"/>
  <c r="EM101" i="14"/>
  <c r="FL101" i="14"/>
  <c r="GM101" i="14"/>
  <c r="HD101" i="14"/>
  <c r="FU101" i="14"/>
  <c r="EL101" i="14"/>
  <c r="GX101" i="14"/>
  <c r="HG101" i="14"/>
  <c r="EI101" i="14"/>
  <c r="FH101" i="14"/>
  <c r="FI101" i="14"/>
  <c r="DZ101" i="14"/>
  <c r="GL101" i="14"/>
  <c r="GI101" i="14"/>
  <c r="HH101" i="14"/>
  <c r="GF101" i="14"/>
  <c r="FA101" i="14"/>
  <c r="HM101" i="14"/>
  <c r="GD101" i="14"/>
  <c r="FS101" i="14"/>
  <c r="GR101" i="14"/>
  <c r="DT101" i="14"/>
  <c r="DY101" i="14"/>
  <c r="GK101" i="14"/>
  <c r="FB101" i="14"/>
  <c r="HN101" i="14"/>
  <c r="EN101" i="14"/>
  <c r="FO101" i="14"/>
  <c r="GV101" i="14"/>
  <c r="FY101" i="14"/>
  <c r="EP101" i="14"/>
  <c r="HB101" i="14"/>
  <c r="HO101" i="14"/>
  <c r="EQ101" i="14"/>
  <c r="GN101" i="14"/>
  <c r="L101" i="14"/>
  <c r="FQ101" i="14"/>
  <c r="EH101" i="14"/>
  <c r="GT101" i="14"/>
  <c r="GY101" i="14"/>
  <c r="EA101" i="14"/>
  <c r="EB101" i="14"/>
  <c r="EO101" i="14"/>
  <c r="HA101" i="14"/>
  <c r="FR101" i="14"/>
  <c r="EU101" i="14"/>
  <c r="FT101" i="14"/>
  <c r="GU101" i="14"/>
  <c r="EC101" i="14"/>
  <c r="GO101" i="14"/>
  <c r="FF101" i="14"/>
  <c r="DW101" i="14"/>
  <c r="EV101" i="14"/>
  <c r="FW101" i="14"/>
  <c r="ER101" i="14"/>
  <c r="AQ6" i="14"/>
  <c r="EN6" i="14" s="1"/>
  <c r="AR6" i="14"/>
  <c r="EO6" i="14" s="1"/>
  <c r="AP6" i="14"/>
  <c r="EM6" i="14" s="1"/>
  <c r="AS6" i="14"/>
  <c r="EP6" i="14" s="1"/>
  <c r="AO6" i="14"/>
  <c r="EL6" i="14" s="1"/>
  <c r="AQ7" i="14"/>
  <c r="EN7" i="14" s="1"/>
  <c r="Z22" i="14"/>
  <c r="CL22" i="14"/>
  <c r="AY22" i="14"/>
  <c r="DK22" i="14"/>
  <c r="BX22" i="14"/>
  <c r="CO22" i="14"/>
  <c r="BE22" i="14"/>
  <c r="BJ22" i="14"/>
  <c r="W22" i="14"/>
  <c r="CI22" i="14"/>
  <c r="AV22" i="14"/>
  <c r="DH22" i="14"/>
  <c r="BA22" i="14"/>
  <c r="BR22" i="14"/>
  <c r="CQ22" i="14"/>
  <c r="DP22" i="14"/>
  <c r="AX22" i="14"/>
  <c r="BW22" i="14"/>
  <c r="CV22" i="14"/>
  <c r="BB22" i="14"/>
  <c r="CA22" i="14"/>
  <c r="CZ22" i="14"/>
  <c r="CT22" i="14"/>
  <c r="BU22" i="14"/>
  <c r="AH22" i="14"/>
  <c r="DL22" i="14"/>
  <c r="AP22" i="14"/>
  <c r="DB22" i="14"/>
  <c r="BO22" i="14"/>
  <c r="AB22" i="14"/>
  <c r="CN22" i="14"/>
  <c r="BM22" i="14"/>
  <c r="Y22" i="14"/>
  <c r="BZ22" i="14"/>
  <c r="AM22" i="14"/>
  <c r="CY22" i="14"/>
  <c r="BL22" i="14"/>
  <c r="AS22" i="14"/>
  <c r="DM22" i="14"/>
  <c r="CX22" i="14"/>
  <c r="X22" i="14"/>
  <c r="AW22" i="14"/>
  <c r="CD22" i="14"/>
  <c r="DC22" i="14"/>
  <c r="BI22" i="14"/>
  <c r="CH22" i="14"/>
  <c r="DG22" i="14"/>
  <c r="BY22" i="14"/>
  <c r="DS22" i="14"/>
  <c r="AA22" i="14"/>
  <c r="CF22" i="14"/>
  <c r="BF22" i="14"/>
  <c r="DR22" i="14"/>
  <c r="CE22" i="14"/>
  <c r="AR22" i="14"/>
  <c r="DD22" i="14"/>
  <c r="AK22" i="14"/>
  <c r="AD22" i="14"/>
  <c r="CP22" i="14"/>
  <c r="BC22" i="14"/>
  <c r="DO22" i="14"/>
  <c r="CB22" i="14"/>
  <c r="DE22" i="14"/>
  <c r="DQ22" i="14"/>
  <c r="AE22" i="14"/>
  <c r="BD22" i="14"/>
  <c r="CG22" i="14"/>
  <c r="DJ22" i="14"/>
  <c r="AJ22" i="14"/>
  <c r="CS22" i="14"/>
  <c r="DN22" i="14"/>
  <c r="AN22" i="14"/>
  <c r="DI22" i="14"/>
  <c r="AG22" i="14"/>
  <c r="AZ22" i="14"/>
  <c r="BN22" i="14"/>
  <c r="BV22" i="14"/>
  <c r="AI22" i="14"/>
  <c r="CU22" i="14"/>
  <c r="BH22" i="14"/>
  <c r="AC22" i="14"/>
  <c r="CW22" i="14"/>
  <c r="AT22" i="14"/>
  <c r="DF22" i="14"/>
  <c r="BS22" i="14"/>
  <c r="AF22" i="14"/>
  <c r="CR22" i="14"/>
  <c r="CC22" i="14"/>
  <c r="AL22" i="14"/>
  <c r="BK22" i="14"/>
  <c r="CJ22" i="14"/>
  <c r="CK22" i="14"/>
  <c r="AQ22" i="14"/>
  <c r="BP22" i="14"/>
  <c r="AO22" i="14"/>
  <c r="AU22" i="14"/>
  <c r="BT22" i="14"/>
  <c r="DA22" i="14"/>
  <c r="BG22" i="14"/>
  <c r="BQ22" i="14"/>
  <c r="CM22" i="14"/>
  <c r="AO12" i="14"/>
  <c r="ES4" i="15"/>
  <c r="AW4" i="15"/>
  <c r="BA13" i="15"/>
  <c r="EW13" i="15"/>
  <c r="EV7" i="15"/>
  <c r="AZ7" i="15"/>
  <c r="AR4" i="15"/>
  <c r="EP4" i="15"/>
  <c r="ER9" i="14"/>
  <c r="AY9" i="14"/>
  <c r="EU9" i="14"/>
  <c r="BB12" i="15"/>
  <c r="EX12" i="15"/>
  <c r="AY10" i="14"/>
  <c r="EU10" i="14"/>
  <c r="ET9" i="14"/>
  <c r="EC11" i="14"/>
  <c r="AE11" i="14"/>
  <c r="L4" i="25"/>
  <c r="L8" i="25" s="1"/>
  <c r="L9" i="25" s="1"/>
  <c r="L10" i="25" s="1"/>
  <c r="L11" i="25" s="1"/>
  <c r="L12" i="25" s="1"/>
  <c r="M4" i="25"/>
  <c r="M8" i="25" s="1"/>
  <c r="M9" i="25" s="1"/>
  <c r="M10" i="25" s="1"/>
  <c r="M11" i="25" s="1"/>
  <c r="M12" i="25" s="1"/>
  <c r="BF92" i="7" l="1"/>
  <c r="CN92" i="7"/>
  <c r="DU92" i="7"/>
  <c r="BS92" i="7"/>
  <c r="AC38" i="7"/>
  <c r="HO38" i="7"/>
  <c r="CT38" i="7"/>
  <c r="FD38" i="7"/>
  <c r="EL38" i="7"/>
  <c r="AU38" i="7"/>
  <c r="FO59" i="7"/>
  <c r="GN92" i="7"/>
  <c r="BD92" i="7"/>
  <c r="CK92" i="7"/>
  <c r="HF38" i="7"/>
  <c r="DI38" i="7"/>
  <c r="GT38" i="7"/>
  <c r="AM38" i="7"/>
  <c r="EN38" i="7"/>
  <c r="DU38" i="7"/>
  <c r="EW38" i="7"/>
  <c r="CH92" i="7"/>
  <c r="CY92" i="7"/>
  <c r="DG92" i="7"/>
  <c r="EQ38" i="7"/>
  <c r="DD38" i="7"/>
  <c r="BW38" i="7"/>
  <c r="ES38" i="7"/>
  <c r="HM38" i="7"/>
  <c r="EE38" i="7"/>
  <c r="BE38" i="7"/>
  <c r="AB92" i="7"/>
  <c r="CD92" i="7"/>
  <c r="AQ92" i="7"/>
  <c r="BW92" i="7"/>
  <c r="BV92" i="7"/>
  <c r="EK92" i="7"/>
  <c r="FR92" i="7"/>
  <c r="GW92" i="7"/>
  <c r="CK38" i="7"/>
  <c r="FF38" i="7"/>
  <c r="AO38" i="7"/>
  <c r="DL38" i="7"/>
  <c r="DW38" i="7"/>
  <c r="BA38" i="7"/>
  <c r="AP38" i="7"/>
  <c r="DB92" i="7"/>
  <c r="DX92" i="7"/>
  <c r="FE92" i="7"/>
  <c r="HG92" i="7"/>
  <c r="BF38" i="7"/>
  <c r="BX38" i="7"/>
  <c r="HI38" i="7"/>
  <c r="AF38" i="7"/>
  <c r="FB38" i="7"/>
  <c r="BG38" i="7"/>
  <c r="HI44" i="7"/>
  <c r="BB44" i="7"/>
  <c r="EL44" i="7"/>
  <c r="HG59" i="7"/>
  <c r="FN38" i="7"/>
  <c r="EI38" i="7"/>
  <c r="DC38" i="7"/>
  <c r="EA38" i="7"/>
  <c r="DT38" i="7"/>
  <c r="BO38" i="7"/>
  <c r="GD38" i="7"/>
  <c r="EM38" i="7"/>
  <c r="BY38" i="7"/>
  <c r="EC38" i="7"/>
  <c r="BQ38" i="7"/>
  <c r="AS38" i="7"/>
  <c r="HB59" i="7"/>
  <c r="AE38" i="7"/>
  <c r="BD38" i="7"/>
  <c r="HP38" i="7"/>
  <c r="HK38" i="7"/>
  <c r="GM38" i="7"/>
  <c r="FU38" i="7"/>
  <c r="DX38" i="7"/>
  <c r="CQ38" i="7"/>
  <c r="GI38" i="7"/>
  <c r="BU38" i="7"/>
  <c r="AG38" i="7"/>
  <c r="EP44" i="7"/>
  <c r="HK44" i="7"/>
  <c r="BA44" i="7"/>
  <c r="FV59" i="7"/>
  <c r="CM38" i="7"/>
  <c r="HC38" i="7"/>
  <c r="GX38" i="7"/>
  <c r="GV38" i="7"/>
  <c r="FX38" i="7"/>
  <c r="EV38" i="7"/>
  <c r="FG38" i="7"/>
  <c r="DH38" i="7"/>
  <c r="CA38" i="7"/>
  <c r="FJ38" i="7"/>
  <c r="AW38" i="7"/>
  <c r="ET38" i="7"/>
  <c r="DA44" i="7"/>
  <c r="GM44" i="7"/>
  <c r="AC44" i="7"/>
  <c r="EX59" i="7"/>
  <c r="BM38" i="7"/>
  <c r="GH38" i="7"/>
  <c r="GE38" i="7"/>
  <c r="FE38" i="7"/>
  <c r="EY38" i="7"/>
  <c r="DS38" i="7"/>
  <c r="EB38" i="7"/>
  <c r="CR38" i="7"/>
  <c r="GZ38" i="7"/>
  <c r="EU38" i="7"/>
  <c r="AK38" i="7"/>
  <c r="CX38" i="7"/>
  <c r="GD44" i="7"/>
  <c r="DQ44" i="7"/>
  <c r="BS44" i="7"/>
  <c r="BT59" i="7"/>
  <c r="GJ38" i="7"/>
  <c r="GY38" i="7"/>
  <c r="EF38" i="7"/>
  <c r="EZ38" i="7"/>
  <c r="EX38" i="7"/>
  <c r="CN38" i="7"/>
  <c r="HN38" i="7"/>
  <c r="FC38" i="7"/>
  <c r="DF38" i="7"/>
  <c r="EO38" i="7"/>
  <c r="CC38" i="7"/>
  <c r="EE30" i="7"/>
  <c r="DU30" i="7"/>
  <c r="AM30" i="7"/>
  <c r="CA30" i="7"/>
  <c r="DE30" i="7"/>
  <c r="FU30" i="7"/>
  <c r="HP30" i="7"/>
  <c r="EZ30" i="7"/>
  <c r="AE30" i="7"/>
  <c r="BI30" i="7"/>
  <c r="EC37" i="7"/>
  <c r="BX37" i="7"/>
  <c r="HL37" i="7"/>
  <c r="FF37" i="7"/>
  <c r="CN37" i="7"/>
  <c r="AJ37" i="7"/>
  <c r="BJ37" i="7"/>
  <c r="CD37" i="7"/>
  <c r="CW37" i="7"/>
  <c r="DS37" i="7"/>
  <c r="BA37" i="7"/>
  <c r="BF37" i="7"/>
  <c r="HG37" i="7"/>
  <c r="FB37" i="7"/>
  <c r="CY37" i="7"/>
  <c r="BW37" i="7"/>
  <c r="EO37" i="7"/>
  <c r="CJ37" i="7"/>
  <c r="AD37" i="7"/>
  <c r="FR37" i="7"/>
  <c r="CZ37" i="7"/>
  <c r="BC37" i="7"/>
  <c r="CC37" i="7"/>
  <c r="CU37" i="7"/>
  <c r="DO37" i="7"/>
  <c r="EL37" i="7"/>
  <c r="CF37" i="7"/>
  <c r="CK37" i="7"/>
  <c r="AG37" i="7"/>
  <c r="GE37" i="7"/>
  <c r="EA37" i="7"/>
  <c r="DC37" i="7"/>
  <c r="FA37" i="7"/>
  <c r="CV37" i="7"/>
  <c r="AP37" i="7"/>
  <c r="GD37" i="7"/>
  <c r="DL37" i="7"/>
  <c r="BT37" i="7"/>
  <c r="CT37" i="7"/>
  <c r="DN37" i="7"/>
  <c r="EG37" i="7"/>
  <c r="FC37" i="7"/>
  <c r="DI37" i="7"/>
  <c r="DP37" i="7"/>
  <c r="BH37" i="7"/>
  <c r="HK37" i="7"/>
  <c r="FI37" i="7"/>
  <c r="EI37" i="7"/>
  <c r="FM37" i="7"/>
  <c r="DH37" i="7"/>
  <c r="BB37" i="7"/>
  <c r="GP37" i="7"/>
  <c r="DX37" i="7"/>
  <c r="CM37" i="7"/>
  <c r="DM37" i="7"/>
  <c r="EE37" i="7"/>
  <c r="EY37" i="7"/>
  <c r="FV37" i="7"/>
  <c r="EP37" i="7"/>
  <c r="ES37" i="7"/>
  <c r="CP37" i="7"/>
  <c r="AL37" i="7"/>
  <c r="GL37" i="7"/>
  <c r="FK37" i="7"/>
  <c r="AK37" i="7"/>
  <c r="FY37" i="7"/>
  <c r="DT37" i="7"/>
  <c r="BN37" i="7"/>
  <c r="HB37" i="7"/>
  <c r="EJ37" i="7"/>
  <c r="DD37" i="7"/>
  <c r="ED37" i="7"/>
  <c r="EX37" i="7"/>
  <c r="FQ37" i="7"/>
  <c r="GM37" i="7"/>
  <c r="FU37" i="7"/>
  <c r="FZ37" i="7"/>
  <c r="DU37" i="7"/>
  <c r="BQ37" i="7"/>
  <c r="HO37" i="7"/>
  <c r="GS37" i="7"/>
  <c r="AW37" i="7"/>
  <c r="GK37" i="7"/>
  <c r="EF37" i="7"/>
  <c r="BZ37" i="7"/>
  <c r="HN37" i="7"/>
  <c r="EV37" i="7"/>
  <c r="DW37" i="7"/>
  <c r="EW37" i="7"/>
  <c r="FO37" i="7"/>
  <c r="GI37" i="7"/>
  <c r="HF37" i="7"/>
  <c r="GV37" i="7"/>
  <c r="HE37" i="7"/>
  <c r="EZ37" i="7"/>
  <c r="CR37" i="7"/>
  <c r="AO37" i="7"/>
  <c r="AV37" i="7"/>
  <c r="BI37" i="7"/>
  <c r="GW37" i="7"/>
  <c r="ER37" i="7"/>
  <c r="CL37" i="7"/>
  <c r="AE37" i="7"/>
  <c r="FH37" i="7"/>
  <c r="EN37" i="7"/>
  <c r="FN37" i="7"/>
  <c r="GH37" i="7"/>
  <c r="HA37" i="7"/>
  <c r="AX37" i="7"/>
  <c r="BE37" i="7"/>
  <c r="AC37" i="7"/>
  <c r="GC37" i="7"/>
  <c r="DZ37" i="7"/>
  <c r="BV37" i="7"/>
  <c r="BY37" i="7"/>
  <c r="BU37" i="7"/>
  <c r="HI37" i="7"/>
  <c r="FD37" i="7"/>
  <c r="CX37" i="7"/>
  <c r="AF37" i="7"/>
  <c r="FT37" i="7"/>
  <c r="FG37" i="7"/>
  <c r="GG37" i="7"/>
  <c r="GY37" i="7"/>
  <c r="AH37" i="7"/>
  <c r="CA37" i="7"/>
  <c r="CH37" i="7"/>
  <c r="BG37" i="7"/>
  <c r="HJ37" i="7"/>
  <c r="FE37" i="7"/>
  <c r="DA37" i="7"/>
  <c r="DF37" i="7"/>
  <c r="Y37" i="7"/>
  <c r="CG37" i="7"/>
  <c r="AB37" i="7"/>
  <c r="FP37" i="7"/>
  <c r="DJ37" i="7"/>
  <c r="AR37" i="7"/>
  <c r="GF37" i="7"/>
  <c r="FX37" i="7"/>
  <c r="GX37" i="7"/>
  <c r="AA37" i="7"/>
  <c r="AY37" i="7"/>
  <c r="DG37" i="7"/>
  <c r="DK37" i="7"/>
  <c r="CO37" i="7"/>
  <c r="AI37" i="7"/>
  <c r="GJ37" i="7"/>
  <c r="EB37" i="7"/>
  <c r="EK37" i="7"/>
  <c r="DE37" i="7"/>
  <c r="AZ37" i="7"/>
  <c r="GN37" i="7"/>
  <c r="EH37" i="7"/>
  <c r="BP37" i="7"/>
  <c r="HD37" i="7"/>
  <c r="HH37" i="7"/>
  <c r="AT37" i="7"/>
  <c r="BM37" i="7"/>
  <c r="CI37" i="7"/>
  <c r="FS37" i="7"/>
  <c r="FW37" i="7"/>
  <c r="EU37" i="7"/>
  <c r="CQ37" i="7"/>
  <c r="AM37" i="7"/>
  <c r="GO37" i="7"/>
  <c r="GT37" i="7"/>
  <c r="CL28" i="7"/>
  <c r="AJ28" i="7"/>
  <c r="FX28" i="7"/>
  <c r="EC28" i="7"/>
  <c r="AB28" i="7"/>
  <c r="FP28" i="7"/>
  <c r="FS28" i="7"/>
  <c r="GL28" i="7"/>
  <c r="HJ28" i="7"/>
  <c r="AI28" i="7"/>
  <c r="BG28" i="7"/>
  <c r="CC28" i="7"/>
  <c r="BQ28" i="7"/>
  <c r="GU28" i="7"/>
  <c r="CI28" i="7"/>
  <c r="FV28" i="7"/>
  <c r="DA28" i="7"/>
  <c r="CX28" i="7"/>
  <c r="AV28" i="7"/>
  <c r="GJ28" i="7"/>
  <c r="EO28" i="7"/>
  <c r="AN28" i="7"/>
  <c r="GB28" i="7"/>
  <c r="GI28" i="7"/>
  <c r="HD28" i="7"/>
  <c r="AH28" i="7"/>
  <c r="BE28" i="7"/>
  <c r="CB28" i="7"/>
  <c r="CU28" i="7"/>
  <c r="DC28" i="7"/>
  <c r="AE28" i="7"/>
  <c r="DW28" i="7"/>
  <c r="HO28" i="7"/>
  <c r="EM28" i="7"/>
  <c r="DJ28" i="7"/>
  <c r="BH28" i="7"/>
  <c r="GV28" i="7"/>
  <c r="FA28" i="7"/>
  <c r="AZ28" i="7"/>
  <c r="GN28" i="7"/>
  <c r="HC28" i="7"/>
  <c r="AG28" i="7"/>
  <c r="BD28" i="7"/>
  <c r="BY28" i="7"/>
  <c r="CT28" i="7"/>
  <c r="DM28" i="7"/>
  <c r="EX28" i="7"/>
  <c r="CA28" i="7"/>
  <c r="FQ28" i="7"/>
  <c r="AX28" i="7"/>
  <c r="DV28" i="7"/>
  <c r="BT28" i="7"/>
  <c r="HH28" i="7"/>
  <c r="FM28" i="7"/>
  <c r="BL28" i="7"/>
  <c r="GZ28" i="7"/>
  <c r="Z28" i="7"/>
  <c r="BC28" i="7"/>
  <c r="BW28" i="7"/>
  <c r="CP28" i="7"/>
  <c r="DL28" i="7"/>
  <c r="EE28" i="7"/>
  <c r="GO28" i="7"/>
  <c r="DS28" i="7"/>
  <c r="HF28" i="7"/>
  <c r="CQ28" i="7"/>
  <c r="EH28" i="7"/>
  <c r="CF28" i="7"/>
  <c r="AK28" i="7"/>
  <c r="FY28" i="7"/>
  <c r="BX28" i="7"/>
  <c r="HL28" i="7"/>
  <c r="AT28" i="7"/>
  <c r="BV28" i="7"/>
  <c r="CO28" i="7"/>
  <c r="DI28" i="7"/>
  <c r="ED28" i="7"/>
  <c r="EW28" i="7"/>
  <c r="BR28" i="7"/>
  <c r="FG28" i="7"/>
  <c r="AR28" i="7"/>
  <c r="EK28" i="7"/>
  <c r="FF28" i="7"/>
  <c r="DD28" i="7"/>
  <c r="BI28" i="7"/>
  <c r="GW28" i="7"/>
  <c r="CV28" i="7"/>
  <c r="BO28" i="7"/>
  <c r="CH28" i="7"/>
  <c r="DF28" i="7"/>
  <c r="DY28" i="7"/>
  <c r="ES28" i="7"/>
  <c r="FN28" i="7"/>
  <c r="GG28" i="7"/>
  <c r="FC28" i="7"/>
  <c r="AF28" i="7"/>
  <c r="EA28" i="7"/>
  <c r="BA28" i="7"/>
  <c r="AD28" i="7"/>
  <c r="FR28" i="7"/>
  <c r="DP28" i="7"/>
  <c r="BU28" i="7"/>
  <c r="HI28" i="7"/>
  <c r="DH28" i="7"/>
  <c r="CE28" i="7"/>
  <c r="CZ28" i="7"/>
  <c r="DX28" i="7"/>
  <c r="EQ28" i="7"/>
  <c r="FJ28" i="7"/>
  <c r="GF28" i="7"/>
  <c r="GY28" i="7"/>
  <c r="GQ28" i="7"/>
  <c r="CD28" i="7"/>
  <c r="FU28" i="7"/>
  <c r="CW28" i="7"/>
  <c r="AP28" i="7"/>
  <c r="GD28" i="7"/>
  <c r="EB28" i="7"/>
  <c r="CG28" i="7"/>
  <c r="AA28" i="7"/>
  <c r="DT28" i="7"/>
  <c r="CY28" i="7"/>
  <c r="DR28" i="7"/>
  <c r="EP28" i="7"/>
  <c r="FI28" i="7"/>
  <c r="GC28" i="7"/>
  <c r="GX28" i="7"/>
  <c r="BM28" i="7"/>
  <c r="AC28" i="7"/>
  <c r="DU28" i="7"/>
  <c r="HG28" i="7"/>
  <c r="EL28" i="7"/>
  <c r="BN28" i="7"/>
  <c r="HB28" i="7"/>
  <c r="EZ28" i="7"/>
  <c r="DE28" i="7"/>
  <c r="AY28" i="7"/>
  <c r="ER28" i="7"/>
  <c r="EI28" i="7"/>
  <c r="FB28" i="7"/>
  <c r="FZ28" i="7"/>
  <c r="GS28" i="7"/>
  <c r="HM28" i="7"/>
  <c r="AQ28" i="7"/>
  <c r="EU28" i="7"/>
  <c r="DN28" i="7"/>
  <c r="HE28" i="7"/>
  <c r="CM28" i="7"/>
  <c r="GH28" i="7"/>
  <c r="AO49" i="7"/>
  <c r="GC49" i="7"/>
  <c r="EH49" i="7"/>
  <c r="CA49" i="7"/>
  <c r="AR49" i="7"/>
  <c r="GF49" i="7"/>
  <c r="FI49" i="7"/>
  <c r="DZ49" i="7"/>
  <c r="DO49" i="7"/>
  <c r="BT49" i="7"/>
  <c r="HH49" i="7"/>
  <c r="FM49" i="7"/>
  <c r="DR49" i="7"/>
  <c r="BW49" i="7"/>
  <c r="HK49" i="7"/>
  <c r="AZ49" i="7"/>
  <c r="DT49" i="7"/>
  <c r="BA49" i="7"/>
  <c r="GO49" i="7"/>
  <c r="ET49" i="7"/>
  <c r="CM49" i="7"/>
  <c r="BD49" i="7"/>
  <c r="AE49" i="7"/>
  <c r="FU49" i="7"/>
  <c r="EL49" i="7"/>
  <c r="EA49" i="7"/>
  <c r="CF49" i="7"/>
  <c r="AK49" i="7"/>
  <c r="FY49" i="7"/>
  <c r="ED49" i="7"/>
  <c r="CI49" i="7"/>
  <c r="EF49" i="7"/>
  <c r="GH49" i="7"/>
  <c r="HD49" i="7"/>
  <c r="BM49" i="7"/>
  <c r="HA49" i="7"/>
  <c r="FF49" i="7"/>
  <c r="CY49" i="7"/>
  <c r="BP49" i="7"/>
  <c r="AS49" i="7"/>
  <c r="GG49" i="7"/>
  <c r="EX49" i="7"/>
  <c r="EM49" i="7"/>
  <c r="CR49" i="7"/>
  <c r="AW49" i="7"/>
  <c r="GK49" i="7"/>
  <c r="EP49" i="7"/>
  <c r="CU49" i="7"/>
  <c r="HE49" i="7"/>
  <c r="BL49" i="7"/>
  <c r="Y49" i="7"/>
  <c r="BY49" i="7"/>
  <c r="HM49" i="7"/>
  <c r="FR49" i="7"/>
  <c r="DK49" i="7"/>
  <c r="CB49" i="7"/>
  <c r="BE49" i="7"/>
  <c r="GS49" i="7"/>
  <c r="FJ49" i="7"/>
  <c r="EY49" i="7"/>
  <c r="DD49" i="7"/>
  <c r="BI49" i="7"/>
  <c r="GW49" i="7"/>
  <c r="FB49" i="7"/>
  <c r="DG49" i="7"/>
  <c r="ER49" i="7"/>
  <c r="GN49" i="7"/>
  <c r="CK49" i="7"/>
  <c r="AP49" i="7"/>
  <c r="GD49" i="7"/>
  <c r="DW49" i="7"/>
  <c r="CN49" i="7"/>
  <c r="BQ49" i="7"/>
  <c r="AF49" i="7"/>
  <c r="FV49" i="7"/>
  <c r="FK49" i="7"/>
  <c r="DP49" i="7"/>
  <c r="BU49" i="7"/>
  <c r="HI49" i="7"/>
  <c r="FN49" i="7"/>
  <c r="DS49" i="7"/>
  <c r="HF49" i="7"/>
  <c r="BX49" i="7"/>
  <c r="DI49" i="7"/>
  <c r="BN49" i="7"/>
  <c r="HB49" i="7"/>
  <c r="EU49" i="7"/>
  <c r="DL49" i="7"/>
  <c r="CO49" i="7"/>
  <c r="BF49" i="7"/>
  <c r="AU49" i="7"/>
  <c r="GI49" i="7"/>
  <c r="EN49" i="7"/>
  <c r="CS49" i="7"/>
  <c r="AX49" i="7"/>
  <c r="GL49" i="7"/>
  <c r="EQ49" i="7"/>
  <c r="HL49" i="7"/>
  <c r="CJ49" i="7"/>
  <c r="AJ49" i="7"/>
  <c r="DU49" i="7"/>
  <c r="BZ49" i="7"/>
  <c r="HN49" i="7"/>
  <c r="FG49" i="7"/>
  <c r="DX49" i="7"/>
  <c r="DA49" i="7"/>
  <c r="BR49" i="7"/>
  <c r="BG49" i="7"/>
  <c r="GU49" i="7"/>
  <c r="EZ49" i="7"/>
  <c r="DE49" i="7"/>
  <c r="BJ49" i="7"/>
  <c r="GX49" i="7"/>
  <c r="FC49" i="7"/>
  <c r="FP49" i="7"/>
  <c r="GT49" i="7"/>
  <c r="AB49" i="7"/>
  <c r="EG49" i="7"/>
  <c r="CL49" i="7"/>
  <c r="Z49" i="7"/>
  <c r="FS49" i="7"/>
  <c r="EJ49" i="7"/>
  <c r="DM49" i="7"/>
  <c r="CD49" i="7"/>
  <c r="BS49" i="7"/>
  <c r="HG49" i="7"/>
  <c r="FL49" i="7"/>
  <c r="DQ49" i="7"/>
  <c r="BV49" i="7"/>
  <c r="HJ49" i="7"/>
  <c r="FO49" i="7"/>
  <c r="HO49" i="7"/>
  <c r="CV49" i="7"/>
  <c r="AD49" i="7"/>
  <c r="FE49" i="7"/>
  <c r="DJ49" i="7"/>
  <c r="BC49" i="7"/>
  <c r="GQ49" i="7"/>
  <c r="FH49" i="7"/>
  <c r="EK49" i="7"/>
  <c r="DB49" i="7"/>
  <c r="CQ49" i="7"/>
  <c r="AV49" i="7"/>
  <c r="GJ49" i="7"/>
  <c r="EO49" i="7"/>
  <c r="CT49" i="7"/>
  <c r="AY49" i="7"/>
  <c r="GM49" i="7"/>
  <c r="GB49" i="7"/>
  <c r="DH49" i="7"/>
  <c r="DR83" i="7"/>
  <c r="AZ83" i="7"/>
  <c r="HN83" i="7"/>
  <c r="AS83" i="7"/>
  <c r="AK74" i="7"/>
  <c r="FY74" i="7"/>
  <c r="DR74" i="7"/>
  <c r="BL74" i="7"/>
  <c r="GZ74" i="7"/>
  <c r="ES74" i="7"/>
  <c r="CL74" i="7"/>
  <c r="AE74" i="7"/>
  <c r="FS74" i="7"/>
  <c r="DL74" i="7"/>
  <c r="BF74" i="7"/>
  <c r="GT74" i="7"/>
  <c r="EY74" i="7"/>
  <c r="EW74" i="7"/>
  <c r="FI74" i="7"/>
  <c r="CC74" i="7"/>
  <c r="CO74" i="7"/>
  <c r="AW74" i="7"/>
  <c r="GK74" i="7"/>
  <c r="ED74" i="7"/>
  <c r="BX74" i="7"/>
  <c r="HL74" i="7"/>
  <c r="FE74" i="7"/>
  <c r="CX74" i="7"/>
  <c r="AQ74" i="7"/>
  <c r="GE74" i="7"/>
  <c r="DX74" i="7"/>
  <c r="BR74" i="7"/>
  <c r="HF74" i="7"/>
  <c r="FK74" i="7"/>
  <c r="GS74" i="7"/>
  <c r="HE74" i="7"/>
  <c r="DY74" i="7"/>
  <c r="EK74" i="7"/>
  <c r="BI74" i="7"/>
  <c r="GW74" i="7"/>
  <c r="EP74" i="7"/>
  <c r="CJ74" i="7"/>
  <c r="AC74" i="7"/>
  <c r="FQ74" i="7"/>
  <c r="DJ74" i="7"/>
  <c r="BC74" i="7"/>
  <c r="GQ74" i="7"/>
  <c r="EJ74" i="7"/>
  <c r="CD74" i="7"/>
  <c r="AI74" i="7"/>
  <c r="FW74" i="7"/>
  <c r="BH74" i="7"/>
  <c r="BT74" i="7"/>
  <c r="FU74" i="7"/>
  <c r="GG74" i="7"/>
  <c r="BU74" i="7"/>
  <c r="HI74" i="7"/>
  <c r="FB74" i="7"/>
  <c r="CV74" i="7"/>
  <c r="AO74" i="7"/>
  <c r="GC74" i="7"/>
  <c r="DV74" i="7"/>
  <c r="BO74" i="7"/>
  <c r="HC74" i="7"/>
  <c r="EV74" i="7"/>
  <c r="CP74" i="7"/>
  <c r="AU74" i="7"/>
  <c r="GI74" i="7"/>
  <c r="DD74" i="7"/>
  <c r="DP74" i="7"/>
  <c r="AJ74" i="7"/>
  <c r="AV74" i="7"/>
  <c r="CG74" i="7"/>
  <c r="Z74" i="7"/>
  <c r="FN74" i="7"/>
  <c r="DH74" i="7"/>
  <c r="BA74" i="7"/>
  <c r="GO74" i="7"/>
  <c r="EH74" i="7"/>
  <c r="CA74" i="7"/>
  <c r="HO74" i="7"/>
  <c r="FH74" i="7"/>
  <c r="DB74" i="7"/>
  <c r="BG74" i="7"/>
  <c r="GU74" i="7"/>
  <c r="EZ74" i="7"/>
  <c r="FL74" i="7"/>
  <c r="CF74" i="7"/>
  <c r="CR74" i="7"/>
  <c r="DE74" i="7"/>
  <c r="AX74" i="7"/>
  <c r="GL74" i="7"/>
  <c r="EF74" i="7"/>
  <c r="BY74" i="7"/>
  <c r="HM74" i="7"/>
  <c r="FF74" i="7"/>
  <c r="CY74" i="7"/>
  <c r="AR74" i="7"/>
  <c r="GF74" i="7"/>
  <c r="DZ74" i="7"/>
  <c r="CE74" i="7"/>
  <c r="AY74" i="7"/>
  <c r="BK74" i="7"/>
  <c r="AA74" i="7"/>
  <c r="FX74" i="7"/>
  <c r="GJ74" i="7"/>
  <c r="DQ74" i="7"/>
  <c r="BJ74" i="7"/>
  <c r="GX74" i="7"/>
  <c r="ER74" i="7"/>
  <c r="CK74" i="7"/>
  <c r="AD74" i="7"/>
  <c r="FR74" i="7"/>
  <c r="DK74" i="7"/>
  <c r="BD74" i="7"/>
  <c r="GR74" i="7"/>
  <c r="EL74" i="7"/>
  <c r="CQ74" i="7"/>
  <c r="CU74" i="7"/>
  <c r="DG74" i="7"/>
  <c r="BW74" i="7"/>
  <c r="AM74" i="7"/>
  <c r="EC74" i="7"/>
  <c r="BV74" i="7"/>
  <c r="HJ74" i="7"/>
  <c r="FD74" i="7"/>
  <c r="CW74" i="7"/>
  <c r="AP74" i="7"/>
  <c r="GD74" i="7"/>
  <c r="DW74" i="7"/>
  <c r="BP74" i="7"/>
  <c r="HD74" i="7"/>
  <c r="EX74" i="7"/>
  <c r="DC74" i="7"/>
  <c r="EQ74" i="7"/>
  <c r="FC74" i="7"/>
  <c r="DS74" i="7"/>
  <c r="CI74" i="7"/>
  <c r="FA74" i="7"/>
  <c r="CT74" i="7"/>
  <c r="AN74" i="7"/>
  <c r="GB74" i="7"/>
  <c r="DU74" i="7"/>
  <c r="BN74" i="7"/>
  <c r="HB74" i="7"/>
  <c r="EU74" i="7"/>
  <c r="CN74" i="7"/>
  <c r="AH74" i="7"/>
  <c r="FV74" i="7"/>
  <c r="EA74" i="7"/>
  <c r="BE74" i="7"/>
  <c r="BQ74" i="7"/>
  <c r="HK74" i="7"/>
  <c r="GA74" i="7"/>
  <c r="GM30" i="7"/>
  <c r="DA30" i="7"/>
  <c r="CQ30" i="7"/>
  <c r="FF30" i="7"/>
  <c r="Y30" i="7"/>
  <c r="EX30" i="7"/>
  <c r="AV30" i="7"/>
  <c r="BS30" i="7"/>
  <c r="BF28" i="7"/>
  <c r="GM28" i="7"/>
  <c r="GR28" i="7"/>
  <c r="BK28" i="7"/>
  <c r="BZ28" i="7"/>
  <c r="FJ37" i="7"/>
  <c r="BR37" i="7"/>
  <c r="DV37" i="7"/>
  <c r="EO30" i="7"/>
  <c r="CH30" i="7"/>
  <c r="AD30" i="7"/>
  <c r="FR30" i="7"/>
  <c r="DK30" i="7"/>
  <c r="BD30" i="7"/>
  <c r="AH30" i="7"/>
  <c r="AJ30" i="7"/>
  <c r="DN30" i="7"/>
  <c r="FX30" i="7"/>
  <c r="AS30" i="7"/>
  <c r="DT30" i="7"/>
  <c r="GG30" i="7"/>
  <c r="CF30" i="7"/>
  <c r="EW30" i="7"/>
  <c r="HE30" i="7"/>
  <c r="FA30" i="7"/>
  <c r="CT30" i="7"/>
  <c r="AP30" i="7"/>
  <c r="GD30" i="7"/>
  <c r="DW30" i="7"/>
  <c r="BP30" i="7"/>
  <c r="AT30" i="7"/>
  <c r="BL30" i="7"/>
  <c r="EG30" i="7"/>
  <c r="GS30" i="7"/>
  <c r="BW30" i="7"/>
  <c r="EN30" i="7"/>
  <c r="GY30" i="7"/>
  <c r="DD30" i="7"/>
  <c r="FP30" i="7"/>
  <c r="EY30" i="7"/>
  <c r="FM30" i="7"/>
  <c r="DF30" i="7"/>
  <c r="BB30" i="7"/>
  <c r="GP30" i="7"/>
  <c r="EI30" i="7"/>
  <c r="CB30" i="7"/>
  <c r="BF30" i="7"/>
  <c r="CO30" i="7"/>
  <c r="FC30" i="7"/>
  <c r="HK30" i="7"/>
  <c r="CW30" i="7"/>
  <c r="FJ30" i="7"/>
  <c r="AZ30" i="7"/>
  <c r="DZ30" i="7"/>
  <c r="GJ30" i="7"/>
  <c r="HF30" i="7"/>
  <c r="AK30" i="7"/>
  <c r="FY30" i="7"/>
  <c r="DR30" i="7"/>
  <c r="BN30" i="7"/>
  <c r="HB30" i="7"/>
  <c r="EU30" i="7"/>
  <c r="CN30" i="7"/>
  <c r="BR30" i="7"/>
  <c r="DM30" i="7"/>
  <c r="FW30" i="7"/>
  <c r="AO30" i="7"/>
  <c r="DS30" i="7"/>
  <c r="GC30" i="7"/>
  <c r="CC30" i="7"/>
  <c r="ES30" i="7"/>
  <c r="HD30" i="7"/>
  <c r="AG30" i="7"/>
  <c r="AW30" i="7"/>
  <c r="GK30" i="7"/>
  <c r="ED30" i="7"/>
  <c r="BZ30" i="7"/>
  <c r="HN30" i="7"/>
  <c r="FG30" i="7"/>
  <c r="CZ30" i="7"/>
  <c r="CD30" i="7"/>
  <c r="EF30" i="7"/>
  <c r="GR30" i="7"/>
  <c r="BT30" i="7"/>
  <c r="EM30" i="7"/>
  <c r="GV30" i="7"/>
  <c r="DC30" i="7"/>
  <c r="FO30" i="7"/>
  <c r="AC30" i="7"/>
  <c r="BK30" i="7"/>
  <c r="BU30" i="7"/>
  <c r="HI30" i="7"/>
  <c r="FB30" i="7"/>
  <c r="CX30" i="7"/>
  <c r="AQ30" i="7"/>
  <c r="GE30" i="7"/>
  <c r="DX30" i="7"/>
  <c r="AI30" i="7"/>
  <c r="FV30" i="7"/>
  <c r="AN30" i="7"/>
  <c r="DP30" i="7"/>
  <c r="GB30" i="7"/>
  <c r="AY30" i="7"/>
  <c r="ER30" i="7"/>
  <c r="HA30" i="7"/>
  <c r="CJ30" i="7"/>
  <c r="GN30" i="7"/>
  <c r="CG30" i="7"/>
  <c r="Z30" i="7"/>
  <c r="FN30" i="7"/>
  <c r="DJ30" i="7"/>
  <c r="BC30" i="7"/>
  <c r="GQ30" i="7"/>
  <c r="EJ30" i="7"/>
  <c r="AU30" i="7"/>
  <c r="GO30" i="7"/>
  <c r="BQ30" i="7"/>
  <c r="EL30" i="7"/>
  <c r="GU30" i="7"/>
  <c r="BY30" i="7"/>
  <c r="FL30" i="7"/>
  <c r="AB30" i="7"/>
  <c r="DH30" i="7"/>
  <c r="CK30" i="7"/>
  <c r="CS30" i="7"/>
  <c r="AL30" i="7"/>
  <c r="FZ30" i="7"/>
  <c r="DV30" i="7"/>
  <c r="BO30" i="7"/>
  <c r="HC30" i="7"/>
  <c r="EV30" i="7"/>
  <c r="BG30" i="7"/>
  <c r="HG30" i="7"/>
  <c r="CU30" i="7"/>
  <c r="FE30" i="7"/>
  <c r="HM30" i="7"/>
  <c r="DB30" i="7"/>
  <c r="GH30" i="7"/>
  <c r="BE30" i="7"/>
  <c r="EB30" i="7"/>
  <c r="DI30" i="7"/>
  <c r="DQ30" i="7"/>
  <c r="BJ30" i="7"/>
  <c r="GX30" i="7"/>
  <c r="ET30" i="7"/>
  <c r="CM30" i="7"/>
  <c r="AF30" i="7"/>
  <c r="FT30" i="7"/>
  <c r="CE30" i="7"/>
  <c r="BM30" i="7"/>
  <c r="EK30" i="7"/>
  <c r="GT30" i="7"/>
  <c r="BX30" i="7"/>
  <c r="EQ30" i="7"/>
  <c r="AA30" i="7"/>
  <c r="DG30" i="7"/>
  <c r="FQ30" i="7"/>
  <c r="BH30" i="7"/>
  <c r="FI30" i="7"/>
  <c r="CP30" i="7"/>
  <c r="CL30" i="7"/>
  <c r="EA30" i="7"/>
  <c r="HJ30" i="7"/>
  <c r="CI30" i="7"/>
  <c r="GA30" i="7"/>
  <c r="FH30" i="7"/>
  <c r="GL30" i="7"/>
  <c r="GI30" i="7"/>
  <c r="CV30" i="7"/>
  <c r="DL30" i="7"/>
  <c r="EP30" i="7"/>
  <c r="AU28" i="7"/>
  <c r="HP28" i="7"/>
  <c r="EJ28" i="7"/>
  <c r="CS28" i="7"/>
  <c r="BO37" i="7"/>
  <c r="Z37" i="7"/>
  <c r="AN37" i="7"/>
  <c r="BA30" i="7"/>
  <c r="FD30" i="7"/>
  <c r="AR30" i="7"/>
  <c r="BV30" i="7"/>
  <c r="CK28" i="7"/>
  <c r="EV28" i="7"/>
  <c r="BP28" i="7"/>
  <c r="AW28" i="7"/>
  <c r="GA37" i="7"/>
  <c r="AS37" i="7"/>
  <c r="DQ37" i="7"/>
  <c r="HL30" i="7"/>
  <c r="GF30" i="7"/>
  <c r="GZ30" i="7"/>
  <c r="DO30" i="7"/>
  <c r="HO30" i="7"/>
  <c r="AX30" i="7"/>
  <c r="DY30" i="7"/>
  <c r="HH30" i="7"/>
  <c r="FS30" i="7"/>
  <c r="GW30" i="7"/>
  <c r="Z92" i="7"/>
  <c r="CT92" i="7"/>
  <c r="DY92" i="7"/>
  <c r="AR92" i="7"/>
  <c r="FF92" i="7"/>
  <c r="BY92" i="7"/>
  <c r="FA92" i="7"/>
  <c r="FJ92" i="7"/>
  <c r="EL92" i="7"/>
  <c r="DA92" i="7"/>
  <c r="HO92" i="7"/>
  <c r="EH92" i="7"/>
  <c r="BA92" i="7"/>
  <c r="DQ92" i="7"/>
  <c r="DN92" i="7"/>
  <c r="CP92" i="7"/>
  <c r="CO92" i="7"/>
  <c r="HC92" i="7"/>
  <c r="DV92" i="7"/>
  <c r="AC92" i="7"/>
  <c r="DE92" i="7"/>
  <c r="BL92" i="7"/>
  <c r="AN92" i="7"/>
  <c r="AG92" i="7"/>
  <c r="EU92" i="7"/>
  <c r="HM92" i="7"/>
  <c r="EE92" i="7"/>
  <c r="EZ92" i="7"/>
  <c r="BX92" i="7"/>
  <c r="BJ92" i="7"/>
  <c r="AL92" i="7"/>
  <c r="GF92" i="7"/>
  <c r="BO92" i="7"/>
  <c r="GC92" i="7"/>
  <c r="CU92" i="7"/>
  <c r="BH92" i="7"/>
  <c r="DT92" i="7"/>
  <c r="EX92" i="7"/>
  <c r="DZ92" i="7"/>
  <c r="EV92" i="7"/>
  <c r="BC92" i="7"/>
  <c r="FQ92" i="7"/>
  <c r="CI92" i="7"/>
  <c r="AJ92" i="7"/>
  <c r="HD38" i="7"/>
  <c r="CJ38" i="7"/>
  <c r="EG38" i="7"/>
  <c r="FZ38" i="7"/>
  <c r="AV38" i="7"/>
  <c r="BT38" i="7"/>
  <c r="DR38" i="7"/>
  <c r="BP38" i="7"/>
  <c r="BL38" i="7"/>
  <c r="AR38" i="7"/>
  <c r="Z38" i="7"/>
  <c r="FM38" i="7"/>
  <c r="AI38" i="7"/>
  <c r="EH38" i="7"/>
  <c r="AA38" i="7"/>
  <c r="HG38" i="7"/>
  <c r="FA38" i="7"/>
  <c r="FI38" i="7"/>
  <c r="DV38" i="7"/>
  <c r="DN38" i="7"/>
  <c r="GF38" i="7"/>
  <c r="GA38" i="7"/>
  <c r="AX38" i="7"/>
  <c r="DZ38" i="7"/>
  <c r="FT38" i="7"/>
  <c r="HE38" i="7"/>
  <c r="GP38" i="7"/>
  <c r="GC38" i="7"/>
  <c r="GB38" i="7"/>
  <c r="FW38" i="7"/>
  <c r="DQ38" i="7"/>
  <c r="DM38" i="7"/>
  <c r="BN38" i="7"/>
  <c r="DL88" i="7"/>
  <c r="FV38" i="7"/>
  <c r="BR38" i="7"/>
  <c r="GG38" i="7"/>
  <c r="HB38" i="7"/>
  <c r="AB38" i="7"/>
  <c r="BK38" i="7"/>
  <c r="CP38" i="7"/>
  <c r="DO38" i="7"/>
  <c r="CS38" i="7"/>
  <c r="DY38" i="7"/>
  <c r="DJ38" i="7"/>
  <c r="GK88" i="7"/>
  <c r="AW88" i="7"/>
  <c r="CR88" i="7"/>
  <c r="AH38" i="7"/>
  <c r="BH38" i="7"/>
  <c r="FK38" i="7"/>
  <c r="GW38" i="7"/>
  <c r="DB38" i="7"/>
  <c r="GR38" i="7"/>
  <c r="CU38" i="7"/>
  <c r="GL38" i="7"/>
  <c r="ER38" i="7"/>
  <c r="FR38" i="7"/>
  <c r="GO38" i="7"/>
  <c r="HL38" i="7"/>
  <c r="AQ38" i="7"/>
  <c r="BS38" i="7"/>
  <c r="BI38" i="7"/>
  <c r="CO38" i="7"/>
  <c r="EM88" i="7"/>
  <c r="GH88" i="7"/>
  <c r="AT88" i="7"/>
  <c r="DT88" i="7"/>
  <c r="ET88" i="7"/>
  <c r="EH88" i="7"/>
  <c r="AW77" i="7"/>
  <c r="AI77" i="7"/>
  <c r="CO88" i="7"/>
  <c r="EU88" i="7"/>
  <c r="BM88" i="7"/>
  <c r="GA88" i="7"/>
  <c r="AM88" i="7"/>
  <c r="BL52" i="7"/>
  <c r="EW77" i="7"/>
  <c r="FN52" i="7"/>
  <c r="GP77" i="7"/>
  <c r="EJ77" i="7"/>
  <c r="GZ84" i="7"/>
  <c r="X31" i="7"/>
  <c r="DJ77" i="7"/>
  <c r="DW77" i="7"/>
  <c r="GM77" i="7"/>
  <c r="DI77" i="7"/>
  <c r="Y77" i="7"/>
  <c r="CX77" i="7"/>
  <c r="DH77" i="7"/>
  <c r="GJ77" i="7"/>
  <c r="CL77" i="7"/>
  <c r="GG77" i="7"/>
  <c r="DV77" i="7"/>
  <c r="AX77" i="7"/>
  <c r="AZ92" i="7"/>
  <c r="AH92" i="7"/>
  <c r="FH92" i="7"/>
  <c r="DK92" i="7"/>
  <c r="CX92" i="7"/>
  <c r="AO92" i="7"/>
  <c r="GK92" i="7"/>
  <c r="EM92" i="7"/>
  <c r="AX92" i="7"/>
  <c r="FU92" i="7"/>
  <c r="EJ92" i="7"/>
  <c r="CA92" i="7"/>
  <c r="AD92" i="7"/>
  <c r="HK92" i="7"/>
  <c r="EC92" i="7"/>
  <c r="BG92" i="7"/>
  <c r="GJ83" i="7"/>
  <c r="CD52" i="7"/>
  <c r="FT52" i="7"/>
  <c r="FY52" i="7"/>
  <c r="BF52" i="7"/>
  <c r="FW52" i="7"/>
  <c r="HH52" i="7"/>
  <c r="FU52" i="7"/>
  <c r="GJ52" i="7"/>
  <c r="EA52" i="7"/>
  <c r="CJ52" i="7"/>
  <c r="DJ52" i="7"/>
  <c r="AU52" i="7"/>
  <c r="BA52" i="7"/>
  <c r="DW52" i="7"/>
  <c r="GX52" i="7"/>
  <c r="GG83" i="7"/>
  <c r="CD20" i="7"/>
  <c r="DF20" i="7"/>
  <c r="FV20" i="7"/>
  <c r="FQ20" i="7"/>
  <c r="HN20" i="7"/>
  <c r="BT20" i="7"/>
  <c r="EG20" i="7"/>
  <c r="DP20" i="7"/>
  <c r="CW20" i="7"/>
  <c r="CF20" i="7"/>
  <c r="BS20" i="7"/>
  <c r="BX20" i="7"/>
  <c r="GK20" i="7"/>
  <c r="AW20" i="7"/>
  <c r="CO20" i="7"/>
  <c r="EV20" i="7"/>
  <c r="EC93" i="7"/>
  <c r="DS84" i="7"/>
  <c r="GU20" i="7"/>
  <c r="FF20" i="7"/>
  <c r="ET20" i="7"/>
  <c r="EN20" i="7"/>
  <c r="GL20" i="7"/>
  <c r="HA20" i="7"/>
  <c r="DR20" i="7"/>
  <c r="CY20" i="7"/>
  <c r="CH20" i="7"/>
  <c r="BF20" i="7"/>
  <c r="AQ20" i="7"/>
  <c r="BL20" i="7"/>
  <c r="FY20" i="7"/>
  <c r="AK20" i="7"/>
  <c r="CC20" i="7"/>
  <c r="EJ20" i="7"/>
  <c r="FX93" i="7"/>
  <c r="AU84" i="7"/>
  <c r="EE20" i="7"/>
  <c r="DC20" i="7"/>
  <c r="DU20" i="7"/>
  <c r="DJ20" i="7"/>
  <c r="FK20" i="7"/>
  <c r="GA20" i="7"/>
  <c r="DB20" i="7"/>
  <c r="CJ20" i="7"/>
  <c r="BG20" i="7"/>
  <c r="Z20" i="7"/>
  <c r="BZ20" i="7"/>
  <c r="AZ20" i="7"/>
  <c r="FM20" i="7"/>
  <c r="HE20" i="7"/>
  <c r="BQ20" i="7"/>
  <c r="DX20" i="7"/>
  <c r="AJ93" i="7"/>
  <c r="EK84" i="7"/>
  <c r="Y20" i="7"/>
  <c r="Y84" i="7"/>
  <c r="BH20" i="7"/>
  <c r="FE20" i="7"/>
  <c r="CR20" i="7"/>
  <c r="CL20" i="7"/>
  <c r="EL20" i="7"/>
  <c r="FB20" i="7"/>
  <c r="CK20" i="7"/>
  <c r="BJ20" i="7"/>
  <c r="AE20" i="7"/>
  <c r="HL20" i="7"/>
  <c r="BN20" i="7"/>
  <c r="AN20" i="7"/>
  <c r="FA20" i="7"/>
  <c r="GS20" i="7"/>
  <c r="BE20" i="7"/>
  <c r="DL20" i="7"/>
  <c r="CE93" i="7"/>
  <c r="GR84" i="7"/>
  <c r="GI20" i="7"/>
  <c r="GJ20" i="7"/>
  <c r="CT20" i="7"/>
  <c r="BC20" i="7"/>
  <c r="AU20" i="7"/>
  <c r="DH20" i="7"/>
  <c r="DW20" i="7"/>
  <c r="BO20" i="7"/>
  <c r="AI20" i="7"/>
  <c r="HC20" i="7"/>
  <c r="GV20" i="7"/>
  <c r="BB20" i="7"/>
  <c r="AB20" i="7"/>
  <c r="EO20" i="7"/>
  <c r="GG20" i="7"/>
  <c r="AS20" i="7"/>
  <c r="CZ20" i="7"/>
  <c r="DZ93" i="7"/>
  <c r="BD84" i="7"/>
  <c r="M104" i="7"/>
  <c r="L104" i="7" s="1"/>
  <c r="O104" i="7" s="1"/>
  <c r="EY20" i="7"/>
  <c r="EA20" i="7"/>
  <c r="HM20" i="7"/>
  <c r="GX20" i="7"/>
  <c r="HO20" i="7"/>
  <c r="CE20" i="7"/>
  <c r="CU20" i="7"/>
  <c r="AJ20" i="7"/>
  <c r="HF20" i="7"/>
  <c r="GN20" i="7"/>
  <c r="GE20" i="7"/>
  <c r="AP20" i="7"/>
  <c r="BW20" i="7"/>
  <c r="EC20" i="7"/>
  <c r="FU20" i="7"/>
  <c r="AG20" i="7"/>
  <c r="CN20" i="7"/>
  <c r="GF93" i="7"/>
  <c r="B44" i="18"/>
  <c r="EH20" i="7"/>
  <c r="AV20" i="7"/>
  <c r="FD20" i="7"/>
  <c r="FS20" i="7"/>
  <c r="GM20" i="7"/>
  <c r="AL20" i="7"/>
  <c r="BR20" i="7"/>
  <c r="HH20" i="7"/>
  <c r="GO20" i="7"/>
  <c r="FX20" i="7"/>
  <c r="FP20" i="7"/>
  <c r="AD20" i="7"/>
  <c r="BK20" i="7"/>
  <c r="DQ20" i="7"/>
  <c r="FI20" i="7"/>
  <c r="HP20" i="7"/>
  <c r="CB20" i="7"/>
  <c r="DM93" i="7"/>
  <c r="AR93" i="7"/>
  <c r="Y93" i="7"/>
  <c r="BV20" i="7"/>
  <c r="GH20" i="7"/>
  <c r="CP20" i="7"/>
  <c r="EQ20" i="7"/>
  <c r="FO20" i="7"/>
  <c r="HB20" i="7"/>
  <c r="HJ20" i="7"/>
  <c r="GQ20" i="7"/>
  <c r="FZ20" i="7"/>
  <c r="FG20" i="7"/>
  <c r="EZ20" i="7"/>
  <c r="BY20" i="7"/>
  <c r="AY20" i="7"/>
  <c r="DE20" i="7"/>
  <c r="EW20" i="7"/>
  <c r="HD20" i="7"/>
  <c r="BP20" i="7"/>
  <c r="DA93" i="7"/>
  <c r="CX93" i="7"/>
  <c r="AH20" i="7"/>
  <c r="DO20" i="7"/>
  <c r="HG20" i="7"/>
  <c r="DS20" i="7"/>
  <c r="EM20" i="7"/>
  <c r="GD20" i="7"/>
  <c r="GT20" i="7"/>
  <c r="GB20" i="7"/>
  <c r="FJ20" i="7"/>
  <c r="ER20" i="7"/>
  <c r="EI20" i="7"/>
  <c r="BM20" i="7"/>
  <c r="AM20" i="7"/>
  <c r="CS20" i="7"/>
  <c r="EK20" i="7"/>
  <c r="GR20" i="7"/>
  <c r="BD20" i="7"/>
  <c r="CO93" i="7"/>
  <c r="FE93" i="7"/>
  <c r="HK20" i="7"/>
  <c r="FW20" i="7"/>
  <c r="EP20" i="7"/>
  <c r="CQ20" i="7"/>
  <c r="DI20" i="7"/>
  <c r="FC20" i="7"/>
  <c r="GC20" i="7"/>
  <c r="FL20" i="7"/>
  <c r="ES20" i="7"/>
  <c r="EB20" i="7"/>
  <c r="DT20" i="7"/>
  <c r="BA20" i="7"/>
  <c r="AA20" i="7"/>
  <c r="CG20" i="7"/>
  <c r="DY20" i="7"/>
  <c r="GF20" i="7"/>
  <c r="AR20" i="7"/>
  <c r="CC93" i="7"/>
  <c r="HL93" i="7"/>
  <c r="X4" i="7"/>
  <c r="HQ4" i="7" s="1"/>
  <c r="GZ20" i="7"/>
  <c r="DG20" i="7"/>
  <c r="CA20" i="7"/>
  <c r="AX20" i="7"/>
  <c r="CI20" i="7"/>
  <c r="DZ20" i="7"/>
  <c r="FN20" i="7"/>
  <c r="EU20" i="7"/>
  <c r="ED20" i="7"/>
  <c r="DK20" i="7"/>
  <c r="DD20" i="7"/>
  <c r="AO20" i="7"/>
  <c r="HI20" i="7"/>
  <c r="BU20" i="7"/>
  <c r="DM20" i="7"/>
  <c r="FT20" i="7"/>
  <c r="HJ93" i="7"/>
  <c r="BX93" i="7"/>
  <c r="HO77" i="7"/>
  <c r="GD77" i="7"/>
  <c r="BN77" i="7"/>
  <c r="GA77" i="7"/>
  <c r="BB77" i="7"/>
  <c r="FX77" i="7"/>
  <c r="AP77" i="7"/>
  <c r="FU77" i="7"/>
  <c r="BZ77" i="7"/>
  <c r="AL77" i="7"/>
  <c r="AK77" i="7"/>
  <c r="EX77" i="7"/>
  <c r="EK77" i="7"/>
  <c r="DX77" i="7"/>
  <c r="DK77" i="7"/>
  <c r="CW77" i="7"/>
  <c r="CV77" i="7"/>
  <c r="HC77" i="7"/>
  <c r="FR77" i="7"/>
  <c r="HL77" i="7"/>
  <c r="FO77" i="7"/>
  <c r="HI77" i="7"/>
  <c r="FL77" i="7"/>
  <c r="HF77" i="7"/>
  <c r="FI77" i="7"/>
  <c r="AD77" i="7"/>
  <c r="Z77" i="7"/>
  <c r="EY77" i="7"/>
  <c r="EL77" i="7"/>
  <c r="DY77" i="7"/>
  <c r="DL77" i="7"/>
  <c r="CY77" i="7"/>
  <c r="CK77" i="7"/>
  <c r="CJ77" i="7"/>
  <c r="GQ77" i="7"/>
  <c r="FF77" i="7"/>
  <c r="GZ77" i="7"/>
  <c r="EZ77" i="7"/>
  <c r="GW77" i="7"/>
  <c r="EN77" i="7"/>
  <c r="GT77" i="7"/>
  <c r="EB77" i="7"/>
  <c r="FB77" i="7"/>
  <c r="FA77" i="7"/>
  <c r="EM77" i="7"/>
  <c r="DZ77" i="7"/>
  <c r="DM77" i="7"/>
  <c r="CZ77" i="7"/>
  <c r="CM77" i="7"/>
  <c r="BY77" i="7"/>
  <c r="BX77" i="7"/>
  <c r="BA31" i="7"/>
  <c r="GE77" i="7"/>
  <c r="DP77" i="7"/>
  <c r="GN77" i="7"/>
  <c r="DD77" i="7"/>
  <c r="GK77" i="7"/>
  <c r="CR77" i="7"/>
  <c r="GH77" i="7"/>
  <c r="CF77" i="7"/>
  <c r="EP77" i="7"/>
  <c r="EO77" i="7"/>
  <c r="EA77" i="7"/>
  <c r="DN77" i="7"/>
  <c r="DA77" i="7"/>
  <c r="CN77" i="7"/>
  <c r="CA77" i="7"/>
  <c r="BM77" i="7"/>
  <c r="BL77" i="7"/>
  <c r="FS77" i="7"/>
  <c r="BT77" i="7"/>
  <c r="GB77" i="7"/>
  <c r="BH77" i="7"/>
  <c r="FY77" i="7"/>
  <c r="AV77" i="7"/>
  <c r="FV77" i="7"/>
  <c r="AJ77" i="7"/>
  <c r="ED77" i="7"/>
  <c r="EC77" i="7"/>
  <c r="DO77" i="7"/>
  <c r="DB77" i="7"/>
  <c r="CO77" i="7"/>
  <c r="CB77" i="7"/>
  <c r="BO77" i="7"/>
  <c r="BA77" i="7"/>
  <c r="AZ77" i="7"/>
  <c r="FG77" i="7"/>
  <c r="HM77" i="7"/>
  <c r="FP77" i="7"/>
  <c r="HJ77" i="7"/>
  <c r="FM77" i="7"/>
  <c r="HG77" i="7"/>
  <c r="FJ77" i="7"/>
  <c r="HP77" i="7"/>
  <c r="DR77" i="7"/>
  <c r="DQ77" i="7"/>
  <c r="DC77" i="7"/>
  <c r="CP77" i="7"/>
  <c r="CC77" i="7"/>
  <c r="BP77" i="7"/>
  <c r="BC77" i="7"/>
  <c r="AO77" i="7"/>
  <c r="AN77" i="7"/>
  <c r="DS77" i="7"/>
  <c r="HA77" i="7"/>
  <c r="FC77" i="7"/>
  <c r="GX77" i="7"/>
  <c r="EQ77" i="7"/>
  <c r="GU77" i="7"/>
  <c r="EE77" i="7"/>
  <c r="HD77" i="7"/>
  <c r="DF77" i="7"/>
  <c r="DE77" i="7"/>
  <c r="CQ77" i="7"/>
  <c r="CD77" i="7"/>
  <c r="BQ77" i="7"/>
  <c r="BD77" i="7"/>
  <c r="AQ77" i="7"/>
  <c r="AC77" i="7"/>
  <c r="AB77" i="7"/>
  <c r="BW77" i="7"/>
  <c r="GO77" i="7"/>
  <c r="DG77" i="7"/>
  <c r="GL77" i="7"/>
  <c r="CU77" i="7"/>
  <c r="GI77" i="7"/>
  <c r="CI77" i="7"/>
  <c r="GR77" i="7"/>
  <c r="CT77" i="7"/>
  <c r="CS77" i="7"/>
  <c r="CE77" i="7"/>
  <c r="BR77" i="7"/>
  <c r="BE77" i="7"/>
  <c r="AR77" i="7"/>
  <c r="AE77" i="7"/>
  <c r="FD77" i="7"/>
  <c r="AA77" i="7"/>
  <c r="GC77" i="7"/>
  <c r="BK77" i="7"/>
  <c r="FZ77" i="7"/>
  <c r="AY77" i="7"/>
  <c r="FW77" i="7"/>
  <c r="AM77" i="7"/>
  <c r="GF77" i="7"/>
  <c r="CH77" i="7"/>
  <c r="CG77" i="7"/>
  <c r="BS77" i="7"/>
  <c r="BF77" i="7"/>
  <c r="AS77" i="7"/>
  <c r="AF77" i="7"/>
  <c r="ES77" i="7"/>
  <c r="ER77" i="7"/>
  <c r="Y31" i="7"/>
  <c r="HN77" i="7"/>
  <c r="FQ77" i="7"/>
  <c r="HK77" i="7"/>
  <c r="FN77" i="7"/>
  <c r="HH77" i="7"/>
  <c r="FK77" i="7"/>
  <c r="HE77" i="7"/>
  <c r="FT77" i="7"/>
  <c r="BV77" i="7"/>
  <c r="BU77" i="7"/>
  <c r="BG77" i="7"/>
  <c r="AT77" i="7"/>
  <c r="AG77" i="7"/>
  <c r="EU77" i="7"/>
  <c r="EG77" i="7"/>
  <c r="EF77" i="7"/>
  <c r="HB77" i="7"/>
  <c r="FE77" i="7"/>
  <c r="GY77" i="7"/>
  <c r="ET77" i="7"/>
  <c r="GV77" i="7"/>
  <c r="EH77" i="7"/>
  <c r="GS77" i="7"/>
  <c r="FH77" i="7"/>
  <c r="BJ77" i="7"/>
  <c r="BI77" i="7"/>
  <c r="AU77" i="7"/>
  <c r="AH77" i="7"/>
  <c r="EV77" i="7"/>
  <c r="EI77" i="7"/>
  <c r="DU77" i="7"/>
  <c r="FN31" i="7"/>
  <c r="GC31" i="7"/>
  <c r="FY31" i="7"/>
  <c r="FV31" i="7"/>
  <c r="FS31" i="7"/>
  <c r="AE31" i="7"/>
  <c r="GV31" i="7"/>
  <c r="DS59" i="7"/>
  <c r="CL59" i="7"/>
  <c r="AH59" i="7"/>
  <c r="BP59" i="7"/>
  <c r="BN59" i="7"/>
  <c r="GS59" i="7"/>
  <c r="FW59" i="7"/>
  <c r="ES59" i="7"/>
  <c r="CC59" i="7"/>
  <c r="DP59" i="7"/>
  <c r="DU59" i="7"/>
  <c r="BE59" i="7"/>
  <c r="CM31" i="7"/>
  <c r="GQ41" i="7"/>
  <c r="AF59" i="7"/>
  <c r="GZ59" i="7"/>
  <c r="HH91" i="7"/>
  <c r="GB59" i="7"/>
  <c r="CB59" i="7"/>
  <c r="CF59" i="7"/>
  <c r="BL59" i="7"/>
  <c r="CH31" i="7"/>
  <c r="HP59" i="7"/>
  <c r="GM59" i="7"/>
  <c r="AN59" i="7"/>
  <c r="GU31" i="7"/>
  <c r="HI59" i="7"/>
  <c r="FS59" i="7"/>
  <c r="DR59" i="7"/>
  <c r="FC59" i="7"/>
  <c r="EU59" i="7"/>
  <c r="CT59" i="7"/>
  <c r="AR31" i="7"/>
  <c r="BC41" i="7"/>
  <c r="BQ52" i="7"/>
  <c r="CF52" i="7"/>
  <c r="GU52" i="7"/>
  <c r="AJ52" i="7"/>
  <c r="GN52" i="7"/>
  <c r="FP52" i="7"/>
  <c r="BZ52" i="7"/>
  <c r="AO52" i="7"/>
  <c r="FZ52" i="7"/>
  <c r="EJ52" i="7"/>
  <c r="CF91" i="7"/>
  <c r="FB31" i="7"/>
  <c r="DL31" i="7"/>
  <c r="DU31" i="7"/>
  <c r="EI31" i="7"/>
  <c r="FM52" i="7"/>
  <c r="AS52" i="7"/>
  <c r="EL52" i="7"/>
  <c r="DN52" i="7"/>
  <c r="EY52" i="7"/>
  <c r="DE52" i="7"/>
  <c r="AD52" i="7"/>
  <c r="GM52" i="7"/>
  <c r="FB52" i="7"/>
  <c r="CZ52" i="7"/>
  <c r="AR91" i="7"/>
  <c r="AP52" i="7"/>
  <c r="DX52" i="7"/>
  <c r="X91" i="7"/>
  <c r="HC52" i="7"/>
  <c r="GW52" i="7"/>
  <c r="DP52" i="7"/>
  <c r="CR52" i="7"/>
  <c r="CP52" i="7"/>
  <c r="CM52" i="7"/>
  <c r="HA52" i="7"/>
  <c r="FC52" i="7"/>
  <c r="EP52" i="7"/>
  <c r="CN52" i="7"/>
  <c r="BO91" i="7"/>
  <c r="FA31" i="7"/>
  <c r="EC31" i="7"/>
  <c r="DT31" i="7"/>
  <c r="FF31" i="7"/>
  <c r="GH52" i="7"/>
  <c r="EN52" i="7"/>
  <c r="CV52" i="7"/>
  <c r="BE52" i="7"/>
  <c r="AG52" i="7"/>
  <c r="BR52" i="7"/>
  <c r="GO52" i="7"/>
  <c r="EQ52" i="7"/>
  <c r="DF52" i="7"/>
  <c r="CB52" i="7"/>
  <c r="DM91" i="7"/>
  <c r="ET91" i="7"/>
  <c r="CG31" i="7"/>
  <c r="BI31" i="7"/>
  <c r="AZ31" i="7"/>
  <c r="DJ31" i="7"/>
  <c r="ER52" i="7"/>
  <c r="CE52" i="7"/>
  <c r="CC52" i="7"/>
  <c r="AI52" i="7"/>
  <c r="HG52" i="7"/>
  <c r="HN52" i="7"/>
  <c r="GC52" i="7"/>
  <c r="DS52" i="7"/>
  <c r="BV52" i="7"/>
  <c r="BP52" i="7"/>
  <c r="ES91" i="7"/>
  <c r="FC31" i="7"/>
  <c r="EX31" i="7"/>
  <c r="DH31" i="7"/>
  <c r="EN31" i="7"/>
  <c r="BB31" i="7"/>
  <c r="Y91" i="7"/>
  <c r="DY52" i="7"/>
  <c r="BI52" i="7"/>
  <c r="HO52" i="7"/>
  <c r="HI52" i="7"/>
  <c r="FS52" i="7"/>
  <c r="GD52" i="7"/>
  <c r="FQ52" i="7"/>
  <c r="DG52" i="7"/>
  <c r="BJ52" i="7"/>
  <c r="AF52" i="7"/>
  <c r="AS91" i="7"/>
  <c r="HF31" i="7"/>
  <c r="CV31" i="7"/>
  <c r="BF31" i="7"/>
  <c r="DD31" i="7"/>
  <c r="DC52" i="7"/>
  <c r="GV52" i="7"/>
  <c r="FD52" i="7"/>
  <c r="GQ52" i="7"/>
  <c r="EX52" i="7"/>
  <c r="FR52" i="7"/>
  <c r="EG52" i="7"/>
  <c r="CU52" i="7"/>
  <c r="AL52" i="7"/>
  <c r="ER91" i="7"/>
  <c r="GZ31" i="7"/>
  <c r="AB31" i="7"/>
  <c r="DY31" i="7"/>
  <c r="BH31" i="7"/>
  <c r="CG52" i="7"/>
  <c r="GB52" i="7"/>
  <c r="EK52" i="7"/>
  <c r="EF52" i="7"/>
  <c r="EB52" i="7"/>
  <c r="ET52" i="7"/>
  <c r="CW52" i="7"/>
  <c r="CI52" i="7"/>
  <c r="Z52" i="7"/>
  <c r="FO91" i="7"/>
  <c r="CI31" i="7"/>
  <c r="EW31" i="7"/>
  <c r="AM31" i="7"/>
  <c r="EY31" i="7"/>
  <c r="Y52" i="7"/>
  <c r="GZ52" i="7"/>
  <c r="FI52" i="7"/>
  <c r="CS52" i="7"/>
  <c r="BU52" i="7"/>
  <c r="DH52" i="7"/>
  <c r="EH52" i="7"/>
  <c r="CK52" i="7"/>
  <c r="AY52" i="7"/>
  <c r="HP52" i="7"/>
  <c r="DR91" i="7"/>
  <c r="BQ31" i="7"/>
  <c r="CU31" i="7"/>
  <c r="DX31" i="7"/>
  <c r="DO31" i="7"/>
  <c r="AC52" i="7"/>
  <c r="CP91" i="7"/>
  <c r="DD52" i="7"/>
  <c r="EO52" i="7"/>
  <c r="EM52" i="7"/>
  <c r="CA52" i="7"/>
  <c r="BC52" i="7"/>
  <c r="AW52" i="7"/>
  <c r="DV52" i="7"/>
  <c r="BM52" i="7"/>
  <c r="HJ52" i="7"/>
  <c r="HD52" i="7"/>
  <c r="EO91" i="7"/>
  <c r="HI31" i="7"/>
  <c r="AA31" i="7"/>
  <c r="BD31" i="7"/>
  <c r="BS31" i="7"/>
  <c r="HL92" i="7"/>
  <c r="FD92" i="7"/>
  <c r="ER92" i="7"/>
  <c r="EF92" i="7"/>
  <c r="GS92" i="7"/>
  <c r="BE92" i="7"/>
  <c r="DL92" i="7"/>
  <c r="FS92" i="7"/>
  <c r="AE92" i="7"/>
  <c r="CL92" i="7"/>
  <c r="ES92" i="7"/>
  <c r="GY92" i="7"/>
  <c r="BK92" i="7"/>
  <c r="CG92" i="7"/>
  <c r="GU92" i="7"/>
  <c r="HE52" i="7"/>
  <c r="BO52" i="7"/>
  <c r="GE52" i="7"/>
  <c r="DQ52" i="7"/>
  <c r="BG52" i="7"/>
  <c r="HL52" i="7"/>
  <c r="FV52" i="7"/>
  <c r="EC52" i="7"/>
  <c r="CO52" i="7"/>
  <c r="AV52" i="7"/>
  <c r="CX52" i="7"/>
  <c r="FE52" i="7"/>
  <c r="HK52" i="7"/>
  <c r="BW52" i="7"/>
  <c r="ED52" i="7"/>
  <c r="GR52" i="7"/>
  <c r="BD52" i="7"/>
  <c r="EF91" i="7"/>
  <c r="BT91" i="7"/>
  <c r="BZ83" i="7"/>
  <c r="FP92" i="7"/>
  <c r="DH92" i="7"/>
  <c r="CV92" i="7"/>
  <c r="CJ92" i="7"/>
  <c r="GG92" i="7"/>
  <c r="AS92" i="7"/>
  <c r="CZ92" i="7"/>
  <c r="FG92" i="7"/>
  <c r="HN92" i="7"/>
  <c r="BZ92" i="7"/>
  <c r="EG92" i="7"/>
  <c r="GM92" i="7"/>
  <c r="AY92" i="7"/>
  <c r="BI92" i="7"/>
  <c r="FW92" i="7"/>
  <c r="GI52" i="7"/>
  <c r="AT52" i="7"/>
  <c r="FJ52" i="7"/>
  <c r="CY52" i="7"/>
  <c r="AK52" i="7"/>
  <c r="GS52" i="7"/>
  <c r="EZ52" i="7"/>
  <c r="DK52" i="7"/>
  <c r="BS52" i="7"/>
  <c r="AB52" i="7"/>
  <c r="CL52" i="7"/>
  <c r="ES52" i="7"/>
  <c r="GY52" i="7"/>
  <c r="BK52" i="7"/>
  <c r="DR52" i="7"/>
  <c r="GF52" i="7"/>
  <c r="AR52" i="7"/>
  <c r="AB91" i="7"/>
  <c r="EX91" i="7"/>
  <c r="CW83" i="7"/>
  <c r="FN92" i="7"/>
  <c r="GX92" i="7"/>
  <c r="GL92" i="7"/>
  <c r="FZ92" i="7"/>
  <c r="FI92" i="7"/>
  <c r="HP92" i="7"/>
  <c r="CB92" i="7"/>
  <c r="EI92" i="7"/>
  <c r="GP92" i="7"/>
  <c r="BB92" i="7"/>
  <c r="DI92" i="7"/>
  <c r="FO92" i="7"/>
  <c r="AA92" i="7"/>
  <c r="GV92" i="7"/>
  <c r="DC92" i="7"/>
  <c r="EU52" i="7"/>
  <c r="GG52" i="7"/>
  <c r="DT52" i="7"/>
  <c r="BH52" i="7"/>
  <c r="GT52" i="7"/>
  <c r="FA52" i="7"/>
  <c r="DM52" i="7"/>
  <c r="BT52" i="7"/>
  <c r="AE52" i="7"/>
  <c r="HB52" i="7"/>
  <c r="BN52" i="7"/>
  <c r="DU52" i="7"/>
  <c r="GA52" i="7"/>
  <c r="AM52" i="7"/>
  <c r="CT52" i="7"/>
  <c r="FH52" i="7"/>
  <c r="BB84" i="7"/>
  <c r="HM91" i="7"/>
  <c r="AY91" i="7"/>
  <c r="FT91" i="7"/>
  <c r="DG83" i="7"/>
  <c r="DR92" i="7"/>
  <c r="FB92" i="7"/>
  <c r="EP92" i="7"/>
  <c r="ED92" i="7"/>
  <c r="EW92" i="7"/>
  <c r="HD92" i="7"/>
  <c r="BP92" i="7"/>
  <c r="DW92" i="7"/>
  <c r="GD92" i="7"/>
  <c r="AP92" i="7"/>
  <c r="CW92" i="7"/>
  <c r="FC92" i="7"/>
  <c r="HI92" i="7"/>
  <c r="FX92" i="7"/>
  <c r="CE92" i="7"/>
  <c r="DZ52" i="7"/>
  <c r="FK52" i="7"/>
  <c r="DA52" i="7"/>
  <c r="AN52" i="7"/>
  <c r="FX52" i="7"/>
  <c r="EI52" i="7"/>
  <c r="CQ52" i="7"/>
  <c r="AZ52" i="7"/>
  <c r="HF52" i="7"/>
  <c r="GP52" i="7"/>
  <c r="BB52" i="7"/>
  <c r="DI52" i="7"/>
  <c r="FO52" i="7"/>
  <c r="AA52" i="7"/>
  <c r="CH52" i="7"/>
  <c r="EV52" i="7"/>
  <c r="ES84" i="7"/>
  <c r="HE91" i="7"/>
  <c r="EP91" i="7"/>
  <c r="BP91" i="7"/>
  <c r="ED83" i="7"/>
  <c r="BQ91" i="7"/>
  <c r="DF91" i="7"/>
  <c r="AF91" i="7"/>
  <c r="AV83" i="7"/>
  <c r="HF92" i="7"/>
  <c r="GT92" i="7"/>
  <c r="GH92" i="7"/>
  <c r="FV92" i="7"/>
  <c r="DM92" i="7"/>
  <c r="FT92" i="7"/>
  <c r="AF92" i="7"/>
  <c r="CM92" i="7"/>
  <c r="ET92" i="7"/>
  <c r="HA92" i="7"/>
  <c r="BM92" i="7"/>
  <c r="DS92" i="7"/>
  <c r="FM92" i="7"/>
  <c r="EB92" i="7"/>
  <c r="AI92" i="7"/>
  <c r="FL52" i="7"/>
  <c r="DB52" i="7"/>
  <c r="AQ52" i="7"/>
  <c r="FG52" i="7"/>
  <c r="DO52" i="7"/>
  <c r="BX52" i="7"/>
  <c r="AH52" i="7"/>
  <c r="GK52" i="7"/>
  <c r="EW52" i="7"/>
  <c r="FF52" i="7"/>
  <c r="HM52" i="7"/>
  <c r="BY52" i="7"/>
  <c r="EE52" i="7"/>
  <c r="GL52" i="7"/>
  <c r="AX52" i="7"/>
  <c r="CS84" i="7"/>
  <c r="GS91" i="7"/>
  <c r="GW91" i="7"/>
  <c r="DW91" i="7"/>
  <c r="BG83" i="7"/>
  <c r="FP91" i="7"/>
  <c r="DD91" i="7"/>
  <c r="AP91" i="7"/>
  <c r="BP83" i="7"/>
  <c r="DA31" i="7"/>
  <c r="HM31" i="7"/>
  <c r="EJ31" i="7"/>
  <c r="EG31" i="7"/>
  <c r="CD31" i="7"/>
  <c r="CC31" i="7"/>
  <c r="CT31" i="7"/>
  <c r="DI31" i="7"/>
  <c r="AN31" i="7"/>
  <c r="DF31" i="7"/>
  <c r="DE31" i="7"/>
  <c r="DB31" i="7"/>
  <c r="CR31" i="7"/>
  <c r="DC31" i="7"/>
  <c r="DW31" i="7"/>
  <c r="ET31" i="7"/>
  <c r="GU83" i="7"/>
  <c r="HD83" i="7"/>
  <c r="AP83" i="7"/>
  <c r="BW83" i="7"/>
  <c r="HB31" i="7"/>
  <c r="GK31" i="7"/>
  <c r="DR31" i="7"/>
  <c r="DQ31" i="7"/>
  <c r="BL31" i="7"/>
  <c r="BK31" i="7"/>
  <c r="CB31" i="7"/>
  <c r="CS31" i="7"/>
  <c r="FI31" i="7"/>
  <c r="CN31" i="7"/>
  <c r="CK31" i="7"/>
  <c r="CJ31" i="7"/>
  <c r="CF31" i="7"/>
  <c r="CQ31" i="7"/>
  <c r="DK31" i="7"/>
  <c r="EH31" i="7"/>
  <c r="FK83" i="7"/>
  <c r="FT83" i="7"/>
  <c r="HA83" i="7"/>
  <c r="AM83" i="7"/>
  <c r="AG31" i="7"/>
  <c r="AY31" i="7"/>
  <c r="CZ31" i="7"/>
  <c r="CW31" i="7"/>
  <c r="AT31" i="7"/>
  <c r="AS31" i="7"/>
  <c r="BJ31" i="7"/>
  <c r="BY31" i="7"/>
  <c r="EQ31" i="7"/>
  <c r="BV31" i="7"/>
  <c r="BU31" i="7"/>
  <c r="BR31" i="7"/>
  <c r="BT31" i="7"/>
  <c r="CE31" i="7"/>
  <c r="CY31" i="7"/>
  <c r="DV31" i="7"/>
  <c r="CQ83" i="7"/>
  <c r="CZ83" i="7"/>
  <c r="EG83" i="7"/>
  <c r="FN83" i="7"/>
  <c r="HL31" i="7"/>
  <c r="GW31" i="7"/>
  <c r="GB31" i="7"/>
  <c r="BP31" i="7"/>
  <c r="BM31" i="7"/>
  <c r="HE31" i="7"/>
  <c r="HP31" i="7"/>
  <c r="Z31" i="7"/>
  <c r="AO31" i="7"/>
  <c r="DG31" i="7"/>
  <c r="AL31" i="7"/>
  <c r="AK31" i="7"/>
  <c r="AH31" i="7"/>
  <c r="AV31" i="7"/>
  <c r="BG31" i="7"/>
  <c r="CA31" i="7"/>
  <c r="CX31" i="7"/>
  <c r="GW83" i="7"/>
  <c r="HF83" i="7"/>
  <c r="AF83" i="7"/>
  <c r="BM83" i="7"/>
  <c r="CH83" i="7"/>
  <c r="GT31" i="7"/>
  <c r="GA31" i="7"/>
  <c r="HA31" i="7"/>
  <c r="AX31" i="7"/>
  <c r="AW31" i="7"/>
  <c r="GS31" i="7"/>
  <c r="HD31" i="7"/>
  <c r="HO31" i="7"/>
  <c r="FJ31" i="7"/>
  <c r="CO31" i="7"/>
  <c r="HK31" i="7"/>
  <c r="HJ31" i="7"/>
  <c r="FX31" i="7"/>
  <c r="AJ31" i="7"/>
  <c r="AU31" i="7"/>
  <c r="BO31" i="7"/>
  <c r="CL31" i="7"/>
  <c r="FM83" i="7"/>
  <c r="EL83" i="7"/>
  <c r="FG83" i="7"/>
  <c r="GN83" i="7"/>
  <c r="GP31" i="7"/>
  <c r="FZ31" i="7"/>
  <c r="FU31" i="7"/>
  <c r="AF31" i="7"/>
  <c r="AC31" i="7"/>
  <c r="GG31" i="7"/>
  <c r="GR31" i="7"/>
  <c r="HC31" i="7"/>
  <c r="ER31" i="7"/>
  <c r="BW31" i="7"/>
  <c r="GY31" i="7"/>
  <c r="GX31" i="7"/>
  <c r="FL31" i="7"/>
  <c r="FW31" i="7"/>
  <c r="AI31" i="7"/>
  <c r="BC31" i="7"/>
  <c r="BZ31" i="7"/>
  <c r="EC83" i="7"/>
  <c r="DB83" i="7"/>
  <c r="DW83" i="7"/>
  <c r="FD83" i="7"/>
  <c r="GH31" i="7"/>
  <c r="GO31" i="7"/>
  <c r="HH31" i="7"/>
  <c r="HG31" i="7"/>
  <c r="FP31" i="7"/>
  <c r="FO31" i="7"/>
  <c r="GF31" i="7"/>
  <c r="GQ31" i="7"/>
  <c r="DZ31" i="7"/>
  <c r="BE31" i="7"/>
  <c r="GM31" i="7"/>
  <c r="GL31" i="7"/>
  <c r="EZ31" i="7"/>
  <c r="FK31" i="7"/>
  <c r="GE31" i="7"/>
  <c r="AQ31" i="7"/>
  <c r="BN31" i="7"/>
  <c r="CS83" i="7"/>
  <c r="BR83" i="7"/>
  <c r="CM83" i="7"/>
  <c r="DT83" i="7"/>
  <c r="DS31" i="7"/>
  <c r="HN31" i="7"/>
  <c r="GJ31" i="7"/>
  <c r="GI31" i="7"/>
  <c r="EF31" i="7"/>
  <c r="EE31" i="7"/>
  <c r="EV31" i="7"/>
  <c r="FM31" i="7"/>
  <c r="CP31" i="7"/>
  <c r="FH31" i="7"/>
  <c r="FE31" i="7"/>
  <c r="FD31" i="7"/>
  <c r="EB31" i="7"/>
  <c r="EM31" i="7"/>
  <c r="FG31" i="7"/>
  <c r="GD31" i="7"/>
  <c r="AP31" i="7"/>
  <c r="EZ83" i="7"/>
  <c r="EW83" i="7"/>
  <c r="GD83" i="7"/>
  <c r="HK83" i="7"/>
  <c r="EK31" i="7"/>
  <c r="GN31" i="7"/>
  <c r="FT31" i="7"/>
  <c r="FQ31" i="7"/>
  <c r="DN31" i="7"/>
  <c r="DM31" i="7"/>
  <c r="ED31" i="7"/>
  <c r="ES31" i="7"/>
  <c r="BX31" i="7"/>
  <c r="EP31" i="7"/>
  <c r="EO31" i="7"/>
  <c r="EL31" i="7"/>
  <c r="DP31" i="7"/>
  <c r="EA31" i="7"/>
  <c r="EU31" i="7"/>
  <c r="FR31" i="7"/>
  <c r="DP83" i="7"/>
  <c r="DM83" i="7"/>
  <c r="ET83" i="7"/>
  <c r="GA83" i="7"/>
  <c r="X73" i="7"/>
  <c r="ER41" i="7"/>
  <c r="CG41" i="7"/>
  <c r="BI83" i="7"/>
  <c r="CG83" i="7"/>
  <c r="DD83" i="7"/>
  <c r="EY83" i="7"/>
  <c r="GT83" i="7"/>
  <c r="BF83" i="7"/>
  <c r="DA83" i="7"/>
  <c r="FH83" i="7"/>
  <c r="HO83" i="7"/>
  <c r="CA83" i="7"/>
  <c r="EH83" i="7"/>
  <c r="GO83" i="7"/>
  <c r="BA83" i="7"/>
  <c r="DH83" i="7"/>
  <c r="FO83" i="7"/>
  <c r="AA83" i="7"/>
  <c r="BV83" i="7"/>
  <c r="CS92" i="7"/>
  <c r="EN92" i="7"/>
  <c r="GI92" i="7"/>
  <c r="AU92" i="7"/>
  <c r="BL84" i="7"/>
  <c r="DK84" i="7"/>
  <c r="FE91" i="7"/>
  <c r="DH91" i="7"/>
  <c r="CH91" i="7"/>
  <c r="AV91" i="7"/>
  <c r="HC91" i="7"/>
  <c r="GK83" i="7"/>
  <c r="HI83" i="7"/>
  <c r="CR83" i="7"/>
  <c r="EM83" i="7"/>
  <c r="GH83" i="7"/>
  <c r="AT83" i="7"/>
  <c r="CO83" i="7"/>
  <c r="EV83" i="7"/>
  <c r="HC83" i="7"/>
  <c r="BO83" i="7"/>
  <c r="DV83" i="7"/>
  <c r="GC83" i="7"/>
  <c r="AO83" i="7"/>
  <c r="CV83" i="7"/>
  <c r="FC83" i="7"/>
  <c r="HJ83" i="7"/>
  <c r="BJ83" i="7"/>
  <c r="AW83" i="7"/>
  <c r="BU83" i="7"/>
  <c r="CF83" i="7"/>
  <c r="EA83" i="7"/>
  <c r="FV83" i="7"/>
  <c r="AH83" i="7"/>
  <c r="CC83" i="7"/>
  <c r="EJ83" i="7"/>
  <c r="GQ83" i="7"/>
  <c r="BC83" i="7"/>
  <c r="DJ83" i="7"/>
  <c r="FQ83" i="7"/>
  <c r="AC83" i="7"/>
  <c r="CJ83" i="7"/>
  <c r="EQ83" i="7"/>
  <c r="GX83" i="7"/>
  <c r="AX83" i="7"/>
  <c r="BU92" i="7"/>
  <c r="DP92" i="7"/>
  <c r="FK92" i="7"/>
  <c r="FZ84" i="7"/>
  <c r="DA91" i="7"/>
  <c r="GY91" i="7"/>
  <c r="FY91" i="7"/>
  <c r="DZ91" i="7"/>
  <c r="CY91" i="7"/>
  <c r="FY83" i="7"/>
  <c r="HH83" i="7"/>
  <c r="BT83" i="7"/>
  <c r="DO83" i="7"/>
  <c r="FJ83" i="7"/>
  <c r="HE83" i="7"/>
  <c r="BQ83" i="7"/>
  <c r="DX83" i="7"/>
  <c r="GE83" i="7"/>
  <c r="AQ83" i="7"/>
  <c r="CX83" i="7"/>
  <c r="FE83" i="7"/>
  <c r="HL83" i="7"/>
  <c r="BX83" i="7"/>
  <c r="EE83" i="7"/>
  <c r="GL83" i="7"/>
  <c r="AL83" i="7"/>
  <c r="AI43" i="7"/>
  <c r="DD92" i="7"/>
  <c r="EY92" i="7"/>
  <c r="AL84" i="7"/>
  <c r="BE91" i="7"/>
  <c r="GM91" i="7"/>
  <c r="FM91" i="7"/>
  <c r="DN91" i="7"/>
  <c r="CM91" i="7"/>
  <c r="AK83" i="7"/>
  <c r="GV83" i="7"/>
  <c r="BH83" i="7"/>
  <c r="DC83" i="7"/>
  <c r="EX83" i="7"/>
  <c r="GS83" i="7"/>
  <c r="BE83" i="7"/>
  <c r="DL83" i="7"/>
  <c r="FS83" i="7"/>
  <c r="AE83" i="7"/>
  <c r="CL83" i="7"/>
  <c r="ES83" i="7"/>
  <c r="GZ83" i="7"/>
  <c r="BL83" i="7"/>
  <c r="DS83" i="7"/>
  <c r="FZ83" i="7"/>
  <c r="Z83" i="7"/>
  <c r="EI43" i="7"/>
  <c r="BO100" i="7"/>
  <c r="FY92" i="7"/>
  <c r="AK92" i="7"/>
  <c r="CF92" i="7"/>
  <c r="EA92" i="7"/>
  <c r="EN84" i="7"/>
  <c r="DY91" i="7"/>
  <c r="GG91" i="7"/>
  <c r="CI91" i="7"/>
  <c r="BI91" i="7"/>
  <c r="HD91" i="7"/>
  <c r="GD91" i="7"/>
  <c r="FA83" i="7"/>
  <c r="FX83" i="7"/>
  <c r="AJ83" i="7"/>
  <c r="CE83" i="7"/>
  <c r="DZ83" i="7"/>
  <c r="FU83" i="7"/>
  <c r="AG83" i="7"/>
  <c r="CN83" i="7"/>
  <c r="EU83" i="7"/>
  <c r="HB83" i="7"/>
  <c r="BN83" i="7"/>
  <c r="DU83" i="7"/>
  <c r="GB83" i="7"/>
  <c r="AN83" i="7"/>
  <c r="CU83" i="7"/>
  <c r="FB83" i="7"/>
  <c r="HH92" i="7"/>
  <c r="BT92" i="7"/>
  <c r="DO92" i="7"/>
  <c r="GI84" i="7"/>
  <c r="AG91" i="7"/>
  <c r="CO91" i="7"/>
  <c r="BK91" i="7"/>
  <c r="AK91" i="7"/>
  <c r="GF91" i="7"/>
  <c r="FF91" i="7"/>
  <c r="EO83" i="7"/>
  <c r="FL83" i="7"/>
  <c r="HG83" i="7"/>
  <c r="BS83" i="7"/>
  <c r="DN83" i="7"/>
  <c r="FI83" i="7"/>
  <c r="HP83" i="7"/>
  <c r="CB83" i="7"/>
  <c r="EI83" i="7"/>
  <c r="GP83" i="7"/>
  <c r="BB83" i="7"/>
  <c r="DI83" i="7"/>
  <c r="FP83" i="7"/>
  <c r="AB83" i="7"/>
  <c r="CI83" i="7"/>
  <c r="EP83" i="7"/>
  <c r="EO92" i="7"/>
  <c r="GJ92" i="7"/>
  <c r="AV92" i="7"/>
  <c r="CP84" i="7"/>
  <c r="DU91" i="7"/>
  <c r="EG91" i="7"/>
  <c r="AA91" i="7"/>
  <c r="GJ91" i="7"/>
  <c r="EV91" i="7"/>
  <c r="DV91" i="7"/>
  <c r="DQ83" i="7"/>
  <c r="EN83" i="7"/>
  <c r="GI83" i="7"/>
  <c r="AU83" i="7"/>
  <c r="CP83" i="7"/>
  <c r="EK83" i="7"/>
  <c r="GR83" i="7"/>
  <c r="BD83" i="7"/>
  <c r="DK83" i="7"/>
  <c r="FR83" i="7"/>
  <c r="AD83" i="7"/>
  <c r="CK83" i="7"/>
  <c r="ER83" i="7"/>
  <c r="GY83" i="7"/>
  <c r="BK83" i="7"/>
  <c r="DF83" i="7"/>
  <c r="DE83" i="7"/>
  <c r="EB83" i="7"/>
  <c r="FW83" i="7"/>
  <c r="AI83" i="7"/>
  <c r="CD83" i="7"/>
  <c r="DY83" i="7"/>
  <c r="GF83" i="7"/>
  <c r="AR83" i="7"/>
  <c r="CY83" i="7"/>
  <c r="FF83" i="7"/>
  <c r="HM83" i="7"/>
  <c r="BY83" i="7"/>
  <c r="EF83" i="7"/>
  <c r="GM83" i="7"/>
  <c r="AY83" i="7"/>
  <c r="CT83" i="7"/>
  <c r="GW41" i="7"/>
  <c r="DF41" i="7"/>
  <c r="CZ43" i="7"/>
  <c r="GM43" i="7"/>
  <c r="GP43" i="7"/>
  <c r="CV100" i="7"/>
  <c r="FQ91" i="7"/>
  <c r="HA91" i="7"/>
  <c r="GO91" i="7"/>
  <c r="GC91" i="7"/>
  <c r="DT91" i="7"/>
  <c r="GA91" i="7"/>
  <c r="AM91" i="7"/>
  <c r="CT91" i="7"/>
  <c r="FA91" i="7"/>
  <c r="GV91" i="7"/>
  <c r="BH91" i="7"/>
  <c r="DB91" i="7"/>
  <c r="FH91" i="7"/>
  <c r="HO91" i="7"/>
  <c r="CA91" i="7"/>
  <c r="EH91" i="7"/>
  <c r="FE41" i="7"/>
  <c r="CN43" i="7"/>
  <c r="EY43" i="7"/>
  <c r="FR43" i="7"/>
  <c r="FX100" i="7"/>
  <c r="DO41" i="7"/>
  <c r="BJ43" i="7"/>
  <c r="ER43" i="7"/>
  <c r="BB43" i="7"/>
  <c r="AJ100" i="7"/>
  <c r="BY91" i="7"/>
  <c r="DI91" i="7"/>
  <c r="CW91" i="7"/>
  <c r="CK91" i="7"/>
  <c r="CV91" i="7"/>
  <c r="FC91" i="7"/>
  <c r="HJ91" i="7"/>
  <c r="BV91" i="7"/>
  <c r="EC91" i="7"/>
  <c r="FX91" i="7"/>
  <c r="AJ91" i="7"/>
  <c r="CD91" i="7"/>
  <c r="EJ91" i="7"/>
  <c r="GQ91" i="7"/>
  <c r="BC91" i="7"/>
  <c r="DJ91" i="7"/>
  <c r="BX41" i="7"/>
  <c r="EC43" i="7"/>
  <c r="DE43" i="7"/>
  <c r="AD43" i="7"/>
  <c r="FW91" i="7"/>
  <c r="AC91" i="7"/>
  <c r="BM91" i="7"/>
  <c r="BA91" i="7"/>
  <c r="AO91" i="7"/>
  <c r="CJ91" i="7"/>
  <c r="EQ91" i="7"/>
  <c r="GX91" i="7"/>
  <c r="BJ91" i="7"/>
  <c r="DQ91" i="7"/>
  <c r="FL91" i="7"/>
  <c r="HF91" i="7"/>
  <c r="BR91" i="7"/>
  <c r="DX91" i="7"/>
  <c r="GE91" i="7"/>
  <c r="AQ91" i="7"/>
  <c r="CX91" i="7"/>
  <c r="AH41" i="7"/>
  <c r="FH43" i="7"/>
  <c r="DC43" i="7"/>
  <c r="DI43" i="7"/>
  <c r="EA91" i="7"/>
  <c r="HG91" i="7"/>
  <c r="GU91" i="7"/>
  <c r="GI91" i="7"/>
  <c r="HL91" i="7"/>
  <c r="BX91" i="7"/>
  <c r="EE91" i="7"/>
  <c r="GL91" i="7"/>
  <c r="AX91" i="7"/>
  <c r="DE91" i="7"/>
  <c r="EZ91" i="7"/>
  <c r="GT91" i="7"/>
  <c r="BF91" i="7"/>
  <c r="DL91" i="7"/>
  <c r="FS91" i="7"/>
  <c r="AE91" i="7"/>
  <c r="CL91" i="7"/>
  <c r="GM41" i="7"/>
  <c r="DR43" i="7"/>
  <c r="BL43" i="7"/>
  <c r="CK43" i="7"/>
  <c r="CE91" i="7"/>
  <c r="FK91" i="7"/>
  <c r="EY91" i="7"/>
  <c r="EM91" i="7"/>
  <c r="GZ91" i="7"/>
  <c r="BL91" i="7"/>
  <c r="DS91" i="7"/>
  <c r="FZ91" i="7"/>
  <c r="AL91" i="7"/>
  <c r="CS91" i="7"/>
  <c r="EN91" i="7"/>
  <c r="GH91" i="7"/>
  <c r="AT91" i="7"/>
  <c r="CZ91" i="7"/>
  <c r="FG91" i="7"/>
  <c r="HN91" i="7"/>
  <c r="BZ91" i="7"/>
  <c r="DK43" i="7"/>
  <c r="FX41" i="7"/>
  <c r="DQ43" i="7"/>
  <c r="AR43" i="7"/>
  <c r="FL43" i="7"/>
  <c r="AI91" i="7"/>
  <c r="DO91" i="7"/>
  <c r="DC91" i="7"/>
  <c r="CQ91" i="7"/>
  <c r="GN91" i="7"/>
  <c r="AZ91" i="7"/>
  <c r="DG91" i="7"/>
  <c r="FN91" i="7"/>
  <c r="Z91" i="7"/>
  <c r="CG91" i="7"/>
  <c r="EB91" i="7"/>
  <c r="FV91" i="7"/>
  <c r="AH91" i="7"/>
  <c r="CN91" i="7"/>
  <c r="EU91" i="7"/>
  <c r="HB91" i="7"/>
  <c r="BN91" i="7"/>
  <c r="AJ41" i="7"/>
  <c r="CB43" i="7"/>
  <c r="GT43" i="7"/>
  <c r="EN43" i="7"/>
  <c r="CP100" i="7"/>
  <c r="FU91" i="7"/>
  <c r="BS91" i="7"/>
  <c r="BG91" i="7"/>
  <c r="AU91" i="7"/>
  <c r="GB91" i="7"/>
  <c r="AN91" i="7"/>
  <c r="CU91" i="7"/>
  <c r="FB91" i="7"/>
  <c r="HI91" i="7"/>
  <c r="BU91" i="7"/>
  <c r="DP91" i="7"/>
  <c r="FJ91" i="7"/>
  <c r="HP91" i="7"/>
  <c r="CB91" i="7"/>
  <c r="EI91" i="7"/>
  <c r="GP91" i="7"/>
  <c r="BB91" i="7"/>
  <c r="CC41" i="7"/>
  <c r="BX43" i="7"/>
  <c r="CD43" i="7"/>
  <c r="DN100" i="7"/>
  <c r="GN43" i="7"/>
  <c r="AC100" i="7"/>
  <c r="X43" i="7"/>
  <c r="GI41" i="7"/>
  <c r="EJ41" i="7"/>
  <c r="AK43" i="7"/>
  <c r="BF43" i="7"/>
  <c r="GQ100" i="7"/>
  <c r="CC91" i="7"/>
  <c r="FI91" i="7"/>
  <c r="EW91" i="7"/>
  <c r="EK91" i="7"/>
  <c r="FD91" i="7"/>
  <c r="HK91" i="7"/>
  <c r="BW91" i="7"/>
  <c r="ED91" i="7"/>
  <c r="GK91" i="7"/>
  <c r="AW91" i="7"/>
  <c r="CR91" i="7"/>
  <c r="EL91" i="7"/>
  <c r="GR91" i="7"/>
  <c r="BD91" i="7"/>
  <c r="DK91" i="7"/>
  <c r="FR91" i="7"/>
  <c r="GS87" i="7"/>
  <c r="DM87" i="7"/>
  <c r="HP87" i="7"/>
  <c r="CB87" i="7"/>
  <c r="EI87" i="7"/>
  <c r="GP87" i="7"/>
  <c r="BB87" i="7"/>
  <c r="DI87" i="7"/>
  <c r="FP87" i="7"/>
  <c r="AB87" i="7"/>
  <c r="GX87" i="7"/>
  <c r="BJ87" i="7"/>
  <c r="AK87" i="7"/>
  <c r="CF87" i="7"/>
  <c r="EA87" i="7"/>
  <c r="FV87" i="7"/>
  <c r="AH87" i="7"/>
  <c r="BX44" i="7"/>
  <c r="AW44" i="7"/>
  <c r="FR44" i="7"/>
  <c r="ER44" i="7"/>
  <c r="DW44" i="7"/>
  <c r="HH44" i="7"/>
  <c r="FU44" i="7"/>
  <c r="EJ44" i="7"/>
  <c r="AF44" i="7"/>
  <c r="HO44" i="7"/>
  <c r="GY44" i="7"/>
  <c r="BK44" i="7"/>
  <c r="AJ44" i="7"/>
  <c r="CE44" i="7"/>
  <c r="DZ44" i="7"/>
  <c r="GC44" i="7"/>
  <c r="AO44" i="7"/>
  <c r="AW59" i="7"/>
  <c r="GI59" i="7"/>
  <c r="AR59" i="7"/>
  <c r="CR59" i="7"/>
  <c r="EQ59" i="7"/>
  <c r="GU59" i="7"/>
  <c r="BD59" i="7"/>
  <c r="FG59" i="7"/>
  <c r="HN59" i="7"/>
  <c r="BZ59" i="7"/>
  <c r="EG59" i="7"/>
  <c r="GN59" i="7"/>
  <c r="AZ59" i="7"/>
  <c r="DF59" i="7"/>
  <c r="FJ59" i="7"/>
  <c r="HE59" i="7"/>
  <c r="BQ59" i="7"/>
  <c r="FP43" i="7"/>
  <c r="HG43" i="7"/>
  <c r="EM43" i="7"/>
  <c r="CU43" i="7"/>
  <c r="BE43" i="7"/>
  <c r="HJ43" i="7"/>
  <c r="FT43" i="7"/>
  <c r="DY43" i="7"/>
  <c r="CH43" i="7"/>
  <c r="HF43" i="7"/>
  <c r="BR43" i="7"/>
  <c r="DW43" i="7"/>
  <c r="GD43" i="7"/>
  <c r="AP43" i="7"/>
  <c r="CW43" i="7"/>
  <c r="EZ43" i="7"/>
  <c r="AH100" i="7"/>
  <c r="DW100" i="7"/>
  <c r="FD100" i="7"/>
  <c r="CR100" i="7"/>
  <c r="X87" i="7"/>
  <c r="AG87" i="7"/>
  <c r="DA87" i="7"/>
  <c r="GR87" i="7"/>
  <c r="BD87" i="7"/>
  <c r="DK87" i="7"/>
  <c r="FR87" i="7"/>
  <c r="AD87" i="7"/>
  <c r="CK87" i="7"/>
  <c r="ER87" i="7"/>
  <c r="DS87" i="7"/>
  <c r="FZ87" i="7"/>
  <c r="AL87" i="7"/>
  <c r="GV87" i="7"/>
  <c r="BH87" i="7"/>
  <c r="DC87" i="7"/>
  <c r="EX87" i="7"/>
  <c r="ET44" i="7"/>
  <c r="DM44" i="7"/>
  <c r="HC44" i="7"/>
  <c r="DE44" i="7"/>
  <c r="CH44" i="7"/>
  <c r="FX44" i="7"/>
  <c r="EK44" i="7"/>
  <c r="CV44" i="7"/>
  <c r="GX44" i="7"/>
  <c r="GE44" i="7"/>
  <c r="GA44" i="7"/>
  <c r="AM44" i="7"/>
  <c r="GU44" i="7"/>
  <c r="BG44" i="7"/>
  <c r="DB44" i="7"/>
  <c r="FE44" i="7"/>
  <c r="GK59" i="7"/>
  <c r="EB59" i="7"/>
  <c r="GA59" i="7"/>
  <c r="AK59" i="7"/>
  <c r="CN59" i="7"/>
  <c r="EN59" i="7"/>
  <c r="FL59" i="7"/>
  <c r="EI59" i="7"/>
  <c r="GP59" i="7"/>
  <c r="BB59" i="7"/>
  <c r="DI59" i="7"/>
  <c r="FP59" i="7"/>
  <c r="AB59" i="7"/>
  <c r="CH59" i="7"/>
  <c r="EL59" i="7"/>
  <c r="GG59" i="7"/>
  <c r="AS59" i="7"/>
  <c r="FO43" i="7"/>
  <c r="AX43" i="7"/>
  <c r="CV43" i="7"/>
  <c r="BG43" i="7"/>
  <c r="HK43" i="7"/>
  <c r="FU43" i="7"/>
  <c r="ED43" i="7"/>
  <c r="CI43" i="7"/>
  <c r="AS43" i="7"/>
  <c r="GH43" i="7"/>
  <c r="AT43" i="7"/>
  <c r="CY43" i="7"/>
  <c r="FF43" i="7"/>
  <c r="HM43" i="7"/>
  <c r="BY43" i="7"/>
  <c r="EB43" i="7"/>
  <c r="DB100" i="7"/>
  <c r="BC100" i="7"/>
  <c r="HK100" i="7"/>
  <c r="EM100" i="7"/>
  <c r="X59" i="7"/>
  <c r="GM87" i="7"/>
  <c r="HK87" i="7"/>
  <c r="GF87" i="7"/>
  <c r="AR87" i="7"/>
  <c r="CY87" i="7"/>
  <c r="FF87" i="7"/>
  <c r="HM87" i="7"/>
  <c r="BY87" i="7"/>
  <c r="EF87" i="7"/>
  <c r="DG87" i="7"/>
  <c r="FN87" i="7"/>
  <c r="Z87" i="7"/>
  <c r="GJ87" i="7"/>
  <c r="AV87" i="7"/>
  <c r="CQ87" i="7"/>
  <c r="EL87" i="7"/>
  <c r="BP44" i="7"/>
  <c r="AK44" i="7"/>
  <c r="FP44" i="7"/>
  <c r="CJ44" i="7"/>
  <c r="BN44" i="7"/>
  <c r="FF44" i="7"/>
  <c r="DR44" i="7"/>
  <c r="CA44" i="7"/>
  <c r="GF44" i="7"/>
  <c r="FM44" i="7"/>
  <c r="FO44" i="7"/>
  <c r="AA44" i="7"/>
  <c r="GI44" i="7"/>
  <c r="AU44" i="7"/>
  <c r="CP44" i="7"/>
  <c r="ES44" i="7"/>
  <c r="FK59" i="7"/>
  <c r="CZ59" i="7"/>
  <c r="EZ59" i="7"/>
  <c r="GY59" i="7"/>
  <c r="BI59" i="7"/>
  <c r="DL59" i="7"/>
  <c r="EJ59" i="7"/>
  <c r="DW59" i="7"/>
  <c r="GD59" i="7"/>
  <c r="AP59" i="7"/>
  <c r="CW59" i="7"/>
  <c r="FD59" i="7"/>
  <c r="HJ59" i="7"/>
  <c r="BV59" i="7"/>
  <c r="DZ59" i="7"/>
  <c r="FU59" i="7"/>
  <c r="AG59" i="7"/>
  <c r="CJ43" i="7"/>
  <c r="HE43" i="7"/>
  <c r="CC43" i="7"/>
  <c r="AL43" i="7"/>
  <c r="GR43" i="7"/>
  <c r="FA43" i="7"/>
  <c r="DH43" i="7"/>
  <c r="BP43" i="7"/>
  <c r="GY43" i="7"/>
  <c r="FV43" i="7"/>
  <c r="AH43" i="7"/>
  <c r="CM43" i="7"/>
  <c r="ET43" i="7"/>
  <c r="HA43" i="7"/>
  <c r="BM43" i="7"/>
  <c r="DP43" i="7"/>
  <c r="EW100" i="7"/>
  <c r="GD100" i="7"/>
  <c r="FC100" i="7"/>
  <c r="CE100" i="7"/>
  <c r="EQ87" i="7"/>
  <c r="FO87" i="7"/>
  <c r="FT87" i="7"/>
  <c r="AF87" i="7"/>
  <c r="CM87" i="7"/>
  <c r="ET87" i="7"/>
  <c r="HA87" i="7"/>
  <c r="BM87" i="7"/>
  <c r="DT87" i="7"/>
  <c r="CU87" i="7"/>
  <c r="FB87" i="7"/>
  <c r="EC87" i="7"/>
  <c r="FX87" i="7"/>
  <c r="AJ87" i="7"/>
  <c r="CE87" i="7"/>
  <c r="DZ87" i="7"/>
  <c r="GK44" i="7"/>
  <c r="FY44" i="7"/>
  <c r="CS44" i="7"/>
  <c r="BO44" i="7"/>
  <c r="AR44" i="7"/>
  <c r="EN44" i="7"/>
  <c r="CX44" i="7"/>
  <c r="BE44" i="7"/>
  <c r="FN44" i="7"/>
  <c r="EU44" i="7"/>
  <c r="FC44" i="7"/>
  <c r="EB44" i="7"/>
  <c r="FW44" i="7"/>
  <c r="AI44" i="7"/>
  <c r="CD44" i="7"/>
  <c r="EG44" i="7"/>
  <c r="HK59" i="7"/>
  <c r="BU59" i="7"/>
  <c r="DX59" i="7"/>
  <c r="FX59" i="7"/>
  <c r="AI59" i="7"/>
  <c r="CG59" i="7"/>
  <c r="DE59" i="7"/>
  <c r="DK59" i="7"/>
  <c r="FR59" i="7"/>
  <c r="AD59" i="7"/>
  <c r="CK59" i="7"/>
  <c r="ER59" i="7"/>
  <c r="GX59" i="7"/>
  <c r="BJ59" i="7"/>
  <c r="DN59" i="7"/>
  <c r="FI59" i="7"/>
  <c r="GL43" i="7"/>
  <c r="FI43" i="7"/>
  <c r="EA43" i="7"/>
  <c r="BI43" i="7"/>
  <c r="HL43" i="7"/>
  <c r="FW43" i="7"/>
  <c r="EE43" i="7"/>
  <c r="CO43" i="7"/>
  <c r="AU43" i="7"/>
  <c r="GF43" i="7"/>
  <c r="FJ43" i="7"/>
  <c r="HO43" i="7"/>
  <c r="CA43" i="7"/>
  <c r="EH43" i="7"/>
  <c r="GO43" i="7"/>
  <c r="BA43" i="7"/>
  <c r="DD43" i="7"/>
  <c r="CO100" i="7"/>
  <c r="DV100" i="7"/>
  <c r="BW100" i="7"/>
  <c r="Y100" i="7"/>
  <c r="GK87" i="7"/>
  <c r="CO87" i="7"/>
  <c r="FH87" i="7"/>
  <c r="HO87" i="7"/>
  <c r="CA87" i="7"/>
  <c r="EH87" i="7"/>
  <c r="GO87" i="7"/>
  <c r="BA87" i="7"/>
  <c r="DH87" i="7"/>
  <c r="CI87" i="7"/>
  <c r="EP87" i="7"/>
  <c r="DQ87" i="7"/>
  <c r="FL87" i="7"/>
  <c r="HG87" i="7"/>
  <c r="BS87" i="7"/>
  <c r="DN87" i="7"/>
  <c r="EI44" i="7"/>
  <c r="DL44" i="7"/>
  <c r="HB44" i="7"/>
  <c r="AS44" i="7"/>
  <c r="FG44" i="7"/>
  <c r="DT44" i="7"/>
  <c r="CB44" i="7"/>
  <c r="AL44" i="7"/>
  <c r="EV44" i="7"/>
  <c r="EC44" i="7"/>
  <c r="EQ44" i="7"/>
  <c r="DP44" i="7"/>
  <c r="FK44" i="7"/>
  <c r="HF44" i="7"/>
  <c r="BR44" i="7"/>
  <c r="DU44" i="7"/>
  <c r="GJ59" i="7"/>
  <c r="AU59" i="7"/>
  <c r="CS59" i="7"/>
  <c r="EV59" i="7"/>
  <c r="GV59" i="7"/>
  <c r="BG59" i="7"/>
  <c r="CE59" i="7"/>
  <c r="CY59" i="7"/>
  <c r="FF59" i="7"/>
  <c r="HM59" i="7"/>
  <c r="BY59" i="7"/>
  <c r="EF59" i="7"/>
  <c r="GL59" i="7"/>
  <c r="AX59" i="7"/>
  <c r="DB59" i="7"/>
  <c r="EW59" i="7"/>
  <c r="DG43" i="7"/>
  <c r="CE43" i="7"/>
  <c r="AW43" i="7"/>
  <c r="AM43" i="7"/>
  <c r="GS43" i="7"/>
  <c r="FB43" i="7"/>
  <c r="DL43" i="7"/>
  <c r="BU43" i="7"/>
  <c r="Z43" i="7"/>
  <c r="FK43" i="7"/>
  <c r="EX43" i="7"/>
  <c r="HC43" i="7"/>
  <c r="BO43" i="7"/>
  <c r="DV43" i="7"/>
  <c r="GC43" i="7"/>
  <c r="AO43" i="7"/>
  <c r="CR43" i="7"/>
  <c r="CC100" i="7"/>
  <c r="DJ100" i="7"/>
  <c r="HJ100" i="7"/>
  <c r="GY87" i="7"/>
  <c r="EO87" i="7"/>
  <c r="HI87" i="7"/>
  <c r="EV87" i="7"/>
  <c r="HC87" i="7"/>
  <c r="BO87" i="7"/>
  <c r="DV87" i="7"/>
  <c r="GC87" i="7"/>
  <c r="AO87" i="7"/>
  <c r="CV87" i="7"/>
  <c r="BW87" i="7"/>
  <c r="ED87" i="7"/>
  <c r="DE87" i="7"/>
  <c r="EZ87" i="7"/>
  <c r="GU87" i="7"/>
  <c r="BG87" i="7"/>
  <c r="DB87" i="7"/>
  <c r="BD44" i="7"/>
  <c r="AG44" i="7"/>
  <c r="FL44" i="7"/>
  <c r="Z44" i="7"/>
  <c r="EO44" i="7"/>
  <c r="CY44" i="7"/>
  <c r="BI44" i="7"/>
  <c r="EW44" i="7"/>
  <c r="ED44" i="7"/>
  <c r="DH44" i="7"/>
  <c r="EE44" i="7"/>
  <c r="DD44" i="7"/>
  <c r="EY44" i="7"/>
  <c r="GT44" i="7"/>
  <c r="BF44" i="7"/>
  <c r="DI44" i="7"/>
  <c r="FH59" i="7"/>
  <c r="HH59" i="7"/>
  <c r="BS59" i="7"/>
  <c r="DQ59" i="7"/>
  <c r="FT59" i="7"/>
  <c r="AA59" i="7"/>
  <c r="AY59" i="7"/>
  <c r="CM59" i="7"/>
  <c r="ET59" i="7"/>
  <c r="HA59" i="7"/>
  <c r="BM59" i="7"/>
  <c r="DT59" i="7"/>
  <c r="FZ59" i="7"/>
  <c r="AL59" i="7"/>
  <c r="CP59" i="7"/>
  <c r="EK59" i="7"/>
  <c r="AB43" i="7"/>
  <c r="EW43" i="7"/>
  <c r="GX43" i="7"/>
  <c r="HP43" i="7"/>
  <c r="FY43" i="7"/>
  <c r="EF43" i="7"/>
  <c r="CQ43" i="7"/>
  <c r="AY43" i="7"/>
  <c r="GZ43" i="7"/>
  <c r="EP43" i="7"/>
  <c r="EL43" i="7"/>
  <c r="GQ43" i="7"/>
  <c r="BC43" i="7"/>
  <c r="DJ43" i="7"/>
  <c r="FQ43" i="7"/>
  <c r="AC43" i="7"/>
  <c r="CF43" i="7"/>
  <c r="HD100" i="7"/>
  <c r="AP100" i="7"/>
  <c r="ED100" i="7"/>
  <c r="Y87" i="7"/>
  <c r="Y44" i="7"/>
  <c r="FC87" i="7"/>
  <c r="GG87" i="7"/>
  <c r="FM87" i="7"/>
  <c r="EJ87" i="7"/>
  <c r="GQ87" i="7"/>
  <c r="BC87" i="7"/>
  <c r="DJ87" i="7"/>
  <c r="FQ87" i="7"/>
  <c r="AC87" i="7"/>
  <c r="CJ87" i="7"/>
  <c r="BK87" i="7"/>
  <c r="DR87" i="7"/>
  <c r="CS87" i="7"/>
  <c r="EN87" i="7"/>
  <c r="GI87" i="7"/>
  <c r="AU87" i="7"/>
  <c r="CP87" i="7"/>
  <c r="GZ44" i="7"/>
  <c r="GJ44" i="7"/>
  <c r="HN44" i="7"/>
  <c r="CL44" i="7"/>
  <c r="HJ44" i="7"/>
  <c r="DV44" i="7"/>
  <c r="CC44" i="7"/>
  <c r="AN44" i="7"/>
  <c r="EF44" i="7"/>
  <c r="DJ44" i="7"/>
  <c r="CM44" i="7"/>
  <c r="DS44" i="7"/>
  <c r="CR44" i="7"/>
  <c r="EM44" i="7"/>
  <c r="GH44" i="7"/>
  <c r="AT44" i="7"/>
  <c r="CW44" i="7"/>
  <c r="EC59" i="7"/>
  <c r="GF59" i="7"/>
  <c r="AM59" i="7"/>
  <c r="CQ59" i="7"/>
  <c r="EO59" i="7"/>
  <c r="GR59" i="7"/>
  <c r="HO59" i="7"/>
  <c r="CA59" i="7"/>
  <c r="EH59" i="7"/>
  <c r="GO59" i="7"/>
  <c r="BA59" i="7"/>
  <c r="DH59" i="7"/>
  <c r="FN59" i="7"/>
  <c r="Z59" i="7"/>
  <c r="CD59" i="7"/>
  <c r="DY59" i="7"/>
  <c r="GK43" i="7"/>
  <c r="BS43" i="7"/>
  <c r="DS43" i="7"/>
  <c r="GU43" i="7"/>
  <c r="FC43" i="7"/>
  <c r="DM43" i="7"/>
  <c r="BV43" i="7"/>
  <c r="AF43" i="7"/>
  <c r="GG43" i="7"/>
  <c r="DT43" i="7"/>
  <c r="DZ43" i="7"/>
  <c r="GE43" i="7"/>
  <c r="AQ43" i="7"/>
  <c r="CX43" i="7"/>
  <c r="FE43" i="7"/>
  <c r="HH43" i="7"/>
  <c r="BT43" i="7"/>
  <c r="EV100" i="7"/>
  <c r="GC100" i="7"/>
  <c r="BV100" i="7"/>
  <c r="BE87" i="7"/>
  <c r="EK87" i="7"/>
  <c r="CC87" i="7"/>
  <c r="DX87" i="7"/>
  <c r="GE87" i="7"/>
  <c r="AQ87" i="7"/>
  <c r="CX87" i="7"/>
  <c r="FE87" i="7"/>
  <c r="HL87" i="7"/>
  <c r="BX87" i="7"/>
  <c r="AY87" i="7"/>
  <c r="DF87" i="7"/>
  <c r="CG87" i="7"/>
  <c r="EB87" i="7"/>
  <c r="FW87" i="7"/>
  <c r="AI87" i="7"/>
  <c r="CD87" i="7"/>
  <c r="FA44" i="7"/>
  <c r="EH44" i="7"/>
  <c r="FS44" i="7"/>
  <c r="HL44" i="7"/>
  <c r="GR44" i="7"/>
  <c r="CZ44" i="7"/>
  <c r="BJ44" i="7"/>
  <c r="HD44" i="7"/>
  <c r="DK44" i="7"/>
  <c r="CN44" i="7"/>
  <c r="BQ44" i="7"/>
  <c r="DG44" i="7"/>
  <c r="CF44" i="7"/>
  <c r="EA44" i="7"/>
  <c r="FV44" i="7"/>
  <c r="AH44" i="7"/>
  <c r="CK44" i="7"/>
  <c r="DC59" i="7"/>
  <c r="FA59" i="7"/>
  <c r="HD59" i="7"/>
  <c r="BK59" i="7"/>
  <c r="DO59" i="7"/>
  <c r="FM59" i="7"/>
  <c r="HC59" i="7"/>
  <c r="BO59" i="7"/>
  <c r="DV59" i="7"/>
  <c r="GC59" i="7"/>
  <c r="AO59" i="7"/>
  <c r="CV59" i="7"/>
  <c r="FB59" i="7"/>
  <c r="HF59" i="7"/>
  <c r="BR59" i="7"/>
  <c r="DM59" i="7"/>
  <c r="DF43" i="7"/>
  <c r="EV43" i="7"/>
  <c r="AN43" i="7"/>
  <c r="FZ43" i="7"/>
  <c r="EJ43" i="7"/>
  <c r="CS43" i="7"/>
  <c r="AZ43" i="7"/>
  <c r="HD43" i="7"/>
  <c r="FM43" i="7"/>
  <c r="DA43" i="7"/>
  <c r="DN43" i="7"/>
  <c r="FS43" i="7"/>
  <c r="AE43" i="7"/>
  <c r="CL43" i="7"/>
  <c r="ES43" i="7"/>
  <c r="GV43" i="7"/>
  <c r="BH43" i="7"/>
  <c r="EJ100" i="7"/>
  <c r="FQ100" i="7"/>
  <c r="GK100" i="7"/>
  <c r="Y59" i="7"/>
  <c r="GW87" i="7"/>
  <c r="GA87" i="7"/>
  <c r="HE87" i="7"/>
  <c r="DL87" i="7"/>
  <c r="FS87" i="7"/>
  <c r="AE87" i="7"/>
  <c r="CL87" i="7"/>
  <c r="ES87" i="7"/>
  <c r="GZ87" i="7"/>
  <c r="BL87" i="7"/>
  <c r="AM87" i="7"/>
  <c r="CT87" i="7"/>
  <c r="BU87" i="7"/>
  <c r="DP87" i="7"/>
  <c r="FK87" i="7"/>
  <c r="HF87" i="7"/>
  <c r="BR87" i="7"/>
  <c r="BZ44" i="7"/>
  <c r="BC44" i="7"/>
  <c r="DF44" i="7"/>
  <c r="GS44" i="7"/>
  <c r="FZ44" i="7"/>
  <c r="CG44" i="7"/>
  <c r="AP44" i="7"/>
  <c r="GL44" i="7"/>
  <c r="CO44" i="7"/>
  <c r="BU44" i="7"/>
  <c r="AX44" i="7"/>
  <c r="CU44" i="7"/>
  <c r="BT44" i="7"/>
  <c r="DO44" i="7"/>
  <c r="FJ44" i="7"/>
  <c r="HM44" i="7"/>
  <c r="BY44" i="7"/>
  <c r="EE59" i="7"/>
  <c r="BW59" i="7"/>
  <c r="EA59" i="7"/>
  <c r="FY59" i="7"/>
  <c r="AJ59" i="7"/>
  <c r="CI59" i="7"/>
  <c r="EM59" i="7"/>
  <c r="GQ59" i="7"/>
  <c r="BC59" i="7"/>
  <c r="DJ59" i="7"/>
  <c r="FQ59" i="7"/>
  <c r="AC59" i="7"/>
  <c r="CJ59" i="7"/>
  <c r="EP59" i="7"/>
  <c r="GT59" i="7"/>
  <c r="BF59" i="7"/>
  <c r="DA59" i="7"/>
  <c r="AA43" i="7"/>
  <c r="BQ43" i="7"/>
  <c r="GW43" i="7"/>
  <c r="FD43" i="7"/>
  <c r="DO43" i="7"/>
  <c r="BW43" i="7"/>
  <c r="AG43" i="7"/>
  <c r="GI43" i="7"/>
  <c r="EQ43" i="7"/>
  <c r="CG43" i="7"/>
  <c r="DB43" i="7"/>
  <c r="FG43" i="7"/>
  <c r="HN43" i="7"/>
  <c r="BZ43" i="7"/>
  <c r="EG43" i="7"/>
  <c r="GJ43" i="7"/>
  <c r="AV43" i="7"/>
  <c r="BP100" i="7"/>
  <c r="CW100" i="7"/>
  <c r="EC100" i="7"/>
  <c r="Y43" i="7"/>
  <c r="FA87" i="7"/>
  <c r="DY87" i="7"/>
  <c r="FI87" i="7"/>
  <c r="CZ87" i="7"/>
  <c r="FG87" i="7"/>
  <c r="HN87" i="7"/>
  <c r="BZ87" i="7"/>
  <c r="EG87" i="7"/>
  <c r="GN87" i="7"/>
  <c r="AZ87" i="7"/>
  <c r="AA87" i="7"/>
  <c r="CH87" i="7"/>
  <c r="BI87" i="7"/>
  <c r="DD87" i="7"/>
  <c r="EY87" i="7"/>
  <c r="GT87" i="7"/>
  <c r="GV44" i="7"/>
  <c r="GG44" i="7"/>
  <c r="AB44" i="7"/>
  <c r="GB44" i="7"/>
  <c r="FH44" i="7"/>
  <c r="BL44" i="7"/>
  <c r="HE44" i="7"/>
  <c r="FT44" i="7"/>
  <c r="BV44" i="7"/>
  <c r="AZ44" i="7"/>
  <c r="AD44" i="7"/>
  <c r="CI44" i="7"/>
  <c r="BH44" i="7"/>
  <c r="DC44" i="7"/>
  <c r="EX44" i="7"/>
  <c r="HA44" i="7"/>
  <c r="DD59" i="7"/>
  <c r="AV59" i="7"/>
  <c r="CU59" i="7"/>
  <c r="EY59" i="7"/>
  <c r="GW59" i="7"/>
  <c r="BH59" i="7"/>
  <c r="DG59" i="7"/>
  <c r="GE59" i="7"/>
  <c r="AQ59" i="7"/>
  <c r="CX59" i="7"/>
  <c r="FE59" i="7"/>
  <c r="HL59" i="7"/>
  <c r="BX59" i="7"/>
  <c r="ED59" i="7"/>
  <c r="GH59" i="7"/>
  <c r="AT59" i="7"/>
  <c r="GB43" i="7"/>
  <c r="EO43" i="7"/>
  <c r="GA43" i="7"/>
  <c r="EK43" i="7"/>
  <c r="CT43" i="7"/>
  <c r="BD43" i="7"/>
  <c r="HI43" i="7"/>
  <c r="FN43" i="7"/>
  <c r="DX43" i="7"/>
  <c r="BK43" i="7"/>
  <c r="CP43" i="7"/>
  <c r="EU43" i="7"/>
  <c r="HB43" i="7"/>
  <c r="BN43" i="7"/>
  <c r="DU43" i="7"/>
  <c r="FX43" i="7"/>
  <c r="BR100" i="7"/>
  <c r="HC100" i="7"/>
  <c r="AO100" i="7"/>
  <c r="AW100" i="7"/>
  <c r="EX100" i="7"/>
  <c r="DY100" i="7"/>
  <c r="GF100" i="7"/>
  <c r="AR100" i="7"/>
  <c r="CY100" i="7"/>
  <c r="FF100" i="7"/>
  <c r="HM100" i="7"/>
  <c r="BY100" i="7"/>
  <c r="EF100" i="7"/>
  <c r="GM100" i="7"/>
  <c r="AY100" i="7"/>
  <c r="DF100" i="7"/>
  <c r="FM100" i="7"/>
  <c r="HH100" i="7"/>
  <c r="BT100" i="7"/>
  <c r="DO100" i="7"/>
  <c r="CD100" i="7"/>
  <c r="EL100" i="7"/>
  <c r="DM100" i="7"/>
  <c r="FT100" i="7"/>
  <c r="AF100" i="7"/>
  <c r="CM100" i="7"/>
  <c r="ET100" i="7"/>
  <c r="HA100" i="7"/>
  <c r="BM100" i="7"/>
  <c r="DT100" i="7"/>
  <c r="GA100" i="7"/>
  <c r="AM100" i="7"/>
  <c r="CT100" i="7"/>
  <c r="FA100" i="7"/>
  <c r="GV100" i="7"/>
  <c r="BH100" i="7"/>
  <c r="DC100" i="7"/>
  <c r="HF100" i="7"/>
  <c r="DZ100" i="7"/>
  <c r="DA100" i="7"/>
  <c r="FH100" i="7"/>
  <c r="HO100" i="7"/>
  <c r="CA100" i="7"/>
  <c r="EH100" i="7"/>
  <c r="GO100" i="7"/>
  <c r="BA100" i="7"/>
  <c r="DH100" i="7"/>
  <c r="FO100" i="7"/>
  <c r="AA100" i="7"/>
  <c r="CH100" i="7"/>
  <c r="EO100" i="7"/>
  <c r="GJ100" i="7"/>
  <c r="AV100" i="7"/>
  <c r="CQ100" i="7"/>
  <c r="CJ100" i="7"/>
  <c r="EQ100" i="7"/>
  <c r="GX100" i="7"/>
  <c r="BJ100" i="7"/>
  <c r="DQ100" i="7"/>
  <c r="FL100" i="7"/>
  <c r="HG100" i="7"/>
  <c r="BS100" i="7"/>
  <c r="GT100" i="7"/>
  <c r="HE100" i="7"/>
  <c r="BQ100" i="7"/>
  <c r="DX100" i="7"/>
  <c r="GE100" i="7"/>
  <c r="AQ100" i="7"/>
  <c r="CX100" i="7"/>
  <c r="FE100" i="7"/>
  <c r="HL100" i="7"/>
  <c r="BX100" i="7"/>
  <c r="EE100" i="7"/>
  <c r="GL100" i="7"/>
  <c r="AX100" i="7"/>
  <c r="DE100" i="7"/>
  <c r="EZ100" i="7"/>
  <c r="GU100" i="7"/>
  <c r="BG100" i="7"/>
  <c r="BF100" i="7"/>
  <c r="GS100" i="7"/>
  <c r="BE100" i="7"/>
  <c r="DL100" i="7"/>
  <c r="FS100" i="7"/>
  <c r="AE100" i="7"/>
  <c r="CL100" i="7"/>
  <c r="ES100" i="7"/>
  <c r="GZ100" i="7"/>
  <c r="BL100" i="7"/>
  <c r="DS100" i="7"/>
  <c r="FZ100" i="7"/>
  <c r="AL100" i="7"/>
  <c r="CS100" i="7"/>
  <c r="EN100" i="7"/>
  <c r="GI100" i="7"/>
  <c r="AU100" i="7"/>
  <c r="GH100" i="7"/>
  <c r="GG100" i="7"/>
  <c r="AS100" i="7"/>
  <c r="CZ100" i="7"/>
  <c r="FG100" i="7"/>
  <c r="HN100" i="7"/>
  <c r="BZ100" i="7"/>
  <c r="EG100" i="7"/>
  <c r="GN100" i="7"/>
  <c r="AZ100" i="7"/>
  <c r="DG100" i="7"/>
  <c r="FN100" i="7"/>
  <c r="Z100" i="7"/>
  <c r="CG100" i="7"/>
  <c r="EB100" i="7"/>
  <c r="FW100" i="7"/>
  <c r="AI100" i="7"/>
  <c r="AT100" i="7"/>
  <c r="FU100" i="7"/>
  <c r="AG100" i="7"/>
  <c r="CN100" i="7"/>
  <c r="EU100" i="7"/>
  <c r="HB100" i="7"/>
  <c r="BN100" i="7"/>
  <c r="DU100" i="7"/>
  <c r="GB100" i="7"/>
  <c r="AN100" i="7"/>
  <c r="CU100" i="7"/>
  <c r="FB100" i="7"/>
  <c r="HI100" i="7"/>
  <c r="BU100" i="7"/>
  <c r="DP100" i="7"/>
  <c r="FK100" i="7"/>
  <c r="FV100" i="7"/>
  <c r="FI100" i="7"/>
  <c r="HP100" i="7"/>
  <c r="CB100" i="7"/>
  <c r="EI100" i="7"/>
  <c r="GP100" i="7"/>
  <c r="BB100" i="7"/>
  <c r="DI100" i="7"/>
  <c r="FP100" i="7"/>
  <c r="AB100" i="7"/>
  <c r="CI100" i="7"/>
  <c r="EP100" i="7"/>
  <c r="GW100" i="7"/>
  <c r="BI100" i="7"/>
  <c r="DD100" i="7"/>
  <c r="EY100" i="7"/>
  <c r="FJ100" i="7"/>
  <c r="EK100" i="7"/>
  <c r="GR100" i="7"/>
  <c r="BD100" i="7"/>
  <c r="DK100" i="7"/>
  <c r="FR100" i="7"/>
  <c r="AD100" i="7"/>
  <c r="CK100" i="7"/>
  <c r="ER100" i="7"/>
  <c r="GY100" i="7"/>
  <c r="BK100" i="7"/>
  <c r="DR100" i="7"/>
  <c r="FY100" i="7"/>
  <c r="AK100" i="7"/>
  <c r="CF100" i="7"/>
  <c r="CX88" i="7"/>
  <c r="CL88" i="7"/>
  <c r="FR88" i="7"/>
  <c r="BP88" i="7"/>
  <c r="FY88" i="7"/>
  <c r="AK88" i="7"/>
  <c r="CF88" i="7"/>
  <c r="EA88" i="7"/>
  <c r="FV88" i="7"/>
  <c r="AH88" i="7"/>
  <c r="CC88" i="7"/>
  <c r="EI88" i="7"/>
  <c r="GO88" i="7"/>
  <c r="BA88" i="7"/>
  <c r="DH88" i="7"/>
  <c r="FO88" i="7"/>
  <c r="AA88" i="7"/>
  <c r="BB88" i="7"/>
  <c r="AP88" i="7"/>
  <c r="DV88" i="7"/>
  <c r="HB88" i="7"/>
  <c r="FM88" i="7"/>
  <c r="HH88" i="7"/>
  <c r="BT88" i="7"/>
  <c r="DO88" i="7"/>
  <c r="FJ88" i="7"/>
  <c r="HE88" i="7"/>
  <c r="BQ88" i="7"/>
  <c r="DW88" i="7"/>
  <c r="GC88" i="7"/>
  <c r="AO88" i="7"/>
  <c r="CV88" i="7"/>
  <c r="FC88" i="7"/>
  <c r="GL88" i="7"/>
  <c r="FZ88" i="7"/>
  <c r="BZ88" i="7"/>
  <c r="FF88" i="7"/>
  <c r="FA88" i="7"/>
  <c r="GV88" i="7"/>
  <c r="BH88" i="7"/>
  <c r="DC88" i="7"/>
  <c r="EX88" i="7"/>
  <c r="GS88" i="7"/>
  <c r="BE88" i="7"/>
  <c r="DK88" i="7"/>
  <c r="FQ88" i="7"/>
  <c r="AC88" i="7"/>
  <c r="CJ88" i="7"/>
  <c r="EQ88" i="7"/>
  <c r="EP88" i="7"/>
  <c r="ED88" i="7"/>
  <c r="AD88" i="7"/>
  <c r="DJ88" i="7"/>
  <c r="EO88" i="7"/>
  <c r="GJ88" i="7"/>
  <c r="AV88" i="7"/>
  <c r="CQ88" i="7"/>
  <c r="EL88" i="7"/>
  <c r="GG88" i="7"/>
  <c r="AS88" i="7"/>
  <c r="CY88" i="7"/>
  <c r="FE88" i="7"/>
  <c r="HL88" i="7"/>
  <c r="BX88" i="7"/>
  <c r="EE88" i="7"/>
  <c r="CT88" i="7"/>
  <c r="CH88" i="7"/>
  <c r="HJ88" i="7"/>
  <c r="BN88" i="7"/>
  <c r="EC88" i="7"/>
  <c r="FX88" i="7"/>
  <c r="AJ88" i="7"/>
  <c r="CE88" i="7"/>
  <c r="DZ88" i="7"/>
  <c r="FU88" i="7"/>
  <c r="AG88" i="7"/>
  <c r="CM88" i="7"/>
  <c r="ES88" i="7"/>
  <c r="GZ88" i="7"/>
  <c r="BL88" i="7"/>
  <c r="DS88" i="7"/>
  <c r="AX88" i="7"/>
  <c r="AL88" i="7"/>
  <c r="FN88" i="7"/>
  <c r="GX88" i="7"/>
  <c r="DQ88" i="7"/>
  <c r="FL88" i="7"/>
  <c r="HG88" i="7"/>
  <c r="BS88" i="7"/>
  <c r="DN88" i="7"/>
  <c r="FI88" i="7"/>
  <c r="HO88" i="7"/>
  <c r="CA88" i="7"/>
  <c r="EG88" i="7"/>
  <c r="GN88" i="7"/>
  <c r="AZ88" i="7"/>
  <c r="DG88" i="7"/>
  <c r="GR88" i="7"/>
  <c r="GF88" i="7"/>
  <c r="HP88" i="7"/>
  <c r="DR88" i="7"/>
  <c r="FB88" i="7"/>
  <c r="DE88" i="7"/>
  <c r="EZ88" i="7"/>
  <c r="GU88" i="7"/>
  <c r="BG88" i="7"/>
  <c r="DB88" i="7"/>
  <c r="EW88" i="7"/>
  <c r="HC88" i="7"/>
  <c r="BO88" i="7"/>
  <c r="DU88" i="7"/>
  <c r="GB88" i="7"/>
  <c r="AN88" i="7"/>
  <c r="CU88" i="7"/>
  <c r="EV88" i="7"/>
  <c r="EJ88" i="7"/>
  <c r="FT88" i="7"/>
  <c r="BV88" i="7"/>
  <c r="DF88" i="7"/>
  <c r="CS88" i="7"/>
  <c r="EN88" i="7"/>
  <c r="GI88" i="7"/>
  <c r="AU88" i="7"/>
  <c r="CP88" i="7"/>
  <c r="EK88" i="7"/>
  <c r="GQ88" i="7"/>
  <c r="BC88" i="7"/>
  <c r="DI88" i="7"/>
  <c r="FP88" i="7"/>
  <c r="AB88" i="7"/>
  <c r="CI88" i="7"/>
  <c r="CZ88" i="7"/>
  <c r="CN88" i="7"/>
  <c r="DX88" i="7"/>
  <c r="Z88" i="7"/>
  <c r="BJ88" i="7"/>
  <c r="CG88" i="7"/>
  <c r="EB88" i="7"/>
  <c r="FW88" i="7"/>
  <c r="AI88" i="7"/>
  <c r="CD88" i="7"/>
  <c r="DY88" i="7"/>
  <c r="GE88" i="7"/>
  <c r="AQ88" i="7"/>
  <c r="CW88" i="7"/>
  <c r="FD88" i="7"/>
  <c r="HK88" i="7"/>
  <c r="BW88" i="7"/>
  <c r="BD88" i="7"/>
  <c r="AR88" i="7"/>
  <c r="CB88" i="7"/>
  <c r="HD88" i="7"/>
  <c r="HI88" i="7"/>
  <c r="BU88" i="7"/>
  <c r="DP88" i="7"/>
  <c r="FK88" i="7"/>
  <c r="HF88" i="7"/>
  <c r="BR88" i="7"/>
  <c r="DM88" i="7"/>
  <c r="FS88" i="7"/>
  <c r="AE88" i="7"/>
  <c r="CK88" i="7"/>
  <c r="ER88" i="7"/>
  <c r="GY88" i="7"/>
  <c r="BK88" i="7"/>
  <c r="Y88" i="7"/>
  <c r="GP88" i="7"/>
  <c r="GD88" i="7"/>
  <c r="AF88" i="7"/>
  <c r="FH88" i="7"/>
  <c r="GW88" i="7"/>
  <c r="BI88" i="7"/>
  <c r="DD88" i="7"/>
  <c r="EY88" i="7"/>
  <c r="GT88" i="7"/>
  <c r="BF88" i="7"/>
  <c r="DA88" i="7"/>
  <c r="FG88" i="7"/>
  <c r="HM88" i="7"/>
  <c r="BY88" i="7"/>
  <c r="EF88" i="7"/>
  <c r="GM88" i="7"/>
  <c r="HF41" i="7"/>
  <c r="FO41" i="7"/>
  <c r="DV41" i="7"/>
  <c r="BL41" i="7"/>
  <c r="GB41" i="7"/>
  <c r="EL41" i="7"/>
  <c r="CU41" i="7"/>
  <c r="BB41" i="7"/>
  <c r="HI41" i="7"/>
  <c r="FQ41" i="7"/>
  <c r="FL41" i="7"/>
  <c r="HE41" i="7"/>
  <c r="BQ41" i="7"/>
  <c r="DX41" i="7"/>
  <c r="GE41" i="7"/>
  <c r="AQ41" i="7"/>
  <c r="CT41" i="7"/>
  <c r="GK41" i="7"/>
  <c r="ES41" i="7"/>
  <c r="DC41" i="7"/>
  <c r="AP41" i="7"/>
  <c r="FF41" i="7"/>
  <c r="DQ41" i="7"/>
  <c r="BY41" i="7"/>
  <c r="AI41" i="7"/>
  <c r="GN41" i="7"/>
  <c r="EX41" i="7"/>
  <c r="EZ41" i="7"/>
  <c r="GS41" i="7"/>
  <c r="BE41" i="7"/>
  <c r="DL41" i="7"/>
  <c r="FS41" i="7"/>
  <c r="AE41" i="7"/>
  <c r="CH41" i="7"/>
  <c r="FP41" i="7"/>
  <c r="DZ41" i="7"/>
  <c r="CI41" i="7"/>
  <c r="GY41" i="7"/>
  <c r="EM41" i="7"/>
  <c r="CV41" i="7"/>
  <c r="BF41" i="7"/>
  <c r="HK41" i="7"/>
  <c r="FR41" i="7"/>
  <c r="EC41" i="7"/>
  <c r="EN41" i="7"/>
  <c r="GG41" i="7"/>
  <c r="AS41" i="7"/>
  <c r="CZ41" i="7"/>
  <c r="FG41" i="7"/>
  <c r="HJ41" i="7"/>
  <c r="BV41" i="7"/>
  <c r="ET41" i="7"/>
  <c r="DE41" i="7"/>
  <c r="BM41" i="7"/>
  <c r="GC41" i="7"/>
  <c r="DS41" i="7"/>
  <c r="BZ41" i="7"/>
  <c r="AK41" i="7"/>
  <c r="GO41" i="7"/>
  <c r="EY41" i="7"/>
  <c r="DH41" i="7"/>
  <c r="EB41" i="7"/>
  <c r="FU41" i="7"/>
  <c r="AG41" i="7"/>
  <c r="CN41" i="7"/>
  <c r="EU41" i="7"/>
  <c r="GX41" i="7"/>
  <c r="BJ41" i="7"/>
  <c r="EA41" i="7"/>
  <c r="CJ41" i="7"/>
  <c r="AT41" i="7"/>
  <c r="FJ41" i="7"/>
  <c r="CW41" i="7"/>
  <c r="BG41" i="7"/>
  <c r="HL41" i="7"/>
  <c r="FV41" i="7"/>
  <c r="EE41" i="7"/>
  <c r="CL41" i="7"/>
  <c r="DP41" i="7"/>
  <c r="FI41" i="7"/>
  <c r="HP41" i="7"/>
  <c r="CB41" i="7"/>
  <c r="EI41" i="7"/>
  <c r="GL41" i="7"/>
  <c r="AX41" i="7"/>
  <c r="DG41" i="7"/>
  <c r="BN41" i="7"/>
  <c r="GZ41" i="7"/>
  <c r="EO41" i="7"/>
  <c r="CD41" i="7"/>
  <c r="AM41" i="7"/>
  <c r="GP41" i="7"/>
  <c r="FA41" i="7"/>
  <c r="DI41" i="7"/>
  <c r="BS41" i="7"/>
  <c r="DD41" i="7"/>
  <c r="EW41" i="7"/>
  <c r="HD41" i="7"/>
  <c r="BP41" i="7"/>
  <c r="DW41" i="7"/>
  <c r="FZ41" i="7"/>
  <c r="AL41" i="7"/>
  <c r="X41" i="7"/>
  <c r="Y41" i="7"/>
  <c r="CK41" i="7"/>
  <c r="AU41" i="7"/>
  <c r="GD41" i="7"/>
  <c r="DT41" i="7"/>
  <c r="BI41" i="7"/>
  <c r="HM41" i="7"/>
  <c r="FW41" i="7"/>
  <c r="EF41" i="7"/>
  <c r="CP41" i="7"/>
  <c r="AY41" i="7"/>
  <c r="CR41" i="7"/>
  <c r="EK41" i="7"/>
  <c r="GR41" i="7"/>
  <c r="BD41" i="7"/>
  <c r="DK41" i="7"/>
  <c r="FN41" i="7"/>
  <c r="Z41" i="7"/>
  <c r="BR41" i="7"/>
  <c r="AA41" i="7"/>
  <c r="FK41" i="7"/>
  <c r="CX41" i="7"/>
  <c r="AN41" i="7"/>
  <c r="GT41" i="7"/>
  <c r="FC41" i="7"/>
  <c r="DJ41" i="7"/>
  <c r="BU41" i="7"/>
  <c r="AC41" i="7"/>
  <c r="CF41" i="7"/>
  <c r="DY41" i="7"/>
  <c r="GF41" i="7"/>
  <c r="AR41" i="7"/>
  <c r="CY41" i="7"/>
  <c r="FB41" i="7"/>
  <c r="AW41" i="7"/>
  <c r="HA41" i="7"/>
  <c r="EQ41" i="7"/>
  <c r="CE41" i="7"/>
  <c r="HN41" i="7"/>
  <c r="FY41" i="7"/>
  <c r="EG41" i="7"/>
  <c r="CQ41" i="7"/>
  <c r="AZ41" i="7"/>
  <c r="HH41" i="7"/>
  <c r="BT41" i="7"/>
  <c r="DM41" i="7"/>
  <c r="FT41" i="7"/>
  <c r="AF41" i="7"/>
  <c r="CM41" i="7"/>
  <c r="EP41" i="7"/>
  <c r="AB41" i="7"/>
  <c r="GH41" i="7"/>
  <c r="DU41" i="7"/>
  <c r="BK41" i="7"/>
  <c r="GU41" i="7"/>
  <c r="FD41" i="7"/>
  <c r="DN41" i="7"/>
  <c r="BW41" i="7"/>
  <c r="AD41" i="7"/>
  <c r="GV41" i="7"/>
  <c r="BH41" i="7"/>
  <c r="DA41" i="7"/>
  <c r="FH41" i="7"/>
  <c r="HO41" i="7"/>
  <c r="CA41" i="7"/>
  <c r="ED41" i="7"/>
  <c r="HB41" i="7"/>
  <c r="FM41" i="7"/>
  <c r="DB41" i="7"/>
  <c r="AO41" i="7"/>
  <c r="GA41" i="7"/>
  <c r="EH41" i="7"/>
  <c r="CS41" i="7"/>
  <c r="BA41" i="7"/>
  <c r="HG41" i="7"/>
  <c r="GJ41" i="7"/>
  <c r="AV41" i="7"/>
  <c r="CO41" i="7"/>
  <c r="EV41" i="7"/>
  <c r="HC41" i="7"/>
  <c r="BO41" i="7"/>
  <c r="BQ93" i="7"/>
  <c r="BE93" i="7"/>
  <c r="AS93" i="7"/>
  <c r="AG93" i="7"/>
  <c r="GX93" i="7"/>
  <c r="BJ93" i="7"/>
  <c r="DQ93" i="7"/>
  <c r="FL93" i="7"/>
  <c r="HG93" i="7"/>
  <c r="BS93" i="7"/>
  <c r="DN93" i="7"/>
  <c r="FT93" i="7"/>
  <c r="AF93" i="7"/>
  <c r="CL93" i="7"/>
  <c r="ES93" i="7"/>
  <c r="GZ93" i="7"/>
  <c r="BL93" i="7"/>
  <c r="ET84" i="7"/>
  <c r="GD84" i="7"/>
  <c r="EG84" i="7"/>
  <c r="GN84" i="7"/>
  <c r="AZ84" i="7"/>
  <c r="DG84" i="7"/>
  <c r="FN84" i="7"/>
  <c r="Z84" i="7"/>
  <c r="CG84" i="7"/>
  <c r="EB84" i="7"/>
  <c r="FW84" i="7"/>
  <c r="AI84" i="7"/>
  <c r="CD84" i="7"/>
  <c r="DY84" i="7"/>
  <c r="GF84" i="7"/>
  <c r="AR84" i="7"/>
  <c r="CY84" i="7"/>
  <c r="HC93" i="7"/>
  <c r="GQ93" i="7"/>
  <c r="GE93" i="7"/>
  <c r="HO93" i="7"/>
  <c r="GL93" i="7"/>
  <c r="AX93" i="7"/>
  <c r="DE93" i="7"/>
  <c r="EZ93" i="7"/>
  <c r="GU93" i="7"/>
  <c r="BG93" i="7"/>
  <c r="DB93" i="7"/>
  <c r="FH93" i="7"/>
  <c r="HN93" i="7"/>
  <c r="BZ93" i="7"/>
  <c r="EG93" i="7"/>
  <c r="GN93" i="7"/>
  <c r="AZ93" i="7"/>
  <c r="EH84" i="7"/>
  <c r="AP84" i="7"/>
  <c r="DU84" i="7"/>
  <c r="GB84" i="7"/>
  <c r="AN84" i="7"/>
  <c r="CU84" i="7"/>
  <c r="FB84" i="7"/>
  <c r="HI84" i="7"/>
  <c r="BU84" i="7"/>
  <c r="DP84" i="7"/>
  <c r="FK84" i="7"/>
  <c r="HF84" i="7"/>
  <c r="BR84" i="7"/>
  <c r="DM84" i="7"/>
  <c r="FT84" i="7"/>
  <c r="AF84" i="7"/>
  <c r="CM84" i="7"/>
  <c r="FG93" i="7"/>
  <c r="EU93" i="7"/>
  <c r="EI93" i="7"/>
  <c r="FS93" i="7"/>
  <c r="FZ93" i="7"/>
  <c r="AL93" i="7"/>
  <c r="CS93" i="7"/>
  <c r="EN93" i="7"/>
  <c r="GI93" i="7"/>
  <c r="AU93" i="7"/>
  <c r="CP93" i="7"/>
  <c r="EV93" i="7"/>
  <c r="HB93" i="7"/>
  <c r="BN93" i="7"/>
  <c r="DU93" i="7"/>
  <c r="GB93" i="7"/>
  <c r="AN93" i="7"/>
  <c r="DV84" i="7"/>
  <c r="FR84" i="7"/>
  <c r="DI84" i="7"/>
  <c r="FP84" i="7"/>
  <c r="AB84" i="7"/>
  <c r="CI84" i="7"/>
  <c r="EP84" i="7"/>
  <c r="GW84" i="7"/>
  <c r="BI84" i="7"/>
  <c r="DD84" i="7"/>
  <c r="EY84" i="7"/>
  <c r="GT84" i="7"/>
  <c r="BF84" i="7"/>
  <c r="DA84" i="7"/>
  <c r="FH84" i="7"/>
  <c r="HO84" i="7"/>
  <c r="CA84" i="7"/>
  <c r="DK93" i="7"/>
  <c r="CY93" i="7"/>
  <c r="CM93" i="7"/>
  <c r="DW93" i="7"/>
  <c r="FN93" i="7"/>
  <c r="Z93" i="7"/>
  <c r="CG93" i="7"/>
  <c r="EB93" i="7"/>
  <c r="FW93" i="7"/>
  <c r="AI93" i="7"/>
  <c r="CD93" i="7"/>
  <c r="EJ93" i="7"/>
  <c r="GP93" i="7"/>
  <c r="BB93" i="7"/>
  <c r="DI93" i="7"/>
  <c r="FP93" i="7"/>
  <c r="AB93" i="7"/>
  <c r="DJ84" i="7"/>
  <c r="AD84" i="7"/>
  <c r="CW84" i="7"/>
  <c r="FD84" i="7"/>
  <c r="HK84" i="7"/>
  <c r="BW84" i="7"/>
  <c r="ED84" i="7"/>
  <c r="GK84" i="7"/>
  <c r="AW84" i="7"/>
  <c r="CR84" i="7"/>
  <c r="EM84" i="7"/>
  <c r="GH84" i="7"/>
  <c r="AT84" i="7"/>
  <c r="CO84" i="7"/>
  <c r="EV84" i="7"/>
  <c r="HC84" i="7"/>
  <c r="BO84" i="7"/>
  <c r="BO93" i="7"/>
  <c r="BC93" i="7"/>
  <c r="AQ93" i="7"/>
  <c r="CA93" i="7"/>
  <c r="FB93" i="7"/>
  <c r="HI93" i="7"/>
  <c r="BU93" i="7"/>
  <c r="DP93" i="7"/>
  <c r="FK93" i="7"/>
  <c r="HF93" i="7"/>
  <c r="BR93" i="7"/>
  <c r="DX93" i="7"/>
  <c r="GD93" i="7"/>
  <c r="AP93" i="7"/>
  <c r="CW93" i="7"/>
  <c r="FD93" i="7"/>
  <c r="CX84" i="7"/>
  <c r="FF84" i="7"/>
  <c r="CK84" i="7"/>
  <c r="ER84" i="7"/>
  <c r="GY84" i="7"/>
  <c r="BK84" i="7"/>
  <c r="DR84" i="7"/>
  <c r="FY84" i="7"/>
  <c r="AK84" i="7"/>
  <c r="CF84" i="7"/>
  <c r="EA84" i="7"/>
  <c r="FV84" i="7"/>
  <c r="AH84" i="7"/>
  <c r="CC84" i="7"/>
  <c r="EJ84" i="7"/>
  <c r="GQ84" i="7"/>
  <c r="BC84" i="7"/>
  <c r="GY93" i="7"/>
  <c r="GM93" i="7"/>
  <c r="GA93" i="7"/>
  <c r="AE93" i="7"/>
  <c r="EP93" i="7"/>
  <c r="GW93" i="7"/>
  <c r="BI93" i="7"/>
  <c r="DD93" i="7"/>
  <c r="EY93" i="7"/>
  <c r="GT93" i="7"/>
  <c r="BF93" i="7"/>
  <c r="DL93" i="7"/>
  <c r="FR93" i="7"/>
  <c r="AD93" i="7"/>
  <c r="CK93" i="7"/>
  <c r="ER93" i="7"/>
  <c r="CL84" i="7"/>
  <c r="HM84" i="7"/>
  <c r="BY84" i="7"/>
  <c r="EF84" i="7"/>
  <c r="GM84" i="7"/>
  <c r="AY84" i="7"/>
  <c r="DF84" i="7"/>
  <c r="FM84" i="7"/>
  <c r="HH84" i="7"/>
  <c r="BT84" i="7"/>
  <c r="DO84" i="7"/>
  <c r="FJ84" i="7"/>
  <c r="HE84" i="7"/>
  <c r="BQ84" i="7"/>
  <c r="DX84" i="7"/>
  <c r="GE84" i="7"/>
  <c r="AQ84" i="7"/>
  <c r="FC93" i="7"/>
  <c r="EQ93" i="7"/>
  <c r="EE93" i="7"/>
  <c r="HK93" i="7"/>
  <c r="ED93" i="7"/>
  <c r="GK93" i="7"/>
  <c r="AW93" i="7"/>
  <c r="CR93" i="7"/>
  <c r="EM93" i="7"/>
  <c r="GH93" i="7"/>
  <c r="AT93" i="7"/>
  <c r="CZ93" i="7"/>
  <c r="FF93" i="7"/>
  <c r="HM93" i="7"/>
  <c r="BY93" i="7"/>
  <c r="EF93" i="7"/>
  <c r="HN84" i="7"/>
  <c r="HA84" i="7"/>
  <c r="BM84" i="7"/>
  <c r="DT84" i="7"/>
  <c r="GA84" i="7"/>
  <c r="AM84" i="7"/>
  <c r="CT84" i="7"/>
  <c r="FA84" i="7"/>
  <c r="GV84" i="7"/>
  <c r="BH84" i="7"/>
  <c r="DC84" i="7"/>
  <c r="EX84" i="7"/>
  <c r="GS84" i="7"/>
  <c r="BE84" i="7"/>
  <c r="DL84" i="7"/>
  <c r="FS84" i="7"/>
  <c r="AE84" i="7"/>
  <c r="DG93" i="7"/>
  <c r="CU93" i="7"/>
  <c r="CI93" i="7"/>
  <c r="FO93" i="7"/>
  <c r="DR93" i="7"/>
  <c r="FY93" i="7"/>
  <c r="AK93" i="7"/>
  <c r="CF93" i="7"/>
  <c r="EA93" i="7"/>
  <c r="FV93" i="7"/>
  <c r="AH93" i="7"/>
  <c r="CN93" i="7"/>
  <c r="ET93" i="7"/>
  <c r="HA93" i="7"/>
  <c r="BM93" i="7"/>
  <c r="DT93" i="7"/>
  <c r="BZ84" i="7"/>
  <c r="GO84" i="7"/>
  <c r="BA84" i="7"/>
  <c r="DH84" i="7"/>
  <c r="FO84" i="7"/>
  <c r="AA84" i="7"/>
  <c r="CH84" i="7"/>
  <c r="EO84" i="7"/>
  <c r="GJ84" i="7"/>
  <c r="AV84" i="7"/>
  <c r="CQ84" i="7"/>
  <c r="EL84" i="7"/>
  <c r="GG84" i="7"/>
  <c r="AS84" i="7"/>
  <c r="CZ84" i="7"/>
  <c r="FG84" i="7"/>
  <c r="BK93" i="7"/>
  <c r="AY93" i="7"/>
  <c r="AM93" i="7"/>
  <c r="DS93" i="7"/>
  <c r="DF93" i="7"/>
  <c r="FM93" i="7"/>
  <c r="HH93" i="7"/>
  <c r="BT93" i="7"/>
  <c r="DO93" i="7"/>
  <c r="FJ93" i="7"/>
  <c r="HP93" i="7"/>
  <c r="CB93" i="7"/>
  <c r="EH93" i="7"/>
  <c r="GO93" i="7"/>
  <c r="BA93" i="7"/>
  <c r="DH93" i="7"/>
  <c r="HB84" i="7"/>
  <c r="GC84" i="7"/>
  <c r="AO84" i="7"/>
  <c r="CV84" i="7"/>
  <c r="FC84" i="7"/>
  <c r="HJ84" i="7"/>
  <c r="BV84" i="7"/>
  <c r="EC84" i="7"/>
  <c r="FX84" i="7"/>
  <c r="AJ84" i="7"/>
  <c r="CE84" i="7"/>
  <c r="DZ84" i="7"/>
  <c r="FU84" i="7"/>
  <c r="AG84" i="7"/>
  <c r="CN84" i="7"/>
  <c r="EU84" i="7"/>
  <c r="HE93" i="7"/>
  <c r="GS93" i="7"/>
  <c r="GG93" i="7"/>
  <c r="FU93" i="7"/>
  <c r="BW93" i="7"/>
  <c r="CT93" i="7"/>
  <c r="FA93" i="7"/>
  <c r="GV93" i="7"/>
  <c r="BH93" i="7"/>
  <c r="DC93" i="7"/>
  <c r="EX93" i="7"/>
  <c r="HD93" i="7"/>
  <c r="BP93" i="7"/>
  <c r="DV93" i="7"/>
  <c r="GC93" i="7"/>
  <c r="AO93" i="7"/>
  <c r="CV93" i="7"/>
  <c r="BN84" i="7"/>
  <c r="FQ84" i="7"/>
  <c r="AC84" i="7"/>
  <c r="CJ84" i="7"/>
  <c r="EQ84" i="7"/>
  <c r="GX84" i="7"/>
  <c r="BJ84" i="7"/>
  <c r="DQ84" i="7"/>
  <c r="FL84" i="7"/>
  <c r="HG84" i="7"/>
  <c r="BS84" i="7"/>
  <c r="DN84" i="7"/>
  <c r="FI84" i="7"/>
  <c r="HP84" i="7"/>
  <c r="CB84" i="7"/>
  <c r="EI84" i="7"/>
  <c r="FI93" i="7"/>
  <c r="EW93" i="7"/>
  <c r="EK93" i="7"/>
  <c r="DY93" i="7"/>
  <c r="AA93" i="7"/>
  <c r="CH93" i="7"/>
  <c r="EO93" i="7"/>
  <c r="GJ93" i="7"/>
  <c r="AV93" i="7"/>
  <c r="CQ93" i="7"/>
  <c r="EL93" i="7"/>
  <c r="GR93" i="7"/>
  <c r="BD93" i="7"/>
  <c r="DJ93" i="7"/>
  <c r="FQ93" i="7"/>
  <c r="AC93" i="7"/>
  <c r="GP84" i="7"/>
  <c r="FE84" i="7"/>
  <c r="HL84" i="7"/>
  <c r="BX84" i="7"/>
  <c r="EE84" i="7"/>
  <c r="GL84" i="7"/>
  <c r="AX84" i="7"/>
  <c r="DE84" i="7"/>
  <c r="EZ84" i="7"/>
  <c r="GU84" i="7"/>
  <c r="BG84" i="7"/>
  <c r="DB84" i="7"/>
  <c r="EW84" i="7"/>
  <c r="HD84" i="7"/>
  <c r="BP84" i="7"/>
  <c r="Y53" i="7"/>
  <c r="DH53" i="7"/>
  <c r="FK53" i="7"/>
  <c r="DJ53" i="7"/>
  <c r="EE53" i="7"/>
  <c r="CL53" i="7"/>
  <c r="AX53" i="7"/>
  <c r="HA53" i="7"/>
  <c r="FL53" i="7"/>
  <c r="CX53" i="7"/>
  <c r="AN53" i="7"/>
  <c r="GS53" i="7"/>
  <c r="FC53" i="7"/>
  <c r="EY53" i="7"/>
  <c r="GT53" i="7"/>
  <c r="BF53" i="7"/>
  <c r="DL53" i="7"/>
  <c r="FS53" i="7"/>
  <c r="AE53" i="7"/>
  <c r="CG53" i="7"/>
  <c r="AA53" i="7"/>
  <c r="DX53" i="7"/>
  <c r="CR53" i="7"/>
  <c r="DI53" i="7"/>
  <c r="BT53" i="7"/>
  <c r="AB53" i="7"/>
  <c r="GG53" i="7"/>
  <c r="EQ53" i="7"/>
  <c r="CF53" i="7"/>
  <c r="HN53" i="7"/>
  <c r="FZ53" i="7"/>
  <c r="EG53" i="7"/>
  <c r="EM53" i="7"/>
  <c r="GH53" i="7"/>
  <c r="AT53" i="7"/>
  <c r="CZ53" i="7"/>
  <c r="FG53" i="7"/>
  <c r="HI53" i="7"/>
  <c r="BU53" i="7"/>
  <c r="BJ53" i="7"/>
  <c r="BW53" i="7"/>
  <c r="CO53" i="7"/>
  <c r="AY53" i="7"/>
  <c r="HB53" i="7"/>
  <c r="FN53" i="7"/>
  <c r="DU53" i="7"/>
  <c r="BK53" i="7"/>
  <c r="GV53" i="7"/>
  <c r="FD53" i="7"/>
  <c r="DM53" i="7"/>
  <c r="EA53" i="7"/>
  <c r="FV53" i="7"/>
  <c r="AH53" i="7"/>
  <c r="CN53" i="7"/>
  <c r="EU53" i="7"/>
  <c r="GW53" i="7"/>
  <c r="BI53" i="7"/>
  <c r="EZ53" i="7"/>
  <c r="BR53" i="7"/>
  <c r="BA53" i="7"/>
  <c r="BV53" i="7"/>
  <c r="AC53" i="7"/>
  <c r="GJ53" i="7"/>
  <c r="ER53" i="7"/>
  <c r="DA53" i="7"/>
  <c r="AO53" i="7"/>
  <c r="GA53" i="7"/>
  <c r="EH53" i="7"/>
  <c r="CT53" i="7"/>
  <c r="DO53" i="7"/>
  <c r="FJ53" i="7"/>
  <c r="HP53" i="7"/>
  <c r="CB53" i="7"/>
  <c r="EI53" i="7"/>
  <c r="GK53" i="7"/>
  <c r="AW53" i="7"/>
  <c r="HF53" i="7"/>
  <c r="AG53" i="7"/>
  <c r="AZ53" i="7"/>
  <c r="HE53" i="7"/>
  <c r="FO53" i="7"/>
  <c r="DV53" i="7"/>
  <c r="CH53" i="7"/>
  <c r="GX53" i="7"/>
  <c r="FE53" i="7"/>
  <c r="DP53" i="7"/>
  <c r="BX53" i="7"/>
  <c r="DC53" i="7"/>
  <c r="EX53" i="7"/>
  <c r="HD53" i="7"/>
  <c r="BP53" i="7"/>
  <c r="DW53" i="7"/>
  <c r="FY53" i="7"/>
  <c r="AK53" i="7"/>
  <c r="DT53" i="7"/>
  <c r="CS53" i="7"/>
  <c r="HK53" i="7"/>
  <c r="AD53" i="7"/>
  <c r="GL53" i="7"/>
  <c r="ES53" i="7"/>
  <c r="DD53" i="7"/>
  <c r="BL53" i="7"/>
  <c r="GB53" i="7"/>
  <c r="EK53" i="7"/>
  <c r="CU53" i="7"/>
  <c r="BB53" i="7"/>
  <c r="CQ53" i="7"/>
  <c r="EL53" i="7"/>
  <c r="GR53" i="7"/>
  <c r="BD53" i="7"/>
  <c r="DK53" i="7"/>
  <c r="FM53" i="7"/>
  <c r="GO53" i="7"/>
  <c r="HH53" i="7"/>
  <c r="FP53" i="7"/>
  <c r="DY53" i="7"/>
  <c r="CI53" i="7"/>
  <c r="AP53" i="7"/>
  <c r="FF53" i="7"/>
  <c r="DR53" i="7"/>
  <c r="BY53" i="7"/>
  <c r="AJ53" i="7"/>
  <c r="CE53" i="7"/>
  <c r="DZ53" i="7"/>
  <c r="GF53" i="7"/>
  <c r="AR53" i="7"/>
  <c r="CY53" i="7"/>
  <c r="FA53" i="7"/>
  <c r="BQ53" i="7"/>
  <c r="GE53" i="7"/>
  <c r="FU53" i="7"/>
  <c r="GM53" i="7"/>
  <c r="ET53" i="7"/>
  <c r="DF53" i="7"/>
  <c r="BM53" i="7"/>
  <c r="GY53" i="7"/>
  <c r="EN53" i="7"/>
  <c r="CV53" i="7"/>
  <c r="BE53" i="7"/>
  <c r="HG53" i="7"/>
  <c r="BS53" i="7"/>
  <c r="DN53" i="7"/>
  <c r="FT53" i="7"/>
  <c r="AF53" i="7"/>
  <c r="CM53" i="7"/>
  <c r="EO53" i="7"/>
  <c r="GD53" i="7"/>
  <c r="AQ53" i="7"/>
  <c r="HJ53" i="7"/>
  <c r="FQ53" i="7"/>
  <c r="EB53" i="7"/>
  <c r="CJ53" i="7"/>
  <c r="AS53" i="7"/>
  <c r="GC53" i="7"/>
  <c r="DS53" i="7"/>
  <c r="BZ53" i="7"/>
  <c r="AL53" i="7"/>
  <c r="GU53" i="7"/>
  <c r="BG53" i="7"/>
  <c r="DB53" i="7"/>
  <c r="FH53" i="7"/>
  <c r="HO53" i="7"/>
  <c r="CA53" i="7"/>
  <c r="EC53" i="7"/>
  <c r="HM53" i="7"/>
  <c r="GN53" i="7"/>
  <c r="EW53" i="7"/>
  <c r="DG53" i="7"/>
  <c r="BN53" i="7"/>
  <c r="Z53" i="7"/>
  <c r="FI53" i="7"/>
  <c r="CW53" i="7"/>
  <c r="BH53" i="7"/>
  <c r="HL53" i="7"/>
  <c r="GI53" i="7"/>
  <c r="AU53" i="7"/>
  <c r="CP53" i="7"/>
  <c r="EV53" i="7"/>
  <c r="HC53" i="7"/>
  <c r="BO53" i="7"/>
  <c r="DQ53" i="7"/>
  <c r="EF53" i="7"/>
  <c r="FX53" i="7"/>
  <c r="FB53" i="7"/>
  <c r="FR53" i="7"/>
  <c r="ED53" i="7"/>
  <c r="CK53" i="7"/>
  <c r="AV53" i="7"/>
  <c r="GZ53" i="7"/>
  <c r="EP53" i="7"/>
  <c r="CC53" i="7"/>
  <c r="AM53" i="7"/>
  <c r="GP53" i="7"/>
  <c r="FW53" i="7"/>
  <c r="AI53" i="7"/>
  <c r="CD53" i="7"/>
  <c r="EJ53" i="7"/>
  <c r="GQ53" i="7"/>
  <c r="BC53" i="7"/>
  <c r="AB81" i="7"/>
  <c r="AN81" i="7"/>
  <c r="AZ81" i="7"/>
  <c r="BL81" i="7"/>
  <c r="BX81" i="7"/>
  <c r="CJ81" i="7"/>
  <c r="CV81" i="7"/>
  <c r="DH81" i="7"/>
  <c r="DT81" i="7"/>
  <c r="EF81" i="7"/>
  <c r="ER81" i="7"/>
  <c r="FD81" i="7"/>
  <c r="FP81" i="7"/>
  <c r="GB81" i="7"/>
  <c r="GN81" i="7"/>
  <c r="GZ81" i="7"/>
  <c r="HL81" i="7"/>
  <c r="AC81" i="7"/>
  <c r="AO81" i="7"/>
  <c r="BA81" i="7"/>
  <c r="BM81" i="7"/>
  <c r="BY81" i="7"/>
  <c r="CK81" i="7"/>
  <c r="CW81" i="7"/>
  <c r="DI81" i="7"/>
  <c r="DU81" i="7"/>
  <c r="EG81" i="7"/>
  <c r="ES81" i="7"/>
  <c r="FE81" i="7"/>
  <c r="FQ81" i="7"/>
  <c r="GC81" i="7"/>
  <c r="GO81" i="7"/>
  <c r="HA81" i="7"/>
  <c r="HM81" i="7"/>
  <c r="AD81" i="7"/>
  <c r="AP81" i="7"/>
  <c r="BB81" i="7"/>
  <c r="BN81" i="7"/>
  <c r="BZ81" i="7"/>
  <c r="CL81" i="7"/>
  <c r="CX81" i="7"/>
  <c r="DJ81" i="7"/>
  <c r="DV81" i="7"/>
  <c r="EH81" i="7"/>
  <c r="ET81" i="7"/>
  <c r="FF81" i="7"/>
  <c r="FR81" i="7"/>
  <c r="GD81" i="7"/>
  <c r="GP81" i="7"/>
  <c r="HB81" i="7"/>
  <c r="HN81" i="7"/>
  <c r="AE81" i="7"/>
  <c r="AQ81" i="7"/>
  <c r="BC81" i="7"/>
  <c r="BO81" i="7"/>
  <c r="CA81" i="7"/>
  <c r="CM81" i="7"/>
  <c r="CY81" i="7"/>
  <c r="DK81" i="7"/>
  <c r="DW81" i="7"/>
  <c r="EI81" i="7"/>
  <c r="EU81" i="7"/>
  <c r="FG81" i="7"/>
  <c r="FS81" i="7"/>
  <c r="GE81" i="7"/>
  <c r="GQ81" i="7"/>
  <c r="HC81" i="7"/>
  <c r="HO81" i="7"/>
  <c r="AF81" i="7"/>
  <c r="AR81" i="7"/>
  <c r="BD81" i="7"/>
  <c r="BP81" i="7"/>
  <c r="CB81" i="7"/>
  <c r="CN81" i="7"/>
  <c r="CZ81" i="7"/>
  <c r="DL81" i="7"/>
  <c r="DX81" i="7"/>
  <c r="EJ81" i="7"/>
  <c r="EV81" i="7"/>
  <c r="FH81" i="7"/>
  <c r="FT81" i="7"/>
  <c r="GF81" i="7"/>
  <c r="GR81" i="7"/>
  <c r="HD81" i="7"/>
  <c r="HP81" i="7"/>
  <c r="AG81" i="7"/>
  <c r="AS81" i="7"/>
  <c r="BE81" i="7"/>
  <c r="BQ81" i="7"/>
  <c r="CC81" i="7"/>
  <c r="CO81" i="7"/>
  <c r="DA81" i="7"/>
  <c r="DM81" i="7"/>
  <c r="DY81" i="7"/>
  <c r="EK81" i="7"/>
  <c r="EW81" i="7"/>
  <c r="FI81" i="7"/>
  <c r="FU81" i="7"/>
  <c r="GG81" i="7"/>
  <c r="GS81" i="7"/>
  <c r="HE81" i="7"/>
  <c r="AH81" i="7"/>
  <c r="AT81" i="7"/>
  <c r="BF81" i="7"/>
  <c r="BR81" i="7"/>
  <c r="CD81" i="7"/>
  <c r="CP81" i="7"/>
  <c r="DB81" i="7"/>
  <c r="DN81" i="7"/>
  <c r="DZ81" i="7"/>
  <c r="EL81" i="7"/>
  <c r="EX81" i="7"/>
  <c r="FJ81" i="7"/>
  <c r="FV81" i="7"/>
  <c r="GH81" i="7"/>
  <c r="GT81" i="7"/>
  <c r="HF81" i="7"/>
  <c r="AI81" i="7"/>
  <c r="AU81" i="7"/>
  <c r="BG81" i="7"/>
  <c r="BS81" i="7"/>
  <c r="CE81" i="7"/>
  <c r="CQ81" i="7"/>
  <c r="DC81" i="7"/>
  <c r="DO81" i="7"/>
  <c r="EA81" i="7"/>
  <c r="EM81" i="7"/>
  <c r="EY81" i="7"/>
  <c r="FK81" i="7"/>
  <c r="FW81" i="7"/>
  <c r="GI81" i="7"/>
  <c r="GU81" i="7"/>
  <c r="HG81" i="7"/>
  <c r="AJ81" i="7"/>
  <c r="AV81" i="7"/>
  <c r="BH81" i="7"/>
  <c r="BT81" i="7"/>
  <c r="CF81" i="7"/>
  <c r="CR81" i="7"/>
  <c r="DD81" i="7"/>
  <c r="DP81" i="7"/>
  <c r="EB81" i="7"/>
  <c r="EN81" i="7"/>
  <c r="EZ81" i="7"/>
  <c r="FL81" i="7"/>
  <c r="FX81" i="7"/>
  <c r="GJ81" i="7"/>
  <c r="GV81" i="7"/>
  <c r="HH81" i="7"/>
  <c r="AK81" i="7"/>
  <c r="AW81" i="7"/>
  <c r="BI81" i="7"/>
  <c r="BU81" i="7"/>
  <c r="CG81" i="7"/>
  <c r="CS81" i="7"/>
  <c r="DE81" i="7"/>
  <c r="DQ81" i="7"/>
  <c r="EC81" i="7"/>
  <c r="EO81" i="7"/>
  <c r="FA81" i="7"/>
  <c r="FM81" i="7"/>
  <c r="FY81" i="7"/>
  <c r="GK81" i="7"/>
  <c r="GW81" i="7"/>
  <c r="HI81" i="7"/>
  <c r="Z81" i="7"/>
  <c r="AL81" i="7"/>
  <c r="AX81" i="7"/>
  <c r="BJ81" i="7"/>
  <c r="BV81" i="7"/>
  <c r="CH81" i="7"/>
  <c r="CT81" i="7"/>
  <c r="DF81" i="7"/>
  <c r="DR81" i="7"/>
  <c r="ED81" i="7"/>
  <c r="EP81" i="7"/>
  <c r="FB81" i="7"/>
  <c r="FN81" i="7"/>
  <c r="FZ81" i="7"/>
  <c r="GL81" i="7"/>
  <c r="GX81" i="7"/>
  <c r="HJ81" i="7"/>
  <c r="AM81" i="7"/>
  <c r="GA81" i="7"/>
  <c r="AY81" i="7"/>
  <c r="GM81" i="7"/>
  <c r="BK81" i="7"/>
  <c r="GY81" i="7"/>
  <c r="BW81" i="7"/>
  <c r="HK81" i="7"/>
  <c r="CI81" i="7"/>
  <c r="CU81" i="7"/>
  <c r="DG81" i="7"/>
  <c r="DS81" i="7"/>
  <c r="EE81" i="7"/>
  <c r="EQ81" i="7"/>
  <c r="FC81" i="7"/>
  <c r="AA81" i="7"/>
  <c r="FO81" i="7"/>
  <c r="Y81" i="7"/>
  <c r="AE42" i="7"/>
  <c r="AQ42" i="7"/>
  <c r="BC42" i="7"/>
  <c r="BO42" i="7"/>
  <c r="CA42" i="7"/>
  <c r="CM42" i="7"/>
  <c r="CY42" i="7"/>
  <c r="DK42" i="7"/>
  <c r="DW42" i="7"/>
  <c r="EI42" i="7"/>
  <c r="EU42" i="7"/>
  <c r="FG42" i="7"/>
  <c r="FS42" i="7"/>
  <c r="GE42" i="7"/>
  <c r="GQ42" i="7"/>
  <c r="HC42" i="7"/>
  <c r="HO42" i="7"/>
  <c r="AJ42" i="7"/>
  <c r="AV42" i="7"/>
  <c r="BH42" i="7"/>
  <c r="BT42" i="7"/>
  <c r="CF42" i="7"/>
  <c r="CR42" i="7"/>
  <c r="DD42" i="7"/>
  <c r="DP42" i="7"/>
  <c r="EB42" i="7"/>
  <c r="EN42" i="7"/>
  <c r="EZ42" i="7"/>
  <c r="FL42" i="7"/>
  <c r="FX42" i="7"/>
  <c r="GJ42" i="7"/>
  <c r="GV42" i="7"/>
  <c r="HH42" i="7"/>
  <c r="AK42" i="7"/>
  <c r="AW42" i="7"/>
  <c r="BI42" i="7"/>
  <c r="BU42" i="7"/>
  <c r="CG42" i="7"/>
  <c r="CS42" i="7"/>
  <c r="DE42" i="7"/>
  <c r="DQ42" i="7"/>
  <c r="EC42" i="7"/>
  <c r="EO42" i="7"/>
  <c r="FA42" i="7"/>
  <c r="FM42" i="7"/>
  <c r="FY42" i="7"/>
  <c r="GK42" i="7"/>
  <c r="GW42" i="7"/>
  <c r="HI42" i="7"/>
  <c r="Z42" i="7"/>
  <c r="AL42" i="7"/>
  <c r="AX42" i="7"/>
  <c r="BJ42" i="7"/>
  <c r="BV42" i="7"/>
  <c r="CH42" i="7"/>
  <c r="CT42" i="7"/>
  <c r="DF42" i="7"/>
  <c r="DR42" i="7"/>
  <c r="ED42" i="7"/>
  <c r="EP42" i="7"/>
  <c r="FB42" i="7"/>
  <c r="FN42" i="7"/>
  <c r="FZ42" i="7"/>
  <c r="GL42" i="7"/>
  <c r="GX42" i="7"/>
  <c r="HJ42" i="7"/>
  <c r="AC42" i="7"/>
  <c r="AO42" i="7"/>
  <c r="BA42" i="7"/>
  <c r="BM42" i="7"/>
  <c r="BY42" i="7"/>
  <c r="CK42" i="7"/>
  <c r="CW42" i="7"/>
  <c r="DI42" i="7"/>
  <c r="DU42" i="7"/>
  <c r="EG42" i="7"/>
  <c r="ES42" i="7"/>
  <c r="FE42" i="7"/>
  <c r="FQ42" i="7"/>
  <c r="GC42" i="7"/>
  <c r="GO42" i="7"/>
  <c r="HA42" i="7"/>
  <c r="HM42" i="7"/>
  <c r="AI42" i="7"/>
  <c r="BE42" i="7"/>
  <c r="BZ42" i="7"/>
  <c r="CU42" i="7"/>
  <c r="DN42" i="7"/>
  <c r="EJ42" i="7"/>
  <c r="FD42" i="7"/>
  <c r="FW42" i="7"/>
  <c r="GS42" i="7"/>
  <c r="HN42" i="7"/>
  <c r="AM42" i="7"/>
  <c r="BF42" i="7"/>
  <c r="CB42" i="7"/>
  <c r="CV42" i="7"/>
  <c r="DO42" i="7"/>
  <c r="EK42" i="7"/>
  <c r="FF42" i="7"/>
  <c r="GA42" i="7"/>
  <c r="GT42" i="7"/>
  <c r="HP42" i="7"/>
  <c r="AN42" i="7"/>
  <c r="BG42" i="7"/>
  <c r="CC42" i="7"/>
  <c r="CX42" i="7"/>
  <c r="DS42" i="7"/>
  <c r="EL42" i="7"/>
  <c r="FH42" i="7"/>
  <c r="GB42" i="7"/>
  <c r="GU42" i="7"/>
  <c r="AP42" i="7"/>
  <c r="BK42" i="7"/>
  <c r="CD42" i="7"/>
  <c r="CZ42" i="7"/>
  <c r="DT42" i="7"/>
  <c r="EM42" i="7"/>
  <c r="FI42" i="7"/>
  <c r="GD42" i="7"/>
  <c r="AR42" i="7"/>
  <c r="BL42" i="7"/>
  <c r="CE42" i="7"/>
  <c r="DA42" i="7"/>
  <c r="DV42" i="7"/>
  <c r="EQ42" i="7"/>
  <c r="FJ42" i="7"/>
  <c r="GF42" i="7"/>
  <c r="AS42" i="7"/>
  <c r="BN42" i="7"/>
  <c r="CI42" i="7"/>
  <c r="DB42" i="7"/>
  <c r="DX42" i="7"/>
  <c r="ER42" i="7"/>
  <c r="FK42" i="7"/>
  <c r="GG42" i="7"/>
  <c r="HB42" i="7"/>
  <c r="AA42" i="7"/>
  <c r="AT42" i="7"/>
  <c r="BP42" i="7"/>
  <c r="CJ42" i="7"/>
  <c r="DC42" i="7"/>
  <c r="DY42" i="7"/>
  <c r="ET42" i="7"/>
  <c r="FO42" i="7"/>
  <c r="GH42" i="7"/>
  <c r="HD42" i="7"/>
  <c r="AB42" i="7"/>
  <c r="AU42" i="7"/>
  <c r="BQ42" i="7"/>
  <c r="CL42" i="7"/>
  <c r="DG42" i="7"/>
  <c r="DZ42" i="7"/>
  <c r="EV42" i="7"/>
  <c r="FP42" i="7"/>
  <c r="GI42" i="7"/>
  <c r="HE42" i="7"/>
  <c r="AD42" i="7"/>
  <c r="AY42" i="7"/>
  <c r="BR42" i="7"/>
  <c r="CN42" i="7"/>
  <c r="DH42" i="7"/>
  <c r="EA42" i="7"/>
  <c r="EW42" i="7"/>
  <c r="FR42" i="7"/>
  <c r="GM42" i="7"/>
  <c r="HF42" i="7"/>
  <c r="AF42" i="7"/>
  <c r="AZ42" i="7"/>
  <c r="BS42" i="7"/>
  <c r="CO42" i="7"/>
  <c r="DJ42" i="7"/>
  <c r="EE42" i="7"/>
  <c r="EX42" i="7"/>
  <c r="FT42" i="7"/>
  <c r="GN42" i="7"/>
  <c r="HG42" i="7"/>
  <c r="AG42" i="7"/>
  <c r="BB42" i="7"/>
  <c r="BW42" i="7"/>
  <c r="CP42" i="7"/>
  <c r="DL42" i="7"/>
  <c r="EF42" i="7"/>
  <c r="EY42" i="7"/>
  <c r="FU42" i="7"/>
  <c r="GP42" i="7"/>
  <c r="HK42" i="7"/>
  <c r="BX42" i="7"/>
  <c r="CQ42" i="7"/>
  <c r="DM42" i="7"/>
  <c r="EH42" i="7"/>
  <c r="FC42" i="7"/>
  <c r="FV42" i="7"/>
  <c r="GR42" i="7"/>
  <c r="GY42" i="7"/>
  <c r="GZ42" i="7"/>
  <c r="HL42" i="7"/>
  <c r="AH42" i="7"/>
  <c r="BD42" i="7"/>
  <c r="AG69" i="7"/>
  <c r="AS69" i="7"/>
  <c r="BE69" i="7"/>
  <c r="BQ69" i="7"/>
  <c r="CC69" i="7"/>
  <c r="CO69" i="7"/>
  <c r="DA69" i="7"/>
  <c r="DM69" i="7"/>
  <c r="AI69" i="7"/>
  <c r="AU69" i="7"/>
  <c r="BG69" i="7"/>
  <c r="BS69" i="7"/>
  <c r="CE69" i="7"/>
  <c r="CQ69" i="7"/>
  <c r="DC69" i="7"/>
  <c r="DO69" i="7"/>
  <c r="AK69" i="7"/>
  <c r="AW69" i="7"/>
  <c r="BI69" i="7"/>
  <c r="BU69" i="7"/>
  <c r="CG69" i="7"/>
  <c r="CS69" i="7"/>
  <c r="DE69" i="7"/>
  <c r="DQ69" i="7"/>
  <c r="AA69" i="7"/>
  <c r="AM69" i="7"/>
  <c r="AY69" i="7"/>
  <c r="BK69" i="7"/>
  <c r="BW69" i="7"/>
  <c r="CI69" i="7"/>
  <c r="CU69" i="7"/>
  <c r="DG69" i="7"/>
  <c r="AB69" i="7"/>
  <c r="AN69" i="7"/>
  <c r="AZ69" i="7"/>
  <c r="BL69" i="7"/>
  <c r="BX69" i="7"/>
  <c r="CJ69" i="7"/>
  <c r="CV69" i="7"/>
  <c r="DH69" i="7"/>
  <c r="AE69" i="7"/>
  <c r="AQ69" i="7"/>
  <c r="BC69" i="7"/>
  <c r="BO69" i="7"/>
  <c r="CA69" i="7"/>
  <c r="CM69" i="7"/>
  <c r="CY69" i="7"/>
  <c r="DK69" i="7"/>
  <c r="AT69" i="7"/>
  <c r="BR69" i="7"/>
  <c r="CP69" i="7"/>
  <c r="DN69" i="7"/>
  <c r="EB69" i="7"/>
  <c r="EN69" i="7"/>
  <c r="EZ69" i="7"/>
  <c r="FL69" i="7"/>
  <c r="FX69" i="7"/>
  <c r="GJ69" i="7"/>
  <c r="GV69" i="7"/>
  <c r="HH69" i="7"/>
  <c r="AV69" i="7"/>
  <c r="BT69" i="7"/>
  <c r="CR69" i="7"/>
  <c r="DP69" i="7"/>
  <c r="EC69" i="7"/>
  <c r="EO69" i="7"/>
  <c r="FA69" i="7"/>
  <c r="FM69" i="7"/>
  <c r="FY69" i="7"/>
  <c r="GK69" i="7"/>
  <c r="GW69" i="7"/>
  <c r="HI69" i="7"/>
  <c r="Z69" i="7"/>
  <c r="AX69" i="7"/>
  <c r="BV69" i="7"/>
  <c r="CT69" i="7"/>
  <c r="DR69" i="7"/>
  <c r="ED69" i="7"/>
  <c r="EP69" i="7"/>
  <c r="FB69" i="7"/>
  <c r="FN69" i="7"/>
  <c r="FZ69" i="7"/>
  <c r="GL69" i="7"/>
  <c r="GX69" i="7"/>
  <c r="HJ69" i="7"/>
  <c r="AC69" i="7"/>
  <c r="BA69" i="7"/>
  <c r="BY69" i="7"/>
  <c r="CW69" i="7"/>
  <c r="DS69" i="7"/>
  <c r="EE69" i="7"/>
  <c r="EQ69" i="7"/>
  <c r="FC69" i="7"/>
  <c r="FO69" i="7"/>
  <c r="GA69" i="7"/>
  <c r="GM69" i="7"/>
  <c r="GY69" i="7"/>
  <c r="HK69" i="7"/>
  <c r="AD69" i="7"/>
  <c r="BB69" i="7"/>
  <c r="BZ69" i="7"/>
  <c r="CX69" i="7"/>
  <c r="DT69" i="7"/>
  <c r="EF69" i="7"/>
  <c r="ER69" i="7"/>
  <c r="FD69" i="7"/>
  <c r="FP69" i="7"/>
  <c r="GB69" i="7"/>
  <c r="GN69" i="7"/>
  <c r="GZ69" i="7"/>
  <c r="HL69" i="7"/>
  <c r="AF69" i="7"/>
  <c r="BD69" i="7"/>
  <c r="CB69" i="7"/>
  <c r="CZ69" i="7"/>
  <c r="DU69" i="7"/>
  <c r="EG69" i="7"/>
  <c r="ES69" i="7"/>
  <c r="FE69" i="7"/>
  <c r="FQ69" i="7"/>
  <c r="GC69" i="7"/>
  <c r="GO69" i="7"/>
  <c r="HA69" i="7"/>
  <c r="HM69" i="7"/>
  <c r="AH69" i="7"/>
  <c r="BF69" i="7"/>
  <c r="CD69" i="7"/>
  <c r="DB69" i="7"/>
  <c r="DV69" i="7"/>
  <c r="EH69" i="7"/>
  <c r="ET69" i="7"/>
  <c r="FF69" i="7"/>
  <c r="FR69" i="7"/>
  <c r="GD69" i="7"/>
  <c r="GP69" i="7"/>
  <c r="HB69" i="7"/>
  <c r="HN69" i="7"/>
  <c r="AJ69" i="7"/>
  <c r="BH69" i="7"/>
  <c r="CF69" i="7"/>
  <c r="DD69" i="7"/>
  <c r="DW69" i="7"/>
  <c r="EI69" i="7"/>
  <c r="EU69" i="7"/>
  <c r="FG69" i="7"/>
  <c r="FS69" i="7"/>
  <c r="GE69" i="7"/>
  <c r="GQ69" i="7"/>
  <c r="HC69" i="7"/>
  <c r="HO69" i="7"/>
  <c r="AL69" i="7"/>
  <c r="BJ69" i="7"/>
  <c r="CH69" i="7"/>
  <c r="DF69" i="7"/>
  <c r="DX69" i="7"/>
  <c r="EJ69" i="7"/>
  <c r="EV69" i="7"/>
  <c r="FH69" i="7"/>
  <c r="FT69" i="7"/>
  <c r="GF69" i="7"/>
  <c r="GR69" i="7"/>
  <c r="HD69" i="7"/>
  <c r="HP69" i="7"/>
  <c r="AO69" i="7"/>
  <c r="BM69" i="7"/>
  <c r="CK69" i="7"/>
  <c r="DI69" i="7"/>
  <c r="DY69" i="7"/>
  <c r="EK69" i="7"/>
  <c r="EW69" i="7"/>
  <c r="FI69" i="7"/>
  <c r="FU69" i="7"/>
  <c r="GG69" i="7"/>
  <c r="GS69" i="7"/>
  <c r="HE69" i="7"/>
  <c r="AP69" i="7"/>
  <c r="BN69" i="7"/>
  <c r="CL69" i="7"/>
  <c r="DJ69" i="7"/>
  <c r="DZ69" i="7"/>
  <c r="EL69" i="7"/>
  <c r="EX69" i="7"/>
  <c r="FJ69" i="7"/>
  <c r="FV69" i="7"/>
  <c r="GH69" i="7"/>
  <c r="GT69" i="7"/>
  <c r="HF69" i="7"/>
  <c r="EY69" i="7"/>
  <c r="FK69" i="7"/>
  <c r="FW69" i="7"/>
  <c r="GI69" i="7"/>
  <c r="GU69" i="7"/>
  <c r="HG69" i="7"/>
  <c r="AR69" i="7"/>
  <c r="BP69" i="7"/>
  <c r="CN69" i="7"/>
  <c r="DL69" i="7"/>
  <c r="EA69" i="7"/>
  <c r="EM69" i="7"/>
  <c r="AA96" i="7"/>
  <c r="AM96" i="7"/>
  <c r="AY96" i="7"/>
  <c r="BK96" i="7"/>
  <c r="BW96" i="7"/>
  <c r="CI96" i="7"/>
  <c r="CU96" i="7"/>
  <c r="DG96" i="7"/>
  <c r="DS96" i="7"/>
  <c r="EE96" i="7"/>
  <c r="EQ96" i="7"/>
  <c r="FC96" i="7"/>
  <c r="FO96" i="7"/>
  <c r="GA96" i="7"/>
  <c r="GM96" i="7"/>
  <c r="GY96" i="7"/>
  <c r="HK96" i="7"/>
  <c r="AB96" i="7"/>
  <c r="AN96" i="7"/>
  <c r="AZ96" i="7"/>
  <c r="BL96" i="7"/>
  <c r="BX96" i="7"/>
  <c r="CJ96" i="7"/>
  <c r="CV96" i="7"/>
  <c r="DH96" i="7"/>
  <c r="DT96" i="7"/>
  <c r="EF96" i="7"/>
  <c r="ER96" i="7"/>
  <c r="FD96" i="7"/>
  <c r="FP96" i="7"/>
  <c r="GB96" i="7"/>
  <c r="GN96" i="7"/>
  <c r="GZ96" i="7"/>
  <c r="HL96" i="7"/>
  <c r="AC96" i="7"/>
  <c r="AO96" i="7"/>
  <c r="BA96" i="7"/>
  <c r="BM96" i="7"/>
  <c r="BY96" i="7"/>
  <c r="CK96" i="7"/>
  <c r="CW96" i="7"/>
  <c r="DI96" i="7"/>
  <c r="DU96" i="7"/>
  <c r="EG96" i="7"/>
  <c r="ES96" i="7"/>
  <c r="FE96" i="7"/>
  <c r="FQ96" i="7"/>
  <c r="GC96" i="7"/>
  <c r="GO96" i="7"/>
  <c r="HA96" i="7"/>
  <c r="HM96" i="7"/>
  <c r="AD96" i="7"/>
  <c r="AP96" i="7"/>
  <c r="BB96" i="7"/>
  <c r="BN96" i="7"/>
  <c r="BZ96" i="7"/>
  <c r="CL96" i="7"/>
  <c r="CX96" i="7"/>
  <c r="DJ96" i="7"/>
  <c r="DV96" i="7"/>
  <c r="EH96" i="7"/>
  <c r="ET96" i="7"/>
  <c r="FF96" i="7"/>
  <c r="FR96" i="7"/>
  <c r="GD96" i="7"/>
  <c r="GP96" i="7"/>
  <c r="HB96" i="7"/>
  <c r="HN96" i="7"/>
  <c r="AE96" i="7"/>
  <c r="AQ96" i="7"/>
  <c r="BC96" i="7"/>
  <c r="BO96" i="7"/>
  <c r="CA96" i="7"/>
  <c r="CM96" i="7"/>
  <c r="CY96" i="7"/>
  <c r="DK96" i="7"/>
  <c r="DW96" i="7"/>
  <c r="EI96" i="7"/>
  <c r="EU96" i="7"/>
  <c r="FG96" i="7"/>
  <c r="FS96" i="7"/>
  <c r="GE96" i="7"/>
  <c r="GQ96" i="7"/>
  <c r="HC96" i="7"/>
  <c r="HO96" i="7"/>
  <c r="AF96" i="7"/>
  <c r="AR96" i="7"/>
  <c r="BD96" i="7"/>
  <c r="BP96" i="7"/>
  <c r="CB96" i="7"/>
  <c r="CN96" i="7"/>
  <c r="CZ96" i="7"/>
  <c r="DL96" i="7"/>
  <c r="DX96" i="7"/>
  <c r="EJ96" i="7"/>
  <c r="EV96" i="7"/>
  <c r="FH96" i="7"/>
  <c r="FT96" i="7"/>
  <c r="GF96" i="7"/>
  <c r="GR96" i="7"/>
  <c r="HD96" i="7"/>
  <c r="HP96" i="7"/>
  <c r="AG96" i="7"/>
  <c r="AS96" i="7"/>
  <c r="BE96" i="7"/>
  <c r="BQ96" i="7"/>
  <c r="CC96" i="7"/>
  <c r="CO96" i="7"/>
  <c r="DA96" i="7"/>
  <c r="DM96" i="7"/>
  <c r="DY96" i="7"/>
  <c r="EK96" i="7"/>
  <c r="EW96" i="7"/>
  <c r="FI96" i="7"/>
  <c r="FU96" i="7"/>
  <c r="GG96" i="7"/>
  <c r="GS96" i="7"/>
  <c r="HE96" i="7"/>
  <c r="AH96" i="7"/>
  <c r="AT96" i="7"/>
  <c r="BF96" i="7"/>
  <c r="BR96" i="7"/>
  <c r="CD96" i="7"/>
  <c r="CP96" i="7"/>
  <c r="DB96" i="7"/>
  <c r="DN96" i="7"/>
  <c r="DZ96" i="7"/>
  <c r="EL96" i="7"/>
  <c r="EX96" i="7"/>
  <c r="FJ96" i="7"/>
  <c r="FV96" i="7"/>
  <c r="GH96" i="7"/>
  <c r="GT96" i="7"/>
  <c r="HF96" i="7"/>
  <c r="AI96" i="7"/>
  <c r="AU96" i="7"/>
  <c r="BG96" i="7"/>
  <c r="BS96" i="7"/>
  <c r="CE96" i="7"/>
  <c r="CQ96" i="7"/>
  <c r="DC96" i="7"/>
  <c r="DO96" i="7"/>
  <c r="EA96" i="7"/>
  <c r="EM96" i="7"/>
  <c r="EY96" i="7"/>
  <c r="FK96" i="7"/>
  <c r="FW96" i="7"/>
  <c r="GI96" i="7"/>
  <c r="GU96" i="7"/>
  <c r="HG96" i="7"/>
  <c r="AJ96" i="7"/>
  <c r="AV96" i="7"/>
  <c r="BH96" i="7"/>
  <c r="BT96" i="7"/>
  <c r="CF96" i="7"/>
  <c r="CR96" i="7"/>
  <c r="DD96" i="7"/>
  <c r="DP96" i="7"/>
  <c r="EB96" i="7"/>
  <c r="EN96" i="7"/>
  <c r="EZ96" i="7"/>
  <c r="FL96" i="7"/>
  <c r="FX96" i="7"/>
  <c r="GJ96" i="7"/>
  <c r="GV96" i="7"/>
  <c r="HH96" i="7"/>
  <c r="AK96" i="7"/>
  <c r="AW96" i="7"/>
  <c r="BI96" i="7"/>
  <c r="BU96" i="7"/>
  <c r="CG96" i="7"/>
  <c r="CS96" i="7"/>
  <c r="DE96" i="7"/>
  <c r="DQ96" i="7"/>
  <c r="EC96" i="7"/>
  <c r="EO96" i="7"/>
  <c r="FA96" i="7"/>
  <c r="FM96" i="7"/>
  <c r="FY96" i="7"/>
  <c r="GK96" i="7"/>
  <c r="GW96" i="7"/>
  <c r="HI96" i="7"/>
  <c r="AL96" i="7"/>
  <c r="FZ96" i="7"/>
  <c r="AX96" i="7"/>
  <c r="GL96" i="7"/>
  <c r="BJ96" i="7"/>
  <c r="GX96" i="7"/>
  <c r="BV96" i="7"/>
  <c r="HJ96" i="7"/>
  <c r="CH96" i="7"/>
  <c r="CT96" i="7"/>
  <c r="DF96" i="7"/>
  <c r="FN96" i="7"/>
  <c r="DR96" i="7"/>
  <c r="Z96" i="7"/>
  <c r="ED96" i="7"/>
  <c r="EP96" i="7"/>
  <c r="FB96" i="7"/>
  <c r="AI67" i="7"/>
  <c r="AU67" i="7"/>
  <c r="BG67" i="7"/>
  <c r="BS67" i="7"/>
  <c r="CE67" i="7"/>
  <c r="CQ67" i="7"/>
  <c r="DC67" i="7"/>
  <c r="DO67" i="7"/>
  <c r="EA67" i="7"/>
  <c r="EM67" i="7"/>
  <c r="EY67" i="7"/>
  <c r="FK67" i="7"/>
  <c r="FW67" i="7"/>
  <c r="GI67" i="7"/>
  <c r="GU67" i="7"/>
  <c r="HG67" i="7"/>
  <c r="AK67" i="7"/>
  <c r="AW67" i="7"/>
  <c r="BI67" i="7"/>
  <c r="BU67" i="7"/>
  <c r="CG67" i="7"/>
  <c r="CS67" i="7"/>
  <c r="DE67" i="7"/>
  <c r="DQ67" i="7"/>
  <c r="EC67" i="7"/>
  <c r="EO67" i="7"/>
  <c r="FA67" i="7"/>
  <c r="FM67" i="7"/>
  <c r="FY67" i="7"/>
  <c r="GK67" i="7"/>
  <c r="GW67" i="7"/>
  <c r="HI67" i="7"/>
  <c r="AA67" i="7"/>
  <c r="AM67" i="7"/>
  <c r="AY67" i="7"/>
  <c r="BK67" i="7"/>
  <c r="BW67" i="7"/>
  <c r="CI67" i="7"/>
  <c r="CU67" i="7"/>
  <c r="DG67" i="7"/>
  <c r="DS67" i="7"/>
  <c r="EE67" i="7"/>
  <c r="EQ67" i="7"/>
  <c r="FC67" i="7"/>
  <c r="FO67" i="7"/>
  <c r="GA67" i="7"/>
  <c r="GM67" i="7"/>
  <c r="GY67" i="7"/>
  <c r="HK67" i="7"/>
  <c r="AC67" i="7"/>
  <c r="AO67" i="7"/>
  <c r="BA67" i="7"/>
  <c r="BM67" i="7"/>
  <c r="BY67" i="7"/>
  <c r="CK67" i="7"/>
  <c r="CW67" i="7"/>
  <c r="DI67" i="7"/>
  <c r="DU67" i="7"/>
  <c r="EG67" i="7"/>
  <c r="ES67" i="7"/>
  <c r="FE67" i="7"/>
  <c r="FQ67" i="7"/>
  <c r="GC67" i="7"/>
  <c r="GO67" i="7"/>
  <c r="HA67" i="7"/>
  <c r="HM67" i="7"/>
  <c r="AD67" i="7"/>
  <c r="AP67" i="7"/>
  <c r="BB67" i="7"/>
  <c r="BN67" i="7"/>
  <c r="BZ67" i="7"/>
  <c r="CL67" i="7"/>
  <c r="CX67" i="7"/>
  <c r="DJ67" i="7"/>
  <c r="DV67" i="7"/>
  <c r="EH67" i="7"/>
  <c r="ET67" i="7"/>
  <c r="FF67" i="7"/>
  <c r="FR67" i="7"/>
  <c r="GD67" i="7"/>
  <c r="GP67" i="7"/>
  <c r="HB67" i="7"/>
  <c r="HN67" i="7"/>
  <c r="AF67" i="7"/>
  <c r="AR67" i="7"/>
  <c r="BD67" i="7"/>
  <c r="BP67" i="7"/>
  <c r="CB67" i="7"/>
  <c r="CN67" i="7"/>
  <c r="CZ67" i="7"/>
  <c r="DL67" i="7"/>
  <c r="DX67" i="7"/>
  <c r="EJ67" i="7"/>
  <c r="EV67" i="7"/>
  <c r="FH67" i="7"/>
  <c r="FT67" i="7"/>
  <c r="GF67" i="7"/>
  <c r="GR67" i="7"/>
  <c r="HD67" i="7"/>
  <c r="HP67" i="7"/>
  <c r="AG67" i="7"/>
  <c r="AS67" i="7"/>
  <c r="BE67" i="7"/>
  <c r="BQ67" i="7"/>
  <c r="CC67" i="7"/>
  <c r="CO67" i="7"/>
  <c r="DA67" i="7"/>
  <c r="DM67" i="7"/>
  <c r="DY67" i="7"/>
  <c r="EK67" i="7"/>
  <c r="EW67" i="7"/>
  <c r="FI67" i="7"/>
  <c r="FU67" i="7"/>
  <c r="GG67" i="7"/>
  <c r="GS67" i="7"/>
  <c r="HE67" i="7"/>
  <c r="AQ67" i="7"/>
  <c r="BT67" i="7"/>
  <c r="CV67" i="7"/>
  <c r="DZ67" i="7"/>
  <c r="FB67" i="7"/>
  <c r="GE67" i="7"/>
  <c r="HH67" i="7"/>
  <c r="AT67" i="7"/>
  <c r="BV67" i="7"/>
  <c r="CY67" i="7"/>
  <c r="EB67" i="7"/>
  <c r="FD67" i="7"/>
  <c r="GH67" i="7"/>
  <c r="HJ67" i="7"/>
  <c r="AV67" i="7"/>
  <c r="BX67" i="7"/>
  <c r="DB67" i="7"/>
  <c r="ED67" i="7"/>
  <c r="FG67" i="7"/>
  <c r="GJ67" i="7"/>
  <c r="HL67" i="7"/>
  <c r="AX67" i="7"/>
  <c r="CA67" i="7"/>
  <c r="DD67" i="7"/>
  <c r="EF67" i="7"/>
  <c r="FJ67" i="7"/>
  <c r="GL67" i="7"/>
  <c r="HO67" i="7"/>
  <c r="AZ67" i="7"/>
  <c r="CD67" i="7"/>
  <c r="DF67" i="7"/>
  <c r="EI67" i="7"/>
  <c r="FL67" i="7"/>
  <c r="GN67" i="7"/>
  <c r="Z67" i="7"/>
  <c r="BC67" i="7"/>
  <c r="CF67" i="7"/>
  <c r="DH67" i="7"/>
  <c r="EL67" i="7"/>
  <c r="FN67" i="7"/>
  <c r="GQ67" i="7"/>
  <c r="AB67" i="7"/>
  <c r="BF67" i="7"/>
  <c r="CH67" i="7"/>
  <c r="DK67" i="7"/>
  <c r="EN67" i="7"/>
  <c r="FP67" i="7"/>
  <c r="GT67" i="7"/>
  <c r="AE67" i="7"/>
  <c r="BH67" i="7"/>
  <c r="CJ67" i="7"/>
  <c r="DN67" i="7"/>
  <c r="EP67" i="7"/>
  <c r="FS67" i="7"/>
  <c r="GV67" i="7"/>
  <c r="AH67" i="7"/>
  <c r="BJ67" i="7"/>
  <c r="CM67" i="7"/>
  <c r="DP67" i="7"/>
  <c r="ER67" i="7"/>
  <c r="FV67" i="7"/>
  <c r="GX67" i="7"/>
  <c r="AJ67" i="7"/>
  <c r="BL67" i="7"/>
  <c r="CP67" i="7"/>
  <c r="DR67" i="7"/>
  <c r="EU67" i="7"/>
  <c r="FX67" i="7"/>
  <c r="GZ67" i="7"/>
  <c r="AL67" i="7"/>
  <c r="BO67" i="7"/>
  <c r="CR67" i="7"/>
  <c r="DT67" i="7"/>
  <c r="EX67" i="7"/>
  <c r="FZ67" i="7"/>
  <c r="HC67" i="7"/>
  <c r="AN67" i="7"/>
  <c r="BR67" i="7"/>
  <c r="CT67" i="7"/>
  <c r="DW67" i="7"/>
  <c r="EZ67" i="7"/>
  <c r="GB67" i="7"/>
  <c r="HF67" i="7"/>
  <c r="AI18" i="7"/>
  <c r="AU18" i="7"/>
  <c r="BG18" i="7"/>
  <c r="BS18" i="7"/>
  <c r="CE18" i="7"/>
  <c r="CQ18" i="7"/>
  <c r="DC18" i="7"/>
  <c r="DO18" i="7"/>
  <c r="EA18" i="7"/>
  <c r="EM18" i="7"/>
  <c r="EY18" i="7"/>
  <c r="FK18" i="7"/>
  <c r="FW18" i="7"/>
  <c r="GI18" i="7"/>
  <c r="GU18" i="7"/>
  <c r="HG18" i="7"/>
  <c r="AK18" i="7"/>
  <c r="AW18" i="7"/>
  <c r="BI18" i="7"/>
  <c r="BU18" i="7"/>
  <c r="CG18" i="7"/>
  <c r="CS18" i="7"/>
  <c r="DE18" i="7"/>
  <c r="DQ18" i="7"/>
  <c r="EC18" i="7"/>
  <c r="EO18" i="7"/>
  <c r="FA18" i="7"/>
  <c r="FM18" i="7"/>
  <c r="FY18" i="7"/>
  <c r="GK18" i="7"/>
  <c r="GW18" i="7"/>
  <c r="HI18" i="7"/>
  <c r="AA18" i="7"/>
  <c r="AM18" i="7"/>
  <c r="AY18" i="7"/>
  <c r="BK18" i="7"/>
  <c r="BW18" i="7"/>
  <c r="CI18" i="7"/>
  <c r="CU18" i="7"/>
  <c r="DG18" i="7"/>
  <c r="DS18" i="7"/>
  <c r="EE18" i="7"/>
  <c r="EQ18" i="7"/>
  <c r="FC18" i="7"/>
  <c r="FO18" i="7"/>
  <c r="GA18" i="7"/>
  <c r="GM18" i="7"/>
  <c r="GY18" i="7"/>
  <c r="HK18" i="7"/>
  <c r="AB18" i="7"/>
  <c r="AN18" i="7"/>
  <c r="AZ18" i="7"/>
  <c r="BL18" i="7"/>
  <c r="BX18" i="7"/>
  <c r="CJ18" i="7"/>
  <c r="CV18" i="7"/>
  <c r="DH18" i="7"/>
  <c r="DT18" i="7"/>
  <c r="EF18" i="7"/>
  <c r="ER18" i="7"/>
  <c r="FD18" i="7"/>
  <c r="FP18" i="7"/>
  <c r="GB18" i="7"/>
  <c r="GN18" i="7"/>
  <c r="GZ18" i="7"/>
  <c r="HL18" i="7"/>
  <c r="AC18" i="7"/>
  <c r="AO18" i="7"/>
  <c r="BA18" i="7"/>
  <c r="BM18" i="7"/>
  <c r="BY18" i="7"/>
  <c r="CK18" i="7"/>
  <c r="CW18" i="7"/>
  <c r="DI18" i="7"/>
  <c r="DU18" i="7"/>
  <c r="EG18" i="7"/>
  <c r="ES18" i="7"/>
  <c r="FE18" i="7"/>
  <c r="FQ18" i="7"/>
  <c r="GC18" i="7"/>
  <c r="GO18" i="7"/>
  <c r="HA18" i="7"/>
  <c r="HM18" i="7"/>
  <c r="AE18" i="7"/>
  <c r="AQ18" i="7"/>
  <c r="BC18" i="7"/>
  <c r="BO18" i="7"/>
  <c r="CA18" i="7"/>
  <c r="CM18" i="7"/>
  <c r="CY18" i="7"/>
  <c r="DK18" i="7"/>
  <c r="DW18" i="7"/>
  <c r="EI18" i="7"/>
  <c r="EU18" i="7"/>
  <c r="FG18" i="7"/>
  <c r="FS18" i="7"/>
  <c r="GE18" i="7"/>
  <c r="GQ18" i="7"/>
  <c r="HC18" i="7"/>
  <c r="HO18" i="7"/>
  <c r="AF18" i="7"/>
  <c r="AR18" i="7"/>
  <c r="BD18" i="7"/>
  <c r="BP18" i="7"/>
  <c r="CB18" i="7"/>
  <c r="CN18" i="7"/>
  <c r="CZ18" i="7"/>
  <c r="DL18" i="7"/>
  <c r="DX18" i="7"/>
  <c r="EJ18" i="7"/>
  <c r="EV18" i="7"/>
  <c r="FH18" i="7"/>
  <c r="FT18" i="7"/>
  <c r="GF18" i="7"/>
  <c r="GR18" i="7"/>
  <c r="HD18" i="7"/>
  <c r="HP18" i="7"/>
  <c r="BB18" i="7"/>
  <c r="CD18" i="7"/>
  <c r="DF18" i="7"/>
  <c r="EK18" i="7"/>
  <c r="FL18" i="7"/>
  <c r="GP18" i="7"/>
  <c r="Z18" i="7"/>
  <c r="BE18" i="7"/>
  <c r="CF18" i="7"/>
  <c r="DJ18" i="7"/>
  <c r="EL18" i="7"/>
  <c r="FN18" i="7"/>
  <c r="GS18" i="7"/>
  <c r="AJ18" i="7"/>
  <c r="BN18" i="7"/>
  <c r="CP18" i="7"/>
  <c r="DR18" i="7"/>
  <c r="EW18" i="7"/>
  <c r="FX18" i="7"/>
  <c r="HB18" i="7"/>
  <c r="AP18" i="7"/>
  <c r="BR18" i="7"/>
  <c r="CT18" i="7"/>
  <c r="DY18" i="7"/>
  <c r="EZ18" i="7"/>
  <c r="GD18" i="7"/>
  <c r="HF18" i="7"/>
  <c r="AS18" i="7"/>
  <c r="BT18" i="7"/>
  <c r="CX18" i="7"/>
  <c r="DZ18" i="7"/>
  <c r="FB18" i="7"/>
  <c r="GG18" i="7"/>
  <c r="HH18" i="7"/>
  <c r="AT18" i="7"/>
  <c r="BV18" i="7"/>
  <c r="DA18" i="7"/>
  <c r="EB18" i="7"/>
  <c r="FF18" i="7"/>
  <c r="GH18" i="7"/>
  <c r="HJ18" i="7"/>
  <c r="AV18" i="7"/>
  <c r="BZ18" i="7"/>
  <c r="DB18" i="7"/>
  <c r="ED18" i="7"/>
  <c r="FI18" i="7"/>
  <c r="GJ18" i="7"/>
  <c r="HN18" i="7"/>
  <c r="AX18" i="7"/>
  <c r="DN18" i="7"/>
  <c r="FZ18" i="7"/>
  <c r="CH18" i="7"/>
  <c r="ET18" i="7"/>
  <c r="CL18" i="7"/>
  <c r="EX18" i="7"/>
  <c r="AG18" i="7"/>
  <c r="CR18" i="7"/>
  <c r="FR18" i="7"/>
  <c r="AH18" i="7"/>
  <c r="DD18" i="7"/>
  <c r="FU18" i="7"/>
  <c r="CC18" i="7"/>
  <c r="GV18" i="7"/>
  <c r="CO18" i="7"/>
  <c r="GX18" i="7"/>
  <c r="EH18" i="7"/>
  <c r="AD18" i="7"/>
  <c r="EN18" i="7"/>
  <c r="AL18" i="7"/>
  <c r="EP18" i="7"/>
  <c r="BH18" i="7"/>
  <c r="FV18" i="7"/>
  <c r="BJ18" i="7"/>
  <c r="GL18" i="7"/>
  <c r="BF18" i="7"/>
  <c r="BQ18" i="7"/>
  <c r="DM18" i="7"/>
  <c r="DP18" i="7"/>
  <c r="DV18" i="7"/>
  <c r="GT18" i="7"/>
  <c r="HE18" i="7"/>
  <c r="FJ18" i="7"/>
  <c r="AF73" i="7"/>
  <c r="AR73" i="7"/>
  <c r="BD73" i="7"/>
  <c r="BP73" i="7"/>
  <c r="CB73" i="7"/>
  <c r="CN73" i="7"/>
  <c r="CZ73" i="7"/>
  <c r="DL73" i="7"/>
  <c r="DX73" i="7"/>
  <c r="EJ73" i="7"/>
  <c r="EV73" i="7"/>
  <c r="FH73" i="7"/>
  <c r="FT73" i="7"/>
  <c r="GF73" i="7"/>
  <c r="GR73" i="7"/>
  <c r="HD73" i="7"/>
  <c r="HP73" i="7"/>
  <c r="AG73" i="7"/>
  <c r="AS73" i="7"/>
  <c r="BE73" i="7"/>
  <c r="BQ73" i="7"/>
  <c r="CC73" i="7"/>
  <c r="CO73" i="7"/>
  <c r="DA73" i="7"/>
  <c r="DM73" i="7"/>
  <c r="DY73" i="7"/>
  <c r="EK73" i="7"/>
  <c r="EW73" i="7"/>
  <c r="FI73" i="7"/>
  <c r="FU73" i="7"/>
  <c r="GG73" i="7"/>
  <c r="GS73" i="7"/>
  <c r="HE73" i="7"/>
  <c r="AI73" i="7"/>
  <c r="AU73" i="7"/>
  <c r="BG73" i="7"/>
  <c r="BS73" i="7"/>
  <c r="CE73" i="7"/>
  <c r="CQ73" i="7"/>
  <c r="DC73" i="7"/>
  <c r="DO73" i="7"/>
  <c r="EA73" i="7"/>
  <c r="EM73" i="7"/>
  <c r="EY73" i="7"/>
  <c r="FK73" i="7"/>
  <c r="FW73" i="7"/>
  <c r="GI73" i="7"/>
  <c r="GU73" i="7"/>
  <c r="HG73" i="7"/>
  <c r="AJ73" i="7"/>
  <c r="AV73" i="7"/>
  <c r="BH73" i="7"/>
  <c r="BT73" i="7"/>
  <c r="CF73" i="7"/>
  <c r="CR73" i="7"/>
  <c r="DD73" i="7"/>
  <c r="DP73" i="7"/>
  <c r="EB73" i="7"/>
  <c r="EN73" i="7"/>
  <c r="EZ73" i="7"/>
  <c r="FL73" i="7"/>
  <c r="FX73" i="7"/>
  <c r="GJ73" i="7"/>
  <c r="GV73" i="7"/>
  <c r="HH73" i="7"/>
  <c r="AK73" i="7"/>
  <c r="AW73" i="7"/>
  <c r="BI73" i="7"/>
  <c r="BU73" i="7"/>
  <c r="CG73" i="7"/>
  <c r="CS73" i="7"/>
  <c r="DE73" i="7"/>
  <c r="DQ73" i="7"/>
  <c r="EC73" i="7"/>
  <c r="EO73" i="7"/>
  <c r="FA73" i="7"/>
  <c r="FM73" i="7"/>
  <c r="FY73" i="7"/>
  <c r="GK73" i="7"/>
  <c r="GW73" i="7"/>
  <c r="HI73" i="7"/>
  <c r="Z73" i="7"/>
  <c r="AL73" i="7"/>
  <c r="AX73" i="7"/>
  <c r="BJ73" i="7"/>
  <c r="BV73" i="7"/>
  <c r="CH73" i="7"/>
  <c r="CT73" i="7"/>
  <c r="DF73" i="7"/>
  <c r="DR73" i="7"/>
  <c r="ED73" i="7"/>
  <c r="EP73" i="7"/>
  <c r="FB73" i="7"/>
  <c r="FN73" i="7"/>
  <c r="FZ73" i="7"/>
  <c r="GL73" i="7"/>
  <c r="GX73" i="7"/>
  <c r="HJ73" i="7"/>
  <c r="AA73" i="7"/>
  <c r="AM73" i="7"/>
  <c r="AY73" i="7"/>
  <c r="BK73" i="7"/>
  <c r="BW73" i="7"/>
  <c r="CI73" i="7"/>
  <c r="CU73" i="7"/>
  <c r="DG73" i="7"/>
  <c r="DS73" i="7"/>
  <c r="EE73" i="7"/>
  <c r="EQ73" i="7"/>
  <c r="FC73" i="7"/>
  <c r="FO73" i="7"/>
  <c r="GA73" i="7"/>
  <c r="GM73" i="7"/>
  <c r="GY73" i="7"/>
  <c r="HK73" i="7"/>
  <c r="AC73" i="7"/>
  <c r="AO73" i="7"/>
  <c r="BA73" i="7"/>
  <c r="BM73" i="7"/>
  <c r="BY73" i="7"/>
  <c r="CK73" i="7"/>
  <c r="CW73" i="7"/>
  <c r="DI73" i="7"/>
  <c r="DU73" i="7"/>
  <c r="EG73" i="7"/>
  <c r="ES73" i="7"/>
  <c r="FE73" i="7"/>
  <c r="FQ73" i="7"/>
  <c r="GC73" i="7"/>
  <c r="GO73" i="7"/>
  <c r="HA73" i="7"/>
  <c r="HM73" i="7"/>
  <c r="AD73" i="7"/>
  <c r="AP73" i="7"/>
  <c r="BB73" i="7"/>
  <c r="BN73" i="7"/>
  <c r="BZ73" i="7"/>
  <c r="CL73" i="7"/>
  <c r="CX73" i="7"/>
  <c r="DJ73" i="7"/>
  <c r="DV73" i="7"/>
  <c r="EH73" i="7"/>
  <c r="ET73" i="7"/>
  <c r="FF73" i="7"/>
  <c r="FR73" i="7"/>
  <c r="GD73" i="7"/>
  <c r="GP73" i="7"/>
  <c r="HB73" i="7"/>
  <c r="HN73" i="7"/>
  <c r="BF73" i="7"/>
  <c r="DB73" i="7"/>
  <c r="EX73" i="7"/>
  <c r="GT73" i="7"/>
  <c r="BL73" i="7"/>
  <c r="DH73" i="7"/>
  <c r="FD73" i="7"/>
  <c r="GZ73" i="7"/>
  <c r="BO73" i="7"/>
  <c r="DK73" i="7"/>
  <c r="FG73" i="7"/>
  <c r="HC73" i="7"/>
  <c r="BR73" i="7"/>
  <c r="DN73" i="7"/>
  <c r="FJ73" i="7"/>
  <c r="HF73" i="7"/>
  <c r="AB73" i="7"/>
  <c r="BX73" i="7"/>
  <c r="DT73" i="7"/>
  <c r="FP73" i="7"/>
  <c r="HL73" i="7"/>
  <c r="AE73" i="7"/>
  <c r="CA73" i="7"/>
  <c r="DW73" i="7"/>
  <c r="FS73" i="7"/>
  <c r="HO73" i="7"/>
  <c r="AH73" i="7"/>
  <c r="CD73" i="7"/>
  <c r="DZ73" i="7"/>
  <c r="FV73" i="7"/>
  <c r="AN73" i="7"/>
  <c r="CJ73" i="7"/>
  <c r="EF73" i="7"/>
  <c r="GB73" i="7"/>
  <c r="AQ73" i="7"/>
  <c r="CM73" i="7"/>
  <c r="EI73" i="7"/>
  <c r="GE73" i="7"/>
  <c r="AT73" i="7"/>
  <c r="CP73" i="7"/>
  <c r="EL73" i="7"/>
  <c r="GH73" i="7"/>
  <c r="AZ73" i="7"/>
  <c r="CV73" i="7"/>
  <c r="ER73" i="7"/>
  <c r="GN73" i="7"/>
  <c r="GQ73" i="7"/>
  <c r="BC73" i="7"/>
  <c r="CY73" i="7"/>
  <c r="EU73" i="7"/>
  <c r="AI29" i="7"/>
  <c r="AU29" i="7"/>
  <c r="BG29" i="7"/>
  <c r="BS29" i="7"/>
  <c r="CE29" i="7"/>
  <c r="CQ29" i="7"/>
  <c r="DC29" i="7"/>
  <c r="AC29" i="7"/>
  <c r="AO29" i="7"/>
  <c r="BA29" i="7"/>
  <c r="BM29" i="7"/>
  <c r="BY29" i="7"/>
  <c r="CK29" i="7"/>
  <c r="CW29" i="7"/>
  <c r="AD29" i="7"/>
  <c r="AP29" i="7"/>
  <c r="BB29" i="7"/>
  <c r="BN29" i="7"/>
  <c r="BZ29" i="7"/>
  <c r="CL29" i="7"/>
  <c r="CX29" i="7"/>
  <c r="DJ29" i="7"/>
  <c r="AG29" i="7"/>
  <c r="AS29" i="7"/>
  <c r="BE29" i="7"/>
  <c r="BQ29" i="7"/>
  <c r="CC29" i="7"/>
  <c r="CO29" i="7"/>
  <c r="AB29" i="7"/>
  <c r="AV29" i="7"/>
  <c r="BL29" i="7"/>
  <c r="CF29" i="7"/>
  <c r="CV29" i="7"/>
  <c r="DL29" i="7"/>
  <c r="DX29" i="7"/>
  <c r="EJ29" i="7"/>
  <c r="EV29" i="7"/>
  <c r="FH29" i="7"/>
  <c r="FT29" i="7"/>
  <c r="GF29" i="7"/>
  <c r="GR29" i="7"/>
  <c r="HD29" i="7"/>
  <c r="HP29" i="7"/>
  <c r="AE29" i="7"/>
  <c r="AW29" i="7"/>
  <c r="BO29" i="7"/>
  <c r="CG29" i="7"/>
  <c r="CY29" i="7"/>
  <c r="DM29" i="7"/>
  <c r="DY29" i="7"/>
  <c r="EK29" i="7"/>
  <c r="EW29" i="7"/>
  <c r="FI29" i="7"/>
  <c r="FU29" i="7"/>
  <c r="GG29" i="7"/>
  <c r="GS29" i="7"/>
  <c r="HE29" i="7"/>
  <c r="AK29" i="7"/>
  <c r="BC29" i="7"/>
  <c r="BU29" i="7"/>
  <c r="CM29" i="7"/>
  <c r="DD29" i="7"/>
  <c r="DQ29" i="7"/>
  <c r="EC29" i="7"/>
  <c r="EO29" i="7"/>
  <c r="FA29" i="7"/>
  <c r="FM29" i="7"/>
  <c r="FY29" i="7"/>
  <c r="GK29" i="7"/>
  <c r="GW29" i="7"/>
  <c r="HI29" i="7"/>
  <c r="AL29" i="7"/>
  <c r="BD29" i="7"/>
  <c r="BV29" i="7"/>
  <c r="CN29" i="7"/>
  <c r="DE29" i="7"/>
  <c r="DR29" i="7"/>
  <c r="ED29" i="7"/>
  <c r="EP29" i="7"/>
  <c r="FB29" i="7"/>
  <c r="FN29" i="7"/>
  <c r="FZ29" i="7"/>
  <c r="GL29" i="7"/>
  <c r="GX29" i="7"/>
  <c r="HJ29" i="7"/>
  <c r="AM29" i="7"/>
  <c r="BF29" i="7"/>
  <c r="BW29" i="7"/>
  <c r="CP29" i="7"/>
  <c r="DF29" i="7"/>
  <c r="DS29" i="7"/>
  <c r="EE29" i="7"/>
  <c r="EQ29" i="7"/>
  <c r="FC29" i="7"/>
  <c r="FO29" i="7"/>
  <c r="GA29" i="7"/>
  <c r="GM29" i="7"/>
  <c r="GY29" i="7"/>
  <c r="HK29" i="7"/>
  <c r="AQ29" i="7"/>
  <c r="BI29" i="7"/>
  <c r="CA29" i="7"/>
  <c r="CS29" i="7"/>
  <c r="DH29" i="7"/>
  <c r="DU29" i="7"/>
  <c r="EG29" i="7"/>
  <c r="ES29" i="7"/>
  <c r="FE29" i="7"/>
  <c r="FQ29" i="7"/>
  <c r="GC29" i="7"/>
  <c r="GO29" i="7"/>
  <c r="HA29" i="7"/>
  <c r="HM29" i="7"/>
  <c r="Z29" i="7"/>
  <c r="AR29" i="7"/>
  <c r="BJ29" i="7"/>
  <c r="CB29" i="7"/>
  <c r="CT29" i="7"/>
  <c r="DI29" i="7"/>
  <c r="DV29" i="7"/>
  <c r="EH29" i="7"/>
  <c r="ET29" i="7"/>
  <c r="FF29" i="7"/>
  <c r="FR29" i="7"/>
  <c r="GD29" i="7"/>
  <c r="GP29" i="7"/>
  <c r="HB29" i="7"/>
  <c r="HN29" i="7"/>
  <c r="AJ29" i="7"/>
  <c r="CD29" i="7"/>
  <c r="DO29" i="7"/>
  <c r="ER29" i="7"/>
  <c r="FV29" i="7"/>
  <c r="GV29" i="7"/>
  <c r="AN29" i="7"/>
  <c r="CH29" i="7"/>
  <c r="DP29" i="7"/>
  <c r="EU29" i="7"/>
  <c r="FW29" i="7"/>
  <c r="GZ29" i="7"/>
  <c r="AT29" i="7"/>
  <c r="CI29" i="7"/>
  <c r="DT29" i="7"/>
  <c r="EX29" i="7"/>
  <c r="FX29" i="7"/>
  <c r="HC29" i="7"/>
  <c r="AX29" i="7"/>
  <c r="CJ29" i="7"/>
  <c r="DW29" i="7"/>
  <c r="EY29" i="7"/>
  <c r="GB29" i="7"/>
  <c r="HF29" i="7"/>
  <c r="AY29" i="7"/>
  <c r="CR29" i="7"/>
  <c r="DZ29" i="7"/>
  <c r="EZ29" i="7"/>
  <c r="GE29" i="7"/>
  <c r="HG29" i="7"/>
  <c r="AZ29" i="7"/>
  <c r="CU29" i="7"/>
  <c r="EA29" i="7"/>
  <c r="FD29" i="7"/>
  <c r="GH29" i="7"/>
  <c r="HH29" i="7"/>
  <c r="BH29" i="7"/>
  <c r="CZ29" i="7"/>
  <c r="EB29" i="7"/>
  <c r="FG29" i="7"/>
  <c r="GI29" i="7"/>
  <c r="HL29" i="7"/>
  <c r="BK29" i="7"/>
  <c r="DA29" i="7"/>
  <c r="EF29" i="7"/>
  <c r="FJ29" i="7"/>
  <c r="GJ29" i="7"/>
  <c r="HO29" i="7"/>
  <c r="BP29" i="7"/>
  <c r="DB29" i="7"/>
  <c r="EI29" i="7"/>
  <c r="FK29" i="7"/>
  <c r="GN29" i="7"/>
  <c r="AA29" i="7"/>
  <c r="BR29" i="7"/>
  <c r="DG29" i="7"/>
  <c r="EL29" i="7"/>
  <c r="FL29" i="7"/>
  <c r="GQ29" i="7"/>
  <c r="AF29" i="7"/>
  <c r="BT29" i="7"/>
  <c r="DK29" i="7"/>
  <c r="EM29" i="7"/>
  <c r="FP29" i="7"/>
  <c r="GT29" i="7"/>
  <c r="DN29" i="7"/>
  <c r="FS29" i="7"/>
  <c r="GU29" i="7"/>
  <c r="EN29" i="7"/>
  <c r="AH29" i="7"/>
  <c r="BX29" i="7"/>
  <c r="AG40" i="7"/>
  <c r="AS40" i="7"/>
  <c r="BE40" i="7"/>
  <c r="BQ40" i="7"/>
  <c r="CC40" i="7"/>
  <c r="CO40" i="7"/>
  <c r="DA40" i="7"/>
  <c r="DM40" i="7"/>
  <c r="DY40" i="7"/>
  <c r="EK40" i="7"/>
  <c r="EW40" i="7"/>
  <c r="FI40" i="7"/>
  <c r="FU40" i="7"/>
  <c r="GG40" i="7"/>
  <c r="GS40" i="7"/>
  <c r="HE40" i="7"/>
  <c r="Z40" i="7"/>
  <c r="AL40" i="7"/>
  <c r="AX40" i="7"/>
  <c r="BJ40" i="7"/>
  <c r="BV40" i="7"/>
  <c r="CH40" i="7"/>
  <c r="CT40" i="7"/>
  <c r="DF40" i="7"/>
  <c r="DR40" i="7"/>
  <c r="ED40" i="7"/>
  <c r="EP40" i="7"/>
  <c r="FB40" i="7"/>
  <c r="FN40" i="7"/>
  <c r="FZ40" i="7"/>
  <c r="GL40" i="7"/>
  <c r="GX40" i="7"/>
  <c r="HJ40" i="7"/>
  <c r="AA40" i="7"/>
  <c r="AM40" i="7"/>
  <c r="AY40" i="7"/>
  <c r="BK40" i="7"/>
  <c r="BW40" i="7"/>
  <c r="CI40" i="7"/>
  <c r="CU40" i="7"/>
  <c r="DG40" i="7"/>
  <c r="DS40" i="7"/>
  <c r="EE40" i="7"/>
  <c r="EQ40" i="7"/>
  <c r="FC40" i="7"/>
  <c r="FO40" i="7"/>
  <c r="GA40" i="7"/>
  <c r="GM40" i="7"/>
  <c r="GY40" i="7"/>
  <c r="HK40" i="7"/>
  <c r="AB40" i="7"/>
  <c r="AN40" i="7"/>
  <c r="AZ40" i="7"/>
  <c r="BL40" i="7"/>
  <c r="BX40" i="7"/>
  <c r="CJ40" i="7"/>
  <c r="CV40" i="7"/>
  <c r="DH40" i="7"/>
  <c r="DT40" i="7"/>
  <c r="EF40" i="7"/>
  <c r="ER40" i="7"/>
  <c r="FD40" i="7"/>
  <c r="FP40" i="7"/>
  <c r="GB40" i="7"/>
  <c r="GN40" i="7"/>
  <c r="GZ40" i="7"/>
  <c r="HL40" i="7"/>
  <c r="AE40" i="7"/>
  <c r="AQ40" i="7"/>
  <c r="BC40" i="7"/>
  <c r="BO40" i="7"/>
  <c r="CA40" i="7"/>
  <c r="CM40" i="7"/>
  <c r="CY40" i="7"/>
  <c r="DK40" i="7"/>
  <c r="DW40" i="7"/>
  <c r="EI40" i="7"/>
  <c r="EU40" i="7"/>
  <c r="FG40" i="7"/>
  <c r="FS40" i="7"/>
  <c r="GE40" i="7"/>
  <c r="GQ40" i="7"/>
  <c r="HC40" i="7"/>
  <c r="HO40" i="7"/>
  <c r="AR40" i="7"/>
  <c r="BM40" i="7"/>
  <c r="CF40" i="7"/>
  <c r="DB40" i="7"/>
  <c r="DV40" i="7"/>
  <c r="EO40" i="7"/>
  <c r="FK40" i="7"/>
  <c r="GF40" i="7"/>
  <c r="HA40" i="7"/>
  <c r="AT40" i="7"/>
  <c r="BN40" i="7"/>
  <c r="CG40" i="7"/>
  <c r="DC40" i="7"/>
  <c r="DX40" i="7"/>
  <c r="ES40" i="7"/>
  <c r="FL40" i="7"/>
  <c r="GH40" i="7"/>
  <c r="HB40" i="7"/>
  <c r="AU40" i="7"/>
  <c r="BP40" i="7"/>
  <c r="CK40" i="7"/>
  <c r="DD40" i="7"/>
  <c r="DZ40" i="7"/>
  <c r="ET40" i="7"/>
  <c r="FM40" i="7"/>
  <c r="GI40" i="7"/>
  <c r="HD40" i="7"/>
  <c r="AC40" i="7"/>
  <c r="AV40" i="7"/>
  <c r="BR40" i="7"/>
  <c r="CL40" i="7"/>
  <c r="DE40" i="7"/>
  <c r="EA40" i="7"/>
  <c r="EV40" i="7"/>
  <c r="FQ40" i="7"/>
  <c r="GJ40" i="7"/>
  <c r="HF40" i="7"/>
  <c r="AD40" i="7"/>
  <c r="AW40" i="7"/>
  <c r="BS40" i="7"/>
  <c r="CN40" i="7"/>
  <c r="DI40" i="7"/>
  <c r="EB40" i="7"/>
  <c r="EX40" i="7"/>
  <c r="FR40" i="7"/>
  <c r="GK40" i="7"/>
  <c r="HG40" i="7"/>
  <c r="AF40" i="7"/>
  <c r="BA40" i="7"/>
  <c r="BT40" i="7"/>
  <c r="CP40" i="7"/>
  <c r="DJ40" i="7"/>
  <c r="EC40" i="7"/>
  <c r="EY40" i="7"/>
  <c r="FT40" i="7"/>
  <c r="GO40" i="7"/>
  <c r="HH40" i="7"/>
  <c r="AH40" i="7"/>
  <c r="BB40" i="7"/>
  <c r="BU40" i="7"/>
  <c r="CQ40" i="7"/>
  <c r="DL40" i="7"/>
  <c r="EG40" i="7"/>
  <c r="EZ40" i="7"/>
  <c r="FV40" i="7"/>
  <c r="GP40" i="7"/>
  <c r="HI40" i="7"/>
  <c r="AI40" i="7"/>
  <c r="BD40" i="7"/>
  <c r="BY40" i="7"/>
  <c r="CR40" i="7"/>
  <c r="DN40" i="7"/>
  <c r="EH40" i="7"/>
  <c r="FA40" i="7"/>
  <c r="FW40" i="7"/>
  <c r="GR40" i="7"/>
  <c r="HM40" i="7"/>
  <c r="AJ40" i="7"/>
  <c r="BF40" i="7"/>
  <c r="BZ40" i="7"/>
  <c r="CS40" i="7"/>
  <c r="DO40" i="7"/>
  <c r="EJ40" i="7"/>
  <c r="FE40" i="7"/>
  <c r="FX40" i="7"/>
  <c r="GT40" i="7"/>
  <c r="HN40" i="7"/>
  <c r="AK40" i="7"/>
  <c r="BG40" i="7"/>
  <c r="CB40" i="7"/>
  <c r="CW40" i="7"/>
  <c r="DP40" i="7"/>
  <c r="EL40" i="7"/>
  <c r="FF40" i="7"/>
  <c r="FY40" i="7"/>
  <c r="GU40" i="7"/>
  <c r="HP40" i="7"/>
  <c r="AO40" i="7"/>
  <c r="BH40" i="7"/>
  <c r="CD40" i="7"/>
  <c r="CX40" i="7"/>
  <c r="DQ40" i="7"/>
  <c r="EM40" i="7"/>
  <c r="FH40" i="7"/>
  <c r="GC40" i="7"/>
  <c r="GV40" i="7"/>
  <c r="AP40" i="7"/>
  <c r="BI40" i="7"/>
  <c r="CE40" i="7"/>
  <c r="CZ40" i="7"/>
  <c r="DU40" i="7"/>
  <c r="EN40" i="7"/>
  <c r="FJ40" i="7"/>
  <c r="GD40" i="7"/>
  <c r="GW40" i="7"/>
  <c r="AD79" i="7"/>
  <c r="AP79" i="7"/>
  <c r="BB79" i="7"/>
  <c r="BN79" i="7"/>
  <c r="BZ79" i="7"/>
  <c r="CL79" i="7"/>
  <c r="CX79" i="7"/>
  <c r="DJ79" i="7"/>
  <c r="DV79" i="7"/>
  <c r="EH79" i="7"/>
  <c r="ET79" i="7"/>
  <c r="FF79" i="7"/>
  <c r="FR79" i="7"/>
  <c r="GD79" i="7"/>
  <c r="GP79" i="7"/>
  <c r="HB79" i="7"/>
  <c r="HN79" i="7"/>
  <c r="AE79" i="7"/>
  <c r="AQ79" i="7"/>
  <c r="BC79" i="7"/>
  <c r="BO79" i="7"/>
  <c r="CA79" i="7"/>
  <c r="CM79" i="7"/>
  <c r="CY79" i="7"/>
  <c r="DK79" i="7"/>
  <c r="DW79" i="7"/>
  <c r="EI79" i="7"/>
  <c r="EU79" i="7"/>
  <c r="FG79" i="7"/>
  <c r="FS79" i="7"/>
  <c r="GE79" i="7"/>
  <c r="GQ79" i="7"/>
  <c r="HC79" i="7"/>
  <c r="HO79" i="7"/>
  <c r="AF79" i="7"/>
  <c r="AR79" i="7"/>
  <c r="BD79" i="7"/>
  <c r="BP79" i="7"/>
  <c r="CB79" i="7"/>
  <c r="CN79" i="7"/>
  <c r="CZ79" i="7"/>
  <c r="DL79" i="7"/>
  <c r="DX79" i="7"/>
  <c r="EJ79" i="7"/>
  <c r="EV79" i="7"/>
  <c r="FH79" i="7"/>
  <c r="FT79" i="7"/>
  <c r="GF79" i="7"/>
  <c r="GR79" i="7"/>
  <c r="HD79" i="7"/>
  <c r="HP79" i="7"/>
  <c r="AG79" i="7"/>
  <c r="AS79" i="7"/>
  <c r="BE79" i="7"/>
  <c r="BQ79" i="7"/>
  <c r="CC79" i="7"/>
  <c r="CO79" i="7"/>
  <c r="DA79" i="7"/>
  <c r="DM79" i="7"/>
  <c r="DY79" i="7"/>
  <c r="EK79" i="7"/>
  <c r="EW79" i="7"/>
  <c r="FI79" i="7"/>
  <c r="FU79" i="7"/>
  <c r="GG79" i="7"/>
  <c r="GS79" i="7"/>
  <c r="HE79" i="7"/>
  <c r="AH79" i="7"/>
  <c r="AT79" i="7"/>
  <c r="BF79" i="7"/>
  <c r="BR79" i="7"/>
  <c r="CD79" i="7"/>
  <c r="CP79" i="7"/>
  <c r="DB79" i="7"/>
  <c r="DN79" i="7"/>
  <c r="DZ79" i="7"/>
  <c r="EL79" i="7"/>
  <c r="EX79" i="7"/>
  <c r="FJ79" i="7"/>
  <c r="FV79" i="7"/>
  <c r="GH79" i="7"/>
  <c r="GT79" i="7"/>
  <c r="HF79" i="7"/>
  <c r="AI79" i="7"/>
  <c r="AU79" i="7"/>
  <c r="BG79" i="7"/>
  <c r="BS79" i="7"/>
  <c r="CE79" i="7"/>
  <c r="CQ79" i="7"/>
  <c r="DC79" i="7"/>
  <c r="DO79" i="7"/>
  <c r="EA79" i="7"/>
  <c r="EM79" i="7"/>
  <c r="EY79" i="7"/>
  <c r="FK79" i="7"/>
  <c r="FW79" i="7"/>
  <c r="GI79" i="7"/>
  <c r="GU79" i="7"/>
  <c r="HG79" i="7"/>
  <c r="AJ79" i="7"/>
  <c r="AV79" i="7"/>
  <c r="BH79" i="7"/>
  <c r="BT79" i="7"/>
  <c r="CF79" i="7"/>
  <c r="CR79" i="7"/>
  <c r="DD79" i="7"/>
  <c r="DP79" i="7"/>
  <c r="EB79" i="7"/>
  <c r="EN79" i="7"/>
  <c r="EZ79" i="7"/>
  <c r="FL79" i="7"/>
  <c r="FX79" i="7"/>
  <c r="GJ79" i="7"/>
  <c r="GV79" i="7"/>
  <c r="HH79" i="7"/>
  <c r="AK79" i="7"/>
  <c r="AW79" i="7"/>
  <c r="BI79" i="7"/>
  <c r="BU79" i="7"/>
  <c r="CG79" i="7"/>
  <c r="CS79" i="7"/>
  <c r="DE79" i="7"/>
  <c r="DQ79" i="7"/>
  <c r="EC79" i="7"/>
  <c r="EO79" i="7"/>
  <c r="FA79" i="7"/>
  <c r="FM79" i="7"/>
  <c r="FY79" i="7"/>
  <c r="GK79" i="7"/>
  <c r="GW79" i="7"/>
  <c r="HI79" i="7"/>
  <c r="Z79" i="7"/>
  <c r="AL79" i="7"/>
  <c r="AX79" i="7"/>
  <c r="BJ79" i="7"/>
  <c r="BV79" i="7"/>
  <c r="CH79" i="7"/>
  <c r="CT79" i="7"/>
  <c r="DF79" i="7"/>
  <c r="DR79" i="7"/>
  <c r="ED79" i="7"/>
  <c r="EP79" i="7"/>
  <c r="FB79" i="7"/>
  <c r="FN79" i="7"/>
  <c r="FZ79" i="7"/>
  <c r="GL79" i="7"/>
  <c r="GX79" i="7"/>
  <c r="HJ79" i="7"/>
  <c r="AA79" i="7"/>
  <c r="AM79" i="7"/>
  <c r="AY79" i="7"/>
  <c r="BK79" i="7"/>
  <c r="BW79" i="7"/>
  <c r="CI79" i="7"/>
  <c r="CU79" i="7"/>
  <c r="DG79" i="7"/>
  <c r="DS79" i="7"/>
  <c r="EE79" i="7"/>
  <c r="EQ79" i="7"/>
  <c r="FC79" i="7"/>
  <c r="FO79" i="7"/>
  <c r="GA79" i="7"/>
  <c r="GM79" i="7"/>
  <c r="GY79" i="7"/>
  <c r="HK79" i="7"/>
  <c r="AB79" i="7"/>
  <c r="AN79" i="7"/>
  <c r="AZ79" i="7"/>
  <c r="BL79" i="7"/>
  <c r="BX79" i="7"/>
  <c r="CJ79" i="7"/>
  <c r="CV79" i="7"/>
  <c r="DH79" i="7"/>
  <c r="DT79" i="7"/>
  <c r="EF79" i="7"/>
  <c r="ER79" i="7"/>
  <c r="FD79" i="7"/>
  <c r="FP79" i="7"/>
  <c r="GB79" i="7"/>
  <c r="GN79" i="7"/>
  <c r="GZ79" i="7"/>
  <c r="HL79" i="7"/>
  <c r="ES79" i="7"/>
  <c r="FE79" i="7"/>
  <c r="AC79" i="7"/>
  <c r="FQ79" i="7"/>
  <c r="AO79" i="7"/>
  <c r="GC79" i="7"/>
  <c r="BA79" i="7"/>
  <c r="GO79" i="7"/>
  <c r="BM79" i="7"/>
  <c r="HA79" i="7"/>
  <c r="BY79" i="7"/>
  <c r="HM79" i="7"/>
  <c r="CK79" i="7"/>
  <c r="CW79" i="7"/>
  <c r="DI79" i="7"/>
  <c r="DU79" i="7"/>
  <c r="EG79" i="7"/>
  <c r="AH45" i="7"/>
  <c r="AT45" i="7"/>
  <c r="BF45" i="7"/>
  <c r="BR45" i="7"/>
  <c r="CD45" i="7"/>
  <c r="CP45" i="7"/>
  <c r="DB45" i="7"/>
  <c r="DN45" i="7"/>
  <c r="DZ45" i="7"/>
  <c r="EL45" i="7"/>
  <c r="EX45" i="7"/>
  <c r="FJ45" i="7"/>
  <c r="AA45" i="7"/>
  <c r="AM45" i="7"/>
  <c r="AY45" i="7"/>
  <c r="BK45" i="7"/>
  <c r="BW45" i="7"/>
  <c r="CI45" i="7"/>
  <c r="CU45" i="7"/>
  <c r="DG45" i="7"/>
  <c r="DS45" i="7"/>
  <c r="EE45" i="7"/>
  <c r="EQ45" i="7"/>
  <c r="FC45" i="7"/>
  <c r="FO45" i="7"/>
  <c r="AB45" i="7"/>
  <c r="AN45" i="7"/>
  <c r="AZ45" i="7"/>
  <c r="BL45" i="7"/>
  <c r="BX45" i="7"/>
  <c r="CJ45" i="7"/>
  <c r="CV45" i="7"/>
  <c r="DH45" i="7"/>
  <c r="DT45" i="7"/>
  <c r="EF45" i="7"/>
  <c r="ER45" i="7"/>
  <c r="FD45" i="7"/>
  <c r="FP45" i="7"/>
  <c r="AF45" i="7"/>
  <c r="AR45" i="7"/>
  <c r="BD45" i="7"/>
  <c r="BP45" i="7"/>
  <c r="CB45" i="7"/>
  <c r="CN45" i="7"/>
  <c r="CZ45" i="7"/>
  <c r="DL45" i="7"/>
  <c r="DX45" i="7"/>
  <c r="EJ45" i="7"/>
  <c r="EV45" i="7"/>
  <c r="FH45" i="7"/>
  <c r="FT45" i="7"/>
  <c r="AP45" i="7"/>
  <c r="BH45" i="7"/>
  <c r="BZ45" i="7"/>
  <c r="CR45" i="7"/>
  <c r="DJ45" i="7"/>
  <c r="EB45" i="7"/>
  <c r="ET45" i="7"/>
  <c r="FL45" i="7"/>
  <c r="GA45" i="7"/>
  <c r="GM45" i="7"/>
  <c r="GY45" i="7"/>
  <c r="HK45" i="7"/>
  <c r="AQ45" i="7"/>
  <c r="BI45" i="7"/>
  <c r="CA45" i="7"/>
  <c r="CS45" i="7"/>
  <c r="DK45" i="7"/>
  <c r="EC45" i="7"/>
  <c r="EU45" i="7"/>
  <c r="FM45" i="7"/>
  <c r="GB45" i="7"/>
  <c r="GN45" i="7"/>
  <c r="GZ45" i="7"/>
  <c r="HL45" i="7"/>
  <c r="AE45" i="7"/>
  <c r="AW45" i="7"/>
  <c r="BO45" i="7"/>
  <c r="CG45" i="7"/>
  <c r="CY45" i="7"/>
  <c r="DQ45" i="7"/>
  <c r="EI45" i="7"/>
  <c r="FA45" i="7"/>
  <c r="FS45" i="7"/>
  <c r="GF45" i="7"/>
  <c r="GR45" i="7"/>
  <c r="HD45" i="7"/>
  <c r="HP45" i="7"/>
  <c r="AG45" i="7"/>
  <c r="AX45" i="7"/>
  <c r="BQ45" i="7"/>
  <c r="CH45" i="7"/>
  <c r="DA45" i="7"/>
  <c r="DR45" i="7"/>
  <c r="EK45" i="7"/>
  <c r="FB45" i="7"/>
  <c r="FU45" i="7"/>
  <c r="GG45" i="7"/>
  <c r="GS45" i="7"/>
  <c r="HE45" i="7"/>
  <c r="AI45" i="7"/>
  <c r="BA45" i="7"/>
  <c r="BS45" i="7"/>
  <c r="CK45" i="7"/>
  <c r="DC45" i="7"/>
  <c r="DU45" i="7"/>
  <c r="EM45" i="7"/>
  <c r="FE45" i="7"/>
  <c r="FV45" i="7"/>
  <c r="GH45" i="7"/>
  <c r="GT45" i="7"/>
  <c r="HF45" i="7"/>
  <c r="AK45" i="7"/>
  <c r="BC45" i="7"/>
  <c r="BU45" i="7"/>
  <c r="CM45" i="7"/>
  <c r="DE45" i="7"/>
  <c r="DW45" i="7"/>
  <c r="EO45" i="7"/>
  <c r="FG45" i="7"/>
  <c r="FX45" i="7"/>
  <c r="GJ45" i="7"/>
  <c r="GV45" i="7"/>
  <c r="HH45" i="7"/>
  <c r="AL45" i="7"/>
  <c r="BE45" i="7"/>
  <c r="BV45" i="7"/>
  <c r="CO45" i="7"/>
  <c r="DF45" i="7"/>
  <c r="DY45" i="7"/>
  <c r="EP45" i="7"/>
  <c r="FI45" i="7"/>
  <c r="FY45" i="7"/>
  <c r="GK45" i="7"/>
  <c r="GW45" i="7"/>
  <c r="HI45" i="7"/>
  <c r="BB45" i="7"/>
  <c r="CT45" i="7"/>
  <c r="EH45" i="7"/>
  <c r="FZ45" i="7"/>
  <c r="HB45" i="7"/>
  <c r="BG45" i="7"/>
  <c r="CW45" i="7"/>
  <c r="EN45" i="7"/>
  <c r="GC45" i="7"/>
  <c r="HC45" i="7"/>
  <c r="BJ45" i="7"/>
  <c r="CX45" i="7"/>
  <c r="ES45" i="7"/>
  <c r="GD45" i="7"/>
  <c r="HG45" i="7"/>
  <c r="BM45" i="7"/>
  <c r="DD45" i="7"/>
  <c r="EW45" i="7"/>
  <c r="GE45" i="7"/>
  <c r="HJ45" i="7"/>
  <c r="Z45" i="7"/>
  <c r="BN45" i="7"/>
  <c r="DI45" i="7"/>
  <c r="EY45" i="7"/>
  <c r="GI45" i="7"/>
  <c r="HM45" i="7"/>
  <c r="AC45" i="7"/>
  <c r="BT45" i="7"/>
  <c r="DM45" i="7"/>
  <c r="EZ45" i="7"/>
  <c r="GL45" i="7"/>
  <c r="HN45" i="7"/>
  <c r="AD45" i="7"/>
  <c r="BY45" i="7"/>
  <c r="DO45" i="7"/>
  <c r="FF45" i="7"/>
  <c r="GO45" i="7"/>
  <c r="HO45" i="7"/>
  <c r="AJ45" i="7"/>
  <c r="CC45" i="7"/>
  <c r="DP45" i="7"/>
  <c r="FK45" i="7"/>
  <c r="GP45" i="7"/>
  <c r="AO45" i="7"/>
  <c r="CE45" i="7"/>
  <c r="DV45" i="7"/>
  <c r="FN45" i="7"/>
  <c r="GQ45" i="7"/>
  <c r="AS45" i="7"/>
  <c r="CF45" i="7"/>
  <c r="EA45" i="7"/>
  <c r="FQ45" i="7"/>
  <c r="GU45" i="7"/>
  <c r="AU45" i="7"/>
  <c r="CL45" i="7"/>
  <c r="ED45" i="7"/>
  <c r="FR45" i="7"/>
  <c r="GX45" i="7"/>
  <c r="CQ45" i="7"/>
  <c r="EG45" i="7"/>
  <c r="FW45" i="7"/>
  <c r="HA45" i="7"/>
  <c r="AV45" i="7"/>
  <c r="AE32" i="7"/>
  <c r="AQ32" i="7"/>
  <c r="BC32" i="7"/>
  <c r="BO32" i="7"/>
  <c r="CA32" i="7"/>
  <c r="CM32" i="7"/>
  <c r="CY32" i="7"/>
  <c r="DK32" i="7"/>
  <c r="DW32" i="7"/>
  <c r="EI32" i="7"/>
  <c r="EU32" i="7"/>
  <c r="FG32" i="7"/>
  <c r="FS32" i="7"/>
  <c r="GE32" i="7"/>
  <c r="GQ32" i="7"/>
  <c r="HC32" i="7"/>
  <c r="HO32" i="7"/>
  <c r="AF32" i="7"/>
  <c r="AR32" i="7"/>
  <c r="BD32" i="7"/>
  <c r="BP32" i="7"/>
  <c r="CB32" i="7"/>
  <c r="CN32" i="7"/>
  <c r="CZ32" i="7"/>
  <c r="DL32" i="7"/>
  <c r="DX32" i="7"/>
  <c r="EJ32" i="7"/>
  <c r="EV32" i="7"/>
  <c r="FH32" i="7"/>
  <c r="FT32" i="7"/>
  <c r="GF32" i="7"/>
  <c r="GR32" i="7"/>
  <c r="HD32" i="7"/>
  <c r="HP32" i="7"/>
  <c r="AJ32" i="7"/>
  <c r="AV32" i="7"/>
  <c r="BH32" i="7"/>
  <c r="BT32" i="7"/>
  <c r="CF32" i="7"/>
  <c r="CR32" i="7"/>
  <c r="DD32" i="7"/>
  <c r="DP32" i="7"/>
  <c r="EB32" i="7"/>
  <c r="EN32" i="7"/>
  <c r="EZ32" i="7"/>
  <c r="FL32" i="7"/>
  <c r="FX32" i="7"/>
  <c r="GJ32" i="7"/>
  <c r="GV32" i="7"/>
  <c r="HH32" i="7"/>
  <c r="AK32" i="7"/>
  <c r="AW32" i="7"/>
  <c r="BI32" i="7"/>
  <c r="BU32" i="7"/>
  <c r="CG32" i="7"/>
  <c r="CS32" i="7"/>
  <c r="DE32" i="7"/>
  <c r="DQ32" i="7"/>
  <c r="EC32" i="7"/>
  <c r="EO32" i="7"/>
  <c r="FA32" i="7"/>
  <c r="FM32" i="7"/>
  <c r="FY32" i="7"/>
  <c r="GK32" i="7"/>
  <c r="GW32" i="7"/>
  <c r="HI32" i="7"/>
  <c r="Z32" i="7"/>
  <c r="AL32" i="7"/>
  <c r="AX32" i="7"/>
  <c r="BJ32" i="7"/>
  <c r="BV32" i="7"/>
  <c r="CH32" i="7"/>
  <c r="CT32" i="7"/>
  <c r="DF32" i="7"/>
  <c r="DR32" i="7"/>
  <c r="ED32" i="7"/>
  <c r="EP32" i="7"/>
  <c r="FB32" i="7"/>
  <c r="FN32" i="7"/>
  <c r="FZ32" i="7"/>
  <c r="GL32" i="7"/>
  <c r="GX32" i="7"/>
  <c r="HJ32" i="7"/>
  <c r="AB32" i="7"/>
  <c r="AN32" i="7"/>
  <c r="AZ32" i="7"/>
  <c r="BL32" i="7"/>
  <c r="BX32" i="7"/>
  <c r="CJ32" i="7"/>
  <c r="CV32" i="7"/>
  <c r="DH32" i="7"/>
  <c r="DT32" i="7"/>
  <c r="EF32" i="7"/>
  <c r="ER32" i="7"/>
  <c r="FD32" i="7"/>
  <c r="FP32" i="7"/>
  <c r="GB32" i="7"/>
  <c r="GN32" i="7"/>
  <c r="GZ32" i="7"/>
  <c r="HL32" i="7"/>
  <c r="AC32" i="7"/>
  <c r="AO32" i="7"/>
  <c r="BA32" i="7"/>
  <c r="BM32" i="7"/>
  <c r="BY32" i="7"/>
  <c r="CK32" i="7"/>
  <c r="CW32" i="7"/>
  <c r="DI32" i="7"/>
  <c r="DU32" i="7"/>
  <c r="EG32" i="7"/>
  <c r="ES32" i="7"/>
  <c r="FE32" i="7"/>
  <c r="FQ32" i="7"/>
  <c r="GC32" i="7"/>
  <c r="GO32" i="7"/>
  <c r="HA32" i="7"/>
  <c r="HM32" i="7"/>
  <c r="AM32" i="7"/>
  <c r="BQ32" i="7"/>
  <c r="CQ32" i="7"/>
  <c r="DV32" i="7"/>
  <c r="EX32" i="7"/>
  <c r="GA32" i="7"/>
  <c r="HE32" i="7"/>
  <c r="AT32" i="7"/>
  <c r="BW32" i="7"/>
  <c r="DA32" i="7"/>
  <c r="EA32" i="7"/>
  <c r="FF32" i="7"/>
  <c r="GH32" i="7"/>
  <c r="HK32" i="7"/>
  <c r="AY32" i="7"/>
  <c r="CC32" i="7"/>
  <c r="DC32" i="7"/>
  <c r="EH32" i="7"/>
  <c r="FJ32" i="7"/>
  <c r="GM32" i="7"/>
  <c r="BB32" i="7"/>
  <c r="CD32" i="7"/>
  <c r="DG32" i="7"/>
  <c r="EK32" i="7"/>
  <c r="FK32" i="7"/>
  <c r="GP32" i="7"/>
  <c r="AA32" i="7"/>
  <c r="BE32" i="7"/>
  <c r="CE32" i="7"/>
  <c r="DJ32" i="7"/>
  <c r="EL32" i="7"/>
  <c r="FO32" i="7"/>
  <c r="GS32" i="7"/>
  <c r="AH32" i="7"/>
  <c r="CI32" i="7"/>
  <c r="DZ32" i="7"/>
  <c r="FW32" i="7"/>
  <c r="AI32" i="7"/>
  <c r="CL32" i="7"/>
  <c r="EE32" i="7"/>
  <c r="GD32" i="7"/>
  <c r="BF32" i="7"/>
  <c r="CX32" i="7"/>
  <c r="EW32" i="7"/>
  <c r="GU32" i="7"/>
  <c r="BG32" i="7"/>
  <c r="DB32" i="7"/>
  <c r="EY32" i="7"/>
  <c r="GY32" i="7"/>
  <c r="BK32" i="7"/>
  <c r="DM32" i="7"/>
  <c r="FC32" i="7"/>
  <c r="HB32" i="7"/>
  <c r="BN32" i="7"/>
  <c r="DN32" i="7"/>
  <c r="FI32" i="7"/>
  <c r="HF32" i="7"/>
  <c r="AD32" i="7"/>
  <c r="BS32" i="7"/>
  <c r="DS32" i="7"/>
  <c r="FU32" i="7"/>
  <c r="HN32" i="7"/>
  <c r="AG32" i="7"/>
  <c r="EQ32" i="7"/>
  <c r="AP32" i="7"/>
  <c r="ET32" i="7"/>
  <c r="AS32" i="7"/>
  <c r="FR32" i="7"/>
  <c r="AU32" i="7"/>
  <c r="FV32" i="7"/>
  <c r="BR32" i="7"/>
  <c r="GG32" i="7"/>
  <c r="BZ32" i="7"/>
  <c r="GI32" i="7"/>
  <c r="CO32" i="7"/>
  <c r="GT32" i="7"/>
  <c r="CP32" i="7"/>
  <c r="HG32" i="7"/>
  <c r="CU32" i="7"/>
  <c r="DO32" i="7"/>
  <c r="DY32" i="7"/>
  <c r="EM32" i="7"/>
  <c r="Z95" i="7"/>
  <c r="AL95" i="7"/>
  <c r="AX95" i="7"/>
  <c r="BJ95" i="7"/>
  <c r="AA95" i="7"/>
  <c r="AM95" i="7"/>
  <c r="AY95" i="7"/>
  <c r="BK95" i="7"/>
  <c r="AB95" i="7"/>
  <c r="AN95" i="7"/>
  <c r="AZ95" i="7"/>
  <c r="BL95" i="7"/>
  <c r="AD95" i="7"/>
  <c r="AP95" i="7"/>
  <c r="BB95" i="7"/>
  <c r="BN95" i="7"/>
  <c r="AF95" i="7"/>
  <c r="AR95" i="7"/>
  <c r="BD95" i="7"/>
  <c r="BP95" i="7"/>
  <c r="AG95" i="7"/>
  <c r="AS95" i="7"/>
  <c r="BE95" i="7"/>
  <c r="BQ95" i="7"/>
  <c r="AH95" i="7"/>
  <c r="AT95" i="7"/>
  <c r="BF95" i="7"/>
  <c r="BR95" i="7"/>
  <c r="AI95" i="7"/>
  <c r="AU95" i="7"/>
  <c r="BG95" i="7"/>
  <c r="BS95" i="7"/>
  <c r="AJ95" i="7"/>
  <c r="AV95" i="7"/>
  <c r="BH95" i="7"/>
  <c r="BT95" i="7"/>
  <c r="BI95" i="7"/>
  <c r="CD95" i="7"/>
  <c r="CP95" i="7"/>
  <c r="DB95" i="7"/>
  <c r="DN95" i="7"/>
  <c r="DZ95" i="7"/>
  <c r="EL95" i="7"/>
  <c r="EX95" i="7"/>
  <c r="FJ95" i="7"/>
  <c r="FV95" i="7"/>
  <c r="GH95" i="7"/>
  <c r="GT95" i="7"/>
  <c r="HF95" i="7"/>
  <c r="BM95" i="7"/>
  <c r="CE95" i="7"/>
  <c r="CQ95" i="7"/>
  <c r="DC95" i="7"/>
  <c r="DO95" i="7"/>
  <c r="EA95" i="7"/>
  <c r="EM95" i="7"/>
  <c r="EY95" i="7"/>
  <c r="FK95" i="7"/>
  <c r="FW95" i="7"/>
  <c r="GI95" i="7"/>
  <c r="GU95" i="7"/>
  <c r="HG95" i="7"/>
  <c r="BO95" i="7"/>
  <c r="CF95" i="7"/>
  <c r="CR95" i="7"/>
  <c r="DD95" i="7"/>
  <c r="DP95" i="7"/>
  <c r="EB95" i="7"/>
  <c r="EN95" i="7"/>
  <c r="EZ95" i="7"/>
  <c r="FL95" i="7"/>
  <c r="FX95" i="7"/>
  <c r="GJ95" i="7"/>
  <c r="GV95" i="7"/>
  <c r="HH95" i="7"/>
  <c r="BU95" i="7"/>
  <c r="CG95" i="7"/>
  <c r="CS95" i="7"/>
  <c r="DE95" i="7"/>
  <c r="DQ95" i="7"/>
  <c r="EC95" i="7"/>
  <c r="EO95" i="7"/>
  <c r="FA95" i="7"/>
  <c r="FM95" i="7"/>
  <c r="FY95" i="7"/>
  <c r="GK95" i="7"/>
  <c r="GW95" i="7"/>
  <c r="HI95" i="7"/>
  <c r="AC95" i="7"/>
  <c r="BV95" i="7"/>
  <c r="CH95" i="7"/>
  <c r="CT95" i="7"/>
  <c r="DF95" i="7"/>
  <c r="DR95" i="7"/>
  <c r="ED95" i="7"/>
  <c r="EP95" i="7"/>
  <c r="FB95" i="7"/>
  <c r="FN95" i="7"/>
  <c r="FZ95" i="7"/>
  <c r="GL95" i="7"/>
  <c r="GX95" i="7"/>
  <c r="HJ95" i="7"/>
  <c r="AE95" i="7"/>
  <c r="BW95" i="7"/>
  <c r="CI95" i="7"/>
  <c r="CU95" i="7"/>
  <c r="DG95" i="7"/>
  <c r="DS95" i="7"/>
  <c r="EE95" i="7"/>
  <c r="EQ95" i="7"/>
  <c r="FC95" i="7"/>
  <c r="FO95" i="7"/>
  <c r="GA95" i="7"/>
  <c r="GM95" i="7"/>
  <c r="GY95" i="7"/>
  <c r="HK95" i="7"/>
  <c r="AK95" i="7"/>
  <c r="BX95" i="7"/>
  <c r="CJ95" i="7"/>
  <c r="CV95" i="7"/>
  <c r="DH95" i="7"/>
  <c r="DT95" i="7"/>
  <c r="EF95" i="7"/>
  <c r="ER95" i="7"/>
  <c r="FD95" i="7"/>
  <c r="FP95" i="7"/>
  <c r="GB95" i="7"/>
  <c r="GN95" i="7"/>
  <c r="GZ95" i="7"/>
  <c r="HL95" i="7"/>
  <c r="AO95" i="7"/>
  <c r="BY95" i="7"/>
  <c r="CK95" i="7"/>
  <c r="CW95" i="7"/>
  <c r="DI95" i="7"/>
  <c r="DU95" i="7"/>
  <c r="EG95" i="7"/>
  <c r="ES95" i="7"/>
  <c r="FE95" i="7"/>
  <c r="FQ95" i="7"/>
  <c r="GC95" i="7"/>
  <c r="GO95" i="7"/>
  <c r="HA95" i="7"/>
  <c r="HM95" i="7"/>
  <c r="AQ95" i="7"/>
  <c r="BZ95" i="7"/>
  <c r="CL95" i="7"/>
  <c r="CX95" i="7"/>
  <c r="DJ95" i="7"/>
  <c r="DV95" i="7"/>
  <c r="EH95" i="7"/>
  <c r="ET95" i="7"/>
  <c r="FF95" i="7"/>
  <c r="FR95" i="7"/>
  <c r="GD95" i="7"/>
  <c r="GP95" i="7"/>
  <c r="HB95" i="7"/>
  <c r="HN95" i="7"/>
  <c r="AW95" i="7"/>
  <c r="CA95" i="7"/>
  <c r="CM95" i="7"/>
  <c r="CY95" i="7"/>
  <c r="DK95" i="7"/>
  <c r="DW95" i="7"/>
  <c r="EI95" i="7"/>
  <c r="EU95" i="7"/>
  <c r="FG95" i="7"/>
  <c r="FS95" i="7"/>
  <c r="GE95" i="7"/>
  <c r="GQ95" i="7"/>
  <c r="HC95" i="7"/>
  <c r="HO95" i="7"/>
  <c r="BA95" i="7"/>
  <c r="CB95" i="7"/>
  <c r="CN95" i="7"/>
  <c r="CZ95" i="7"/>
  <c r="DL95" i="7"/>
  <c r="DX95" i="7"/>
  <c r="EJ95" i="7"/>
  <c r="EV95" i="7"/>
  <c r="FH95" i="7"/>
  <c r="FT95" i="7"/>
  <c r="GF95" i="7"/>
  <c r="GR95" i="7"/>
  <c r="HD95" i="7"/>
  <c r="HP95" i="7"/>
  <c r="CO95" i="7"/>
  <c r="DA95" i="7"/>
  <c r="DM95" i="7"/>
  <c r="DY95" i="7"/>
  <c r="EK95" i="7"/>
  <c r="EW95" i="7"/>
  <c r="FI95" i="7"/>
  <c r="FU95" i="7"/>
  <c r="GG95" i="7"/>
  <c r="CC95" i="7"/>
  <c r="GS95" i="7"/>
  <c r="BC95" i="7"/>
  <c r="HE95" i="7"/>
  <c r="AK65" i="7"/>
  <c r="AW65" i="7"/>
  <c r="BI65" i="7"/>
  <c r="BU65" i="7"/>
  <c r="CG65" i="7"/>
  <c r="CS65" i="7"/>
  <c r="DE65" i="7"/>
  <c r="DQ65" i="7"/>
  <c r="EC65" i="7"/>
  <c r="EO65" i="7"/>
  <c r="FA65" i="7"/>
  <c r="FM65" i="7"/>
  <c r="FY65" i="7"/>
  <c r="GK65" i="7"/>
  <c r="GW65" i="7"/>
  <c r="HI65" i="7"/>
  <c r="Z65" i="7"/>
  <c r="AL65" i="7"/>
  <c r="AX65" i="7"/>
  <c r="BJ65" i="7"/>
  <c r="BV65" i="7"/>
  <c r="CH65" i="7"/>
  <c r="CT65" i="7"/>
  <c r="DF65" i="7"/>
  <c r="DR65" i="7"/>
  <c r="ED65" i="7"/>
  <c r="EP65" i="7"/>
  <c r="FB65" i="7"/>
  <c r="FN65" i="7"/>
  <c r="FZ65" i="7"/>
  <c r="GL65" i="7"/>
  <c r="GX65" i="7"/>
  <c r="HJ65" i="7"/>
  <c r="AA65" i="7"/>
  <c r="AM65" i="7"/>
  <c r="AY65" i="7"/>
  <c r="BK65" i="7"/>
  <c r="BW65" i="7"/>
  <c r="CI65" i="7"/>
  <c r="CU65" i="7"/>
  <c r="DG65" i="7"/>
  <c r="DS65" i="7"/>
  <c r="EE65" i="7"/>
  <c r="EQ65" i="7"/>
  <c r="FC65" i="7"/>
  <c r="FO65" i="7"/>
  <c r="GA65" i="7"/>
  <c r="GM65" i="7"/>
  <c r="GY65" i="7"/>
  <c r="HK65" i="7"/>
  <c r="AB65" i="7"/>
  <c r="AN65" i="7"/>
  <c r="AZ65" i="7"/>
  <c r="BL65" i="7"/>
  <c r="BX65" i="7"/>
  <c r="CJ65" i="7"/>
  <c r="CV65" i="7"/>
  <c r="DH65" i="7"/>
  <c r="DT65" i="7"/>
  <c r="EF65" i="7"/>
  <c r="AC65" i="7"/>
  <c r="AO65" i="7"/>
  <c r="BA65" i="7"/>
  <c r="BM65" i="7"/>
  <c r="BY65" i="7"/>
  <c r="CK65" i="7"/>
  <c r="CW65" i="7"/>
  <c r="DI65" i="7"/>
  <c r="DU65" i="7"/>
  <c r="EG65" i="7"/>
  <c r="ES65" i="7"/>
  <c r="FE65" i="7"/>
  <c r="FQ65" i="7"/>
  <c r="GC65" i="7"/>
  <c r="GO65" i="7"/>
  <c r="HA65" i="7"/>
  <c r="HM65" i="7"/>
  <c r="AD65" i="7"/>
  <c r="AP65" i="7"/>
  <c r="BB65" i="7"/>
  <c r="BN65" i="7"/>
  <c r="BZ65" i="7"/>
  <c r="CL65" i="7"/>
  <c r="CX65" i="7"/>
  <c r="DJ65" i="7"/>
  <c r="DV65" i="7"/>
  <c r="EH65" i="7"/>
  <c r="ET65" i="7"/>
  <c r="AE65" i="7"/>
  <c r="AQ65" i="7"/>
  <c r="BC65" i="7"/>
  <c r="BO65" i="7"/>
  <c r="CA65" i="7"/>
  <c r="CM65" i="7"/>
  <c r="CY65" i="7"/>
  <c r="DK65" i="7"/>
  <c r="DW65" i="7"/>
  <c r="EI65" i="7"/>
  <c r="EU65" i="7"/>
  <c r="FG65" i="7"/>
  <c r="FS65" i="7"/>
  <c r="GE65" i="7"/>
  <c r="GQ65" i="7"/>
  <c r="HC65" i="7"/>
  <c r="HO65" i="7"/>
  <c r="AF65" i="7"/>
  <c r="AR65" i="7"/>
  <c r="BD65" i="7"/>
  <c r="BP65" i="7"/>
  <c r="CB65" i="7"/>
  <c r="CN65" i="7"/>
  <c r="CZ65" i="7"/>
  <c r="DL65" i="7"/>
  <c r="DX65" i="7"/>
  <c r="EJ65" i="7"/>
  <c r="EV65" i="7"/>
  <c r="FH65" i="7"/>
  <c r="FT65" i="7"/>
  <c r="GF65" i="7"/>
  <c r="GR65" i="7"/>
  <c r="HD65" i="7"/>
  <c r="HP65" i="7"/>
  <c r="AG65" i="7"/>
  <c r="AS65" i="7"/>
  <c r="BE65" i="7"/>
  <c r="BQ65" i="7"/>
  <c r="CC65" i="7"/>
  <c r="CO65" i="7"/>
  <c r="DA65" i="7"/>
  <c r="DM65" i="7"/>
  <c r="DY65" i="7"/>
  <c r="EK65" i="7"/>
  <c r="EW65" i="7"/>
  <c r="FI65" i="7"/>
  <c r="FU65" i="7"/>
  <c r="GG65" i="7"/>
  <c r="GS65" i="7"/>
  <c r="HE65" i="7"/>
  <c r="AH65" i="7"/>
  <c r="AT65" i="7"/>
  <c r="BF65" i="7"/>
  <c r="BR65" i="7"/>
  <c r="CD65" i="7"/>
  <c r="CP65" i="7"/>
  <c r="DB65" i="7"/>
  <c r="DN65" i="7"/>
  <c r="DZ65" i="7"/>
  <c r="EL65" i="7"/>
  <c r="EX65" i="7"/>
  <c r="FJ65" i="7"/>
  <c r="FV65" i="7"/>
  <c r="GH65" i="7"/>
  <c r="GT65" i="7"/>
  <c r="HF65" i="7"/>
  <c r="AI65" i="7"/>
  <c r="AU65" i="7"/>
  <c r="BG65" i="7"/>
  <c r="BS65" i="7"/>
  <c r="CE65" i="7"/>
  <c r="CQ65" i="7"/>
  <c r="DC65" i="7"/>
  <c r="DO65" i="7"/>
  <c r="EA65" i="7"/>
  <c r="EM65" i="7"/>
  <c r="EY65" i="7"/>
  <c r="FK65" i="7"/>
  <c r="FW65" i="7"/>
  <c r="GI65" i="7"/>
  <c r="GU65" i="7"/>
  <c r="HG65" i="7"/>
  <c r="AV65" i="7"/>
  <c r="FF65" i="7"/>
  <c r="HB65" i="7"/>
  <c r="BH65" i="7"/>
  <c r="FL65" i="7"/>
  <c r="HH65" i="7"/>
  <c r="BT65" i="7"/>
  <c r="FP65" i="7"/>
  <c r="HL65" i="7"/>
  <c r="CF65" i="7"/>
  <c r="FR65" i="7"/>
  <c r="HN65" i="7"/>
  <c r="CR65" i="7"/>
  <c r="FX65" i="7"/>
  <c r="DD65" i="7"/>
  <c r="GB65" i="7"/>
  <c r="DP65" i="7"/>
  <c r="GD65" i="7"/>
  <c r="EB65" i="7"/>
  <c r="GJ65" i="7"/>
  <c r="EN65" i="7"/>
  <c r="GN65" i="7"/>
  <c r="ER65" i="7"/>
  <c r="GP65" i="7"/>
  <c r="EZ65" i="7"/>
  <c r="GV65" i="7"/>
  <c r="AJ65" i="7"/>
  <c r="FD65" i="7"/>
  <c r="GZ65" i="7"/>
  <c r="Y65" i="7"/>
  <c r="AA19" i="7"/>
  <c r="AM19" i="7"/>
  <c r="AY19" i="7"/>
  <c r="BK19" i="7"/>
  <c r="BW19" i="7"/>
  <c r="CI19" i="7"/>
  <c r="CU19" i="7"/>
  <c r="DG19" i="7"/>
  <c r="DS19" i="7"/>
  <c r="EE19" i="7"/>
  <c r="EQ19" i="7"/>
  <c r="FC19" i="7"/>
  <c r="FO19" i="7"/>
  <c r="GA19" i="7"/>
  <c r="GM19" i="7"/>
  <c r="GY19" i="7"/>
  <c r="HK19" i="7"/>
  <c r="AB19" i="7"/>
  <c r="AN19" i="7"/>
  <c r="AZ19" i="7"/>
  <c r="BL19" i="7"/>
  <c r="BX19" i="7"/>
  <c r="CJ19" i="7"/>
  <c r="CV19" i="7"/>
  <c r="DH19" i="7"/>
  <c r="DT19" i="7"/>
  <c r="EF19" i="7"/>
  <c r="ER19" i="7"/>
  <c r="FD19" i="7"/>
  <c r="FP19" i="7"/>
  <c r="GB19" i="7"/>
  <c r="GN19" i="7"/>
  <c r="GZ19" i="7"/>
  <c r="HL19" i="7"/>
  <c r="AF19" i="7"/>
  <c r="AR19" i="7"/>
  <c r="BD19" i="7"/>
  <c r="BP19" i="7"/>
  <c r="CB19" i="7"/>
  <c r="CN19" i="7"/>
  <c r="CZ19" i="7"/>
  <c r="DL19" i="7"/>
  <c r="DX19" i="7"/>
  <c r="EJ19" i="7"/>
  <c r="EV19" i="7"/>
  <c r="FH19" i="7"/>
  <c r="FT19" i="7"/>
  <c r="GF19" i="7"/>
  <c r="GR19" i="7"/>
  <c r="HD19" i="7"/>
  <c r="HP19" i="7"/>
  <c r="AH19" i="7"/>
  <c r="AT19" i="7"/>
  <c r="BF19" i="7"/>
  <c r="BR19" i="7"/>
  <c r="CD19" i="7"/>
  <c r="CP19" i="7"/>
  <c r="DB19" i="7"/>
  <c r="DN19" i="7"/>
  <c r="DZ19" i="7"/>
  <c r="EL19" i="7"/>
  <c r="EX19" i="7"/>
  <c r="FJ19" i="7"/>
  <c r="FV19" i="7"/>
  <c r="GH19" i="7"/>
  <c r="GT19" i="7"/>
  <c r="HF19" i="7"/>
  <c r="AI19" i="7"/>
  <c r="AU19" i="7"/>
  <c r="BG19" i="7"/>
  <c r="BS19" i="7"/>
  <c r="CE19" i="7"/>
  <c r="CQ19" i="7"/>
  <c r="DC19" i="7"/>
  <c r="DO19" i="7"/>
  <c r="EA19" i="7"/>
  <c r="EM19" i="7"/>
  <c r="EY19" i="7"/>
  <c r="FK19" i="7"/>
  <c r="FW19" i="7"/>
  <c r="GI19" i="7"/>
  <c r="GU19" i="7"/>
  <c r="HG19" i="7"/>
  <c r="AJ19" i="7"/>
  <c r="AV19" i="7"/>
  <c r="BH19" i="7"/>
  <c r="BT19" i="7"/>
  <c r="CF19" i="7"/>
  <c r="CR19" i="7"/>
  <c r="DD19" i="7"/>
  <c r="DP19" i="7"/>
  <c r="EB19" i="7"/>
  <c r="EN19" i="7"/>
  <c r="EZ19" i="7"/>
  <c r="FL19" i="7"/>
  <c r="FX19" i="7"/>
  <c r="GJ19" i="7"/>
  <c r="GV19" i="7"/>
  <c r="HH19" i="7"/>
  <c r="AK19" i="7"/>
  <c r="AW19" i="7"/>
  <c r="BI19" i="7"/>
  <c r="BU19" i="7"/>
  <c r="CG19" i="7"/>
  <c r="CS19" i="7"/>
  <c r="DE19" i="7"/>
  <c r="DQ19" i="7"/>
  <c r="EC19" i="7"/>
  <c r="EO19" i="7"/>
  <c r="FA19" i="7"/>
  <c r="FM19" i="7"/>
  <c r="FY19" i="7"/>
  <c r="GK19" i="7"/>
  <c r="GW19" i="7"/>
  <c r="HI19" i="7"/>
  <c r="AO19" i="7"/>
  <c r="BO19" i="7"/>
  <c r="CT19" i="7"/>
  <c r="DV19" i="7"/>
  <c r="EW19" i="7"/>
  <c r="GC19" i="7"/>
  <c r="HC19" i="7"/>
  <c r="Z19" i="7"/>
  <c r="BB19" i="7"/>
  <c r="CC19" i="7"/>
  <c r="DI19" i="7"/>
  <c r="EI19" i="7"/>
  <c r="FN19" i="7"/>
  <c r="GP19" i="7"/>
  <c r="AC19" i="7"/>
  <c r="BC19" i="7"/>
  <c r="CH19" i="7"/>
  <c r="DJ19" i="7"/>
  <c r="EK19" i="7"/>
  <c r="FQ19" i="7"/>
  <c r="GQ19" i="7"/>
  <c r="AE19" i="7"/>
  <c r="BJ19" i="7"/>
  <c r="CL19" i="7"/>
  <c r="DM19" i="7"/>
  <c r="ES19" i="7"/>
  <c r="FS19" i="7"/>
  <c r="GX19" i="7"/>
  <c r="AG19" i="7"/>
  <c r="BM19" i="7"/>
  <c r="CM19" i="7"/>
  <c r="DR19" i="7"/>
  <c r="ET19" i="7"/>
  <c r="FU19" i="7"/>
  <c r="HA19" i="7"/>
  <c r="BQ19" i="7"/>
  <c r="DK19" i="7"/>
  <c r="FG19" i="7"/>
  <c r="HJ19" i="7"/>
  <c r="BV19" i="7"/>
  <c r="DU19" i="7"/>
  <c r="FI19" i="7"/>
  <c r="HM19" i="7"/>
  <c r="AP19" i="7"/>
  <c r="CK19" i="7"/>
  <c r="EG19" i="7"/>
  <c r="GE19" i="7"/>
  <c r="AQ19" i="7"/>
  <c r="CO19" i="7"/>
  <c r="EH19" i="7"/>
  <c r="GG19" i="7"/>
  <c r="AS19" i="7"/>
  <c r="CW19" i="7"/>
  <c r="EP19" i="7"/>
  <c r="GL19" i="7"/>
  <c r="BA19" i="7"/>
  <c r="CY19" i="7"/>
  <c r="FB19" i="7"/>
  <c r="GS19" i="7"/>
  <c r="BE19" i="7"/>
  <c r="DA19" i="7"/>
  <c r="FE19" i="7"/>
  <c r="HB19" i="7"/>
  <c r="AL19" i="7"/>
  <c r="FF19" i="7"/>
  <c r="BN19" i="7"/>
  <c r="FZ19" i="7"/>
  <c r="BY19" i="7"/>
  <c r="GD19" i="7"/>
  <c r="BZ19" i="7"/>
  <c r="GO19" i="7"/>
  <c r="CA19" i="7"/>
  <c r="HE19" i="7"/>
  <c r="CX19" i="7"/>
  <c r="HN19" i="7"/>
  <c r="DF19" i="7"/>
  <c r="HO19" i="7"/>
  <c r="DY19" i="7"/>
  <c r="ED19" i="7"/>
  <c r="AD19" i="7"/>
  <c r="AX19" i="7"/>
  <c r="DW19" i="7"/>
  <c r="FR19" i="7"/>
  <c r="EU19" i="7"/>
  <c r="AH71" i="7"/>
  <c r="AT71" i="7"/>
  <c r="BF71" i="7"/>
  <c r="BR71" i="7"/>
  <c r="CD71" i="7"/>
  <c r="CP71" i="7"/>
  <c r="DB71" i="7"/>
  <c r="DN71" i="7"/>
  <c r="DZ71" i="7"/>
  <c r="EL71" i="7"/>
  <c r="EX71" i="7"/>
  <c r="FJ71" i="7"/>
  <c r="FV71" i="7"/>
  <c r="GH71" i="7"/>
  <c r="GT71" i="7"/>
  <c r="HF71" i="7"/>
  <c r="AI71" i="7"/>
  <c r="AU71" i="7"/>
  <c r="BG71" i="7"/>
  <c r="BS71" i="7"/>
  <c r="CE71" i="7"/>
  <c r="CQ71" i="7"/>
  <c r="DC71" i="7"/>
  <c r="DO71" i="7"/>
  <c r="EA71" i="7"/>
  <c r="EM71" i="7"/>
  <c r="EY71" i="7"/>
  <c r="FK71" i="7"/>
  <c r="FW71" i="7"/>
  <c r="GI71" i="7"/>
  <c r="GU71" i="7"/>
  <c r="HG71" i="7"/>
  <c r="AJ71" i="7"/>
  <c r="AV71" i="7"/>
  <c r="BH71" i="7"/>
  <c r="BT71" i="7"/>
  <c r="CF71" i="7"/>
  <c r="CR71" i="7"/>
  <c r="DD71" i="7"/>
  <c r="DP71" i="7"/>
  <c r="EB71" i="7"/>
  <c r="EN71" i="7"/>
  <c r="EZ71" i="7"/>
  <c r="FL71" i="7"/>
  <c r="FX71" i="7"/>
  <c r="GJ71" i="7"/>
  <c r="GV71" i="7"/>
  <c r="HH71" i="7"/>
  <c r="AK71" i="7"/>
  <c r="AW71" i="7"/>
  <c r="BI71" i="7"/>
  <c r="BU71" i="7"/>
  <c r="CG71" i="7"/>
  <c r="CS71" i="7"/>
  <c r="DE71" i="7"/>
  <c r="DQ71" i="7"/>
  <c r="EC71" i="7"/>
  <c r="EO71" i="7"/>
  <c r="FA71" i="7"/>
  <c r="FM71" i="7"/>
  <c r="FY71" i="7"/>
  <c r="GK71" i="7"/>
  <c r="GW71" i="7"/>
  <c r="HI71" i="7"/>
  <c r="Z71" i="7"/>
  <c r="AL71" i="7"/>
  <c r="AX71" i="7"/>
  <c r="BJ71" i="7"/>
  <c r="BV71" i="7"/>
  <c r="CH71" i="7"/>
  <c r="CT71" i="7"/>
  <c r="DF71" i="7"/>
  <c r="DR71" i="7"/>
  <c r="ED71" i="7"/>
  <c r="EP71" i="7"/>
  <c r="FB71" i="7"/>
  <c r="FN71" i="7"/>
  <c r="FZ71" i="7"/>
  <c r="GL71" i="7"/>
  <c r="GX71" i="7"/>
  <c r="HJ71" i="7"/>
  <c r="AA71" i="7"/>
  <c r="AM71" i="7"/>
  <c r="AY71" i="7"/>
  <c r="BK71" i="7"/>
  <c r="BW71" i="7"/>
  <c r="CI71" i="7"/>
  <c r="CU71" i="7"/>
  <c r="DG71" i="7"/>
  <c r="DS71" i="7"/>
  <c r="EE71" i="7"/>
  <c r="EQ71" i="7"/>
  <c r="FC71" i="7"/>
  <c r="FO71" i="7"/>
  <c r="GA71" i="7"/>
  <c r="GM71" i="7"/>
  <c r="GY71" i="7"/>
  <c r="HK71" i="7"/>
  <c r="AB71" i="7"/>
  <c r="AN71" i="7"/>
  <c r="AZ71" i="7"/>
  <c r="BL71" i="7"/>
  <c r="BX71" i="7"/>
  <c r="CJ71" i="7"/>
  <c r="CV71" i="7"/>
  <c r="DH71" i="7"/>
  <c r="DT71" i="7"/>
  <c r="EF71" i="7"/>
  <c r="ER71" i="7"/>
  <c r="FD71" i="7"/>
  <c r="FP71" i="7"/>
  <c r="GB71" i="7"/>
  <c r="GN71" i="7"/>
  <c r="GZ71" i="7"/>
  <c r="HL71" i="7"/>
  <c r="AC71" i="7"/>
  <c r="AO71" i="7"/>
  <c r="BA71" i="7"/>
  <c r="BM71" i="7"/>
  <c r="BY71" i="7"/>
  <c r="CK71" i="7"/>
  <c r="CW71" i="7"/>
  <c r="DI71" i="7"/>
  <c r="DU71" i="7"/>
  <c r="EG71" i="7"/>
  <c r="ES71" i="7"/>
  <c r="FE71" i="7"/>
  <c r="FQ71" i="7"/>
  <c r="GC71" i="7"/>
  <c r="GO71" i="7"/>
  <c r="HA71" i="7"/>
  <c r="HM71" i="7"/>
  <c r="AD71" i="7"/>
  <c r="AP71" i="7"/>
  <c r="BB71" i="7"/>
  <c r="BN71" i="7"/>
  <c r="BZ71" i="7"/>
  <c r="CL71" i="7"/>
  <c r="CX71" i="7"/>
  <c r="DJ71" i="7"/>
  <c r="DV71" i="7"/>
  <c r="EH71" i="7"/>
  <c r="ET71" i="7"/>
  <c r="FF71" i="7"/>
  <c r="FR71" i="7"/>
  <c r="GD71" i="7"/>
  <c r="GP71" i="7"/>
  <c r="HB71" i="7"/>
  <c r="HN71" i="7"/>
  <c r="AE71" i="7"/>
  <c r="AQ71" i="7"/>
  <c r="BC71" i="7"/>
  <c r="BO71" i="7"/>
  <c r="CA71" i="7"/>
  <c r="CM71" i="7"/>
  <c r="CY71" i="7"/>
  <c r="DK71" i="7"/>
  <c r="DW71" i="7"/>
  <c r="EI71" i="7"/>
  <c r="EU71" i="7"/>
  <c r="FG71" i="7"/>
  <c r="FS71" i="7"/>
  <c r="GE71" i="7"/>
  <c r="GQ71" i="7"/>
  <c r="HC71" i="7"/>
  <c r="HO71" i="7"/>
  <c r="AF71" i="7"/>
  <c r="AR71" i="7"/>
  <c r="BD71" i="7"/>
  <c r="BP71" i="7"/>
  <c r="CB71" i="7"/>
  <c r="CN71" i="7"/>
  <c r="CZ71" i="7"/>
  <c r="DL71" i="7"/>
  <c r="DX71" i="7"/>
  <c r="EJ71" i="7"/>
  <c r="EV71" i="7"/>
  <c r="FH71" i="7"/>
  <c r="FT71" i="7"/>
  <c r="GF71" i="7"/>
  <c r="GR71" i="7"/>
  <c r="HD71" i="7"/>
  <c r="HP71" i="7"/>
  <c r="AS71" i="7"/>
  <c r="GG71" i="7"/>
  <c r="BE71" i="7"/>
  <c r="GS71" i="7"/>
  <c r="BQ71" i="7"/>
  <c r="HE71" i="7"/>
  <c r="CC71" i="7"/>
  <c r="CO71" i="7"/>
  <c r="DA71" i="7"/>
  <c r="DM71" i="7"/>
  <c r="DY71" i="7"/>
  <c r="EK71" i="7"/>
  <c r="EW71" i="7"/>
  <c r="FI71" i="7"/>
  <c r="AG71" i="7"/>
  <c r="FU71" i="7"/>
  <c r="AI55" i="7"/>
  <c r="AU55" i="7"/>
  <c r="BG55" i="7"/>
  <c r="BS55" i="7"/>
  <c r="CE55" i="7"/>
  <c r="CQ55" i="7"/>
  <c r="DC55" i="7"/>
  <c r="DO55" i="7"/>
  <c r="EA55" i="7"/>
  <c r="EM55" i="7"/>
  <c r="EY55" i="7"/>
  <c r="FK55" i="7"/>
  <c r="FW55" i="7"/>
  <c r="GI55" i="7"/>
  <c r="GU55" i="7"/>
  <c r="HG55" i="7"/>
  <c r="AC55" i="7"/>
  <c r="AO55" i="7"/>
  <c r="BA55" i="7"/>
  <c r="BM55" i="7"/>
  <c r="BY55" i="7"/>
  <c r="CK55" i="7"/>
  <c r="CW55" i="7"/>
  <c r="DI55" i="7"/>
  <c r="DU55" i="7"/>
  <c r="EG55" i="7"/>
  <c r="ES55" i="7"/>
  <c r="FE55" i="7"/>
  <c r="FQ55" i="7"/>
  <c r="GC55" i="7"/>
  <c r="GO55" i="7"/>
  <c r="HA55" i="7"/>
  <c r="HM55" i="7"/>
  <c r="AD55" i="7"/>
  <c r="AP55" i="7"/>
  <c r="BB55" i="7"/>
  <c r="BN55" i="7"/>
  <c r="BZ55" i="7"/>
  <c r="CL55" i="7"/>
  <c r="CX55" i="7"/>
  <c r="DJ55" i="7"/>
  <c r="DV55" i="7"/>
  <c r="EH55" i="7"/>
  <c r="ET55" i="7"/>
  <c r="FF55" i="7"/>
  <c r="FR55" i="7"/>
  <c r="GD55" i="7"/>
  <c r="GP55" i="7"/>
  <c r="HB55" i="7"/>
  <c r="HN55" i="7"/>
  <c r="AG55" i="7"/>
  <c r="AS55" i="7"/>
  <c r="BE55" i="7"/>
  <c r="BQ55" i="7"/>
  <c r="CC55" i="7"/>
  <c r="CO55" i="7"/>
  <c r="DA55" i="7"/>
  <c r="DM55" i="7"/>
  <c r="DY55" i="7"/>
  <c r="EK55" i="7"/>
  <c r="EW55" i="7"/>
  <c r="FI55" i="7"/>
  <c r="FU55" i="7"/>
  <c r="GG55" i="7"/>
  <c r="GS55" i="7"/>
  <c r="HE55" i="7"/>
  <c r="AJ55" i="7"/>
  <c r="AZ55" i="7"/>
  <c r="BT55" i="7"/>
  <c r="CJ55" i="7"/>
  <c r="DD55" i="7"/>
  <c r="DT55" i="7"/>
  <c r="EN55" i="7"/>
  <c r="FD55" i="7"/>
  <c r="FX55" i="7"/>
  <c r="GN55" i="7"/>
  <c r="HH55" i="7"/>
  <c r="AK55" i="7"/>
  <c r="BC55" i="7"/>
  <c r="BU55" i="7"/>
  <c r="CM55" i="7"/>
  <c r="DE55" i="7"/>
  <c r="DW55" i="7"/>
  <c r="EO55" i="7"/>
  <c r="FG55" i="7"/>
  <c r="FY55" i="7"/>
  <c r="GQ55" i="7"/>
  <c r="HI55" i="7"/>
  <c r="AL55" i="7"/>
  <c r="BD55" i="7"/>
  <c r="BV55" i="7"/>
  <c r="CN55" i="7"/>
  <c r="DF55" i="7"/>
  <c r="DX55" i="7"/>
  <c r="EP55" i="7"/>
  <c r="FH55" i="7"/>
  <c r="FZ55" i="7"/>
  <c r="GR55" i="7"/>
  <c r="HJ55" i="7"/>
  <c r="AM55" i="7"/>
  <c r="BF55" i="7"/>
  <c r="BW55" i="7"/>
  <c r="CP55" i="7"/>
  <c r="DG55" i="7"/>
  <c r="DZ55" i="7"/>
  <c r="EQ55" i="7"/>
  <c r="FJ55" i="7"/>
  <c r="GA55" i="7"/>
  <c r="GT55" i="7"/>
  <c r="HK55" i="7"/>
  <c r="AN55" i="7"/>
  <c r="BH55" i="7"/>
  <c r="BX55" i="7"/>
  <c r="CR55" i="7"/>
  <c r="DH55" i="7"/>
  <c r="EB55" i="7"/>
  <c r="ER55" i="7"/>
  <c r="FL55" i="7"/>
  <c r="GB55" i="7"/>
  <c r="GV55" i="7"/>
  <c r="HL55" i="7"/>
  <c r="AQ55" i="7"/>
  <c r="BI55" i="7"/>
  <c r="CA55" i="7"/>
  <c r="CS55" i="7"/>
  <c r="DK55" i="7"/>
  <c r="EC55" i="7"/>
  <c r="EU55" i="7"/>
  <c r="FM55" i="7"/>
  <c r="GE55" i="7"/>
  <c r="GW55" i="7"/>
  <c r="HO55" i="7"/>
  <c r="Z55" i="7"/>
  <c r="AR55" i="7"/>
  <c r="BJ55" i="7"/>
  <c r="CB55" i="7"/>
  <c r="CT55" i="7"/>
  <c r="DL55" i="7"/>
  <c r="ED55" i="7"/>
  <c r="EV55" i="7"/>
  <c r="FN55" i="7"/>
  <c r="GF55" i="7"/>
  <c r="GX55" i="7"/>
  <c r="HP55" i="7"/>
  <c r="AA55" i="7"/>
  <c r="AT55" i="7"/>
  <c r="BK55" i="7"/>
  <c r="CD55" i="7"/>
  <c r="CU55" i="7"/>
  <c r="DN55" i="7"/>
  <c r="EE55" i="7"/>
  <c r="EX55" i="7"/>
  <c r="FO55" i="7"/>
  <c r="GH55" i="7"/>
  <c r="GY55" i="7"/>
  <c r="AB55" i="7"/>
  <c r="AV55" i="7"/>
  <c r="BL55" i="7"/>
  <c r="CF55" i="7"/>
  <c r="CV55" i="7"/>
  <c r="DP55" i="7"/>
  <c r="EF55" i="7"/>
  <c r="EZ55" i="7"/>
  <c r="FP55" i="7"/>
  <c r="GJ55" i="7"/>
  <c r="GZ55" i="7"/>
  <c r="AE55" i="7"/>
  <c r="AW55" i="7"/>
  <c r="BO55" i="7"/>
  <c r="CG55" i="7"/>
  <c r="CY55" i="7"/>
  <c r="DQ55" i="7"/>
  <c r="EI55" i="7"/>
  <c r="FA55" i="7"/>
  <c r="FS55" i="7"/>
  <c r="GK55" i="7"/>
  <c r="HC55" i="7"/>
  <c r="AF55" i="7"/>
  <c r="AX55" i="7"/>
  <c r="BP55" i="7"/>
  <c r="CH55" i="7"/>
  <c r="CZ55" i="7"/>
  <c r="DR55" i="7"/>
  <c r="EJ55" i="7"/>
  <c r="FB55" i="7"/>
  <c r="FT55" i="7"/>
  <c r="GL55" i="7"/>
  <c r="HD55" i="7"/>
  <c r="AH55" i="7"/>
  <c r="AY55" i="7"/>
  <c r="BR55" i="7"/>
  <c r="CI55" i="7"/>
  <c r="DB55" i="7"/>
  <c r="DS55" i="7"/>
  <c r="EL55" i="7"/>
  <c r="FC55" i="7"/>
  <c r="FV55" i="7"/>
  <c r="GM55" i="7"/>
  <c r="HF55" i="7"/>
  <c r="AC22" i="7"/>
  <c r="AO22" i="7"/>
  <c r="BA22" i="7"/>
  <c r="BM22" i="7"/>
  <c r="BY22" i="7"/>
  <c r="CK22" i="7"/>
  <c r="CW22" i="7"/>
  <c r="DI22" i="7"/>
  <c r="DU22" i="7"/>
  <c r="EG22" i="7"/>
  <c r="ES22" i="7"/>
  <c r="FE22" i="7"/>
  <c r="FQ22" i="7"/>
  <c r="GC22" i="7"/>
  <c r="GO22" i="7"/>
  <c r="HA22" i="7"/>
  <c r="HM22" i="7"/>
  <c r="AI22" i="7"/>
  <c r="AU22" i="7"/>
  <c r="BG22" i="7"/>
  <c r="BS22" i="7"/>
  <c r="CE22" i="7"/>
  <c r="CQ22" i="7"/>
  <c r="DC22" i="7"/>
  <c r="DO22" i="7"/>
  <c r="EA22" i="7"/>
  <c r="EM22" i="7"/>
  <c r="EY22" i="7"/>
  <c r="FK22" i="7"/>
  <c r="FW22" i="7"/>
  <c r="GI22" i="7"/>
  <c r="GU22" i="7"/>
  <c r="HG22" i="7"/>
  <c r="AJ22" i="7"/>
  <c r="AV22" i="7"/>
  <c r="BH22" i="7"/>
  <c r="BT22" i="7"/>
  <c r="CF22" i="7"/>
  <c r="CR22" i="7"/>
  <c r="DD22" i="7"/>
  <c r="DP22" i="7"/>
  <c r="EB22" i="7"/>
  <c r="EN22" i="7"/>
  <c r="EZ22" i="7"/>
  <c r="FL22" i="7"/>
  <c r="FX22" i="7"/>
  <c r="GJ22" i="7"/>
  <c r="GV22" i="7"/>
  <c r="HH22" i="7"/>
  <c r="Z22" i="7"/>
  <c r="AL22" i="7"/>
  <c r="AX22" i="7"/>
  <c r="BJ22" i="7"/>
  <c r="BV22" i="7"/>
  <c r="CH22" i="7"/>
  <c r="CT22" i="7"/>
  <c r="DF22" i="7"/>
  <c r="DR22" i="7"/>
  <c r="ED22" i="7"/>
  <c r="EP22" i="7"/>
  <c r="FB22" i="7"/>
  <c r="FN22" i="7"/>
  <c r="FZ22" i="7"/>
  <c r="GL22" i="7"/>
  <c r="GX22" i="7"/>
  <c r="HJ22" i="7"/>
  <c r="AA22" i="7"/>
  <c r="AM22" i="7"/>
  <c r="AY22" i="7"/>
  <c r="BK22" i="7"/>
  <c r="BW22" i="7"/>
  <c r="CI22" i="7"/>
  <c r="CU22" i="7"/>
  <c r="DG22" i="7"/>
  <c r="DS22" i="7"/>
  <c r="EE22" i="7"/>
  <c r="EQ22" i="7"/>
  <c r="FC22" i="7"/>
  <c r="FO22" i="7"/>
  <c r="GA22" i="7"/>
  <c r="GM22" i="7"/>
  <c r="GY22" i="7"/>
  <c r="HK22" i="7"/>
  <c r="AE22" i="7"/>
  <c r="AZ22" i="7"/>
  <c r="BR22" i="7"/>
  <c r="CN22" i="7"/>
  <c r="DJ22" i="7"/>
  <c r="EC22" i="7"/>
  <c r="EW22" i="7"/>
  <c r="FS22" i="7"/>
  <c r="GN22" i="7"/>
  <c r="HF22" i="7"/>
  <c r="AF22" i="7"/>
  <c r="BB22" i="7"/>
  <c r="BU22" i="7"/>
  <c r="CO22" i="7"/>
  <c r="DK22" i="7"/>
  <c r="EF22" i="7"/>
  <c r="EX22" i="7"/>
  <c r="FT22" i="7"/>
  <c r="GP22" i="7"/>
  <c r="HI22" i="7"/>
  <c r="AN22" i="7"/>
  <c r="BF22" i="7"/>
  <c r="CB22" i="7"/>
  <c r="CX22" i="7"/>
  <c r="DQ22" i="7"/>
  <c r="EK22" i="7"/>
  <c r="FG22" i="7"/>
  <c r="GB22" i="7"/>
  <c r="GT22" i="7"/>
  <c r="HP22" i="7"/>
  <c r="AP22" i="7"/>
  <c r="BI22" i="7"/>
  <c r="CC22" i="7"/>
  <c r="CY22" i="7"/>
  <c r="DT22" i="7"/>
  <c r="EL22" i="7"/>
  <c r="FH22" i="7"/>
  <c r="GD22" i="7"/>
  <c r="GW22" i="7"/>
  <c r="AQ22" i="7"/>
  <c r="BL22" i="7"/>
  <c r="CD22" i="7"/>
  <c r="CZ22" i="7"/>
  <c r="DV22" i="7"/>
  <c r="EO22" i="7"/>
  <c r="FI22" i="7"/>
  <c r="GE22" i="7"/>
  <c r="GZ22" i="7"/>
  <c r="AS22" i="7"/>
  <c r="BO22" i="7"/>
  <c r="CJ22" i="7"/>
  <c r="DB22" i="7"/>
  <c r="DX22" i="7"/>
  <c r="ET22" i="7"/>
  <c r="FM22" i="7"/>
  <c r="GG22" i="7"/>
  <c r="HC22" i="7"/>
  <c r="AB22" i="7"/>
  <c r="AT22" i="7"/>
  <c r="BP22" i="7"/>
  <c r="CL22" i="7"/>
  <c r="DE22" i="7"/>
  <c r="DY22" i="7"/>
  <c r="EU22" i="7"/>
  <c r="FP22" i="7"/>
  <c r="GH22" i="7"/>
  <c r="HD22" i="7"/>
  <c r="BN22" i="7"/>
  <c r="DL22" i="7"/>
  <c r="FF22" i="7"/>
  <c r="HE22" i="7"/>
  <c r="BX22" i="7"/>
  <c r="DN22" i="7"/>
  <c r="FR22" i="7"/>
  <c r="HN22" i="7"/>
  <c r="AD22" i="7"/>
  <c r="BZ22" i="7"/>
  <c r="DW22" i="7"/>
  <c r="FU22" i="7"/>
  <c r="HO22" i="7"/>
  <c r="AG22" i="7"/>
  <c r="CA22" i="7"/>
  <c r="DZ22" i="7"/>
  <c r="FV22" i="7"/>
  <c r="AH22" i="7"/>
  <c r="CG22" i="7"/>
  <c r="EH22" i="7"/>
  <c r="FY22" i="7"/>
  <c r="AK22" i="7"/>
  <c r="CM22" i="7"/>
  <c r="EI22" i="7"/>
  <c r="GF22" i="7"/>
  <c r="AR22" i="7"/>
  <c r="CP22" i="7"/>
  <c r="EJ22" i="7"/>
  <c r="GK22" i="7"/>
  <c r="BC22" i="7"/>
  <c r="CV22" i="7"/>
  <c r="EV22" i="7"/>
  <c r="GR22" i="7"/>
  <c r="BD22" i="7"/>
  <c r="DA22" i="7"/>
  <c r="FA22" i="7"/>
  <c r="GS22" i="7"/>
  <c r="FJ22" i="7"/>
  <c r="GQ22" i="7"/>
  <c r="BE22" i="7"/>
  <c r="BQ22" i="7"/>
  <c r="CS22" i="7"/>
  <c r="DM22" i="7"/>
  <c r="ER22" i="7"/>
  <c r="HB22" i="7"/>
  <c r="HL22" i="7"/>
  <c r="AW22" i="7"/>
  <c r="DH22" i="7"/>
  <c r="FD22" i="7"/>
  <c r="AB56" i="7"/>
  <c r="AN56" i="7"/>
  <c r="AZ56" i="7"/>
  <c r="AH56" i="7"/>
  <c r="AT56" i="7"/>
  <c r="BF56" i="7"/>
  <c r="AI56" i="7"/>
  <c r="AU56" i="7"/>
  <c r="Z56" i="7"/>
  <c r="AL56" i="7"/>
  <c r="AX56" i="7"/>
  <c r="AG56" i="7"/>
  <c r="BA56" i="7"/>
  <c r="BN56" i="7"/>
  <c r="BZ56" i="7"/>
  <c r="CL56" i="7"/>
  <c r="CX56" i="7"/>
  <c r="DJ56" i="7"/>
  <c r="DV56" i="7"/>
  <c r="EH56" i="7"/>
  <c r="ET56" i="7"/>
  <c r="FF56" i="7"/>
  <c r="FR56" i="7"/>
  <c r="GD56" i="7"/>
  <c r="GP56" i="7"/>
  <c r="HB56" i="7"/>
  <c r="HN56" i="7"/>
  <c r="AJ56" i="7"/>
  <c r="BB56" i="7"/>
  <c r="BO56" i="7"/>
  <c r="CA56" i="7"/>
  <c r="CM56" i="7"/>
  <c r="CY56" i="7"/>
  <c r="DK56" i="7"/>
  <c r="DW56" i="7"/>
  <c r="EI56" i="7"/>
  <c r="EU56" i="7"/>
  <c r="FG56" i="7"/>
  <c r="FS56" i="7"/>
  <c r="GE56" i="7"/>
  <c r="GQ56" i="7"/>
  <c r="HC56" i="7"/>
  <c r="HO56" i="7"/>
  <c r="AK56" i="7"/>
  <c r="BC56" i="7"/>
  <c r="BP56" i="7"/>
  <c r="CB56" i="7"/>
  <c r="CN56" i="7"/>
  <c r="CZ56" i="7"/>
  <c r="DL56" i="7"/>
  <c r="DX56" i="7"/>
  <c r="EJ56" i="7"/>
  <c r="EV56" i="7"/>
  <c r="FH56" i="7"/>
  <c r="FT56" i="7"/>
  <c r="GF56" i="7"/>
  <c r="AM56" i="7"/>
  <c r="BD56" i="7"/>
  <c r="BQ56" i="7"/>
  <c r="CC56" i="7"/>
  <c r="CO56" i="7"/>
  <c r="DA56" i="7"/>
  <c r="DM56" i="7"/>
  <c r="DY56" i="7"/>
  <c r="EK56" i="7"/>
  <c r="EW56" i="7"/>
  <c r="FI56" i="7"/>
  <c r="FU56" i="7"/>
  <c r="AO56" i="7"/>
  <c r="BE56" i="7"/>
  <c r="BR56" i="7"/>
  <c r="CD56" i="7"/>
  <c r="CP56" i="7"/>
  <c r="DB56" i="7"/>
  <c r="DN56" i="7"/>
  <c r="DZ56" i="7"/>
  <c r="EL56" i="7"/>
  <c r="EX56" i="7"/>
  <c r="FJ56" i="7"/>
  <c r="FV56" i="7"/>
  <c r="GH56" i="7"/>
  <c r="GT56" i="7"/>
  <c r="HF56" i="7"/>
  <c r="AP56" i="7"/>
  <c r="BG56" i="7"/>
  <c r="BS56" i="7"/>
  <c r="CE56" i="7"/>
  <c r="CQ56" i="7"/>
  <c r="DC56" i="7"/>
  <c r="DO56" i="7"/>
  <c r="EA56" i="7"/>
  <c r="EM56" i="7"/>
  <c r="EY56" i="7"/>
  <c r="FK56" i="7"/>
  <c r="FW56" i="7"/>
  <c r="GI56" i="7"/>
  <c r="GU56" i="7"/>
  <c r="HG56" i="7"/>
  <c r="AQ56" i="7"/>
  <c r="BH56" i="7"/>
  <c r="BT56" i="7"/>
  <c r="CF56" i="7"/>
  <c r="CR56" i="7"/>
  <c r="DD56" i="7"/>
  <c r="DP56" i="7"/>
  <c r="EB56" i="7"/>
  <c r="EN56" i="7"/>
  <c r="EZ56" i="7"/>
  <c r="FL56" i="7"/>
  <c r="FX56" i="7"/>
  <c r="GJ56" i="7"/>
  <c r="AA56" i="7"/>
  <c r="AR56" i="7"/>
  <c r="BI56" i="7"/>
  <c r="BU56" i="7"/>
  <c r="CG56" i="7"/>
  <c r="CS56" i="7"/>
  <c r="DE56" i="7"/>
  <c r="DQ56" i="7"/>
  <c r="EC56" i="7"/>
  <c r="EO56" i="7"/>
  <c r="FA56" i="7"/>
  <c r="FM56" i="7"/>
  <c r="FY56" i="7"/>
  <c r="GK56" i="7"/>
  <c r="GW56" i="7"/>
  <c r="HI56" i="7"/>
  <c r="AC56" i="7"/>
  <c r="AS56" i="7"/>
  <c r="BJ56" i="7"/>
  <c r="BV56" i="7"/>
  <c r="CH56" i="7"/>
  <c r="CT56" i="7"/>
  <c r="DF56" i="7"/>
  <c r="DR56" i="7"/>
  <c r="ED56" i="7"/>
  <c r="EP56" i="7"/>
  <c r="FB56" i="7"/>
  <c r="FN56" i="7"/>
  <c r="FZ56" i="7"/>
  <c r="GL56" i="7"/>
  <c r="GX56" i="7"/>
  <c r="HJ56" i="7"/>
  <c r="AD56" i="7"/>
  <c r="AV56" i="7"/>
  <c r="BK56" i="7"/>
  <c r="BW56" i="7"/>
  <c r="CI56" i="7"/>
  <c r="CU56" i="7"/>
  <c r="DG56" i="7"/>
  <c r="DS56" i="7"/>
  <c r="EE56" i="7"/>
  <c r="EQ56" i="7"/>
  <c r="FC56" i="7"/>
  <c r="FO56" i="7"/>
  <c r="GA56" i="7"/>
  <c r="GM56" i="7"/>
  <c r="GY56" i="7"/>
  <c r="HK56" i="7"/>
  <c r="AE56" i="7"/>
  <c r="AW56" i="7"/>
  <c r="BL56" i="7"/>
  <c r="BX56" i="7"/>
  <c r="CJ56" i="7"/>
  <c r="CV56" i="7"/>
  <c r="DH56" i="7"/>
  <c r="DT56" i="7"/>
  <c r="EF56" i="7"/>
  <c r="ER56" i="7"/>
  <c r="FD56" i="7"/>
  <c r="FP56" i="7"/>
  <c r="GB56" i="7"/>
  <c r="GN56" i="7"/>
  <c r="GZ56" i="7"/>
  <c r="HL56" i="7"/>
  <c r="AF56" i="7"/>
  <c r="GC56" i="7"/>
  <c r="AY56" i="7"/>
  <c r="GG56" i="7"/>
  <c r="BM56" i="7"/>
  <c r="GO56" i="7"/>
  <c r="BY56" i="7"/>
  <c r="GR56" i="7"/>
  <c r="CK56" i="7"/>
  <c r="GS56" i="7"/>
  <c r="CW56" i="7"/>
  <c r="GV56" i="7"/>
  <c r="DI56" i="7"/>
  <c r="HA56" i="7"/>
  <c r="DU56" i="7"/>
  <c r="HD56" i="7"/>
  <c r="EG56" i="7"/>
  <c r="HE56" i="7"/>
  <c r="ES56" i="7"/>
  <c r="HH56" i="7"/>
  <c r="FE56" i="7"/>
  <c r="HM56" i="7"/>
  <c r="FQ56" i="7"/>
  <c r="HP56" i="7"/>
  <c r="Z5" i="7"/>
  <c r="HS5" i="7" s="1"/>
  <c r="AJ85" i="7"/>
  <c r="AV85" i="7"/>
  <c r="BH85" i="7"/>
  <c r="BT85" i="7"/>
  <c r="CF85" i="7"/>
  <c r="CR85" i="7"/>
  <c r="DD85" i="7"/>
  <c r="DP85" i="7"/>
  <c r="AK85" i="7"/>
  <c r="AW85" i="7"/>
  <c r="BI85" i="7"/>
  <c r="BU85" i="7"/>
  <c r="CG85" i="7"/>
  <c r="CS85" i="7"/>
  <c r="DE85" i="7"/>
  <c r="DQ85" i="7"/>
  <c r="Z85" i="7"/>
  <c r="AL85" i="7"/>
  <c r="AX85" i="7"/>
  <c r="BJ85" i="7"/>
  <c r="BV85" i="7"/>
  <c r="CH85" i="7"/>
  <c r="CT85" i="7"/>
  <c r="DF85" i="7"/>
  <c r="DR85" i="7"/>
  <c r="ED85" i="7"/>
  <c r="EP85" i="7"/>
  <c r="FB85" i="7"/>
  <c r="FN85" i="7"/>
  <c r="FZ85" i="7"/>
  <c r="GL85" i="7"/>
  <c r="GX85" i="7"/>
  <c r="HJ85" i="7"/>
  <c r="AA85" i="7"/>
  <c r="AM85" i="7"/>
  <c r="AY85" i="7"/>
  <c r="BK85" i="7"/>
  <c r="BW85" i="7"/>
  <c r="CI85" i="7"/>
  <c r="CU85" i="7"/>
  <c r="DG85" i="7"/>
  <c r="DS85" i="7"/>
  <c r="EE85" i="7"/>
  <c r="EQ85" i="7"/>
  <c r="FC85" i="7"/>
  <c r="FO85" i="7"/>
  <c r="GA85" i="7"/>
  <c r="GM85" i="7"/>
  <c r="GY85" i="7"/>
  <c r="HK85" i="7"/>
  <c r="AB85" i="7"/>
  <c r="AN85" i="7"/>
  <c r="AZ85" i="7"/>
  <c r="BL85" i="7"/>
  <c r="BX85" i="7"/>
  <c r="CJ85" i="7"/>
  <c r="CV85" i="7"/>
  <c r="DH85" i="7"/>
  <c r="DT85" i="7"/>
  <c r="EF85" i="7"/>
  <c r="ER85" i="7"/>
  <c r="FD85" i="7"/>
  <c r="FP85" i="7"/>
  <c r="GB85" i="7"/>
  <c r="GN85" i="7"/>
  <c r="GZ85" i="7"/>
  <c r="HL85" i="7"/>
  <c r="AC85" i="7"/>
  <c r="AO85" i="7"/>
  <c r="BA85" i="7"/>
  <c r="BM85" i="7"/>
  <c r="BY85" i="7"/>
  <c r="CK85" i="7"/>
  <c r="CW85" i="7"/>
  <c r="DI85" i="7"/>
  <c r="DU85" i="7"/>
  <c r="EG85" i="7"/>
  <c r="ES85" i="7"/>
  <c r="FE85" i="7"/>
  <c r="FQ85" i="7"/>
  <c r="GC85" i="7"/>
  <c r="AD85" i="7"/>
  <c r="AP85" i="7"/>
  <c r="BB85" i="7"/>
  <c r="BN85" i="7"/>
  <c r="BZ85" i="7"/>
  <c r="CL85" i="7"/>
  <c r="CX85" i="7"/>
  <c r="DJ85" i="7"/>
  <c r="DV85" i="7"/>
  <c r="EH85" i="7"/>
  <c r="ET85" i="7"/>
  <c r="FF85" i="7"/>
  <c r="FR85" i="7"/>
  <c r="GD85" i="7"/>
  <c r="GP85" i="7"/>
  <c r="HB85" i="7"/>
  <c r="HN85" i="7"/>
  <c r="AE85" i="7"/>
  <c r="AQ85" i="7"/>
  <c r="BC85" i="7"/>
  <c r="BO85" i="7"/>
  <c r="CA85" i="7"/>
  <c r="CM85" i="7"/>
  <c r="CY85" i="7"/>
  <c r="DK85" i="7"/>
  <c r="DW85" i="7"/>
  <c r="EI85" i="7"/>
  <c r="EU85" i="7"/>
  <c r="FG85" i="7"/>
  <c r="FS85" i="7"/>
  <c r="AF85" i="7"/>
  <c r="AR85" i="7"/>
  <c r="BD85" i="7"/>
  <c r="BP85" i="7"/>
  <c r="CB85" i="7"/>
  <c r="CN85" i="7"/>
  <c r="CZ85" i="7"/>
  <c r="DL85" i="7"/>
  <c r="AG85" i="7"/>
  <c r="AS85" i="7"/>
  <c r="BE85" i="7"/>
  <c r="BQ85" i="7"/>
  <c r="CC85" i="7"/>
  <c r="CO85" i="7"/>
  <c r="DA85" i="7"/>
  <c r="DM85" i="7"/>
  <c r="AH85" i="7"/>
  <c r="AT85" i="7"/>
  <c r="BF85" i="7"/>
  <c r="BR85" i="7"/>
  <c r="CD85" i="7"/>
  <c r="CP85" i="7"/>
  <c r="DB85" i="7"/>
  <c r="DN85" i="7"/>
  <c r="DZ85" i="7"/>
  <c r="DC85" i="7"/>
  <c r="EO85" i="7"/>
  <c r="FM85" i="7"/>
  <c r="GJ85" i="7"/>
  <c r="HD85" i="7"/>
  <c r="DO85" i="7"/>
  <c r="EV85" i="7"/>
  <c r="FT85" i="7"/>
  <c r="GK85" i="7"/>
  <c r="HE85" i="7"/>
  <c r="DX85" i="7"/>
  <c r="EW85" i="7"/>
  <c r="FU85" i="7"/>
  <c r="GO85" i="7"/>
  <c r="HF85" i="7"/>
  <c r="DY85" i="7"/>
  <c r="EX85" i="7"/>
  <c r="FV85" i="7"/>
  <c r="GQ85" i="7"/>
  <c r="HG85" i="7"/>
  <c r="EA85" i="7"/>
  <c r="EY85" i="7"/>
  <c r="FW85" i="7"/>
  <c r="GR85" i="7"/>
  <c r="HH85" i="7"/>
  <c r="EB85" i="7"/>
  <c r="EZ85" i="7"/>
  <c r="FX85" i="7"/>
  <c r="GS85" i="7"/>
  <c r="HI85" i="7"/>
  <c r="AI85" i="7"/>
  <c r="EC85" i="7"/>
  <c r="FA85" i="7"/>
  <c r="FY85" i="7"/>
  <c r="GT85" i="7"/>
  <c r="HM85" i="7"/>
  <c r="AU85" i="7"/>
  <c r="EJ85" i="7"/>
  <c r="FH85" i="7"/>
  <c r="GE85" i="7"/>
  <c r="GU85" i="7"/>
  <c r="HO85" i="7"/>
  <c r="BG85" i="7"/>
  <c r="EK85" i="7"/>
  <c r="FI85" i="7"/>
  <c r="GF85" i="7"/>
  <c r="GV85" i="7"/>
  <c r="HP85" i="7"/>
  <c r="BS85" i="7"/>
  <c r="EL85" i="7"/>
  <c r="FJ85" i="7"/>
  <c r="GG85" i="7"/>
  <c r="GW85" i="7"/>
  <c r="CE85" i="7"/>
  <c r="EM85" i="7"/>
  <c r="FK85" i="7"/>
  <c r="GH85" i="7"/>
  <c r="HA85" i="7"/>
  <c r="CQ85" i="7"/>
  <c r="EN85" i="7"/>
  <c r="FL85" i="7"/>
  <c r="GI85" i="7"/>
  <c r="HC85" i="7"/>
  <c r="AD48" i="7"/>
  <c r="AP48" i="7"/>
  <c r="BB48" i="7"/>
  <c r="BN48" i="7"/>
  <c r="BZ48" i="7"/>
  <c r="CL48" i="7"/>
  <c r="CX48" i="7"/>
  <c r="AE48" i="7"/>
  <c r="AQ48" i="7"/>
  <c r="BC48" i="7"/>
  <c r="BO48" i="7"/>
  <c r="CA48" i="7"/>
  <c r="CM48" i="7"/>
  <c r="CY48" i="7"/>
  <c r="DK48" i="7"/>
  <c r="DW48" i="7"/>
  <c r="EI48" i="7"/>
  <c r="EU48" i="7"/>
  <c r="FG48" i="7"/>
  <c r="FS48" i="7"/>
  <c r="GE48" i="7"/>
  <c r="GQ48" i="7"/>
  <c r="HC48" i="7"/>
  <c r="HO48" i="7"/>
  <c r="AI48" i="7"/>
  <c r="AU48" i="7"/>
  <c r="BG48" i="7"/>
  <c r="BS48" i="7"/>
  <c r="CE48" i="7"/>
  <c r="CQ48" i="7"/>
  <c r="DC48" i="7"/>
  <c r="DO48" i="7"/>
  <c r="EA48" i="7"/>
  <c r="EM48" i="7"/>
  <c r="EY48" i="7"/>
  <c r="FK48" i="7"/>
  <c r="FW48" i="7"/>
  <c r="GI48" i="7"/>
  <c r="GU48" i="7"/>
  <c r="HG48" i="7"/>
  <c r="AJ48" i="7"/>
  <c r="AV48" i="7"/>
  <c r="BH48" i="7"/>
  <c r="BT48" i="7"/>
  <c r="CF48" i="7"/>
  <c r="CR48" i="7"/>
  <c r="DD48" i="7"/>
  <c r="DP48" i="7"/>
  <c r="EB48" i="7"/>
  <c r="EN48" i="7"/>
  <c r="EZ48" i="7"/>
  <c r="FL48" i="7"/>
  <c r="FX48" i="7"/>
  <c r="GJ48" i="7"/>
  <c r="GV48" i="7"/>
  <c r="HH48" i="7"/>
  <c r="AK48" i="7"/>
  <c r="AW48" i="7"/>
  <c r="BI48" i="7"/>
  <c r="BU48" i="7"/>
  <c r="CG48" i="7"/>
  <c r="CS48" i="7"/>
  <c r="DE48" i="7"/>
  <c r="DQ48" i="7"/>
  <c r="EC48" i="7"/>
  <c r="EO48" i="7"/>
  <c r="FA48" i="7"/>
  <c r="FM48" i="7"/>
  <c r="FY48" i="7"/>
  <c r="GK48" i="7"/>
  <c r="GW48" i="7"/>
  <c r="HI48" i="7"/>
  <c r="AB48" i="7"/>
  <c r="AN48" i="7"/>
  <c r="AZ48" i="7"/>
  <c r="BL48" i="7"/>
  <c r="BX48" i="7"/>
  <c r="CJ48" i="7"/>
  <c r="CV48" i="7"/>
  <c r="DH48" i="7"/>
  <c r="DT48" i="7"/>
  <c r="EF48" i="7"/>
  <c r="ER48" i="7"/>
  <c r="FD48" i="7"/>
  <c r="FP48" i="7"/>
  <c r="GB48" i="7"/>
  <c r="GN48" i="7"/>
  <c r="GZ48" i="7"/>
  <c r="HL48" i="7"/>
  <c r="Z48" i="7"/>
  <c r="AX48" i="7"/>
  <c r="BV48" i="7"/>
  <c r="CT48" i="7"/>
  <c r="DN48" i="7"/>
  <c r="EJ48" i="7"/>
  <c r="FE48" i="7"/>
  <c r="FZ48" i="7"/>
  <c r="GS48" i="7"/>
  <c r="HN48" i="7"/>
  <c r="AA48" i="7"/>
  <c r="AY48" i="7"/>
  <c r="BW48" i="7"/>
  <c r="CU48" i="7"/>
  <c r="DR48" i="7"/>
  <c r="EK48" i="7"/>
  <c r="FF48" i="7"/>
  <c r="GA48" i="7"/>
  <c r="GT48" i="7"/>
  <c r="HP48" i="7"/>
  <c r="AC48" i="7"/>
  <c r="BA48" i="7"/>
  <c r="BY48" i="7"/>
  <c r="CW48" i="7"/>
  <c r="DS48" i="7"/>
  <c r="EL48" i="7"/>
  <c r="FH48" i="7"/>
  <c r="GC48" i="7"/>
  <c r="GX48" i="7"/>
  <c r="AF48" i="7"/>
  <c r="BD48" i="7"/>
  <c r="CB48" i="7"/>
  <c r="CZ48" i="7"/>
  <c r="DU48" i="7"/>
  <c r="EP48" i="7"/>
  <c r="FI48" i="7"/>
  <c r="GD48" i="7"/>
  <c r="GY48" i="7"/>
  <c r="AG48" i="7"/>
  <c r="BE48" i="7"/>
  <c r="CC48" i="7"/>
  <c r="DA48" i="7"/>
  <c r="DV48" i="7"/>
  <c r="EQ48" i="7"/>
  <c r="FJ48" i="7"/>
  <c r="GF48" i="7"/>
  <c r="HA48" i="7"/>
  <c r="AH48" i="7"/>
  <c r="BF48" i="7"/>
  <c r="CD48" i="7"/>
  <c r="DB48" i="7"/>
  <c r="DX48" i="7"/>
  <c r="ES48" i="7"/>
  <c r="FN48" i="7"/>
  <c r="GG48" i="7"/>
  <c r="HB48" i="7"/>
  <c r="AL48" i="7"/>
  <c r="BJ48" i="7"/>
  <c r="CH48" i="7"/>
  <c r="DF48" i="7"/>
  <c r="DY48" i="7"/>
  <c r="ET48" i="7"/>
  <c r="FO48" i="7"/>
  <c r="GH48" i="7"/>
  <c r="HD48" i="7"/>
  <c r="AM48" i="7"/>
  <c r="BK48" i="7"/>
  <c r="CI48" i="7"/>
  <c r="DG48" i="7"/>
  <c r="DZ48" i="7"/>
  <c r="EV48" i="7"/>
  <c r="FQ48" i="7"/>
  <c r="GL48" i="7"/>
  <c r="HE48" i="7"/>
  <c r="AO48" i="7"/>
  <c r="BM48" i="7"/>
  <c r="CK48" i="7"/>
  <c r="DI48" i="7"/>
  <c r="ED48" i="7"/>
  <c r="EW48" i="7"/>
  <c r="FR48" i="7"/>
  <c r="GM48" i="7"/>
  <c r="HF48" i="7"/>
  <c r="AR48" i="7"/>
  <c r="BP48" i="7"/>
  <c r="CN48" i="7"/>
  <c r="DJ48" i="7"/>
  <c r="EE48" i="7"/>
  <c r="EX48" i="7"/>
  <c r="FT48" i="7"/>
  <c r="GO48" i="7"/>
  <c r="HJ48" i="7"/>
  <c r="AS48" i="7"/>
  <c r="BQ48" i="7"/>
  <c r="CO48" i="7"/>
  <c r="DL48" i="7"/>
  <c r="EG48" i="7"/>
  <c r="FB48" i="7"/>
  <c r="FU48" i="7"/>
  <c r="GP48" i="7"/>
  <c r="HK48" i="7"/>
  <c r="FC48" i="7"/>
  <c r="FV48" i="7"/>
  <c r="GR48" i="7"/>
  <c r="HM48" i="7"/>
  <c r="AT48" i="7"/>
  <c r="BR48" i="7"/>
  <c r="CP48" i="7"/>
  <c r="DM48" i="7"/>
  <c r="EH48" i="7"/>
  <c r="AA51" i="7"/>
  <c r="AM51" i="7"/>
  <c r="AY51" i="7"/>
  <c r="BK51" i="7"/>
  <c r="BW51" i="7"/>
  <c r="CI51" i="7"/>
  <c r="CU51" i="7"/>
  <c r="DG51" i="7"/>
  <c r="DS51" i="7"/>
  <c r="EE51" i="7"/>
  <c r="EQ51" i="7"/>
  <c r="FC51" i="7"/>
  <c r="FO51" i="7"/>
  <c r="GA51" i="7"/>
  <c r="GM51" i="7"/>
  <c r="GY51" i="7"/>
  <c r="HK51" i="7"/>
  <c r="AB51" i="7"/>
  <c r="AN51" i="7"/>
  <c r="AZ51" i="7"/>
  <c r="BL51" i="7"/>
  <c r="BX51" i="7"/>
  <c r="CJ51" i="7"/>
  <c r="CV51" i="7"/>
  <c r="DH51" i="7"/>
  <c r="DT51" i="7"/>
  <c r="EF51" i="7"/>
  <c r="ER51" i="7"/>
  <c r="FD51" i="7"/>
  <c r="FP51" i="7"/>
  <c r="AG51" i="7"/>
  <c r="AS51" i="7"/>
  <c r="BE51" i="7"/>
  <c r="BQ51" i="7"/>
  <c r="CC51" i="7"/>
  <c r="CO51" i="7"/>
  <c r="DA51" i="7"/>
  <c r="DM51" i="7"/>
  <c r="DY51" i="7"/>
  <c r="EK51" i="7"/>
  <c r="EW51" i="7"/>
  <c r="FI51" i="7"/>
  <c r="FU51" i="7"/>
  <c r="GG51" i="7"/>
  <c r="GS51" i="7"/>
  <c r="HE51" i="7"/>
  <c r="AH51" i="7"/>
  <c r="AT51" i="7"/>
  <c r="BF51" i="7"/>
  <c r="BR51" i="7"/>
  <c r="CD51" i="7"/>
  <c r="CP51" i="7"/>
  <c r="DB51" i="7"/>
  <c r="DN51" i="7"/>
  <c r="DZ51" i="7"/>
  <c r="EL51" i="7"/>
  <c r="EX51" i="7"/>
  <c r="FJ51" i="7"/>
  <c r="FV51" i="7"/>
  <c r="GH51" i="7"/>
  <c r="GT51" i="7"/>
  <c r="HF51" i="7"/>
  <c r="AI51" i="7"/>
  <c r="AU51" i="7"/>
  <c r="BG51" i="7"/>
  <c r="BS51" i="7"/>
  <c r="CE51" i="7"/>
  <c r="CQ51" i="7"/>
  <c r="DC51" i="7"/>
  <c r="DO51" i="7"/>
  <c r="EA51" i="7"/>
  <c r="EM51" i="7"/>
  <c r="EY51" i="7"/>
  <c r="FK51" i="7"/>
  <c r="AJ51" i="7"/>
  <c r="AV51" i="7"/>
  <c r="BH51" i="7"/>
  <c r="BT51" i="7"/>
  <c r="CF51" i="7"/>
  <c r="CR51" i="7"/>
  <c r="DD51" i="7"/>
  <c r="DP51" i="7"/>
  <c r="EB51" i="7"/>
  <c r="EN51" i="7"/>
  <c r="EZ51" i="7"/>
  <c r="FL51" i="7"/>
  <c r="FX51" i="7"/>
  <c r="GJ51" i="7"/>
  <c r="GV51" i="7"/>
  <c r="HH51" i="7"/>
  <c r="AK51" i="7"/>
  <c r="AW51" i="7"/>
  <c r="BI51" i="7"/>
  <c r="BU51" i="7"/>
  <c r="CG51" i="7"/>
  <c r="CS51" i="7"/>
  <c r="DE51" i="7"/>
  <c r="DQ51" i="7"/>
  <c r="EC51" i="7"/>
  <c r="EO51" i="7"/>
  <c r="FA51" i="7"/>
  <c r="FM51" i="7"/>
  <c r="FY51" i="7"/>
  <c r="GK51" i="7"/>
  <c r="GW51" i="7"/>
  <c r="HI51" i="7"/>
  <c r="AR51" i="7"/>
  <c r="BY51" i="7"/>
  <c r="CY51" i="7"/>
  <c r="ED51" i="7"/>
  <c r="FF51" i="7"/>
  <c r="GD51" i="7"/>
  <c r="GZ51" i="7"/>
  <c r="AX51" i="7"/>
  <c r="BZ51" i="7"/>
  <c r="CZ51" i="7"/>
  <c r="EG51" i="7"/>
  <c r="FG51" i="7"/>
  <c r="GE51" i="7"/>
  <c r="HA51" i="7"/>
  <c r="BA51" i="7"/>
  <c r="CA51" i="7"/>
  <c r="DF51" i="7"/>
  <c r="EH51" i="7"/>
  <c r="FH51" i="7"/>
  <c r="GF51" i="7"/>
  <c r="HB51" i="7"/>
  <c r="Z51" i="7"/>
  <c r="BB51" i="7"/>
  <c r="CB51" i="7"/>
  <c r="DI51" i="7"/>
  <c r="EI51" i="7"/>
  <c r="FN51" i="7"/>
  <c r="GI51" i="7"/>
  <c r="HC51" i="7"/>
  <c r="AC51" i="7"/>
  <c r="BC51" i="7"/>
  <c r="CH51" i="7"/>
  <c r="DJ51" i="7"/>
  <c r="EJ51" i="7"/>
  <c r="FQ51" i="7"/>
  <c r="GL51" i="7"/>
  <c r="HD51" i="7"/>
  <c r="AD51" i="7"/>
  <c r="BD51" i="7"/>
  <c r="CK51" i="7"/>
  <c r="DK51" i="7"/>
  <c r="EP51" i="7"/>
  <c r="FR51" i="7"/>
  <c r="GN51" i="7"/>
  <c r="HG51" i="7"/>
  <c r="AE51" i="7"/>
  <c r="BJ51" i="7"/>
  <c r="CL51" i="7"/>
  <c r="DL51" i="7"/>
  <c r="ES51" i="7"/>
  <c r="FS51" i="7"/>
  <c r="GO51" i="7"/>
  <c r="HJ51" i="7"/>
  <c r="AF51" i="7"/>
  <c r="BM51" i="7"/>
  <c r="CM51" i="7"/>
  <c r="DR51" i="7"/>
  <c r="ET51" i="7"/>
  <c r="FT51" i="7"/>
  <c r="GP51" i="7"/>
  <c r="HL51" i="7"/>
  <c r="AL51" i="7"/>
  <c r="BN51" i="7"/>
  <c r="CN51" i="7"/>
  <c r="DU51" i="7"/>
  <c r="EU51" i="7"/>
  <c r="FW51" i="7"/>
  <c r="GQ51" i="7"/>
  <c r="HM51" i="7"/>
  <c r="AO51" i="7"/>
  <c r="BO51" i="7"/>
  <c r="CT51" i="7"/>
  <c r="DV51" i="7"/>
  <c r="EV51" i="7"/>
  <c r="FZ51" i="7"/>
  <c r="GR51" i="7"/>
  <c r="HN51" i="7"/>
  <c r="AP51" i="7"/>
  <c r="BP51" i="7"/>
  <c r="CW51" i="7"/>
  <c r="DW51" i="7"/>
  <c r="FB51" i="7"/>
  <c r="GB51" i="7"/>
  <c r="GU51" i="7"/>
  <c r="HO51" i="7"/>
  <c r="AQ51" i="7"/>
  <c r="BV51" i="7"/>
  <c r="CX51" i="7"/>
  <c r="DX51" i="7"/>
  <c r="FE51" i="7"/>
  <c r="GC51" i="7"/>
  <c r="GX51" i="7"/>
  <c r="HP51" i="7"/>
  <c r="AD54" i="7"/>
  <c r="AP54" i="7"/>
  <c r="BB54" i="7"/>
  <c r="BN54" i="7"/>
  <c r="BZ54" i="7"/>
  <c r="CL54" i="7"/>
  <c r="CX54" i="7"/>
  <c r="DJ54" i="7"/>
  <c r="DV54" i="7"/>
  <c r="EH54" i="7"/>
  <c r="ET54" i="7"/>
  <c r="FF54" i="7"/>
  <c r="FR54" i="7"/>
  <c r="GD54" i="7"/>
  <c r="GP54" i="7"/>
  <c r="HB54" i="7"/>
  <c r="HN54" i="7"/>
  <c r="AJ54" i="7"/>
  <c r="AV54" i="7"/>
  <c r="BH54" i="7"/>
  <c r="BT54" i="7"/>
  <c r="CF54" i="7"/>
  <c r="CR54" i="7"/>
  <c r="DD54" i="7"/>
  <c r="DP54" i="7"/>
  <c r="EB54" i="7"/>
  <c r="EN54" i="7"/>
  <c r="EZ54" i="7"/>
  <c r="FL54" i="7"/>
  <c r="FX54" i="7"/>
  <c r="GJ54" i="7"/>
  <c r="GV54" i="7"/>
  <c r="HH54" i="7"/>
  <c r="AK54" i="7"/>
  <c r="AW54" i="7"/>
  <c r="BI54" i="7"/>
  <c r="BU54" i="7"/>
  <c r="CG54" i="7"/>
  <c r="CS54" i="7"/>
  <c r="DE54" i="7"/>
  <c r="DQ54" i="7"/>
  <c r="EC54" i="7"/>
  <c r="EO54" i="7"/>
  <c r="FA54" i="7"/>
  <c r="FM54" i="7"/>
  <c r="FY54" i="7"/>
  <c r="GK54" i="7"/>
  <c r="GW54" i="7"/>
  <c r="HI54" i="7"/>
  <c r="AA54" i="7"/>
  <c r="AM54" i="7"/>
  <c r="AY54" i="7"/>
  <c r="BK54" i="7"/>
  <c r="BW54" i="7"/>
  <c r="CI54" i="7"/>
  <c r="CU54" i="7"/>
  <c r="DG54" i="7"/>
  <c r="DS54" i="7"/>
  <c r="EE54" i="7"/>
  <c r="AB54" i="7"/>
  <c r="AN54" i="7"/>
  <c r="AZ54" i="7"/>
  <c r="BL54" i="7"/>
  <c r="BX54" i="7"/>
  <c r="CJ54" i="7"/>
  <c r="CV54" i="7"/>
  <c r="DH54" i="7"/>
  <c r="DT54" i="7"/>
  <c r="EF54" i="7"/>
  <c r="ER54" i="7"/>
  <c r="FD54" i="7"/>
  <c r="FP54" i="7"/>
  <c r="GB54" i="7"/>
  <c r="GN54" i="7"/>
  <c r="GZ54" i="7"/>
  <c r="HL54" i="7"/>
  <c r="AQ54" i="7"/>
  <c r="BJ54" i="7"/>
  <c r="CD54" i="7"/>
  <c r="CZ54" i="7"/>
  <c r="DU54" i="7"/>
  <c r="EM54" i="7"/>
  <c r="FG54" i="7"/>
  <c r="FW54" i="7"/>
  <c r="GQ54" i="7"/>
  <c r="HG54" i="7"/>
  <c r="AR54" i="7"/>
  <c r="BM54" i="7"/>
  <c r="CE54" i="7"/>
  <c r="DA54" i="7"/>
  <c r="DW54" i="7"/>
  <c r="EP54" i="7"/>
  <c r="FH54" i="7"/>
  <c r="FZ54" i="7"/>
  <c r="GR54" i="7"/>
  <c r="HJ54" i="7"/>
  <c r="AS54" i="7"/>
  <c r="BO54" i="7"/>
  <c r="CH54" i="7"/>
  <c r="DB54" i="7"/>
  <c r="DX54" i="7"/>
  <c r="EQ54" i="7"/>
  <c r="FI54" i="7"/>
  <c r="GA54" i="7"/>
  <c r="GS54" i="7"/>
  <c r="HK54" i="7"/>
  <c r="Z54" i="7"/>
  <c r="AT54" i="7"/>
  <c r="BP54" i="7"/>
  <c r="CK54" i="7"/>
  <c r="DC54" i="7"/>
  <c r="DY54" i="7"/>
  <c r="ES54" i="7"/>
  <c r="FJ54" i="7"/>
  <c r="GC54" i="7"/>
  <c r="GT54" i="7"/>
  <c r="HM54" i="7"/>
  <c r="AC54" i="7"/>
  <c r="AU54" i="7"/>
  <c r="BQ54" i="7"/>
  <c r="CM54" i="7"/>
  <c r="DF54" i="7"/>
  <c r="DZ54" i="7"/>
  <c r="EU54" i="7"/>
  <c r="FK54" i="7"/>
  <c r="GE54" i="7"/>
  <c r="GU54" i="7"/>
  <c r="HO54" i="7"/>
  <c r="AE54" i="7"/>
  <c r="AX54" i="7"/>
  <c r="BR54" i="7"/>
  <c r="CN54" i="7"/>
  <c r="DI54" i="7"/>
  <c r="EA54" i="7"/>
  <c r="EV54" i="7"/>
  <c r="FN54" i="7"/>
  <c r="GF54" i="7"/>
  <c r="GX54" i="7"/>
  <c r="HP54" i="7"/>
  <c r="AF54" i="7"/>
  <c r="BA54" i="7"/>
  <c r="BS54" i="7"/>
  <c r="CO54" i="7"/>
  <c r="DK54" i="7"/>
  <c r="ED54" i="7"/>
  <c r="EW54" i="7"/>
  <c r="FO54" i="7"/>
  <c r="GG54" i="7"/>
  <c r="GY54" i="7"/>
  <c r="AG54" i="7"/>
  <c r="BC54" i="7"/>
  <c r="BV54" i="7"/>
  <c r="CP54" i="7"/>
  <c r="DL54" i="7"/>
  <c r="EG54" i="7"/>
  <c r="EX54" i="7"/>
  <c r="FQ54" i="7"/>
  <c r="GH54" i="7"/>
  <c r="HA54" i="7"/>
  <c r="AH54" i="7"/>
  <c r="BD54" i="7"/>
  <c r="BY54" i="7"/>
  <c r="CQ54" i="7"/>
  <c r="DM54" i="7"/>
  <c r="EI54" i="7"/>
  <c r="EY54" i="7"/>
  <c r="FS54" i="7"/>
  <c r="GI54" i="7"/>
  <c r="HC54" i="7"/>
  <c r="AI54" i="7"/>
  <c r="BE54" i="7"/>
  <c r="CA54" i="7"/>
  <c r="CT54" i="7"/>
  <c r="DN54" i="7"/>
  <c r="EJ54" i="7"/>
  <c r="FB54" i="7"/>
  <c r="FT54" i="7"/>
  <c r="GL54" i="7"/>
  <c r="HD54" i="7"/>
  <c r="AL54" i="7"/>
  <c r="BF54" i="7"/>
  <c r="CB54" i="7"/>
  <c r="CW54" i="7"/>
  <c r="DO54" i="7"/>
  <c r="EK54" i="7"/>
  <c r="FC54" i="7"/>
  <c r="FU54" i="7"/>
  <c r="GM54" i="7"/>
  <c r="HE54" i="7"/>
  <c r="HF54" i="7"/>
  <c r="AO54" i="7"/>
  <c r="BG54" i="7"/>
  <c r="CC54" i="7"/>
  <c r="CY54" i="7"/>
  <c r="DR54" i="7"/>
  <c r="EL54" i="7"/>
  <c r="FE54" i="7"/>
  <c r="FV54" i="7"/>
  <c r="GO54" i="7"/>
  <c r="X81" i="7"/>
  <c r="AK47" i="7"/>
  <c r="AW47" i="7"/>
  <c r="BI47" i="7"/>
  <c r="BU47" i="7"/>
  <c r="CG47" i="7"/>
  <c r="CS47" i="7"/>
  <c r="DE47" i="7"/>
  <c r="DQ47" i="7"/>
  <c r="EC47" i="7"/>
  <c r="EO47" i="7"/>
  <c r="FA47" i="7"/>
  <c r="FM47" i="7"/>
  <c r="FY47" i="7"/>
  <c r="GK47" i="7"/>
  <c r="GW47" i="7"/>
  <c r="HI47" i="7"/>
  <c r="Z47" i="7"/>
  <c r="AL47" i="7"/>
  <c r="AX47" i="7"/>
  <c r="BJ47" i="7"/>
  <c r="BV47" i="7"/>
  <c r="CH47" i="7"/>
  <c r="CT47" i="7"/>
  <c r="DF47" i="7"/>
  <c r="DR47" i="7"/>
  <c r="ED47" i="7"/>
  <c r="EP47" i="7"/>
  <c r="FB47" i="7"/>
  <c r="FN47" i="7"/>
  <c r="FZ47" i="7"/>
  <c r="GL47" i="7"/>
  <c r="GX47" i="7"/>
  <c r="HJ47" i="7"/>
  <c r="AD47" i="7"/>
  <c r="AP47" i="7"/>
  <c r="BB47" i="7"/>
  <c r="BN47" i="7"/>
  <c r="BZ47" i="7"/>
  <c r="CL47" i="7"/>
  <c r="CX47" i="7"/>
  <c r="DJ47" i="7"/>
  <c r="DV47" i="7"/>
  <c r="EH47" i="7"/>
  <c r="ET47" i="7"/>
  <c r="FF47" i="7"/>
  <c r="FR47" i="7"/>
  <c r="GD47" i="7"/>
  <c r="GP47" i="7"/>
  <c r="HB47" i="7"/>
  <c r="HN47" i="7"/>
  <c r="AE47" i="7"/>
  <c r="AQ47" i="7"/>
  <c r="BC47" i="7"/>
  <c r="BO47" i="7"/>
  <c r="CA47" i="7"/>
  <c r="CM47" i="7"/>
  <c r="CY47" i="7"/>
  <c r="DK47" i="7"/>
  <c r="DW47" i="7"/>
  <c r="EI47" i="7"/>
  <c r="EU47" i="7"/>
  <c r="FG47" i="7"/>
  <c r="FS47" i="7"/>
  <c r="GE47" i="7"/>
  <c r="GQ47" i="7"/>
  <c r="HC47" i="7"/>
  <c r="HO47" i="7"/>
  <c r="AF47" i="7"/>
  <c r="AR47" i="7"/>
  <c r="BD47" i="7"/>
  <c r="BP47" i="7"/>
  <c r="CB47" i="7"/>
  <c r="CN47" i="7"/>
  <c r="CZ47" i="7"/>
  <c r="DL47" i="7"/>
  <c r="DX47" i="7"/>
  <c r="EJ47" i="7"/>
  <c r="EV47" i="7"/>
  <c r="FH47" i="7"/>
  <c r="FT47" i="7"/>
  <c r="GF47" i="7"/>
  <c r="GR47" i="7"/>
  <c r="HD47" i="7"/>
  <c r="HP47" i="7"/>
  <c r="AH47" i="7"/>
  <c r="AT47" i="7"/>
  <c r="BF47" i="7"/>
  <c r="BR47" i="7"/>
  <c r="CD47" i="7"/>
  <c r="CP47" i="7"/>
  <c r="DB47" i="7"/>
  <c r="DN47" i="7"/>
  <c r="AI47" i="7"/>
  <c r="AU47" i="7"/>
  <c r="BG47" i="7"/>
  <c r="BS47" i="7"/>
  <c r="CE47" i="7"/>
  <c r="CQ47" i="7"/>
  <c r="DC47" i="7"/>
  <c r="DO47" i="7"/>
  <c r="EA47" i="7"/>
  <c r="EM47" i="7"/>
  <c r="EY47" i="7"/>
  <c r="FK47" i="7"/>
  <c r="FW47" i="7"/>
  <c r="GI47" i="7"/>
  <c r="GU47" i="7"/>
  <c r="HG47" i="7"/>
  <c r="AO47" i="7"/>
  <c r="BT47" i="7"/>
  <c r="CV47" i="7"/>
  <c r="DY47" i="7"/>
  <c r="EW47" i="7"/>
  <c r="FU47" i="7"/>
  <c r="GS47" i="7"/>
  <c r="AS47" i="7"/>
  <c r="BW47" i="7"/>
  <c r="CW47" i="7"/>
  <c r="DZ47" i="7"/>
  <c r="EX47" i="7"/>
  <c r="FV47" i="7"/>
  <c r="GT47" i="7"/>
  <c r="AV47" i="7"/>
  <c r="BX47" i="7"/>
  <c r="DA47" i="7"/>
  <c r="EB47" i="7"/>
  <c r="EZ47" i="7"/>
  <c r="FX47" i="7"/>
  <c r="GV47" i="7"/>
  <c r="AY47" i="7"/>
  <c r="BY47" i="7"/>
  <c r="DD47" i="7"/>
  <c r="EE47" i="7"/>
  <c r="FC47" i="7"/>
  <c r="GA47" i="7"/>
  <c r="GY47" i="7"/>
  <c r="AZ47" i="7"/>
  <c r="CC47" i="7"/>
  <c r="DG47" i="7"/>
  <c r="EF47" i="7"/>
  <c r="FD47" i="7"/>
  <c r="GB47" i="7"/>
  <c r="GZ47" i="7"/>
  <c r="AA47" i="7"/>
  <c r="BA47" i="7"/>
  <c r="CF47" i="7"/>
  <c r="DH47" i="7"/>
  <c r="EG47" i="7"/>
  <c r="FE47" i="7"/>
  <c r="GC47" i="7"/>
  <c r="HA47" i="7"/>
  <c r="AB47" i="7"/>
  <c r="BE47" i="7"/>
  <c r="CI47" i="7"/>
  <c r="DI47" i="7"/>
  <c r="EK47" i="7"/>
  <c r="FI47" i="7"/>
  <c r="GG47" i="7"/>
  <c r="HE47" i="7"/>
  <c r="AC47" i="7"/>
  <c r="BH47" i="7"/>
  <c r="CJ47" i="7"/>
  <c r="DM47" i="7"/>
  <c r="EL47" i="7"/>
  <c r="FJ47" i="7"/>
  <c r="GH47" i="7"/>
  <c r="HF47" i="7"/>
  <c r="AG47" i="7"/>
  <c r="BK47" i="7"/>
  <c r="CK47" i="7"/>
  <c r="DP47" i="7"/>
  <c r="EN47" i="7"/>
  <c r="FL47" i="7"/>
  <c r="GJ47" i="7"/>
  <c r="HH47" i="7"/>
  <c r="AJ47" i="7"/>
  <c r="BL47" i="7"/>
  <c r="CO47" i="7"/>
  <c r="DS47" i="7"/>
  <c r="EQ47" i="7"/>
  <c r="FO47" i="7"/>
  <c r="GM47" i="7"/>
  <c r="HK47" i="7"/>
  <c r="AM47" i="7"/>
  <c r="BM47" i="7"/>
  <c r="CR47" i="7"/>
  <c r="DT47" i="7"/>
  <c r="ER47" i="7"/>
  <c r="FP47" i="7"/>
  <c r="GN47" i="7"/>
  <c r="HL47" i="7"/>
  <c r="BQ47" i="7"/>
  <c r="CU47" i="7"/>
  <c r="DU47" i="7"/>
  <c r="ES47" i="7"/>
  <c r="FQ47" i="7"/>
  <c r="GO47" i="7"/>
  <c r="HM47" i="7"/>
  <c r="AN47" i="7"/>
  <c r="AI57" i="7"/>
  <c r="AU57" i="7"/>
  <c r="BG57" i="7"/>
  <c r="BS57" i="7"/>
  <c r="CE57" i="7"/>
  <c r="CQ57" i="7"/>
  <c r="DC57" i="7"/>
  <c r="DO57" i="7"/>
  <c r="EA57" i="7"/>
  <c r="EM57" i="7"/>
  <c r="EY57" i="7"/>
  <c r="FK57" i="7"/>
  <c r="FW57" i="7"/>
  <c r="GI57" i="7"/>
  <c r="GU57" i="7"/>
  <c r="HG57" i="7"/>
  <c r="AJ57" i="7"/>
  <c r="AV57" i="7"/>
  <c r="BH57" i="7"/>
  <c r="BT57" i="7"/>
  <c r="CF57" i="7"/>
  <c r="CR57" i="7"/>
  <c r="DD57" i="7"/>
  <c r="DP57" i="7"/>
  <c r="EB57" i="7"/>
  <c r="EN57" i="7"/>
  <c r="EZ57" i="7"/>
  <c r="FL57" i="7"/>
  <c r="FX57" i="7"/>
  <c r="GJ57" i="7"/>
  <c r="GV57" i="7"/>
  <c r="HH57" i="7"/>
  <c r="AA57" i="7"/>
  <c r="AM57" i="7"/>
  <c r="AY57" i="7"/>
  <c r="BK57" i="7"/>
  <c r="BW57" i="7"/>
  <c r="CI57" i="7"/>
  <c r="CU57" i="7"/>
  <c r="DG57" i="7"/>
  <c r="DS57" i="7"/>
  <c r="AB57" i="7"/>
  <c r="AN57" i="7"/>
  <c r="AZ57" i="7"/>
  <c r="BL57" i="7"/>
  <c r="BX57" i="7"/>
  <c r="CJ57" i="7"/>
  <c r="CV57" i="7"/>
  <c r="DH57" i="7"/>
  <c r="DT57" i="7"/>
  <c r="EF57" i="7"/>
  <c r="ER57" i="7"/>
  <c r="FD57" i="7"/>
  <c r="FP57" i="7"/>
  <c r="GB57" i="7"/>
  <c r="GN57" i="7"/>
  <c r="GZ57" i="7"/>
  <c r="HL57" i="7"/>
  <c r="AD57" i="7"/>
  <c r="AP57" i="7"/>
  <c r="BB57" i="7"/>
  <c r="BN57" i="7"/>
  <c r="BZ57" i="7"/>
  <c r="CL57" i="7"/>
  <c r="CX57" i="7"/>
  <c r="DJ57" i="7"/>
  <c r="DV57" i="7"/>
  <c r="EH57" i="7"/>
  <c r="ET57" i="7"/>
  <c r="FF57" i="7"/>
  <c r="FR57" i="7"/>
  <c r="GD57" i="7"/>
  <c r="GP57" i="7"/>
  <c r="HB57" i="7"/>
  <c r="HN57" i="7"/>
  <c r="AE57" i="7"/>
  <c r="AQ57" i="7"/>
  <c r="BC57" i="7"/>
  <c r="BO57" i="7"/>
  <c r="CA57" i="7"/>
  <c r="CM57" i="7"/>
  <c r="CY57" i="7"/>
  <c r="DK57" i="7"/>
  <c r="DW57" i="7"/>
  <c r="EI57" i="7"/>
  <c r="EU57" i="7"/>
  <c r="FG57" i="7"/>
  <c r="FS57" i="7"/>
  <c r="GE57" i="7"/>
  <c r="GQ57" i="7"/>
  <c r="HC57" i="7"/>
  <c r="HO57" i="7"/>
  <c r="AF57" i="7"/>
  <c r="AR57" i="7"/>
  <c r="BD57" i="7"/>
  <c r="BP57" i="7"/>
  <c r="CB57" i="7"/>
  <c r="CN57" i="7"/>
  <c r="CZ57" i="7"/>
  <c r="DL57" i="7"/>
  <c r="DX57" i="7"/>
  <c r="EJ57" i="7"/>
  <c r="EV57" i="7"/>
  <c r="FH57" i="7"/>
  <c r="FT57" i="7"/>
  <c r="GF57" i="7"/>
  <c r="GR57" i="7"/>
  <c r="HD57" i="7"/>
  <c r="HP57" i="7"/>
  <c r="AG57" i="7"/>
  <c r="AS57" i="7"/>
  <c r="BE57" i="7"/>
  <c r="BQ57" i="7"/>
  <c r="CC57" i="7"/>
  <c r="CO57" i="7"/>
  <c r="DA57" i="7"/>
  <c r="DM57" i="7"/>
  <c r="DY57" i="7"/>
  <c r="EK57" i="7"/>
  <c r="EW57" i="7"/>
  <c r="FI57" i="7"/>
  <c r="FU57" i="7"/>
  <c r="GG57" i="7"/>
  <c r="GS57" i="7"/>
  <c r="HE57" i="7"/>
  <c r="Z57" i="7"/>
  <c r="BJ57" i="7"/>
  <c r="CT57" i="7"/>
  <c r="ED57" i="7"/>
  <c r="FE57" i="7"/>
  <c r="GK57" i="7"/>
  <c r="HK57" i="7"/>
  <c r="AC57" i="7"/>
  <c r="BM57" i="7"/>
  <c r="CW57" i="7"/>
  <c r="EE57" i="7"/>
  <c r="FJ57" i="7"/>
  <c r="GL57" i="7"/>
  <c r="HM57" i="7"/>
  <c r="AH57" i="7"/>
  <c r="BR57" i="7"/>
  <c r="DB57" i="7"/>
  <c r="EG57" i="7"/>
  <c r="FM57" i="7"/>
  <c r="GM57" i="7"/>
  <c r="AK57" i="7"/>
  <c r="BU57" i="7"/>
  <c r="DE57" i="7"/>
  <c r="EL57" i="7"/>
  <c r="FN57" i="7"/>
  <c r="GO57" i="7"/>
  <c r="AL57" i="7"/>
  <c r="BV57" i="7"/>
  <c r="DF57" i="7"/>
  <c r="EO57" i="7"/>
  <c r="FO57" i="7"/>
  <c r="GT57" i="7"/>
  <c r="AO57" i="7"/>
  <c r="BY57" i="7"/>
  <c r="DI57" i="7"/>
  <c r="EP57" i="7"/>
  <c r="FQ57" i="7"/>
  <c r="GW57" i="7"/>
  <c r="AT57" i="7"/>
  <c r="CD57" i="7"/>
  <c r="DN57" i="7"/>
  <c r="EQ57" i="7"/>
  <c r="FV57" i="7"/>
  <c r="GX57" i="7"/>
  <c r="AW57" i="7"/>
  <c r="CG57" i="7"/>
  <c r="DQ57" i="7"/>
  <c r="ES57" i="7"/>
  <c r="FY57" i="7"/>
  <c r="GY57" i="7"/>
  <c r="AX57" i="7"/>
  <c r="CH57" i="7"/>
  <c r="DR57" i="7"/>
  <c r="EX57" i="7"/>
  <c r="FZ57" i="7"/>
  <c r="HA57" i="7"/>
  <c r="BA57" i="7"/>
  <c r="CK57" i="7"/>
  <c r="DU57" i="7"/>
  <c r="FA57" i="7"/>
  <c r="GA57" i="7"/>
  <c r="HF57" i="7"/>
  <c r="BF57" i="7"/>
  <c r="CP57" i="7"/>
  <c r="DZ57" i="7"/>
  <c r="FB57" i="7"/>
  <c r="GC57" i="7"/>
  <c r="HI57" i="7"/>
  <c r="HJ57" i="7"/>
  <c r="BI57" i="7"/>
  <c r="CS57" i="7"/>
  <c r="EC57" i="7"/>
  <c r="FC57" i="7"/>
  <c r="GH57" i="7"/>
  <c r="AK78" i="7"/>
  <c r="AW78" i="7"/>
  <c r="BI78" i="7"/>
  <c r="BU78" i="7"/>
  <c r="CG78" i="7"/>
  <c r="CS78" i="7"/>
  <c r="DE78" i="7"/>
  <c r="DQ78" i="7"/>
  <c r="EC78" i="7"/>
  <c r="EO78" i="7"/>
  <c r="FA78" i="7"/>
  <c r="FM78" i="7"/>
  <c r="FY78" i="7"/>
  <c r="GK78" i="7"/>
  <c r="GW78" i="7"/>
  <c r="HI78" i="7"/>
  <c r="Z78" i="7"/>
  <c r="AL78" i="7"/>
  <c r="AX78" i="7"/>
  <c r="BJ78" i="7"/>
  <c r="BV78" i="7"/>
  <c r="CH78" i="7"/>
  <c r="CT78" i="7"/>
  <c r="DF78" i="7"/>
  <c r="DR78" i="7"/>
  <c r="ED78" i="7"/>
  <c r="EP78" i="7"/>
  <c r="FB78" i="7"/>
  <c r="FN78" i="7"/>
  <c r="FZ78" i="7"/>
  <c r="GL78" i="7"/>
  <c r="GX78" i="7"/>
  <c r="HJ78" i="7"/>
  <c r="AA78" i="7"/>
  <c r="AM78" i="7"/>
  <c r="AY78" i="7"/>
  <c r="BK78" i="7"/>
  <c r="BW78" i="7"/>
  <c r="CI78" i="7"/>
  <c r="CU78" i="7"/>
  <c r="DG78" i="7"/>
  <c r="DS78" i="7"/>
  <c r="EE78" i="7"/>
  <c r="EQ78" i="7"/>
  <c r="FC78" i="7"/>
  <c r="FO78" i="7"/>
  <c r="GA78" i="7"/>
  <c r="GM78" i="7"/>
  <c r="GY78" i="7"/>
  <c r="HK78" i="7"/>
  <c r="AB78" i="7"/>
  <c r="AN78" i="7"/>
  <c r="AZ78" i="7"/>
  <c r="BL78" i="7"/>
  <c r="BX78" i="7"/>
  <c r="CJ78" i="7"/>
  <c r="CV78" i="7"/>
  <c r="DH78" i="7"/>
  <c r="DT78" i="7"/>
  <c r="EF78" i="7"/>
  <c r="ER78" i="7"/>
  <c r="FD78" i="7"/>
  <c r="FP78" i="7"/>
  <c r="GB78" i="7"/>
  <c r="GN78" i="7"/>
  <c r="GZ78" i="7"/>
  <c r="HL78" i="7"/>
  <c r="AC78" i="7"/>
  <c r="AO78" i="7"/>
  <c r="BA78" i="7"/>
  <c r="BM78" i="7"/>
  <c r="BY78" i="7"/>
  <c r="CK78" i="7"/>
  <c r="CW78" i="7"/>
  <c r="DI78" i="7"/>
  <c r="DU78" i="7"/>
  <c r="EG78" i="7"/>
  <c r="ES78" i="7"/>
  <c r="FE78" i="7"/>
  <c r="FQ78" i="7"/>
  <c r="GC78" i="7"/>
  <c r="GO78" i="7"/>
  <c r="HA78" i="7"/>
  <c r="HM78" i="7"/>
  <c r="AD78" i="7"/>
  <c r="AP78" i="7"/>
  <c r="BB78" i="7"/>
  <c r="BN78" i="7"/>
  <c r="BZ78" i="7"/>
  <c r="CL78" i="7"/>
  <c r="CX78" i="7"/>
  <c r="DJ78" i="7"/>
  <c r="DV78" i="7"/>
  <c r="EH78" i="7"/>
  <c r="ET78" i="7"/>
  <c r="FF78" i="7"/>
  <c r="FR78" i="7"/>
  <c r="GD78" i="7"/>
  <c r="GP78" i="7"/>
  <c r="HB78" i="7"/>
  <c r="HN78" i="7"/>
  <c r="AE78" i="7"/>
  <c r="AQ78" i="7"/>
  <c r="BC78" i="7"/>
  <c r="BO78" i="7"/>
  <c r="CA78" i="7"/>
  <c r="CM78" i="7"/>
  <c r="CY78" i="7"/>
  <c r="DK78" i="7"/>
  <c r="DW78" i="7"/>
  <c r="EI78" i="7"/>
  <c r="EU78" i="7"/>
  <c r="FG78" i="7"/>
  <c r="FS78" i="7"/>
  <c r="GE78" i="7"/>
  <c r="GQ78" i="7"/>
  <c r="HC78" i="7"/>
  <c r="HO78" i="7"/>
  <c r="AF78" i="7"/>
  <c r="AR78" i="7"/>
  <c r="BD78" i="7"/>
  <c r="BP78" i="7"/>
  <c r="CB78" i="7"/>
  <c r="CN78" i="7"/>
  <c r="CZ78" i="7"/>
  <c r="DL78" i="7"/>
  <c r="DX78" i="7"/>
  <c r="EJ78" i="7"/>
  <c r="EV78" i="7"/>
  <c r="FH78" i="7"/>
  <c r="FT78" i="7"/>
  <c r="GF78" i="7"/>
  <c r="GR78" i="7"/>
  <c r="HD78" i="7"/>
  <c r="HP78" i="7"/>
  <c r="AG78" i="7"/>
  <c r="AS78" i="7"/>
  <c r="BE78" i="7"/>
  <c r="BQ78" i="7"/>
  <c r="CC78" i="7"/>
  <c r="CO78" i="7"/>
  <c r="DA78" i="7"/>
  <c r="DM78" i="7"/>
  <c r="DY78" i="7"/>
  <c r="EK78" i="7"/>
  <c r="EW78" i="7"/>
  <c r="FI78" i="7"/>
  <c r="FU78" i="7"/>
  <c r="GG78" i="7"/>
  <c r="GS78" i="7"/>
  <c r="HE78" i="7"/>
  <c r="AH78" i="7"/>
  <c r="AT78" i="7"/>
  <c r="BF78" i="7"/>
  <c r="BR78" i="7"/>
  <c r="CD78" i="7"/>
  <c r="CP78" i="7"/>
  <c r="DB78" i="7"/>
  <c r="DN78" i="7"/>
  <c r="DZ78" i="7"/>
  <c r="EL78" i="7"/>
  <c r="EX78" i="7"/>
  <c r="FJ78" i="7"/>
  <c r="FV78" i="7"/>
  <c r="GH78" i="7"/>
  <c r="GT78" i="7"/>
  <c r="HF78" i="7"/>
  <c r="AI78" i="7"/>
  <c r="AU78" i="7"/>
  <c r="BG78" i="7"/>
  <c r="BS78" i="7"/>
  <c r="CE78" i="7"/>
  <c r="CQ78" i="7"/>
  <c r="DC78" i="7"/>
  <c r="DO78" i="7"/>
  <c r="EA78" i="7"/>
  <c r="EM78" i="7"/>
  <c r="EY78" i="7"/>
  <c r="FK78" i="7"/>
  <c r="FW78" i="7"/>
  <c r="GI78" i="7"/>
  <c r="GU78" i="7"/>
  <c r="HG78" i="7"/>
  <c r="BH78" i="7"/>
  <c r="GV78" i="7"/>
  <c r="BT78" i="7"/>
  <c r="HH78" i="7"/>
  <c r="CF78" i="7"/>
  <c r="CR78" i="7"/>
  <c r="DD78" i="7"/>
  <c r="DP78" i="7"/>
  <c r="EB78" i="7"/>
  <c r="EN78" i="7"/>
  <c r="EZ78" i="7"/>
  <c r="FL78" i="7"/>
  <c r="AJ78" i="7"/>
  <c r="FX78" i="7"/>
  <c r="AV78" i="7"/>
  <c r="GJ78" i="7"/>
  <c r="AC34" i="7"/>
  <c r="AO34" i="7"/>
  <c r="BA34" i="7"/>
  <c r="BM34" i="7"/>
  <c r="BY34" i="7"/>
  <c r="CK34" i="7"/>
  <c r="CW34" i="7"/>
  <c r="DI34" i="7"/>
  <c r="DU34" i="7"/>
  <c r="EG34" i="7"/>
  <c r="ES34" i="7"/>
  <c r="FE34" i="7"/>
  <c r="FQ34" i="7"/>
  <c r="GC34" i="7"/>
  <c r="GO34" i="7"/>
  <c r="HA34" i="7"/>
  <c r="HM34" i="7"/>
  <c r="AD34" i="7"/>
  <c r="AP34" i="7"/>
  <c r="BB34" i="7"/>
  <c r="BN34" i="7"/>
  <c r="BZ34" i="7"/>
  <c r="CL34" i="7"/>
  <c r="CX34" i="7"/>
  <c r="DJ34" i="7"/>
  <c r="DV34" i="7"/>
  <c r="EH34" i="7"/>
  <c r="ET34" i="7"/>
  <c r="FF34" i="7"/>
  <c r="FR34" i="7"/>
  <c r="GD34" i="7"/>
  <c r="GP34" i="7"/>
  <c r="HB34" i="7"/>
  <c r="HN34" i="7"/>
  <c r="AH34" i="7"/>
  <c r="AT34" i="7"/>
  <c r="BF34" i="7"/>
  <c r="BR34" i="7"/>
  <c r="CD34" i="7"/>
  <c r="CP34" i="7"/>
  <c r="DB34" i="7"/>
  <c r="DN34" i="7"/>
  <c r="DZ34" i="7"/>
  <c r="EL34" i="7"/>
  <c r="EX34" i="7"/>
  <c r="FJ34" i="7"/>
  <c r="FV34" i="7"/>
  <c r="GH34" i="7"/>
  <c r="GT34" i="7"/>
  <c r="HF34" i="7"/>
  <c r="AI34" i="7"/>
  <c r="AU34" i="7"/>
  <c r="BG34" i="7"/>
  <c r="BS34" i="7"/>
  <c r="CE34" i="7"/>
  <c r="CQ34" i="7"/>
  <c r="DC34" i="7"/>
  <c r="DO34" i="7"/>
  <c r="EA34" i="7"/>
  <c r="EM34" i="7"/>
  <c r="EY34" i="7"/>
  <c r="FK34" i="7"/>
  <c r="FW34" i="7"/>
  <c r="GI34" i="7"/>
  <c r="GU34" i="7"/>
  <c r="HG34" i="7"/>
  <c r="AJ34" i="7"/>
  <c r="AV34" i="7"/>
  <c r="BH34" i="7"/>
  <c r="BT34" i="7"/>
  <c r="CF34" i="7"/>
  <c r="CR34" i="7"/>
  <c r="DD34" i="7"/>
  <c r="DP34" i="7"/>
  <c r="EB34" i="7"/>
  <c r="EN34" i="7"/>
  <c r="EZ34" i="7"/>
  <c r="FL34" i="7"/>
  <c r="FX34" i="7"/>
  <c r="GJ34" i="7"/>
  <c r="GV34" i="7"/>
  <c r="HH34" i="7"/>
  <c r="Z34" i="7"/>
  <c r="AL34" i="7"/>
  <c r="AX34" i="7"/>
  <c r="BJ34" i="7"/>
  <c r="BV34" i="7"/>
  <c r="CH34" i="7"/>
  <c r="CT34" i="7"/>
  <c r="DF34" i="7"/>
  <c r="DR34" i="7"/>
  <c r="AA34" i="7"/>
  <c r="AM34" i="7"/>
  <c r="AY34" i="7"/>
  <c r="BK34" i="7"/>
  <c r="BW34" i="7"/>
  <c r="CI34" i="7"/>
  <c r="CU34" i="7"/>
  <c r="DG34" i="7"/>
  <c r="DS34" i="7"/>
  <c r="EE34" i="7"/>
  <c r="EQ34" i="7"/>
  <c r="FC34" i="7"/>
  <c r="FO34" i="7"/>
  <c r="GA34" i="7"/>
  <c r="GM34" i="7"/>
  <c r="GY34" i="7"/>
  <c r="HK34" i="7"/>
  <c r="AR34" i="7"/>
  <c r="BU34" i="7"/>
  <c r="CY34" i="7"/>
  <c r="DY34" i="7"/>
  <c r="EW34" i="7"/>
  <c r="FU34" i="7"/>
  <c r="GS34" i="7"/>
  <c r="AZ34" i="7"/>
  <c r="CB34" i="7"/>
  <c r="DE34" i="7"/>
  <c r="EF34" i="7"/>
  <c r="FD34" i="7"/>
  <c r="GB34" i="7"/>
  <c r="GZ34" i="7"/>
  <c r="AB34" i="7"/>
  <c r="BD34" i="7"/>
  <c r="CG34" i="7"/>
  <c r="DK34" i="7"/>
  <c r="EJ34" i="7"/>
  <c r="FH34" i="7"/>
  <c r="GF34" i="7"/>
  <c r="HD34" i="7"/>
  <c r="AE34" i="7"/>
  <c r="BE34" i="7"/>
  <c r="CJ34" i="7"/>
  <c r="DL34" i="7"/>
  <c r="EK34" i="7"/>
  <c r="FI34" i="7"/>
  <c r="GG34" i="7"/>
  <c r="HE34" i="7"/>
  <c r="AF34" i="7"/>
  <c r="BI34" i="7"/>
  <c r="CM34" i="7"/>
  <c r="DM34" i="7"/>
  <c r="EO34" i="7"/>
  <c r="FM34" i="7"/>
  <c r="GK34" i="7"/>
  <c r="HI34" i="7"/>
  <c r="AG34" i="7"/>
  <c r="CA34" i="7"/>
  <c r="DX34" i="7"/>
  <c r="FP34" i="7"/>
  <c r="HC34" i="7"/>
  <c r="AK34" i="7"/>
  <c r="CC34" i="7"/>
  <c r="EC34" i="7"/>
  <c r="FS34" i="7"/>
  <c r="HJ34" i="7"/>
  <c r="AW34" i="7"/>
  <c r="CV34" i="7"/>
  <c r="ER34" i="7"/>
  <c r="GE34" i="7"/>
  <c r="BC34" i="7"/>
  <c r="CZ34" i="7"/>
  <c r="EU34" i="7"/>
  <c r="GL34" i="7"/>
  <c r="BL34" i="7"/>
  <c r="DA34" i="7"/>
  <c r="EV34" i="7"/>
  <c r="GN34" i="7"/>
  <c r="BO34" i="7"/>
  <c r="DH34" i="7"/>
  <c r="FA34" i="7"/>
  <c r="GQ34" i="7"/>
  <c r="BQ34" i="7"/>
  <c r="DT34" i="7"/>
  <c r="FG34" i="7"/>
  <c r="GW34" i="7"/>
  <c r="CS34" i="7"/>
  <c r="GX34" i="7"/>
  <c r="DQ34" i="7"/>
  <c r="HL34" i="7"/>
  <c r="DW34" i="7"/>
  <c r="HO34" i="7"/>
  <c r="ED34" i="7"/>
  <c r="HP34" i="7"/>
  <c r="EI34" i="7"/>
  <c r="AN34" i="7"/>
  <c r="EP34" i="7"/>
  <c r="AQ34" i="7"/>
  <c r="FB34" i="7"/>
  <c r="AS34" i="7"/>
  <c r="FN34" i="7"/>
  <c r="BP34" i="7"/>
  <c r="FT34" i="7"/>
  <c r="BX34" i="7"/>
  <c r="FY34" i="7"/>
  <c r="CN34" i="7"/>
  <c r="FZ34" i="7"/>
  <c r="CO34" i="7"/>
  <c r="GR34" i="7"/>
  <c r="AG82" i="7"/>
  <c r="AS82" i="7"/>
  <c r="BE82" i="7"/>
  <c r="BQ82" i="7"/>
  <c r="CC82" i="7"/>
  <c r="CO82" i="7"/>
  <c r="DA82" i="7"/>
  <c r="DM82" i="7"/>
  <c r="DY82" i="7"/>
  <c r="EK82" i="7"/>
  <c r="EW82" i="7"/>
  <c r="FI82" i="7"/>
  <c r="FU82" i="7"/>
  <c r="GG82" i="7"/>
  <c r="GS82" i="7"/>
  <c r="HE82" i="7"/>
  <c r="AH82" i="7"/>
  <c r="AT82" i="7"/>
  <c r="BF82" i="7"/>
  <c r="BR82" i="7"/>
  <c r="CD82" i="7"/>
  <c r="CP82" i="7"/>
  <c r="DB82" i="7"/>
  <c r="DN82" i="7"/>
  <c r="DZ82" i="7"/>
  <c r="EL82" i="7"/>
  <c r="EX82" i="7"/>
  <c r="FJ82" i="7"/>
  <c r="FV82" i="7"/>
  <c r="GH82" i="7"/>
  <c r="GT82" i="7"/>
  <c r="HF82" i="7"/>
  <c r="AI82" i="7"/>
  <c r="AU82" i="7"/>
  <c r="BG82" i="7"/>
  <c r="BS82" i="7"/>
  <c r="CE82" i="7"/>
  <c r="CQ82" i="7"/>
  <c r="DC82" i="7"/>
  <c r="DO82" i="7"/>
  <c r="EA82" i="7"/>
  <c r="EM82" i="7"/>
  <c r="EY82" i="7"/>
  <c r="FK82" i="7"/>
  <c r="FW82" i="7"/>
  <c r="GI82" i="7"/>
  <c r="GU82" i="7"/>
  <c r="HG82" i="7"/>
  <c r="AJ82" i="7"/>
  <c r="AV82" i="7"/>
  <c r="BH82" i="7"/>
  <c r="BT82" i="7"/>
  <c r="CF82" i="7"/>
  <c r="CR82" i="7"/>
  <c r="DD82" i="7"/>
  <c r="DP82" i="7"/>
  <c r="EB82" i="7"/>
  <c r="EN82" i="7"/>
  <c r="EZ82" i="7"/>
  <c r="FL82" i="7"/>
  <c r="FX82" i="7"/>
  <c r="GJ82" i="7"/>
  <c r="GV82" i="7"/>
  <c r="HH82" i="7"/>
  <c r="AK82" i="7"/>
  <c r="AW82" i="7"/>
  <c r="BI82" i="7"/>
  <c r="BU82" i="7"/>
  <c r="CG82" i="7"/>
  <c r="CS82" i="7"/>
  <c r="DE82" i="7"/>
  <c r="DQ82" i="7"/>
  <c r="EC82" i="7"/>
  <c r="EO82" i="7"/>
  <c r="FA82" i="7"/>
  <c r="FM82" i="7"/>
  <c r="FY82" i="7"/>
  <c r="GK82" i="7"/>
  <c r="GW82" i="7"/>
  <c r="HI82" i="7"/>
  <c r="Z82" i="7"/>
  <c r="AL82" i="7"/>
  <c r="AX82" i="7"/>
  <c r="BJ82" i="7"/>
  <c r="BV82" i="7"/>
  <c r="CH82" i="7"/>
  <c r="CT82" i="7"/>
  <c r="DF82" i="7"/>
  <c r="DR82" i="7"/>
  <c r="ED82" i="7"/>
  <c r="EP82" i="7"/>
  <c r="FB82" i="7"/>
  <c r="FN82" i="7"/>
  <c r="FZ82" i="7"/>
  <c r="GL82" i="7"/>
  <c r="GX82" i="7"/>
  <c r="HJ82" i="7"/>
  <c r="AA82" i="7"/>
  <c r="AM82" i="7"/>
  <c r="AY82" i="7"/>
  <c r="BK82" i="7"/>
  <c r="BW82" i="7"/>
  <c r="CI82" i="7"/>
  <c r="CU82" i="7"/>
  <c r="DG82" i="7"/>
  <c r="DS82" i="7"/>
  <c r="EE82" i="7"/>
  <c r="EQ82" i="7"/>
  <c r="FC82" i="7"/>
  <c r="FO82" i="7"/>
  <c r="GA82" i="7"/>
  <c r="GM82" i="7"/>
  <c r="GY82" i="7"/>
  <c r="HK82" i="7"/>
  <c r="AB82" i="7"/>
  <c r="AN82" i="7"/>
  <c r="AZ82" i="7"/>
  <c r="BL82" i="7"/>
  <c r="BX82" i="7"/>
  <c r="CJ82" i="7"/>
  <c r="CV82" i="7"/>
  <c r="DH82" i="7"/>
  <c r="DT82" i="7"/>
  <c r="EF82" i="7"/>
  <c r="ER82" i="7"/>
  <c r="FD82" i="7"/>
  <c r="FP82" i="7"/>
  <c r="GB82" i="7"/>
  <c r="GN82" i="7"/>
  <c r="GZ82" i="7"/>
  <c r="HL82" i="7"/>
  <c r="AC82" i="7"/>
  <c r="AO82" i="7"/>
  <c r="BA82" i="7"/>
  <c r="BM82" i="7"/>
  <c r="BY82" i="7"/>
  <c r="CK82" i="7"/>
  <c r="CW82" i="7"/>
  <c r="DI82" i="7"/>
  <c r="DU82" i="7"/>
  <c r="EG82" i="7"/>
  <c r="ES82" i="7"/>
  <c r="FE82" i="7"/>
  <c r="FQ82" i="7"/>
  <c r="GC82" i="7"/>
  <c r="GO82" i="7"/>
  <c r="HA82" i="7"/>
  <c r="HM82" i="7"/>
  <c r="AD82" i="7"/>
  <c r="AP82" i="7"/>
  <c r="BB82" i="7"/>
  <c r="BN82" i="7"/>
  <c r="BZ82" i="7"/>
  <c r="CL82" i="7"/>
  <c r="CX82" i="7"/>
  <c r="DJ82" i="7"/>
  <c r="DV82" i="7"/>
  <c r="EH82" i="7"/>
  <c r="ET82" i="7"/>
  <c r="FF82" i="7"/>
  <c r="FR82" i="7"/>
  <c r="GD82" i="7"/>
  <c r="GP82" i="7"/>
  <c r="HB82" i="7"/>
  <c r="HN82" i="7"/>
  <c r="AE82" i="7"/>
  <c r="AQ82" i="7"/>
  <c r="BC82" i="7"/>
  <c r="BO82" i="7"/>
  <c r="CA82" i="7"/>
  <c r="CM82" i="7"/>
  <c r="CY82" i="7"/>
  <c r="DK82" i="7"/>
  <c r="DW82" i="7"/>
  <c r="EI82" i="7"/>
  <c r="EU82" i="7"/>
  <c r="FG82" i="7"/>
  <c r="FS82" i="7"/>
  <c r="GE82" i="7"/>
  <c r="GQ82" i="7"/>
  <c r="HC82" i="7"/>
  <c r="HO82" i="7"/>
  <c r="DX82" i="7"/>
  <c r="EJ82" i="7"/>
  <c r="EV82" i="7"/>
  <c r="FH82" i="7"/>
  <c r="AF82" i="7"/>
  <c r="FT82" i="7"/>
  <c r="AR82" i="7"/>
  <c r="GF82" i="7"/>
  <c r="BD82" i="7"/>
  <c r="GR82" i="7"/>
  <c r="BP82" i="7"/>
  <c r="HD82" i="7"/>
  <c r="CB82" i="7"/>
  <c r="HP82" i="7"/>
  <c r="CN82" i="7"/>
  <c r="CZ82" i="7"/>
  <c r="DL82" i="7"/>
  <c r="AH23" i="7"/>
  <c r="AT23" i="7"/>
  <c r="BF23" i="7"/>
  <c r="BR23" i="7"/>
  <c r="CD23" i="7"/>
  <c r="CP23" i="7"/>
  <c r="DB23" i="7"/>
  <c r="DN23" i="7"/>
  <c r="DZ23" i="7"/>
  <c r="EL23" i="7"/>
  <c r="EX23" i="7"/>
  <c r="FJ23" i="7"/>
  <c r="FV23" i="7"/>
  <c r="GH23" i="7"/>
  <c r="GT23" i="7"/>
  <c r="HF23" i="7"/>
  <c r="AB23" i="7"/>
  <c r="AN23" i="7"/>
  <c r="AZ23" i="7"/>
  <c r="BL23" i="7"/>
  <c r="BX23" i="7"/>
  <c r="CJ23" i="7"/>
  <c r="CV23" i="7"/>
  <c r="DH23" i="7"/>
  <c r="DT23" i="7"/>
  <c r="EF23" i="7"/>
  <c r="ER23" i="7"/>
  <c r="FD23" i="7"/>
  <c r="FP23" i="7"/>
  <c r="GB23" i="7"/>
  <c r="GN23" i="7"/>
  <c r="GZ23" i="7"/>
  <c r="HL23" i="7"/>
  <c r="AC23" i="7"/>
  <c r="AO23" i="7"/>
  <c r="BA23" i="7"/>
  <c r="BM23" i="7"/>
  <c r="BY23" i="7"/>
  <c r="CK23" i="7"/>
  <c r="CW23" i="7"/>
  <c r="DI23" i="7"/>
  <c r="DU23" i="7"/>
  <c r="EG23" i="7"/>
  <c r="ES23" i="7"/>
  <c r="FE23" i="7"/>
  <c r="FQ23" i="7"/>
  <c r="GC23" i="7"/>
  <c r="GO23" i="7"/>
  <c r="HA23" i="7"/>
  <c r="HM23" i="7"/>
  <c r="AE23" i="7"/>
  <c r="AF23" i="7"/>
  <c r="AR23" i="7"/>
  <c r="BD23" i="7"/>
  <c r="BP23" i="7"/>
  <c r="CB23" i="7"/>
  <c r="CN23" i="7"/>
  <c r="CZ23" i="7"/>
  <c r="DL23" i="7"/>
  <c r="DX23" i="7"/>
  <c r="EJ23" i="7"/>
  <c r="EV23" i="7"/>
  <c r="FH23" i="7"/>
  <c r="FT23" i="7"/>
  <c r="GF23" i="7"/>
  <c r="GR23" i="7"/>
  <c r="AK23" i="7"/>
  <c r="BC23" i="7"/>
  <c r="BU23" i="7"/>
  <c r="CM23" i="7"/>
  <c r="DE23" i="7"/>
  <c r="DW23" i="7"/>
  <c r="EO23" i="7"/>
  <c r="FG23" i="7"/>
  <c r="FY23" i="7"/>
  <c r="GQ23" i="7"/>
  <c r="HH23" i="7"/>
  <c r="AL23" i="7"/>
  <c r="BE23" i="7"/>
  <c r="BV23" i="7"/>
  <c r="CO23" i="7"/>
  <c r="DF23" i="7"/>
  <c r="DY23" i="7"/>
  <c r="EP23" i="7"/>
  <c r="FI23" i="7"/>
  <c r="FZ23" i="7"/>
  <c r="GS23" i="7"/>
  <c r="HI23" i="7"/>
  <c r="AS23" i="7"/>
  <c r="BJ23" i="7"/>
  <c r="CC23" i="7"/>
  <c r="CT23" i="7"/>
  <c r="DM23" i="7"/>
  <c r="ED23" i="7"/>
  <c r="EW23" i="7"/>
  <c r="FN23" i="7"/>
  <c r="GG23" i="7"/>
  <c r="GX23" i="7"/>
  <c r="HO23" i="7"/>
  <c r="Z23" i="7"/>
  <c r="AU23" i="7"/>
  <c r="BK23" i="7"/>
  <c r="CE23" i="7"/>
  <c r="CU23" i="7"/>
  <c r="DO23" i="7"/>
  <c r="EE23" i="7"/>
  <c r="EY23" i="7"/>
  <c r="FO23" i="7"/>
  <c r="GI23" i="7"/>
  <c r="GY23" i="7"/>
  <c r="HP23" i="7"/>
  <c r="AA23" i="7"/>
  <c r="AV23" i="7"/>
  <c r="BN23" i="7"/>
  <c r="CF23" i="7"/>
  <c r="CX23" i="7"/>
  <c r="DP23" i="7"/>
  <c r="EH23" i="7"/>
  <c r="EZ23" i="7"/>
  <c r="FR23" i="7"/>
  <c r="GJ23" i="7"/>
  <c r="HB23" i="7"/>
  <c r="AG23" i="7"/>
  <c r="AX23" i="7"/>
  <c r="BQ23" i="7"/>
  <c r="CH23" i="7"/>
  <c r="DA23" i="7"/>
  <c r="DR23" i="7"/>
  <c r="EK23" i="7"/>
  <c r="FB23" i="7"/>
  <c r="FU23" i="7"/>
  <c r="GL23" i="7"/>
  <c r="HD23" i="7"/>
  <c r="AI23" i="7"/>
  <c r="AY23" i="7"/>
  <c r="BS23" i="7"/>
  <c r="CI23" i="7"/>
  <c r="DC23" i="7"/>
  <c r="DS23" i="7"/>
  <c r="EM23" i="7"/>
  <c r="FC23" i="7"/>
  <c r="FW23" i="7"/>
  <c r="GM23" i="7"/>
  <c r="HE23" i="7"/>
  <c r="BH23" i="7"/>
  <c r="CY23" i="7"/>
  <c r="EQ23" i="7"/>
  <c r="GE23" i="7"/>
  <c r="BO23" i="7"/>
  <c r="DG23" i="7"/>
  <c r="EU23" i="7"/>
  <c r="GP23" i="7"/>
  <c r="BT23" i="7"/>
  <c r="DJ23" i="7"/>
  <c r="FA23" i="7"/>
  <c r="GU23" i="7"/>
  <c r="AD23" i="7"/>
  <c r="BW23" i="7"/>
  <c r="DK23" i="7"/>
  <c r="FF23" i="7"/>
  <c r="GV23" i="7"/>
  <c r="AJ23" i="7"/>
  <c r="BZ23" i="7"/>
  <c r="DQ23" i="7"/>
  <c r="FK23" i="7"/>
  <c r="GW23" i="7"/>
  <c r="AM23" i="7"/>
  <c r="CA23" i="7"/>
  <c r="DV23" i="7"/>
  <c r="FL23" i="7"/>
  <c r="HC23" i="7"/>
  <c r="AP23" i="7"/>
  <c r="CG23" i="7"/>
  <c r="EA23" i="7"/>
  <c r="FM23" i="7"/>
  <c r="HG23" i="7"/>
  <c r="AW23" i="7"/>
  <c r="CQ23" i="7"/>
  <c r="EC23" i="7"/>
  <c r="FX23" i="7"/>
  <c r="HK23" i="7"/>
  <c r="BB23" i="7"/>
  <c r="CR23" i="7"/>
  <c r="EI23" i="7"/>
  <c r="GA23" i="7"/>
  <c r="HN23" i="7"/>
  <c r="ET23" i="7"/>
  <c r="FS23" i="7"/>
  <c r="BG23" i="7"/>
  <c r="BI23" i="7"/>
  <c r="CL23" i="7"/>
  <c r="DD23" i="7"/>
  <c r="EB23" i="7"/>
  <c r="AQ23" i="7"/>
  <c r="CS23" i="7"/>
  <c r="EN23" i="7"/>
  <c r="GD23" i="7"/>
  <c r="GK23" i="7"/>
  <c r="HJ23" i="7"/>
  <c r="AB101" i="7"/>
  <c r="AN101" i="7"/>
  <c r="AZ101" i="7"/>
  <c r="BL101" i="7"/>
  <c r="BX101" i="7"/>
  <c r="CJ101" i="7"/>
  <c r="CV101" i="7"/>
  <c r="DH101" i="7"/>
  <c r="DT101" i="7"/>
  <c r="EF101" i="7"/>
  <c r="ER101" i="7"/>
  <c r="FD101" i="7"/>
  <c r="FP101" i="7"/>
  <c r="GB101" i="7"/>
  <c r="GN101" i="7"/>
  <c r="GZ101" i="7"/>
  <c r="HL101" i="7"/>
  <c r="AC101" i="7"/>
  <c r="AO101" i="7"/>
  <c r="BA101" i="7"/>
  <c r="BM101" i="7"/>
  <c r="BY101" i="7"/>
  <c r="CK101" i="7"/>
  <c r="CW101" i="7"/>
  <c r="DI101" i="7"/>
  <c r="DU101" i="7"/>
  <c r="EG101" i="7"/>
  <c r="ES101" i="7"/>
  <c r="FE101" i="7"/>
  <c r="FQ101" i="7"/>
  <c r="GC101" i="7"/>
  <c r="GO101" i="7"/>
  <c r="HA101" i="7"/>
  <c r="HM101" i="7"/>
  <c r="AD101" i="7"/>
  <c r="AP101" i="7"/>
  <c r="BB101" i="7"/>
  <c r="BN101" i="7"/>
  <c r="BZ101" i="7"/>
  <c r="CL101" i="7"/>
  <c r="CX101" i="7"/>
  <c r="DJ101" i="7"/>
  <c r="DV101" i="7"/>
  <c r="EH101" i="7"/>
  <c r="ET101" i="7"/>
  <c r="FF101" i="7"/>
  <c r="FR101" i="7"/>
  <c r="GD101" i="7"/>
  <c r="GP101" i="7"/>
  <c r="HB101" i="7"/>
  <c r="AE101" i="7"/>
  <c r="AQ101" i="7"/>
  <c r="BC101" i="7"/>
  <c r="BO101" i="7"/>
  <c r="CA101" i="7"/>
  <c r="CM101" i="7"/>
  <c r="CY101" i="7"/>
  <c r="DK101" i="7"/>
  <c r="DW101" i="7"/>
  <c r="EI101" i="7"/>
  <c r="EU101" i="7"/>
  <c r="FG101" i="7"/>
  <c r="FS101" i="7"/>
  <c r="GE101" i="7"/>
  <c r="GQ101" i="7"/>
  <c r="HC101" i="7"/>
  <c r="HO101" i="7"/>
  <c r="AF101" i="7"/>
  <c r="AR101" i="7"/>
  <c r="BD101" i="7"/>
  <c r="BP101" i="7"/>
  <c r="CB101" i="7"/>
  <c r="CN101" i="7"/>
  <c r="CZ101" i="7"/>
  <c r="DL101" i="7"/>
  <c r="DX101" i="7"/>
  <c r="EJ101" i="7"/>
  <c r="EV101" i="7"/>
  <c r="FH101" i="7"/>
  <c r="FT101" i="7"/>
  <c r="GF101" i="7"/>
  <c r="GR101" i="7"/>
  <c r="HD101" i="7"/>
  <c r="HP101" i="7"/>
  <c r="AG101" i="7"/>
  <c r="AS101" i="7"/>
  <c r="BE101" i="7"/>
  <c r="BQ101" i="7"/>
  <c r="CC101" i="7"/>
  <c r="CO101" i="7"/>
  <c r="DA101" i="7"/>
  <c r="DM101" i="7"/>
  <c r="DY101" i="7"/>
  <c r="EK101" i="7"/>
  <c r="EW101" i="7"/>
  <c r="FI101" i="7"/>
  <c r="FU101" i="7"/>
  <c r="GG101" i="7"/>
  <c r="GS101" i="7"/>
  <c r="HE101" i="7"/>
  <c r="AH101" i="7"/>
  <c r="AT101" i="7"/>
  <c r="BF101" i="7"/>
  <c r="BR101" i="7"/>
  <c r="CD101" i="7"/>
  <c r="CP101" i="7"/>
  <c r="DB101" i="7"/>
  <c r="DN101" i="7"/>
  <c r="DZ101" i="7"/>
  <c r="EL101" i="7"/>
  <c r="EX101" i="7"/>
  <c r="FJ101" i="7"/>
  <c r="FV101" i="7"/>
  <c r="GH101" i="7"/>
  <c r="GT101" i="7"/>
  <c r="HF101" i="7"/>
  <c r="AI101" i="7"/>
  <c r="AU101" i="7"/>
  <c r="BG101" i="7"/>
  <c r="BS101" i="7"/>
  <c r="CE101" i="7"/>
  <c r="CQ101" i="7"/>
  <c r="DC101" i="7"/>
  <c r="DO101" i="7"/>
  <c r="EA101" i="7"/>
  <c r="EM101" i="7"/>
  <c r="EY101" i="7"/>
  <c r="FK101" i="7"/>
  <c r="FW101" i="7"/>
  <c r="GI101" i="7"/>
  <c r="GU101" i="7"/>
  <c r="HG101" i="7"/>
  <c r="AJ101" i="7"/>
  <c r="AV101" i="7"/>
  <c r="BH101" i="7"/>
  <c r="BT101" i="7"/>
  <c r="CF101" i="7"/>
  <c r="CR101" i="7"/>
  <c r="DD101" i="7"/>
  <c r="DP101" i="7"/>
  <c r="EB101" i="7"/>
  <c r="EN101" i="7"/>
  <c r="EZ101" i="7"/>
  <c r="FL101" i="7"/>
  <c r="FX101" i="7"/>
  <c r="GJ101" i="7"/>
  <c r="GV101" i="7"/>
  <c r="AK101" i="7"/>
  <c r="AW101" i="7"/>
  <c r="BI101" i="7"/>
  <c r="BU101" i="7"/>
  <c r="CG101" i="7"/>
  <c r="CS101" i="7"/>
  <c r="DE101" i="7"/>
  <c r="DQ101" i="7"/>
  <c r="EC101" i="7"/>
  <c r="EO101" i="7"/>
  <c r="FA101" i="7"/>
  <c r="FM101" i="7"/>
  <c r="FY101" i="7"/>
  <c r="GK101" i="7"/>
  <c r="GW101" i="7"/>
  <c r="Z101" i="7"/>
  <c r="AL101" i="7"/>
  <c r="AX101" i="7"/>
  <c r="BJ101" i="7"/>
  <c r="BV101" i="7"/>
  <c r="CH101" i="7"/>
  <c r="CT101" i="7"/>
  <c r="DF101" i="7"/>
  <c r="DR101" i="7"/>
  <c r="ED101" i="7"/>
  <c r="EP101" i="7"/>
  <c r="FB101" i="7"/>
  <c r="FN101" i="7"/>
  <c r="FZ101" i="7"/>
  <c r="GL101" i="7"/>
  <c r="GX101" i="7"/>
  <c r="AY101" i="7"/>
  <c r="GM101" i="7"/>
  <c r="AM101" i="7"/>
  <c r="BK101" i="7"/>
  <c r="GY101" i="7"/>
  <c r="BW101" i="7"/>
  <c r="HH101" i="7"/>
  <c r="CI101" i="7"/>
  <c r="HI101" i="7"/>
  <c r="CU101" i="7"/>
  <c r="HJ101" i="7"/>
  <c r="DG101" i="7"/>
  <c r="HK101" i="7"/>
  <c r="DS101" i="7"/>
  <c r="HN101" i="7"/>
  <c r="EE101" i="7"/>
  <c r="EQ101" i="7"/>
  <c r="FC101" i="7"/>
  <c r="AA101" i="7"/>
  <c r="FO101" i="7"/>
  <c r="GA101" i="7"/>
  <c r="AK27" i="7"/>
  <c r="AW27" i="7"/>
  <c r="BI27" i="7"/>
  <c r="BU27" i="7"/>
  <c r="CG27" i="7"/>
  <c r="CS27" i="7"/>
  <c r="DE27" i="7"/>
  <c r="DQ27" i="7"/>
  <c r="EC27" i="7"/>
  <c r="EO27" i="7"/>
  <c r="FA27" i="7"/>
  <c r="FM27" i="7"/>
  <c r="FY27" i="7"/>
  <c r="GK27" i="7"/>
  <c r="GW27" i="7"/>
  <c r="HI27" i="7"/>
  <c r="AE27" i="7"/>
  <c r="AQ27" i="7"/>
  <c r="BC27" i="7"/>
  <c r="BO27" i="7"/>
  <c r="CA27" i="7"/>
  <c r="CM27" i="7"/>
  <c r="CY27" i="7"/>
  <c r="DK27" i="7"/>
  <c r="DW27" i="7"/>
  <c r="EI27" i="7"/>
  <c r="EU27" i="7"/>
  <c r="FG27" i="7"/>
  <c r="FS27" i="7"/>
  <c r="GE27" i="7"/>
  <c r="GQ27" i="7"/>
  <c r="HC27" i="7"/>
  <c r="HO27" i="7"/>
  <c r="AF27" i="7"/>
  <c r="AR27" i="7"/>
  <c r="BD27" i="7"/>
  <c r="BP27" i="7"/>
  <c r="CB27" i="7"/>
  <c r="CN27" i="7"/>
  <c r="CZ27" i="7"/>
  <c r="DL27" i="7"/>
  <c r="DX27" i="7"/>
  <c r="EJ27" i="7"/>
  <c r="EV27" i="7"/>
  <c r="FH27" i="7"/>
  <c r="FT27" i="7"/>
  <c r="GF27" i="7"/>
  <c r="GR27" i="7"/>
  <c r="HD27" i="7"/>
  <c r="HP27" i="7"/>
  <c r="AH27" i="7"/>
  <c r="AT27" i="7"/>
  <c r="BF27" i="7"/>
  <c r="BR27" i="7"/>
  <c r="CD27" i="7"/>
  <c r="CP27" i="7"/>
  <c r="DB27" i="7"/>
  <c r="DN27" i="7"/>
  <c r="DZ27" i="7"/>
  <c r="EL27" i="7"/>
  <c r="EX27" i="7"/>
  <c r="FJ27" i="7"/>
  <c r="FV27" i="7"/>
  <c r="GH27" i="7"/>
  <c r="GT27" i="7"/>
  <c r="HF27" i="7"/>
  <c r="AI27" i="7"/>
  <c r="AU27" i="7"/>
  <c r="BG27" i="7"/>
  <c r="BS27" i="7"/>
  <c r="CE27" i="7"/>
  <c r="CQ27" i="7"/>
  <c r="DC27" i="7"/>
  <c r="DO27" i="7"/>
  <c r="EA27" i="7"/>
  <c r="EM27" i="7"/>
  <c r="EY27" i="7"/>
  <c r="FK27" i="7"/>
  <c r="FW27" i="7"/>
  <c r="GI27" i="7"/>
  <c r="GU27" i="7"/>
  <c r="HG27" i="7"/>
  <c r="AM27" i="7"/>
  <c r="BH27" i="7"/>
  <c r="BZ27" i="7"/>
  <c r="CV27" i="7"/>
  <c r="DR27" i="7"/>
  <c r="EK27" i="7"/>
  <c r="FE27" i="7"/>
  <c r="GA27" i="7"/>
  <c r="GV27" i="7"/>
  <c r="HN27" i="7"/>
  <c r="AN27" i="7"/>
  <c r="BJ27" i="7"/>
  <c r="CC27" i="7"/>
  <c r="CW27" i="7"/>
  <c r="DS27" i="7"/>
  <c r="EN27" i="7"/>
  <c r="FF27" i="7"/>
  <c r="GB27" i="7"/>
  <c r="GX27" i="7"/>
  <c r="AA27" i="7"/>
  <c r="AV27" i="7"/>
  <c r="BN27" i="7"/>
  <c r="CJ27" i="7"/>
  <c r="DF27" i="7"/>
  <c r="DY27" i="7"/>
  <c r="ES27" i="7"/>
  <c r="FO27" i="7"/>
  <c r="GJ27" i="7"/>
  <c r="HB27" i="7"/>
  <c r="AB27" i="7"/>
  <c r="AX27" i="7"/>
  <c r="BQ27" i="7"/>
  <c r="CK27" i="7"/>
  <c r="DG27" i="7"/>
  <c r="EB27" i="7"/>
  <c r="ET27" i="7"/>
  <c r="FP27" i="7"/>
  <c r="GL27" i="7"/>
  <c r="HE27" i="7"/>
  <c r="AC27" i="7"/>
  <c r="AY27" i="7"/>
  <c r="BT27" i="7"/>
  <c r="CL27" i="7"/>
  <c r="DH27" i="7"/>
  <c r="ED27" i="7"/>
  <c r="EW27" i="7"/>
  <c r="FQ27" i="7"/>
  <c r="GM27" i="7"/>
  <c r="HH27" i="7"/>
  <c r="AG27" i="7"/>
  <c r="BA27" i="7"/>
  <c r="BW27" i="7"/>
  <c r="CR27" i="7"/>
  <c r="DJ27" i="7"/>
  <c r="EF27" i="7"/>
  <c r="FB27" i="7"/>
  <c r="FU27" i="7"/>
  <c r="GO27" i="7"/>
  <c r="HK27" i="7"/>
  <c r="AJ27" i="7"/>
  <c r="BB27" i="7"/>
  <c r="BX27" i="7"/>
  <c r="CT27" i="7"/>
  <c r="DM27" i="7"/>
  <c r="EG27" i="7"/>
  <c r="FC27" i="7"/>
  <c r="FX27" i="7"/>
  <c r="GP27" i="7"/>
  <c r="HL27" i="7"/>
  <c r="BL27" i="7"/>
  <c r="DI27" i="7"/>
  <c r="FI27" i="7"/>
  <c r="HA27" i="7"/>
  <c r="BM27" i="7"/>
  <c r="DP27" i="7"/>
  <c r="FL27" i="7"/>
  <c r="HJ27" i="7"/>
  <c r="BV27" i="7"/>
  <c r="DT27" i="7"/>
  <c r="FN27" i="7"/>
  <c r="HM27" i="7"/>
  <c r="Z27" i="7"/>
  <c r="BY27" i="7"/>
  <c r="DU27" i="7"/>
  <c r="FR27" i="7"/>
  <c r="AD27" i="7"/>
  <c r="CF27" i="7"/>
  <c r="DV27" i="7"/>
  <c r="FZ27" i="7"/>
  <c r="AL27" i="7"/>
  <c r="CH27" i="7"/>
  <c r="EE27" i="7"/>
  <c r="GC27" i="7"/>
  <c r="AO27" i="7"/>
  <c r="CI27" i="7"/>
  <c r="EH27" i="7"/>
  <c r="GD27" i="7"/>
  <c r="AP27" i="7"/>
  <c r="CO27" i="7"/>
  <c r="EP27" i="7"/>
  <c r="GG27" i="7"/>
  <c r="AS27" i="7"/>
  <c r="CU27" i="7"/>
  <c r="EQ27" i="7"/>
  <c r="GN27" i="7"/>
  <c r="AZ27" i="7"/>
  <c r="CX27" i="7"/>
  <c r="ER27" i="7"/>
  <c r="GS27" i="7"/>
  <c r="BE27" i="7"/>
  <c r="DA27" i="7"/>
  <c r="EZ27" i="7"/>
  <c r="GY27" i="7"/>
  <c r="BK27" i="7"/>
  <c r="DD27" i="7"/>
  <c r="FD27" i="7"/>
  <c r="GZ27" i="7"/>
  <c r="AK21" i="7"/>
  <c r="AW21" i="7"/>
  <c r="BI21" i="7"/>
  <c r="BU21" i="7"/>
  <c r="CG21" i="7"/>
  <c r="CS21" i="7"/>
  <c r="DE21" i="7"/>
  <c r="DQ21" i="7"/>
  <c r="EC21" i="7"/>
  <c r="EO21" i="7"/>
  <c r="FA21" i="7"/>
  <c r="FM21" i="7"/>
  <c r="FY21" i="7"/>
  <c r="GK21" i="7"/>
  <c r="GW21" i="7"/>
  <c r="HI21" i="7"/>
  <c r="Z21" i="7"/>
  <c r="AL21" i="7"/>
  <c r="AX21" i="7"/>
  <c r="BJ21" i="7"/>
  <c r="BV21" i="7"/>
  <c r="CH21" i="7"/>
  <c r="CT21" i="7"/>
  <c r="DF21" i="7"/>
  <c r="DR21" i="7"/>
  <c r="ED21" i="7"/>
  <c r="EP21" i="7"/>
  <c r="FB21" i="7"/>
  <c r="FN21" i="7"/>
  <c r="FZ21" i="7"/>
  <c r="GL21" i="7"/>
  <c r="GX21" i="7"/>
  <c r="HJ21" i="7"/>
  <c r="AD21" i="7"/>
  <c r="AP21" i="7"/>
  <c r="BB21" i="7"/>
  <c r="BN21" i="7"/>
  <c r="BZ21" i="7"/>
  <c r="CL21" i="7"/>
  <c r="CX21" i="7"/>
  <c r="DJ21" i="7"/>
  <c r="DV21" i="7"/>
  <c r="EH21" i="7"/>
  <c r="ET21" i="7"/>
  <c r="FF21" i="7"/>
  <c r="FR21" i="7"/>
  <c r="GD21" i="7"/>
  <c r="GP21" i="7"/>
  <c r="HB21" i="7"/>
  <c r="HN21" i="7"/>
  <c r="AJ21" i="7"/>
  <c r="BA21" i="7"/>
  <c r="BQ21" i="7"/>
  <c r="CF21" i="7"/>
  <c r="CW21" i="7"/>
  <c r="DM21" i="7"/>
  <c r="EB21" i="7"/>
  <c r="ES21" i="7"/>
  <c r="FI21" i="7"/>
  <c r="FX21" i="7"/>
  <c r="GO21" i="7"/>
  <c r="HE21" i="7"/>
  <c r="AC21" i="7"/>
  <c r="AS21" i="7"/>
  <c r="BH21" i="7"/>
  <c r="BY21" i="7"/>
  <c r="CO21" i="7"/>
  <c r="DD21" i="7"/>
  <c r="DU21" i="7"/>
  <c r="EK21" i="7"/>
  <c r="EZ21" i="7"/>
  <c r="FQ21" i="7"/>
  <c r="GG21" i="7"/>
  <c r="GV21" i="7"/>
  <c r="HM21" i="7"/>
  <c r="AE21" i="7"/>
  <c r="AT21" i="7"/>
  <c r="BK21" i="7"/>
  <c r="CA21" i="7"/>
  <c r="CP21" i="7"/>
  <c r="DG21" i="7"/>
  <c r="DW21" i="7"/>
  <c r="EL21" i="7"/>
  <c r="FC21" i="7"/>
  <c r="FS21" i="7"/>
  <c r="GH21" i="7"/>
  <c r="GY21" i="7"/>
  <c r="HO21" i="7"/>
  <c r="AG21" i="7"/>
  <c r="AV21" i="7"/>
  <c r="BM21" i="7"/>
  <c r="CC21" i="7"/>
  <c r="CR21" i="7"/>
  <c r="DI21" i="7"/>
  <c r="DY21" i="7"/>
  <c r="EN21" i="7"/>
  <c r="FE21" i="7"/>
  <c r="FU21" i="7"/>
  <c r="GJ21" i="7"/>
  <c r="HA21" i="7"/>
  <c r="AH21" i="7"/>
  <c r="AY21" i="7"/>
  <c r="BO21" i="7"/>
  <c r="CD21" i="7"/>
  <c r="CU21" i="7"/>
  <c r="DK21" i="7"/>
  <c r="DZ21" i="7"/>
  <c r="EQ21" i="7"/>
  <c r="FG21" i="7"/>
  <c r="FV21" i="7"/>
  <c r="GM21" i="7"/>
  <c r="HC21" i="7"/>
  <c r="AN21" i="7"/>
  <c r="BP21" i="7"/>
  <c r="CN21" i="7"/>
  <c r="DP21" i="7"/>
  <c r="EU21" i="7"/>
  <c r="FT21" i="7"/>
  <c r="GT21" i="7"/>
  <c r="AO21" i="7"/>
  <c r="BR21" i="7"/>
  <c r="CQ21" i="7"/>
  <c r="DS21" i="7"/>
  <c r="EV21" i="7"/>
  <c r="FW21" i="7"/>
  <c r="GU21" i="7"/>
  <c r="AZ21" i="7"/>
  <c r="BX21" i="7"/>
  <c r="DA21" i="7"/>
  <c r="EE21" i="7"/>
  <c r="FD21" i="7"/>
  <c r="GE21" i="7"/>
  <c r="HG21" i="7"/>
  <c r="BC21" i="7"/>
  <c r="CB21" i="7"/>
  <c r="DB21" i="7"/>
  <c r="EF21" i="7"/>
  <c r="FH21" i="7"/>
  <c r="GF21" i="7"/>
  <c r="HH21" i="7"/>
  <c r="AA21" i="7"/>
  <c r="BD21" i="7"/>
  <c r="CE21" i="7"/>
  <c r="DC21" i="7"/>
  <c r="EG21" i="7"/>
  <c r="FJ21" i="7"/>
  <c r="GI21" i="7"/>
  <c r="HK21" i="7"/>
  <c r="AF21" i="7"/>
  <c r="BF21" i="7"/>
  <c r="CJ21" i="7"/>
  <c r="DL21" i="7"/>
  <c r="EJ21" i="7"/>
  <c r="FL21" i="7"/>
  <c r="GQ21" i="7"/>
  <c r="HP21" i="7"/>
  <c r="AI21" i="7"/>
  <c r="BG21" i="7"/>
  <c r="CK21" i="7"/>
  <c r="DN21" i="7"/>
  <c r="EM21" i="7"/>
  <c r="FO21" i="7"/>
  <c r="GR21" i="7"/>
  <c r="BW21" i="7"/>
  <c r="ER21" i="7"/>
  <c r="HD21" i="7"/>
  <c r="CM21" i="7"/>
  <c r="EX21" i="7"/>
  <c r="HL21" i="7"/>
  <c r="AB21" i="7"/>
  <c r="CV21" i="7"/>
  <c r="EY21" i="7"/>
  <c r="AM21" i="7"/>
  <c r="CY21" i="7"/>
  <c r="FK21" i="7"/>
  <c r="AQ21" i="7"/>
  <c r="CZ21" i="7"/>
  <c r="FP21" i="7"/>
  <c r="AR21" i="7"/>
  <c r="DH21" i="7"/>
  <c r="GA21" i="7"/>
  <c r="AU21" i="7"/>
  <c r="DO21" i="7"/>
  <c r="GB21" i="7"/>
  <c r="BL21" i="7"/>
  <c r="DX21" i="7"/>
  <c r="GN21" i="7"/>
  <c r="BS21" i="7"/>
  <c r="EA21" i="7"/>
  <c r="GS21" i="7"/>
  <c r="EW21" i="7"/>
  <c r="GC21" i="7"/>
  <c r="BE21" i="7"/>
  <c r="CI21" i="7"/>
  <c r="DT21" i="7"/>
  <c r="BT21" i="7"/>
  <c r="EI21" i="7"/>
  <c r="GZ21" i="7"/>
  <c r="HF21" i="7"/>
  <c r="X25" i="7"/>
  <c r="AE25" i="7"/>
  <c r="AQ25" i="7"/>
  <c r="BC25" i="7"/>
  <c r="BO25" i="7"/>
  <c r="CA25" i="7"/>
  <c r="CM25" i="7"/>
  <c r="CY25" i="7"/>
  <c r="DK25" i="7"/>
  <c r="DW25" i="7"/>
  <c r="EI25" i="7"/>
  <c r="EU25" i="7"/>
  <c r="FG25" i="7"/>
  <c r="FS25" i="7"/>
  <c r="GE25" i="7"/>
  <c r="GQ25" i="7"/>
  <c r="HC25" i="7"/>
  <c r="HO25" i="7"/>
  <c r="AF25" i="7"/>
  <c r="AR25" i="7"/>
  <c r="BD25" i="7"/>
  <c r="BP25" i="7"/>
  <c r="CB25" i="7"/>
  <c r="CN25" i="7"/>
  <c r="CZ25" i="7"/>
  <c r="DL25" i="7"/>
  <c r="DX25" i="7"/>
  <c r="EJ25" i="7"/>
  <c r="EV25" i="7"/>
  <c r="FH25" i="7"/>
  <c r="FT25" i="7"/>
  <c r="GF25" i="7"/>
  <c r="GR25" i="7"/>
  <c r="HD25" i="7"/>
  <c r="HP25" i="7"/>
  <c r="AJ25" i="7"/>
  <c r="AV25" i="7"/>
  <c r="BH25" i="7"/>
  <c r="BT25" i="7"/>
  <c r="CF25" i="7"/>
  <c r="CR25" i="7"/>
  <c r="DD25" i="7"/>
  <c r="DP25" i="7"/>
  <c r="EB25" i="7"/>
  <c r="EN25" i="7"/>
  <c r="EZ25" i="7"/>
  <c r="FL25" i="7"/>
  <c r="FX25" i="7"/>
  <c r="GJ25" i="7"/>
  <c r="GV25" i="7"/>
  <c r="HH25" i="7"/>
  <c r="AK25" i="7"/>
  <c r="AW25" i="7"/>
  <c r="BI25" i="7"/>
  <c r="BU25" i="7"/>
  <c r="CG25" i="7"/>
  <c r="CS25" i="7"/>
  <c r="DE25" i="7"/>
  <c r="DQ25" i="7"/>
  <c r="EC25" i="7"/>
  <c r="EO25" i="7"/>
  <c r="FA25" i="7"/>
  <c r="FM25" i="7"/>
  <c r="FY25" i="7"/>
  <c r="GK25" i="7"/>
  <c r="GW25" i="7"/>
  <c r="HI25" i="7"/>
  <c r="Z25" i="7"/>
  <c r="AL25" i="7"/>
  <c r="AX25" i="7"/>
  <c r="BJ25" i="7"/>
  <c r="BV25" i="7"/>
  <c r="CH25" i="7"/>
  <c r="CT25" i="7"/>
  <c r="DF25" i="7"/>
  <c r="DR25" i="7"/>
  <c r="ED25" i="7"/>
  <c r="EP25" i="7"/>
  <c r="FB25" i="7"/>
  <c r="FN25" i="7"/>
  <c r="FZ25" i="7"/>
  <c r="GL25" i="7"/>
  <c r="GX25" i="7"/>
  <c r="HJ25" i="7"/>
  <c r="AB25" i="7"/>
  <c r="AN25" i="7"/>
  <c r="AC25" i="7"/>
  <c r="AO25" i="7"/>
  <c r="BA25" i="7"/>
  <c r="BM25" i="7"/>
  <c r="BY25" i="7"/>
  <c r="CK25" i="7"/>
  <c r="CW25" i="7"/>
  <c r="DI25" i="7"/>
  <c r="DU25" i="7"/>
  <c r="EG25" i="7"/>
  <c r="ES25" i="7"/>
  <c r="FE25" i="7"/>
  <c r="FQ25" i="7"/>
  <c r="AY25" i="7"/>
  <c r="BW25" i="7"/>
  <c r="CU25" i="7"/>
  <c r="DS25" i="7"/>
  <c r="EQ25" i="7"/>
  <c r="FO25" i="7"/>
  <c r="GI25" i="7"/>
  <c r="HE25" i="7"/>
  <c r="AI25" i="7"/>
  <c r="BK25" i="7"/>
  <c r="CI25" i="7"/>
  <c r="DG25" i="7"/>
  <c r="EE25" i="7"/>
  <c r="FC25" i="7"/>
  <c r="GA25" i="7"/>
  <c r="GT25" i="7"/>
  <c r="HN25" i="7"/>
  <c r="AM25" i="7"/>
  <c r="BL25" i="7"/>
  <c r="CJ25" i="7"/>
  <c r="DH25" i="7"/>
  <c r="EF25" i="7"/>
  <c r="FD25" i="7"/>
  <c r="GB25" i="7"/>
  <c r="GU25" i="7"/>
  <c r="AS25" i="7"/>
  <c r="BQ25" i="7"/>
  <c r="CO25" i="7"/>
  <c r="DM25" i="7"/>
  <c r="EK25" i="7"/>
  <c r="FI25" i="7"/>
  <c r="GD25" i="7"/>
  <c r="GZ25" i="7"/>
  <c r="AT25" i="7"/>
  <c r="BR25" i="7"/>
  <c r="CP25" i="7"/>
  <c r="DN25" i="7"/>
  <c r="EL25" i="7"/>
  <c r="FJ25" i="7"/>
  <c r="GG25" i="7"/>
  <c r="HA25" i="7"/>
  <c r="AU25" i="7"/>
  <c r="CE25" i="7"/>
  <c r="DY25" i="7"/>
  <c r="FP25" i="7"/>
  <c r="GY25" i="7"/>
  <c r="AZ25" i="7"/>
  <c r="CL25" i="7"/>
  <c r="DZ25" i="7"/>
  <c r="FR25" i="7"/>
  <c r="HB25" i="7"/>
  <c r="BG25" i="7"/>
  <c r="DA25" i="7"/>
  <c r="ER25" i="7"/>
  <c r="GC25" i="7"/>
  <c r="HL25" i="7"/>
  <c r="BN25" i="7"/>
  <c r="DB25" i="7"/>
  <c r="ET25" i="7"/>
  <c r="GH25" i="7"/>
  <c r="HM25" i="7"/>
  <c r="AA25" i="7"/>
  <c r="BS25" i="7"/>
  <c r="DC25" i="7"/>
  <c r="EW25" i="7"/>
  <c r="GM25" i="7"/>
  <c r="AG25" i="7"/>
  <c r="BZ25" i="7"/>
  <c r="DO25" i="7"/>
  <c r="EY25" i="7"/>
  <c r="GO25" i="7"/>
  <c r="AH25" i="7"/>
  <c r="CC25" i="7"/>
  <c r="DT25" i="7"/>
  <c r="FF25" i="7"/>
  <c r="GP25" i="7"/>
  <c r="AP25" i="7"/>
  <c r="EH25" i="7"/>
  <c r="BB25" i="7"/>
  <c r="EM25" i="7"/>
  <c r="BE25" i="7"/>
  <c r="EX25" i="7"/>
  <c r="BF25" i="7"/>
  <c r="FK25" i="7"/>
  <c r="BX25" i="7"/>
  <c r="FU25" i="7"/>
  <c r="CD25" i="7"/>
  <c r="FV25" i="7"/>
  <c r="CQ25" i="7"/>
  <c r="FW25" i="7"/>
  <c r="CV25" i="7"/>
  <c r="GN25" i="7"/>
  <c r="CX25" i="7"/>
  <c r="GS25" i="7"/>
  <c r="DJ25" i="7"/>
  <c r="HF25" i="7"/>
  <c r="DV25" i="7"/>
  <c r="HG25" i="7"/>
  <c r="EA25" i="7"/>
  <c r="AD25" i="7"/>
  <c r="HK25" i="7"/>
  <c r="AJ26" i="7"/>
  <c r="AV26" i="7"/>
  <c r="BH26" i="7"/>
  <c r="BT26" i="7"/>
  <c r="CF26" i="7"/>
  <c r="CR26" i="7"/>
  <c r="DD26" i="7"/>
  <c r="AK26" i="7"/>
  <c r="AW26" i="7"/>
  <c r="BI26" i="7"/>
  <c r="BU26" i="7"/>
  <c r="CG26" i="7"/>
  <c r="CS26" i="7"/>
  <c r="DE26" i="7"/>
  <c r="DQ26" i="7"/>
  <c r="AC26" i="7"/>
  <c r="AO26" i="7"/>
  <c r="BA26" i="7"/>
  <c r="BM26" i="7"/>
  <c r="BY26" i="7"/>
  <c r="AD26" i="7"/>
  <c r="AP26" i="7"/>
  <c r="BB26" i="7"/>
  <c r="BN26" i="7"/>
  <c r="BZ26" i="7"/>
  <c r="CL26" i="7"/>
  <c r="CX26" i="7"/>
  <c r="DJ26" i="7"/>
  <c r="AE26" i="7"/>
  <c r="AQ26" i="7"/>
  <c r="BC26" i="7"/>
  <c r="BO26" i="7"/>
  <c r="CA26" i="7"/>
  <c r="CM26" i="7"/>
  <c r="CY26" i="7"/>
  <c r="DK26" i="7"/>
  <c r="DW26" i="7"/>
  <c r="AH26" i="7"/>
  <c r="BD26" i="7"/>
  <c r="BW26" i="7"/>
  <c r="CP26" i="7"/>
  <c r="DH26" i="7"/>
  <c r="DX26" i="7"/>
  <c r="EJ26" i="7"/>
  <c r="EV26" i="7"/>
  <c r="FH26" i="7"/>
  <c r="FT26" i="7"/>
  <c r="GF26" i="7"/>
  <c r="GR26" i="7"/>
  <c r="HD26" i="7"/>
  <c r="HP26" i="7"/>
  <c r="AS26" i="7"/>
  <c r="BL26" i="7"/>
  <c r="CH26" i="7"/>
  <c r="CZ26" i="7"/>
  <c r="DP26" i="7"/>
  <c r="ED26" i="7"/>
  <c r="EP26" i="7"/>
  <c r="FB26" i="7"/>
  <c r="FN26" i="7"/>
  <c r="FZ26" i="7"/>
  <c r="GL26" i="7"/>
  <c r="GX26" i="7"/>
  <c r="HJ26" i="7"/>
  <c r="Z26" i="7"/>
  <c r="AT26" i="7"/>
  <c r="BP26" i="7"/>
  <c r="CI26" i="7"/>
  <c r="DA26" i="7"/>
  <c r="DR26" i="7"/>
  <c r="EE26" i="7"/>
  <c r="EQ26" i="7"/>
  <c r="FC26" i="7"/>
  <c r="FO26" i="7"/>
  <c r="GA26" i="7"/>
  <c r="GM26" i="7"/>
  <c r="GY26" i="7"/>
  <c r="HK26" i="7"/>
  <c r="AB26" i="7"/>
  <c r="AX26" i="7"/>
  <c r="BR26" i="7"/>
  <c r="CK26" i="7"/>
  <c r="DC26" i="7"/>
  <c r="DT26" i="7"/>
  <c r="EG26" i="7"/>
  <c r="ES26" i="7"/>
  <c r="FE26" i="7"/>
  <c r="FQ26" i="7"/>
  <c r="GC26" i="7"/>
  <c r="GO26" i="7"/>
  <c r="HA26" i="7"/>
  <c r="HM26" i="7"/>
  <c r="AF26" i="7"/>
  <c r="AY26" i="7"/>
  <c r="BS26" i="7"/>
  <c r="CN26" i="7"/>
  <c r="DF26" i="7"/>
  <c r="DU26" i="7"/>
  <c r="EH26" i="7"/>
  <c r="ET26" i="7"/>
  <c r="FF26" i="7"/>
  <c r="FR26" i="7"/>
  <c r="GD26" i="7"/>
  <c r="GP26" i="7"/>
  <c r="HB26" i="7"/>
  <c r="HN26" i="7"/>
  <c r="AN26" i="7"/>
  <c r="CB26" i="7"/>
  <c r="DG26" i="7"/>
  <c r="EC26" i="7"/>
  <c r="EY26" i="7"/>
  <c r="FU26" i="7"/>
  <c r="GN26" i="7"/>
  <c r="HH26" i="7"/>
  <c r="AR26" i="7"/>
  <c r="CC26" i="7"/>
  <c r="DI26" i="7"/>
  <c r="EF26" i="7"/>
  <c r="EZ26" i="7"/>
  <c r="FV26" i="7"/>
  <c r="GQ26" i="7"/>
  <c r="HI26" i="7"/>
  <c r="BF26" i="7"/>
  <c r="CO26" i="7"/>
  <c r="DO26" i="7"/>
  <c r="EM26" i="7"/>
  <c r="FI26" i="7"/>
  <c r="GB26" i="7"/>
  <c r="GV26" i="7"/>
  <c r="BG26" i="7"/>
  <c r="CQ26" i="7"/>
  <c r="DS26" i="7"/>
  <c r="EN26" i="7"/>
  <c r="FJ26" i="7"/>
  <c r="GE26" i="7"/>
  <c r="GW26" i="7"/>
  <c r="AA26" i="7"/>
  <c r="BJ26" i="7"/>
  <c r="CT26" i="7"/>
  <c r="DV26" i="7"/>
  <c r="EO26" i="7"/>
  <c r="FK26" i="7"/>
  <c r="GG26" i="7"/>
  <c r="GZ26" i="7"/>
  <c r="AI26" i="7"/>
  <c r="BQ26" i="7"/>
  <c r="CV26" i="7"/>
  <c r="DZ26" i="7"/>
  <c r="EU26" i="7"/>
  <c r="FM26" i="7"/>
  <c r="GI26" i="7"/>
  <c r="HE26" i="7"/>
  <c r="AL26" i="7"/>
  <c r="BV26" i="7"/>
  <c r="CW26" i="7"/>
  <c r="EA26" i="7"/>
  <c r="EW26" i="7"/>
  <c r="FP26" i="7"/>
  <c r="GJ26" i="7"/>
  <c r="HF26" i="7"/>
  <c r="AG26" i="7"/>
  <c r="DL26" i="7"/>
  <c r="FG26" i="7"/>
  <c r="HG26" i="7"/>
  <c r="AM26" i="7"/>
  <c r="DM26" i="7"/>
  <c r="FL26" i="7"/>
  <c r="HL26" i="7"/>
  <c r="AU26" i="7"/>
  <c r="DN26" i="7"/>
  <c r="FS26" i="7"/>
  <c r="HO26" i="7"/>
  <c r="AZ26" i="7"/>
  <c r="DY26" i="7"/>
  <c r="FW26" i="7"/>
  <c r="BE26" i="7"/>
  <c r="EB26" i="7"/>
  <c r="FX26" i="7"/>
  <c r="BK26" i="7"/>
  <c r="EI26" i="7"/>
  <c r="FY26" i="7"/>
  <c r="BX26" i="7"/>
  <c r="EK26" i="7"/>
  <c r="GH26" i="7"/>
  <c r="CD26" i="7"/>
  <c r="EL26" i="7"/>
  <c r="GK26" i="7"/>
  <c r="CE26" i="7"/>
  <c r="ER26" i="7"/>
  <c r="GS26" i="7"/>
  <c r="CJ26" i="7"/>
  <c r="EX26" i="7"/>
  <c r="GT26" i="7"/>
  <c r="CU26" i="7"/>
  <c r="FA26" i="7"/>
  <c r="GU26" i="7"/>
  <c r="FD26" i="7"/>
  <c r="DB26" i="7"/>
  <c r="HC26" i="7"/>
  <c r="AK98" i="7"/>
  <c r="AW98" i="7"/>
  <c r="BI98" i="7"/>
  <c r="BU98" i="7"/>
  <c r="CG98" i="7"/>
  <c r="CS98" i="7"/>
  <c r="DE98" i="7"/>
  <c r="DQ98" i="7"/>
  <c r="EC98" i="7"/>
  <c r="EO98" i="7"/>
  <c r="FA98" i="7"/>
  <c r="FM98" i="7"/>
  <c r="FY98" i="7"/>
  <c r="GK98" i="7"/>
  <c r="GW98" i="7"/>
  <c r="HI98" i="7"/>
  <c r="Z98" i="7"/>
  <c r="AL98" i="7"/>
  <c r="AX98" i="7"/>
  <c r="BJ98" i="7"/>
  <c r="BV98" i="7"/>
  <c r="CH98" i="7"/>
  <c r="CT98" i="7"/>
  <c r="DF98" i="7"/>
  <c r="DR98" i="7"/>
  <c r="ED98" i="7"/>
  <c r="EP98" i="7"/>
  <c r="FB98" i="7"/>
  <c r="FN98" i="7"/>
  <c r="FZ98" i="7"/>
  <c r="GL98" i="7"/>
  <c r="GX98" i="7"/>
  <c r="HJ98" i="7"/>
  <c r="AA98" i="7"/>
  <c r="AM98" i="7"/>
  <c r="AY98" i="7"/>
  <c r="BK98" i="7"/>
  <c r="BW98" i="7"/>
  <c r="CI98" i="7"/>
  <c r="CU98" i="7"/>
  <c r="DG98" i="7"/>
  <c r="DS98" i="7"/>
  <c r="EE98" i="7"/>
  <c r="EQ98" i="7"/>
  <c r="FC98" i="7"/>
  <c r="FO98" i="7"/>
  <c r="GA98" i="7"/>
  <c r="GM98" i="7"/>
  <c r="GY98" i="7"/>
  <c r="HK98" i="7"/>
  <c r="AB98" i="7"/>
  <c r="AN98" i="7"/>
  <c r="AZ98" i="7"/>
  <c r="BL98" i="7"/>
  <c r="BX98" i="7"/>
  <c r="CJ98" i="7"/>
  <c r="CV98" i="7"/>
  <c r="DH98" i="7"/>
  <c r="DT98" i="7"/>
  <c r="EF98" i="7"/>
  <c r="ER98" i="7"/>
  <c r="FD98" i="7"/>
  <c r="FP98" i="7"/>
  <c r="GB98" i="7"/>
  <c r="GN98" i="7"/>
  <c r="GZ98" i="7"/>
  <c r="HL98" i="7"/>
  <c r="AC98" i="7"/>
  <c r="AO98" i="7"/>
  <c r="BA98" i="7"/>
  <c r="BM98" i="7"/>
  <c r="BY98" i="7"/>
  <c r="CK98" i="7"/>
  <c r="CW98" i="7"/>
  <c r="DI98" i="7"/>
  <c r="DU98" i="7"/>
  <c r="EG98" i="7"/>
  <c r="ES98" i="7"/>
  <c r="FE98" i="7"/>
  <c r="FQ98" i="7"/>
  <c r="GC98" i="7"/>
  <c r="GO98" i="7"/>
  <c r="HA98" i="7"/>
  <c r="HM98" i="7"/>
  <c r="AD98" i="7"/>
  <c r="AP98" i="7"/>
  <c r="BB98" i="7"/>
  <c r="BN98" i="7"/>
  <c r="BZ98" i="7"/>
  <c r="CL98" i="7"/>
  <c r="CX98" i="7"/>
  <c r="DJ98" i="7"/>
  <c r="DV98" i="7"/>
  <c r="EH98" i="7"/>
  <c r="ET98" i="7"/>
  <c r="FF98" i="7"/>
  <c r="FR98" i="7"/>
  <c r="GD98" i="7"/>
  <c r="GP98" i="7"/>
  <c r="HB98" i="7"/>
  <c r="HN98" i="7"/>
  <c r="AE98" i="7"/>
  <c r="AQ98" i="7"/>
  <c r="BC98" i="7"/>
  <c r="BO98" i="7"/>
  <c r="CA98" i="7"/>
  <c r="CM98" i="7"/>
  <c r="CY98" i="7"/>
  <c r="DK98" i="7"/>
  <c r="DW98" i="7"/>
  <c r="EI98" i="7"/>
  <c r="EU98" i="7"/>
  <c r="FG98" i="7"/>
  <c r="FS98" i="7"/>
  <c r="GE98" i="7"/>
  <c r="GQ98" i="7"/>
  <c r="HC98" i="7"/>
  <c r="HO98" i="7"/>
  <c r="AF98" i="7"/>
  <c r="AR98" i="7"/>
  <c r="BD98" i="7"/>
  <c r="BP98" i="7"/>
  <c r="CB98" i="7"/>
  <c r="CN98" i="7"/>
  <c r="CZ98" i="7"/>
  <c r="DL98" i="7"/>
  <c r="DX98" i="7"/>
  <c r="EJ98" i="7"/>
  <c r="EV98" i="7"/>
  <c r="FH98" i="7"/>
  <c r="FT98" i="7"/>
  <c r="GF98" i="7"/>
  <c r="GR98" i="7"/>
  <c r="HD98" i="7"/>
  <c r="HP98" i="7"/>
  <c r="AG98" i="7"/>
  <c r="AS98" i="7"/>
  <c r="BE98" i="7"/>
  <c r="BQ98" i="7"/>
  <c r="CC98" i="7"/>
  <c r="CO98" i="7"/>
  <c r="DA98" i="7"/>
  <c r="DM98" i="7"/>
  <c r="DY98" i="7"/>
  <c r="EK98" i="7"/>
  <c r="EW98" i="7"/>
  <c r="FI98" i="7"/>
  <c r="FU98" i="7"/>
  <c r="GG98" i="7"/>
  <c r="GS98" i="7"/>
  <c r="HE98" i="7"/>
  <c r="AH98" i="7"/>
  <c r="AT98" i="7"/>
  <c r="BF98" i="7"/>
  <c r="BR98" i="7"/>
  <c r="CD98" i="7"/>
  <c r="CP98" i="7"/>
  <c r="DB98" i="7"/>
  <c r="DN98" i="7"/>
  <c r="DZ98" i="7"/>
  <c r="EL98" i="7"/>
  <c r="EX98" i="7"/>
  <c r="FJ98" i="7"/>
  <c r="FV98" i="7"/>
  <c r="GH98" i="7"/>
  <c r="GT98" i="7"/>
  <c r="HF98" i="7"/>
  <c r="AI98" i="7"/>
  <c r="AU98" i="7"/>
  <c r="BG98" i="7"/>
  <c r="BS98" i="7"/>
  <c r="CE98" i="7"/>
  <c r="CQ98" i="7"/>
  <c r="DC98" i="7"/>
  <c r="DO98" i="7"/>
  <c r="EA98" i="7"/>
  <c r="EM98" i="7"/>
  <c r="EY98" i="7"/>
  <c r="FK98" i="7"/>
  <c r="FW98" i="7"/>
  <c r="GI98" i="7"/>
  <c r="GU98" i="7"/>
  <c r="HG98" i="7"/>
  <c r="BT98" i="7"/>
  <c r="HH98" i="7"/>
  <c r="CF98" i="7"/>
  <c r="CR98" i="7"/>
  <c r="DD98" i="7"/>
  <c r="DP98" i="7"/>
  <c r="BH98" i="7"/>
  <c r="EB98" i="7"/>
  <c r="EN98" i="7"/>
  <c r="GV98" i="7"/>
  <c r="EZ98" i="7"/>
  <c r="FL98" i="7"/>
  <c r="AJ98" i="7"/>
  <c r="FX98" i="7"/>
  <c r="AV98" i="7"/>
  <c r="GJ98" i="7"/>
  <c r="AB39" i="7"/>
  <c r="AN39" i="7"/>
  <c r="AZ39" i="7"/>
  <c r="BL39" i="7"/>
  <c r="BX39" i="7"/>
  <c r="CJ39" i="7"/>
  <c r="CV39" i="7"/>
  <c r="DH39" i="7"/>
  <c r="DT39" i="7"/>
  <c r="EF39" i="7"/>
  <c r="ER39" i="7"/>
  <c r="FD39" i="7"/>
  <c r="FP39" i="7"/>
  <c r="GB39" i="7"/>
  <c r="GN39" i="7"/>
  <c r="GZ39" i="7"/>
  <c r="HL39" i="7"/>
  <c r="AG39" i="7"/>
  <c r="AS39" i="7"/>
  <c r="BE39" i="7"/>
  <c r="BQ39" i="7"/>
  <c r="CC39" i="7"/>
  <c r="CO39" i="7"/>
  <c r="DA39" i="7"/>
  <c r="DM39" i="7"/>
  <c r="DY39" i="7"/>
  <c r="EK39" i="7"/>
  <c r="EW39" i="7"/>
  <c r="FI39" i="7"/>
  <c r="FU39" i="7"/>
  <c r="GG39" i="7"/>
  <c r="GS39" i="7"/>
  <c r="HE39" i="7"/>
  <c r="AH39" i="7"/>
  <c r="AT39" i="7"/>
  <c r="BF39" i="7"/>
  <c r="BR39" i="7"/>
  <c r="CD39" i="7"/>
  <c r="CP39" i="7"/>
  <c r="DB39" i="7"/>
  <c r="DN39" i="7"/>
  <c r="DZ39" i="7"/>
  <c r="EL39" i="7"/>
  <c r="EX39" i="7"/>
  <c r="FJ39" i="7"/>
  <c r="FV39" i="7"/>
  <c r="GH39" i="7"/>
  <c r="GT39" i="7"/>
  <c r="HF39" i="7"/>
  <c r="AI39" i="7"/>
  <c r="AU39" i="7"/>
  <c r="BG39" i="7"/>
  <c r="BS39" i="7"/>
  <c r="CE39" i="7"/>
  <c r="CQ39" i="7"/>
  <c r="DC39" i="7"/>
  <c r="DO39" i="7"/>
  <c r="EA39" i="7"/>
  <c r="EM39" i="7"/>
  <c r="EY39" i="7"/>
  <c r="FK39" i="7"/>
  <c r="FW39" i="7"/>
  <c r="GI39" i="7"/>
  <c r="GU39" i="7"/>
  <c r="HG39" i="7"/>
  <c r="Z39" i="7"/>
  <c r="AL39" i="7"/>
  <c r="AX39" i="7"/>
  <c r="BJ39" i="7"/>
  <c r="BV39" i="7"/>
  <c r="CH39" i="7"/>
  <c r="CT39" i="7"/>
  <c r="DF39" i="7"/>
  <c r="DR39" i="7"/>
  <c r="ED39" i="7"/>
  <c r="EP39" i="7"/>
  <c r="FB39" i="7"/>
  <c r="FN39" i="7"/>
  <c r="FZ39" i="7"/>
  <c r="GL39" i="7"/>
  <c r="GX39" i="7"/>
  <c r="HJ39" i="7"/>
  <c r="AK39" i="7"/>
  <c r="BD39" i="7"/>
  <c r="BZ39" i="7"/>
  <c r="CU39" i="7"/>
  <c r="DP39" i="7"/>
  <c r="EI39" i="7"/>
  <c r="FE39" i="7"/>
  <c r="FY39" i="7"/>
  <c r="GR39" i="7"/>
  <c r="HN39" i="7"/>
  <c r="AM39" i="7"/>
  <c r="BH39" i="7"/>
  <c r="CA39" i="7"/>
  <c r="CW39" i="7"/>
  <c r="DQ39" i="7"/>
  <c r="EJ39" i="7"/>
  <c r="FF39" i="7"/>
  <c r="GA39" i="7"/>
  <c r="GV39" i="7"/>
  <c r="HO39" i="7"/>
  <c r="AO39" i="7"/>
  <c r="BI39" i="7"/>
  <c r="CB39" i="7"/>
  <c r="CX39" i="7"/>
  <c r="DS39" i="7"/>
  <c r="EN39" i="7"/>
  <c r="FG39" i="7"/>
  <c r="GC39" i="7"/>
  <c r="GW39" i="7"/>
  <c r="HP39" i="7"/>
  <c r="AP39" i="7"/>
  <c r="BK39" i="7"/>
  <c r="CF39" i="7"/>
  <c r="CY39" i="7"/>
  <c r="DU39" i="7"/>
  <c r="EO39" i="7"/>
  <c r="FH39" i="7"/>
  <c r="GD39" i="7"/>
  <c r="GY39" i="7"/>
  <c r="AQ39" i="7"/>
  <c r="BM39" i="7"/>
  <c r="CG39" i="7"/>
  <c r="CZ39" i="7"/>
  <c r="DV39" i="7"/>
  <c r="EQ39" i="7"/>
  <c r="FL39" i="7"/>
  <c r="GE39" i="7"/>
  <c r="HA39" i="7"/>
  <c r="AR39" i="7"/>
  <c r="BN39" i="7"/>
  <c r="CI39" i="7"/>
  <c r="DD39" i="7"/>
  <c r="DW39" i="7"/>
  <c r="ES39" i="7"/>
  <c r="FM39" i="7"/>
  <c r="GF39" i="7"/>
  <c r="HB39" i="7"/>
  <c r="AA39" i="7"/>
  <c r="AV39" i="7"/>
  <c r="BO39" i="7"/>
  <c r="CK39" i="7"/>
  <c r="DE39" i="7"/>
  <c r="DX39" i="7"/>
  <c r="ET39" i="7"/>
  <c r="FO39" i="7"/>
  <c r="GJ39" i="7"/>
  <c r="HC39" i="7"/>
  <c r="AC39" i="7"/>
  <c r="AW39" i="7"/>
  <c r="BP39" i="7"/>
  <c r="CL39" i="7"/>
  <c r="DG39" i="7"/>
  <c r="EB39" i="7"/>
  <c r="EU39" i="7"/>
  <c r="FQ39" i="7"/>
  <c r="GK39" i="7"/>
  <c r="HD39" i="7"/>
  <c r="AD39" i="7"/>
  <c r="AY39" i="7"/>
  <c r="BT39" i="7"/>
  <c r="CM39" i="7"/>
  <c r="DI39" i="7"/>
  <c r="EC39" i="7"/>
  <c r="EV39" i="7"/>
  <c r="FR39" i="7"/>
  <c r="GM39" i="7"/>
  <c r="HH39" i="7"/>
  <c r="AE39" i="7"/>
  <c r="BA39" i="7"/>
  <c r="BU39" i="7"/>
  <c r="CN39" i="7"/>
  <c r="DJ39" i="7"/>
  <c r="EE39" i="7"/>
  <c r="EZ39" i="7"/>
  <c r="FS39" i="7"/>
  <c r="GO39" i="7"/>
  <c r="HI39" i="7"/>
  <c r="AF39" i="7"/>
  <c r="BB39" i="7"/>
  <c r="BW39" i="7"/>
  <c r="CR39" i="7"/>
  <c r="DK39" i="7"/>
  <c r="EG39" i="7"/>
  <c r="FA39" i="7"/>
  <c r="FT39" i="7"/>
  <c r="GP39" i="7"/>
  <c r="HK39" i="7"/>
  <c r="FX39" i="7"/>
  <c r="GQ39" i="7"/>
  <c r="HM39" i="7"/>
  <c r="AJ39" i="7"/>
  <c r="BC39" i="7"/>
  <c r="BY39" i="7"/>
  <c r="CS39" i="7"/>
  <c r="DL39" i="7"/>
  <c r="EH39" i="7"/>
  <c r="FC39" i="7"/>
  <c r="X89" i="7"/>
  <c r="AF89" i="7"/>
  <c r="AR89" i="7"/>
  <c r="BD89" i="7"/>
  <c r="BP89" i="7"/>
  <c r="CB89" i="7"/>
  <c r="CN89" i="7"/>
  <c r="CZ89" i="7"/>
  <c r="DL89" i="7"/>
  <c r="DX89" i="7"/>
  <c r="EJ89" i="7"/>
  <c r="EV89" i="7"/>
  <c r="FH89" i="7"/>
  <c r="FT89" i="7"/>
  <c r="GF89" i="7"/>
  <c r="GR89" i="7"/>
  <c r="HD89" i="7"/>
  <c r="HP89" i="7"/>
  <c r="AG89" i="7"/>
  <c r="AS89" i="7"/>
  <c r="BE89" i="7"/>
  <c r="BQ89" i="7"/>
  <c r="CC89" i="7"/>
  <c r="CO89" i="7"/>
  <c r="DA89" i="7"/>
  <c r="DM89" i="7"/>
  <c r="DY89" i="7"/>
  <c r="EK89" i="7"/>
  <c r="EW89" i="7"/>
  <c r="FI89" i="7"/>
  <c r="FU89" i="7"/>
  <c r="GG89" i="7"/>
  <c r="GS89" i="7"/>
  <c r="HE89" i="7"/>
  <c r="AH89" i="7"/>
  <c r="AT89" i="7"/>
  <c r="BF89" i="7"/>
  <c r="BR89" i="7"/>
  <c r="CD89" i="7"/>
  <c r="CP89" i="7"/>
  <c r="DB89" i="7"/>
  <c r="DN89" i="7"/>
  <c r="DZ89" i="7"/>
  <c r="EL89" i="7"/>
  <c r="EX89" i="7"/>
  <c r="FJ89" i="7"/>
  <c r="FV89" i="7"/>
  <c r="GH89" i="7"/>
  <c r="GT89" i="7"/>
  <c r="HF89" i="7"/>
  <c r="AJ89" i="7"/>
  <c r="AV89" i="7"/>
  <c r="BH89" i="7"/>
  <c r="BT89" i="7"/>
  <c r="CF89" i="7"/>
  <c r="CR89" i="7"/>
  <c r="DD89" i="7"/>
  <c r="DP89" i="7"/>
  <c r="EB89" i="7"/>
  <c r="EN89" i="7"/>
  <c r="EZ89" i="7"/>
  <c r="FL89" i="7"/>
  <c r="FX89" i="7"/>
  <c r="GJ89" i="7"/>
  <c r="GV89" i="7"/>
  <c r="HH89" i="7"/>
  <c r="Z89" i="7"/>
  <c r="AL89" i="7"/>
  <c r="AX89" i="7"/>
  <c r="BJ89" i="7"/>
  <c r="BV89" i="7"/>
  <c r="CH89" i="7"/>
  <c r="CT89" i="7"/>
  <c r="DF89" i="7"/>
  <c r="DR89" i="7"/>
  <c r="ED89" i="7"/>
  <c r="EP89" i="7"/>
  <c r="FB89" i="7"/>
  <c r="FN89" i="7"/>
  <c r="FZ89" i="7"/>
  <c r="GL89" i="7"/>
  <c r="GX89" i="7"/>
  <c r="HJ89" i="7"/>
  <c r="AA89" i="7"/>
  <c r="AM89" i="7"/>
  <c r="AY89" i="7"/>
  <c r="BK89" i="7"/>
  <c r="BW89" i="7"/>
  <c r="CI89" i="7"/>
  <c r="CU89" i="7"/>
  <c r="DG89" i="7"/>
  <c r="DS89" i="7"/>
  <c r="EE89" i="7"/>
  <c r="EQ89" i="7"/>
  <c r="FC89" i="7"/>
  <c r="FO89" i="7"/>
  <c r="GA89" i="7"/>
  <c r="GM89" i="7"/>
  <c r="GY89" i="7"/>
  <c r="HK89" i="7"/>
  <c r="AB89" i="7"/>
  <c r="AN89" i="7"/>
  <c r="AZ89" i="7"/>
  <c r="BL89" i="7"/>
  <c r="BX89" i="7"/>
  <c r="CJ89" i="7"/>
  <c r="CV89" i="7"/>
  <c r="DH89" i="7"/>
  <c r="DT89" i="7"/>
  <c r="EF89" i="7"/>
  <c r="ER89" i="7"/>
  <c r="FD89" i="7"/>
  <c r="FP89" i="7"/>
  <c r="GB89" i="7"/>
  <c r="GN89" i="7"/>
  <c r="GZ89" i="7"/>
  <c r="HL89" i="7"/>
  <c r="AC89" i="7"/>
  <c r="AO89" i="7"/>
  <c r="BA89" i="7"/>
  <c r="BM89" i="7"/>
  <c r="BY89" i="7"/>
  <c r="CK89" i="7"/>
  <c r="CW89" i="7"/>
  <c r="DI89" i="7"/>
  <c r="DU89" i="7"/>
  <c r="EG89" i="7"/>
  <c r="ES89" i="7"/>
  <c r="FE89" i="7"/>
  <c r="FQ89" i="7"/>
  <c r="GC89" i="7"/>
  <c r="GO89" i="7"/>
  <c r="HA89" i="7"/>
  <c r="HM89" i="7"/>
  <c r="AD89" i="7"/>
  <c r="AP89" i="7"/>
  <c r="BB89" i="7"/>
  <c r="BN89" i="7"/>
  <c r="BZ89" i="7"/>
  <c r="CL89" i="7"/>
  <c r="CX89" i="7"/>
  <c r="DJ89" i="7"/>
  <c r="DV89" i="7"/>
  <c r="EH89" i="7"/>
  <c r="ET89" i="7"/>
  <c r="FF89" i="7"/>
  <c r="FR89" i="7"/>
  <c r="GD89" i="7"/>
  <c r="GP89" i="7"/>
  <c r="HB89" i="7"/>
  <c r="HN89" i="7"/>
  <c r="BC89" i="7"/>
  <c r="CY89" i="7"/>
  <c r="EU89" i="7"/>
  <c r="GQ89" i="7"/>
  <c r="BG89" i="7"/>
  <c r="DC89" i="7"/>
  <c r="EY89" i="7"/>
  <c r="GU89" i="7"/>
  <c r="BI89" i="7"/>
  <c r="DE89" i="7"/>
  <c r="FA89" i="7"/>
  <c r="GW89" i="7"/>
  <c r="BO89" i="7"/>
  <c r="DK89" i="7"/>
  <c r="FG89" i="7"/>
  <c r="HC89" i="7"/>
  <c r="BS89" i="7"/>
  <c r="DO89" i="7"/>
  <c r="FK89" i="7"/>
  <c r="HG89" i="7"/>
  <c r="BU89" i="7"/>
  <c r="DQ89" i="7"/>
  <c r="FM89" i="7"/>
  <c r="HI89" i="7"/>
  <c r="AE89" i="7"/>
  <c r="CA89" i="7"/>
  <c r="DW89" i="7"/>
  <c r="FS89" i="7"/>
  <c r="HO89" i="7"/>
  <c r="AI89" i="7"/>
  <c r="CE89" i="7"/>
  <c r="EA89" i="7"/>
  <c r="FW89" i="7"/>
  <c r="AK89" i="7"/>
  <c r="CG89" i="7"/>
  <c r="EC89" i="7"/>
  <c r="FY89" i="7"/>
  <c r="AQ89" i="7"/>
  <c r="CM89" i="7"/>
  <c r="EI89" i="7"/>
  <c r="GE89" i="7"/>
  <c r="AU89" i="7"/>
  <c r="CQ89" i="7"/>
  <c r="EM89" i="7"/>
  <c r="GI89" i="7"/>
  <c r="GK89" i="7"/>
  <c r="AW89" i="7"/>
  <c r="CS89" i="7"/>
  <c r="EO89" i="7"/>
  <c r="AA24" i="7"/>
  <c r="AM24" i="7"/>
  <c r="AY24" i="7"/>
  <c r="BK24" i="7"/>
  <c r="BW24" i="7"/>
  <c r="CI24" i="7"/>
  <c r="CU24" i="7"/>
  <c r="AG24" i="7"/>
  <c r="AS24" i="7"/>
  <c r="BE24" i="7"/>
  <c r="BQ24" i="7"/>
  <c r="CC24" i="7"/>
  <c r="AH24" i="7"/>
  <c r="AT24" i="7"/>
  <c r="BF24" i="7"/>
  <c r="BR24" i="7"/>
  <c r="CD24" i="7"/>
  <c r="CP24" i="7"/>
  <c r="DB24" i="7"/>
  <c r="AF24" i="7"/>
  <c r="AW24" i="7"/>
  <c r="BM24" i="7"/>
  <c r="CB24" i="7"/>
  <c r="CR24" i="7"/>
  <c r="DF24" i="7"/>
  <c r="DR24" i="7"/>
  <c r="ED24" i="7"/>
  <c r="EP24" i="7"/>
  <c r="FB24" i="7"/>
  <c r="FN24" i="7"/>
  <c r="FZ24" i="7"/>
  <c r="GL24" i="7"/>
  <c r="GX24" i="7"/>
  <c r="HJ24" i="7"/>
  <c r="AI24" i="7"/>
  <c r="AX24" i="7"/>
  <c r="BN24" i="7"/>
  <c r="CE24" i="7"/>
  <c r="CS24" i="7"/>
  <c r="DG24" i="7"/>
  <c r="DS24" i="7"/>
  <c r="EE24" i="7"/>
  <c r="EQ24" i="7"/>
  <c r="FC24" i="7"/>
  <c r="FO24" i="7"/>
  <c r="GA24" i="7"/>
  <c r="GM24" i="7"/>
  <c r="GY24" i="7"/>
  <c r="HK24" i="7"/>
  <c r="AN24" i="7"/>
  <c r="BC24" i="7"/>
  <c r="BT24" i="7"/>
  <c r="CJ24" i="7"/>
  <c r="CX24" i="7"/>
  <c r="DK24" i="7"/>
  <c r="DW24" i="7"/>
  <c r="EI24" i="7"/>
  <c r="EU24" i="7"/>
  <c r="FG24" i="7"/>
  <c r="FS24" i="7"/>
  <c r="GE24" i="7"/>
  <c r="GQ24" i="7"/>
  <c r="HC24" i="7"/>
  <c r="HO24" i="7"/>
  <c r="AO24" i="7"/>
  <c r="BD24" i="7"/>
  <c r="BU24" i="7"/>
  <c r="CK24" i="7"/>
  <c r="CY24" i="7"/>
  <c r="DL24" i="7"/>
  <c r="DX24" i="7"/>
  <c r="EJ24" i="7"/>
  <c r="EV24" i="7"/>
  <c r="FH24" i="7"/>
  <c r="FT24" i="7"/>
  <c r="GF24" i="7"/>
  <c r="GR24" i="7"/>
  <c r="HD24" i="7"/>
  <c r="HP24" i="7"/>
  <c r="Z24" i="7"/>
  <c r="AP24" i="7"/>
  <c r="BG24" i="7"/>
  <c r="BV24" i="7"/>
  <c r="CL24" i="7"/>
  <c r="CZ24" i="7"/>
  <c r="DM24" i="7"/>
  <c r="DY24" i="7"/>
  <c r="EK24" i="7"/>
  <c r="EW24" i="7"/>
  <c r="FI24" i="7"/>
  <c r="FU24" i="7"/>
  <c r="GG24" i="7"/>
  <c r="GS24" i="7"/>
  <c r="HE24" i="7"/>
  <c r="AC24" i="7"/>
  <c r="AR24" i="7"/>
  <c r="BI24" i="7"/>
  <c r="BY24" i="7"/>
  <c r="CN24" i="7"/>
  <c r="DC24" i="7"/>
  <c r="DO24" i="7"/>
  <c r="EA24" i="7"/>
  <c r="EM24" i="7"/>
  <c r="EY24" i="7"/>
  <c r="FK24" i="7"/>
  <c r="FW24" i="7"/>
  <c r="GI24" i="7"/>
  <c r="GU24" i="7"/>
  <c r="HG24" i="7"/>
  <c r="AD24" i="7"/>
  <c r="AU24" i="7"/>
  <c r="BJ24" i="7"/>
  <c r="BZ24" i="7"/>
  <c r="CO24" i="7"/>
  <c r="DD24" i="7"/>
  <c r="DP24" i="7"/>
  <c r="EB24" i="7"/>
  <c r="EN24" i="7"/>
  <c r="EZ24" i="7"/>
  <c r="FL24" i="7"/>
  <c r="FX24" i="7"/>
  <c r="GJ24" i="7"/>
  <c r="GV24" i="7"/>
  <c r="HH24" i="7"/>
  <c r="AE24" i="7"/>
  <c r="BP24" i="7"/>
  <c r="DA24" i="7"/>
  <c r="EF24" i="7"/>
  <c r="FF24" i="7"/>
  <c r="GK24" i="7"/>
  <c r="HM24" i="7"/>
  <c r="AK24" i="7"/>
  <c r="BX24" i="7"/>
  <c r="AL24" i="7"/>
  <c r="AQ24" i="7"/>
  <c r="CF24" i="7"/>
  <c r="AV24" i="7"/>
  <c r="AZ24" i="7"/>
  <c r="CH24" i="7"/>
  <c r="DQ24" i="7"/>
  <c r="ES24" i="7"/>
  <c r="FV24" i="7"/>
  <c r="GZ24" i="7"/>
  <c r="BA24" i="7"/>
  <c r="CM24" i="7"/>
  <c r="DT24" i="7"/>
  <c r="ET24" i="7"/>
  <c r="FY24" i="7"/>
  <c r="HA24" i="7"/>
  <c r="BH24" i="7"/>
  <c r="CT24" i="7"/>
  <c r="DV24" i="7"/>
  <c r="FA24" i="7"/>
  <c r="GC24" i="7"/>
  <c r="HF24" i="7"/>
  <c r="BL24" i="7"/>
  <c r="CV24" i="7"/>
  <c r="DZ24" i="7"/>
  <c r="FD24" i="7"/>
  <c r="GD24" i="7"/>
  <c r="HI24" i="7"/>
  <c r="CQ24" i="7"/>
  <c r="EO24" i="7"/>
  <c r="GO24" i="7"/>
  <c r="CW24" i="7"/>
  <c r="ER24" i="7"/>
  <c r="GP24" i="7"/>
  <c r="AB24" i="7"/>
  <c r="DJ24" i="7"/>
  <c r="FM24" i="7"/>
  <c r="HL24" i="7"/>
  <c r="AJ24" i="7"/>
  <c r="DN24" i="7"/>
  <c r="FP24" i="7"/>
  <c r="HN24" i="7"/>
  <c r="BB24" i="7"/>
  <c r="DU24" i="7"/>
  <c r="FQ24" i="7"/>
  <c r="BS24" i="7"/>
  <c r="EG24" i="7"/>
  <c r="GB24" i="7"/>
  <c r="CA24" i="7"/>
  <c r="EH24" i="7"/>
  <c r="GH24" i="7"/>
  <c r="DI24" i="7"/>
  <c r="EC24" i="7"/>
  <c r="EL24" i="7"/>
  <c r="EX24" i="7"/>
  <c r="FE24" i="7"/>
  <c r="FJ24" i="7"/>
  <c r="FR24" i="7"/>
  <c r="GN24" i="7"/>
  <c r="BO24" i="7"/>
  <c r="GT24" i="7"/>
  <c r="CG24" i="7"/>
  <c r="GW24" i="7"/>
  <c r="DE24" i="7"/>
  <c r="HB24" i="7"/>
  <c r="DH24" i="7"/>
  <c r="AD75" i="7"/>
  <c r="AP75" i="7"/>
  <c r="BB75" i="7"/>
  <c r="BN75" i="7"/>
  <c r="BZ75" i="7"/>
  <c r="CL75" i="7"/>
  <c r="CX75" i="7"/>
  <c r="DJ75" i="7"/>
  <c r="DV75" i="7"/>
  <c r="EH75" i="7"/>
  <c r="ET75" i="7"/>
  <c r="FF75" i="7"/>
  <c r="FR75" i="7"/>
  <c r="GD75" i="7"/>
  <c r="GP75" i="7"/>
  <c r="HB75" i="7"/>
  <c r="HN75" i="7"/>
  <c r="AE75" i="7"/>
  <c r="AQ75" i="7"/>
  <c r="BC75" i="7"/>
  <c r="BO75" i="7"/>
  <c r="CA75" i="7"/>
  <c r="CM75" i="7"/>
  <c r="CY75" i="7"/>
  <c r="DK75" i="7"/>
  <c r="DW75" i="7"/>
  <c r="EI75" i="7"/>
  <c r="EU75" i="7"/>
  <c r="FG75" i="7"/>
  <c r="FS75" i="7"/>
  <c r="GE75" i="7"/>
  <c r="GQ75" i="7"/>
  <c r="HC75" i="7"/>
  <c r="HO75" i="7"/>
  <c r="AG75" i="7"/>
  <c r="AS75" i="7"/>
  <c r="BE75" i="7"/>
  <c r="BQ75" i="7"/>
  <c r="CC75" i="7"/>
  <c r="CO75" i="7"/>
  <c r="DA75" i="7"/>
  <c r="DM75" i="7"/>
  <c r="DY75" i="7"/>
  <c r="EK75" i="7"/>
  <c r="EW75" i="7"/>
  <c r="FI75" i="7"/>
  <c r="FU75" i="7"/>
  <c r="GG75" i="7"/>
  <c r="GS75" i="7"/>
  <c r="HE75" i="7"/>
  <c r="AH75" i="7"/>
  <c r="AT75" i="7"/>
  <c r="BF75" i="7"/>
  <c r="BR75" i="7"/>
  <c r="CD75" i="7"/>
  <c r="CP75" i="7"/>
  <c r="DB75" i="7"/>
  <c r="DN75" i="7"/>
  <c r="DZ75" i="7"/>
  <c r="EL75" i="7"/>
  <c r="EX75" i="7"/>
  <c r="FJ75" i="7"/>
  <c r="FV75" i="7"/>
  <c r="GH75" i="7"/>
  <c r="GT75" i="7"/>
  <c r="HF75" i="7"/>
  <c r="AI75" i="7"/>
  <c r="AU75" i="7"/>
  <c r="BG75" i="7"/>
  <c r="BS75" i="7"/>
  <c r="CE75" i="7"/>
  <c r="CQ75" i="7"/>
  <c r="DC75" i="7"/>
  <c r="DO75" i="7"/>
  <c r="EA75" i="7"/>
  <c r="EM75" i="7"/>
  <c r="EY75" i="7"/>
  <c r="FK75" i="7"/>
  <c r="FW75" i="7"/>
  <c r="GI75" i="7"/>
  <c r="GU75" i="7"/>
  <c r="HG75" i="7"/>
  <c r="AJ75" i="7"/>
  <c r="AV75" i="7"/>
  <c r="BH75" i="7"/>
  <c r="BT75" i="7"/>
  <c r="CF75" i="7"/>
  <c r="CR75" i="7"/>
  <c r="DD75" i="7"/>
  <c r="DP75" i="7"/>
  <c r="EB75" i="7"/>
  <c r="EN75" i="7"/>
  <c r="EZ75" i="7"/>
  <c r="FL75" i="7"/>
  <c r="FX75" i="7"/>
  <c r="GJ75" i="7"/>
  <c r="GV75" i="7"/>
  <c r="HH75" i="7"/>
  <c r="AK75" i="7"/>
  <c r="AW75" i="7"/>
  <c r="BI75" i="7"/>
  <c r="BU75" i="7"/>
  <c r="CG75" i="7"/>
  <c r="CS75" i="7"/>
  <c r="DE75" i="7"/>
  <c r="DQ75" i="7"/>
  <c r="EC75" i="7"/>
  <c r="EO75" i="7"/>
  <c r="FA75" i="7"/>
  <c r="FM75" i="7"/>
  <c r="FY75" i="7"/>
  <c r="GK75" i="7"/>
  <c r="GW75" i="7"/>
  <c r="HI75" i="7"/>
  <c r="AA75" i="7"/>
  <c r="AM75" i="7"/>
  <c r="AY75" i="7"/>
  <c r="BK75" i="7"/>
  <c r="BW75" i="7"/>
  <c r="CI75" i="7"/>
  <c r="CU75" i="7"/>
  <c r="DG75" i="7"/>
  <c r="DS75" i="7"/>
  <c r="EE75" i="7"/>
  <c r="EQ75" i="7"/>
  <c r="FC75" i="7"/>
  <c r="FO75" i="7"/>
  <c r="GA75" i="7"/>
  <c r="GM75" i="7"/>
  <c r="GY75" i="7"/>
  <c r="HK75" i="7"/>
  <c r="AB75" i="7"/>
  <c r="AN75" i="7"/>
  <c r="AZ75" i="7"/>
  <c r="BL75" i="7"/>
  <c r="BX75" i="7"/>
  <c r="CJ75" i="7"/>
  <c r="CV75" i="7"/>
  <c r="DH75" i="7"/>
  <c r="DT75" i="7"/>
  <c r="EF75" i="7"/>
  <c r="ER75" i="7"/>
  <c r="FD75" i="7"/>
  <c r="FP75" i="7"/>
  <c r="GB75" i="7"/>
  <c r="GN75" i="7"/>
  <c r="GZ75" i="7"/>
  <c r="HL75" i="7"/>
  <c r="AR75" i="7"/>
  <c r="CN75" i="7"/>
  <c r="EJ75" i="7"/>
  <c r="GF75" i="7"/>
  <c r="AX75" i="7"/>
  <c r="CT75" i="7"/>
  <c r="EP75" i="7"/>
  <c r="GL75" i="7"/>
  <c r="BA75" i="7"/>
  <c r="CW75" i="7"/>
  <c r="ES75" i="7"/>
  <c r="GO75" i="7"/>
  <c r="BD75" i="7"/>
  <c r="CZ75" i="7"/>
  <c r="EV75" i="7"/>
  <c r="GR75" i="7"/>
  <c r="BJ75" i="7"/>
  <c r="DF75" i="7"/>
  <c r="FB75" i="7"/>
  <c r="GX75" i="7"/>
  <c r="BM75" i="7"/>
  <c r="DI75" i="7"/>
  <c r="FE75" i="7"/>
  <c r="HA75" i="7"/>
  <c r="BP75" i="7"/>
  <c r="DL75" i="7"/>
  <c r="FH75" i="7"/>
  <c r="HD75" i="7"/>
  <c r="Z75" i="7"/>
  <c r="BV75" i="7"/>
  <c r="DR75" i="7"/>
  <c r="FN75" i="7"/>
  <c r="HJ75" i="7"/>
  <c r="AC75" i="7"/>
  <c r="BY75" i="7"/>
  <c r="DU75" i="7"/>
  <c r="FQ75" i="7"/>
  <c r="HM75" i="7"/>
  <c r="AF75" i="7"/>
  <c r="CB75" i="7"/>
  <c r="DX75" i="7"/>
  <c r="FT75" i="7"/>
  <c r="HP75" i="7"/>
  <c r="AL75" i="7"/>
  <c r="CH75" i="7"/>
  <c r="ED75" i="7"/>
  <c r="FZ75" i="7"/>
  <c r="AO75" i="7"/>
  <c r="CK75" i="7"/>
  <c r="EG75" i="7"/>
  <c r="GC75" i="7"/>
  <c r="AB58" i="7"/>
  <c r="AN58" i="7"/>
  <c r="AZ58" i="7"/>
  <c r="BL58" i="7"/>
  <c r="BX58" i="7"/>
  <c r="CJ58" i="7"/>
  <c r="CV58" i="7"/>
  <c r="DH58" i="7"/>
  <c r="DT58" i="7"/>
  <c r="EF58" i="7"/>
  <c r="ER58" i="7"/>
  <c r="FD58" i="7"/>
  <c r="FP58" i="7"/>
  <c r="GB58" i="7"/>
  <c r="GN58" i="7"/>
  <c r="GZ58" i="7"/>
  <c r="HL58" i="7"/>
  <c r="AC58" i="7"/>
  <c r="AO58" i="7"/>
  <c r="BA58" i="7"/>
  <c r="BM58" i="7"/>
  <c r="BY58" i="7"/>
  <c r="CK58" i="7"/>
  <c r="CW58" i="7"/>
  <c r="DI58" i="7"/>
  <c r="DU58" i="7"/>
  <c r="EG58" i="7"/>
  <c r="ES58" i="7"/>
  <c r="FE58" i="7"/>
  <c r="FQ58" i="7"/>
  <c r="GC58" i="7"/>
  <c r="GO58" i="7"/>
  <c r="HA58" i="7"/>
  <c r="HM58" i="7"/>
  <c r="AG58" i="7"/>
  <c r="AS58" i="7"/>
  <c r="BE58" i="7"/>
  <c r="BQ58" i="7"/>
  <c r="CC58" i="7"/>
  <c r="CO58" i="7"/>
  <c r="DA58" i="7"/>
  <c r="DM58" i="7"/>
  <c r="DY58" i="7"/>
  <c r="EK58" i="7"/>
  <c r="EW58" i="7"/>
  <c r="FI58" i="7"/>
  <c r="FU58" i="7"/>
  <c r="GG58" i="7"/>
  <c r="GS58" i="7"/>
  <c r="HE58" i="7"/>
  <c r="AI58" i="7"/>
  <c r="AU58" i="7"/>
  <c r="BG58" i="7"/>
  <c r="BS58" i="7"/>
  <c r="CE58" i="7"/>
  <c r="CQ58" i="7"/>
  <c r="DC58" i="7"/>
  <c r="DO58" i="7"/>
  <c r="EA58" i="7"/>
  <c r="EM58" i="7"/>
  <c r="EY58" i="7"/>
  <c r="FK58" i="7"/>
  <c r="FW58" i="7"/>
  <c r="GI58" i="7"/>
  <c r="GU58" i="7"/>
  <c r="HG58" i="7"/>
  <c r="AJ58" i="7"/>
  <c r="AV58" i="7"/>
  <c r="BH58" i="7"/>
  <c r="BT58" i="7"/>
  <c r="CF58" i="7"/>
  <c r="CR58" i="7"/>
  <c r="DD58" i="7"/>
  <c r="DP58" i="7"/>
  <c r="EB58" i="7"/>
  <c r="EN58" i="7"/>
  <c r="EZ58" i="7"/>
  <c r="FL58" i="7"/>
  <c r="FX58" i="7"/>
  <c r="GJ58" i="7"/>
  <c r="GV58" i="7"/>
  <c r="HH58" i="7"/>
  <c r="AK58" i="7"/>
  <c r="AW58" i="7"/>
  <c r="BI58" i="7"/>
  <c r="BU58" i="7"/>
  <c r="CG58" i="7"/>
  <c r="CS58" i="7"/>
  <c r="DE58" i="7"/>
  <c r="DQ58" i="7"/>
  <c r="EC58" i="7"/>
  <c r="EO58" i="7"/>
  <c r="FA58" i="7"/>
  <c r="FM58" i="7"/>
  <c r="FY58" i="7"/>
  <c r="GK58" i="7"/>
  <c r="GW58" i="7"/>
  <c r="HI58" i="7"/>
  <c r="Z58" i="7"/>
  <c r="AL58" i="7"/>
  <c r="AX58" i="7"/>
  <c r="BJ58" i="7"/>
  <c r="BV58" i="7"/>
  <c r="CH58" i="7"/>
  <c r="CT58" i="7"/>
  <c r="DF58" i="7"/>
  <c r="DR58" i="7"/>
  <c r="ED58" i="7"/>
  <c r="EP58" i="7"/>
  <c r="FB58" i="7"/>
  <c r="FN58" i="7"/>
  <c r="FZ58" i="7"/>
  <c r="GL58" i="7"/>
  <c r="GX58" i="7"/>
  <c r="HJ58" i="7"/>
  <c r="AY58" i="7"/>
  <c r="CA58" i="7"/>
  <c r="DB58" i="7"/>
  <c r="EH58" i="7"/>
  <c r="FH58" i="7"/>
  <c r="GM58" i="7"/>
  <c r="HO58" i="7"/>
  <c r="BB58" i="7"/>
  <c r="CB58" i="7"/>
  <c r="DG58" i="7"/>
  <c r="EI58" i="7"/>
  <c r="FJ58" i="7"/>
  <c r="GP58" i="7"/>
  <c r="HP58" i="7"/>
  <c r="AA58" i="7"/>
  <c r="BC58" i="7"/>
  <c r="CD58" i="7"/>
  <c r="DJ58" i="7"/>
  <c r="EJ58" i="7"/>
  <c r="FO58" i="7"/>
  <c r="GQ58" i="7"/>
  <c r="AD58" i="7"/>
  <c r="BD58" i="7"/>
  <c r="CI58" i="7"/>
  <c r="DK58" i="7"/>
  <c r="EL58" i="7"/>
  <c r="FR58" i="7"/>
  <c r="GR58" i="7"/>
  <c r="AE58" i="7"/>
  <c r="BF58" i="7"/>
  <c r="CL58" i="7"/>
  <c r="DL58" i="7"/>
  <c r="EQ58" i="7"/>
  <c r="FS58" i="7"/>
  <c r="GT58" i="7"/>
  <c r="AF58" i="7"/>
  <c r="BK58" i="7"/>
  <c r="CM58" i="7"/>
  <c r="DN58" i="7"/>
  <c r="ET58" i="7"/>
  <c r="FT58" i="7"/>
  <c r="GY58" i="7"/>
  <c r="AH58" i="7"/>
  <c r="BN58" i="7"/>
  <c r="CN58" i="7"/>
  <c r="DS58" i="7"/>
  <c r="EU58" i="7"/>
  <c r="FV58" i="7"/>
  <c r="HB58" i="7"/>
  <c r="AM58" i="7"/>
  <c r="BO58" i="7"/>
  <c r="CP58" i="7"/>
  <c r="DV58" i="7"/>
  <c r="EV58" i="7"/>
  <c r="GA58" i="7"/>
  <c r="HC58" i="7"/>
  <c r="AP58" i="7"/>
  <c r="BP58" i="7"/>
  <c r="CU58" i="7"/>
  <c r="DW58" i="7"/>
  <c r="EX58" i="7"/>
  <c r="GD58" i="7"/>
  <c r="HD58" i="7"/>
  <c r="AQ58" i="7"/>
  <c r="BR58" i="7"/>
  <c r="CX58" i="7"/>
  <c r="DX58" i="7"/>
  <c r="FC58" i="7"/>
  <c r="GE58" i="7"/>
  <c r="HF58" i="7"/>
  <c r="AR58" i="7"/>
  <c r="BW58" i="7"/>
  <c r="CY58" i="7"/>
  <c r="DZ58" i="7"/>
  <c r="FF58" i="7"/>
  <c r="GF58" i="7"/>
  <c r="HK58" i="7"/>
  <c r="AT58" i="7"/>
  <c r="BZ58" i="7"/>
  <c r="CZ58" i="7"/>
  <c r="EE58" i="7"/>
  <c r="FG58" i="7"/>
  <c r="GH58" i="7"/>
  <c r="HN58" i="7"/>
  <c r="AA72" i="7"/>
  <c r="AM72" i="7"/>
  <c r="AY72" i="7"/>
  <c r="BK72" i="7"/>
  <c r="BW72" i="7"/>
  <c r="CI72" i="7"/>
  <c r="CU72" i="7"/>
  <c r="DG72" i="7"/>
  <c r="DS72" i="7"/>
  <c r="EE72" i="7"/>
  <c r="EQ72" i="7"/>
  <c r="FC72" i="7"/>
  <c r="FO72" i="7"/>
  <c r="GA72" i="7"/>
  <c r="GM72" i="7"/>
  <c r="GY72" i="7"/>
  <c r="HK72" i="7"/>
  <c r="AB72" i="7"/>
  <c r="AN72" i="7"/>
  <c r="AZ72" i="7"/>
  <c r="BL72" i="7"/>
  <c r="BX72" i="7"/>
  <c r="CJ72" i="7"/>
  <c r="CV72" i="7"/>
  <c r="DH72" i="7"/>
  <c r="DT72" i="7"/>
  <c r="EF72" i="7"/>
  <c r="ER72" i="7"/>
  <c r="FD72" i="7"/>
  <c r="FP72" i="7"/>
  <c r="GB72" i="7"/>
  <c r="GN72" i="7"/>
  <c r="GZ72" i="7"/>
  <c r="HL72" i="7"/>
  <c r="AC72" i="7"/>
  <c r="AO72" i="7"/>
  <c r="BA72" i="7"/>
  <c r="BM72" i="7"/>
  <c r="BY72" i="7"/>
  <c r="CK72" i="7"/>
  <c r="CW72" i="7"/>
  <c r="AD72" i="7"/>
  <c r="AP72" i="7"/>
  <c r="BB72" i="7"/>
  <c r="BN72" i="7"/>
  <c r="BZ72" i="7"/>
  <c r="CL72" i="7"/>
  <c r="CX72" i="7"/>
  <c r="DJ72" i="7"/>
  <c r="DV72" i="7"/>
  <c r="EH72" i="7"/>
  <c r="ET72" i="7"/>
  <c r="FF72" i="7"/>
  <c r="FR72" i="7"/>
  <c r="GD72" i="7"/>
  <c r="GP72" i="7"/>
  <c r="HB72" i="7"/>
  <c r="HN72" i="7"/>
  <c r="AE72" i="7"/>
  <c r="AQ72" i="7"/>
  <c r="BC72" i="7"/>
  <c r="BO72" i="7"/>
  <c r="CA72" i="7"/>
  <c r="CM72" i="7"/>
  <c r="CY72" i="7"/>
  <c r="DK72" i="7"/>
  <c r="DW72" i="7"/>
  <c r="EI72" i="7"/>
  <c r="EU72" i="7"/>
  <c r="FG72" i="7"/>
  <c r="FS72" i="7"/>
  <c r="GE72" i="7"/>
  <c r="GQ72" i="7"/>
  <c r="HC72" i="7"/>
  <c r="HO72" i="7"/>
  <c r="AF72" i="7"/>
  <c r="AR72" i="7"/>
  <c r="BD72" i="7"/>
  <c r="BP72" i="7"/>
  <c r="CB72" i="7"/>
  <c r="CN72" i="7"/>
  <c r="CZ72" i="7"/>
  <c r="DL72" i="7"/>
  <c r="DX72" i="7"/>
  <c r="EJ72" i="7"/>
  <c r="EV72" i="7"/>
  <c r="FH72" i="7"/>
  <c r="FT72" i="7"/>
  <c r="GF72" i="7"/>
  <c r="GR72" i="7"/>
  <c r="HD72" i="7"/>
  <c r="HP72" i="7"/>
  <c r="AG72" i="7"/>
  <c r="AS72" i="7"/>
  <c r="BE72" i="7"/>
  <c r="BQ72" i="7"/>
  <c r="CC72" i="7"/>
  <c r="CO72" i="7"/>
  <c r="DA72" i="7"/>
  <c r="DM72" i="7"/>
  <c r="DY72" i="7"/>
  <c r="EK72" i="7"/>
  <c r="EW72" i="7"/>
  <c r="FI72" i="7"/>
  <c r="FU72" i="7"/>
  <c r="GG72" i="7"/>
  <c r="GS72" i="7"/>
  <c r="HE72" i="7"/>
  <c r="AH72" i="7"/>
  <c r="AT72" i="7"/>
  <c r="BF72" i="7"/>
  <c r="BR72" i="7"/>
  <c r="CD72" i="7"/>
  <c r="CP72" i="7"/>
  <c r="DB72" i="7"/>
  <c r="DN72" i="7"/>
  <c r="DZ72" i="7"/>
  <c r="EL72" i="7"/>
  <c r="EX72" i="7"/>
  <c r="FJ72" i="7"/>
  <c r="FV72" i="7"/>
  <c r="GH72" i="7"/>
  <c r="GT72" i="7"/>
  <c r="HF72" i="7"/>
  <c r="AI72" i="7"/>
  <c r="AU72" i="7"/>
  <c r="BG72" i="7"/>
  <c r="BS72" i="7"/>
  <c r="CE72" i="7"/>
  <c r="CQ72" i="7"/>
  <c r="AJ72" i="7"/>
  <c r="AV72" i="7"/>
  <c r="BH72" i="7"/>
  <c r="BT72" i="7"/>
  <c r="CF72" i="7"/>
  <c r="CR72" i="7"/>
  <c r="DD72" i="7"/>
  <c r="DP72" i="7"/>
  <c r="EB72" i="7"/>
  <c r="EN72" i="7"/>
  <c r="EZ72" i="7"/>
  <c r="FL72" i="7"/>
  <c r="FX72" i="7"/>
  <c r="GJ72" i="7"/>
  <c r="GV72" i="7"/>
  <c r="HH72" i="7"/>
  <c r="AK72" i="7"/>
  <c r="AW72" i="7"/>
  <c r="BI72" i="7"/>
  <c r="BU72" i="7"/>
  <c r="CG72" i="7"/>
  <c r="CS72" i="7"/>
  <c r="DE72" i="7"/>
  <c r="DQ72" i="7"/>
  <c r="EC72" i="7"/>
  <c r="EO72" i="7"/>
  <c r="FA72" i="7"/>
  <c r="FM72" i="7"/>
  <c r="FY72" i="7"/>
  <c r="GK72" i="7"/>
  <c r="GW72" i="7"/>
  <c r="HI72" i="7"/>
  <c r="DI72" i="7"/>
  <c r="FE72" i="7"/>
  <c r="HA72" i="7"/>
  <c r="DO72" i="7"/>
  <c r="FK72" i="7"/>
  <c r="HG72" i="7"/>
  <c r="DR72" i="7"/>
  <c r="FN72" i="7"/>
  <c r="HJ72" i="7"/>
  <c r="Z72" i="7"/>
  <c r="DU72" i="7"/>
  <c r="FQ72" i="7"/>
  <c r="HM72" i="7"/>
  <c r="AL72" i="7"/>
  <c r="EA72" i="7"/>
  <c r="FW72" i="7"/>
  <c r="AX72" i="7"/>
  <c r="ED72" i="7"/>
  <c r="FZ72" i="7"/>
  <c r="BJ72" i="7"/>
  <c r="EG72" i="7"/>
  <c r="GC72" i="7"/>
  <c r="BV72" i="7"/>
  <c r="EM72" i="7"/>
  <c r="GI72" i="7"/>
  <c r="CH72" i="7"/>
  <c r="EP72" i="7"/>
  <c r="GL72" i="7"/>
  <c r="CT72" i="7"/>
  <c r="ES72" i="7"/>
  <c r="GO72" i="7"/>
  <c r="DC72" i="7"/>
  <c r="EY72" i="7"/>
  <c r="GU72" i="7"/>
  <c r="DF72" i="7"/>
  <c r="FB72" i="7"/>
  <c r="GX72" i="7"/>
  <c r="AE61" i="7"/>
  <c r="AQ61" i="7"/>
  <c r="BC61" i="7"/>
  <c r="BO61" i="7"/>
  <c r="CA61" i="7"/>
  <c r="CM61" i="7"/>
  <c r="CY61" i="7"/>
  <c r="DK61" i="7"/>
  <c r="DW61" i="7"/>
  <c r="EI61" i="7"/>
  <c r="EU61" i="7"/>
  <c r="FG61" i="7"/>
  <c r="FS61" i="7"/>
  <c r="GE61" i="7"/>
  <c r="AF61" i="7"/>
  <c r="AR61" i="7"/>
  <c r="BD61" i="7"/>
  <c r="BP61" i="7"/>
  <c r="CB61" i="7"/>
  <c r="CN61" i="7"/>
  <c r="CZ61" i="7"/>
  <c r="DL61" i="7"/>
  <c r="DX61" i="7"/>
  <c r="EJ61" i="7"/>
  <c r="EV61" i="7"/>
  <c r="FH61" i="7"/>
  <c r="FT61" i="7"/>
  <c r="GF61" i="7"/>
  <c r="AJ61" i="7"/>
  <c r="AV61" i="7"/>
  <c r="BH61" i="7"/>
  <c r="BT61" i="7"/>
  <c r="CF61" i="7"/>
  <c r="CR61" i="7"/>
  <c r="DD61" i="7"/>
  <c r="DP61" i="7"/>
  <c r="EB61" i="7"/>
  <c r="EN61" i="7"/>
  <c r="EZ61" i="7"/>
  <c r="FL61" i="7"/>
  <c r="FX61" i="7"/>
  <c r="GJ61" i="7"/>
  <c r="AA61" i="7"/>
  <c r="AM61" i="7"/>
  <c r="AY61" i="7"/>
  <c r="BK61" i="7"/>
  <c r="BW61" i="7"/>
  <c r="CI61" i="7"/>
  <c r="CU61" i="7"/>
  <c r="DG61" i="7"/>
  <c r="DS61" i="7"/>
  <c r="EE61" i="7"/>
  <c r="EQ61" i="7"/>
  <c r="FC61" i="7"/>
  <c r="AB61" i="7"/>
  <c r="AN61" i="7"/>
  <c r="AC61" i="7"/>
  <c r="AO61" i="7"/>
  <c r="BA61" i="7"/>
  <c r="BM61" i="7"/>
  <c r="BY61" i="7"/>
  <c r="CK61" i="7"/>
  <c r="CW61" i="7"/>
  <c r="Z61" i="7"/>
  <c r="AX61" i="7"/>
  <c r="BS61" i="7"/>
  <c r="CO61" i="7"/>
  <c r="DH61" i="7"/>
  <c r="DZ61" i="7"/>
  <c r="ER61" i="7"/>
  <c r="FJ61" i="7"/>
  <c r="FZ61" i="7"/>
  <c r="GO61" i="7"/>
  <c r="HA61" i="7"/>
  <c r="HM61" i="7"/>
  <c r="AD61" i="7"/>
  <c r="AZ61" i="7"/>
  <c r="BU61" i="7"/>
  <c r="CP61" i="7"/>
  <c r="DI61" i="7"/>
  <c r="EA61" i="7"/>
  <c r="ES61" i="7"/>
  <c r="FK61" i="7"/>
  <c r="GA61" i="7"/>
  <c r="GP61" i="7"/>
  <c r="HB61" i="7"/>
  <c r="HN61" i="7"/>
  <c r="AG61" i="7"/>
  <c r="BB61" i="7"/>
  <c r="BV61" i="7"/>
  <c r="CQ61" i="7"/>
  <c r="DJ61" i="7"/>
  <c r="EC61" i="7"/>
  <c r="ET61" i="7"/>
  <c r="FM61" i="7"/>
  <c r="GB61" i="7"/>
  <c r="GQ61" i="7"/>
  <c r="HC61" i="7"/>
  <c r="HO61" i="7"/>
  <c r="AH61" i="7"/>
  <c r="BE61" i="7"/>
  <c r="BX61" i="7"/>
  <c r="CS61" i="7"/>
  <c r="DM61" i="7"/>
  <c r="ED61" i="7"/>
  <c r="EW61" i="7"/>
  <c r="FN61" i="7"/>
  <c r="GC61" i="7"/>
  <c r="GR61" i="7"/>
  <c r="HD61" i="7"/>
  <c r="HP61" i="7"/>
  <c r="AI61" i="7"/>
  <c r="BF61" i="7"/>
  <c r="BZ61" i="7"/>
  <c r="CT61" i="7"/>
  <c r="DN61" i="7"/>
  <c r="EF61" i="7"/>
  <c r="EX61" i="7"/>
  <c r="FO61" i="7"/>
  <c r="GD61" i="7"/>
  <c r="GS61" i="7"/>
  <c r="HE61" i="7"/>
  <c r="AK61" i="7"/>
  <c r="BG61" i="7"/>
  <c r="CC61" i="7"/>
  <c r="CV61" i="7"/>
  <c r="DO61" i="7"/>
  <c r="EG61" i="7"/>
  <c r="EY61" i="7"/>
  <c r="FP61" i="7"/>
  <c r="GG61" i="7"/>
  <c r="GT61" i="7"/>
  <c r="HF61" i="7"/>
  <c r="AL61" i="7"/>
  <c r="BI61" i="7"/>
  <c r="CD61" i="7"/>
  <c r="CX61" i="7"/>
  <c r="DQ61" i="7"/>
  <c r="EH61" i="7"/>
  <c r="FA61" i="7"/>
  <c r="FQ61" i="7"/>
  <c r="GH61" i="7"/>
  <c r="GU61" i="7"/>
  <c r="HG61" i="7"/>
  <c r="AP61" i="7"/>
  <c r="BJ61" i="7"/>
  <c r="CE61" i="7"/>
  <c r="DA61" i="7"/>
  <c r="DR61" i="7"/>
  <c r="EK61" i="7"/>
  <c r="FB61" i="7"/>
  <c r="FR61" i="7"/>
  <c r="GI61" i="7"/>
  <c r="GV61" i="7"/>
  <c r="HH61" i="7"/>
  <c r="AS61" i="7"/>
  <c r="BL61" i="7"/>
  <c r="CG61" i="7"/>
  <c r="DB61" i="7"/>
  <c r="DT61" i="7"/>
  <c r="EL61" i="7"/>
  <c r="FD61" i="7"/>
  <c r="FU61" i="7"/>
  <c r="GK61" i="7"/>
  <c r="GW61" i="7"/>
  <c r="HI61" i="7"/>
  <c r="AT61" i="7"/>
  <c r="BN61" i="7"/>
  <c r="CH61" i="7"/>
  <c r="DC61" i="7"/>
  <c r="DU61" i="7"/>
  <c r="EM61" i="7"/>
  <c r="FE61" i="7"/>
  <c r="FV61" i="7"/>
  <c r="GL61" i="7"/>
  <c r="GX61" i="7"/>
  <c r="HJ61" i="7"/>
  <c r="AU61" i="7"/>
  <c r="BQ61" i="7"/>
  <c r="CJ61" i="7"/>
  <c r="DE61" i="7"/>
  <c r="DV61" i="7"/>
  <c r="EO61" i="7"/>
  <c r="FF61" i="7"/>
  <c r="FW61" i="7"/>
  <c r="GM61" i="7"/>
  <c r="GY61" i="7"/>
  <c r="HK61" i="7"/>
  <c r="CL61" i="7"/>
  <c r="DF61" i="7"/>
  <c r="DY61" i="7"/>
  <c r="EP61" i="7"/>
  <c r="FI61" i="7"/>
  <c r="FY61" i="7"/>
  <c r="GN61" i="7"/>
  <c r="GZ61" i="7"/>
  <c r="HL61" i="7"/>
  <c r="AW61" i="7"/>
  <c r="BR61" i="7"/>
  <c r="AC103" i="7"/>
  <c r="AO103" i="7"/>
  <c r="BA103" i="7"/>
  <c r="BM103" i="7"/>
  <c r="BY103" i="7"/>
  <c r="CK103" i="7"/>
  <c r="AD103" i="7"/>
  <c r="AP103" i="7"/>
  <c r="BB103" i="7"/>
  <c r="BN103" i="7"/>
  <c r="BZ103" i="7"/>
  <c r="CL103" i="7"/>
  <c r="CX103" i="7"/>
  <c r="AG103" i="7"/>
  <c r="AU103" i="7"/>
  <c r="BI103" i="7"/>
  <c r="BW103" i="7"/>
  <c r="CM103" i="7"/>
  <c r="CZ103" i="7"/>
  <c r="DL103" i="7"/>
  <c r="DX103" i="7"/>
  <c r="EJ103" i="7"/>
  <c r="EV103" i="7"/>
  <c r="FH103" i="7"/>
  <c r="FT103" i="7"/>
  <c r="GF103" i="7"/>
  <c r="GR103" i="7"/>
  <c r="HD103" i="7"/>
  <c r="HP103" i="7"/>
  <c r="AH103" i="7"/>
  <c r="AV103" i="7"/>
  <c r="BJ103" i="7"/>
  <c r="BX103" i="7"/>
  <c r="CN103" i="7"/>
  <c r="DA103" i="7"/>
  <c r="DM103" i="7"/>
  <c r="DY103" i="7"/>
  <c r="EK103" i="7"/>
  <c r="EW103" i="7"/>
  <c r="FI103" i="7"/>
  <c r="FU103" i="7"/>
  <c r="GG103" i="7"/>
  <c r="GS103" i="7"/>
  <c r="HE103" i="7"/>
  <c r="AI103" i="7"/>
  <c r="AW103" i="7"/>
  <c r="BK103" i="7"/>
  <c r="CA103" i="7"/>
  <c r="CO103" i="7"/>
  <c r="DB103" i="7"/>
  <c r="DN103" i="7"/>
  <c r="DZ103" i="7"/>
  <c r="EL103" i="7"/>
  <c r="EX103" i="7"/>
  <c r="FJ103" i="7"/>
  <c r="FV103" i="7"/>
  <c r="GH103" i="7"/>
  <c r="GT103" i="7"/>
  <c r="HF103" i="7"/>
  <c r="AJ103" i="7"/>
  <c r="AX103" i="7"/>
  <c r="BL103" i="7"/>
  <c r="CB103" i="7"/>
  <c r="CP103" i="7"/>
  <c r="DC103" i="7"/>
  <c r="DO103" i="7"/>
  <c r="EA103" i="7"/>
  <c r="EM103" i="7"/>
  <c r="EY103" i="7"/>
  <c r="FK103" i="7"/>
  <c r="FW103" i="7"/>
  <c r="GI103" i="7"/>
  <c r="GU103" i="7"/>
  <c r="HG103" i="7"/>
  <c r="AK103" i="7"/>
  <c r="AY103" i="7"/>
  <c r="BO103" i="7"/>
  <c r="CC103" i="7"/>
  <c r="CQ103" i="7"/>
  <c r="DD103" i="7"/>
  <c r="DP103" i="7"/>
  <c r="EB103" i="7"/>
  <c r="EN103" i="7"/>
  <c r="EZ103" i="7"/>
  <c r="FL103" i="7"/>
  <c r="FX103" i="7"/>
  <c r="GJ103" i="7"/>
  <c r="GV103" i="7"/>
  <c r="HH103" i="7"/>
  <c r="AL103" i="7"/>
  <c r="AZ103" i="7"/>
  <c r="BP103" i="7"/>
  <c r="CD103" i="7"/>
  <c r="CR103" i="7"/>
  <c r="DE103" i="7"/>
  <c r="DQ103" i="7"/>
  <c r="EC103" i="7"/>
  <c r="EO103" i="7"/>
  <c r="FA103" i="7"/>
  <c r="FM103" i="7"/>
  <c r="FY103" i="7"/>
  <c r="GK103" i="7"/>
  <c r="GW103" i="7"/>
  <c r="HI103" i="7"/>
  <c r="AM103" i="7"/>
  <c r="BC103" i="7"/>
  <c r="BQ103" i="7"/>
  <c r="CE103" i="7"/>
  <c r="CS103" i="7"/>
  <c r="DF103" i="7"/>
  <c r="DR103" i="7"/>
  <c r="ED103" i="7"/>
  <c r="EP103" i="7"/>
  <c r="FB103" i="7"/>
  <c r="FN103" i="7"/>
  <c r="FZ103" i="7"/>
  <c r="GL103" i="7"/>
  <c r="GX103" i="7"/>
  <c r="HJ103" i="7"/>
  <c r="BV103" i="7"/>
  <c r="EI103" i="7"/>
  <c r="GQ103" i="7"/>
  <c r="Z103" i="7"/>
  <c r="AN103" i="7"/>
  <c r="BD103" i="7"/>
  <c r="BR103" i="7"/>
  <c r="CF103" i="7"/>
  <c r="CT103" i="7"/>
  <c r="DG103" i="7"/>
  <c r="DS103" i="7"/>
  <c r="EE103" i="7"/>
  <c r="EQ103" i="7"/>
  <c r="FC103" i="7"/>
  <c r="FO103" i="7"/>
  <c r="GA103" i="7"/>
  <c r="GM103" i="7"/>
  <c r="GY103" i="7"/>
  <c r="HK103" i="7"/>
  <c r="CJ103" i="7"/>
  <c r="EU103" i="7"/>
  <c r="HO103" i="7"/>
  <c r="AA103" i="7"/>
  <c r="AQ103" i="7"/>
  <c r="BE103" i="7"/>
  <c r="BS103" i="7"/>
  <c r="CG103" i="7"/>
  <c r="CU103" i="7"/>
  <c r="DH103" i="7"/>
  <c r="DT103" i="7"/>
  <c r="EF103" i="7"/>
  <c r="ER103" i="7"/>
  <c r="FD103" i="7"/>
  <c r="FP103" i="7"/>
  <c r="GB103" i="7"/>
  <c r="GN103" i="7"/>
  <c r="GZ103" i="7"/>
  <c r="HL103" i="7"/>
  <c r="AF103" i="7"/>
  <c r="CY103" i="7"/>
  <c r="FS103" i="7"/>
  <c r="AB103" i="7"/>
  <c r="AR103" i="7"/>
  <c r="BF103" i="7"/>
  <c r="BT103" i="7"/>
  <c r="CH103" i="7"/>
  <c r="CV103" i="7"/>
  <c r="DI103" i="7"/>
  <c r="DU103" i="7"/>
  <c r="EG103" i="7"/>
  <c r="ES103" i="7"/>
  <c r="FE103" i="7"/>
  <c r="FQ103" i="7"/>
  <c r="GC103" i="7"/>
  <c r="GO103" i="7"/>
  <c r="HA103" i="7"/>
  <c r="HM103" i="7"/>
  <c r="AT103" i="7"/>
  <c r="DW103" i="7"/>
  <c r="GE103" i="7"/>
  <c r="AE103" i="7"/>
  <c r="AS103" i="7"/>
  <c r="BG103" i="7"/>
  <c r="BU103" i="7"/>
  <c r="CI103" i="7"/>
  <c r="CW103" i="7"/>
  <c r="DJ103" i="7"/>
  <c r="DV103" i="7"/>
  <c r="EH103" i="7"/>
  <c r="ET103" i="7"/>
  <c r="FF103" i="7"/>
  <c r="FR103" i="7"/>
  <c r="GD103" i="7"/>
  <c r="GP103" i="7"/>
  <c r="HB103" i="7"/>
  <c r="HN103" i="7"/>
  <c r="BH103" i="7"/>
  <c r="DK103" i="7"/>
  <c r="FG103" i="7"/>
  <c r="HC103" i="7"/>
  <c r="AF64" i="7"/>
  <c r="AR64" i="7"/>
  <c r="BD64" i="7"/>
  <c r="BP64" i="7"/>
  <c r="CB64" i="7"/>
  <c r="CN64" i="7"/>
  <c r="CZ64" i="7"/>
  <c r="DL64" i="7"/>
  <c r="DX64" i="7"/>
  <c r="EJ64" i="7"/>
  <c r="EV64" i="7"/>
  <c r="FH64" i="7"/>
  <c r="FT64" i="7"/>
  <c r="GF64" i="7"/>
  <c r="GR64" i="7"/>
  <c r="HD64" i="7"/>
  <c r="HP64" i="7"/>
  <c r="AG64" i="7"/>
  <c r="AS64" i="7"/>
  <c r="BE64" i="7"/>
  <c r="BQ64" i="7"/>
  <c r="CC64" i="7"/>
  <c r="CO64" i="7"/>
  <c r="DA64" i="7"/>
  <c r="DM64" i="7"/>
  <c r="DY64" i="7"/>
  <c r="EK64" i="7"/>
  <c r="EW64" i="7"/>
  <c r="FI64" i="7"/>
  <c r="FU64" i="7"/>
  <c r="GG64" i="7"/>
  <c r="GS64" i="7"/>
  <c r="HE64" i="7"/>
  <c r="AH64" i="7"/>
  <c r="AT64" i="7"/>
  <c r="BF64" i="7"/>
  <c r="BR64" i="7"/>
  <c r="CD64" i="7"/>
  <c r="CP64" i="7"/>
  <c r="DB64" i="7"/>
  <c r="DN64" i="7"/>
  <c r="DZ64" i="7"/>
  <c r="EL64" i="7"/>
  <c r="EX64" i="7"/>
  <c r="FJ64" i="7"/>
  <c r="FV64" i="7"/>
  <c r="GH64" i="7"/>
  <c r="GT64" i="7"/>
  <c r="HF64" i="7"/>
  <c r="AI64" i="7"/>
  <c r="AU64" i="7"/>
  <c r="BG64" i="7"/>
  <c r="BS64" i="7"/>
  <c r="CE64" i="7"/>
  <c r="CQ64" i="7"/>
  <c r="DC64" i="7"/>
  <c r="DO64" i="7"/>
  <c r="EA64" i="7"/>
  <c r="EM64" i="7"/>
  <c r="EY64" i="7"/>
  <c r="FK64" i="7"/>
  <c r="FW64" i="7"/>
  <c r="GI64" i="7"/>
  <c r="GU64" i="7"/>
  <c r="HG64" i="7"/>
  <c r="AJ64" i="7"/>
  <c r="AV64" i="7"/>
  <c r="BH64" i="7"/>
  <c r="BT64" i="7"/>
  <c r="CF64" i="7"/>
  <c r="CR64" i="7"/>
  <c r="DD64" i="7"/>
  <c r="DP64" i="7"/>
  <c r="EB64" i="7"/>
  <c r="EN64" i="7"/>
  <c r="EZ64" i="7"/>
  <c r="FL64" i="7"/>
  <c r="FX64" i="7"/>
  <c r="GJ64" i="7"/>
  <c r="GV64" i="7"/>
  <c r="HH64" i="7"/>
  <c r="AK64" i="7"/>
  <c r="AW64" i="7"/>
  <c r="BI64" i="7"/>
  <c r="BU64" i="7"/>
  <c r="CG64" i="7"/>
  <c r="CS64" i="7"/>
  <c r="DE64" i="7"/>
  <c r="DQ64" i="7"/>
  <c r="EC64" i="7"/>
  <c r="EO64" i="7"/>
  <c r="FA64" i="7"/>
  <c r="FM64" i="7"/>
  <c r="FY64" i="7"/>
  <c r="GK64" i="7"/>
  <c r="GW64" i="7"/>
  <c r="HI64" i="7"/>
  <c r="Z64" i="7"/>
  <c r="AL64" i="7"/>
  <c r="AX64" i="7"/>
  <c r="BJ64" i="7"/>
  <c r="BV64" i="7"/>
  <c r="CH64" i="7"/>
  <c r="CT64" i="7"/>
  <c r="DF64" i="7"/>
  <c r="DR64" i="7"/>
  <c r="ED64" i="7"/>
  <c r="EP64" i="7"/>
  <c r="FB64" i="7"/>
  <c r="FN64" i="7"/>
  <c r="FZ64" i="7"/>
  <c r="GL64" i="7"/>
  <c r="GX64" i="7"/>
  <c r="HJ64" i="7"/>
  <c r="AA64" i="7"/>
  <c r="AM64" i="7"/>
  <c r="AY64" i="7"/>
  <c r="BK64" i="7"/>
  <c r="BW64" i="7"/>
  <c r="CI64" i="7"/>
  <c r="CU64" i="7"/>
  <c r="DG64" i="7"/>
  <c r="DS64" i="7"/>
  <c r="EE64" i="7"/>
  <c r="EQ64" i="7"/>
  <c r="FC64" i="7"/>
  <c r="FO64" i="7"/>
  <c r="GA64" i="7"/>
  <c r="GM64" i="7"/>
  <c r="GY64" i="7"/>
  <c r="HK64" i="7"/>
  <c r="AB64" i="7"/>
  <c r="AN64" i="7"/>
  <c r="AZ64" i="7"/>
  <c r="BL64" i="7"/>
  <c r="BX64" i="7"/>
  <c r="CJ64" i="7"/>
  <c r="CV64" i="7"/>
  <c r="DH64" i="7"/>
  <c r="DT64" i="7"/>
  <c r="EF64" i="7"/>
  <c r="ER64" i="7"/>
  <c r="FD64" i="7"/>
  <c r="FP64" i="7"/>
  <c r="GB64" i="7"/>
  <c r="GN64" i="7"/>
  <c r="GZ64" i="7"/>
  <c r="HL64" i="7"/>
  <c r="AC64" i="7"/>
  <c r="AO64" i="7"/>
  <c r="BA64" i="7"/>
  <c r="BM64" i="7"/>
  <c r="BY64" i="7"/>
  <c r="CK64" i="7"/>
  <c r="CW64" i="7"/>
  <c r="DI64" i="7"/>
  <c r="DU64" i="7"/>
  <c r="EG64" i="7"/>
  <c r="ES64" i="7"/>
  <c r="FE64" i="7"/>
  <c r="FQ64" i="7"/>
  <c r="GC64" i="7"/>
  <c r="GO64" i="7"/>
  <c r="HA64" i="7"/>
  <c r="HM64" i="7"/>
  <c r="AD64" i="7"/>
  <c r="AP64" i="7"/>
  <c r="BB64" i="7"/>
  <c r="BN64" i="7"/>
  <c r="BZ64" i="7"/>
  <c r="CL64" i="7"/>
  <c r="CX64" i="7"/>
  <c r="DJ64" i="7"/>
  <c r="DV64" i="7"/>
  <c r="EH64" i="7"/>
  <c r="ET64" i="7"/>
  <c r="FF64" i="7"/>
  <c r="FR64" i="7"/>
  <c r="GD64" i="7"/>
  <c r="GP64" i="7"/>
  <c r="HB64" i="7"/>
  <c r="HN64" i="7"/>
  <c r="CY64" i="7"/>
  <c r="DK64" i="7"/>
  <c r="DW64" i="7"/>
  <c r="EI64" i="7"/>
  <c r="EU64" i="7"/>
  <c r="FG64" i="7"/>
  <c r="AE64" i="7"/>
  <c r="FS64" i="7"/>
  <c r="AQ64" i="7"/>
  <c r="GE64" i="7"/>
  <c r="BC64" i="7"/>
  <c r="GQ64" i="7"/>
  <c r="BO64" i="7"/>
  <c r="HC64" i="7"/>
  <c r="CA64" i="7"/>
  <c r="HO64" i="7"/>
  <c r="CM64" i="7"/>
  <c r="AC70" i="7"/>
  <c r="AO70" i="7"/>
  <c r="BA70" i="7"/>
  <c r="BM70" i="7"/>
  <c r="BY70" i="7"/>
  <c r="CK70" i="7"/>
  <c r="CW70" i="7"/>
  <c r="DI70" i="7"/>
  <c r="DU70" i="7"/>
  <c r="EG70" i="7"/>
  <c r="ES70" i="7"/>
  <c r="FE70" i="7"/>
  <c r="FQ70" i="7"/>
  <c r="GC70" i="7"/>
  <c r="GO70" i="7"/>
  <c r="HA70" i="7"/>
  <c r="HM70" i="7"/>
  <c r="AD70" i="7"/>
  <c r="AP70" i="7"/>
  <c r="BB70" i="7"/>
  <c r="BN70" i="7"/>
  <c r="BZ70" i="7"/>
  <c r="CL70" i="7"/>
  <c r="CX70" i="7"/>
  <c r="DJ70" i="7"/>
  <c r="DV70" i="7"/>
  <c r="EH70" i="7"/>
  <c r="ET70" i="7"/>
  <c r="FF70" i="7"/>
  <c r="FR70" i="7"/>
  <c r="GD70" i="7"/>
  <c r="GP70" i="7"/>
  <c r="HB70" i="7"/>
  <c r="HN70" i="7"/>
  <c r="AE70" i="7"/>
  <c r="AQ70" i="7"/>
  <c r="BC70" i="7"/>
  <c r="BO70" i="7"/>
  <c r="CA70" i="7"/>
  <c r="CM70" i="7"/>
  <c r="CY70" i="7"/>
  <c r="DK70" i="7"/>
  <c r="DW70" i="7"/>
  <c r="EI70" i="7"/>
  <c r="EU70" i="7"/>
  <c r="FG70" i="7"/>
  <c r="FS70" i="7"/>
  <c r="GE70" i="7"/>
  <c r="GQ70" i="7"/>
  <c r="HC70" i="7"/>
  <c r="HO70" i="7"/>
  <c r="AF70" i="7"/>
  <c r="AR70" i="7"/>
  <c r="BD70" i="7"/>
  <c r="BP70" i="7"/>
  <c r="CB70" i="7"/>
  <c r="CN70" i="7"/>
  <c r="CZ70" i="7"/>
  <c r="DL70" i="7"/>
  <c r="DX70" i="7"/>
  <c r="EJ70" i="7"/>
  <c r="EV70" i="7"/>
  <c r="FH70" i="7"/>
  <c r="FT70" i="7"/>
  <c r="GF70" i="7"/>
  <c r="GR70" i="7"/>
  <c r="HD70" i="7"/>
  <c r="HP70" i="7"/>
  <c r="AG70" i="7"/>
  <c r="AS70" i="7"/>
  <c r="BE70" i="7"/>
  <c r="BQ70" i="7"/>
  <c r="CC70" i="7"/>
  <c r="CO70" i="7"/>
  <c r="DA70" i="7"/>
  <c r="DM70" i="7"/>
  <c r="DY70" i="7"/>
  <c r="EK70" i="7"/>
  <c r="EW70" i="7"/>
  <c r="FI70" i="7"/>
  <c r="FU70" i="7"/>
  <c r="GG70" i="7"/>
  <c r="GS70" i="7"/>
  <c r="HE70" i="7"/>
  <c r="AH70" i="7"/>
  <c r="AT70" i="7"/>
  <c r="BF70" i="7"/>
  <c r="BR70" i="7"/>
  <c r="CD70" i="7"/>
  <c r="CP70" i="7"/>
  <c r="DB70" i="7"/>
  <c r="DN70" i="7"/>
  <c r="DZ70" i="7"/>
  <c r="EL70" i="7"/>
  <c r="EX70" i="7"/>
  <c r="FJ70" i="7"/>
  <c r="FV70" i="7"/>
  <c r="GH70" i="7"/>
  <c r="GT70" i="7"/>
  <c r="HF70" i="7"/>
  <c r="AI70" i="7"/>
  <c r="AU70" i="7"/>
  <c r="BG70" i="7"/>
  <c r="BS70" i="7"/>
  <c r="CE70" i="7"/>
  <c r="CQ70" i="7"/>
  <c r="DC70" i="7"/>
  <c r="DO70" i="7"/>
  <c r="EA70" i="7"/>
  <c r="EM70" i="7"/>
  <c r="EY70" i="7"/>
  <c r="FK70" i="7"/>
  <c r="FW70" i="7"/>
  <c r="GI70" i="7"/>
  <c r="GU70" i="7"/>
  <c r="HG70" i="7"/>
  <c r="AJ70" i="7"/>
  <c r="AV70" i="7"/>
  <c r="BH70" i="7"/>
  <c r="BT70" i="7"/>
  <c r="CF70" i="7"/>
  <c r="CR70" i="7"/>
  <c r="DD70" i="7"/>
  <c r="DP70" i="7"/>
  <c r="EB70" i="7"/>
  <c r="EN70" i="7"/>
  <c r="EZ70" i="7"/>
  <c r="FL70" i="7"/>
  <c r="FX70" i="7"/>
  <c r="GJ70" i="7"/>
  <c r="GV70" i="7"/>
  <c r="HH70" i="7"/>
  <c r="AK70" i="7"/>
  <c r="AW70" i="7"/>
  <c r="BI70" i="7"/>
  <c r="BU70" i="7"/>
  <c r="CG70" i="7"/>
  <c r="CS70" i="7"/>
  <c r="DE70" i="7"/>
  <c r="DQ70" i="7"/>
  <c r="EC70" i="7"/>
  <c r="EO70" i="7"/>
  <c r="FA70" i="7"/>
  <c r="FM70" i="7"/>
  <c r="FY70" i="7"/>
  <c r="GK70" i="7"/>
  <c r="GW70" i="7"/>
  <c r="HI70" i="7"/>
  <c r="Z70" i="7"/>
  <c r="AL70" i="7"/>
  <c r="AX70" i="7"/>
  <c r="BJ70" i="7"/>
  <c r="BV70" i="7"/>
  <c r="CH70" i="7"/>
  <c r="CT70" i="7"/>
  <c r="DF70" i="7"/>
  <c r="DR70" i="7"/>
  <c r="ED70" i="7"/>
  <c r="EP70" i="7"/>
  <c r="FB70" i="7"/>
  <c r="FN70" i="7"/>
  <c r="FZ70" i="7"/>
  <c r="GL70" i="7"/>
  <c r="GX70" i="7"/>
  <c r="HJ70" i="7"/>
  <c r="AA70" i="7"/>
  <c r="AM70" i="7"/>
  <c r="AY70" i="7"/>
  <c r="BK70" i="7"/>
  <c r="BW70" i="7"/>
  <c r="CI70" i="7"/>
  <c r="CU70" i="7"/>
  <c r="DG70" i="7"/>
  <c r="DS70" i="7"/>
  <c r="EE70" i="7"/>
  <c r="EQ70" i="7"/>
  <c r="FC70" i="7"/>
  <c r="FO70" i="7"/>
  <c r="GA70" i="7"/>
  <c r="GM70" i="7"/>
  <c r="GY70" i="7"/>
  <c r="HK70" i="7"/>
  <c r="CV70" i="7"/>
  <c r="DH70" i="7"/>
  <c r="DT70" i="7"/>
  <c r="EF70" i="7"/>
  <c r="ER70" i="7"/>
  <c r="FD70" i="7"/>
  <c r="AB70" i="7"/>
  <c r="FP70" i="7"/>
  <c r="AN70" i="7"/>
  <c r="GB70" i="7"/>
  <c r="AZ70" i="7"/>
  <c r="GN70" i="7"/>
  <c r="BL70" i="7"/>
  <c r="GZ70" i="7"/>
  <c r="BX70" i="7"/>
  <c r="HL70" i="7"/>
  <c r="CJ70" i="7"/>
  <c r="AI76" i="7"/>
  <c r="AU76" i="7"/>
  <c r="BG76" i="7"/>
  <c r="BS76" i="7"/>
  <c r="CE76" i="7"/>
  <c r="CQ76" i="7"/>
  <c r="DC76" i="7"/>
  <c r="DO76" i="7"/>
  <c r="EA76" i="7"/>
  <c r="EM76" i="7"/>
  <c r="EY76" i="7"/>
  <c r="FK76" i="7"/>
  <c r="FW76" i="7"/>
  <c r="GI76" i="7"/>
  <c r="GU76" i="7"/>
  <c r="HG76" i="7"/>
  <c r="AJ76" i="7"/>
  <c r="AV76" i="7"/>
  <c r="BH76" i="7"/>
  <c r="BT76" i="7"/>
  <c r="CF76" i="7"/>
  <c r="CR76" i="7"/>
  <c r="DD76" i="7"/>
  <c r="DP76" i="7"/>
  <c r="EB76" i="7"/>
  <c r="EN76" i="7"/>
  <c r="EZ76" i="7"/>
  <c r="FL76" i="7"/>
  <c r="FX76" i="7"/>
  <c r="GJ76" i="7"/>
  <c r="GV76" i="7"/>
  <c r="HH76" i="7"/>
  <c r="Z76" i="7"/>
  <c r="AL76" i="7"/>
  <c r="AX76" i="7"/>
  <c r="BJ76" i="7"/>
  <c r="BV76" i="7"/>
  <c r="CH76" i="7"/>
  <c r="CT76" i="7"/>
  <c r="DF76" i="7"/>
  <c r="DR76" i="7"/>
  <c r="ED76" i="7"/>
  <c r="EP76" i="7"/>
  <c r="FB76" i="7"/>
  <c r="FN76" i="7"/>
  <c r="FZ76" i="7"/>
  <c r="GL76" i="7"/>
  <c r="GX76" i="7"/>
  <c r="HJ76" i="7"/>
  <c r="AA76" i="7"/>
  <c r="AM76" i="7"/>
  <c r="AY76" i="7"/>
  <c r="BK76" i="7"/>
  <c r="BW76" i="7"/>
  <c r="CI76" i="7"/>
  <c r="CU76" i="7"/>
  <c r="DG76" i="7"/>
  <c r="DS76" i="7"/>
  <c r="EE76" i="7"/>
  <c r="EQ76" i="7"/>
  <c r="FC76" i="7"/>
  <c r="FO76" i="7"/>
  <c r="GA76" i="7"/>
  <c r="GM76" i="7"/>
  <c r="GY76" i="7"/>
  <c r="HK76" i="7"/>
  <c r="AB76" i="7"/>
  <c r="AN76" i="7"/>
  <c r="AZ76" i="7"/>
  <c r="BL76" i="7"/>
  <c r="BX76" i="7"/>
  <c r="CJ76" i="7"/>
  <c r="CV76" i="7"/>
  <c r="DH76" i="7"/>
  <c r="DT76" i="7"/>
  <c r="EF76" i="7"/>
  <c r="ER76" i="7"/>
  <c r="FD76" i="7"/>
  <c r="FP76" i="7"/>
  <c r="GB76" i="7"/>
  <c r="GN76" i="7"/>
  <c r="GZ76" i="7"/>
  <c r="HL76" i="7"/>
  <c r="AC76" i="7"/>
  <c r="AO76" i="7"/>
  <c r="BA76" i="7"/>
  <c r="BM76" i="7"/>
  <c r="BY76" i="7"/>
  <c r="CK76" i="7"/>
  <c r="CW76" i="7"/>
  <c r="DI76" i="7"/>
  <c r="DU76" i="7"/>
  <c r="EG76" i="7"/>
  <c r="ES76" i="7"/>
  <c r="FE76" i="7"/>
  <c r="FQ76" i="7"/>
  <c r="GC76" i="7"/>
  <c r="GO76" i="7"/>
  <c r="HA76" i="7"/>
  <c r="HM76" i="7"/>
  <c r="AD76" i="7"/>
  <c r="AP76" i="7"/>
  <c r="BB76" i="7"/>
  <c r="BN76" i="7"/>
  <c r="BZ76" i="7"/>
  <c r="CL76" i="7"/>
  <c r="CX76" i="7"/>
  <c r="DJ76" i="7"/>
  <c r="DV76" i="7"/>
  <c r="EH76" i="7"/>
  <c r="ET76" i="7"/>
  <c r="FF76" i="7"/>
  <c r="FR76" i="7"/>
  <c r="GD76" i="7"/>
  <c r="GP76" i="7"/>
  <c r="HB76" i="7"/>
  <c r="HN76" i="7"/>
  <c r="AF76" i="7"/>
  <c r="AR76" i="7"/>
  <c r="BD76" i="7"/>
  <c r="BP76" i="7"/>
  <c r="CB76" i="7"/>
  <c r="CN76" i="7"/>
  <c r="CZ76" i="7"/>
  <c r="DL76" i="7"/>
  <c r="DX76" i="7"/>
  <c r="EJ76" i="7"/>
  <c r="EV76" i="7"/>
  <c r="FH76" i="7"/>
  <c r="FT76" i="7"/>
  <c r="GF76" i="7"/>
  <c r="GR76" i="7"/>
  <c r="HD76" i="7"/>
  <c r="HP76" i="7"/>
  <c r="AG76" i="7"/>
  <c r="AS76" i="7"/>
  <c r="BE76" i="7"/>
  <c r="BQ76" i="7"/>
  <c r="CC76" i="7"/>
  <c r="CO76" i="7"/>
  <c r="DA76" i="7"/>
  <c r="DM76" i="7"/>
  <c r="DY76" i="7"/>
  <c r="EK76" i="7"/>
  <c r="EW76" i="7"/>
  <c r="FI76" i="7"/>
  <c r="FU76" i="7"/>
  <c r="GG76" i="7"/>
  <c r="GS76" i="7"/>
  <c r="HE76" i="7"/>
  <c r="AK76" i="7"/>
  <c r="CG76" i="7"/>
  <c r="EC76" i="7"/>
  <c r="FY76" i="7"/>
  <c r="AQ76" i="7"/>
  <c r="CM76" i="7"/>
  <c r="EI76" i="7"/>
  <c r="GE76" i="7"/>
  <c r="AT76" i="7"/>
  <c r="CP76" i="7"/>
  <c r="EL76" i="7"/>
  <c r="GH76" i="7"/>
  <c r="AW76" i="7"/>
  <c r="CS76" i="7"/>
  <c r="EO76" i="7"/>
  <c r="GK76" i="7"/>
  <c r="BC76" i="7"/>
  <c r="CY76" i="7"/>
  <c r="EU76" i="7"/>
  <c r="GQ76" i="7"/>
  <c r="BF76" i="7"/>
  <c r="DB76" i="7"/>
  <c r="EX76" i="7"/>
  <c r="GT76" i="7"/>
  <c r="BI76" i="7"/>
  <c r="DE76" i="7"/>
  <c r="FA76" i="7"/>
  <c r="GW76" i="7"/>
  <c r="BO76" i="7"/>
  <c r="DK76" i="7"/>
  <c r="FG76" i="7"/>
  <c r="HC76" i="7"/>
  <c r="BR76" i="7"/>
  <c r="DN76" i="7"/>
  <c r="FJ76" i="7"/>
  <c r="HF76" i="7"/>
  <c r="BU76" i="7"/>
  <c r="DQ76" i="7"/>
  <c r="FM76" i="7"/>
  <c r="HI76" i="7"/>
  <c r="AE76" i="7"/>
  <c r="CA76" i="7"/>
  <c r="DW76" i="7"/>
  <c r="FS76" i="7"/>
  <c r="HO76" i="7"/>
  <c r="FV76" i="7"/>
  <c r="AH76" i="7"/>
  <c r="CD76" i="7"/>
  <c r="DZ76" i="7"/>
  <c r="AF46" i="7"/>
  <c r="AR46" i="7"/>
  <c r="BD46" i="7"/>
  <c r="BP46" i="7"/>
  <c r="CB46" i="7"/>
  <c r="CN46" i="7"/>
  <c r="CZ46" i="7"/>
  <c r="DL46" i="7"/>
  <c r="DX46" i="7"/>
  <c r="EJ46" i="7"/>
  <c r="EV46" i="7"/>
  <c r="FH46" i="7"/>
  <c r="FT46" i="7"/>
  <c r="GF46" i="7"/>
  <c r="GR46" i="7"/>
  <c r="HD46" i="7"/>
  <c r="HP46" i="7"/>
  <c r="AG46" i="7"/>
  <c r="AS46" i="7"/>
  <c r="BE46" i="7"/>
  <c r="BQ46" i="7"/>
  <c r="CC46" i="7"/>
  <c r="CO46" i="7"/>
  <c r="DA46" i="7"/>
  <c r="DM46" i="7"/>
  <c r="DY46" i="7"/>
  <c r="EK46" i="7"/>
  <c r="EW46" i="7"/>
  <c r="FI46" i="7"/>
  <c r="FU46" i="7"/>
  <c r="GG46" i="7"/>
  <c r="GS46" i="7"/>
  <c r="HE46" i="7"/>
  <c r="AK46" i="7"/>
  <c r="AW46" i="7"/>
  <c r="BI46" i="7"/>
  <c r="BU46" i="7"/>
  <c r="CG46" i="7"/>
  <c r="CS46" i="7"/>
  <c r="DE46" i="7"/>
  <c r="DQ46" i="7"/>
  <c r="EC46" i="7"/>
  <c r="EO46" i="7"/>
  <c r="FA46" i="7"/>
  <c r="FM46" i="7"/>
  <c r="FY46" i="7"/>
  <c r="GK46" i="7"/>
  <c r="GW46" i="7"/>
  <c r="HI46" i="7"/>
  <c r="Z46" i="7"/>
  <c r="AL46" i="7"/>
  <c r="AX46" i="7"/>
  <c r="BJ46" i="7"/>
  <c r="BV46" i="7"/>
  <c r="CH46" i="7"/>
  <c r="CT46" i="7"/>
  <c r="DF46" i="7"/>
  <c r="DR46" i="7"/>
  <c r="ED46" i="7"/>
  <c r="EP46" i="7"/>
  <c r="FB46" i="7"/>
  <c r="FN46" i="7"/>
  <c r="FZ46" i="7"/>
  <c r="GL46" i="7"/>
  <c r="GX46" i="7"/>
  <c r="HJ46" i="7"/>
  <c r="AA46" i="7"/>
  <c r="AM46" i="7"/>
  <c r="AY46" i="7"/>
  <c r="BK46" i="7"/>
  <c r="BW46" i="7"/>
  <c r="CI46" i="7"/>
  <c r="CU46" i="7"/>
  <c r="DG46" i="7"/>
  <c r="DS46" i="7"/>
  <c r="EE46" i="7"/>
  <c r="EQ46" i="7"/>
  <c r="FC46" i="7"/>
  <c r="FO46" i="7"/>
  <c r="GA46" i="7"/>
  <c r="GM46" i="7"/>
  <c r="GY46" i="7"/>
  <c r="HK46" i="7"/>
  <c r="AC46" i="7"/>
  <c r="AO46" i="7"/>
  <c r="BA46" i="7"/>
  <c r="BM46" i="7"/>
  <c r="BY46" i="7"/>
  <c r="CK46" i="7"/>
  <c r="CW46" i="7"/>
  <c r="DI46" i="7"/>
  <c r="DU46" i="7"/>
  <c r="EG46" i="7"/>
  <c r="ES46" i="7"/>
  <c r="FE46" i="7"/>
  <c r="FQ46" i="7"/>
  <c r="GC46" i="7"/>
  <c r="GO46" i="7"/>
  <c r="HA46" i="7"/>
  <c r="HM46" i="7"/>
  <c r="AD46" i="7"/>
  <c r="AP46" i="7"/>
  <c r="BB46" i="7"/>
  <c r="BN46" i="7"/>
  <c r="BZ46" i="7"/>
  <c r="CL46" i="7"/>
  <c r="CX46" i="7"/>
  <c r="DJ46" i="7"/>
  <c r="DV46" i="7"/>
  <c r="EH46" i="7"/>
  <c r="ET46" i="7"/>
  <c r="FF46" i="7"/>
  <c r="FR46" i="7"/>
  <c r="GD46" i="7"/>
  <c r="GP46" i="7"/>
  <c r="HB46" i="7"/>
  <c r="HN46" i="7"/>
  <c r="AN46" i="7"/>
  <c r="BR46" i="7"/>
  <c r="CR46" i="7"/>
  <c r="DW46" i="7"/>
  <c r="EY46" i="7"/>
  <c r="GB46" i="7"/>
  <c r="HF46" i="7"/>
  <c r="AQ46" i="7"/>
  <c r="BS46" i="7"/>
  <c r="CV46" i="7"/>
  <c r="DZ46" i="7"/>
  <c r="EZ46" i="7"/>
  <c r="GE46" i="7"/>
  <c r="HG46" i="7"/>
  <c r="AT46" i="7"/>
  <c r="BT46" i="7"/>
  <c r="CY46" i="7"/>
  <c r="EA46" i="7"/>
  <c r="FD46" i="7"/>
  <c r="GH46" i="7"/>
  <c r="HH46" i="7"/>
  <c r="AU46" i="7"/>
  <c r="BX46" i="7"/>
  <c r="DB46" i="7"/>
  <c r="EB46" i="7"/>
  <c r="FG46" i="7"/>
  <c r="GI46" i="7"/>
  <c r="HL46" i="7"/>
  <c r="AV46" i="7"/>
  <c r="CA46" i="7"/>
  <c r="DC46" i="7"/>
  <c r="EF46" i="7"/>
  <c r="FJ46" i="7"/>
  <c r="GJ46" i="7"/>
  <c r="HO46" i="7"/>
  <c r="AZ46" i="7"/>
  <c r="CD46" i="7"/>
  <c r="DD46" i="7"/>
  <c r="EI46" i="7"/>
  <c r="FK46" i="7"/>
  <c r="GN46" i="7"/>
  <c r="BC46" i="7"/>
  <c r="CE46" i="7"/>
  <c r="DH46" i="7"/>
  <c r="EL46" i="7"/>
  <c r="FL46" i="7"/>
  <c r="GQ46" i="7"/>
  <c r="AB46" i="7"/>
  <c r="BF46" i="7"/>
  <c r="CF46" i="7"/>
  <c r="DK46" i="7"/>
  <c r="EM46" i="7"/>
  <c r="FP46" i="7"/>
  <c r="GT46" i="7"/>
  <c r="AE46" i="7"/>
  <c r="BG46" i="7"/>
  <c r="CJ46" i="7"/>
  <c r="DN46" i="7"/>
  <c r="EN46" i="7"/>
  <c r="FS46" i="7"/>
  <c r="GU46" i="7"/>
  <c r="AH46" i="7"/>
  <c r="BH46" i="7"/>
  <c r="CM46" i="7"/>
  <c r="DO46" i="7"/>
  <c r="ER46" i="7"/>
  <c r="FV46" i="7"/>
  <c r="GV46" i="7"/>
  <c r="AI46" i="7"/>
  <c r="BL46" i="7"/>
  <c r="CP46" i="7"/>
  <c r="DP46" i="7"/>
  <c r="EU46" i="7"/>
  <c r="FW46" i="7"/>
  <c r="GZ46" i="7"/>
  <c r="AJ46" i="7"/>
  <c r="BO46" i="7"/>
  <c r="CQ46" i="7"/>
  <c r="DT46" i="7"/>
  <c r="EX46" i="7"/>
  <c r="FX46" i="7"/>
  <c r="HC46" i="7"/>
  <c r="AI80" i="7"/>
  <c r="AU80" i="7"/>
  <c r="BG80" i="7"/>
  <c r="BS80" i="7"/>
  <c r="CE80" i="7"/>
  <c r="CQ80" i="7"/>
  <c r="DC80" i="7"/>
  <c r="DO80" i="7"/>
  <c r="EA80" i="7"/>
  <c r="EM80" i="7"/>
  <c r="EY80" i="7"/>
  <c r="FK80" i="7"/>
  <c r="FW80" i="7"/>
  <c r="GI80" i="7"/>
  <c r="GU80" i="7"/>
  <c r="HG80" i="7"/>
  <c r="AJ80" i="7"/>
  <c r="AV80" i="7"/>
  <c r="BH80" i="7"/>
  <c r="BT80" i="7"/>
  <c r="CF80" i="7"/>
  <c r="CR80" i="7"/>
  <c r="DD80" i="7"/>
  <c r="DP80" i="7"/>
  <c r="EB80" i="7"/>
  <c r="EN80" i="7"/>
  <c r="EZ80" i="7"/>
  <c r="FL80" i="7"/>
  <c r="FX80" i="7"/>
  <c r="GJ80" i="7"/>
  <c r="GV80" i="7"/>
  <c r="HH80" i="7"/>
  <c r="AK80" i="7"/>
  <c r="AW80" i="7"/>
  <c r="BI80" i="7"/>
  <c r="BU80" i="7"/>
  <c r="CG80" i="7"/>
  <c r="CS80" i="7"/>
  <c r="DE80" i="7"/>
  <c r="DQ80" i="7"/>
  <c r="EC80" i="7"/>
  <c r="EO80" i="7"/>
  <c r="FA80" i="7"/>
  <c r="FM80" i="7"/>
  <c r="FY80" i="7"/>
  <c r="GK80" i="7"/>
  <c r="GW80" i="7"/>
  <c r="HI80" i="7"/>
  <c r="Z80" i="7"/>
  <c r="AL80" i="7"/>
  <c r="AX80" i="7"/>
  <c r="BJ80" i="7"/>
  <c r="BV80" i="7"/>
  <c r="CH80" i="7"/>
  <c r="CT80" i="7"/>
  <c r="DF80" i="7"/>
  <c r="DR80" i="7"/>
  <c r="ED80" i="7"/>
  <c r="EP80" i="7"/>
  <c r="FB80" i="7"/>
  <c r="FN80" i="7"/>
  <c r="FZ80" i="7"/>
  <c r="GL80" i="7"/>
  <c r="GX80" i="7"/>
  <c r="HJ80" i="7"/>
  <c r="AA80" i="7"/>
  <c r="AM80" i="7"/>
  <c r="AY80" i="7"/>
  <c r="BK80" i="7"/>
  <c r="BW80" i="7"/>
  <c r="CI80" i="7"/>
  <c r="CU80" i="7"/>
  <c r="DG80" i="7"/>
  <c r="DS80" i="7"/>
  <c r="EE80" i="7"/>
  <c r="EQ80" i="7"/>
  <c r="FC80" i="7"/>
  <c r="FO80" i="7"/>
  <c r="GA80" i="7"/>
  <c r="GM80" i="7"/>
  <c r="GY80" i="7"/>
  <c r="HK80" i="7"/>
  <c r="AB80" i="7"/>
  <c r="AN80" i="7"/>
  <c r="AZ80" i="7"/>
  <c r="BL80" i="7"/>
  <c r="BX80" i="7"/>
  <c r="CJ80" i="7"/>
  <c r="CV80" i="7"/>
  <c r="DH80" i="7"/>
  <c r="DT80" i="7"/>
  <c r="EF80" i="7"/>
  <c r="ER80" i="7"/>
  <c r="FD80" i="7"/>
  <c r="FP80" i="7"/>
  <c r="GB80" i="7"/>
  <c r="GN80" i="7"/>
  <c r="GZ80" i="7"/>
  <c r="HL80" i="7"/>
  <c r="AC80" i="7"/>
  <c r="AO80" i="7"/>
  <c r="BA80" i="7"/>
  <c r="BM80" i="7"/>
  <c r="BY80" i="7"/>
  <c r="CK80" i="7"/>
  <c r="CW80" i="7"/>
  <c r="DI80" i="7"/>
  <c r="DU80" i="7"/>
  <c r="EG80" i="7"/>
  <c r="ES80" i="7"/>
  <c r="FE80" i="7"/>
  <c r="FQ80" i="7"/>
  <c r="GC80" i="7"/>
  <c r="GO80" i="7"/>
  <c r="HA80" i="7"/>
  <c r="HM80" i="7"/>
  <c r="AD80" i="7"/>
  <c r="AP80" i="7"/>
  <c r="BB80" i="7"/>
  <c r="BN80" i="7"/>
  <c r="BZ80" i="7"/>
  <c r="CL80" i="7"/>
  <c r="CX80" i="7"/>
  <c r="DJ80" i="7"/>
  <c r="DV80" i="7"/>
  <c r="EH80" i="7"/>
  <c r="ET80" i="7"/>
  <c r="FF80" i="7"/>
  <c r="FR80" i="7"/>
  <c r="GD80" i="7"/>
  <c r="GP80" i="7"/>
  <c r="HB80" i="7"/>
  <c r="HN80" i="7"/>
  <c r="AE80" i="7"/>
  <c r="AQ80" i="7"/>
  <c r="BC80" i="7"/>
  <c r="BO80" i="7"/>
  <c r="CA80" i="7"/>
  <c r="CM80" i="7"/>
  <c r="CY80" i="7"/>
  <c r="DK80" i="7"/>
  <c r="DW80" i="7"/>
  <c r="EI80" i="7"/>
  <c r="EU80" i="7"/>
  <c r="FG80" i="7"/>
  <c r="FS80" i="7"/>
  <c r="GE80" i="7"/>
  <c r="GQ80" i="7"/>
  <c r="HC80" i="7"/>
  <c r="HO80" i="7"/>
  <c r="AF80" i="7"/>
  <c r="AR80" i="7"/>
  <c r="BD80" i="7"/>
  <c r="BP80" i="7"/>
  <c r="CB80" i="7"/>
  <c r="CN80" i="7"/>
  <c r="CZ80" i="7"/>
  <c r="DL80" i="7"/>
  <c r="DX80" i="7"/>
  <c r="EJ80" i="7"/>
  <c r="EV80" i="7"/>
  <c r="FH80" i="7"/>
  <c r="FT80" i="7"/>
  <c r="GF80" i="7"/>
  <c r="GR80" i="7"/>
  <c r="HD80" i="7"/>
  <c r="HP80" i="7"/>
  <c r="AG80" i="7"/>
  <c r="AS80" i="7"/>
  <c r="BE80" i="7"/>
  <c r="BQ80" i="7"/>
  <c r="CC80" i="7"/>
  <c r="CO80" i="7"/>
  <c r="DA80" i="7"/>
  <c r="DM80" i="7"/>
  <c r="DY80" i="7"/>
  <c r="EK80" i="7"/>
  <c r="EW80" i="7"/>
  <c r="FI80" i="7"/>
  <c r="FU80" i="7"/>
  <c r="GG80" i="7"/>
  <c r="GS80" i="7"/>
  <c r="HE80" i="7"/>
  <c r="CP80" i="7"/>
  <c r="DB80" i="7"/>
  <c r="DN80" i="7"/>
  <c r="DZ80" i="7"/>
  <c r="EL80" i="7"/>
  <c r="EX80" i="7"/>
  <c r="FJ80" i="7"/>
  <c r="AH80" i="7"/>
  <c r="FV80" i="7"/>
  <c r="AT80" i="7"/>
  <c r="GH80" i="7"/>
  <c r="BF80" i="7"/>
  <c r="GT80" i="7"/>
  <c r="BR80" i="7"/>
  <c r="HF80" i="7"/>
  <c r="CD80" i="7"/>
  <c r="AD17" i="7"/>
  <c r="AP17" i="7"/>
  <c r="BB17" i="7"/>
  <c r="BN17" i="7"/>
  <c r="BZ17" i="7"/>
  <c r="CL17" i="7"/>
  <c r="CX17" i="7"/>
  <c r="DJ17" i="7"/>
  <c r="DV17" i="7"/>
  <c r="EH17" i="7"/>
  <c r="ET17" i="7"/>
  <c r="FF17" i="7"/>
  <c r="FR17" i="7"/>
  <c r="GD17" i="7"/>
  <c r="GP17" i="7"/>
  <c r="HB17" i="7"/>
  <c r="HN17" i="7"/>
  <c r="AF17" i="7"/>
  <c r="AR17" i="7"/>
  <c r="BD17" i="7"/>
  <c r="BP17" i="7"/>
  <c r="CB17" i="7"/>
  <c r="CN17" i="7"/>
  <c r="CZ17" i="7"/>
  <c r="DL17" i="7"/>
  <c r="DX17" i="7"/>
  <c r="EJ17" i="7"/>
  <c r="EV17" i="7"/>
  <c r="FH17" i="7"/>
  <c r="FT17" i="7"/>
  <c r="GF17" i="7"/>
  <c r="GR17" i="7"/>
  <c r="HD17" i="7"/>
  <c r="HP17" i="7"/>
  <c r="AH17" i="7"/>
  <c r="AT17" i="7"/>
  <c r="BF17" i="7"/>
  <c r="BR17" i="7"/>
  <c r="CD17" i="7"/>
  <c r="CP17" i="7"/>
  <c r="DB17" i="7"/>
  <c r="DN17" i="7"/>
  <c r="DZ17" i="7"/>
  <c r="EL17" i="7"/>
  <c r="EX17" i="7"/>
  <c r="FJ17" i="7"/>
  <c r="FV17" i="7"/>
  <c r="GH17" i="7"/>
  <c r="GT17" i="7"/>
  <c r="HF17" i="7"/>
  <c r="AI17" i="7"/>
  <c r="AU17" i="7"/>
  <c r="BG17" i="7"/>
  <c r="BS17" i="7"/>
  <c r="CE17" i="7"/>
  <c r="CQ17" i="7"/>
  <c r="DC17" i="7"/>
  <c r="DO17" i="7"/>
  <c r="EA17" i="7"/>
  <c r="EM17" i="7"/>
  <c r="EY17" i="7"/>
  <c r="FK17" i="7"/>
  <c r="FW17" i="7"/>
  <c r="GI17" i="7"/>
  <c r="GU17" i="7"/>
  <c r="HG17" i="7"/>
  <c r="AJ17" i="7"/>
  <c r="AV17" i="7"/>
  <c r="BH17" i="7"/>
  <c r="BT17" i="7"/>
  <c r="CF17" i="7"/>
  <c r="CR17" i="7"/>
  <c r="DD17" i="7"/>
  <c r="DP17" i="7"/>
  <c r="EB17" i="7"/>
  <c r="EN17" i="7"/>
  <c r="EZ17" i="7"/>
  <c r="FL17" i="7"/>
  <c r="FX17" i="7"/>
  <c r="GJ17" i="7"/>
  <c r="GV17" i="7"/>
  <c r="HH17" i="7"/>
  <c r="Z17" i="7"/>
  <c r="AL17" i="7"/>
  <c r="AX17" i="7"/>
  <c r="BJ17" i="7"/>
  <c r="BV17" i="7"/>
  <c r="CH17" i="7"/>
  <c r="CT17" i="7"/>
  <c r="DF17" i="7"/>
  <c r="DR17" i="7"/>
  <c r="ED17" i="7"/>
  <c r="EP17" i="7"/>
  <c r="FB17" i="7"/>
  <c r="FN17" i="7"/>
  <c r="FZ17" i="7"/>
  <c r="GL17" i="7"/>
  <c r="GX17" i="7"/>
  <c r="HJ17" i="7"/>
  <c r="AA17" i="7"/>
  <c r="AM17" i="7"/>
  <c r="AY17" i="7"/>
  <c r="BK17" i="7"/>
  <c r="BW17" i="7"/>
  <c r="CI17" i="7"/>
  <c r="CU17" i="7"/>
  <c r="DG17" i="7"/>
  <c r="DS17" i="7"/>
  <c r="EE17" i="7"/>
  <c r="EQ17" i="7"/>
  <c r="FC17" i="7"/>
  <c r="FO17" i="7"/>
  <c r="GA17" i="7"/>
  <c r="GM17" i="7"/>
  <c r="GY17" i="7"/>
  <c r="HK17" i="7"/>
  <c r="AZ17" i="7"/>
  <c r="CA17" i="7"/>
  <c r="DE17" i="7"/>
  <c r="EG17" i="7"/>
  <c r="FI17" i="7"/>
  <c r="GN17" i="7"/>
  <c r="HO17" i="7"/>
  <c r="BA17" i="7"/>
  <c r="CC17" i="7"/>
  <c r="DH17" i="7"/>
  <c r="EI17" i="7"/>
  <c r="FM17" i="7"/>
  <c r="GO17" i="7"/>
  <c r="AG17" i="7"/>
  <c r="BL17" i="7"/>
  <c r="CM17" i="7"/>
  <c r="DQ17" i="7"/>
  <c r="ES17" i="7"/>
  <c r="FU17" i="7"/>
  <c r="GZ17" i="7"/>
  <c r="AN17" i="7"/>
  <c r="BO17" i="7"/>
  <c r="CS17" i="7"/>
  <c r="DU17" i="7"/>
  <c r="EW17" i="7"/>
  <c r="GB17" i="7"/>
  <c r="HC17" i="7"/>
  <c r="AO17" i="7"/>
  <c r="BQ17" i="7"/>
  <c r="CV17" i="7"/>
  <c r="DW17" i="7"/>
  <c r="FA17" i="7"/>
  <c r="GC17" i="7"/>
  <c r="HE17" i="7"/>
  <c r="AQ17" i="7"/>
  <c r="BU17" i="7"/>
  <c r="CW17" i="7"/>
  <c r="DY17" i="7"/>
  <c r="FD17" i="7"/>
  <c r="GE17" i="7"/>
  <c r="HI17" i="7"/>
  <c r="AS17" i="7"/>
  <c r="BX17" i="7"/>
  <c r="CY17" i="7"/>
  <c r="EC17" i="7"/>
  <c r="FE17" i="7"/>
  <c r="GG17" i="7"/>
  <c r="HL17" i="7"/>
  <c r="AK17" i="7"/>
  <c r="DI17" i="7"/>
  <c r="FS17" i="7"/>
  <c r="BY17" i="7"/>
  <c r="EO17" i="7"/>
  <c r="HA17" i="7"/>
  <c r="CG17" i="7"/>
  <c r="ER17" i="7"/>
  <c r="HM17" i="7"/>
  <c r="AB17" i="7"/>
  <c r="CK17" i="7"/>
  <c r="FG17" i="7"/>
  <c r="AC17" i="7"/>
  <c r="CO17" i="7"/>
  <c r="FP17" i="7"/>
  <c r="BC17" i="7"/>
  <c r="FQ17" i="7"/>
  <c r="BE17" i="7"/>
  <c r="FY17" i="7"/>
  <c r="DA17" i="7"/>
  <c r="GW17" i="7"/>
  <c r="DK17" i="7"/>
  <c r="DM17" i="7"/>
  <c r="EF17" i="7"/>
  <c r="AE17" i="7"/>
  <c r="EK17" i="7"/>
  <c r="GK17" i="7"/>
  <c r="GS17" i="7"/>
  <c r="AW17" i="7"/>
  <c r="BI17" i="7"/>
  <c r="CJ17" i="7"/>
  <c r="DT17" i="7"/>
  <c r="BM17" i="7"/>
  <c r="EU17" i="7"/>
  <c r="GQ17" i="7"/>
  <c r="Y17" i="7"/>
  <c r="AB68" i="7"/>
  <c r="AN68" i="7"/>
  <c r="AZ68" i="7"/>
  <c r="BL68" i="7"/>
  <c r="BX68" i="7"/>
  <c r="CJ68" i="7"/>
  <c r="CV68" i="7"/>
  <c r="DH68" i="7"/>
  <c r="DT68" i="7"/>
  <c r="EF68" i="7"/>
  <c r="ER68" i="7"/>
  <c r="FD68" i="7"/>
  <c r="FP68" i="7"/>
  <c r="GB68" i="7"/>
  <c r="GN68" i="7"/>
  <c r="GZ68" i="7"/>
  <c r="HL68" i="7"/>
  <c r="AD68" i="7"/>
  <c r="AP68" i="7"/>
  <c r="BB68" i="7"/>
  <c r="BN68" i="7"/>
  <c r="BZ68" i="7"/>
  <c r="CL68" i="7"/>
  <c r="CX68" i="7"/>
  <c r="DJ68" i="7"/>
  <c r="DV68" i="7"/>
  <c r="EH68" i="7"/>
  <c r="ET68" i="7"/>
  <c r="FF68" i="7"/>
  <c r="FR68" i="7"/>
  <c r="GD68" i="7"/>
  <c r="GP68" i="7"/>
  <c r="HB68" i="7"/>
  <c r="HN68" i="7"/>
  <c r="AF68" i="7"/>
  <c r="AR68" i="7"/>
  <c r="BD68" i="7"/>
  <c r="BP68" i="7"/>
  <c r="CB68" i="7"/>
  <c r="CN68" i="7"/>
  <c r="CZ68" i="7"/>
  <c r="DL68" i="7"/>
  <c r="DX68" i="7"/>
  <c r="EJ68" i="7"/>
  <c r="EV68" i="7"/>
  <c r="FH68" i="7"/>
  <c r="FT68" i="7"/>
  <c r="GF68" i="7"/>
  <c r="GR68" i="7"/>
  <c r="HD68" i="7"/>
  <c r="HP68" i="7"/>
  <c r="AH68" i="7"/>
  <c r="AT68" i="7"/>
  <c r="BF68" i="7"/>
  <c r="BR68" i="7"/>
  <c r="CD68" i="7"/>
  <c r="CP68" i="7"/>
  <c r="DB68" i="7"/>
  <c r="DN68" i="7"/>
  <c r="DZ68" i="7"/>
  <c r="EL68" i="7"/>
  <c r="EX68" i="7"/>
  <c r="FJ68" i="7"/>
  <c r="FV68" i="7"/>
  <c r="GH68" i="7"/>
  <c r="GT68" i="7"/>
  <c r="HF68" i="7"/>
  <c r="AI68" i="7"/>
  <c r="AU68" i="7"/>
  <c r="BG68" i="7"/>
  <c r="BS68" i="7"/>
  <c r="CE68" i="7"/>
  <c r="CQ68" i="7"/>
  <c r="DC68" i="7"/>
  <c r="DO68" i="7"/>
  <c r="EA68" i="7"/>
  <c r="EM68" i="7"/>
  <c r="EY68" i="7"/>
  <c r="FK68" i="7"/>
  <c r="FW68" i="7"/>
  <c r="GI68" i="7"/>
  <c r="GU68" i="7"/>
  <c r="HG68" i="7"/>
  <c r="AK68" i="7"/>
  <c r="AW68" i="7"/>
  <c r="BI68" i="7"/>
  <c r="BU68" i="7"/>
  <c r="CG68" i="7"/>
  <c r="Z68" i="7"/>
  <c r="AL68" i="7"/>
  <c r="AX68" i="7"/>
  <c r="BJ68" i="7"/>
  <c r="BV68" i="7"/>
  <c r="CH68" i="7"/>
  <c r="CT68" i="7"/>
  <c r="DF68" i="7"/>
  <c r="DR68" i="7"/>
  <c r="ED68" i="7"/>
  <c r="EP68" i="7"/>
  <c r="FB68" i="7"/>
  <c r="FN68" i="7"/>
  <c r="FZ68" i="7"/>
  <c r="GL68" i="7"/>
  <c r="GX68" i="7"/>
  <c r="HJ68" i="7"/>
  <c r="AS68" i="7"/>
  <c r="BW68" i="7"/>
  <c r="CW68" i="7"/>
  <c r="DU68" i="7"/>
  <c r="ES68" i="7"/>
  <c r="FQ68" i="7"/>
  <c r="GO68" i="7"/>
  <c r="HM68" i="7"/>
  <c r="AV68" i="7"/>
  <c r="BY68" i="7"/>
  <c r="CY68" i="7"/>
  <c r="DW68" i="7"/>
  <c r="EU68" i="7"/>
  <c r="FS68" i="7"/>
  <c r="GQ68" i="7"/>
  <c r="HO68" i="7"/>
  <c r="AY68" i="7"/>
  <c r="CA68" i="7"/>
  <c r="DA68" i="7"/>
  <c r="DY68" i="7"/>
  <c r="EW68" i="7"/>
  <c r="FU68" i="7"/>
  <c r="GS68" i="7"/>
  <c r="BA68" i="7"/>
  <c r="CC68" i="7"/>
  <c r="DD68" i="7"/>
  <c r="EB68" i="7"/>
  <c r="EZ68" i="7"/>
  <c r="FX68" i="7"/>
  <c r="GV68" i="7"/>
  <c r="AA68" i="7"/>
  <c r="BC68" i="7"/>
  <c r="CF68" i="7"/>
  <c r="DE68" i="7"/>
  <c r="EC68" i="7"/>
  <c r="FA68" i="7"/>
  <c r="FY68" i="7"/>
  <c r="GW68" i="7"/>
  <c r="AC68" i="7"/>
  <c r="BE68" i="7"/>
  <c r="CI68" i="7"/>
  <c r="DG68" i="7"/>
  <c r="EE68" i="7"/>
  <c r="FC68" i="7"/>
  <c r="GA68" i="7"/>
  <c r="GY68" i="7"/>
  <c r="AE68" i="7"/>
  <c r="BH68" i="7"/>
  <c r="CK68" i="7"/>
  <c r="DI68" i="7"/>
  <c r="EG68" i="7"/>
  <c r="FE68" i="7"/>
  <c r="GC68" i="7"/>
  <c r="HA68" i="7"/>
  <c r="AG68" i="7"/>
  <c r="BK68" i="7"/>
  <c r="CM68" i="7"/>
  <c r="DK68" i="7"/>
  <c r="EI68" i="7"/>
  <c r="FG68" i="7"/>
  <c r="GE68" i="7"/>
  <c r="HC68" i="7"/>
  <c r="AJ68" i="7"/>
  <c r="BM68" i="7"/>
  <c r="CO68" i="7"/>
  <c r="DM68" i="7"/>
  <c r="EK68" i="7"/>
  <c r="FI68" i="7"/>
  <c r="GG68" i="7"/>
  <c r="HE68" i="7"/>
  <c r="AM68" i="7"/>
  <c r="BO68" i="7"/>
  <c r="CR68" i="7"/>
  <c r="DP68" i="7"/>
  <c r="EN68" i="7"/>
  <c r="FL68" i="7"/>
  <c r="GJ68" i="7"/>
  <c r="HH68" i="7"/>
  <c r="AO68" i="7"/>
  <c r="BQ68" i="7"/>
  <c r="CS68" i="7"/>
  <c r="DQ68" i="7"/>
  <c r="EO68" i="7"/>
  <c r="FM68" i="7"/>
  <c r="GK68" i="7"/>
  <c r="HI68" i="7"/>
  <c r="CU68" i="7"/>
  <c r="DS68" i="7"/>
  <c r="EQ68" i="7"/>
  <c r="FO68" i="7"/>
  <c r="GM68" i="7"/>
  <c r="HK68" i="7"/>
  <c r="AQ68" i="7"/>
  <c r="BT68" i="7"/>
  <c r="AK90" i="7"/>
  <c r="AW90" i="7"/>
  <c r="BI90" i="7"/>
  <c r="BU90" i="7"/>
  <c r="CG90" i="7"/>
  <c r="CS90" i="7"/>
  <c r="DE90" i="7"/>
  <c r="DQ90" i="7"/>
  <c r="EC90" i="7"/>
  <c r="EO90" i="7"/>
  <c r="FA90" i="7"/>
  <c r="FM90" i="7"/>
  <c r="FY90" i="7"/>
  <c r="GK90" i="7"/>
  <c r="GW90" i="7"/>
  <c r="HI90" i="7"/>
  <c r="Z90" i="7"/>
  <c r="AL90" i="7"/>
  <c r="AX90" i="7"/>
  <c r="BJ90" i="7"/>
  <c r="BV90" i="7"/>
  <c r="CH90" i="7"/>
  <c r="CT90" i="7"/>
  <c r="DF90" i="7"/>
  <c r="DR90" i="7"/>
  <c r="ED90" i="7"/>
  <c r="EP90" i="7"/>
  <c r="FB90" i="7"/>
  <c r="FN90" i="7"/>
  <c r="FZ90" i="7"/>
  <c r="GL90" i="7"/>
  <c r="GX90" i="7"/>
  <c r="HJ90" i="7"/>
  <c r="AA90" i="7"/>
  <c r="AM90" i="7"/>
  <c r="AY90" i="7"/>
  <c r="BK90" i="7"/>
  <c r="BW90" i="7"/>
  <c r="CI90" i="7"/>
  <c r="CU90" i="7"/>
  <c r="DG90" i="7"/>
  <c r="DS90" i="7"/>
  <c r="EE90" i="7"/>
  <c r="EQ90" i="7"/>
  <c r="FC90" i="7"/>
  <c r="FO90" i="7"/>
  <c r="GA90" i="7"/>
  <c r="GM90" i="7"/>
  <c r="GY90" i="7"/>
  <c r="HK90" i="7"/>
  <c r="AC90" i="7"/>
  <c r="AO90" i="7"/>
  <c r="BA90" i="7"/>
  <c r="BM90" i="7"/>
  <c r="BY90" i="7"/>
  <c r="CK90" i="7"/>
  <c r="CW90" i="7"/>
  <c r="DI90" i="7"/>
  <c r="DU90" i="7"/>
  <c r="EG90" i="7"/>
  <c r="ES90" i="7"/>
  <c r="FE90" i="7"/>
  <c r="FQ90" i="7"/>
  <c r="GC90" i="7"/>
  <c r="GO90" i="7"/>
  <c r="HA90" i="7"/>
  <c r="HM90" i="7"/>
  <c r="AE90" i="7"/>
  <c r="AQ90" i="7"/>
  <c r="BC90" i="7"/>
  <c r="BO90" i="7"/>
  <c r="CA90" i="7"/>
  <c r="CM90" i="7"/>
  <c r="CY90" i="7"/>
  <c r="DK90" i="7"/>
  <c r="DW90" i="7"/>
  <c r="EI90" i="7"/>
  <c r="EU90" i="7"/>
  <c r="FG90" i="7"/>
  <c r="FS90" i="7"/>
  <c r="GE90" i="7"/>
  <c r="GQ90" i="7"/>
  <c r="HC90" i="7"/>
  <c r="HO90" i="7"/>
  <c r="AF90" i="7"/>
  <c r="AR90" i="7"/>
  <c r="BD90" i="7"/>
  <c r="BP90" i="7"/>
  <c r="CB90" i="7"/>
  <c r="CN90" i="7"/>
  <c r="CZ90" i="7"/>
  <c r="DL90" i="7"/>
  <c r="DX90" i="7"/>
  <c r="EJ90" i="7"/>
  <c r="EV90" i="7"/>
  <c r="FH90" i="7"/>
  <c r="FT90" i="7"/>
  <c r="GF90" i="7"/>
  <c r="GR90" i="7"/>
  <c r="HD90" i="7"/>
  <c r="HP90" i="7"/>
  <c r="AG90" i="7"/>
  <c r="AS90" i="7"/>
  <c r="BE90" i="7"/>
  <c r="BQ90" i="7"/>
  <c r="CC90" i="7"/>
  <c r="CO90" i="7"/>
  <c r="DA90" i="7"/>
  <c r="DM90" i="7"/>
  <c r="DY90" i="7"/>
  <c r="EK90" i="7"/>
  <c r="EW90" i="7"/>
  <c r="FI90" i="7"/>
  <c r="FU90" i="7"/>
  <c r="GG90" i="7"/>
  <c r="GS90" i="7"/>
  <c r="HE90" i="7"/>
  <c r="AH90" i="7"/>
  <c r="AT90" i="7"/>
  <c r="BF90" i="7"/>
  <c r="BR90" i="7"/>
  <c r="CD90" i="7"/>
  <c r="CP90" i="7"/>
  <c r="DB90" i="7"/>
  <c r="DN90" i="7"/>
  <c r="DZ90" i="7"/>
  <c r="EL90" i="7"/>
  <c r="EX90" i="7"/>
  <c r="FJ90" i="7"/>
  <c r="FV90" i="7"/>
  <c r="GH90" i="7"/>
  <c r="GT90" i="7"/>
  <c r="HF90" i="7"/>
  <c r="AI90" i="7"/>
  <c r="AU90" i="7"/>
  <c r="BG90" i="7"/>
  <c r="BS90" i="7"/>
  <c r="CE90" i="7"/>
  <c r="CQ90" i="7"/>
  <c r="DC90" i="7"/>
  <c r="DO90" i="7"/>
  <c r="EA90" i="7"/>
  <c r="EM90" i="7"/>
  <c r="EY90" i="7"/>
  <c r="FK90" i="7"/>
  <c r="FW90" i="7"/>
  <c r="GI90" i="7"/>
  <c r="GU90" i="7"/>
  <c r="HG90" i="7"/>
  <c r="AV90" i="7"/>
  <c r="CR90" i="7"/>
  <c r="EN90" i="7"/>
  <c r="GJ90" i="7"/>
  <c r="AZ90" i="7"/>
  <c r="CV90" i="7"/>
  <c r="ER90" i="7"/>
  <c r="GN90" i="7"/>
  <c r="BB90" i="7"/>
  <c r="CX90" i="7"/>
  <c r="ET90" i="7"/>
  <c r="GP90" i="7"/>
  <c r="BH90" i="7"/>
  <c r="DD90" i="7"/>
  <c r="EZ90" i="7"/>
  <c r="GV90" i="7"/>
  <c r="BL90" i="7"/>
  <c r="DH90" i="7"/>
  <c r="FD90" i="7"/>
  <c r="GZ90" i="7"/>
  <c r="BN90" i="7"/>
  <c r="DJ90" i="7"/>
  <c r="FF90" i="7"/>
  <c r="HB90" i="7"/>
  <c r="BT90" i="7"/>
  <c r="DP90" i="7"/>
  <c r="FL90" i="7"/>
  <c r="HH90" i="7"/>
  <c r="AB90" i="7"/>
  <c r="BX90" i="7"/>
  <c r="DT90" i="7"/>
  <c r="FP90" i="7"/>
  <c r="HL90" i="7"/>
  <c r="AD90" i="7"/>
  <c r="BZ90" i="7"/>
  <c r="DV90" i="7"/>
  <c r="FR90" i="7"/>
  <c r="HN90" i="7"/>
  <c r="AJ90" i="7"/>
  <c r="CF90" i="7"/>
  <c r="EB90" i="7"/>
  <c r="FX90" i="7"/>
  <c r="AN90" i="7"/>
  <c r="CJ90" i="7"/>
  <c r="EF90" i="7"/>
  <c r="GB90" i="7"/>
  <c r="AP90" i="7"/>
  <c r="CL90" i="7"/>
  <c r="EH90" i="7"/>
  <c r="GD90" i="7"/>
  <c r="AA63" i="7"/>
  <c r="AM63" i="7"/>
  <c r="AY63" i="7"/>
  <c r="BK63" i="7"/>
  <c r="BW63" i="7"/>
  <c r="CI63" i="7"/>
  <c r="CU63" i="7"/>
  <c r="DG63" i="7"/>
  <c r="DS63" i="7"/>
  <c r="EE63" i="7"/>
  <c r="EQ63" i="7"/>
  <c r="FC63" i="7"/>
  <c r="FO63" i="7"/>
  <c r="GA63" i="7"/>
  <c r="GM63" i="7"/>
  <c r="GY63" i="7"/>
  <c r="HK63" i="7"/>
  <c r="AB63" i="7"/>
  <c r="AN63" i="7"/>
  <c r="AZ63" i="7"/>
  <c r="BL63" i="7"/>
  <c r="BX63" i="7"/>
  <c r="CJ63" i="7"/>
  <c r="CV63" i="7"/>
  <c r="DH63" i="7"/>
  <c r="DT63" i="7"/>
  <c r="EF63" i="7"/>
  <c r="ER63" i="7"/>
  <c r="FD63" i="7"/>
  <c r="FP63" i="7"/>
  <c r="GB63" i="7"/>
  <c r="GN63" i="7"/>
  <c r="GZ63" i="7"/>
  <c r="HL63" i="7"/>
  <c r="AC63" i="7"/>
  <c r="AO63" i="7"/>
  <c r="BA63" i="7"/>
  <c r="BM63" i="7"/>
  <c r="BY63" i="7"/>
  <c r="CK63" i="7"/>
  <c r="CW63" i="7"/>
  <c r="DI63" i="7"/>
  <c r="DU63" i="7"/>
  <c r="EG63" i="7"/>
  <c r="ES63" i="7"/>
  <c r="FE63" i="7"/>
  <c r="FQ63" i="7"/>
  <c r="GC63" i="7"/>
  <c r="GO63" i="7"/>
  <c r="HA63" i="7"/>
  <c r="HM63" i="7"/>
  <c r="AD63" i="7"/>
  <c r="AP63" i="7"/>
  <c r="BB63" i="7"/>
  <c r="BN63" i="7"/>
  <c r="BZ63" i="7"/>
  <c r="CL63" i="7"/>
  <c r="CX63" i="7"/>
  <c r="DJ63" i="7"/>
  <c r="DV63" i="7"/>
  <c r="EH63" i="7"/>
  <c r="ET63" i="7"/>
  <c r="FF63" i="7"/>
  <c r="FR63" i="7"/>
  <c r="GD63" i="7"/>
  <c r="GP63" i="7"/>
  <c r="HB63" i="7"/>
  <c r="HN63" i="7"/>
  <c r="AE63" i="7"/>
  <c r="AQ63" i="7"/>
  <c r="BC63" i="7"/>
  <c r="BO63" i="7"/>
  <c r="CA63" i="7"/>
  <c r="CM63" i="7"/>
  <c r="CY63" i="7"/>
  <c r="DK63" i="7"/>
  <c r="DW63" i="7"/>
  <c r="EI63" i="7"/>
  <c r="EU63" i="7"/>
  <c r="FG63" i="7"/>
  <c r="FS63" i="7"/>
  <c r="GE63" i="7"/>
  <c r="GQ63" i="7"/>
  <c r="HC63" i="7"/>
  <c r="HO63" i="7"/>
  <c r="AF63" i="7"/>
  <c r="AR63" i="7"/>
  <c r="BD63" i="7"/>
  <c r="BP63" i="7"/>
  <c r="CB63" i="7"/>
  <c r="CN63" i="7"/>
  <c r="CZ63" i="7"/>
  <c r="DL63" i="7"/>
  <c r="DX63" i="7"/>
  <c r="EJ63" i="7"/>
  <c r="EV63" i="7"/>
  <c r="FH63" i="7"/>
  <c r="FT63" i="7"/>
  <c r="GF63" i="7"/>
  <c r="GR63" i="7"/>
  <c r="HD63" i="7"/>
  <c r="HP63" i="7"/>
  <c r="AG63" i="7"/>
  <c r="AS63" i="7"/>
  <c r="BE63" i="7"/>
  <c r="BQ63" i="7"/>
  <c r="CC63" i="7"/>
  <c r="CO63" i="7"/>
  <c r="DA63" i="7"/>
  <c r="DM63" i="7"/>
  <c r="DY63" i="7"/>
  <c r="EK63" i="7"/>
  <c r="EW63" i="7"/>
  <c r="FI63" i="7"/>
  <c r="FU63" i="7"/>
  <c r="GG63" i="7"/>
  <c r="GS63" i="7"/>
  <c r="HE63" i="7"/>
  <c r="AH63" i="7"/>
  <c r="AT63" i="7"/>
  <c r="BF63" i="7"/>
  <c r="BR63" i="7"/>
  <c r="CD63" i="7"/>
  <c r="CP63" i="7"/>
  <c r="DB63" i="7"/>
  <c r="DN63" i="7"/>
  <c r="DZ63" i="7"/>
  <c r="EL63" i="7"/>
  <c r="EX63" i="7"/>
  <c r="FJ63" i="7"/>
  <c r="FV63" i="7"/>
  <c r="GH63" i="7"/>
  <c r="GT63" i="7"/>
  <c r="HF63" i="7"/>
  <c r="AI63" i="7"/>
  <c r="AU63" i="7"/>
  <c r="BG63" i="7"/>
  <c r="BS63" i="7"/>
  <c r="CE63" i="7"/>
  <c r="CQ63" i="7"/>
  <c r="DC63" i="7"/>
  <c r="DO63" i="7"/>
  <c r="EA63" i="7"/>
  <c r="EM63" i="7"/>
  <c r="EY63" i="7"/>
  <c r="FK63" i="7"/>
  <c r="FW63" i="7"/>
  <c r="GI63" i="7"/>
  <c r="GU63" i="7"/>
  <c r="HG63" i="7"/>
  <c r="AJ63" i="7"/>
  <c r="AV63" i="7"/>
  <c r="BH63" i="7"/>
  <c r="BT63" i="7"/>
  <c r="CF63" i="7"/>
  <c r="CR63" i="7"/>
  <c r="DD63" i="7"/>
  <c r="DP63" i="7"/>
  <c r="EB63" i="7"/>
  <c r="EN63" i="7"/>
  <c r="EZ63" i="7"/>
  <c r="FL63" i="7"/>
  <c r="FX63" i="7"/>
  <c r="GJ63" i="7"/>
  <c r="GV63" i="7"/>
  <c r="HH63" i="7"/>
  <c r="AK63" i="7"/>
  <c r="AW63" i="7"/>
  <c r="BI63" i="7"/>
  <c r="BU63" i="7"/>
  <c r="CG63" i="7"/>
  <c r="CS63" i="7"/>
  <c r="DE63" i="7"/>
  <c r="DQ63" i="7"/>
  <c r="EC63" i="7"/>
  <c r="EO63" i="7"/>
  <c r="FA63" i="7"/>
  <c r="FM63" i="7"/>
  <c r="FY63" i="7"/>
  <c r="GK63" i="7"/>
  <c r="GW63" i="7"/>
  <c r="HI63" i="7"/>
  <c r="FB63" i="7"/>
  <c r="Z63" i="7"/>
  <c r="FN63" i="7"/>
  <c r="AL63" i="7"/>
  <c r="FZ63" i="7"/>
  <c r="AX63" i="7"/>
  <c r="GL63" i="7"/>
  <c r="BJ63" i="7"/>
  <c r="GX63" i="7"/>
  <c r="BV63" i="7"/>
  <c r="HJ63" i="7"/>
  <c r="CH63" i="7"/>
  <c r="CT63" i="7"/>
  <c r="DF63" i="7"/>
  <c r="DR63" i="7"/>
  <c r="ED63" i="7"/>
  <c r="EP63" i="7"/>
  <c r="AA14" i="7"/>
  <c r="AM14" i="7"/>
  <c r="AY14" i="7"/>
  <c r="BK14" i="7"/>
  <c r="BW14" i="7"/>
  <c r="CI14" i="7"/>
  <c r="CU14" i="7"/>
  <c r="DG14" i="7"/>
  <c r="DS14" i="7"/>
  <c r="EE14" i="7"/>
  <c r="EQ14" i="7"/>
  <c r="FC14" i="7"/>
  <c r="FO14" i="7"/>
  <c r="GA14" i="7"/>
  <c r="GM14" i="7"/>
  <c r="GY14" i="7"/>
  <c r="HK14" i="7"/>
  <c r="AC14" i="7"/>
  <c r="AO14" i="7"/>
  <c r="BA14" i="7"/>
  <c r="BM14" i="7"/>
  <c r="BY14" i="7"/>
  <c r="CK14" i="7"/>
  <c r="CW14" i="7"/>
  <c r="DI14" i="7"/>
  <c r="DU14" i="7"/>
  <c r="EG14" i="7"/>
  <c r="ES14" i="7"/>
  <c r="FE14" i="7"/>
  <c r="FQ14" i="7"/>
  <c r="GC14" i="7"/>
  <c r="GO14" i="7"/>
  <c r="HA14" i="7"/>
  <c r="HM14" i="7"/>
  <c r="AE14" i="7"/>
  <c r="AQ14" i="7"/>
  <c r="BC14" i="7"/>
  <c r="BO14" i="7"/>
  <c r="CA14" i="7"/>
  <c r="CM14" i="7"/>
  <c r="CY14" i="7"/>
  <c r="DK14" i="7"/>
  <c r="DW14" i="7"/>
  <c r="EI14" i="7"/>
  <c r="EU14" i="7"/>
  <c r="FG14" i="7"/>
  <c r="FS14" i="7"/>
  <c r="GE14" i="7"/>
  <c r="GQ14" i="7"/>
  <c r="HC14" i="7"/>
  <c r="HO14" i="7"/>
  <c r="AF14" i="7"/>
  <c r="AR14" i="7"/>
  <c r="BD14" i="7"/>
  <c r="BP14" i="7"/>
  <c r="CB14" i="7"/>
  <c r="CN14" i="7"/>
  <c r="CZ14" i="7"/>
  <c r="DL14" i="7"/>
  <c r="DX14" i="7"/>
  <c r="EJ14" i="7"/>
  <c r="EV14" i="7"/>
  <c r="FH14" i="7"/>
  <c r="FT14" i="7"/>
  <c r="GF14" i="7"/>
  <c r="GR14" i="7"/>
  <c r="HD14" i="7"/>
  <c r="HP14" i="7"/>
  <c r="AG14" i="7"/>
  <c r="AS14" i="7"/>
  <c r="BE14" i="7"/>
  <c r="BQ14" i="7"/>
  <c r="CC14" i="7"/>
  <c r="CO14" i="7"/>
  <c r="DA14" i="7"/>
  <c r="DM14" i="7"/>
  <c r="DY14" i="7"/>
  <c r="EK14" i="7"/>
  <c r="EW14" i="7"/>
  <c r="FI14" i="7"/>
  <c r="FU14" i="7"/>
  <c r="GG14" i="7"/>
  <c r="GS14" i="7"/>
  <c r="HE14" i="7"/>
  <c r="AH14" i="7"/>
  <c r="AI14" i="7"/>
  <c r="AU14" i="7"/>
  <c r="BG14" i="7"/>
  <c r="BS14" i="7"/>
  <c r="CE14" i="7"/>
  <c r="CQ14" i="7"/>
  <c r="DC14" i="7"/>
  <c r="DO14" i="7"/>
  <c r="EA14" i="7"/>
  <c r="EM14" i="7"/>
  <c r="EY14" i="7"/>
  <c r="FK14" i="7"/>
  <c r="FW14" i="7"/>
  <c r="GI14" i="7"/>
  <c r="GU14" i="7"/>
  <c r="HG14" i="7"/>
  <c r="AJ14" i="7"/>
  <c r="AV14" i="7"/>
  <c r="BH14" i="7"/>
  <c r="BT14" i="7"/>
  <c r="CF14" i="7"/>
  <c r="CR14" i="7"/>
  <c r="DD14" i="7"/>
  <c r="DP14" i="7"/>
  <c r="EB14" i="7"/>
  <c r="EN14" i="7"/>
  <c r="EZ14" i="7"/>
  <c r="FL14" i="7"/>
  <c r="FX14" i="7"/>
  <c r="GJ14" i="7"/>
  <c r="GV14" i="7"/>
  <c r="HH14" i="7"/>
  <c r="AP14" i="7"/>
  <c r="BU14" i="7"/>
  <c r="CV14" i="7"/>
  <c r="DZ14" i="7"/>
  <c r="FB14" i="7"/>
  <c r="GD14" i="7"/>
  <c r="HI14" i="7"/>
  <c r="AT14" i="7"/>
  <c r="BV14" i="7"/>
  <c r="CX14" i="7"/>
  <c r="EC14" i="7"/>
  <c r="FD14" i="7"/>
  <c r="GH14" i="7"/>
  <c r="HJ14" i="7"/>
  <c r="BB14" i="7"/>
  <c r="CG14" i="7"/>
  <c r="DH14" i="7"/>
  <c r="EL14" i="7"/>
  <c r="FN14" i="7"/>
  <c r="GP14" i="7"/>
  <c r="AB14" i="7"/>
  <c r="BI14" i="7"/>
  <c r="CJ14" i="7"/>
  <c r="DN14" i="7"/>
  <c r="EP14" i="7"/>
  <c r="FR14" i="7"/>
  <c r="GW14" i="7"/>
  <c r="AD14" i="7"/>
  <c r="BJ14" i="7"/>
  <c r="CL14" i="7"/>
  <c r="DQ14" i="7"/>
  <c r="ER14" i="7"/>
  <c r="FV14" i="7"/>
  <c r="GX14" i="7"/>
  <c r="AK14" i="7"/>
  <c r="BL14" i="7"/>
  <c r="CP14" i="7"/>
  <c r="DR14" i="7"/>
  <c r="ET14" i="7"/>
  <c r="FY14" i="7"/>
  <c r="GZ14" i="7"/>
  <c r="AL14" i="7"/>
  <c r="BN14" i="7"/>
  <c r="CS14" i="7"/>
  <c r="DT14" i="7"/>
  <c r="EX14" i="7"/>
  <c r="FZ14" i="7"/>
  <c r="HB14" i="7"/>
  <c r="CD14" i="7"/>
  <c r="FA14" i="7"/>
  <c r="HN14" i="7"/>
  <c r="CT14" i="7"/>
  <c r="FJ14" i="7"/>
  <c r="Z14" i="7"/>
  <c r="DB14" i="7"/>
  <c r="FM14" i="7"/>
  <c r="AN14" i="7"/>
  <c r="DE14" i="7"/>
  <c r="FP14" i="7"/>
  <c r="AW14" i="7"/>
  <c r="DF14" i="7"/>
  <c r="GB14" i="7"/>
  <c r="AX14" i="7"/>
  <c r="DJ14" i="7"/>
  <c r="GK14" i="7"/>
  <c r="AZ14" i="7"/>
  <c r="DV14" i="7"/>
  <c r="GL14" i="7"/>
  <c r="BR14" i="7"/>
  <c r="EF14" i="7"/>
  <c r="GT14" i="7"/>
  <c r="BX14" i="7"/>
  <c r="EH14" i="7"/>
  <c r="HF14" i="7"/>
  <c r="BF14" i="7"/>
  <c r="BZ14" i="7"/>
  <c r="CH14" i="7"/>
  <c r="ED14" i="7"/>
  <c r="EO14" i="7"/>
  <c r="FF14" i="7"/>
  <c r="GN14" i="7"/>
  <c r="HL14" i="7"/>
  <c r="AK16" i="7"/>
  <c r="AW16" i="7"/>
  <c r="BI16" i="7"/>
  <c r="BU16" i="7"/>
  <c r="CG16" i="7"/>
  <c r="CS16" i="7"/>
  <c r="DE16" i="7"/>
  <c r="DQ16" i="7"/>
  <c r="EC16" i="7"/>
  <c r="EO16" i="7"/>
  <c r="FA16" i="7"/>
  <c r="FM16" i="7"/>
  <c r="FY16" i="7"/>
  <c r="GK16" i="7"/>
  <c r="GW16" i="7"/>
  <c r="HI16" i="7"/>
  <c r="AA16" i="7"/>
  <c r="AM16" i="7"/>
  <c r="AY16" i="7"/>
  <c r="BK16" i="7"/>
  <c r="BW16" i="7"/>
  <c r="CI16" i="7"/>
  <c r="CU16" i="7"/>
  <c r="DG16" i="7"/>
  <c r="DS16" i="7"/>
  <c r="EE16" i="7"/>
  <c r="EQ16" i="7"/>
  <c r="FC16" i="7"/>
  <c r="FO16" i="7"/>
  <c r="GA16" i="7"/>
  <c r="GM16" i="7"/>
  <c r="GY16" i="7"/>
  <c r="HK16" i="7"/>
  <c r="AC16" i="7"/>
  <c r="AO16" i="7"/>
  <c r="BA16" i="7"/>
  <c r="BM16" i="7"/>
  <c r="BY16" i="7"/>
  <c r="CK16" i="7"/>
  <c r="CW16" i="7"/>
  <c r="DI16" i="7"/>
  <c r="DU16" i="7"/>
  <c r="EG16" i="7"/>
  <c r="ES16" i="7"/>
  <c r="FE16" i="7"/>
  <c r="FQ16" i="7"/>
  <c r="GC16" i="7"/>
  <c r="GO16" i="7"/>
  <c r="HA16" i="7"/>
  <c r="HM16" i="7"/>
  <c r="AD16" i="7"/>
  <c r="AP16" i="7"/>
  <c r="BB16" i="7"/>
  <c r="BN16" i="7"/>
  <c r="BZ16" i="7"/>
  <c r="CL16" i="7"/>
  <c r="CX16" i="7"/>
  <c r="DJ16" i="7"/>
  <c r="DV16" i="7"/>
  <c r="EH16" i="7"/>
  <c r="ET16" i="7"/>
  <c r="FF16" i="7"/>
  <c r="FR16" i="7"/>
  <c r="GD16" i="7"/>
  <c r="GP16" i="7"/>
  <c r="HB16" i="7"/>
  <c r="HN16" i="7"/>
  <c r="AE16" i="7"/>
  <c r="AQ16" i="7"/>
  <c r="BC16" i="7"/>
  <c r="BO16" i="7"/>
  <c r="CA16" i="7"/>
  <c r="CM16" i="7"/>
  <c r="CY16" i="7"/>
  <c r="DK16" i="7"/>
  <c r="DW16" i="7"/>
  <c r="EI16" i="7"/>
  <c r="EU16" i="7"/>
  <c r="FG16" i="7"/>
  <c r="FS16" i="7"/>
  <c r="GE16" i="7"/>
  <c r="GQ16" i="7"/>
  <c r="HC16" i="7"/>
  <c r="HO16" i="7"/>
  <c r="AG16" i="7"/>
  <c r="AS16" i="7"/>
  <c r="BE16" i="7"/>
  <c r="BQ16" i="7"/>
  <c r="CC16" i="7"/>
  <c r="CO16" i="7"/>
  <c r="DA16" i="7"/>
  <c r="DM16" i="7"/>
  <c r="DY16" i="7"/>
  <c r="EK16" i="7"/>
  <c r="EW16" i="7"/>
  <c r="FI16" i="7"/>
  <c r="FU16" i="7"/>
  <c r="GG16" i="7"/>
  <c r="GS16" i="7"/>
  <c r="HE16" i="7"/>
  <c r="AH16" i="7"/>
  <c r="AT16" i="7"/>
  <c r="BF16" i="7"/>
  <c r="BR16" i="7"/>
  <c r="CD16" i="7"/>
  <c r="CP16" i="7"/>
  <c r="DB16" i="7"/>
  <c r="DN16" i="7"/>
  <c r="DZ16" i="7"/>
  <c r="EL16" i="7"/>
  <c r="EX16" i="7"/>
  <c r="FJ16" i="7"/>
  <c r="FV16" i="7"/>
  <c r="GH16" i="7"/>
  <c r="GT16" i="7"/>
  <c r="HF16" i="7"/>
  <c r="AV16" i="7"/>
  <c r="BX16" i="7"/>
  <c r="DC16" i="7"/>
  <c r="ED16" i="7"/>
  <c r="FH16" i="7"/>
  <c r="GJ16" i="7"/>
  <c r="HL16" i="7"/>
  <c r="AX16" i="7"/>
  <c r="CB16" i="7"/>
  <c r="DD16" i="7"/>
  <c r="EF16" i="7"/>
  <c r="FK16" i="7"/>
  <c r="GL16" i="7"/>
  <c r="HP16" i="7"/>
  <c r="AF16" i="7"/>
  <c r="BH16" i="7"/>
  <c r="CJ16" i="7"/>
  <c r="DO16" i="7"/>
  <c r="EP16" i="7"/>
  <c r="FT16" i="7"/>
  <c r="GV16" i="7"/>
  <c r="AJ16" i="7"/>
  <c r="BL16" i="7"/>
  <c r="CQ16" i="7"/>
  <c r="DR16" i="7"/>
  <c r="EV16" i="7"/>
  <c r="FX16" i="7"/>
  <c r="GZ16" i="7"/>
  <c r="AL16" i="7"/>
  <c r="BP16" i="7"/>
  <c r="CR16" i="7"/>
  <c r="DT16" i="7"/>
  <c r="EY16" i="7"/>
  <c r="FZ16" i="7"/>
  <c r="HD16" i="7"/>
  <c r="AN16" i="7"/>
  <c r="BS16" i="7"/>
  <c r="CT16" i="7"/>
  <c r="DX16" i="7"/>
  <c r="EZ16" i="7"/>
  <c r="GB16" i="7"/>
  <c r="HG16" i="7"/>
  <c r="AR16" i="7"/>
  <c r="BT16" i="7"/>
  <c r="CV16" i="7"/>
  <c r="EA16" i="7"/>
  <c r="FB16" i="7"/>
  <c r="GF16" i="7"/>
  <c r="HH16" i="7"/>
  <c r="AB16" i="7"/>
  <c r="CZ16" i="7"/>
  <c r="FN16" i="7"/>
  <c r="BJ16" i="7"/>
  <c r="EJ16" i="7"/>
  <c r="GU16" i="7"/>
  <c r="BV16" i="7"/>
  <c r="EM16" i="7"/>
  <c r="GX16" i="7"/>
  <c r="CF16" i="7"/>
  <c r="ER16" i="7"/>
  <c r="CH16" i="7"/>
  <c r="FD16" i="7"/>
  <c r="DP16" i="7"/>
  <c r="Z16" i="7"/>
  <c r="EB16" i="7"/>
  <c r="AI16" i="7"/>
  <c r="AU16" i="7"/>
  <c r="FL16" i="7"/>
  <c r="AZ16" i="7"/>
  <c r="FP16" i="7"/>
  <c r="BD16" i="7"/>
  <c r="FW16" i="7"/>
  <c r="BG16" i="7"/>
  <c r="GI16" i="7"/>
  <c r="CE16" i="7"/>
  <c r="GN16" i="7"/>
  <c r="DF16" i="7"/>
  <c r="HJ16" i="7"/>
  <c r="DH16" i="7"/>
  <c r="CN16" i="7"/>
  <c r="DL16" i="7"/>
  <c r="EN16" i="7"/>
  <c r="GR16" i="7"/>
  <c r="Z60" i="7"/>
  <c r="AL60" i="7"/>
  <c r="AX60" i="7"/>
  <c r="BJ60" i="7"/>
  <c r="BV60" i="7"/>
  <c r="CH60" i="7"/>
  <c r="CT60" i="7"/>
  <c r="DF60" i="7"/>
  <c r="DR60" i="7"/>
  <c r="ED60" i="7"/>
  <c r="EP60" i="7"/>
  <c r="FB60" i="7"/>
  <c r="FN60" i="7"/>
  <c r="FZ60" i="7"/>
  <c r="GL60" i="7"/>
  <c r="GX60" i="7"/>
  <c r="HJ60" i="7"/>
  <c r="AA60" i="7"/>
  <c r="AM60" i="7"/>
  <c r="AY60" i="7"/>
  <c r="BK60" i="7"/>
  <c r="BW60" i="7"/>
  <c r="CI60" i="7"/>
  <c r="CU60" i="7"/>
  <c r="DG60" i="7"/>
  <c r="DS60" i="7"/>
  <c r="EE60" i="7"/>
  <c r="EQ60" i="7"/>
  <c r="FC60" i="7"/>
  <c r="FO60" i="7"/>
  <c r="GA60" i="7"/>
  <c r="GM60" i="7"/>
  <c r="GY60" i="7"/>
  <c r="HK60" i="7"/>
  <c r="AE60" i="7"/>
  <c r="AQ60" i="7"/>
  <c r="BC60" i="7"/>
  <c r="BO60" i="7"/>
  <c r="CA60" i="7"/>
  <c r="CM60" i="7"/>
  <c r="CY60" i="7"/>
  <c r="DK60" i="7"/>
  <c r="DW60" i="7"/>
  <c r="EI60" i="7"/>
  <c r="EU60" i="7"/>
  <c r="FG60" i="7"/>
  <c r="FS60" i="7"/>
  <c r="GE60" i="7"/>
  <c r="GQ60" i="7"/>
  <c r="HC60" i="7"/>
  <c r="HO60" i="7"/>
  <c r="AG60" i="7"/>
  <c r="AS60" i="7"/>
  <c r="BE60" i="7"/>
  <c r="BQ60" i="7"/>
  <c r="CC60" i="7"/>
  <c r="CO60" i="7"/>
  <c r="DA60" i="7"/>
  <c r="DM60" i="7"/>
  <c r="DY60" i="7"/>
  <c r="EK60" i="7"/>
  <c r="EW60" i="7"/>
  <c r="FI60" i="7"/>
  <c r="FU60" i="7"/>
  <c r="GG60" i="7"/>
  <c r="GS60" i="7"/>
  <c r="HE60" i="7"/>
  <c r="AH60" i="7"/>
  <c r="AT60" i="7"/>
  <c r="BF60" i="7"/>
  <c r="BR60" i="7"/>
  <c r="CD60" i="7"/>
  <c r="CP60" i="7"/>
  <c r="DB60" i="7"/>
  <c r="DN60" i="7"/>
  <c r="DZ60" i="7"/>
  <c r="EL60" i="7"/>
  <c r="EX60" i="7"/>
  <c r="FJ60" i="7"/>
  <c r="FV60" i="7"/>
  <c r="GH60" i="7"/>
  <c r="GT60" i="7"/>
  <c r="HF60" i="7"/>
  <c r="AI60" i="7"/>
  <c r="AU60" i="7"/>
  <c r="BG60" i="7"/>
  <c r="BS60" i="7"/>
  <c r="CE60" i="7"/>
  <c r="CQ60" i="7"/>
  <c r="DC60" i="7"/>
  <c r="DO60" i="7"/>
  <c r="EA60" i="7"/>
  <c r="EM60" i="7"/>
  <c r="EY60" i="7"/>
  <c r="FK60" i="7"/>
  <c r="FW60" i="7"/>
  <c r="GI60" i="7"/>
  <c r="GU60" i="7"/>
  <c r="HG60" i="7"/>
  <c r="AJ60" i="7"/>
  <c r="AV60" i="7"/>
  <c r="BH60" i="7"/>
  <c r="BT60" i="7"/>
  <c r="CF60" i="7"/>
  <c r="CR60" i="7"/>
  <c r="DD60" i="7"/>
  <c r="DP60" i="7"/>
  <c r="EB60" i="7"/>
  <c r="EN60" i="7"/>
  <c r="EZ60" i="7"/>
  <c r="FL60" i="7"/>
  <c r="FX60" i="7"/>
  <c r="GJ60" i="7"/>
  <c r="GV60" i="7"/>
  <c r="HH60" i="7"/>
  <c r="AB60" i="7"/>
  <c r="BB60" i="7"/>
  <c r="CG60" i="7"/>
  <c r="DI60" i="7"/>
  <c r="EJ60" i="7"/>
  <c r="FP60" i="7"/>
  <c r="GP60" i="7"/>
  <c r="AC60" i="7"/>
  <c r="BD60" i="7"/>
  <c r="CJ60" i="7"/>
  <c r="DJ60" i="7"/>
  <c r="EO60" i="7"/>
  <c r="FQ60" i="7"/>
  <c r="GR60" i="7"/>
  <c r="AD60" i="7"/>
  <c r="BI60" i="7"/>
  <c r="CK60" i="7"/>
  <c r="DL60" i="7"/>
  <c r="ER60" i="7"/>
  <c r="FR60" i="7"/>
  <c r="GW60" i="7"/>
  <c r="AF60" i="7"/>
  <c r="BL60" i="7"/>
  <c r="CL60" i="7"/>
  <c r="DQ60" i="7"/>
  <c r="ES60" i="7"/>
  <c r="FT60" i="7"/>
  <c r="GZ60" i="7"/>
  <c r="AK60" i="7"/>
  <c r="BM60" i="7"/>
  <c r="CN60" i="7"/>
  <c r="DT60" i="7"/>
  <c r="ET60" i="7"/>
  <c r="FY60" i="7"/>
  <c r="HA60" i="7"/>
  <c r="AN60" i="7"/>
  <c r="BN60" i="7"/>
  <c r="CS60" i="7"/>
  <c r="DU60" i="7"/>
  <c r="EV60" i="7"/>
  <c r="GB60" i="7"/>
  <c r="HB60" i="7"/>
  <c r="AO60" i="7"/>
  <c r="BP60" i="7"/>
  <c r="CV60" i="7"/>
  <c r="DV60" i="7"/>
  <c r="FA60" i="7"/>
  <c r="GC60" i="7"/>
  <c r="HD60" i="7"/>
  <c r="AP60" i="7"/>
  <c r="BU60" i="7"/>
  <c r="CW60" i="7"/>
  <c r="DX60" i="7"/>
  <c r="FD60" i="7"/>
  <c r="GD60" i="7"/>
  <c r="HI60" i="7"/>
  <c r="AR60" i="7"/>
  <c r="BX60" i="7"/>
  <c r="CX60" i="7"/>
  <c r="EC60" i="7"/>
  <c r="FE60" i="7"/>
  <c r="GF60" i="7"/>
  <c r="HL60" i="7"/>
  <c r="AW60" i="7"/>
  <c r="BY60" i="7"/>
  <c r="CZ60" i="7"/>
  <c r="EF60" i="7"/>
  <c r="FF60" i="7"/>
  <c r="GK60" i="7"/>
  <c r="HM60" i="7"/>
  <c r="AZ60" i="7"/>
  <c r="BZ60" i="7"/>
  <c r="DE60" i="7"/>
  <c r="EG60" i="7"/>
  <c r="FH60" i="7"/>
  <c r="GN60" i="7"/>
  <c r="HN60" i="7"/>
  <c r="BA60" i="7"/>
  <c r="CB60" i="7"/>
  <c r="DH60" i="7"/>
  <c r="EH60" i="7"/>
  <c r="FM60" i="7"/>
  <c r="GO60" i="7"/>
  <c r="HP60" i="7"/>
  <c r="AH50" i="7"/>
  <c r="AT50" i="7"/>
  <c r="BF50" i="7"/>
  <c r="BR50" i="7"/>
  <c r="CD50" i="7"/>
  <c r="CP50" i="7"/>
  <c r="DB50" i="7"/>
  <c r="DN50" i="7"/>
  <c r="DZ50" i="7"/>
  <c r="EL50" i="7"/>
  <c r="EX50" i="7"/>
  <c r="FJ50" i="7"/>
  <c r="FV50" i="7"/>
  <c r="GH50" i="7"/>
  <c r="GT50" i="7"/>
  <c r="HF50" i="7"/>
  <c r="AI50" i="7"/>
  <c r="AU50" i="7"/>
  <c r="BG50" i="7"/>
  <c r="BS50" i="7"/>
  <c r="CE50" i="7"/>
  <c r="CQ50" i="7"/>
  <c r="DC50" i="7"/>
  <c r="DO50" i="7"/>
  <c r="EA50" i="7"/>
  <c r="EM50" i="7"/>
  <c r="EY50" i="7"/>
  <c r="FK50" i="7"/>
  <c r="FW50" i="7"/>
  <c r="GI50" i="7"/>
  <c r="GU50" i="7"/>
  <c r="HG50" i="7"/>
  <c r="AB50" i="7"/>
  <c r="AN50" i="7"/>
  <c r="AZ50" i="7"/>
  <c r="BL50" i="7"/>
  <c r="BX50" i="7"/>
  <c r="CJ50" i="7"/>
  <c r="CV50" i="7"/>
  <c r="DH50" i="7"/>
  <c r="DT50" i="7"/>
  <c r="EF50" i="7"/>
  <c r="ER50" i="7"/>
  <c r="FD50" i="7"/>
  <c r="FP50" i="7"/>
  <c r="GB50" i="7"/>
  <c r="GN50" i="7"/>
  <c r="GZ50" i="7"/>
  <c r="HL50" i="7"/>
  <c r="AC50" i="7"/>
  <c r="AO50" i="7"/>
  <c r="BA50" i="7"/>
  <c r="BM50" i="7"/>
  <c r="BY50" i="7"/>
  <c r="CK50" i="7"/>
  <c r="CW50" i="7"/>
  <c r="DI50" i="7"/>
  <c r="DU50" i="7"/>
  <c r="EG50" i="7"/>
  <c r="ES50" i="7"/>
  <c r="FE50" i="7"/>
  <c r="FQ50" i="7"/>
  <c r="GC50" i="7"/>
  <c r="GO50" i="7"/>
  <c r="HA50" i="7"/>
  <c r="HM50" i="7"/>
  <c r="AD50" i="7"/>
  <c r="AP50" i="7"/>
  <c r="BB50" i="7"/>
  <c r="BN50" i="7"/>
  <c r="BZ50" i="7"/>
  <c r="CL50" i="7"/>
  <c r="CX50" i="7"/>
  <c r="DJ50" i="7"/>
  <c r="DV50" i="7"/>
  <c r="EH50" i="7"/>
  <c r="ET50" i="7"/>
  <c r="FF50" i="7"/>
  <c r="FR50" i="7"/>
  <c r="GD50" i="7"/>
  <c r="GP50" i="7"/>
  <c r="HB50" i="7"/>
  <c r="HN50" i="7"/>
  <c r="AE50" i="7"/>
  <c r="AQ50" i="7"/>
  <c r="BC50" i="7"/>
  <c r="BO50" i="7"/>
  <c r="CA50" i="7"/>
  <c r="CM50" i="7"/>
  <c r="CY50" i="7"/>
  <c r="DK50" i="7"/>
  <c r="DW50" i="7"/>
  <c r="EI50" i="7"/>
  <c r="EU50" i="7"/>
  <c r="FG50" i="7"/>
  <c r="FS50" i="7"/>
  <c r="GE50" i="7"/>
  <c r="GQ50" i="7"/>
  <c r="HC50" i="7"/>
  <c r="HO50" i="7"/>
  <c r="AF50" i="7"/>
  <c r="AR50" i="7"/>
  <c r="BD50" i="7"/>
  <c r="BP50" i="7"/>
  <c r="CB50" i="7"/>
  <c r="CN50" i="7"/>
  <c r="CZ50" i="7"/>
  <c r="DL50" i="7"/>
  <c r="DX50" i="7"/>
  <c r="EJ50" i="7"/>
  <c r="EV50" i="7"/>
  <c r="FH50" i="7"/>
  <c r="FT50" i="7"/>
  <c r="GF50" i="7"/>
  <c r="GR50" i="7"/>
  <c r="HD50" i="7"/>
  <c r="HP50" i="7"/>
  <c r="AS50" i="7"/>
  <c r="BU50" i="7"/>
  <c r="CU50" i="7"/>
  <c r="EB50" i="7"/>
  <c r="FB50" i="7"/>
  <c r="GG50" i="7"/>
  <c r="HI50" i="7"/>
  <c r="AV50" i="7"/>
  <c r="BV50" i="7"/>
  <c r="DA50" i="7"/>
  <c r="EC50" i="7"/>
  <c r="FC50" i="7"/>
  <c r="GJ50" i="7"/>
  <c r="HJ50" i="7"/>
  <c r="AW50" i="7"/>
  <c r="BW50" i="7"/>
  <c r="DD50" i="7"/>
  <c r="ED50" i="7"/>
  <c r="FI50" i="7"/>
  <c r="GK50" i="7"/>
  <c r="HK50" i="7"/>
  <c r="AX50" i="7"/>
  <c r="CC50" i="7"/>
  <c r="DE50" i="7"/>
  <c r="EE50" i="7"/>
  <c r="FL50" i="7"/>
  <c r="GL50" i="7"/>
  <c r="AY50" i="7"/>
  <c r="CF50" i="7"/>
  <c r="DF50" i="7"/>
  <c r="EK50" i="7"/>
  <c r="FM50" i="7"/>
  <c r="GM50" i="7"/>
  <c r="Z50" i="7"/>
  <c r="BE50" i="7"/>
  <c r="CG50" i="7"/>
  <c r="DG50" i="7"/>
  <c r="EN50" i="7"/>
  <c r="FN50" i="7"/>
  <c r="GS50" i="7"/>
  <c r="AA50" i="7"/>
  <c r="BH50" i="7"/>
  <c r="CH50" i="7"/>
  <c r="DM50" i="7"/>
  <c r="EO50" i="7"/>
  <c r="FO50" i="7"/>
  <c r="GV50" i="7"/>
  <c r="AG50" i="7"/>
  <c r="BI50" i="7"/>
  <c r="CI50" i="7"/>
  <c r="DP50" i="7"/>
  <c r="EP50" i="7"/>
  <c r="FU50" i="7"/>
  <c r="GW50" i="7"/>
  <c r="AJ50" i="7"/>
  <c r="BJ50" i="7"/>
  <c r="CO50" i="7"/>
  <c r="DQ50" i="7"/>
  <c r="EQ50" i="7"/>
  <c r="FX50" i="7"/>
  <c r="GX50" i="7"/>
  <c r="AK50" i="7"/>
  <c r="BK50" i="7"/>
  <c r="CR50" i="7"/>
  <c r="DR50" i="7"/>
  <c r="EW50" i="7"/>
  <c r="FY50" i="7"/>
  <c r="GY50" i="7"/>
  <c r="AL50" i="7"/>
  <c r="BQ50" i="7"/>
  <c r="CS50" i="7"/>
  <c r="DS50" i="7"/>
  <c r="EZ50" i="7"/>
  <c r="FZ50" i="7"/>
  <c r="HE50" i="7"/>
  <c r="AM50" i="7"/>
  <c r="BT50" i="7"/>
  <c r="CT50" i="7"/>
  <c r="DY50" i="7"/>
  <c r="FA50" i="7"/>
  <c r="GA50" i="7"/>
  <c r="HH50" i="7"/>
  <c r="AD66" i="7"/>
  <c r="AP66" i="7"/>
  <c r="BB66" i="7"/>
  <c r="BN66" i="7"/>
  <c r="BZ66" i="7"/>
  <c r="CL66" i="7"/>
  <c r="CX66" i="7"/>
  <c r="DJ66" i="7"/>
  <c r="DV66" i="7"/>
  <c r="EH66" i="7"/>
  <c r="ET66" i="7"/>
  <c r="FF66" i="7"/>
  <c r="FR66" i="7"/>
  <c r="GD66" i="7"/>
  <c r="GP66" i="7"/>
  <c r="HB66" i="7"/>
  <c r="HN66" i="7"/>
  <c r="AE66" i="7"/>
  <c r="AQ66" i="7"/>
  <c r="BC66" i="7"/>
  <c r="BO66" i="7"/>
  <c r="CA66" i="7"/>
  <c r="CM66" i="7"/>
  <c r="CY66" i="7"/>
  <c r="DK66" i="7"/>
  <c r="DW66" i="7"/>
  <c r="EI66" i="7"/>
  <c r="EU66" i="7"/>
  <c r="AF66" i="7"/>
  <c r="AR66" i="7"/>
  <c r="BD66" i="7"/>
  <c r="BP66" i="7"/>
  <c r="CB66" i="7"/>
  <c r="CN66" i="7"/>
  <c r="CZ66" i="7"/>
  <c r="DL66" i="7"/>
  <c r="DX66" i="7"/>
  <c r="EJ66" i="7"/>
  <c r="EV66" i="7"/>
  <c r="FH66" i="7"/>
  <c r="FT66" i="7"/>
  <c r="GF66" i="7"/>
  <c r="GR66" i="7"/>
  <c r="HD66" i="7"/>
  <c r="HP66" i="7"/>
  <c r="AH66" i="7"/>
  <c r="AT66" i="7"/>
  <c r="BF66" i="7"/>
  <c r="BR66" i="7"/>
  <c r="CD66" i="7"/>
  <c r="CP66" i="7"/>
  <c r="DB66" i="7"/>
  <c r="DN66" i="7"/>
  <c r="DZ66" i="7"/>
  <c r="EL66" i="7"/>
  <c r="EX66" i="7"/>
  <c r="FJ66" i="7"/>
  <c r="FV66" i="7"/>
  <c r="GH66" i="7"/>
  <c r="GT66" i="7"/>
  <c r="HF66" i="7"/>
  <c r="AJ66" i="7"/>
  <c r="AV66" i="7"/>
  <c r="BH66" i="7"/>
  <c r="BT66" i="7"/>
  <c r="CF66" i="7"/>
  <c r="CR66" i="7"/>
  <c r="DD66" i="7"/>
  <c r="DP66" i="7"/>
  <c r="EB66" i="7"/>
  <c r="EN66" i="7"/>
  <c r="EZ66" i="7"/>
  <c r="FL66" i="7"/>
  <c r="FX66" i="7"/>
  <c r="GJ66" i="7"/>
  <c r="GV66" i="7"/>
  <c r="HH66" i="7"/>
  <c r="AK66" i="7"/>
  <c r="AW66" i="7"/>
  <c r="BI66" i="7"/>
  <c r="BU66" i="7"/>
  <c r="CG66" i="7"/>
  <c r="CS66" i="7"/>
  <c r="DE66" i="7"/>
  <c r="DQ66" i="7"/>
  <c r="EC66" i="7"/>
  <c r="EO66" i="7"/>
  <c r="FA66" i="7"/>
  <c r="FM66" i="7"/>
  <c r="FY66" i="7"/>
  <c r="GK66" i="7"/>
  <c r="GW66" i="7"/>
  <c r="HI66" i="7"/>
  <c r="Z66" i="7"/>
  <c r="AL66" i="7"/>
  <c r="AX66" i="7"/>
  <c r="BJ66" i="7"/>
  <c r="BV66" i="7"/>
  <c r="CH66" i="7"/>
  <c r="CT66" i="7"/>
  <c r="DF66" i="7"/>
  <c r="DR66" i="7"/>
  <c r="ED66" i="7"/>
  <c r="EP66" i="7"/>
  <c r="AA66" i="7"/>
  <c r="AM66" i="7"/>
  <c r="AY66" i="7"/>
  <c r="BK66" i="7"/>
  <c r="BW66" i="7"/>
  <c r="CI66" i="7"/>
  <c r="CU66" i="7"/>
  <c r="DG66" i="7"/>
  <c r="DS66" i="7"/>
  <c r="EE66" i="7"/>
  <c r="EQ66" i="7"/>
  <c r="FC66" i="7"/>
  <c r="FO66" i="7"/>
  <c r="GA66" i="7"/>
  <c r="GM66" i="7"/>
  <c r="GY66" i="7"/>
  <c r="HK66" i="7"/>
  <c r="AB66" i="7"/>
  <c r="AN66" i="7"/>
  <c r="AZ66" i="7"/>
  <c r="BL66" i="7"/>
  <c r="BX66" i="7"/>
  <c r="CJ66" i="7"/>
  <c r="CV66" i="7"/>
  <c r="DH66" i="7"/>
  <c r="DT66" i="7"/>
  <c r="EF66" i="7"/>
  <c r="ER66" i="7"/>
  <c r="FD66" i="7"/>
  <c r="FP66" i="7"/>
  <c r="GB66" i="7"/>
  <c r="GN66" i="7"/>
  <c r="GZ66" i="7"/>
  <c r="HL66" i="7"/>
  <c r="BG66" i="7"/>
  <c r="DC66" i="7"/>
  <c r="EY66" i="7"/>
  <c r="GC66" i="7"/>
  <c r="HE66" i="7"/>
  <c r="BM66" i="7"/>
  <c r="DI66" i="7"/>
  <c r="FB66" i="7"/>
  <c r="GE66" i="7"/>
  <c r="HG66" i="7"/>
  <c r="BQ66" i="7"/>
  <c r="DM66" i="7"/>
  <c r="FE66" i="7"/>
  <c r="GG66" i="7"/>
  <c r="HJ66" i="7"/>
  <c r="BS66" i="7"/>
  <c r="DO66" i="7"/>
  <c r="FG66" i="7"/>
  <c r="GI66" i="7"/>
  <c r="HM66" i="7"/>
  <c r="AC66" i="7"/>
  <c r="BY66" i="7"/>
  <c r="DU66" i="7"/>
  <c r="FI66" i="7"/>
  <c r="GL66" i="7"/>
  <c r="HO66" i="7"/>
  <c r="AG66" i="7"/>
  <c r="CC66" i="7"/>
  <c r="DY66" i="7"/>
  <c r="FK66" i="7"/>
  <c r="GO66" i="7"/>
  <c r="AI66" i="7"/>
  <c r="CE66" i="7"/>
  <c r="EA66" i="7"/>
  <c r="FN66" i="7"/>
  <c r="GQ66" i="7"/>
  <c r="AO66" i="7"/>
  <c r="CK66" i="7"/>
  <c r="EG66" i="7"/>
  <c r="FQ66" i="7"/>
  <c r="GS66" i="7"/>
  <c r="AS66" i="7"/>
  <c r="CO66" i="7"/>
  <c r="EK66" i="7"/>
  <c r="FS66" i="7"/>
  <c r="GU66" i="7"/>
  <c r="AU66" i="7"/>
  <c r="CQ66" i="7"/>
  <c r="EM66" i="7"/>
  <c r="FU66" i="7"/>
  <c r="GX66" i="7"/>
  <c r="BA66" i="7"/>
  <c r="CW66" i="7"/>
  <c r="ES66" i="7"/>
  <c r="FW66" i="7"/>
  <c r="HA66" i="7"/>
  <c r="EW66" i="7"/>
  <c r="FZ66" i="7"/>
  <c r="HC66" i="7"/>
  <c r="BE66" i="7"/>
  <c r="DA66" i="7"/>
  <c r="AE86" i="7"/>
  <c r="AQ86" i="7"/>
  <c r="BC86" i="7"/>
  <c r="AF86" i="7"/>
  <c r="AR86" i="7"/>
  <c r="BD86" i="7"/>
  <c r="AG86" i="7"/>
  <c r="AS86" i="7"/>
  <c r="BE86" i="7"/>
  <c r="AI86" i="7"/>
  <c r="AU86" i="7"/>
  <c r="BG86" i="7"/>
  <c r="AC86" i="7"/>
  <c r="AW86" i="7"/>
  <c r="BM86" i="7"/>
  <c r="BY86" i="7"/>
  <c r="CK86" i="7"/>
  <c r="CW86" i="7"/>
  <c r="DI86" i="7"/>
  <c r="DU86" i="7"/>
  <c r="EG86" i="7"/>
  <c r="ES86" i="7"/>
  <c r="FE86" i="7"/>
  <c r="FQ86" i="7"/>
  <c r="GC86" i="7"/>
  <c r="GO86" i="7"/>
  <c r="HA86" i="7"/>
  <c r="HM86" i="7"/>
  <c r="AD86" i="7"/>
  <c r="AX86" i="7"/>
  <c r="BN86" i="7"/>
  <c r="BZ86" i="7"/>
  <c r="CL86" i="7"/>
  <c r="CX86" i="7"/>
  <c r="DJ86" i="7"/>
  <c r="DV86" i="7"/>
  <c r="EH86" i="7"/>
  <c r="ET86" i="7"/>
  <c r="FF86" i="7"/>
  <c r="FR86" i="7"/>
  <c r="GD86" i="7"/>
  <c r="GP86" i="7"/>
  <c r="HB86" i="7"/>
  <c r="HN86" i="7"/>
  <c r="AH86" i="7"/>
  <c r="AY86" i="7"/>
  <c r="BO86" i="7"/>
  <c r="CA86" i="7"/>
  <c r="CM86" i="7"/>
  <c r="CY86" i="7"/>
  <c r="DK86" i="7"/>
  <c r="DW86" i="7"/>
  <c r="EI86" i="7"/>
  <c r="EU86" i="7"/>
  <c r="FG86" i="7"/>
  <c r="FS86" i="7"/>
  <c r="GE86" i="7"/>
  <c r="GQ86" i="7"/>
  <c r="HC86" i="7"/>
  <c r="HO86" i="7"/>
  <c r="AJ86" i="7"/>
  <c r="AZ86" i="7"/>
  <c r="BP86" i="7"/>
  <c r="CB86" i="7"/>
  <c r="CN86" i="7"/>
  <c r="CZ86" i="7"/>
  <c r="DL86" i="7"/>
  <c r="DX86" i="7"/>
  <c r="EJ86" i="7"/>
  <c r="EV86" i="7"/>
  <c r="FH86" i="7"/>
  <c r="FT86" i="7"/>
  <c r="GF86" i="7"/>
  <c r="GR86" i="7"/>
  <c r="HD86" i="7"/>
  <c r="HP86" i="7"/>
  <c r="AK86" i="7"/>
  <c r="BA86" i="7"/>
  <c r="BQ86" i="7"/>
  <c r="CC86" i="7"/>
  <c r="CO86" i="7"/>
  <c r="DA86" i="7"/>
  <c r="DM86" i="7"/>
  <c r="DY86" i="7"/>
  <c r="EK86" i="7"/>
  <c r="EW86" i="7"/>
  <c r="FI86" i="7"/>
  <c r="FU86" i="7"/>
  <c r="GG86" i="7"/>
  <c r="GS86" i="7"/>
  <c r="HE86" i="7"/>
  <c r="AL86" i="7"/>
  <c r="BB86" i="7"/>
  <c r="BR86" i="7"/>
  <c r="CD86" i="7"/>
  <c r="CP86" i="7"/>
  <c r="DB86" i="7"/>
  <c r="DN86" i="7"/>
  <c r="DZ86" i="7"/>
  <c r="EL86" i="7"/>
  <c r="EX86" i="7"/>
  <c r="FJ86" i="7"/>
  <c r="FV86" i="7"/>
  <c r="GH86" i="7"/>
  <c r="GT86" i="7"/>
  <c r="HF86" i="7"/>
  <c r="AM86" i="7"/>
  <c r="BF86" i="7"/>
  <c r="BS86" i="7"/>
  <c r="CE86" i="7"/>
  <c r="CQ86" i="7"/>
  <c r="DC86" i="7"/>
  <c r="DO86" i="7"/>
  <c r="EA86" i="7"/>
  <c r="EM86" i="7"/>
  <c r="EY86" i="7"/>
  <c r="FK86" i="7"/>
  <c r="FW86" i="7"/>
  <c r="GI86" i="7"/>
  <c r="GU86" i="7"/>
  <c r="HG86" i="7"/>
  <c r="AN86" i="7"/>
  <c r="BH86" i="7"/>
  <c r="BT86" i="7"/>
  <c r="CF86" i="7"/>
  <c r="CR86" i="7"/>
  <c r="DD86" i="7"/>
  <c r="DP86" i="7"/>
  <c r="EB86" i="7"/>
  <c r="EN86" i="7"/>
  <c r="EZ86" i="7"/>
  <c r="FL86" i="7"/>
  <c r="FX86" i="7"/>
  <c r="GJ86" i="7"/>
  <c r="GV86" i="7"/>
  <c r="HH86" i="7"/>
  <c r="AO86" i="7"/>
  <c r="BI86" i="7"/>
  <c r="BU86" i="7"/>
  <c r="CG86" i="7"/>
  <c r="CS86" i="7"/>
  <c r="DE86" i="7"/>
  <c r="DQ86" i="7"/>
  <c r="EC86" i="7"/>
  <c r="EO86" i="7"/>
  <c r="FA86" i="7"/>
  <c r="FM86" i="7"/>
  <c r="FY86" i="7"/>
  <c r="GK86" i="7"/>
  <c r="GW86" i="7"/>
  <c r="HI86" i="7"/>
  <c r="Z86" i="7"/>
  <c r="AP86" i="7"/>
  <c r="BJ86" i="7"/>
  <c r="BV86" i="7"/>
  <c r="CH86" i="7"/>
  <c r="CT86" i="7"/>
  <c r="DF86" i="7"/>
  <c r="DR86" i="7"/>
  <c r="ED86" i="7"/>
  <c r="EP86" i="7"/>
  <c r="FB86" i="7"/>
  <c r="FN86" i="7"/>
  <c r="FZ86" i="7"/>
  <c r="GL86" i="7"/>
  <c r="GX86" i="7"/>
  <c r="HJ86" i="7"/>
  <c r="AA86" i="7"/>
  <c r="AT86" i="7"/>
  <c r="BK86" i="7"/>
  <c r="BW86" i="7"/>
  <c r="CI86" i="7"/>
  <c r="CU86" i="7"/>
  <c r="DG86" i="7"/>
  <c r="DS86" i="7"/>
  <c r="EE86" i="7"/>
  <c r="EQ86" i="7"/>
  <c r="FC86" i="7"/>
  <c r="FO86" i="7"/>
  <c r="GA86" i="7"/>
  <c r="GM86" i="7"/>
  <c r="GY86" i="7"/>
  <c r="HK86" i="7"/>
  <c r="DT86" i="7"/>
  <c r="EF86" i="7"/>
  <c r="ER86" i="7"/>
  <c r="FD86" i="7"/>
  <c r="FP86" i="7"/>
  <c r="AB86" i="7"/>
  <c r="GB86" i="7"/>
  <c r="AV86" i="7"/>
  <c r="GN86" i="7"/>
  <c r="BL86" i="7"/>
  <c r="GZ86" i="7"/>
  <c r="BX86" i="7"/>
  <c r="HL86" i="7"/>
  <c r="CJ86" i="7"/>
  <c r="CV86" i="7"/>
  <c r="DH86" i="7"/>
  <c r="Y29" i="7"/>
  <c r="AG102" i="7"/>
  <c r="AS102" i="7"/>
  <c r="AH102" i="7"/>
  <c r="AT102" i="7"/>
  <c r="BF102" i="7"/>
  <c r="BR102" i="7"/>
  <c r="CD102" i="7"/>
  <c r="CP102" i="7"/>
  <c r="DB102" i="7"/>
  <c r="AJ102" i="7"/>
  <c r="AV102" i="7"/>
  <c r="BH102" i="7"/>
  <c r="BT102" i="7"/>
  <c r="CF102" i="7"/>
  <c r="CR102" i="7"/>
  <c r="DD102" i="7"/>
  <c r="DP102" i="7"/>
  <c r="EB102" i="7"/>
  <c r="EN102" i="7"/>
  <c r="EZ102" i="7"/>
  <c r="FL102" i="7"/>
  <c r="FX102" i="7"/>
  <c r="GJ102" i="7"/>
  <c r="GV102" i="7"/>
  <c r="HH102" i="7"/>
  <c r="AK102" i="7"/>
  <c r="AW102" i="7"/>
  <c r="BI102" i="7"/>
  <c r="BU102" i="7"/>
  <c r="CG102" i="7"/>
  <c r="CS102" i="7"/>
  <c r="DE102" i="7"/>
  <c r="DQ102" i="7"/>
  <c r="EC102" i="7"/>
  <c r="EO102" i="7"/>
  <c r="FA102" i="7"/>
  <c r="FM102" i="7"/>
  <c r="FY102" i="7"/>
  <c r="GK102" i="7"/>
  <c r="GW102" i="7"/>
  <c r="HI102" i="7"/>
  <c r="Z102" i="7"/>
  <c r="AA102" i="7"/>
  <c r="AM102" i="7"/>
  <c r="AY102" i="7"/>
  <c r="BK102" i="7"/>
  <c r="BW102" i="7"/>
  <c r="CI102" i="7"/>
  <c r="AB102" i="7"/>
  <c r="AN102" i="7"/>
  <c r="AZ102" i="7"/>
  <c r="BL102" i="7"/>
  <c r="BX102" i="7"/>
  <c r="CJ102" i="7"/>
  <c r="CV102" i="7"/>
  <c r="AL102" i="7"/>
  <c r="BG102" i="7"/>
  <c r="CB102" i="7"/>
  <c r="CW102" i="7"/>
  <c r="DL102" i="7"/>
  <c r="DZ102" i="7"/>
  <c r="EP102" i="7"/>
  <c r="FD102" i="7"/>
  <c r="FR102" i="7"/>
  <c r="GF102" i="7"/>
  <c r="GT102" i="7"/>
  <c r="HJ102" i="7"/>
  <c r="AO102" i="7"/>
  <c r="BJ102" i="7"/>
  <c r="CC102" i="7"/>
  <c r="CX102" i="7"/>
  <c r="DM102" i="7"/>
  <c r="EA102" i="7"/>
  <c r="EQ102" i="7"/>
  <c r="FE102" i="7"/>
  <c r="FS102" i="7"/>
  <c r="GG102" i="7"/>
  <c r="GU102" i="7"/>
  <c r="HK102" i="7"/>
  <c r="CU102" i="7"/>
  <c r="AP102" i="7"/>
  <c r="BM102" i="7"/>
  <c r="CE102" i="7"/>
  <c r="CY102" i="7"/>
  <c r="DN102" i="7"/>
  <c r="ED102" i="7"/>
  <c r="ER102" i="7"/>
  <c r="FF102" i="7"/>
  <c r="FT102" i="7"/>
  <c r="GH102" i="7"/>
  <c r="GX102" i="7"/>
  <c r="HL102" i="7"/>
  <c r="CA102" i="7"/>
  <c r="AQ102" i="7"/>
  <c r="BN102" i="7"/>
  <c r="CH102" i="7"/>
  <c r="CZ102" i="7"/>
  <c r="DO102" i="7"/>
  <c r="EE102" i="7"/>
  <c r="ES102" i="7"/>
  <c r="FG102" i="7"/>
  <c r="FU102" i="7"/>
  <c r="GI102" i="7"/>
  <c r="GY102" i="7"/>
  <c r="HM102" i="7"/>
  <c r="AR102" i="7"/>
  <c r="BO102" i="7"/>
  <c r="CK102" i="7"/>
  <c r="DA102" i="7"/>
  <c r="DR102" i="7"/>
  <c r="EF102" i="7"/>
  <c r="ET102" i="7"/>
  <c r="FH102" i="7"/>
  <c r="FV102" i="7"/>
  <c r="GL102" i="7"/>
  <c r="GZ102" i="7"/>
  <c r="HN102" i="7"/>
  <c r="AU102" i="7"/>
  <c r="BP102" i="7"/>
  <c r="CL102" i="7"/>
  <c r="DC102" i="7"/>
  <c r="DS102" i="7"/>
  <c r="EG102" i="7"/>
  <c r="EU102" i="7"/>
  <c r="FI102" i="7"/>
  <c r="FW102" i="7"/>
  <c r="GM102" i="7"/>
  <c r="HA102" i="7"/>
  <c r="HO102" i="7"/>
  <c r="AX102" i="7"/>
  <c r="BQ102" i="7"/>
  <c r="CM102" i="7"/>
  <c r="DF102" i="7"/>
  <c r="DT102" i="7"/>
  <c r="EH102" i="7"/>
  <c r="EV102" i="7"/>
  <c r="FJ102" i="7"/>
  <c r="FZ102" i="7"/>
  <c r="GN102" i="7"/>
  <c r="HB102" i="7"/>
  <c r="HP102" i="7"/>
  <c r="AI102" i="7"/>
  <c r="EM102" i="7"/>
  <c r="GS102" i="7"/>
  <c r="AC102" i="7"/>
  <c r="BA102" i="7"/>
  <c r="BS102" i="7"/>
  <c r="CN102" i="7"/>
  <c r="DG102" i="7"/>
  <c r="DU102" i="7"/>
  <c r="EI102" i="7"/>
  <c r="EW102" i="7"/>
  <c r="FK102" i="7"/>
  <c r="GA102" i="7"/>
  <c r="GO102" i="7"/>
  <c r="HC102" i="7"/>
  <c r="BE102" i="7"/>
  <c r="FC102" i="7"/>
  <c r="HG102" i="7"/>
  <c r="AD102" i="7"/>
  <c r="BB102" i="7"/>
  <c r="BV102" i="7"/>
  <c r="CO102" i="7"/>
  <c r="DH102" i="7"/>
  <c r="DV102" i="7"/>
  <c r="EJ102" i="7"/>
  <c r="EX102" i="7"/>
  <c r="FN102" i="7"/>
  <c r="GB102" i="7"/>
  <c r="GP102" i="7"/>
  <c r="HD102" i="7"/>
  <c r="DK102" i="7"/>
  <c r="GE102" i="7"/>
  <c r="AE102" i="7"/>
  <c r="BC102" i="7"/>
  <c r="BY102" i="7"/>
  <c r="CQ102" i="7"/>
  <c r="DI102" i="7"/>
  <c r="DW102" i="7"/>
  <c r="EK102" i="7"/>
  <c r="EY102" i="7"/>
  <c r="FO102" i="7"/>
  <c r="GC102" i="7"/>
  <c r="GQ102" i="7"/>
  <c r="HE102" i="7"/>
  <c r="DY102" i="7"/>
  <c r="AF102" i="7"/>
  <c r="BD102" i="7"/>
  <c r="BZ102" i="7"/>
  <c r="CT102" i="7"/>
  <c r="DJ102" i="7"/>
  <c r="DX102" i="7"/>
  <c r="EL102" i="7"/>
  <c r="FB102" i="7"/>
  <c r="FP102" i="7"/>
  <c r="GD102" i="7"/>
  <c r="GR102" i="7"/>
  <c r="HF102" i="7"/>
  <c r="FQ102" i="7"/>
  <c r="AJ33" i="7"/>
  <c r="AV33" i="7"/>
  <c r="BH33" i="7"/>
  <c r="BT33" i="7"/>
  <c r="CF33" i="7"/>
  <c r="CR33" i="7"/>
  <c r="DD33" i="7"/>
  <c r="DP33" i="7"/>
  <c r="EB33" i="7"/>
  <c r="EN33" i="7"/>
  <c r="EZ33" i="7"/>
  <c r="FL33" i="7"/>
  <c r="FX33" i="7"/>
  <c r="GJ33" i="7"/>
  <c r="GV33" i="7"/>
  <c r="HH33" i="7"/>
  <c r="AK33" i="7"/>
  <c r="AW33" i="7"/>
  <c r="BI33" i="7"/>
  <c r="BU33" i="7"/>
  <c r="CG33" i="7"/>
  <c r="CS33" i="7"/>
  <c r="DE33" i="7"/>
  <c r="DQ33" i="7"/>
  <c r="EC33" i="7"/>
  <c r="EO33" i="7"/>
  <c r="FA33" i="7"/>
  <c r="FM33" i="7"/>
  <c r="FY33" i="7"/>
  <c r="GK33" i="7"/>
  <c r="GW33" i="7"/>
  <c r="HI33" i="7"/>
  <c r="AC33" i="7"/>
  <c r="AO33" i="7"/>
  <c r="BA33" i="7"/>
  <c r="BM33" i="7"/>
  <c r="BY33" i="7"/>
  <c r="CK33" i="7"/>
  <c r="CW33" i="7"/>
  <c r="DI33" i="7"/>
  <c r="DU33" i="7"/>
  <c r="EG33" i="7"/>
  <c r="ES33" i="7"/>
  <c r="FE33" i="7"/>
  <c r="FQ33" i="7"/>
  <c r="GC33" i="7"/>
  <c r="GO33" i="7"/>
  <c r="HA33" i="7"/>
  <c r="HM33" i="7"/>
  <c r="AD33" i="7"/>
  <c r="AP33" i="7"/>
  <c r="BB33" i="7"/>
  <c r="BN33" i="7"/>
  <c r="BZ33" i="7"/>
  <c r="CL33" i="7"/>
  <c r="CX33" i="7"/>
  <c r="DJ33" i="7"/>
  <c r="DV33" i="7"/>
  <c r="EH33" i="7"/>
  <c r="ET33" i="7"/>
  <c r="FF33" i="7"/>
  <c r="FR33" i="7"/>
  <c r="GD33" i="7"/>
  <c r="GP33" i="7"/>
  <c r="HB33" i="7"/>
  <c r="HN33" i="7"/>
  <c r="AE33" i="7"/>
  <c r="AQ33" i="7"/>
  <c r="BC33" i="7"/>
  <c r="BO33" i="7"/>
  <c r="CA33" i="7"/>
  <c r="CM33" i="7"/>
  <c r="CY33" i="7"/>
  <c r="DK33" i="7"/>
  <c r="DW33" i="7"/>
  <c r="EI33" i="7"/>
  <c r="EU33" i="7"/>
  <c r="FG33" i="7"/>
  <c r="FS33" i="7"/>
  <c r="GE33" i="7"/>
  <c r="GQ33" i="7"/>
  <c r="HC33" i="7"/>
  <c r="HO33" i="7"/>
  <c r="AG33" i="7"/>
  <c r="AS33" i="7"/>
  <c r="BE33" i="7"/>
  <c r="BQ33" i="7"/>
  <c r="CC33" i="7"/>
  <c r="CO33" i="7"/>
  <c r="DA33" i="7"/>
  <c r="DM33" i="7"/>
  <c r="DY33" i="7"/>
  <c r="EK33" i="7"/>
  <c r="EW33" i="7"/>
  <c r="FI33" i="7"/>
  <c r="FU33" i="7"/>
  <c r="GG33" i="7"/>
  <c r="GS33" i="7"/>
  <c r="HE33" i="7"/>
  <c r="AH33" i="7"/>
  <c r="AT33" i="7"/>
  <c r="BF33" i="7"/>
  <c r="BR33" i="7"/>
  <c r="CD33" i="7"/>
  <c r="CP33" i="7"/>
  <c r="DB33" i="7"/>
  <c r="DN33" i="7"/>
  <c r="DZ33" i="7"/>
  <c r="EL33" i="7"/>
  <c r="EX33" i="7"/>
  <c r="FJ33" i="7"/>
  <c r="FV33" i="7"/>
  <c r="GH33" i="7"/>
  <c r="GT33" i="7"/>
  <c r="HF33" i="7"/>
  <c r="AN33" i="7"/>
  <c r="BS33" i="7"/>
  <c r="CU33" i="7"/>
  <c r="DX33" i="7"/>
  <c r="FB33" i="7"/>
  <c r="GB33" i="7"/>
  <c r="HG33" i="7"/>
  <c r="AX33" i="7"/>
  <c r="BX33" i="7"/>
  <c r="DC33" i="7"/>
  <c r="EE33" i="7"/>
  <c r="FH33" i="7"/>
  <c r="GL33" i="7"/>
  <c r="HL33" i="7"/>
  <c r="Z33" i="7"/>
  <c r="AZ33" i="7"/>
  <c r="CE33" i="7"/>
  <c r="DG33" i="7"/>
  <c r="EJ33" i="7"/>
  <c r="FN33" i="7"/>
  <c r="GN33" i="7"/>
  <c r="AA33" i="7"/>
  <c r="BD33" i="7"/>
  <c r="CH33" i="7"/>
  <c r="DH33" i="7"/>
  <c r="EM33" i="7"/>
  <c r="FO33" i="7"/>
  <c r="GR33" i="7"/>
  <c r="AB33" i="7"/>
  <c r="BG33" i="7"/>
  <c r="CI33" i="7"/>
  <c r="DL33" i="7"/>
  <c r="EP33" i="7"/>
  <c r="FP33" i="7"/>
  <c r="GU33" i="7"/>
  <c r="AI33" i="7"/>
  <c r="CB33" i="7"/>
  <c r="EA33" i="7"/>
  <c r="FZ33" i="7"/>
  <c r="AL33" i="7"/>
  <c r="CJ33" i="7"/>
  <c r="ED33" i="7"/>
  <c r="GA33" i="7"/>
  <c r="AY33" i="7"/>
  <c r="CV33" i="7"/>
  <c r="EV33" i="7"/>
  <c r="GX33" i="7"/>
  <c r="BJ33" i="7"/>
  <c r="CZ33" i="7"/>
  <c r="EY33" i="7"/>
  <c r="GY33" i="7"/>
  <c r="BK33" i="7"/>
  <c r="DF33" i="7"/>
  <c r="FC33" i="7"/>
  <c r="GZ33" i="7"/>
  <c r="BL33" i="7"/>
  <c r="DO33" i="7"/>
  <c r="FD33" i="7"/>
  <c r="HD33" i="7"/>
  <c r="BV33" i="7"/>
  <c r="DS33" i="7"/>
  <c r="FT33" i="7"/>
  <c r="HK33" i="7"/>
  <c r="BP33" i="7"/>
  <c r="GF33" i="7"/>
  <c r="BW33" i="7"/>
  <c r="GI33" i="7"/>
  <c r="CN33" i="7"/>
  <c r="GM33" i="7"/>
  <c r="CQ33" i="7"/>
  <c r="HJ33" i="7"/>
  <c r="CT33" i="7"/>
  <c r="HP33" i="7"/>
  <c r="DR33" i="7"/>
  <c r="DT33" i="7"/>
  <c r="EF33" i="7"/>
  <c r="AF33" i="7"/>
  <c r="EQ33" i="7"/>
  <c r="AM33" i="7"/>
  <c r="ER33" i="7"/>
  <c r="AR33" i="7"/>
  <c r="FK33" i="7"/>
  <c r="AU33" i="7"/>
  <c r="FW33" i="7"/>
  <c r="Y33" i="7"/>
  <c r="AF97" i="7"/>
  <c r="AR97" i="7"/>
  <c r="BD97" i="7"/>
  <c r="BP97" i="7"/>
  <c r="CB97" i="7"/>
  <c r="CN97" i="7"/>
  <c r="CZ97" i="7"/>
  <c r="DL97" i="7"/>
  <c r="DX97" i="7"/>
  <c r="EJ97" i="7"/>
  <c r="EV97" i="7"/>
  <c r="FH97" i="7"/>
  <c r="FT97" i="7"/>
  <c r="GF97" i="7"/>
  <c r="GR97" i="7"/>
  <c r="HD97" i="7"/>
  <c r="HP97" i="7"/>
  <c r="AG97" i="7"/>
  <c r="AS97" i="7"/>
  <c r="BE97" i="7"/>
  <c r="BQ97" i="7"/>
  <c r="CC97" i="7"/>
  <c r="CO97" i="7"/>
  <c r="DA97" i="7"/>
  <c r="DM97" i="7"/>
  <c r="DY97" i="7"/>
  <c r="EK97" i="7"/>
  <c r="EW97" i="7"/>
  <c r="FI97" i="7"/>
  <c r="FU97" i="7"/>
  <c r="GG97" i="7"/>
  <c r="GS97" i="7"/>
  <c r="HE97" i="7"/>
  <c r="AH97" i="7"/>
  <c r="AT97" i="7"/>
  <c r="BF97" i="7"/>
  <c r="BR97" i="7"/>
  <c r="CD97" i="7"/>
  <c r="CP97" i="7"/>
  <c r="DB97" i="7"/>
  <c r="DN97" i="7"/>
  <c r="DZ97" i="7"/>
  <c r="EL97" i="7"/>
  <c r="EX97" i="7"/>
  <c r="FJ97" i="7"/>
  <c r="FV97" i="7"/>
  <c r="GH97" i="7"/>
  <c r="GT97" i="7"/>
  <c r="HF97" i="7"/>
  <c r="AI97" i="7"/>
  <c r="AU97" i="7"/>
  <c r="BG97" i="7"/>
  <c r="BS97" i="7"/>
  <c r="CE97" i="7"/>
  <c r="CQ97" i="7"/>
  <c r="DC97" i="7"/>
  <c r="DO97" i="7"/>
  <c r="EA97" i="7"/>
  <c r="EM97" i="7"/>
  <c r="EY97" i="7"/>
  <c r="FK97" i="7"/>
  <c r="FW97" i="7"/>
  <c r="GI97" i="7"/>
  <c r="GU97" i="7"/>
  <c r="HG97" i="7"/>
  <c r="AJ97" i="7"/>
  <c r="AV97" i="7"/>
  <c r="BH97" i="7"/>
  <c r="BT97" i="7"/>
  <c r="CF97" i="7"/>
  <c r="CR97" i="7"/>
  <c r="DD97" i="7"/>
  <c r="DP97" i="7"/>
  <c r="EB97" i="7"/>
  <c r="EN97" i="7"/>
  <c r="EZ97" i="7"/>
  <c r="FL97" i="7"/>
  <c r="FX97" i="7"/>
  <c r="GJ97" i="7"/>
  <c r="GV97" i="7"/>
  <c r="HH97" i="7"/>
  <c r="AK97" i="7"/>
  <c r="AW97" i="7"/>
  <c r="BI97" i="7"/>
  <c r="BU97" i="7"/>
  <c r="CG97" i="7"/>
  <c r="CS97" i="7"/>
  <c r="DE97" i="7"/>
  <c r="DQ97" i="7"/>
  <c r="EC97" i="7"/>
  <c r="EO97" i="7"/>
  <c r="FA97" i="7"/>
  <c r="FM97" i="7"/>
  <c r="FY97" i="7"/>
  <c r="GK97" i="7"/>
  <c r="GW97" i="7"/>
  <c r="HI97" i="7"/>
  <c r="Z97" i="7"/>
  <c r="AL97" i="7"/>
  <c r="AX97" i="7"/>
  <c r="BJ97" i="7"/>
  <c r="BV97" i="7"/>
  <c r="CH97" i="7"/>
  <c r="CT97" i="7"/>
  <c r="DF97" i="7"/>
  <c r="DR97" i="7"/>
  <c r="ED97" i="7"/>
  <c r="EP97" i="7"/>
  <c r="FB97" i="7"/>
  <c r="FN97" i="7"/>
  <c r="FZ97" i="7"/>
  <c r="GL97" i="7"/>
  <c r="GX97" i="7"/>
  <c r="HJ97" i="7"/>
  <c r="AA97" i="7"/>
  <c r="AM97" i="7"/>
  <c r="AY97" i="7"/>
  <c r="BK97" i="7"/>
  <c r="BW97" i="7"/>
  <c r="CI97" i="7"/>
  <c r="CU97" i="7"/>
  <c r="DG97" i="7"/>
  <c r="DS97" i="7"/>
  <c r="EE97" i="7"/>
  <c r="EQ97" i="7"/>
  <c r="FC97" i="7"/>
  <c r="FO97" i="7"/>
  <c r="GA97" i="7"/>
  <c r="GM97" i="7"/>
  <c r="GY97" i="7"/>
  <c r="HK97" i="7"/>
  <c r="AB97" i="7"/>
  <c r="AN97" i="7"/>
  <c r="AZ97" i="7"/>
  <c r="BL97" i="7"/>
  <c r="BX97" i="7"/>
  <c r="CJ97" i="7"/>
  <c r="CV97" i="7"/>
  <c r="DH97" i="7"/>
  <c r="DT97" i="7"/>
  <c r="EF97" i="7"/>
  <c r="ER97" i="7"/>
  <c r="FD97" i="7"/>
  <c r="FP97" i="7"/>
  <c r="GB97" i="7"/>
  <c r="GN97" i="7"/>
  <c r="GZ97" i="7"/>
  <c r="HL97" i="7"/>
  <c r="AC97" i="7"/>
  <c r="AO97" i="7"/>
  <c r="BA97" i="7"/>
  <c r="BM97" i="7"/>
  <c r="BY97" i="7"/>
  <c r="CK97" i="7"/>
  <c r="CW97" i="7"/>
  <c r="DI97" i="7"/>
  <c r="DU97" i="7"/>
  <c r="EG97" i="7"/>
  <c r="ES97" i="7"/>
  <c r="FE97" i="7"/>
  <c r="FQ97" i="7"/>
  <c r="GC97" i="7"/>
  <c r="GO97" i="7"/>
  <c r="HA97" i="7"/>
  <c r="HM97" i="7"/>
  <c r="AD97" i="7"/>
  <c r="AP97" i="7"/>
  <c r="BB97" i="7"/>
  <c r="BN97" i="7"/>
  <c r="BZ97" i="7"/>
  <c r="CL97" i="7"/>
  <c r="CX97" i="7"/>
  <c r="DJ97" i="7"/>
  <c r="DV97" i="7"/>
  <c r="EH97" i="7"/>
  <c r="ET97" i="7"/>
  <c r="FF97" i="7"/>
  <c r="FR97" i="7"/>
  <c r="GD97" i="7"/>
  <c r="GP97" i="7"/>
  <c r="HB97" i="7"/>
  <c r="HN97" i="7"/>
  <c r="DW97" i="7"/>
  <c r="EI97" i="7"/>
  <c r="EU97" i="7"/>
  <c r="FG97" i="7"/>
  <c r="DK97" i="7"/>
  <c r="AE97" i="7"/>
  <c r="FS97" i="7"/>
  <c r="AQ97" i="7"/>
  <c r="GE97" i="7"/>
  <c r="BC97" i="7"/>
  <c r="GQ97" i="7"/>
  <c r="BO97" i="7"/>
  <c r="HC97" i="7"/>
  <c r="Y97" i="7"/>
  <c r="CA97" i="7"/>
  <c r="HO97" i="7"/>
  <c r="CM97" i="7"/>
  <c r="CY97" i="7"/>
  <c r="Y64" i="7"/>
  <c r="Y71" i="7"/>
  <c r="Y85" i="7"/>
  <c r="Y55" i="7"/>
  <c r="Y11" i="7"/>
  <c r="Y96" i="7"/>
  <c r="Y82" i="7"/>
  <c r="Y72" i="7"/>
  <c r="Y23" i="7"/>
  <c r="Y103" i="7"/>
  <c r="Y90" i="7"/>
  <c r="Y48" i="7"/>
  <c r="Y32" i="7"/>
  <c r="Y46" i="7"/>
  <c r="Y68" i="7"/>
  <c r="Y86" i="7"/>
  <c r="Y24" i="7"/>
  <c r="Y45" i="7"/>
  <c r="Y22" i="7"/>
  <c r="Y98" i="7"/>
  <c r="Y14" i="7"/>
  <c r="Y39" i="7"/>
  <c r="Y66" i="7"/>
  <c r="Y70" i="7"/>
  <c r="Y58" i="7"/>
  <c r="Y42" i="7"/>
  <c r="Y34" i="7"/>
  <c r="Y76" i="7"/>
  <c r="Y80" i="7"/>
  <c r="Y79" i="7"/>
  <c r="Y78" i="7"/>
  <c r="Y21" i="7"/>
  <c r="Y67" i="7"/>
  <c r="Y16" i="7"/>
  <c r="Y40" i="7"/>
  <c r="Y19" i="7"/>
  <c r="Y95" i="7"/>
  <c r="Y102" i="7"/>
  <c r="Y26" i="7"/>
  <c r="Y9" i="7"/>
  <c r="Y50" i="7"/>
  <c r="Y25" i="7"/>
  <c r="Y89" i="7"/>
  <c r="Y47" i="7"/>
  <c r="Y57" i="7"/>
  <c r="Y75" i="7"/>
  <c r="Y18" i="7"/>
  <c r="Y27" i="7"/>
  <c r="Y101" i="7"/>
  <c r="Y63" i="7"/>
  <c r="Y69" i="7"/>
  <c r="Y56" i="7"/>
  <c r="X71" i="7"/>
  <c r="X33" i="7"/>
  <c r="X4" i="19"/>
  <c r="HQ10" i="19" s="1"/>
  <c r="B67" i="16"/>
  <c r="C66" i="16"/>
  <c r="C44" i="18"/>
  <c r="B45" i="18"/>
  <c r="X47" i="7"/>
  <c r="X57" i="7"/>
  <c r="X13" i="7"/>
  <c r="HQ13" i="7" s="1"/>
  <c r="X37" i="7"/>
  <c r="X83" i="7"/>
  <c r="X15" i="7"/>
  <c r="X69" i="7"/>
  <c r="X85" i="7"/>
  <c r="X29" i="7"/>
  <c r="X21" i="7"/>
  <c r="X51" i="7"/>
  <c r="X101" i="7"/>
  <c r="X53" i="7"/>
  <c r="HQ5" i="7"/>
  <c r="X61" i="7"/>
  <c r="X99" i="7"/>
  <c r="X67" i="7"/>
  <c r="X77" i="7"/>
  <c r="X35" i="7"/>
  <c r="X7" i="7"/>
  <c r="HQ7" i="7" s="1"/>
  <c r="X23" i="7"/>
  <c r="X103" i="7"/>
  <c r="X93" i="7"/>
  <c r="X24" i="7"/>
  <c r="X88" i="7"/>
  <c r="X72" i="7"/>
  <c r="X40" i="7"/>
  <c r="X56" i="7"/>
  <c r="ET4" i="15"/>
  <c r="AX4" i="15"/>
  <c r="EB11" i="14"/>
  <c r="AD11" i="14"/>
  <c r="AZ10" i="14"/>
  <c r="EV10" i="14"/>
  <c r="EV9" i="14"/>
  <c r="AZ9" i="14"/>
  <c r="EL12" i="14"/>
  <c r="AN12" i="14"/>
  <c r="J10" i="25"/>
  <c r="K9" i="25"/>
  <c r="X36" i="7"/>
  <c r="X84" i="7"/>
  <c r="EJ13" i="15"/>
  <c r="AL13" i="15"/>
  <c r="P104" i="14"/>
  <c r="S104" i="14"/>
  <c r="Q104" i="14"/>
  <c r="S99" i="23"/>
  <c r="S95" i="23"/>
  <c r="S91" i="23"/>
  <c r="S87" i="23"/>
  <c r="S83" i="23"/>
  <c r="S79" i="23"/>
  <c r="S75" i="23"/>
  <c r="S71" i="23"/>
  <c r="S67" i="23"/>
  <c r="S63" i="23"/>
  <c r="S59" i="23"/>
  <c r="S55" i="23"/>
  <c r="S51" i="23"/>
  <c r="S47" i="23"/>
  <c r="S43" i="23"/>
  <c r="S39" i="23"/>
  <c r="S35" i="23"/>
  <c r="S31" i="23"/>
  <c r="S27" i="23"/>
  <c r="S23" i="23"/>
  <c r="S16" i="23"/>
  <c r="S19" i="23"/>
  <c r="S7" i="23"/>
  <c r="S10" i="23"/>
  <c r="S102" i="23"/>
  <c r="S97" i="23"/>
  <c r="S92" i="23"/>
  <c r="S86" i="23"/>
  <c r="S81" i="23"/>
  <c r="S76" i="23"/>
  <c r="S70" i="23"/>
  <c r="S65" i="23"/>
  <c r="S60" i="23"/>
  <c r="S54" i="23"/>
  <c r="S49" i="23"/>
  <c r="S44" i="23"/>
  <c r="S38" i="23"/>
  <c r="S33" i="23"/>
  <c r="S28" i="23"/>
  <c r="S21" i="23"/>
  <c r="S9" i="23"/>
  <c r="S12" i="23"/>
  <c r="S6" i="23"/>
  <c r="S100" i="23"/>
  <c r="S94" i="23"/>
  <c r="S89" i="23"/>
  <c r="S84" i="23"/>
  <c r="S78" i="23"/>
  <c r="S73" i="23"/>
  <c r="S68" i="23"/>
  <c r="S62" i="23"/>
  <c r="S57" i="23"/>
  <c r="S52" i="23"/>
  <c r="S46" i="23"/>
  <c r="S41" i="23"/>
  <c r="S36" i="23"/>
  <c r="S30" i="23"/>
  <c r="S25" i="23"/>
  <c r="S15" i="23"/>
  <c r="S20" i="23"/>
  <c r="S8" i="23"/>
  <c r="S18" i="23"/>
  <c r="S96" i="23"/>
  <c r="S85" i="23"/>
  <c r="S74" i="23"/>
  <c r="S64" i="23"/>
  <c r="S53" i="23"/>
  <c r="S42" i="23"/>
  <c r="S32" i="23"/>
  <c r="S22" i="23"/>
  <c r="S3" i="23"/>
  <c r="S93" i="23"/>
  <c r="S82" i="23"/>
  <c r="S72" i="23"/>
  <c r="S61" i="23"/>
  <c r="S50" i="23"/>
  <c r="S40" i="23"/>
  <c r="S29" i="23"/>
  <c r="S11" i="23"/>
  <c r="S4" i="23"/>
  <c r="S101" i="23"/>
  <c r="S90" i="23"/>
  <c r="S80" i="23"/>
  <c r="S69" i="23"/>
  <c r="S58" i="23"/>
  <c r="S48" i="23"/>
  <c r="S37" i="23"/>
  <c r="S26" i="23"/>
  <c r="S5" i="23"/>
  <c r="S2" i="23"/>
  <c r="S77" i="23"/>
  <c r="S34" i="23"/>
  <c r="S66" i="23"/>
  <c r="S24" i="23"/>
  <c r="S98" i="23"/>
  <c r="S56" i="23"/>
  <c r="S13" i="23"/>
  <c r="S45" i="23"/>
  <c r="S88" i="23"/>
  <c r="X70" i="7"/>
  <c r="X54" i="7"/>
  <c r="Q104" i="7"/>
  <c r="BC8" i="15"/>
  <c r="EY8" i="15"/>
  <c r="X80" i="7"/>
  <c r="X18" i="7"/>
  <c r="X30" i="7"/>
  <c r="BA9" i="15"/>
  <c r="EW9" i="15"/>
  <c r="BA6" i="15"/>
  <c r="EW6" i="15"/>
  <c r="AQ4" i="15"/>
  <c r="EO4" i="15"/>
  <c r="EX13" i="15"/>
  <c r="BB13" i="15"/>
  <c r="AP7" i="14"/>
  <c r="AT6" i="14"/>
  <c r="EM8" i="14"/>
  <c r="AO8" i="14"/>
  <c r="X48" i="7"/>
  <c r="X58" i="7"/>
  <c r="X10" i="7"/>
  <c r="EO5" i="15"/>
  <c r="AQ5" i="15"/>
  <c r="L104" i="14"/>
  <c r="K104" i="14" s="1"/>
  <c r="V104" i="14" s="1"/>
  <c r="R104" i="14"/>
  <c r="X44" i="7"/>
  <c r="D16" i="19"/>
  <c r="S7" i="19"/>
  <c r="P7" i="19"/>
  <c r="D10" i="19"/>
  <c r="D11" i="19"/>
  <c r="T7" i="19"/>
  <c r="O7" i="19"/>
  <c r="D15" i="19"/>
  <c r="U7" i="19"/>
  <c r="O5" i="19"/>
  <c r="R7" i="19"/>
  <c r="Q7" i="19"/>
  <c r="D17" i="19"/>
  <c r="X22" i="7"/>
  <c r="U104" i="7"/>
  <c r="T104" i="7"/>
  <c r="X6" i="7"/>
  <c r="HQ6" i="7" s="1"/>
  <c r="X94" i="7"/>
  <c r="X76" i="7"/>
  <c r="X20" i="7"/>
  <c r="AJ9" i="15"/>
  <c r="EH9" i="15"/>
  <c r="EN6" i="15"/>
  <c r="AP6" i="15"/>
  <c r="ET5" i="15"/>
  <c r="AX5" i="15"/>
  <c r="X16" i="7"/>
  <c r="X82" i="7"/>
  <c r="X46" i="7"/>
  <c r="X14" i="7"/>
  <c r="EG9" i="14"/>
  <c r="AI9" i="14"/>
  <c r="AN11" i="15"/>
  <c r="EL11" i="15"/>
  <c r="BC12" i="15"/>
  <c r="EY12" i="15"/>
  <c r="BA7" i="15"/>
  <c r="EW7" i="15"/>
  <c r="AR7" i="14"/>
  <c r="X28" i="7"/>
  <c r="X92" i="7"/>
  <c r="X90" i="7"/>
  <c r="X26" i="7"/>
  <c r="X100" i="7"/>
  <c r="X32" i="7"/>
  <c r="X78" i="7"/>
  <c r="EB8" i="15"/>
  <c r="AD8" i="15"/>
  <c r="AS8" i="14"/>
  <c r="EO8" i="14"/>
  <c r="P104" i="15"/>
  <c r="O104" i="15" s="1"/>
  <c r="T22" i="23"/>
  <c r="T71" i="23"/>
  <c r="T55" i="23"/>
  <c r="T39" i="23"/>
  <c r="T23" i="23"/>
  <c r="T102" i="23"/>
  <c r="T94" i="23"/>
  <c r="T86" i="23"/>
  <c r="T72" i="23"/>
  <c r="T56" i="23"/>
  <c r="T40" i="23"/>
  <c r="T24" i="23"/>
  <c r="T101" i="23"/>
  <c r="T82" i="23"/>
  <c r="T50" i="23"/>
  <c r="T10" i="23"/>
  <c r="T25" i="23"/>
  <c r="T8" i="23"/>
  <c r="T69" i="23"/>
  <c r="T37" i="23"/>
  <c r="T81" i="23"/>
  <c r="T49" i="23"/>
  <c r="T29" i="23"/>
  <c r="T78" i="23"/>
  <c r="T46" i="23"/>
  <c r="T79" i="23"/>
  <c r="T59" i="23"/>
  <c r="T35" i="23"/>
  <c r="T16" i="23"/>
  <c r="T96" i="23"/>
  <c r="T84" i="23"/>
  <c r="T64" i="23"/>
  <c r="T44" i="23"/>
  <c r="T19" i="23"/>
  <c r="T89" i="23"/>
  <c r="T58" i="23"/>
  <c r="T6" i="23"/>
  <c r="T13" i="23"/>
  <c r="T77" i="23"/>
  <c r="T9" i="23"/>
  <c r="T65" i="23"/>
  <c r="T3" i="23"/>
  <c r="T70" i="23"/>
  <c r="T30" i="23"/>
  <c r="T67" i="23"/>
  <c r="T47" i="23"/>
  <c r="T27" i="23"/>
  <c r="T100" i="23"/>
  <c r="T90" i="23"/>
  <c r="T75" i="23"/>
  <c r="T31" i="23"/>
  <c r="T92" i="23"/>
  <c r="T68" i="23"/>
  <c r="T36" i="23"/>
  <c r="T12" i="23"/>
  <c r="T66" i="23"/>
  <c r="T2" i="23"/>
  <c r="T4" i="23"/>
  <c r="T45" i="23"/>
  <c r="T57" i="23"/>
  <c r="T91" i="23"/>
  <c r="T38" i="23"/>
  <c r="T63" i="23"/>
  <c r="T21" i="23"/>
  <c r="T88" i="23"/>
  <c r="T60" i="23"/>
  <c r="T32" i="23"/>
  <c r="T93" i="23"/>
  <c r="T42" i="23"/>
  <c r="T33" i="23"/>
  <c r="T95" i="23"/>
  <c r="T5" i="23"/>
  <c r="T41" i="23"/>
  <c r="T87" i="23"/>
  <c r="T51" i="23"/>
  <c r="T11" i="23"/>
  <c r="T80" i="23"/>
  <c r="T52" i="23"/>
  <c r="T28" i="23"/>
  <c r="T85" i="23"/>
  <c r="T34" i="23"/>
  <c r="T20" i="23"/>
  <c r="T61" i="23"/>
  <c r="T99" i="23"/>
  <c r="T7" i="23"/>
  <c r="T62" i="23"/>
  <c r="T43" i="23"/>
  <c r="T18" i="23"/>
  <c r="T53" i="23"/>
  <c r="T98" i="23"/>
  <c r="T74" i="23"/>
  <c r="T73" i="23"/>
  <c r="T76" i="23"/>
  <c r="T26" i="23"/>
  <c r="T97" i="23"/>
  <c r="T54" i="23"/>
  <c r="T83" i="23"/>
  <c r="T48" i="23"/>
  <c r="T15" i="23"/>
  <c r="X86" i="7"/>
  <c r="P104" i="7"/>
  <c r="X42" i="7"/>
  <c r="BA4" i="14"/>
  <c r="EW4" i="14"/>
  <c r="EW11" i="15"/>
  <c r="BA11" i="15"/>
  <c r="AU12" i="14"/>
  <c r="EQ12" i="14"/>
  <c r="X98" i="7"/>
  <c r="X50" i="7"/>
  <c r="X74" i="7"/>
  <c r="X12" i="7"/>
  <c r="HQ12" i="7" s="1"/>
  <c r="AJ4" i="14"/>
  <c r="EH4" i="14"/>
  <c r="EU11" i="14"/>
  <c r="AY11" i="14"/>
  <c r="AN6" i="14"/>
  <c r="X8" i="7"/>
  <c r="HQ8" i="7" s="1"/>
  <c r="X62" i="7"/>
  <c r="EW10" i="15"/>
  <c r="BA10" i="15"/>
  <c r="EM7" i="15"/>
  <c r="AO7" i="15"/>
  <c r="T104" i="14"/>
  <c r="O104" i="14"/>
  <c r="E18" i="23"/>
  <c r="R100" i="23"/>
  <c r="R96" i="23"/>
  <c r="R92" i="23"/>
  <c r="R88" i="23"/>
  <c r="R82" i="23"/>
  <c r="R66" i="23"/>
  <c r="R50" i="23"/>
  <c r="R34" i="23"/>
  <c r="R13" i="23"/>
  <c r="R71" i="23"/>
  <c r="R55" i="23"/>
  <c r="R39" i="23"/>
  <c r="R23" i="23"/>
  <c r="R10" i="23"/>
  <c r="R6" i="23"/>
  <c r="R2" i="23"/>
  <c r="R53" i="23"/>
  <c r="R18" i="23"/>
  <c r="R72" i="23"/>
  <c r="R40" i="23"/>
  <c r="R84" i="23"/>
  <c r="R52" i="23"/>
  <c r="R16" i="23"/>
  <c r="R57" i="23"/>
  <c r="R25" i="23"/>
  <c r="R99" i="23"/>
  <c r="R94" i="23"/>
  <c r="R89" i="23"/>
  <c r="R78" i="23"/>
  <c r="R58" i="23"/>
  <c r="R38" i="23"/>
  <c r="R83" i="23"/>
  <c r="R63" i="23"/>
  <c r="R43" i="23"/>
  <c r="R22" i="23"/>
  <c r="R8" i="23"/>
  <c r="R3" i="23"/>
  <c r="R45" i="23"/>
  <c r="R28" i="23"/>
  <c r="R48" i="23"/>
  <c r="R76" i="23"/>
  <c r="R19" i="23"/>
  <c r="R65" i="23"/>
  <c r="C18" i="23"/>
  <c r="R102" i="23"/>
  <c r="R97" i="23"/>
  <c r="R91" i="23"/>
  <c r="R86" i="23"/>
  <c r="R70" i="23"/>
  <c r="R46" i="23"/>
  <c r="R26" i="23"/>
  <c r="R75" i="23"/>
  <c r="R51" i="23"/>
  <c r="R31" i="23"/>
  <c r="R15" i="23"/>
  <c r="R5" i="23"/>
  <c r="R69" i="23"/>
  <c r="R29" i="23"/>
  <c r="R64" i="23"/>
  <c r="R12" i="23"/>
  <c r="R60" i="23"/>
  <c r="R81" i="23"/>
  <c r="R41" i="23"/>
  <c r="R93" i="23"/>
  <c r="R74" i="23"/>
  <c r="R30" i="23"/>
  <c r="R59" i="23"/>
  <c r="R21" i="23"/>
  <c r="R77" i="23"/>
  <c r="R80" i="23"/>
  <c r="R68" i="23"/>
  <c r="R49" i="23"/>
  <c r="R101" i="23"/>
  <c r="R90" i="23"/>
  <c r="R62" i="23"/>
  <c r="R20" i="23"/>
  <c r="R47" i="23"/>
  <c r="R9" i="23"/>
  <c r="R61" i="23"/>
  <c r="R56" i="23"/>
  <c r="R44" i="23"/>
  <c r="R33" i="23"/>
  <c r="D18" i="23"/>
  <c r="R98" i="23"/>
  <c r="R87" i="23"/>
  <c r="R54" i="23"/>
  <c r="R79" i="23"/>
  <c r="R35" i="23"/>
  <c r="R7" i="23"/>
  <c r="R37" i="23"/>
  <c r="R32" i="23"/>
  <c r="R24" i="23"/>
  <c r="R67" i="23"/>
  <c r="R11" i="23"/>
  <c r="R95" i="23"/>
  <c r="R27" i="23"/>
  <c r="R73" i="23"/>
  <c r="R85" i="23"/>
  <c r="R4" i="23"/>
  <c r="R42" i="23"/>
  <c r="R36" i="23"/>
  <c r="H8" i="25" a="1"/>
  <c r="H8" i="25" s="1"/>
  <c r="G7" i="25"/>
  <c r="I8" i="25" a="1"/>
  <c r="I8" i="25" s="1"/>
  <c r="F8" i="25"/>
  <c r="X64" i="7"/>
  <c r="X102" i="7"/>
  <c r="X38" i="7"/>
  <c r="R104" i="7"/>
  <c r="S104" i="7"/>
  <c r="X52" i="7"/>
  <c r="AM10" i="15"/>
  <c r="EK10" i="15"/>
  <c r="X60" i="7"/>
  <c r="X66" i="7"/>
  <c r="X34" i="7"/>
  <c r="X68" i="7"/>
  <c r="X96" i="7"/>
  <c r="EF10" i="14"/>
  <c r="AH10" i="14"/>
  <c r="Y4" i="7" l="1"/>
  <c r="AA5" i="7"/>
  <c r="Z11" i="7"/>
  <c r="HR11" i="7"/>
  <c r="P106" i="7"/>
  <c r="Z9" i="7"/>
  <c r="HR9" i="7"/>
  <c r="Y7" i="7"/>
  <c r="O106" i="7"/>
  <c r="Y6" i="7"/>
  <c r="Y12" i="7"/>
  <c r="D110" i="7"/>
  <c r="HQ10" i="7"/>
  <c r="Y10" i="7"/>
  <c r="Y13" i="7"/>
  <c r="Y8" i="7"/>
  <c r="Y4" i="19"/>
  <c r="HQ4" i="19"/>
  <c r="B68" i="16"/>
  <c r="C67" i="16"/>
  <c r="C45" i="18"/>
  <c r="B46" i="18"/>
  <c r="S106" i="7"/>
  <c r="D115" i="7"/>
  <c r="Q106" i="7"/>
  <c r="X104" i="7"/>
  <c r="D114" i="7"/>
  <c r="D109" i="7"/>
  <c r="D116" i="7"/>
  <c r="U106" i="7"/>
  <c r="T106" i="7"/>
  <c r="R106" i="7"/>
  <c r="AG10" i="14"/>
  <c r="EE10" i="14"/>
  <c r="BB10" i="15"/>
  <c r="EX10" i="15"/>
  <c r="EV11" i="14"/>
  <c r="AZ11" i="14"/>
  <c r="Z104" i="15"/>
  <c r="S106" i="15"/>
  <c r="U106" i="15"/>
  <c r="V106" i="15"/>
  <c r="R104" i="15"/>
  <c r="F109" i="15"/>
  <c r="X106" i="15"/>
  <c r="T106" i="15"/>
  <c r="F116" i="15"/>
  <c r="F110" i="15"/>
  <c r="DW104" i="15"/>
  <c r="HT104" i="15" s="1"/>
  <c r="F114" i="15"/>
  <c r="F115" i="15"/>
  <c r="R106" i="15"/>
  <c r="W106" i="15"/>
  <c r="EO7" i="14"/>
  <c r="AS7" i="14"/>
  <c r="BD12" i="15"/>
  <c r="EZ12" i="15"/>
  <c r="AP5" i="15"/>
  <c r="EN5" i="15"/>
  <c r="EQ6" i="14"/>
  <c r="AU6" i="14"/>
  <c r="S103" i="23"/>
  <c r="BA10" i="14"/>
  <c r="EW10" i="14"/>
  <c r="AV12" i="14"/>
  <c r="ER12" i="14"/>
  <c r="EX4" i="14"/>
  <c r="BB4" i="14"/>
  <c r="DS104" i="14"/>
  <c r="W104" i="14" s="1"/>
  <c r="AY5" i="15"/>
  <c r="EU5" i="15"/>
  <c r="EM7" i="14"/>
  <c r="AO7" i="14"/>
  <c r="EN4" i="15"/>
  <c r="AP4" i="15"/>
  <c r="EX9" i="15"/>
  <c r="BB9" i="15"/>
  <c r="AK13" i="15"/>
  <c r="EI13" i="15"/>
  <c r="EW9" i="14"/>
  <c r="BA9" i="14"/>
  <c r="EA11" i="14"/>
  <c r="AC11" i="14"/>
  <c r="F9" i="25"/>
  <c r="H9" i="25" a="1"/>
  <c r="H9" i="25" s="1"/>
  <c r="I9" i="25" a="1"/>
  <c r="I9" i="25" s="1"/>
  <c r="G8" i="25"/>
  <c r="AN7" i="15"/>
  <c r="EL7" i="15"/>
  <c r="BB11" i="15"/>
  <c r="EX11" i="15"/>
  <c r="AT8" i="14"/>
  <c r="EP8" i="14"/>
  <c r="EX7" i="15"/>
  <c r="BB7" i="15"/>
  <c r="EK11" i="15"/>
  <c r="AM11" i="15"/>
  <c r="AI9" i="15"/>
  <c r="EG9" i="15"/>
  <c r="AN8" i="14"/>
  <c r="EL8" i="14"/>
  <c r="BC13" i="15"/>
  <c r="EY13" i="15"/>
  <c r="BD8" i="15"/>
  <c r="EZ8" i="15"/>
  <c r="K10" i="25"/>
  <c r="J11" i="25"/>
  <c r="K11" i="25" s="1"/>
  <c r="EJ10" i="15"/>
  <c r="AL10" i="15"/>
  <c r="D20" i="23"/>
  <c r="C20" i="23"/>
  <c r="E20" i="23"/>
  <c r="R103" i="23"/>
  <c r="EK6" i="14"/>
  <c r="AM6" i="14"/>
  <c r="EG4" i="14"/>
  <c r="AI4" i="14"/>
  <c r="T103" i="23"/>
  <c r="AC8" i="15"/>
  <c r="EA8" i="15"/>
  <c r="AH9" i="14"/>
  <c r="EF9" i="14"/>
  <c r="EM6" i="15"/>
  <c r="AO6" i="15"/>
  <c r="O106" i="14"/>
  <c r="D109" i="14"/>
  <c r="D114" i="14"/>
  <c r="D115" i="14"/>
  <c r="N106" i="14"/>
  <c r="Q106" i="14"/>
  <c r="P106" i="14"/>
  <c r="D110" i="14"/>
  <c r="D116" i="14"/>
  <c r="N104" i="14"/>
  <c r="R106" i="14"/>
  <c r="S106" i="14"/>
  <c r="T106" i="14"/>
  <c r="EX6" i="15"/>
  <c r="BB6" i="15"/>
  <c r="EK12" i="14"/>
  <c r="AM12" i="14"/>
  <c r="AY4" i="15"/>
  <c r="EU4" i="15"/>
  <c r="HP104" i="7" l="1"/>
  <c r="Y104" i="7"/>
  <c r="Z104" i="7" s="1"/>
  <c r="HQ104" i="7"/>
  <c r="HQ106" i="7" s="1"/>
  <c r="HP104" i="14"/>
  <c r="HP108" i="14" s="1"/>
  <c r="Z4" i="7"/>
  <c r="HR4" i="7"/>
  <c r="Z4" i="19"/>
  <c r="AA4" i="19" s="1"/>
  <c r="HR10" i="19"/>
  <c r="HR4" i="19"/>
  <c r="HR8" i="19" s="1"/>
  <c r="HQ108" i="7"/>
  <c r="HQ107" i="7"/>
  <c r="Z10" i="7"/>
  <c r="HR10" i="7"/>
  <c r="Z12" i="7"/>
  <c r="HR12" i="7"/>
  <c r="Z13" i="7"/>
  <c r="HR13" i="7"/>
  <c r="Z6" i="7"/>
  <c r="HR6" i="7"/>
  <c r="Z7" i="7"/>
  <c r="HR7" i="7"/>
  <c r="AA9" i="7"/>
  <c r="HS9" i="7"/>
  <c r="AA11" i="7"/>
  <c r="HS11" i="7"/>
  <c r="Z8" i="7"/>
  <c r="HR8" i="7"/>
  <c r="AB5" i="7"/>
  <c r="HT5" i="7"/>
  <c r="HQ8" i="19"/>
  <c r="HQ9" i="19"/>
  <c r="B69" i="16"/>
  <c r="C68" i="16"/>
  <c r="B47" i="18"/>
  <c r="C46" i="18"/>
  <c r="X104" i="14"/>
  <c r="DU107" i="14" s="1"/>
  <c r="DT104" i="14"/>
  <c r="AZ4" i="15"/>
  <c r="EV4" i="15"/>
  <c r="AH4" i="14"/>
  <c r="EF4" i="14"/>
  <c r="EI10" i="15"/>
  <c r="AK10" i="15"/>
  <c r="AL11" i="15"/>
  <c r="EJ11" i="15"/>
  <c r="EQ8" i="14"/>
  <c r="AU8" i="14"/>
  <c r="EX9" i="14"/>
  <c r="BB9" i="14"/>
  <c r="EY9" i="15"/>
  <c r="BC9" i="15"/>
  <c r="EL7" i="14"/>
  <c r="AN7" i="14"/>
  <c r="EP7" i="14"/>
  <c r="AT7" i="14"/>
  <c r="HT107" i="15"/>
  <c r="HT106" i="15"/>
  <c r="HT108" i="15"/>
  <c r="EJ12" i="14"/>
  <c r="AL12" i="14"/>
  <c r="AB8" i="15"/>
  <c r="DZ8" i="15"/>
  <c r="BE8" i="15"/>
  <c r="FA8" i="15"/>
  <c r="EZ13" i="15"/>
  <c r="BD13" i="15"/>
  <c r="EK7" i="15"/>
  <c r="AM7" i="15"/>
  <c r="I10" i="25" a="1"/>
  <c r="I10" i="25" s="1"/>
  <c r="F10" i="25"/>
  <c r="H10" i="25" a="1"/>
  <c r="H10" i="25" s="1"/>
  <c r="G9" i="25"/>
  <c r="DT106" i="14"/>
  <c r="DT108" i="14"/>
  <c r="DT107" i="14"/>
  <c r="HP107" i="14"/>
  <c r="HP106" i="14"/>
  <c r="AW12" i="14"/>
  <c r="ES12" i="14"/>
  <c r="BB10" i="14"/>
  <c r="EX10" i="14"/>
  <c r="AO5" i="15"/>
  <c r="EM5" i="15"/>
  <c r="AA104" i="15"/>
  <c r="EJ6" i="14"/>
  <c r="AL6" i="14"/>
  <c r="E21" i="23"/>
  <c r="C21" i="23"/>
  <c r="D21" i="23"/>
  <c r="AH9" i="15"/>
  <c r="EF9" i="15"/>
  <c r="EY7" i="15"/>
  <c r="BC7" i="15"/>
  <c r="BC11" i="15"/>
  <c r="EY11" i="15"/>
  <c r="AB11" i="14"/>
  <c r="DZ11" i="14"/>
  <c r="EM4" i="15"/>
  <c r="AO4" i="15"/>
  <c r="EY4" i="14"/>
  <c r="BC4" i="14"/>
  <c r="ER6" i="14"/>
  <c r="AV6" i="14"/>
  <c r="ED10" i="14"/>
  <c r="AF10" i="14"/>
  <c r="EY6" i="15"/>
  <c r="BC6" i="15"/>
  <c r="EL6" i="15"/>
  <c r="AN6" i="15"/>
  <c r="AG9" i="14"/>
  <c r="EE9" i="14"/>
  <c r="EK8" i="14"/>
  <c r="AM8" i="14"/>
  <c r="AJ13" i="15"/>
  <c r="EH13" i="15"/>
  <c r="EV5" i="15"/>
  <c r="AZ5" i="15"/>
  <c r="BE12" i="15"/>
  <c r="FA12" i="15"/>
  <c r="BA11" i="14"/>
  <c r="EW11" i="14"/>
  <c r="EY10" i="15"/>
  <c r="BC10" i="15"/>
  <c r="DU108" i="14" l="1"/>
  <c r="HR9" i="19"/>
  <c r="HR11" i="19" s="1"/>
  <c r="HS9" i="19"/>
  <c r="HS10" i="19"/>
  <c r="HS4" i="19"/>
  <c r="HS8" i="19" s="1"/>
  <c r="HT10" i="19"/>
  <c r="HT4" i="19"/>
  <c r="HT8" i="19" s="1"/>
  <c r="AA4" i="7"/>
  <c r="HS4" i="7"/>
  <c r="AA6" i="7"/>
  <c r="HS6" i="7"/>
  <c r="AB9" i="7"/>
  <c r="HT9" i="7"/>
  <c r="AA13" i="7"/>
  <c r="HS13" i="7"/>
  <c r="AA10" i="7"/>
  <c r="HS10" i="7"/>
  <c r="HR108" i="7"/>
  <c r="HR107" i="7"/>
  <c r="HR104" i="7"/>
  <c r="HR106" i="7" s="1"/>
  <c r="AA8" i="7"/>
  <c r="HS8" i="7"/>
  <c r="AB11" i="7"/>
  <c r="HT11" i="7"/>
  <c r="AA12" i="7"/>
  <c r="HS12" i="7"/>
  <c r="AA7" i="7"/>
  <c r="HS7" i="7"/>
  <c r="PI107" i="7"/>
  <c r="PI106" i="7"/>
  <c r="PI104" i="7"/>
  <c r="PI108" i="7" s="1"/>
  <c r="AA104" i="7"/>
  <c r="HS108" i="7"/>
  <c r="HS107" i="7"/>
  <c r="HS104" i="7"/>
  <c r="HS106" i="7" s="1"/>
  <c r="AC5" i="7"/>
  <c r="HU5" i="7"/>
  <c r="HQ11" i="19"/>
  <c r="B70" i="16"/>
  <c r="C69" i="16"/>
  <c r="B48" i="18"/>
  <c r="C47" i="18"/>
  <c r="DT109" i="14"/>
  <c r="Y104" i="14"/>
  <c r="DU104" i="14"/>
  <c r="DU106" i="14" s="1"/>
  <c r="BD6" i="15"/>
  <c r="EZ6" i="15"/>
  <c r="BF12" i="15"/>
  <c r="FB12" i="15"/>
  <c r="AB4" i="19"/>
  <c r="EX11" i="14"/>
  <c r="BB11" i="14"/>
  <c r="EW5" i="15"/>
  <c r="BA5" i="15"/>
  <c r="AL8" i="14"/>
  <c r="EJ8" i="14"/>
  <c r="BD7" i="15"/>
  <c r="EZ7" i="15"/>
  <c r="ET12" i="14"/>
  <c r="AX12" i="14"/>
  <c r="BF8" i="15"/>
  <c r="FB8" i="15"/>
  <c r="EI12" i="14"/>
  <c r="AK12" i="14"/>
  <c r="EQ7" i="14"/>
  <c r="AU7" i="14"/>
  <c r="AG4" i="14"/>
  <c r="EE4" i="14"/>
  <c r="ES6" i="14"/>
  <c r="AW6" i="14"/>
  <c r="EZ4" i="14"/>
  <c r="BD4" i="14"/>
  <c r="HP109" i="14"/>
  <c r="EJ7" i="15"/>
  <c r="AL7" i="15"/>
  <c r="BE13" i="15"/>
  <c r="FA13" i="15"/>
  <c r="EK7" i="14"/>
  <c r="AM7" i="14"/>
  <c r="BC9" i="14"/>
  <c r="EY9" i="14"/>
  <c r="EH10" i="15"/>
  <c r="AJ10" i="15"/>
  <c r="AF9" i="14"/>
  <c r="ED9" i="14"/>
  <c r="EZ11" i="15"/>
  <c r="BD11" i="15"/>
  <c r="DX108" i="15"/>
  <c r="DX107" i="15"/>
  <c r="DX104" i="15"/>
  <c r="DX106" i="15" s="1"/>
  <c r="AN5" i="15"/>
  <c r="EL5" i="15"/>
  <c r="BC10" i="14"/>
  <c r="EY10" i="14"/>
  <c r="AA8" i="15"/>
  <c r="DX8" i="15" s="1"/>
  <c r="DY8" i="15"/>
  <c r="HT109" i="15"/>
  <c r="AK11" i="15"/>
  <c r="EI11" i="15"/>
  <c r="EW4" i="15"/>
  <c r="BA4" i="15"/>
  <c r="BD10" i="15"/>
  <c r="EZ10" i="15"/>
  <c r="AA11" i="14"/>
  <c r="DY11" i="14"/>
  <c r="AI13" i="15"/>
  <c r="EG13" i="15"/>
  <c r="AM6" i="15"/>
  <c r="EK6" i="15"/>
  <c r="EC10" i="14"/>
  <c r="AE10" i="14"/>
  <c r="AN4" i="15"/>
  <c r="EL4" i="15"/>
  <c r="AG9" i="15"/>
  <c r="EE9" i="15"/>
  <c r="EI6" i="14"/>
  <c r="AK6" i="14"/>
  <c r="AB104" i="15"/>
  <c r="I11" i="25" a="1"/>
  <c r="I11" i="25" s="1"/>
  <c r="F11" i="25"/>
  <c r="H11" i="25" a="1"/>
  <c r="H11" i="25" s="1"/>
  <c r="G10" i="25"/>
  <c r="BD9" i="15"/>
  <c r="EZ9" i="15"/>
  <c r="ER8" i="14"/>
  <c r="AV8" i="14"/>
  <c r="DU109" i="14" l="1"/>
  <c r="HS11" i="19"/>
  <c r="HT9" i="19"/>
  <c r="HT11" i="19" s="1"/>
  <c r="HS109" i="7"/>
  <c r="HR109" i="7"/>
  <c r="AB4" i="7"/>
  <c r="HT4" i="7"/>
  <c r="HU10" i="19"/>
  <c r="HU4" i="19"/>
  <c r="HU8" i="19" s="1"/>
  <c r="PI109" i="7"/>
  <c r="AD5" i="7"/>
  <c r="HV5" i="7"/>
  <c r="AB7" i="7"/>
  <c r="HT7" i="7"/>
  <c r="AB10" i="7"/>
  <c r="HT10" i="7"/>
  <c r="AB12" i="7"/>
  <c r="HT12" i="7"/>
  <c r="AB13" i="7"/>
  <c r="HT13" i="7"/>
  <c r="AC11" i="7"/>
  <c r="HU11" i="7"/>
  <c r="AC9" i="7"/>
  <c r="HU9" i="7"/>
  <c r="AB104" i="7"/>
  <c r="HT107" i="7"/>
  <c r="HT108" i="7"/>
  <c r="HT104" i="7"/>
  <c r="HT106" i="7" s="1"/>
  <c r="AB8" i="7"/>
  <c r="HT8" i="7"/>
  <c r="AB6" i="7"/>
  <c r="HT6" i="7"/>
  <c r="B71" i="16"/>
  <c r="C70" i="16"/>
  <c r="B49" i="18"/>
  <c r="C48" i="18"/>
  <c r="DX109" i="15"/>
  <c r="DV104" i="14"/>
  <c r="DV106" i="14" s="1"/>
  <c r="Z104" i="14"/>
  <c r="DV108" i="14"/>
  <c r="DV107" i="14"/>
  <c r="AM5" i="15"/>
  <c r="EK5" i="15"/>
  <c r="AF4" i="14"/>
  <c r="ED4" i="14"/>
  <c r="BG8" i="15"/>
  <c r="FC8" i="15"/>
  <c r="FA7" i="15"/>
  <c r="BE7" i="15"/>
  <c r="EY11" i="14"/>
  <c r="BC11" i="14"/>
  <c r="BG12" i="15"/>
  <c r="FC12" i="15"/>
  <c r="BE9" i="15"/>
  <c r="FA9" i="15"/>
  <c r="DY108" i="15"/>
  <c r="DY107" i="15"/>
  <c r="DY104" i="15"/>
  <c r="DY106" i="15" s="1"/>
  <c r="AC104" i="15"/>
  <c r="AF9" i="15"/>
  <c r="ED9" i="15"/>
  <c r="FA10" i="15"/>
  <c r="BE10" i="15"/>
  <c r="EH11" i="15"/>
  <c r="AJ11" i="15"/>
  <c r="ET6" i="14"/>
  <c r="AX6" i="14"/>
  <c r="EH12" i="14"/>
  <c r="AJ12" i="14"/>
  <c r="AY12" i="14"/>
  <c r="EU12" i="14"/>
  <c r="BB5" i="15"/>
  <c r="EX5" i="15"/>
  <c r="AW8" i="14"/>
  <c r="ES8" i="14"/>
  <c r="EH6" i="14"/>
  <c r="AJ6" i="14"/>
  <c r="AL6" i="15"/>
  <c r="EJ6" i="15"/>
  <c r="AH13" i="15"/>
  <c r="EF13" i="15"/>
  <c r="EX4" i="15"/>
  <c r="BB4" i="15"/>
  <c r="BD10" i="14"/>
  <c r="EZ10" i="14"/>
  <c r="EC9" i="14"/>
  <c r="AE9" i="14"/>
  <c r="BD9" i="14"/>
  <c r="EZ9" i="14"/>
  <c r="FB13" i="15"/>
  <c r="BF13" i="15"/>
  <c r="ER7" i="14"/>
  <c r="AV7" i="14"/>
  <c r="AK8" i="14"/>
  <c r="EI8" i="14"/>
  <c r="AC4" i="19"/>
  <c r="BE6" i="15"/>
  <c r="FA6" i="15"/>
  <c r="H12" i="25" a="1"/>
  <c r="H12" i="25" s="1"/>
  <c r="I12" i="25" a="1"/>
  <c r="I12" i="25" s="1"/>
  <c r="F12" i="25"/>
  <c r="G11" i="25"/>
  <c r="EK4" i="15"/>
  <c r="AM4" i="15"/>
  <c r="AD10" i="14"/>
  <c r="EB10" i="14"/>
  <c r="DX11" i="14"/>
  <c r="Z11" i="14"/>
  <c r="FA11" i="15"/>
  <c r="BE11" i="15"/>
  <c r="AI10" i="15"/>
  <c r="EG10" i="15"/>
  <c r="EJ7" i="14"/>
  <c r="AL7" i="14"/>
  <c r="AK7" i="15"/>
  <c r="EI7" i="15"/>
  <c r="FA4" i="14"/>
  <c r="BE4" i="14"/>
  <c r="HU9" i="19" l="1"/>
  <c r="HU11" i="19" s="1"/>
  <c r="HT109" i="7"/>
  <c r="DY109" i="15"/>
  <c r="HV10" i="19"/>
  <c r="HV4" i="19"/>
  <c r="HV8" i="19" s="1"/>
  <c r="AC4" i="7"/>
  <c r="HU4" i="7"/>
  <c r="AC8" i="7"/>
  <c r="HU8" i="7"/>
  <c r="AC12" i="7"/>
  <c r="HU12" i="7"/>
  <c r="AC104" i="7"/>
  <c r="HU107" i="7"/>
  <c r="HU108" i="7"/>
  <c r="HU104" i="7"/>
  <c r="HU106" i="7" s="1"/>
  <c r="AC10" i="7"/>
  <c r="HU10" i="7"/>
  <c r="AC13" i="7"/>
  <c r="HU13" i="7"/>
  <c r="AD9" i="7"/>
  <c r="HV9" i="7"/>
  <c r="AC7" i="7"/>
  <c r="HU7" i="7"/>
  <c r="AD11" i="7"/>
  <c r="HV11" i="7"/>
  <c r="AE5" i="7"/>
  <c r="HW5" i="7"/>
  <c r="AC6" i="7"/>
  <c r="HU6" i="7"/>
  <c r="B72" i="16"/>
  <c r="C71" i="16"/>
  <c r="B50" i="18"/>
  <c r="C49" i="18"/>
  <c r="DV109" i="14"/>
  <c r="DW108" i="14"/>
  <c r="DW107" i="14"/>
  <c r="DW104" i="14"/>
  <c r="DW106" i="14" s="1"/>
  <c r="AA104" i="14"/>
  <c r="H15" i="25" a="1"/>
  <c r="H15" i="25" s="1"/>
  <c r="EI7" i="14"/>
  <c r="AK7" i="14"/>
  <c r="AD4" i="19"/>
  <c r="ET8" i="14"/>
  <c r="AX8" i="14"/>
  <c r="AZ12" i="14"/>
  <c r="EV12" i="14"/>
  <c r="AC10" i="14"/>
  <c r="EA10" i="14"/>
  <c r="I13" i="25" a="1"/>
  <c r="I13" i="25" s="1"/>
  <c r="H13" i="25" a="1"/>
  <c r="H13" i="25" s="1"/>
  <c r="G12" i="25"/>
  <c r="ES7" i="14"/>
  <c r="AW7" i="14"/>
  <c r="EG6" i="14"/>
  <c r="AI6" i="14"/>
  <c r="EG12" i="14"/>
  <c r="AI12" i="14"/>
  <c r="EU6" i="14"/>
  <c r="AY6" i="14"/>
  <c r="EG11" i="15"/>
  <c r="AI11" i="15"/>
  <c r="DZ107" i="15"/>
  <c r="DZ108" i="15"/>
  <c r="DZ104" i="15"/>
  <c r="DZ106" i="15" s="1"/>
  <c r="AD104" i="15"/>
  <c r="H14" i="25" a="1"/>
  <c r="H14" i="25" s="1"/>
  <c r="BH12" i="15"/>
  <c r="FD12" i="15"/>
  <c r="FB4" i="14"/>
  <c r="BF4" i="14"/>
  <c r="BE10" i="14"/>
  <c r="FA10" i="14"/>
  <c r="EY5" i="15"/>
  <c r="BC5" i="15"/>
  <c r="I19" i="25" a="1"/>
  <c r="I19" i="25" s="1"/>
  <c r="BD11" i="14"/>
  <c r="EZ11" i="14"/>
  <c r="FD8" i="15"/>
  <c r="BH8" i="15"/>
  <c r="EJ5" i="15"/>
  <c r="AL5" i="15"/>
  <c r="Y11" i="14"/>
  <c r="DW11" i="14"/>
  <c r="EJ4" i="15"/>
  <c r="AL4" i="15"/>
  <c r="AJ8" i="14"/>
  <c r="EH8" i="14"/>
  <c r="BE9" i="14"/>
  <c r="FA9" i="14"/>
  <c r="AG13" i="15"/>
  <c r="EE13" i="15"/>
  <c r="AJ7" i="15"/>
  <c r="EH7" i="15"/>
  <c r="EF10" i="15"/>
  <c r="AH10" i="15"/>
  <c r="BF6" i="15"/>
  <c r="FB6" i="15"/>
  <c r="BG13" i="15"/>
  <c r="FC13" i="15"/>
  <c r="AD9" i="14"/>
  <c r="EB9" i="14"/>
  <c r="BC4" i="15"/>
  <c r="EY4" i="15"/>
  <c r="FB10" i="15"/>
  <c r="BF10" i="15"/>
  <c r="H19" i="25" a="1"/>
  <c r="H19" i="25" s="1"/>
  <c r="FB9" i="15"/>
  <c r="BF9" i="15"/>
  <c r="BF7" i="15"/>
  <c r="FB7" i="15"/>
  <c r="BF11" i="15"/>
  <c r="FB11" i="15"/>
  <c r="EI6" i="15"/>
  <c r="AK6" i="15"/>
  <c r="EC9" i="15"/>
  <c r="AE9" i="15"/>
  <c r="EC4" i="14"/>
  <c r="AE4" i="14"/>
  <c r="HV9" i="19" l="1"/>
  <c r="HV11" i="19" s="1"/>
  <c r="HU109" i="7"/>
  <c r="DW109" i="14"/>
  <c r="HW10" i="19"/>
  <c r="HW4" i="19"/>
  <c r="HW8" i="19" s="1"/>
  <c r="AD4" i="7"/>
  <c r="HV4" i="7"/>
  <c r="AD6" i="7"/>
  <c r="HV6" i="7"/>
  <c r="AD10" i="7"/>
  <c r="HV10" i="7"/>
  <c r="AF5" i="7"/>
  <c r="HX5" i="7"/>
  <c r="AE11" i="7"/>
  <c r="HW11" i="7"/>
  <c r="AD104" i="7"/>
  <c r="HV107" i="7"/>
  <c r="HV108" i="7"/>
  <c r="HV104" i="7"/>
  <c r="HV106" i="7" s="1"/>
  <c r="AD7" i="7"/>
  <c r="HV7" i="7"/>
  <c r="AE9" i="7"/>
  <c r="HW9" i="7"/>
  <c r="AD12" i="7"/>
  <c r="HV12" i="7"/>
  <c r="AD13" i="7"/>
  <c r="HV13" i="7"/>
  <c r="AD8" i="7"/>
  <c r="HV8" i="7"/>
  <c r="B73" i="16"/>
  <c r="C72" i="16"/>
  <c r="B51" i="18"/>
  <c r="C50" i="18"/>
  <c r="DX107" i="14"/>
  <c r="AB104" i="14"/>
  <c r="DX104" i="14"/>
  <c r="DX106" i="14" s="1"/>
  <c r="DX108" i="14"/>
  <c r="AC9" i="14"/>
  <c r="EA9" i="14"/>
  <c r="BG6" i="15"/>
  <c r="FC6" i="15"/>
  <c r="EG7" i="15"/>
  <c r="AI7" i="15"/>
  <c r="BF9" i="14"/>
  <c r="FB9" i="14"/>
  <c r="BE11" i="14"/>
  <c r="FA11" i="14"/>
  <c r="BD5" i="15"/>
  <c r="EZ5" i="15"/>
  <c r="FC4" i="14"/>
  <c r="BG4" i="14"/>
  <c r="EF11" i="15"/>
  <c r="AH11" i="15"/>
  <c r="EW12" i="14"/>
  <c r="BA12" i="14"/>
  <c r="AE4" i="19"/>
  <c r="FC10" i="15"/>
  <c r="BG10" i="15"/>
  <c r="FE8" i="15"/>
  <c r="BI8" i="15"/>
  <c r="EA107" i="15"/>
  <c r="EA108" i="15"/>
  <c r="EA104" i="15"/>
  <c r="EA106" i="15" s="1"/>
  <c r="AE104" i="15"/>
  <c r="DZ109" i="15"/>
  <c r="AH12" i="14"/>
  <c r="EF12" i="14"/>
  <c r="ET7" i="14"/>
  <c r="AX7" i="14"/>
  <c r="AY8" i="14"/>
  <c r="EU8" i="14"/>
  <c r="EH7" i="14"/>
  <c r="AJ7" i="14"/>
  <c r="BG11" i="15"/>
  <c r="FC11" i="15"/>
  <c r="AD4" i="14"/>
  <c r="EB4" i="14"/>
  <c r="AJ6" i="15"/>
  <c r="EH6" i="15"/>
  <c r="FC7" i="15"/>
  <c r="BG7" i="15"/>
  <c r="AG10" i="15"/>
  <c r="EE10" i="15"/>
  <c r="FC9" i="15"/>
  <c r="BG9" i="15"/>
  <c r="EZ4" i="15"/>
  <c r="BD4" i="15"/>
  <c r="BH13" i="15"/>
  <c r="FD13" i="15"/>
  <c r="AF13" i="15"/>
  <c r="ED13" i="15"/>
  <c r="EG8" i="14"/>
  <c r="AI8" i="14"/>
  <c r="X11" i="14"/>
  <c r="DV11" i="14"/>
  <c r="EV6" i="14"/>
  <c r="AZ6" i="14"/>
  <c r="I18" i="25" a="1"/>
  <c r="I18" i="25" s="1"/>
  <c r="H18" i="25" a="1"/>
  <c r="H18" i="25" s="1"/>
  <c r="I17" i="25" a="1"/>
  <c r="I17" i="25" s="1"/>
  <c r="J12" i="25"/>
  <c r="I16" i="25" a="1"/>
  <c r="I16" i="25" s="1"/>
  <c r="I14" i="25" a="1"/>
  <c r="I14" i="25" s="1"/>
  <c r="H17" i="25" a="1"/>
  <c r="H17" i="25" s="1"/>
  <c r="H20" i="25" a="1"/>
  <c r="H20" i="25" s="1"/>
  <c r="H16" i="25" a="1"/>
  <c r="H16" i="25" s="1"/>
  <c r="I15" i="25" a="1"/>
  <c r="I15" i="25" s="1"/>
  <c r="I20" i="25" a="1"/>
  <c r="I20" i="25" s="1"/>
  <c r="AB10" i="14"/>
  <c r="DZ10" i="14"/>
  <c r="AD9" i="15"/>
  <c r="EB9" i="15"/>
  <c r="EI4" i="15"/>
  <c r="AK4" i="15"/>
  <c r="EI5" i="15"/>
  <c r="AK5" i="15"/>
  <c r="BF10" i="14"/>
  <c r="FB10" i="14"/>
  <c r="BI12" i="15"/>
  <c r="FE12" i="15"/>
  <c r="EF6" i="14"/>
  <c r="AH6" i="14"/>
  <c r="HW9" i="19" l="1"/>
  <c r="HW11" i="19" s="1"/>
  <c r="HX10" i="19"/>
  <c r="HX4" i="19"/>
  <c r="HX8" i="19" s="1"/>
  <c r="AE4" i="7"/>
  <c r="HW4" i="7"/>
  <c r="HV109" i="7"/>
  <c r="AE13" i="7"/>
  <c r="HW13" i="7"/>
  <c r="AE104" i="7"/>
  <c r="HW107" i="7"/>
  <c r="HW108" i="7"/>
  <c r="HW104" i="7"/>
  <c r="HW106" i="7" s="1"/>
  <c r="AE12" i="7"/>
  <c r="HW12" i="7"/>
  <c r="AF11" i="7"/>
  <c r="HX11" i="7"/>
  <c r="AF9" i="7"/>
  <c r="HX9" i="7"/>
  <c r="AE8" i="7"/>
  <c r="HW8" i="7"/>
  <c r="AG5" i="7"/>
  <c r="HY5" i="7"/>
  <c r="AE10" i="7"/>
  <c r="HW10" i="7"/>
  <c r="AE7" i="7"/>
  <c r="HW7" i="7"/>
  <c r="AE6" i="7"/>
  <c r="HW6" i="7"/>
  <c r="B74" i="16"/>
  <c r="C73" i="16"/>
  <c r="B52" i="18"/>
  <c r="C51" i="18"/>
  <c r="DX109" i="14"/>
  <c r="DY108" i="14"/>
  <c r="AC104" i="14"/>
  <c r="DY104" i="14"/>
  <c r="DY106" i="14" s="1"/>
  <c r="DY107" i="14"/>
  <c r="FC10" i="14"/>
  <c r="BG10" i="14"/>
  <c r="AC9" i="15"/>
  <c r="EA9" i="15"/>
  <c r="BJ12" i="15"/>
  <c r="FF12" i="15"/>
  <c r="AH8" i="14"/>
  <c r="EF8" i="14"/>
  <c r="FD9" i="15"/>
  <c r="BH9" i="15"/>
  <c r="AC4" i="14"/>
  <c r="EA4" i="14"/>
  <c r="EV8" i="14"/>
  <c r="AZ8" i="14"/>
  <c r="EA109" i="15"/>
  <c r="BJ8" i="15"/>
  <c r="FF8" i="15"/>
  <c r="FD10" i="15"/>
  <c r="BH10" i="15"/>
  <c r="AG11" i="15"/>
  <c r="EE11" i="15"/>
  <c r="EE6" i="14"/>
  <c r="AG6" i="14"/>
  <c r="AJ5" i="15"/>
  <c r="EH5" i="15"/>
  <c r="DY10" i="14"/>
  <c r="AA10" i="14"/>
  <c r="K12" i="25"/>
  <c r="J13" i="25"/>
  <c r="BI13" i="15"/>
  <c r="FE13" i="15"/>
  <c r="AF10" i="15"/>
  <c r="ED10" i="15"/>
  <c r="EG7" i="14"/>
  <c r="AI7" i="14"/>
  <c r="EB108" i="15"/>
  <c r="EB107" i="15"/>
  <c r="EB104" i="15"/>
  <c r="EB106" i="15" s="1"/>
  <c r="AF104" i="15"/>
  <c r="AF4" i="19"/>
  <c r="BE5" i="15"/>
  <c r="FA5" i="15"/>
  <c r="FC9" i="14"/>
  <c r="BG9" i="14"/>
  <c r="BH6" i="15"/>
  <c r="FD6" i="15"/>
  <c r="EW6" i="14"/>
  <c r="BA6" i="14"/>
  <c r="FA4" i="15"/>
  <c r="BE4" i="15"/>
  <c r="BH7" i="15"/>
  <c r="FD7" i="15"/>
  <c r="AI6" i="15"/>
  <c r="EG6" i="15"/>
  <c r="BH11" i="15"/>
  <c r="FD11" i="15"/>
  <c r="AG12" i="14"/>
  <c r="EE12" i="14"/>
  <c r="EX12" i="14"/>
  <c r="BB12" i="14"/>
  <c r="BH4" i="14"/>
  <c r="FD4" i="14"/>
  <c r="EF7" i="15"/>
  <c r="AH7" i="15"/>
  <c r="EH4" i="15"/>
  <c r="AJ4" i="15"/>
  <c r="DU11" i="14"/>
  <c r="W11" i="14"/>
  <c r="DT11" i="14" s="1"/>
  <c r="AE13" i="15"/>
  <c r="EC13" i="15"/>
  <c r="EU7" i="14"/>
  <c r="AY7" i="14"/>
  <c r="BF11" i="14"/>
  <c r="FB11" i="14"/>
  <c r="AB9" i="14"/>
  <c r="DZ9" i="14"/>
  <c r="HX9" i="19" l="1"/>
  <c r="HX11" i="19" s="1"/>
  <c r="DY109" i="14"/>
  <c r="HY10" i="19"/>
  <c r="HY4" i="19"/>
  <c r="HY8" i="19" s="1"/>
  <c r="AF4" i="7"/>
  <c r="HX4" i="7"/>
  <c r="HW109" i="7"/>
  <c r="AF7" i="7"/>
  <c r="HX7" i="7"/>
  <c r="AG11" i="7"/>
  <c r="HY11" i="7"/>
  <c r="AF10" i="7"/>
  <c r="HX10" i="7"/>
  <c r="AF12" i="7"/>
  <c r="HX12" i="7"/>
  <c r="AH5" i="7"/>
  <c r="HZ5" i="7"/>
  <c r="AF104" i="7"/>
  <c r="HX107" i="7"/>
  <c r="HX108" i="7"/>
  <c r="HX104" i="7"/>
  <c r="HX106" i="7" s="1"/>
  <c r="AF8" i="7"/>
  <c r="HX8" i="7"/>
  <c r="AF13" i="7"/>
  <c r="HX13" i="7"/>
  <c r="AF6" i="7"/>
  <c r="HX6" i="7"/>
  <c r="AG9" i="7"/>
  <c r="HY9" i="7"/>
  <c r="B75" i="16"/>
  <c r="C74" i="16"/>
  <c r="B53" i="18"/>
  <c r="C52" i="18"/>
  <c r="EB109" i="15"/>
  <c r="DZ107" i="14"/>
  <c r="AD104" i="14"/>
  <c r="DZ108" i="14"/>
  <c r="DZ104" i="14"/>
  <c r="DZ106" i="14" s="1"/>
  <c r="EV7" i="14"/>
  <c r="AZ7" i="14"/>
  <c r="BI4" i="14"/>
  <c r="FE4" i="14"/>
  <c r="BI11" i="15"/>
  <c r="FE11" i="15"/>
  <c r="BI7" i="15"/>
  <c r="FE7" i="15"/>
  <c r="EC108" i="15"/>
  <c r="EC107" i="15"/>
  <c r="EC104" i="15"/>
  <c r="EC106" i="15" s="1"/>
  <c r="AG104" i="15"/>
  <c r="BJ13" i="15"/>
  <c r="FF13" i="15"/>
  <c r="DX10" i="14"/>
  <c r="Z10" i="14"/>
  <c r="ED6" i="14"/>
  <c r="AF6" i="14"/>
  <c r="AB4" i="14"/>
  <c r="DZ4" i="14"/>
  <c r="EG4" i="15"/>
  <c r="AI4" i="15"/>
  <c r="EE7" i="15"/>
  <c r="AG7" i="15"/>
  <c r="BC12" i="14"/>
  <c r="EY12" i="14"/>
  <c r="AF11" i="15"/>
  <c r="ED11" i="15"/>
  <c r="EW8" i="14"/>
  <c r="BA8" i="14"/>
  <c r="EE8" i="14"/>
  <c r="AG8" i="14"/>
  <c r="DZ9" i="15"/>
  <c r="AB9" i="15"/>
  <c r="AF12" i="14"/>
  <c r="ED12" i="14"/>
  <c r="AH6" i="15"/>
  <c r="EF6" i="15"/>
  <c r="BI6" i="15"/>
  <c r="FE6" i="15"/>
  <c r="BF5" i="15"/>
  <c r="FB5" i="15"/>
  <c r="EC10" i="15"/>
  <c r="AE10" i="15"/>
  <c r="J14" i="25"/>
  <c r="K13" i="25"/>
  <c r="BK8" i="15"/>
  <c r="FG8" i="15"/>
  <c r="BI9" i="15"/>
  <c r="FE9" i="15"/>
  <c r="BH10" i="14"/>
  <c r="FD10" i="14"/>
  <c r="EB13" i="15"/>
  <c r="AD13" i="15"/>
  <c r="AA9" i="14"/>
  <c r="DY9" i="14"/>
  <c r="FC11" i="14"/>
  <c r="BG11" i="14"/>
  <c r="FB4" i="15"/>
  <c r="BF4" i="15"/>
  <c r="EX6" i="14"/>
  <c r="BB6" i="14"/>
  <c r="BH9" i="14"/>
  <c r="FD9" i="14"/>
  <c r="AG4" i="19"/>
  <c r="EF7" i="14"/>
  <c r="AH7" i="14"/>
  <c r="L13" i="25"/>
  <c r="L14" i="25" s="1"/>
  <c r="L15" i="25" s="1"/>
  <c r="L16" i="25" s="1"/>
  <c r="L17" i="25" s="1"/>
  <c r="L18" i="25" s="1"/>
  <c r="L19" i="25" s="1"/>
  <c r="L20" i="25" s="1"/>
  <c r="M13" i="25"/>
  <c r="M14" i="25" s="1"/>
  <c r="M15" i="25" s="1"/>
  <c r="M16" i="25" s="1"/>
  <c r="M17" i="25" s="1"/>
  <c r="M18" i="25" s="1"/>
  <c r="M19" i="25" s="1"/>
  <c r="M20" i="25" s="1"/>
  <c r="EG5" i="15"/>
  <c r="AI5" i="15"/>
  <c r="FE10" i="15"/>
  <c r="BI10" i="15"/>
  <c r="BK12" i="15"/>
  <c r="FG12" i="15"/>
  <c r="HY9" i="19" l="1"/>
  <c r="HY11" i="19" s="1"/>
  <c r="HX109" i="7"/>
  <c r="AG4" i="7"/>
  <c r="HY4" i="7"/>
  <c r="HZ10" i="19"/>
  <c r="HZ4" i="19"/>
  <c r="HZ8" i="19" s="1"/>
  <c r="DZ109" i="14"/>
  <c r="EC109" i="15"/>
  <c r="AG104" i="7"/>
  <c r="HY107" i="7"/>
  <c r="HY108" i="7"/>
  <c r="HY104" i="7"/>
  <c r="HY106" i="7" s="1"/>
  <c r="AH9" i="7"/>
  <c r="HZ9" i="7"/>
  <c r="AI5" i="7"/>
  <c r="IA5" i="7"/>
  <c r="AG6" i="7"/>
  <c r="HY6" i="7"/>
  <c r="AG12" i="7"/>
  <c r="HY12" i="7"/>
  <c r="AG13" i="7"/>
  <c r="HY13" i="7"/>
  <c r="AG10" i="7"/>
  <c r="HY10" i="7"/>
  <c r="AG8" i="7"/>
  <c r="HY8" i="7"/>
  <c r="AH11" i="7"/>
  <c r="HZ11" i="7"/>
  <c r="AG7" i="7"/>
  <c r="HY7" i="7"/>
  <c r="B76" i="16"/>
  <c r="C75" i="16"/>
  <c r="B54" i="18"/>
  <c r="C53" i="18"/>
  <c r="EA108" i="14"/>
  <c r="EA104" i="14"/>
  <c r="EA106" i="14" s="1"/>
  <c r="EA107" i="14"/>
  <c r="AE104" i="14"/>
  <c r="EE7" i="14"/>
  <c r="AG7" i="14"/>
  <c r="BI9" i="14"/>
  <c r="FE9" i="14"/>
  <c r="BH11" i="14"/>
  <c r="FD11" i="14"/>
  <c r="FH12" i="15"/>
  <c r="BL12" i="15"/>
  <c r="EY6" i="14"/>
  <c r="BC6" i="14"/>
  <c r="FE10" i="14"/>
  <c r="BI10" i="14"/>
  <c r="BJ9" i="15"/>
  <c r="FF9" i="15"/>
  <c r="AD10" i="15"/>
  <c r="EB10" i="15"/>
  <c r="AF8" i="14"/>
  <c r="ED8" i="14"/>
  <c r="ED7" i="15"/>
  <c r="AF7" i="15"/>
  <c r="EC6" i="14"/>
  <c r="AE6" i="14"/>
  <c r="AH5" i="15"/>
  <c r="EF5" i="15"/>
  <c r="FF10" i="15"/>
  <c r="BJ10" i="15"/>
  <c r="AH4" i="19"/>
  <c r="AC13" i="15"/>
  <c r="EA13" i="15"/>
  <c r="BG5" i="15"/>
  <c r="FC5" i="15"/>
  <c r="AE12" i="14"/>
  <c r="EC12" i="14"/>
  <c r="BK13" i="15"/>
  <c r="FG13" i="15"/>
  <c r="FF7" i="15"/>
  <c r="BJ7" i="15"/>
  <c r="FC4" i="15"/>
  <c r="BG4" i="15"/>
  <c r="Z9" i="14"/>
  <c r="DX9" i="14"/>
  <c r="FH8" i="15"/>
  <c r="BL8" i="15"/>
  <c r="J15" i="25"/>
  <c r="K14" i="25"/>
  <c r="DY9" i="15"/>
  <c r="AA9" i="15"/>
  <c r="DX9" i="15" s="1"/>
  <c r="EF4" i="15"/>
  <c r="AH4" i="15"/>
  <c r="Y10" i="14"/>
  <c r="DW10" i="14"/>
  <c r="ED108" i="15"/>
  <c r="ED107" i="15"/>
  <c r="ED104" i="15"/>
  <c r="ED106" i="15" s="1"/>
  <c r="AH104" i="15"/>
  <c r="EW7" i="14"/>
  <c r="BA7" i="14"/>
  <c r="BJ6" i="15"/>
  <c r="FF6" i="15"/>
  <c r="AG6" i="15"/>
  <c r="EE6" i="15"/>
  <c r="BB8" i="14"/>
  <c r="EX8" i="14"/>
  <c r="EC11" i="15"/>
  <c r="AE11" i="15"/>
  <c r="EZ12" i="14"/>
  <c r="BD12" i="14"/>
  <c r="DY4" i="14"/>
  <c r="AA4" i="14"/>
  <c r="BJ11" i="15"/>
  <c r="FF11" i="15"/>
  <c r="BJ4" i="14"/>
  <c r="FF4" i="14"/>
  <c r="ED109" i="15" l="1"/>
  <c r="EA109" i="14"/>
  <c r="HZ9" i="19"/>
  <c r="HZ11" i="19" s="1"/>
  <c r="HY109" i="7"/>
  <c r="IA10" i="19"/>
  <c r="IA4" i="19"/>
  <c r="IA8" i="19" s="1"/>
  <c r="AH4" i="7"/>
  <c r="HZ4" i="7"/>
  <c r="AH7" i="7"/>
  <c r="HZ7" i="7"/>
  <c r="AH6" i="7"/>
  <c r="HZ6" i="7"/>
  <c r="AH12" i="7"/>
  <c r="HZ12" i="7"/>
  <c r="AI11" i="7"/>
  <c r="IA11" i="7"/>
  <c r="AJ5" i="7"/>
  <c r="IB5" i="7"/>
  <c r="AH8" i="7"/>
  <c r="HZ8" i="7"/>
  <c r="AI9" i="7"/>
  <c r="IA9" i="7"/>
  <c r="AH10" i="7"/>
  <c r="HZ10" i="7"/>
  <c r="AH13" i="7"/>
  <c r="HZ13" i="7"/>
  <c r="AH104" i="7"/>
  <c r="HZ108" i="7"/>
  <c r="HZ107" i="7"/>
  <c r="HZ104" i="7"/>
  <c r="HZ106" i="7" s="1"/>
  <c r="B77" i="16"/>
  <c r="C76" i="16"/>
  <c r="B55" i="18"/>
  <c r="C54" i="18"/>
  <c r="EB108" i="14"/>
  <c r="EB107" i="14"/>
  <c r="EB104" i="14"/>
  <c r="EB106" i="14" s="1"/>
  <c r="AF104" i="14"/>
  <c r="FA12" i="14"/>
  <c r="BE12" i="14"/>
  <c r="EE4" i="15"/>
  <c r="AG4" i="15"/>
  <c r="BL13" i="15"/>
  <c r="FH13" i="15"/>
  <c r="AC10" i="15"/>
  <c r="EA10" i="15"/>
  <c r="BK9" i="15"/>
  <c r="FG9" i="15"/>
  <c r="EZ6" i="14"/>
  <c r="BD6" i="14"/>
  <c r="BC8" i="14"/>
  <c r="EY8" i="14"/>
  <c r="FG6" i="15"/>
  <c r="BK6" i="15"/>
  <c r="EE107" i="15"/>
  <c r="EE108" i="15"/>
  <c r="EE104" i="15"/>
  <c r="EE106" i="15" s="1"/>
  <c r="AI104" i="15"/>
  <c r="BK7" i="15"/>
  <c r="FG7" i="15"/>
  <c r="EB6" i="14"/>
  <c r="AD6" i="14"/>
  <c r="EC7" i="15"/>
  <c r="AE7" i="15"/>
  <c r="FF10" i="14"/>
  <c r="BJ10" i="14"/>
  <c r="BJ9" i="14"/>
  <c r="FF9" i="14"/>
  <c r="BK11" i="15"/>
  <c r="FG11" i="15"/>
  <c r="DX4" i="14"/>
  <c r="Z4" i="14"/>
  <c r="J16" i="25"/>
  <c r="K15" i="25"/>
  <c r="Y9" i="14"/>
  <c r="DW9" i="14"/>
  <c r="AI4" i="19"/>
  <c r="EE5" i="15"/>
  <c r="AG5" i="15"/>
  <c r="AE8" i="14"/>
  <c r="EC8" i="14"/>
  <c r="BM12" i="15"/>
  <c r="FI12" i="15"/>
  <c r="ED7" i="14"/>
  <c r="AF7" i="14"/>
  <c r="AD11" i="15"/>
  <c r="EB11" i="15"/>
  <c r="FG4" i="14"/>
  <c r="BK4" i="14"/>
  <c r="AF6" i="15"/>
  <c r="ED6" i="15"/>
  <c r="EX7" i="14"/>
  <c r="BB7" i="14"/>
  <c r="DV10" i="14"/>
  <c r="X10" i="14"/>
  <c r="BM8" i="15"/>
  <c r="FI8" i="15"/>
  <c r="FD4" i="15"/>
  <c r="BH4" i="15"/>
  <c r="AD12" i="14"/>
  <c r="EB12" i="14"/>
  <c r="BH5" i="15"/>
  <c r="FD5" i="15"/>
  <c r="AB13" i="15"/>
  <c r="DZ13" i="15"/>
  <c r="BK10" i="15"/>
  <c r="FG10" i="15"/>
  <c r="FE11" i="14"/>
  <c r="BI11" i="14"/>
  <c r="HZ109" i="7" l="1"/>
  <c r="IA9" i="19"/>
  <c r="IA11" i="19" s="1"/>
  <c r="IB10" i="19"/>
  <c r="IB4" i="19"/>
  <c r="IB8" i="19" s="1"/>
  <c r="AI4" i="7"/>
  <c r="IA4" i="7"/>
  <c r="AI8" i="7"/>
  <c r="IA8" i="7"/>
  <c r="AK5" i="7"/>
  <c r="IC5" i="7"/>
  <c r="AI104" i="7"/>
  <c r="IA108" i="7"/>
  <c r="IA107" i="7"/>
  <c r="IA104" i="7"/>
  <c r="IA106" i="7" s="1"/>
  <c r="AJ11" i="7"/>
  <c r="IB11" i="7"/>
  <c r="AI13" i="7"/>
  <c r="IA13" i="7"/>
  <c r="AI12" i="7"/>
  <c r="IA12" i="7"/>
  <c r="AI10" i="7"/>
  <c r="IA10" i="7"/>
  <c r="AI6" i="7"/>
  <c r="IA6" i="7"/>
  <c r="AJ9" i="7"/>
  <c r="IB9" i="7"/>
  <c r="AI7" i="7"/>
  <c r="IA7" i="7"/>
  <c r="B78" i="16"/>
  <c r="C77" i="16"/>
  <c r="B56" i="18"/>
  <c r="C55" i="18"/>
  <c r="EB109" i="14"/>
  <c r="EC107" i="14"/>
  <c r="AG104" i="14"/>
  <c r="EC104" i="14"/>
  <c r="EC106" i="14" s="1"/>
  <c r="EC108" i="14"/>
  <c r="BJ11" i="14"/>
  <c r="FF11" i="14"/>
  <c r="EY7" i="14"/>
  <c r="BC7" i="14"/>
  <c r="AJ4" i="19"/>
  <c r="FG9" i="14"/>
  <c r="BK9" i="14"/>
  <c r="FH7" i="15"/>
  <c r="BL7" i="15"/>
  <c r="EE109" i="15"/>
  <c r="FA6" i="14"/>
  <c r="BE6" i="14"/>
  <c r="ED4" i="15"/>
  <c r="AF4" i="15"/>
  <c r="AC12" i="14"/>
  <c r="EA12" i="14"/>
  <c r="BN8" i="15"/>
  <c r="FJ8" i="15"/>
  <c r="AE6" i="15"/>
  <c r="EC6" i="15"/>
  <c r="EA11" i="15"/>
  <c r="AC11" i="15"/>
  <c r="FJ12" i="15"/>
  <c r="BN12" i="15"/>
  <c r="EB8" i="14"/>
  <c r="AD8" i="14"/>
  <c r="J17" i="25"/>
  <c r="K16" i="25"/>
  <c r="FG10" i="14"/>
  <c r="BK10" i="14"/>
  <c r="EA6" i="14"/>
  <c r="AC6" i="14"/>
  <c r="EF108" i="15"/>
  <c r="EF107" i="15"/>
  <c r="EF104" i="15"/>
  <c r="EF106" i="15" s="1"/>
  <c r="AJ104" i="15"/>
  <c r="EZ8" i="14"/>
  <c r="BD8" i="14"/>
  <c r="AB10" i="15"/>
  <c r="DZ10" i="15"/>
  <c r="AA13" i="15"/>
  <c r="DX13" i="15" s="1"/>
  <c r="DY13" i="15"/>
  <c r="FE4" i="15"/>
  <c r="BI4" i="15"/>
  <c r="W10" i="14"/>
  <c r="DT10" i="14" s="1"/>
  <c r="DU10" i="14"/>
  <c r="FH4" i="14"/>
  <c r="BL4" i="14"/>
  <c r="EC7" i="14"/>
  <c r="AE7" i="14"/>
  <c r="AF5" i="15"/>
  <c r="ED5" i="15"/>
  <c r="FH11" i="15"/>
  <c r="BL11" i="15"/>
  <c r="BL6" i="15"/>
  <c r="FH6" i="15"/>
  <c r="BF12" i="14"/>
  <c r="FB12" i="14"/>
  <c r="FH10" i="15"/>
  <c r="BL10" i="15"/>
  <c r="FE5" i="15"/>
  <c r="BI5" i="15"/>
  <c r="DV9" i="14"/>
  <c r="X9" i="14"/>
  <c r="DW4" i="14"/>
  <c r="Y4" i="14"/>
  <c r="EB7" i="15"/>
  <c r="AD7" i="15"/>
  <c r="BL9" i="15"/>
  <c r="FH9" i="15"/>
  <c r="FI13" i="15"/>
  <c r="BM13" i="15"/>
  <c r="EF109" i="15" l="1"/>
  <c r="IB9" i="19"/>
  <c r="IB11" i="19" s="1"/>
  <c r="IC10" i="19"/>
  <c r="IC4" i="19"/>
  <c r="IC8" i="19" s="1"/>
  <c r="AJ4" i="7"/>
  <c r="IB4" i="7"/>
  <c r="AJ7" i="7"/>
  <c r="IB7" i="7"/>
  <c r="AK11" i="7"/>
  <c r="IC11" i="7"/>
  <c r="AK9" i="7"/>
  <c r="IC9" i="7"/>
  <c r="IA109" i="7"/>
  <c r="AJ6" i="7"/>
  <c r="IB6" i="7"/>
  <c r="AJ104" i="7"/>
  <c r="IB108" i="7"/>
  <c r="IB107" i="7"/>
  <c r="IB104" i="7"/>
  <c r="IB106" i="7" s="1"/>
  <c r="AJ10" i="7"/>
  <c r="IB10" i="7"/>
  <c r="AL5" i="7"/>
  <c r="ID5" i="7"/>
  <c r="AJ12" i="7"/>
  <c r="IB12" i="7"/>
  <c r="AJ13" i="7"/>
  <c r="IB13" i="7"/>
  <c r="AJ8" i="7"/>
  <c r="IB8" i="7"/>
  <c r="B79" i="16"/>
  <c r="C78" i="16"/>
  <c r="B57" i="18"/>
  <c r="C56" i="18"/>
  <c r="EC109" i="14"/>
  <c r="ED108" i="14"/>
  <c r="ED107" i="14"/>
  <c r="ED104" i="14"/>
  <c r="ED106" i="14" s="1"/>
  <c r="AH104" i="14"/>
  <c r="FJ13" i="15"/>
  <c r="BN13" i="15"/>
  <c r="W9" i="14"/>
  <c r="DT9" i="14" s="1"/>
  <c r="DU9" i="14"/>
  <c r="AC7" i="15"/>
  <c r="EA7" i="15"/>
  <c r="BG12" i="14"/>
  <c r="FC12" i="14"/>
  <c r="EG107" i="15"/>
  <c r="EG108" i="15"/>
  <c r="EG104" i="15"/>
  <c r="EG106" i="15" s="1"/>
  <c r="AK104" i="15"/>
  <c r="EA8" i="14"/>
  <c r="AC8" i="14"/>
  <c r="DZ11" i="15"/>
  <c r="AB11" i="15"/>
  <c r="AE4" i="15"/>
  <c r="EC4" i="15"/>
  <c r="FB6" i="14"/>
  <c r="BF6" i="14"/>
  <c r="EZ7" i="14"/>
  <c r="BD7" i="14"/>
  <c r="BM9" i="15"/>
  <c r="FI9" i="15"/>
  <c r="FF5" i="15"/>
  <c r="BJ5" i="15"/>
  <c r="BM4" i="14"/>
  <c r="FI4" i="14"/>
  <c r="FF4" i="15"/>
  <c r="BJ4" i="15"/>
  <c r="AA10" i="15"/>
  <c r="DX10" i="15" s="1"/>
  <c r="DY10" i="15"/>
  <c r="FH10" i="14"/>
  <c r="BL10" i="14"/>
  <c r="FK8" i="15"/>
  <c r="BO8" i="15"/>
  <c r="FH9" i="14"/>
  <c r="BL9" i="14"/>
  <c r="BM6" i="15"/>
  <c r="FI6" i="15"/>
  <c r="AE5" i="15"/>
  <c r="EC5" i="15"/>
  <c r="BE8" i="14"/>
  <c r="FA8" i="14"/>
  <c r="J18" i="25"/>
  <c r="K17" i="25"/>
  <c r="BO12" i="15"/>
  <c r="FK12" i="15"/>
  <c r="X4" i="14"/>
  <c r="DV4" i="14"/>
  <c r="FI10" i="15"/>
  <c r="BM10" i="15"/>
  <c r="FI11" i="15"/>
  <c r="BM11" i="15"/>
  <c r="EB7" i="14"/>
  <c r="AD7" i="14"/>
  <c r="DZ6" i="14"/>
  <c r="AB6" i="14"/>
  <c r="AD6" i="15"/>
  <c r="EB6" i="15"/>
  <c r="DZ12" i="14"/>
  <c r="AB12" i="14"/>
  <c r="BM7" i="15"/>
  <c r="FI7" i="15"/>
  <c r="AK4" i="19"/>
  <c r="BK11" i="14"/>
  <c r="FG11" i="14"/>
  <c r="ED109" i="14" l="1"/>
  <c r="IC9" i="19"/>
  <c r="IC11" i="19" s="1"/>
  <c r="AK4" i="7"/>
  <c r="IC4" i="7"/>
  <c r="ID10" i="19"/>
  <c r="ID4" i="19"/>
  <c r="ID8" i="19" s="1"/>
  <c r="AK104" i="7"/>
  <c r="IC108" i="7"/>
  <c r="IC107" i="7"/>
  <c r="IC104" i="7"/>
  <c r="IC106" i="7" s="1"/>
  <c r="AK13" i="7"/>
  <c r="IC13" i="7"/>
  <c r="AK6" i="7"/>
  <c r="IC6" i="7"/>
  <c r="IB109" i="7"/>
  <c r="AK12" i="7"/>
  <c r="IC12" i="7"/>
  <c r="AK8" i="7"/>
  <c r="IC8" i="7"/>
  <c r="AM5" i="7"/>
  <c r="IE5" i="7"/>
  <c r="AL9" i="7"/>
  <c r="ID9" i="7"/>
  <c r="AK10" i="7"/>
  <c r="IC10" i="7"/>
  <c r="AL11" i="7"/>
  <c r="ID11" i="7"/>
  <c r="AK7" i="7"/>
  <c r="IC7" i="7"/>
  <c r="B80" i="16"/>
  <c r="C79" i="16"/>
  <c r="B58" i="18"/>
  <c r="C57" i="18"/>
  <c r="EE108" i="14"/>
  <c r="EE104" i="14"/>
  <c r="EE106" i="14" s="1"/>
  <c r="EE107" i="14"/>
  <c r="AI104" i="14"/>
  <c r="EG109" i="15"/>
  <c r="W4" i="14"/>
  <c r="DT4" i="14" s="1"/>
  <c r="DU4" i="14"/>
  <c r="FL12" i="15"/>
  <c r="BP12" i="15"/>
  <c r="DY6" i="14"/>
  <c r="AA6" i="14"/>
  <c r="AL4" i="19"/>
  <c r="EA6" i="15"/>
  <c r="AC6" i="15"/>
  <c r="EA7" i="14"/>
  <c r="AC7" i="14"/>
  <c r="FJ6" i="15"/>
  <c r="BN6" i="15"/>
  <c r="BP8" i="15"/>
  <c r="FL8" i="15"/>
  <c r="FC6" i="14"/>
  <c r="BG6" i="14"/>
  <c r="DY11" i="15"/>
  <c r="AA11" i="15"/>
  <c r="DX11" i="15" s="1"/>
  <c r="DZ7" i="15"/>
  <c r="AB7" i="15"/>
  <c r="FJ4" i="14"/>
  <c r="BN4" i="14"/>
  <c r="EH107" i="15"/>
  <c r="EH108" i="15"/>
  <c r="EH104" i="15"/>
  <c r="EH106" i="15" s="1"/>
  <c r="AL104" i="15"/>
  <c r="BO13" i="15"/>
  <c r="FK13" i="15"/>
  <c r="AA12" i="14"/>
  <c r="DY12" i="14"/>
  <c r="BN7" i="15"/>
  <c r="FJ7" i="15"/>
  <c r="BN11" i="15"/>
  <c r="FJ11" i="15"/>
  <c r="BN10" i="15"/>
  <c r="FJ10" i="15"/>
  <c r="EB5" i="15"/>
  <c r="AD5" i="15"/>
  <c r="FI9" i="14"/>
  <c r="BM9" i="14"/>
  <c r="BM10" i="14"/>
  <c r="FI10" i="14"/>
  <c r="BK4" i="15"/>
  <c r="FG4" i="15"/>
  <c r="BK5" i="15"/>
  <c r="FG5" i="15"/>
  <c r="FA7" i="14"/>
  <c r="BE7" i="14"/>
  <c r="AB8" i="14"/>
  <c r="DZ8" i="14"/>
  <c r="BL11" i="14"/>
  <c r="FH11" i="14"/>
  <c r="J19" i="25"/>
  <c r="K18" i="25"/>
  <c r="FB8" i="14"/>
  <c r="BF8" i="14"/>
  <c r="BN9" i="15"/>
  <c r="FJ9" i="15"/>
  <c r="AD4" i="15"/>
  <c r="EB4" i="15"/>
  <c r="FD12" i="14"/>
  <c r="BH12" i="14"/>
  <c r="EH109" i="15" l="1"/>
  <c r="ID9" i="19"/>
  <c r="ID11" i="19" s="1"/>
  <c r="IE10" i="19"/>
  <c r="IE4" i="19"/>
  <c r="IE8" i="19" s="1"/>
  <c r="AL4" i="7"/>
  <c r="ID4" i="7"/>
  <c r="AM11" i="7"/>
  <c r="IE11" i="7"/>
  <c r="AL6" i="7"/>
  <c r="ID6" i="7"/>
  <c r="AL10" i="7"/>
  <c r="ID10" i="7"/>
  <c r="AL12" i="7"/>
  <c r="ID12" i="7"/>
  <c r="AL13" i="7"/>
  <c r="ID13" i="7"/>
  <c r="AM9" i="7"/>
  <c r="IE9" i="7"/>
  <c r="AL7" i="7"/>
  <c r="ID7" i="7"/>
  <c r="AN5" i="7"/>
  <c r="IF5" i="7"/>
  <c r="IC109" i="7"/>
  <c r="AL8" i="7"/>
  <c r="ID8" i="7"/>
  <c r="AL104" i="7"/>
  <c r="ID108" i="7"/>
  <c r="ID107" i="7"/>
  <c r="ID104" i="7"/>
  <c r="ID106" i="7" s="1"/>
  <c r="B81" i="16"/>
  <c r="C80" i="16"/>
  <c r="B59" i="18"/>
  <c r="C58" i="18"/>
  <c r="EE109" i="14"/>
  <c r="EF104" i="14"/>
  <c r="EF106" i="14" s="1"/>
  <c r="AJ104" i="14"/>
  <c r="EF107" i="14"/>
  <c r="EF108" i="14"/>
  <c r="K19" i="25"/>
  <c r="J20" i="25"/>
  <c r="K20" i="25" s="1"/>
  <c r="AA8" i="14"/>
  <c r="DY8" i="14"/>
  <c r="BL5" i="15"/>
  <c r="FH5" i="15"/>
  <c r="BN10" i="14"/>
  <c r="FJ10" i="14"/>
  <c r="FK11" i="15"/>
  <c r="BO11" i="15"/>
  <c r="FC8" i="14"/>
  <c r="BG8" i="14"/>
  <c r="FB7" i="14"/>
  <c r="BF7" i="14"/>
  <c r="FJ9" i="14"/>
  <c r="BN9" i="14"/>
  <c r="FE12" i="14"/>
  <c r="BI12" i="14"/>
  <c r="FK4" i="14"/>
  <c r="BO4" i="14"/>
  <c r="BQ8" i="15"/>
  <c r="FM8" i="15"/>
  <c r="DX6" i="14"/>
  <c r="Z6" i="14"/>
  <c r="DZ7" i="14"/>
  <c r="AB7" i="14"/>
  <c r="FK9" i="15"/>
  <c r="BO9" i="15"/>
  <c r="BP13" i="15"/>
  <c r="FL13" i="15"/>
  <c r="DY7" i="15"/>
  <c r="AA7" i="15"/>
  <c r="DX7" i="15" s="1"/>
  <c r="FM12" i="15"/>
  <c r="BQ12" i="15"/>
  <c r="BO7" i="15"/>
  <c r="FK7" i="15"/>
  <c r="EI107" i="15"/>
  <c r="EI108" i="15"/>
  <c r="EI104" i="15"/>
  <c r="EI106" i="15" s="1"/>
  <c r="AM104" i="15"/>
  <c r="AC5" i="15"/>
  <c r="EA5" i="15"/>
  <c r="EA4" i="15"/>
  <c r="AC4" i="15"/>
  <c r="BM11" i="14"/>
  <c r="FI11" i="14"/>
  <c r="FH4" i="15"/>
  <c r="BL4" i="15"/>
  <c r="BO10" i="15"/>
  <c r="FK10" i="15"/>
  <c r="Z12" i="14"/>
  <c r="DX12" i="14"/>
  <c r="FD6" i="14"/>
  <c r="BH6" i="14"/>
  <c r="FK6" i="15"/>
  <c r="BO6" i="15"/>
  <c r="DZ6" i="15"/>
  <c r="AB6" i="15"/>
  <c r="AM4" i="19"/>
  <c r="IE9" i="19" l="1"/>
  <c r="IE11" i="19" s="1"/>
  <c r="ID109" i="7"/>
  <c r="AM4" i="7"/>
  <c r="IE4" i="7"/>
  <c r="IF10" i="19"/>
  <c r="IF4" i="19"/>
  <c r="IF8" i="19" s="1"/>
  <c r="AM13" i="7"/>
  <c r="IE13" i="7"/>
  <c r="AM104" i="7"/>
  <c r="IE107" i="7"/>
  <c r="IE108" i="7"/>
  <c r="IE104" i="7"/>
  <c r="IE106" i="7" s="1"/>
  <c r="AM12" i="7"/>
  <c r="IE12" i="7"/>
  <c r="AM8" i="7"/>
  <c r="IE8" i="7"/>
  <c r="AM10" i="7"/>
  <c r="IE10" i="7"/>
  <c r="AN9" i="7"/>
  <c r="IF9" i="7"/>
  <c r="AO5" i="7"/>
  <c r="IG5" i="7"/>
  <c r="AM6" i="7"/>
  <c r="IE6" i="7"/>
  <c r="AM7" i="7"/>
  <c r="IE7" i="7"/>
  <c r="AN11" i="7"/>
  <c r="IF11" i="7"/>
  <c r="B82" i="16"/>
  <c r="C81" i="16"/>
  <c r="B60" i="18"/>
  <c r="C59" i="18"/>
  <c r="AK104" i="14"/>
  <c r="EG108" i="14"/>
  <c r="EG104" i="14"/>
  <c r="EG106" i="14" s="1"/>
  <c r="EG107" i="14"/>
  <c r="EF109" i="14"/>
  <c r="EI109" i="15"/>
  <c r="BN11" i="14"/>
  <c r="FJ11" i="14"/>
  <c r="AN4" i="19"/>
  <c r="DW12" i="14"/>
  <c r="Y12" i="14"/>
  <c r="AA6" i="15"/>
  <c r="DX6" i="15" s="1"/>
  <c r="DY6" i="15"/>
  <c r="BP6" i="15"/>
  <c r="FL6" i="15"/>
  <c r="AB5" i="15"/>
  <c r="DZ5" i="15"/>
  <c r="BR12" i="15"/>
  <c r="FN12" i="15"/>
  <c r="BO9" i="14"/>
  <c r="FK9" i="14"/>
  <c r="FD8" i="14"/>
  <c r="BH8" i="14"/>
  <c r="BP10" i="15"/>
  <c r="FL10" i="15"/>
  <c r="EJ107" i="15"/>
  <c r="EJ108" i="15"/>
  <c r="EJ104" i="15"/>
  <c r="EJ106" i="15" s="1"/>
  <c r="AN104" i="15"/>
  <c r="FK10" i="14"/>
  <c r="BO10" i="14"/>
  <c r="DX8" i="14"/>
  <c r="Z8" i="14"/>
  <c r="FE6" i="14"/>
  <c r="BI6" i="14"/>
  <c r="FI4" i="15"/>
  <c r="BM4" i="15"/>
  <c r="DZ4" i="15"/>
  <c r="AB4" i="15"/>
  <c r="FL9" i="15"/>
  <c r="BP9" i="15"/>
  <c r="DY7" i="14"/>
  <c r="AA7" i="14"/>
  <c r="FN8" i="15"/>
  <c r="BR8" i="15"/>
  <c r="FF12" i="14"/>
  <c r="BJ12" i="14"/>
  <c r="FC7" i="14"/>
  <c r="BG7" i="14"/>
  <c r="BP11" i="15"/>
  <c r="FL11" i="15"/>
  <c r="FL7" i="15"/>
  <c r="BP7" i="15"/>
  <c r="FM13" i="15"/>
  <c r="BQ13" i="15"/>
  <c r="DW6" i="14"/>
  <c r="Y6" i="14"/>
  <c r="BP4" i="14"/>
  <c r="FL4" i="14"/>
  <c r="BM5" i="15"/>
  <c r="FI5" i="15"/>
  <c r="IF9" i="19" l="1"/>
  <c r="IF11" i="19" s="1"/>
  <c r="EG109" i="14"/>
  <c r="IG10" i="19"/>
  <c r="IG4" i="19"/>
  <c r="IG8" i="19" s="1"/>
  <c r="AN4" i="7"/>
  <c r="IF4" i="7"/>
  <c r="EJ109" i="15"/>
  <c r="IE109" i="7"/>
  <c r="AO11" i="7"/>
  <c r="IG11" i="7"/>
  <c r="AN8" i="7"/>
  <c r="IF8" i="7"/>
  <c r="AN7" i="7"/>
  <c r="IF7" i="7"/>
  <c r="AN12" i="7"/>
  <c r="IF12" i="7"/>
  <c r="AN6" i="7"/>
  <c r="IF6" i="7"/>
  <c r="AN10" i="7"/>
  <c r="IF10" i="7"/>
  <c r="AP5" i="7"/>
  <c r="IH5" i="7"/>
  <c r="AN104" i="7"/>
  <c r="IF107" i="7"/>
  <c r="IF108" i="7"/>
  <c r="IF104" i="7"/>
  <c r="IF106" i="7" s="1"/>
  <c r="AO9" i="7"/>
  <c r="IG9" i="7"/>
  <c r="AN13" i="7"/>
  <c r="IF13" i="7"/>
  <c r="B83" i="16"/>
  <c r="C82" i="16"/>
  <c r="B61" i="18"/>
  <c r="C60" i="18"/>
  <c r="EH108" i="14"/>
  <c r="AL104" i="14"/>
  <c r="EH107" i="14"/>
  <c r="EH104" i="14"/>
  <c r="EH106" i="14" s="1"/>
  <c r="BR13" i="15"/>
  <c r="FN13" i="15"/>
  <c r="FG12" i="14"/>
  <c r="BK12" i="14"/>
  <c r="BQ9" i="15"/>
  <c r="FM9" i="15"/>
  <c r="BQ6" i="15"/>
  <c r="FM6" i="15"/>
  <c r="FM4" i="14"/>
  <c r="BQ4" i="14"/>
  <c r="FM11" i="15"/>
  <c r="BQ11" i="15"/>
  <c r="FJ4" i="15"/>
  <c r="BN4" i="15"/>
  <c r="FL10" i="14"/>
  <c r="BP10" i="14"/>
  <c r="AA5" i="15"/>
  <c r="DX5" i="15" s="1"/>
  <c r="DY5" i="15"/>
  <c r="AO4" i="19"/>
  <c r="DV6" i="14"/>
  <c r="X6" i="14"/>
  <c r="BQ7" i="15"/>
  <c r="FM7" i="15"/>
  <c r="FD7" i="14"/>
  <c r="BH7" i="14"/>
  <c r="BS8" i="15"/>
  <c r="FO8" i="15"/>
  <c r="DX7" i="14"/>
  <c r="Z7" i="14"/>
  <c r="EK107" i="15"/>
  <c r="EK108" i="15"/>
  <c r="EK104" i="15"/>
  <c r="EK106" i="15" s="1"/>
  <c r="AO104" i="15"/>
  <c r="BQ10" i="15"/>
  <c r="FM10" i="15"/>
  <c r="FL9" i="14"/>
  <c r="BP9" i="14"/>
  <c r="BN5" i="15"/>
  <c r="FJ5" i="15"/>
  <c r="AA4" i="15"/>
  <c r="DX4" i="15" s="1"/>
  <c r="DY4" i="15"/>
  <c r="FF6" i="14"/>
  <c r="BJ6" i="14"/>
  <c r="Y8" i="14"/>
  <c r="DW8" i="14"/>
  <c r="FE8" i="14"/>
  <c r="BI8" i="14"/>
  <c r="FO12" i="15"/>
  <c r="BS12" i="15"/>
  <c r="X12" i="14"/>
  <c r="DV12" i="14"/>
  <c r="BO11" i="14"/>
  <c r="FK11" i="14"/>
  <c r="EK109" i="15" l="1"/>
  <c r="IG9" i="19"/>
  <c r="IG11" i="19" s="1"/>
  <c r="IH10" i="19"/>
  <c r="IH4" i="19"/>
  <c r="IH8" i="19" s="1"/>
  <c r="AO4" i="7"/>
  <c r="IG4" i="7"/>
  <c r="EH109" i="14"/>
  <c r="IF109" i="7"/>
  <c r="AO10" i="7"/>
  <c r="IG10" i="7"/>
  <c r="AP9" i="7"/>
  <c r="IH9" i="7"/>
  <c r="AO12" i="7"/>
  <c r="IG12" i="7"/>
  <c r="AO7" i="7"/>
  <c r="IG7" i="7"/>
  <c r="AO13" i="7"/>
  <c r="IG13" i="7"/>
  <c r="AO104" i="7"/>
  <c r="IG107" i="7"/>
  <c r="IG108" i="7"/>
  <c r="IG104" i="7"/>
  <c r="IG106" i="7" s="1"/>
  <c r="AO8" i="7"/>
  <c r="IG8" i="7"/>
  <c r="AO6" i="7"/>
  <c r="IG6" i="7"/>
  <c r="AQ5" i="7"/>
  <c r="II5" i="7"/>
  <c r="AP11" i="7"/>
  <c r="IH11" i="7"/>
  <c r="B84" i="16"/>
  <c r="C83" i="16"/>
  <c r="B62" i="18"/>
  <c r="C61" i="18"/>
  <c r="EI107" i="14"/>
  <c r="EI108" i="14"/>
  <c r="EI104" i="14"/>
  <c r="EI106" i="14" s="1"/>
  <c r="AM104" i="14"/>
  <c r="BT12" i="15"/>
  <c r="FP12" i="15"/>
  <c r="FN10" i="15"/>
  <c r="BR10" i="15"/>
  <c r="DW7" i="14"/>
  <c r="Y7" i="14"/>
  <c r="BP11" i="14"/>
  <c r="FL11" i="14"/>
  <c r="BJ8" i="14"/>
  <c r="FF8" i="14"/>
  <c r="FM9" i="14"/>
  <c r="BQ9" i="14"/>
  <c r="EL107" i="15"/>
  <c r="EL108" i="15"/>
  <c r="EL104" i="15"/>
  <c r="EL106" i="15" s="1"/>
  <c r="AP104" i="15"/>
  <c r="BR4" i="14"/>
  <c r="FN4" i="14"/>
  <c r="AP4" i="19"/>
  <c r="BO5" i="15"/>
  <c r="FK5" i="15"/>
  <c r="DV8" i="14"/>
  <c r="X8" i="14"/>
  <c r="W12" i="14"/>
  <c r="DT12" i="14" s="1"/>
  <c r="DU12" i="14"/>
  <c r="FG6" i="14"/>
  <c r="BK6" i="14"/>
  <c r="FP8" i="15"/>
  <c r="BT8" i="15"/>
  <c r="BR7" i="15"/>
  <c r="FN7" i="15"/>
  <c r="BQ10" i="14"/>
  <c r="FM10" i="14"/>
  <c r="BO4" i="15"/>
  <c r="FK4" i="15"/>
  <c r="BR11" i="15"/>
  <c r="FN11" i="15"/>
  <c r="BR9" i="15"/>
  <c r="FN9" i="15"/>
  <c r="BS13" i="15"/>
  <c r="FO13" i="15"/>
  <c r="FE7" i="14"/>
  <c r="BI7" i="14"/>
  <c r="DU6" i="14"/>
  <c r="W6" i="14"/>
  <c r="DT6" i="14" s="1"/>
  <c r="FN6" i="15"/>
  <c r="BR6" i="15"/>
  <c r="BL12" i="14"/>
  <c r="FH12" i="14"/>
  <c r="IH9" i="19" l="1"/>
  <c r="IH11" i="19" s="1"/>
  <c r="AP4" i="7"/>
  <c r="IH4" i="7"/>
  <c r="II10" i="19"/>
  <c r="II4" i="19"/>
  <c r="II8" i="19" s="1"/>
  <c r="EI109" i="14"/>
  <c r="AP13" i="7"/>
  <c r="IH13" i="7"/>
  <c r="AQ11" i="7"/>
  <c r="II11" i="7"/>
  <c r="AR5" i="7"/>
  <c r="IJ5" i="7"/>
  <c r="AP7" i="7"/>
  <c r="IH7" i="7"/>
  <c r="AP104" i="7"/>
  <c r="IH107" i="7"/>
  <c r="IH108" i="7"/>
  <c r="IH104" i="7"/>
  <c r="IH106" i="7" s="1"/>
  <c r="AP6" i="7"/>
  <c r="IH6" i="7"/>
  <c r="AP12" i="7"/>
  <c r="IH12" i="7"/>
  <c r="AP8" i="7"/>
  <c r="IH8" i="7"/>
  <c r="AQ9" i="7"/>
  <c r="II9" i="7"/>
  <c r="IG109" i="7"/>
  <c r="AP10" i="7"/>
  <c r="IH10" i="7"/>
  <c r="B85" i="16"/>
  <c r="C84" i="16"/>
  <c r="B63" i="18"/>
  <c r="C62" i="18"/>
  <c r="EJ108" i="14"/>
  <c r="AN104" i="14"/>
  <c r="EJ107" i="14"/>
  <c r="EJ104" i="14"/>
  <c r="EJ106" i="14" s="1"/>
  <c r="EL109" i="15"/>
  <c r="FI12" i="14"/>
  <c r="BM12" i="14"/>
  <c r="BT13" i="15"/>
  <c r="FP13" i="15"/>
  <c r="FQ8" i="15"/>
  <c r="BU8" i="15"/>
  <c r="FH6" i="14"/>
  <c r="BL6" i="14"/>
  <c r="BP5" i="15"/>
  <c r="FL5" i="15"/>
  <c r="BS10" i="15"/>
  <c r="FO10" i="15"/>
  <c r="FO6" i="15"/>
  <c r="BS6" i="15"/>
  <c r="FO11" i="15"/>
  <c r="BS11" i="15"/>
  <c r="FN10" i="14"/>
  <c r="BR10" i="14"/>
  <c r="W8" i="14"/>
  <c r="DT8" i="14" s="1"/>
  <c r="DU8" i="14"/>
  <c r="AQ4" i="19"/>
  <c r="EM107" i="15"/>
  <c r="EM108" i="15"/>
  <c r="EM104" i="15"/>
  <c r="EM106" i="15" s="1"/>
  <c r="AQ104" i="15"/>
  <c r="BK8" i="14"/>
  <c r="FG8" i="14"/>
  <c r="BQ11" i="14"/>
  <c r="FM11" i="14"/>
  <c r="FF7" i="14"/>
  <c r="BJ7" i="14"/>
  <c r="BS9" i="15"/>
  <c r="FO9" i="15"/>
  <c r="FN9" i="14"/>
  <c r="BR9" i="14"/>
  <c r="DV7" i="14"/>
  <c r="X7" i="14"/>
  <c r="FL4" i="15"/>
  <c r="BP4" i="15"/>
  <c r="BS7" i="15"/>
  <c r="FO7" i="15"/>
  <c r="FO4" i="14"/>
  <c r="BS4" i="14"/>
  <c r="BU12" i="15"/>
  <c r="FQ12" i="15"/>
  <c r="II9" i="19" l="1"/>
  <c r="II11" i="19" s="1"/>
  <c r="EM109" i="15"/>
  <c r="EJ109" i="14"/>
  <c r="IJ10" i="19"/>
  <c r="IJ4" i="19"/>
  <c r="IJ8" i="19" s="1"/>
  <c r="AQ4" i="7"/>
  <c r="II4" i="7"/>
  <c r="AQ104" i="7"/>
  <c r="II107" i="7"/>
  <c r="II108" i="7"/>
  <c r="II104" i="7"/>
  <c r="II106" i="7" s="1"/>
  <c r="AQ7" i="7"/>
  <c r="II7" i="7"/>
  <c r="AQ8" i="7"/>
  <c r="II8" i="7"/>
  <c r="AS5" i="7"/>
  <c r="IK5" i="7"/>
  <c r="IH109" i="7"/>
  <c r="AQ12" i="7"/>
  <c r="II12" i="7"/>
  <c r="AR11" i="7"/>
  <c r="IJ11" i="7"/>
  <c r="AQ6" i="7"/>
  <c r="II6" i="7"/>
  <c r="AQ10" i="7"/>
  <c r="II10" i="7"/>
  <c r="AR9" i="7"/>
  <c r="IJ9" i="7"/>
  <c r="AQ13" i="7"/>
  <c r="II13" i="7"/>
  <c r="B86" i="16"/>
  <c r="C85" i="16"/>
  <c r="B64" i="18"/>
  <c r="C63" i="18"/>
  <c r="AO104" i="14"/>
  <c r="EK108" i="14"/>
  <c r="EK107" i="14"/>
  <c r="EK104" i="14"/>
  <c r="EK106" i="14" s="1"/>
  <c r="FP4" i="14"/>
  <c r="BT4" i="14"/>
  <c r="BQ4" i="15"/>
  <c r="FM4" i="15"/>
  <c r="BV12" i="15"/>
  <c r="FR12" i="15"/>
  <c r="FP7" i="15"/>
  <c r="BT7" i="15"/>
  <c r="BR11" i="14"/>
  <c r="FN11" i="14"/>
  <c r="AR4" i="19"/>
  <c r="FI6" i="14"/>
  <c r="BM6" i="14"/>
  <c r="BT9" i="15"/>
  <c r="FP9" i="15"/>
  <c r="BS10" i="14"/>
  <c r="FO10" i="14"/>
  <c r="FP10" i="15"/>
  <c r="BT10" i="15"/>
  <c r="BQ5" i="15"/>
  <c r="FM5" i="15"/>
  <c r="BU13" i="15"/>
  <c r="FQ13" i="15"/>
  <c r="FO9" i="14"/>
  <c r="BS9" i="14"/>
  <c r="BL8" i="14"/>
  <c r="FH8" i="14"/>
  <c r="BT6" i="15"/>
  <c r="FP6" i="15"/>
  <c r="FR8" i="15"/>
  <c r="BV8" i="15"/>
  <c r="FJ12" i="14"/>
  <c r="BN12" i="14"/>
  <c r="DU7" i="14"/>
  <c r="W7" i="14"/>
  <c r="DT7" i="14" s="1"/>
  <c r="FG7" i="14"/>
  <c r="BK7" i="14"/>
  <c r="EN107" i="15"/>
  <c r="EN108" i="15"/>
  <c r="EN104" i="15"/>
  <c r="EN106" i="15" s="1"/>
  <c r="AR104" i="15"/>
  <c r="FP11" i="15"/>
  <c r="BT11" i="15"/>
  <c r="II109" i="7" l="1"/>
  <c r="IJ9" i="19"/>
  <c r="IJ11" i="19" s="1"/>
  <c r="AR4" i="7"/>
  <c r="IJ4" i="7"/>
  <c r="IK10" i="19"/>
  <c r="IK4" i="19"/>
  <c r="IK8" i="19" s="1"/>
  <c r="AT5" i="7"/>
  <c r="IL5" i="7"/>
  <c r="AR8" i="7"/>
  <c r="IJ8" i="7"/>
  <c r="AR10" i="7"/>
  <c r="IJ10" i="7"/>
  <c r="AR7" i="7"/>
  <c r="IJ7" i="7"/>
  <c r="AR6" i="7"/>
  <c r="IJ6" i="7"/>
  <c r="AS9" i="7"/>
  <c r="IK9" i="7"/>
  <c r="AS11" i="7"/>
  <c r="IK11" i="7"/>
  <c r="AR13" i="7"/>
  <c r="IJ13" i="7"/>
  <c r="AR12" i="7"/>
  <c r="IJ12" i="7"/>
  <c r="AR104" i="7"/>
  <c r="IJ107" i="7"/>
  <c r="IJ108" i="7"/>
  <c r="IJ104" i="7"/>
  <c r="IJ106" i="7" s="1"/>
  <c r="B87" i="16"/>
  <c r="C86" i="16"/>
  <c r="B65" i="18"/>
  <c r="C64" i="18"/>
  <c r="EN109" i="15"/>
  <c r="EL107" i="14"/>
  <c r="AP104" i="14"/>
  <c r="EL108" i="14"/>
  <c r="EL104" i="14"/>
  <c r="EL106" i="14" s="1"/>
  <c r="EK109" i="14"/>
  <c r="FH7" i="14"/>
  <c r="BL7" i="14"/>
  <c r="BO12" i="14"/>
  <c r="FK12" i="14"/>
  <c r="FR13" i="15"/>
  <c r="BV13" i="15"/>
  <c r="FQ9" i="15"/>
  <c r="BU9" i="15"/>
  <c r="AS4" i="19"/>
  <c r="EO108" i="15"/>
  <c r="EO107" i="15"/>
  <c r="EO104" i="15"/>
  <c r="EO106" i="15" s="1"/>
  <c r="AS104" i="15"/>
  <c r="BU6" i="15"/>
  <c r="FQ6" i="15"/>
  <c r="BT9" i="14"/>
  <c r="FP9" i="14"/>
  <c r="FJ6" i="14"/>
  <c r="BN6" i="14"/>
  <c r="FN4" i="15"/>
  <c r="BR4" i="15"/>
  <c r="BW8" i="15"/>
  <c r="FS8" i="15"/>
  <c r="BR5" i="15"/>
  <c r="FN5" i="15"/>
  <c r="BT10" i="14"/>
  <c r="FP10" i="14"/>
  <c r="BS11" i="14"/>
  <c r="FO11" i="14"/>
  <c r="BU7" i="15"/>
  <c r="FQ7" i="15"/>
  <c r="BU4" i="14"/>
  <c r="FQ4" i="14"/>
  <c r="BU11" i="15"/>
  <c r="FQ11" i="15"/>
  <c r="FI8" i="14"/>
  <c r="BM8" i="14"/>
  <c r="FQ10" i="15"/>
  <c r="BU10" i="15"/>
  <c r="BW12" i="15"/>
  <c r="FS12" i="15"/>
  <c r="IJ109" i="7" l="1"/>
  <c r="IK9" i="19"/>
  <c r="IK11" i="19" s="1"/>
  <c r="EO109" i="15"/>
  <c r="IL10" i="19"/>
  <c r="IL4" i="19"/>
  <c r="IL8" i="19" s="1"/>
  <c r="EL109" i="14"/>
  <c r="AS4" i="7"/>
  <c r="IK4" i="7"/>
  <c r="AS7" i="7"/>
  <c r="IK7" i="7"/>
  <c r="AS12" i="7"/>
  <c r="IK12" i="7"/>
  <c r="AS10" i="7"/>
  <c r="IK10" i="7"/>
  <c r="AS6" i="7"/>
  <c r="IK6" i="7"/>
  <c r="AS13" i="7"/>
  <c r="IK13" i="7"/>
  <c r="AS8" i="7"/>
  <c r="IK8" i="7"/>
  <c r="AT9" i="7"/>
  <c r="IL9" i="7"/>
  <c r="AS104" i="7"/>
  <c r="IK107" i="7"/>
  <c r="IK108" i="7"/>
  <c r="IK104" i="7"/>
  <c r="IK106" i="7" s="1"/>
  <c r="AT11" i="7"/>
  <c r="IL11" i="7"/>
  <c r="AU5" i="7"/>
  <c r="IM5" i="7"/>
  <c r="B88" i="16"/>
  <c r="C87" i="16"/>
  <c r="B66" i="18"/>
  <c r="C65" i="18"/>
  <c r="EM108" i="14"/>
  <c r="AQ104" i="14"/>
  <c r="EM107" i="14"/>
  <c r="EM104" i="14"/>
  <c r="EM106" i="14" s="1"/>
  <c r="FR10" i="15"/>
  <c r="BV10" i="15"/>
  <c r="BV4" i="14"/>
  <c r="FR4" i="14"/>
  <c r="FP11" i="14"/>
  <c r="BT11" i="14"/>
  <c r="BS5" i="15"/>
  <c r="FO5" i="15"/>
  <c r="FT8" i="15"/>
  <c r="BX8" i="15"/>
  <c r="FQ9" i="14"/>
  <c r="BU9" i="14"/>
  <c r="EP107" i="15"/>
  <c r="EP108" i="15"/>
  <c r="EP104" i="15"/>
  <c r="EP106" i="15" s="1"/>
  <c r="AT104" i="15"/>
  <c r="BV9" i="15"/>
  <c r="FR9" i="15"/>
  <c r="BP12" i="14"/>
  <c r="FL12" i="14"/>
  <c r="FT12" i="15"/>
  <c r="BX12" i="15"/>
  <c r="FJ8" i="14"/>
  <c r="BN8" i="14"/>
  <c r="BV11" i="15"/>
  <c r="FR11" i="15"/>
  <c r="BV7" i="15"/>
  <c r="FR7" i="15"/>
  <c r="BU10" i="14"/>
  <c r="FQ10" i="14"/>
  <c r="BW13" i="15"/>
  <c r="FS13" i="15"/>
  <c r="FI7" i="14"/>
  <c r="BM7" i="14"/>
  <c r="FO4" i="15"/>
  <c r="BS4" i="15"/>
  <c r="FK6" i="14"/>
  <c r="BO6" i="14"/>
  <c r="BV6" i="15"/>
  <c r="FR6" i="15"/>
  <c r="AT4" i="19"/>
  <c r="IL9" i="19" l="1"/>
  <c r="IL11" i="19" s="1"/>
  <c r="IM10" i="19"/>
  <c r="IM4" i="19"/>
  <c r="IM8" i="19" s="1"/>
  <c r="AT4" i="7"/>
  <c r="IL4" i="7"/>
  <c r="EM109" i="14"/>
  <c r="IK109" i="7"/>
  <c r="AT13" i="7"/>
  <c r="IL13" i="7"/>
  <c r="AT6" i="7"/>
  <c r="IL6" i="7"/>
  <c r="AT8" i="7"/>
  <c r="IL8" i="7"/>
  <c r="AT10" i="7"/>
  <c r="IL10" i="7"/>
  <c r="AV5" i="7"/>
  <c r="IN5" i="7"/>
  <c r="AT104" i="7"/>
  <c r="IL107" i="7"/>
  <c r="IL108" i="7"/>
  <c r="IL104" i="7"/>
  <c r="IL106" i="7" s="1"/>
  <c r="AT12" i="7"/>
  <c r="IL12" i="7"/>
  <c r="AU11" i="7"/>
  <c r="IM11" i="7"/>
  <c r="AU9" i="7"/>
  <c r="IM9" i="7"/>
  <c r="AT7" i="7"/>
  <c r="IL7" i="7"/>
  <c r="B89" i="16"/>
  <c r="C88" i="16"/>
  <c r="B67" i="18"/>
  <c r="C66" i="18"/>
  <c r="EN107" i="14"/>
  <c r="EN104" i="14"/>
  <c r="EN106" i="14" s="1"/>
  <c r="EN108" i="14"/>
  <c r="AR104" i="14"/>
  <c r="FL6" i="14"/>
  <c r="BP6" i="14"/>
  <c r="FS6" i="15"/>
  <c r="BW6" i="15"/>
  <c r="FR10" i="14"/>
  <c r="BV10" i="14"/>
  <c r="BW11" i="15"/>
  <c r="FS11" i="15"/>
  <c r="BW10" i="15"/>
  <c r="FS10" i="15"/>
  <c r="BO8" i="14"/>
  <c r="FK8" i="14"/>
  <c r="AU4" i="19"/>
  <c r="BW7" i="15"/>
  <c r="FS7" i="15"/>
  <c r="FM12" i="14"/>
  <c r="BQ12" i="14"/>
  <c r="FS9" i="15"/>
  <c r="BW9" i="15"/>
  <c r="EP109" i="15"/>
  <c r="BV9" i="14"/>
  <c r="FR9" i="14"/>
  <c r="FP5" i="15"/>
  <c r="BT5" i="15"/>
  <c r="FS4" i="14"/>
  <c r="BW4" i="14"/>
  <c r="BX13" i="15"/>
  <c r="FT13" i="15"/>
  <c r="FP4" i="15"/>
  <c r="BT4" i="15"/>
  <c r="FJ7" i="14"/>
  <c r="BN7" i="14"/>
  <c r="FU12" i="15"/>
  <c r="BY12" i="15"/>
  <c r="EQ108" i="15"/>
  <c r="EQ107" i="15"/>
  <c r="EQ104" i="15"/>
  <c r="EQ106" i="15" s="1"/>
  <c r="AU104" i="15"/>
  <c r="FU8" i="15"/>
  <c r="BY8" i="15"/>
  <c r="BU11" i="14"/>
  <c r="FQ11" i="14"/>
  <c r="IL109" i="7" l="1"/>
  <c r="IM9" i="19"/>
  <c r="IM11" i="19" s="1"/>
  <c r="EN109" i="14"/>
  <c r="AU4" i="7"/>
  <c r="IM4" i="7"/>
  <c r="IN4" i="19"/>
  <c r="IN8" i="19" s="1"/>
  <c r="AU10" i="7"/>
  <c r="IM10" i="7"/>
  <c r="AU7" i="7"/>
  <c r="IM7" i="7"/>
  <c r="AU8" i="7"/>
  <c r="IM8" i="7"/>
  <c r="AU104" i="7"/>
  <c r="IM108" i="7"/>
  <c r="IM107" i="7"/>
  <c r="IM104" i="7"/>
  <c r="IM106" i="7" s="1"/>
  <c r="AV9" i="7"/>
  <c r="IN9" i="7"/>
  <c r="AU12" i="7"/>
  <c r="IM12" i="7"/>
  <c r="AW5" i="7"/>
  <c r="IO5" i="7"/>
  <c r="AV11" i="7"/>
  <c r="IN11" i="7"/>
  <c r="AU6" i="7"/>
  <c r="IM6" i="7"/>
  <c r="AU13" i="7"/>
  <c r="IM13" i="7"/>
  <c r="B90" i="16"/>
  <c r="C89" i="16"/>
  <c r="B68" i="18"/>
  <c r="C67" i="18"/>
  <c r="EQ109" i="15"/>
  <c r="EO108" i="14"/>
  <c r="AS104" i="14"/>
  <c r="EO107" i="14"/>
  <c r="EO104" i="14"/>
  <c r="EO106" i="14" s="1"/>
  <c r="FU13" i="15"/>
  <c r="BY13" i="15"/>
  <c r="BX4" i="14"/>
  <c r="FT4" i="14"/>
  <c r="FT9" i="15"/>
  <c r="BX9" i="15"/>
  <c r="BX6" i="15"/>
  <c r="FT6" i="15"/>
  <c r="BV11" i="14"/>
  <c r="FR11" i="14"/>
  <c r="ER108" i="15"/>
  <c r="ER107" i="15"/>
  <c r="ER104" i="15"/>
  <c r="ER106" i="15" s="1"/>
  <c r="AV104" i="15"/>
  <c r="BZ12" i="15"/>
  <c r="FV12" i="15"/>
  <c r="FQ4" i="15"/>
  <c r="BU4" i="15"/>
  <c r="AV4" i="19"/>
  <c r="FL8" i="14"/>
  <c r="BP8" i="14"/>
  <c r="BX11" i="15"/>
  <c r="FT11" i="15"/>
  <c r="BZ8" i="15"/>
  <c r="FV8" i="15"/>
  <c r="BU5" i="15"/>
  <c r="FQ5" i="15"/>
  <c r="FS9" i="14"/>
  <c r="BW9" i="14"/>
  <c r="BX7" i="15"/>
  <c r="FT7" i="15"/>
  <c r="BW10" i="14"/>
  <c r="FS10" i="14"/>
  <c r="FM6" i="14"/>
  <c r="BQ6" i="14"/>
  <c r="FK7" i="14"/>
  <c r="BO7" i="14"/>
  <c r="BR12" i="14"/>
  <c r="FN12" i="14"/>
  <c r="FT10" i="15"/>
  <c r="BX10" i="15"/>
  <c r="IN10" i="19" l="1"/>
  <c r="IN9" i="19"/>
  <c r="EO109" i="14"/>
  <c r="IO4" i="19"/>
  <c r="IO8" i="19" s="1"/>
  <c r="AV4" i="7"/>
  <c r="IN4" i="7"/>
  <c r="AW9" i="7"/>
  <c r="IO9" i="7"/>
  <c r="AV104" i="7"/>
  <c r="IN108" i="7"/>
  <c r="IN107" i="7"/>
  <c r="IN104" i="7"/>
  <c r="IN106" i="7" s="1"/>
  <c r="AW11" i="7"/>
  <c r="IO11" i="7"/>
  <c r="IM109" i="7"/>
  <c r="AV8" i="7"/>
  <c r="IN8" i="7"/>
  <c r="AV6" i="7"/>
  <c r="IN6" i="7"/>
  <c r="AX5" i="7"/>
  <c r="IP5" i="7"/>
  <c r="AV7" i="7"/>
  <c r="IN7" i="7"/>
  <c r="AV13" i="7"/>
  <c r="IN13" i="7"/>
  <c r="AV12" i="7"/>
  <c r="IN12" i="7"/>
  <c r="AV10" i="7"/>
  <c r="IN10" i="7"/>
  <c r="B91" i="16"/>
  <c r="C90" i="16"/>
  <c r="B69" i="18"/>
  <c r="C68" i="18"/>
  <c r="ER109" i="15"/>
  <c r="EP108" i="14"/>
  <c r="EP107" i="14"/>
  <c r="AT104" i="14"/>
  <c r="EP104" i="14"/>
  <c r="EP106" i="14" s="1"/>
  <c r="BY10" i="15"/>
  <c r="FU10" i="15"/>
  <c r="FL7" i="14"/>
  <c r="BP7" i="14"/>
  <c r="BX9" i="14"/>
  <c r="FT9" i="14"/>
  <c r="BS12" i="14"/>
  <c r="FO12" i="14"/>
  <c r="BY7" i="15"/>
  <c r="FU7" i="15"/>
  <c r="BV5" i="15"/>
  <c r="FR5" i="15"/>
  <c r="CA12" i="15"/>
  <c r="FW12" i="15"/>
  <c r="FU9" i="15"/>
  <c r="BY9" i="15"/>
  <c r="BZ13" i="15"/>
  <c r="FV13" i="15"/>
  <c r="BW11" i="14"/>
  <c r="FS11" i="14"/>
  <c r="BX10" i="14"/>
  <c r="FT10" i="14"/>
  <c r="FU11" i="15"/>
  <c r="BY11" i="15"/>
  <c r="ES107" i="15"/>
  <c r="ES108" i="15"/>
  <c r="ES104" i="15"/>
  <c r="ES106" i="15" s="1"/>
  <c r="AW104" i="15"/>
  <c r="AW4" i="19"/>
  <c r="FN6" i="14"/>
  <c r="BR6" i="14"/>
  <c r="FW8" i="15"/>
  <c r="CA8" i="15"/>
  <c r="FM8" i="14"/>
  <c r="BQ8" i="14"/>
  <c r="FR4" i="15"/>
  <c r="BV4" i="15"/>
  <c r="BY6" i="15"/>
  <c r="FU6" i="15"/>
  <c r="FU4" i="14"/>
  <c r="BY4" i="14"/>
  <c r="IN11" i="19" l="1"/>
  <c r="IO10" i="19"/>
  <c r="IO9" i="19"/>
  <c r="IP10" i="19"/>
  <c r="IP4" i="19"/>
  <c r="IP8" i="19" s="1"/>
  <c r="AW4" i="7"/>
  <c r="IO4" i="7"/>
  <c r="EP109" i="14"/>
  <c r="AX11" i="7"/>
  <c r="IP11" i="7"/>
  <c r="AW10" i="7"/>
  <c r="IO10" i="7"/>
  <c r="IN109" i="7"/>
  <c r="AW12" i="7"/>
  <c r="IO12" i="7"/>
  <c r="AW8" i="7"/>
  <c r="IO8" i="7"/>
  <c r="AY5" i="7"/>
  <c r="IQ5" i="7"/>
  <c r="AW104" i="7"/>
  <c r="IO108" i="7"/>
  <c r="IO107" i="7"/>
  <c r="IO104" i="7"/>
  <c r="IO106" i="7" s="1"/>
  <c r="AW13" i="7"/>
  <c r="IO13" i="7"/>
  <c r="AW7" i="7"/>
  <c r="IO7" i="7"/>
  <c r="AW6" i="7"/>
  <c r="IO6" i="7"/>
  <c r="AX9" i="7"/>
  <c r="IP9" i="7"/>
  <c r="B92" i="16"/>
  <c r="C91" i="16"/>
  <c r="B70" i="18"/>
  <c r="C69" i="18"/>
  <c r="EQ107" i="14"/>
  <c r="EQ104" i="14"/>
  <c r="EQ106" i="14" s="1"/>
  <c r="EQ108" i="14"/>
  <c r="AU104" i="14"/>
  <c r="ES109" i="15"/>
  <c r="FV4" i="14"/>
  <c r="BZ4" i="14"/>
  <c r="BZ6" i="15"/>
  <c r="FV6" i="15"/>
  <c r="ET108" i="15"/>
  <c r="ET107" i="15"/>
  <c r="ET104" i="15"/>
  <c r="ET106" i="15" s="1"/>
  <c r="AX104" i="15"/>
  <c r="FV11" i="15"/>
  <c r="BZ11" i="15"/>
  <c r="BZ9" i="15"/>
  <c r="FV9" i="15"/>
  <c r="FM7" i="14"/>
  <c r="BQ7" i="14"/>
  <c r="BR8" i="14"/>
  <c r="FN8" i="14"/>
  <c r="FO6" i="14"/>
  <c r="BS6" i="14"/>
  <c r="AX4" i="19"/>
  <c r="BW5" i="15"/>
  <c r="FS5" i="15"/>
  <c r="FP12" i="14"/>
  <c r="BT12" i="14"/>
  <c r="FX12" i="15"/>
  <c r="CB12" i="15"/>
  <c r="FS4" i="15"/>
  <c r="BW4" i="15"/>
  <c r="FX8" i="15"/>
  <c r="CB8" i="15"/>
  <c r="FU10" i="14"/>
  <c r="BY10" i="14"/>
  <c r="BX11" i="14"/>
  <c r="FT11" i="14"/>
  <c r="CA13" i="15"/>
  <c r="FW13" i="15"/>
  <c r="BZ7" i="15"/>
  <c r="FV7" i="15"/>
  <c r="FU9" i="14"/>
  <c r="BY9" i="14"/>
  <c r="BZ10" i="15"/>
  <c r="FV10" i="15"/>
  <c r="IO11" i="19" l="1"/>
  <c r="IP9" i="19"/>
  <c r="IP11" i="19" s="1"/>
  <c r="ET109" i="15"/>
  <c r="IQ4" i="19"/>
  <c r="IQ8" i="19" s="1"/>
  <c r="AX4" i="7"/>
  <c r="IP4" i="7"/>
  <c r="AY9" i="7"/>
  <c r="IQ9" i="7"/>
  <c r="AX8" i="7"/>
  <c r="IP8" i="7"/>
  <c r="AX12" i="7"/>
  <c r="IP12" i="7"/>
  <c r="AX13" i="7"/>
  <c r="IP13" i="7"/>
  <c r="AX6" i="7"/>
  <c r="IP6" i="7"/>
  <c r="AX104" i="7"/>
  <c r="IP108" i="7"/>
  <c r="IP107" i="7"/>
  <c r="IP104" i="7"/>
  <c r="IP106" i="7" s="1"/>
  <c r="IO109" i="7"/>
  <c r="AX10" i="7"/>
  <c r="IP10" i="7"/>
  <c r="AZ5" i="7"/>
  <c r="IR5" i="7"/>
  <c r="AX7" i="7"/>
  <c r="IP7" i="7"/>
  <c r="AY11" i="7"/>
  <c r="IQ11" i="7"/>
  <c r="B93" i="16"/>
  <c r="C92" i="16"/>
  <c r="B71" i="18"/>
  <c r="C70" i="18"/>
  <c r="ER107" i="14"/>
  <c r="ER108" i="14"/>
  <c r="ER104" i="14"/>
  <c r="ER106" i="14" s="1"/>
  <c r="AV104" i="14"/>
  <c r="EQ109" i="14"/>
  <c r="FU11" i="14"/>
  <c r="BY11" i="14"/>
  <c r="FT4" i="15"/>
  <c r="BX4" i="15"/>
  <c r="FN7" i="14"/>
  <c r="BR7" i="14"/>
  <c r="CA11" i="15"/>
  <c r="FW11" i="15"/>
  <c r="BX5" i="15"/>
  <c r="FT5" i="15"/>
  <c r="AY4" i="19"/>
  <c r="CA6" i="15"/>
  <c r="FW6" i="15"/>
  <c r="BZ10" i="14"/>
  <c r="FV10" i="14"/>
  <c r="FY8" i="15"/>
  <c r="CC8" i="15"/>
  <c r="FW10" i="15"/>
  <c r="CA10" i="15"/>
  <c r="FW7" i="15"/>
  <c r="CA7" i="15"/>
  <c r="CB13" i="15"/>
  <c r="FX13" i="15"/>
  <c r="FY12" i="15"/>
  <c r="CC12" i="15"/>
  <c r="FQ12" i="14"/>
  <c r="BU12" i="14"/>
  <c r="FP6" i="14"/>
  <c r="BT6" i="14"/>
  <c r="EU107" i="15"/>
  <c r="EU108" i="15"/>
  <c r="EU104" i="15"/>
  <c r="EU106" i="15" s="1"/>
  <c r="AY104" i="15"/>
  <c r="FW4" i="14"/>
  <c r="CA4" i="14"/>
  <c r="FV9" i="14"/>
  <c r="BZ9" i="14"/>
  <c r="BS8" i="14"/>
  <c r="FO8" i="14"/>
  <c r="FW9" i="15"/>
  <c r="CA9" i="15"/>
  <c r="IQ10" i="19" l="1"/>
  <c r="EU109" i="15"/>
  <c r="ER109" i="14"/>
  <c r="IP109" i="7"/>
  <c r="IQ9" i="19"/>
  <c r="AY4" i="7"/>
  <c r="IQ4" i="7"/>
  <c r="IR4" i="19"/>
  <c r="IR8" i="19" s="1"/>
  <c r="BA5" i="7"/>
  <c r="IS5" i="7"/>
  <c r="AY13" i="7"/>
  <c r="IQ13" i="7"/>
  <c r="AZ11" i="7"/>
  <c r="IR11" i="7"/>
  <c r="AY7" i="7"/>
  <c r="IQ7" i="7"/>
  <c r="AY10" i="7"/>
  <c r="IQ10" i="7"/>
  <c r="AY12" i="7"/>
  <c r="IQ12" i="7"/>
  <c r="AY6" i="7"/>
  <c r="IQ6" i="7"/>
  <c r="AY104" i="7"/>
  <c r="IQ108" i="7"/>
  <c r="IQ107" i="7"/>
  <c r="IQ104" i="7"/>
  <c r="IQ106" i="7" s="1"/>
  <c r="AY8" i="7"/>
  <c r="IQ8" i="7"/>
  <c r="AZ9" i="7"/>
  <c r="IR9" i="7"/>
  <c r="B94" i="16"/>
  <c r="C93" i="16"/>
  <c r="B72" i="18"/>
  <c r="C71" i="18"/>
  <c r="ES107" i="14"/>
  <c r="AW104" i="14"/>
  <c r="ES104" i="14"/>
  <c r="ES106" i="14" s="1"/>
  <c r="ES108" i="14"/>
  <c r="FP8" i="14"/>
  <c r="BT8" i="14"/>
  <c r="FQ6" i="14"/>
  <c r="BU6" i="14"/>
  <c r="CB10" i="15"/>
  <c r="FX10" i="15"/>
  <c r="CB6" i="15"/>
  <c r="FX6" i="15"/>
  <c r="BY4" i="15"/>
  <c r="FU4" i="15"/>
  <c r="EV107" i="15"/>
  <c r="EV108" i="15"/>
  <c r="EV104" i="15"/>
  <c r="EV106" i="15" s="1"/>
  <c r="AZ104" i="15"/>
  <c r="FY13" i="15"/>
  <c r="CC13" i="15"/>
  <c r="CA10" i="14"/>
  <c r="FW10" i="14"/>
  <c r="AZ4" i="19"/>
  <c r="CA9" i="14"/>
  <c r="FW9" i="14"/>
  <c r="BV12" i="14"/>
  <c r="FR12" i="14"/>
  <c r="CD12" i="15"/>
  <c r="FZ12" i="15"/>
  <c r="CB7" i="15"/>
  <c r="FX7" i="15"/>
  <c r="FZ8" i="15"/>
  <c r="CD8" i="15"/>
  <c r="FO7" i="14"/>
  <c r="BS7" i="14"/>
  <c r="FV11" i="14"/>
  <c r="BZ11" i="14"/>
  <c r="FX9" i="15"/>
  <c r="CB9" i="15"/>
  <c r="CB4" i="14"/>
  <c r="FX4" i="14"/>
  <c r="BY5" i="15"/>
  <c r="FU5" i="15"/>
  <c r="CB11" i="15"/>
  <c r="FX11" i="15"/>
  <c r="IQ11" i="19" l="1"/>
  <c r="IR10" i="19"/>
  <c r="IR9" i="19"/>
  <c r="IQ109" i="7"/>
  <c r="IS4" i="19"/>
  <c r="IS8" i="19" s="1"/>
  <c r="EV109" i="15"/>
  <c r="AZ4" i="7"/>
  <c r="IR4" i="7"/>
  <c r="AZ10" i="7"/>
  <c r="IR10" i="7"/>
  <c r="AZ8" i="7"/>
  <c r="IR8" i="7"/>
  <c r="AZ7" i="7"/>
  <c r="IR7" i="7"/>
  <c r="BA11" i="7"/>
  <c r="IS11" i="7"/>
  <c r="AZ12" i="7"/>
  <c r="IR12" i="7"/>
  <c r="BA9" i="7"/>
  <c r="IS9" i="7"/>
  <c r="AZ104" i="7"/>
  <c r="IR107" i="7"/>
  <c r="IR108" i="7"/>
  <c r="IR104" i="7"/>
  <c r="IR106" i="7" s="1"/>
  <c r="AZ13" i="7"/>
  <c r="IR13" i="7"/>
  <c r="AZ6" i="7"/>
  <c r="IR6" i="7"/>
  <c r="BB5" i="7"/>
  <c r="IT5" i="7"/>
  <c r="B95" i="16"/>
  <c r="C94" i="16"/>
  <c r="B73" i="18"/>
  <c r="C72" i="18"/>
  <c r="ES109" i="14"/>
  <c r="ET108" i="14"/>
  <c r="ET107" i="14"/>
  <c r="AX104" i="14"/>
  <c r="ET104" i="14"/>
  <c r="ET106" i="14" s="1"/>
  <c r="CC7" i="15"/>
  <c r="FY7" i="15"/>
  <c r="BW12" i="14"/>
  <c r="FS12" i="14"/>
  <c r="BA4" i="19"/>
  <c r="FY4" i="14"/>
  <c r="CC4" i="14"/>
  <c r="GA8" i="15"/>
  <c r="CE8" i="15"/>
  <c r="EW107" i="15"/>
  <c r="EW108" i="15"/>
  <c r="EW104" i="15"/>
  <c r="EW106" i="15" s="1"/>
  <c r="BA104" i="15"/>
  <c r="CC6" i="15"/>
  <c r="FY6" i="15"/>
  <c r="FY9" i="15"/>
  <c r="CC9" i="15"/>
  <c r="CE12" i="15"/>
  <c r="GA12" i="15"/>
  <c r="FX9" i="14"/>
  <c r="CB9" i="14"/>
  <c r="CB10" i="14"/>
  <c r="FX10" i="14"/>
  <c r="FR6" i="14"/>
  <c r="BV6" i="14"/>
  <c r="BU8" i="14"/>
  <c r="FQ8" i="14"/>
  <c r="FY11" i="15"/>
  <c r="CC11" i="15"/>
  <c r="CA11" i="14"/>
  <c r="FW11" i="14"/>
  <c r="FP7" i="14"/>
  <c r="BT7" i="14"/>
  <c r="BZ5" i="15"/>
  <c r="FV5" i="15"/>
  <c r="CD13" i="15"/>
  <c r="FZ13" i="15"/>
  <c r="FV4" i="15"/>
  <c r="BZ4" i="15"/>
  <c r="CC10" i="15"/>
  <c r="FY10" i="15"/>
  <c r="IR11" i="19" l="1"/>
  <c r="IS10" i="19"/>
  <c r="IS9" i="19"/>
  <c r="IR109" i="7"/>
  <c r="BA4" i="7"/>
  <c r="IS4" i="7"/>
  <c r="IT4" i="19"/>
  <c r="IT8" i="19" s="1"/>
  <c r="ET109" i="14"/>
  <c r="BA12" i="7"/>
  <c r="IS12" i="7"/>
  <c r="BB11" i="7"/>
  <c r="IT11" i="7"/>
  <c r="BB9" i="7"/>
  <c r="IT9" i="7"/>
  <c r="BA13" i="7"/>
  <c r="IS13" i="7"/>
  <c r="BA7" i="7"/>
  <c r="IS7" i="7"/>
  <c r="BA8" i="7"/>
  <c r="IS8" i="7"/>
  <c r="BC5" i="7"/>
  <c r="IU5" i="7"/>
  <c r="BA6" i="7"/>
  <c r="IS6" i="7"/>
  <c r="BA104" i="7"/>
  <c r="IS107" i="7"/>
  <c r="IS108" i="7"/>
  <c r="IS104" i="7"/>
  <c r="IS106" i="7" s="1"/>
  <c r="BA10" i="7"/>
  <c r="IS10" i="7"/>
  <c r="B96" i="16"/>
  <c r="C95" i="16"/>
  <c r="B74" i="18"/>
  <c r="C73" i="18"/>
  <c r="AY104" i="14"/>
  <c r="EU104" i="14"/>
  <c r="EU106" i="14" s="1"/>
  <c r="EU108" i="14"/>
  <c r="EU107" i="14"/>
  <c r="EW109" i="15"/>
  <c r="FW4" i="15"/>
  <c r="CA4" i="15"/>
  <c r="CD4" i="14"/>
  <c r="FZ4" i="14"/>
  <c r="FT12" i="14"/>
  <c r="BX12" i="14"/>
  <c r="FX11" i="14"/>
  <c r="CB11" i="14"/>
  <c r="FR8" i="14"/>
  <c r="BV8" i="14"/>
  <c r="FY10" i="14"/>
  <c r="CC10" i="14"/>
  <c r="CF12" i="15"/>
  <c r="GB12" i="15"/>
  <c r="EX107" i="15"/>
  <c r="EX108" i="15"/>
  <c r="EX104" i="15"/>
  <c r="EX106" i="15" s="1"/>
  <c r="BB104" i="15"/>
  <c r="FQ7" i="14"/>
  <c r="BU7" i="14"/>
  <c r="CD11" i="15"/>
  <c r="FZ11" i="15"/>
  <c r="FS6" i="14"/>
  <c r="BW6" i="14"/>
  <c r="FY9" i="14"/>
  <c r="CC9" i="14"/>
  <c r="FZ9" i="15"/>
  <c r="CD9" i="15"/>
  <c r="FZ6" i="15"/>
  <c r="CD6" i="15"/>
  <c r="GB8" i="15"/>
  <c r="CF8" i="15"/>
  <c r="BB4" i="19"/>
  <c r="CD7" i="15"/>
  <c r="FZ7" i="15"/>
  <c r="FZ10" i="15"/>
  <c r="CD10" i="15"/>
  <c r="CE13" i="15"/>
  <c r="GA13" i="15"/>
  <c r="CA5" i="15"/>
  <c r="FW5" i="15"/>
  <c r="IS11" i="19" l="1"/>
  <c r="IT10" i="19"/>
  <c r="EU109" i="14"/>
  <c r="IT9" i="19"/>
  <c r="IS109" i="7"/>
  <c r="IU4" i="19"/>
  <c r="IU9" i="19" s="1"/>
  <c r="BB4" i="7"/>
  <c r="IT4" i="7"/>
  <c r="BB7" i="7"/>
  <c r="IT7" i="7"/>
  <c r="BB13" i="7"/>
  <c r="IT13" i="7"/>
  <c r="BB104" i="7"/>
  <c r="IT107" i="7"/>
  <c r="IT108" i="7"/>
  <c r="IT104" i="7"/>
  <c r="IT106" i="7" s="1"/>
  <c r="BC9" i="7"/>
  <c r="IU9" i="7"/>
  <c r="BB10" i="7"/>
  <c r="IT10" i="7"/>
  <c r="BB6" i="7"/>
  <c r="IT6" i="7"/>
  <c r="BC11" i="7"/>
  <c r="IU11" i="7"/>
  <c r="BB8" i="7"/>
  <c r="IT8" i="7"/>
  <c r="BD5" i="7"/>
  <c r="IV5" i="7"/>
  <c r="BB12" i="7"/>
  <c r="IT12" i="7"/>
  <c r="B97" i="16"/>
  <c r="C96" i="16"/>
  <c r="B75" i="18"/>
  <c r="C74" i="18"/>
  <c r="AZ104" i="14"/>
  <c r="EV107" i="14"/>
  <c r="EV108" i="14"/>
  <c r="EV104" i="14"/>
  <c r="EV106" i="14" s="1"/>
  <c r="GB13" i="15"/>
  <c r="CF13" i="15"/>
  <c r="BC4" i="19"/>
  <c r="CE11" i="15"/>
  <c r="GA11" i="15"/>
  <c r="CG12" i="15"/>
  <c r="GC12" i="15"/>
  <c r="GA6" i="15"/>
  <c r="CE6" i="15"/>
  <c r="FZ9" i="14"/>
  <c r="CD9" i="14"/>
  <c r="FT6" i="14"/>
  <c r="BX6" i="14"/>
  <c r="FR7" i="14"/>
  <c r="BV7" i="14"/>
  <c r="EX109" i="15"/>
  <c r="FZ10" i="14"/>
  <c r="CD10" i="14"/>
  <c r="FS8" i="14"/>
  <c r="BW8" i="14"/>
  <c r="CE10" i="15"/>
  <c r="GA10" i="15"/>
  <c r="CB5" i="15"/>
  <c r="FX5" i="15"/>
  <c r="BY12" i="14"/>
  <c r="FU12" i="14"/>
  <c r="FX4" i="15"/>
  <c r="CB4" i="15"/>
  <c r="CE7" i="15"/>
  <c r="GA7" i="15"/>
  <c r="GC8" i="15"/>
  <c r="CG8" i="15"/>
  <c r="CE9" i="15"/>
  <c r="GA9" i="15"/>
  <c r="EY107" i="15"/>
  <c r="EY108" i="15"/>
  <c r="EY104" i="15"/>
  <c r="EY106" i="15" s="1"/>
  <c r="BC104" i="15"/>
  <c r="CC11" i="14"/>
  <c r="FY11" i="14"/>
  <c r="GA4" i="14"/>
  <c r="CE4" i="14"/>
  <c r="IT11" i="19" l="1"/>
  <c r="IU10" i="19"/>
  <c r="IT109" i="7"/>
  <c r="IU8" i="19"/>
  <c r="BC4" i="7"/>
  <c r="IU4" i="7"/>
  <c r="IV4" i="19"/>
  <c r="IV9" i="19" s="1"/>
  <c r="BC8" i="7"/>
  <c r="IU8" i="7"/>
  <c r="BC104" i="7"/>
  <c r="IU107" i="7"/>
  <c r="IU108" i="7"/>
  <c r="IU104" i="7"/>
  <c r="IU106" i="7" s="1"/>
  <c r="BD9" i="7"/>
  <c r="IV9" i="7"/>
  <c r="BD11" i="7"/>
  <c r="IV11" i="7"/>
  <c r="BC13" i="7"/>
  <c r="IU13" i="7"/>
  <c r="BE5" i="7"/>
  <c r="IW5" i="7"/>
  <c r="BC6" i="7"/>
  <c r="IU6" i="7"/>
  <c r="BC10" i="7"/>
  <c r="IU10" i="7"/>
  <c r="BC12" i="7"/>
  <c r="IU12" i="7"/>
  <c r="BC7" i="7"/>
  <c r="IU7" i="7"/>
  <c r="B98" i="16"/>
  <c r="C97" i="16"/>
  <c r="B76" i="18"/>
  <c r="C75" i="18"/>
  <c r="EY109" i="15"/>
  <c r="EW108" i="14"/>
  <c r="EW104" i="14"/>
  <c r="EW106" i="14" s="1"/>
  <c r="EW107" i="14"/>
  <c r="BA104" i="14"/>
  <c r="EV109" i="14"/>
  <c r="FY5" i="15"/>
  <c r="CC5" i="15"/>
  <c r="CH12" i="15"/>
  <c r="GD12" i="15"/>
  <c r="BD4" i="19"/>
  <c r="CF9" i="15"/>
  <c r="GB9" i="15"/>
  <c r="GB7" i="15"/>
  <c r="CF7" i="15"/>
  <c r="GA10" i="14"/>
  <c r="CE10" i="14"/>
  <c r="FU6" i="14"/>
  <c r="BY6" i="14"/>
  <c r="CF6" i="15"/>
  <c r="GB6" i="15"/>
  <c r="EZ108" i="15"/>
  <c r="EZ107" i="15"/>
  <c r="EZ104" i="15"/>
  <c r="EZ106" i="15" s="1"/>
  <c r="BD104" i="15"/>
  <c r="GB4" i="14"/>
  <c r="CF4" i="14"/>
  <c r="GD8" i="15"/>
  <c r="CH8" i="15"/>
  <c r="FV12" i="14"/>
  <c r="BZ12" i="14"/>
  <c r="CF10" i="15"/>
  <c r="GB10" i="15"/>
  <c r="CF11" i="15"/>
  <c r="GB11" i="15"/>
  <c r="FZ11" i="14"/>
  <c r="CD11" i="14"/>
  <c r="FY4" i="15"/>
  <c r="CC4" i="15"/>
  <c r="FT8" i="14"/>
  <c r="BX8" i="14"/>
  <c r="FS7" i="14"/>
  <c r="BW7" i="14"/>
  <c r="CE9" i="14"/>
  <c r="GA9" i="14"/>
  <c r="CG13" i="15"/>
  <c r="GC13" i="15"/>
  <c r="IU11" i="19" l="1"/>
  <c r="IV10" i="19"/>
  <c r="IV8" i="19"/>
  <c r="IU109" i="7"/>
  <c r="IW4" i="19"/>
  <c r="IW9" i="19" s="1"/>
  <c r="BD4" i="7"/>
  <c r="IV4" i="7"/>
  <c r="BD13" i="7"/>
  <c r="IV13" i="7"/>
  <c r="BD12" i="7"/>
  <c r="IV12" i="7"/>
  <c r="BE9" i="7"/>
  <c r="IW9" i="7"/>
  <c r="BD10" i="7"/>
  <c r="IV10" i="7"/>
  <c r="BD6" i="7"/>
  <c r="IV6" i="7"/>
  <c r="BD104" i="7"/>
  <c r="IV107" i="7"/>
  <c r="IV108" i="7"/>
  <c r="IV104" i="7"/>
  <c r="IV106" i="7" s="1"/>
  <c r="BE11" i="7"/>
  <c r="IW11" i="7"/>
  <c r="BF5" i="7"/>
  <c r="IX5" i="7"/>
  <c r="BD7" i="7"/>
  <c r="IV7" i="7"/>
  <c r="BD8" i="7"/>
  <c r="IV8" i="7"/>
  <c r="B99" i="16"/>
  <c r="C98" i="16"/>
  <c r="B77" i="18"/>
  <c r="C76" i="18"/>
  <c r="EZ109" i="15"/>
  <c r="EX108" i="14"/>
  <c r="EX107" i="14"/>
  <c r="EX104" i="14"/>
  <c r="EX106" i="14" s="1"/>
  <c r="BB104" i="14"/>
  <c r="EW109" i="14"/>
  <c r="GD13" i="15"/>
  <c r="CH13" i="15"/>
  <c r="CF9" i="14"/>
  <c r="GB9" i="14"/>
  <c r="FZ4" i="15"/>
  <c r="CD4" i="15"/>
  <c r="CG10" i="15"/>
  <c r="GC10" i="15"/>
  <c r="GE8" i="15"/>
  <c r="CI8" i="15"/>
  <c r="FA108" i="15"/>
  <c r="FA107" i="15"/>
  <c r="FA104" i="15"/>
  <c r="FA106" i="15" s="1"/>
  <c r="BE104" i="15"/>
  <c r="CI12" i="15"/>
  <c r="GE12" i="15"/>
  <c r="CG11" i="15"/>
  <c r="GC11" i="15"/>
  <c r="FW12" i="14"/>
  <c r="CA12" i="14"/>
  <c r="GB10" i="14"/>
  <c r="CF10" i="14"/>
  <c r="CG9" i="15"/>
  <c r="GC9" i="15"/>
  <c r="CD5" i="15"/>
  <c r="FZ5" i="15"/>
  <c r="GA11" i="14"/>
  <c r="CE11" i="14"/>
  <c r="CG4" i="14"/>
  <c r="GC4" i="14"/>
  <c r="GC6" i="15"/>
  <c r="CG6" i="15"/>
  <c r="CG7" i="15"/>
  <c r="GC7" i="15"/>
  <c r="BE4" i="19"/>
  <c r="FT7" i="14"/>
  <c r="BX7" i="14"/>
  <c r="FU8" i="14"/>
  <c r="BY8" i="14"/>
  <c r="FV6" i="14"/>
  <c r="BZ6" i="14"/>
  <c r="IV11" i="19" l="1"/>
  <c r="IW10" i="19"/>
  <c r="IW8" i="19"/>
  <c r="IV109" i="7"/>
  <c r="BE4" i="7"/>
  <c r="IW4" i="7"/>
  <c r="IX4" i="19"/>
  <c r="IX9" i="19" s="1"/>
  <c r="BE104" i="7"/>
  <c r="IW107" i="7"/>
  <c r="IW108" i="7"/>
  <c r="IW104" i="7"/>
  <c r="IW106" i="7" s="1"/>
  <c r="BE10" i="7"/>
  <c r="IW10" i="7"/>
  <c r="BG5" i="7"/>
  <c r="IY5" i="7"/>
  <c r="BF9" i="7"/>
  <c r="IX9" i="7"/>
  <c r="BE6" i="7"/>
  <c r="IW6" i="7"/>
  <c r="BF11" i="7"/>
  <c r="IX11" i="7"/>
  <c r="BE12" i="7"/>
  <c r="IW12" i="7"/>
  <c r="BE7" i="7"/>
  <c r="IW7" i="7"/>
  <c r="BE8" i="7"/>
  <c r="IW8" i="7"/>
  <c r="BE13" i="7"/>
  <c r="IW13" i="7"/>
  <c r="B100" i="16"/>
  <c r="C99" i="16"/>
  <c r="B78" i="18"/>
  <c r="C77" i="18"/>
  <c r="FA109" i="15"/>
  <c r="EY108" i="14"/>
  <c r="EY107" i="14"/>
  <c r="BC104" i="14"/>
  <c r="EY104" i="14"/>
  <c r="EY106" i="14" s="1"/>
  <c r="EX109" i="14"/>
  <c r="FV8" i="14"/>
  <c r="BZ8" i="14"/>
  <c r="BF4" i="19"/>
  <c r="CH4" i="14"/>
  <c r="GD4" i="14"/>
  <c r="GC10" i="14"/>
  <c r="CG10" i="14"/>
  <c r="CB12" i="14"/>
  <c r="FX12" i="14"/>
  <c r="GF8" i="15"/>
  <c r="CJ8" i="15"/>
  <c r="CE5" i="15"/>
  <c r="GA5" i="15"/>
  <c r="CG9" i="14"/>
  <c r="GC9" i="14"/>
  <c r="FU7" i="14"/>
  <c r="BY7" i="14"/>
  <c r="GD7" i="15"/>
  <c r="CH7" i="15"/>
  <c r="CF11" i="14"/>
  <c r="GB11" i="14"/>
  <c r="CJ12" i="15"/>
  <c r="GF12" i="15"/>
  <c r="GA4" i="15"/>
  <c r="CE4" i="15"/>
  <c r="CI13" i="15"/>
  <c r="GE13" i="15"/>
  <c r="FW6" i="14"/>
  <c r="CA6" i="14"/>
  <c r="GD6" i="15"/>
  <c r="CH6" i="15"/>
  <c r="CH9" i="15"/>
  <c r="GD9" i="15"/>
  <c r="GD11" i="15"/>
  <c r="CH11" i="15"/>
  <c r="FB108" i="15"/>
  <c r="FB107" i="15"/>
  <c r="FB104" i="15"/>
  <c r="FB106" i="15" s="1"/>
  <c r="BF104" i="15"/>
  <c r="CH10" i="15"/>
  <c r="GD10" i="15"/>
  <c r="IX10" i="19" l="1"/>
  <c r="IW11" i="19"/>
  <c r="IW109" i="7"/>
  <c r="IX8" i="19"/>
  <c r="IY4" i="19"/>
  <c r="IY9" i="19" s="1"/>
  <c r="BF4" i="7"/>
  <c r="IX4" i="7"/>
  <c r="BF13" i="7"/>
  <c r="IX13" i="7"/>
  <c r="BH5" i="7"/>
  <c r="IZ5" i="7"/>
  <c r="BF7" i="7"/>
  <c r="IX7" i="7"/>
  <c r="BF10" i="7"/>
  <c r="IX10" i="7"/>
  <c r="BF12" i="7"/>
  <c r="IX12" i="7"/>
  <c r="BF8" i="7"/>
  <c r="IX8" i="7"/>
  <c r="BF6" i="7"/>
  <c r="IX6" i="7"/>
  <c r="BG11" i="7"/>
  <c r="IY11" i="7"/>
  <c r="BG9" i="7"/>
  <c r="IY9" i="7"/>
  <c r="BF104" i="7"/>
  <c r="IX107" i="7"/>
  <c r="IX108" i="7"/>
  <c r="IX104" i="7"/>
  <c r="IX106" i="7" s="1"/>
  <c r="B101" i="16"/>
  <c r="C100" i="16"/>
  <c r="B79" i="18"/>
  <c r="C78" i="18"/>
  <c r="EY109" i="14"/>
  <c r="EZ107" i="14"/>
  <c r="EZ108" i="14"/>
  <c r="BD104" i="14"/>
  <c r="EZ104" i="14"/>
  <c r="EZ106" i="14" s="1"/>
  <c r="FB109" i="15"/>
  <c r="FX6" i="14"/>
  <c r="CB6" i="14"/>
  <c r="GB4" i="15"/>
  <c r="CF4" i="15"/>
  <c r="FV7" i="14"/>
  <c r="BZ7" i="14"/>
  <c r="CC12" i="14"/>
  <c r="FY12" i="14"/>
  <c r="GE4" i="14"/>
  <c r="CI4" i="14"/>
  <c r="GE10" i="15"/>
  <c r="CI10" i="15"/>
  <c r="CG11" i="14"/>
  <c r="GC11" i="14"/>
  <c r="CH9" i="14"/>
  <c r="GD9" i="14"/>
  <c r="GG8" i="15"/>
  <c r="CK8" i="15"/>
  <c r="GD10" i="14"/>
  <c r="CH10" i="14"/>
  <c r="BG4" i="19"/>
  <c r="FC108" i="15"/>
  <c r="FC107" i="15"/>
  <c r="FC104" i="15"/>
  <c r="FC106" i="15" s="1"/>
  <c r="BG104" i="15"/>
  <c r="GE9" i="15"/>
  <c r="CI9" i="15"/>
  <c r="CI7" i="15"/>
  <c r="GE7" i="15"/>
  <c r="GB5" i="15"/>
  <c r="CF5" i="15"/>
  <c r="CA8" i="14"/>
  <c r="FW8" i="14"/>
  <c r="CI11" i="15"/>
  <c r="GE11" i="15"/>
  <c r="GE6" i="15"/>
  <c r="CI6" i="15"/>
  <c r="GF13" i="15"/>
  <c r="CJ13" i="15"/>
  <c r="CK12" i="15"/>
  <c r="GG12" i="15"/>
  <c r="IX11" i="19" l="1"/>
  <c r="IY10" i="19"/>
  <c r="IY8" i="19"/>
  <c r="IX109" i="7"/>
  <c r="IZ10" i="19"/>
  <c r="IZ4" i="19"/>
  <c r="IZ9" i="19" s="1"/>
  <c r="BG4" i="7"/>
  <c r="IY4" i="7"/>
  <c r="EZ109" i="14"/>
  <c r="BG10" i="7"/>
  <c r="IY10" i="7"/>
  <c r="BH9" i="7"/>
  <c r="IZ9" i="7"/>
  <c r="BG7" i="7"/>
  <c r="IY7" i="7"/>
  <c r="BG12" i="7"/>
  <c r="IY12" i="7"/>
  <c r="BG104" i="7"/>
  <c r="IY108" i="7"/>
  <c r="IY107" i="7"/>
  <c r="IY104" i="7"/>
  <c r="IY106" i="7" s="1"/>
  <c r="BH11" i="7"/>
  <c r="IZ11" i="7"/>
  <c r="BI5" i="7"/>
  <c r="JA5" i="7"/>
  <c r="BG8" i="7"/>
  <c r="IY8" i="7"/>
  <c r="BG6" i="7"/>
  <c r="IY6" i="7"/>
  <c r="BG13" i="7"/>
  <c r="IY13" i="7"/>
  <c r="B102" i="16"/>
  <c r="C101" i="16"/>
  <c r="B80" i="18"/>
  <c r="C79" i="18"/>
  <c r="FC109" i="15"/>
  <c r="FA108" i="14"/>
  <c r="FA107" i="14"/>
  <c r="FA104" i="14"/>
  <c r="FA106" i="14" s="1"/>
  <c r="BE104" i="14"/>
  <c r="CK13" i="15"/>
  <c r="GG13" i="15"/>
  <c r="CG5" i="15"/>
  <c r="GC5" i="15"/>
  <c r="GE10" i="14"/>
  <c r="CI10" i="14"/>
  <c r="FZ12" i="14"/>
  <c r="CD12" i="14"/>
  <c r="FW7" i="14"/>
  <c r="CA7" i="14"/>
  <c r="GC4" i="15"/>
  <c r="CG4" i="15"/>
  <c r="FD108" i="15"/>
  <c r="FD107" i="15"/>
  <c r="FD104" i="15"/>
  <c r="FD106" i="15" s="1"/>
  <c r="BH104" i="15"/>
  <c r="CI9" i="14"/>
  <c r="GE9" i="14"/>
  <c r="CH11" i="14"/>
  <c r="GD11" i="14"/>
  <c r="CJ4" i="14"/>
  <c r="GF4" i="14"/>
  <c r="FX8" i="14"/>
  <c r="CB8" i="14"/>
  <c r="CJ7" i="15"/>
  <c r="GF7" i="15"/>
  <c r="CL8" i="15"/>
  <c r="GH8" i="15"/>
  <c r="CJ10" i="15"/>
  <c r="GF10" i="15"/>
  <c r="FY6" i="14"/>
  <c r="CC6" i="14"/>
  <c r="GF11" i="15"/>
  <c r="CJ11" i="15"/>
  <c r="CJ6" i="15"/>
  <c r="GF6" i="15"/>
  <c r="CL12" i="15"/>
  <c r="GH12" i="15"/>
  <c r="GF9" i="15"/>
  <c r="CJ9" i="15"/>
  <c r="BH4" i="19"/>
  <c r="IY11" i="19" l="1"/>
  <c r="IZ8" i="19"/>
  <c r="IZ11" i="19" s="1"/>
  <c r="FD109" i="15"/>
  <c r="IY109" i="7"/>
  <c r="JA10" i="19"/>
  <c r="JA4" i="19"/>
  <c r="JA9" i="19" s="1"/>
  <c r="BH4" i="7"/>
  <c r="IZ4" i="7"/>
  <c r="FA109" i="14"/>
  <c r="BH104" i="7"/>
  <c r="IZ108" i="7"/>
  <c r="IZ107" i="7"/>
  <c r="IZ104" i="7"/>
  <c r="IZ106" i="7" s="1"/>
  <c r="BH12" i="7"/>
  <c r="IZ12" i="7"/>
  <c r="BH7" i="7"/>
  <c r="IZ7" i="7"/>
  <c r="BH6" i="7"/>
  <c r="IZ6" i="7"/>
  <c r="BJ5" i="7"/>
  <c r="JB5" i="7"/>
  <c r="BI9" i="7"/>
  <c r="JA9" i="7"/>
  <c r="BH8" i="7"/>
  <c r="IZ8" i="7"/>
  <c r="BI11" i="7"/>
  <c r="JA11" i="7"/>
  <c r="BH13" i="7"/>
  <c r="IZ13" i="7"/>
  <c r="BH10" i="7"/>
  <c r="IZ10" i="7"/>
  <c r="B103" i="16"/>
  <c r="C102" i="16"/>
  <c r="B81" i="18"/>
  <c r="C80" i="18"/>
  <c r="FB104" i="14"/>
  <c r="FB106" i="14" s="1"/>
  <c r="FB107" i="14"/>
  <c r="BF104" i="14"/>
  <c r="FB108" i="14"/>
  <c r="BI4" i="19"/>
  <c r="CK4" i="14"/>
  <c r="GG4" i="14"/>
  <c r="GF9" i="14"/>
  <c r="CJ9" i="14"/>
  <c r="GD4" i="15"/>
  <c r="CH4" i="15"/>
  <c r="GA12" i="14"/>
  <c r="CE12" i="14"/>
  <c r="GG9" i="15"/>
  <c r="CK9" i="15"/>
  <c r="CK7" i="15"/>
  <c r="GG7" i="15"/>
  <c r="FE107" i="15"/>
  <c r="FE108" i="15"/>
  <c r="FE104" i="15"/>
  <c r="FE106" i="15" s="1"/>
  <c r="BI104" i="15"/>
  <c r="GH13" i="15"/>
  <c r="CL13" i="15"/>
  <c r="GG10" i="15"/>
  <c r="CK10" i="15"/>
  <c r="CM8" i="15"/>
  <c r="GI8" i="15"/>
  <c r="CI11" i="14"/>
  <c r="GE11" i="14"/>
  <c r="FX7" i="14"/>
  <c r="CB7" i="14"/>
  <c r="CJ10" i="14"/>
  <c r="GF10" i="14"/>
  <c r="CH5" i="15"/>
  <c r="GD5" i="15"/>
  <c r="CM12" i="15"/>
  <c r="GI12" i="15"/>
  <c r="GG6" i="15"/>
  <c r="CK6" i="15"/>
  <c r="CK11" i="15"/>
  <c r="GG11" i="15"/>
  <c r="FZ6" i="14"/>
  <c r="CD6" i="14"/>
  <c r="FY8" i="14"/>
  <c r="CC8" i="14"/>
  <c r="JA8" i="19" l="1"/>
  <c r="JA11" i="19" s="1"/>
  <c r="BI4" i="7"/>
  <c r="JA4" i="7"/>
  <c r="JB4" i="19"/>
  <c r="JB9" i="19" s="1"/>
  <c r="BI13" i="7"/>
  <c r="JA13" i="7"/>
  <c r="BI7" i="7"/>
  <c r="JA7" i="7"/>
  <c r="BI6" i="7"/>
  <c r="JA6" i="7"/>
  <c r="BJ11" i="7"/>
  <c r="JB11" i="7"/>
  <c r="BI12" i="7"/>
  <c r="JA12" i="7"/>
  <c r="BI10" i="7"/>
  <c r="JA10" i="7"/>
  <c r="BI8" i="7"/>
  <c r="JA8" i="7"/>
  <c r="IZ109" i="7"/>
  <c r="BK5" i="7"/>
  <c r="JC5" i="7"/>
  <c r="BJ9" i="7"/>
  <c r="JB9" i="7"/>
  <c r="BI104" i="7"/>
  <c r="JA108" i="7"/>
  <c r="JA107" i="7"/>
  <c r="JA104" i="7"/>
  <c r="JA106" i="7" s="1"/>
  <c r="B104" i="16"/>
  <c r="C103" i="16"/>
  <c r="B82" i="18"/>
  <c r="C81" i="18"/>
  <c r="FE109" i="15"/>
  <c r="BG104" i="14"/>
  <c r="FC108" i="14"/>
  <c r="FC104" i="14"/>
  <c r="FC106" i="14" s="1"/>
  <c r="FC107" i="14"/>
  <c r="FB109" i="14"/>
  <c r="CD8" i="14"/>
  <c r="FZ8" i="14"/>
  <c r="GG10" i="14"/>
  <c r="CK10" i="14"/>
  <c r="CJ11" i="14"/>
  <c r="GF11" i="14"/>
  <c r="GJ8" i="15"/>
  <c r="CN8" i="15"/>
  <c r="FF107" i="15"/>
  <c r="FF108" i="15"/>
  <c r="FF104" i="15"/>
  <c r="FF106" i="15" s="1"/>
  <c r="BJ104" i="15"/>
  <c r="GH4" i="14"/>
  <c r="CL4" i="14"/>
  <c r="FY7" i="14"/>
  <c r="CC7" i="14"/>
  <c r="CL10" i="15"/>
  <c r="GH10" i="15"/>
  <c r="GB12" i="14"/>
  <c r="CF12" i="14"/>
  <c r="GG9" i="14"/>
  <c r="CK9" i="14"/>
  <c r="GH11" i="15"/>
  <c r="CL11" i="15"/>
  <c r="CN12" i="15"/>
  <c r="GJ12" i="15"/>
  <c r="GE5" i="15"/>
  <c r="CI5" i="15"/>
  <c r="CM13" i="15"/>
  <c r="GI13" i="15"/>
  <c r="CL7" i="15"/>
  <c r="GH7" i="15"/>
  <c r="GA6" i="14"/>
  <c r="CE6" i="14"/>
  <c r="GH6" i="15"/>
  <c r="CL6" i="15"/>
  <c r="GH9" i="15"/>
  <c r="CL9" i="15"/>
  <c r="GE4" i="15"/>
  <c r="CI4" i="15"/>
  <c r="BJ4" i="19"/>
  <c r="JB10" i="19" l="1"/>
  <c r="JB8" i="19"/>
  <c r="JB11" i="19" s="1"/>
  <c r="JC4" i="19"/>
  <c r="JC9" i="19" s="1"/>
  <c r="FF109" i="15"/>
  <c r="FC109" i="14"/>
  <c r="BJ4" i="7"/>
  <c r="JB4" i="7"/>
  <c r="BJ12" i="7"/>
  <c r="JB12" i="7"/>
  <c r="BK11" i="7"/>
  <c r="JC11" i="7"/>
  <c r="JA109" i="7"/>
  <c r="BJ6" i="7"/>
  <c r="JB6" i="7"/>
  <c r="BL5" i="7"/>
  <c r="JD5" i="7"/>
  <c r="BK9" i="7"/>
  <c r="JC9" i="7"/>
  <c r="BJ7" i="7"/>
  <c r="JB7" i="7"/>
  <c r="BJ10" i="7"/>
  <c r="JB10" i="7"/>
  <c r="BJ104" i="7"/>
  <c r="JB108" i="7"/>
  <c r="JB107" i="7"/>
  <c r="JB104" i="7"/>
  <c r="JB106" i="7" s="1"/>
  <c r="BJ8" i="7"/>
  <c r="JB8" i="7"/>
  <c r="BJ13" i="7"/>
  <c r="JB13" i="7"/>
  <c r="B105" i="16"/>
  <c r="C104" i="16"/>
  <c r="B83" i="18"/>
  <c r="C82" i="18"/>
  <c r="FD104" i="14"/>
  <c r="FD106" i="14" s="1"/>
  <c r="FD108" i="14"/>
  <c r="FD107" i="14"/>
  <c r="BH104" i="14"/>
  <c r="GI9" i="15"/>
  <c r="CM9" i="15"/>
  <c r="GF4" i="15"/>
  <c r="CJ4" i="15"/>
  <c r="GI6" i="15"/>
  <c r="CM6" i="15"/>
  <c r="GB6" i="14"/>
  <c r="CF6" i="14"/>
  <c r="GI7" i="15"/>
  <c r="CM7" i="15"/>
  <c r="CO12" i="15"/>
  <c r="GK12" i="15"/>
  <c r="GH9" i="14"/>
  <c r="CL9" i="14"/>
  <c r="GK8" i="15"/>
  <c r="CO8" i="15"/>
  <c r="CL10" i="14"/>
  <c r="GH10" i="14"/>
  <c r="GF5" i="15"/>
  <c r="CJ5" i="15"/>
  <c r="CM11" i="15"/>
  <c r="GI11" i="15"/>
  <c r="CM10" i="15"/>
  <c r="GI10" i="15"/>
  <c r="FG108" i="15"/>
  <c r="FG107" i="15"/>
  <c r="FG104" i="15"/>
  <c r="FG106" i="15" s="1"/>
  <c r="BK104" i="15"/>
  <c r="GJ13" i="15"/>
  <c r="CN13" i="15"/>
  <c r="GC12" i="14"/>
  <c r="CG12" i="14"/>
  <c r="FZ7" i="14"/>
  <c r="CD7" i="14"/>
  <c r="BK4" i="19"/>
  <c r="GI4" i="14"/>
  <c r="CM4" i="14"/>
  <c r="CK11" i="14"/>
  <c r="GG11" i="14"/>
  <c r="CE8" i="14"/>
  <c r="GA8" i="14"/>
  <c r="JC10" i="19" l="1"/>
  <c r="JB109" i="7"/>
  <c r="JC8" i="19"/>
  <c r="BK4" i="7"/>
  <c r="JC4" i="7"/>
  <c r="JD4" i="19"/>
  <c r="JD9" i="19" s="1"/>
  <c r="FD109" i="14"/>
  <c r="BK7" i="7"/>
  <c r="JC7" i="7"/>
  <c r="BM5" i="7"/>
  <c r="JE5" i="7"/>
  <c r="BK6" i="7"/>
  <c r="JC6" i="7"/>
  <c r="BL9" i="7"/>
  <c r="JD9" i="7"/>
  <c r="BK104" i="7"/>
  <c r="JC107" i="7"/>
  <c r="JC108" i="7"/>
  <c r="JC104" i="7"/>
  <c r="JC106" i="7" s="1"/>
  <c r="BL11" i="7"/>
  <c r="JD11" i="7"/>
  <c r="BK10" i="7"/>
  <c r="JC10" i="7"/>
  <c r="BK13" i="7"/>
  <c r="JC13" i="7"/>
  <c r="BK8" i="7"/>
  <c r="JC8" i="7"/>
  <c r="BK12" i="7"/>
  <c r="JC12" i="7"/>
  <c r="B106" i="16"/>
  <c r="C105" i="16"/>
  <c r="B84" i="18"/>
  <c r="C83" i="18"/>
  <c r="FG109" i="15"/>
  <c r="BI104" i="14"/>
  <c r="FE104" i="14"/>
  <c r="FE106" i="14" s="1"/>
  <c r="FE107" i="14"/>
  <c r="FE108" i="14"/>
  <c r="GJ4" i="14"/>
  <c r="CN4" i="14"/>
  <c r="BL4" i="19"/>
  <c r="CH12" i="14"/>
  <c r="GD12" i="14"/>
  <c r="CN6" i="15"/>
  <c r="GJ6" i="15"/>
  <c r="GG4" i="15"/>
  <c r="CK4" i="15"/>
  <c r="FH107" i="15"/>
  <c r="FH108" i="15"/>
  <c r="FH104" i="15"/>
  <c r="FH106" i="15" s="1"/>
  <c r="BL104" i="15"/>
  <c r="GH11" i="14"/>
  <c r="CL11" i="14"/>
  <c r="GB8" i="14"/>
  <c r="CF8" i="14"/>
  <c r="GA7" i="14"/>
  <c r="CE7" i="14"/>
  <c r="CO13" i="15"/>
  <c r="GK13" i="15"/>
  <c r="CN11" i="15"/>
  <c r="GJ11" i="15"/>
  <c r="CM10" i="14"/>
  <c r="GI10" i="14"/>
  <c r="CP12" i="15"/>
  <c r="GL12" i="15"/>
  <c r="GC6" i="14"/>
  <c r="CG6" i="14"/>
  <c r="CN9" i="15"/>
  <c r="GJ9" i="15"/>
  <c r="CN10" i="15"/>
  <c r="GJ10" i="15"/>
  <c r="GG5" i="15"/>
  <c r="CK5" i="15"/>
  <c r="CP8" i="15"/>
  <c r="GL8" i="15"/>
  <c r="GI9" i="14"/>
  <c r="CM9" i="14"/>
  <c r="CN7" i="15"/>
  <c r="GJ7" i="15"/>
  <c r="JC11" i="19" l="1"/>
  <c r="JD10" i="19"/>
  <c r="JD8" i="19"/>
  <c r="JC109" i="7"/>
  <c r="JE4" i="19"/>
  <c r="JE9" i="19" s="1"/>
  <c r="BL4" i="7"/>
  <c r="JD4" i="7"/>
  <c r="BL8" i="7"/>
  <c r="JD8" i="7"/>
  <c r="BM9" i="7"/>
  <c r="JE9" i="7"/>
  <c r="BL13" i="7"/>
  <c r="JD13" i="7"/>
  <c r="BL6" i="7"/>
  <c r="JD6" i="7"/>
  <c r="BL104" i="7"/>
  <c r="JD107" i="7"/>
  <c r="JD108" i="7"/>
  <c r="JD104" i="7"/>
  <c r="JD106" i="7" s="1"/>
  <c r="BL12" i="7"/>
  <c r="JD12" i="7"/>
  <c r="BL10" i="7"/>
  <c r="JD10" i="7"/>
  <c r="BN5" i="7"/>
  <c r="JF5" i="7"/>
  <c r="BM11" i="7"/>
  <c r="JE11" i="7"/>
  <c r="BL7" i="7"/>
  <c r="JD7" i="7"/>
  <c r="B107" i="16"/>
  <c r="C106" i="16"/>
  <c r="B85" i="18"/>
  <c r="C84" i="18"/>
  <c r="FE109" i="14"/>
  <c r="FF104" i="14"/>
  <c r="FF106" i="14" s="1"/>
  <c r="FF107" i="14"/>
  <c r="FF108" i="14"/>
  <c r="BJ104" i="14"/>
  <c r="FH109" i="15"/>
  <c r="GB7" i="14"/>
  <c r="CF7" i="14"/>
  <c r="GC8" i="14"/>
  <c r="CG8" i="14"/>
  <c r="CM11" i="14"/>
  <c r="GI11" i="14"/>
  <c r="FI108" i="15"/>
  <c r="FI107" i="15"/>
  <c r="FI104" i="15"/>
  <c r="FI106" i="15" s="1"/>
  <c r="BM104" i="15"/>
  <c r="GK9" i="15"/>
  <c r="CO9" i="15"/>
  <c r="GJ10" i="14"/>
  <c r="CN10" i="14"/>
  <c r="CO6" i="15"/>
  <c r="GK6" i="15"/>
  <c r="GD6" i="14"/>
  <c r="CH6" i="14"/>
  <c r="GM8" i="15"/>
  <c r="CQ8" i="15"/>
  <c r="CO10" i="15"/>
  <c r="GK10" i="15"/>
  <c r="GH4" i="15"/>
  <c r="CL4" i="15"/>
  <c r="CO4" i="14"/>
  <c r="GK4" i="14"/>
  <c r="CO7" i="15"/>
  <c r="GK7" i="15"/>
  <c r="CN9" i="14"/>
  <c r="GJ9" i="14"/>
  <c r="GH5" i="15"/>
  <c r="CL5" i="15"/>
  <c r="CQ12" i="15"/>
  <c r="GM12" i="15"/>
  <c r="CO11" i="15"/>
  <c r="GK11" i="15"/>
  <c r="GL13" i="15"/>
  <c r="CP13" i="15"/>
  <c r="CI12" i="14"/>
  <c r="GE12" i="14"/>
  <c r="BM4" i="19"/>
  <c r="JD11" i="19" l="1"/>
  <c r="JE10" i="19"/>
  <c r="JD109" i="7"/>
  <c r="JE8" i="19"/>
  <c r="JF4" i="19"/>
  <c r="JF9" i="19" s="1"/>
  <c r="BM4" i="7"/>
  <c r="JE4" i="7"/>
  <c r="BM6" i="7"/>
  <c r="JE6" i="7"/>
  <c r="BM7" i="7"/>
  <c r="JE7" i="7"/>
  <c r="BO5" i="7"/>
  <c r="JG5" i="7"/>
  <c r="BM13" i="7"/>
  <c r="JE13" i="7"/>
  <c r="BM104" i="7"/>
  <c r="JE107" i="7"/>
  <c r="JE108" i="7"/>
  <c r="JE104" i="7"/>
  <c r="JE106" i="7" s="1"/>
  <c r="BN11" i="7"/>
  <c r="JF11" i="7"/>
  <c r="BM10" i="7"/>
  <c r="JE10" i="7"/>
  <c r="BN9" i="7"/>
  <c r="JF9" i="7"/>
  <c r="BM12" i="7"/>
  <c r="JE12" i="7"/>
  <c r="BM8" i="7"/>
  <c r="JE8" i="7"/>
  <c r="B108" i="16"/>
  <c r="C107" i="16"/>
  <c r="B86" i="18"/>
  <c r="C85" i="18"/>
  <c r="FI109" i="15"/>
  <c r="FF109" i="14"/>
  <c r="BK104" i="14"/>
  <c r="FG107" i="14"/>
  <c r="FG104" i="14"/>
  <c r="FG106" i="14" s="1"/>
  <c r="FG108" i="14"/>
  <c r="GF12" i="14"/>
  <c r="CJ12" i="14"/>
  <c r="BN4" i="19"/>
  <c r="CP11" i="15"/>
  <c r="GL11" i="15"/>
  <c r="CP7" i="15"/>
  <c r="GL7" i="15"/>
  <c r="CP10" i="15"/>
  <c r="GL10" i="15"/>
  <c r="CP6" i="15"/>
  <c r="GL6" i="15"/>
  <c r="CO10" i="14"/>
  <c r="GK10" i="14"/>
  <c r="CN11" i="14"/>
  <c r="GJ11" i="14"/>
  <c r="GC7" i="14"/>
  <c r="CG7" i="14"/>
  <c r="CQ13" i="15"/>
  <c r="GM13" i="15"/>
  <c r="GN8" i="15"/>
  <c r="CR8" i="15"/>
  <c r="GD8" i="14"/>
  <c r="CH8" i="14"/>
  <c r="CR12" i="15"/>
  <c r="GN12" i="15"/>
  <c r="CO9" i="14"/>
  <c r="GK9" i="14"/>
  <c r="CP4" i="14"/>
  <c r="GL4" i="14"/>
  <c r="GL9" i="15"/>
  <c r="CP9" i="15"/>
  <c r="FJ108" i="15"/>
  <c r="FJ107" i="15"/>
  <c r="FJ104" i="15"/>
  <c r="FJ106" i="15" s="1"/>
  <c r="BN104" i="15"/>
  <c r="GI5" i="15"/>
  <c r="CM5" i="15"/>
  <c r="GI4" i="15"/>
  <c r="CM4" i="15"/>
  <c r="GE6" i="14"/>
  <c r="CI6" i="14"/>
  <c r="JE11" i="19" l="1"/>
  <c r="JF10" i="19"/>
  <c r="JE109" i="7"/>
  <c r="JF8" i="19"/>
  <c r="FG109" i="14"/>
  <c r="BN4" i="7"/>
  <c r="JF4" i="7"/>
  <c r="JG4" i="19"/>
  <c r="JG9" i="19" s="1"/>
  <c r="BN12" i="7"/>
  <c r="JF12" i="7"/>
  <c r="BN13" i="7"/>
  <c r="JF13" i="7"/>
  <c r="BO9" i="7"/>
  <c r="JG9" i="7"/>
  <c r="BP5" i="7"/>
  <c r="JH5" i="7"/>
  <c r="BN104" i="7"/>
  <c r="JF107" i="7"/>
  <c r="JF108" i="7"/>
  <c r="JF104" i="7"/>
  <c r="JF106" i="7" s="1"/>
  <c r="BN10" i="7"/>
  <c r="JF10" i="7"/>
  <c r="BN7" i="7"/>
  <c r="JF7" i="7"/>
  <c r="BN8" i="7"/>
  <c r="JF8" i="7"/>
  <c r="BO11" i="7"/>
  <c r="JG11" i="7"/>
  <c r="BN6" i="7"/>
  <c r="JF6" i="7"/>
  <c r="B109" i="16"/>
  <c r="C108" i="16"/>
  <c r="B87" i="18"/>
  <c r="C86" i="18"/>
  <c r="FH107" i="14"/>
  <c r="BL104" i="14"/>
  <c r="FH108" i="14"/>
  <c r="FH104" i="14"/>
  <c r="FH106" i="14" s="1"/>
  <c r="GJ5" i="15"/>
  <c r="CN5" i="15"/>
  <c r="GM9" i="15"/>
  <c r="CQ9" i="15"/>
  <c r="CP9" i="14"/>
  <c r="GL9" i="14"/>
  <c r="GE8" i="14"/>
  <c r="CI8" i="14"/>
  <c r="GO8" i="15"/>
  <c r="CS8" i="15"/>
  <c r="CO11" i="14"/>
  <c r="GK11" i="14"/>
  <c r="GL10" i="14"/>
  <c r="CP10" i="14"/>
  <c r="CQ10" i="15"/>
  <c r="GM10" i="15"/>
  <c r="CQ11" i="15"/>
  <c r="GM11" i="15"/>
  <c r="BO4" i="19"/>
  <c r="GF6" i="14"/>
  <c r="CJ6" i="14"/>
  <c r="FJ109" i="15"/>
  <c r="GM4" i="14"/>
  <c r="CQ4" i="14"/>
  <c r="CS12" i="15"/>
  <c r="GO12" i="15"/>
  <c r="GD7" i="14"/>
  <c r="CH7" i="14"/>
  <c r="CK12" i="14"/>
  <c r="GG12" i="14"/>
  <c r="GJ4" i="15"/>
  <c r="CN4" i="15"/>
  <c r="FK107" i="15"/>
  <c r="FK108" i="15"/>
  <c r="FK104" i="15"/>
  <c r="FK106" i="15" s="1"/>
  <c r="BO104" i="15"/>
  <c r="GN13" i="15"/>
  <c r="CR13" i="15"/>
  <c r="GM6" i="15"/>
  <c r="CQ6" i="15"/>
  <c r="CQ7" i="15"/>
  <c r="GM7" i="15"/>
  <c r="JF11" i="19" l="1"/>
  <c r="JG10" i="19"/>
  <c r="JF109" i="7"/>
  <c r="JG8" i="19"/>
  <c r="JH4" i="19"/>
  <c r="JH9" i="19" s="1"/>
  <c r="FH109" i="14"/>
  <c r="BO4" i="7"/>
  <c r="JG4" i="7"/>
  <c r="BQ5" i="7"/>
  <c r="JI5" i="7"/>
  <c r="BP9" i="7"/>
  <c r="JH9" i="7"/>
  <c r="BO104" i="7"/>
  <c r="JG107" i="7"/>
  <c r="JG108" i="7"/>
  <c r="JG104" i="7"/>
  <c r="JG106" i="7" s="1"/>
  <c r="BO7" i="7"/>
  <c r="JG7" i="7"/>
  <c r="BO6" i="7"/>
  <c r="JG6" i="7"/>
  <c r="BP11" i="7"/>
  <c r="JH11" i="7"/>
  <c r="BO8" i="7"/>
  <c r="JG8" i="7"/>
  <c r="BO13" i="7"/>
  <c r="JG13" i="7"/>
  <c r="BO10" i="7"/>
  <c r="JG10" i="7"/>
  <c r="BO12" i="7"/>
  <c r="JG12" i="7"/>
  <c r="B110" i="16"/>
  <c r="C109" i="16"/>
  <c r="B88" i="18"/>
  <c r="C87" i="18"/>
  <c r="FK109" i="15"/>
  <c r="FI104" i="14"/>
  <c r="FI106" i="14" s="1"/>
  <c r="FI108" i="14"/>
  <c r="BM104" i="14"/>
  <c r="FI107" i="14"/>
  <c r="CS13" i="15"/>
  <c r="GO13" i="15"/>
  <c r="GP12" i="15"/>
  <c r="CT12" i="15"/>
  <c r="CL12" i="14"/>
  <c r="GH12" i="14"/>
  <c r="GG6" i="14"/>
  <c r="CK6" i="14"/>
  <c r="CQ10" i="14"/>
  <c r="GM10" i="14"/>
  <c r="GM9" i="14"/>
  <c r="CQ9" i="14"/>
  <c r="GK4" i="15"/>
  <c r="CO4" i="15"/>
  <c r="CR11" i="15"/>
  <c r="GN11" i="15"/>
  <c r="CJ8" i="14"/>
  <c r="GF8" i="14"/>
  <c r="CO5" i="15"/>
  <c r="GK5" i="15"/>
  <c r="GN7" i="15"/>
  <c r="CR7" i="15"/>
  <c r="CR6" i="15"/>
  <c r="GN6" i="15"/>
  <c r="FL108" i="15"/>
  <c r="FL107" i="15"/>
  <c r="FL104" i="15"/>
  <c r="FL106" i="15" s="1"/>
  <c r="BP104" i="15"/>
  <c r="GE7" i="14"/>
  <c r="CI7" i="14"/>
  <c r="CR4" i="14"/>
  <c r="GN4" i="14"/>
  <c r="BP4" i="19"/>
  <c r="CR10" i="15"/>
  <c r="GN10" i="15"/>
  <c r="GL11" i="14"/>
  <c r="CP11" i="14"/>
  <c r="CT8" i="15"/>
  <c r="GP8" i="15"/>
  <c r="CR9" i="15"/>
  <c r="GN9" i="15"/>
  <c r="JG11" i="19" l="1"/>
  <c r="JH10" i="19"/>
  <c r="JH8" i="19"/>
  <c r="JG109" i="7"/>
  <c r="BP4" i="7"/>
  <c r="JH4" i="7"/>
  <c r="JI4" i="19"/>
  <c r="JI9" i="19" s="1"/>
  <c r="BP6" i="7"/>
  <c r="JH6" i="7"/>
  <c r="BP13" i="7"/>
  <c r="JH13" i="7"/>
  <c r="BP7" i="7"/>
  <c r="JH7" i="7"/>
  <c r="BP104" i="7"/>
  <c r="JH107" i="7"/>
  <c r="JH108" i="7"/>
  <c r="JH104" i="7"/>
  <c r="JH106" i="7" s="1"/>
  <c r="BP8" i="7"/>
  <c r="JH8" i="7"/>
  <c r="BP10" i="7"/>
  <c r="JH10" i="7"/>
  <c r="BQ9" i="7"/>
  <c r="JI9" i="7"/>
  <c r="BQ11" i="7"/>
  <c r="JI11" i="7"/>
  <c r="BP12" i="7"/>
  <c r="JH12" i="7"/>
  <c r="BR5" i="7"/>
  <c r="JJ5" i="7"/>
  <c r="B111" i="16"/>
  <c r="C110" i="16"/>
  <c r="B89" i="18"/>
  <c r="C88" i="18"/>
  <c r="FL109" i="15"/>
  <c r="FJ108" i="14"/>
  <c r="FJ107" i="14"/>
  <c r="FJ104" i="14"/>
  <c r="FJ106" i="14" s="1"/>
  <c r="BN104" i="14"/>
  <c r="FI109" i="14"/>
  <c r="CS9" i="15"/>
  <c r="GO9" i="15"/>
  <c r="CS10" i="15"/>
  <c r="GO10" i="15"/>
  <c r="GO4" i="14"/>
  <c r="CS4" i="14"/>
  <c r="CS7" i="15"/>
  <c r="GO7" i="15"/>
  <c r="CR9" i="14"/>
  <c r="GN9" i="14"/>
  <c r="CQ11" i="14"/>
  <c r="GM11" i="14"/>
  <c r="FM107" i="15"/>
  <c r="FM108" i="15"/>
  <c r="FM104" i="15"/>
  <c r="FM106" i="15" s="1"/>
  <c r="BQ104" i="15"/>
  <c r="GL5" i="15"/>
  <c r="CP5" i="15"/>
  <c r="CP4" i="15"/>
  <c r="GL4" i="15"/>
  <c r="GN10" i="14"/>
  <c r="CR10" i="14"/>
  <c r="CM12" i="14"/>
  <c r="GI12" i="14"/>
  <c r="GH6" i="14"/>
  <c r="CL6" i="14"/>
  <c r="GQ12" i="15"/>
  <c r="CU12" i="15"/>
  <c r="GQ8" i="15"/>
  <c r="CU8" i="15"/>
  <c r="BQ4" i="19"/>
  <c r="GF7" i="14"/>
  <c r="CJ7" i="14"/>
  <c r="GO6" i="15"/>
  <c r="CS6" i="15"/>
  <c r="GG8" i="14"/>
  <c r="CK8" i="14"/>
  <c r="CS11" i="15"/>
  <c r="GO11" i="15"/>
  <c r="CT13" i="15"/>
  <c r="GP13" i="15"/>
  <c r="JH11" i="19" l="1"/>
  <c r="FJ109" i="14"/>
  <c r="JH109" i="7"/>
  <c r="JI10" i="19"/>
  <c r="JI8" i="19"/>
  <c r="JJ4" i="19"/>
  <c r="JJ9" i="19" s="1"/>
  <c r="BQ4" i="7"/>
  <c r="JI4" i="7"/>
  <c r="BQ8" i="7"/>
  <c r="JI8" i="7"/>
  <c r="BQ104" i="7"/>
  <c r="JI107" i="7"/>
  <c r="JI108" i="7"/>
  <c r="JI104" i="7"/>
  <c r="JI106" i="7" s="1"/>
  <c r="BR11" i="7"/>
  <c r="JJ11" i="7"/>
  <c r="BQ12" i="7"/>
  <c r="JI12" i="7"/>
  <c r="BR9" i="7"/>
  <c r="JJ9" i="7"/>
  <c r="BQ7" i="7"/>
  <c r="JI7" i="7"/>
  <c r="BQ13" i="7"/>
  <c r="JI13" i="7"/>
  <c r="BS5" i="7"/>
  <c r="JK5" i="7"/>
  <c r="BQ10" i="7"/>
  <c r="JI10" i="7"/>
  <c r="BQ6" i="7"/>
  <c r="JI6" i="7"/>
  <c r="B112" i="16"/>
  <c r="C111" i="16"/>
  <c r="B90" i="18"/>
  <c r="C89" i="18"/>
  <c r="FM109" i="15"/>
  <c r="BO104" i="14"/>
  <c r="FK104" i="14"/>
  <c r="FK106" i="14" s="1"/>
  <c r="FK107" i="14"/>
  <c r="FK108" i="14"/>
  <c r="CT11" i="15"/>
  <c r="GP11" i="15"/>
  <c r="GP6" i="15"/>
  <c r="CT6" i="15"/>
  <c r="GO10" i="14"/>
  <c r="CS10" i="14"/>
  <c r="GM5" i="15"/>
  <c r="CQ5" i="15"/>
  <c r="FN107" i="15"/>
  <c r="FN108" i="15"/>
  <c r="FN104" i="15"/>
  <c r="FN106" i="15" s="1"/>
  <c r="BR104" i="15"/>
  <c r="GR12" i="15"/>
  <c r="CV12" i="15"/>
  <c r="GP4" i="14"/>
  <c r="CT4" i="14"/>
  <c r="CT10" i="15"/>
  <c r="GP10" i="15"/>
  <c r="GQ13" i="15"/>
  <c r="CU13" i="15"/>
  <c r="GH8" i="14"/>
  <c r="CL8" i="14"/>
  <c r="GG7" i="14"/>
  <c r="CK7" i="14"/>
  <c r="BR4" i="19"/>
  <c r="GN11" i="14"/>
  <c r="CR11" i="14"/>
  <c r="CS9" i="14"/>
  <c r="GO9" i="14"/>
  <c r="GP7" i="15"/>
  <c r="CT7" i="15"/>
  <c r="CV8" i="15"/>
  <c r="GR8" i="15"/>
  <c r="GI6" i="14"/>
  <c r="CM6" i="14"/>
  <c r="CN12" i="14"/>
  <c r="GJ12" i="14"/>
  <c r="GM4" i="15"/>
  <c r="CQ4" i="15"/>
  <c r="CT9" i="15"/>
  <c r="GP9" i="15"/>
  <c r="JI11" i="19" l="1"/>
  <c r="JJ10" i="19"/>
  <c r="JJ8" i="19"/>
  <c r="JI109" i="7"/>
  <c r="BR4" i="7"/>
  <c r="JJ4" i="7"/>
  <c r="JK4" i="19"/>
  <c r="JK9" i="19" s="1"/>
  <c r="BR12" i="7"/>
  <c r="JJ12" i="7"/>
  <c r="BR10" i="7"/>
  <c r="JJ10" i="7"/>
  <c r="BS11" i="7"/>
  <c r="JK11" i="7"/>
  <c r="BS9" i="7"/>
  <c r="JK9" i="7"/>
  <c r="BT5" i="7"/>
  <c r="JL5" i="7"/>
  <c r="BR13" i="7"/>
  <c r="JJ13" i="7"/>
  <c r="BR104" i="7"/>
  <c r="JJ108" i="7"/>
  <c r="JJ107" i="7"/>
  <c r="JJ104" i="7"/>
  <c r="JJ106" i="7" s="1"/>
  <c r="BR6" i="7"/>
  <c r="JJ6" i="7"/>
  <c r="BR7" i="7"/>
  <c r="JJ7" i="7"/>
  <c r="BR8" i="7"/>
  <c r="JJ8" i="7"/>
  <c r="B113" i="16"/>
  <c r="C112" i="16"/>
  <c r="B91" i="18"/>
  <c r="C90" i="18"/>
  <c r="FN109" i="15"/>
  <c r="FK109" i="14"/>
  <c r="FL107" i="14"/>
  <c r="BP104" i="14"/>
  <c r="FL104" i="14"/>
  <c r="FL106" i="14" s="1"/>
  <c r="FL108" i="14"/>
  <c r="GN4" i="15"/>
  <c r="CR4" i="15"/>
  <c r="CW8" i="15"/>
  <c r="GS8" i="15"/>
  <c r="CU7" i="15"/>
  <c r="GQ7" i="15"/>
  <c r="GO11" i="14"/>
  <c r="CS11" i="14"/>
  <c r="GH7" i="14"/>
  <c r="CL7" i="14"/>
  <c r="GQ10" i="15"/>
  <c r="CU10" i="15"/>
  <c r="GP10" i="14"/>
  <c r="CT10" i="14"/>
  <c r="GJ6" i="14"/>
  <c r="CN6" i="14"/>
  <c r="CV13" i="15"/>
  <c r="GR13" i="15"/>
  <c r="GQ4" i="14"/>
  <c r="CU4" i="14"/>
  <c r="FO108" i="15"/>
  <c r="FO107" i="15"/>
  <c r="FO104" i="15"/>
  <c r="FO106" i="15" s="1"/>
  <c r="BS104" i="15"/>
  <c r="CU9" i="15"/>
  <c r="GQ9" i="15"/>
  <c r="CO12" i="14"/>
  <c r="GK12" i="14"/>
  <c r="CR5" i="15"/>
  <c r="GN5" i="15"/>
  <c r="GP9" i="14"/>
  <c r="CT9" i="14"/>
  <c r="BS4" i="19"/>
  <c r="GI8" i="14"/>
  <c r="CM8" i="14"/>
  <c r="CW12" i="15"/>
  <c r="GS12" i="15"/>
  <c r="CU6" i="15"/>
  <c r="GQ6" i="15"/>
  <c r="GQ11" i="15"/>
  <c r="CU11" i="15"/>
  <c r="JJ11" i="19" l="1"/>
  <c r="JK10" i="19"/>
  <c r="JK8" i="19"/>
  <c r="JJ109" i="7"/>
  <c r="JL4" i="19"/>
  <c r="JL9" i="19" s="1"/>
  <c r="FL109" i="14"/>
  <c r="FO109" i="15"/>
  <c r="BS4" i="7"/>
  <c r="JK4" i="7"/>
  <c r="BU5" i="7"/>
  <c r="JM5" i="7"/>
  <c r="BT9" i="7"/>
  <c r="JL9" i="7"/>
  <c r="BS6" i="7"/>
  <c r="JK6" i="7"/>
  <c r="BS8" i="7"/>
  <c r="JK8" i="7"/>
  <c r="BT11" i="7"/>
  <c r="JL11" i="7"/>
  <c r="BS10" i="7"/>
  <c r="JK10" i="7"/>
  <c r="BS13" i="7"/>
  <c r="JK13" i="7"/>
  <c r="BS7" i="7"/>
  <c r="JK7" i="7"/>
  <c r="BS104" i="7"/>
  <c r="JK108" i="7"/>
  <c r="JK104" i="7"/>
  <c r="JK107" i="7" s="1"/>
  <c r="BS12" i="7"/>
  <c r="JK12" i="7"/>
  <c r="B114" i="16"/>
  <c r="C113" i="16"/>
  <c r="B92" i="18"/>
  <c r="C91" i="18"/>
  <c r="FM108" i="14"/>
  <c r="FM106" i="14"/>
  <c r="BQ104" i="14"/>
  <c r="FM104" i="14"/>
  <c r="FM107" i="14" s="1"/>
  <c r="CV11" i="15"/>
  <c r="GR11" i="15"/>
  <c r="GO5" i="15"/>
  <c r="CS5" i="15"/>
  <c r="GL12" i="14"/>
  <c r="CP12" i="14"/>
  <c r="FP108" i="15"/>
  <c r="FP107" i="15"/>
  <c r="FP104" i="15"/>
  <c r="FP106" i="15" s="1"/>
  <c r="BT104" i="15"/>
  <c r="GS13" i="15"/>
  <c r="CW13" i="15"/>
  <c r="GI7" i="14"/>
  <c r="CM7" i="14"/>
  <c r="GO4" i="15"/>
  <c r="CS4" i="15"/>
  <c r="CN8" i="14"/>
  <c r="GJ8" i="14"/>
  <c r="BT4" i="19"/>
  <c r="GR4" i="14"/>
  <c r="CV4" i="14"/>
  <c r="GR10" i="15"/>
  <c r="CV10" i="15"/>
  <c r="GR7" i="15"/>
  <c r="CV7" i="15"/>
  <c r="CU9" i="14"/>
  <c r="GQ9" i="14"/>
  <c r="GR9" i="15"/>
  <c r="CV9" i="15"/>
  <c r="CT11" i="14"/>
  <c r="GP11" i="14"/>
  <c r="CX12" i="15"/>
  <c r="GT12" i="15"/>
  <c r="CV6" i="15"/>
  <c r="GR6" i="15"/>
  <c r="GK6" i="14"/>
  <c r="CO6" i="14"/>
  <c r="GQ10" i="14"/>
  <c r="CU10" i="14"/>
  <c r="GT8" i="15"/>
  <c r="CX8" i="15"/>
  <c r="JK106" i="7" l="1"/>
  <c r="JK109" i="7" s="1"/>
  <c r="JK11" i="19"/>
  <c r="JL10" i="19"/>
  <c r="JL8" i="19"/>
  <c r="BT4" i="7"/>
  <c r="JL4" i="7"/>
  <c r="JM4" i="19"/>
  <c r="JM9" i="19" s="1"/>
  <c r="BU11" i="7"/>
  <c r="JM11" i="7"/>
  <c r="BT8" i="7"/>
  <c r="JL8" i="7"/>
  <c r="BT12" i="7"/>
  <c r="JL12" i="7"/>
  <c r="BT104" i="7"/>
  <c r="JL108" i="7"/>
  <c r="JL104" i="7"/>
  <c r="JL107" i="7" s="1"/>
  <c r="BT6" i="7"/>
  <c r="JL6" i="7"/>
  <c r="BT7" i="7"/>
  <c r="JL7" i="7"/>
  <c r="BU9" i="7"/>
  <c r="JM9" i="7"/>
  <c r="BT10" i="7"/>
  <c r="JL10" i="7"/>
  <c r="BT13" i="7"/>
  <c r="JL13" i="7"/>
  <c r="BV5" i="7"/>
  <c r="JN5" i="7"/>
  <c r="B115" i="16"/>
  <c r="C114" i="16"/>
  <c r="B93" i="18"/>
  <c r="C92" i="18"/>
  <c r="FM109" i="14"/>
  <c r="BR104" i="14"/>
  <c r="FN104" i="14"/>
  <c r="FN107" i="14" s="1"/>
  <c r="FN106" i="14"/>
  <c r="FN108" i="14"/>
  <c r="CW9" i="15"/>
  <c r="GS9" i="15"/>
  <c r="CW10" i="15"/>
  <c r="GS10" i="15"/>
  <c r="GS4" i="14"/>
  <c r="CW4" i="14"/>
  <c r="BU4" i="19"/>
  <c r="GP5" i="15"/>
  <c r="CT5" i="15"/>
  <c r="GR10" i="14"/>
  <c r="CV10" i="14"/>
  <c r="CW6" i="15"/>
  <c r="GS6" i="15"/>
  <c r="CV9" i="14"/>
  <c r="GR9" i="14"/>
  <c r="GJ7" i="14"/>
  <c r="CN7" i="14"/>
  <c r="FQ108" i="15"/>
  <c r="FQ106" i="15"/>
  <c r="FQ104" i="15"/>
  <c r="FQ107" i="15" s="1"/>
  <c r="BU104" i="15"/>
  <c r="CW7" i="15"/>
  <c r="GS7" i="15"/>
  <c r="CO8" i="14"/>
  <c r="GK8" i="14"/>
  <c r="CQ12" i="14"/>
  <c r="GM12" i="14"/>
  <c r="CW11" i="15"/>
  <c r="GS11" i="15"/>
  <c r="GU8" i="15"/>
  <c r="CY8" i="15"/>
  <c r="GL6" i="14"/>
  <c r="CP6" i="14"/>
  <c r="CY12" i="15"/>
  <c r="GU12" i="15"/>
  <c r="CU11" i="14"/>
  <c r="GQ11" i="14"/>
  <c r="GP4" i="15"/>
  <c r="CT4" i="15"/>
  <c r="CX13" i="15"/>
  <c r="GT13" i="15"/>
  <c r="FP109" i="15"/>
  <c r="JM10" i="19" l="1"/>
  <c r="JL11" i="19"/>
  <c r="JL106" i="7"/>
  <c r="JL109" i="7" s="1"/>
  <c r="JM8" i="19"/>
  <c r="JN4" i="19"/>
  <c r="JN9" i="19" s="1"/>
  <c r="BU4" i="7"/>
  <c r="JM4" i="7"/>
  <c r="BU104" i="7"/>
  <c r="JM108" i="7"/>
  <c r="JM104" i="7"/>
  <c r="JM107" i="7" s="1"/>
  <c r="BU10" i="7"/>
  <c r="JM10" i="7"/>
  <c r="BU6" i="7"/>
  <c r="JM6" i="7"/>
  <c r="BW5" i="7"/>
  <c r="JO5" i="7"/>
  <c r="BU12" i="7"/>
  <c r="JM12" i="7"/>
  <c r="BV9" i="7"/>
  <c r="JN9" i="7"/>
  <c r="BU13" i="7"/>
  <c r="JM13" i="7"/>
  <c r="BU8" i="7"/>
  <c r="JM8" i="7"/>
  <c r="BU7" i="7"/>
  <c r="JM7" i="7"/>
  <c r="BV11" i="7"/>
  <c r="JN11" i="7"/>
  <c r="B116" i="16"/>
  <c r="C115" i="16"/>
  <c r="B94" i="18"/>
  <c r="C93" i="18"/>
  <c r="FN109" i="14"/>
  <c r="FO104" i="14"/>
  <c r="FO107" i="14" s="1"/>
  <c r="FO108" i="14"/>
  <c r="BS104" i="14"/>
  <c r="FO106" i="14"/>
  <c r="CV11" i="14"/>
  <c r="GR11" i="14"/>
  <c r="CX11" i="15"/>
  <c r="GT11" i="15"/>
  <c r="CX7" i="15"/>
  <c r="GT7" i="15"/>
  <c r="CW9" i="14"/>
  <c r="GS9" i="14"/>
  <c r="GT6" i="15"/>
  <c r="CX6" i="15"/>
  <c r="CX4" i="14"/>
  <c r="GT4" i="14"/>
  <c r="CZ8" i="15"/>
  <c r="GV8" i="15"/>
  <c r="GL8" i="14"/>
  <c r="CP8" i="14"/>
  <c r="FR108" i="15"/>
  <c r="FR106" i="15"/>
  <c r="FR104" i="15"/>
  <c r="FR107" i="15" s="1"/>
  <c r="BV104" i="15"/>
  <c r="GS10" i="14"/>
  <c r="CW10" i="14"/>
  <c r="BV4" i="19"/>
  <c r="CX9" i="15"/>
  <c r="GT9" i="15"/>
  <c r="CZ12" i="15"/>
  <c r="GV12" i="15"/>
  <c r="GK7" i="14"/>
  <c r="CO7" i="14"/>
  <c r="CY13" i="15"/>
  <c r="GU13" i="15"/>
  <c r="GQ4" i="15"/>
  <c r="CU4" i="15"/>
  <c r="GM6" i="14"/>
  <c r="CQ6" i="14"/>
  <c r="CR12" i="14"/>
  <c r="GN12" i="14"/>
  <c r="FQ109" i="15"/>
  <c r="GQ5" i="15"/>
  <c r="CU5" i="15"/>
  <c r="CX10" i="15"/>
  <c r="GT10" i="15"/>
  <c r="JM11" i="19" l="1"/>
  <c r="JM106" i="7"/>
  <c r="JM109" i="7" s="1"/>
  <c r="JN10" i="19"/>
  <c r="JN8" i="19"/>
  <c r="BV4" i="7"/>
  <c r="JN4" i="7"/>
  <c r="JO4" i="19"/>
  <c r="JO9" i="19" s="1"/>
  <c r="BV6" i="7"/>
  <c r="JN6" i="7"/>
  <c r="BV8" i="7"/>
  <c r="JN8" i="7"/>
  <c r="BV10" i="7"/>
  <c r="JN10" i="7"/>
  <c r="BW11" i="7"/>
  <c r="JO11" i="7"/>
  <c r="BV12" i="7"/>
  <c r="JN12" i="7"/>
  <c r="BV7" i="7"/>
  <c r="JN7" i="7"/>
  <c r="BW9" i="7"/>
  <c r="JO9" i="7"/>
  <c r="BX5" i="7"/>
  <c r="JP5" i="7"/>
  <c r="BV13" i="7"/>
  <c r="JN13" i="7"/>
  <c r="BV104" i="7"/>
  <c r="JN108" i="7"/>
  <c r="JN104" i="7"/>
  <c r="JN107" i="7" s="1"/>
  <c r="B117" i="16"/>
  <c r="C116" i="16"/>
  <c r="B95" i="18"/>
  <c r="C94" i="18"/>
  <c r="FP106" i="14"/>
  <c r="FP104" i="14"/>
  <c r="FP107" i="14" s="1"/>
  <c r="BT104" i="14"/>
  <c r="FP108" i="14"/>
  <c r="FO109" i="14"/>
  <c r="GU9" i="15"/>
  <c r="CY9" i="15"/>
  <c r="GM8" i="14"/>
  <c r="CQ8" i="14"/>
  <c r="DA8" i="15"/>
  <c r="GW8" i="15"/>
  <c r="GU4" i="14"/>
  <c r="CY4" i="14"/>
  <c r="GT9" i="14"/>
  <c r="CX9" i="14"/>
  <c r="GU7" i="15"/>
  <c r="CY7" i="15"/>
  <c r="CW11" i="14"/>
  <c r="GS11" i="14"/>
  <c r="GR4" i="15"/>
  <c r="CV4" i="15"/>
  <c r="GL7" i="14"/>
  <c r="CP7" i="14"/>
  <c r="FS108" i="15"/>
  <c r="FS106" i="15"/>
  <c r="FS104" i="15"/>
  <c r="FS107" i="15" s="1"/>
  <c r="BW104" i="15"/>
  <c r="CY6" i="15"/>
  <c r="GU6" i="15"/>
  <c r="CV5" i="15"/>
  <c r="GR5" i="15"/>
  <c r="GV13" i="15"/>
  <c r="CZ13" i="15"/>
  <c r="DA12" i="15"/>
  <c r="GW12" i="15"/>
  <c r="BW4" i="19"/>
  <c r="CY11" i="15"/>
  <c r="GU11" i="15"/>
  <c r="GN6" i="14"/>
  <c r="CR6" i="14"/>
  <c r="CS12" i="14"/>
  <c r="GO12" i="14"/>
  <c r="CY10" i="15"/>
  <c r="GU10" i="15"/>
  <c r="CX10" i="14"/>
  <c r="GT10" i="14"/>
  <c r="FR109" i="15"/>
  <c r="JO10" i="19" l="1"/>
  <c r="JN11" i="19"/>
  <c r="JN106" i="7"/>
  <c r="JN109" i="7" s="1"/>
  <c r="JO8" i="19"/>
  <c r="JO11" i="19" s="1"/>
  <c r="JP4" i="19"/>
  <c r="JP9" i="19" s="1"/>
  <c r="BW4" i="7"/>
  <c r="JO4" i="7"/>
  <c r="BW7" i="7"/>
  <c r="JO7" i="7"/>
  <c r="BW12" i="7"/>
  <c r="JO12" i="7"/>
  <c r="BW104" i="7"/>
  <c r="JO108" i="7"/>
  <c r="JO104" i="7"/>
  <c r="JO107" i="7" s="1"/>
  <c r="BX11" i="7"/>
  <c r="JP11" i="7"/>
  <c r="BW13" i="7"/>
  <c r="JO13" i="7"/>
  <c r="BW10" i="7"/>
  <c r="JO10" i="7"/>
  <c r="BY5" i="7"/>
  <c r="JQ5" i="7"/>
  <c r="BW8" i="7"/>
  <c r="JO8" i="7"/>
  <c r="BX9" i="7"/>
  <c r="JP9" i="7"/>
  <c r="BW6" i="7"/>
  <c r="JO6" i="7"/>
  <c r="B118" i="16"/>
  <c r="C117" i="16"/>
  <c r="B96" i="18"/>
  <c r="C95" i="18"/>
  <c r="FP109" i="14"/>
  <c r="FQ108" i="14"/>
  <c r="FQ104" i="14"/>
  <c r="FQ107" i="14" s="1"/>
  <c r="FQ106" i="14"/>
  <c r="BU104" i="14"/>
  <c r="CY10" i="14"/>
  <c r="GU10" i="14"/>
  <c r="GO6" i="14"/>
  <c r="CS6" i="14"/>
  <c r="DB12" i="15"/>
  <c r="GX12" i="15"/>
  <c r="FS109" i="15"/>
  <c r="GM7" i="14"/>
  <c r="CQ7" i="14"/>
  <c r="GS4" i="15"/>
  <c r="CW4" i="15"/>
  <c r="CZ7" i="15"/>
  <c r="GV7" i="15"/>
  <c r="GV4" i="14"/>
  <c r="CZ4" i="14"/>
  <c r="GN8" i="14"/>
  <c r="CR8" i="14"/>
  <c r="GP12" i="14"/>
  <c r="CT12" i="14"/>
  <c r="CZ6" i="15"/>
  <c r="GV6" i="15"/>
  <c r="CZ10" i="15"/>
  <c r="GV10" i="15"/>
  <c r="BX4" i="19"/>
  <c r="DA13" i="15"/>
  <c r="GW13" i="15"/>
  <c r="FT106" i="15"/>
  <c r="FT108" i="15"/>
  <c r="FT104" i="15"/>
  <c r="FT107" i="15" s="1"/>
  <c r="BX104" i="15"/>
  <c r="GU9" i="14"/>
  <c r="CY9" i="14"/>
  <c r="CZ9" i="15"/>
  <c r="GV9" i="15"/>
  <c r="GV11" i="15"/>
  <c r="CZ11" i="15"/>
  <c r="CW5" i="15"/>
  <c r="GS5" i="15"/>
  <c r="GT11" i="14"/>
  <c r="CX11" i="14"/>
  <c r="GX8" i="15"/>
  <c r="DB8" i="15"/>
  <c r="JO106" i="7" l="1"/>
  <c r="JO109" i="7" s="1"/>
  <c r="JP10" i="19"/>
  <c r="JP8" i="19"/>
  <c r="BX4" i="7"/>
  <c r="JP4" i="7"/>
  <c r="JQ4" i="19"/>
  <c r="JQ9" i="19" s="1"/>
  <c r="BX104" i="7"/>
  <c r="JP108" i="7"/>
  <c r="JP104" i="7"/>
  <c r="JP107" i="7" s="1"/>
  <c r="BX13" i="7"/>
  <c r="JP13" i="7"/>
  <c r="BZ5" i="7"/>
  <c r="JR5" i="7"/>
  <c r="BY9" i="7"/>
  <c r="JQ9" i="7"/>
  <c r="BX12" i="7"/>
  <c r="JP12" i="7"/>
  <c r="BX6" i="7"/>
  <c r="JP6" i="7"/>
  <c r="BX8" i="7"/>
  <c r="JP8" i="7"/>
  <c r="BY11" i="7"/>
  <c r="JQ11" i="7"/>
  <c r="BX10" i="7"/>
  <c r="JP10" i="7"/>
  <c r="BX7" i="7"/>
  <c r="JP7" i="7"/>
  <c r="B119" i="16"/>
  <c r="C118" i="16"/>
  <c r="B97" i="18"/>
  <c r="C96" i="18"/>
  <c r="FR108" i="14"/>
  <c r="FR106" i="14"/>
  <c r="BV104" i="14"/>
  <c r="FR104" i="14"/>
  <c r="FR107" i="14" s="1"/>
  <c r="FQ109" i="14"/>
  <c r="GV9" i="14"/>
  <c r="CZ9" i="14"/>
  <c r="GO8" i="14"/>
  <c r="CS8" i="14"/>
  <c r="GN7" i="14"/>
  <c r="CR7" i="14"/>
  <c r="GU11" i="14"/>
  <c r="CY11" i="14"/>
  <c r="DA7" i="15"/>
  <c r="GW7" i="15"/>
  <c r="GV10" i="14"/>
  <c r="CZ10" i="14"/>
  <c r="GT5" i="15"/>
  <c r="CX5" i="15"/>
  <c r="DA11" i="15"/>
  <c r="GW11" i="15"/>
  <c r="FU106" i="15"/>
  <c r="FU108" i="15"/>
  <c r="FU104" i="15"/>
  <c r="FU107" i="15" s="1"/>
  <c r="BY104" i="15"/>
  <c r="FT109" i="15"/>
  <c r="DB13" i="15"/>
  <c r="GX13" i="15"/>
  <c r="GQ12" i="14"/>
  <c r="CU12" i="14"/>
  <c r="GW4" i="14"/>
  <c r="DA4" i="14"/>
  <c r="CX4" i="15"/>
  <c r="GT4" i="15"/>
  <c r="DC12" i="15"/>
  <c r="GY12" i="15"/>
  <c r="GP6" i="14"/>
  <c r="CT6" i="14"/>
  <c r="DC8" i="15"/>
  <c r="GY8" i="15"/>
  <c r="DA9" i="15"/>
  <c r="GW9" i="15"/>
  <c r="BY4" i="19"/>
  <c r="GW10" i="15"/>
  <c r="DA10" i="15"/>
  <c r="GW6" i="15"/>
  <c r="DA6" i="15"/>
  <c r="JP11" i="19" l="1"/>
  <c r="JP106" i="7"/>
  <c r="JP109" i="7" s="1"/>
  <c r="JQ10" i="19"/>
  <c r="JQ8" i="19"/>
  <c r="JR4" i="19"/>
  <c r="JR9" i="19" s="1"/>
  <c r="BY4" i="7"/>
  <c r="JQ4" i="7"/>
  <c r="BZ9" i="7"/>
  <c r="JR9" i="7"/>
  <c r="BY10" i="7"/>
  <c r="JQ10" i="7"/>
  <c r="CA5" i="7"/>
  <c r="JS5" i="7"/>
  <c r="BY12" i="7"/>
  <c r="JQ12" i="7"/>
  <c r="BY7" i="7"/>
  <c r="JQ7" i="7"/>
  <c r="BZ11" i="7"/>
  <c r="JR11" i="7"/>
  <c r="BY13" i="7"/>
  <c r="JQ13" i="7"/>
  <c r="BY8" i="7"/>
  <c r="JQ8" i="7"/>
  <c r="BY6" i="7"/>
  <c r="JQ6" i="7"/>
  <c r="BY104" i="7"/>
  <c r="JQ108" i="7"/>
  <c r="JQ104" i="7"/>
  <c r="JQ107" i="7" s="1"/>
  <c r="B120" i="16"/>
  <c r="C119" i="16"/>
  <c r="B98" i="18"/>
  <c r="C97" i="18"/>
  <c r="FU109" i="15"/>
  <c r="FS106" i="14"/>
  <c r="FS108" i="14"/>
  <c r="FS104" i="14"/>
  <c r="FS107" i="14" s="1"/>
  <c r="BW104" i="14"/>
  <c r="FR109" i="14"/>
  <c r="BZ4" i="19"/>
  <c r="DB6" i="15"/>
  <c r="GX6" i="15"/>
  <c r="GQ6" i="14"/>
  <c r="CU6" i="14"/>
  <c r="DD12" i="15"/>
  <c r="GZ12" i="15"/>
  <c r="DC13" i="15"/>
  <c r="GY13" i="15"/>
  <c r="DB7" i="15"/>
  <c r="GX7" i="15"/>
  <c r="CT8" i="14"/>
  <c r="GP8" i="14"/>
  <c r="GZ8" i="15"/>
  <c r="DD8" i="15"/>
  <c r="CV12" i="14"/>
  <c r="GR12" i="14"/>
  <c r="DB11" i="15"/>
  <c r="GX11" i="15"/>
  <c r="GW10" i="14"/>
  <c r="DA10" i="14"/>
  <c r="DB10" i="15"/>
  <c r="GX10" i="15"/>
  <c r="DB9" i="15"/>
  <c r="GX9" i="15"/>
  <c r="GU4" i="15"/>
  <c r="CY4" i="15"/>
  <c r="FV106" i="15"/>
  <c r="FV108" i="15"/>
  <c r="FV104" i="15"/>
  <c r="FV107" i="15" s="1"/>
  <c r="BZ104" i="15"/>
  <c r="GU5" i="15"/>
  <c r="CY5" i="15"/>
  <c r="GO7" i="14"/>
  <c r="CS7" i="14"/>
  <c r="GW9" i="14"/>
  <c r="DA9" i="14"/>
  <c r="DB4" i="14"/>
  <c r="GX4" i="14"/>
  <c r="CZ11" i="14"/>
  <c r="GV11" i="14"/>
  <c r="JQ11" i="19" l="1"/>
  <c r="JQ106" i="7"/>
  <c r="JQ109" i="7" s="1"/>
  <c r="JR8" i="19"/>
  <c r="JR10" i="19"/>
  <c r="BZ4" i="7"/>
  <c r="JR4" i="7"/>
  <c r="JS4" i="19"/>
  <c r="JS9" i="19" s="1"/>
  <c r="BZ12" i="7"/>
  <c r="JR12" i="7"/>
  <c r="CA11" i="7"/>
  <c r="JS11" i="7"/>
  <c r="BZ6" i="7"/>
  <c r="JR6" i="7"/>
  <c r="CB5" i="7"/>
  <c r="JT5" i="7"/>
  <c r="BZ7" i="7"/>
  <c r="JR7" i="7"/>
  <c r="BZ104" i="7"/>
  <c r="JR108" i="7"/>
  <c r="JR104" i="7"/>
  <c r="JR107" i="7" s="1"/>
  <c r="BZ8" i="7"/>
  <c r="JR8" i="7"/>
  <c r="BZ10" i="7"/>
  <c r="JR10" i="7"/>
  <c r="BZ13" i="7"/>
  <c r="JR13" i="7"/>
  <c r="CA9" i="7"/>
  <c r="JS9" i="7"/>
  <c r="B121" i="16"/>
  <c r="C120" i="16"/>
  <c r="B99" i="18"/>
  <c r="C98" i="18"/>
  <c r="FT106" i="14"/>
  <c r="FT104" i="14"/>
  <c r="FT107" i="14" s="1"/>
  <c r="BX104" i="14"/>
  <c r="FT108" i="14"/>
  <c r="FS109" i="14"/>
  <c r="GX9" i="14"/>
  <c r="DB9" i="14"/>
  <c r="GP7" i="14"/>
  <c r="CT7" i="14"/>
  <c r="FV109" i="15"/>
  <c r="GY9" i="15"/>
  <c r="DC9" i="15"/>
  <c r="DC10" i="15"/>
  <c r="GY10" i="15"/>
  <c r="DC11" i="15"/>
  <c r="GY11" i="15"/>
  <c r="GQ8" i="14"/>
  <c r="CU8" i="14"/>
  <c r="DD13" i="15"/>
  <c r="GZ13" i="15"/>
  <c r="GR6" i="14"/>
  <c r="CV6" i="14"/>
  <c r="GY6" i="15"/>
  <c r="DC6" i="15"/>
  <c r="GY4" i="14"/>
  <c r="DC4" i="14"/>
  <c r="FW108" i="15"/>
  <c r="FW106" i="15"/>
  <c r="FW104" i="15"/>
  <c r="FW107" i="15" s="1"/>
  <c r="CA104" i="15"/>
  <c r="DB10" i="14"/>
  <c r="GX10" i="14"/>
  <c r="DA11" i="14"/>
  <c r="GW11" i="14"/>
  <c r="GV5" i="15"/>
  <c r="CZ5" i="15"/>
  <c r="GV4" i="15"/>
  <c r="CZ4" i="15"/>
  <c r="GS12" i="14"/>
  <c r="CW12" i="14"/>
  <c r="DC7" i="15"/>
  <c r="GY7" i="15"/>
  <c r="DE12" i="15"/>
  <c r="HA12" i="15"/>
  <c r="HA8" i="15"/>
  <c r="DE8" i="15"/>
  <c r="CA4" i="19"/>
  <c r="JR106" i="7" l="1"/>
  <c r="JR109" i="7" s="1"/>
  <c r="JR11" i="19"/>
  <c r="JS8" i="19"/>
  <c r="JS10" i="19"/>
  <c r="JT4" i="19"/>
  <c r="JT9" i="19" s="1"/>
  <c r="CA4" i="7"/>
  <c r="JS4" i="7"/>
  <c r="CA7" i="7"/>
  <c r="JS7" i="7"/>
  <c r="CC5" i="7"/>
  <c r="JU5" i="7"/>
  <c r="CA10" i="7"/>
  <c r="JS10" i="7"/>
  <c r="CA6" i="7"/>
  <c r="JS6" i="7"/>
  <c r="CA104" i="7"/>
  <c r="JS108" i="7"/>
  <c r="JS104" i="7"/>
  <c r="JS107" i="7" s="1"/>
  <c r="CA8" i="7"/>
  <c r="JS8" i="7"/>
  <c r="CA13" i="7"/>
  <c r="JS13" i="7"/>
  <c r="CB11" i="7"/>
  <c r="JT11" i="7"/>
  <c r="CB9" i="7"/>
  <c r="JT9" i="7"/>
  <c r="CA12" i="7"/>
  <c r="JS12" i="7"/>
  <c r="B122" i="16"/>
  <c r="C121" i="16"/>
  <c r="B100" i="18"/>
  <c r="C99" i="18"/>
  <c r="FT109" i="14"/>
  <c r="FU106" i="14"/>
  <c r="FU108" i="14"/>
  <c r="FU104" i="14"/>
  <c r="FU107" i="14" s="1"/>
  <c r="BY104" i="14"/>
  <c r="CB4" i="19"/>
  <c r="HB8" i="15"/>
  <c r="DF8" i="15"/>
  <c r="CX12" i="14"/>
  <c r="GT12" i="14"/>
  <c r="GW4" i="15"/>
  <c r="DA4" i="15"/>
  <c r="FW109" i="15"/>
  <c r="GQ7" i="14"/>
  <c r="CU7" i="14"/>
  <c r="DF12" i="15"/>
  <c r="HB12" i="15"/>
  <c r="GX11" i="14"/>
  <c r="DB11" i="14"/>
  <c r="DD6" i="15"/>
  <c r="GZ6" i="15"/>
  <c r="DA5" i="15"/>
  <c r="GW5" i="15"/>
  <c r="FX106" i="15"/>
  <c r="FX108" i="15"/>
  <c r="FX104" i="15"/>
  <c r="FX107" i="15" s="1"/>
  <c r="CB104" i="15"/>
  <c r="DE13" i="15"/>
  <c r="HA13" i="15"/>
  <c r="DD11" i="15"/>
  <c r="GZ11" i="15"/>
  <c r="DD10" i="15"/>
  <c r="GZ10" i="15"/>
  <c r="GY9" i="14"/>
  <c r="DC9" i="14"/>
  <c r="DD7" i="15"/>
  <c r="GZ7" i="15"/>
  <c r="DC10" i="14"/>
  <c r="GY10" i="14"/>
  <c r="GZ4" i="14"/>
  <c r="DD4" i="14"/>
  <c r="GS6" i="14"/>
  <c r="CW6" i="14"/>
  <c r="GR8" i="14"/>
  <c r="CV8" i="14"/>
  <c r="GZ9" i="15"/>
  <c r="DD9" i="15"/>
  <c r="JS11" i="19" l="1"/>
  <c r="JS106" i="7"/>
  <c r="JS109" i="7" s="1"/>
  <c r="JT8" i="19"/>
  <c r="JT10" i="19"/>
  <c r="CB4" i="7"/>
  <c r="JT4" i="7"/>
  <c r="JU4" i="19"/>
  <c r="JU9" i="19" s="1"/>
  <c r="CB104" i="7"/>
  <c r="JT108" i="7"/>
  <c r="JT104" i="7"/>
  <c r="JT107" i="7" s="1"/>
  <c r="CB6" i="7"/>
  <c r="JT6" i="7"/>
  <c r="CB10" i="7"/>
  <c r="JT10" i="7"/>
  <c r="CB13" i="7"/>
  <c r="JT13" i="7"/>
  <c r="CC9" i="7"/>
  <c r="JU9" i="7"/>
  <c r="CD5" i="7"/>
  <c r="JV5" i="7"/>
  <c r="CB12" i="7"/>
  <c r="JT12" i="7"/>
  <c r="CB8" i="7"/>
  <c r="JT8" i="7"/>
  <c r="CC11" i="7"/>
  <c r="JU11" i="7"/>
  <c r="CB7" i="7"/>
  <c r="JT7" i="7"/>
  <c r="B123" i="16"/>
  <c r="C122" i="16"/>
  <c r="B101" i="18"/>
  <c r="C100" i="18"/>
  <c r="FU109" i="14"/>
  <c r="FV104" i="14"/>
  <c r="FV107" i="14" s="1"/>
  <c r="FV106" i="14"/>
  <c r="FV108" i="14"/>
  <c r="BZ104" i="14"/>
  <c r="GS8" i="14"/>
  <c r="CW8" i="14"/>
  <c r="HA4" i="14"/>
  <c r="DE4" i="14"/>
  <c r="DE11" i="15"/>
  <c r="HA11" i="15"/>
  <c r="GR7" i="14"/>
  <c r="CV7" i="14"/>
  <c r="GX4" i="15"/>
  <c r="DB4" i="15"/>
  <c r="DE7" i="15"/>
  <c r="HA7" i="15"/>
  <c r="DB5" i="15"/>
  <c r="GX5" i="15"/>
  <c r="HA6" i="15"/>
  <c r="DE6" i="15"/>
  <c r="DG12" i="15"/>
  <c r="HC12" i="15"/>
  <c r="DG8" i="15"/>
  <c r="HC8" i="15"/>
  <c r="GZ10" i="14"/>
  <c r="DD10" i="14"/>
  <c r="DE9" i="15"/>
  <c r="HA9" i="15"/>
  <c r="GT6" i="14"/>
  <c r="CX6" i="14"/>
  <c r="GZ9" i="14"/>
  <c r="DD9" i="14"/>
  <c r="DE10" i="15"/>
  <c r="HA10" i="15"/>
  <c r="DF13" i="15"/>
  <c r="HB13" i="15"/>
  <c r="FX109" i="15"/>
  <c r="GY11" i="14"/>
  <c r="DC11" i="14"/>
  <c r="FY106" i="15"/>
  <c r="FY108" i="15"/>
  <c r="FY104" i="15"/>
  <c r="FY107" i="15" s="1"/>
  <c r="CC104" i="15"/>
  <c r="CY12" i="14"/>
  <c r="GU12" i="14"/>
  <c r="CC4" i="19"/>
  <c r="JT106" i="7" l="1"/>
  <c r="JT109" i="7" s="1"/>
  <c r="JT11" i="19"/>
  <c r="JU8" i="19"/>
  <c r="JU10" i="19"/>
  <c r="JV4" i="19"/>
  <c r="JV9" i="19" s="1"/>
  <c r="CC4" i="7"/>
  <c r="JU4" i="7"/>
  <c r="CC13" i="7"/>
  <c r="JU13" i="7"/>
  <c r="CD9" i="7"/>
  <c r="JV9" i="7"/>
  <c r="CC10" i="7"/>
  <c r="JU10" i="7"/>
  <c r="CC8" i="7"/>
  <c r="JU8" i="7"/>
  <c r="CC6" i="7"/>
  <c r="JU6" i="7"/>
  <c r="CC7" i="7"/>
  <c r="JU7" i="7"/>
  <c r="CC12" i="7"/>
  <c r="JU12" i="7"/>
  <c r="CE5" i="7"/>
  <c r="JW5" i="7"/>
  <c r="CD11" i="7"/>
  <c r="JV11" i="7"/>
  <c r="CC104" i="7"/>
  <c r="JU108" i="7"/>
  <c r="JU104" i="7"/>
  <c r="JU107" i="7" s="1"/>
  <c r="B124" i="16"/>
  <c r="C123" i="16"/>
  <c r="B102" i="18"/>
  <c r="C101" i="18"/>
  <c r="FW106" i="14"/>
  <c r="FW107" i="14"/>
  <c r="FW104" i="14"/>
  <c r="FW108" i="14" s="1"/>
  <c r="CA104" i="14"/>
  <c r="FV109" i="14"/>
  <c r="FZ106" i="15"/>
  <c r="FZ108" i="15"/>
  <c r="FZ104" i="15"/>
  <c r="FZ107" i="15" s="1"/>
  <c r="CD104" i="15"/>
  <c r="HD8" i="15"/>
  <c r="DH8" i="15"/>
  <c r="GS7" i="14"/>
  <c r="CW7" i="14"/>
  <c r="DF4" i="14"/>
  <c r="HB4" i="14"/>
  <c r="GU6" i="14"/>
  <c r="CY6" i="14"/>
  <c r="HA10" i="14"/>
  <c r="DE10" i="14"/>
  <c r="DF11" i="15"/>
  <c r="HB11" i="15"/>
  <c r="DG13" i="15"/>
  <c r="HC13" i="15"/>
  <c r="DF9" i="15"/>
  <c r="HB9" i="15"/>
  <c r="DC5" i="15"/>
  <c r="GY5" i="15"/>
  <c r="GY4" i="15"/>
  <c r="DC4" i="15"/>
  <c r="CZ12" i="14"/>
  <c r="GV12" i="14"/>
  <c r="GZ11" i="14"/>
  <c r="DD11" i="14"/>
  <c r="DF10" i="15"/>
  <c r="HB10" i="15"/>
  <c r="DH12" i="15"/>
  <c r="HD12" i="15"/>
  <c r="HB7" i="15"/>
  <c r="DF7" i="15"/>
  <c r="CX8" i="14"/>
  <c r="GT8" i="14"/>
  <c r="FY109" i="15"/>
  <c r="CD4" i="19"/>
  <c r="DE9" i="14"/>
  <c r="HA9" i="14"/>
  <c r="HB6" i="15"/>
  <c r="DF6" i="15"/>
  <c r="JU106" i="7" l="1"/>
  <c r="JU109" i="7" s="1"/>
  <c r="JU11" i="19"/>
  <c r="JV8" i="19"/>
  <c r="JV10" i="19"/>
  <c r="CD4" i="7"/>
  <c r="JV4" i="7"/>
  <c r="JW8" i="19"/>
  <c r="JW4" i="19"/>
  <c r="JW9" i="19" s="1"/>
  <c r="CD7" i="7"/>
  <c r="JV7" i="7"/>
  <c r="CD8" i="7"/>
  <c r="JV8" i="7"/>
  <c r="CD10" i="7"/>
  <c r="JV10" i="7"/>
  <c r="CD6" i="7"/>
  <c r="JV6" i="7"/>
  <c r="CF5" i="7"/>
  <c r="JX5" i="7"/>
  <c r="CE9" i="7"/>
  <c r="JW9" i="7"/>
  <c r="CE11" i="7"/>
  <c r="JW11" i="7"/>
  <c r="CD104" i="7"/>
  <c r="JV108" i="7"/>
  <c r="JV104" i="7"/>
  <c r="JV107" i="7" s="1"/>
  <c r="CD12" i="7"/>
  <c r="JV12" i="7"/>
  <c r="CD13" i="7"/>
  <c r="JV13" i="7"/>
  <c r="B125" i="16"/>
  <c r="C124" i="16"/>
  <c r="B103" i="18"/>
  <c r="C102" i="18"/>
  <c r="FX104" i="14"/>
  <c r="FX108" i="14" s="1"/>
  <c r="CB104" i="14"/>
  <c r="FX106" i="14"/>
  <c r="FX107" i="14"/>
  <c r="FW109" i="14"/>
  <c r="HC4" i="14"/>
  <c r="DG4" i="14"/>
  <c r="HB9" i="14"/>
  <c r="DF9" i="14"/>
  <c r="GU8" i="14"/>
  <c r="CY8" i="14"/>
  <c r="DG10" i="15"/>
  <c r="HC10" i="15"/>
  <c r="DD5" i="15"/>
  <c r="GZ5" i="15"/>
  <c r="DH13" i="15"/>
  <c r="HD13" i="15"/>
  <c r="GV6" i="14"/>
  <c r="CZ6" i="14"/>
  <c r="GT7" i="14"/>
  <c r="CX7" i="14"/>
  <c r="HC6" i="15"/>
  <c r="DG6" i="15"/>
  <c r="CE4" i="19"/>
  <c r="DG7" i="15"/>
  <c r="HC7" i="15"/>
  <c r="GZ4" i="15"/>
  <c r="DD4" i="15"/>
  <c r="DG11" i="15"/>
  <c r="HC11" i="15"/>
  <c r="DE11" i="14"/>
  <c r="HA11" i="14"/>
  <c r="HE12" i="15"/>
  <c r="DI12" i="15"/>
  <c r="DA12" i="14"/>
  <c r="GW12" i="14"/>
  <c r="HC9" i="15"/>
  <c r="DG9" i="15"/>
  <c r="HB10" i="14"/>
  <c r="DF10" i="14"/>
  <c r="DI8" i="15"/>
  <c r="HE8" i="15"/>
  <c r="GA106" i="15"/>
  <c r="GA107" i="15"/>
  <c r="GA104" i="15"/>
  <c r="GA108" i="15" s="1"/>
  <c r="CE104" i="15"/>
  <c r="FZ109" i="15"/>
  <c r="JV106" i="7" l="1"/>
  <c r="JV109" i="7" s="1"/>
  <c r="JV11" i="19"/>
  <c r="JW10" i="19"/>
  <c r="JW11" i="19" s="1"/>
  <c r="JX8" i="19"/>
  <c r="JX4" i="19"/>
  <c r="JX9" i="19" s="1"/>
  <c r="CE4" i="7"/>
  <c r="JW4" i="7"/>
  <c r="CE6" i="7"/>
  <c r="JW6" i="7"/>
  <c r="CE13" i="7"/>
  <c r="JW13" i="7"/>
  <c r="CF9" i="7"/>
  <c r="JX9" i="7"/>
  <c r="CE10" i="7"/>
  <c r="JW10" i="7"/>
  <c r="CG5" i="7"/>
  <c r="JY5" i="7"/>
  <c r="CE12" i="7"/>
  <c r="JW12" i="7"/>
  <c r="CE104" i="7"/>
  <c r="JW108" i="7"/>
  <c r="JW104" i="7"/>
  <c r="JW107" i="7" s="1"/>
  <c r="CE8" i="7"/>
  <c r="JW8" i="7"/>
  <c r="CF11" i="7"/>
  <c r="JX11" i="7"/>
  <c r="CE7" i="7"/>
  <c r="JW7" i="7"/>
  <c r="B126" i="16"/>
  <c r="C125" i="16"/>
  <c r="B104" i="18"/>
  <c r="C103" i="18"/>
  <c r="FX109" i="14"/>
  <c r="FY106" i="14"/>
  <c r="FY104" i="14"/>
  <c r="FY108" i="14" s="1"/>
  <c r="CC104" i="14"/>
  <c r="FY107" i="14"/>
  <c r="HB11" i="14"/>
  <c r="DF11" i="14"/>
  <c r="HA4" i="15"/>
  <c r="DE4" i="15"/>
  <c r="DJ8" i="15"/>
  <c r="HF8" i="15"/>
  <c r="DE5" i="15"/>
  <c r="HA5" i="15"/>
  <c r="DH11" i="15"/>
  <c r="HD11" i="15"/>
  <c r="GW6" i="14"/>
  <c r="DA6" i="14"/>
  <c r="GV8" i="14"/>
  <c r="CZ8" i="14"/>
  <c r="HC10" i="14"/>
  <c r="DG10" i="14"/>
  <c r="GX12" i="14"/>
  <c r="DB12" i="14"/>
  <c r="CF4" i="19"/>
  <c r="GU7" i="14"/>
  <c r="CY7" i="14"/>
  <c r="HD4" i="14"/>
  <c r="DH4" i="14"/>
  <c r="GB106" i="15"/>
  <c r="GB107" i="15"/>
  <c r="GB104" i="15"/>
  <c r="GB108" i="15" s="1"/>
  <c r="CF104" i="15"/>
  <c r="GA109" i="15"/>
  <c r="HD9" i="15"/>
  <c r="DH9" i="15"/>
  <c r="DJ12" i="15"/>
  <c r="HF12" i="15"/>
  <c r="DH7" i="15"/>
  <c r="HD7" i="15"/>
  <c r="DH6" i="15"/>
  <c r="HD6" i="15"/>
  <c r="DI13" i="15"/>
  <c r="HE13" i="15"/>
  <c r="HD10" i="15"/>
  <c r="DH10" i="15"/>
  <c r="DG9" i="14"/>
  <c r="HC9" i="14"/>
  <c r="JW106" i="7" l="1"/>
  <c r="JW109" i="7" s="1"/>
  <c r="JX10" i="19"/>
  <c r="JX11" i="19" s="1"/>
  <c r="JY8" i="19"/>
  <c r="JY4" i="19"/>
  <c r="JY9" i="19" s="1"/>
  <c r="CF4" i="7"/>
  <c r="JX4" i="7"/>
  <c r="CH5" i="7"/>
  <c r="JZ5" i="7"/>
  <c r="CF10" i="7"/>
  <c r="JX10" i="7"/>
  <c r="CF12" i="7"/>
  <c r="JX12" i="7"/>
  <c r="CG9" i="7"/>
  <c r="JY9" i="7"/>
  <c r="CF7" i="7"/>
  <c r="JX7" i="7"/>
  <c r="CG11" i="7"/>
  <c r="JY11" i="7"/>
  <c r="CF8" i="7"/>
  <c r="JX8" i="7"/>
  <c r="CF13" i="7"/>
  <c r="JX13" i="7"/>
  <c r="CF104" i="7"/>
  <c r="JX106" i="7"/>
  <c r="JX108" i="7"/>
  <c r="JX104" i="7"/>
  <c r="JX107" i="7" s="1"/>
  <c r="CF6" i="7"/>
  <c r="JX6" i="7"/>
  <c r="B127" i="16"/>
  <c r="C126" i="16"/>
  <c r="B105" i="18"/>
  <c r="C104" i="18"/>
  <c r="FY109" i="14"/>
  <c r="CD104" i="14"/>
  <c r="FZ106" i="14"/>
  <c r="FZ104" i="14"/>
  <c r="FZ108" i="14" s="1"/>
  <c r="FZ107" i="14"/>
  <c r="HE10" i="15"/>
  <c r="DI10" i="15"/>
  <c r="GV7" i="14"/>
  <c r="CZ7" i="14"/>
  <c r="HB4" i="15"/>
  <c r="DF4" i="15"/>
  <c r="DI6" i="15"/>
  <c r="HE6" i="15"/>
  <c r="CG4" i="19"/>
  <c r="HD10" i="14"/>
  <c r="DH10" i="14"/>
  <c r="GX6" i="14"/>
  <c r="DB6" i="14"/>
  <c r="GB109" i="15"/>
  <c r="HE4" i="14"/>
  <c r="DI4" i="14"/>
  <c r="HE11" i="15"/>
  <c r="DI11" i="15"/>
  <c r="DG11" i="14"/>
  <c r="HC11" i="14"/>
  <c r="DK12" i="15"/>
  <c r="HG12" i="15"/>
  <c r="HD9" i="14"/>
  <c r="DH9" i="14"/>
  <c r="DJ13" i="15"/>
  <c r="HF13" i="15"/>
  <c r="HE7" i="15"/>
  <c r="DI7" i="15"/>
  <c r="DI9" i="15"/>
  <c r="HE9" i="15"/>
  <c r="GC107" i="15"/>
  <c r="GC106" i="15"/>
  <c r="GC104" i="15"/>
  <c r="GC108" i="15" s="1"/>
  <c r="CG104" i="15"/>
  <c r="DC12" i="14"/>
  <c r="GY12" i="14"/>
  <c r="GW8" i="14"/>
  <c r="DA8" i="14"/>
  <c r="DF5" i="15"/>
  <c r="HB5" i="15"/>
  <c r="DK8" i="15"/>
  <c r="HG8" i="15"/>
  <c r="JY10" i="19" l="1"/>
  <c r="JY11" i="19" s="1"/>
  <c r="JX109" i="7"/>
  <c r="CG4" i="7"/>
  <c r="JY4" i="7"/>
  <c r="JZ8" i="19"/>
  <c r="JZ4" i="19"/>
  <c r="JZ9" i="19" s="1"/>
  <c r="CH9" i="7"/>
  <c r="JZ9" i="7"/>
  <c r="CG7" i="7"/>
  <c r="JY7" i="7"/>
  <c r="CG104" i="7"/>
  <c r="JY106" i="7"/>
  <c r="JY108" i="7"/>
  <c r="JY104" i="7"/>
  <c r="JY107" i="7" s="1"/>
  <c r="CG12" i="7"/>
  <c r="JY12" i="7"/>
  <c r="CG6" i="7"/>
  <c r="JY6" i="7"/>
  <c r="CG13" i="7"/>
  <c r="JY13" i="7"/>
  <c r="CG10" i="7"/>
  <c r="JY10" i="7"/>
  <c r="CH11" i="7"/>
  <c r="JZ11" i="7"/>
  <c r="CG8" i="7"/>
  <c r="JY8" i="7"/>
  <c r="CI5" i="7"/>
  <c r="KA5" i="7"/>
  <c r="B128" i="16"/>
  <c r="C127" i="16"/>
  <c r="B106" i="18"/>
  <c r="C105" i="18"/>
  <c r="FZ109" i="14"/>
  <c r="GA107" i="14"/>
  <c r="GA104" i="14"/>
  <c r="GA108" i="14" s="1"/>
  <c r="GA106" i="14"/>
  <c r="CE104" i="14"/>
  <c r="GC109" i="15"/>
  <c r="HC5" i="15"/>
  <c r="DG5" i="15"/>
  <c r="GZ12" i="14"/>
  <c r="DD12" i="14"/>
  <c r="HF7" i="15"/>
  <c r="DJ7" i="15"/>
  <c r="DI9" i="14"/>
  <c r="HE9" i="14"/>
  <c r="HC4" i="15"/>
  <c r="DG4" i="15"/>
  <c r="DJ10" i="15"/>
  <c r="HF10" i="15"/>
  <c r="GX8" i="14"/>
  <c r="DB8" i="14"/>
  <c r="DJ11" i="15"/>
  <c r="HF11" i="15"/>
  <c r="HF4" i="14"/>
  <c r="DJ4" i="14"/>
  <c r="GY6" i="14"/>
  <c r="DC6" i="14"/>
  <c r="CH4" i="19"/>
  <c r="DH11" i="14"/>
  <c r="HD11" i="14"/>
  <c r="DJ9" i="15"/>
  <c r="HF9" i="15"/>
  <c r="DL8" i="15"/>
  <c r="HH8" i="15"/>
  <c r="GD107" i="15"/>
  <c r="GD106" i="15"/>
  <c r="GD104" i="15"/>
  <c r="GD108" i="15" s="1"/>
  <c r="CH104" i="15"/>
  <c r="DK13" i="15"/>
  <c r="HG13" i="15"/>
  <c r="DL12" i="15"/>
  <c r="HH12" i="15"/>
  <c r="HE10" i="14"/>
  <c r="DI10" i="14"/>
  <c r="HF6" i="15"/>
  <c r="DJ6" i="15"/>
  <c r="GW7" i="14"/>
  <c r="DA7" i="14"/>
  <c r="JZ10" i="19" l="1"/>
  <c r="JZ11" i="19" s="1"/>
  <c r="KA8" i="19"/>
  <c r="KA4" i="19"/>
  <c r="KA9" i="19" s="1"/>
  <c r="JY109" i="7"/>
  <c r="CH4" i="7"/>
  <c r="JZ4" i="7"/>
  <c r="CH6" i="7"/>
  <c r="JZ6" i="7"/>
  <c r="CH12" i="7"/>
  <c r="JZ12" i="7"/>
  <c r="CI11" i="7"/>
  <c r="KA11" i="7"/>
  <c r="CH104" i="7"/>
  <c r="JZ108" i="7"/>
  <c r="JZ104" i="7"/>
  <c r="JZ107" i="7" s="1"/>
  <c r="CJ5" i="7"/>
  <c r="KB5" i="7"/>
  <c r="CH10" i="7"/>
  <c r="JZ10" i="7"/>
  <c r="CH8" i="7"/>
  <c r="JZ8" i="7"/>
  <c r="CH7" i="7"/>
  <c r="JZ7" i="7"/>
  <c r="CH13" i="7"/>
  <c r="JZ13" i="7"/>
  <c r="CI9" i="7"/>
  <c r="KA9" i="7"/>
  <c r="B129" i="16"/>
  <c r="C128" i="16"/>
  <c r="B107" i="18"/>
  <c r="C106" i="18"/>
  <c r="GA109" i="14"/>
  <c r="GB107" i="14"/>
  <c r="GB104" i="14"/>
  <c r="GB108" i="14" s="1"/>
  <c r="CF104" i="14"/>
  <c r="GB106" i="14"/>
  <c r="HF10" i="14"/>
  <c r="DJ10" i="14"/>
  <c r="DM12" i="15"/>
  <c r="HI12" i="15"/>
  <c r="CI4" i="19"/>
  <c r="DH4" i="15"/>
  <c r="HD4" i="15"/>
  <c r="DK7" i="15"/>
  <c r="HG7" i="15"/>
  <c r="DM8" i="15"/>
  <c r="HI8" i="15"/>
  <c r="GZ6" i="14"/>
  <c r="DD6" i="14"/>
  <c r="GX7" i="14"/>
  <c r="DB7" i="14"/>
  <c r="DK6" i="15"/>
  <c r="HG6" i="15"/>
  <c r="DL13" i="15"/>
  <c r="HH13" i="15"/>
  <c r="GD109" i="15"/>
  <c r="DK11" i="15"/>
  <c r="HG11" i="15"/>
  <c r="DK10" i="15"/>
  <c r="HG10" i="15"/>
  <c r="HA12" i="14"/>
  <c r="DE12" i="14"/>
  <c r="DH5" i="15"/>
  <c r="HD5" i="15"/>
  <c r="GE106" i="15"/>
  <c r="GE107" i="15"/>
  <c r="GE104" i="15"/>
  <c r="GE108" i="15" s="1"/>
  <c r="CI104" i="15"/>
  <c r="HG9" i="15"/>
  <c r="DK9" i="15"/>
  <c r="DI11" i="14"/>
  <c r="HE11" i="14"/>
  <c r="DK4" i="14"/>
  <c r="HG4" i="14"/>
  <c r="GY8" i="14"/>
  <c r="DC8" i="14"/>
  <c r="DJ9" i="14"/>
  <c r="HF9" i="14"/>
  <c r="JZ106" i="7" l="1"/>
  <c r="JZ109" i="7" s="1"/>
  <c r="KA10" i="19"/>
  <c r="KA11" i="19" s="1"/>
  <c r="CI4" i="7"/>
  <c r="KA4" i="7"/>
  <c r="KB8" i="19"/>
  <c r="KB4" i="19"/>
  <c r="KB9" i="19" s="1"/>
  <c r="CI104" i="7"/>
  <c r="KA108" i="7"/>
  <c r="KA104" i="7"/>
  <c r="KA107" i="7" s="1"/>
  <c r="CI7" i="7"/>
  <c r="KA7" i="7"/>
  <c r="CJ11" i="7"/>
  <c r="KB11" i="7"/>
  <c r="CI13" i="7"/>
  <c r="KA13" i="7"/>
  <c r="CI8" i="7"/>
  <c r="KA8" i="7"/>
  <c r="CI12" i="7"/>
  <c r="KA12" i="7"/>
  <c r="CI10" i="7"/>
  <c r="KA10" i="7"/>
  <c r="CK5" i="7"/>
  <c r="KC5" i="7"/>
  <c r="CJ9" i="7"/>
  <c r="KB9" i="7"/>
  <c r="CI6" i="7"/>
  <c r="KA6" i="7"/>
  <c r="B130" i="16"/>
  <c r="C129" i="16"/>
  <c r="B108" i="18"/>
  <c r="C107" i="18"/>
  <c r="GB109" i="14"/>
  <c r="GC104" i="14"/>
  <c r="GC108" i="14" s="1"/>
  <c r="GC106" i="14"/>
  <c r="CG104" i="14"/>
  <c r="GC107" i="14"/>
  <c r="HH4" i="14"/>
  <c r="DL4" i="14"/>
  <c r="GE109" i="15"/>
  <c r="HG9" i="14"/>
  <c r="DK9" i="14"/>
  <c r="HH9" i="15"/>
  <c r="DL9" i="15"/>
  <c r="HB12" i="14"/>
  <c r="DF12" i="14"/>
  <c r="DM13" i="15"/>
  <c r="HI13" i="15"/>
  <c r="DN8" i="15"/>
  <c r="HJ8" i="15"/>
  <c r="HH7" i="15"/>
  <c r="DL7" i="15"/>
  <c r="DN12" i="15"/>
  <c r="HJ12" i="15"/>
  <c r="HH10" i="15"/>
  <c r="DL10" i="15"/>
  <c r="HA6" i="14"/>
  <c r="DE6" i="14"/>
  <c r="HG10" i="14"/>
  <c r="DK10" i="14"/>
  <c r="DL6" i="15"/>
  <c r="HH6" i="15"/>
  <c r="HE4" i="15"/>
  <c r="DI4" i="15"/>
  <c r="CJ4" i="19"/>
  <c r="GZ8" i="14"/>
  <c r="DD8" i="14"/>
  <c r="GF107" i="15"/>
  <c r="GF106" i="15"/>
  <c r="GF104" i="15"/>
  <c r="GF108" i="15" s="1"/>
  <c r="CJ104" i="15"/>
  <c r="HF11" i="14"/>
  <c r="DJ11" i="14"/>
  <c r="HE5" i="15"/>
  <c r="DI5" i="15"/>
  <c r="DL11" i="15"/>
  <c r="HH11" i="15"/>
  <c r="GY7" i="14"/>
  <c r="DC7" i="14"/>
  <c r="KA106" i="7" l="1"/>
  <c r="KA109" i="7" s="1"/>
  <c r="KB10" i="19"/>
  <c r="KB11" i="19" s="1"/>
  <c r="KC8" i="19"/>
  <c r="KC4" i="19"/>
  <c r="KC9" i="19" s="1"/>
  <c r="CJ4" i="7"/>
  <c r="KB4" i="7"/>
  <c r="CJ13" i="7"/>
  <c r="KB13" i="7"/>
  <c r="CK9" i="7"/>
  <c r="KC9" i="7"/>
  <c r="CK11" i="7"/>
  <c r="KC11" i="7"/>
  <c r="CL5" i="7"/>
  <c r="KD5" i="7"/>
  <c r="CJ7" i="7"/>
  <c r="KB7" i="7"/>
  <c r="CJ6" i="7"/>
  <c r="KB6" i="7"/>
  <c r="CJ10" i="7"/>
  <c r="KB10" i="7"/>
  <c r="CJ8" i="7"/>
  <c r="KB8" i="7"/>
  <c r="CJ12" i="7"/>
  <c r="KB12" i="7"/>
  <c r="CJ104" i="7"/>
  <c r="KB106" i="7"/>
  <c r="KB108" i="7"/>
  <c r="KB104" i="7"/>
  <c r="KB107" i="7" s="1"/>
  <c r="B131" i="16"/>
  <c r="C130" i="16"/>
  <c r="B109" i="18"/>
  <c r="C108" i="18"/>
  <c r="GC109" i="14"/>
  <c r="GD107" i="14"/>
  <c r="GD104" i="14"/>
  <c r="GD108" i="14" s="1"/>
  <c r="GD106" i="14"/>
  <c r="CH104" i="14"/>
  <c r="HF4" i="15"/>
  <c r="DJ4" i="15"/>
  <c r="DN13" i="15"/>
  <c r="HJ13" i="15"/>
  <c r="DM11" i="15"/>
  <c r="HI11" i="15"/>
  <c r="GG107" i="15"/>
  <c r="GG106" i="15"/>
  <c r="GG104" i="15"/>
  <c r="GG108" i="15" s="1"/>
  <c r="CK104" i="15"/>
  <c r="HB6" i="14"/>
  <c r="DF6" i="14"/>
  <c r="DM10" i="15"/>
  <c r="HI10" i="15"/>
  <c r="DO12" i="15"/>
  <c r="HK12" i="15"/>
  <c r="DO8" i="15"/>
  <c r="HK8" i="15"/>
  <c r="DM9" i="15"/>
  <c r="HI9" i="15"/>
  <c r="GZ7" i="14"/>
  <c r="DD7" i="14"/>
  <c r="HH10" i="14"/>
  <c r="DL10" i="14"/>
  <c r="DM7" i="15"/>
  <c r="HI7" i="15"/>
  <c r="HI4" i="14"/>
  <c r="DM4" i="14"/>
  <c r="DJ5" i="15"/>
  <c r="HF5" i="15"/>
  <c r="DK11" i="14"/>
  <c r="HG11" i="14"/>
  <c r="HA8" i="14"/>
  <c r="DE8" i="14"/>
  <c r="GF109" i="15"/>
  <c r="CK4" i="19"/>
  <c r="DM6" i="15"/>
  <c r="HI6" i="15"/>
  <c r="DG12" i="14"/>
  <c r="HC12" i="14"/>
  <c r="HH9" i="14"/>
  <c r="DL9" i="14"/>
  <c r="KC10" i="19" l="1"/>
  <c r="KC11" i="19" s="1"/>
  <c r="KB109" i="7"/>
  <c r="CK4" i="7"/>
  <c r="KC4" i="7"/>
  <c r="KD8" i="19"/>
  <c r="KD4" i="19"/>
  <c r="KD9" i="19" s="1"/>
  <c r="CM5" i="7"/>
  <c r="KE5" i="7"/>
  <c r="CK6" i="7"/>
  <c r="KC6" i="7"/>
  <c r="CK12" i="7"/>
  <c r="KC12" i="7"/>
  <c r="CL11" i="7"/>
  <c r="KD11" i="7"/>
  <c r="CK7" i="7"/>
  <c r="KC7" i="7"/>
  <c r="CK8" i="7"/>
  <c r="KC8" i="7"/>
  <c r="CL9" i="7"/>
  <c r="KD9" i="7"/>
  <c r="CK104" i="7"/>
  <c r="KC106" i="7"/>
  <c r="KC108" i="7"/>
  <c r="KC104" i="7"/>
  <c r="KC107" i="7" s="1"/>
  <c r="CK10" i="7"/>
  <c r="KC10" i="7"/>
  <c r="CK13" i="7"/>
  <c r="KC13" i="7"/>
  <c r="B132" i="16"/>
  <c r="C131" i="16"/>
  <c r="B110" i="18"/>
  <c r="C109" i="18"/>
  <c r="GD109" i="14"/>
  <c r="GE106" i="14"/>
  <c r="CI104" i="14"/>
  <c r="GE104" i="14"/>
  <c r="GE108" i="14" s="1"/>
  <c r="GE107" i="14"/>
  <c r="HB8" i="14"/>
  <c r="DF8" i="14"/>
  <c r="HJ9" i="15"/>
  <c r="DN9" i="15"/>
  <c r="DP8" i="15"/>
  <c r="HL8" i="15"/>
  <c r="DN10" i="15"/>
  <c r="HJ10" i="15"/>
  <c r="HG5" i="15"/>
  <c r="DK5" i="15"/>
  <c r="DN7" i="15"/>
  <c r="HJ7" i="15"/>
  <c r="HA7" i="14"/>
  <c r="DE7" i="14"/>
  <c r="HC6" i="14"/>
  <c r="DG6" i="14"/>
  <c r="GH106" i="15"/>
  <c r="GH107" i="15"/>
  <c r="GH104" i="15"/>
  <c r="GH108" i="15" s="1"/>
  <c r="CL104" i="15"/>
  <c r="DO13" i="15"/>
  <c r="HK13" i="15"/>
  <c r="HD12" i="14"/>
  <c r="DH12" i="14"/>
  <c r="HJ6" i="15"/>
  <c r="DN6" i="15"/>
  <c r="HJ4" i="14"/>
  <c r="DN4" i="14"/>
  <c r="HI10" i="14"/>
  <c r="DM10" i="14"/>
  <c r="DP12" i="15"/>
  <c r="HL12" i="15"/>
  <c r="HI9" i="14"/>
  <c r="DM9" i="14"/>
  <c r="CL4" i="19"/>
  <c r="DL11" i="14"/>
  <c r="HH11" i="14"/>
  <c r="GG109" i="15"/>
  <c r="DN11" i="15"/>
  <c r="HJ11" i="15"/>
  <c r="HG4" i="15"/>
  <c r="DK4" i="15"/>
  <c r="KD10" i="19" l="1"/>
  <c r="KD11" i="19" s="1"/>
  <c r="KE8" i="19"/>
  <c r="KE4" i="19"/>
  <c r="KE9" i="19" s="1"/>
  <c r="KC109" i="7"/>
  <c r="CL4" i="7"/>
  <c r="KD4" i="7"/>
  <c r="CL7" i="7"/>
  <c r="KD7" i="7"/>
  <c r="CM11" i="7"/>
  <c r="KE11" i="7"/>
  <c r="CL8" i="7"/>
  <c r="KD8" i="7"/>
  <c r="CL12" i="7"/>
  <c r="KD12" i="7"/>
  <c r="CL104" i="7"/>
  <c r="KD108" i="7"/>
  <c r="KD104" i="7"/>
  <c r="KD107" i="7" s="1"/>
  <c r="CL6" i="7"/>
  <c r="KD6" i="7"/>
  <c r="CL10" i="7"/>
  <c r="KD10" i="7"/>
  <c r="CL13" i="7"/>
  <c r="KD13" i="7"/>
  <c r="CM9" i="7"/>
  <c r="KE9" i="7"/>
  <c r="CN5" i="7"/>
  <c r="KF5" i="7"/>
  <c r="B133" i="16"/>
  <c r="C132" i="16"/>
  <c r="B111" i="18"/>
  <c r="C110" i="18"/>
  <c r="GF107" i="14"/>
  <c r="CJ104" i="14"/>
  <c r="GF104" i="14"/>
  <c r="GF108" i="14" s="1"/>
  <c r="GF106" i="14"/>
  <c r="GE109" i="14"/>
  <c r="DQ12" i="15"/>
  <c r="HM12" i="15"/>
  <c r="HD6" i="14"/>
  <c r="DH6" i="14"/>
  <c r="HB7" i="14"/>
  <c r="DF7" i="14"/>
  <c r="HH5" i="15"/>
  <c r="DL5" i="15"/>
  <c r="DG8" i="14"/>
  <c r="HC8" i="14"/>
  <c r="DN10" i="14"/>
  <c r="HJ10" i="14"/>
  <c r="DO6" i="15"/>
  <c r="HK6" i="15"/>
  <c r="HM8" i="15"/>
  <c r="DQ8" i="15"/>
  <c r="DP13" i="15"/>
  <c r="HL13" i="15"/>
  <c r="DO9" i="15"/>
  <c r="HK9" i="15"/>
  <c r="HH4" i="15"/>
  <c r="DL4" i="15"/>
  <c r="DO11" i="15"/>
  <c r="HK11" i="15"/>
  <c r="DM11" i="14"/>
  <c r="HI11" i="14"/>
  <c r="CM4" i="19"/>
  <c r="HJ9" i="14"/>
  <c r="DN9" i="14"/>
  <c r="HK4" i="14"/>
  <c r="DO4" i="14"/>
  <c r="DI12" i="14"/>
  <c r="HE12" i="14"/>
  <c r="GI106" i="15"/>
  <c r="GI107" i="15"/>
  <c r="GI104" i="15"/>
  <c r="GI108" i="15" s="1"/>
  <c r="CM104" i="15"/>
  <c r="GH109" i="15"/>
  <c r="HK7" i="15"/>
  <c r="DO7" i="15"/>
  <c r="HK10" i="15"/>
  <c r="DO10" i="15"/>
  <c r="KD106" i="7" l="1"/>
  <c r="KD109" i="7" s="1"/>
  <c r="KE10" i="19"/>
  <c r="KE11" i="19" s="1"/>
  <c r="CM4" i="7"/>
  <c r="KE4" i="7"/>
  <c r="KF8" i="19"/>
  <c r="KF4" i="19"/>
  <c r="KF9" i="19" s="1"/>
  <c r="CO5" i="7"/>
  <c r="KG5" i="7"/>
  <c r="CM12" i="7"/>
  <c r="KE12" i="7"/>
  <c r="CM8" i="7"/>
  <c r="KE8" i="7"/>
  <c r="CM104" i="7"/>
  <c r="KE106" i="7"/>
  <c r="KE108" i="7"/>
  <c r="KE104" i="7"/>
  <c r="KE107" i="7" s="1"/>
  <c r="CM10" i="7"/>
  <c r="KE10" i="7"/>
  <c r="CN11" i="7"/>
  <c r="KF11" i="7"/>
  <c r="CN9" i="7"/>
  <c r="KF9" i="7"/>
  <c r="CM6" i="7"/>
  <c r="KE6" i="7"/>
  <c r="CM13" i="7"/>
  <c r="KE13" i="7"/>
  <c r="CM7" i="7"/>
  <c r="KE7" i="7"/>
  <c r="B134" i="16"/>
  <c r="C133" i="16"/>
  <c r="B112" i="18"/>
  <c r="C111" i="18"/>
  <c r="GF109" i="14"/>
  <c r="GG104" i="14"/>
  <c r="GG108" i="14" s="1"/>
  <c r="CK104" i="14"/>
  <c r="GG107" i="14"/>
  <c r="GG106" i="14"/>
  <c r="DP10" i="15"/>
  <c r="HL10" i="15"/>
  <c r="DP7" i="15"/>
  <c r="HL7" i="15"/>
  <c r="HL4" i="14"/>
  <c r="DP4" i="14"/>
  <c r="CN4" i="19"/>
  <c r="DP11" i="15"/>
  <c r="HL11" i="15"/>
  <c r="DP9" i="15"/>
  <c r="HL9" i="15"/>
  <c r="DQ13" i="15"/>
  <c r="HM13" i="15"/>
  <c r="HD8" i="14"/>
  <c r="DH8" i="14"/>
  <c r="HI4" i="15"/>
  <c r="DM4" i="15"/>
  <c r="DP6" i="15"/>
  <c r="HL6" i="15"/>
  <c r="HC7" i="14"/>
  <c r="DG7" i="14"/>
  <c r="GI109" i="15"/>
  <c r="HK9" i="14"/>
  <c r="DO9" i="14"/>
  <c r="DN11" i="14"/>
  <c r="HJ11" i="14"/>
  <c r="DR8" i="15"/>
  <c r="HN8" i="15"/>
  <c r="GJ107" i="15"/>
  <c r="GJ106" i="15"/>
  <c r="GJ104" i="15"/>
  <c r="GJ108" i="15" s="1"/>
  <c r="CN104" i="15"/>
  <c r="HF12" i="14"/>
  <c r="DJ12" i="14"/>
  <c r="DO10" i="14"/>
  <c r="HK10" i="14"/>
  <c r="DM5" i="15"/>
  <c r="HI5" i="15"/>
  <c r="HE6" i="14"/>
  <c r="DI6" i="14"/>
  <c r="DR12" i="15"/>
  <c r="HN12" i="15"/>
  <c r="KF10" i="19" l="1"/>
  <c r="KF11" i="19" s="1"/>
  <c r="KG8" i="19"/>
  <c r="KG4" i="19"/>
  <c r="KG9" i="19" s="1"/>
  <c r="CN4" i="7"/>
  <c r="KF4" i="7"/>
  <c r="KE109" i="7"/>
  <c r="CN104" i="7"/>
  <c r="KF106" i="7"/>
  <c r="KF108" i="7"/>
  <c r="KF104" i="7"/>
  <c r="KF107" i="7" s="1"/>
  <c r="CN8" i="7"/>
  <c r="KF8" i="7"/>
  <c r="CN6" i="7"/>
  <c r="KF6" i="7"/>
  <c r="CO9" i="7"/>
  <c r="KG9" i="7"/>
  <c r="CN7" i="7"/>
  <c r="KF7" i="7"/>
  <c r="CN13" i="7"/>
  <c r="KF13" i="7"/>
  <c r="CO11" i="7"/>
  <c r="KG11" i="7"/>
  <c r="CN12" i="7"/>
  <c r="KF12" i="7"/>
  <c r="CN10" i="7"/>
  <c r="KF10" i="7"/>
  <c r="CP5" i="7"/>
  <c r="KH5" i="7"/>
  <c r="B135" i="16"/>
  <c r="C134" i="16"/>
  <c r="B113" i="18"/>
  <c r="C112" i="18"/>
  <c r="GG109" i="14"/>
  <c r="GH104" i="14"/>
  <c r="GH108" i="14" s="1"/>
  <c r="GH106" i="14"/>
  <c r="GH107" i="14"/>
  <c r="CL104" i="14"/>
  <c r="DS12" i="15"/>
  <c r="HO12" i="15"/>
  <c r="HF6" i="14"/>
  <c r="DJ6" i="14"/>
  <c r="GK106" i="15"/>
  <c r="GK107" i="15"/>
  <c r="GK104" i="15"/>
  <c r="GK108" i="15" s="1"/>
  <c r="CO104" i="15"/>
  <c r="HO8" i="15"/>
  <c r="DS8" i="15"/>
  <c r="HL9" i="14"/>
  <c r="DP9" i="14"/>
  <c r="DR13" i="15"/>
  <c r="HN13" i="15"/>
  <c r="DQ11" i="15"/>
  <c r="HM11" i="15"/>
  <c r="DI8" i="14"/>
  <c r="HE8" i="14"/>
  <c r="CO4" i="19"/>
  <c r="DQ10" i="15"/>
  <c r="HM10" i="15"/>
  <c r="HL10" i="14"/>
  <c r="DP10" i="14"/>
  <c r="DK12" i="14"/>
  <c r="HG12" i="14"/>
  <c r="GJ109" i="15"/>
  <c r="DQ6" i="15"/>
  <c r="HM6" i="15"/>
  <c r="HJ4" i="15"/>
  <c r="DN4" i="15"/>
  <c r="DQ9" i="15"/>
  <c r="HM9" i="15"/>
  <c r="DQ4" i="14"/>
  <c r="HM4" i="14"/>
  <c r="HJ5" i="15"/>
  <c r="DN5" i="15"/>
  <c r="HK11" i="14"/>
  <c r="DO11" i="14"/>
  <c r="HD7" i="14"/>
  <c r="DH7" i="14"/>
  <c r="DQ7" i="15"/>
  <c r="HM7" i="15"/>
  <c r="KG10" i="19" l="1"/>
  <c r="KG11" i="19" s="1"/>
  <c r="KH8" i="19"/>
  <c r="KH4" i="19"/>
  <c r="KH9" i="19" s="1"/>
  <c r="CO4" i="7"/>
  <c r="KG4" i="7"/>
  <c r="CO6" i="7"/>
  <c r="KG6" i="7"/>
  <c r="CQ5" i="7"/>
  <c r="KI5" i="7"/>
  <c r="CO12" i="7"/>
  <c r="KG12" i="7"/>
  <c r="CO8" i="7"/>
  <c r="KG8" i="7"/>
  <c r="CP9" i="7"/>
  <c r="KH9" i="7"/>
  <c r="CP11" i="7"/>
  <c r="KH11" i="7"/>
  <c r="CO13" i="7"/>
  <c r="KG13" i="7"/>
  <c r="KF109" i="7"/>
  <c r="CO104" i="7"/>
  <c r="KG106" i="7"/>
  <c r="KG108" i="7"/>
  <c r="KG104" i="7"/>
  <c r="KG107" i="7" s="1"/>
  <c r="CO10" i="7"/>
  <c r="KG10" i="7"/>
  <c r="CO7" i="7"/>
  <c r="KG7" i="7"/>
  <c r="B136" i="16"/>
  <c r="C135" i="16"/>
  <c r="B114" i="18"/>
  <c r="C113" i="18"/>
  <c r="GH109" i="14"/>
  <c r="CM104" i="14"/>
  <c r="GI107" i="14"/>
  <c r="GI106" i="14"/>
  <c r="GI104" i="14"/>
  <c r="GI108" i="14" s="1"/>
  <c r="HK5" i="15"/>
  <c r="DO5" i="15"/>
  <c r="DR7" i="15"/>
  <c r="HN7" i="15"/>
  <c r="HE7" i="14"/>
  <c r="DI7" i="14"/>
  <c r="HN9" i="15"/>
  <c r="DR9" i="15"/>
  <c r="DR6" i="15"/>
  <c r="HN6" i="15"/>
  <c r="CP4" i="19"/>
  <c r="DR11" i="15"/>
  <c r="HN11" i="15"/>
  <c r="HK4" i="15"/>
  <c r="DO4" i="15"/>
  <c r="DT8" i="15"/>
  <c r="HP8" i="15"/>
  <c r="GL107" i="15"/>
  <c r="GL106" i="15"/>
  <c r="GL104" i="15"/>
  <c r="GL108" i="15" s="1"/>
  <c r="CP104" i="15"/>
  <c r="GK109" i="15"/>
  <c r="DL12" i="14"/>
  <c r="HH12" i="14"/>
  <c r="DR10" i="15"/>
  <c r="HN10" i="15"/>
  <c r="DJ8" i="14"/>
  <c r="HF8" i="14"/>
  <c r="DS13" i="15"/>
  <c r="HO13" i="15"/>
  <c r="HG6" i="14"/>
  <c r="DK6" i="14"/>
  <c r="DP11" i="14"/>
  <c r="HL11" i="14"/>
  <c r="HN4" i="14"/>
  <c r="DR4" i="14"/>
  <c r="DQ10" i="14"/>
  <c r="HM10" i="14"/>
  <c r="HM9" i="14"/>
  <c r="DQ9" i="14"/>
  <c r="DT12" i="15"/>
  <c r="HP12" i="15"/>
  <c r="KH10" i="19" l="1"/>
  <c r="KH11" i="19" s="1"/>
  <c r="CP4" i="7"/>
  <c r="KH4" i="7"/>
  <c r="KI8" i="19"/>
  <c r="KI4" i="19"/>
  <c r="KI9" i="19" s="1"/>
  <c r="CQ9" i="7"/>
  <c r="KI9" i="7"/>
  <c r="CP8" i="7"/>
  <c r="KH8" i="7"/>
  <c r="KG109" i="7"/>
  <c r="CQ11" i="7"/>
  <c r="KI11" i="7"/>
  <c r="CP12" i="7"/>
  <c r="KH12" i="7"/>
  <c r="CP7" i="7"/>
  <c r="KH7" i="7"/>
  <c r="CP10" i="7"/>
  <c r="KH10" i="7"/>
  <c r="CP104" i="7"/>
  <c r="KH108" i="7"/>
  <c r="KH106" i="7"/>
  <c r="KH104" i="7"/>
  <c r="KH107" i="7" s="1"/>
  <c r="CR5" i="7"/>
  <c r="KJ5" i="7"/>
  <c r="CP13" i="7"/>
  <c r="KH13" i="7"/>
  <c r="CP6" i="7"/>
  <c r="KH6" i="7"/>
  <c r="B137" i="16"/>
  <c r="C136" i="16"/>
  <c r="B115" i="18"/>
  <c r="C114" i="18"/>
  <c r="GI109" i="14"/>
  <c r="GJ107" i="14"/>
  <c r="GJ106" i="14"/>
  <c r="CN104" i="14"/>
  <c r="GJ104" i="14"/>
  <c r="GJ108" i="14" s="1"/>
  <c r="DU12" i="15"/>
  <c r="HQ12" i="15"/>
  <c r="DR9" i="14"/>
  <c r="HN9" i="14"/>
  <c r="HO4" i="14"/>
  <c r="DS4" i="14"/>
  <c r="HP4" i="14" s="1"/>
  <c r="HH6" i="14"/>
  <c r="DL6" i="14"/>
  <c r="HO10" i="15"/>
  <c r="DS10" i="15"/>
  <c r="DS11" i="15"/>
  <c r="HO11" i="15"/>
  <c r="HF7" i="14"/>
  <c r="DJ7" i="14"/>
  <c r="DP5" i="15"/>
  <c r="HL5" i="15"/>
  <c r="GM107" i="15"/>
  <c r="GM106" i="15"/>
  <c r="GM104" i="15"/>
  <c r="GM108" i="15" s="1"/>
  <c r="CQ104" i="15"/>
  <c r="HO6" i="15"/>
  <c r="DS6" i="15"/>
  <c r="DR10" i="14"/>
  <c r="HN10" i="14"/>
  <c r="HG8" i="14"/>
  <c r="DK8" i="14"/>
  <c r="DM12" i="14"/>
  <c r="HI12" i="14"/>
  <c r="CQ4" i="19"/>
  <c r="HO9" i="15"/>
  <c r="DS9" i="15"/>
  <c r="DQ11" i="14"/>
  <c r="HM11" i="14"/>
  <c r="DT13" i="15"/>
  <c r="HP13" i="15"/>
  <c r="GL109" i="15"/>
  <c r="HQ8" i="15"/>
  <c r="DU8" i="15"/>
  <c r="HL4" i="15"/>
  <c r="DP4" i="15"/>
  <c r="DS7" i="15"/>
  <c r="HO7" i="15"/>
  <c r="KI10" i="19" l="1"/>
  <c r="KI11" i="19" s="1"/>
  <c r="KJ8" i="19"/>
  <c r="KJ4" i="19"/>
  <c r="KJ9" i="19" s="1"/>
  <c r="CQ4" i="7"/>
  <c r="KI4" i="7"/>
  <c r="CQ12" i="7"/>
  <c r="KI12" i="7"/>
  <c r="CQ10" i="7"/>
  <c r="KI10" i="7"/>
  <c r="CR11" i="7"/>
  <c r="KJ11" i="7"/>
  <c r="KH109" i="7"/>
  <c r="CQ13" i="7"/>
  <c r="KI13" i="7"/>
  <c r="CQ6" i="7"/>
  <c r="KI6" i="7"/>
  <c r="CS5" i="7"/>
  <c r="KK5" i="7"/>
  <c r="CQ8" i="7"/>
  <c r="KI8" i="7"/>
  <c r="CQ104" i="7"/>
  <c r="KI108" i="7"/>
  <c r="KI106" i="7"/>
  <c r="KI104" i="7"/>
  <c r="KI107" i="7" s="1"/>
  <c r="CQ7" i="7"/>
  <c r="KI7" i="7"/>
  <c r="CR9" i="7"/>
  <c r="KJ9" i="7"/>
  <c r="B138" i="16"/>
  <c r="C137" i="16"/>
  <c r="B116" i="18"/>
  <c r="C115" i="18"/>
  <c r="GJ109" i="14"/>
  <c r="CO104" i="14"/>
  <c r="GK106" i="14"/>
  <c r="GK107" i="14"/>
  <c r="GK104" i="14"/>
  <c r="GK108" i="14" s="1"/>
  <c r="CR4" i="19"/>
  <c r="DV8" i="15"/>
  <c r="HR8" i="15"/>
  <c r="DU13" i="15"/>
  <c r="HQ13" i="15"/>
  <c r="HJ12" i="14"/>
  <c r="DN12" i="14"/>
  <c r="HO10" i="14"/>
  <c r="DS10" i="14"/>
  <c r="HP10" i="14" s="1"/>
  <c r="HG7" i="14"/>
  <c r="DK7" i="14"/>
  <c r="HI6" i="14"/>
  <c r="DM6" i="14"/>
  <c r="HH8" i="14"/>
  <c r="DL8" i="14"/>
  <c r="GN106" i="15"/>
  <c r="GN107" i="15"/>
  <c r="GN104" i="15"/>
  <c r="GN108" i="15" s="1"/>
  <c r="CR104" i="15"/>
  <c r="DT11" i="15"/>
  <c r="HP11" i="15"/>
  <c r="HN11" i="14"/>
  <c r="DR11" i="14"/>
  <c r="DT10" i="15"/>
  <c r="HP10" i="15"/>
  <c r="HM4" i="15"/>
  <c r="DQ4" i="15"/>
  <c r="DT7" i="15"/>
  <c r="HP7" i="15"/>
  <c r="DT9" i="15"/>
  <c r="HP9" i="15"/>
  <c r="DT6" i="15"/>
  <c r="HP6" i="15"/>
  <c r="GM109" i="15"/>
  <c r="HM5" i="15"/>
  <c r="DQ5" i="15"/>
  <c r="HO9" i="14"/>
  <c r="DS9" i="14"/>
  <c r="HP9" i="14" s="1"/>
  <c r="DV12" i="15"/>
  <c r="HR12" i="15"/>
  <c r="KJ10" i="19" l="1"/>
  <c r="KJ11" i="19" s="1"/>
  <c r="KI109" i="7"/>
  <c r="CR4" i="7"/>
  <c r="KJ4" i="7"/>
  <c r="KK8" i="19"/>
  <c r="KK4" i="19"/>
  <c r="KK9" i="19" s="1"/>
  <c r="CR13" i="7"/>
  <c r="KJ13" i="7"/>
  <c r="CS11" i="7"/>
  <c r="KK11" i="7"/>
  <c r="CR104" i="7"/>
  <c r="KJ106" i="7"/>
  <c r="KJ108" i="7"/>
  <c r="KJ104" i="7"/>
  <c r="KJ107" i="7" s="1"/>
  <c r="CR6" i="7"/>
  <c r="KJ6" i="7"/>
  <c r="CR10" i="7"/>
  <c r="KJ10" i="7"/>
  <c r="CS9" i="7"/>
  <c r="KK9" i="7"/>
  <c r="CR7" i="7"/>
  <c r="KJ7" i="7"/>
  <c r="CR8" i="7"/>
  <c r="KJ8" i="7"/>
  <c r="CT5" i="7"/>
  <c r="KL5" i="7"/>
  <c r="CR12" i="7"/>
  <c r="KJ12" i="7"/>
  <c r="B139" i="16"/>
  <c r="C138" i="16"/>
  <c r="B117" i="18"/>
  <c r="C116" i="18"/>
  <c r="GK109" i="14"/>
  <c r="GL106" i="14"/>
  <c r="GL104" i="14"/>
  <c r="GL108" i="14" s="1"/>
  <c r="GL107" i="14"/>
  <c r="CP104" i="14"/>
  <c r="DW12" i="15"/>
  <c r="HT12" i="15" s="1"/>
  <c r="HS12" i="15"/>
  <c r="HJ6" i="14"/>
  <c r="DN6" i="14"/>
  <c r="DV13" i="15"/>
  <c r="HR13" i="15"/>
  <c r="DR5" i="15"/>
  <c r="HN5" i="15"/>
  <c r="HQ7" i="15"/>
  <c r="DU7" i="15"/>
  <c r="DU10" i="15"/>
  <c r="HQ10" i="15"/>
  <c r="DS11" i="14"/>
  <c r="HP11" i="14" s="1"/>
  <c r="HO11" i="14"/>
  <c r="CS4" i="19"/>
  <c r="DU11" i="15"/>
  <c r="HQ11" i="15"/>
  <c r="GN109" i="15"/>
  <c r="DM8" i="14"/>
  <c r="HI8" i="14"/>
  <c r="HH7" i="14"/>
  <c r="DL7" i="14"/>
  <c r="DW8" i="15"/>
  <c r="HT8" i="15" s="1"/>
  <c r="HS8" i="15"/>
  <c r="HN4" i="15"/>
  <c r="DR4" i="15"/>
  <c r="DU6" i="15"/>
  <c r="HQ6" i="15"/>
  <c r="HQ9" i="15"/>
  <c r="DU9" i="15"/>
  <c r="GO106" i="15"/>
  <c r="GO107" i="15"/>
  <c r="GO104" i="15"/>
  <c r="GO108" i="15" s="1"/>
  <c r="CS104" i="15"/>
  <c r="DO12" i="14"/>
  <c r="HK12" i="14"/>
  <c r="KK10" i="19" l="1"/>
  <c r="KK11" i="19" s="1"/>
  <c r="KJ109" i="7"/>
  <c r="KL8" i="19"/>
  <c r="KL4" i="19"/>
  <c r="KL9" i="19" s="1"/>
  <c r="CS4" i="7"/>
  <c r="KK4" i="7"/>
  <c r="CS12" i="7"/>
  <c r="KK12" i="7"/>
  <c r="CS7" i="7"/>
  <c r="KK7" i="7"/>
  <c r="CS104" i="7"/>
  <c r="KK106" i="7"/>
  <c r="KK108" i="7"/>
  <c r="KK104" i="7"/>
  <c r="KK107" i="7" s="1"/>
  <c r="CT11" i="7"/>
  <c r="KL11" i="7"/>
  <c r="CU5" i="7"/>
  <c r="KM5" i="7"/>
  <c r="CS8" i="7"/>
  <c r="KK8" i="7"/>
  <c r="CT9" i="7"/>
  <c r="KL9" i="7"/>
  <c r="CS10" i="7"/>
  <c r="KK10" i="7"/>
  <c r="CS6" i="7"/>
  <c r="KK6" i="7"/>
  <c r="CS13" i="7"/>
  <c r="KK13" i="7"/>
  <c r="B140" i="16"/>
  <c r="C139" i="16"/>
  <c r="B118" i="18"/>
  <c r="C117" i="18"/>
  <c r="GM106" i="14"/>
  <c r="GM107" i="14"/>
  <c r="GM104" i="14"/>
  <c r="GM108" i="14" s="1"/>
  <c r="CQ104" i="14"/>
  <c r="GL109" i="14"/>
  <c r="GO109" i="15"/>
  <c r="DV9" i="15"/>
  <c r="HR9" i="15"/>
  <c r="HO4" i="15"/>
  <c r="DS4" i="15"/>
  <c r="HR10" i="15"/>
  <c r="DV10" i="15"/>
  <c r="HO5" i="15"/>
  <c r="DS5" i="15"/>
  <c r="GP106" i="15"/>
  <c r="GP107" i="15"/>
  <c r="GP104" i="15"/>
  <c r="GP108" i="15" s="1"/>
  <c r="CT104" i="15"/>
  <c r="DV11" i="15"/>
  <c r="HR11" i="15"/>
  <c r="DV7" i="15"/>
  <c r="HR7" i="15"/>
  <c r="DW13" i="15"/>
  <c r="HT13" i="15" s="1"/>
  <c r="HS13" i="15"/>
  <c r="DP12" i="14"/>
  <c r="HL12" i="14"/>
  <c r="DN8" i="14"/>
  <c r="HJ8" i="14"/>
  <c r="CT4" i="19"/>
  <c r="DV6" i="15"/>
  <c r="HR6" i="15"/>
  <c r="HI7" i="14"/>
  <c r="DM7" i="14"/>
  <c r="HK6" i="14"/>
  <c r="DO6" i="14"/>
  <c r="KL10" i="19" l="1"/>
  <c r="KL11" i="19" s="1"/>
  <c r="KK109" i="7"/>
  <c r="CT4" i="7"/>
  <c r="KL4" i="7"/>
  <c r="KM8" i="19"/>
  <c r="KM4" i="19"/>
  <c r="KM9" i="19" s="1"/>
  <c r="CV5" i="7"/>
  <c r="KN5" i="7"/>
  <c r="CT104" i="7"/>
  <c r="KL106" i="7"/>
  <c r="KL108" i="7"/>
  <c r="KL104" i="7"/>
  <c r="KL107" i="7" s="1"/>
  <c r="CU9" i="7"/>
  <c r="KM9" i="7"/>
  <c r="CU11" i="7"/>
  <c r="KM11" i="7"/>
  <c r="CT10" i="7"/>
  <c r="KL10" i="7"/>
  <c r="CT7" i="7"/>
  <c r="KL7" i="7"/>
  <c r="CT13" i="7"/>
  <c r="KL13" i="7"/>
  <c r="CT6" i="7"/>
  <c r="KL6" i="7"/>
  <c r="CT8" i="7"/>
  <c r="KL8" i="7"/>
  <c r="CT12" i="7"/>
  <c r="KL12" i="7"/>
  <c r="B141" i="16"/>
  <c r="C140" i="16"/>
  <c r="B119" i="18"/>
  <c r="C118" i="18"/>
  <c r="GM109" i="14"/>
  <c r="GN107" i="14"/>
  <c r="CR104" i="14"/>
  <c r="GN106" i="14"/>
  <c r="GN104" i="14"/>
  <c r="GN108" i="14" s="1"/>
  <c r="HS6" i="15"/>
  <c r="DW6" i="15"/>
  <c r="HT6" i="15" s="1"/>
  <c r="HL6" i="14"/>
  <c r="DP6" i="14"/>
  <c r="DW7" i="15"/>
  <c r="HT7" i="15" s="1"/>
  <c r="HS7" i="15"/>
  <c r="HK8" i="14"/>
  <c r="DO8" i="14"/>
  <c r="DT5" i="15"/>
  <c r="HP5" i="15"/>
  <c r="DQ12" i="14"/>
  <c r="HM12" i="14"/>
  <c r="DW11" i="15"/>
  <c r="HT11" i="15" s="1"/>
  <c r="HS11" i="15"/>
  <c r="GP109" i="15"/>
  <c r="DW9" i="15"/>
  <c r="HT9" i="15" s="1"/>
  <c r="HS9" i="15"/>
  <c r="HJ7" i="14"/>
  <c r="DN7" i="14"/>
  <c r="CU4" i="19"/>
  <c r="GQ106" i="15"/>
  <c r="GQ107" i="15"/>
  <c r="GQ104" i="15"/>
  <c r="GQ108" i="15" s="1"/>
  <c r="CU104" i="15"/>
  <c r="HS10" i="15"/>
  <c r="DW10" i="15"/>
  <c r="HT10" i="15" s="1"/>
  <c r="DT4" i="15"/>
  <c r="HP4" i="15"/>
  <c r="KM10" i="19" l="1"/>
  <c r="KM11" i="19" s="1"/>
  <c r="KN8" i="19"/>
  <c r="KN4" i="19"/>
  <c r="KN9" i="19" s="1"/>
  <c r="CU4" i="7"/>
  <c r="KM4" i="7"/>
  <c r="CV11" i="7"/>
  <c r="KN11" i="7"/>
  <c r="KL109" i="7"/>
  <c r="CU10" i="7"/>
  <c r="KM10" i="7"/>
  <c r="CU104" i="7"/>
  <c r="KM106" i="7"/>
  <c r="KM108" i="7"/>
  <c r="KM104" i="7"/>
  <c r="KM107" i="7" s="1"/>
  <c r="CU12" i="7"/>
  <c r="KM12" i="7"/>
  <c r="CV9" i="7"/>
  <c r="KN9" i="7"/>
  <c r="CU13" i="7"/>
  <c r="KM13" i="7"/>
  <c r="CU7" i="7"/>
  <c r="KM7" i="7"/>
  <c r="CU8" i="7"/>
  <c r="KM8" i="7"/>
  <c r="CU6" i="7"/>
  <c r="KM6" i="7"/>
  <c r="CW5" i="7"/>
  <c r="KO5" i="7"/>
  <c r="B142" i="16"/>
  <c r="C141" i="16"/>
  <c r="B120" i="18"/>
  <c r="C119" i="18"/>
  <c r="GN109" i="14"/>
  <c r="CS104" i="14"/>
  <c r="GO104" i="14"/>
  <c r="GO108" i="14" s="1"/>
  <c r="GO107" i="14"/>
  <c r="GO106" i="14"/>
  <c r="GR107" i="15"/>
  <c r="GR106" i="15"/>
  <c r="GR104" i="15"/>
  <c r="GR108" i="15" s="1"/>
  <c r="CV104" i="15"/>
  <c r="DU4" i="15"/>
  <c r="HQ4" i="15"/>
  <c r="HK7" i="14"/>
  <c r="DO7" i="14"/>
  <c r="HM6" i="14"/>
  <c r="DQ6" i="14"/>
  <c r="CV4" i="19"/>
  <c r="HQ5" i="15"/>
  <c r="DU5" i="15"/>
  <c r="GQ109" i="15"/>
  <c r="DR12" i="14"/>
  <c r="HN12" i="14"/>
  <c r="HL8" i="14"/>
  <c r="DP8" i="14"/>
  <c r="KM109" i="7" l="1"/>
  <c r="KN10" i="19"/>
  <c r="KN11" i="19" s="1"/>
  <c r="CV4" i="7"/>
  <c r="KN4" i="7"/>
  <c r="KO8" i="19"/>
  <c r="KO4" i="19"/>
  <c r="KO9" i="19" s="1"/>
  <c r="CX5" i="7"/>
  <c r="KP5" i="7"/>
  <c r="CW9" i="7"/>
  <c r="KO9" i="7"/>
  <c r="CV104" i="7"/>
  <c r="KN106" i="7"/>
  <c r="KN108" i="7"/>
  <c r="KN104" i="7"/>
  <c r="KN107" i="7" s="1"/>
  <c r="CV6" i="7"/>
  <c r="KN6" i="7"/>
  <c r="CV8" i="7"/>
  <c r="KN8" i="7"/>
  <c r="CV7" i="7"/>
  <c r="KN7" i="7"/>
  <c r="CV10" i="7"/>
  <c r="KN10" i="7"/>
  <c r="CV12" i="7"/>
  <c r="KN12" i="7"/>
  <c r="CV13" i="7"/>
  <c r="KN13" i="7"/>
  <c r="CW11" i="7"/>
  <c r="KO11" i="7"/>
  <c r="B143" i="16"/>
  <c r="C142" i="16"/>
  <c r="B121" i="18"/>
  <c r="C120" i="18"/>
  <c r="GP104" i="14"/>
  <c r="GP108" i="14" s="1"/>
  <c r="GP106" i="14"/>
  <c r="GP107" i="14"/>
  <c r="CT104" i="14"/>
  <c r="GO109" i="14"/>
  <c r="CW4" i="19"/>
  <c r="HN6" i="14"/>
  <c r="DR6" i="14"/>
  <c r="HL7" i="14"/>
  <c r="DP7" i="14"/>
  <c r="GR109" i="15"/>
  <c r="HO12" i="14"/>
  <c r="DS12" i="14"/>
  <c r="HP12" i="14" s="1"/>
  <c r="HR5" i="15"/>
  <c r="DV5" i="15"/>
  <c r="DV4" i="15"/>
  <c r="HR4" i="15"/>
  <c r="HM8" i="14"/>
  <c r="DQ8" i="14"/>
  <c r="GS106" i="15"/>
  <c r="GS107" i="15"/>
  <c r="GS104" i="15"/>
  <c r="GS108" i="15" s="1"/>
  <c r="CW104" i="15"/>
  <c r="KO10" i="19" l="1"/>
  <c r="KO11" i="19" s="1"/>
  <c r="KN109" i="7"/>
  <c r="KP8" i="19"/>
  <c r="KP4" i="19"/>
  <c r="KP9" i="19" s="1"/>
  <c r="CW4" i="7"/>
  <c r="KO4" i="7"/>
  <c r="CW12" i="7"/>
  <c r="KO12" i="7"/>
  <c r="CW104" i="7"/>
  <c r="KO106" i="7"/>
  <c r="KO108" i="7"/>
  <c r="KO104" i="7"/>
  <c r="KO107" i="7" s="1"/>
  <c r="CW10" i="7"/>
  <c r="KO10" i="7"/>
  <c r="CX9" i="7"/>
  <c r="KP9" i="7"/>
  <c r="CX11" i="7"/>
  <c r="KP11" i="7"/>
  <c r="CW13" i="7"/>
  <c r="KO13" i="7"/>
  <c r="CW8" i="7"/>
  <c r="KO8" i="7"/>
  <c r="CW6" i="7"/>
  <c r="KO6" i="7"/>
  <c r="CW7" i="7"/>
  <c r="KO7" i="7"/>
  <c r="CY5" i="7"/>
  <c r="KQ5" i="7"/>
  <c r="B144" i="16"/>
  <c r="C143" i="16"/>
  <c r="B122" i="18"/>
  <c r="C121" i="18"/>
  <c r="GP109" i="14"/>
  <c r="GQ104" i="14"/>
  <c r="GQ108" i="14" s="1"/>
  <c r="GQ106" i="14"/>
  <c r="CU104" i="14"/>
  <c r="GQ107" i="14"/>
  <c r="GT106" i="15"/>
  <c r="GT107" i="15"/>
  <c r="GT104" i="15"/>
  <c r="GT108" i="15" s="1"/>
  <c r="CX104" i="15"/>
  <c r="HS4" i="15"/>
  <c r="DW4" i="15"/>
  <c r="HT4" i="15" s="1"/>
  <c r="HM7" i="14"/>
  <c r="DQ7" i="14"/>
  <c r="CX4" i="19"/>
  <c r="GS109" i="15"/>
  <c r="HS5" i="15"/>
  <c r="DW5" i="15"/>
  <c r="HT5" i="15" s="1"/>
  <c r="HN8" i="14"/>
  <c r="DR8" i="14"/>
  <c r="HO6" i="14"/>
  <c r="DS6" i="14"/>
  <c r="HP6" i="14" s="1"/>
  <c r="KP10" i="19" l="1"/>
  <c r="KP11" i="19" s="1"/>
  <c r="CX4" i="7"/>
  <c r="KP4" i="7"/>
  <c r="KQ8" i="19"/>
  <c r="KQ4" i="19"/>
  <c r="KQ9" i="19" s="1"/>
  <c r="KO109" i="7"/>
  <c r="CX10" i="7"/>
  <c r="KP10" i="7"/>
  <c r="CY11" i="7"/>
  <c r="KQ11" i="7"/>
  <c r="CY9" i="7"/>
  <c r="KQ9" i="7"/>
  <c r="CX8" i="7"/>
  <c r="KP8" i="7"/>
  <c r="CX104" i="7"/>
  <c r="KP106" i="7"/>
  <c r="KP108" i="7"/>
  <c r="KP104" i="7"/>
  <c r="KP107" i="7" s="1"/>
  <c r="CZ5" i="7"/>
  <c r="KR5" i="7"/>
  <c r="CX7" i="7"/>
  <c r="KP7" i="7"/>
  <c r="CX6" i="7"/>
  <c r="KP6" i="7"/>
  <c r="CX13" i="7"/>
  <c r="KP13" i="7"/>
  <c r="CX12" i="7"/>
  <c r="KP12" i="7"/>
  <c r="B145" i="16"/>
  <c r="C144" i="16"/>
  <c r="B123" i="18"/>
  <c r="C122" i="18"/>
  <c r="GQ109" i="14"/>
  <c r="CV104" i="14"/>
  <c r="GR104" i="14"/>
  <c r="GR108" i="14" s="1"/>
  <c r="GR106" i="14"/>
  <c r="GR107" i="14"/>
  <c r="GU106" i="15"/>
  <c r="GU107" i="15"/>
  <c r="GU104" i="15"/>
  <c r="GU108" i="15" s="1"/>
  <c r="CY104" i="15"/>
  <c r="GT109" i="15"/>
  <c r="HO8" i="14"/>
  <c r="DS8" i="14"/>
  <c r="HP8" i="14" s="1"/>
  <c r="HN7" i="14"/>
  <c r="DR7" i="14"/>
  <c r="CY4" i="19"/>
  <c r="KQ10" i="19" l="1"/>
  <c r="KQ11" i="19" s="1"/>
  <c r="KP109" i="7"/>
  <c r="KR8" i="19"/>
  <c r="KR4" i="19"/>
  <c r="KR9" i="19" s="1"/>
  <c r="CY4" i="7"/>
  <c r="KQ4" i="7"/>
  <c r="CY12" i="7"/>
  <c r="KQ12" i="7"/>
  <c r="CY8" i="7"/>
  <c r="KQ8" i="7"/>
  <c r="CZ9" i="7"/>
  <c r="KR9" i="7"/>
  <c r="CY104" i="7"/>
  <c r="KQ106" i="7"/>
  <c r="KQ108" i="7"/>
  <c r="KQ104" i="7"/>
  <c r="KQ107" i="7" s="1"/>
  <c r="CZ11" i="7"/>
  <c r="KR11" i="7"/>
  <c r="CY13" i="7"/>
  <c r="KQ13" i="7"/>
  <c r="CY6" i="7"/>
  <c r="KQ6" i="7"/>
  <c r="DA5" i="7"/>
  <c r="KS5" i="7"/>
  <c r="CY7" i="7"/>
  <c r="KQ7" i="7"/>
  <c r="CY10" i="7"/>
  <c r="KQ10" i="7"/>
  <c r="B146" i="16"/>
  <c r="C145" i="16"/>
  <c r="B124" i="18"/>
  <c r="C123" i="18"/>
  <c r="GR109" i="14"/>
  <c r="GU109" i="15"/>
  <c r="GS106" i="14"/>
  <c r="GS107" i="14"/>
  <c r="CW104" i="14"/>
  <c r="GS104" i="14"/>
  <c r="GS108" i="14" s="1"/>
  <c r="HO7" i="14"/>
  <c r="DS7" i="14"/>
  <c r="HP7" i="14" s="1"/>
  <c r="GV107" i="15"/>
  <c r="GV106" i="15"/>
  <c r="GV104" i="15"/>
  <c r="GV108" i="15" s="1"/>
  <c r="CZ104" i="15"/>
  <c r="CZ4" i="19"/>
  <c r="KR10" i="19" l="1"/>
  <c r="KR11" i="19" s="1"/>
  <c r="KS8" i="19"/>
  <c r="KS4" i="19"/>
  <c r="KS9" i="19" s="1"/>
  <c r="CZ4" i="7"/>
  <c r="KR4" i="7"/>
  <c r="DA11" i="7"/>
  <c r="KS11" i="7"/>
  <c r="DA9" i="7"/>
  <c r="KS9" i="7"/>
  <c r="KQ109" i="7"/>
  <c r="CZ6" i="7"/>
  <c r="KR6" i="7"/>
  <c r="CZ8" i="7"/>
  <c r="KR8" i="7"/>
  <c r="CZ10" i="7"/>
  <c r="KR10" i="7"/>
  <c r="CZ7" i="7"/>
  <c r="KR7" i="7"/>
  <c r="DB5" i="7"/>
  <c r="KT5" i="7"/>
  <c r="CZ13" i="7"/>
  <c r="KR13" i="7"/>
  <c r="CZ104" i="7"/>
  <c r="KR106" i="7"/>
  <c r="KR108" i="7"/>
  <c r="KR104" i="7"/>
  <c r="KR107" i="7" s="1"/>
  <c r="CZ12" i="7"/>
  <c r="KR12" i="7"/>
  <c r="B147" i="16"/>
  <c r="C146" i="16"/>
  <c r="B125" i="18"/>
  <c r="C124" i="18"/>
  <c r="GS109" i="14"/>
  <c r="GT106" i="14"/>
  <c r="GT104" i="14"/>
  <c r="GT108" i="14" s="1"/>
  <c r="GT107" i="14"/>
  <c r="CX104" i="14"/>
  <c r="DA4" i="19"/>
  <c r="GV109" i="15"/>
  <c r="GW106" i="15"/>
  <c r="GW107" i="15"/>
  <c r="GW104" i="15"/>
  <c r="GW108" i="15" s="1"/>
  <c r="DA104" i="15"/>
  <c r="KS10" i="19" l="1"/>
  <c r="KS11" i="19" s="1"/>
  <c r="DA4" i="7"/>
  <c r="KS4" i="7"/>
  <c r="KT8" i="19"/>
  <c r="KT4" i="19"/>
  <c r="KT9" i="19" s="1"/>
  <c r="DA6" i="7"/>
  <c r="KS6" i="7"/>
  <c r="DA10" i="7"/>
  <c r="KS10" i="7"/>
  <c r="DA12" i="7"/>
  <c r="KS12" i="7"/>
  <c r="DA8" i="7"/>
  <c r="KS8" i="7"/>
  <c r="DA7" i="7"/>
  <c r="KS7" i="7"/>
  <c r="DB9" i="7"/>
  <c r="KT9" i="7"/>
  <c r="DC5" i="7"/>
  <c r="KU5" i="7"/>
  <c r="KR109" i="7"/>
  <c r="DA104" i="7"/>
  <c r="KS106" i="7"/>
  <c r="KS108" i="7"/>
  <c r="KS104" i="7"/>
  <c r="KS107" i="7" s="1"/>
  <c r="DA13" i="7"/>
  <c r="KS13" i="7"/>
  <c r="DB11" i="7"/>
  <c r="KT11" i="7"/>
  <c r="B148" i="16"/>
  <c r="C147" i="16"/>
  <c r="B126" i="18"/>
  <c r="C125" i="18"/>
  <c r="GT109" i="14"/>
  <c r="GU104" i="14"/>
  <c r="GU108" i="14" s="1"/>
  <c r="GU106" i="14"/>
  <c r="CY104" i="14"/>
  <c r="GU107" i="14"/>
  <c r="GW109" i="15"/>
  <c r="GX106" i="15"/>
  <c r="GX107" i="15"/>
  <c r="GX104" i="15"/>
  <c r="GX108" i="15" s="1"/>
  <c r="DB104" i="15"/>
  <c r="DB4" i="19"/>
  <c r="KT10" i="19" l="1"/>
  <c r="KT11" i="19" s="1"/>
  <c r="KU8" i="19"/>
  <c r="KU4" i="19"/>
  <c r="KU9" i="19" s="1"/>
  <c r="DB4" i="7"/>
  <c r="KT4" i="7"/>
  <c r="DC11" i="7"/>
  <c r="KU11" i="7"/>
  <c r="DB12" i="7"/>
  <c r="KT12" i="7"/>
  <c r="DB13" i="7"/>
  <c r="KT13" i="7"/>
  <c r="KS109" i="7"/>
  <c r="DB10" i="7"/>
  <c r="KT10" i="7"/>
  <c r="DC9" i="7"/>
  <c r="KU9" i="7"/>
  <c r="DB7" i="7"/>
  <c r="KT7" i="7"/>
  <c r="DB8" i="7"/>
  <c r="KT8" i="7"/>
  <c r="DB104" i="7"/>
  <c r="KT108" i="7"/>
  <c r="KT106" i="7"/>
  <c r="KT104" i="7"/>
  <c r="KT107" i="7" s="1"/>
  <c r="DD5" i="7"/>
  <c r="KV5" i="7"/>
  <c r="DB6" i="7"/>
  <c r="KT6" i="7"/>
  <c r="B149" i="16"/>
  <c r="C148" i="16"/>
  <c r="B127" i="18"/>
  <c r="C126" i="18"/>
  <c r="GU109" i="14"/>
  <c r="GX109" i="15"/>
  <c r="GV104" i="14"/>
  <c r="GV108" i="14" s="1"/>
  <c r="GV106" i="14"/>
  <c r="GV107" i="14"/>
  <c r="CZ104" i="14"/>
  <c r="GY107" i="15"/>
  <c r="GY106" i="15"/>
  <c r="GY104" i="15"/>
  <c r="GY108" i="15" s="1"/>
  <c r="DC104" i="15"/>
  <c r="DC4" i="19"/>
  <c r="KU10" i="19" l="1"/>
  <c r="KU11" i="19" s="1"/>
  <c r="DC4" i="7"/>
  <c r="KU4" i="7"/>
  <c r="KV8" i="19"/>
  <c r="KV4" i="19"/>
  <c r="KV9" i="19" s="1"/>
  <c r="DC6" i="7"/>
  <c r="KU6" i="7"/>
  <c r="DC7" i="7"/>
  <c r="KU7" i="7"/>
  <c r="DC13" i="7"/>
  <c r="KU13" i="7"/>
  <c r="DE5" i="7"/>
  <c r="KW5" i="7"/>
  <c r="DC10" i="7"/>
  <c r="KU10" i="7"/>
  <c r="KT109" i="7"/>
  <c r="DC12" i="7"/>
  <c r="KU12" i="7"/>
  <c r="DD9" i="7"/>
  <c r="KV9" i="7"/>
  <c r="DC104" i="7"/>
  <c r="KU108" i="7"/>
  <c r="KU106" i="7"/>
  <c r="KU104" i="7"/>
  <c r="KU107" i="7" s="1"/>
  <c r="DC8" i="7"/>
  <c r="KU8" i="7"/>
  <c r="DD11" i="7"/>
  <c r="KV11" i="7"/>
  <c r="B150" i="16"/>
  <c r="C149" i="16"/>
  <c r="B128" i="18"/>
  <c r="C127" i="18"/>
  <c r="GW107" i="14"/>
  <c r="GW104" i="14"/>
  <c r="GW108" i="14" s="1"/>
  <c r="GW106" i="14"/>
  <c r="DA104" i="14"/>
  <c r="GV109" i="14"/>
  <c r="DD4" i="19"/>
  <c r="GZ106" i="15"/>
  <c r="GZ107" i="15"/>
  <c r="GZ104" i="15"/>
  <c r="GZ108" i="15" s="1"/>
  <c r="DD104" i="15"/>
  <c r="GY109" i="15"/>
  <c r="KU109" i="7" l="1"/>
  <c r="KV10" i="19"/>
  <c r="KV11" i="19" s="1"/>
  <c r="KW8" i="19"/>
  <c r="KW4" i="19"/>
  <c r="KW9" i="19" s="1"/>
  <c r="DD4" i="7"/>
  <c r="KV4" i="7"/>
  <c r="DF5" i="7"/>
  <c r="KX5" i="7"/>
  <c r="DE11" i="7"/>
  <c r="KW11" i="7"/>
  <c r="DD12" i="7"/>
  <c r="KV12" i="7"/>
  <c r="DD10" i="7"/>
  <c r="KV10" i="7"/>
  <c r="DD13" i="7"/>
  <c r="KV13" i="7"/>
  <c r="DD7" i="7"/>
  <c r="KV7" i="7"/>
  <c r="DE9" i="7"/>
  <c r="KW9" i="7"/>
  <c r="DD8" i="7"/>
  <c r="KV8" i="7"/>
  <c r="DD104" i="7"/>
  <c r="KV106" i="7"/>
  <c r="KV108" i="7"/>
  <c r="KV104" i="7"/>
  <c r="KV107" i="7" s="1"/>
  <c r="DD6" i="7"/>
  <c r="KV6" i="7"/>
  <c r="B151" i="16"/>
  <c r="C150" i="16"/>
  <c r="B129" i="18"/>
  <c r="C128" i="18"/>
  <c r="GW109" i="14"/>
  <c r="GZ109" i="15"/>
  <c r="DB104" i="14"/>
  <c r="GX104" i="14"/>
  <c r="GX108" i="14" s="1"/>
  <c r="GX106" i="14"/>
  <c r="GX107" i="14"/>
  <c r="DE4" i="19"/>
  <c r="HA107" i="15"/>
  <c r="HA106" i="15"/>
  <c r="HA104" i="15"/>
  <c r="HA108" i="15" s="1"/>
  <c r="DE104" i="15"/>
  <c r="KW10" i="19" l="1"/>
  <c r="KW11" i="19" s="1"/>
  <c r="DE4" i="7"/>
  <c r="KW4" i="7"/>
  <c r="KX8" i="19"/>
  <c r="KX4" i="19"/>
  <c r="KX9" i="19" s="1"/>
  <c r="KV109" i="7"/>
  <c r="DE6" i="7"/>
  <c r="KW6" i="7"/>
  <c r="DE104" i="7"/>
  <c r="KW106" i="7"/>
  <c r="KW108" i="7"/>
  <c r="KW104" i="7"/>
  <c r="KW107" i="7" s="1"/>
  <c r="DE12" i="7"/>
  <c r="KW12" i="7"/>
  <c r="DE8" i="7"/>
  <c r="KW8" i="7"/>
  <c r="DF11" i="7"/>
  <c r="KX11" i="7"/>
  <c r="DE7" i="7"/>
  <c r="KW7" i="7"/>
  <c r="DE13" i="7"/>
  <c r="KW13" i="7"/>
  <c r="DE10" i="7"/>
  <c r="KW10" i="7"/>
  <c r="DF9" i="7"/>
  <c r="KX9" i="7"/>
  <c r="DG5" i="7"/>
  <c r="KY5" i="7"/>
  <c r="B152" i="16"/>
  <c r="C151" i="16"/>
  <c r="B130" i="18"/>
  <c r="C129" i="18"/>
  <c r="GX109" i="14"/>
  <c r="DC104" i="14"/>
  <c r="GY104" i="14"/>
  <c r="GY108" i="14" s="1"/>
  <c r="GY106" i="14"/>
  <c r="GY107" i="14"/>
  <c r="HA109" i="15"/>
  <c r="HB106" i="15"/>
  <c r="HB107" i="15"/>
  <c r="HB104" i="15"/>
  <c r="HB108" i="15" s="1"/>
  <c r="DF104" i="15"/>
  <c r="DF4" i="19"/>
  <c r="KX10" i="19" l="1"/>
  <c r="KY8" i="19"/>
  <c r="KY4" i="19"/>
  <c r="KY9" i="19" s="1"/>
  <c r="KX11" i="19"/>
  <c r="KW109" i="7"/>
  <c r="DF4" i="7"/>
  <c r="KX4" i="7"/>
  <c r="DG11" i="7"/>
  <c r="KY11" i="7"/>
  <c r="DH5" i="7"/>
  <c r="KZ5" i="7"/>
  <c r="DF8" i="7"/>
  <c r="KX8" i="7"/>
  <c r="DG9" i="7"/>
  <c r="KY9" i="7"/>
  <c r="DF13" i="7"/>
  <c r="KX13" i="7"/>
  <c r="DF104" i="7"/>
  <c r="KX106" i="7"/>
  <c r="KX108" i="7"/>
  <c r="KX104" i="7"/>
  <c r="KX107" i="7" s="1"/>
  <c r="DF7" i="7"/>
  <c r="KX7" i="7"/>
  <c r="DF12" i="7"/>
  <c r="KX12" i="7"/>
  <c r="DF10" i="7"/>
  <c r="KX10" i="7"/>
  <c r="DF6" i="7"/>
  <c r="KX6" i="7"/>
  <c r="B153" i="16"/>
  <c r="C152" i="16"/>
  <c r="B131" i="18"/>
  <c r="C130" i="18"/>
  <c r="GY109" i="14"/>
  <c r="GZ106" i="14"/>
  <c r="GZ107" i="14"/>
  <c r="GZ104" i="14"/>
  <c r="GZ108" i="14" s="1"/>
  <c r="DD104" i="14"/>
  <c r="DG4" i="19"/>
  <c r="HB109" i="15"/>
  <c r="HC107" i="15"/>
  <c r="HC106" i="15"/>
  <c r="HC104" i="15"/>
  <c r="HC108" i="15" s="1"/>
  <c r="DG104" i="15"/>
  <c r="KY10" i="19" l="1"/>
  <c r="KY11" i="19" s="1"/>
  <c r="DG4" i="7"/>
  <c r="KY4" i="7"/>
  <c r="KZ8" i="19"/>
  <c r="KZ4" i="19"/>
  <c r="KZ9" i="19" s="1"/>
  <c r="DG104" i="7"/>
  <c r="KY106" i="7"/>
  <c r="KY108" i="7"/>
  <c r="KY104" i="7"/>
  <c r="KY107" i="7" s="1"/>
  <c r="DG6" i="7"/>
  <c r="KY6" i="7"/>
  <c r="DH9" i="7"/>
  <c r="KZ9" i="7"/>
  <c r="DG8" i="7"/>
  <c r="KY8" i="7"/>
  <c r="DG10" i="7"/>
  <c r="KY10" i="7"/>
  <c r="DG7" i="7"/>
  <c r="KY7" i="7"/>
  <c r="DI5" i="7"/>
  <c r="LA5" i="7"/>
  <c r="DG13" i="7"/>
  <c r="KY13" i="7"/>
  <c r="DG12" i="7"/>
  <c r="KY12" i="7"/>
  <c r="KX109" i="7"/>
  <c r="DH11" i="7"/>
  <c r="KZ11" i="7"/>
  <c r="B154" i="16"/>
  <c r="C153" i="16"/>
  <c r="B132" i="18"/>
  <c r="C131" i="18"/>
  <c r="DE104" i="14"/>
  <c r="HA104" i="14"/>
  <c r="HA108" i="14" s="1"/>
  <c r="HA106" i="14"/>
  <c r="HA107" i="14"/>
  <c r="GZ109" i="14"/>
  <c r="HC109" i="15"/>
  <c r="HD106" i="15"/>
  <c r="HD107" i="15"/>
  <c r="HD104" i="15"/>
  <c r="HD108" i="15" s="1"/>
  <c r="DH104" i="15"/>
  <c r="DH4" i="19"/>
  <c r="KY109" i="7" l="1"/>
  <c r="KZ10" i="19"/>
  <c r="KZ11" i="19" s="1"/>
  <c r="LA8" i="19"/>
  <c r="LA4" i="19"/>
  <c r="LA9" i="19" s="1"/>
  <c r="DH4" i="7"/>
  <c r="KZ4" i="7"/>
  <c r="DI9" i="7"/>
  <c r="LA9" i="7"/>
  <c r="DI11" i="7"/>
  <c r="LA11" i="7"/>
  <c r="DH6" i="7"/>
  <c r="KZ6" i="7"/>
  <c r="DH10" i="7"/>
  <c r="KZ10" i="7"/>
  <c r="DH13" i="7"/>
  <c r="KZ13" i="7"/>
  <c r="DJ5" i="7"/>
  <c r="LB5" i="7"/>
  <c r="DH8" i="7"/>
  <c r="KZ8" i="7"/>
  <c r="DH12" i="7"/>
  <c r="KZ12" i="7"/>
  <c r="DH7" i="7"/>
  <c r="KZ7" i="7"/>
  <c r="DH104" i="7"/>
  <c r="KZ106" i="7"/>
  <c r="KZ108" i="7"/>
  <c r="KZ104" i="7"/>
  <c r="KZ107" i="7" s="1"/>
  <c r="B155" i="16"/>
  <c r="C154" i="16"/>
  <c r="B133" i="18"/>
  <c r="C132" i="18"/>
  <c r="HA109" i="14"/>
  <c r="DF104" i="14"/>
  <c r="HB104" i="14"/>
  <c r="HB108" i="14" s="1"/>
  <c r="HB106" i="14"/>
  <c r="HB107" i="14"/>
  <c r="HE106" i="15"/>
  <c r="HE107" i="15"/>
  <c r="HE104" i="15"/>
  <c r="HE108" i="15" s="1"/>
  <c r="DI104" i="15"/>
  <c r="HD109" i="15"/>
  <c r="DI4" i="19"/>
  <c r="KZ109" i="7" l="1"/>
  <c r="LA10" i="19"/>
  <c r="LA11" i="19" s="1"/>
  <c r="LB8" i="19"/>
  <c r="LB4" i="19"/>
  <c r="LB9" i="19" s="1"/>
  <c r="DI4" i="7"/>
  <c r="LA4" i="7"/>
  <c r="DI10" i="7"/>
  <c r="LA10" i="7"/>
  <c r="DI6" i="7"/>
  <c r="LA6" i="7"/>
  <c r="DI104" i="7"/>
  <c r="LA106" i="7"/>
  <c r="LA108" i="7"/>
  <c r="LA104" i="7"/>
  <c r="LA107" i="7" s="1"/>
  <c r="DI7" i="7"/>
  <c r="LA7" i="7"/>
  <c r="DI12" i="7"/>
  <c r="LA12" i="7"/>
  <c r="DJ11" i="7"/>
  <c r="LB11" i="7"/>
  <c r="DK5" i="7"/>
  <c r="LC5" i="7"/>
  <c r="DI13" i="7"/>
  <c r="LA13" i="7"/>
  <c r="DI8" i="7"/>
  <c r="LA8" i="7"/>
  <c r="DJ9" i="7"/>
  <c r="LB9" i="7"/>
  <c r="B156" i="16"/>
  <c r="C155" i="16"/>
  <c r="B134" i="18"/>
  <c r="C133" i="18"/>
  <c r="HB109" i="14"/>
  <c r="HC104" i="14"/>
  <c r="HC108" i="14" s="1"/>
  <c r="HC107" i="14"/>
  <c r="HC106" i="14"/>
  <c r="DG104" i="14"/>
  <c r="DJ4" i="19"/>
  <c r="HE109" i="15"/>
  <c r="HF106" i="15"/>
  <c r="HF107" i="15"/>
  <c r="HF104" i="15"/>
  <c r="HF108" i="15" s="1"/>
  <c r="DJ104" i="15"/>
  <c r="LB10" i="19" l="1"/>
  <c r="LB11" i="19" s="1"/>
  <c r="LA109" i="7"/>
  <c r="DJ4" i="7"/>
  <c r="LB4" i="7"/>
  <c r="LC8" i="19"/>
  <c r="LC4" i="19"/>
  <c r="LC9" i="19" s="1"/>
  <c r="DJ104" i="7"/>
  <c r="LB106" i="7"/>
  <c r="LB108" i="7"/>
  <c r="LB104" i="7"/>
  <c r="LB107" i="7" s="1"/>
  <c r="DJ12" i="7"/>
  <c r="LB12" i="7"/>
  <c r="DK9" i="7"/>
  <c r="LC9" i="7"/>
  <c r="DJ8" i="7"/>
  <c r="LB8" i="7"/>
  <c r="DJ13" i="7"/>
  <c r="LB13" i="7"/>
  <c r="DL5" i="7"/>
  <c r="LD5" i="7"/>
  <c r="DJ6" i="7"/>
  <c r="LB6" i="7"/>
  <c r="DJ7" i="7"/>
  <c r="LB7" i="7"/>
  <c r="DK11" i="7"/>
  <c r="LC11" i="7"/>
  <c r="DJ10" i="7"/>
  <c r="LB10" i="7"/>
  <c r="B157" i="16"/>
  <c r="C156" i="16"/>
  <c r="B135" i="18"/>
  <c r="C134" i="18"/>
  <c r="HD106" i="14"/>
  <c r="DH104" i="14"/>
  <c r="HD107" i="14"/>
  <c r="HD104" i="14"/>
  <c r="HD108" i="14" s="1"/>
  <c r="HF109" i="15"/>
  <c r="HC109" i="14"/>
  <c r="HG107" i="15"/>
  <c r="HG106" i="15"/>
  <c r="HG104" i="15"/>
  <c r="HG108" i="15" s="1"/>
  <c r="DK104" i="15"/>
  <c r="DK4" i="19"/>
  <c r="LC10" i="19" l="1"/>
  <c r="LC11" i="19" s="1"/>
  <c r="LD8" i="19"/>
  <c r="LD4" i="19"/>
  <c r="LD9" i="19" s="1"/>
  <c r="DK4" i="7"/>
  <c r="LC4" i="7"/>
  <c r="DK8" i="7"/>
  <c r="LC8" i="7"/>
  <c r="DK12" i="7"/>
  <c r="LC12" i="7"/>
  <c r="DL9" i="7"/>
  <c r="LD9" i="7"/>
  <c r="DK6" i="7"/>
  <c r="LC6" i="7"/>
  <c r="LB109" i="7"/>
  <c r="DK13" i="7"/>
  <c r="LC13" i="7"/>
  <c r="DK10" i="7"/>
  <c r="LC10" i="7"/>
  <c r="DL11" i="7"/>
  <c r="LD11" i="7"/>
  <c r="DK7" i="7"/>
  <c r="LC7" i="7"/>
  <c r="DM5" i="7"/>
  <c r="LE5" i="7"/>
  <c r="DK104" i="7"/>
  <c r="LC106" i="7"/>
  <c r="LC108" i="7"/>
  <c r="LC104" i="7"/>
  <c r="LC107" i="7" s="1"/>
  <c r="B158" i="16"/>
  <c r="C157" i="16"/>
  <c r="B136" i="18"/>
  <c r="C135" i="18"/>
  <c r="HE106" i="14"/>
  <c r="HE104" i="14"/>
  <c r="HE108" i="14" s="1"/>
  <c r="HE107" i="14"/>
  <c r="DI104" i="14"/>
  <c r="HD109" i="14"/>
  <c r="HH106" i="15"/>
  <c r="HH107" i="15"/>
  <c r="HH104" i="15"/>
  <c r="HH108" i="15" s="1"/>
  <c r="DL104" i="15"/>
  <c r="DL4" i="19"/>
  <c r="HG109" i="15"/>
  <c r="LD10" i="19" l="1"/>
  <c r="LD11" i="19" s="1"/>
  <c r="LE8" i="19"/>
  <c r="LE4" i="19"/>
  <c r="LE9" i="19" s="1"/>
  <c r="DL4" i="7"/>
  <c r="LD4" i="7"/>
  <c r="DL13" i="7"/>
  <c r="LD13" i="7"/>
  <c r="DM9" i="7"/>
  <c r="LE9" i="7"/>
  <c r="LC109" i="7"/>
  <c r="DL104" i="7"/>
  <c r="LD106" i="7"/>
  <c r="LD108" i="7"/>
  <c r="LD104" i="7"/>
  <c r="LD107" i="7" s="1"/>
  <c r="DL6" i="7"/>
  <c r="LD6" i="7"/>
  <c r="DL12" i="7"/>
  <c r="LD12" i="7"/>
  <c r="DL10" i="7"/>
  <c r="LD10" i="7"/>
  <c r="DM11" i="7"/>
  <c r="LE11" i="7"/>
  <c r="DN5" i="7"/>
  <c r="LF5" i="7"/>
  <c r="DL7" i="7"/>
  <c r="LD7" i="7"/>
  <c r="DL8" i="7"/>
  <c r="LD8" i="7"/>
  <c r="B159" i="16"/>
  <c r="C158" i="16"/>
  <c r="B137" i="18"/>
  <c r="C136" i="18"/>
  <c r="HE109" i="14"/>
  <c r="HF104" i="14"/>
  <c r="HF108" i="14" s="1"/>
  <c r="HF106" i="14"/>
  <c r="HF107" i="14"/>
  <c r="DJ104" i="14"/>
  <c r="DM4" i="19"/>
  <c r="HI107" i="15"/>
  <c r="HI106" i="15"/>
  <c r="HI104" i="15"/>
  <c r="HI108" i="15" s="1"/>
  <c r="DM104" i="15"/>
  <c r="HH109" i="15"/>
  <c r="LE10" i="19" l="1"/>
  <c r="LE11" i="19" s="1"/>
  <c r="DM4" i="7"/>
  <c r="LE4" i="7"/>
  <c r="LF8" i="19"/>
  <c r="LF4" i="19"/>
  <c r="LF9" i="19" s="1"/>
  <c r="DM104" i="7"/>
  <c r="LE106" i="7"/>
  <c r="LE108" i="7"/>
  <c r="LE104" i="7"/>
  <c r="LE107" i="7" s="1"/>
  <c r="DN11" i="7"/>
  <c r="LF11" i="7"/>
  <c r="DM8" i="7"/>
  <c r="LE8" i="7"/>
  <c r="DO5" i="7"/>
  <c r="LG5" i="7"/>
  <c r="DM6" i="7"/>
  <c r="LE6" i="7"/>
  <c r="DM7" i="7"/>
  <c r="LE7" i="7"/>
  <c r="DM10" i="7"/>
  <c r="LE10" i="7"/>
  <c r="DN9" i="7"/>
  <c r="LF9" i="7"/>
  <c r="LD109" i="7"/>
  <c r="DM12" i="7"/>
  <c r="LE12" i="7"/>
  <c r="DM13" i="7"/>
  <c r="LE13" i="7"/>
  <c r="B160" i="16"/>
  <c r="C159" i="16"/>
  <c r="B138" i="18"/>
  <c r="C137" i="18"/>
  <c r="HF109" i="14"/>
  <c r="DK104" i="14"/>
  <c r="HG104" i="14"/>
  <c r="HG108" i="14" s="1"/>
  <c r="HG106" i="14"/>
  <c r="HG107" i="14"/>
  <c r="HJ106" i="15"/>
  <c r="HJ107" i="15"/>
  <c r="HJ104" i="15"/>
  <c r="HJ108" i="15" s="1"/>
  <c r="DN104" i="15"/>
  <c r="HI109" i="15"/>
  <c r="DN4" i="19"/>
  <c r="LF10" i="19" l="1"/>
  <c r="LF11" i="19" s="1"/>
  <c r="LG8" i="19"/>
  <c r="LG4" i="19"/>
  <c r="LG9" i="19" s="1"/>
  <c r="DN4" i="7"/>
  <c r="LF4" i="7"/>
  <c r="DN6" i="7"/>
  <c r="LF6" i="7"/>
  <c r="DO9" i="7"/>
  <c r="LG9" i="7"/>
  <c r="DO11" i="7"/>
  <c r="LG11" i="7"/>
  <c r="DN8" i="7"/>
  <c r="LF8" i="7"/>
  <c r="DP5" i="7"/>
  <c r="LH5" i="7"/>
  <c r="LE109" i="7"/>
  <c r="DN13" i="7"/>
  <c r="LF13" i="7"/>
  <c r="DN7" i="7"/>
  <c r="LF7" i="7"/>
  <c r="DN12" i="7"/>
  <c r="LF12" i="7"/>
  <c r="DN10" i="7"/>
  <c r="LF10" i="7"/>
  <c r="DN104" i="7"/>
  <c r="LF106" i="7"/>
  <c r="LF108" i="7"/>
  <c r="LF104" i="7"/>
  <c r="LF107" i="7" s="1"/>
  <c r="B161" i="16"/>
  <c r="C161" i="16" s="1"/>
  <c r="C160" i="16"/>
  <c r="B139" i="18"/>
  <c r="C138" i="18"/>
  <c r="HG109" i="14"/>
  <c r="DL104" i="14"/>
  <c r="HH104" i="14"/>
  <c r="HH108" i="14" s="1"/>
  <c r="HH106" i="14"/>
  <c r="HH107" i="14"/>
  <c r="DO4" i="19"/>
  <c r="HK107" i="15"/>
  <c r="HK106" i="15"/>
  <c r="HK104" i="15"/>
  <c r="HK108" i="15" s="1"/>
  <c r="DO104" i="15"/>
  <c r="HJ109" i="15"/>
  <c r="LG10" i="19" l="1"/>
  <c r="LG11" i="19" s="1"/>
  <c r="DO4" i="7"/>
  <c r="LG4" i="7"/>
  <c r="LH8" i="19"/>
  <c r="LH4" i="19"/>
  <c r="LH9" i="19" s="1"/>
  <c r="DQ5" i="7"/>
  <c r="LI5" i="7"/>
  <c r="DO13" i="7"/>
  <c r="LG13" i="7"/>
  <c r="LF109" i="7"/>
  <c r="DO8" i="7"/>
  <c r="LG8" i="7"/>
  <c r="DP11" i="7"/>
  <c r="LH11" i="7"/>
  <c r="DO12" i="7"/>
  <c r="LG12" i="7"/>
  <c r="DP9" i="7"/>
  <c r="LH9" i="7"/>
  <c r="DO104" i="7"/>
  <c r="LG108" i="7"/>
  <c r="LG106" i="7"/>
  <c r="LG104" i="7"/>
  <c r="LG107" i="7" s="1"/>
  <c r="DO10" i="7"/>
  <c r="LG10" i="7"/>
  <c r="DO7" i="7"/>
  <c r="LG7" i="7"/>
  <c r="DO6" i="7"/>
  <c r="LG6" i="7"/>
  <c r="B140" i="18"/>
  <c r="C140" i="18" s="1"/>
  <c r="C139" i="18"/>
  <c r="HI104" i="14"/>
  <c r="HI108" i="14" s="1"/>
  <c r="HI107" i="14"/>
  <c r="DM104" i="14"/>
  <c r="HI106" i="14"/>
  <c r="HH109" i="14"/>
  <c r="HK109" i="15"/>
  <c r="DP4" i="19"/>
  <c r="HL107" i="15"/>
  <c r="HL106" i="15"/>
  <c r="HL104" i="15"/>
  <c r="HL108" i="15" s="1"/>
  <c r="DP104" i="15"/>
  <c r="LG109" i="7" l="1"/>
  <c r="LH10" i="19"/>
  <c r="LH11" i="19" s="1"/>
  <c r="LI8" i="19"/>
  <c r="LI4" i="19"/>
  <c r="LI9" i="19" s="1"/>
  <c r="DP4" i="7"/>
  <c r="LH4" i="7"/>
  <c r="DQ9" i="7"/>
  <c r="LI9" i="7"/>
  <c r="DP6" i="7"/>
  <c r="LH6" i="7"/>
  <c r="DQ11" i="7"/>
  <c r="LI11" i="7"/>
  <c r="DP10" i="7"/>
  <c r="LH10" i="7"/>
  <c r="DP8" i="7"/>
  <c r="LH8" i="7"/>
  <c r="DP7" i="7"/>
  <c r="LH7" i="7"/>
  <c r="DP13" i="7"/>
  <c r="LH13" i="7"/>
  <c r="DP104" i="7"/>
  <c r="LH106" i="7"/>
  <c r="LH108" i="7"/>
  <c r="LH104" i="7"/>
  <c r="LH107" i="7" s="1"/>
  <c r="DP12" i="7"/>
  <c r="LH12" i="7"/>
  <c r="DR5" i="7"/>
  <c r="LJ5" i="7"/>
  <c r="HI109" i="14"/>
  <c r="DN104" i="14"/>
  <c r="HJ104" i="14"/>
  <c r="HJ108" i="14" s="1"/>
  <c r="HJ107" i="14"/>
  <c r="HJ106" i="14"/>
  <c r="HL109" i="15"/>
  <c r="HM106" i="15"/>
  <c r="HM107" i="15"/>
  <c r="HM104" i="15"/>
  <c r="HM108" i="15" s="1"/>
  <c r="DQ104" i="15"/>
  <c r="DQ4" i="19"/>
  <c r="LH109" i="7" l="1"/>
  <c r="LI10" i="19"/>
  <c r="LI11" i="19" s="1"/>
  <c r="DQ4" i="7"/>
  <c r="LI4" i="7"/>
  <c r="LJ8" i="19"/>
  <c r="LJ4" i="19"/>
  <c r="LJ9" i="19" s="1"/>
  <c r="DQ12" i="7"/>
  <c r="LI12" i="7"/>
  <c r="DQ10" i="7"/>
  <c r="LI10" i="7"/>
  <c r="DR11" i="7"/>
  <c r="LJ11" i="7"/>
  <c r="DQ7" i="7"/>
  <c r="LI7" i="7"/>
  <c r="DQ104" i="7"/>
  <c r="LI106" i="7"/>
  <c r="LI108" i="7"/>
  <c r="LI104" i="7"/>
  <c r="LI107" i="7" s="1"/>
  <c r="LI109" i="7" s="1"/>
  <c r="DQ6" i="7"/>
  <c r="LI6" i="7"/>
  <c r="DS5" i="7"/>
  <c r="LK5" i="7"/>
  <c r="DQ8" i="7"/>
  <c r="LI8" i="7"/>
  <c r="DQ13" i="7"/>
  <c r="LI13" i="7"/>
  <c r="DR9" i="7"/>
  <c r="LJ9" i="7"/>
  <c r="HK104" i="14"/>
  <c r="HK108" i="14" s="1"/>
  <c r="HK107" i="14"/>
  <c r="DO104" i="14"/>
  <c r="HK106" i="14"/>
  <c r="HJ109" i="14"/>
  <c r="DR4" i="19"/>
  <c r="HN106" i="15"/>
  <c r="HN107" i="15"/>
  <c r="HN104" i="15"/>
  <c r="HN108" i="15" s="1"/>
  <c r="DR104" i="15"/>
  <c r="HM109" i="15"/>
  <c r="LJ10" i="19" l="1"/>
  <c r="LJ11" i="19" s="1"/>
  <c r="LK8" i="19"/>
  <c r="LK4" i="19"/>
  <c r="LK9" i="19" s="1"/>
  <c r="DR4" i="7"/>
  <c r="LJ4" i="7"/>
  <c r="DS11" i="7"/>
  <c r="LK11" i="7"/>
  <c r="DT5" i="7"/>
  <c r="LL5" i="7"/>
  <c r="DS9" i="7"/>
  <c r="LK9" i="7"/>
  <c r="DR13" i="7"/>
  <c r="LJ13" i="7"/>
  <c r="DR10" i="7"/>
  <c r="LJ10" i="7"/>
  <c r="DR8" i="7"/>
  <c r="LJ8" i="7"/>
  <c r="DR6" i="7"/>
  <c r="LJ6" i="7"/>
  <c r="DR104" i="7"/>
  <c r="LJ106" i="7"/>
  <c r="LJ108" i="7"/>
  <c r="LJ104" i="7"/>
  <c r="LJ107" i="7" s="1"/>
  <c r="DR7" i="7"/>
  <c r="LJ7" i="7"/>
  <c r="DR12" i="7"/>
  <c r="LJ12" i="7"/>
  <c r="HK109" i="14"/>
  <c r="HL106" i="14"/>
  <c r="HL104" i="14"/>
  <c r="HL108" i="14" s="1"/>
  <c r="DP104" i="14"/>
  <c r="HL107" i="14"/>
  <c r="HN109" i="15"/>
  <c r="HO107" i="15"/>
  <c r="HO106" i="15"/>
  <c r="HO104" i="15"/>
  <c r="HO108" i="15" s="1"/>
  <c r="DS104" i="15"/>
  <c r="DS4" i="19"/>
  <c r="LK10" i="19" l="1"/>
  <c r="LK11" i="19" s="1"/>
  <c r="DS4" i="7"/>
  <c r="LK4" i="7"/>
  <c r="HL109" i="14"/>
  <c r="LL8" i="19"/>
  <c r="LL4" i="19"/>
  <c r="LL9" i="19" s="1"/>
  <c r="DS10" i="7"/>
  <c r="LK10" i="7"/>
  <c r="DS7" i="7"/>
  <c r="LK7" i="7"/>
  <c r="DS13" i="7"/>
  <c r="LK13" i="7"/>
  <c r="DS8" i="7"/>
  <c r="LK8" i="7"/>
  <c r="DT9" i="7"/>
  <c r="LL9" i="7"/>
  <c r="LJ109" i="7"/>
  <c r="DS104" i="7"/>
  <c r="LK106" i="7"/>
  <c r="LK108" i="7"/>
  <c r="LK104" i="7"/>
  <c r="LK107" i="7" s="1"/>
  <c r="DU5" i="7"/>
  <c r="LM5" i="7"/>
  <c r="DS12" i="7"/>
  <c r="LK12" i="7"/>
  <c r="DS6" i="7"/>
  <c r="LK6" i="7"/>
  <c r="DT11" i="7"/>
  <c r="LL11" i="7"/>
  <c r="HM104" i="14"/>
  <c r="HM108" i="14" s="1"/>
  <c r="HM106" i="14"/>
  <c r="HM107" i="14"/>
  <c r="DQ104" i="14"/>
  <c r="DT4" i="19"/>
  <c r="HO109" i="15"/>
  <c r="HP107" i="15"/>
  <c r="HP106" i="15"/>
  <c r="HP104" i="15"/>
  <c r="HP108" i="15" s="1"/>
  <c r="DT104" i="15"/>
  <c r="LK109" i="7" l="1"/>
  <c r="LL10" i="19"/>
  <c r="LL11" i="19" s="1"/>
  <c r="DU4" i="19"/>
  <c r="LM8" i="19"/>
  <c r="LM4" i="19"/>
  <c r="LM9" i="19" s="1"/>
  <c r="DT4" i="7"/>
  <c r="LL4" i="7"/>
  <c r="DT8" i="7"/>
  <c r="LL8" i="7"/>
  <c r="DT104" i="7"/>
  <c r="LL106" i="7"/>
  <c r="LL108" i="7"/>
  <c r="LL104" i="7"/>
  <c r="LL107" i="7" s="1"/>
  <c r="DT6" i="7"/>
  <c r="LL6" i="7"/>
  <c r="DT13" i="7"/>
  <c r="LL13" i="7"/>
  <c r="DV5" i="7"/>
  <c r="LN5" i="7"/>
  <c r="DT7" i="7"/>
  <c r="LL7" i="7"/>
  <c r="DU11" i="7"/>
  <c r="LM11" i="7"/>
  <c r="DU9" i="7"/>
  <c r="LM9" i="7"/>
  <c r="DT12" i="7"/>
  <c r="LL12" i="7"/>
  <c r="DT10" i="7"/>
  <c r="LL10" i="7"/>
  <c r="HN104" i="14"/>
  <c r="HN108" i="14" s="1"/>
  <c r="HN106" i="14"/>
  <c r="HN107" i="14"/>
  <c r="DR104" i="14"/>
  <c r="HP109" i="15"/>
  <c r="HM109" i="14"/>
  <c r="HQ106" i="15"/>
  <c r="HQ107" i="15"/>
  <c r="HQ104" i="15"/>
  <c r="HQ108" i="15" s="1"/>
  <c r="DU104" i="15"/>
  <c r="LM10" i="19" l="1"/>
  <c r="LM11" i="19" s="1"/>
  <c r="DU4" i="7"/>
  <c r="LM4" i="7"/>
  <c r="LL109" i="7"/>
  <c r="DV4" i="19"/>
  <c r="LN8" i="19"/>
  <c r="LN4" i="19"/>
  <c r="LN9" i="19" s="1"/>
  <c r="DU6" i="7"/>
  <c r="LM6" i="7"/>
  <c r="DU13" i="7"/>
  <c r="LM13" i="7"/>
  <c r="DV9" i="7"/>
  <c r="LN9" i="7"/>
  <c r="DV11" i="7"/>
  <c r="LN11" i="7"/>
  <c r="DU104" i="7"/>
  <c r="LM106" i="7"/>
  <c r="LM108" i="7"/>
  <c r="LM104" i="7"/>
  <c r="LM107" i="7" s="1"/>
  <c r="DW5" i="7"/>
  <c r="LO5" i="7"/>
  <c r="DU10" i="7"/>
  <c r="LM10" i="7"/>
  <c r="DU12" i="7"/>
  <c r="LM12" i="7"/>
  <c r="DU7" i="7"/>
  <c r="LM7" i="7"/>
  <c r="DU8" i="7"/>
  <c r="LM8" i="7"/>
  <c r="HO107" i="14"/>
  <c r="HO104" i="14"/>
  <c r="HO108" i="14" s="1"/>
  <c r="HO106" i="14"/>
  <c r="HN109" i="14"/>
  <c r="HQ109" i="15"/>
  <c r="HR106" i="15"/>
  <c r="HR107" i="15"/>
  <c r="HR104" i="15"/>
  <c r="HR108" i="15" s="1"/>
  <c r="DV104" i="15"/>
  <c r="LM109" i="7" l="1"/>
  <c r="LN10" i="19"/>
  <c r="LN11" i="19" s="1"/>
  <c r="DW4" i="19"/>
  <c r="LO8" i="19"/>
  <c r="LO4" i="19"/>
  <c r="LO9" i="19" s="1"/>
  <c r="DV4" i="7"/>
  <c r="LN4" i="7"/>
  <c r="DV104" i="7"/>
  <c r="LN106" i="7"/>
  <c r="LN108" i="7"/>
  <c r="LN104" i="7"/>
  <c r="LN107" i="7" s="1"/>
  <c r="DV12" i="7"/>
  <c r="LN12" i="7"/>
  <c r="DW9" i="7"/>
  <c r="LO9" i="7"/>
  <c r="DV10" i="7"/>
  <c r="LN10" i="7"/>
  <c r="DV13" i="7"/>
  <c r="LN13" i="7"/>
  <c r="DV8" i="7"/>
  <c r="LN8" i="7"/>
  <c r="DV7" i="7"/>
  <c r="LN7" i="7"/>
  <c r="DW11" i="7"/>
  <c r="LO11" i="7"/>
  <c r="DX5" i="7"/>
  <c r="LP5" i="7"/>
  <c r="DV6" i="7"/>
  <c r="LN6" i="7"/>
  <c r="HO109" i="14"/>
  <c r="HR109" i="15"/>
  <c r="HS107" i="15"/>
  <c r="HS106" i="15"/>
  <c r="HS104" i="15"/>
  <c r="HS108" i="15" s="1"/>
  <c r="LO10" i="19" l="1"/>
  <c r="LO11" i="19" s="1"/>
  <c r="DW4" i="7"/>
  <c r="LO4" i="7"/>
  <c r="DX4" i="19"/>
  <c r="LP8" i="19"/>
  <c r="LP4" i="19"/>
  <c r="LP9" i="19" s="1"/>
  <c r="DW13" i="7"/>
  <c r="LO13" i="7"/>
  <c r="DX9" i="7"/>
  <c r="LP9" i="7"/>
  <c r="DX11" i="7"/>
  <c r="LP11" i="7"/>
  <c r="DW12" i="7"/>
  <c r="LO12" i="7"/>
  <c r="DW6" i="7"/>
  <c r="LO6" i="7"/>
  <c r="DW10" i="7"/>
  <c r="LO10" i="7"/>
  <c r="DW7" i="7"/>
  <c r="LO7" i="7"/>
  <c r="LN109" i="7"/>
  <c r="DW8" i="7"/>
  <c r="LO8" i="7"/>
  <c r="DY5" i="7"/>
  <c r="LQ5" i="7"/>
  <c r="DW104" i="7"/>
  <c r="LO106" i="7"/>
  <c r="LO108" i="7"/>
  <c r="LO104" i="7"/>
  <c r="LO107" i="7" s="1"/>
  <c r="HS109" i="15"/>
  <c r="LP10" i="19" l="1"/>
  <c r="LP11" i="19" s="1"/>
  <c r="DY4" i="19"/>
  <c r="LQ8" i="19"/>
  <c r="LQ4" i="19"/>
  <c r="LQ9" i="19" s="1"/>
  <c r="DX4" i="7"/>
  <c r="LP4" i="7"/>
  <c r="DX10" i="7"/>
  <c r="LP10" i="7"/>
  <c r="DX104" i="7"/>
  <c r="LP106" i="7"/>
  <c r="LP108" i="7"/>
  <c r="LP104" i="7"/>
  <c r="LP107" i="7" s="1"/>
  <c r="DY11" i="7"/>
  <c r="LQ11" i="7"/>
  <c r="LO109" i="7"/>
  <c r="DX6" i="7"/>
  <c r="LP6" i="7"/>
  <c r="DX12" i="7"/>
  <c r="LP12" i="7"/>
  <c r="DX8" i="7"/>
  <c r="LP8" i="7"/>
  <c r="DY9" i="7"/>
  <c r="LQ9" i="7"/>
  <c r="DZ5" i="7"/>
  <c r="LR5" i="7"/>
  <c r="DX7" i="7"/>
  <c r="LP7" i="7"/>
  <c r="DX13" i="7"/>
  <c r="LP13" i="7"/>
  <c r="G5" i="24"/>
  <c r="D5" i="24"/>
  <c r="C63" i="24"/>
  <c r="D13" i="24"/>
  <c r="Y4" i="24"/>
  <c r="LQ10" i="19" l="1"/>
  <c r="LQ11" i="19" s="1"/>
  <c r="DY4" i="7"/>
  <c r="LQ4" i="7"/>
  <c r="DZ4" i="19"/>
  <c r="LR8" i="19"/>
  <c r="LR4" i="19"/>
  <c r="LR9" i="19" s="1"/>
  <c r="DY6" i="7"/>
  <c r="LQ6" i="7"/>
  <c r="DZ11" i="7"/>
  <c r="LR11" i="7"/>
  <c r="LP109" i="7"/>
  <c r="DY13" i="7"/>
  <c r="LQ13" i="7"/>
  <c r="DZ9" i="7"/>
  <c r="LR9" i="7"/>
  <c r="DY8" i="7"/>
  <c r="LQ8" i="7"/>
  <c r="DY104" i="7"/>
  <c r="LQ106" i="7"/>
  <c r="LQ108" i="7"/>
  <c r="LQ104" i="7"/>
  <c r="LQ107" i="7" s="1"/>
  <c r="DY7" i="7"/>
  <c r="LQ7" i="7"/>
  <c r="EA5" i="7"/>
  <c r="LS5" i="7"/>
  <c r="DY12" i="7"/>
  <c r="LQ12" i="7"/>
  <c r="DY10" i="7"/>
  <c r="LQ10" i="7"/>
  <c r="B5" i="24"/>
  <c r="T4" i="24"/>
  <c r="R4" i="24"/>
  <c r="V4" i="24"/>
  <c r="W4" i="24"/>
  <c r="U4" i="24"/>
  <c r="U5" i="24" s="1"/>
  <c r="S4" i="24"/>
  <c r="F4" i="24"/>
  <c r="L4" i="24"/>
  <c r="M4" i="24" s="1"/>
  <c r="M5" i="24" s="1"/>
  <c r="L5" i="24" s="1"/>
  <c r="D36" i="24" s="1"/>
  <c r="E4" i="24"/>
  <c r="LR10" i="19" l="1"/>
  <c r="LR11" i="19" s="1"/>
  <c r="EA4" i="19"/>
  <c r="LS8" i="19"/>
  <c r="LS4" i="19"/>
  <c r="LS10" i="19" s="1"/>
  <c r="DZ4" i="7"/>
  <c r="LR4" i="7"/>
  <c r="DZ104" i="7"/>
  <c r="LR108" i="7"/>
  <c r="LR106" i="7"/>
  <c r="LR104" i="7"/>
  <c r="LR107" i="7" s="1"/>
  <c r="DZ13" i="7"/>
  <c r="LR13" i="7"/>
  <c r="DZ8" i="7"/>
  <c r="LR8" i="7"/>
  <c r="EA9" i="7"/>
  <c r="LS9" i="7"/>
  <c r="DZ7" i="7"/>
  <c r="LR7" i="7"/>
  <c r="EA11" i="7"/>
  <c r="LS11" i="7"/>
  <c r="DZ12" i="7"/>
  <c r="LR12" i="7"/>
  <c r="LQ109" i="7"/>
  <c r="DZ10" i="7"/>
  <c r="LR10" i="7"/>
  <c r="EB5" i="7"/>
  <c r="LT5" i="7"/>
  <c r="DZ6" i="7"/>
  <c r="LR6" i="7"/>
  <c r="V7" i="24"/>
  <c r="D34" i="24"/>
  <c r="T7" i="24"/>
  <c r="R7" i="24"/>
  <c r="D35" i="24"/>
  <c r="U11" i="24"/>
  <c r="Q7" i="24"/>
  <c r="D30" i="24"/>
  <c r="S7" i="24"/>
  <c r="Q5" i="24"/>
  <c r="W7" i="24"/>
  <c r="D29" i="24"/>
  <c r="U7" i="24"/>
  <c r="Z4" i="24"/>
  <c r="HS4" i="24" s="1"/>
  <c r="V5" i="24"/>
  <c r="V11" i="24"/>
  <c r="R11" i="24"/>
  <c r="R5" i="24"/>
  <c r="S5" i="24"/>
  <c r="S11" i="24"/>
  <c r="W5" i="24"/>
  <c r="W11" i="24"/>
  <c r="T11" i="24"/>
  <c r="T5" i="24"/>
  <c r="LS9" i="19" l="1"/>
  <c r="LS11" i="19" s="1"/>
  <c r="EA4" i="7"/>
  <c r="LS4" i="7"/>
  <c r="EB4" i="19"/>
  <c r="LT8" i="19"/>
  <c r="LT4" i="19"/>
  <c r="LT10" i="19" s="1"/>
  <c r="EA8" i="7"/>
  <c r="LS8" i="7"/>
  <c r="EA10" i="7"/>
  <c r="LS10" i="7"/>
  <c r="EA13" i="7"/>
  <c r="LS13" i="7"/>
  <c r="EA7" i="7"/>
  <c r="LS7" i="7"/>
  <c r="EB9" i="7"/>
  <c r="LT9" i="7"/>
  <c r="LR109" i="7"/>
  <c r="EA6" i="7"/>
  <c r="LS6" i="7"/>
  <c r="EC5" i="7"/>
  <c r="LU5" i="7"/>
  <c r="EB11" i="7"/>
  <c r="LT11" i="7"/>
  <c r="EA12" i="7"/>
  <c r="LS12" i="7"/>
  <c r="EA104" i="7"/>
  <c r="LS108" i="7"/>
  <c r="LS106" i="7"/>
  <c r="LS104" i="7"/>
  <c r="LS107" i="7" s="1"/>
  <c r="AA4" i="24"/>
  <c r="HS10" i="24"/>
  <c r="HS9" i="24"/>
  <c r="HS8" i="24"/>
  <c r="LS109" i="7" l="1"/>
  <c r="LT9" i="19"/>
  <c r="LT11" i="19" s="1"/>
  <c r="EC4" i="19"/>
  <c r="LU8" i="19"/>
  <c r="LU4" i="19"/>
  <c r="LU10" i="19" s="1"/>
  <c r="EB4" i="7"/>
  <c r="LT4" i="7"/>
  <c r="EB7" i="7"/>
  <c r="LT7" i="7"/>
  <c r="EB13" i="7"/>
  <c r="LT13" i="7"/>
  <c r="EC11" i="7"/>
  <c r="LU11" i="7"/>
  <c r="EB10" i="7"/>
  <c r="LT10" i="7"/>
  <c r="EB6" i="7"/>
  <c r="LT6" i="7"/>
  <c r="EB104" i="7"/>
  <c r="LT106" i="7"/>
  <c r="LT108" i="7"/>
  <c r="LT104" i="7"/>
  <c r="LT107" i="7" s="1"/>
  <c r="EC9" i="7"/>
  <c r="LU9" i="7"/>
  <c r="EB12" i="7"/>
  <c r="LT12" i="7"/>
  <c r="ED5" i="7"/>
  <c r="LV5" i="7"/>
  <c r="EB8" i="7"/>
  <c r="LT8" i="7"/>
  <c r="HT9" i="24"/>
  <c r="HT10" i="24"/>
  <c r="HT4" i="24"/>
  <c r="HT8" i="24" s="1"/>
  <c r="HT11" i="24" s="1"/>
  <c r="AB4" i="24"/>
  <c r="HS11" i="24"/>
  <c r="LT109" i="7" l="1"/>
  <c r="LU9" i="19"/>
  <c r="LU11" i="19" s="1"/>
  <c r="EC4" i="7"/>
  <c r="LU4" i="7"/>
  <c r="ED4" i="19"/>
  <c r="LV8" i="19"/>
  <c r="LV4" i="19"/>
  <c r="LV10" i="19" s="1"/>
  <c r="EC104" i="7"/>
  <c r="LU106" i="7"/>
  <c r="LU108" i="7"/>
  <c r="LU104" i="7"/>
  <c r="LU107" i="7" s="1"/>
  <c r="LU109" i="7" s="1"/>
  <c r="EC10" i="7"/>
  <c r="LU10" i="7"/>
  <c r="EE5" i="7"/>
  <c r="LW5" i="7"/>
  <c r="ED11" i="7"/>
  <c r="LV11" i="7"/>
  <c r="EC8" i="7"/>
  <c r="LU8" i="7"/>
  <c r="EC6" i="7"/>
  <c r="LU6" i="7"/>
  <c r="EC12" i="7"/>
  <c r="LU12" i="7"/>
  <c r="EC13" i="7"/>
  <c r="LU13" i="7"/>
  <c r="ED9" i="7"/>
  <c r="LV9" i="7"/>
  <c r="EC7" i="7"/>
  <c r="LU7" i="7"/>
  <c r="HU10" i="24"/>
  <c r="HU4" i="24"/>
  <c r="HU8" i="24" s="1"/>
  <c r="AC4" i="24"/>
  <c r="LV9" i="19" l="1"/>
  <c r="LV11" i="19" s="1"/>
  <c r="EE4" i="19"/>
  <c r="LW8" i="19"/>
  <c r="LW4" i="19"/>
  <c r="LW10" i="19" s="1"/>
  <c r="ED4" i="7"/>
  <c r="LV4" i="7"/>
  <c r="EE9" i="7"/>
  <c r="LW9" i="7"/>
  <c r="ED13" i="7"/>
  <c r="LV13" i="7"/>
  <c r="EE11" i="7"/>
  <c r="LW11" i="7"/>
  <c r="ED7" i="7"/>
  <c r="LV7" i="7"/>
  <c r="ED12" i="7"/>
  <c r="LV12" i="7"/>
  <c r="ED8" i="7"/>
  <c r="LV8" i="7"/>
  <c r="ED6" i="7"/>
  <c r="LV6" i="7"/>
  <c r="EF5" i="7"/>
  <c r="LX5" i="7"/>
  <c r="ED10" i="7"/>
  <c r="LV10" i="7"/>
  <c r="ED104" i="7"/>
  <c r="LV106" i="7"/>
  <c r="LV108" i="7"/>
  <c r="LV104" i="7"/>
  <c r="LV107" i="7" s="1"/>
  <c r="HU9" i="24"/>
  <c r="HU11" i="24" s="1"/>
  <c r="AD4" i="24"/>
  <c r="HV9" i="24"/>
  <c r="HV10" i="24"/>
  <c r="HV4" i="24"/>
  <c r="HV8" i="24" s="1"/>
  <c r="HQ109" i="7"/>
  <c r="HV11" i="24" l="1"/>
  <c r="LW9" i="19"/>
  <c r="LW11" i="19" s="1"/>
  <c r="EE4" i="7"/>
  <c r="LW4" i="7"/>
  <c r="LV109" i="7"/>
  <c r="EF4" i="19"/>
  <c r="LX8" i="19"/>
  <c r="LX4" i="19"/>
  <c r="LX10" i="19" s="1"/>
  <c r="EF11" i="7"/>
  <c r="LX11" i="7"/>
  <c r="EE8" i="7"/>
  <c r="LW8" i="7"/>
  <c r="EG5" i="7"/>
  <c r="LY5" i="7"/>
  <c r="EE13" i="7"/>
  <c r="LW13" i="7"/>
  <c r="EE12" i="7"/>
  <c r="LW12" i="7"/>
  <c r="EE7" i="7"/>
  <c r="LW7" i="7"/>
  <c r="EE104" i="7"/>
  <c r="LW106" i="7"/>
  <c r="LW108" i="7"/>
  <c r="LW104" i="7"/>
  <c r="LW107" i="7" s="1"/>
  <c r="EE10" i="7"/>
  <c r="LW10" i="7"/>
  <c r="EE6" i="7"/>
  <c r="LW6" i="7"/>
  <c r="EF9" i="7"/>
  <c r="LX9" i="7"/>
  <c r="AE4" i="24"/>
  <c r="HW10" i="24"/>
  <c r="HW4" i="24"/>
  <c r="HW8" i="24" s="1"/>
  <c r="LX9" i="19" l="1"/>
  <c r="LX11" i="19" s="1"/>
  <c r="EG4" i="19"/>
  <c r="LY8" i="19"/>
  <c r="LY4" i="19"/>
  <c r="LY10" i="19" s="1"/>
  <c r="LW109" i="7"/>
  <c r="EF4" i="7"/>
  <c r="LX4" i="7"/>
  <c r="EG9" i="7"/>
  <c r="LY9" i="7"/>
  <c r="EF13" i="7"/>
  <c r="LX13" i="7"/>
  <c r="EF10" i="7"/>
  <c r="LX10" i="7"/>
  <c r="EH5" i="7"/>
  <c r="LZ5" i="7"/>
  <c r="EF12" i="7"/>
  <c r="LX12" i="7"/>
  <c r="EF8" i="7"/>
  <c r="LX8" i="7"/>
  <c r="EF7" i="7"/>
  <c r="LX7" i="7"/>
  <c r="EF6" i="7"/>
  <c r="LX6" i="7"/>
  <c r="EF104" i="7"/>
  <c r="LX106" i="7"/>
  <c r="LX108" i="7"/>
  <c r="LX104" i="7"/>
  <c r="LX107" i="7" s="1"/>
  <c r="EG11" i="7"/>
  <c r="LY11" i="7"/>
  <c r="HW9" i="24"/>
  <c r="HW11" i="24" s="1"/>
  <c r="AF4" i="24"/>
  <c r="HX10" i="24"/>
  <c r="HX4" i="24"/>
  <c r="HX8" i="24" s="1"/>
  <c r="LX109" i="7" l="1"/>
  <c r="LY9" i="19"/>
  <c r="LY11" i="19" s="1"/>
  <c r="EG4" i="7"/>
  <c r="LY4" i="7"/>
  <c r="EH4" i="19"/>
  <c r="LZ8" i="19"/>
  <c r="LZ4" i="19"/>
  <c r="LZ10" i="19" s="1"/>
  <c r="EH11" i="7"/>
  <c r="LZ11" i="7"/>
  <c r="EG8" i="7"/>
  <c r="LY8" i="7"/>
  <c r="EG10" i="7"/>
  <c r="LY10" i="7"/>
  <c r="EG12" i="7"/>
  <c r="LY12" i="7"/>
  <c r="EI5" i="7"/>
  <c r="MA5" i="7"/>
  <c r="EG6" i="7"/>
  <c r="LY6" i="7"/>
  <c r="EG13" i="7"/>
  <c r="LY13" i="7"/>
  <c r="EG104" i="7"/>
  <c r="LY106" i="7"/>
  <c r="LY108" i="7"/>
  <c r="LY104" i="7"/>
  <c r="LY107" i="7" s="1"/>
  <c r="EG7" i="7"/>
  <c r="LY7" i="7"/>
  <c r="EH9" i="7"/>
  <c r="LZ9" i="7"/>
  <c r="HX9" i="24"/>
  <c r="HX11" i="24" s="1"/>
  <c r="AG4" i="24"/>
  <c r="HY10" i="24"/>
  <c r="HY4" i="24"/>
  <c r="HY8" i="24" s="1"/>
  <c r="LZ9" i="19" l="1"/>
  <c r="LZ11" i="19" s="1"/>
  <c r="EI4" i="19"/>
  <c r="MA8" i="19"/>
  <c r="MA4" i="19"/>
  <c r="MA10" i="19" s="1"/>
  <c r="LY109" i="7"/>
  <c r="EH4" i="7"/>
  <c r="LZ4" i="7"/>
  <c r="EI9" i="7"/>
  <c r="MA9" i="7"/>
  <c r="EH12" i="7"/>
  <c r="LZ12" i="7"/>
  <c r="EH10" i="7"/>
  <c r="LZ10" i="7"/>
  <c r="EH6" i="7"/>
  <c r="LZ6" i="7"/>
  <c r="EJ5" i="7"/>
  <c r="MB5" i="7"/>
  <c r="EH7" i="7"/>
  <c r="LZ7" i="7"/>
  <c r="EH104" i="7"/>
  <c r="LZ106" i="7"/>
  <c r="LZ108" i="7"/>
  <c r="LZ104" i="7"/>
  <c r="LZ107" i="7" s="1"/>
  <c r="EH8" i="7"/>
  <c r="LZ8" i="7"/>
  <c r="EH13" i="7"/>
  <c r="LZ13" i="7"/>
  <c r="EI11" i="7"/>
  <c r="MA11" i="7"/>
  <c r="HY9" i="24"/>
  <c r="HY11" i="24" s="1"/>
  <c r="AH4" i="24"/>
  <c r="HZ10" i="24"/>
  <c r="HZ4" i="24"/>
  <c r="HZ8" i="24" s="1"/>
  <c r="MA9" i="19" l="1"/>
  <c r="MA11" i="19" s="1"/>
  <c r="EI4" i="7"/>
  <c r="MA4" i="7"/>
  <c r="EJ4" i="19"/>
  <c r="MB8" i="19"/>
  <c r="MB4" i="19"/>
  <c r="MB10" i="19" s="1"/>
  <c r="EI13" i="7"/>
  <c r="MA13" i="7"/>
  <c r="EI7" i="7"/>
  <c r="MA7" i="7"/>
  <c r="EI10" i="7"/>
  <c r="MA10" i="7"/>
  <c r="EJ11" i="7"/>
  <c r="MB11" i="7"/>
  <c r="EI8" i="7"/>
  <c r="MA8" i="7"/>
  <c r="EI12" i="7"/>
  <c r="MA12" i="7"/>
  <c r="EK5" i="7"/>
  <c r="MC5" i="7"/>
  <c r="EI6" i="7"/>
  <c r="MA6" i="7"/>
  <c r="LZ109" i="7"/>
  <c r="EI104" i="7"/>
  <c r="MA106" i="7"/>
  <c r="MA108" i="7"/>
  <c r="MA104" i="7"/>
  <c r="MA107" i="7" s="1"/>
  <c r="EJ9" i="7"/>
  <c r="MB9" i="7"/>
  <c r="HZ9" i="24"/>
  <c r="HZ11" i="24" s="1"/>
  <c r="AI4" i="24"/>
  <c r="IA10" i="24"/>
  <c r="IA4" i="24"/>
  <c r="IA8" i="24" s="1"/>
  <c r="MB9" i="19" l="1"/>
  <c r="MB11" i="19" s="1"/>
  <c r="EK4" i="19"/>
  <c r="MC8" i="19"/>
  <c r="MC4" i="19"/>
  <c r="MC10" i="19" s="1"/>
  <c r="EJ4" i="7"/>
  <c r="MB4" i="7"/>
  <c r="EJ12" i="7"/>
  <c r="MB12" i="7"/>
  <c r="EJ104" i="7"/>
  <c r="MB106" i="7"/>
  <c r="MB108" i="7"/>
  <c r="MB104" i="7"/>
  <c r="MB107" i="7" s="1"/>
  <c r="EK9" i="7"/>
  <c r="MC9" i="7"/>
  <c r="EJ10" i="7"/>
  <c r="MB10" i="7"/>
  <c r="EJ6" i="7"/>
  <c r="MB6" i="7"/>
  <c r="EJ7" i="7"/>
  <c r="MB7" i="7"/>
  <c r="MA109" i="7"/>
  <c r="EJ8" i="7"/>
  <c r="MB8" i="7"/>
  <c r="EK11" i="7"/>
  <c r="MC11" i="7"/>
  <c r="EL5" i="7"/>
  <c r="MD5" i="7"/>
  <c r="EJ13" i="7"/>
  <c r="MB13" i="7"/>
  <c r="IA9" i="24"/>
  <c r="IA11" i="24" s="1"/>
  <c r="AJ4" i="24"/>
  <c r="IB10" i="24"/>
  <c r="IB4" i="24"/>
  <c r="IB8" i="24" s="1"/>
  <c r="MC9" i="19" l="1"/>
  <c r="MC11" i="19" s="1"/>
  <c r="EK4" i="7"/>
  <c r="MC4" i="7"/>
  <c r="EL4" i="19"/>
  <c r="MD8" i="19"/>
  <c r="MD4" i="19"/>
  <c r="MD10" i="19" s="1"/>
  <c r="EK13" i="7"/>
  <c r="MC13" i="7"/>
  <c r="EK6" i="7"/>
  <c r="MC6" i="7"/>
  <c r="EL11" i="7"/>
  <c r="MD11" i="7"/>
  <c r="MB109" i="7"/>
  <c r="EM5" i="7"/>
  <c r="ME5" i="7"/>
  <c r="EL9" i="7"/>
  <c r="MD9" i="7"/>
  <c r="EK104" i="7"/>
  <c r="MC106" i="7"/>
  <c r="MC108" i="7"/>
  <c r="MC104" i="7"/>
  <c r="MC107" i="7" s="1"/>
  <c r="EK10" i="7"/>
  <c r="MC10" i="7"/>
  <c r="EK7" i="7"/>
  <c r="MC7" i="7"/>
  <c r="EK8" i="7"/>
  <c r="MC8" i="7"/>
  <c r="EK12" i="7"/>
  <c r="MC12" i="7"/>
  <c r="IB9" i="24"/>
  <c r="IB11" i="24" s="1"/>
  <c r="AK4" i="24"/>
  <c r="IC10" i="24"/>
  <c r="IC4" i="24"/>
  <c r="IC8" i="24" s="1"/>
  <c r="MD9" i="19" l="1"/>
  <c r="MD11" i="19" s="1"/>
  <c r="EM4" i="19"/>
  <c r="ME8" i="19"/>
  <c r="ME4" i="19"/>
  <c r="ME10" i="19" s="1"/>
  <c r="EL4" i="7"/>
  <c r="MD4" i="7"/>
  <c r="EM9" i="7"/>
  <c r="ME9" i="7"/>
  <c r="EL7" i="7"/>
  <c r="MD7" i="7"/>
  <c r="EM11" i="7"/>
  <c r="ME11" i="7"/>
  <c r="EN5" i="7"/>
  <c r="MF5" i="7"/>
  <c r="EL6" i="7"/>
  <c r="MD6" i="7"/>
  <c r="EL104" i="7"/>
  <c r="MD108" i="7"/>
  <c r="MD106" i="7"/>
  <c r="MD104" i="7"/>
  <c r="MD107" i="7" s="1"/>
  <c r="MC109" i="7"/>
  <c r="EL12" i="7"/>
  <c r="MD12" i="7"/>
  <c r="EL8" i="7"/>
  <c r="MD8" i="7"/>
  <c r="EL10" i="7"/>
  <c r="MD10" i="7"/>
  <c r="EL13" i="7"/>
  <c r="MD13" i="7"/>
  <c r="IC9" i="24"/>
  <c r="IC11" i="24" s="1"/>
  <c r="AL4" i="24"/>
  <c r="ID10" i="24"/>
  <c r="ID4" i="24"/>
  <c r="ID8" i="24" s="1"/>
  <c r="ME9" i="19" l="1"/>
  <c r="ME11" i="19" s="1"/>
  <c r="EM4" i="7"/>
  <c r="ME4" i="7"/>
  <c r="EN4" i="19"/>
  <c r="MF8" i="19"/>
  <c r="MF4" i="19"/>
  <c r="MF10" i="19" s="1"/>
  <c r="EM8" i="7"/>
  <c r="ME8" i="7"/>
  <c r="EM12" i="7"/>
  <c r="ME12" i="7"/>
  <c r="EM104" i="7"/>
  <c r="ME108" i="7"/>
  <c r="ME106" i="7"/>
  <c r="ME104" i="7"/>
  <c r="ME107" i="7" s="1"/>
  <c r="EM10" i="7"/>
  <c r="ME10" i="7"/>
  <c r="EO5" i="7"/>
  <c r="MG5" i="7"/>
  <c r="EM7" i="7"/>
  <c r="ME7" i="7"/>
  <c r="MD109" i="7"/>
  <c r="EM13" i="7"/>
  <c r="ME13" i="7"/>
  <c r="EM6" i="7"/>
  <c r="ME6" i="7"/>
  <c r="EN11" i="7"/>
  <c r="MF11" i="7"/>
  <c r="EN9" i="7"/>
  <c r="MF9" i="7"/>
  <c r="ID9" i="24"/>
  <c r="ID11" i="24" s="1"/>
  <c r="AM4" i="24"/>
  <c r="IE10" i="24"/>
  <c r="IE4" i="24"/>
  <c r="IE8" i="24" s="1"/>
  <c r="MF9" i="19" l="1"/>
  <c r="MF11" i="19" s="1"/>
  <c r="ME109" i="7"/>
  <c r="EO4" i="19"/>
  <c r="MG8" i="19"/>
  <c r="MG4" i="19"/>
  <c r="MG10" i="19" s="1"/>
  <c r="EN4" i="7"/>
  <c r="MF4" i="7"/>
  <c r="EO11" i="7"/>
  <c r="MG11" i="7"/>
  <c r="EN13" i="7"/>
  <c r="MF13" i="7"/>
  <c r="EN104" i="7"/>
  <c r="MF106" i="7"/>
  <c r="MF108" i="7"/>
  <c r="MF104" i="7"/>
  <c r="MF107" i="7" s="1"/>
  <c r="MF109" i="7" s="1"/>
  <c r="EO9" i="7"/>
  <c r="MG9" i="7"/>
  <c r="EN12" i="7"/>
  <c r="MF12" i="7"/>
  <c r="EP5" i="7"/>
  <c r="MH5" i="7"/>
  <c r="EN10" i="7"/>
  <c r="MF10" i="7"/>
  <c r="EN7" i="7"/>
  <c r="MF7" i="7"/>
  <c r="EN6" i="7"/>
  <c r="MF6" i="7"/>
  <c r="EN8" i="7"/>
  <c r="MF8" i="7"/>
  <c r="IE9" i="24"/>
  <c r="IE11" i="24" s="1"/>
  <c r="AN4" i="24"/>
  <c r="IF10" i="24"/>
  <c r="IF4" i="24"/>
  <c r="IF8" i="24" s="1"/>
  <c r="MG9" i="19" l="1"/>
  <c r="MG11" i="19" s="1"/>
  <c r="EO4" i="7"/>
  <c r="MG4" i="7"/>
  <c r="EP4" i="19"/>
  <c r="MH8" i="19"/>
  <c r="MH4" i="19"/>
  <c r="MH10" i="19" s="1"/>
  <c r="EO8" i="7"/>
  <c r="MG8" i="7"/>
  <c r="EO104" i="7"/>
  <c r="MG106" i="7"/>
  <c r="MG108" i="7"/>
  <c r="MG104" i="7"/>
  <c r="MG107" i="7" s="1"/>
  <c r="EO6" i="7"/>
  <c r="MG6" i="7"/>
  <c r="EO10" i="7"/>
  <c r="MG10" i="7"/>
  <c r="EO12" i="7"/>
  <c r="MG12" i="7"/>
  <c r="EP9" i="7"/>
  <c r="MH9" i="7"/>
  <c r="EO13" i="7"/>
  <c r="MG13" i="7"/>
  <c r="EO7" i="7"/>
  <c r="MG7" i="7"/>
  <c r="EQ5" i="7"/>
  <c r="MI5" i="7"/>
  <c r="EP11" i="7"/>
  <c r="MH11" i="7"/>
  <c r="IF9" i="24"/>
  <c r="IF11" i="24" s="1"/>
  <c r="AO4" i="24"/>
  <c r="IG10" i="24"/>
  <c r="IG4" i="24"/>
  <c r="IG8" i="24" s="1"/>
  <c r="MH9" i="19" l="1"/>
  <c r="MH11" i="19" s="1"/>
  <c r="EQ4" i="19"/>
  <c r="MI8" i="19"/>
  <c r="MI4" i="19"/>
  <c r="MI10" i="19" s="1"/>
  <c r="MG109" i="7"/>
  <c r="EP4" i="7"/>
  <c r="MH4" i="7"/>
  <c r="EP12" i="7"/>
  <c r="MH12" i="7"/>
  <c r="EQ11" i="7"/>
  <c r="MI11" i="7"/>
  <c r="ER5" i="7"/>
  <c r="MJ5" i="7"/>
  <c r="EP10" i="7"/>
  <c r="MH10" i="7"/>
  <c r="EP6" i="7"/>
  <c r="MH6" i="7"/>
  <c r="EP104" i="7"/>
  <c r="MH106" i="7"/>
  <c r="MH104" i="7"/>
  <c r="MH107" i="7" s="1"/>
  <c r="EP7" i="7"/>
  <c r="MH7" i="7"/>
  <c r="EQ9" i="7"/>
  <c r="MI9" i="7"/>
  <c r="EP13" i="7"/>
  <c r="MH13" i="7"/>
  <c r="EP8" i="7"/>
  <c r="MH8" i="7"/>
  <c r="IG9" i="24"/>
  <c r="IG11" i="24" s="1"/>
  <c r="AP4" i="24"/>
  <c r="IH10" i="24"/>
  <c r="IH4" i="24"/>
  <c r="IH8" i="24" s="1"/>
  <c r="MH108" i="7" l="1"/>
  <c r="MH109" i="7" s="1"/>
  <c r="MI9" i="19"/>
  <c r="MI11" i="19" s="1"/>
  <c r="EQ4" i="7"/>
  <c r="MI4" i="7"/>
  <c r="ER4" i="19"/>
  <c r="MJ8" i="19"/>
  <c r="MJ4" i="19"/>
  <c r="MJ10" i="19" s="1"/>
  <c r="ES5" i="7"/>
  <c r="MK5" i="7"/>
  <c r="EQ8" i="7"/>
  <c r="MI8" i="7"/>
  <c r="EQ13" i="7"/>
  <c r="MI13" i="7"/>
  <c r="ER9" i="7"/>
  <c r="MJ9" i="7"/>
  <c r="ER11" i="7"/>
  <c r="MJ11" i="7"/>
  <c r="EQ104" i="7"/>
  <c r="MI106" i="7"/>
  <c r="MI104" i="7"/>
  <c r="MI107" i="7" s="1"/>
  <c r="EQ6" i="7"/>
  <c r="MI6" i="7"/>
  <c r="EQ10" i="7"/>
  <c r="MI10" i="7"/>
  <c r="EQ7" i="7"/>
  <c r="MI7" i="7"/>
  <c r="EQ12" i="7"/>
  <c r="MI12" i="7"/>
  <c r="IH9" i="24"/>
  <c r="IH11" i="24" s="1"/>
  <c r="AQ4" i="24"/>
  <c r="II10" i="24"/>
  <c r="II4" i="24"/>
  <c r="II8" i="24" s="1"/>
  <c r="MI108" i="7" l="1"/>
  <c r="MI109" i="7" s="1"/>
  <c r="MJ9" i="19"/>
  <c r="ES4" i="19"/>
  <c r="MK8" i="19"/>
  <c r="MK4" i="19"/>
  <c r="MK10" i="19" s="1"/>
  <c r="MJ11" i="19"/>
  <c r="ER4" i="7"/>
  <c r="MJ4" i="7"/>
  <c r="ES9" i="7"/>
  <c r="MK9" i="7"/>
  <c r="ER12" i="7"/>
  <c r="MJ12" i="7"/>
  <c r="ER7" i="7"/>
  <c r="MJ7" i="7"/>
  <c r="ER13" i="7"/>
  <c r="MJ13" i="7"/>
  <c r="ER104" i="7"/>
  <c r="MJ106" i="7"/>
  <c r="MJ104" i="7"/>
  <c r="MJ107" i="7" s="1"/>
  <c r="ER10" i="7"/>
  <c r="MJ10" i="7"/>
  <c r="ER6" i="7"/>
  <c r="MJ6" i="7"/>
  <c r="ER8" i="7"/>
  <c r="MJ8" i="7"/>
  <c r="ES11" i="7"/>
  <c r="MK11" i="7"/>
  <c r="ET5" i="7"/>
  <c r="ML5" i="7"/>
  <c r="II9" i="24"/>
  <c r="II11" i="24" s="1"/>
  <c r="AR4" i="24"/>
  <c r="IJ10" i="24"/>
  <c r="IJ4" i="24"/>
  <c r="IJ9" i="24" s="1"/>
  <c r="MJ108" i="7" l="1"/>
  <c r="MJ109" i="7" s="1"/>
  <c r="MK9" i="19"/>
  <c r="MK11" i="19" s="1"/>
  <c r="ES4" i="7"/>
  <c r="MK4" i="7"/>
  <c r="ET4" i="19"/>
  <c r="ML8" i="19"/>
  <c r="ML4" i="19"/>
  <c r="ML10" i="19" s="1"/>
  <c r="ES8" i="7"/>
  <c r="MK8" i="7"/>
  <c r="ES7" i="7"/>
  <c r="MK7" i="7"/>
  <c r="ES6" i="7"/>
  <c r="MK6" i="7"/>
  <c r="ES12" i="7"/>
  <c r="MK12" i="7"/>
  <c r="ES104" i="7"/>
  <c r="MK106" i="7"/>
  <c r="MK104" i="7"/>
  <c r="MK107" i="7" s="1"/>
  <c r="ES13" i="7"/>
  <c r="MK13" i="7"/>
  <c r="EU5" i="7"/>
  <c r="MM5" i="7"/>
  <c r="ET11" i="7"/>
  <c r="ML11" i="7"/>
  <c r="ES10" i="7"/>
  <c r="MK10" i="7"/>
  <c r="ET9" i="7"/>
  <c r="ML9" i="7"/>
  <c r="IJ8" i="24"/>
  <c r="IJ11" i="24" s="1"/>
  <c r="AS4" i="24"/>
  <c r="IK10" i="24"/>
  <c r="IK4" i="24"/>
  <c r="IK9" i="24" s="1"/>
  <c r="MK108" i="7" l="1"/>
  <c r="MK109" i="7" s="1"/>
  <c r="ML9" i="19"/>
  <c r="ML11" i="19" s="1"/>
  <c r="EU4" i="19"/>
  <c r="MM8" i="19"/>
  <c r="MM4" i="19"/>
  <c r="MM10" i="19" s="1"/>
  <c r="ET4" i="7"/>
  <c r="ML4" i="7"/>
  <c r="ET12" i="7"/>
  <c r="ML12" i="7"/>
  <c r="ET6" i="7"/>
  <c r="ML6" i="7"/>
  <c r="EV5" i="7"/>
  <c r="MN5" i="7"/>
  <c r="ET7" i="7"/>
  <c r="ML7" i="7"/>
  <c r="EU9" i="7"/>
  <c r="MM9" i="7"/>
  <c r="ET104" i="7"/>
  <c r="ML106" i="7"/>
  <c r="ML104" i="7"/>
  <c r="ML107" i="7" s="1"/>
  <c r="ET10" i="7"/>
  <c r="ML10" i="7"/>
  <c r="EU11" i="7"/>
  <c r="MM11" i="7"/>
  <c r="ET13" i="7"/>
  <c r="ML13" i="7"/>
  <c r="ET8" i="7"/>
  <c r="ML8" i="7"/>
  <c r="IK8" i="24"/>
  <c r="IK11" i="24" s="1"/>
  <c r="AT4" i="24"/>
  <c r="IL10" i="24"/>
  <c r="IL4" i="24"/>
  <c r="IL9" i="24" s="1"/>
  <c r="ML108" i="7" l="1"/>
  <c r="MM9" i="19"/>
  <c r="MM11" i="19" s="1"/>
  <c r="EU4" i="7"/>
  <c r="MM4" i="7"/>
  <c r="EV4" i="19"/>
  <c r="MN8" i="19"/>
  <c r="MN4" i="19"/>
  <c r="MN10" i="19" s="1"/>
  <c r="EU104" i="7"/>
  <c r="MM106" i="7"/>
  <c r="MM104" i="7"/>
  <c r="MM107" i="7" s="1"/>
  <c r="EU8" i="7"/>
  <c r="MM8" i="7"/>
  <c r="EV11" i="7"/>
  <c r="MN11" i="7"/>
  <c r="EV9" i="7"/>
  <c r="MN9" i="7"/>
  <c r="EW5" i="7"/>
  <c r="MO5" i="7"/>
  <c r="EU6" i="7"/>
  <c r="MM6" i="7"/>
  <c r="EU13" i="7"/>
  <c r="MM13" i="7"/>
  <c r="EU7" i="7"/>
  <c r="MM7" i="7"/>
  <c r="EU10" i="7"/>
  <c r="MM10" i="7"/>
  <c r="ML109" i="7"/>
  <c r="EU12" i="7"/>
  <c r="MM12" i="7"/>
  <c r="IL8" i="24"/>
  <c r="IL11" i="24" s="1"/>
  <c r="AU4" i="24"/>
  <c r="IM10" i="24"/>
  <c r="IM4" i="24"/>
  <c r="IM9" i="24" s="1"/>
  <c r="MM108" i="7" l="1"/>
  <c r="MM109" i="7" s="1"/>
  <c r="MN9" i="19"/>
  <c r="MN11" i="19" s="1"/>
  <c r="EW4" i="19"/>
  <c r="MO8" i="19"/>
  <c r="MO4" i="19"/>
  <c r="MO10" i="19" s="1"/>
  <c r="EV4" i="7"/>
  <c r="MN4" i="7"/>
  <c r="EW9" i="7"/>
  <c r="MO9" i="7"/>
  <c r="EV8" i="7"/>
  <c r="MN8" i="7"/>
  <c r="EV10" i="7"/>
  <c r="MN10" i="7"/>
  <c r="EV12" i="7"/>
  <c r="MN12" i="7"/>
  <c r="EW11" i="7"/>
  <c r="MO11" i="7"/>
  <c r="EX5" i="7"/>
  <c r="MP5" i="7"/>
  <c r="EV7" i="7"/>
  <c r="MN7" i="7"/>
  <c r="EV13" i="7"/>
  <c r="MN13" i="7"/>
  <c r="EV6" i="7"/>
  <c r="MN6" i="7"/>
  <c r="EV104" i="7"/>
  <c r="MN106" i="7"/>
  <c r="MN104" i="7"/>
  <c r="MN107" i="7" s="1"/>
  <c r="IM8" i="24"/>
  <c r="IM11" i="24" s="1"/>
  <c r="AV4" i="24"/>
  <c r="IN10" i="24"/>
  <c r="IN4" i="24"/>
  <c r="IN9" i="24" s="1"/>
  <c r="MN108" i="7" l="1"/>
  <c r="MO9" i="19"/>
  <c r="MO11" i="19" s="1"/>
  <c r="EW4" i="7"/>
  <c r="MO4" i="7"/>
  <c r="EX4" i="19"/>
  <c r="MP8" i="19"/>
  <c r="MP4" i="19"/>
  <c r="MP10" i="19" s="1"/>
  <c r="EW6" i="7"/>
  <c r="MO6" i="7"/>
  <c r="EW10" i="7"/>
  <c r="MO10" i="7"/>
  <c r="EY5" i="7"/>
  <c r="MQ5" i="7"/>
  <c r="EX11" i="7"/>
  <c r="MP11" i="7"/>
  <c r="EW8" i="7"/>
  <c r="MO8" i="7"/>
  <c r="MN109" i="7"/>
  <c r="EW104" i="7"/>
  <c r="MO106" i="7"/>
  <c r="MO104" i="7"/>
  <c r="MO107" i="7" s="1"/>
  <c r="EW12" i="7"/>
  <c r="MO12" i="7"/>
  <c r="EW13" i="7"/>
  <c r="MO13" i="7"/>
  <c r="EW7" i="7"/>
  <c r="MO7" i="7"/>
  <c r="EX9" i="7"/>
  <c r="MP9" i="7"/>
  <c r="IN8" i="24"/>
  <c r="IN11" i="24" s="1"/>
  <c r="AW4" i="24"/>
  <c r="IO10" i="24"/>
  <c r="IO4" i="24"/>
  <c r="IO8" i="24" s="1"/>
  <c r="MO108" i="7" l="1"/>
  <c r="MP9" i="19"/>
  <c r="MP11" i="19" s="1"/>
  <c r="EY4" i="19"/>
  <c r="MQ8" i="19"/>
  <c r="MQ4" i="19"/>
  <c r="MQ10" i="19" s="1"/>
  <c r="EX4" i="7"/>
  <c r="MP4" i="7"/>
  <c r="EX104" i="7"/>
  <c r="MP106" i="7"/>
  <c r="MP104" i="7"/>
  <c r="MP107" i="7" s="1"/>
  <c r="EX13" i="7"/>
  <c r="MP13" i="7"/>
  <c r="EY9" i="7"/>
  <c r="MQ9" i="7"/>
  <c r="EX12" i="7"/>
  <c r="MP12" i="7"/>
  <c r="EZ5" i="7"/>
  <c r="MR5" i="7"/>
  <c r="EX10" i="7"/>
  <c r="MP10" i="7"/>
  <c r="EX7" i="7"/>
  <c r="MP7" i="7"/>
  <c r="EY11" i="7"/>
  <c r="MQ11" i="7"/>
  <c r="MO109" i="7"/>
  <c r="EX8" i="7"/>
  <c r="MP8" i="7"/>
  <c r="EX6" i="7"/>
  <c r="MP6" i="7"/>
  <c r="IO9" i="24"/>
  <c r="IO11" i="24" s="1"/>
  <c r="AX4" i="24"/>
  <c r="IP10" i="24"/>
  <c r="IP4" i="24"/>
  <c r="IP9" i="24" s="1"/>
  <c r="MP108" i="7" l="1"/>
  <c r="MP109" i="7" s="1"/>
  <c r="MQ9" i="19"/>
  <c r="MQ11" i="19" s="1"/>
  <c r="EY4" i="7"/>
  <c r="MQ4" i="7"/>
  <c r="EZ4" i="19"/>
  <c r="MR8" i="19"/>
  <c r="MR4" i="19"/>
  <c r="MR10" i="19" s="1"/>
  <c r="EZ9" i="7"/>
  <c r="MR9" i="7"/>
  <c r="EY13" i="7"/>
  <c r="MQ13" i="7"/>
  <c r="FA5" i="7"/>
  <c r="MS5" i="7"/>
  <c r="EZ11" i="7"/>
  <c r="MR11" i="7"/>
  <c r="EY12" i="7"/>
  <c r="MQ12" i="7"/>
  <c r="EY8" i="7"/>
  <c r="MQ8" i="7"/>
  <c r="EY7" i="7"/>
  <c r="MQ7" i="7"/>
  <c r="EY10" i="7"/>
  <c r="MQ10" i="7"/>
  <c r="EY6" i="7"/>
  <c r="MQ6" i="7"/>
  <c r="EY104" i="7"/>
  <c r="MQ106" i="7"/>
  <c r="MQ104" i="7"/>
  <c r="MQ107" i="7" s="1"/>
  <c r="IP8" i="24"/>
  <c r="IP11" i="24" s="1"/>
  <c r="AY4" i="24"/>
  <c r="IQ10" i="24"/>
  <c r="IQ4" i="24"/>
  <c r="IQ9" i="24" s="1"/>
  <c r="MQ108" i="7" l="1"/>
  <c r="MQ109" i="7" s="1"/>
  <c r="MR9" i="19"/>
  <c r="MR11" i="19" s="1"/>
  <c r="FA4" i="19"/>
  <c r="MS8" i="19"/>
  <c r="MS4" i="19"/>
  <c r="MS10" i="19" s="1"/>
  <c r="EZ4" i="7"/>
  <c r="MR4" i="7"/>
  <c r="EZ6" i="7"/>
  <c r="MR6" i="7"/>
  <c r="EZ8" i="7"/>
  <c r="MR8" i="7"/>
  <c r="EZ104" i="7"/>
  <c r="MR106" i="7"/>
  <c r="MR104" i="7"/>
  <c r="MR107" i="7" s="1"/>
  <c r="EZ13" i="7"/>
  <c r="MR13" i="7"/>
  <c r="EZ12" i="7"/>
  <c r="MR12" i="7"/>
  <c r="FA11" i="7"/>
  <c r="MS11" i="7"/>
  <c r="EZ7" i="7"/>
  <c r="MR7" i="7"/>
  <c r="FB5" i="7"/>
  <c r="MT5" i="7"/>
  <c r="EZ10" i="7"/>
  <c r="MR10" i="7"/>
  <c r="FA9" i="7"/>
  <c r="MS9" i="7"/>
  <c r="IQ8" i="24"/>
  <c r="IQ11" i="24" s="1"/>
  <c r="AZ4" i="24"/>
  <c r="IR10" i="24"/>
  <c r="IR4" i="24"/>
  <c r="IR9" i="24" s="1"/>
  <c r="MR108" i="7" l="1"/>
  <c r="MR109" i="7" s="1"/>
  <c r="IR8" i="24"/>
  <c r="IR11" i="24" s="1"/>
  <c r="MS9" i="19"/>
  <c r="MS11" i="19" s="1"/>
  <c r="FA4" i="7"/>
  <c r="MS4" i="7"/>
  <c r="FB4" i="19"/>
  <c r="MT8" i="19"/>
  <c r="MT4" i="19"/>
  <c r="MT10" i="19" s="1"/>
  <c r="FB9" i="7"/>
  <c r="MT9" i="7"/>
  <c r="FC5" i="7"/>
  <c r="MU5" i="7"/>
  <c r="FA104" i="7"/>
  <c r="MS106" i="7"/>
  <c r="MS104" i="7"/>
  <c r="MS107" i="7" s="1"/>
  <c r="FA10" i="7"/>
  <c r="MS10" i="7"/>
  <c r="FA8" i="7"/>
  <c r="MS8" i="7"/>
  <c r="FA12" i="7"/>
  <c r="MS12" i="7"/>
  <c r="FA13" i="7"/>
  <c r="MS13" i="7"/>
  <c r="FB11" i="7"/>
  <c r="MT11" i="7"/>
  <c r="FA7" i="7"/>
  <c r="MS7" i="7"/>
  <c r="FA6" i="7"/>
  <c r="MS6" i="7"/>
  <c r="BA4" i="24"/>
  <c r="IS10" i="24"/>
  <c r="IS4" i="24"/>
  <c r="IS9" i="24" s="1"/>
  <c r="MS108" i="7" l="1"/>
  <c r="MS109" i="7" s="1"/>
  <c r="IS8" i="24"/>
  <c r="IS11" i="24" s="1"/>
  <c r="MT9" i="19"/>
  <c r="MT11" i="19" s="1"/>
  <c r="FC4" i="19"/>
  <c r="MU8" i="19"/>
  <c r="MU4" i="19"/>
  <c r="MU10" i="19" s="1"/>
  <c r="FB4" i="7"/>
  <c r="MT4" i="7"/>
  <c r="FB6" i="7"/>
  <c r="MT6" i="7"/>
  <c r="FB7" i="7"/>
  <c r="MT7" i="7"/>
  <c r="FB104" i="7"/>
  <c r="MT106" i="7"/>
  <c r="MT104" i="7"/>
  <c r="MT107" i="7" s="1"/>
  <c r="FB8" i="7"/>
  <c r="MT8" i="7"/>
  <c r="FB10" i="7"/>
  <c r="MT10" i="7"/>
  <c r="FD5" i="7"/>
  <c r="MV5" i="7"/>
  <c r="FC11" i="7"/>
  <c r="MU11" i="7"/>
  <c r="FB13" i="7"/>
  <c r="MT13" i="7"/>
  <c r="FB12" i="7"/>
  <c r="MT12" i="7"/>
  <c r="FC9" i="7"/>
  <c r="MU9" i="7"/>
  <c r="BB4" i="24"/>
  <c r="IT10" i="24"/>
  <c r="IT4" i="24"/>
  <c r="IT9" i="24" s="1"/>
  <c r="MT108" i="7" l="1"/>
  <c r="MT109" i="7" s="1"/>
  <c r="IT8" i="24"/>
  <c r="IT11" i="24" s="1"/>
  <c r="MU9" i="19"/>
  <c r="MU11" i="19" s="1"/>
  <c r="FC4" i="7"/>
  <c r="MU4" i="7"/>
  <c r="FD4" i="19"/>
  <c r="MV8" i="19"/>
  <c r="MV4" i="19"/>
  <c r="MV10" i="19" s="1"/>
  <c r="FC10" i="7"/>
  <c r="MU10" i="7"/>
  <c r="FC104" i="7"/>
  <c r="MU106" i="7"/>
  <c r="MU104" i="7"/>
  <c r="MU107" i="7" s="1"/>
  <c r="FD9" i="7"/>
  <c r="MV9" i="7"/>
  <c r="FC12" i="7"/>
  <c r="MU12" i="7"/>
  <c r="FC7" i="7"/>
  <c r="MU7" i="7"/>
  <c r="FC8" i="7"/>
  <c r="MU8" i="7"/>
  <c r="FE5" i="7"/>
  <c r="MW5" i="7"/>
  <c r="FC13" i="7"/>
  <c r="MU13" i="7"/>
  <c r="FD11" i="7"/>
  <c r="MV11" i="7"/>
  <c r="FC6" i="7"/>
  <c r="MU6" i="7"/>
  <c r="BC4" i="24"/>
  <c r="IU10" i="24"/>
  <c r="IU4" i="24"/>
  <c r="IU9" i="24" s="1"/>
  <c r="MU108" i="7" l="1"/>
  <c r="MU109" i="7" s="1"/>
  <c r="IU8" i="24"/>
  <c r="MV9" i="19"/>
  <c r="MV11" i="19" s="1"/>
  <c r="FE4" i="19"/>
  <c r="MW8" i="19"/>
  <c r="MW4" i="19"/>
  <c r="MW10" i="19" s="1"/>
  <c r="FD4" i="7"/>
  <c r="MV4" i="7"/>
  <c r="FD12" i="7"/>
  <c r="MV12" i="7"/>
  <c r="FD104" i="7"/>
  <c r="MV106" i="7"/>
  <c r="MV104" i="7"/>
  <c r="MV107" i="7" s="1"/>
  <c r="FE9" i="7"/>
  <c r="MW9" i="7"/>
  <c r="FD13" i="7"/>
  <c r="MV13" i="7"/>
  <c r="FD8" i="7"/>
  <c r="MV8" i="7"/>
  <c r="FD7" i="7"/>
  <c r="MV7" i="7"/>
  <c r="FD6" i="7"/>
  <c r="MV6" i="7"/>
  <c r="FE11" i="7"/>
  <c r="MW11" i="7"/>
  <c r="FF5" i="7"/>
  <c r="MX5" i="7"/>
  <c r="FD10" i="7"/>
  <c r="MV10" i="7"/>
  <c r="IU11" i="24"/>
  <c r="BD4" i="24"/>
  <c r="IV10" i="24"/>
  <c r="IV4" i="24"/>
  <c r="IV9" i="24" s="1"/>
  <c r="MV108" i="7" l="1"/>
  <c r="MV109" i="7" s="1"/>
  <c r="IV8" i="24"/>
  <c r="IV11" i="24" s="1"/>
  <c r="MW9" i="19"/>
  <c r="MW11" i="19" s="1"/>
  <c r="FE4" i="7"/>
  <c r="MW4" i="7"/>
  <c r="FF4" i="19"/>
  <c r="MX8" i="19"/>
  <c r="MX4" i="19"/>
  <c r="MX10" i="19" s="1"/>
  <c r="FE10" i="7"/>
  <c r="MW10" i="7"/>
  <c r="FE8" i="7"/>
  <c r="MW8" i="7"/>
  <c r="FG5" i="7"/>
  <c r="MY5" i="7"/>
  <c r="FF11" i="7"/>
  <c r="MX11" i="7"/>
  <c r="FE6" i="7"/>
  <c r="MW6" i="7"/>
  <c r="FE104" i="7"/>
  <c r="MW106" i="7"/>
  <c r="MW104" i="7"/>
  <c r="MW107" i="7" s="1"/>
  <c r="FE13" i="7"/>
  <c r="MW13" i="7"/>
  <c r="FF9" i="7"/>
  <c r="MX9" i="7"/>
  <c r="FE7" i="7"/>
  <c r="MW7" i="7"/>
  <c r="FE12" i="7"/>
  <c r="MW12" i="7"/>
  <c r="BE4" i="24"/>
  <c r="IW10" i="24"/>
  <c r="IW8" i="24"/>
  <c r="IW4" i="24"/>
  <c r="IW9" i="24" s="1"/>
  <c r="MW108" i="7" l="1"/>
  <c r="IW11" i="24"/>
  <c r="MX9" i="19"/>
  <c r="MX11" i="19" s="1"/>
  <c r="FG4" i="19"/>
  <c r="MY8" i="19"/>
  <c r="MY4" i="19"/>
  <c r="MY10" i="19" s="1"/>
  <c r="FF4" i="7"/>
  <c r="MX4" i="7"/>
  <c r="FF104" i="7"/>
  <c r="MX106" i="7"/>
  <c r="MX104" i="7"/>
  <c r="MX107" i="7" s="1"/>
  <c r="FH5" i="7"/>
  <c r="MZ5" i="7"/>
  <c r="FG9" i="7"/>
  <c r="MY9" i="7"/>
  <c r="FF13" i="7"/>
  <c r="MX13" i="7"/>
  <c r="FF8" i="7"/>
  <c r="MX8" i="7"/>
  <c r="FF6" i="7"/>
  <c r="MX6" i="7"/>
  <c r="MW109" i="7"/>
  <c r="FF12" i="7"/>
  <c r="MX12" i="7"/>
  <c r="FF7" i="7"/>
  <c r="MX7" i="7"/>
  <c r="FG11" i="7"/>
  <c r="MY11" i="7"/>
  <c r="FF10" i="7"/>
  <c r="MX10" i="7"/>
  <c r="BF4" i="24"/>
  <c r="IX8" i="24"/>
  <c r="IX10" i="24"/>
  <c r="IX4" i="24"/>
  <c r="IX9" i="24" s="1"/>
  <c r="MX108" i="7" l="1"/>
  <c r="MY9" i="19"/>
  <c r="MY11" i="19" s="1"/>
  <c r="FG4" i="7"/>
  <c r="MY4" i="7"/>
  <c r="FH4" i="19"/>
  <c r="MZ8" i="19"/>
  <c r="MZ4" i="19"/>
  <c r="MZ10" i="19" s="1"/>
  <c r="FG8" i="7"/>
  <c r="MY8" i="7"/>
  <c r="FG10" i="7"/>
  <c r="MY10" i="7"/>
  <c r="FI5" i="7"/>
  <c r="NA5" i="7"/>
  <c r="FH9" i="7"/>
  <c r="MZ9" i="7"/>
  <c r="FH11" i="7"/>
  <c r="MZ11" i="7"/>
  <c r="MX109" i="7"/>
  <c r="FG7" i="7"/>
  <c r="MY7" i="7"/>
  <c r="FG12" i="7"/>
  <c r="MY12" i="7"/>
  <c r="FG6" i="7"/>
  <c r="MY6" i="7"/>
  <c r="FG13" i="7"/>
  <c r="MY13" i="7"/>
  <c r="FG104" i="7"/>
  <c r="MY106" i="7"/>
  <c r="MY104" i="7"/>
  <c r="MY107" i="7" s="1"/>
  <c r="IX11" i="24"/>
  <c r="BG4" i="24"/>
  <c r="IY8" i="24"/>
  <c r="IY10" i="24"/>
  <c r="IY4" i="24"/>
  <c r="IY9" i="24" s="1"/>
  <c r="IY11" i="24" s="1"/>
  <c r="MY108" i="7" l="1"/>
  <c r="MY109" i="7" s="1"/>
  <c r="MZ9" i="19"/>
  <c r="MZ11" i="19" s="1"/>
  <c r="FI4" i="19"/>
  <c r="NA8" i="19"/>
  <c r="NA4" i="19"/>
  <c r="NA10" i="19" s="1"/>
  <c r="FH4" i="7"/>
  <c r="MZ4" i="7"/>
  <c r="FH7" i="7"/>
  <c r="MZ7" i="7"/>
  <c r="FH104" i="7"/>
  <c r="MZ106" i="7"/>
  <c r="MZ108" i="7"/>
  <c r="MZ104" i="7"/>
  <c r="MZ107" i="7" s="1"/>
  <c r="FH10" i="7"/>
  <c r="MZ10" i="7"/>
  <c r="FH13" i="7"/>
  <c r="MZ13" i="7"/>
  <c r="FH12" i="7"/>
  <c r="MZ12" i="7"/>
  <c r="FI11" i="7"/>
  <c r="NA11" i="7"/>
  <c r="FI9" i="7"/>
  <c r="NA9" i="7"/>
  <c r="FJ5" i="7"/>
  <c r="NB5" i="7"/>
  <c r="FH6" i="7"/>
  <c r="MZ6" i="7"/>
  <c r="FH8" i="7"/>
  <c r="MZ8" i="7"/>
  <c r="BH4" i="24"/>
  <c r="IZ10" i="24"/>
  <c r="IZ8" i="24"/>
  <c r="IZ4" i="24"/>
  <c r="IZ9" i="24" s="1"/>
  <c r="NA9" i="19" l="1"/>
  <c r="NA11" i="19" s="1"/>
  <c r="FI4" i="7"/>
  <c r="NA4" i="7"/>
  <c r="FJ4" i="19"/>
  <c r="NB8" i="19"/>
  <c r="NB4" i="19"/>
  <c r="NB10" i="19" s="1"/>
  <c r="MZ109" i="7"/>
  <c r="FI13" i="7"/>
  <c r="NA13" i="7"/>
  <c r="FI6" i="7"/>
  <c r="NA6" i="7"/>
  <c r="FI104" i="7"/>
  <c r="NA106" i="7"/>
  <c r="NA104" i="7"/>
  <c r="NA107" i="7" s="1"/>
  <c r="FI8" i="7"/>
  <c r="NA8" i="7"/>
  <c r="FI10" i="7"/>
  <c r="NA10" i="7"/>
  <c r="FK5" i="7"/>
  <c r="NC5" i="7"/>
  <c r="FJ9" i="7"/>
  <c r="NB9" i="7"/>
  <c r="FJ11" i="7"/>
  <c r="NB11" i="7"/>
  <c r="FI12" i="7"/>
  <c r="NA12" i="7"/>
  <c r="FI7" i="7"/>
  <c r="NA7" i="7"/>
  <c r="IZ11" i="24"/>
  <c r="BI4" i="24"/>
  <c r="JA10" i="24"/>
  <c r="JA8" i="24"/>
  <c r="JA4" i="24"/>
  <c r="JA9" i="24" s="1"/>
  <c r="JA11" i="24" l="1"/>
  <c r="NA108" i="7"/>
  <c r="NB9" i="19"/>
  <c r="NB11" i="19" s="1"/>
  <c r="FK4" i="19"/>
  <c r="NC8" i="19"/>
  <c r="NC4" i="19"/>
  <c r="NC10" i="19" s="1"/>
  <c r="FJ4" i="7"/>
  <c r="NB4" i="7"/>
  <c r="FJ7" i="7"/>
  <c r="NB7" i="7"/>
  <c r="FJ104" i="7"/>
  <c r="NB108" i="7"/>
  <c r="NB106" i="7"/>
  <c r="NB104" i="7"/>
  <c r="NB107" i="7" s="1"/>
  <c r="FJ8" i="7"/>
  <c r="NB8" i="7"/>
  <c r="FJ12" i="7"/>
  <c r="NB12" i="7"/>
  <c r="FK11" i="7"/>
  <c r="NC11" i="7"/>
  <c r="FJ6" i="7"/>
  <c r="NB6" i="7"/>
  <c r="FK9" i="7"/>
  <c r="NC9" i="7"/>
  <c r="FJ13" i="7"/>
  <c r="NB13" i="7"/>
  <c r="NA109" i="7"/>
  <c r="FL5" i="7"/>
  <c r="ND5" i="7"/>
  <c r="FJ10" i="7"/>
  <c r="NB10" i="7"/>
  <c r="BJ4" i="24"/>
  <c r="JB10" i="24"/>
  <c r="JB8" i="24"/>
  <c r="JB4" i="24"/>
  <c r="JB9" i="24" s="1"/>
  <c r="NC9" i="19" l="1"/>
  <c r="NC11" i="19" s="1"/>
  <c r="FK4" i="7"/>
  <c r="NC4" i="7"/>
  <c r="NB109" i="7"/>
  <c r="FL4" i="19"/>
  <c r="ND8" i="19"/>
  <c r="ND4" i="19"/>
  <c r="ND10" i="19" s="1"/>
  <c r="FK12" i="7"/>
  <c r="NC12" i="7"/>
  <c r="FL11" i="7"/>
  <c r="ND11" i="7"/>
  <c r="FK10" i="7"/>
  <c r="NC10" i="7"/>
  <c r="FM5" i="7"/>
  <c r="NE5" i="7"/>
  <c r="FK104" i="7"/>
  <c r="NC106" i="7"/>
  <c r="NC104" i="7"/>
  <c r="NC107" i="7" s="1"/>
  <c r="FK6" i="7"/>
  <c r="NC6" i="7"/>
  <c r="FK8" i="7"/>
  <c r="NC8" i="7"/>
  <c r="FK13" i="7"/>
  <c r="NC13" i="7"/>
  <c r="FL9" i="7"/>
  <c r="ND9" i="7"/>
  <c r="FK7" i="7"/>
  <c r="NC7" i="7"/>
  <c r="JB11" i="24"/>
  <c r="BK4" i="24"/>
  <c r="JC10" i="24"/>
  <c r="JC8" i="24"/>
  <c r="JC4" i="24"/>
  <c r="JC9" i="24" s="1"/>
  <c r="NC108" i="7" l="1"/>
  <c r="NC109" i="7" s="1"/>
  <c r="JC11" i="24"/>
  <c r="ND9" i="19"/>
  <c r="ND11" i="19" s="1"/>
  <c r="FM4" i="19"/>
  <c r="NE8" i="19"/>
  <c r="NE4" i="19"/>
  <c r="NE10" i="19" s="1"/>
  <c r="FL4" i="7"/>
  <c r="ND4" i="7"/>
  <c r="FL7" i="7"/>
  <c r="ND7" i="7"/>
  <c r="FL10" i="7"/>
  <c r="ND10" i="7"/>
  <c r="FM9" i="7"/>
  <c r="NE9" i="7"/>
  <c r="FL13" i="7"/>
  <c r="ND13" i="7"/>
  <c r="FL8" i="7"/>
  <c r="ND8" i="7"/>
  <c r="FM11" i="7"/>
  <c r="NE11" i="7"/>
  <c r="FL104" i="7"/>
  <c r="ND106" i="7"/>
  <c r="ND104" i="7"/>
  <c r="ND107" i="7" s="1"/>
  <c r="FN5" i="7"/>
  <c r="NF5" i="7"/>
  <c r="FL6" i="7"/>
  <c r="ND6" i="7"/>
  <c r="FL12" i="7"/>
  <c r="ND12" i="7"/>
  <c r="BL4" i="24"/>
  <c r="JD10" i="24"/>
  <c r="JD8" i="24"/>
  <c r="JD4" i="24"/>
  <c r="JD9" i="24" s="1"/>
  <c r="ND108" i="7" l="1"/>
  <c r="ND109" i="7" s="1"/>
  <c r="NE9" i="19"/>
  <c r="NE11" i="19" s="1"/>
  <c r="FM4" i="7"/>
  <c r="NE4" i="7"/>
  <c r="FN4" i="19"/>
  <c r="NF8" i="19"/>
  <c r="NF4" i="19"/>
  <c r="NF10" i="19" s="1"/>
  <c r="FO5" i="7"/>
  <c r="NG5" i="7"/>
  <c r="FN11" i="7"/>
  <c r="NF11" i="7"/>
  <c r="FM8" i="7"/>
  <c r="NE8" i="7"/>
  <c r="FN9" i="7"/>
  <c r="NF9" i="7"/>
  <c r="FM12" i="7"/>
  <c r="NE12" i="7"/>
  <c r="FM6" i="7"/>
  <c r="NE6" i="7"/>
  <c r="FM10" i="7"/>
  <c r="NE10" i="7"/>
  <c r="FM13" i="7"/>
  <c r="NE13" i="7"/>
  <c r="FM104" i="7"/>
  <c r="NE106" i="7"/>
  <c r="NE104" i="7"/>
  <c r="NE107" i="7" s="1"/>
  <c r="FM7" i="7"/>
  <c r="NE7" i="7"/>
  <c r="JD11" i="24"/>
  <c r="BM4" i="24"/>
  <c r="JE10" i="24"/>
  <c r="JE8" i="24"/>
  <c r="JE4" i="24"/>
  <c r="JE9" i="24" s="1"/>
  <c r="NE108" i="7" l="1"/>
  <c r="NE109" i="7" s="1"/>
  <c r="NF9" i="19"/>
  <c r="NF11" i="19" s="1"/>
  <c r="FO4" i="19"/>
  <c r="NG8" i="19"/>
  <c r="NG4" i="19"/>
  <c r="NG10" i="19" s="1"/>
  <c r="FN4" i="7"/>
  <c r="NF4" i="7"/>
  <c r="FN12" i="7"/>
  <c r="NF12" i="7"/>
  <c r="FN8" i="7"/>
  <c r="NF8" i="7"/>
  <c r="FN6" i="7"/>
  <c r="NF6" i="7"/>
  <c r="FO9" i="7"/>
  <c r="NG9" i="7"/>
  <c r="FN104" i="7"/>
  <c r="NF106" i="7"/>
  <c r="NF104" i="7"/>
  <c r="NF107" i="7" s="1"/>
  <c r="FN13" i="7"/>
  <c r="NF13" i="7"/>
  <c r="FO11" i="7"/>
  <c r="NG11" i="7"/>
  <c r="FN7" i="7"/>
  <c r="NF7" i="7"/>
  <c r="FN10" i="7"/>
  <c r="NF10" i="7"/>
  <c r="FP5" i="7"/>
  <c r="NH5" i="7"/>
  <c r="JE11" i="24"/>
  <c r="BN4" i="24"/>
  <c r="JF10" i="24"/>
  <c r="JF8" i="24"/>
  <c r="JF4" i="24"/>
  <c r="JF9" i="24" s="1"/>
  <c r="NF108" i="7" l="1"/>
  <c r="NF109" i="7" s="1"/>
  <c r="NG9" i="19"/>
  <c r="NG11" i="19" s="1"/>
  <c r="FO4" i="7"/>
  <c r="NG4" i="7"/>
  <c r="FP4" i="19"/>
  <c r="NH8" i="19"/>
  <c r="NH4" i="19"/>
  <c r="NH10" i="19" s="1"/>
  <c r="FO7" i="7"/>
  <c r="NG7" i="7"/>
  <c r="FO104" i="7"/>
  <c r="NG106" i="7"/>
  <c r="NG104" i="7"/>
  <c r="NG107" i="7" s="1"/>
  <c r="FO8" i="7"/>
  <c r="NG8" i="7"/>
  <c r="FP9" i="7"/>
  <c r="NH9" i="7"/>
  <c r="FO6" i="7"/>
  <c r="NG6" i="7"/>
  <c r="FO13" i="7"/>
  <c r="NG13" i="7"/>
  <c r="FQ5" i="7"/>
  <c r="NI5" i="7"/>
  <c r="FO10" i="7"/>
  <c r="NG10" i="7"/>
  <c r="FP11" i="7"/>
  <c r="NH11" i="7"/>
  <c r="FO12" i="7"/>
  <c r="NG12" i="7"/>
  <c r="JF11" i="24"/>
  <c r="BO4" i="24"/>
  <c r="JG10" i="24"/>
  <c r="JG8" i="24"/>
  <c r="JG4" i="24"/>
  <c r="JG9" i="24" s="1"/>
  <c r="NG108" i="7" l="1"/>
  <c r="NG109" i="7" s="1"/>
  <c r="NH9" i="19"/>
  <c r="NH11" i="19" s="1"/>
  <c r="FQ4" i="19"/>
  <c r="NI8" i="19"/>
  <c r="NI4" i="19"/>
  <c r="NI10" i="19" s="1"/>
  <c r="FP4" i="7"/>
  <c r="NH4" i="7"/>
  <c r="FP6" i="7"/>
  <c r="NH6" i="7"/>
  <c r="FQ9" i="7"/>
  <c r="NI9" i="7"/>
  <c r="FP10" i="7"/>
  <c r="NH10" i="7"/>
  <c r="FP12" i="7"/>
  <c r="NH12" i="7"/>
  <c r="FP8" i="7"/>
  <c r="NH8" i="7"/>
  <c r="FP104" i="7"/>
  <c r="NH106" i="7"/>
  <c r="NH104" i="7"/>
  <c r="NH107" i="7" s="1"/>
  <c r="FR5" i="7"/>
  <c r="NJ5" i="7"/>
  <c r="FP13" i="7"/>
  <c r="NH13" i="7"/>
  <c r="FP7" i="7"/>
  <c r="NH7" i="7"/>
  <c r="FQ11" i="7"/>
  <c r="NI11" i="7"/>
  <c r="JG11" i="24"/>
  <c r="BP4" i="24"/>
  <c r="JH10" i="24"/>
  <c r="JH8" i="24"/>
  <c r="JH4" i="24"/>
  <c r="JH9" i="24" s="1"/>
  <c r="NH108" i="7" l="1"/>
  <c r="NH109" i="7" s="1"/>
  <c r="NI9" i="19"/>
  <c r="NI11" i="19" s="1"/>
  <c r="FQ4" i="7"/>
  <c r="NI4" i="7"/>
  <c r="FR4" i="19"/>
  <c r="NJ8" i="19"/>
  <c r="NJ4" i="19"/>
  <c r="NJ10" i="19" s="1"/>
  <c r="FQ104" i="7"/>
  <c r="NI106" i="7"/>
  <c r="NI104" i="7"/>
  <c r="NI107" i="7" s="1"/>
  <c r="FQ8" i="7"/>
  <c r="NI8" i="7"/>
  <c r="FQ13" i="7"/>
  <c r="NI13" i="7"/>
  <c r="FR11" i="7"/>
  <c r="NJ11" i="7"/>
  <c r="FQ10" i="7"/>
  <c r="NI10" i="7"/>
  <c r="FR9" i="7"/>
  <c r="NJ9" i="7"/>
  <c r="FQ7" i="7"/>
  <c r="NI7" i="7"/>
  <c r="FQ12" i="7"/>
  <c r="NI12" i="7"/>
  <c r="FS5" i="7"/>
  <c r="NK5" i="7"/>
  <c r="FQ6" i="7"/>
  <c r="NI6" i="7"/>
  <c r="JH11" i="24"/>
  <c r="BQ4" i="24"/>
  <c r="JI8" i="24"/>
  <c r="JI10" i="24"/>
  <c r="JI4" i="24"/>
  <c r="JI9" i="24" s="1"/>
  <c r="JI11" i="24" s="1"/>
  <c r="NI108" i="7" l="1"/>
  <c r="NI109" i="7" s="1"/>
  <c r="NJ9" i="19"/>
  <c r="NJ11" i="19" s="1"/>
  <c r="FS4" i="19"/>
  <c r="NK8" i="19"/>
  <c r="NK4" i="19"/>
  <c r="NK10" i="19" s="1"/>
  <c r="FR4" i="7"/>
  <c r="NJ4" i="7"/>
  <c r="FR6" i="7"/>
  <c r="NJ6" i="7"/>
  <c r="FS11" i="7"/>
  <c r="NK11" i="7"/>
  <c r="FR12" i="7"/>
  <c r="NJ12" i="7"/>
  <c r="FR10" i="7"/>
  <c r="NJ10" i="7"/>
  <c r="FT5" i="7"/>
  <c r="NL5" i="7"/>
  <c r="FR8" i="7"/>
  <c r="NJ8" i="7"/>
  <c r="FR13" i="7"/>
  <c r="NJ13" i="7"/>
  <c r="FR7" i="7"/>
  <c r="NJ7" i="7"/>
  <c r="FS9" i="7"/>
  <c r="NK9" i="7"/>
  <c r="FR104" i="7"/>
  <c r="NJ106" i="7"/>
  <c r="NJ104" i="7"/>
  <c r="NJ107" i="7" s="1"/>
  <c r="BR4" i="24"/>
  <c r="JJ8" i="24"/>
  <c r="JJ4" i="24"/>
  <c r="JJ9" i="24" s="1"/>
  <c r="NJ108" i="7" l="1"/>
  <c r="NJ109" i="7" s="1"/>
  <c r="NK9" i="19"/>
  <c r="NK11" i="19" s="1"/>
  <c r="FS4" i="7"/>
  <c r="NK4" i="7"/>
  <c r="FT4" i="19"/>
  <c r="NL8" i="19"/>
  <c r="NL4" i="19"/>
  <c r="NL10" i="19" s="1"/>
  <c r="FS8" i="7"/>
  <c r="NK8" i="7"/>
  <c r="FS12" i="7"/>
  <c r="NK12" i="7"/>
  <c r="FS7" i="7"/>
  <c r="NK7" i="7"/>
  <c r="FT11" i="7"/>
  <c r="NL11" i="7"/>
  <c r="FS104" i="7"/>
  <c r="NK106" i="7"/>
  <c r="NK104" i="7"/>
  <c r="NK107" i="7" s="1"/>
  <c r="FS10" i="7"/>
  <c r="NK10" i="7"/>
  <c r="FU5" i="7"/>
  <c r="NM5" i="7"/>
  <c r="FT9" i="7"/>
  <c r="NL9" i="7"/>
  <c r="FS13" i="7"/>
  <c r="NK13" i="7"/>
  <c r="FS6" i="7"/>
  <c r="NK6" i="7"/>
  <c r="JJ10" i="24"/>
  <c r="JJ11" i="24" s="1"/>
  <c r="BS4" i="24"/>
  <c r="JK8" i="24"/>
  <c r="JK4" i="24"/>
  <c r="JK9" i="24" s="1"/>
  <c r="NK108" i="7" l="1"/>
  <c r="NK109" i="7" s="1"/>
  <c r="NL9" i="19"/>
  <c r="NL11" i="19" s="1"/>
  <c r="FU4" i="19"/>
  <c r="NM8" i="19"/>
  <c r="NM4" i="19"/>
  <c r="NM10" i="19" s="1"/>
  <c r="FT4" i="7"/>
  <c r="NL4" i="7"/>
  <c r="FT104" i="7"/>
  <c r="NL106" i="7"/>
  <c r="NL104" i="7"/>
  <c r="NL107" i="7" s="1"/>
  <c r="FT7" i="7"/>
  <c r="NL7" i="7"/>
  <c r="FT12" i="7"/>
  <c r="NL12" i="7"/>
  <c r="FT6" i="7"/>
  <c r="NL6" i="7"/>
  <c r="FT13" i="7"/>
  <c r="NL13" i="7"/>
  <c r="FV5" i="7"/>
  <c r="NN5" i="7"/>
  <c r="FU11" i="7"/>
  <c r="NM11" i="7"/>
  <c r="FU9" i="7"/>
  <c r="NM9" i="7"/>
  <c r="FT10" i="7"/>
  <c r="NL10" i="7"/>
  <c r="FT8" i="7"/>
  <c r="NL8" i="7"/>
  <c r="JK10" i="24"/>
  <c r="JK11" i="24" s="1"/>
  <c r="BT4" i="24"/>
  <c r="JL8" i="24"/>
  <c r="JL4" i="24"/>
  <c r="JL9" i="24" s="1"/>
  <c r="NL108" i="7" l="1"/>
  <c r="NL109" i="7" s="1"/>
  <c r="NM9" i="19"/>
  <c r="NM11" i="19" s="1"/>
  <c r="FU4" i="7"/>
  <c r="NM4" i="7"/>
  <c r="FV4" i="19"/>
  <c r="NN8" i="19"/>
  <c r="NN4" i="19"/>
  <c r="NN10" i="19" s="1"/>
  <c r="FU7" i="7"/>
  <c r="NM7" i="7"/>
  <c r="FU12" i="7"/>
  <c r="NM12" i="7"/>
  <c r="FU8" i="7"/>
  <c r="NM8" i="7"/>
  <c r="FU10" i="7"/>
  <c r="NM10" i="7"/>
  <c r="FU6" i="7"/>
  <c r="NM6" i="7"/>
  <c r="FW5" i="7"/>
  <c r="NO5" i="7"/>
  <c r="FU13" i="7"/>
  <c r="NM13" i="7"/>
  <c r="FV9" i="7"/>
  <c r="NN9" i="7"/>
  <c r="FV11" i="7"/>
  <c r="NN11" i="7"/>
  <c r="FU104" i="7"/>
  <c r="NM106" i="7"/>
  <c r="NM104" i="7"/>
  <c r="NM107" i="7" s="1"/>
  <c r="JL10" i="24"/>
  <c r="JL11" i="24" s="1"/>
  <c r="BU4" i="24"/>
  <c r="JM8" i="24"/>
  <c r="JM4" i="24"/>
  <c r="JM9" i="24" s="1"/>
  <c r="NM108" i="7" l="1"/>
  <c r="NM109" i="7" s="1"/>
  <c r="NN9" i="19"/>
  <c r="NN11" i="19" s="1"/>
  <c r="FW4" i="19"/>
  <c r="NO8" i="19"/>
  <c r="NO4" i="19"/>
  <c r="NO10" i="19" s="1"/>
  <c r="FV4" i="7"/>
  <c r="NN4" i="7"/>
  <c r="FW11" i="7"/>
  <c r="NO11" i="7"/>
  <c r="FX5" i="7"/>
  <c r="NP5" i="7"/>
  <c r="FV6" i="7"/>
  <c r="NN6" i="7"/>
  <c r="FV104" i="7"/>
  <c r="NN106" i="7"/>
  <c r="NN104" i="7"/>
  <c r="NN107" i="7" s="1"/>
  <c r="FV10" i="7"/>
  <c r="NN10" i="7"/>
  <c r="FV12" i="7"/>
  <c r="NN12" i="7"/>
  <c r="FV13" i="7"/>
  <c r="NN13" i="7"/>
  <c r="FV8" i="7"/>
  <c r="NN8" i="7"/>
  <c r="FW9" i="7"/>
  <c r="NO9" i="7"/>
  <c r="FV7" i="7"/>
  <c r="NN7" i="7"/>
  <c r="JM10" i="24"/>
  <c r="JM11" i="24" s="1"/>
  <c r="BV4" i="24"/>
  <c r="JN8" i="24"/>
  <c r="JN4" i="24"/>
  <c r="JN9" i="24" s="1"/>
  <c r="NN108" i="7" l="1"/>
  <c r="NN109" i="7" s="1"/>
  <c r="NO9" i="19"/>
  <c r="NO11" i="19" s="1"/>
  <c r="FW4" i="7"/>
  <c r="NO4" i="7"/>
  <c r="FX4" i="19"/>
  <c r="NP8" i="19"/>
  <c r="NP4" i="19"/>
  <c r="NP10" i="19" s="1"/>
  <c r="FW6" i="7"/>
  <c r="NO6" i="7"/>
  <c r="FW7" i="7"/>
  <c r="NO7" i="7"/>
  <c r="FW10" i="7"/>
  <c r="NO10" i="7"/>
  <c r="FW8" i="7"/>
  <c r="NO8" i="7"/>
  <c r="FY5" i="7"/>
  <c r="NQ5" i="7"/>
  <c r="FX9" i="7"/>
  <c r="NP9" i="7"/>
  <c r="FW13" i="7"/>
  <c r="NO13" i="7"/>
  <c r="FW104" i="7"/>
  <c r="NO106" i="7"/>
  <c r="NO104" i="7"/>
  <c r="NO107" i="7" s="1"/>
  <c r="FW12" i="7"/>
  <c r="NO12" i="7"/>
  <c r="FX11" i="7"/>
  <c r="NP11" i="7"/>
  <c r="JN10" i="24"/>
  <c r="JN11" i="24" s="1"/>
  <c r="BW4" i="24"/>
  <c r="JO8" i="24"/>
  <c r="JO4" i="24"/>
  <c r="JO9" i="24" s="1"/>
  <c r="NO108" i="7" l="1"/>
  <c r="NO109" i="7" s="1"/>
  <c r="NP9" i="19"/>
  <c r="NP11" i="19" s="1"/>
  <c r="FY4" i="19"/>
  <c r="NQ8" i="19"/>
  <c r="NQ4" i="19"/>
  <c r="NQ10" i="19" s="1"/>
  <c r="FX4" i="7"/>
  <c r="NP4" i="7"/>
  <c r="FY11" i="7"/>
  <c r="NQ11" i="7"/>
  <c r="FX10" i="7"/>
  <c r="NP10" i="7"/>
  <c r="FZ5" i="7"/>
  <c r="NR5" i="7"/>
  <c r="FY9" i="7"/>
  <c r="NQ9" i="7"/>
  <c r="FX12" i="7"/>
  <c r="NP12" i="7"/>
  <c r="FX7" i="7"/>
  <c r="NP7" i="7"/>
  <c r="FX8" i="7"/>
  <c r="NP8" i="7"/>
  <c r="FX104" i="7"/>
  <c r="NP106" i="7"/>
  <c r="NP107" i="7"/>
  <c r="NP104" i="7"/>
  <c r="NP108" i="7" s="1"/>
  <c r="FX13" i="7"/>
  <c r="NP13" i="7"/>
  <c r="FX6" i="7"/>
  <c r="NP6" i="7"/>
  <c r="JO10" i="24"/>
  <c r="JO11" i="24" s="1"/>
  <c r="BX4" i="24"/>
  <c r="JP8" i="24"/>
  <c r="JP4" i="24"/>
  <c r="JP9" i="24" s="1"/>
  <c r="NQ9" i="19" l="1"/>
  <c r="NQ11" i="19" s="1"/>
  <c r="FY4" i="7"/>
  <c r="NQ4" i="7"/>
  <c r="FZ4" i="19"/>
  <c r="NR8" i="19"/>
  <c r="NR4" i="19"/>
  <c r="NR10" i="19" s="1"/>
  <c r="FY7" i="7"/>
  <c r="NQ7" i="7"/>
  <c r="FY13" i="7"/>
  <c r="NQ13" i="7"/>
  <c r="FY6" i="7"/>
  <c r="NQ6" i="7"/>
  <c r="FY12" i="7"/>
  <c r="NQ12" i="7"/>
  <c r="FY104" i="7"/>
  <c r="NQ106" i="7"/>
  <c r="NQ107" i="7"/>
  <c r="NQ104" i="7"/>
  <c r="NQ108" i="7" s="1"/>
  <c r="FY10" i="7"/>
  <c r="NQ10" i="7"/>
  <c r="FZ9" i="7"/>
  <c r="NR9" i="7"/>
  <c r="NP109" i="7"/>
  <c r="GA5" i="7"/>
  <c r="NS5" i="7"/>
  <c r="FY8" i="7"/>
  <c r="NQ8" i="7"/>
  <c r="FZ11" i="7"/>
  <c r="NR11" i="7"/>
  <c r="JP10" i="24"/>
  <c r="JP11" i="24" s="1"/>
  <c r="BY4" i="24"/>
  <c r="JQ8" i="24"/>
  <c r="JQ4" i="24"/>
  <c r="JQ9" i="24" s="1"/>
  <c r="NR9" i="19" l="1"/>
  <c r="NR11" i="19" s="1"/>
  <c r="NQ109" i="7"/>
  <c r="GA4" i="19"/>
  <c r="NS8" i="19"/>
  <c r="NS4" i="19"/>
  <c r="NS10" i="19" s="1"/>
  <c r="FZ4" i="7"/>
  <c r="NR4" i="7"/>
  <c r="FZ8" i="7"/>
  <c r="NR8" i="7"/>
  <c r="FZ104" i="7"/>
  <c r="NR106" i="7"/>
  <c r="NR107" i="7"/>
  <c r="NR104" i="7"/>
  <c r="NR108" i="7" s="1"/>
  <c r="GB5" i="7"/>
  <c r="NT5" i="7"/>
  <c r="FZ13" i="7"/>
  <c r="NR13" i="7"/>
  <c r="GA11" i="7"/>
  <c r="NS11" i="7"/>
  <c r="FZ10" i="7"/>
  <c r="NR10" i="7"/>
  <c r="FZ12" i="7"/>
  <c r="NR12" i="7"/>
  <c r="FZ6" i="7"/>
  <c r="NR6" i="7"/>
  <c r="GA9" i="7"/>
  <c r="NS9" i="7"/>
  <c r="FZ7" i="7"/>
  <c r="NR7" i="7"/>
  <c r="JQ10" i="24"/>
  <c r="JQ11" i="24" s="1"/>
  <c r="BZ4" i="24"/>
  <c r="JR8" i="24"/>
  <c r="JR4" i="24"/>
  <c r="JR9" i="24" s="1"/>
  <c r="NS9" i="19" l="1"/>
  <c r="NS11" i="19" s="1"/>
  <c r="GA4" i="7"/>
  <c r="NS4" i="7"/>
  <c r="GB4" i="19"/>
  <c r="NT8" i="19"/>
  <c r="NT4" i="19"/>
  <c r="NT10" i="19" s="1"/>
  <c r="GB11" i="7"/>
  <c r="NT11" i="7"/>
  <c r="GA6" i="7"/>
  <c r="NS6" i="7"/>
  <c r="GA13" i="7"/>
  <c r="NS13" i="7"/>
  <c r="NR109" i="7"/>
  <c r="GA7" i="7"/>
  <c r="NS7" i="7"/>
  <c r="GB9" i="7"/>
  <c r="NT9" i="7"/>
  <c r="GA104" i="7"/>
  <c r="NS106" i="7"/>
  <c r="NS107" i="7"/>
  <c r="NS104" i="7"/>
  <c r="NS108" i="7" s="1"/>
  <c r="GA10" i="7"/>
  <c r="NS10" i="7"/>
  <c r="GC5" i="7"/>
  <c r="NU5" i="7"/>
  <c r="GA12" i="7"/>
  <c r="NS12" i="7"/>
  <c r="GA8" i="7"/>
  <c r="NS8" i="7"/>
  <c r="JR10" i="24"/>
  <c r="JR11" i="24" s="1"/>
  <c r="CA4" i="24"/>
  <c r="JS8" i="24"/>
  <c r="JS4" i="24"/>
  <c r="JS9" i="24" s="1"/>
  <c r="NT9" i="19" l="1"/>
  <c r="NT11" i="19" s="1"/>
  <c r="GC4" i="19"/>
  <c r="NU8" i="19"/>
  <c r="NU4" i="19"/>
  <c r="NU10" i="19" s="1"/>
  <c r="GB4" i="7"/>
  <c r="NT4" i="7"/>
  <c r="GB8" i="7"/>
  <c r="NT8" i="7"/>
  <c r="GB10" i="7"/>
  <c r="NT10" i="7"/>
  <c r="GB7" i="7"/>
  <c r="NT7" i="7"/>
  <c r="GB6" i="7"/>
  <c r="NT6" i="7"/>
  <c r="GB12" i="7"/>
  <c r="NT12" i="7"/>
  <c r="GD5" i="7"/>
  <c r="NV5" i="7"/>
  <c r="NS109" i="7"/>
  <c r="GB104" i="7"/>
  <c r="NT106" i="7"/>
  <c r="NT107" i="7"/>
  <c r="NT104" i="7"/>
  <c r="NT108" i="7" s="1"/>
  <c r="GC9" i="7"/>
  <c r="NU9" i="7"/>
  <c r="GB13" i="7"/>
  <c r="NT13" i="7"/>
  <c r="GC11" i="7"/>
  <c r="NU11" i="7"/>
  <c r="JS10" i="24"/>
  <c r="JS11" i="24" s="1"/>
  <c r="CB4" i="24"/>
  <c r="JT8" i="24"/>
  <c r="JT4" i="24"/>
  <c r="JT9" i="24" s="1"/>
  <c r="NU9" i="19" l="1"/>
  <c r="NU11" i="19" s="1"/>
  <c r="GC4" i="7"/>
  <c r="NU4" i="7"/>
  <c r="GD4" i="19"/>
  <c r="NV8" i="19"/>
  <c r="NV4" i="19"/>
  <c r="NV10" i="19" s="1"/>
  <c r="NT109" i="7"/>
  <c r="GD11" i="7"/>
  <c r="NV11" i="7"/>
  <c r="GE5" i="7"/>
  <c r="NW5" i="7"/>
  <c r="GC12" i="7"/>
  <c r="NU12" i="7"/>
  <c r="GD9" i="7"/>
  <c r="NV9" i="7"/>
  <c r="GC10" i="7"/>
  <c r="NU10" i="7"/>
  <c r="GC6" i="7"/>
  <c r="NU6" i="7"/>
  <c r="GC7" i="7"/>
  <c r="NU7" i="7"/>
  <c r="GC104" i="7"/>
  <c r="NU106" i="7"/>
  <c r="NU107" i="7"/>
  <c r="NU104" i="7"/>
  <c r="NU108" i="7" s="1"/>
  <c r="GC13" i="7"/>
  <c r="NU13" i="7"/>
  <c r="GC8" i="7"/>
  <c r="NU8" i="7"/>
  <c r="JT10" i="24"/>
  <c r="JT11" i="24" s="1"/>
  <c r="CC4" i="24"/>
  <c r="JU8" i="24"/>
  <c r="JU4" i="24"/>
  <c r="JU10" i="24" s="1"/>
  <c r="NV9" i="19" l="1"/>
  <c r="NV11" i="19" s="1"/>
  <c r="NU109" i="7"/>
  <c r="GE4" i="19"/>
  <c r="NW8" i="19"/>
  <c r="NW4" i="19"/>
  <c r="NW10" i="19" s="1"/>
  <c r="GD4" i="7"/>
  <c r="NV4" i="7"/>
  <c r="GD6" i="7"/>
  <c r="NV6" i="7"/>
  <c r="GD8" i="7"/>
  <c r="NV8" i="7"/>
  <c r="GD12" i="7"/>
  <c r="NV12" i="7"/>
  <c r="GF5" i="7"/>
  <c r="NX5" i="7"/>
  <c r="GD10" i="7"/>
  <c r="NV10" i="7"/>
  <c r="GD13" i="7"/>
  <c r="NV13" i="7"/>
  <c r="GE9" i="7"/>
  <c r="NW9" i="7"/>
  <c r="GD104" i="7"/>
  <c r="NV106" i="7"/>
  <c r="NV107" i="7"/>
  <c r="NV104" i="7"/>
  <c r="NV108" i="7" s="1"/>
  <c r="GD7" i="7"/>
  <c r="NV7" i="7"/>
  <c r="GE11" i="7"/>
  <c r="NW11" i="7"/>
  <c r="JU9" i="24"/>
  <c r="JU11" i="24" s="1"/>
  <c r="CD4" i="24"/>
  <c r="JV8" i="24"/>
  <c r="JV4" i="24"/>
  <c r="JV10" i="24" s="1"/>
  <c r="NW9" i="19" l="1"/>
  <c r="NW11" i="19" s="1"/>
  <c r="GE4" i="7"/>
  <c r="NW4" i="7"/>
  <c r="GF4" i="19"/>
  <c r="NX8" i="19"/>
  <c r="NX4" i="19"/>
  <c r="NX10" i="19" s="1"/>
  <c r="GE13" i="7"/>
  <c r="NW13" i="7"/>
  <c r="GF11" i="7"/>
  <c r="NX11" i="7"/>
  <c r="GE12" i="7"/>
  <c r="NW12" i="7"/>
  <c r="GE10" i="7"/>
  <c r="NW10" i="7"/>
  <c r="GE8" i="7"/>
  <c r="NW8" i="7"/>
  <c r="GE7" i="7"/>
  <c r="NW7" i="7"/>
  <c r="GG5" i="7"/>
  <c r="NY5" i="7"/>
  <c r="GE104" i="7"/>
  <c r="NW107" i="7"/>
  <c r="NW106" i="7"/>
  <c r="NW104" i="7"/>
  <c r="NW108" i="7" s="1"/>
  <c r="NV109" i="7"/>
  <c r="GF9" i="7"/>
  <c r="NX9" i="7"/>
  <c r="GE6" i="7"/>
  <c r="NW6" i="7"/>
  <c r="JV9" i="24"/>
  <c r="JV11" i="24" s="1"/>
  <c r="CE4" i="24"/>
  <c r="JW8" i="24"/>
  <c r="JW4" i="24"/>
  <c r="JW10" i="24" s="1"/>
  <c r="NX9" i="19" l="1"/>
  <c r="NX11" i="19" s="1"/>
  <c r="GG4" i="19"/>
  <c r="NY8" i="19"/>
  <c r="NY4" i="19"/>
  <c r="NY10" i="19" s="1"/>
  <c r="GF4" i="7"/>
  <c r="NX4" i="7"/>
  <c r="GF12" i="7"/>
  <c r="NX12" i="7"/>
  <c r="GG9" i="7"/>
  <c r="NY9" i="7"/>
  <c r="NW109" i="7"/>
  <c r="GF104" i="7"/>
  <c r="NX107" i="7"/>
  <c r="NX106" i="7"/>
  <c r="NX104" i="7"/>
  <c r="NX108" i="7" s="1"/>
  <c r="GG11" i="7"/>
  <c r="NY11" i="7"/>
  <c r="GF7" i="7"/>
  <c r="NX7" i="7"/>
  <c r="GF8" i="7"/>
  <c r="NX8" i="7"/>
  <c r="GF10" i="7"/>
  <c r="NX10" i="7"/>
  <c r="GF6" i="7"/>
  <c r="NX6" i="7"/>
  <c r="GH5" i="7"/>
  <c r="NZ5" i="7"/>
  <c r="GF13" i="7"/>
  <c r="NX13" i="7"/>
  <c r="JW9" i="24"/>
  <c r="JW11" i="24" s="1"/>
  <c r="CF4" i="24"/>
  <c r="JX8" i="24"/>
  <c r="JX4" i="24"/>
  <c r="JX10" i="24" s="1"/>
  <c r="NY9" i="19" l="1"/>
  <c r="NY11" i="19" s="1"/>
  <c r="GG4" i="7"/>
  <c r="NY4" i="7"/>
  <c r="GH4" i="19"/>
  <c r="NZ8" i="19"/>
  <c r="NZ4" i="19"/>
  <c r="NZ10" i="19" s="1"/>
  <c r="GH11" i="7"/>
  <c r="NZ11" i="7"/>
  <c r="GG13" i="7"/>
  <c r="NY13" i="7"/>
  <c r="GI5" i="7"/>
  <c r="OA5" i="7"/>
  <c r="GG8" i="7"/>
  <c r="NY8" i="7"/>
  <c r="GH9" i="7"/>
  <c r="NZ9" i="7"/>
  <c r="NX109" i="7"/>
  <c r="GG6" i="7"/>
  <c r="NY6" i="7"/>
  <c r="GG104" i="7"/>
  <c r="NY107" i="7"/>
  <c r="NY106" i="7"/>
  <c r="NY104" i="7"/>
  <c r="NY108" i="7" s="1"/>
  <c r="GG10" i="7"/>
  <c r="NY10" i="7"/>
  <c r="GG7" i="7"/>
  <c r="NY7" i="7"/>
  <c r="GG12" i="7"/>
  <c r="NY12" i="7"/>
  <c r="JX9" i="24"/>
  <c r="JX11" i="24" s="1"/>
  <c r="CG4" i="24"/>
  <c r="JY8" i="24"/>
  <c r="JY4" i="24"/>
  <c r="JY9" i="24" s="1"/>
  <c r="NZ9" i="19" l="1"/>
  <c r="NZ11" i="19" s="1"/>
  <c r="GI4" i="19"/>
  <c r="OA8" i="19"/>
  <c r="OA4" i="19"/>
  <c r="OA10" i="19" s="1"/>
  <c r="GH4" i="7"/>
  <c r="NZ4" i="7"/>
  <c r="GH6" i="7"/>
  <c r="NZ6" i="7"/>
  <c r="GJ5" i="7"/>
  <c r="OB5" i="7"/>
  <c r="GH12" i="7"/>
  <c r="NZ12" i="7"/>
  <c r="GI9" i="7"/>
  <c r="OA9" i="7"/>
  <c r="GH13" i="7"/>
  <c r="NZ13" i="7"/>
  <c r="GH8" i="7"/>
  <c r="NZ8" i="7"/>
  <c r="GH104" i="7"/>
  <c r="NZ107" i="7"/>
  <c r="NZ106" i="7"/>
  <c r="NZ104" i="7"/>
  <c r="NZ108" i="7" s="1"/>
  <c r="GH7" i="7"/>
  <c r="NZ7" i="7"/>
  <c r="GH10" i="7"/>
  <c r="NZ10" i="7"/>
  <c r="NY109" i="7"/>
  <c r="GI11" i="7"/>
  <c r="OA11" i="7"/>
  <c r="JY10" i="24"/>
  <c r="JY11" i="24" s="1"/>
  <c r="CH4" i="24"/>
  <c r="JZ8" i="24"/>
  <c r="JZ4" i="24"/>
  <c r="JZ10" i="24" s="1"/>
  <c r="OA9" i="19" l="1"/>
  <c r="OA11" i="19" s="1"/>
  <c r="GI4" i="7"/>
  <c r="OA4" i="7"/>
  <c r="GJ4" i="19"/>
  <c r="OB8" i="19"/>
  <c r="OB4" i="19"/>
  <c r="OB10" i="19" s="1"/>
  <c r="GI8" i="7"/>
  <c r="OA8" i="7"/>
  <c r="GI13" i="7"/>
  <c r="OA13" i="7"/>
  <c r="GJ9" i="7"/>
  <c r="OB9" i="7"/>
  <c r="GK5" i="7"/>
  <c r="OC5" i="7"/>
  <c r="GI10" i="7"/>
  <c r="OA10" i="7"/>
  <c r="NZ109" i="7"/>
  <c r="GJ11" i="7"/>
  <c r="OB11" i="7"/>
  <c r="GI7" i="7"/>
  <c r="OA7" i="7"/>
  <c r="GI12" i="7"/>
  <c r="OA12" i="7"/>
  <c r="GI104" i="7"/>
  <c r="OA106" i="7"/>
  <c r="OA107" i="7"/>
  <c r="OA104" i="7"/>
  <c r="OA108" i="7" s="1"/>
  <c r="GI6" i="7"/>
  <c r="OA6" i="7"/>
  <c r="JZ9" i="24"/>
  <c r="JZ11" i="24" s="1"/>
  <c r="CI4" i="24"/>
  <c r="KA8" i="24"/>
  <c r="KA4" i="24"/>
  <c r="KA9" i="24" s="1"/>
  <c r="OB9" i="19" l="1"/>
  <c r="OB11" i="19" s="1"/>
  <c r="GK4" i="19"/>
  <c r="OC8" i="19"/>
  <c r="OC4" i="19"/>
  <c r="OC10" i="19" s="1"/>
  <c r="GJ4" i="7"/>
  <c r="OB4" i="7"/>
  <c r="GJ6" i="7"/>
  <c r="OB6" i="7"/>
  <c r="GJ104" i="7"/>
  <c r="OB106" i="7"/>
  <c r="OB107" i="7"/>
  <c r="OB104" i="7"/>
  <c r="OB108" i="7" s="1"/>
  <c r="GJ10" i="7"/>
  <c r="OB10" i="7"/>
  <c r="OA109" i="7"/>
  <c r="GJ13" i="7"/>
  <c r="OB13" i="7"/>
  <c r="GK11" i="7"/>
  <c r="OC11" i="7"/>
  <c r="GJ7" i="7"/>
  <c r="OB7" i="7"/>
  <c r="GL5" i="7"/>
  <c r="OD5" i="7"/>
  <c r="GK9" i="7"/>
  <c r="OC9" i="7"/>
  <c r="GJ12" i="7"/>
  <c r="OB12" i="7"/>
  <c r="GJ8" i="7"/>
  <c r="OB8" i="7"/>
  <c r="KA10" i="24"/>
  <c r="KA11" i="24" s="1"/>
  <c r="CJ4" i="24"/>
  <c r="KB8" i="24"/>
  <c r="KB4" i="24"/>
  <c r="KB10" i="24" s="1"/>
  <c r="OC9" i="19" l="1"/>
  <c r="OC11" i="19" s="1"/>
  <c r="GK4" i="7"/>
  <c r="OC4" i="7"/>
  <c r="GL4" i="19"/>
  <c r="OD8" i="19"/>
  <c r="OD4" i="19"/>
  <c r="OD10" i="19" s="1"/>
  <c r="GK13" i="7"/>
  <c r="OC13" i="7"/>
  <c r="OB109" i="7"/>
  <c r="GK8" i="7"/>
  <c r="OC8" i="7"/>
  <c r="GK12" i="7"/>
  <c r="OC12" i="7"/>
  <c r="GK104" i="7"/>
  <c r="OC106" i="7"/>
  <c r="OC107" i="7"/>
  <c r="OC104" i="7"/>
  <c r="OC108" i="7" s="1"/>
  <c r="GK10" i="7"/>
  <c r="OC10" i="7"/>
  <c r="GL9" i="7"/>
  <c r="OD9" i="7"/>
  <c r="GM5" i="7"/>
  <c r="OE5" i="7"/>
  <c r="GK7" i="7"/>
  <c r="OC7" i="7"/>
  <c r="GL11" i="7"/>
  <c r="OD11" i="7"/>
  <c r="GK6" i="7"/>
  <c r="OC6" i="7"/>
  <c r="KB9" i="24"/>
  <c r="KB11" i="24" s="1"/>
  <c r="CK4" i="24"/>
  <c r="KC8" i="24"/>
  <c r="KC4" i="24"/>
  <c r="KC10" i="24" s="1"/>
  <c r="OD9" i="19" l="1"/>
  <c r="OD11" i="19" s="1"/>
  <c r="OC109" i="7"/>
  <c r="GM4" i="19"/>
  <c r="OE8" i="19"/>
  <c r="OE4" i="19"/>
  <c r="OE10" i="19" s="1"/>
  <c r="GL4" i="7"/>
  <c r="OD4" i="7"/>
  <c r="GL6" i="7"/>
  <c r="OD6" i="7"/>
  <c r="GL7" i="7"/>
  <c r="OD7" i="7"/>
  <c r="GL104" i="7"/>
  <c r="OD106" i="7"/>
  <c r="OD107" i="7"/>
  <c r="OD104" i="7"/>
  <c r="OD108" i="7" s="1"/>
  <c r="GL8" i="7"/>
  <c r="OD8" i="7"/>
  <c r="GL12" i="7"/>
  <c r="OD12" i="7"/>
  <c r="GM11" i="7"/>
  <c r="OE11" i="7"/>
  <c r="GN5" i="7"/>
  <c r="OF5" i="7"/>
  <c r="GM9" i="7"/>
  <c r="OE9" i="7"/>
  <c r="GL10" i="7"/>
  <c r="OD10" i="7"/>
  <c r="GL13" i="7"/>
  <c r="OD13" i="7"/>
  <c r="KC9" i="24"/>
  <c r="KC11" i="24" s="1"/>
  <c r="CL4" i="24"/>
  <c r="KD8" i="24"/>
  <c r="KD4" i="24"/>
  <c r="KD10" i="24" s="1"/>
  <c r="OE9" i="19" l="1"/>
  <c r="OE11" i="19" s="1"/>
  <c r="GM4" i="7"/>
  <c r="OE4" i="7"/>
  <c r="GN4" i="19"/>
  <c r="OF8" i="19"/>
  <c r="OF4" i="19"/>
  <c r="OF10" i="19" s="1"/>
  <c r="GM12" i="7"/>
  <c r="OE12" i="7"/>
  <c r="OD109" i="7"/>
  <c r="GM13" i="7"/>
  <c r="OE13" i="7"/>
  <c r="GM10" i="7"/>
  <c r="OE10" i="7"/>
  <c r="GM104" i="7"/>
  <c r="OE106" i="7"/>
  <c r="OE107" i="7"/>
  <c r="OE104" i="7"/>
  <c r="OE108" i="7" s="1"/>
  <c r="GM8" i="7"/>
  <c r="OE8" i="7"/>
  <c r="GM7" i="7"/>
  <c r="OE7" i="7"/>
  <c r="GN9" i="7"/>
  <c r="OF9" i="7"/>
  <c r="GO5" i="7"/>
  <c r="OG5" i="7"/>
  <c r="GN11" i="7"/>
  <c r="OF11" i="7"/>
  <c r="GM6" i="7"/>
  <c r="OE6" i="7"/>
  <c r="KD9" i="24"/>
  <c r="KD11" i="24" s="1"/>
  <c r="CM4" i="24"/>
  <c r="KE8" i="24"/>
  <c r="KE4" i="24"/>
  <c r="KE10" i="24" s="1"/>
  <c r="OE109" i="7" l="1"/>
  <c r="OF9" i="19"/>
  <c r="OF11" i="19" s="1"/>
  <c r="GO4" i="19"/>
  <c r="OG8" i="19"/>
  <c r="OG4" i="19"/>
  <c r="OG10" i="19" s="1"/>
  <c r="GN4" i="7"/>
  <c r="OF4" i="7"/>
  <c r="GN6" i="7"/>
  <c r="OF6" i="7"/>
  <c r="GO11" i="7"/>
  <c r="OG11" i="7"/>
  <c r="GN104" i="7"/>
  <c r="OF106" i="7"/>
  <c r="OF107" i="7"/>
  <c r="OF104" i="7"/>
  <c r="OF108" i="7" s="1"/>
  <c r="GN13" i="7"/>
  <c r="OF13" i="7"/>
  <c r="GN7" i="7"/>
  <c r="OF7" i="7"/>
  <c r="GN10" i="7"/>
  <c r="OF10" i="7"/>
  <c r="GP5" i="7"/>
  <c r="OH5" i="7"/>
  <c r="GO9" i="7"/>
  <c r="OG9" i="7"/>
  <c r="GN8" i="7"/>
  <c r="OF8" i="7"/>
  <c r="GN12" i="7"/>
  <c r="OF12" i="7"/>
  <c r="KE9" i="24"/>
  <c r="KE11" i="24" s="1"/>
  <c r="CN4" i="24"/>
  <c r="KF8" i="24"/>
  <c r="KF4" i="24"/>
  <c r="KF10" i="24" s="1"/>
  <c r="OF109" i="7" l="1"/>
  <c r="OG9" i="19"/>
  <c r="OG11" i="19" s="1"/>
  <c r="GO4" i="7"/>
  <c r="OG4" i="7"/>
  <c r="GP4" i="19"/>
  <c r="OH8" i="19"/>
  <c r="OH4" i="19"/>
  <c r="OH10" i="19" s="1"/>
  <c r="GO13" i="7"/>
  <c r="OG13" i="7"/>
  <c r="GP9" i="7"/>
  <c r="OH9" i="7"/>
  <c r="GO8" i="7"/>
  <c r="OG8" i="7"/>
  <c r="GP11" i="7"/>
  <c r="OH11" i="7"/>
  <c r="GO7" i="7"/>
  <c r="OG7" i="7"/>
  <c r="GO12" i="7"/>
  <c r="OG12" i="7"/>
  <c r="GO104" i="7"/>
  <c r="OG106" i="7"/>
  <c r="OG107" i="7"/>
  <c r="OG104" i="7"/>
  <c r="OG108" i="7" s="1"/>
  <c r="GO10" i="7"/>
  <c r="OG10" i="7"/>
  <c r="GQ5" i="7"/>
  <c r="OI5" i="7"/>
  <c r="GO6" i="7"/>
  <c r="OG6" i="7"/>
  <c r="KF9" i="24"/>
  <c r="KF11" i="24" s="1"/>
  <c r="CO4" i="24"/>
  <c r="KG8" i="24"/>
  <c r="KG4" i="24"/>
  <c r="KG10" i="24" s="1"/>
  <c r="OG109" i="7" l="1"/>
  <c r="OH9" i="19"/>
  <c r="OH11" i="19" s="1"/>
  <c r="GQ4" i="19"/>
  <c r="OI8" i="19"/>
  <c r="OI4" i="19"/>
  <c r="OI10" i="19" s="1"/>
  <c r="GP4" i="7"/>
  <c r="OH4" i="7"/>
  <c r="GP12" i="7"/>
  <c r="OH12" i="7"/>
  <c r="GP7" i="7"/>
  <c r="OH7" i="7"/>
  <c r="GQ9" i="7"/>
  <c r="OI9" i="7"/>
  <c r="GP6" i="7"/>
  <c r="OH6" i="7"/>
  <c r="GR5" i="7"/>
  <c r="OJ5" i="7"/>
  <c r="GQ11" i="7"/>
  <c r="OI11" i="7"/>
  <c r="GP10" i="7"/>
  <c r="OH10" i="7"/>
  <c r="GP8" i="7"/>
  <c r="OH8" i="7"/>
  <c r="GP104" i="7"/>
  <c r="OH107" i="7"/>
  <c r="OH106" i="7"/>
  <c r="OH104" i="7"/>
  <c r="OH108" i="7" s="1"/>
  <c r="GP13" i="7"/>
  <c r="OH13" i="7"/>
  <c r="KG9" i="24"/>
  <c r="KG11" i="24" s="1"/>
  <c r="CP4" i="24"/>
  <c r="KH8" i="24"/>
  <c r="KH4" i="24"/>
  <c r="KH10" i="24" s="1"/>
  <c r="OI9" i="19" l="1"/>
  <c r="GQ4" i="7"/>
  <c r="OI4" i="7"/>
  <c r="OI11" i="19"/>
  <c r="GR4" i="19"/>
  <c r="OJ8" i="19"/>
  <c r="OJ4" i="19"/>
  <c r="OJ10" i="19" s="1"/>
  <c r="OH109" i="7"/>
  <c r="GQ13" i="7"/>
  <c r="OI13" i="7"/>
  <c r="GR9" i="7"/>
  <c r="OJ9" i="7"/>
  <c r="GQ7" i="7"/>
  <c r="OI7" i="7"/>
  <c r="GR11" i="7"/>
  <c r="OJ11" i="7"/>
  <c r="GS5" i="7"/>
  <c r="OK5" i="7"/>
  <c r="GQ6" i="7"/>
  <c r="OI6" i="7"/>
  <c r="GQ104" i="7"/>
  <c r="OI107" i="7"/>
  <c r="OI106" i="7"/>
  <c r="OI104" i="7"/>
  <c r="OI108" i="7" s="1"/>
  <c r="GQ8" i="7"/>
  <c r="OI8" i="7"/>
  <c r="GQ10" i="7"/>
  <c r="OI10" i="7"/>
  <c r="GQ12" i="7"/>
  <c r="OI12" i="7"/>
  <c r="KH9" i="24"/>
  <c r="KH11" i="24" s="1"/>
  <c r="CQ4" i="24"/>
  <c r="KI8" i="24"/>
  <c r="KI4" i="24"/>
  <c r="KI10" i="24" s="1"/>
  <c r="OJ9" i="19" l="1"/>
  <c r="OJ11" i="19" s="1"/>
  <c r="GS4" i="19"/>
  <c r="OK8" i="19"/>
  <c r="OK4" i="19"/>
  <c r="OK10" i="19" s="1"/>
  <c r="GR4" i="7"/>
  <c r="OJ4" i="7"/>
  <c r="GR12" i="7"/>
  <c r="OJ12" i="7"/>
  <c r="GR7" i="7"/>
  <c r="OJ7" i="7"/>
  <c r="GR6" i="7"/>
  <c r="OJ6" i="7"/>
  <c r="GT5" i="7"/>
  <c r="OL5" i="7"/>
  <c r="GS11" i="7"/>
  <c r="OK11" i="7"/>
  <c r="GS9" i="7"/>
  <c r="OK9" i="7"/>
  <c r="GR10" i="7"/>
  <c r="OJ10" i="7"/>
  <c r="GR8" i="7"/>
  <c r="OJ8" i="7"/>
  <c r="OI109" i="7"/>
  <c r="GR104" i="7"/>
  <c r="OJ107" i="7"/>
  <c r="OJ106" i="7"/>
  <c r="OJ104" i="7"/>
  <c r="OJ108" i="7" s="1"/>
  <c r="GR13" i="7"/>
  <c r="OJ13" i="7"/>
  <c r="KI9" i="24"/>
  <c r="KI11" i="24" s="1"/>
  <c r="CR4" i="24"/>
  <c r="KJ8" i="24"/>
  <c r="KJ4" i="24"/>
  <c r="KJ10" i="24" s="1"/>
  <c r="OK9" i="19" l="1"/>
  <c r="OK11" i="19" s="1"/>
  <c r="GS4" i="7"/>
  <c r="OK4" i="7"/>
  <c r="GT4" i="19"/>
  <c r="OL8" i="19"/>
  <c r="OL4" i="19"/>
  <c r="OL10" i="19" s="1"/>
  <c r="OJ109" i="7"/>
  <c r="GT11" i="7"/>
  <c r="OL11" i="7"/>
  <c r="GS8" i="7"/>
  <c r="OK8" i="7"/>
  <c r="GS7" i="7"/>
  <c r="OK7" i="7"/>
  <c r="GT9" i="7"/>
  <c r="OL9" i="7"/>
  <c r="GU5" i="7"/>
  <c r="OM5" i="7"/>
  <c r="GS13" i="7"/>
  <c r="OK13" i="7"/>
  <c r="GS104" i="7"/>
  <c r="OK107" i="7"/>
  <c r="OK106" i="7"/>
  <c r="OK104" i="7"/>
  <c r="OK108" i="7" s="1"/>
  <c r="GS6" i="7"/>
  <c r="OK6" i="7"/>
  <c r="GS10" i="7"/>
  <c r="OK10" i="7"/>
  <c r="GS12" i="7"/>
  <c r="OK12" i="7"/>
  <c r="KJ9" i="24"/>
  <c r="KJ11" i="24" s="1"/>
  <c r="CS4" i="24"/>
  <c r="KK8" i="24"/>
  <c r="KK4" i="24"/>
  <c r="KK9" i="24" s="1"/>
  <c r="OL9" i="19" l="1"/>
  <c r="OL11" i="19" s="1"/>
  <c r="GU4" i="19"/>
  <c r="OM8" i="19"/>
  <c r="OM4" i="19"/>
  <c r="OM10" i="19" s="1"/>
  <c r="GT4" i="7"/>
  <c r="OL4" i="7"/>
  <c r="GT13" i="7"/>
  <c r="OL13" i="7"/>
  <c r="GT6" i="7"/>
  <c r="OL6" i="7"/>
  <c r="GT12" i="7"/>
  <c r="OL12" i="7"/>
  <c r="GV5" i="7"/>
  <c r="ON5" i="7"/>
  <c r="GT7" i="7"/>
  <c r="OL7" i="7"/>
  <c r="GT8" i="7"/>
  <c r="OL8" i="7"/>
  <c r="GT10" i="7"/>
  <c r="OL10" i="7"/>
  <c r="GU9" i="7"/>
  <c r="OM9" i="7"/>
  <c r="GT104" i="7"/>
  <c r="OL107" i="7"/>
  <c r="OL106" i="7"/>
  <c r="OL104" i="7"/>
  <c r="OL108" i="7" s="1"/>
  <c r="GU11" i="7"/>
  <c r="OM11" i="7"/>
  <c r="OK109" i="7"/>
  <c r="CT4" i="24"/>
  <c r="KL8" i="24"/>
  <c r="KL4" i="24"/>
  <c r="KL10" i="24" s="1"/>
  <c r="KK10" i="24"/>
  <c r="KK11" i="24" s="1"/>
  <c r="OM9" i="19" l="1"/>
  <c r="OM11" i="19" s="1"/>
  <c r="GU4" i="7"/>
  <c r="OM4" i="7"/>
  <c r="GV4" i="19"/>
  <c r="ON8" i="19"/>
  <c r="ON4" i="19"/>
  <c r="ON10" i="19" s="1"/>
  <c r="GV11" i="7"/>
  <c r="ON11" i="7"/>
  <c r="GU7" i="7"/>
  <c r="OM7" i="7"/>
  <c r="GU104" i="7"/>
  <c r="OM107" i="7"/>
  <c r="OM106" i="7"/>
  <c r="OM104" i="7"/>
  <c r="OM108" i="7" s="1"/>
  <c r="OL109" i="7"/>
  <c r="GV9" i="7"/>
  <c r="ON9" i="7"/>
  <c r="GU6" i="7"/>
  <c r="OM6" i="7"/>
  <c r="GU8" i="7"/>
  <c r="OM8" i="7"/>
  <c r="GW5" i="7"/>
  <c r="OO5" i="7"/>
  <c r="GU12" i="7"/>
  <c r="OM12" i="7"/>
  <c r="GU10" i="7"/>
  <c r="OM10" i="7"/>
  <c r="GU13" i="7"/>
  <c r="OM13" i="7"/>
  <c r="KL9" i="24"/>
  <c r="KL11" i="24" s="1"/>
  <c r="CU4" i="24"/>
  <c r="KM8" i="24"/>
  <c r="KM4" i="24"/>
  <c r="KM9" i="24" s="1"/>
  <c r="ON9" i="19" l="1"/>
  <c r="ON11" i="19" s="1"/>
  <c r="GW4" i="19"/>
  <c r="OO8" i="19"/>
  <c r="OO4" i="19"/>
  <c r="OO10" i="19" s="1"/>
  <c r="OM109" i="7"/>
  <c r="GV4" i="7"/>
  <c r="ON4" i="7"/>
  <c r="GW9" i="7"/>
  <c r="OO9" i="7"/>
  <c r="GV12" i="7"/>
  <c r="ON12" i="7"/>
  <c r="GV104" i="7"/>
  <c r="ON106" i="7"/>
  <c r="ON107" i="7"/>
  <c r="ON104" i="7"/>
  <c r="ON108" i="7" s="1"/>
  <c r="GV13" i="7"/>
  <c r="ON13" i="7"/>
  <c r="GV10" i="7"/>
  <c r="ON10" i="7"/>
  <c r="GX5" i="7"/>
  <c r="OP5" i="7"/>
  <c r="GV8" i="7"/>
  <c r="ON8" i="7"/>
  <c r="GV7" i="7"/>
  <c r="ON7" i="7"/>
  <c r="GV6" i="7"/>
  <c r="ON6" i="7"/>
  <c r="GW11" i="7"/>
  <c r="OO11" i="7"/>
  <c r="KM10" i="24"/>
  <c r="KM11" i="24" s="1"/>
  <c r="CV4" i="24"/>
  <c r="KN8" i="24"/>
  <c r="KN4" i="24"/>
  <c r="KN10" i="24" s="1"/>
  <c r="OO9" i="19" l="1"/>
  <c r="OO11" i="19" s="1"/>
  <c r="GW4" i="7"/>
  <c r="OO4" i="7"/>
  <c r="GX4" i="19"/>
  <c r="OP8" i="19"/>
  <c r="OP4" i="19"/>
  <c r="OP10" i="19" s="1"/>
  <c r="GW10" i="7"/>
  <c r="OO10" i="7"/>
  <c r="GX11" i="7"/>
  <c r="OP11" i="7"/>
  <c r="ON109" i="7"/>
  <c r="GW104" i="7"/>
  <c r="OO106" i="7"/>
  <c r="OO107" i="7"/>
  <c r="OO104" i="7"/>
  <c r="OO108" i="7" s="1"/>
  <c r="GW13" i="7"/>
  <c r="OO13" i="7"/>
  <c r="GW7" i="7"/>
  <c r="OO7" i="7"/>
  <c r="GW12" i="7"/>
  <c r="OO12" i="7"/>
  <c r="GW6" i="7"/>
  <c r="OO6" i="7"/>
  <c r="GY5" i="7"/>
  <c r="OQ5" i="7"/>
  <c r="GW8" i="7"/>
  <c r="OO8" i="7"/>
  <c r="GX9" i="7"/>
  <c r="OP9" i="7"/>
  <c r="KN9" i="24"/>
  <c r="KN11" i="24" s="1"/>
  <c r="CW4" i="24"/>
  <c r="KO8" i="24"/>
  <c r="KO4" i="24"/>
  <c r="KO10" i="24" s="1"/>
  <c r="OP9" i="19" l="1"/>
  <c r="OP11" i="19" s="1"/>
  <c r="GY4" i="19"/>
  <c r="OQ8" i="19"/>
  <c r="OQ4" i="19"/>
  <c r="OQ10" i="19" s="1"/>
  <c r="GX4" i="7"/>
  <c r="OP4" i="7"/>
  <c r="OO109" i="7"/>
  <c r="GY9" i="7"/>
  <c r="OQ9" i="7"/>
  <c r="GX8" i="7"/>
  <c r="OP8" i="7"/>
  <c r="GZ5" i="7"/>
  <c r="OR5" i="7"/>
  <c r="GX104" i="7"/>
  <c r="OP106" i="7"/>
  <c r="OP107" i="7"/>
  <c r="OP104" i="7"/>
  <c r="OP108" i="7" s="1"/>
  <c r="GX12" i="7"/>
  <c r="OP12" i="7"/>
  <c r="GY11" i="7"/>
  <c r="OQ11" i="7"/>
  <c r="GX13" i="7"/>
  <c r="OP13" i="7"/>
  <c r="GX6" i="7"/>
  <c r="OP6" i="7"/>
  <c r="GX7" i="7"/>
  <c r="OP7" i="7"/>
  <c r="GX10" i="7"/>
  <c r="OP10" i="7"/>
  <c r="KO9" i="24"/>
  <c r="KO11" i="24" s="1"/>
  <c r="CX4" i="24"/>
  <c r="KP8" i="24"/>
  <c r="KP4" i="24"/>
  <c r="KP10" i="24" s="1"/>
  <c r="OQ9" i="19" l="1"/>
  <c r="OQ11" i="19" s="1"/>
  <c r="GY4" i="7"/>
  <c r="OQ4" i="7"/>
  <c r="GZ4" i="19"/>
  <c r="OR8" i="19"/>
  <c r="OR4" i="19"/>
  <c r="OR10" i="19" s="1"/>
  <c r="HA5" i="7"/>
  <c r="OS5" i="7"/>
  <c r="GY13" i="7"/>
  <c r="OQ13" i="7"/>
  <c r="OP109" i="7"/>
  <c r="GY6" i="7"/>
  <c r="OQ6" i="7"/>
  <c r="GY8" i="7"/>
  <c r="OQ8" i="7"/>
  <c r="GY104" i="7"/>
  <c r="OQ106" i="7"/>
  <c r="OQ107" i="7"/>
  <c r="OQ104" i="7"/>
  <c r="OQ108" i="7" s="1"/>
  <c r="GZ9" i="7"/>
  <c r="OR9" i="7"/>
  <c r="GY10" i="7"/>
  <c r="OQ10" i="7"/>
  <c r="GY7" i="7"/>
  <c r="OQ7" i="7"/>
  <c r="GZ11" i="7"/>
  <c r="OR11" i="7"/>
  <c r="GY12" i="7"/>
  <c r="OQ12" i="7"/>
  <c r="KP9" i="24"/>
  <c r="KP11" i="24" s="1"/>
  <c r="CY4" i="24"/>
  <c r="KQ8" i="24"/>
  <c r="KQ4" i="24"/>
  <c r="KQ10" i="24" s="1"/>
  <c r="OQ109" i="7" l="1"/>
  <c r="OR9" i="19"/>
  <c r="OR11" i="19" s="1"/>
  <c r="HA4" i="19"/>
  <c r="OS8" i="19"/>
  <c r="OS4" i="19"/>
  <c r="OS10" i="19" s="1"/>
  <c r="GZ4" i="7"/>
  <c r="OR4" i="7"/>
  <c r="GZ12" i="7"/>
  <c r="OR12" i="7"/>
  <c r="GZ6" i="7"/>
  <c r="OR6" i="7"/>
  <c r="HA11" i="7"/>
  <c r="OS11" i="7"/>
  <c r="GZ10" i="7"/>
  <c r="OR10" i="7"/>
  <c r="HA9" i="7"/>
  <c r="OS9" i="7"/>
  <c r="GZ13" i="7"/>
  <c r="OR13" i="7"/>
  <c r="GZ104" i="7"/>
  <c r="OR106" i="7"/>
  <c r="OR107" i="7"/>
  <c r="OR104" i="7"/>
  <c r="OR108" i="7" s="1"/>
  <c r="GZ8" i="7"/>
  <c r="OR8" i="7"/>
  <c r="GZ7" i="7"/>
  <c r="OR7" i="7"/>
  <c r="HB5" i="7"/>
  <c r="OT5" i="7"/>
  <c r="KQ9" i="24"/>
  <c r="KQ11" i="24" s="1"/>
  <c r="CZ4" i="24"/>
  <c r="KR8" i="24"/>
  <c r="KR4" i="24"/>
  <c r="KR10" i="24" s="1"/>
  <c r="OR109" i="7" l="1"/>
  <c r="OS9" i="19"/>
  <c r="OS11" i="19" s="1"/>
  <c r="HA4" i="7"/>
  <c r="OS4" i="7"/>
  <c r="HB4" i="19"/>
  <c r="OT8" i="19"/>
  <c r="OT4" i="19"/>
  <c r="OT10" i="19" s="1"/>
  <c r="HA13" i="7"/>
  <c r="OS13" i="7"/>
  <c r="HB9" i="7"/>
  <c r="OT9" i="7"/>
  <c r="HB11" i="7"/>
  <c r="OT11" i="7"/>
  <c r="HC5" i="7"/>
  <c r="OU5" i="7"/>
  <c r="HA8" i="7"/>
  <c r="OS8" i="7"/>
  <c r="HA6" i="7"/>
  <c r="OS6" i="7"/>
  <c r="HA7" i="7"/>
  <c r="OS7" i="7"/>
  <c r="HA10" i="7"/>
  <c r="OS10" i="7"/>
  <c r="HA104" i="7"/>
  <c r="OS106" i="7"/>
  <c r="OS107" i="7"/>
  <c r="OS104" i="7"/>
  <c r="OS108" i="7" s="1"/>
  <c r="HA12" i="7"/>
  <c r="OS12" i="7"/>
  <c r="KR9" i="24"/>
  <c r="KR11" i="24" s="1"/>
  <c r="DA4" i="24"/>
  <c r="KS8" i="24"/>
  <c r="KS4" i="24"/>
  <c r="KS10" i="24" s="1"/>
  <c r="OS109" i="7" l="1"/>
  <c r="OT9" i="19"/>
  <c r="HC4" i="19"/>
  <c r="OU8" i="19"/>
  <c r="OU4" i="19"/>
  <c r="OU10" i="19" s="1"/>
  <c r="OT11" i="19"/>
  <c r="HB4" i="7"/>
  <c r="OT4" i="7"/>
  <c r="HB6" i="7"/>
  <c r="OT6" i="7"/>
  <c r="HB104" i="7"/>
  <c r="OT107" i="7"/>
  <c r="OT106" i="7"/>
  <c r="OT104" i="7"/>
  <c r="OT108" i="7" s="1"/>
  <c r="HB10" i="7"/>
  <c r="OT10" i="7"/>
  <c r="HC9" i="7"/>
  <c r="OU9" i="7"/>
  <c r="HD5" i="7"/>
  <c r="OV5" i="7"/>
  <c r="HB12" i="7"/>
  <c r="OT12" i="7"/>
  <c r="HB8" i="7"/>
  <c r="OT8" i="7"/>
  <c r="HC11" i="7"/>
  <c r="OU11" i="7"/>
  <c r="HB7" i="7"/>
  <c r="OT7" i="7"/>
  <c r="HB13" i="7"/>
  <c r="OT13" i="7"/>
  <c r="KS9" i="24"/>
  <c r="KS11" i="24" s="1"/>
  <c r="DB4" i="24"/>
  <c r="KT8" i="24"/>
  <c r="KT4" i="24"/>
  <c r="KT10" i="24" s="1"/>
  <c r="OU9" i="19" l="1"/>
  <c r="HC4" i="7"/>
  <c r="OU4" i="7"/>
  <c r="OU11" i="19"/>
  <c r="HD4" i="19"/>
  <c r="OV8" i="19"/>
  <c r="OV4" i="19"/>
  <c r="OV10" i="19" s="1"/>
  <c r="HC13" i="7"/>
  <c r="OU13" i="7"/>
  <c r="HC7" i="7"/>
  <c r="OU7" i="7"/>
  <c r="OT109" i="7"/>
  <c r="HC104" i="7"/>
  <c r="OU107" i="7"/>
  <c r="OU106" i="7"/>
  <c r="OU104" i="7"/>
  <c r="OU108" i="7" s="1"/>
  <c r="HE5" i="7"/>
  <c r="OW5" i="7"/>
  <c r="HD9" i="7"/>
  <c r="OV9" i="7"/>
  <c r="HC10" i="7"/>
  <c r="OU10" i="7"/>
  <c r="HC8" i="7"/>
  <c r="OU8" i="7"/>
  <c r="HC12" i="7"/>
  <c r="OU12" i="7"/>
  <c r="HD11" i="7"/>
  <c r="OV11" i="7"/>
  <c r="HC6" i="7"/>
  <c r="OU6" i="7"/>
  <c r="KT9" i="24"/>
  <c r="KT11" i="24" s="1"/>
  <c r="DC4" i="24"/>
  <c r="KU8" i="24"/>
  <c r="KU4" i="24"/>
  <c r="KU10" i="24" s="1"/>
  <c r="OV9" i="19" l="1"/>
  <c r="OV11" i="19" s="1"/>
  <c r="HE4" i="19"/>
  <c r="OW8" i="19"/>
  <c r="OW4" i="19"/>
  <c r="OW10" i="19" s="1"/>
  <c r="HD4" i="7"/>
  <c r="OV4" i="7"/>
  <c r="HD6" i="7"/>
  <c r="OV6" i="7"/>
  <c r="HD12" i="7"/>
  <c r="OV12" i="7"/>
  <c r="HD8" i="7"/>
  <c r="OV8" i="7"/>
  <c r="HF5" i="7"/>
  <c r="OX5" i="7"/>
  <c r="HE11" i="7"/>
  <c r="OW11" i="7"/>
  <c r="HD10" i="7"/>
  <c r="OV10" i="7"/>
  <c r="HD7" i="7"/>
  <c r="OV7" i="7"/>
  <c r="OU109" i="7"/>
  <c r="HD104" i="7"/>
  <c r="OV107" i="7"/>
  <c r="OV106" i="7"/>
  <c r="OV104" i="7"/>
  <c r="OV108" i="7" s="1"/>
  <c r="HE9" i="7"/>
  <c r="OW9" i="7"/>
  <c r="HD13" i="7"/>
  <c r="OV13" i="7"/>
  <c r="KU9" i="24"/>
  <c r="KU11" i="24" s="1"/>
  <c r="DD4" i="24"/>
  <c r="KV8" i="24"/>
  <c r="KV4" i="24"/>
  <c r="KV10" i="24" s="1"/>
  <c r="OW9" i="19" l="1"/>
  <c r="OW11" i="19" s="1"/>
  <c r="HE4" i="7"/>
  <c r="OW4" i="7"/>
  <c r="HF4" i="19"/>
  <c r="OX8" i="19"/>
  <c r="OX4" i="19"/>
  <c r="OX10" i="19" s="1"/>
  <c r="HE13" i="7"/>
  <c r="OW13" i="7"/>
  <c r="HE8" i="7"/>
  <c r="OW8" i="7"/>
  <c r="HE10" i="7"/>
  <c r="OW10" i="7"/>
  <c r="HF9" i="7"/>
  <c r="OX9" i="7"/>
  <c r="HE12" i="7"/>
  <c r="OW12" i="7"/>
  <c r="HF11" i="7"/>
  <c r="OX11" i="7"/>
  <c r="HG5" i="7"/>
  <c r="OY5" i="7"/>
  <c r="OV109" i="7"/>
  <c r="HE104" i="7"/>
  <c r="OW107" i="7"/>
  <c r="OW106" i="7"/>
  <c r="OW104" i="7"/>
  <c r="OW108" i="7" s="1"/>
  <c r="HE7" i="7"/>
  <c r="OW7" i="7"/>
  <c r="HE6" i="7"/>
  <c r="OW6" i="7"/>
  <c r="KV9" i="24"/>
  <c r="KV11" i="24" s="1"/>
  <c r="DE4" i="24"/>
  <c r="KW8" i="24"/>
  <c r="KW4" i="24"/>
  <c r="KW9" i="24" s="1"/>
  <c r="OX9" i="19" l="1"/>
  <c r="OX11" i="19" s="1"/>
  <c r="HG4" i="19"/>
  <c r="OY8" i="19"/>
  <c r="OY4" i="19"/>
  <c r="OY10" i="19" s="1"/>
  <c r="HF4" i="7"/>
  <c r="OX4" i="7"/>
  <c r="OW109" i="7"/>
  <c r="HF10" i="7"/>
  <c r="OX10" i="7"/>
  <c r="HF6" i="7"/>
  <c r="OX6" i="7"/>
  <c r="HF8" i="7"/>
  <c r="OX8" i="7"/>
  <c r="HF12" i="7"/>
  <c r="OX12" i="7"/>
  <c r="HG9" i="7"/>
  <c r="OY9" i="7"/>
  <c r="HF104" i="7"/>
  <c r="OX107" i="7"/>
  <c r="OX106" i="7"/>
  <c r="OX104" i="7"/>
  <c r="OX108" i="7" s="1"/>
  <c r="HG11" i="7"/>
  <c r="OY11" i="7"/>
  <c r="HF7" i="7"/>
  <c r="OX7" i="7"/>
  <c r="HH5" i="7"/>
  <c r="OZ5" i="7"/>
  <c r="HF13" i="7"/>
  <c r="OX13" i="7"/>
  <c r="KW10" i="24"/>
  <c r="KW11" i="24" s="1"/>
  <c r="DF4" i="24"/>
  <c r="KX8" i="24"/>
  <c r="KX4" i="24"/>
  <c r="KX10" i="24" s="1"/>
  <c r="OY9" i="19" l="1"/>
  <c r="OY11" i="19" s="1"/>
  <c r="HG4" i="7"/>
  <c r="OY4" i="7"/>
  <c r="HH4" i="19"/>
  <c r="OZ8" i="19"/>
  <c r="OZ4" i="19"/>
  <c r="OZ10" i="19" s="1"/>
  <c r="HH9" i="7"/>
  <c r="OZ9" i="7"/>
  <c r="HG8" i="7"/>
  <c r="OY8" i="7"/>
  <c r="HG104" i="7"/>
  <c r="OY106" i="7"/>
  <c r="OY107" i="7"/>
  <c r="OY104" i="7"/>
  <c r="OY108" i="7" s="1"/>
  <c r="HI5" i="7"/>
  <c r="PA5" i="7"/>
  <c r="HG6" i="7"/>
  <c r="OY6" i="7"/>
  <c r="HG12" i="7"/>
  <c r="OY12" i="7"/>
  <c r="HG7" i="7"/>
  <c r="OY7" i="7"/>
  <c r="HH11" i="7"/>
  <c r="OZ11" i="7"/>
  <c r="HG10" i="7"/>
  <c r="OY10" i="7"/>
  <c r="HG13" i="7"/>
  <c r="OY13" i="7"/>
  <c r="OX109" i="7"/>
  <c r="KX9" i="24"/>
  <c r="KX11" i="24" s="1"/>
  <c r="DG4" i="24"/>
  <c r="KY8" i="24"/>
  <c r="KY4" i="24"/>
  <c r="KY9" i="24" s="1"/>
  <c r="OZ9" i="19" l="1"/>
  <c r="OZ11" i="19" s="1"/>
  <c r="HI4" i="19"/>
  <c r="PA8" i="19"/>
  <c r="PA4" i="19"/>
  <c r="PA10" i="19" s="1"/>
  <c r="HH4" i="7"/>
  <c r="OZ4" i="7"/>
  <c r="HH6" i="7"/>
  <c r="OZ6" i="7"/>
  <c r="HJ5" i="7"/>
  <c r="PB5" i="7"/>
  <c r="HI11" i="7"/>
  <c r="PA11" i="7"/>
  <c r="OY109" i="7"/>
  <c r="HH104" i="7"/>
  <c r="OZ106" i="7"/>
  <c r="OZ107" i="7"/>
  <c r="OZ104" i="7"/>
  <c r="OZ108" i="7" s="1"/>
  <c r="HH10" i="7"/>
  <c r="OZ10" i="7"/>
  <c r="HH13" i="7"/>
  <c r="OZ13" i="7"/>
  <c r="HH8" i="7"/>
  <c r="OZ8" i="7"/>
  <c r="HH7" i="7"/>
  <c r="OZ7" i="7"/>
  <c r="HH12" i="7"/>
  <c r="OZ12" i="7"/>
  <c r="HI9" i="7"/>
  <c r="PA9" i="7"/>
  <c r="DH4" i="24"/>
  <c r="KZ8" i="24"/>
  <c r="KZ4" i="24"/>
  <c r="KZ10" i="24" s="1"/>
  <c r="KY10" i="24"/>
  <c r="KY11" i="24" s="1"/>
  <c r="PA9" i="19" l="1"/>
  <c r="PA11" i="19" s="1"/>
  <c r="OZ109" i="7"/>
  <c r="HI4" i="7"/>
  <c r="PA4" i="7"/>
  <c r="HJ4" i="19"/>
  <c r="PB8" i="19"/>
  <c r="PB4" i="19"/>
  <c r="PB10" i="19" s="1"/>
  <c r="HJ9" i="7"/>
  <c r="PB9" i="7"/>
  <c r="HI7" i="7"/>
  <c r="PA7" i="7"/>
  <c r="HJ11" i="7"/>
  <c r="PB11" i="7"/>
  <c r="HI8" i="7"/>
  <c r="PA8" i="7"/>
  <c r="HI13" i="7"/>
  <c r="PA13" i="7"/>
  <c r="HK5" i="7"/>
  <c r="PC5" i="7"/>
  <c r="HI12" i="7"/>
  <c r="PA12" i="7"/>
  <c r="HI104" i="7"/>
  <c r="PA106" i="7"/>
  <c r="PA107" i="7"/>
  <c r="PA104" i="7"/>
  <c r="PA108" i="7" s="1"/>
  <c r="HI10" i="7"/>
  <c r="PA10" i="7"/>
  <c r="HI6" i="7"/>
  <c r="PA6" i="7"/>
  <c r="KZ9" i="24"/>
  <c r="KZ11" i="24" s="1"/>
  <c r="DI4" i="24"/>
  <c r="LA8" i="24"/>
  <c r="LA4" i="24"/>
  <c r="LA10" i="24" s="1"/>
  <c r="PB9" i="19" l="1"/>
  <c r="PB11" i="19" s="1"/>
  <c r="HK4" i="19"/>
  <c r="PC8" i="19"/>
  <c r="PC4" i="19"/>
  <c r="PC10" i="19" s="1"/>
  <c r="HJ4" i="7"/>
  <c r="PB4" i="7"/>
  <c r="HJ6" i="7"/>
  <c r="PB6" i="7"/>
  <c r="PA109" i="7"/>
  <c r="HL5" i="7"/>
  <c r="PD5" i="7"/>
  <c r="HK11" i="7"/>
  <c r="PC11" i="7"/>
  <c r="HJ13" i="7"/>
  <c r="PB13" i="7"/>
  <c r="HJ7" i="7"/>
  <c r="PB7" i="7"/>
  <c r="HJ10" i="7"/>
  <c r="PB10" i="7"/>
  <c r="HJ8" i="7"/>
  <c r="PB8" i="7"/>
  <c r="HJ104" i="7"/>
  <c r="PB106" i="7"/>
  <c r="PB107" i="7"/>
  <c r="PB104" i="7"/>
  <c r="PB108" i="7" s="1"/>
  <c r="HJ12" i="7"/>
  <c r="PB12" i="7"/>
  <c r="HK9" i="7"/>
  <c r="PC9" i="7"/>
  <c r="LA9" i="24"/>
  <c r="LA11" i="24" s="1"/>
  <c r="DJ4" i="24"/>
  <c r="LB8" i="24"/>
  <c r="LB4" i="24"/>
  <c r="LB10" i="24" s="1"/>
  <c r="PC9" i="19" l="1"/>
  <c r="PC11" i="19" s="1"/>
  <c r="HK4" i="7"/>
  <c r="PC4" i="7"/>
  <c r="HL4" i="19"/>
  <c r="PD8" i="19"/>
  <c r="PD4" i="19"/>
  <c r="PD10" i="19" s="1"/>
  <c r="HK12" i="7"/>
  <c r="PC12" i="7"/>
  <c r="PB109" i="7"/>
  <c r="HK10" i="7"/>
  <c r="PC10" i="7"/>
  <c r="HM5" i="7"/>
  <c r="PE5" i="7"/>
  <c r="HK7" i="7"/>
  <c r="PC7" i="7"/>
  <c r="HL9" i="7"/>
  <c r="PD9" i="7"/>
  <c r="HK8" i="7"/>
  <c r="PC8" i="7"/>
  <c r="HK13" i="7"/>
  <c r="PC13" i="7"/>
  <c r="HL11" i="7"/>
  <c r="PD11" i="7"/>
  <c r="HK104" i="7"/>
  <c r="PC106" i="7"/>
  <c r="PC107" i="7"/>
  <c r="PC104" i="7"/>
  <c r="PC108" i="7" s="1"/>
  <c r="HK6" i="7"/>
  <c r="PC6" i="7"/>
  <c r="LB9" i="24"/>
  <c r="LB11" i="24" s="1"/>
  <c r="DK4" i="24"/>
  <c r="LC8" i="24"/>
  <c r="LC4" i="24"/>
  <c r="LC10" i="24" s="1"/>
  <c r="PC109" i="7" l="1"/>
  <c r="PD9" i="19"/>
  <c r="PD11" i="19" s="1"/>
  <c r="HM4" i="19"/>
  <c r="PE8" i="19"/>
  <c r="PE4" i="19"/>
  <c r="PE10" i="19" s="1"/>
  <c r="HL4" i="7"/>
  <c r="PD4" i="7"/>
  <c r="HL8" i="7"/>
  <c r="PD8" i="7"/>
  <c r="HN5" i="7"/>
  <c r="PF5" i="7"/>
  <c r="HL7" i="7"/>
  <c r="PD7" i="7"/>
  <c r="HL10" i="7"/>
  <c r="PD10" i="7"/>
  <c r="HM9" i="7"/>
  <c r="PE9" i="7"/>
  <c r="HL6" i="7"/>
  <c r="PD6" i="7"/>
  <c r="HL13" i="7"/>
  <c r="PD13" i="7"/>
  <c r="HL104" i="7"/>
  <c r="PD106" i="7"/>
  <c r="PD107" i="7"/>
  <c r="PD104" i="7"/>
  <c r="PD108" i="7" s="1"/>
  <c r="HM11" i="7"/>
  <c r="PE11" i="7"/>
  <c r="HL12" i="7"/>
  <c r="PD12" i="7"/>
  <c r="LC9" i="24"/>
  <c r="LC11" i="24" s="1"/>
  <c r="DL4" i="24"/>
  <c r="LD8" i="24"/>
  <c r="LD4" i="24"/>
  <c r="LD10" i="24" s="1"/>
  <c r="PE9" i="19" l="1"/>
  <c r="PE11" i="19" s="1"/>
  <c r="HM4" i="7"/>
  <c r="PE4" i="7"/>
  <c r="HN4" i="19"/>
  <c r="PF8" i="19"/>
  <c r="PF4" i="19"/>
  <c r="PF10" i="19" s="1"/>
  <c r="PD109" i="7"/>
  <c r="HM6" i="7"/>
  <c r="PE6" i="7"/>
  <c r="HN9" i="7"/>
  <c r="PF9" i="7"/>
  <c r="HN11" i="7"/>
  <c r="PF11" i="7"/>
  <c r="HM104" i="7"/>
  <c r="PE106" i="7"/>
  <c r="PE107" i="7"/>
  <c r="PE104" i="7"/>
  <c r="PE108" i="7" s="1"/>
  <c r="HO5" i="7"/>
  <c r="PG5" i="7"/>
  <c r="HM12" i="7"/>
  <c r="PE12" i="7"/>
  <c r="HM10" i="7"/>
  <c r="PE10" i="7"/>
  <c r="HM7" i="7"/>
  <c r="PE7" i="7"/>
  <c r="HM13" i="7"/>
  <c r="PE13" i="7"/>
  <c r="HM8" i="7"/>
  <c r="PE8" i="7"/>
  <c r="LD9" i="24"/>
  <c r="LD11" i="24" s="1"/>
  <c r="DM4" i="24"/>
  <c r="LE8" i="24"/>
  <c r="LE4" i="24"/>
  <c r="LE10" i="24" s="1"/>
  <c r="PE109" i="7" l="1"/>
  <c r="PF9" i="19"/>
  <c r="PF11" i="19" s="1"/>
  <c r="HO4" i="19"/>
  <c r="PG8" i="19"/>
  <c r="PG4" i="19"/>
  <c r="PG10" i="19" s="1"/>
  <c r="PF4" i="7"/>
  <c r="HN4" i="7"/>
  <c r="HN104" i="7"/>
  <c r="PF107" i="7"/>
  <c r="PF106" i="7"/>
  <c r="PF104" i="7"/>
  <c r="PF108" i="7" s="1"/>
  <c r="HO9" i="7"/>
  <c r="PG9" i="7"/>
  <c r="HN7" i="7"/>
  <c r="PF7" i="7"/>
  <c r="HN8" i="7"/>
  <c r="PF8" i="7"/>
  <c r="HN13" i="7"/>
  <c r="PF13" i="7"/>
  <c r="HN10" i="7"/>
  <c r="PF10" i="7"/>
  <c r="HN6" i="7"/>
  <c r="PF6" i="7"/>
  <c r="HO11" i="7"/>
  <c r="PG11" i="7"/>
  <c r="HN12" i="7"/>
  <c r="PF12" i="7"/>
  <c r="HP5" i="7"/>
  <c r="PI5" i="7" s="1"/>
  <c r="PH5" i="7"/>
  <c r="LE9" i="24"/>
  <c r="LE11" i="24" s="1"/>
  <c r="DN4" i="24"/>
  <c r="LF8" i="24"/>
  <c r="LF4" i="24"/>
  <c r="LF10" i="24" s="1"/>
  <c r="PG9" i="19" l="1"/>
  <c r="PG11" i="19" s="1"/>
  <c r="HO4" i="7"/>
  <c r="PG4" i="7"/>
  <c r="HP4" i="19"/>
  <c r="PH8" i="19"/>
  <c r="PH4" i="19"/>
  <c r="PH10" i="19" s="1"/>
  <c r="HO13" i="7"/>
  <c r="PG13" i="7"/>
  <c r="HO7" i="7"/>
  <c r="PG7" i="7"/>
  <c r="HO8" i="7"/>
  <c r="PG8" i="7"/>
  <c r="HO12" i="7"/>
  <c r="PG12" i="7"/>
  <c r="PF109" i="7"/>
  <c r="HP11" i="7"/>
  <c r="PI11" i="7" s="1"/>
  <c r="PH11" i="7"/>
  <c r="HP9" i="7"/>
  <c r="PI9" i="7" s="1"/>
  <c r="PH9" i="7"/>
  <c r="HO6" i="7"/>
  <c r="PG6" i="7"/>
  <c r="HO10" i="7"/>
  <c r="PG10" i="7"/>
  <c r="HO104" i="7"/>
  <c r="PG107" i="7"/>
  <c r="PG106" i="7"/>
  <c r="PG104" i="7"/>
  <c r="PG108" i="7" s="1"/>
  <c r="LF9" i="24"/>
  <c r="LF11" i="24" s="1"/>
  <c r="DO4" i="24"/>
  <c r="LG8" i="24"/>
  <c r="LG4" i="24"/>
  <c r="LG10" i="24" s="1"/>
  <c r="PH9" i="19" l="1"/>
  <c r="PH11" i="19" s="1"/>
  <c r="PI8" i="19"/>
  <c r="PI4" i="19"/>
  <c r="PI10" i="19" s="1"/>
  <c r="HP4" i="7"/>
  <c r="PI4" i="7" s="1"/>
  <c r="PH4" i="7"/>
  <c r="PG109" i="7"/>
  <c r="HP8" i="7"/>
  <c r="PI8" i="7" s="1"/>
  <c r="PH8" i="7"/>
  <c r="HP7" i="7"/>
  <c r="PI7" i="7" s="1"/>
  <c r="PH7" i="7"/>
  <c r="HP12" i="7"/>
  <c r="PI12" i="7" s="1"/>
  <c r="PH12" i="7"/>
  <c r="PH107" i="7"/>
  <c r="PH106" i="7"/>
  <c r="PH104" i="7"/>
  <c r="PH108" i="7" s="1"/>
  <c r="HP10" i="7"/>
  <c r="PI10" i="7" s="1"/>
  <c r="PH10" i="7"/>
  <c r="HP6" i="7"/>
  <c r="PI6" i="7" s="1"/>
  <c r="PH6" i="7"/>
  <c r="HP13" i="7"/>
  <c r="PI13" i="7" s="1"/>
  <c r="PH13" i="7"/>
  <c r="LG9" i="24"/>
  <c r="LG11" i="24" s="1"/>
  <c r="DP4" i="24"/>
  <c r="LH8" i="24"/>
  <c r="LH4" i="24"/>
  <c r="LH10" i="24" s="1"/>
  <c r="PI9" i="19" l="1"/>
  <c r="PI11" i="19" s="1"/>
  <c r="PH109" i="7"/>
  <c r="LH9" i="24"/>
  <c r="LH11" i="24" s="1"/>
  <c r="DQ4" i="24"/>
  <c r="LI8" i="24"/>
  <c r="LI4" i="24"/>
  <c r="LI9" i="24" s="1"/>
  <c r="LI10" i="24" l="1"/>
  <c r="LI11" i="24" s="1"/>
  <c r="DR4" i="24"/>
  <c r="LJ8" i="24"/>
  <c r="LJ4" i="24"/>
  <c r="LJ10" i="24" s="1"/>
  <c r="LJ9" i="24" l="1"/>
  <c r="LJ11" i="24" s="1"/>
  <c r="DS4" i="24"/>
  <c r="LK8" i="24"/>
  <c r="LK4" i="24"/>
  <c r="LK9" i="24" s="1"/>
  <c r="DT4" i="24" l="1"/>
  <c r="LL8" i="24"/>
  <c r="LL4" i="24"/>
  <c r="LL10" i="24" s="1"/>
  <c r="LK10" i="24"/>
  <c r="LK11" i="24" s="1"/>
  <c r="LL9" i="24" l="1"/>
  <c r="LL11" i="24" s="1"/>
  <c r="DU4" i="24"/>
  <c r="LM8" i="24"/>
  <c r="LM4" i="24"/>
  <c r="LM10" i="24" s="1"/>
  <c r="LM9" i="24" l="1"/>
  <c r="LM11" i="24" s="1"/>
  <c r="DV4" i="24"/>
  <c r="LN8" i="24"/>
  <c r="LN4" i="24"/>
  <c r="LN10" i="24" s="1"/>
  <c r="LN9" i="24" l="1"/>
  <c r="LN11" i="24" s="1"/>
  <c r="DW4" i="24"/>
  <c r="LO8" i="24"/>
  <c r="LO4" i="24"/>
  <c r="LO10" i="24" s="1"/>
  <c r="LO9" i="24" l="1"/>
  <c r="LO11" i="24" s="1"/>
  <c r="DX4" i="24"/>
  <c r="LP8" i="24"/>
  <c r="LP4" i="24"/>
  <c r="LP10" i="24" s="1"/>
  <c r="LP9" i="24" l="1"/>
  <c r="LP11" i="24" s="1"/>
  <c r="DY4" i="24"/>
  <c r="LQ8" i="24"/>
  <c r="LQ4" i="24"/>
  <c r="LQ10" i="24" s="1"/>
  <c r="LQ9" i="24" l="1"/>
  <c r="LQ11" i="24" s="1"/>
  <c r="DZ4" i="24"/>
  <c r="LR8" i="24"/>
  <c r="LR4" i="24"/>
  <c r="LR10" i="24" s="1"/>
  <c r="LR9" i="24" l="1"/>
  <c r="LR11" i="24" s="1"/>
  <c r="EA4" i="24"/>
  <c r="LS8" i="24"/>
  <c r="LS4" i="24"/>
  <c r="LS10" i="24" s="1"/>
  <c r="LS9" i="24" l="1"/>
  <c r="LS11" i="24" s="1"/>
  <c r="EB4" i="24"/>
  <c r="LT8" i="24"/>
  <c r="LT4" i="24"/>
  <c r="LT10" i="24" s="1"/>
  <c r="LT9" i="24" l="1"/>
  <c r="LT11" i="24" s="1"/>
  <c r="EC4" i="24"/>
  <c r="LU8" i="24"/>
  <c r="LU4" i="24"/>
  <c r="LU9" i="24" s="1"/>
  <c r="LU10" i="24" l="1"/>
  <c r="LU11" i="24" s="1"/>
  <c r="ED4" i="24"/>
  <c r="LV8" i="24"/>
  <c r="LV4" i="24"/>
  <c r="LV10" i="24" s="1"/>
  <c r="LV9" i="24" l="1"/>
  <c r="LV11" i="24" s="1"/>
  <c r="EE4" i="24"/>
  <c r="LW8" i="24"/>
  <c r="LW4" i="24"/>
  <c r="LW9" i="24" s="1"/>
  <c r="LW10" i="24" l="1"/>
  <c r="LW11" i="24" s="1"/>
  <c r="EF4" i="24"/>
  <c r="LX8" i="24"/>
  <c r="LX4" i="24"/>
  <c r="LX10" i="24" s="1"/>
  <c r="LX9" i="24" l="1"/>
  <c r="LX11" i="24" s="1"/>
  <c r="EG4" i="24"/>
  <c r="LY8" i="24"/>
  <c r="LY4" i="24"/>
  <c r="LY10" i="24" s="1"/>
  <c r="LY9" i="24" l="1"/>
  <c r="LY11" i="24" s="1"/>
  <c r="EH4" i="24"/>
  <c r="LZ8" i="24"/>
  <c r="LZ4" i="24"/>
  <c r="LZ10" i="24" s="1"/>
  <c r="LZ9" i="24" l="1"/>
  <c r="EI4" i="24"/>
  <c r="MA8" i="24"/>
  <c r="MA4" i="24"/>
  <c r="MA10" i="24" s="1"/>
  <c r="LZ11" i="24"/>
  <c r="MA9" i="24" l="1"/>
  <c r="MA11" i="24" s="1"/>
  <c r="EJ4" i="24"/>
  <c r="MB8" i="24"/>
  <c r="MB4" i="24"/>
  <c r="MB10" i="24" s="1"/>
  <c r="MB9" i="24" l="1"/>
  <c r="MB11" i="24" s="1"/>
  <c r="EK4" i="24"/>
  <c r="MC8" i="24"/>
  <c r="MC4" i="24"/>
  <c r="MC10" i="24" s="1"/>
  <c r="MC9" i="24" l="1"/>
  <c r="MC11" i="24" s="1"/>
  <c r="EL4" i="24"/>
  <c r="MD8" i="24"/>
  <c r="MD4" i="24"/>
  <c r="MD10" i="24" s="1"/>
  <c r="MD9" i="24" l="1"/>
  <c r="MD11" i="24" s="1"/>
  <c r="EM4" i="24"/>
  <c r="ME8" i="24"/>
  <c r="ME4" i="24"/>
  <c r="ME10" i="24" s="1"/>
  <c r="ME9" i="24" l="1"/>
  <c r="ME11" i="24" s="1"/>
  <c r="EN4" i="24"/>
  <c r="MF8" i="24"/>
  <c r="MF4" i="24"/>
  <c r="MF10" i="24" s="1"/>
  <c r="MF9" i="24" l="1"/>
  <c r="MF11" i="24" s="1"/>
  <c r="EO4" i="24"/>
  <c r="MG8" i="24"/>
  <c r="MG4" i="24"/>
  <c r="MG9" i="24" s="1"/>
  <c r="EP4" i="24" l="1"/>
  <c r="MH8" i="24"/>
  <c r="MH4" i="24"/>
  <c r="MH10" i="24" s="1"/>
  <c r="MG10" i="24"/>
  <c r="MG11" i="24" s="1"/>
  <c r="MH9" i="24" l="1"/>
  <c r="MH11" i="24" s="1"/>
  <c r="EQ4" i="24"/>
  <c r="MI8" i="24"/>
  <c r="MI4" i="24"/>
  <c r="MI9" i="24" s="1"/>
  <c r="ER4" i="24" l="1"/>
  <c r="MJ8" i="24"/>
  <c r="MJ4" i="24"/>
  <c r="MJ10" i="24" s="1"/>
  <c r="MI10" i="24"/>
  <c r="MI11" i="24" s="1"/>
  <c r="MJ9" i="24" l="1"/>
  <c r="MJ11" i="24" s="1"/>
  <c r="ES4" i="24"/>
  <c r="MK8" i="24"/>
  <c r="MK4" i="24"/>
  <c r="MK10" i="24" s="1"/>
  <c r="MK9" i="24" l="1"/>
  <c r="MK11" i="24" s="1"/>
  <c r="ET4" i="24"/>
  <c r="ML8" i="24"/>
  <c r="ML4" i="24"/>
  <c r="ML10" i="24" s="1"/>
  <c r="ML9" i="24" l="1"/>
  <c r="ML11" i="24" s="1"/>
  <c r="EU4" i="24"/>
  <c r="MM8" i="24"/>
  <c r="MM4" i="24"/>
  <c r="MM10" i="24" s="1"/>
  <c r="MM9" i="24" l="1"/>
  <c r="MM11" i="24" s="1"/>
  <c r="EV4" i="24"/>
  <c r="MN8" i="24"/>
  <c r="MN4" i="24"/>
  <c r="MN10" i="24" s="1"/>
  <c r="MN9" i="24" l="1"/>
  <c r="MN11" i="24" s="1"/>
  <c r="EW4" i="24"/>
  <c r="MO8" i="24"/>
  <c r="MO4" i="24"/>
  <c r="MO10" i="24" s="1"/>
  <c r="MO9" i="24" l="1"/>
  <c r="EX4" i="24"/>
  <c r="MP8" i="24"/>
  <c r="MP4" i="24"/>
  <c r="MP10" i="24" s="1"/>
  <c r="MO11" i="24"/>
  <c r="MP9" i="24" l="1"/>
  <c r="MP11" i="24" s="1"/>
  <c r="EY4" i="24"/>
  <c r="MQ8" i="24"/>
  <c r="MQ9" i="24"/>
  <c r="MQ4" i="24"/>
  <c r="MQ10" i="24" s="1"/>
  <c r="MQ11" i="24" l="1"/>
  <c r="EZ4" i="24"/>
  <c r="MR8" i="24"/>
  <c r="MR4" i="24"/>
  <c r="MR10" i="24" s="1"/>
  <c r="MR9" i="24" l="1"/>
  <c r="MR11" i="24" s="1"/>
  <c r="FA4" i="24"/>
  <c r="MS8" i="24"/>
  <c r="MS4" i="24"/>
  <c r="MS10" i="24" s="1"/>
  <c r="MS9" i="24" l="1"/>
  <c r="MS11" i="24" s="1"/>
  <c r="FB4" i="24"/>
  <c r="MT8" i="24"/>
  <c r="MT4" i="24"/>
  <c r="MT10" i="24" s="1"/>
  <c r="MT9" i="24" l="1"/>
  <c r="MT11" i="24" s="1"/>
  <c r="FC4" i="24"/>
  <c r="MU8" i="24"/>
  <c r="MU4" i="24"/>
  <c r="MU10" i="24" s="1"/>
  <c r="MU9" i="24" l="1"/>
  <c r="MU11" i="24" s="1"/>
  <c r="FD4" i="24"/>
  <c r="MV8" i="24"/>
  <c r="MV4" i="24"/>
  <c r="MV10" i="24" s="1"/>
  <c r="MV9" i="24" l="1"/>
  <c r="MV11" i="24" s="1"/>
  <c r="FE4" i="24"/>
  <c r="MW8" i="24"/>
  <c r="MW4" i="24"/>
  <c r="MW10" i="24" s="1"/>
  <c r="MW9" i="24" l="1"/>
  <c r="MW11" i="24" s="1"/>
  <c r="FF4" i="24"/>
  <c r="MX8" i="24"/>
  <c r="MX4" i="24"/>
  <c r="MX10" i="24" s="1"/>
  <c r="MX9" i="24" l="1"/>
  <c r="MX11" i="24" s="1"/>
  <c r="FG4" i="24"/>
  <c r="MY8" i="24"/>
  <c r="MY9" i="24"/>
  <c r="MY4" i="24"/>
  <c r="MY10" i="24" s="1"/>
  <c r="MY11" i="24" l="1"/>
  <c r="FH4" i="24"/>
  <c r="MZ8" i="24"/>
  <c r="MZ4" i="24"/>
  <c r="MZ10" i="24" s="1"/>
  <c r="MZ9" i="24" l="1"/>
  <c r="MZ11" i="24" s="1"/>
  <c r="FI4" i="24"/>
  <c r="NA8" i="24"/>
  <c r="NA4" i="24"/>
  <c r="NA10" i="24" s="1"/>
  <c r="NA9" i="24" l="1"/>
  <c r="NA11" i="24" s="1"/>
  <c r="FJ4" i="24"/>
  <c r="NB8" i="24"/>
  <c r="NB4" i="24"/>
  <c r="NB10" i="24" s="1"/>
  <c r="NB9" i="24" l="1"/>
  <c r="NB11" i="24" s="1"/>
  <c r="FK4" i="24"/>
  <c r="NC8" i="24"/>
  <c r="NC4" i="24"/>
  <c r="NC10" i="24" s="1"/>
  <c r="NC9" i="24" l="1"/>
  <c r="NC11" i="24" s="1"/>
  <c r="FL4" i="24"/>
  <c r="ND8" i="24"/>
  <c r="ND4" i="24"/>
  <c r="ND10" i="24" s="1"/>
  <c r="ND9" i="24" l="1"/>
  <c r="ND11" i="24" s="1"/>
  <c r="FM4" i="24"/>
  <c r="NE8" i="24"/>
  <c r="NE4" i="24"/>
  <c r="NE10" i="24" s="1"/>
  <c r="NE9" i="24" l="1"/>
  <c r="NE11" i="24" s="1"/>
  <c r="FN4" i="24"/>
  <c r="NF8" i="24"/>
  <c r="NF4" i="24"/>
  <c r="NF10" i="24" s="1"/>
  <c r="NF9" i="24" l="1"/>
  <c r="NF11" i="24" s="1"/>
  <c r="FO4" i="24"/>
  <c r="NG8" i="24"/>
  <c r="NG4" i="24"/>
  <c r="NG10" i="24" s="1"/>
  <c r="NG9" i="24" l="1"/>
  <c r="NG11" i="24" s="1"/>
  <c r="FP4" i="24"/>
  <c r="NH8" i="24"/>
  <c r="NH4" i="24"/>
  <c r="NH10" i="24" s="1"/>
  <c r="NH9" i="24" l="1"/>
  <c r="NH11" i="24" s="1"/>
  <c r="FQ4" i="24"/>
  <c r="NI8" i="24"/>
  <c r="NI4" i="24"/>
  <c r="NI10" i="24" s="1"/>
  <c r="NI9" i="24" l="1"/>
  <c r="NI11" i="24" s="1"/>
  <c r="FR4" i="24"/>
  <c r="NJ8" i="24"/>
  <c r="NJ4" i="24"/>
  <c r="NJ10" i="24" s="1"/>
  <c r="NJ9" i="24" l="1"/>
  <c r="NJ11" i="24" s="1"/>
  <c r="FS4" i="24"/>
  <c r="NK8" i="24"/>
  <c r="NK4" i="24"/>
  <c r="NK10" i="24" s="1"/>
  <c r="NK9" i="24" l="1"/>
  <c r="NK11" i="24" s="1"/>
  <c r="FT4" i="24"/>
  <c r="NL8" i="24"/>
  <c r="NL4" i="24"/>
  <c r="NL10" i="24" s="1"/>
  <c r="NL9" i="24" l="1"/>
  <c r="NL11" i="24" s="1"/>
  <c r="FU4" i="24"/>
  <c r="NM8" i="24"/>
  <c r="NM4" i="24"/>
  <c r="NM10" i="24" s="1"/>
  <c r="NM9" i="24" l="1"/>
  <c r="NM11" i="24" s="1"/>
  <c r="FV4" i="24"/>
  <c r="NN8" i="24"/>
  <c r="NN4" i="24"/>
  <c r="NN10" i="24" s="1"/>
  <c r="NN9" i="24" l="1"/>
  <c r="NN11" i="24" s="1"/>
  <c r="FW4" i="24"/>
  <c r="NO8" i="24"/>
  <c r="NO4" i="24"/>
  <c r="NO10" i="24" s="1"/>
  <c r="NO9" i="24" l="1"/>
  <c r="NO11" i="24" s="1"/>
  <c r="FX4" i="24"/>
  <c r="NP8" i="24"/>
  <c r="NP4" i="24"/>
  <c r="NP10" i="24" s="1"/>
  <c r="NP9" i="24" l="1"/>
  <c r="NP11" i="24" s="1"/>
  <c r="FY4" i="24"/>
  <c r="NQ8" i="24"/>
  <c r="NQ4" i="24"/>
  <c r="NQ10" i="24" s="1"/>
  <c r="NQ9" i="24" l="1"/>
  <c r="NQ11" i="24" s="1"/>
  <c r="FZ4" i="24"/>
  <c r="NR8" i="24"/>
  <c r="NR4" i="24"/>
  <c r="NR10" i="24" s="1"/>
  <c r="NR9" i="24" l="1"/>
  <c r="NR11" i="24" s="1"/>
  <c r="GA4" i="24"/>
  <c r="NS8" i="24"/>
  <c r="NS4" i="24"/>
  <c r="NS10" i="24" s="1"/>
  <c r="NS9" i="24" l="1"/>
  <c r="NS11" i="24" s="1"/>
  <c r="GB4" i="24"/>
  <c r="NT8" i="24"/>
  <c r="NT4" i="24"/>
  <c r="NT10" i="24" s="1"/>
  <c r="NT9" i="24" l="1"/>
  <c r="NT11" i="24" s="1"/>
  <c r="GC4" i="24"/>
  <c r="NU8" i="24"/>
  <c r="NU4" i="24"/>
  <c r="NU10" i="24" s="1"/>
  <c r="NU9" i="24" l="1"/>
  <c r="NU11" i="24" s="1"/>
  <c r="GD4" i="24"/>
  <c r="NV8" i="24"/>
  <c r="NV4" i="24"/>
  <c r="NV10" i="24" s="1"/>
  <c r="NV9" i="24" l="1"/>
  <c r="NV11" i="24" s="1"/>
  <c r="GE4" i="24"/>
  <c r="NW8" i="24"/>
  <c r="NW4" i="24"/>
  <c r="NW10" i="24" s="1"/>
  <c r="NW9" i="24" l="1"/>
  <c r="NW11" i="24" s="1"/>
  <c r="GF4" i="24"/>
  <c r="NX8" i="24"/>
  <c r="NX4" i="24"/>
  <c r="NX10" i="24" s="1"/>
  <c r="NX9" i="24" l="1"/>
  <c r="NX11" i="24" s="1"/>
  <c r="GG4" i="24"/>
  <c r="NY8" i="24"/>
  <c r="NY4" i="24"/>
  <c r="NY10" i="24" s="1"/>
  <c r="NY9" i="24" l="1"/>
  <c r="NY11" i="24" s="1"/>
  <c r="GH4" i="24"/>
  <c r="NZ8" i="24"/>
  <c r="NZ4" i="24"/>
  <c r="NZ10" i="24" s="1"/>
  <c r="NZ9" i="24" l="1"/>
  <c r="NZ11" i="24" s="1"/>
  <c r="GI4" i="24"/>
  <c r="OA8" i="24"/>
  <c r="OA9" i="24"/>
  <c r="OA4" i="24"/>
  <c r="OA10" i="24" s="1"/>
  <c r="OA11" i="24" l="1"/>
  <c r="GJ4" i="24"/>
  <c r="OB8" i="24"/>
  <c r="OB4" i="24"/>
  <c r="OB10" i="24" s="1"/>
  <c r="OB9" i="24" l="1"/>
  <c r="OB11" i="24" s="1"/>
  <c r="GK4" i="24"/>
  <c r="OC8" i="24"/>
  <c r="OC9" i="24"/>
  <c r="OC4" i="24"/>
  <c r="OC10" i="24" s="1"/>
  <c r="OC11" i="24" l="1"/>
  <c r="GL4" i="24"/>
  <c r="OD8" i="24"/>
  <c r="OD4" i="24"/>
  <c r="OD10" i="24" s="1"/>
  <c r="OD9" i="24" l="1"/>
  <c r="OD11" i="24" s="1"/>
  <c r="GM4" i="24"/>
  <c r="OE8" i="24"/>
  <c r="OE4" i="24"/>
  <c r="OE10" i="24" s="1"/>
  <c r="OE9" i="24" l="1"/>
  <c r="OE11" i="24" s="1"/>
  <c r="GN4" i="24"/>
  <c r="OF8" i="24"/>
  <c r="OF4" i="24"/>
  <c r="OF10" i="24" s="1"/>
  <c r="OF9" i="24" l="1"/>
  <c r="OF11" i="24" s="1"/>
  <c r="GO4" i="24"/>
  <c r="OG8" i="24"/>
  <c r="OG9" i="24"/>
  <c r="OG4" i="24"/>
  <c r="OG10" i="24" s="1"/>
  <c r="OG11" i="24" l="1"/>
  <c r="GP4" i="24"/>
  <c r="OH8" i="24"/>
  <c r="OH4" i="24"/>
  <c r="OH10" i="24" s="1"/>
  <c r="OH9" i="24" l="1"/>
  <c r="OH11" i="24" s="1"/>
  <c r="GQ4" i="24"/>
  <c r="OI8" i="24"/>
  <c r="OI4" i="24"/>
  <c r="OI10" i="24" s="1"/>
  <c r="OI9" i="24" l="1"/>
  <c r="OI11" i="24" s="1"/>
  <c r="GR4" i="24"/>
  <c r="OJ8" i="24"/>
  <c r="OJ4" i="24"/>
  <c r="OJ10" i="24" s="1"/>
  <c r="OJ9" i="24" l="1"/>
  <c r="OJ11" i="24" s="1"/>
  <c r="GS4" i="24"/>
  <c r="OK8" i="24"/>
  <c r="OK4" i="24"/>
  <c r="OK10" i="24" s="1"/>
  <c r="OK9" i="24" l="1"/>
  <c r="OK11" i="24" s="1"/>
  <c r="GT4" i="24"/>
  <c r="OL9" i="24"/>
  <c r="OL8" i="24"/>
  <c r="OL4" i="24"/>
  <c r="OL10" i="24" s="1"/>
  <c r="GU4" i="24" l="1"/>
  <c r="OM8" i="24"/>
  <c r="OM4" i="24"/>
  <c r="OM10" i="24" s="1"/>
  <c r="OL11" i="24"/>
  <c r="OM9" i="24" l="1"/>
  <c r="OM11" i="24" s="1"/>
  <c r="GV4" i="24"/>
  <c r="ON8" i="24"/>
  <c r="ON4" i="24"/>
  <c r="ON10" i="24" s="1"/>
  <c r="ON9" i="24" l="1"/>
  <c r="ON11" i="24" s="1"/>
  <c r="GW4" i="24"/>
  <c r="OO8" i="24"/>
  <c r="OO9" i="24"/>
  <c r="OO4" i="24"/>
  <c r="OO10" i="24" s="1"/>
  <c r="OO11" i="24" l="1"/>
  <c r="GX4" i="24"/>
  <c r="OP8" i="24"/>
  <c r="OP4" i="24"/>
  <c r="OP10" i="24" s="1"/>
  <c r="OP9" i="24" l="1"/>
  <c r="OP11" i="24" s="1"/>
  <c r="GY4" i="24"/>
  <c r="OQ8" i="24"/>
  <c r="OQ4" i="24"/>
  <c r="OQ10" i="24" s="1"/>
  <c r="OQ9" i="24" l="1"/>
  <c r="OQ11" i="24" s="1"/>
  <c r="GZ4" i="24"/>
  <c r="OR8" i="24"/>
  <c r="OR4" i="24"/>
  <c r="OR10" i="24" s="1"/>
  <c r="OR9" i="24" l="1"/>
  <c r="OR11" i="24" s="1"/>
  <c r="HA4" i="24"/>
  <c r="OS8" i="24"/>
  <c r="OS4" i="24"/>
  <c r="OS10" i="24" s="1"/>
  <c r="OS9" i="24" l="1"/>
  <c r="OS11" i="24" s="1"/>
  <c r="HB4" i="24"/>
  <c r="OT8" i="24"/>
  <c r="OT4" i="24"/>
  <c r="OT10" i="24" s="1"/>
  <c r="OT9" i="24" l="1"/>
  <c r="OT11" i="24" s="1"/>
  <c r="HC4" i="24"/>
  <c r="OU8" i="24"/>
  <c r="OU4" i="24"/>
  <c r="OU10" i="24" s="1"/>
  <c r="OU9" i="24" l="1"/>
  <c r="OU11" i="24" s="1"/>
  <c r="HD4" i="24"/>
  <c r="OV8" i="24"/>
  <c r="OV4" i="24"/>
  <c r="OV10" i="24" s="1"/>
  <c r="OV9" i="24" l="1"/>
  <c r="OV11" i="24" s="1"/>
  <c r="HE4" i="24"/>
  <c r="OW8" i="24"/>
  <c r="OW4" i="24"/>
  <c r="OW10" i="24" s="1"/>
  <c r="OW9" i="24" l="1"/>
  <c r="HF4" i="24"/>
  <c r="OX9" i="24"/>
  <c r="OX8" i="24"/>
  <c r="OX4" i="24"/>
  <c r="OX10" i="24" s="1"/>
  <c r="OW11" i="24"/>
  <c r="OX11" i="24" l="1"/>
  <c r="HG4" i="24"/>
  <c r="OY8" i="24"/>
  <c r="OY4" i="24"/>
  <c r="OY10" i="24" s="1"/>
  <c r="OY9" i="24" l="1"/>
  <c r="OY11" i="24" s="1"/>
  <c r="HH4" i="24"/>
  <c r="OZ8" i="24"/>
  <c r="OZ4" i="24"/>
  <c r="OZ10" i="24" s="1"/>
  <c r="OZ9" i="24" l="1"/>
  <c r="OZ11" i="24" s="1"/>
  <c r="HI4" i="24"/>
  <c r="PA8" i="24"/>
  <c r="PA4" i="24"/>
  <c r="PA10" i="24" s="1"/>
  <c r="PA9" i="24" l="1"/>
  <c r="PA11" i="24" s="1"/>
  <c r="HJ4" i="24"/>
  <c r="PB8" i="24"/>
  <c r="PB4" i="24"/>
  <c r="PB10" i="24" s="1"/>
  <c r="PB9" i="24" l="1"/>
  <c r="PB11" i="24" s="1"/>
  <c r="HK4" i="24"/>
  <c r="PC8" i="24"/>
  <c r="PC4" i="24"/>
  <c r="PC10" i="24" s="1"/>
  <c r="PC9" i="24" l="1"/>
  <c r="PC11" i="24" s="1"/>
  <c r="HL4" i="24"/>
  <c r="PD8" i="24"/>
  <c r="PD4" i="24"/>
  <c r="PD10" i="24" s="1"/>
  <c r="PD9" i="24" l="1"/>
  <c r="PD11" i="24" s="1"/>
  <c r="HM4" i="24"/>
  <c r="PE8" i="24"/>
  <c r="PE4" i="24"/>
  <c r="PE10" i="24" s="1"/>
  <c r="PE9" i="24" l="1"/>
  <c r="PE11" i="24" s="1"/>
  <c r="HN4" i="24"/>
  <c r="PF8" i="24"/>
  <c r="PF4" i="24"/>
  <c r="PF10" i="24" s="1"/>
  <c r="PF9" i="24" l="1"/>
  <c r="PF11" i="24" s="1"/>
  <c r="HO4" i="24"/>
  <c r="PG8" i="24"/>
  <c r="PG4" i="24"/>
  <c r="PG10" i="24" s="1"/>
  <c r="PG9" i="24" l="1"/>
  <c r="PG11" i="24" s="1"/>
  <c r="HP4" i="24"/>
  <c r="PH9" i="24"/>
  <c r="PH8" i="24"/>
  <c r="PH4" i="24"/>
  <c r="PH10" i="24" s="1"/>
  <c r="PH11" i="24" l="1"/>
  <c r="HQ4" i="24"/>
  <c r="PI8" i="24"/>
  <c r="PI4" i="24"/>
  <c r="PI10" i="24" s="1"/>
  <c r="PI9" i="24" l="1"/>
  <c r="HR4" i="24"/>
  <c r="PJ8" i="24"/>
  <c r="PJ4" i="24"/>
  <c r="PJ10" i="24" s="1"/>
  <c r="PI11" i="24"/>
  <c r="PJ9" i="24" l="1"/>
  <c r="PJ11" i="24" s="1"/>
  <c r="PK8" i="24"/>
  <c r="PK4" i="24"/>
  <c r="PK10" i="24" s="1"/>
  <c r="PK9" i="24" l="1"/>
  <c r="PK11" i="24" s="1"/>
  <c r="D4" i="27" l="1"/>
  <c r="E4" i="27"/>
  <c r="S4" i="27" l="1"/>
  <c r="O4" i="27"/>
  <c r="P4" i="27" s="1"/>
  <c r="W4" i="27"/>
  <c r="T4" i="27"/>
  <c r="U4" i="27"/>
  <c r="V4" i="27"/>
  <c r="X4" i="27"/>
  <c r="I4" i="27"/>
  <c r="H4" i="27"/>
  <c r="Z4" i="27"/>
  <c r="G104" i="27"/>
  <c r="AA4" i="27" l="1"/>
  <c r="HT4" i="27" s="1"/>
  <c r="E104" i="27"/>
  <c r="Z24" i="27"/>
  <c r="Z18" i="27"/>
  <c r="Z48" i="27"/>
  <c r="D47" i="27"/>
  <c r="Z11" i="27"/>
  <c r="Z12" i="27"/>
  <c r="Z8" i="27"/>
  <c r="D51" i="27"/>
  <c r="D56" i="27"/>
  <c r="D82" i="27"/>
  <c r="D102" i="27"/>
  <c r="D63" i="27"/>
  <c r="Z16" i="27"/>
  <c r="Z19" i="27"/>
  <c r="Z41" i="27"/>
  <c r="Z52" i="27"/>
  <c r="Z63" i="27"/>
  <c r="Z76" i="27"/>
  <c r="Z95" i="27"/>
  <c r="Z20" i="27"/>
  <c r="Z26" i="27"/>
  <c r="Z103" i="27"/>
  <c r="Z40" i="27"/>
  <c r="Z27" i="27"/>
  <c r="Z33" i="27"/>
  <c r="Z42" i="27"/>
  <c r="Z66" i="27"/>
  <c r="Z22" i="27"/>
  <c r="Z28" i="27"/>
  <c r="D49" i="27"/>
  <c r="Z34" i="27"/>
  <c r="D46" i="27"/>
  <c r="C47" i="27" s="1"/>
  <c r="D53" i="27"/>
  <c r="Z50" i="27"/>
  <c r="Z9" i="27"/>
  <c r="D67" i="27"/>
  <c r="D96" i="27"/>
  <c r="Z14" i="27"/>
  <c r="Z29" i="27"/>
  <c r="Z35" i="27"/>
  <c r="Z43" i="27"/>
  <c r="D55" i="27"/>
  <c r="Z89" i="27"/>
  <c r="D16" i="27"/>
  <c r="D48" i="27"/>
  <c r="Z36" i="27"/>
  <c r="Z47" i="27"/>
  <c r="Z51" i="27"/>
  <c r="Z64" i="27"/>
  <c r="D85" i="27"/>
  <c r="C86" i="27" s="1"/>
  <c r="Z93" i="27"/>
  <c r="Z23" i="27"/>
  <c r="Z44" i="27"/>
  <c r="Z85" i="27"/>
  <c r="Z90" i="27"/>
  <c r="Z87" i="27"/>
  <c r="D22" i="27"/>
  <c r="Z25" i="27"/>
  <c r="Z38" i="27"/>
  <c r="Z45" i="27"/>
  <c r="Z65" i="27"/>
  <c r="Z13" i="27"/>
  <c r="Z10" i="27"/>
  <c r="Z86" i="27"/>
  <c r="D84" i="27"/>
  <c r="C85" i="27" s="1"/>
  <c r="D88" i="27"/>
  <c r="Z98" i="27"/>
  <c r="Z100" i="27"/>
  <c r="D73" i="27"/>
  <c r="Z17" i="27"/>
  <c r="D18" i="27"/>
  <c r="Z39" i="27"/>
  <c r="Z88" i="27"/>
  <c r="D70" i="27"/>
  <c r="D93" i="27"/>
  <c r="Z49" i="27"/>
  <c r="Z46" i="27"/>
  <c r="Z53" i="27"/>
  <c r="D50" i="27"/>
  <c r="C51" i="27" s="1"/>
  <c r="D54" i="27"/>
  <c r="C55" i="27" s="1"/>
  <c r="Z67" i="27"/>
  <c r="D72" i="27"/>
  <c r="Z99" i="27"/>
  <c r="D81" i="27"/>
  <c r="Z102" i="27"/>
  <c r="Z91" i="27"/>
  <c r="Z94" i="27"/>
  <c r="I90" i="27"/>
  <c r="H90" i="27"/>
  <c r="H93" i="27"/>
  <c r="I93" i="27"/>
  <c r="H86" i="27"/>
  <c r="I86" i="27"/>
  <c r="I85" i="27"/>
  <c r="H85" i="27"/>
  <c r="Z84" i="27"/>
  <c r="Z74" i="27"/>
  <c r="D78" i="27"/>
  <c r="Z77" i="27"/>
  <c r="D75" i="27"/>
  <c r="Z69" i="27"/>
  <c r="Z68" i="27"/>
  <c r="Z70" i="27"/>
  <c r="D68" i="27"/>
  <c r="I67" i="27"/>
  <c r="H67" i="27"/>
  <c r="I63" i="27"/>
  <c r="H63" i="27"/>
  <c r="Z61" i="27"/>
  <c r="Z58" i="27"/>
  <c r="Z60" i="27"/>
  <c r="Z62" i="27"/>
  <c r="H64" i="27"/>
  <c r="I64" i="27"/>
  <c r="Z56" i="27"/>
  <c r="Z59" i="27"/>
  <c r="D45" i="27"/>
  <c r="C46" i="27" s="1"/>
  <c r="D44" i="27"/>
  <c r="D40" i="27"/>
  <c r="H49" i="27"/>
  <c r="I49" i="27"/>
  <c r="I48" i="27"/>
  <c r="H48" i="27"/>
  <c r="D42" i="27"/>
  <c r="D38" i="27"/>
  <c r="D32" i="27"/>
  <c r="Z32" i="27"/>
  <c r="Z37" i="27"/>
  <c r="D26" i="27"/>
  <c r="D31" i="27"/>
  <c r="C32" i="27" s="1"/>
  <c r="D27" i="27"/>
  <c r="D14" i="27"/>
  <c r="D99" i="27"/>
  <c r="I42" i="27"/>
  <c r="H42" i="27"/>
  <c r="D87" i="27"/>
  <c r="Z80" i="27"/>
  <c r="H25" i="27"/>
  <c r="I25" i="27"/>
  <c r="Z6" i="27"/>
  <c r="Z72" i="27"/>
  <c r="I84" i="27"/>
  <c r="H84" i="27"/>
  <c r="Z5" i="27"/>
  <c r="Z81" i="27"/>
  <c r="Z21" i="27"/>
  <c r="I22" i="27"/>
  <c r="H22" i="27"/>
  <c r="Z15" i="27"/>
  <c r="Z7" i="27"/>
  <c r="D101" i="27"/>
  <c r="I44" i="27"/>
  <c r="H44" i="27"/>
  <c r="I45" i="27"/>
  <c r="H45" i="27"/>
  <c r="Z71" i="27"/>
  <c r="H95" i="27"/>
  <c r="I95" i="27"/>
  <c r="H78" i="27"/>
  <c r="I78" i="27"/>
  <c r="H40" i="27"/>
  <c r="I40" i="27"/>
  <c r="H41" i="27"/>
  <c r="I41" i="27"/>
  <c r="Z54" i="27"/>
  <c r="I16" i="27"/>
  <c r="H16" i="27"/>
  <c r="I65" i="27"/>
  <c r="H65" i="27"/>
  <c r="I69" i="27"/>
  <c r="H69" i="27"/>
  <c r="I68" i="27"/>
  <c r="H68" i="27"/>
  <c r="H37" i="27"/>
  <c r="I37" i="27"/>
  <c r="Z92" i="27"/>
  <c r="H97" i="27"/>
  <c r="I97" i="27"/>
  <c r="I38" i="27"/>
  <c r="H38" i="27"/>
  <c r="I17" i="27"/>
  <c r="H17" i="27"/>
  <c r="I51" i="27"/>
  <c r="H51" i="27"/>
  <c r="I98" i="27"/>
  <c r="H98" i="27"/>
  <c r="I66" i="27"/>
  <c r="H66" i="27"/>
  <c r="H20" i="27"/>
  <c r="I20" i="27"/>
  <c r="D79" i="27"/>
  <c r="I26" i="27"/>
  <c r="H26" i="27"/>
  <c r="Z57" i="27"/>
  <c r="I56" i="27"/>
  <c r="H56" i="27"/>
  <c r="I96" i="27"/>
  <c r="H96" i="27"/>
  <c r="I55" i="27"/>
  <c r="H55" i="27"/>
  <c r="H29" i="27"/>
  <c r="I29" i="27"/>
  <c r="D65" i="27"/>
  <c r="I19" i="27"/>
  <c r="H19" i="27"/>
  <c r="Z97" i="27"/>
  <c r="I43" i="27"/>
  <c r="H43" i="27"/>
  <c r="D80" i="27"/>
  <c r="C81" i="27" s="1"/>
  <c r="I57" i="27"/>
  <c r="H57" i="27"/>
  <c r="I52" i="27"/>
  <c r="H52" i="27"/>
  <c r="I46" i="27"/>
  <c r="H46" i="27"/>
  <c r="I70" i="27"/>
  <c r="H70" i="27"/>
  <c r="Z101" i="27"/>
  <c r="I60" i="27"/>
  <c r="H60" i="27"/>
  <c r="Z96" i="27"/>
  <c r="Z79" i="27"/>
  <c r="I100" i="27"/>
  <c r="H100" i="27"/>
  <c r="Z78" i="27"/>
  <c r="Z55" i="27"/>
  <c r="I61" i="27"/>
  <c r="H61" i="27"/>
  <c r="I27" i="27"/>
  <c r="H27" i="27"/>
  <c r="D62" i="27"/>
  <c r="C63" i="27" s="1"/>
  <c r="D43" i="27"/>
  <c r="I13" i="27"/>
  <c r="H13" i="27"/>
  <c r="Z75" i="27"/>
  <c r="H32" i="27"/>
  <c r="I32" i="27"/>
  <c r="Z73" i="27"/>
  <c r="D30" i="27"/>
  <c r="Z31" i="27"/>
  <c r="H94" i="27"/>
  <c r="I94" i="27"/>
  <c r="I92" i="27"/>
  <c r="H92" i="27"/>
  <c r="D41" i="27"/>
  <c r="C42" i="27" s="1"/>
  <c r="I79" i="27"/>
  <c r="H79" i="27"/>
  <c r="Z30" i="27"/>
  <c r="H54" i="27"/>
  <c r="I54" i="27"/>
  <c r="I33" i="27"/>
  <c r="H33" i="27"/>
  <c r="I91" i="27"/>
  <c r="H91" i="27"/>
  <c r="I35" i="27"/>
  <c r="H35" i="27"/>
  <c r="D34" i="27"/>
  <c r="D15" i="27"/>
  <c r="Z82" i="27"/>
  <c r="I59" i="27"/>
  <c r="H59" i="27"/>
  <c r="I39" i="27"/>
  <c r="H39" i="27"/>
  <c r="H28" i="27"/>
  <c r="I28" i="27"/>
  <c r="H15" i="27"/>
  <c r="I15" i="27"/>
  <c r="I62" i="27"/>
  <c r="H62" i="27"/>
  <c r="H87" i="27"/>
  <c r="I87" i="27"/>
  <c r="I10" i="27"/>
  <c r="H10" i="27"/>
  <c r="I18" i="27"/>
  <c r="H18" i="27"/>
  <c r="I99" i="27"/>
  <c r="H99" i="27"/>
  <c r="H73" i="27"/>
  <c r="I73" i="27"/>
  <c r="H74" i="27"/>
  <c r="I74" i="27"/>
  <c r="H5" i="27"/>
  <c r="I5" i="27"/>
  <c r="H36" i="27"/>
  <c r="I36" i="27"/>
  <c r="I47" i="27"/>
  <c r="H47" i="27"/>
  <c r="I75" i="27"/>
  <c r="H75" i="27"/>
  <c r="I82" i="27"/>
  <c r="H82" i="27"/>
  <c r="H89" i="27"/>
  <c r="I89" i="27"/>
  <c r="H9" i="27"/>
  <c r="I9" i="27"/>
  <c r="I11" i="27"/>
  <c r="H11" i="27"/>
  <c r="I53" i="27"/>
  <c r="H53" i="27"/>
  <c r="I6" i="27"/>
  <c r="H6" i="27"/>
  <c r="I58" i="27"/>
  <c r="H58" i="27"/>
  <c r="I76" i="27"/>
  <c r="H76" i="27"/>
  <c r="I101" i="27"/>
  <c r="H101" i="27"/>
  <c r="I34" i="27"/>
  <c r="H34" i="27"/>
  <c r="I12" i="27"/>
  <c r="H12" i="27"/>
  <c r="H21" i="27"/>
  <c r="I21" i="27"/>
  <c r="I30" i="27"/>
  <c r="H30" i="27"/>
  <c r="H24" i="27"/>
  <c r="I24" i="27"/>
  <c r="I7" i="27"/>
  <c r="H7" i="27"/>
  <c r="I50" i="27"/>
  <c r="H50" i="27"/>
  <c r="I71" i="27"/>
  <c r="H71" i="27"/>
  <c r="I77" i="27"/>
  <c r="H77" i="27"/>
  <c r="H83" i="27"/>
  <c r="I83" i="27"/>
  <c r="H102" i="27"/>
  <c r="I102" i="27"/>
  <c r="H80" i="27"/>
  <c r="I80" i="27"/>
  <c r="H88" i="27"/>
  <c r="I88" i="27"/>
  <c r="I31" i="27"/>
  <c r="H31" i="27"/>
  <c r="Z83" i="27"/>
  <c r="I81" i="27"/>
  <c r="H81" i="27"/>
  <c r="H8" i="27"/>
  <c r="I8" i="27"/>
  <c r="H14" i="27"/>
  <c r="I14" i="27"/>
  <c r="I23" i="27"/>
  <c r="H23" i="27"/>
  <c r="I72" i="27"/>
  <c r="H72" i="27"/>
  <c r="I103" i="27"/>
  <c r="H103" i="27"/>
  <c r="J104" i="27"/>
  <c r="AC78" i="27" l="1"/>
  <c r="AO78" i="27"/>
  <c r="BA78" i="27"/>
  <c r="BM78" i="27"/>
  <c r="BY78" i="27"/>
  <c r="CK78" i="27"/>
  <c r="CW78" i="27"/>
  <c r="DI78" i="27"/>
  <c r="DU78" i="27"/>
  <c r="EG78" i="27"/>
  <c r="ES78" i="27"/>
  <c r="FE78" i="27"/>
  <c r="FQ78" i="27"/>
  <c r="GC78" i="27"/>
  <c r="GO78" i="27"/>
  <c r="HA78" i="27"/>
  <c r="HM78" i="27"/>
  <c r="AD78" i="27"/>
  <c r="AP78" i="27"/>
  <c r="BB78" i="27"/>
  <c r="BN78" i="27"/>
  <c r="BZ78" i="27"/>
  <c r="CL78" i="27"/>
  <c r="CX78" i="27"/>
  <c r="DJ78" i="27"/>
  <c r="DV78" i="27"/>
  <c r="EH78" i="27"/>
  <c r="ET78" i="27"/>
  <c r="FF78" i="27"/>
  <c r="FR78" i="27"/>
  <c r="GD78" i="27"/>
  <c r="GP78" i="27"/>
  <c r="HB78" i="27"/>
  <c r="HN78" i="27"/>
  <c r="AE78" i="27"/>
  <c r="AQ78" i="27"/>
  <c r="BC78" i="27"/>
  <c r="BO78" i="27"/>
  <c r="CA78" i="27"/>
  <c r="CM78" i="27"/>
  <c r="CY78" i="27"/>
  <c r="DK78" i="27"/>
  <c r="DW78" i="27"/>
  <c r="EI78" i="27"/>
  <c r="EU78" i="27"/>
  <c r="FG78" i="27"/>
  <c r="FS78" i="27"/>
  <c r="GE78" i="27"/>
  <c r="GQ78" i="27"/>
  <c r="HC78" i="27"/>
  <c r="HO78" i="27"/>
  <c r="AF78" i="27"/>
  <c r="AR78" i="27"/>
  <c r="BD78" i="27"/>
  <c r="BP78" i="27"/>
  <c r="CB78" i="27"/>
  <c r="CN78" i="27"/>
  <c r="CZ78" i="27"/>
  <c r="DL78" i="27"/>
  <c r="DX78" i="27"/>
  <c r="EJ78" i="27"/>
  <c r="EV78" i="27"/>
  <c r="FH78" i="27"/>
  <c r="FT78" i="27"/>
  <c r="GF78" i="27"/>
  <c r="GR78" i="27"/>
  <c r="HD78" i="27"/>
  <c r="HP78" i="27"/>
  <c r="AG78" i="27"/>
  <c r="AS78" i="27"/>
  <c r="BE78" i="27"/>
  <c r="BQ78" i="27"/>
  <c r="CC78" i="27"/>
  <c r="CO78" i="27"/>
  <c r="DA78" i="27"/>
  <c r="DM78" i="27"/>
  <c r="DY78" i="27"/>
  <c r="EK78" i="27"/>
  <c r="EW78" i="27"/>
  <c r="FI78" i="27"/>
  <c r="FU78" i="27"/>
  <c r="GG78" i="27"/>
  <c r="GS78" i="27"/>
  <c r="HE78" i="27"/>
  <c r="HQ78" i="27"/>
  <c r="AH78" i="27"/>
  <c r="AT78" i="27"/>
  <c r="BF78" i="27"/>
  <c r="BR78" i="27"/>
  <c r="CD78" i="27"/>
  <c r="CP78" i="27"/>
  <c r="DB78" i="27"/>
  <c r="DN78" i="27"/>
  <c r="DZ78" i="27"/>
  <c r="EL78" i="27"/>
  <c r="EX78" i="27"/>
  <c r="FJ78" i="27"/>
  <c r="FV78" i="27"/>
  <c r="GH78" i="27"/>
  <c r="GT78" i="27"/>
  <c r="HF78" i="27"/>
  <c r="HR78" i="27"/>
  <c r="AI78" i="27"/>
  <c r="AU78" i="27"/>
  <c r="BG78" i="27"/>
  <c r="BS78" i="27"/>
  <c r="CE78" i="27"/>
  <c r="CQ78" i="27"/>
  <c r="DC78" i="27"/>
  <c r="DO78" i="27"/>
  <c r="EA78" i="27"/>
  <c r="EM78" i="27"/>
  <c r="EY78" i="27"/>
  <c r="FK78" i="27"/>
  <c r="FW78" i="27"/>
  <c r="GI78" i="27"/>
  <c r="GU78" i="27"/>
  <c r="HG78" i="27"/>
  <c r="HS78" i="27"/>
  <c r="AJ78" i="27"/>
  <c r="AV78" i="27"/>
  <c r="BH78" i="27"/>
  <c r="BT78" i="27"/>
  <c r="CF78" i="27"/>
  <c r="CR78" i="27"/>
  <c r="DD78" i="27"/>
  <c r="DP78" i="27"/>
  <c r="EB78" i="27"/>
  <c r="EN78" i="27"/>
  <c r="EZ78" i="27"/>
  <c r="FL78" i="27"/>
  <c r="FX78" i="27"/>
  <c r="GJ78" i="27"/>
  <c r="GV78" i="27"/>
  <c r="HH78" i="27"/>
  <c r="AK78" i="27"/>
  <c r="AW78" i="27"/>
  <c r="BI78" i="27"/>
  <c r="BU78" i="27"/>
  <c r="CG78" i="27"/>
  <c r="CS78" i="27"/>
  <c r="DE78" i="27"/>
  <c r="DQ78" i="27"/>
  <c r="EC78" i="27"/>
  <c r="EO78" i="27"/>
  <c r="FA78" i="27"/>
  <c r="FM78" i="27"/>
  <c r="FY78" i="27"/>
  <c r="GK78" i="27"/>
  <c r="GW78" i="27"/>
  <c r="HI78" i="27"/>
  <c r="AL78" i="27"/>
  <c r="AX78" i="27"/>
  <c r="BJ78" i="27"/>
  <c r="BV78" i="27"/>
  <c r="CH78" i="27"/>
  <c r="CT78" i="27"/>
  <c r="DF78" i="27"/>
  <c r="DR78" i="27"/>
  <c r="ED78" i="27"/>
  <c r="EP78" i="27"/>
  <c r="FB78" i="27"/>
  <c r="FN78" i="27"/>
  <c r="FZ78" i="27"/>
  <c r="GL78" i="27"/>
  <c r="GX78" i="27"/>
  <c r="HJ78" i="27"/>
  <c r="CU78" i="27"/>
  <c r="FO78" i="27"/>
  <c r="CV78" i="27"/>
  <c r="FP78" i="27"/>
  <c r="AB78" i="27"/>
  <c r="AM78" i="27"/>
  <c r="DG78" i="27"/>
  <c r="GA78" i="27"/>
  <c r="AN78" i="27"/>
  <c r="DH78" i="27"/>
  <c r="GB78" i="27"/>
  <c r="AY78" i="27"/>
  <c r="DS78" i="27"/>
  <c r="GM78" i="27"/>
  <c r="AZ78" i="27"/>
  <c r="DT78" i="27"/>
  <c r="GN78" i="27"/>
  <c r="BK78" i="27"/>
  <c r="EE78" i="27"/>
  <c r="GY78" i="27"/>
  <c r="AA78" i="27"/>
  <c r="BL78" i="27"/>
  <c r="EF78" i="27"/>
  <c r="GZ78" i="27"/>
  <c r="BW78" i="27"/>
  <c r="EQ78" i="27"/>
  <c r="HK78" i="27"/>
  <c r="BX78" i="27"/>
  <c r="ER78" i="27"/>
  <c r="HL78" i="27"/>
  <c r="CI78" i="27"/>
  <c r="CJ78" i="27"/>
  <c r="FC78" i="27"/>
  <c r="FD78" i="27"/>
  <c r="AM54" i="27"/>
  <c r="AY54" i="27"/>
  <c r="BK54" i="27"/>
  <c r="BW54" i="27"/>
  <c r="CI54" i="27"/>
  <c r="CU54" i="27"/>
  <c r="DG54" i="27"/>
  <c r="DS54" i="27"/>
  <c r="EE54" i="27"/>
  <c r="EQ54" i="27"/>
  <c r="FC54" i="27"/>
  <c r="FO54" i="27"/>
  <c r="GA54" i="27"/>
  <c r="GM54" i="27"/>
  <c r="GY54" i="27"/>
  <c r="HK54" i="27"/>
  <c r="AN54" i="27"/>
  <c r="AZ54" i="27"/>
  <c r="BL54" i="27"/>
  <c r="BX54" i="27"/>
  <c r="CJ54" i="27"/>
  <c r="CV54" i="27"/>
  <c r="DH54" i="27"/>
  <c r="DT54" i="27"/>
  <c r="EF54" i="27"/>
  <c r="ER54" i="27"/>
  <c r="FD54" i="27"/>
  <c r="FP54" i="27"/>
  <c r="GB54" i="27"/>
  <c r="GN54" i="27"/>
  <c r="GZ54" i="27"/>
  <c r="HL54" i="27"/>
  <c r="AC54" i="27"/>
  <c r="AO54" i="27"/>
  <c r="BA54" i="27"/>
  <c r="BM54" i="27"/>
  <c r="BY54" i="27"/>
  <c r="CK54" i="27"/>
  <c r="CW54" i="27"/>
  <c r="DI54" i="27"/>
  <c r="DU54" i="27"/>
  <c r="EG54" i="27"/>
  <c r="ES54" i="27"/>
  <c r="FE54" i="27"/>
  <c r="FQ54" i="27"/>
  <c r="GC54" i="27"/>
  <c r="GO54" i="27"/>
  <c r="HA54" i="27"/>
  <c r="HM54" i="27"/>
  <c r="AD54" i="27"/>
  <c r="AP54" i="27"/>
  <c r="BB54" i="27"/>
  <c r="BN54" i="27"/>
  <c r="BZ54" i="27"/>
  <c r="CL54" i="27"/>
  <c r="CX54" i="27"/>
  <c r="DJ54" i="27"/>
  <c r="DV54" i="27"/>
  <c r="EH54" i="27"/>
  <c r="ET54" i="27"/>
  <c r="FF54" i="27"/>
  <c r="FR54" i="27"/>
  <c r="GD54" i="27"/>
  <c r="GP54" i="27"/>
  <c r="HB54" i="27"/>
  <c r="HN54" i="27"/>
  <c r="AE54" i="27"/>
  <c r="AQ54" i="27"/>
  <c r="BC54" i="27"/>
  <c r="BO54" i="27"/>
  <c r="CA54" i="27"/>
  <c r="CM54" i="27"/>
  <c r="CY54" i="27"/>
  <c r="DK54" i="27"/>
  <c r="DW54" i="27"/>
  <c r="EI54" i="27"/>
  <c r="EU54" i="27"/>
  <c r="FG54" i="27"/>
  <c r="FS54" i="27"/>
  <c r="GE54" i="27"/>
  <c r="GQ54" i="27"/>
  <c r="HC54" i="27"/>
  <c r="HO54" i="27"/>
  <c r="AF54" i="27"/>
  <c r="AR54" i="27"/>
  <c r="BD54" i="27"/>
  <c r="BP54" i="27"/>
  <c r="CB54" i="27"/>
  <c r="CN54" i="27"/>
  <c r="CZ54" i="27"/>
  <c r="DL54" i="27"/>
  <c r="DX54" i="27"/>
  <c r="EJ54" i="27"/>
  <c r="EV54" i="27"/>
  <c r="FH54" i="27"/>
  <c r="FT54" i="27"/>
  <c r="GF54" i="27"/>
  <c r="GR54" i="27"/>
  <c r="HD54" i="27"/>
  <c r="HP54" i="27"/>
  <c r="AG54" i="27"/>
  <c r="AS54" i="27"/>
  <c r="BE54" i="27"/>
  <c r="BQ54" i="27"/>
  <c r="CC54" i="27"/>
  <c r="CO54" i="27"/>
  <c r="DA54" i="27"/>
  <c r="DM54" i="27"/>
  <c r="DY54" i="27"/>
  <c r="EK54" i="27"/>
  <c r="AV54" i="27"/>
  <c r="BV54" i="27"/>
  <c r="DC54" i="27"/>
  <c r="EC54" i="27"/>
  <c r="FB54" i="27"/>
  <c r="FZ54" i="27"/>
  <c r="GX54" i="27"/>
  <c r="AW54" i="27"/>
  <c r="CD54" i="27"/>
  <c r="DD54" i="27"/>
  <c r="ED54" i="27"/>
  <c r="FI54" i="27"/>
  <c r="GG54" i="27"/>
  <c r="HE54" i="27"/>
  <c r="AX54" i="27"/>
  <c r="CE54" i="27"/>
  <c r="DE54" i="27"/>
  <c r="EL54" i="27"/>
  <c r="FJ54" i="27"/>
  <c r="GH54" i="27"/>
  <c r="HF54" i="27"/>
  <c r="BF54" i="27"/>
  <c r="CF54" i="27"/>
  <c r="DF54" i="27"/>
  <c r="EM54" i="27"/>
  <c r="FK54" i="27"/>
  <c r="GI54" i="27"/>
  <c r="HG54" i="27"/>
  <c r="BG54" i="27"/>
  <c r="CG54" i="27"/>
  <c r="DN54" i="27"/>
  <c r="EN54" i="27"/>
  <c r="FL54" i="27"/>
  <c r="GJ54" i="27"/>
  <c r="HH54" i="27"/>
  <c r="AH54" i="27"/>
  <c r="BH54" i="27"/>
  <c r="CH54" i="27"/>
  <c r="DO54" i="27"/>
  <c r="EO54" i="27"/>
  <c r="FM54" i="27"/>
  <c r="GK54" i="27"/>
  <c r="HI54" i="27"/>
  <c r="AI54" i="27"/>
  <c r="BI54" i="27"/>
  <c r="CP54" i="27"/>
  <c r="DP54" i="27"/>
  <c r="EP54" i="27"/>
  <c r="FN54" i="27"/>
  <c r="GL54" i="27"/>
  <c r="HJ54" i="27"/>
  <c r="AJ54" i="27"/>
  <c r="BJ54" i="27"/>
  <c r="CQ54" i="27"/>
  <c r="DQ54" i="27"/>
  <c r="EW54" i="27"/>
  <c r="FU54" i="27"/>
  <c r="GS54" i="27"/>
  <c r="HQ54" i="27"/>
  <c r="AK54" i="27"/>
  <c r="BR54" i="27"/>
  <c r="CR54" i="27"/>
  <c r="DR54" i="27"/>
  <c r="EX54" i="27"/>
  <c r="FV54" i="27"/>
  <c r="GT54" i="27"/>
  <c r="HR54" i="27"/>
  <c r="AL54" i="27"/>
  <c r="BS54" i="27"/>
  <c r="CS54" i="27"/>
  <c r="DZ54" i="27"/>
  <c r="EY54" i="27"/>
  <c r="FW54" i="27"/>
  <c r="GU54" i="27"/>
  <c r="HS54" i="27"/>
  <c r="FX54" i="27"/>
  <c r="FY54" i="27"/>
  <c r="AT54" i="27"/>
  <c r="GV54" i="27"/>
  <c r="AU54" i="27"/>
  <c r="GW54" i="27"/>
  <c r="BT54" i="27"/>
  <c r="BU54" i="27"/>
  <c r="CT54" i="27"/>
  <c r="DB54" i="27"/>
  <c r="EA54" i="27"/>
  <c r="EB54" i="27"/>
  <c r="EZ54" i="27"/>
  <c r="FA54" i="27"/>
  <c r="AB54" i="27"/>
  <c r="AA54" i="27"/>
  <c r="AE72" i="27"/>
  <c r="AQ72" i="27"/>
  <c r="BC72" i="27"/>
  <c r="BO72" i="27"/>
  <c r="CA72" i="27"/>
  <c r="CM72" i="27"/>
  <c r="CY72" i="27"/>
  <c r="DK72" i="27"/>
  <c r="DW72" i="27"/>
  <c r="AF72" i="27"/>
  <c r="AR72" i="27"/>
  <c r="BD72" i="27"/>
  <c r="AG72" i="27"/>
  <c r="AS72" i="27"/>
  <c r="BE72" i="27"/>
  <c r="BQ72" i="27"/>
  <c r="CC72" i="27"/>
  <c r="CO72" i="27"/>
  <c r="DA72" i="27"/>
  <c r="DM72" i="27"/>
  <c r="DY72" i="27"/>
  <c r="AH72" i="27"/>
  <c r="AT72" i="27"/>
  <c r="BF72" i="27"/>
  <c r="BR72" i="27"/>
  <c r="CD72" i="27"/>
  <c r="CP72" i="27"/>
  <c r="DB72" i="27"/>
  <c r="DN72" i="27"/>
  <c r="AI72" i="27"/>
  <c r="AU72" i="27"/>
  <c r="BG72" i="27"/>
  <c r="BS72" i="27"/>
  <c r="CE72" i="27"/>
  <c r="CQ72" i="27"/>
  <c r="DC72" i="27"/>
  <c r="DO72" i="27"/>
  <c r="EA72" i="27"/>
  <c r="AJ72" i="27"/>
  <c r="AV72" i="27"/>
  <c r="BH72" i="27"/>
  <c r="BT72" i="27"/>
  <c r="AK72" i="27"/>
  <c r="AW72" i="27"/>
  <c r="BI72" i="27"/>
  <c r="BU72" i="27"/>
  <c r="CG72" i="27"/>
  <c r="AL72" i="27"/>
  <c r="AX72" i="27"/>
  <c r="BJ72" i="27"/>
  <c r="BV72" i="27"/>
  <c r="CH72" i="27"/>
  <c r="CT72" i="27"/>
  <c r="DF72" i="27"/>
  <c r="DR72" i="27"/>
  <c r="AM72" i="27"/>
  <c r="AN72" i="27"/>
  <c r="AZ72" i="27"/>
  <c r="BL72" i="27"/>
  <c r="BX72" i="27"/>
  <c r="CJ72" i="27"/>
  <c r="CV72" i="27"/>
  <c r="DH72" i="27"/>
  <c r="DT72" i="27"/>
  <c r="AO72" i="27"/>
  <c r="CB72" i="27"/>
  <c r="DD72" i="27"/>
  <c r="DZ72" i="27"/>
  <c r="EM72" i="27"/>
  <c r="EY72" i="27"/>
  <c r="FK72" i="27"/>
  <c r="FW72" i="27"/>
  <c r="GI72" i="27"/>
  <c r="GU72" i="27"/>
  <c r="HG72" i="27"/>
  <c r="HS72" i="27"/>
  <c r="AP72" i="27"/>
  <c r="CF72" i="27"/>
  <c r="DE72" i="27"/>
  <c r="EB72" i="27"/>
  <c r="EN72" i="27"/>
  <c r="EZ72" i="27"/>
  <c r="FL72" i="27"/>
  <c r="FX72" i="27"/>
  <c r="GJ72" i="27"/>
  <c r="GV72" i="27"/>
  <c r="HH72" i="27"/>
  <c r="AY72" i="27"/>
  <c r="CI72" i="27"/>
  <c r="DG72" i="27"/>
  <c r="EC72" i="27"/>
  <c r="EO72" i="27"/>
  <c r="FA72" i="27"/>
  <c r="FM72" i="27"/>
  <c r="FY72" i="27"/>
  <c r="GK72" i="27"/>
  <c r="GW72" i="27"/>
  <c r="HI72" i="27"/>
  <c r="BA72" i="27"/>
  <c r="CK72" i="27"/>
  <c r="DI72" i="27"/>
  <c r="ED72" i="27"/>
  <c r="EP72" i="27"/>
  <c r="FB72" i="27"/>
  <c r="FN72" i="27"/>
  <c r="FZ72" i="27"/>
  <c r="GL72" i="27"/>
  <c r="GX72" i="27"/>
  <c r="HJ72" i="27"/>
  <c r="BB72" i="27"/>
  <c r="CL72" i="27"/>
  <c r="DJ72" i="27"/>
  <c r="EE72" i="27"/>
  <c r="EQ72" i="27"/>
  <c r="FC72" i="27"/>
  <c r="FO72" i="27"/>
  <c r="GA72" i="27"/>
  <c r="GM72" i="27"/>
  <c r="GY72" i="27"/>
  <c r="HK72" i="27"/>
  <c r="BK72" i="27"/>
  <c r="CN72" i="27"/>
  <c r="DL72" i="27"/>
  <c r="EF72" i="27"/>
  <c r="ER72" i="27"/>
  <c r="FD72" i="27"/>
  <c r="FP72" i="27"/>
  <c r="GB72" i="27"/>
  <c r="GN72" i="27"/>
  <c r="GZ72" i="27"/>
  <c r="HL72" i="27"/>
  <c r="BM72" i="27"/>
  <c r="CR72" i="27"/>
  <c r="DP72" i="27"/>
  <c r="EG72" i="27"/>
  <c r="ES72" i="27"/>
  <c r="FE72" i="27"/>
  <c r="FQ72" i="27"/>
  <c r="GC72" i="27"/>
  <c r="GO72" i="27"/>
  <c r="HA72" i="27"/>
  <c r="HM72" i="27"/>
  <c r="BN72" i="27"/>
  <c r="CS72" i="27"/>
  <c r="DQ72" i="27"/>
  <c r="EH72" i="27"/>
  <c r="ET72" i="27"/>
  <c r="FF72" i="27"/>
  <c r="FR72" i="27"/>
  <c r="GD72" i="27"/>
  <c r="GP72" i="27"/>
  <c r="HB72" i="27"/>
  <c r="HN72" i="27"/>
  <c r="BP72" i="27"/>
  <c r="CU72" i="27"/>
  <c r="DS72" i="27"/>
  <c r="EI72" i="27"/>
  <c r="EU72" i="27"/>
  <c r="FG72" i="27"/>
  <c r="FS72" i="27"/>
  <c r="GE72" i="27"/>
  <c r="GQ72" i="27"/>
  <c r="HC72" i="27"/>
  <c r="HO72" i="27"/>
  <c r="BW72" i="27"/>
  <c r="CW72" i="27"/>
  <c r="DU72" i="27"/>
  <c r="EJ72" i="27"/>
  <c r="EV72" i="27"/>
  <c r="FH72" i="27"/>
  <c r="FT72" i="27"/>
  <c r="GF72" i="27"/>
  <c r="GR72" i="27"/>
  <c r="HD72" i="27"/>
  <c r="HP72" i="27"/>
  <c r="EK72" i="27"/>
  <c r="HE72" i="27"/>
  <c r="AA72" i="27"/>
  <c r="EL72" i="27"/>
  <c r="HF72" i="27"/>
  <c r="EW72" i="27"/>
  <c r="HQ72" i="27"/>
  <c r="EX72" i="27"/>
  <c r="HR72" i="27"/>
  <c r="AC72" i="27"/>
  <c r="FI72" i="27"/>
  <c r="AD72" i="27"/>
  <c r="FJ72" i="27"/>
  <c r="BY72" i="27"/>
  <c r="FU72" i="27"/>
  <c r="BZ72" i="27"/>
  <c r="FV72" i="27"/>
  <c r="AB72" i="27"/>
  <c r="CX72" i="27"/>
  <c r="GG72" i="27"/>
  <c r="CZ72" i="27"/>
  <c r="GH72" i="27"/>
  <c r="DV72" i="27"/>
  <c r="DX72" i="27"/>
  <c r="GS72" i="27"/>
  <c r="GT72" i="27"/>
  <c r="AD67" i="27"/>
  <c r="AP67" i="27"/>
  <c r="BB67" i="27"/>
  <c r="BN67" i="27"/>
  <c r="BZ67" i="27"/>
  <c r="CL67" i="27"/>
  <c r="CX67" i="27"/>
  <c r="DJ67" i="27"/>
  <c r="DV67" i="27"/>
  <c r="EH67" i="27"/>
  <c r="ET67" i="27"/>
  <c r="FF67" i="27"/>
  <c r="FR67" i="27"/>
  <c r="GD67" i="27"/>
  <c r="GP67" i="27"/>
  <c r="HB67" i="27"/>
  <c r="HN67" i="27"/>
  <c r="AE67" i="27"/>
  <c r="AQ67" i="27"/>
  <c r="BC67" i="27"/>
  <c r="BO67" i="27"/>
  <c r="CA67" i="27"/>
  <c r="CM67" i="27"/>
  <c r="CY67" i="27"/>
  <c r="DK67" i="27"/>
  <c r="DW67" i="27"/>
  <c r="EI67" i="27"/>
  <c r="EU67" i="27"/>
  <c r="FG67" i="27"/>
  <c r="FS67" i="27"/>
  <c r="GE67" i="27"/>
  <c r="GQ67" i="27"/>
  <c r="HC67" i="27"/>
  <c r="HO67" i="27"/>
  <c r="AF67" i="27"/>
  <c r="AR67" i="27"/>
  <c r="BD67" i="27"/>
  <c r="BP67" i="27"/>
  <c r="CB67" i="27"/>
  <c r="CN67" i="27"/>
  <c r="CZ67" i="27"/>
  <c r="DL67" i="27"/>
  <c r="DX67" i="27"/>
  <c r="EJ67" i="27"/>
  <c r="EV67" i="27"/>
  <c r="FH67" i="27"/>
  <c r="FT67" i="27"/>
  <c r="GF67" i="27"/>
  <c r="GR67" i="27"/>
  <c r="HD67" i="27"/>
  <c r="HP67" i="27"/>
  <c r="AG67" i="27"/>
  <c r="AS67" i="27"/>
  <c r="BE67" i="27"/>
  <c r="BQ67" i="27"/>
  <c r="CC67" i="27"/>
  <c r="CO67" i="27"/>
  <c r="DA67" i="27"/>
  <c r="DM67" i="27"/>
  <c r="DY67" i="27"/>
  <c r="EK67" i="27"/>
  <c r="EW67" i="27"/>
  <c r="FI67" i="27"/>
  <c r="FU67" i="27"/>
  <c r="GG67" i="27"/>
  <c r="GS67" i="27"/>
  <c r="HE67" i="27"/>
  <c r="HQ67" i="27"/>
  <c r="AH67" i="27"/>
  <c r="AT67" i="27"/>
  <c r="BF67" i="27"/>
  <c r="BR67" i="27"/>
  <c r="CD67" i="27"/>
  <c r="CP67" i="27"/>
  <c r="DB67" i="27"/>
  <c r="DN67" i="27"/>
  <c r="DZ67" i="27"/>
  <c r="EL67" i="27"/>
  <c r="EX67" i="27"/>
  <c r="FJ67" i="27"/>
  <c r="FV67" i="27"/>
  <c r="GH67" i="27"/>
  <c r="GT67" i="27"/>
  <c r="HF67" i="27"/>
  <c r="HR67" i="27"/>
  <c r="AI67" i="27"/>
  <c r="AU67" i="27"/>
  <c r="BG67" i="27"/>
  <c r="BS67" i="27"/>
  <c r="CE67" i="27"/>
  <c r="CQ67" i="27"/>
  <c r="DC67" i="27"/>
  <c r="DO67" i="27"/>
  <c r="EA67" i="27"/>
  <c r="EM67" i="27"/>
  <c r="EY67" i="27"/>
  <c r="FK67" i="27"/>
  <c r="FW67" i="27"/>
  <c r="GI67" i="27"/>
  <c r="GU67" i="27"/>
  <c r="HG67" i="27"/>
  <c r="HS67" i="27"/>
  <c r="AJ67" i="27"/>
  <c r="AV67" i="27"/>
  <c r="BH67" i="27"/>
  <c r="BT67" i="27"/>
  <c r="CF67" i="27"/>
  <c r="CR67" i="27"/>
  <c r="DD67" i="27"/>
  <c r="DP67" i="27"/>
  <c r="EB67" i="27"/>
  <c r="EN67" i="27"/>
  <c r="EZ67" i="27"/>
  <c r="FL67" i="27"/>
  <c r="FX67" i="27"/>
  <c r="GJ67" i="27"/>
  <c r="GV67" i="27"/>
  <c r="HH67" i="27"/>
  <c r="AK67" i="27"/>
  <c r="AW67" i="27"/>
  <c r="BI67" i="27"/>
  <c r="BU67" i="27"/>
  <c r="CG67" i="27"/>
  <c r="CS67" i="27"/>
  <c r="DE67" i="27"/>
  <c r="DQ67" i="27"/>
  <c r="EC67" i="27"/>
  <c r="EO67" i="27"/>
  <c r="FA67" i="27"/>
  <c r="FM67" i="27"/>
  <c r="FY67" i="27"/>
  <c r="GK67" i="27"/>
  <c r="GW67" i="27"/>
  <c r="HI67" i="27"/>
  <c r="AL67" i="27"/>
  <c r="AX67" i="27"/>
  <c r="BJ67" i="27"/>
  <c r="BV67" i="27"/>
  <c r="CH67" i="27"/>
  <c r="CT67" i="27"/>
  <c r="DF67" i="27"/>
  <c r="DR67" i="27"/>
  <c r="ED67" i="27"/>
  <c r="EP67" i="27"/>
  <c r="FB67" i="27"/>
  <c r="FN67" i="27"/>
  <c r="FZ67" i="27"/>
  <c r="GL67" i="27"/>
  <c r="GX67" i="27"/>
  <c r="HJ67" i="27"/>
  <c r="AM67" i="27"/>
  <c r="AY67" i="27"/>
  <c r="BK67" i="27"/>
  <c r="BW67" i="27"/>
  <c r="CI67" i="27"/>
  <c r="CU67" i="27"/>
  <c r="DG67" i="27"/>
  <c r="DS67" i="27"/>
  <c r="EE67" i="27"/>
  <c r="EQ67" i="27"/>
  <c r="FC67" i="27"/>
  <c r="FO67" i="27"/>
  <c r="GA67" i="27"/>
  <c r="GM67" i="27"/>
  <c r="GY67" i="27"/>
  <c r="HK67" i="27"/>
  <c r="CV67" i="27"/>
  <c r="FP67" i="27"/>
  <c r="AC67" i="27"/>
  <c r="CW67" i="27"/>
  <c r="FQ67" i="27"/>
  <c r="AN67" i="27"/>
  <c r="DH67" i="27"/>
  <c r="GB67" i="27"/>
  <c r="AO67" i="27"/>
  <c r="DI67" i="27"/>
  <c r="GC67" i="27"/>
  <c r="AZ67" i="27"/>
  <c r="DT67" i="27"/>
  <c r="GN67" i="27"/>
  <c r="BA67" i="27"/>
  <c r="DU67" i="27"/>
  <c r="GO67" i="27"/>
  <c r="BL67" i="27"/>
  <c r="EF67" i="27"/>
  <c r="GZ67" i="27"/>
  <c r="BM67" i="27"/>
  <c r="EG67" i="27"/>
  <c r="HA67" i="27"/>
  <c r="BX67" i="27"/>
  <c r="ER67" i="27"/>
  <c r="HL67" i="27"/>
  <c r="BY67" i="27"/>
  <c r="ES67" i="27"/>
  <c r="HM67" i="27"/>
  <c r="CJ67" i="27"/>
  <c r="AB67" i="27"/>
  <c r="CK67" i="27"/>
  <c r="FD67" i="27"/>
  <c r="FE67" i="27"/>
  <c r="AA67" i="27"/>
  <c r="AM26" i="27"/>
  <c r="AY26" i="27"/>
  <c r="BK26" i="27"/>
  <c r="BW26" i="27"/>
  <c r="CI26" i="27"/>
  <c r="CU26" i="27"/>
  <c r="DG26" i="27"/>
  <c r="DS26" i="27"/>
  <c r="EE26" i="27"/>
  <c r="EQ26" i="27"/>
  <c r="FC26" i="27"/>
  <c r="FO26" i="27"/>
  <c r="GA26" i="27"/>
  <c r="GM26" i="27"/>
  <c r="GY26" i="27"/>
  <c r="HK26" i="27"/>
  <c r="AN26" i="27"/>
  <c r="AZ26" i="27"/>
  <c r="BL26" i="27"/>
  <c r="BX26" i="27"/>
  <c r="CJ26" i="27"/>
  <c r="CV26" i="27"/>
  <c r="DH26" i="27"/>
  <c r="DT26" i="27"/>
  <c r="EF26" i="27"/>
  <c r="ER26" i="27"/>
  <c r="FD26" i="27"/>
  <c r="FP26" i="27"/>
  <c r="GB26" i="27"/>
  <c r="GN26" i="27"/>
  <c r="GZ26" i="27"/>
  <c r="HL26" i="27"/>
  <c r="AC26" i="27"/>
  <c r="AO26" i="27"/>
  <c r="BA26" i="27"/>
  <c r="BM26" i="27"/>
  <c r="BY26" i="27"/>
  <c r="CK26" i="27"/>
  <c r="CW26" i="27"/>
  <c r="DI26" i="27"/>
  <c r="DU26" i="27"/>
  <c r="EG26" i="27"/>
  <c r="ES26" i="27"/>
  <c r="FE26" i="27"/>
  <c r="FQ26" i="27"/>
  <c r="GC26" i="27"/>
  <c r="GO26" i="27"/>
  <c r="HA26" i="27"/>
  <c r="HM26" i="27"/>
  <c r="AD26" i="27"/>
  <c r="AP26" i="27"/>
  <c r="BB26" i="27"/>
  <c r="BN26" i="27"/>
  <c r="BZ26" i="27"/>
  <c r="CL26" i="27"/>
  <c r="CX26" i="27"/>
  <c r="DJ26" i="27"/>
  <c r="DV26" i="27"/>
  <c r="EH26" i="27"/>
  <c r="ET26" i="27"/>
  <c r="FF26" i="27"/>
  <c r="FR26" i="27"/>
  <c r="GD26" i="27"/>
  <c r="GP26" i="27"/>
  <c r="HB26" i="27"/>
  <c r="HN26" i="27"/>
  <c r="AE26" i="27"/>
  <c r="AQ26" i="27"/>
  <c r="BC26" i="27"/>
  <c r="BO26" i="27"/>
  <c r="CA26" i="27"/>
  <c r="CM26" i="27"/>
  <c r="CY26" i="27"/>
  <c r="DK26" i="27"/>
  <c r="DW26" i="27"/>
  <c r="EI26" i="27"/>
  <c r="EU26" i="27"/>
  <c r="FG26" i="27"/>
  <c r="FS26" i="27"/>
  <c r="GE26" i="27"/>
  <c r="GQ26" i="27"/>
  <c r="HC26" i="27"/>
  <c r="HO26" i="27"/>
  <c r="AF26" i="27"/>
  <c r="AR26" i="27"/>
  <c r="BD26" i="27"/>
  <c r="BP26" i="27"/>
  <c r="CB26" i="27"/>
  <c r="CN26" i="27"/>
  <c r="CZ26" i="27"/>
  <c r="DL26" i="27"/>
  <c r="DX26" i="27"/>
  <c r="EJ26" i="27"/>
  <c r="EV26" i="27"/>
  <c r="FH26" i="27"/>
  <c r="FT26" i="27"/>
  <c r="GF26" i="27"/>
  <c r="GR26" i="27"/>
  <c r="HD26" i="27"/>
  <c r="HP26" i="27"/>
  <c r="AG26" i="27"/>
  <c r="AS26" i="27"/>
  <c r="BE26" i="27"/>
  <c r="BQ26" i="27"/>
  <c r="CC26" i="27"/>
  <c r="CO26" i="27"/>
  <c r="DA26" i="27"/>
  <c r="DM26" i="27"/>
  <c r="DY26" i="27"/>
  <c r="EK26" i="27"/>
  <c r="EW26" i="27"/>
  <c r="FI26" i="27"/>
  <c r="FU26" i="27"/>
  <c r="GG26" i="27"/>
  <c r="GS26" i="27"/>
  <c r="HE26" i="27"/>
  <c r="HQ26" i="27"/>
  <c r="AH26" i="27"/>
  <c r="AT26" i="27"/>
  <c r="BF26" i="27"/>
  <c r="BR26" i="27"/>
  <c r="AI26" i="27"/>
  <c r="AU26" i="27"/>
  <c r="BG26" i="27"/>
  <c r="BS26" i="27"/>
  <c r="AJ26" i="27"/>
  <c r="AV26" i="27"/>
  <c r="BH26" i="27"/>
  <c r="AK26" i="27"/>
  <c r="AW26" i="27"/>
  <c r="BI26" i="27"/>
  <c r="BU26" i="27"/>
  <c r="CP26" i="27"/>
  <c r="DP26" i="27"/>
  <c r="EP26" i="27"/>
  <c r="FW26" i="27"/>
  <c r="GW26" i="27"/>
  <c r="CQ26" i="27"/>
  <c r="DQ26" i="27"/>
  <c r="EX26" i="27"/>
  <c r="FX26" i="27"/>
  <c r="GX26" i="27"/>
  <c r="AL26" i="27"/>
  <c r="CR26" i="27"/>
  <c r="DR26" i="27"/>
  <c r="EY26" i="27"/>
  <c r="FY26" i="27"/>
  <c r="HF26" i="27"/>
  <c r="AX26" i="27"/>
  <c r="CS26" i="27"/>
  <c r="DZ26" i="27"/>
  <c r="EZ26" i="27"/>
  <c r="FZ26" i="27"/>
  <c r="HG26" i="27"/>
  <c r="BJ26" i="27"/>
  <c r="CT26" i="27"/>
  <c r="EA26" i="27"/>
  <c r="FA26" i="27"/>
  <c r="GH26" i="27"/>
  <c r="HH26" i="27"/>
  <c r="BT26" i="27"/>
  <c r="DB26" i="27"/>
  <c r="EB26" i="27"/>
  <c r="FB26" i="27"/>
  <c r="GI26" i="27"/>
  <c r="HI26" i="27"/>
  <c r="BV26" i="27"/>
  <c r="DC26" i="27"/>
  <c r="EC26" i="27"/>
  <c r="FJ26" i="27"/>
  <c r="GJ26" i="27"/>
  <c r="HJ26" i="27"/>
  <c r="CD26" i="27"/>
  <c r="DD26" i="27"/>
  <c r="ED26" i="27"/>
  <c r="FK26" i="27"/>
  <c r="GK26" i="27"/>
  <c r="HR26" i="27"/>
  <c r="CE26" i="27"/>
  <c r="DE26" i="27"/>
  <c r="EL26" i="27"/>
  <c r="FL26" i="27"/>
  <c r="GL26" i="27"/>
  <c r="HS26" i="27"/>
  <c r="CF26" i="27"/>
  <c r="DF26" i="27"/>
  <c r="EM26" i="27"/>
  <c r="FM26" i="27"/>
  <c r="GT26" i="27"/>
  <c r="CG26" i="27"/>
  <c r="DN26" i="27"/>
  <c r="EN26" i="27"/>
  <c r="FN26" i="27"/>
  <c r="GU26" i="27"/>
  <c r="CH26" i="27"/>
  <c r="DO26" i="27"/>
  <c r="EO26" i="27"/>
  <c r="FV26" i="27"/>
  <c r="GV26" i="27"/>
  <c r="AA26" i="27"/>
  <c r="AB26" i="27"/>
  <c r="AL30" i="27"/>
  <c r="AX30" i="27"/>
  <c r="BJ30" i="27"/>
  <c r="BV30" i="27"/>
  <c r="CH30" i="27"/>
  <c r="CT30" i="27"/>
  <c r="DF30" i="27"/>
  <c r="DR30" i="27"/>
  <c r="ED30" i="27"/>
  <c r="EP30" i="27"/>
  <c r="FB30" i="27"/>
  <c r="FN30" i="27"/>
  <c r="FZ30" i="27"/>
  <c r="GL30" i="27"/>
  <c r="GX30" i="27"/>
  <c r="HJ30" i="27"/>
  <c r="AM30" i="27"/>
  <c r="AY30" i="27"/>
  <c r="BK30" i="27"/>
  <c r="BW30" i="27"/>
  <c r="CI30" i="27"/>
  <c r="CU30" i="27"/>
  <c r="DG30" i="27"/>
  <c r="DS30" i="27"/>
  <c r="EE30" i="27"/>
  <c r="EQ30" i="27"/>
  <c r="FC30" i="27"/>
  <c r="FO30" i="27"/>
  <c r="GA30" i="27"/>
  <c r="GM30" i="27"/>
  <c r="GY30" i="27"/>
  <c r="HK30" i="27"/>
  <c r="AN30" i="27"/>
  <c r="AZ30" i="27"/>
  <c r="BL30" i="27"/>
  <c r="BX30" i="27"/>
  <c r="CJ30" i="27"/>
  <c r="CV30" i="27"/>
  <c r="DH30" i="27"/>
  <c r="DT30" i="27"/>
  <c r="EF30" i="27"/>
  <c r="ER30" i="27"/>
  <c r="FD30" i="27"/>
  <c r="FP30" i="27"/>
  <c r="GB30" i="27"/>
  <c r="GN30" i="27"/>
  <c r="GZ30" i="27"/>
  <c r="HL30" i="27"/>
  <c r="AC30" i="27"/>
  <c r="AO30" i="27"/>
  <c r="BA30" i="27"/>
  <c r="BM30" i="27"/>
  <c r="BY30" i="27"/>
  <c r="CK30" i="27"/>
  <c r="CW30" i="27"/>
  <c r="DI30" i="27"/>
  <c r="DU30" i="27"/>
  <c r="EG30" i="27"/>
  <c r="ES30" i="27"/>
  <c r="FE30" i="27"/>
  <c r="FQ30" i="27"/>
  <c r="GC30" i="27"/>
  <c r="GO30" i="27"/>
  <c r="HA30" i="27"/>
  <c r="HM30" i="27"/>
  <c r="AD30" i="27"/>
  <c r="AP30" i="27"/>
  <c r="BB30" i="27"/>
  <c r="BN30" i="27"/>
  <c r="BZ30" i="27"/>
  <c r="CL30" i="27"/>
  <c r="CX30" i="27"/>
  <c r="DJ30" i="27"/>
  <c r="DV30" i="27"/>
  <c r="EH30" i="27"/>
  <c r="ET30" i="27"/>
  <c r="FF30" i="27"/>
  <c r="FR30" i="27"/>
  <c r="GD30" i="27"/>
  <c r="GP30" i="27"/>
  <c r="HB30" i="27"/>
  <c r="HN30" i="27"/>
  <c r="AE30" i="27"/>
  <c r="AQ30" i="27"/>
  <c r="BC30" i="27"/>
  <c r="BO30" i="27"/>
  <c r="CA30" i="27"/>
  <c r="CM30" i="27"/>
  <c r="CY30" i="27"/>
  <c r="DK30" i="27"/>
  <c r="DW30" i="27"/>
  <c r="EI30" i="27"/>
  <c r="EU30" i="27"/>
  <c r="FG30" i="27"/>
  <c r="FS30" i="27"/>
  <c r="GE30" i="27"/>
  <c r="GQ30" i="27"/>
  <c r="HC30" i="27"/>
  <c r="HO30" i="27"/>
  <c r="AF30" i="27"/>
  <c r="AR30" i="27"/>
  <c r="BD30" i="27"/>
  <c r="BP30" i="27"/>
  <c r="CB30" i="27"/>
  <c r="CN30" i="27"/>
  <c r="CZ30" i="27"/>
  <c r="DL30" i="27"/>
  <c r="DX30" i="27"/>
  <c r="EJ30" i="27"/>
  <c r="EV30" i="27"/>
  <c r="FH30" i="27"/>
  <c r="FT30" i="27"/>
  <c r="GF30" i="27"/>
  <c r="GR30" i="27"/>
  <c r="HD30" i="27"/>
  <c r="HP30" i="27"/>
  <c r="AG30" i="27"/>
  <c r="AS30" i="27"/>
  <c r="BE30" i="27"/>
  <c r="BQ30" i="27"/>
  <c r="CC30" i="27"/>
  <c r="CO30" i="27"/>
  <c r="DA30" i="27"/>
  <c r="DM30" i="27"/>
  <c r="DY30" i="27"/>
  <c r="EK30" i="27"/>
  <c r="EW30" i="27"/>
  <c r="FI30" i="27"/>
  <c r="FU30" i="27"/>
  <c r="GG30" i="27"/>
  <c r="GS30" i="27"/>
  <c r="HE30" i="27"/>
  <c r="HQ30" i="27"/>
  <c r="AH30" i="27"/>
  <c r="AT30" i="27"/>
  <c r="BF30" i="27"/>
  <c r="BR30" i="27"/>
  <c r="CD30" i="27"/>
  <c r="CP30" i="27"/>
  <c r="DB30" i="27"/>
  <c r="DN30" i="27"/>
  <c r="DZ30" i="27"/>
  <c r="EL30" i="27"/>
  <c r="EX30" i="27"/>
  <c r="FJ30" i="27"/>
  <c r="FV30" i="27"/>
  <c r="GH30" i="27"/>
  <c r="GT30" i="27"/>
  <c r="HF30" i="27"/>
  <c r="HR30" i="27"/>
  <c r="AI30" i="27"/>
  <c r="AU30" i="27"/>
  <c r="BG30" i="27"/>
  <c r="BS30" i="27"/>
  <c r="CE30" i="27"/>
  <c r="CQ30" i="27"/>
  <c r="DC30" i="27"/>
  <c r="DO30" i="27"/>
  <c r="EA30" i="27"/>
  <c r="EM30" i="27"/>
  <c r="EY30" i="27"/>
  <c r="FK30" i="27"/>
  <c r="FW30" i="27"/>
  <c r="GI30" i="27"/>
  <c r="GU30" i="27"/>
  <c r="HG30" i="27"/>
  <c r="HS30" i="27"/>
  <c r="AJ30" i="27"/>
  <c r="AV30" i="27"/>
  <c r="BH30" i="27"/>
  <c r="BT30" i="27"/>
  <c r="CF30" i="27"/>
  <c r="CR30" i="27"/>
  <c r="DD30" i="27"/>
  <c r="DP30" i="27"/>
  <c r="EB30" i="27"/>
  <c r="EN30" i="27"/>
  <c r="EZ30" i="27"/>
  <c r="FL30" i="27"/>
  <c r="FX30" i="27"/>
  <c r="GJ30" i="27"/>
  <c r="GV30" i="27"/>
  <c r="HH30" i="27"/>
  <c r="CS30" i="27"/>
  <c r="DE30" i="27"/>
  <c r="DQ30" i="27"/>
  <c r="EC30" i="27"/>
  <c r="EO30" i="27"/>
  <c r="FA30" i="27"/>
  <c r="FM30" i="27"/>
  <c r="AK30" i="27"/>
  <c r="FY30" i="27"/>
  <c r="AW30" i="27"/>
  <c r="GK30" i="27"/>
  <c r="BI30" i="27"/>
  <c r="GW30" i="27"/>
  <c r="BU30" i="27"/>
  <c r="HI30" i="27"/>
  <c r="CG30" i="27"/>
  <c r="AB30" i="27"/>
  <c r="AA30" i="27"/>
  <c r="AC92" i="27"/>
  <c r="AO92" i="27"/>
  <c r="BA92" i="27"/>
  <c r="BM92" i="27"/>
  <c r="BY92" i="27"/>
  <c r="CK92" i="27"/>
  <c r="CW92" i="27"/>
  <c r="DI92" i="27"/>
  <c r="DU92" i="27"/>
  <c r="EG92" i="27"/>
  <c r="ES92" i="27"/>
  <c r="FE92" i="27"/>
  <c r="FQ92" i="27"/>
  <c r="GC92" i="27"/>
  <c r="GO92" i="27"/>
  <c r="HA92" i="27"/>
  <c r="HM92" i="27"/>
  <c r="AD92" i="27"/>
  <c r="AP92" i="27"/>
  <c r="BB92" i="27"/>
  <c r="BN92" i="27"/>
  <c r="BZ92" i="27"/>
  <c r="CL92" i="27"/>
  <c r="CX92" i="27"/>
  <c r="DJ92" i="27"/>
  <c r="DV92" i="27"/>
  <c r="EH92" i="27"/>
  <c r="ET92" i="27"/>
  <c r="FF92" i="27"/>
  <c r="FR92" i="27"/>
  <c r="GD92" i="27"/>
  <c r="GP92" i="27"/>
  <c r="HB92" i="27"/>
  <c r="HN92" i="27"/>
  <c r="AE92" i="27"/>
  <c r="AQ92" i="27"/>
  <c r="BC92" i="27"/>
  <c r="BO92" i="27"/>
  <c r="CA92" i="27"/>
  <c r="CM92" i="27"/>
  <c r="CY92" i="27"/>
  <c r="DK92" i="27"/>
  <c r="DW92" i="27"/>
  <c r="EI92" i="27"/>
  <c r="EU92" i="27"/>
  <c r="FG92" i="27"/>
  <c r="FS92" i="27"/>
  <c r="GE92" i="27"/>
  <c r="GQ92" i="27"/>
  <c r="HC92" i="27"/>
  <c r="HO92" i="27"/>
  <c r="AF92" i="27"/>
  <c r="AR92" i="27"/>
  <c r="BD92" i="27"/>
  <c r="BP92" i="27"/>
  <c r="CB92" i="27"/>
  <c r="CN92" i="27"/>
  <c r="CZ92" i="27"/>
  <c r="DL92" i="27"/>
  <c r="DX92" i="27"/>
  <c r="EJ92" i="27"/>
  <c r="EV92" i="27"/>
  <c r="FH92" i="27"/>
  <c r="FT92" i="27"/>
  <c r="GF92" i="27"/>
  <c r="GR92" i="27"/>
  <c r="HD92" i="27"/>
  <c r="HP92" i="27"/>
  <c r="AB92" i="27"/>
  <c r="AG92" i="27"/>
  <c r="AS92" i="27"/>
  <c r="BE92" i="27"/>
  <c r="BQ92" i="27"/>
  <c r="CC92" i="27"/>
  <c r="CO92" i="27"/>
  <c r="DA92" i="27"/>
  <c r="DM92" i="27"/>
  <c r="DY92" i="27"/>
  <c r="EK92" i="27"/>
  <c r="EW92" i="27"/>
  <c r="FI92" i="27"/>
  <c r="FU92" i="27"/>
  <c r="GG92" i="27"/>
  <c r="GS92" i="27"/>
  <c r="HE92" i="27"/>
  <c r="HQ92" i="27"/>
  <c r="AH92" i="27"/>
  <c r="AT92" i="27"/>
  <c r="BF92" i="27"/>
  <c r="BR92" i="27"/>
  <c r="CD92" i="27"/>
  <c r="CP92" i="27"/>
  <c r="DB92" i="27"/>
  <c r="DN92" i="27"/>
  <c r="DZ92" i="27"/>
  <c r="EL92" i="27"/>
  <c r="EX92" i="27"/>
  <c r="FJ92" i="27"/>
  <c r="FV92" i="27"/>
  <c r="GH92" i="27"/>
  <c r="GT92" i="27"/>
  <c r="HF92" i="27"/>
  <c r="HR92" i="27"/>
  <c r="AI92" i="27"/>
  <c r="AU92" i="27"/>
  <c r="BG92" i="27"/>
  <c r="BS92" i="27"/>
  <c r="CE92" i="27"/>
  <c r="CQ92" i="27"/>
  <c r="DC92" i="27"/>
  <c r="DO92" i="27"/>
  <c r="EA92" i="27"/>
  <c r="EM92" i="27"/>
  <c r="EY92" i="27"/>
  <c r="FK92" i="27"/>
  <c r="FW92" i="27"/>
  <c r="GI92" i="27"/>
  <c r="GU92" i="27"/>
  <c r="HG92" i="27"/>
  <c r="HS92" i="27"/>
  <c r="AJ92" i="27"/>
  <c r="AV92" i="27"/>
  <c r="BH92" i="27"/>
  <c r="BT92" i="27"/>
  <c r="CF92" i="27"/>
  <c r="CR92" i="27"/>
  <c r="DD92" i="27"/>
  <c r="DP92" i="27"/>
  <c r="EB92" i="27"/>
  <c r="EN92" i="27"/>
  <c r="EZ92" i="27"/>
  <c r="FL92" i="27"/>
  <c r="FX92" i="27"/>
  <c r="GJ92" i="27"/>
  <c r="GV92" i="27"/>
  <c r="HH92" i="27"/>
  <c r="AK92" i="27"/>
  <c r="AW92" i="27"/>
  <c r="BI92" i="27"/>
  <c r="BU92" i="27"/>
  <c r="CG92" i="27"/>
  <c r="CS92" i="27"/>
  <c r="DE92" i="27"/>
  <c r="DQ92" i="27"/>
  <c r="EC92" i="27"/>
  <c r="EO92" i="27"/>
  <c r="FA92" i="27"/>
  <c r="FM92" i="27"/>
  <c r="FY92" i="27"/>
  <c r="GK92" i="27"/>
  <c r="GW92" i="27"/>
  <c r="HI92" i="27"/>
  <c r="AA92" i="27"/>
  <c r="AL92" i="27"/>
  <c r="AX92" i="27"/>
  <c r="BJ92" i="27"/>
  <c r="BV92" i="27"/>
  <c r="CH92" i="27"/>
  <c r="CT92" i="27"/>
  <c r="DF92" i="27"/>
  <c r="DR92" i="27"/>
  <c r="ED92" i="27"/>
  <c r="EP92" i="27"/>
  <c r="FB92" i="27"/>
  <c r="FN92" i="27"/>
  <c r="FZ92" i="27"/>
  <c r="GL92" i="27"/>
  <c r="GX92" i="27"/>
  <c r="HJ92" i="27"/>
  <c r="BW92" i="27"/>
  <c r="EQ92" i="27"/>
  <c r="HK92" i="27"/>
  <c r="BX92" i="27"/>
  <c r="ER92" i="27"/>
  <c r="HL92" i="27"/>
  <c r="CI92" i="27"/>
  <c r="FC92" i="27"/>
  <c r="CJ92" i="27"/>
  <c r="FD92" i="27"/>
  <c r="CU92" i="27"/>
  <c r="FO92" i="27"/>
  <c r="CV92" i="27"/>
  <c r="FP92" i="27"/>
  <c r="AM92" i="27"/>
  <c r="DG92" i="27"/>
  <c r="GA92" i="27"/>
  <c r="AN92" i="27"/>
  <c r="DH92" i="27"/>
  <c r="GB92" i="27"/>
  <c r="AY92" i="27"/>
  <c r="DS92" i="27"/>
  <c r="GM92" i="27"/>
  <c r="AZ92" i="27"/>
  <c r="DT92" i="27"/>
  <c r="GN92" i="27"/>
  <c r="EE92" i="27"/>
  <c r="EF92" i="27"/>
  <c r="GY92" i="27"/>
  <c r="GZ92" i="27"/>
  <c r="BK92" i="27"/>
  <c r="BL92" i="27"/>
  <c r="AA6" i="27"/>
  <c r="HT6" i="27" s="1"/>
  <c r="AJ37" i="27"/>
  <c r="AV37" i="27"/>
  <c r="BH37" i="27"/>
  <c r="BT37" i="27"/>
  <c r="CF37" i="27"/>
  <c r="CR37" i="27"/>
  <c r="DD37" i="27"/>
  <c r="DP37" i="27"/>
  <c r="EB37" i="27"/>
  <c r="EN37" i="27"/>
  <c r="EZ37" i="27"/>
  <c r="FL37" i="27"/>
  <c r="FX37" i="27"/>
  <c r="GJ37" i="27"/>
  <c r="GV37" i="27"/>
  <c r="HH37" i="27"/>
  <c r="AK37" i="27"/>
  <c r="AW37" i="27"/>
  <c r="BI37" i="27"/>
  <c r="BU37" i="27"/>
  <c r="CG37" i="27"/>
  <c r="CS37" i="27"/>
  <c r="DE37" i="27"/>
  <c r="DQ37" i="27"/>
  <c r="EC37" i="27"/>
  <c r="EO37" i="27"/>
  <c r="FA37" i="27"/>
  <c r="FM37" i="27"/>
  <c r="FY37" i="27"/>
  <c r="GK37" i="27"/>
  <c r="GW37" i="27"/>
  <c r="HI37" i="27"/>
  <c r="AL37" i="27"/>
  <c r="AX37" i="27"/>
  <c r="BJ37" i="27"/>
  <c r="BV37" i="27"/>
  <c r="CH37" i="27"/>
  <c r="CT37" i="27"/>
  <c r="DF37" i="27"/>
  <c r="DR37" i="27"/>
  <c r="ED37" i="27"/>
  <c r="EP37" i="27"/>
  <c r="FB37" i="27"/>
  <c r="FN37" i="27"/>
  <c r="FZ37" i="27"/>
  <c r="GL37" i="27"/>
  <c r="GX37" i="27"/>
  <c r="HJ37" i="27"/>
  <c r="AM37" i="27"/>
  <c r="AY37" i="27"/>
  <c r="BK37" i="27"/>
  <c r="BW37" i="27"/>
  <c r="CI37" i="27"/>
  <c r="CU37" i="27"/>
  <c r="DG37" i="27"/>
  <c r="DS37" i="27"/>
  <c r="EE37" i="27"/>
  <c r="EQ37" i="27"/>
  <c r="FC37" i="27"/>
  <c r="FO37" i="27"/>
  <c r="GA37" i="27"/>
  <c r="GM37" i="27"/>
  <c r="GY37" i="27"/>
  <c r="HK37" i="27"/>
  <c r="AN37" i="27"/>
  <c r="AZ37" i="27"/>
  <c r="BL37" i="27"/>
  <c r="BX37" i="27"/>
  <c r="CJ37" i="27"/>
  <c r="CV37" i="27"/>
  <c r="DH37" i="27"/>
  <c r="DT37" i="27"/>
  <c r="EF37" i="27"/>
  <c r="ER37" i="27"/>
  <c r="FD37" i="27"/>
  <c r="FP37" i="27"/>
  <c r="GB37" i="27"/>
  <c r="GN37" i="27"/>
  <c r="GZ37" i="27"/>
  <c r="HL37" i="27"/>
  <c r="AC37" i="27"/>
  <c r="AO37" i="27"/>
  <c r="BA37" i="27"/>
  <c r="BM37" i="27"/>
  <c r="BY37" i="27"/>
  <c r="CK37" i="27"/>
  <c r="CW37" i="27"/>
  <c r="DI37" i="27"/>
  <c r="DU37" i="27"/>
  <c r="EG37" i="27"/>
  <c r="ES37" i="27"/>
  <c r="FE37" i="27"/>
  <c r="FQ37" i="27"/>
  <c r="GC37" i="27"/>
  <c r="GO37" i="27"/>
  <c r="HA37" i="27"/>
  <c r="HM37" i="27"/>
  <c r="AD37" i="27"/>
  <c r="AP37" i="27"/>
  <c r="BB37" i="27"/>
  <c r="BN37" i="27"/>
  <c r="BZ37" i="27"/>
  <c r="CL37" i="27"/>
  <c r="CX37" i="27"/>
  <c r="DJ37" i="27"/>
  <c r="DV37" i="27"/>
  <c r="EH37" i="27"/>
  <c r="ET37" i="27"/>
  <c r="FF37" i="27"/>
  <c r="FR37" i="27"/>
  <c r="GD37" i="27"/>
  <c r="GP37" i="27"/>
  <c r="HB37" i="27"/>
  <c r="HN37" i="27"/>
  <c r="AE37" i="27"/>
  <c r="AQ37" i="27"/>
  <c r="BC37" i="27"/>
  <c r="BO37" i="27"/>
  <c r="CA37" i="27"/>
  <c r="CM37" i="27"/>
  <c r="CY37" i="27"/>
  <c r="DK37" i="27"/>
  <c r="DW37" i="27"/>
  <c r="EI37" i="27"/>
  <c r="EU37" i="27"/>
  <c r="FG37" i="27"/>
  <c r="FS37" i="27"/>
  <c r="GE37" i="27"/>
  <c r="GQ37" i="27"/>
  <c r="HC37" i="27"/>
  <c r="HO37" i="27"/>
  <c r="AF37" i="27"/>
  <c r="AR37" i="27"/>
  <c r="BD37" i="27"/>
  <c r="BP37" i="27"/>
  <c r="CB37" i="27"/>
  <c r="CN37" i="27"/>
  <c r="CZ37" i="27"/>
  <c r="DL37" i="27"/>
  <c r="DX37" i="27"/>
  <c r="EJ37" i="27"/>
  <c r="EV37" i="27"/>
  <c r="FH37" i="27"/>
  <c r="FT37" i="27"/>
  <c r="GF37" i="27"/>
  <c r="GR37" i="27"/>
  <c r="HD37" i="27"/>
  <c r="HP37" i="27"/>
  <c r="AG37" i="27"/>
  <c r="AS37" i="27"/>
  <c r="BE37" i="27"/>
  <c r="BQ37" i="27"/>
  <c r="CC37" i="27"/>
  <c r="CO37" i="27"/>
  <c r="DA37" i="27"/>
  <c r="DM37" i="27"/>
  <c r="DY37" i="27"/>
  <c r="EK37" i="27"/>
  <c r="EW37" i="27"/>
  <c r="FI37" i="27"/>
  <c r="FU37" i="27"/>
  <c r="GG37" i="27"/>
  <c r="GS37" i="27"/>
  <c r="HE37" i="27"/>
  <c r="HQ37" i="27"/>
  <c r="AH37" i="27"/>
  <c r="AT37" i="27"/>
  <c r="BF37" i="27"/>
  <c r="BR37" i="27"/>
  <c r="CD37" i="27"/>
  <c r="CP37" i="27"/>
  <c r="DB37" i="27"/>
  <c r="DN37" i="27"/>
  <c r="DZ37" i="27"/>
  <c r="EL37" i="27"/>
  <c r="EX37" i="27"/>
  <c r="FJ37" i="27"/>
  <c r="FV37" i="27"/>
  <c r="GH37" i="27"/>
  <c r="GT37" i="27"/>
  <c r="HF37" i="27"/>
  <c r="HR37" i="27"/>
  <c r="AI37" i="27"/>
  <c r="FW37" i="27"/>
  <c r="AU37" i="27"/>
  <c r="GI37" i="27"/>
  <c r="BG37" i="27"/>
  <c r="GU37" i="27"/>
  <c r="BS37" i="27"/>
  <c r="HG37" i="27"/>
  <c r="CE37" i="27"/>
  <c r="HS37" i="27"/>
  <c r="CQ37" i="27"/>
  <c r="DC37" i="27"/>
  <c r="DO37" i="27"/>
  <c r="EA37" i="27"/>
  <c r="EM37" i="27"/>
  <c r="EY37" i="27"/>
  <c r="FK37" i="27"/>
  <c r="AA37" i="27"/>
  <c r="AB37" i="27"/>
  <c r="AI59" i="27"/>
  <c r="AU59" i="27"/>
  <c r="BG59" i="27"/>
  <c r="BS59" i="27"/>
  <c r="CE59" i="27"/>
  <c r="CQ59" i="27"/>
  <c r="DC59" i="27"/>
  <c r="DO59" i="27"/>
  <c r="EA59" i="27"/>
  <c r="EM59" i="27"/>
  <c r="EY59" i="27"/>
  <c r="FK59" i="27"/>
  <c r="FW59" i="27"/>
  <c r="GI59" i="27"/>
  <c r="GU59" i="27"/>
  <c r="HG59" i="27"/>
  <c r="HS59" i="27"/>
  <c r="AJ59" i="27"/>
  <c r="AV59" i="27"/>
  <c r="BH59" i="27"/>
  <c r="BT59" i="27"/>
  <c r="CF59" i="27"/>
  <c r="CR59" i="27"/>
  <c r="DD59" i="27"/>
  <c r="DP59" i="27"/>
  <c r="EB59" i="27"/>
  <c r="EN59" i="27"/>
  <c r="EZ59" i="27"/>
  <c r="FL59" i="27"/>
  <c r="FX59" i="27"/>
  <c r="GJ59" i="27"/>
  <c r="GV59" i="27"/>
  <c r="HH59" i="27"/>
  <c r="AK59" i="27"/>
  <c r="AW59" i="27"/>
  <c r="BI59" i="27"/>
  <c r="BU59" i="27"/>
  <c r="CG59" i="27"/>
  <c r="CS59" i="27"/>
  <c r="DE59" i="27"/>
  <c r="DQ59" i="27"/>
  <c r="EC59" i="27"/>
  <c r="EO59" i="27"/>
  <c r="FA59" i="27"/>
  <c r="FM59" i="27"/>
  <c r="FY59" i="27"/>
  <c r="GK59" i="27"/>
  <c r="GW59" i="27"/>
  <c r="HI59" i="27"/>
  <c r="AL59" i="27"/>
  <c r="AX59" i="27"/>
  <c r="BJ59" i="27"/>
  <c r="BV59" i="27"/>
  <c r="CH59" i="27"/>
  <c r="CT59" i="27"/>
  <c r="DF59" i="27"/>
  <c r="DR59" i="27"/>
  <c r="ED59" i="27"/>
  <c r="EP59" i="27"/>
  <c r="FB59" i="27"/>
  <c r="FN59" i="27"/>
  <c r="FZ59" i="27"/>
  <c r="GL59" i="27"/>
  <c r="GX59" i="27"/>
  <c r="HJ59" i="27"/>
  <c r="AM59" i="27"/>
  <c r="AY59" i="27"/>
  <c r="BK59" i="27"/>
  <c r="BW59" i="27"/>
  <c r="CI59" i="27"/>
  <c r="CU59" i="27"/>
  <c r="DG59" i="27"/>
  <c r="DS59" i="27"/>
  <c r="EE59" i="27"/>
  <c r="EQ59" i="27"/>
  <c r="FC59" i="27"/>
  <c r="FO59" i="27"/>
  <c r="GA59" i="27"/>
  <c r="GM59" i="27"/>
  <c r="GY59" i="27"/>
  <c r="HK59" i="27"/>
  <c r="AN59" i="27"/>
  <c r="AZ59" i="27"/>
  <c r="BL59" i="27"/>
  <c r="BX59" i="27"/>
  <c r="CJ59" i="27"/>
  <c r="CV59" i="27"/>
  <c r="DH59" i="27"/>
  <c r="DT59" i="27"/>
  <c r="EF59" i="27"/>
  <c r="ER59" i="27"/>
  <c r="FD59" i="27"/>
  <c r="FP59" i="27"/>
  <c r="GB59" i="27"/>
  <c r="GN59" i="27"/>
  <c r="GZ59" i="27"/>
  <c r="HL59" i="27"/>
  <c r="AC59" i="27"/>
  <c r="AO59" i="27"/>
  <c r="BA59" i="27"/>
  <c r="BM59" i="27"/>
  <c r="BY59" i="27"/>
  <c r="CK59" i="27"/>
  <c r="CW59" i="27"/>
  <c r="DI59" i="27"/>
  <c r="DU59" i="27"/>
  <c r="EG59" i="27"/>
  <c r="ES59" i="27"/>
  <c r="FE59" i="27"/>
  <c r="FQ59" i="27"/>
  <c r="GC59" i="27"/>
  <c r="GO59" i="27"/>
  <c r="HA59" i="27"/>
  <c r="HM59" i="27"/>
  <c r="AD59" i="27"/>
  <c r="AP59" i="27"/>
  <c r="BB59" i="27"/>
  <c r="BN59" i="27"/>
  <c r="BZ59" i="27"/>
  <c r="CL59" i="27"/>
  <c r="CX59" i="27"/>
  <c r="DJ59" i="27"/>
  <c r="DV59" i="27"/>
  <c r="EH59" i="27"/>
  <c r="ET59" i="27"/>
  <c r="FF59" i="27"/>
  <c r="FR59" i="27"/>
  <c r="GD59" i="27"/>
  <c r="GP59" i="27"/>
  <c r="HB59" i="27"/>
  <c r="HN59" i="27"/>
  <c r="AE59" i="27"/>
  <c r="AQ59" i="27"/>
  <c r="BC59" i="27"/>
  <c r="BO59" i="27"/>
  <c r="CA59" i="27"/>
  <c r="CM59" i="27"/>
  <c r="CY59" i="27"/>
  <c r="DK59" i="27"/>
  <c r="DW59" i="27"/>
  <c r="EI59" i="27"/>
  <c r="EU59" i="27"/>
  <c r="FG59" i="27"/>
  <c r="FS59" i="27"/>
  <c r="GE59" i="27"/>
  <c r="GQ59" i="27"/>
  <c r="HC59" i="27"/>
  <c r="HO59" i="27"/>
  <c r="AF59" i="27"/>
  <c r="AR59" i="27"/>
  <c r="BD59" i="27"/>
  <c r="BP59" i="27"/>
  <c r="CB59" i="27"/>
  <c r="CN59" i="27"/>
  <c r="CZ59" i="27"/>
  <c r="DL59" i="27"/>
  <c r="DX59" i="27"/>
  <c r="EJ59" i="27"/>
  <c r="EV59" i="27"/>
  <c r="FH59" i="27"/>
  <c r="FT59" i="27"/>
  <c r="GF59" i="27"/>
  <c r="GR59" i="27"/>
  <c r="HD59" i="27"/>
  <c r="HP59" i="27"/>
  <c r="CO59" i="27"/>
  <c r="FI59" i="27"/>
  <c r="CP59" i="27"/>
  <c r="FJ59" i="27"/>
  <c r="AG59" i="27"/>
  <c r="DA59" i="27"/>
  <c r="FU59" i="27"/>
  <c r="AH59" i="27"/>
  <c r="DB59" i="27"/>
  <c r="FV59" i="27"/>
  <c r="AS59" i="27"/>
  <c r="DM59" i="27"/>
  <c r="GG59" i="27"/>
  <c r="AT59" i="27"/>
  <c r="DN59" i="27"/>
  <c r="GH59" i="27"/>
  <c r="BE59" i="27"/>
  <c r="DY59" i="27"/>
  <c r="GS59" i="27"/>
  <c r="BF59" i="27"/>
  <c r="DZ59" i="27"/>
  <c r="GT59" i="27"/>
  <c r="BQ59" i="27"/>
  <c r="EK59" i="27"/>
  <c r="HE59" i="27"/>
  <c r="BR59" i="27"/>
  <c r="EL59" i="27"/>
  <c r="HF59" i="27"/>
  <c r="CC59" i="27"/>
  <c r="CD59" i="27"/>
  <c r="EW59" i="27"/>
  <c r="EX59" i="27"/>
  <c r="HQ59" i="27"/>
  <c r="HR59" i="27"/>
  <c r="AB59" i="27"/>
  <c r="AA59" i="27"/>
  <c r="AG100" i="27"/>
  <c r="AS100" i="27"/>
  <c r="BE100" i="27"/>
  <c r="BQ100" i="27"/>
  <c r="CC100" i="27"/>
  <c r="CO100" i="27"/>
  <c r="DA100" i="27"/>
  <c r="DM100" i="27"/>
  <c r="DY100" i="27"/>
  <c r="EK100" i="27"/>
  <c r="EW100" i="27"/>
  <c r="FI100" i="27"/>
  <c r="FU100" i="27"/>
  <c r="GG100" i="27"/>
  <c r="GS100" i="27"/>
  <c r="HE100" i="27"/>
  <c r="HQ100" i="27"/>
  <c r="AH100" i="27"/>
  <c r="AT100" i="27"/>
  <c r="BF100" i="27"/>
  <c r="BR100" i="27"/>
  <c r="CD100" i="27"/>
  <c r="CP100" i="27"/>
  <c r="DB100" i="27"/>
  <c r="DN100" i="27"/>
  <c r="DZ100" i="27"/>
  <c r="EL100" i="27"/>
  <c r="EX100" i="27"/>
  <c r="FJ100" i="27"/>
  <c r="FV100" i="27"/>
  <c r="GH100" i="27"/>
  <c r="GT100" i="27"/>
  <c r="HF100" i="27"/>
  <c r="HR100" i="27"/>
  <c r="AI100" i="27"/>
  <c r="AU100" i="27"/>
  <c r="BG100" i="27"/>
  <c r="BS100" i="27"/>
  <c r="CE100" i="27"/>
  <c r="CQ100" i="27"/>
  <c r="DC100" i="27"/>
  <c r="DO100" i="27"/>
  <c r="EA100" i="27"/>
  <c r="EM100" i="27"/>
  <c r="EY100" i="27"/>
  <c r="FK100" i="27"/>
  <c r="FW100" i="27"/>
  <c r="GI100" i="27"/>
  <c r="GU100" i="27"/>
  <c r="HG100" i="27"/>
  <c r="HS100" i="27"/>
  <c r="AJ100" i="27"/>
  <c r="AV100" i="27"/>
  <c r="BH100" i="27"/>
  <c r="BT100" i="27"/>
  <c r="CF100" i="27"/>
  <c r="CR100" i="27"/>
  <c r="DD100" i="27"/>
  <c r="DP100" i="27"/>
  <c r="EB100" i="27"/>
  <c r="EN100" i="27"/>
  <c r="EZ100" i="27"/>
  <c r="FL100" i="27"/>
  <c r="FX100" i="27"/>
  <c r="GJ100" i="27"/>
  <c r="GV100" i="27"/>
  <c r="HH100" i="27"/>
  <c r="AK100" i="27"/>
  <c r="AW100" i="27"/>
  <c r="BI100" i="27"/>
  <c r="BU100" i="27"/>
  <c r="CG100" i="27"/>
  <c r="CS100" i="27"/>
  <c r="DE100" i="27"/>
  <c r="DQ100" i="27"/>
  <c r="EC100" i="27"/>
  <c r="EO100" i="27"/>
  <c r="FA100" i="27"/>
  <c r="FM100" i="27"/>
  <c r="FY100" i="27"/>
  <c r="GK100" i="27"/>
  <c r="GW100" i="27"/>
  <c r="HI100" i="27"/>
  <c r="AA100" i="27"/>
  <c r="AL100" i="27"/>
  <c r="AX100" i="27"/>
  <c r="BJ100" i="27"/>
  <c r="BV100" i="27"/>
  <c r="CH100" i="27"/>
  <c r="CT100" i="27"/>
  <c r="DF100" i="27"/>
  <c r="DR100" i="27"/>
  <c r="ED100" i="27"/>
  <c r="EP100" i="27"/>
  <c r="FB100" i="27"/>
  <c r="FN100" i="27"/>
  <c r="FZ100" i="27"/>
  <c r="GL100" i="27"/>
  <c r="GX100" i="27"/>
  <c r="HJ100" i="27"/>
  <c r="AM100" i="27"/>
  <c r="AY100" i="27"/>
  <c r="BK100" i="27"/>
  <c r="BW100" i="27"/>
  <c r="CI100" i="27"/>
  <c r="CU100" i="27"/>
  <c r="DG100" i="27"/>
  <c r="DS100" i="27"/>
  <c r="EE100" i="27"/>
  <c r="EQ100" i="27"/>
  <c r="FC100" i="27"/>
  <c r="FO100" i="27"/>
  <c r="GA100" i="27"/>
  <c r="GM100" i="27"/>
  <c r="GY100" i="27"/>
  <c r="HK100" i="27"/>
  <c r="AN100" i="27"/>
  <c r="AZ100" i="27"/>
  <c r="BL100" i="27"/>
  <c r="BX100" i="27"/>
  <c r="CJ100" i="27"/>
  <c r="CV100" i="27"/>
  <c r="DH100" i="27"/>
  <c r="DT100" i="27"/>
  <c r="EF100" i="27"/>
  <c r="ER100" i="27"/>
  <c r="FD100" i="27"/>
  <c r="FP100" i="27"/>
  <c r="GB100" i="27"/>
  <c r="GN100" i="27"/>
  <c r="GZ100" i="27"/>
  <c r="HL100" i="27"/>
  <c r="AC100" i="27"/>
  <c r="AO100" i="27"/>
  <c r="BA100" i="27"/>
  <c r="BM100" i="27"/>
  <c r="BY100" i="27"/>
  <c r="CK100" i="27"/>
  <c r="CW100" i="27"/>
  <c r="DI100" i="27"/>
  <c r="DU100" i="27"/>
  <c r="EG100" i="27"/>
  <c r="ES100" i="27"/>
  <c r="FE100" i="27"/>
  <c r="FQ100" i="27"/>
  <c r="GC100" i="27"/>
  <c r="GO100" i="27"/>
  <c r="HA100" i="27"/>
  <c r="HM100" i="27"/>
  <c r="AD100" i="27"/>
  <c r="AP100" i="27"/>
  <c r="BB100" i="27"/>
  <c r="BN100" i="27"/>
  <c r="BZ100" i="27"/>
  <c r="CL100" i="27"/>
  <c r="CX100" i="27"/>
  <c r="DJ100" i="27"/>
  <c r="DV100" i="27"/>
  <c r="EH100" i="27"/>
  <c r="ET100" i="27"/>
  <c r="FF100" i="27"/>
  <c r="FR100" i="27"/>
  <c r="GD100" i="27"/>
  <c r="GP100" i="27"/>
  <c r="HB100" i="27"/>
  <c r="HN100" i="27"/>
  <c r="BO100" i="27"/>
  <c r="EI100" i="27"/>
  <c r="HC100" i="27"/>
  <c r="BP100" i="27"/>
  <c r="EJ100" i="27"/>
  <c r="HD100" i="27"/>
  <c r="CA100" i="27"/>
  <c r="EU100" i="27"/>
  <c r="HO100" i="27"/>
  <c r="CB100" i="27"/>
  <c r="EV100" i="27"/>
  <c r="HP100" i="27"/>
  <c r="CM100" i="27"/>
  <c r="FG100" i="27"/>
  <c r="CN100" i="27"/>
  <c r="FH100" i="27"/>
  <c r="AE100" i="27"/>
  <c r="CY100" i="27"/>
  <c r="FS100" i="27"/>
  <c r="AF100" i="27"/>
  <c r="CZ100" i="27"/>
  <c r="FT100" i="27"/>
  <c r="AQ100" i="27"/>
  <c r="DK100" i="27"/>
  <c r="GE100" i="27"/>
  <c r="AR100" i="27"/>
  <c r="DL100" i="27"/>
  <c r="GF100" i="27"/>
  <c r="BC100" i="27"/>
  <c r="BD100" i="27"/>
  <c r="AB100" i="27"/>
  <c r="DW100" i="27"/>
  <c r="DX100" i="27"/>
  <c r="GQ100" i="27"/>
  <c r="GR100" i="27"/>
  <c r="AL87" i="27"/>
  <c r="AX87" i="27"/>
  <c r="BJ87" i="27"/>
  <c r="BV87" i="27"/>
  <c r="CH87" i="27"/>
  <c r="CT87" i="27"/>
  <c r="DF87" i="27"/>
  <c r="DR87" i="27"/>
  <c r="ED87" i="27"/>
  <c r="EP87" i="27"/>
  <c r="FB87" i="27"/>
  <c r="FN87" i="27"/>
  <c r="FZ87" i="27"/>
  <c r="GL87" i="27"/>
  <c r="GX87" i="27"/>
  <c r="HJ87" i="27"/>
  <c r="AM87" i="27"/>
  <c r="AY87" i="27"/>
  <c r="BK87" i="27"/>
  <c r="BW87" i="27"/>
  <c r="CI87" i="27"/>
  <c r="CU87" i="27"/>
  <c r="DG87" i="27"/>
  <c r="DS87" i="27"/>
  <c r="EE87" i="27"/>
  <c r="EQ87" i="27"/>
  <c r="FC87" i="27"/>
  <c r="FO87" i="27"/>
  <c r="GA87" i="27"/>
  <c r="GM87" i="27"/>
  <c r="GY87" i="27"/>
  <c r="HK87" i="27"/>
  <c r="AN87" i="27"/>
  <c r="AZ87" i="27"/>
  <c r="BL87" i="27"/>
  <c r="BX87" i="27"/>
  <c r="CJ87" i="27"/>
  <c r="CV87" i="27"/>
  <c r="DH87" i="27"/>
  <c r="DT87" i="27"/>
  <c r="EF87" i="27"/>
  <c r="ER87" i="27"/>
  <c r="FD87" i="27"/>
  <c r="FP87" i="27"/>
  <c r="GB87" i="27"/>
  <c r="GN87" i="27"/>
  <c r="GZ87" i="27"/>
  <c r="HL87" i="27"/>
  <c r="AC87" i="27"/>
  <c r="AO87" i="27"/>
  <c r="BA87" i="27"/>
  <c r="BM87" i="27"/>
  <c r="BY87" i="27"/>
  <c r="CK87" i="27"/>
  <c r="CW87" i="27"/>
  <c r="DI87" i="27"/>
  <c r="DU87" i="27"/>
  <c r="EG87" i="27"/>
  <c r="ES87" i="27"/>
  <c r="FE87" i="27"/>
  <c r="FQ87" i="27"/>
  <c r="GC87" i="27"/>
  <c r="GO87" i="27"/>
  <c r="HA87" i="27"/>
  <c r="HM87" i="27"/>
  <c r="AD87" i="27"/>
  <c r="AP87" i="27"/>
  <c r="BB87" i="27"/>
  <c r="BN87" i="27"/>
  <c r="BZ87" i="27"/>
  <c r="CL87" i="27"/>
  <c r="CX87" i="27"/>
  <c r="DJ87" i="27"/>
  <c r="DV87" i="27"/>
  <c r="EH87" i="27"/>
  <c r="ET87" i="27"/>
  <c r="FF87" i="27"/>
  <c r="FR87" i="27"/>
  <c r="GD87" i="27"/>
  <c r="GP87" i="27"/>
  <c r="HB87" i="27"/>
  <c r="HN87" i="27"/>
  <c r="AE87" i="27"/>
  <c r="AQ87" i="27"/>
  <c r="BC87" i="27"/>
  <c r="BO87" i="27"/>
  <c r="CA87" i="27"/>
  <c r="CM87" i="27"/>
  <c r="CY87" i="27"/>
  <c r="DK87" i="27"/>
  <c r="DW87" i="27"/>
  <c r="EI87" i="27"/>
  <c r="EU87" i="27"/>
  <c r="FG87" i="27"/>
  <c r="FS87" i="27"/>
  <c r="GE87" i="27"/>
  <c r="GQ87" i="27"/>
  <c r="HC87" i="27"/>
  <c r="HO87" i="27"/>
  <c r="AF87" i="27"/>
  <c r="AR87" i="27"/>
  <c r="BD87" i="27"/>
  <c r="BP87" i="27"/>
  <c r="CB87" i="27"/>
  <c r="CN87" i="27"/>
  <c r="CZ87" i="27"/>
  <c r="DL87" i="27"/>
  <c r="DX87" i="27"/>
  <c r="EJ87" i="27"/>
  <c r="EV87" i="27"/>
  <c r="FH87" i="27"/>
  <c r="FT87" i="27"/>
  <c r="GF87" i="27"/>
  <c r="GR87" i="27"/>
  <c r="HD87" i="27"/>
  <c r="HP87" i="27"/>
  <c r="AG87" i="27"/>
  <c r="AS87" i="27"/>
  <c r="BE87" i="27"/>
  <c r="BQ87" i="27"/>
  <c r="CC87" i="27"/>
  <c r="CO87" i="27"/>
  <c r="DA87" i="27"/>
  <c r="DM87" i="27"/>
  <c r="DY87" i="27"/>
  <c r="EK87" i="27"/>
  <c r="EW87" i="27"/>
  <c r="FI87" i="27"/>
  <c r="FU87" i="27"/>
  <c r="GG87" i="27"/>
  <c r="GS87" i="27"/>
  <c r="HE87" i="27"/>
  <c r="HQ87" i="27"/>
  <c r="AH87" i="27"/>
  <c r="AT87" i="27"/>
  <c r="BF87" i="27"/>
  <c r="BR87" i="27"/>
  <c r="CD87" i="27"/>
  <c r="CP87" i="27"/>
  <c r="DB87" i="27"/>
  <c r="DN87" i="27"/>
  <c r="DZ87" i="27"/>
  <c r="EL87" i="27"/>
  <c r="EX87" i="27"/>
  <c r="FJ87" i="27"/>
  <c r="FV87" i="27"/>
  <c r="GH87" i="27"/>
  <c r="GT87" i="27"/>
  <c r="HF87" i="27"/>
  <c r="HR87" i="27"/>
  <c r="AI87" i="27"/>
  <c r="AU87" i="27"/>
  <c r="BG87" i="27"/>
  <c r="BS87" i="27"/>
  <c r="CE87" i="27"/>
  <c r="CQ87" i="27"/>
  <c r="DC87" i="27"/>
  <c r="DO87" i="27"/>
  <c r="EA87" i="27"/>
  <c r="EM87" i="27"/>
  <c r="EY87" i="27"/>
  <c r="FK87" i="27"/>
  <c r="FW87" i="27"/>
  <c r="GI87" i="27"/>
  <c r="GU87" i="27"/>
  <c r="HG87" i="27"/>
  <c r="HS87" i="27"/>
  <c r="AJ87" i="27"/>
  <c r="DD87" i="27"/>
  <c r="FX87" i="27"/>
  <c r="AK87" i="27"/>
  <c r="DE87" i="27"/>
  <c r="FY87" i="27"/>
  <c r="AV87" i="27"/>
  <c r="DP87" i="27"/>
  <c r="GJ87" i="27"/>
  <c r="AW87" i="27"/>
  <c r="DQ87" i="27"/>
  <c r="GK87" i="27"/>
  <c r="AA87" i="27"/>
  <c r="BH87" i="27"/>
  <c r="EB87" i="27"/>
  <c r="GV87" i="27"/>
  <c r="BI87" i="27"/>
  <c r="EC87" i="27"/>
  <c r="GW87" i="27"/>
  <c r="BT87" i="27"/>
  <c r="EN87" i="27"/>
  <c r="HH87" i="27"/>
  <c r="BU87" i="27"/>
  <c r="EO87" i="27"/>
  <c r="HI87" i="27"/>
  <c r="CF87" i="27"/>
  <c r="EZ87" i="27"/>
  <c r="CG87" i="27"/>
  <c r="FA87" i="27"/>
  <c r="CR87" i="27"/>
  <c r="CS87" i="27"/>
  <c r="FL87" i="27"/>
  <c r="AB87" i="27"/>
  <c r="FM87" i="27"/>
  <c r="AF20" i="27"/>
  <c r="AR20" i="27"/>
  <c r="BD20" i="27"/>
  <c r="BP20" i="27"/>
  <c r="CB20" i="27"/>
  <c r="CN20" i="27"/>
  <c r="CZ20" i="27"/>
  <c r="DL20" i="27"/>
  <c r="DX20" i="27"/>
  <c r="EJ20" i="27"/>
  <c r="EV20" i="27"/>
  <c r="FH20" i="27"/>
  <c r="FT20" i="27"/>
  <c r="GF20" i="27"/>
  <c r="GR20" i="27"/>
  <c r="HD20" i="27"/>
  <c r="HP20" i="27"/>
  <c r="AG20" i="27"/>
  <c r="AS20" i="27"/>
  <c r="BE20" i="27"/>
  <c r="BQ20" i="27"/>
  <c r="CC20" i="27"/>
  <c r="CO20" i="27"/>
  <c r="DA20" i="27"/>
  <c r="DM20" i="27"/>
  <c r="DY20" i="27"/>
  <c r="EK20" i="27"/>
  <c r="EW20" i="27"/>
  <c r="FI20" i="27"/>
  <c r="FU20" i="27"/>
  <c r="GG20" i="27"/>
  <c r="GS20" i="27"/>
  <c r="HE20" i="27"/>
  <c r="HQ20" i="27"/>
  <c r="AH20" i="27"/>
  <c r="AT20" i="27"/>
  <c r="BF20" i="27"/>
  <c r="BR20" i="27"/>
  <c r="CD20" i="27"/>
  <c r="CP20" i="27"/>
  <c r="DB20" i="27"/>
  <c r="DN20" i="27"/>
  <c r="DZ20" i="27"/>
  <c r="EL20" i="27"/>
  <c r="EX20" i="27"/>
  <c r="FJ20" i="27"/>
  <c r="FV20" i="27"/>
  <c r="GH20" i="27"/>
  <c r="GT20" i="27"/>
  <c r="HF20" i="27"/>
  <c r="HR20" i="27"/>
  <c r="AI20" i="27"/>
  <c r="AU20" i="27"/>
  <c r="BG20" i="27"/>
  <c r="BS20" i="27"/>
  <c r="CE20" i="27"/>
  <c r="CQ20" i="27"/>
  <c r="DC20" i="27"/>
  <c r="DO20" i="27"/>
  <c r="EA20" i="27"/>
  <c r="EM20" i="27"/>
  <c r="EY20" i="27"/>
  <c r="FK20" i="27"/>
  <c r="FW20" i="27"/>
  <c r="GI20" i="27"/>
  <c r="GU20" i="27"/>
  <c r="HG20" i="27"/>
  <c r="HS20" i="27"/>
  <c r="AJ20" i="27"/>
  <c r="AV20" i="27"/>
  <c r="BH20" i="27"/>
  <c r="BT20" i="27"/>
  <c r="CF20" i="27"/>
  <c r="CR20" i="27"/>
  <c r="DD20" i="27"/>
  <c r="DP20" i="27"/>
  <c r="EB20" i="27"/>
  <c r="EN20" i="27"/>
  <c r="EZ20" i="27"/>
  <c r="FL20" i="27"/>
  <c r="FX20" i="27"/>
  <c r="GJ20" i="27"/>
  <c r="GV20" i="27"/>
  <c r="HH20" i="27"/>
  <c r="AK20" i="27"/>
  <c r="AW20" i="27"/>
  <c r="BI20" i="27"/>
  <c r="BU20" i="27"/>
  <c r="CG20" i="27"/>
  <c r="CS20" i="27"/>
  <c r="DE20" i="27"/>
  <c r="DQ20" i="27"/>
  <c r="EC20" i="27"/>
  <c r="EO20" i="27"/>
  <c r="FA20" i="27"/>
  <c r="FM20" i="27"/>
  <c r="FY20" i="27"/>
  <c r="GK20" i="27"/>
  <c r="GW20" i="27"/>
  <c r="HI20" i="27"/>
  <c r="AL20" i="27"/>
  <c r="AX20" i="27"/>
  <c r="BJ20" i="27"/>
  <c r="BV20" i="27"/>
  <c r="CH20" i="27"/>
  <c r="CT20" i="27"/>
  <c r="DF20" i="27"/>
  <c r="DR20" i="27"/>
  <c r="ED20" i="27"/>
  <c r="EP20" i="27"/>
  <c r="FB20" i="27"/>
  <c r="FN20" i="27"/>
  <c r="FZ20" i="27"/>
  <c r="GL20" i="27"/>
  <c r="GX20" i="27"/>
  <c r="HJ20" i="27"/>
  <c r="AM20" i="27"/>
  <c r="AY20" i="27"/>
  <c r="BK20" i="27"/>
  <c r="BW20" i="27"/>
  <c r="CI20" i="27"/>
  <c r="CU20" i="27"/>
  <c r="DG20" i="27"/>
  <c r="DS20" i="27"/>
  <c r="EE20" i="27"/>
  <c r="EQ20" i="27"/>
  <c r="FC20" i="27"/>
  <c r="FO20" i="27"/>
  <c r="GA20" i="27"/>
  <c r="GM20" i="27"/>
  <c r="GY20" i="27"/>
  <c r="HK20" i="27"/>
  <c r="AN20" i="27"/>
  <c r="AZ20" i="27"/>
  <c r="BL20" i="27"/>
  <c r="AC20" i="27"/>
  <c r="AO20" i="27"/>
  <c r="BA20" i="27"/>
  <c r="BM20" i="27"/>
  <c r="BY20" i="27"/>
  <c r="CK20" i="27"/>
  <c r="CW20" i="27"/>
  <c r="DI20" i="27"/>
  <c r="DU20" i="27"/>
  <c r="EG20" i="27"/>
  <c r="ES20" i="27"/>
  <c r="FE20" i="27"/>
  <c r="FQ20" i="27"/>
  <c r="AD20" i="27"/>
  <c r="AP20" i="27"/>
  <c r="BB20" i="27"/>
  <c r="BN20" i="27"/>
  <c r="BZ20" i="27"/>
  <c r="CL20" i="27"/>
  <c r="CX20" i="27"/>
  <c r="DJ20" i="27"/>
  <c r="DV20" i="27"/>
  <c r="EH20" i="27"/>
  <c r="ET20" i="27"/>
  <c r="FF20" i="27"/>
  <c r="FR20" i="27"/>
  <c r="GD20" i="27"/>
  <c r="GP20" i="27"/>
  <c r="HB20" i="27"/>
  <c r="HN20" i="27"/>
  <c r="CY20" i="27"/>
  <c r="FS20" i="27"/>
  <c r="HO20" i="27"/>
  <c r="DH20" i="27"/>
  <c r="GB20" i="27"/>
  <c r="DK20" i="27"/>
  <c r="GC20" i="27"/>
  <c r="AE20" i="27"/>
  <c r="DT20" i="27"/>
  <c r="GE20" i="27"/>
  <c r="AQ20" i="27"/>
  <c r="DW20" i="27"/>
  <c r="GN20" i="27"/>
  <c r="BC20" i="27"/>
  <c r="EF20" i="27"/>
  <c r="GO20" i="27"/>
  <c r="BO20" i="27"/>
  <c r="EI20" i="27"/>
  <c r="GQ20" i="27"/>
  <c r="BX20" i="27"/>
  <c r="ER20" i="27"/>
  <c r="GZ20" i="27"/>
  <c r="CA20" i="27"/>
  <c r="EU20" i="27"/>
  <c r="HA20" i="27"/>
  <c r="CJ20" i="27"/>
  <c r="FD20" i="27"/>
  <c r="HC20" i="27"/>
  <c r="CM20" i="27"/>
  <c r="FG20" i="27"/>
  <c r="HL20" i="27"/>
  <c r="CV20" i="27"/>
  <c r="FP20" i="27"/>
  <c r="HM20" i="27"/>
  <c r="AB20" i="27"/>
  <c r="AA20" i="27"/>
  <c r="AK82" i="27"/>
  <c r="AW82" i="27"/>
  <c r="BI82" i="27"/>
  <c r="BU82" i="27"/>
  <c r="CG82" i="27"/>
  <c r="CS82" i="27"/>
  <c r="DE82" i="27"/>
  <c r="DQ82" i="27"/>
  <c r="EC82" i="27"/>
  <c r="EO82" i="27"/>
  <c r="FA82" i="27"/>
  <c r="FM82" i="27"/>
  <c r="FY82" i="27"/>
  <c r="GK82" i="27"/>
  <c r="GW82" i="27"/>
  <c r="HI82" i="27"/>
  <c r="AL82" i="27"/>
  <c r="AX82" i="27"/>
  <c r="BJ82" i="27"/>
  <c r="BV82" i="27"/>
  <c r="CH82" i="27"/>
  <c r="CT82" i="27"/>
  <c r="DF82" i="27"/>
  <c r="DR82" i="27"/>
  <c r="ED82" i="27"/>
  <c r="EP82" i="27"/>
  <c r="FB82" i="27"/>
  <c r="FN82" i="27"/>
  <c r="FZ82" i="27"/>
  <c r="GL82" i="27"/>
  <c r="GX82" i="27"/>
  <c r="HJ82" i="27"/>
  <c r="AM82" i="27"/>
  <c r="AY82" i="27"/>
  <c r="BK82" i="27"/>
  <c r="BW82" i="27"/>
  <c r="CI82" i="27"/>
  <c r="CU82" i="27"/>
  <c r="DG82" i="27"/>
  <c r="DS82" i="27"/>
  <c r="EE82" i="27"/>
  <c r="EQ82" i="27"/>
  <c r="FC82" i="27"/>
  <c r="FO82" i="27"/>
  <c r="GA82" i="27"/>
  <c r="GM82" i="27"/>
  <c r="GY82" i="27"/>
  <c r="HK82" i="27"/>
  <c r="AN82" i="27"/>
  <c r="AZ82" i="27"/>
  <c r="BL82" i="27"/>
  <c r="BX82" i="27"/>
  <c r="CJ82" i="27"/>
  <c r="CV82" i="27"/>
  <c r="DH82" i="27"/>
  <c r="DT82" i="27"/>
  <c r="EF82" i="27"/>
  <c r="ER82" i="27"/>
  <c r="FD82" i="27"/>
  <c r="FP82" i="27"/>
  <c r="GB82" i="27"/>
  <c r="GN82" i="27"/>
  <c r="GZ82" i="27"/>
  <c r="HL82" i="27"/>
  <c r="AC82" i="27"/>
  <c r="AO82" i="27"/>
  <c r="BA82" i="27"/>
  <c r="BM82" i="27"/>
  <c r="BY82" i="27"/>
  <c r="CK82" i="27"/>
  <c r="CW82" i="27"/>
  <c r="DI82" i="27"/>
  <c r="DU82" i="27"/>
  <c r="EG82" i="27"/>
  <c r="ES82" i="27"/>
  <c r="FE82" i="27"/>
  <c r="FQ82" i="27"/>
  <c r="GC82" i="27"/>
  <c r="GO82" i="27"/>
  <c r="HA82" i="27"/>
  <c r="HM82" i="27"/>
  <c r="AD82" i="27"/>
  <c r="AP82" i="27"/>
  <c r="BB82" i="27"/>
  <c r="BN82" i="27"/>
  <c r="BZ82" i="27"/>
  <c r="CL82" i="27"/>
  <c r="CX82" i="27"/>
  <c r="DJ82" i="27"/>
  <c r="DV82" i="27"/>
  <c r="EH82" i="27"/>
  <c r="ET82" i="27"/>
  <c r="FF82" i="27"/>
  <c r="FR82" i="27"/>
  <c r="GD82" i="27"/>
  <c r="GP82" i="27"/>
  <c r="HB82" i="27"/>
  <c r="HN82" i="27"/>
  <c r="AE82" i="27"/>
  <c r="AQ82" i="27"/>
  <c r="BC82" i="27"/>
  <c r="BO82" i="27"/>
  <c r="CA82" i="27"/>
  <c r="CM82" i="27"/>
  <c r="CY82" i="27"/>
  <c r="DK82" i="27"/>
  <c r="DW82" i="27"/>
  <c r="EI82" i="27"/>
  <c r="EU82" i="27"/>
  <c r="FG82" i="27"/>
  <c r="FS82" i="27"/>
  <c r="GE82" i="27"/>
  <c r="GQ82" i="27"/>
  <c r="HC82" i="27"/>
  <c r="HO82" i="27"/>
  <c r="AF82" i="27"/>
  <c r="AR82" i="27"/>
  <c r="BD82" i="27"/>
  <c r="BP82" i="27"/>
  <c r="CB82" i="27"/>
  <c r="CN82" i="27"/>
  <c r="CZ82" i="27"/>
  <c r="DL82" i="27"/>
  <c r="DX82" i="27"/>
  <c r="EJ82" i="27"/>
  <c r="EV82" i="27"/>
  <c r="FH82" i="27"/>
  <c r="FT82" i="27"/>
  <c r="GF82" i="27"/>
  <c r="GR82" i="27"/>
  <c r="HD82" i="27"/>
  <c r="HP82" i="27"/>
  <c r="AG82" i="27"/>
  <c r="AS82" i="27"/>
  <c r="BE82" i="27"/>
  <c r="BQ82" i="27"/>
  <c r="CC82" i="27"/>
  <c r="CO82" i="27"/>
  <c r="DA82" i="27"/>
  <c r="DM82" i="27"/>
  <c r="DY82" i="27"/>
  <c r="EK82" i="27"/>
  <c r="EW82" i="27"/>
  <c r="FI82" i="27"/>
  <c r="FU82" i="27"/>
  <c r="GG82" i="27"/>
  <c r="GS82" i="27"/>
  <c r="HE82" i="27"/>
  <c r="HQ82" i="27"/>
  <c r="AH82" i="27"/>
  <c r="AT82" i="27"/>
  <c r="BF82" i="27"/>
  <c r="BR82" i="27"/>
  <c r="CD82" i="27"/>
  <c r="CP82" i="27"/>
  <c r="DB82" i="27"/>
  <c r="DN82" i="27"/>
  <c r="DZ82" i="27"/>
  <c r="EL82" i="27"/>
  <c r="EX82" i="27"/>
  <c r="FJ82" i="27"/>
  <c r="FV82" i="27"/>
  <c r="GH82" i="27"/>
  <c r="GT82" i="27"/>
  <c r="HF82" i="27"/>
  <c r="HR82" i="27"/>
  <c r="CQ82" i="27"/>
  <c r="FK82" i="27"/>
  <c r="CR82" i="27"/>
  <c r="FL82" i="27"/>
  <c r="AI82" i="27"/>
  <c r="DC82" i="27"/>
  <c r="FW82" i="27"/>
  <c r="AJ82" i="27"/>
  <c r="DD82" i="27"/>
  <c r="FX82" i="27"/>
  <c r="AU82" i="27"/>
  <c r="DO82" i="27"/>
  <c r="GI82" i="27"/>
  <c r="AV82" i="27"/>
  <c r="DP82" i="27"/>
  <c r="GJ82" i="27"/>
  <c r="AB82" i="27"/>
  <c r="BG82" i="27"/>
  <c r="EA82" i="27"/>
  <c r="GU82" i="27"/>
  <c r="BH82" i="27"/>
  <c r="EB82" i="27"/>
  <c r="GV82" i="27"/>
  <c r="BS82" i="27"/>
  <c r="EM82" i="27"/>
  <c r="HG82" i="27"/>
  <c r="BT82" i="27"/>
  <c r="EN82" i="27"/>
  <c r="HH82" i="27"/>
  <c r="AA82" i="27"/>
  <c r="CE82" i="27"/>
  <c r="CF82" i="27"/>
  <c r="EY82" i="27"/>
  <c r="EZ82" i="27"/>
  <c r="HS82" i="27"/>
  <c r="AL75" i="27"/>
  <c r="AX75" i="27"/>
  <c r="BJ75" i="27"/>
  <c r="BV75" i="27"/>
  <c r="CH75" i="27"/>
  <c r="CT75" i="27"/>
  <c r="DF75" i="27"/>
  <c r="DR75" i="27"/>
  <c r="ED75" i="27"/>
  <c r="EP75" i="27"/>
  <c r="FB75" i="27"/>
  <c r="FN75" i="27"/>
  <c r="FZ75" i="27"/>
  <c r="GL75" i="27"/>
  <c r="GX75" i="27"/>
  <c r="HJ75" i="27"/>
  <c r="AM75" i="27"/>
  <c r="AY75" i="27"/>
  <c r="BK75" i="27"/>
  <c r="BW75" i="27"/>
  <c r="CI75" i="27"/>
  <c r="CU75" i="27"/>
  <c r="DG75" i="27"/>
  <c r="DS75" i="27"/>
  <c r="EE75" i="27"/>
  <c r="EQ75" i="27"/>
  <c r="FC75" i="27"/>
  <c r="FO75" i="27"/>
  <c r="GA75" i="27"/>
  <c r="GM75" i="27"/>
  <c r="GY75" i="27"/>
  <c r="HK75" i="27"/>
  <c r="AN75" i="27"/>
  <c r="AZ75" i="27"/>
  <c r="BL75" i="27"/>
  <c r="BX75" i="27"/>
  <c r="CJ75" i="27"/>
  <c r="CV75" i="27"/>
  <c r="DH75" i="27"/>
  <c r="DT75" i="27"/>
  <c r="EF75" i="27"/>
  <c r="ER75" i="27"/>
  <c r="FD75" i="27"/>
  <c r="FP75" i="27"/>
  <c r="GB75" i="27"/>
  <c r="GN75" i="27"/>
  <c r="GZ75" i="27"/>
  <c r="HL75" i="27"/>
  <c r="AC75" i="27"/>
  <c r="AO75" i="27"/>
  <c r="BA75" i="27"/>
  <c r="BM75" i="27"/>
  <c r="BY75" i="27"/>
  <c r="CK75" i="27"/>
  <c r="CW75" i="27"/>
  <c r="DI75" i="27"/>
  <c r="DU75" i="27"/>
  <c r="EG75" i="27"/>
  <c r="ES75" i="27"/>
  <c r="FE75" i="27"/>
  <c r="FQ75" i="27"/>
  <c r="GC75" i="27"/>
  <c r="GO75" i="27"/>
  <c r="HA75" i="27"/>
  <c r="HM75" i="27"/>
  <c r="AD75" i="27"/>
  <c r="AP75" i="27"/>
  <c r="BB75" i="27"/>
  <c r="BN75" i="27"/>
  <c r="BZ75" i="27"/>
  <c r="CL75" i="27"/>
  <c r="CX75" i="27"/>
  <c r="DJ75" i="27"/>
  <c r="DV75" i="27"/>
  <c r="EH75" i="27"/>
  <c r="ET75" i="27"/>
  <c r="FF75" i="27"/>
  <c r="FR75" i="27"/>
  <c r="GD75" i="27"/>
  <c r="GP75" i="27"/>
  <c r="HB75" i="27"/>
  <c r="HN75" i="27"/>
  <c r="AE75" i="27"/>
  <c r="AQ75" i="27"/>
  <c r="BC75" i="27"/>
  <c r="BO75" i="27"/>
  <c r="CA75" i="27"/>
  <c r="CM75" i="27"/>
  <c r="CY75" i="27"/>
  <c r="DK75" i="27"/>
  <c r="DW75" i="27"/>
  <c r="EI75" i="27"/>
  <c r="EU75" i="27"/>
  <c r="FG75" i="27"/>
  <c r="FS75" i="27"/>
  <c r="GE75" i="27"/>
  <c r="GQ75" i="27"/>
  <c r="HC75" i="27"/>
  <c r="HO75" i="27"/>
  <c r="AF75" i="27"/>
  <c r="AR75" i="27"/>
  <c r="BD75" i="27"/>
  <c r="BP75" i="27"/>
  <c r="CB75" i="27"/>
  <c r="CN75" i="27"/>
  <c r="CZ75" i="27"/>
  <c r="DL75" i="27"/>
  <c r="DX75" i="27"/>
  <c r="EJ75" i="27"/>
  <c r="EV75" i="27"/>
  <c r="FH75" i="27"/>
  <c r="FT75" i="27"/>
  <c r="GF75" i="27"/>
  <c r="GR75" i="27"/>
  <c r="HD75" i="27"/>
  <c r="HP75" i="27"/>
  <c r="AG75" i="27"/>
  <c r="AS75" i="27"/>
  <c r="BE75" i="27"/>
  <c r="BQ75" i="27"/>
  <c r="CC75" i="27"/>
  <c r="CO75" i="27"/>
  <c r="DA75" i="27"/>
  <c r="DM75" i="27"/>
  <c r="DY75" i="27"/>
  <c r="EK75" i="27"/>
  <c r="EW75" i="27"/>
  <c r="FI75" i="27"/>
  <c r="FU75" i="27"/>
  <c r="GG75" i="27"/>
  <c r="GS75" i="27"/>
  <c r="HE75" i="27"/>
  <c r="HQ75" i="27"/>
  <c r="AH75" i="27"/>
  <c r="AT75" i="27"/>
  <c r="BF75" i="27"/>
  <c r="BR75" i="27"/>
  <c r="CD75" i="27"/>
  <c r="CP75" i="27"/>
  <c r="DB75" i="27"/>
  <c r="DN75" i="27"/>
  <c r="DZ75" i="27"/>
  <c r="EL75" i="27"/>
  <c r="EX75" i="27"/>
  <c r="FJ75" i="27"/>
  <c r="FV75" i="27"/>
  <c r="GH75" i="27"/>
  <c r="GT75" i="27"/>
  <c r="HF75" i="27"/>
  <c r="HR75" i="27"/>
  <c r="AI75" i="27"/>
  <c r="AU75" i="27"/>
  <c r="BG75" i="27"/>
  <c r="BS75" i="27"/>
  <c r="CE75" i="27"/>
  <c r="CQ75" i="27"/>
  <c r="DC75" i="27"/>
  <c r="DO75" i="27"/>
  <c r="EA75" i="27"/>
  <c r="EM75" i="27"/>
  <c r="EY75" i="27"/>
  <c r="FK75" i="27"/>
  <c r="FW75" i="27"/>
  <c r="GI75" i="27"/>
  <c r="GU75" i="27"/>
  <c r="HG75" i="27"/>
  <c r="HS75" i="27"/>
  <c r="AV75" i="27"/>
  <c r="DP75" i="27"/>
  <c r="GJ75" i="27"/>
  <c r="AW75" i="27"/>
  <c r="DQ75" i="27"/>
  <c r="GK75" i="27"/>
  <c r="BH75" i="27"/>
  <c r="EB75" i="27"/>
  <c r="GV75" i="27"/>
  <c r="BI75" i="27"/>
  <c r="EC75" i="27"/>
  <c r="GW75" i="27"/>
  <c r="AA75" i="27"/>
  <c r="BT75" i="27"/>
  <c r="EN75" i="27"/>
  <c r="HH75" i="27"/>
  <c r="BU75" i="27"/>
  <c r="EO75" i="27"/>
  <c r="HI75" i="27"/>
  <c r="CF75" i="27"/>
  <c r="EZ75" i="27"/>
  <c r="CG75" i="27"/>
  <c r="FA75" i="27"/>
  <c r="CR75" i="27"/>
  <c r="FL75" i="27"/>
  <c r="CS75" i="27"/>
  <c r="FM75" i="27"/>
  <c r="DD75" i="27"/>
  <c r="DE75" i="27"/>
  <c r="FX75" i="27"/>
  <c r="FY75" i="27"/>
  <c r="AB75" i="27"/>
  <c r="AJ75" i="27"/>
  <c r="AK75" i="27"/>
  <c r="AJ32" i="27"/>
  <c r="AV32" i="27"/>
  <c r="BH32" i="27"/>
  <c r="BT32" i="27"/>
  <c r="CF32" i="27"/>
  <c r="CR32" i="27"/>
  <c r="DD32" i="27"/>
  <c r="DP32" i="27"/>
  <c r="EB32" i="27"/>
  <c r="EN32" i="27"/>
  <c r="EZ32" i="27"/>
  <c r="FL32" i="27"/>
  <c r="FX32" i="27"/>
  <c r="GJ32" i="27"/>
  <c r="GV32" i="27"/>
  <c r="HH32" i="27"/>
  <c r="AK32" i="27"/>
  <c r="AW32" i="27"/>
  <c r="BI32" i="27"/>
  <c r="BU32" i="27"/>
  <c r="CG32" i="27"/>
  <c r="CS32" i="27"/>
  <c r="DE32" i="27"/>
  <c r="DQ32" i="27"/>
  <c r="EC32" i="27"/>
  <c r="EO32" i="27"/>
  <c r="FA32" i="27"/>
  <c r="FM32" i="27"/>
  <c r="FY32" i="27"/>
  <c r="GK32" i="27"/>
  <c r="GW32" i="27"/>
  <c r="HI32" i="27"/>
  <c r="AL32" i="27"/>
  <c r="AX32" i="27"/>
  <c r="BJ32" i="27"/>
  <c r="BV32" i="27"/>
  <c r="CH32" i="27"/>
  <c r="CT32" i="27"/>
  <c r="DF32" i="27"/>
  <c r="DR32" i="27"/>
  <c r="ED32" i="27"/>
  <c r="EP32" i="27"/>
  <c r="FB32" i="27"/>
  <c r="FN32" i="27"/>
  <c r="FZ32" i="27"/>
  <c r="GL32" i="27"/>
  <c r="GX32" i="27"/>
  <c r="HJ32" i="27"/>
  <c r="AM32" i="27"/>
  <c r="AY32" i="27"/>
  <c r="BK32" i="27"/>
  <c r="BW32" i="27"/>
  <c r="CI32" i="27"/>
  <c r="CU32" i="27"/>
  <c r="DG32" i="27"/>
  <c r="DS32" i="27"/>
  <c r="AN32" i="27"/>
  <c r="AZ32" i="27"/>
  <c r="BL32" i="27"/>
  <c r="BX32" i="27"/>
  <c r="CJ32" i="27"/>
  <c r="CV32" i="27"/>
  <c r="DH32" i="27"/>
  <c r="DT32" i="27"/>
  <c r="EF32" i="27"/>
  <c r="ER32" i="27"/>
  <c r="FD32" i="27"/>
  <c r="FP32" i="27"/>
  <c r="GB32" i="27"/>
  <c r="GN32" i="27"/>
  <c r="GZ32" i="27"/>
  <c r="HL32" i="27"/>
  <c r="AC32" i="27"/>
  <c r="AO32" i="27"/>
  <c r="BA32" i="27"/>
  <c r="BM32" i="27"/>
  <c r="BY32" i="27"/>
  <c r="CK32" i="27"/>
  <c r="CW32" i="27"/>
  <c r="DI32" i="27"/>
  <c r="DU32" i="27"/>
  <c r="EG32" i="27"/>
  <c r="ES32" i="27"/>
  <c r="FE32" i="27"/>
  <c r="FQ32" i="27"/>
  <c r="GC32" i="27"/>
  <c r="GO32" i="27"/>
  <c r="HA32" i="27"/>
  <c r="HM32" i="27"/>
  <c r="AD32" i="27"/>
  <c r="AP32" i="27"/>
  <c r="BB32" i="27"/>
  <c r="BN32" i="27"/>
  <c r="BZ32" i="27"/>
  <c r="CL32" i="27"/>
  <c r="CX32" i="27"/>
  <c r="DJ32" i="27"/>
  <c r="DV32" i="27"/>
  <c r="EH32" i="27"/>
  <c r="ET32" i="27"/>
  <c r="FF32" i="27"/>
  <c r="FR32" i="27"/>
  <c r="GD32" i="27"/>
  <c r="GP32" i="27"/>
  <c r="HB32" i="27"/>
  <c r="HN32" i="27"/>
  <c r="AE32" i="27"/>
  <c r="AQ32" i="27"/>
  <c r="BC32" i="27"/>
  <c r="AF32" i="27"/>
  <c r="AR32" i="27"/>
  <c r="BD32" i="27"/>
  <c r="BP32" i="27"/>
  <c r="CB32" i="27"/>
  <c r="CN32" i="27"/>
  <c r="CZ32" i="27"/>
  <c r="DL32" i="27"/>
  <c r="DX32" i="27"/>
  <c r="AH32" i="27"/>
  <c r="AT32" i="27"/>
  <c r="BF32" i="27"/>
  <c r="BR32" i="27"/>
  <c r="CD32" i="27"/>
  <c r="CP32" i="27"/>
  <c r="DB32" i="27"/>
  <c r="DN32" i="27"/>
  <c r="DZ32" i="27"/>
  <c r="BO32" i="27"/>
  <c r="DK32" i="27"/>
  <c r="EQ32" i="27"/>
  <c r="FO32" i="27"/>
  <c r="GM32" i="27"/>
  <c r="HK32" i="27"/>
  <c r="BQ32" i="27"/>
  <c r="DM32" i="27"/>
  <c r="EU32" i="27"/>
  <c r="FS32" i="27"/>
  <c r="GQ32" i="27"/>
  <c r="HO32" i="27"/>
  <c r="BS32" i="27"/>
  <c r="DO32" i="27"/>
  <c r="EV32" i="27"/>
  <c r="FT32" i="27"/>
  <c r="GR32" i="27"/>
  <c r="HP32" i="27"/>
  <c r="CA32" i="27"/>
  <c r="DW32" i="27"/>
  <c r="EW32" i="27"/>
  <c r="FU32" i="27"/>
  <c r="GS32" i="27"/>
  <c r="HQ32" i="27"/>
  <c r="CC32" i="27"/>
  <c r="DY32" i="27"/>
  <c r="EX32" i="27"/>
  <c r="FV32" i="27"/>
  <c r="GT32" i="27"/>
  <c r="HR32" i="27"/>
  <c r="CE32" i="27"/>
  <c r="EA32" i="27"/>
  <c r="EY32" i="27"/>
  <c r="FW32" i="27"/>
  <c r="GU32" i="27"/>
  <c r="HS32" i="27"/>
  <c r="AG32" i="27"/>
  <c r="CM32" i="27"/>
  <c r="EE32" i="27"/>
  <c r="FC32" i="27"/>
  <c r="GA32" i="27"/>
  <c r="GY32" i="27"/>
  <c r="AI32" i="27"/>
  <c r="CO32" i="27"/>
  <c r="EI32" i="27"/>
  <c r="FG32" i="27"/>
  <c r="GE32" i="27"/>
  <c r="HC32" i="27"/>
  <c r="AS32" i="27"/>
  <c r="CQ32" i="27"/>
  <c r="EJ32" i="27"/>
  <c r="FH32" i="27"/>
  <c r="GF32" i="27"/>
  <c r="HD32" i="27"/>
  <c r="AU32" i="27"/>
  <c r="CY32" i="27"/>
  <c r="EK32" i="27"/>
  <c r="FI32" i="27"/>
  <c r="GG32" i="27"/>
  <c r="HE32" i="27"/>
  <c r="BE32" i="27"/>
  <c r="DA32" i="27"/>
  <c r="EL32" i="27"/>
  <c r="FJ32" i="27"/>
  <c r="GH32" i="27"/>
  <c r="HF32" i="27"/>
  <c r="BG32" i="27"/>
  <c r="DC32" i="27"/>
  <c r="EM32" i="27"/>
  <c r="FK32" i="27"/>
  <c r="GI32" i="27"/>
  <c r="HG32" i="27"/>
  <c r="AB32" i="27"/>
  <c r="AA32" i="27"/>
  <c r="AM56" i="27"/>
  <c r="AC56" i="27"/>
  <c r="AO56" i="27"/>
  <c r="AD56" i="27"/>
  <c r="AR56" i="27"/>
  <c r="BD56" i="27"/>
  <c r="BP56" i="27"/>
  <c r="CB56" i="27"/>
  <c r="CN56" i="27"/>
  <c r="CZ56" i="27"/>
  <c r="DL56" i="27"/>
  <c r="DX56" i="27"/>
  <c r="EJ56" i="27"/>
  <c r="EV56" i="27"/>
  <c r="FH56" i="27"/>
  <c r="FT56" i="27"/>
  <c r="GF56" i="27"/>
  <c r="GR56" i="27"/>
  <c r="HD56" i="27"/>
  <c r="HP56" i="27"/>
  <c r="AE56" i="27"/>
  <c r="AS56" i="27"/>
  <c r="BE56" i="27"/>
  <c r="BQ56" i="27"/>
  <c r="CC56" i="27"/>
  <c r="CO56" i="27"/>
  <c r="DA56" i="27"/>
  <c r="DM56" i="27"/>
  <c r="DY56" i="27"/>
  <c r="EK56" i="27"/>
  <c r="EW56" i="27"/>
  <c r="FI56" i="27"/>
  <c r="FU56" i="27"/>
  <c r="GG56" i="27"/>
  <c r="GS56" i="27"/>
  <c r="HE56" i="27"/>
  <c r="HQ56" i="27"/>
  <c r="AF56" i="27"/>
  <c r="AT56" i="27"/>
  <c r="BF56" i="27"/>
  <c r="BR56" i="27"/>
  <c r="CD56" i="27"/>
  <c r="CP56" i="27"/>
  <c r="DB56" i="27"/>
  <c r="DN56" i="27"/>
  <c r="DZ56" i="27"/>
  <c r="EL56" i="27"/>
  <c r="EX56" i="27"/>
  <c r="FJ56" i="27"/>
  <c r="FV56" i="27"/>
  <c r="GH56" i="27"/>
  <c r="GT56" i="27"/>
  <c r="HF56" i="27"/>
  <c r="HR56" i="27"/>
  <c r="AG56" i="27"/>
  <c r="AU56" i="27"/>
  <c r="BG56" i="27"/>
  <c r="BS56" i="27"/>
  <c r="CE56" i="27"/>
  <c r="CQ56" i="27"/>
  <c r="DC56" i="27"/>
  <c r="DO56" i="27"/>
  <c r="EA56" i="27"/>
  <c r="EM56" i="27"/>
  <c r="EY56" i="27"/>
  <c r="FK56" i="27"/>
  <c r="FW56" i="27"/>
  <c r="GI56" i="27"/>
  <c r="GU56" i="27"/>
  <c r="HG56" i="27"/>
  <c r="HS56" i="27"/>
  <c r="AH56" i="27"/>
  <c r="AV56" i="27"/>
  <c r="BH56" i="27"/>
  <c r="BT56" i="27"/>
  <c r="CF56" i="27"/>
  <c r="CR56" i="27"/>
  <c r="DD56" i="27"/>
  <c r="DP56" i="27"/>
  <c r="EB56" i="27"/>
  <c r="EN56" i="27"/>
  <c r="EZ56" i="27"/>
  <c r="FL56" i="27"/>
  <c r="FX56" i="27"/>
  <c r="GJ56" i="27"/>
  <c r="GV56" i="27"/>
  <c r="HH56" i="27"/>
  <c r="AI56" i="27"/>
  <c r="AW56" i="27"/>
  <c r="BI56" i="27"/>
  <c r="BU56" i="27"/>
  <c r="CG56" i="27"/>
  <c r="CS56" i="27"/>
  <c r="DE56" i="27"/>
  <c r="DQ56" i="27"/>
  <c r="EC56" i="27"/>
  <c r="EO56" i="27"/>
  <c r="FA56" i="27"/>
  <c r="FM56" i="27"/>
  <c r="FY56" i="27"/>
  <c r="GK56" i="27"/>
  <c r="GW56" i="27"/>
  <c r="HI56" i="27"/>
  <c r="AJ56" i="27"/>
  <c r="AX56" i="27"/>
  <c r="BJ56" i="27"/>
  <c r="BV56" i="27"/>
  <c r="CH56" i="27"/>
  <c r="CT56" i="27"/>
  <c r="DF56" i="27"/>
  <c r="DR56" i="27"/>
  <c r="ED56" i="27"/>
  <c r="EP56" i="27"/>
  <c r="FB56" i="27"/>
  <c r="FN56" i="27"/>
  <c r="FZ56" i="27"/>
  <c r="GL56" i="27"/>
  <c r="GX56" i="27"/>
  <c r="HJ56" i="27"/>
  <c r="AK56" i="27"/>
  <c r="AY56" i="27"/>
  <c r="BK56" i="27"/>
  <c r="BW56" i="27"/>
  <c r="CI56" i="27"/>
  <c r="CU56" i="27"/>
  <c r="DG56" i="27"/>
  <c r="DS56" i="27"/>
  <c r="EE56" i="27"/>
  <c r="EQ56" i="27"/>
  <c r="FC56" i="27"/>
  <c r="FO56" i="27"/>
  <c r="GA56" i="27"/>
  <c r="GM56" i="27"/>
  <c r="GY56" i="27"/>
  <c r="HK56" i="27"/>
  <c r="AL56" i="27"/>
  <c r="AZ56" i="27"/>
  <c r="BL56" i="27"/>
  <c r="BX56" i="27"/>
  <c r="CJ56" i="27"/>
  <c r="CV56" i="27"/>
  <c r="DH56" i="27"/>
  <c r="DT56" i="27"/>
  <c r="EF56" i="27"/>
  <c r="ER56" i="27"/>
  <c r="FD56" i="27"/>
  <c r="FP56" i="27"/>
  <c r="GB56" i="27"/>
  <c r="GN56" i="27"/>
  <c r="GZ56" i="27"/>
  <c r="HL56" i="27"/>
  <c r="AN56" i="27"/>
  <c r="BA56" i="27"/>
  <c r="BM56" i="27"/>
  <c r="BY56" i="27"/>
  <c r="CK56" i="27"/>
  <c r="CW56" i="27"/>
  <c r="DI56" i="27"/>
  <c r="DU56" i="27"/>
  <c r="EG56" i="27"/>
  <c r="ES56" i="27"/>
  <c r="FE56" i="27"/>
  <c r="FQ56" i="27"/>
  <c r="GC56" i="27"/>
  <c r="GO56" i="27"/>
  <c r="HA56" i="27"/>
  <c r="HM56" i="27"/>
  <c r="AP56" i="27"/>
  <c r="DJ56" i="27"/>
  <c r="GD56" i="27"/>
  <c r="AQ56" i="27"/>
  <c r="DK56" i="27"/>
  <c r="GE56" i="27"/>
  <c r="BB56" i="27"/>
  <c r="DV56" i="27"/>
  <c r="GP56" i="27"/>
  <c r="BC56" i="27"/>
  <c r="DW56" i="27"/>
  <c r="GQ56" i="27"/>
  <c r="BN56" i="27"/>
  <c r="EH56" i="27"/>
  <c r="HB56" i="27"/>
  <c r="BO56" i="27"/>
  <c r="EI56" i="27"/>
  <c r="HC56" i="27"/>
  <c r="BZ56" i="27"/>
  <c r="ET56" i="27"/>
  <c r="HN56" i="27"/>
  <c r="CA56" i="27"/>
  <c r="EU56" i="27"/>
  <c r="HO56" i="27"/>
  <c r="CL56" i="27"/>
  <c r="FF56" i="27"/>
  <c r="CM56" i="27"/>
  <c r="FG56" i="27"/>
  <c r="CX56" i="27"/>
  <c r="CY56" i="27"/>
  <c r="FR56" i="27"/>
  <c r="FS56" i="27"/>
  <c r="AB56" i="27"/>
  <c r="AA56" i="27"/>
  <c r="AG70" i="27"/>
  <c r="AS70" i="27"/>
  <c r="BE70" i="27"/>
  <c r="BQ70" i="27"/>
  <c r="CC70" i="27"/>
  <c r="CO70" i="27"/>
  <c r="DA70" i="27"/>
  <c r="DM70" i="27"/>
  <c r="DY70" i="27"/>
  <c r="EK70" i="27"/>
  <c r="EW70" i="27"/>
  <c r="FI70" i="27"/>
  <c r="FU70" i="27"/>
  <c r="GG70" i="27"/>
  <c r="GS70" i="27"/>
  <c r="HE70" i="27"/>
  <c r="HQ70" i="27"/>
  <c r="AH70" i="27"/>
  <c r="AT70" i="27"/>
  <c r="BF70" i="27"/>
  <c r="BR70" i="27"/>
  <c r="CD70" i="27"/>
  <c r="CP70" i="27"/>
  <c r="DB70" i="27"/>
  <c r="DN70" i="27"/>
  <c r="DZ70" i="27"/>
  <c r="EL70" i="27"/>
  <c r="EX70" i="27"/>
  <c r="FJ70" i="27"/>
  <c r="FV70" i="27"/>
  <c r="GH70" i="27"/>
  <c r="GT70" i="27"/>
  <c r="HF70" i="27"/>
  <c r="HR70" i="27"/>
  <c r="AI70" i="27"/>
  <c r="AU70" i="27"/>
  <c r="BG70" i="27"/>
  <c r="BS70" i="27"/>
  <c r="CE70" i="27"/>
  <c r="CQ70" i="27"/>
  <c r="DC70" i="27"/>
  <c r="DO70" i="27"/>
  <c r="EA70" i="27"/>
  <c r="EM70" i="27"/>
  <c r="EY70" i="27"/>
  <c r="FK70" i="27"/>
  <c r="FW70" i="27"/>
  <c r="GI70" i="27"/>
  <c r="GU70" i="27"/>
  <c r="HG70" i="27"/>
  <c r="HS70" i="27"/>
  <c r="AJ70" i="27"/>
  <c r="AV70" i="27"/>
  <c r="BH70" i="27"/>
  <c r="BT70" i="27"/>
  <c r="CF70" i="27"/>
  <c r="CR70" i="27"/>
  <c r="DD70" i="27"/>
  <c r="DP70" i="27"/>
  <c r="EB70" i="27"/>
  <c r="EN70" i="27"/>
  <c r="EZ70" i="27"/>
  <c r="FL70" i="27"/>
  <c r="FX70" i="27"/>
  <c r="GJ70" i="27"/>
  <c r="GV70" i="27"/>
  <c r="HH70" i="27"/>
  <c r="AK70" i="27"/>
  <c r="AW70" i="27"/>
  <c r="BI70" i="27"/>
  <c r="BU70" i="27"/>
  <c r="CG70" i="27"/>
  <c r="CS70" i="27"/>
  <c r="DE70" i="27"/>
  <c r="DQ70" i="27"/>
  <c r="EC70" i="27"/>
  <c r="EO70" i="27"/>
  <c r="FA70" i="27"/>
  <c r="FM70" i="27"/>
  <c r="FY70" i="27"/>
  <c r="GK70" i="27"/>
  <c r="GW70" i="27"/>
  <c r="HI70" i="27"/>
  <c r="AL70" i="27"/>
  <c r="AX70" i="27"/>
  <c r="BJ70" i="27"/>
  <c r="BV70" i="27"/>
  <c r="CH70" i="27"/>
  <c r="CT70" i="27"/>
  <c r="DF70" i="27"/>
  <c r="DR70" i="27"/>
  <c r="ED70" i="27"/>
  <c r="EP70" i="27"/>
  <c r="FB70" i="27"/>
  <c r="FN70" i="27"/>
  <c r="FZ70" i="27"/>
  <c r="GL70" i="27"/>
  <c r="GX70" i="27"/>
  <c r="HJ70" i="27"/>
  <c r="AM70" i="27"/>
  <c r="AY70" i="27"/>
  <c r="BK70" i="27"/>
  <c r="BW70" i="27"/>
  <c r="CI70" i="27"/>
  <c r="CU70" i="27"/>
  <c r="DG70" i="27"/>
  <c r="DS70" i="27"/>
  <c r="EE70" i="27"/>
  <c r="EQ70" i="27"/>
  <c r="FC70" i="27"/>
  <c r="FO70" i="27"/>
  <c r="GA70" i="27"/>
  <c r="GM70" i="27"/>
  <c r="GY70" i="27"/>
  <c r="HK70" i="27"/>
  <c r="AN70" i="27"/>
  <c r="AZ70" i="27"/>
  <c r="BL70" i="27"/>
  <c r="BX70" i="27"/>
  <c r="CJ70" i="27"/>
  <c r="CV70" i="27"/>
  <c r="DH70" i="27"/>
  <c r="DT70" i="27"/>
  <c r="EF70" i="27"/>
  <c r="ER70" i="27"/>
  <c r="FD70" i="27"/>
  <c r="FP70" i="27"/>
  <c r="GB70" i="27"/>
  <c r="GN70" i="27"/>
  <c r="GZ70" i="27"/>
  <c r="HL70" i="27"/>
  <c r="AC70" i="27"/>
  <c r="AO70" i="27"/>
  <c r="BA70" i="27"/>
  <c r="BM70" i="27"/>
  <c r="BY70" i="27"/>
  <c r="CK70" i="27"/>
  <c r="CW70" i="27"/>
  <c r="DI70" i="27"/>
  <c r="DU70" i="27"/>
  <c r="EG70" i="27"/>
  <c r="ES70" i="27"/>
  <c r="FE70" i="27"/>
  <c r="FQ70" i="27"/>
  <c r="GC70" i="27"/>
  <c r="GO70" i="27"/>
  <c r="HA70" i="27"/>
  <c r="HM70" i="27"/>
  <c r="AD70" i="27"/>
  <c r="AP70" i="27"/>
  <c r="BB70" i="27"/>
  <c r="BN70" i="27"/>
  <c r="BZ70" i="27"/>
  <c r="CL70" i="27"/>
  <c r="CX70" i="27"/>
  <c r="DJ70" i="27"/>
  <c r="DV70" i="27"/>
  <c r="EH70" i="27"/>
  <c r="ET70" i="27"/>
  <c r="FF70" i="27"/>
  <c r="FR70" i="27"/>
  <c r="GD70" i="27"/>
  <c r="GP70" i="27"/>
  <c r="HB70" i="27"/>
  <c r="HN70" i="27"/>
  <c r="CA70" i="27"/>
  <c r="EU70" i="27"/>
  <c r="HO70" i="27"/>
  <c r="CB70" i="27"/>
  <c r="EV70" i="27"/>
  <c r="HP70" i="27"/>
  <c r="CM70" i="27"/>
  <c r="FG70" i="27"/>
  <c r="CN70" i="27"/>
  <c r="FH70" i="27"/>
  <c r="AE70" i="27"/>
  <c r="CY70" i="27"/>
  <c r="FS70" i="27"/>
  <c r="AF70" i="27"/>
  <c r="CZ70" i="27"/>
  <c r="FT70" i="27"/>
  <c r="AQ70" i="27"/>
  <c r="DK70" i="27"/>
  <c r="GE70" i="27"/>
  <c r="AR70" i="27"/>
  <c r="DL70" i="27"/>
  <c r="GF70" i="27"/>
  <c r="BC70" i="27"/>
  <c r="DW70" i="27"/>
  <c r="GQ70" i="27"/>
  <c r="BD70" i="27"/>
  <c r="DX70" i="27"/>
  <c r="GR70" i="27"/>
  <c r="AB70" i="27"/>
  <c r="BO70" i="27"/>
  <c r="BP70" i="27"/>
  <c r="EI70" i="27"/>
  <c r="EJ70" i="27"/>
  <c r="HC70" i="27"/>
  <c r="HD70" i="27"/>
  <c r="AA70" i="27"/>
  <c r="AI98" i="27"/>
  <c r="AU98" i="27"/>
  <c r="BG98" i="27"/>
  <c r="BS98" i="27"/>
  <c r="CE98" i="27"/>
  <c r="CQ98" i="27"/>
  <c r="DC98" i="27"/>
  <c r="DO98" i="27"/>
  <c r="EA98" i="27"/>
  <c r="EM98" i="27"/>
  <c r="EY98" i="27"/>
  <c r="FK98" i="27"/>
  <c r="FW98" i="27"/>
  <c r="GI98" i="27"/>
  <c r="GU98" i="27"/>
  <c r="HG98" i="27"/>
  <c r="HS98" i="27"/>
  <c r="AJ98" i="27"/>
  <c r="AV98" i="27"/>
  <c r="BH98" i="27"/>
  <c r="BT98" i="27"/>
  <c r="CF98" i="27"/>
  <c r="CR98" i="27"/>
  <c r="DD98" i="27"/>
  <c r="DP98" i="27"/>
  <c r="EB98" i="27"/>
  <c r="EN98" i="27"/>
  <c r="EZ98" i="27"/>
  <c r="FL98" i="27"/>
  <c r="FX98" i="27"/>
  <c r="GJ98" i="27"/>
  <c r="GV98" i="27"/>
  <c r="HH98" i="27"/>
  <c r="AK98" i="27"/>
  <c r="AW98" i="27"/>
  <c r="BI98" i="27"/>
  <c r="BU98" i="27"/>
  <c r="CG98" i="27"/>
  <c r="CS98" i="27"/>
  <c r="DE98" i="27"/>
  <c r="DQ98" i="27"/>
  <c r="EC98" i="27"/>
  <c r="EO98" i="27"/>
  <c r="FA98" i="27"/>
  <c r="FM98" i="27"/>
  <c r="FY98" i="27"/>
  <c r="GK98" i="27"/>
  <c r="GW98" i="27"/>
  <c r="HI98" i="27"/>
  <c r="AA98" i="27"/>
  <c r="AL98" i="27"/>
  <c r="AX98" i="27"/>
  <c r="BJ98" i="27"/>
  <c r="BV98" i="27"/>
  <c r="CH98" i="27"/>
  <c r="CT98" i="27"/>
  <c r="DF98" i="27"/>
  <c r="DR98" i="27"/>
  <c r="ED98" i="27"/>
  <c r="EP98" i="27"/>
  <c r="FB98" i="27"/>
  <c r="FN98" i="27"/>
  <c r="FZ98" i="27"/>
  <c r="GL98" i="27"/>
  <c r="GX98" i="27"/>
  <c r="HJ98" i="27"/>
  <c r="AM98" i="27"/>
  <c r="AY98" i="27"/>
  <c r="BK98" i="27"/>
  <c r="BW98" i="27"/>
  <c r="CI98" i="27"/>
  <c r="CU98" i="27"/>
  <c r="DG98" i="27"/>
  <c r="DS98" i="27"/>
  <c r="EE98" i="27"/>
  <c r="EQ98" i="27"/>
  <c r="FC98" i="27"/>
  <c r="FO98" i="27"/>
  <c r="GA98" i="27"/>
  <c r="GM98" i="27"/>
  <c r="GY98" i="27"/>
  <c r="HK98" i="27"/>
  <c r="AN98" i="27"/>
  <c r="AZ98" i="27"/>
  <c r="BL98" i="27"/>
  <c r="BX98" i="27"/>
  <c r="CJ98" i="27"/>
  <c r="CV98" i="27"/>
  <c r="DH98" i="27"/>
  <c r="DT98" i="27"/>
  <c r="EF98" i="27"/>
  <c r="ER98" i="27"/>
  <c r="FD98" i="27"/>
  <c r="FP98" i="27"/>
  <c r="GB98" i="27"/>
  <c r="GN98" i="27"/>
  <c r="GZ98" i="27"/>
  <c r="HL98" i="27"/>
  <c r="AC98" i="27"/>
  <c r="AO98" i="27"/>
  <c r="BA98" i="27"/>
  <c r="BM98" i="27"/>
  <c r="BY98" i="27"/>
  <c r="CK98" i="27"/>
  <c r="CW98" i="27"/>
  <c r="DI98" i="27"/>
  <c r="DU98" i="27"/>
  <c r="EG98" i="27"/>
  <c r="ES98" i="27"/>
  <c r="FE98" i="27"/>
  <c r="FQ98" i="27"/>
  <c r="GC98" i="27"/>
  <c r="GO98" i="27"/>
  <c r="HA98" i="27"/>
  <c r="HM98" i="27"/>
  <c r="AD98" i="27"/>
  <c r="AP98" i="27"/>
  <c r="BB98" i="27"/>
  <c r="BN98" i="27"/>
  <c r="BZ98" i="27"/>
  <c r="CL98" i="27"/>
  <c r="CX98" i="27"/>
  <c r="DJ98" i="27"/>
  <c r="DV98" i="27"/>
  <c r="EH98" i="27"/>
  <c r="ET98" i="27"/>
  <c r="FF98" i="27"/>
  <c r="FR98" i="27"/>
  <c r="GD98" i="27"/>
  <c r="GP98" i="27"/>
  <c r="HB98" i="27"/>
  <c r="HN98" i="27"/>
  <c r="AE98" i="27"/>
  <c r="AQ98" i="27"/>
  <c r="BC98" i="27"/>
  <c r="BO98" i="27"/>
  <c r="CA98" i="27"/>
  <c r="CM98" i="27"/>
  <c r="CY98" i="27"/>
  <c r="DK98" i="27"/>
  <c r="DW98" i="27"/>
  <c r="EI98" i="27"/>
  <c r="EU98" i="27"/>
  <c r="FG98" i="27"/>
  <c r="FS98" i="27"/>
  <c r="GE98" i="27"/>
  <c r="GQ98" i="27"/>
  <c r="HC98" i="27"/>
  <c r="HO98" i="27"/>
  <c r="AF98" i="27"/>
  <c r="AR98" i="27"/>
  <c r="BD98" i="27"/>
  <c r="BP98" i="27"/>
  <c r="CB98" i="27"/>
  <c r="CN98" i="27"/>
  <c r="CZ98" i="27"/>
  <c r="DL98" i="27"/>
  <c r="DX98" i="27"/>
  <c r="EJ98" i="27"/>
  <c r="EV98" i="27"/>
  <c r="FH98" i="27"/>
  <c r="FT98" i="27"/>
  <c r="GF98" i="27"/>
  <c r="GR98" i="27"/>
  <c r="HD98" i="27"/>
  <c r="HP98" i="27"/>
  <c r="AB98" i="27"/>
  <c r="AG98" i="27"/>
  <c r="DA98" i="27"/>
  <c r="FU98" i="27"/>
  <c r="AH98" i="27"/>
  <c r="DB98" i="27"/>
  <c r="FV98" i="27"/>
  <c r="AS98" i="27"/>
  <c r="DM98" i="27"/>
  <c r="GG98" i="27"/>
  <c r="AT98" i="27"/>
  <c r="DN98" i="27"/>
  <c r="GH98" i="27"/>
  <c r="BE98" i="27"/>
  <c r="DY98" i="27"/>
  <c r="GS98" i="27"/>
  <c r="BF98" i="27"/>
  <c r="DZ98" i="27"/>
  <c r="GT98" i="27"/>
  <c r="BQ98" i="27"/>
  <c r="EK98" i="27"/>
  <c r="HE98" i="27"/>
  <c r="BR98" i="27"/>
  <c r="EL98" i="27"/>
  <c r="HF98" i="27"/>
  <c r="CC98" i="27"/>
  <c r="EW98" i="27"/>
  <c r="HQ98" i="27"/>
  <c r="CD98" i="27"/>
  <c r="EX98" i="27"/>
  <c r="HR98" i="27"/>
  <c r="CO98" i="27"/>
  <c r="CP98" i="27"/>
  <c r="FI98" i="27"/>
  <c r="FJ98" i="27"/>
  <c r="AC90" i="27"/>
  <c r="AO90" i="27"/>
  <c r="BA90" i="27"/>
  <c r="BM90" i="27"/>
  <c r="BY90" i="27"/>
  <c r="CK90" i="27"/>
  <c r="CW90" i="27"/>
  <c r="DI90" i="27"/>
  <c r="DU90" i="27"/>
  <c r="EG90" i="27"/>
  <c r="ES90" i="27"/>
  <c r="FE90" i="27"/>
  <c r="FQ90" i="27"/>
  <c r="GC90" i="27"/>
  <c r="GO90" i="27"/>
  <c r="HA90" i="27"/>
  <c r="HM90" i="27"/>
  <c r="AD90" i="27"/>
  <c r="AP90" i="27"/>
  <c r="BB90" i="27"/>
  <c r="BN90" i="27"/>
  <c r="BZ90" i="27"/>
  <c r="CL90" i="27"/>
  <c r="CX90" i="27"/>
  <c r="DJ90" i="27"/>
  <c r="DV90" i="27"/>
  <c r="EH90" i="27"/>
  <c r="ET90" i="27"/>
  <c r="FF90" i="27"/>
  <c r="FR90" i="27"/>
  <c r="GD90" i="27"/>
  <c r="GP90" i="27"/>
  <c r="HB90" i="27"/>
  <c r="HN90" i="27"/>
  <c r="AE90" i="27"/>
  <c r="AQ90" i="27"/>
  <c r="BC90" i="27"/>
  <c r="BO90" i="27"/>
  <c r="CA90" i="27"/>
  <c r="CM90" i="27"/>
  <c r="CY90" i="27"/>
  <c r="DK90" i="27"/>
  <c r="DW90" i="27"/>
  <c r="EI90" i="27"/>
  <c r="EU90" i="27"/>
  <c r="FG90" i="27"/>
  <c r="FS90" i="27"/>
  <c r="GE90" i="27"/>
  <c r="GQ90" i="27"/>
  <c r="HC90" i="27"/>
  <c r="HO90" i="27"/>
  <c r="AF90" i="27"/>
  <c r="AR90" i="27"/>
  <c r="BD90" i="27"/>
  <c r="BP90" i="27"/>
  <c r="CB90" i="27"/>
  <c r="CN90" i="27"/>
  <c r="CZ90" i="27"/>
  <c r="DL90" i="27"/>
  <c r="DX90" i="27"/>
  <c r="EJ90" i="27"/>
  <c r="EV90" i="27"/>
  <c r="FH90" i="27"/>
  <c r="FT90" i="27"/>
  <c r="GF90" i="27"/>
  <c r="GR90" i="27"/>
  <c r="HD90" i="27"/>
  <c r="HP90" i="27"/>
  <c r="AG90" i="27"/>
  <c r="AS90" i="27"/>
  <c r="BE90" i="27"/>
  <c r="BQ90" i="27"/>
  <c r="CC90" i="27"/>
  <c r="CO90" i="27"/>
  <c r="DA90" i="27"/>
  <c r="DM90" i="27"/>
  <c r="DY90" i="27"/>
  <c r="EK90" i="27"/>
  <c r="EW90" i="27"/>
  <c r="FI90" i="27"/>
  <c r="FU90" i="27"/>
  <c r="GG90" i="27"/>
  <c r="GS90" i="27"/>
  <c r="HE90" i="27"/>
  <c r="HQ90" i="27"/>
  <c r="AH90" i="27"/>
  <c r="AT90" i="27"/>
  <c r="BF90" i="27"/>
  <c r="BR90" i="27"/>
  <c r="CD90" i="27"/>
  <c r="CP90" i="27"/>
  <c r="DB90" i="27"/>
  <c r="DN90" i="27"/>
  <c r="DZ90" i="27"/>
  <c r="EL90" i="27"/>
  <c r="EX90" i="27"/>
  <c r="FJ90" i="27"/>
  <c r="FV90" i="27"/>
  <c r="GH90" i="27"/>
  <c r="GT90" i="27"/>
  <c r="HF90" i="27"/>
  <c r="HR90" i="27"/>
  <c r="AI90" i="27"/>
  <c r="AU90" i="27"/>
  <c r="BG90" i="27"/>
  <c r="BS90" i="27"/>
  <c r="CE90" i="27"/>
  <c r="CQ90" i="27"/>
  <c r="DC90" i="27"/>
  <c r="DO90" i="27"/>
  <c r="EA90" i="27"/>
  <c r="EM90" i="27"/>
  <c r="EY90" i="27"/>
  <c r="FK90" i="27"/>
  <c r="FW90" i="27"/>
  <c r="GI90" i="27"/>
  <c r="GU90" i="27"/>
  <c r="HG90" i="27"/>
  <c r="HS90" i="27"/>
  <c r="AJ90" i="27"/>
  <c r="AV90" i="27"/>
  <c r="BH90" i="27"/>
  <c r="BT90" i="27"/>
  <c r="CF90" i="27"/>
  <c r="CR90" i="27"/>
  <c r="DD90" i="27"/>
  <c r="DP90" i="27"/>
  <c r="EB90" i="27"/>
  <c r="EN90" i="27"/>
  <c r="EZ90" i="27"/>
  <c r="FL90" i="27"/>
  <c r="FX90" i="27"/>
  <c r="GJ90" i="27"/>
  <c r="GV90" i="27"/>
  <c r="HH90" i="27"/>
  <c r="AK90" i="27"/>
  <c r="AW90" i="27"/>
  <c r="BI90" i="27"/>
  <c r="BU90" i="27"/>
  <c r="CG90" i="27"/>
  <c r="CS90" i="27"/>
  <c r="DE90" i="27"/>
  <c r="DQ90" i="27"/>
  <c r="EC90" i="27"/>
  <c r="EO90" i="27"/>
  <c r="FA90" i="27"/>
  <c r="FM90" i="27"/>
  <c r="FY90" i="27"/>
  <c r="GK90" i="27"/>
  <c r="GW90" i="27"/>
  <c r="HI90" i="27"/>
  <c r="AL90" i="27"/>
  <c r="AX90" i="27"/>
  <c r="BJ90" i="27"/>
  <c r="BV90" i="27"/>
  <c r="CH90" i="27"/>
  <c r="CT90" i="27"/>
  <c r="DF90" i="27"/>
  <c r="DR90" i="27"/>
  <c r="ED90" i="27"/>
  <c r="EP90" i="27"/>
  <c r="FB90" i="27"/>
  <c r="FN90" i="27"/>
  <c r="FZ90" i="27"/>
  <c r="GL90" i="27"/>
  <c r="GX90" i="27"/>
  <c r="HJ90" i="27"/>
  <c r="CI90" i="27"/>
  <c r="FC90" i="27"/>
  <c r="CJ90" i="27"/>
  <c r="FD90" i="27"/>
  <c r="AB90" i="27"/>
  <c r="CU90" i="27"/>
  <c r="FO90" i="27"/>
  <c r="CV90" i="27"/>
  <c r="FP90" i="27"/>
  <c r="AM90" i="27"/>
  <c r="DG90" i="27"/>
  <c r="GA90" i="27"/>
  <c r="AN90" i="27"/>
  <c r="DH90" i="27"/>
  <c r="GB90" i="27"/>
  <c r="AY90" i="27"/>
  <c r="DS90" i="27"/>
  <c r="GM90" i="27"/>
  <c r="AA90" i="27"/>
  <c r="AZ90" i="27"/>
  <c r="DT90" i="27"/>
  <c r="GN90" i="27"/>
  <c r="BK90" i="27"/>
  <c r="EE90" i="27"/>
  <c r="GY90" i="27"/>
  <c r="BL90" i="27"/>
  <c r="EF90" i="27"/>
  <c r="GZ90" i="27"/>
  <c r="EQ90" i="27"/>
  <c r="ER90" i="27"/>
  <c r="HK90" i="27"/>
  <c r="HL90" i="27"/>
  <c r="BW90" i="27"/>
  <c r="BX90" i="27"/>
  <c r="AJ89" i="27"/>
  <c r="AV89" i="27"/>
  <c r="BH89" i="27"/>
  <c r="BT89" i="27"/>
  <c r="CF89" i="27"/>
  <c r="CR89" i="27"/>
  <c r="DD89" i="27"/>
  <c r="DP89" i="27"/>
  <c r="EB89" i="27"/>
  <c r="EN89" i="27"/>
  <c r="EZ89" i="27"/>
  <c r="FL89" i="27"/>
  <c r="FX89" i="27"/>
  <c r="GJ89" i="27"/>
  <c r="GV89" i="27"/>
  <c r="HH89" i="27"/>
  <c r="AK89" i="27"/>
  <c r="AW89" i="27"/>
  <c r="BI89" i="27"/>
  <c r="BU89" i="27"/>
  <c r="CG89" i="27"/>
  <c r="CS89" i="27"/>
  <c r="DE89" i="27"/>
  <c r="DQ89" i="27"/>
  <c r="EC89" i="27"/>
  <c r="EO89" i="27"/>
  <c r="FA89" i="27"/>
  <c r="FM89" i="27"/>
  <c r="FY89" i="27"/>
  <c r="GK89" i="27"/>
  <c r="GW89" i="27"/>
  <c r="HI89" i="27"/>
  <c r="AL89" i="27"/>
  <c r="AX89" i="27"/>
  <c r="BJ89" i="27"/>
  <c r="BV89" i="27"/>
  <c r="CH89" i="27"/>
  <c r="CT89" i="27"/>
  <c r="DF89" i="27"/>
  <c r="DR89" i="27"/>
  <c r="ED89" i="27"/>
  <c r="EP89" i="27"/>
  <c r="FB89" i="27"/>
  <c r="FN89" i="27"/>
  <c r="FZ89" i="27"/>
  <c r="GL89" i="27"/>
  <c r="GX89" i="27"/>
  <c r="HJ89" i="27"/>
  <c r="AM89" i="27"/>
  <c r="AY89" i="27"/>
  <c r="BK89" i="27"/>
  <c r="BW89" i="27"/>
  <c r="CI89" i="27"/>
  <c r="CU89" i="27"/>
  <c r="DG89" i="27"/>
  <c r="DS89" i="27"/>
  <c r="EE89" i="27"/>
  <c r="EQ89" i="27"/>
  <c r="FC89" i="27"/>
  <c r="FO89" i="27"/>
  <c r="GA89" i="27"/>
  <c r="GM89" i="27"/>
  <c r="GY89" i="27"/>
  <c r="HK89" i="27"/>
  <c r="AN89" i="27"/>
  <c r="AZ89" i="27"/>
  <c r="BL89" i="27"/>
  <c r="BX89" i="27"/>
  <c r="CJ89" i="27"/>
  <c r="CV89" i="27"/>
  <c r="DH89" i="27"/>
  <c r="DT89" i="27"/>
  <c r="EF89" i="27"/>
  <c r="ER89" i="27"/>
  <c r="FD89" i="27"/>
  <c r="FP89" i="27"/>
  <c r="GB89" i="27"/>
  <c r="GN89" i="27"/>
  <c r="GZ89" i="27"/>
  <c r="HL89" i="27"/>
  <c r="AC89" i="27"/>
  <c r="AO89" i="27"/>
  <c r="BA89" i="27"/>
  <c r="BM89" i="27"/>
  <c r="BY89" i="27"/>
  <c r="CK89" i="27"/>
  <c r="CW89" i="27"/>
  <c r="DI89" i="27"/>
  <c r="DU89" i="27"/>
  <c r="EG89" i="27"/>
  <c r="ES89" i="27"/>
  <c r="FE89" i="27"/>
  <c r="FQ89" i="27"/>
  <c r="GC89" i="27"/>
  <c r="GO89" i="27"/>
  <c r="HA89" i="27"/>
  <c r="HM89" i="27"/>
  <c r="AD89" i="27"/>
  <c r="AP89" i="27"/>
  <c r="BB89" i="27"/>
  <c r="BN89" i="27"/>
  <c r="BZ89" i="27"/>
  <c r="CL89" i="27"/>
  <c r="CX89" i="27"/>
  <c r="DJ89" i="27"/>
  <c r="DV89" i="27"/>
  <c r="EH89" i="27"/>
  <c r="ET89" i="27"/>
  <c r="FF89" i="27"/>
  <c r="FR89" i="27"/>
  <c r="GD89" i="27"/>
  <c r="GP89" i="27"/>
  <c r="HB89" i="27"/>
  <c r="HN89" i="27"/>
  <c r="AE89" i="27"/>
  <c r="AQ89" i="27"/>
  <c r="BC89" i="27"/>
  <c r="BO89" i="27"/>
  <c r="CA89" i="27"/>
  <c r="CM89" i="27"/>
  <c r="CY89" i="27"/>
  <c r="DK89" i="27"/>
  <c r="DW89" i="27"/>
  <c r="EI89" i="27"/>
  <c r="EU89" i="27"/>
  <c r="FG89" i="27"/>
  <c r="FS89" i="27"/>
  <c r="GE89" i="27"/>
  <c r="GQ89" i="27"/>
  <c r="HC89" i="27"/>
  <c r="HO89" i="27"/>
  <c r="AF89" i="27"/>
  <c r="AR89" i="27"/>
  <c r="BD89" i="27"/>
  <c r="BP89" i="27"/>
  <c r="CB89" i="27"/>
  <c r="CN89" i="27"/>
  <c r="CZ89" i="27"/>
  <c r="DL89" i="27"/>
  <c r="DX89" i="27"/>
  <c r="EJ89" i="27"/>
  <c r="EV89" i="27"/>
  <c r="FH89" i="27"/>
  <c r="FT89" i="27"/>
  <c r="GF89" i="27"/>
  <c r="GR89" i="27"/>
  <c r="HD89" i="27"/>
  <c r="HP89" i="27"/>
  <c r="AG89" i="27"/>
  <c r="AS89" i="27"/>
  <c r="BE89" i="27"/>
  <c r="BQ89" i="27"/>
  <c r="CC89" i="27"/>
  <c r="CO89" i="27"/>
  <c r="DA89" i="27"/>
  <c r="DM89" i="27"/>
  <c r="DY89" i="27"/>
  <c r="EK89" i="27"/>
  <c r="EW89" i="27"/>
  <c r="FI89" i="27"/>
  <c r="FU89" i="27"/>
  <c r="GG89" i="27"/>
  <c r="GS89" i="27"/>
  <c r="HE89" i="27"/>
  <c r="HQ89" i="27"/>
  <c r="BR89" i="27"/>
  <c r="EL89" i="27"/>
  <c r="HF89" i="27"/>
  <c r="AB89" i="27"/>
  <c r="BS89" i="27"/>
  <c r="EM89" i="27"/>
  <c r="HG89" i="27"/>
  <c r="CD89" i="27"/>
  <c r="EX89" i="27"/>
  <c r="HR89" i="27"/>
  <c r="CE89" i="27"/>
  <c r="EY89" i="27"/>
  <c r="HS89" i="27"/>
  <c r="CP89" i="27"/>
  <c r="FJ89" i="27"/>
  <c r="CQ89" i="27"/>
  <c r="FK89" i="27"/>
  <c r="AA89" i="27"/>
  <c r="AH89" i="27"/>
  <c r="DB89" i="27"/>
  <c r="FV89" i="27"/>
  <c r="AI89" i="27"/>
  <c r="DC89" i="27"/>
  <c r="FW89" i="27"/>
  <c r="AT89" i="27"/>
  <c r="DN89" i="27"/>
  <c r="GH89" i="27"/>
  <c r="AU89" i="27"/>
  <c r="DO89" i="27"/>
  <c r="GI89" i="27"/>
  <c r="BF89" i="27"/>
  <c r="BG89" i="27"/>
  <c r="DZ89" i="27"/>
  <c r="EA89" i="27"/>
  <c r="GT89" i="27"/>
  <c r="GU89" i="27"/>
  <c r="AH34" i="27"/>
  <c r="AT34" i="27"/>
  <c r="BF34" i="27"/>
  <c r="BR34" i="27"/>
  <c r="CD34" i="27"/>
  <c r="CP34" i="27"/>
  <c r="DB34" i="27"/>
  <c r="DN34" i="27"/>
  <c r="DZ34" i="27"/>
  <c r="EL34" i="27"/>
  <c r="EX34" i="27"/>
  <c r="FJ34" i="27"/>
  <c r="FV34" i="27"/>
  <c r="GH34" i="27"/>
  <c r="GT34" i="27"/>
  <c r="HF34" i="27"/>
  <c r="HR34" i="27"/>
  <c r="AI34" i="27"/>
  <c r="AU34" i="27"/>
  <c r="BG34" i="27"/>
  <c r="BS34" i="27"/>
  <c r="CE34" i="27"/>
  <c r="CQ34" i="27"/>
  <c r="DC34" i="27"/>
  <c r="DO34" i="27"/>
  <c r="EA34" i="27"/>
  <c r="EM34" i="27"/>
  <c r="EY34" i="27"/>
  <c r="FK34" i="27"/>
  <c r="FW34" i="27"/>
  <c r="GI34" i="27"/>
  <c r="GU34" i="27"/>
  <c r="HG34" i="27"/>
  <c r="HS34" i="27"/>
  <c r="AJ34" i="27"/>
  <c r="AV34" i="27"/>
  <c r="BH34" i="27"/>
  <c r="BT34" i="27"/>
  <c r="CF34" i="27"/>
  <c r="CR34" i="27"/>
  <c r="DD34" i="27"/>
  <c r="DP34" i="27"/>
  <c r="EB34" i="27"/>
  <c r="EN34" i="27"/>
  <c r="EZ34" i="27"/>
  <c r="FL34" i="27"/>
  <c r="FX34" i="27"/>
  <c r="GJ34" i="27"/>
  <c r="GV34" i="27"/>
  <c r="HH34" i="27"/>
  <c r="AL34" i="27"/>
  <c r="AX34" i="27"/>
  <c r="BJ34" i="27"/>
  <c r="BV34" i="27"/>
  <c r="CH34" i="27"/>
  <c r="CT34" i="27"/>
  <c r="DF34" i="27"/>
  <c r="DR34" i="27"/>
  <c r="ED34" i="27"/>
  <c r="EP34" i="27"/>
  <c r="FB34" i="27"/>
  <c r="FN34" i="27"/>
  <c r="FZ34" i="27"/>
  <c r="GL34" i="27"/>
  <c r="GX34" i="27"/>
  <c r="HJ34" i="27"/>
  <c r="AM34" i="27"/>
  <c r="AY34" i="27"/>
  <c r="BK34" i="27"/>
  <c r="BW34" i="27"/>
  <c r="CI34" i="27"/>
  <c r="CU34" i="27"/>
  <c r="DG34" i="27"/>
  <c r="AK34" i="27"/>
  <c r="BD34" i="27"/>
  <c r="BZ34" i="27"/>
  <c r="CV34" i="27"/>
  <c r="DM34" i="27"/>
  <c r="EG34" i="27"/>
  <c r="EW34" i="27"/>
  <c r="FQ34" i="27"/>
  <c r="GG34" i="27"/>
  <c r="HA34" i="27"/>
  <c r="HQ34" i="27"/>
  <c r="AN34" i="27"/>
  <c r="BE34" i="27"/>
  <c r="CA34" i="27"/>
  <c r="CW34" i="27"/>
  <c r="DQ34" i="27"/>
  <c r="EH34" i="27"/>
  <c r="FA34" i="27"/>
  <c r="FR34" i="27"/>
  <c r="GK34" i="27"/>
  <c r="HB34" i="27"/>
  <c r="AO34" i="27"/>
  <c r="BI34" i="27"/>
  <c r="CB34" i="27"/>
  <c r="CX34" i="27"/>
  <c r="DS34" i="27"/>
  <c r="EI34" i="27"/>
  <c r="FC34" i="27"/>
  <c r="FS34" i="27"/>
  <c r="GM34" i="27"/>
  <c r="HC34" i="27"/>
  <c r="AP34" i="27"/>
  <c r="BL34" i="27"/>
  <c r="CC34" i="27"/>
  <c r="CY34" i="27"/>
  <c r="DT34" i="27"/>
  <c r="EJ34" i="27"/>
  <c r="FD34" i="27"/>
  <c r="FT34" i="27"/>
  <c r="GN34" i="27"/>
  <c r="HD34" i="27"/>
  <c r="AQ34" i="27"/>
  <c r="BM34" i="27"/>
  <c r="CG34" i="27"/>
  <c r="CZ34" i="27"/>
  <c r="DU34" i="27"/>
  <c r="EK34" i="27"/>
  <c r="FE34" i="27"/>
  <c r="FU34" i="27"/>
  <c r="GO34" i="27"/>
  <c r="HE34" i="27"/>
  <c r="AR34" i="27"/>
  <c r="BN34" i="27"/>
  <c r="CJ34" i="27"/>
  <c r="DA34" i="27"/>
  <c r="DV34" i="27"/>
  <c r="EO34" i="27"/>
  <c r="FF34" i="27"/>
  <c r="FY34" i="27"/>
  <c r="GP34" i="27"/>
  <c r="HI34" i="27"/>
  <c r="AS34" i="27"/>
  <c r="BO34" i="27"/>
  <c r="CK34" i="27"/>
  <c r="DE34" i="27"/>
  <c r="DW34" i="27"/>
  <c r="EQ34" i="27"/>
  <c r="FG34" i="27"/>
  <c r="GA34" i="27"/>
  <c r="GQ34" i="27"/>
  <c r="HK34" i="27"/>
  <c r="AC34" i="27"/>
  <c r="AW34" i="27"/>
  <c r="BP34" i="27"/>
  <c r="CL34" i="27"/>
  <c r="DH34" i="27"/>
  <c r="DX34" i="27"/>
  <c r="ER34" i="27"/>
  <c r="FH34" i="27"/>
  <c r="GB34" i="27"/>
  <c r="GR34" i="27"/>
  <c r="HL34" i="27"/>
  <c r="AD34" i="27"/>
  <c r="AZ34" i="27"/>
  <c r="BQ34" i="27"/>
  <c r="CM34" i="27"/>
  <c r="DI34" i="27"/>
  <c r="DY34" i="27"/>
  <c r="ES34" i="27"/>
  <c r="FI34" i="27"/>
  <c r="GC34" i="27"/>
  <c r="GS34" i="27"/>
  <c r="HM34" i="27"/>
  <c r="AE34" i="27"/>
  <c r="BA34" i="27"/>
  <c r="BU34" i="27"/>
  <c r="CN34" i="27"/>
  <c r="DJ34" i="27"/>
  <c r="EC34" i="27"/>
  <c r="ET34" i="27"/>
  <c r="FM34" i="27"/>
  <c r="GD34" i="27"/>
  <c r="GW34" i="27"/>
  <c r="HN34" i="27"/>
  <c r="AF34" i="27"/>
  <c r="BB34" i="27"/>
  <c r="BX34" i="27"/>
  <c r="CO34" i="27"/>
  <c r="DK34" i="27"/>
  <c r="EE34" i="27"/>
  <c r="EU34" i="27"/>
  <c r="FO34" i="27"/>
  <c r="GE34" i="27"/>
  <c r="GY34" i="27"/>
  <c r="HO34" i="27"/>
  <c r="DL34" i="27"/>
  <c r="EF34" i="27"/>
  <c r="EV34" i="27"/>
  <c r="FP34" i="27"/>
  <c r="GF34" i="27"/>
  <c r="GZ34" i="27"/>
  <c r="HP34" i="27"/>
  <c r="AG34" i="27"/>
  <c r="BC34" i="27"/>
  <c r="BY34" i="27"/>
  <c r="CS34" i="27"/>
  <c r="AB34" i="27"/>
  <c r="AA34" i="27"/>
  <c r="AF95" i="27"/>
  <c r="AR95" i="27"/>
  <c r="BD95" i="27"/>
  <c r="BP95" i="27"/>
  <c r="CB95" i="27"/>
  <c r="CN95" i="27"/>
  <c r="CZ95" i="27"/>
  <c r="DL95" i="27"/>
  <c r="DX95" i="27"/>
  <c r="EJ95" i="27"/>
  <c r="EV95" i="27"/>
  <c r="FH95" i="27"/>
  <c r="FT95" i="27"/>
  <c r="GF95" i="27"/>
  <c r="GR95" i="27"/>
  <c r="HD95" i="27"/>
  <c r="HP95" i="27"/>
  <c r="AG95" i="27"/>
  <c r="AS95" i="27"/>
  <c r="BE95" i="27"/>
  <c r="BQ95" i="27"/>
  <c r="CC95" i="27"/>
  <c r="CO95" i="27"/>
  <c r="DA95" i="27"/>
  <c r="DM95" i="27"/>
  <c r="DY95" i="27"/>
  <c r="EK95" i="27"/>
  <c r="EW95" i="27"/>
  <c r="FI95" i="27"/>
  <c r="FU95" i="27"/>
  <c r="GG95" i="27"/>
  <c r="GS95" i="27"/>
  <c r="HE95" i="27"/>
  <c r="HQ95" i="27"/>
  <c r="AH95" i="27"/>
  <c r="AT95" i="27"/>
  <c r="BF95" i="27"/>
  <c r="BR95" i="27"/>
  <c r="CD95" i="27"/>
  <c r="CP95" i="27"/>
  <c r="DB95" i="27"/>
  <c r="DN95" i="27"/>
  <c r="DZ95" i="27"/>
  <c r="EL95" i="27"/>
  <c r="EX95" i="27"/>
  <c r="FJ95" i="27"/>
  <c r="FV95" i="27"/>
  <c r="GH95" i="27"/>
  <c r="GT95" i="27"/>
  <c r="HF95" i="27"/>
  <c r="HR95" i="27"/>
  <c r="AI95" i="27"/>
  <c r="AU95" i="27"/>
  <c r="BG95" i="27"/>
  <c r="BS95" i="27"/>
  <c r="CE95" i="27"/>
  <c r="CQ95" i="27"/>
  <c r="DC95" i="27"/>
  <c r="DO95" i="27"/>
  <c r="EA95" i="27"/>
  <c r="EM95" i="27"/>
  <c r="EY95" i="27"/>
  <c r="FK95" i="27"/>
  <c r="FW95" i="27"/>
  <c r="GI95" i="27"/>
  <c r="GU95" i="27"/>
  <c r="HG95" i="27"/>
  <c r="HS95" i="27"/>
  <c r="AJ95" i="27"/>
  <c r="AV95" i="27"/>
  <c r="BH95" i="27"/>
  <c r="BT95" i="27"/>
  <c r="CF95" i="27"/>
  <c r="CR95" i="27"/>
  <c r="DD95" i="27"/>
  <c r="DP95" i="27"/>
  <c r="EB95" i="27"/>
  <c r="EN95" i="27"/>
  <c r="EZ95" i="27"/>
  <c r="FL95" i="27"/>
  <c r="FX95" i="27"/>
  <c r="GJ95" i="27"/>
  <c r="GV95" i="27"/>
  <c r="HH95" i="27"/>
  <c r="AK95" i="27"/>
  <c r="AW95" i="27"/>
  <c r="BI95" i="27"/>
  <c r="BU95" i="27"/>
  <c r="CG95" i="27"/>
  <c r="CS95" i="27"/>
  <c r="DE95" i="27"/>
  <c r="DQ95" i="27"/>
  <c r="EC95" i="27"/>
  <c r="EO95" i="27"/>
  <c r="FA95" i="27"/>
  <c r="FM95" i="27"/>
  <c r="FY95" i="27"/>
  <c r="GK95" i="27"/>
  <c r="GW95" i="27"/>
  <c r="HI95" i="27"/>
  <c r="AL95" i="27"/>
  <c r="AX95" i="27"/>
  <c r="BJ95" i="27"/>
  <c r="BV95" i="27"/>
  <c r="CH95" i="27"/>
  <c r="CT95" i="27"/>
  <c r="DF95" i="27"/>
  <c r="DR95" i="27"/>
  <c r="ED95" i="27"/>
  <c r="EP95" i="27"/>
  <c r="FB95" i="27"/>
  <c r="FN95" i="27"/>
  <c r="FZ95" i="27"/>
  <c r="GL95" i="27"/>
  <c r="GX95" i="27"/>
  <c r="HJ95" i="27"/>
  <c r="AB95" i="27"/>
  <c r="AM95" i="27"/>
  <c r="AY95" i="27"/>
  <c r="BK95" i="27"/>
  <c r="BW95" i="27"/>
  <c r="CI95" i="27"/>
  <c r="CU95" i="27"/>
  <c r="DG95" i="27"/>
  <c r="DS95" i="27"/>
  <c r="EE95" i="27"/>
  <c r="EQ95" i="27"/>
  <c r="FC95" i="27"/>
  <c r="FO95" i="27"/>
  <c r="GA95" i="27"/>
  <c r="GM95" i="27"/>
  <c r="GY95" i="27"/>
  <c r="HK95" i="27"/>
  <c r="AN95" i="27"/>
  <c r="AZ95" i="27"/>
  <c r="BL95" i="27"/>
  <c r="BX95" i="27"/>
  <c r="CJ95" i="27"/>
  <c r="CV95" i="27"/>
  <c r="DH95" i="27"/>
  <c r="DT95" i="27"/>
  <c r="EF95" i="27"/>
  <c r="ER95" i="27"/>
  <c r="FD95" i="27"/>
  <c r="FP95" i="27"/>
  <c r="GB95" i="27"/>
  <c r="GN95" i="27"/>
  <c r="GZ95" i="27"/>
  <c r="HL95" i="27"/>
  <c r="AC95" i="27"/>
  <c r="AO95" i="27"/>
  <c r="BA95" i="27"/>
  <c r="BM95" i="27"/>
  <c r="BY95" i="27"/>
  <c r="CK95" i="27"/>
  <c r="CW95" i="27"/>
  <c r="DI95" i="27"/>
  <c r="DU95" i="27"/>
  <c r="EG95" i="27"/>
  <c r="ES95" i="27"/>
  <c r="FE95" i="27"/>
  <c r="FQ95" i="27"/>
  <c r="GC95" i="27"/>
  <c r="GO95" i="27"/>
  <c r="HA95" i="27"/>
  <c r="HM95" i="27"/>
  <c r="BB95" i="27"/>
  <c r="DV95" i="27"/>
  <c r="GP95" i="27"/>
  <c r="BC95" i="27"/>
  <c r="DW95" i="27"/>
  <c r="GQ95" i="27"/>
  <c r="BN95" i="27"/>
  <c r="EH95" i="27"/>
  <c r="HB95" i="27"/>
  <c r="BO95" i="27"/>
  <c r="EI95" i="27"/>
  <c r="HC95" i="27"/>
  <c r="AA95" i="27"/>
  <c r="BZ95" i="27"/>
  <c r="ET95" i="27"/>
  <c r="HN95" i="27"/>
  <c r="CA95" i="27"/>
  <c r="EU95" i="27"/>
  <c r="HO95" i="27"/>
  <c r="CL95" i="27"/>
  <c r="FF95" i="27"/>
  <c r="CM95" i="27"/>
  <c r="FG95" i="27"/>
  <c r="AD95" i="27"/>
  <c r="CX95" i="27"/>
  <c r="FR95" i="27"/>
  <c r="AE95" i="27"/>
  <c r="CY95" i="27"/>
  <c r="FS95" i="27"/>
  <c r="AP95" i="27"/>
  <c r="AQ95" i="27"/>
  <c r="DJ95" i="27"/>
  <c r="DK95" i="27"/>
  <c r="GD95" i="27"/>
  <c r="GE95" i="27"/>
  <c r="AA8" i="27"/>
  <c r="HT8" i="27" s="1"/>
  <c r="AH79" i="27"/>
  <c r="AT79" i="27"/>
  <c r="BF79" i="27"/>
  <c r="BR79" i="27"/>
  <c r="CD79" i="27"/>
  <c r="CP79" i="27"/>
  <c r="DB79" i="27"/>
  <c r="DN79" i="27"/>
  <c r="DZ79" i="27"/>
  <c r="EL79" i="27"/>
  <c r="EX79" i="27"/>
  <c r="FJ79" i="27"/>
  <c r="FV79" i="27"/>
  <c r="GH79" i="27"/>
  <c r="GT79" i="27"/>
  <c r="HF79" i="27"/>
  <c r="HR79" i="27"/>
  <c r="AI79" i="27"/>
  <c r="AU79" i="27"/>
  <c r="BG79" i="27"/>
  <c r="BS79" i="27"/>
  <c r="CE79" i="27"/>
  <c r="CQ79" i="27"/>
  <c r="DC79" i="27"/>
  <c r="DO79" i="27"/>
  <c r="EA79" i="27"/>
  <c r="EM79" i="27"/>
  <c r="EY79" i="27"/>
  <c r="FK79" i="27"/>
  <c r="FW79" i="27"/>
  <c r="GI79" i="27"/>
  <c r="GU79" i="27"/>
  <c r="HG79" i="27"/>
  <c r="HS79" i="27"/>
  <c r="AJ79" i="27"/>
  <c r="AV79" i="27"/>
  <c r="BH79" i="27"/>
  <c r="BT79" i="27"/>
  <c r="CF79" i="27"/>
  <c r="CR79" i="27"/>
  <c r="DD79" i="27"/>
  <c r="DP79" i="27"/>
  <c r="EB79" i="27"/>
  <c r="EN79" i="27"/>
  <c r="EZ79" i="27"/>
  <c r="FL79" i="27"/>
  <c r="FX79" i="27"/>
  <c r="GJ79" i="27"/>
  <c r="GV79" i="27"/>
  <c r="HH79" i="27"/>
  <c r="AK79" i="27"/>
  <c r="AW79" i="27"/>
  <c r="BI79" i="27"/>
  <c r="BU79" i="27"/>
  <c r="CG79" i="27"/>
  <c r="CS79" i="27"/>
  <c r="DE79" i="27"/>
  <c r="DQ79" i="27"/>
  <c r="EC79" i="27"/>
  <c r="EO79" i="27"/>
  <c r="FA79" i="27"/>
  <c r="FM79" i="27"/>
  <c r="FY79" i="27"/>
  <c r="GK79" i="27"/>
  <c r="GW79" i="27"/>
  <c r="HI79" i="27"/>
  <c r="AL79" i="27"/>
  <c r="AX79" i="27"/>
  <c r="BJ79" i="27"/>
  <c r="BV79" i="27"/>
  <c r="CH79" i="27"/>
  <c r="CT79" i="27"/>
  <c r="DF79" i="27"/>
  <c r="DR79" i="27"/>
  <c r="ED79" i="27"/>
  <c r="EP79" i="27"/>
  <c r="FB79" i="27"/>
  <c r="FN79" i="27"/>
  <c r="FZ79" i="27"/>
  <c r="GL79" i="27"/>
  <c r="GX79" i="27"/>
  <c r="HJ79" i="27"/>
  <c r="AM79" i="27"/>
  <c r="AY79" i="27"/>
  <c r="BK79" i="27"/>
  <c r="BW79" i="27"/>
  <c r="CI79" i="27"/>
  <c r="CU79" i="27"/>
  <c r="DG79" i="27"/>
  <c r="DS79" i="27"/>
  <c r="EE79" i="27"/>
  <c r="EQ79" i="27"/>
  <c r="FC79" i="27"/>
  <c r="FO79" i="27"/>
  <c r="GA79" i="27"/>
  <c r="GM79" i="27"/>
  <c r="GY79" i="27"/>
  <c r="HK79" i="27"/>
  <c r="AN79" i="27"/>
  <c r="AZ79" i="27"/>
  <c r="BL79" i="27"/>
  <c r="BX79" i="27"/>
  <c r="CJ79" i="27"/>
  <c r="CV79" i="27"/>
  <c r="DH79" i="27"/>
  <c r="DT79" i="27"/>
  <c r="EF79" i="27"/>
  <c r="ER79" i="27"/>
  <c r="FD79" i="27"/>
  <c r="FP79" i="27"/>
  <c r="GB79" i="27"/>
  <c r="GN79" i="27"/>
  <c r="GZ79" i="27"/>
  <c r="HL79" i="27"/>
  <c r="AC79" i="27"/>
  <c r="AO79" i="27"/>
  <c r="BA79" i="27"/>
  <c r="BM79" i="27"/>
  <c r="BY79" i="27"/>
  <c r="CK79" i="27"/>
  <c r="CW79" i="27"/>
  <c r="DI79" i="27"/>
  <c r="DU79" i="27"/>
  <c r="EG79" i="27"/>
  <c r="ES79" i="27"/>
  <c r="FE79" i="27"/>
  <c r="FQ79" i="27"/>
  <c r="GC79" i="27"/>
  <c r="GO79" i="27"/>
  <c r="HA79" i="27"/>
  <c r="HM79" i="27"/>
  <c r="AD79" i="27"/>
  <c r="AP79" i="27"/>
  <c r="BB79" i="27"/>
  <c r="BN79" i="27"/>
  <c r="BZ79" i="27"/>
  <c r="CL79" i="27"/>
  <c r="CX79" i="27"/>
  <c r="DJ79" i="27"/>
  <c r="DV79" i="27"/>
  <c r="EH79" i="27"/>
  <c r="ET79" i="27"/>
  <c r="FF79" i="27"/>
  <c r="FR79" i="27"/>
  <c r="GD79" i="27"/>
  <c r="GP79" i="27"/>
  <c r="HB79" i="27"/>
  <c r="HN79" i="27"/>
  <c r="AE79" i="27"/>
  <c r="AQ79" i="27"/>
  <c r="BC79" i="27"/>
  <c r="BO79" i="27"/>
  <c r="CA79" i="27"/>
  <c r="CM79" i="27"/>
  <c r="CY79" i="27"/>
  <c r="DK79" i="27"/>
  <c r="DW79" i="27"/>
  <c r="EI79" i="27"/>
  <c r="EU79" i="27"/>
  <c r="FG79" i="27"/>
  <c r="FS79" i="27"/>
  <c r="GE79" i="27"/>
  <c r="GQ79" i="27"/>
  <c r="HC79" i="27"/>
  <c r="HO79" i="27"/>
  <c r="AR79" i="27"/>
  <c r="DL79" i="27"/>
  <c r="GF79" i="27"/>
  <c r="AS79" i="27"/>
  <c r="DM79" i="27"/>
  <c r="GG79" i="27"/>
  <c r="BD79" i="27"/>
  <c r="DX79" i="27"/>
  <c r="GR79" i="27"/>
  <c r="AB79" i="27"/>
  <c r="BE79" i="27"/>
  <c r="DY79" i="27"/>
  <c r="GS79" i="27"/>
  <c r="BP79" i="27"/>
  <c r="EJ79" i="27"/>
  <c r="HD79" i="27"/>
  <c r="BQ79" i="27"/>
  <c r="EK79" i="27"/>
  <c r="HE79" i="27"/>
  <c r="CB79" i="27"/>
  <c r="EV79" i="27"/>
  <c r="HP79" i="27"/>
  <c r="CC79" i="27"/>
  <c r="EW79" i="27"/>
  <c r="HQ79" i="27"/>
  <c r="AA79" i="27"/>
  <c r="CN79" i="27"/>
  <c r="FH79" i="27"/>
  <c r="CO79" i="27"/>
  <c r="FI79" i="27"/>
  <c r="FT79" i="27"/>
  <c r="FU79" i="27"/>
  <c r="AF79" i="27"/>
  <c r="AG79" i="27"/>
  <c r="CZ79" i="27"/>
  <c r="DA79" i="27"/>
  <c r="AA7" i="27"/>
  <c r="HT7" i="27" s="1"/>
  <c r="AI68" i="27"/>
  <c r="AU68" i="27"/>
  <c r="BG68" i="27"/>
  <c r="BS68" i="27"/>
  <c r="CE68" i="27"/>
  <c r="CQ68" i="27"/>
  <c r="DC68" i="27"/>
  <c r="DO68" i="27"/>
  <c r="EA68" i="27"/>
  <c r="EM68" i="27"/>
  <c r="EY68" i="27"/>
  <c r="FK68" i="27"/>
  <c r="FW68" i="27"/>
  <c r="GI68" i="27"/>
  <c r="GU68" i="27"/>
  <c r="HG68" i="27"/>
  <c r="HS68" i="27"/>
  <c r="AJ68" i="27"/>
  <c r="AV68" i="27"/>
  <c r="BH68" i="27"/>
  <c r="BT68" i="27"/>
  <c r="CF68" i="27"/>
  <c r="CR68" i="27"/>
  <c r="DD68" i="27"/>
  <c r="DP68" i="27"/>
  <c r="EB68" i="27"/>
  <c r="EN68" i="27"/>
  <c r="EZ68" i="27"/>
  <c r="FL68" i="27"/>
  <c r="FX68" i="27"/>
  <c r="GJ68" i="27"/>
  <c r="GV68" i="27"/>
  <c r="HH68" i="27"/>
  <c r="AK68" i="27"/>
  <c r="AW68" i="27"/>
  <c r="BI68" i="27"/>
  <c r="BU68" i="27"/>
  <c r="CG68" i="27"/>
  <c r="CS68" i="27"/>
  <c r="DE68" i="27"/>
  <c r="DQ68" i="27"/>
  <c r="EC68" i="27"/>
  <c r="EO68" i="27"/>
  <c r="FA68" i="27"/>
  <c r="FM68" i="27"/>
  <c r="FY68" i="27"/>
  <c r="GK68" i="27"/>
  <c r="GW68" i="27"/>
  <c r="HI68" i="27"/>
  <c r="AL68" i="27"/>
  <c r="AX68" i="27"/>
  <c r="BJ68" i="27"/>
  <c r="BV68" i="27"/>
  <c r="CH68" i="27"/>
  <c r="CT68" i="27"/>
  <c r="DF68" i="27"/>
  <c r="DR68" i="27"/>
  <c r="ED68" i="27"/>
  <c r="EP68" i="27"/>
  <c r="FB68" i="27"/>
  <c r="FN68" i="27"/>
  <c r="FZ68" i="27"/>
  <c r="GL68" i="27"/>
  <c r="GX68" i="27"/>
  <c r="HJ68" i="27"/>
  <c r="AM68" i="27"/>
  <c r="AY68" i="27"/>
  <c r="BK68" i="27"/>
  <c r="BW68" i="27"/>
  <c r="CI68" i="27"/>
  <c r="CU68" i="27"/>
  <c r="DG68" i="27"/>
  <c r="DS68" i="27"/>
  <c r="EE68" i="27"/>
  <c r="EQ68" i="27"/>
  <c r="FC68" i="27"/>
  <c r="FO68" i="27"/>
  <c r="GA68" i="27"/>
  <c r="GM68" i="27"/>
  <c r="GY68" i="27"/>
  <c r="HK68" i="27"/>
  <c r="AN68" i="27"/>
  <c r="AZ68" i="27"/>
  <c r="BL68" i="27"/>
  <c r="BX68" i="27"/>
  <c r="CJ68" i="27"/>
  <c r="CV68" i="27"/>
  <c r="DH68" i="27"/>
  <c r="DT68" i="27"/>
  <c r="EF68" i="27"/>
  <c r="ER68" i="27"/>
  <c r="FD68" i="27"/>
  <c r="FP68" i="27"/>
  <c r="GB68" i="27"/>
  <c r="GN68" i="27"/>
  <c r="GZ68" i="27"/>
  <c r="HL68" i="27"/>
  <c r="AC68" i="27"/>
  <c r="AO68" i="27"/>
  <c r="BA68" i="27"/>
  <c r="BM68" i="27"/>
  <c r="BY68" i="27"/>
  <c r="CK68" i="27"/>
  <c r="CW68" i="27"/>
  <c r="DI68" i="27"/>
  <c r="DU68" i="27"/>
  <c r="EG68" i="27"/>
  <c r="ES68" i="27"/>
  <c r="FE68" i="27"/>
  <c r="FQ68" i="27"/>
  <c r="GC68" i="27"/>
  <c r="GO68" i="27"/>
  <c r="HA68" i="27"/>
  <c r="HM68" i="27"/>
  <c r="AD68" i="27"/>
  <c r="AP68" i="27"/>
  <c r="BB68" i="27"/>
  <c r="BN68" i="27"/>
  <c r="BZ68" i="27"/>
  <c r="CL68" i="27"/>
  <c r="CX68" i="27"/>
  <c r="DJ68" i="27"/>
  <c r="DV68" i="27"/>
  <c r="EH68" i="27"/>
  <c r="ET68" i="27"/>
  <c r="FF68" i="27"/>
  <c r="FR68" i="27"/>
  <c r="GD68" i="27"/>
  <c r="GP68" i="27"/>
  <c r="HB68" i="27"/>
  <c r="HN68" i="27"/>
  <c r="AE68" i="27"/>
  <c r="AQ68" i="27"/>
  <c r="BC68" i="27"/>
  <c r="BO68" i="27"/>
  <c r="CA68" i="27"/>
  <c r="CM68" i="27"/>
  <c r="CY68" i="27"/>
  <c r="DK68" i="27"/>
  <c r="DW68" i="27"/>
  <c r="EI68" i="27"/>
  <c r="EU68" i="27"/>
  <c r="FG68" i="27"/>
  <c r="FS68" i="27"/>
  <c r="GE68" i="27"/>
  <c r="GQ68" i="27"/>
  <c r="HC68" i="27"/>
  <c r="HO68" i="27"/>
  <c r="AF68" i="27"/>
  <c r="AR68" i="27"/>
  <c r="BD68" i="27"/>
  <c r="BP68" i="27"/>
  <c r="CB68" i="27"/>
  <c r="CN68" i="27"/>
  <c r="CZ68" i="27"/>
  <c r="DL68" i="27"/>
  <c r="DX68" i="27"/>
  <c r="EJ68" i="27"/>
  <c r="EV68" i="27"/>
  <c r="FH68" i="27"/>
  <c r="FT68" i="27"/>
  <c r="GF68" i="27"/>
  <c r="GR68" i="27"/>
  <c r="HD68" i="27"/>
  <c r="HP68" i="27"/>
  <c r="AS68" i="27"/>
  <c r="DM68" i="27"/>
  <c r="GG68" i="27"/>
  <c r="AT68" i="27"/>
  <c r="DN68" i="27"/>
  <c r="GH68" i="27"/>
  <c r="BE68" i="27"/>
  <c r="DY68" i="27"/>
  <c r="GS68" i="27"/>
  <c r="BF68" i="27"/>
  <c r="DZ68" i="27"/>
  <c r="GT68" i="27"/>
  <c r="BQ68" i="27"/>
  <c r="EK68" i="27"/>
  <c r="HE68" i="27"/>
  <c r="BR68" i="27"/>
  <c r="EL68" i="27"/>
  <c r="HF68" i="27"/>
  <c r="CC68" i="27"/>
  <c r="EW68" i="27"/>
  <c r="HQ68" i="27"/>
  <c r="CD68" i="27"/>
  <c r="EX68" i="27"/>
  <c r="HR68" i="27"/>
  <c r="CO68" i="27"/>
  <c r="FI68" i="27"/>
  <c r="CP68" i="27"/>
  <c r="FJ68" i="27"/>
  <c r="AB68" i="27"/>
  <c r="AG68" i="27"/>
  <c r="AH68" i="27"/>
  <c r="DA68" i="27"/>
  <c r="AA68" i="27"/>
  <c r="DB68" i="27"/>
  <c r="FU68" i="27"/>
  <c r="FV68" i="27"/>
  <c r="AH53" i="27"/>
  <c r="AT53" i="27"/>
  <c r="BF53" i="27"/>
  <c r="BR53" i="27"/>
  <c r="CD53" i="27"/>
  <c r="CP53" i="27"/>
  <c r="DB53" i="27"/>
  <c r="DN53" i="27"/>
  <c r="DZ53" i="27"/>
  <c r="EL53" i="27"/>
  <c r="EX53" i="27"/>
  <c r="FJ53" i="27"/>
  <c r="FV53" i="27"/>
  <c r="GH53" i="27"/>
  <c r="GT53" i="27"/>
  <c r="HF53" i="27"/>
  <c r="HR53" i="27"/>
  <c r="AI53" i="27"/>
  <c r="AU53" i="27"/>
  <c r="BG53" i="27"/>
  <c r="BS53" i="27"/>
  <c r="CE53" i="27"/>
  <c r="CQ53" i="27"/>
  <c r="DC53" i="27"/>
  <c r="DO53" i="27"/>
  <c r="EA53" i="27"/>
  <c r="EM53" i="27"/>
  <c r="EY53" i="27"/>
  <c r="FK53" i="27"/>
  <c r="FW53" i="27"/>
  <c r="GI53" i="27"/>
  <c r="GU53" i="27"/>
  <c r="HG53" i="27"/>
  <c r="HS53" i="27"/>
  <c r="AJ53" i="27"/>
  <c r="AV53" i="27"/>
  <c r="BH53" i="27"/>
  <c r="BT53" i="27"/>
  <c r="CF53" i="27"/>
  <c r="CR53" i="27"/>
  <c r="DD53" i="27"/>
  <c r="DP53" i="27"/>
  <c r="EB53" i="27"/>
  <c r="EN53" i="27"/>
  <c r="EZ53" i="27"/>
  <c r="FL53" i="27"/>
  <c r="FX53" i="27"/>
  <c r="GJ53" i="27"/>
  <c r="GV53" i="27"/>
  <c r="HH53" i="27"/>
  <c r="AK53" i="27"/>
  <c r="AW53" i="27"/>
  <c r="BI53" i="27"/>
  <c r="BU53" i="27"/>
  <c r="CG53" i="27"/>
  <c r="CS53" i="27"/>
  <c r="DE53" i="27"/>
  <c r="DQ53" i="27"/>
  <c r="EC53" i="27"/>
  <c r="EO53" i="27"/>
  <c r="FA53" i="27"/>
  <c r="FM53" i="27"/>
  <c r="FY53" i="27"/>
  <c r="GK53" i="27"/>
  <c r="GW53" i="27"/>
  <c r="HI53" i="27"/>
  <c r="AL53" i="27"/>
  <c r="AX53" i="27"/>
  <c r="BJ53" i="27"/>
  <c r="BV53" i="27"/>
  <c r="CH53" i="27"/>
  <c r="CT53" i="27"/>
  <c r="DF53" i="27"/>
  <c r="DR53" i="27"/>
  <c r="ED53" i="27"/>
  <c r="EP53" i="27"/>
  <c r="FB53" i="27"/>
  <c r="FN53" i="27"/>
  <c r="FZ53" i="27"/>
  <c r="GL53" i="27"/>
  <c r="GX53" i="27"/>
  <c r="HJ53" i="27"/>
  <c r="AM53" i="27"/>
  <c r="AY53" i="27"/>
  <c r="BK53" i="27"/>
  <c r="BW53" i="27"/>
  <c r="CI53" i="27"/>
  <c r="CU53" i="27"/>
  <c r="DG53" i="27"/>
  <c r="DS53" i="27"/>
  <c r="EE53" i="27"/>
  <c r="EQ53" i="27"/>
  <c r="FC53" i="27"/>
  <c r="FO53" i="27"/>
  <c r="GA53" i="27"/>
  <c r="GM53" i="27"/>
  <c r="GY53" i="27"/>
  <c r="HK53" i="27"/>
  <c r="AN53" i="27"/>
  <c r="AZ53" i="27"/>
  <c r="BL53" i="27"/>
  <c r="BX53" i="27"/>
  <c r="CJ53" i="27"/>
  <c r="CV53" i="27"/>
  <c r="DH53" i="27"/>
  <c r="DT53" i="27"/>
  <c r="EF53" i="27"/>
  <c r="ER53" i="27"/>
  <c r="FD53" i="27"/>
  <c r="FP53" i="27"/>
  <c r="GB53" i="27"/>
  <c r="GN53" i="27"/>
  <c r="GZ53" i="27"/>
  <c r="HL53" i="27"/>
  <c r="AR53" i="27"/>
  <c r="BY53" i="27"/>
  <c r="CY53" i="27"/>
  <c r="DY53" i="27"/>
  <c r="FF53" i="27"/>
  <c r="GF53" i="27"/>
  <c r="HM53" i="27"/>
  <c r="AS53" i="27"/>
  <c r="BZ53" i="27"/>
  <c r="CZ53" i="27"/>
  <c r="EG53" i="27"/>
  <c r="FG53" i="27"/>
  <c r="GG53" i="27"/>
  <c r="HN53" i="27"/>
  <c r="BA53" i="27"/>
  <c r="CA53" i="27"/>
  <c r="DA53" i="27"/>
  <c r="EH53" i="27"/>
  <c r="FH53" i="27"/>
  <c r="GO53" i="27"/>
  <c r="HO53" i="27"/>
  <c r="BB53" i="27"/>
  <c r="CB53" i="27"/>
  <c r="DI53" i="27"/>
  <c r="EI53" i="27"/>
  <c r="FI53" i="27"/>
  <c r="GP53" i="27"/>
  <c r="HP53" i="27"/>
  <c r="AC53" i="27"/>
  <c r="BC53" i="27"/>
  <c r="CC53" i="27"/>
  <c r="DJ53" i="27"/>
  <c r="EJ53" i="27"/>
  <c r="FQ53" i="27"/>
  <c r="GQ53" i="27"/>
  <c r="HQ53" i="27"/>
  <c r="AD53" i="27"/>
  <c r="BD53" i="27"/>
  <c r="CK53" i="27"/>
  <c r="DK53" i="27"/>
  <c r="EK53" i="27"/>
  <c r="FR53" i="27"/>
  <c r="GR53" i="27"/>
  <c r="AE53" i="27"/>
  <c r="BE53" i="27"/>
  <c r="CL53" i="27"/>
  <c r="DL53" i="27"/>
  <c r="ES53" i="27"/>
  <c r="FS53" i="27"/>
  <c r="GS53" i="27"/>
  <c r="AF53" i="27"/>
  <c r="BM53" i="27"/>
  <c r="CM53" i="27"/>
  <c r="DM53" i="27"/>
  <c r="ET53" i="27"/>
  <c r="FT53" i="27"/>
  <c r="HA53" i="27"/>
  <c r="AG53" i="27"/>
  <c r="BN53" i="27"/>
  <c r="CN53" i="27"/>
  <c r="DU53" i="27"/>
  <c r="EU53" i="27"/>
  <c r="FU53" i="27"/>
  <c r="HB53" i="27"/>
  <c r="AO53" i="27"/>
  <c r="BO53" i="27"/>
  <c r="CO53" i="27"/>
  <c r="DV53" i="27"/>
  <c r="EV53" i="27"/>
  <c r="GC53" i="27"/>
  <c r="HC53" i="27"/>
  <c r="AP53" i="27"/>
  <c r="HD53" i="27"/>
  <c r="AQ53" i="27"/>
  <c r="HE53" i="27"/>
  <c r="BP53" i="27"/>
  <c r="BQ53" i="27"/>
  <c r="CW53" i="27"/>
  <c r="CX53" i="27"/>
  <c r="DW53" i="27"/>
  <c r="DX53" i="27"/>
  <c r="EW53" i="27"/>
  <c r="FE53" i="27"/>
  <c r="GD53" i="27"/>
  <c r="GE53" i="27"/>
  <c r="AB53" i="27"/>
  <c r="AA53" i="27"/>
  <c r="AN85" i="27"/>
  <c r="AZ85" i="27"/>
  <c r="BL85" i="27"/>
  <c r="BX85" i="27"/>
  <c r="CJ85" i="27"/>
  <c r="CV85" i="27"/>
  <c r="DH85" i="27"/>
  <c r="DT85" i="27"/>
  <c r="EF85" i="27"/>
  <c r="ER85" i="27"/>
  <c r="FD85" i="27"/>
  <c r="FP85" i="27"/>
  <c r="GB85" i="27"/>
  <c r="GN85" i="27"/>
  <c r="GZ85" i="27"/>
  <c r="HL85" i="27"/>
  <c r="AC85" i="27"/>
  <c r="AO85" i="27"/>
  <c r="BA85" i="27"/>
  <c r="BM85" i="27"/>
  <c r="BY85" i="27"/>
  <c r="CK85" i="27"/>
  <c r="CW85" i="27"/>
  <c r="DI85" i="27"/>
  <c r="DU85" i="27"/>
  <c r="EG85" i="27"/>
  <c r="ES85" i="27"/>
  <c r="FE85" i="27"/>
  <c r="FQ85" i="27"/>
  <c r="GC85" i="27"/>
  <c r="GO85" i="27"/>
  <c r="HA85" i="27"/>
  <c r="HM85" i="27"/>
  <c r="AD85" i="27"/>
  <c r="AP85" i="27"/>
  <c r="BB85" i="27"/>
  <c r="BN85" i="27"/>
  <c r="BZ85" i="27"/>
  <c r="CL85" i="27"/>
  <c r="CX85" i="27"/>
  <c r="DJ85" i="27"/>
  <c r="DV85" i="27"/>
  <c r="EH85" i="27"/>
  <c r="ET85" i="27"/>
  <c r="FF85" i="27"/>
  <c r="FR85" i="27"/>
  <c r="GD85" i="27"/>
  <c r="GP85" i="27"/>
  <c r="HB85" i="27"/>
  <c r="HN85" i="27"/>
  <c r="AE85" i="27"/>
  <c r="AQ85" i="27"/>
  <c r="BC85" i="27"/>
  <c r="BO85" i="27"/>
  <c r="CA85" i="27"/>
  <c r="CM85" i="27"/>
  <c r="CY85" i="27"/>
  <c r="DK85" i="27"/>
  <c r="DW85" i="27"/>
  <c r="EI85" i="27"/>
  <c r="EU85" i="27"/>
  <c r="FG85" i="27"/>
  <c r="FS85" i="27"/>
  <c r="GE85" i="27"/>
  <c r="GQ85" i="27"/>
  <c r="HC85" i="27"/>
  <c r="HO85" i="27"/>
  <c r="AF85" i="27"/>
  <c r="AR85" i="27"/>
  <c r="BD85" i="27"/>
  <c r="BP85" i="27"/>
  <c r="CB85" i="27"/>
  <c r="CN85" i="27"/>
  <c r="CZ85" i="27"/>
  <c r="DL85" i="27"/>
  <c r="DX85" i="27"/>
  <c r="EJ85" i="27"/>
  <c r="EV85" i="27"/>
  <c r="FH85" i="27"/>
  <c r="FT85" i="27"/>
  <c r="GF85" i="27"/>
  <c r="GR85" i="27"/>
  <c r="HD85" i="27"/>
  <c r="HP85" i="27"/>
  <c r="AG85" i="27"/>
  <c r="AS85" i="27"/>
  <c r="BE85" i="27"/>
  <c r="BQ85" i="27"/>
  <c r="CC85" i="27"/>
  <c r="CO85" i="27"/>
  <c r="DA85" i="27"/>
  <c r="DM85" i="27"/>
  <c r="DY85" i="27"/>
  <c r="EK85" i="27"/>
  <c r="EW85" i="27"/>
  <c r="FI85" i="27"/>
  <c r="FU85" i="27"/>
  <c r="GG85" i="27"/>
  <c r="GS85" i="27"/>
  <c r="HE85" i="27"/>
  <c r="HQ85" i="27"/>
  <c r="AH85" i="27"/>
  <c r="AT85" i="27"/>
  <c r="BF85" i="27"/>
  <c r="BR85" i="27"/>
  <c r="CD85" i="27"/>
  <c r="CP85" i="27"/>
  <c r="DB85" i="27"/>
  <c r="DN85" i="27"/>
  <c r="DZ85" i="27"/>
  <c r="EL85" i="27"/>
  <c r="EX85" i="27"/>
  <c r="FJ85" i="27"/>
  <c r="FV85" i="27"/>
  <c r="GH85" i="27"/>
  <c r="GT85" i="27"/>
  <c r="HF85" i="27"/>
  <c r="HR85" i="27"/>
  <c r="AI85" i="27"/>
  <c r="AU85" i="27"/>
  <c r="BG85" i="27"/>
  <c r="BS85" i="27"/>
  <c r="CE85" i="27"/>
  <c r="CQ85" i="27"/>
  <c r="DC85" i="27"/>
  <c r="DO85" i="27"/>
  <c r="EA85" i="27"/>
  <c r="EM85" i="27"/>
  <c r="EY85" i="27"/>
  <c r="FK85" i="27"/>
  <c r="FW85" i="27"/>
  <c r="GI85" i="27"/>
  <c r="GU85" i="27"/>
  <c r="HG85" i="27"/>
  <c r="HS85" i="27"/>
  <c r="AJ85" i="27"/>
  <c r="AV85" i="27"/>
  <c r="BH85" i="27"/>
  <c r="BT85" i="27"/>
  <c r="CF85" i="27"/>
  <c r="CR85" i="27"/>
  <c r="DD85" i="27"/>
  <c r="DP85" i="27"/>
  <c r="EB85" i="27"/>
  <c r="EN85" i="27"/>
  <c r="EZ85" i="27"/>
  <c r="FL85" i="27"/>
  <c r="FX85" i="27"/>
  <c r="GJ85" i="27"/>
  <c r="GV85" i="27"/>
  <c r="HH85" i="27"/>
  <c r="AK85" i="27"/>
  <c r="AW85" i="27"/>
  <c r="BI85" i="27"/>
  <c r="BU85" i="27"/>
  <c r="CG85" i="27"/>
  <c r="CS85" i="27"/>
  <c r="DE85" i="27"/>
  <c r="DQ85" i="27"/>
  <c r="EC85" i="27"/>
  <c r="EO85" i="27"/>
  <c r="FA85" i="27"/>
  <c r="FM85" i="27"/>
  <c r="FY85" i="27"/>
  <c r="GK85" i="27"/>
  <c r="GW85" i="27"/>
  <c r="HI85" i="27"/>
  <c r="BV85" i="27"/>
  <c r="EP85" i="27"/>
  <c r="HJ85" i="27"/>
  <c r="BW85" i="27"/>
  <c r="EQ85" i="27"/>
  <c r="HK85" i="27"/>
  <c r="AA85" i="27"/>
  <c r="CH85" i="27"/>
  <c r="FB85" i="27"/>
  <c r="CI85" i="27"/>
  <c r="FC85" i="27"/>
  <c r="CT85" i="27"/>
  <c r="FN85" i="27"/>
  <c r="CU85" i="27"/>
  <c r="FO85" i="27"/>
  <c r="AL85" i="27"/>
  <c r="DF85" i="27"/>
  <c r="FZ85" i="27"/>
  <c r="AM85" i="27"/>
  <c r="DG85" i="27"/>
  <c r="GA85" i="27"/>
  <c r="AX85" i="27"/>
  <c r="DR85" i="27"/>
  <c r="GL85" i="27"/>
  <c r="AB85" i="27"/>
  <c r="AY85" i="27"/>
  <c r="DS85" i="27"/>
  <c r="GM85" i="27"/>
  <c r="BJ85" i="27"/>
  <c r="BK85" i="27"/>
  <c r="ED85" i="27"/>
  <c r="EE85" i="27"/>
  <c r="GX85" i="27"/>
  <c r="GY85" i="27"/>
  <c r="AE76" i="27"/>
  <c r="AQ76" i="27"/>
  <c r="BC76" i="27"/>
  <c r="BO76" i="27"/>
  <c r="CA76" i="27"/>
  <c r="CM76" i="27"/>
  <c r="CY76" i="27"/>
  <c r="DK76" i="27"/>
  <c r="DW76" i="27"/>
  <c r="EI76" i="27"/>
  <c r="EU76" i="27"/>
  <c r="FG76" i="27"/>
  <c r="FS76" i="27"/>
  <c r="GE76" i="27"/>
  <c r="GQ76" i="27"/>
  <c r="HC76" i="27"/>
  <c r="HO76" i="27"/>
  <c r="AF76" i="27"/>
  <c r="AR76" i="27"/>
  <c r="BD76" i="27"/>
  <c r="BP76" i="27"/>
  <c r="CB76" i="27"/>
  <c r="CN76" i="27"/>
  <c r="CZ76" i="27"/>
  <c r="DL76" i="27"/>
  <c r="DX76" i="27"/>
  <c r="EJ76" i="27"/>
  <c r="EV76" i="27"/>
  <c r="FH76" i="27"/>
  <c r="FT76" i="27"/>
  <c r="GF76" i="27"/>
  <c r="GR76" i="27"/>
  <c r="HD76" i="27"/>
  <c r="HP76" i="27"/>
  <c r="AG76" i="27"/>
  <c r="AS76" i="27"/>
  <c r="BE76" i="27"/>
  <c r="BQ76" i="27"/>
  <c r="CC76" i="27"/>
  <c r="CO76" i="27"/>
  <c r="DA76" i="27"/>
  <c r="DM76" i="27"/>
  <c r="DY76" i="27"/>
  <c r="EK76" i="27"/>
  <c r="EW76" i="27"/>
  <c r="FI76" i="27"/>
  <c r="FU76" i="27"/>
  <c r="GG76" i="27"/>
  <c r="GS76" i="27"/>
  <c r="HE76" i="27"/>
  <c r="HQ76" i="27"/>
  <c r="AH76" i="27"/>
  <c r="AT76" i="27"/>
  <c r="BF76" i="27"/>
  <c r="BR76" i="27"/>
  <c r="CD76" i="27"/>
  <c r="CP76" i="27"/>
  <c r="DB76" i="27"/>
  <c r="DN76" i="27"/>
  <c r="DZ76" i="27"/>
  <c r="EL76" i="27"/>
  <c r="EX76" i="27"/>
  <c r="FJ76" i="27"/>
  <c r="FV76" i="27"/>
  <c r="GH76" i="27"/>
  <c r="GT76" i="27"/>
  <c r="HF76" i="27"/>
  <c r="HR76" i="27"/>
  <c r="AI76" i="27"/>
  <c r="AU76" i="27"/>
  <c r="BG76" i="27"/>
  <c r="BS76" i="27"/>
  <c r="CE76" i="27"/>
  <c r="CQ76" i="27"/>
  <c r="DC76" i="27"/>
  <c r="DO76" i="27"/>
  <c r="EA76" i="27"/>
  <c r="EM76" i="27"/>
  <c r="EY76" i="27"/>
  <c r="FK76" i="27"/>
  <c r="FW76" i="27"/>
  <c r="GI76" i="27"/>
  <c r="GU76" i="27"/>
  <c r="HG76" i="27"/>
  <c r="HS76" i="27"/>
  <c r="AJ76" i="27"/>
  <c r="AV76" i="27"/>
  <c r="BH76" i="27"/>
  <c r="BT76" i="27"/>
  <c r="CF76" i="27"/>
  <c r="CR76" i="27"/>
  <c r="DD76" i="27"/>
  <c r="DP76" i="27"/>
  <c r="EB76" i="27"/>
  <c r="EN76" i="27"/>
  <c r="EZ76" i="27"/>
  <c r="FL76" i="27"/>
  <c r="FX76" i="27"/>
  <c r="GJ76" i="27"/>
  <c r="GV76" i="27"/>
  <c r="HH76" i="27"/>
  <c r="AK76" i="27"/>
  <c r="AW76" i="27"/>
  <c r="BI76" i="27"/>
  <c r="BU76" i="27"/>
  <c r="CG76" i="27"/>
  <c r="CS76" i="27"/>
  <c r="DE76" i="27"/>
  <c r="DQ76" i="27"/>
  <c r="EC76" i="27"/>
  <c r="EO76" i="27"/>
  <c r="FA76" i="27"/>
  <c r="FM76" i="27"/>
  <c r="FY76" i="27"/>
  <c r="GK76" i="27"/>
  <c r="GW76" i="27"/>
  <c r="HI76" i="27"/>
  <c r="AL76" i="27"/>
  <c r="AX76" i="27"/>
  <c r="BJ76" i="27"/>
  <c r="BV76" i="27"/>
  <c r="CH76" i="27"/>
  <c r="CT76" i="27"/>
  <c r="DF76" i="27"/>
  <c r="DR76" i="27"/>
  <c r="ED76" i="27"/>
  <c r="EP76" i="27"/>
  <c r="FB76" i="27"/>
  <c r="FN76" i="27"/>
  <c r="FZ76" i="27"/>
  <c r="GL76" i="27"/>
  <c r="GX76" i="27"/>
  <c r="HJ76" i="27"/>
  <c r="AM76" i="27"/>
  <c r="AY76" i="27"/>
  <c r="BK76" i="27"/>
  <c r="BW76" i="27"/>
  <c r="CI76" i="27"/>
  <c r="CU76" i="27"/>
  <c r="DG76" i="27"/>
  <c r="DS76" i="27"/>
  <c r="EE76" i="27"/>
  <c r="EQ76" i="27"/>
  <c r="FC76" i="27"/>
  <c r="FO76" i="27"/>
  <c r="GA76" i="27"/>
  <c r="GM76" i="27"/>
  <c r="GY76" i="27"/>
  <c r="HK76" i="27"/>
  <c r="AN76" i="27"/>
  <c r="AZ76" i="27"/>
  <c r="BL76" i="27"/>
  <c r="BX76" i="27"/>
  <c r="CJ76" i="27"/>
  <c r="CV76" i="27"/>
  <c r="DH76" i="27"/>
  <c r="DT76" i="27"/>
  <c r="EF76" i="27"/>
  <c r="ER76" i="27"/>
  <c r="FD76" i="27"/>
  <c r="FP76" i="27"/>
  <c r="GB76" i="27"/>
  <c r="GN76" i="27"/>
  <c r="GZ76" i="27"/>
  <c r="HL76" i="27"/>
  <c r="BM76" i="27"/>
  <c r="EG76" i="27"/>
  <c r="HA76" i="27"/>
  <c r="BN76" i="27"/>
  <c r="EH76" i="27"/>
  <c r="HB76" i="27"/>
  <c r="BY76" i="27"/>
  <c r="ES76" i="27"/>
  <c r="HM76" i="27"/>
  <c r="BZ76" i="27"/>
  <c r="ET76" i="27"/>
  <c r="HN76" i="27"/>
  <c r="CK76" i="27"/>
  <c r="FE76" i="27"/>
  <c r="AA76" i="27"/>
  <c r="CL76" i="27"/>
  <c r="FF76" i="27"/>
  <c r="AC76" i="27"/>
  <c r="CW76" i="27"/>
  <c r="FQ76" i="27"/>
  <c r="AD76" i="27"/>
  <c r="CX76" i="27"/>
  <c r="FR76" i="27"/>
  <c r="AO76" i="27"/>
  <c r="DI76" i="27"/>
  <c r="GC76" i="27"/>
  <c r="AP76" i="27"/>
  <c r="DJ76" i="27"/>
  <c r="GD76" i="27"/>
  <c r="BA76" i="27"/>
  <c r="BB76" i="27"/>
  <c r="DU76" i="27"/>
  <c r="DV76" i="27"/>
  <c r="AB76" i="27"/>
  <c r="GO76" i="27"/>
  <c r="GP76" i="27"/>
  <c r="AA12" i="27"/>
  <c r="HT12" i="27" s="1"/>
  <c r="AK96" i="27"/>
  <c r="AW96" i="27"/>
  <c r="BI96" i="27"/>
  <c r="BU96" i="27"/>
  <c r="CG96" i="27"/>
  <c r="CS96" i="27"/>
  <c r="DE96" i="27"/>
  <c r="DQ96" i="27"/>
  <c r="EC96" i="27"/>
  <c r="EO96" i="27"/>
  <c r="FA96" i="27"/>
  <c r="FM96" i="27"/>
  <c r="FY96" i="27"/>
  <c r="GK96" i="27"/>
  <c r="GW96" i="27"/>
  <c r="HI96" i="27"/>
  <c r="AA96" i="27"/>
  <c r="AL96" i="27"/>
  <c r="AX96" i="27"/>
  <c r="BJ96" i="27"/>
  <c r="BV96" i="27"/>
  <c r="CH96" i="27"/>
  <c r="CT96" i="27"/>
  <c r="DF96" i="27"/>
  <c r="DR96" i="27"/>
  <c r="ED96" i="27"/>
  <c r="EP96" i="27"/>
  <c r="FB96" i="27"/>
  <c r="FN96" i="27"/>
  <c r="FZ96" i="27"/>
  <c r="GL96" i="27"/>
  <c r="GX96" i="27"/>
  <c r="HJ96" i="27"/>
  <c r="AM96" i="27"/>
  <c r="AY96" i="27"/>
  <c r="BK96" i="27"/>
  <c r="BW96" i="27"/>
  <c r="CI96" i="27"/>
  <c r="CU96" i="27"/>
  <c r="DG96" i="27"/>
  <c r="DS96" i="27"/>
  <c r="EE96" i="27"/>
  <c r="EQ96" i="27"/>
  <c r="FC96" i="27"/>
  <c r="FO96" i="27"/>
  <c r="GA96" i="27"/>
  <c r="GM96" i="27"/>
  <c r="GY96" i="27"/>
  <c r="HK96" i="27"/>
  <c r="AN96" i="27"/>
  <c r="AZ96" i="27"/>
  <c r="BL96" i="27"/>
  <c r="BX96" i="27"/>
  <c r="CJ96" i="27"/>
  <c r="CV96" i="27"/>
  <c r="DH96" i="27"/>
  <c r="DT96" i="27"/>
  <c r="EF96" i="27"/>
  <c r="ER96" i="27"/>
  <c r="FD96" i="27"/>
  <c r="FP96" i="27"/>
  <c r="GB96" i="27"/>
  <c r="GN96" i="27"/>
  <c r="GZ96" i="27"/>
  <c r="HL96" i="27"/>
  <c r="AC96" i="27"/>
  <c r="AO96" i="27"/>
  <c r="BA96" i="27"/>
  <c r="BM96" i="27"/>
  <c r="BY96" i="27"/>
  <c r="CK96" i="27"/>
  <c r="CW96" i="27"/>
  <c r="DI96" i="27"/>
  <c r="DU96" i="27"/>
  <c r="EG96" i="27"/>
  <c r="ES96" i="27"/>
  <c r="FE96" i="27"/>
  <c r="FQ96" i="27"/>
  <c r="GC96" i="27"/>
  <c r="GO96" i="27"/>
  <c r="HA96" i="27"/>
  <c r="HM96" i="27"/>
  <c r="AD96" i="27"/>
  <c r="AP96" i="27"/>
  <c r="BB96" i="27"/>
  <c r="BN96" i="27"/>
  <c r="BZ96" i="27"/>
  <c r="CL96" i="27"/>
  <c r="CX96" i="27"/>
  <c r="DJ96" i="27"/>
  <c r="DV96" i="27"/>
  <c r="EH96" i="27"/>
  <c r="ET96" i="27"/>
  <c r="FF96" i="27"/>
  <c r="FR96" i="27"/>
  <c r="GD96" i="27"/>
  <c r="GP96" i="27"/>
  <c r="HB96" i="27"/>
  <c r="HN96" i="27"/>
  <c r="AE96" i="27"/>
  <c r="AQ96" i="27"/>
  <c r="BC96" i="27"/>
  <c r="BO96" i="27"/>
  <c r="CA96" i="27"/>
  <c r="CM96" i="27"/>
  <c r="CY96" i="27"/>
  <c r="DK96" i="27"/>
  <c r="DW96" i="27"/>
  <c r="EI96" i="27"/>
  <c r="EU96" i="27"/>
  <c r="FG96" i="27"/>
  <c r="FS96" i="27"/>
  <c r="GE96" i="27"/>
  <c r="GQ96" i="27"/>
  <c r="HC96" i="27"/>
  <c r="HO96" i="27"/>
  <c r="AF96" i="27"/>
  <c r="AR96" i="27"/>
  <c r="BD96" i="27"/>
  <c r="BP96" i="27"/>
  <c r="CB96" i="27"/>
  <c r="CN96" i="27"/>
  <c r="CZ96" i="27"/>
  <c r="DL96" i="27"/>
  <c r="DX96" i="27"/>
  <c r="EJ96" i="27"/>
  <c r="EV96" i="27"/>
  <c r="FH96" i="27"/>
  <c r="FT96" i="27"/>
  <c r="GF96" i="27"/>
  <c r="GR96" i="27"/>
  <c r="HD96" i="27"/>
  <c r="HP96" i="27"/>
  <c r="AB96" i="27"/>
  <c r="AG96" i="27"/>
  <c r="AS96" i="27"/>
  <c r="BE96" i="27"/>
  <c r="BQ96" i="27"/>
  <c r="CC96" i="27"/>
  <c r="CO96" i="27"/>
  <c r="DA96" i="27"/>
  <c r="DM96" i="27"/>
  <c r="DY96" i="27"/>
  <c r="EK96" i="27"/>
  <c r="EW96" i="27"/>
  <c r="FI96" i="27"/>
  <c r="FU96" i="27"/>
  <c r="GG96" i="27"/>
  <c r="GS96" i="27"/>
  <c r="HE96" i="27"/>
  <c r="HQ96" i="27"/>
  <c r="AH96" i="27"/>
  <c r="AT96" i="27"/>
  <c r="BF96" i="27"/>
  <c r="BR96" i="27"/>
  <c r="CD96" i="27"/>
  <c r="CP96" i="27"/>
  <c r="DB96" i="27"/>
  <c r="DN96" i="27"/>
  <c r="DZ96" i="27"/>
  <c r="EL96" i="27"/>
  <c r="EX96" i="27"/>
  <c r="FJ96" i="27"/>
  <c r="FV96" i="27"/>
  <c r="GH96" i="27"/>
  <c r="GT96" i="27"/>
  <c r="HF96" i="27"/>
  <c r="HR96" i="27"/>
  <c r="BS96" i="27"/>
  <c r="EM96" i="27"/>
  <c r="HG96" i="27"/>
  <c r="BT96" i="27"/>
  <c r="EN96" i="27"/>
  <c r="HH96" i="27"/>
  <c r="CE96" i="27"/>
  <c r="EY96" i="27"/>
  <c r="HS96" i="27"/>
  <c r="CF96" i="27"/>
  <c r="EZ96" i="27"/>
  <c r="CQ96" i="27"/>
  <c r="FK96" i="27"/>
  <c r="CR96" i="27"/>
  <c r="FL96" i="27"/>
  <c r="AI96" i="27"/>
  <c r="DC96" i="27"/>
  <c r="FW96" i="27"/>
  <c r="AJ96" i="27"/>
  <c r="DD96" i="27"/>
  <c r="FX96" i="27"/>
  <c r="AU96" i="27"/>
  <c r="DO96" i="27"/>
  <c r="GI96" i="27"/>
  <c r="AV96" i="27"/>
  <c r="DP96" i="27"/>
  <c r="GJ96" i="27"/>
  <c r="GU96" i="27"/>
  <c r="GV96" i="27"/>
  <c r="BG96" i="27"/>
  <c r="BH96" i="27"/>
  <c r="EA96" i="27"/>
  <c r="EB96" i="27"/>
  <c r="AL15" i="27"/>
  <c r="AX15" i="27"/>
  <c r="BJ15" i="27"/>
  <c r="BV15" i="27"/>
  <c r="CH15" i="27"/>
  <c r="CT15" i="27"/>
  <c r="DF15" i="27"/>
  <c r="DR15" i="27"/>
  <c r="ED15" i="27"/>
  <c r="EP15" i="27"/>
  <c r="FB15" i="27"/>
  <c r="FN15" i="27"/>
  <c r="FZ15" i="27"/>
  <c r="GL15" i="27"/>
  <c r="GX15" i="27"/>
  <c r="HJ15" i="27"/>
  <c r="AM15" i="27"/>
  <c r="AY15" i="27"/>
  <c r="BK15" i="27"/>
  <c r="BW15" i="27"/>
  <c r="CI15" i="27"/>
  <c r="CU15" i="27"/>
  <c r="DG15" i="27"/>
  <c r="DS15" i="27"/>
  <c r="EE15" i="27"/>
  <c r="EQ15" i="27"/>
  <c r="FC15" i="27"/>
  <c r="FO15" i="27"/>
  <c r="GA15" i="27"/>
  <c r="GM15" i="27"/>
  <c r="GY15" i="27"/>
  <c r="HK15" i="27"/>
  <c r="AN15" i="27"/>
  <c r="AZ15" i="27"/>
  <c r="BL15" i="27"/>
  <c r="BX15" i="27"/>
  <c r="CJ15" i="27"/>
  <c r="CV15" i="27"/>
  <c r="DH15" i="27"/>
  <c r="DT15" i="27"/>
  <c r="EF15" i="27"/>
  <c r="ER15" i="27"/>
  <c r="FD15" i="27"/>
  <c r="FP15" i="27"/>
  <c r="GB15" i="27"/>
  <c r="GN15" i="27"/>
  <c r="GZ15" i="27"/>
  <c r="HL15" i="27"/>
  <c r="AC15" i="27"/>
  <c r="AO15" i="27"/>
  <c r="BA15" i="27"/>
  <c r="BM15" i="27"/>
  <c r="BY15" i="27"/>
  <c r="CK15" i="27"/>
  <c r="CW15" i="27"/>
  <c r="DI15" i="27"/>
  <c r="DU15" i="27"/>
  <c r="EG15" i="27"/>
  <c r="ES15" i="27"/>
  <c r="FE15" i="27"/>
  <c r="FQ15" i="27"/>
  <c r="GC15" i="27"/>
  <c r="GO15" i="27"/>
  <c r="HA15" i="27"/>
  <c r="HM15" i="27"/>
  <c r="AD15" i="27"/>
  <c r="AP15" i="27"/>
  <c r="BB15" i="27"/>
  <c r="BN15" i="27"/>
  <c r="BZ15" i="27"/>
  <c r="CL15" i="27"/>
  <c r="CX15" i="27"/>
  <c r="DJ15" i="27"/>
  <c r="DV15" i="27"/>
  <c r="EH15" i="27"/>
  <c r="ET15" i="27"/>
  <c r="FF15" i="27"/>
  <c r="FR15" i="27"/>
  <c r="GD15" i="27"/>
  <c r="GP15" i="27"/>
  <c r="HB15" i="27"/>
  <c r="HN15" i="27"/>
  <c r="AE15" i="27"/>
  <c r="AQ15" i="27"/>
  <c r="BC15" i="27"/>
  <c r="BO15" i="27"/>
  <c r="CA15" i="27"/>
  <c r="CM15" i="27"/>
  <c r="CY15" i="27"/>
  <c r="DK15" i="27"/>
  <c r="DW15" i="27"/>
  <c r="EI15" i="27"/>
  <c r="EU15" i="27"/>
  <c r="FG15" i="27"/>
  <c r="FS15" i="27"/>
  <c r="GE15" i="27"/>
  <c r="GQ15" i="27"/>
  <c r="HC15" i="27"/>
  <c r="HO15" i="27"/>
  <c r="AF15" i="27"/>
  <c r="AR15" i="27"/>
  <c r="BD15" i="27"/>
  <c r="BP15" i="27"/>
  <c r="CB15" i="27"/>
  <c r="CN15" i="27"/>
  <c r="CZ15" i="27"/>
  <c r="DL15" i="27"/>
  <c r="DX15" i="27"/>
  <c r="EJ15" i="27"/>
  <c r="EV15" i="27"/>
  <c r="FH15" i="27"/>
  <c r="FT15" i="27"/>
  <c r="GF15" i="27"/>
  <c r="GR15" i="27"/>
  <c r="HD15" i="27"/>
  <c r="HP15" i="27"/>
  <c r="AG15" i="27"/>
  <c r="AS15" i="27"/>
  <c r="BE15" i="27"/>
  <c r="BQ15" i="27"/>
  <c r="CC15" i="27"/>
  <c r="CO15" i="27"/>
  <c r="DA15" i="27"/>
  <c r="DM15" i="27"/>
  <c r="DY15" i="27"/>
  <c r="EK15" i="27"/>
  <c r="EW15" i="27"/>
  <c r="FI15" i="27"/>
  <c r="FU15" i="27"/>
  <c r="GG15" i="27"/>
  <c r="GS15" i="27"/>
  <c r="HE15" i="27"/>
  <c r="HQ15" i="27"/>
  <c r="AH15" i="27"/>
  <c r="AT15" i="27"/>
  <c r="BF15" i="27"/>
  <c r="BR15" i="27"/>
  <c r="CD15" i="27"/>
  <c r="CP15" i="27"/>
  <c r="DB15" i="27"/>
  <c r="DN15" i="27"/>
  <c r="DZ15" i="27"/>
  <c r="EL15" i="27"/>
  <c r="EX15" i="27"/>
  <c r="FJ15" i="27"/>
  <c r="FV15" i="27"/>
  <c r="GH15" i="27"/>
  <c r="GT15" i="27"/>
  <c r="HF15" i="27"/>
  <c r="HR15" i="27"/>
  <c r="AI15" i="27"/>
  <c r="AU15" i="27"/>
  <c r="BG15" i="27"/>
  <c r="BS15" i="27"/>
  <c r="CE15" i="27"/>
  <c r="CQ15" i="27"/>
  <c r="DC15" i="27"/>
  <c r="DO15" i="27"/>
  <c r="EA15" i="27"/>
  <c r="EM15" i="27"/>
  <c r="EY15" i="27"/>
  <c r="FK15" i="27"/>
  <c r="FW15" i="27"/>
  <c r="GI15" i="27"/>
  <c r="GU15" i="27"/>
  <c r="HG15" i="27"/>
  <c r="HS15" i="27"/>
  <c r="AJ15" i="27"/>
  <c r="AV15" i="27"/>
  <c r="BH15" i="27"/>
  <c r="BT15" i="27"/>
  <c r="CF15" i="27"/>
  <c r="CR15" i="27"/>
  <c r="DD15" i="27"/>
  <c r="DP15" i="27"/>
  <c r="EB15" i="27"/>
  <c r="EN15" i="27"/>
  <c r="EZ15" i="27"/>
  <c r="FL15" i="27"/>
  <c r="FX15" i="27"/>
  <c r="GJ15" i="27"/>
  <c r="GV15" i="27"/>
  <c r="HH15" i="27"/>
  <c r="CS15" i="27"/>
  <c r="DE15" i="27"/>
  <c r="DQ15" i="27"/>
  <c r="EC15" i="27"/>
  <c r="EO15" i="27"/>
  <c r="FA15" i="27"/>
  <c r="FM15" i="27"/>
  <c r="AK15" i="27"/>
  <c r="FY15" i="27"/>
  <c r="AW15" i="27"/>
  <c r="GK15" i="27"/>
  <c r="BI15" i="27"/>
  <c r="GW15" i="27"/>
  <c r="BU15" i="27"/>
  <c r="HI15" i="27"/>
  <c r="CG15" i="27"/>
  <c r="AA15" i="27"/>
  <c r="AB15" i="27"/>
  <c r="AM80" i="27"/>
  <c r="AY80" i="27"/>
  <c r="BK80" i="27"/>
  <c r="BW80" i="27"/>
  <c r="CI80" i="27"/>
  <c r="CU80" i="27"/>
  <c r="DG80" i="27"/>
  <c r="DS80" i="27"/>
  <c r="EE80" i="27"/>
  <c r="EQ80" i="27"/>
  <c r="FC80" i="27"/>
  <c r="FO80" i="27"/>
  <c r="GA80" i="27"/>
  <c r="GM80" i="27"/>
  <c r="GY80" i="27"/>
  <c r="HK80" i="27"/>
  <c r="AN80" i="27"/>
  <c r="AZ80" i="27"/>
  <c r="BL80" i="27"/>
  <c r="BX80" i="27"/>
  <c r="CJ80" i="27"/>
  <c r="CV80" i="27"/>
  <c r="DH80" i="27"/>
  <c r="DT80" i="27"/>
  <c r="EF80" i="27"/>
  <c r="ER80" i="27"/>
  <c r="FD80" i="27"/>
  <c r="FP80" i="27"/>
  <c r="GB80" i="27"/>
  <c r="GN80" i="27"/>
  <c r="GZ80" i="27"/>
  <c r="HL80" i="27"/>
  <c r="AC80" i="27"/>
  <c r="AO80" i="27"/>
  <c r="BA80" i="27"/>
  <c r="BM80" i="27"/>
  <c r="BY80" i="27"/>
  <c r="CK80" i="27"/>
  <c r="CW80" i="27"/>
  <c r="DI80" i="27"/>
  <c r="DU80" i="27"/>
  <c r="EG80" i="27"/>
  <c r="ES80" i="27"/>
  <c r="FE80" i="27"/>
  <c r="FQ80" i="27"/>
  <c r="GC80" i="27"/>
  <c r="GO80" i="27"/>
  <c r="HA80" i="27"/>
  <c r="HM80" i="27"/>
  <c r="AD80" i="27"/>
  <c r="AP80" i="27"/>
  <c r="BB80" i="27"/>
  <c r="BN80" i="27"/>
  <c r="BZ80" i="27"/>
  <c r="CL80" i="27"/>
  <c r="CX80" i="27"/>
  <c r="DJ80" i="27"/>
  <c r="DV80" i="27"/>
  <c r="EH80" i="27"/>
  <c r="ET80" i="27"/>
  <c r="FF80" i="27"/>
  <c r="FR80" i="27"/>
  <c r="GD80" i="27"/>
  <c r="GP80" i="27"/>
  <c r="HB80" i="27"/>
  <c r="HN80" i="27"/>
  <c r="AE80" i="27"/>
  <c r="AQ80" i="27"/>
  <c r="BC80" i="27"/>
  <c r="BO80" i="27"/>
  <c r="CA80" i="27"/>
  <c r="CM80" i="27"/>
  <c r="CY80" i="27"/>
  <c r="DK80" i="27"/>
  <c r="DW80" i="27"/>
  <c r="EI80" i="27"/>
  <c r="EU80" i="27"/>
  <c r="FG80" i="27"/>
  <c r="FS80" i="27"/>
  <c r="GE80" i="27"/>
  <c r="GQ80" i="27"/>
  <c r="HC80" i="27"/>
  <c r="HO80" i="27"/>
  <c r="AF80" i="27"/>
  <c r="AR80" i="27"/>
  <c r="BD80" i="27"/>
  <c r="BP80" i="27"/>
  <c r="CB80" i="27"/>
  <c r="CN80" i="27"/>
  <c r="CZ80" i="27"/>
  <c r="DL80" i="27"/>
  <c r="DX80" i="27"/>
  <c r="EJ80" i="27"/>
  <c r="EV80" i="27"/>
  <c r="FH80" i="27"/>
  <c r="FT80" i="27"/>
  <c r="GF80" i="27"/>
  <c r="GR80" i="27"/>
  <c r="HD80" i="27"/>
  <c r="HP80" i="27"/>
  <c r="AG80" i="27"/>
  <c r="AS80" i="27"/>
  <c r="BE80" i="27"/>
  <c r="BQ80" i="27"/>
  <c r="CC80" i="27"/>
  <c r="CO80" i="27"/>
  <c r="DA80" i="27"/>
  <c r="DM80" i="27"/>
  <c r="DY80" i="27"/>
  <c r="EK80" i="27"/>
  <c r="EW80" i="27"/>
  <c r="FI80" i="27"/>
  <c r="FU80" i="27"/>
  <c r="GG80" i="27"/>
  <c r="GS80" i="27"/>
  <c r="HE80" i="27"/>
  <c r="HQ80" i="27"/>
  <c r="AH80" i="27"/>
  <c r="AT80" i="27"/>
  <c r="BF80" i="27"/>
  <c r="BR80" i="27"/>
  <c r="CD80" i="27"/>
  <c r="CP80" i="27"/>
  <c r="DB80" i="27"/>
  <c r="DN80" i="27"/>
  <c r="DZ80" i="27"/>
  <c r="EL80" i="27"/>
  <c r="EX80" i="27"/>
  <c r="FJ80" i="27"/>
  <c r="FV80" i="27"/>
  <c r="GH80" i="27"/>
  <c r="GT80" i="27"/>
  <c r="HF80" i="27"/>
  <c r="HR80" i="27"/>
  <c r="AI80" i="27"/>
  <c r="AU80" i="27"/>
  <c r="BG80" i="27"/>
  <c r="BS80" i="27"/>
  <c r="CE80" i="27"/>
  <c r="CQ80" i="27"/>
  <c r="DC80" i="27"/>
  <c r="DO80" i="27"/>
  <c r="EA80" i="27"/>
  <c r="EM80" i="27"/>
  <c r="EY80" i="27"/>
  <c r="FK80" i="27"/>
  <c r="FW80" i="27"/>
  <c r="GI80" i="27"/>
  <c r="GU80" i="27"/>
  <c r="HG80" i="27"/>
  <c r="HS80" i="27"/>
  <c r="AJ80" i="27"/>
  <c r="AV80" i="27"/>
  <c r="BH80" i="27"/>
  <c r="BT80" i="27"/>
  <c r="CF80" i="27"/>
  <c r="CR80" i="27"/>
  <c r="DD80" i="27"/>
  <c r="DP80" i="27"/>
  <c r="EB80" i="27"/>
  <c r="EN80" i="27"/>
  <c r="EZ80" i="27"/>
  <c r="FL80" i="27"/>
  <c r="FX80" i="27"/>
  <c r="GJ80" i="27"/>
  <c r="GV80" i="27"/>
  <c r="HH80" i="27"/>
  <c r="BI80" i="27"/>
  <c r="EC80" i="27"/>
  <c r="GW80" i="27"/>
  <c r="BJ80" i="27"/>
  <c r="ED80" i="27"/>
  <c r="GX80" i="27"/>
  <c r="BU80" i="27"/>
  <c r="EO80" i="27"/>
  <c r="HI80" i="27"/>
  <c r="BV80" i="27"/>
  <c r="EP80" i="27"/>
  <c r="HJ80" i="27"/>
  <c r="AB80" i="27"/>
  <c r="CG80" i="27"/>
  <c r="FA80" i="27"/>
  <c r="CH80" i="27"/>
  <c r="FB80" i="27"/>
  <c r="CS80" i="27"/>
  <c r="FM80" i="27"/>
  <c r="CT80" i="27"/>
  <c r="FN80" i="27"/>
  <c r="AK80" i="27"/>
  <c r="DE80" i="27"/>
  <c r="FY80" i="27"/>
  <c r="AA80" i="27"/>
  <c r="AL80" i="27"/>
  <c r="DF80" i="27"/>
  <c r="FZ80" i="27"/>
  <c r="AW80" i="27"/>
  <c r="AX80" i="27"/>
  <c r="DQ80" i="27"/>
  <c r="DR80" i="27"/>
  <c r="GK80" i="27"/>
  <c r="GL80" i="27"/>
  <c r="AN69" i="27"/>
  <c r="AZ69" i="27"/>
  <c r="BL69" i="27"/>
  <c r="BX69" i="27"/>
  <c r="CJ69" i="27"/>
  <c r="CV69" i="27"/>
  <c r="DH69" i="27"/>
  <c r="DT69" i="27"/>
  <c r="EF69" i="27"/>
  <c r="ER69" i="27"/>
  <c r="FD69" i="27"/>
  <c r="FP69" i="27"/>
  <c r="GB69" i="27"/>
  <c r="GN69" i="27"/>
  <c r="GZ69" i="27"/>
  <c r="HL69" i="27"/>
  <c r="AC69" i="27"/>
  <c r="AO69" i="27"/>
  <c r="BA69" i="27"/>
  <c r="BM69" i="27"/>
  <c r="BY69" i="27"/>
  <c r="CK69" i="27"/>
  <c r="CW69" i="27"/>
  <c r="DI69" i="27"/>
  <c r="DU69" i="27"/>
  <c r="EG69" i="27"/>
  <c r="ES69" i="27"/>
  <c r="FE69" i="27"/>
  <c r="FQ69" i="27"/>
  <c r="GC69" i="27"/>
  <c r="GO69" i="27"/>
  <c r="HA69" i="27"/>
  <c r="HM69" i="27"/>
  <c r="AD69" i="27"/>
  <c r="AP69" i="27"/>
  <c r="BB69" i="27"/>
  <c r="BN69" i="27"/>
  <c r="BZ69" i="27"/>
  <c r="CL69" i="27"/>
  <c r="CX69" i="27"/>
  <c r="DJ69" i="27"/>
  <c r="DV69" i="27"/>
  <c r="EH69" i="27"/>
  <c r="ET69" i="27"/>
  <c r="FF69" i="27"/>
  <c r="FR69" i="27"/>
  <c r="GD69" i="27"/>
  <c r="GP69" i="27"/>
  <c r="HB69" i="27"/>
  <c r="HN69" i="27"/>
  <c r="AE69" i="27"/>
  <c r="AQ69" i="27"/>
  <c r="BC69" i="27"/>
  <c r="BO69" i="27"/>
  <c r="CA69" i="27"/>
  <c r="CM69" i="27"/>
  <c r="CY69" i="27"/>
  <c r="DK69" i="27"/>
  <c r="DW69" i="27"/>
  <c r="EI69" i="27"/>
  <c r="EU69" i="27"/>
  <c r="FG69" i="27"/>
  <c r="FS69" i="27"/>
  <c r="GE69" i="27"/>
  <c r="GQ69" i="27"/>
  <c r="HC69" i="27"/>
  <c r="HO69" i="27"/>
  <c r="AF69" i="27"/>
  <c r="AR69" i="27"/>
  <c r="BD69" i="27"/>
  <c r="BP69" i="27"/>
  <c r="CB69" i="27"/>
  <c r="CN69" i="27"/>
  <c r="CZ69" i="27"/>
  <c r="DL69" i="27"/>
  <c r="DX69" i="27"/>
  <c r="EJ69" i="27"/>
  <c r="EV69" i="27"/>
  <c r="FH69" i="27"/>
  <c r="FT69" i="27"/>
  <c r="GF69" i="27"/>
  <c r="GR69" i="27"/>
  <c r="HD69" i="27"/>
  <c r="HP69" i="27"/>
  <c r="AG69" i="27"/>
  <c r="AS69" i="27"/>
  <c r="BE69" i="27"/>
  <c r="BQ69" i="27"/>
  <c r="CC69" i="27"/>
  <c r="CO69" i="27"/>
  <c r="DA69" i="27"/>
  <c r="DM69" i="27"/>
  <c r="DY69" i="27"/>
  <c r="EK69" i="27"/>
  <c r="EW69" i="27"/>
  <c r="FI69" i="27"/>
  <c r="FU69" i="27"/>
  <c r="GG69" i="27"/>
  <c r="GS69" i="27"/>
  <c r="HE69" i="27"/>
  <c r="HQ69" i="27"/>
  <c r="AH69" i="27"/>
  <c r="AT69" i="27"/>
  <c r="BF69" i="27"/>
  <c r="BR69" i="27"/>
  <c r="CD69" i="27"/>
  <c r="CP69" i="27"/>
  <c r="DB69" i="27"/>
  <c r="DN69" i="27"/>
  <c r="DZ69" i="27"/>
  <c r="EL69" i="27"/>
  <c r="EX69" i="27"/>
  <c r="FJ69" i="27"/>
  <c r="FV69" i="27"/>
  <c r="GH69" i="27"/>
  <c r="GT69" i="27"/>
  <c r="HF69" i="27"/>
  <c r="HR69" i="27"/>
  <c r="AI69" i="27"/>
  <c r="AU69" i="27"/>
  <c r="BG69" i="27"/>
  <c r="BS69" i="27"/>
  <c r="CE69" i="27"/>
  <c r="CQ69" i="27"/>
  <c r="DC69" i="27"/>
  <c r="DO69" i="27"/>
  <c r="EA69" i="27"/>
  <c r="EM69" i="27"/>
  <c r="EY69" i="27"/>
  <c r="FK69" i="27"/>
  <c r="FW69" i="27"/>
  <c r="GI69" i="27"/>
  <c r="GU69" i="27"/>
  <c r="HG69" i="27"/>
  <c r="HS69" i="27"/>
  <c r="AJ69" i="27"/>
  <c r="AV69" i="27"/>
  <c r="BH69" i="27"/>
  <c r="BT69" i="27"/>
  <c r="CF69" i="27"/>
  <c r="CR69" i="27"/>
  <c r="DD69" i="27"/>
  <c r="DP69" i="27"/>
  <c r="EB69" i="27"/>
  <c r="EN69" i="27"/>
  <c r="EZ69" i="27"/>
  <c r="FL69" i="27"/>
  <c r="FX69" i="27"/>
  <c r="GJ69" i="27"/>
  <c r="GV69" i="27"/>
  <c r="HH69" i="27"/>
  <c r="AK69" i="27"/>
  <c r="AW69" i="27"/>
  <c r="BI69" i="27"/>
  <c r="BU69" i="27"/>
  <c r="CG69" i="27"/>
  <c r="CS69" i="27"/>
  <c r="DE69" i="27"/>
  <c r="DQ69" i="27"/>
  <c r="EC69" i="27"/>
  <c r="EO69" i="27"/>
  <c r="FA69" i="27"/>
  <c r="FM69" i="27"/>
  <c r="FY69" i="27"/>
  <c r="GK69" i="27"/>
  <c r="GW69" i="27"/>
  <c r="HI69" i="27"/>
  <c r="BJ69" i="27"/>
  <c r="ED69" i="27"/>
  <c r="GX69" i="27"/>
  <c r="BK69" i="27"/>
  <c r="EE69" i="27"/>
  <c r="GY69" i="27"/>
  <c r="BV69" i="27"/>
  <c r="EP69" i="27"/>
  <c r="HJ69" i="27"/>
  <c r="BW69" i="27"/>
  <c r="EQ69" i="27"/>
  <c r="HK69" i="27"/>
  <c r="CH69" i="27"/>
  <c r="FB69" i="27"/>
  <c r="CI69" i="27"/>
  <c r="FC69" i="27"/>
  <c r="CT69" i="27"/>
  <c r="FN69" i="27"/>
  <c r="CU69" i="27"/>
  <c r="FO69" i="27"/>
  <c r="AL69" i="27"/>
  <c r="DF69" i="27"/>
  <c r="FZ69" i="27"/>
  <c r="AM69" i="27"/>
  <c r="DG69" i="27"/>
  <c r="GA69" i="27"/>
  <c r="AX69" i="27"/>
  <c r="AY69" i="27"/>
  <c r="DR69" i="27"/>
  <c r="DS69" i="27"/>
  <c r="GL69" i="27"/>
  <c r="AB69" i="27"/>
  <c r="GM69" i="27"/>
  <c r="AA69" i="27"/>
  <c r="AJ46" i="27"/>
  <c r="AV46" i="27"/>
  <c r="BH46" i="27"/>
  <c r="BT46" i="27"/>
  <c r="CF46" i="27"/>
  <c r="CR46" i="27"/>
  <c r="DD46" i="27"/>
  <c r="DP46" i="27"/>
  <c r="EB46" i="27"/>
  <c r="EN46" i="27"/>
  <c r="EZ46" i="27"/>
  <c r="FL46" i="27"/>
  <c r="FX46" i="27"/>
  <c r="GJ46" i="27"/>
  <c r="GV46" i="27"/>
  <c r="HH46" i="27"/>
  <c r="AK46" i="27"/>
  <c r="AW46" i="27"/>
  <c r="BI46" i="27"/>
  <c r="BU46" i="27"/>
  <c r="CG46" i="27"/>
  <c r="CS46" i="27"/>
  <c r="DE46" i="27"/>
  <c r="DQ46" i="27"/>
  <c r="EC46" i="27"/>
  <c r="EO46" i="27"/>
  <c r="FA46" i="27"/>
  <c r="FM46" i="27"/>
  <c r="FY46" i="27"/>
  <c r="GK46" i="27"/>
  <c r="GW46" i="27"/>
  <c r="HI46" i="27"/>
  <c r="AL46" i="27"/>
  <c r="AX46" i="27"/>
  <c r="BJ46" i="27"/>
  <c r="BV46" i="27"/>
  <c r="CH46" i="27"/>
  <c r="CT46" i="27"/>
  <c r="DF46" i="27"/>
  <c r="AM46" i="27"/>
  <c r="AY46" i="27"/>
  <c r="BK46" i="27"/>
  <c r="BW46" i="27"/>
  <c r="AN46" i="27"/>
  <c r="AZ46" i="27"/>
  <c r="BL46" i="27"/>
  <c r="BX46" i="27"/>
  <c r="CJ46" i="27"/>
  <c r="CV46" i="27"/>
  <c r="DH46" i="27"/>
  <c r="DT46" i="27"/>
  <c r="EF46" i="27"/>
  <c r="ER46" i="27"/>
  <c r="FD46" i="27"/>
  <c r="FP46" i="27"/>
  <c r="GB46" i="27"/>
  <c r="GN46" i="27"/>
  <c r="GZ46" i="27"/>
  <c r="HL46" i="27"/>
  <c r="AC46" i="27"/>
  <c r="AO46" i="27"/>
  <c r="BA46" i="27"/>
  <c r="BM46" i="27"/>
  <c r="BY46" i="27"/>
  <c r="AD46" i="27"/>
  <c r="AP46" i="27"/>
  <c r="BB46" i="27"/>
  <c r="BN46" i="27"/>
  <c r="BZ46" i="27"/>
  <c r="CL46" i="27"/>
  <c r="CX46" i="27"/>
  <c r="DJ46" i="27"/>
  <c r="DV46" i="27"/>
  <c r="EH46" i="27"/>
  <c r="ET46" i="27"/>
  <c r="FF46" i="27"/>
  <c r="FR46" i="27"/>
  <c r="BD46" i="27"/>
  <c r="CD46" i="27"/>
  <c r="CZ46" i="27"/>
  <c r="DS46" i="27"/>
  <c r="EK46" i="27"/>
  <c r="FC46" i="27"/>
  <c r="FU46" i="27"/>
  <c r="GL46" i="27"/>
  <c r="HB46" i="27"/>
  <c r="HQ46" i="27"/>
  <c r="AE46" i="27"/>
  <c r="BE46" i="27"/>
  <c r="CE46" i="27"/>
  <c r="DA46" i="27"/>
  <c r="DU46" i="27"/>
  <c r="EL46" i="27"/>
  <c r="FE46" i="27"/>
  <c r="FV46" i="27"/>
  <c r="GM46" i="27"/>
  <c r="HC46" i="27"/>
  <c r="HR46" i="27"/>
  <c r="AF46" i="27"/>
  <c r="BF46" i="27"/>
  <c r="CI46" i="27"/>
  <c r="DB46" i="27"/>
  <c r="DW46" i="27"/>
  <c r="EM46" i="27"/>
  <c r="FG46" i="27"/>
  <c r="FW46" i="27"/>
  <c r="GO46" i="27"/>
  <c r="HD46" i="27"/>
  <c r="HS46" i="27"/>
  <c r="AG46" i="27"/>
  <c r="BG46" i="27"/>
  <c r="CK46" i="27"/>
  <c r="DC46" i="27"/>
  <c r="DX46" i="27"/>
  <c r="EP46" i="27"/>
  <c r="FH46" i="27"/>
  <c r="FZ46" i="27"/>
  <c r="GP46" i="27"/>
  <c r="HE46" i="27"/>
  <c r="AH46" i="27"/>
  <c r="BO46" i="27"/>
  <c r="CM46" i="27"/>
  <c r="DG46" i="27"/>
  <c r="DY46" i="27"/>
  <c r="EQ46" i="27"/>
  <c r="FI46" i="27"/>
  <c r="GA46" i="27"/>
  <c r="GQ46" i="27"/>
  <c r="HF46" i="27"/>
  <c r="AI46" i="27"/>
  <c r="BP46" i="27"/>
  <c r="CN46" i="27"/>
  <c r="DI46" i="27"/>
  <c r="DZ46" i="27"/>
  <c r="ES46" i="27"/>
  <c r="FJ46" i="27"/>
  <c r="GC46" i="27"/>
  <c r="GR46" i="27"/>
  <c r="HG46" i="27"/>
  <c r="AQ46" i="27"/>
  <c r="BQ46" i="27"/>
  <c r="CO46" i="27"/>
  <c r="DK46" i="27"/>
  <c r="EA46" i="27"/>
  <c r="EU46" i="27"/>
  <c r="FK46" i="27"/>
  <c r="GD46" i="27"/>
  <c r="GS46" i="27"/>
  <c r="HJ46" i="27"/>
  <c r="AR46" i="27"/>
  <c r="BR46" i="27"/>
  <c r="CP46" i="27"/>
  <c r="DL46" i="27"/>
  <c r="ED46" i="27"/>
  <c r="EV46" i="27"/>
  <c r="FN46" i="27"/>
  <c r="GE46" i="27"/>
  <c r="GT46" i="27"/>
  <c r="HK46" i="27"/>
  <c r="AS46" i="27"/>
  <c r="BS46" i="27"/>
  <c r="CQ46" i="27"/>
  <c r="DM46" i="27"/>
  <c r="EE46" i="27"/>
  <c r="EW46" i="27"/>
  <c r="FO46" i="27"/>
  <c r="GF46" i="27"/>
  <c r="GU46" i="27"/>
  <c r="HM46" i="27"/>
  <c r="AT46" i="27"/>
  <c r="CA46" i="27"/>
  <c r="CU46" i="27"/>
  <c r="DN46" i="27"/>
  <c r="EG46" i="27"/>
  <c r="EX46" i="27"/>
  <c r="FQ46" i="27"/>
  <c r="GG46" i="27"/>
  <c r="GX46" i="27"/>
  <c r="HN46" i="27"/>
  <c r="AU46" i="27"/>
  <c r="CB46" i="27"/>
  <c r="CW46" i="27"/>
  <c r="DO46" i="27"/>
  <c r="EI46" i="27"/>
  <c r="EY46" i="27"/>
  <c r="FS46" i="27"/>
  <c r="GH46" i="27"/>
  <c r="GY46" i="27"/>
  <c r="HO46" i="27"/>
  <c r="BC46" i="27"/>
  <c r="CC46" i="27"/>
  <c r="CY46" i="27"/>
  <c r="DR46" i="27"/>
  <c r="EJ46" i="27"/>
  <c r="FB46" i="27"/>
  <c r="FT46" i="27"/>
  <c r="GI46" i="27"/>
  <c r="HA46" i="27"/>
  <c r="HP46" i="27"/>
  <c r="AB46" i="27"/>
  <c r="AA46" i="27"/>
  <c r="AL44" i="27"/>
  <c r="AX44" i="27"/>
  <c r="BJ44" i="27"/>
  <c r="BV44" i="27"/>
  <c r="CH44" i="27"/>
  <c r="CT44" i="27"/>
  <c r="DF44" i="27"/>
  <c r="DR44" i="27"/>
  <c r="ED44" i="27"/>
  <c r="EP44" i="27"/>
  <c r="FB44" i="27"/>
  <c r="FN44" i="27"/>
  <c r="FZ44" i="27"/>
  <c r="GL44" i="27"/>
  <c r="GX44" i="27"/>
  <c r="HJ44" i="27"/>
  <c r="AM44" i="27"/>
  <c r="AY44" i="27"/>
  <c r="BK44" i="27"/>
  <c r="BW44" i="27"/>
  <c r="CI44" i="27"/>
  <c r="CU44" i="27"/>
  <c r="DG44" i="27"/>
  <c r="DS44" i="27"/>
  <c r="EE44" i="27"/>
  <c r="EQ44" i="27"/>
  <c r="FC44" i="27"/>
  <c r="FO44" i="27"/>
  <c r="GA44" i="27"/>
  <c r="GM44" i="27"/>
  <c r="GY44" i="27"/>
  <c r="HK44" i="27"/>
  <c r="AN44" i="27"/>
  <c r="AZ44" i="27"/>
  <c r="BL44" i="27"/>
  <c r="BX44" i="27"/>
  <c r="CJ44" i="27"/>
  <c r="CV44" i="27"/>
  <c r="DH44" i="27"/>
  <c r="DT44" i="27"/>
  <c r="EF44" i="27"/>
  <c r="ER44" i="27"/>
  <c r="FD44" i="27"/>
  <c r="FP44" i="27"/>
  <c r="GB44" i="27"/>
  <c r="GN44" i="27"/>
  <c r="GZ44" i="27"/>
  <c r="HL44" i="27"/>
  <c r="AC44" i="27"/>
  <c r="AO44" i="27"/>
  <c r="BA44" i="27"/>
  <c r="BM44" i="27"/>
  <c r="BY44" i="27"/>
  <c r="CK44" i="27"/>
  <c r="CW44" i="27"/>
  <c r="DI44" i="27"/>
  <c r="DU44" i="27"/>
  <c r="EG44" i="27"/>
  <c r="ES44" i="27"/>
  <c r="FE44" i="27"/>
  <c r="FQ44" i="27"/>
  <c r="GC44" i="27"/>
  <c r="GO44" i="27"/>
  <c r="HA44" i="27"/>
  <c r="HM44" i="27"/>
  <c r="AD44" i="27"/>
  <c r="AP44" i="27"/>
  <c r="BB44" i="27"/>
  <c r="BN44" i="27"/>
  <c r="BZ44" i="27"/>
  <c r="CL44" i="27"/>
  <c r="CX44" i="27"/>
  <c r="DJ44" i="27"/>
  <c r="DV44" i="27"/>
  <c r="EH44" i="27"/>
  <c r="ET44" i="27"/>
  <c r="FF44" i="27"/>
  <c r="FR44" i="27"/>
  <c r="GD44" i="27"/>
  <c r="GP44" i="27"/>
  <c r="HB44" i="27"/>
  <c r="HN44" i="27"/>
  <c r="AE44" i="27"/>
  <c r="AQ44" i="27"/>
  <c r="BC44" i="27"/>
  <c r="BO44" i="27"/>
  <c r="CA44" i="27"/>
  <c r="CM44" i="27"/>
  <c r="CY44" i="27"/>
  <c r="DK44" i="27"/>
  <c r="DW44" i="27"/>
  <c r="EI44" i="27"/>
  <c r="EU44" i="27"/>
  <c r="FG44" i="27"/>
  <c r="FS44" i="27"/>
  <c r="GE44" i="27"/>
  <c r="GQ44" i="27"/>
  <c r="HC44" i="27"/>
  <c r="HO44" i="27"/>
  <c r="AF44" i="27"/>
  <c r="AR44" i="27"/>
  <c r="BD44" i="27"/>
  <c r="BP44" i="27"/>
  <c r="CB44" i="27"/>
  <c r="CN44" i="27"/>
  <c r="CZ44" i="27"/>
  <c r="DL44" i="27"/>
  <c r="DX44" i="27"/>
  <c r="EJ44" i="27"/>
  <c r="EV44" i="27"/>
  <c r="FH44" i="27"/>
  <c r="FT44" i="27"/>
  <c r="GF44" i="27"/>
  <c r="GR44" i="27"/>
  <c r="HD44" i="27"/>
  <c r="HP44" i="27"/>
  <c r="AG44" i="27"/>
  <c r="AS44" i="27"/>
  <c r="BE44" i="27"/>
  <c r="BQ44" i="27"/>
  <c r="CC44" i="27"/>
  <c r="CO44" i="27"/>
  <c r="DA44" i="27"/>
  <c r="DM44" i="27"/>
  <c r="DY44" i="27"/>
  <c r="EK44" i="27"/>
  <c r="EW44" i="27"/>
  <c r="FI44" i="27"/>
  <c r="FU44" i="27"/>
  <c r="GG44" i="27"/>
  <c r="GS44" i="27"/>
  <c r="HE44" i="27"/>
  <c r="HQ44" i="27"/>
  <c r="AH44" i="27"/>
  <c r="AT44" i="27"/>
  <c r="BF44" i="27"/>
  <c r="BR44" i="27"/>
  <c r="CD44" i="27"/>
  <c r="CP44" i="27"/>
  <c r="DB44" i="27"/>
  <c r="DN44" i="27"/>
  <c r="DZ44" i="27"/>
  <c r="EL44" i="27"/>
  <c r="EX44" i="27"/>
  <c r="FJ44" i="27"/>
  <c r="FV44" i="27"/>
  <c r="GH44" i="27"/>
  <c r="GT44" i="27"/>
  <c r="HF44" i="27"/>
  <c r="HR44" i="27"/>
  <c r="AI44" i="27"/>
  <c r="AU44" i="27"/>
  <c r="BG44" i="27"/>
  <c r="BS44" i="27"/>
  <c r="CE44" i="27"/>
  <c r="CQ44" i="27"/>
  <c r="DC44" i="27"/>
  <c r="DO44" i="27"/>
  <c r="EA44" i="27"/>
  <c r="EM44" i="27"/>
  <c r="AJ44" i="27"/>
  <c r="AV44" i="27"/>
  <c r="BH44" i="27"/>
  <c r="BT44" i="27"/>
  <c r="CF44" i="27"/>
  <c r="CR44" i="27"/>
  <c r="DD44" i="27"/>
  <c r="DP44" i="27"/>
  <c r="EB44" i="27"/>
  <c r="EN44" i="27"/>
  <c r="EZ44" i="27"/>
  <c r="FL44" i="27"/>
  <c r="FX44" i="27"/>
  <c r="GJ44" i="27"/>
  <c r="GV44" i="27"/>
  <c r="HH44" i="27"/>
  <c r="EO44" i="27"/>
  <c r="HI44" i="27"/>
  <c r="EY44" i="27"/>
  <c r="HS44" i="27"/>
  <c r="FA44" i="27"/>
  <c r="AK44" i="27"/>
  <c r="FK44" i="27"/>
  <c r="AW44" i="27"/>
  <c r="FM44" i="27"/>
  <c r="BI44" i="27"/>
  <c r="FW44" i="27"/>
  <c r="BU44" i="27"/>
  <c r="FY44" i="27"/>
  <c r="CG44" i="27"/>
  <c r="GI44" i="27"/>
  <c r="CS44" i="27"/>
  <c r="GK44" i="27"/>
  <c r="DE44" i="27"/>
  <c r="GU44" i="27"/>
  <c r="DQ44" i="27"/>
  <c r="GW44" i="27"/>
  <c r="EC44" i="27"/>
  <c r="HG44" i="27"/>
  <c r="AB44" i="27"/>
  <c r="AA44" i="27"/>
  <c r="AG43" i="27"/>
  <c r="AS43" i="27"/>
  <c r="BE43" i="27"/>
  <c r="BQ43" i="27"/>
  <c r="CC43" i="27"/>
  <c r="CO43" i="27"/>
  <c r="DA43" i="27"/>
  <c r="DM43" i="27"/>
  <c r="DY43" i="27"/>
  <c r="EK43" i="27"/>
  <c r="EW43" i="27"/>
  <c r="FI43" i="27"/>
  <c r="FU43" i="27"/>
  <c r="GG43" i="27"/>
  <c r="GS43" i="27"/>
  <c r="HE43" i="27"/>
  <c r="HQ43" i="27"/>
  <c r="AH43" i="27"/>
  <c r="AT43" i="27"/>
  <c r="BF43" i="27"/>
  <c r="BR43" i="27"/>
  <c r="CD43" i="27"/>
  <c r="CP43" i="27"/>
  <c r="DB43" i="27"/>
  <c r="DN43" i="27"/>
  <c r="DZ43" i="27"/>
  <c r="EL43" i="27"/>
  <c r="EX43" i="27"/>
  <c r="FJ43" i="27"/>
  <c r="FV43" i="27"/>
  <c r="GH43" i="27"/>
  <c r="GT43" i="27"/>
  <c r="HF43" i="27"/>
  <c r="HR43" i="27"/>
  <c r="AI43" i="27"/>
  <c r="AU43" i="27"/>
  <c r="BG43" i="27"/>
  <c r="BS43" i="27"/>
  <c r="CE43" i="27"/>
  <c r="CQ43" i="27"/>
  <c r="DC43" i="27"/>
  <c r="DO43" i="27"/>
  <c r="EA43" i="27"/>
  <c r="EM43" i="27"/>
  <c r="EY43" i="27"/>
  <c r="FK43" i="27"/>
  <c r="FW43" i="27"/>
  <c r="GI43" i="27"/>
  <c r="GU43" i="27"/>
  <c r="HG43" i="27"/>
  <c r="HS43" i="27"/>
  <c r="AJ43" i="27"/>
  <c r="AV43" i="27"/>
  <c r="BH43" i="27"/>
  <c r="BT43" i="27"/>
  <c r="CF43" i="27"/>
  <c r="CR43" i="27"/>
  <c r="DD43" i="27"/>
  <c r="DP43" i="27"/>
  <c r="EB43" i="27"/>
  <c r="EN43" i="27"/>
  <c r="EZ43" i="27"/>
  <c r="FL43" i="27"/>
  <c r="FX43" i="27"/>
  <c r="GJ43" i="27"/>
  <c r="GV43" i="27"/>
  <c r="HH43" i="27"/>
  <c r="AK43" i="27"/>
  <c r="AW43" i="27"/>
  <c r="BI43" i="27"/>
  <c r="BU43" i="27"/>
  <c r="CG43" i="27"/>
  <c r="CS43" i="27"/>
  <c r="DE43" i="27"/>
  <c r="DQ43" i="27"/>
  <c r="EC43" i="27"/>
  <c r="EO43" i="27"/>
  <c r="FA43" i="27"/>
  <c r="FM43" i="27"/>
  <c r="FY43" i="27"/>
  <c r="GK43" i="27"/>
  <c r="GW43" i="27"/>
  <c r="HI43" i="27"/>
  <c r="AL43" i="27"/>
  <c r="AX43" i="27"/>
  <c r="BJ43" i="27"/>
  <c r="BV43" i="27"/>
  <c r="CH43" i="27"/>
  <c r="CT43" i="27"/>
  <c r="DF43" i="27"/>
  <c r="DR43" i="27"/>
  <c r="ED43" i="27"/>
  <c r="EP43" i="27"/>
  <c r="FB43" i="27"/>
  <c r="FN43" i="27"/>
  <c r="FZ43" i="27"/>
  <c r="GL43" i="27"/>
  <c r="GX43" i="27"/>
  <c r="HJ43" i="27"/>
  <c r="AM43" i="27"/>
  <c r="AY43" i="27"/>
  <c r="BK43" i="27"/>
  <c r="BW43" i="27"/>
  <c r="CI43" i="27"/>
  <c r="CU43" i="27"/>
  <c r="DG43" i="27"/>
  <c r="DS43" i="27"/>
  <c r="EE43" i="27"/>
  <c r="EQ43" i="27"/>
  <c r="FC43" i="27"/>
  <c r="FO43" i="27"/>
  <c r="GA43" i="27"/>
  <c r="GM43" i="27"/>
  <c r="GY43" i="27"/>
  <c r="HK43" i="27"/>
  <c r="AN43" i="27"/>
  <c r="AZ43" i="27"/>
  <c r="BL43" i="27"/>
  <c r="BX43" i="27"/>
  <c r="CJ43" i="27"/>
  <c r="CV43" i="27"/>
  <c r="DH43" i="27"/>
  <c r="DT43" i="27"/>
  <c r="EF43" i="27"/>
  <c r="ER43" i="27"/>
  <c r="FD43" i="27"/>
  <c r="FP43" i="27"/>
  <c r="GB43" i="27"/>
  <c r="GN43" i="27"/>
  <c r="GZ43" i="27"/>
  <c r="HL43" i="27"/>
  <c r="AC43" i="27"/>
  <c r="AO43" i="27"/>
  <c r="BA43" i="27"/>
  <c r="BM43" i="27"/>
  <c r="BY43" i="27"/>
  <c r="CK43" i="27"/>
  <c r="CW43" i="27"/>
  <c r="DI43" i="27"/>
  <c r="DU43" i="27"/>
  <c r="EG43" i="27"/>
  <c r="ES43" i="27"/>
  <c r="FE43" i="27"/>
  <c r="FQ43" i="27"/>
  <c r="GC43" i="27"/>
  <c r="GO43" i="27"/>
  <c r="HA43" i="27"/>
  <c r="HM43" i="27"/>
  <c r="AD43" i="27"/>
  <c r="AP43" i="27"/>
  <c r="BB43" i="27"/>
  <c r="BN43" i="27"/>
  <c r="BZ43" i="27"/>
  <c r="CL43" i="27"/>
  <c r="CX43" i="27"/>
  <c r="DJ43" i="27"/>
  <c r="DV43" i="27"/>
  <c r="EH43" i="27"/>
  <c r="ET43" i="27"/>
  <c r="FF43" i="27"/>
  <c r="FR43" i="27"/>
  <c r="GD43" i="27"/>
  <c r="GP43" i="27"/>
  <c r="HB43" i="27"/>
  <c r="HN43" i="27"/>
  <c r="AE43" i="27"/>
  <c r="AQ43" i="27"/>
  <c r="BC43" i="27"/>
  <c r="BO43" i="27"/>
  <c r="CA43" i="27"/>
  <c r="CM43" i="27"/>
  <c r="CY43" i="27"/>
  <c r="DK43" i="27"/>
  <c r="DW43" i="27"/>
  <c r="EI43" i="27"/>
  <c r="EU43" i="27"/>
  <c r="FG43" i="27"/>
  <c r="FS43" i="27"/>
  <c r="GE43" i="27"/>
  <c r="GQ43" i="27"/>
  <c r="HC43" i="27"/>
  <c r="HO43" i="27"/>
  <c r="BD43" i="27"/>
  <c r="GR43" i="27"/>
  <c r="BP43" i="27"/>
  <c r="HD43" i="27"/>
  <c r="CB43" i="27"/>
  <c r="HP43" i="27"/>
  <c r="CN43" i="27"/>
  <c r="CZ43" i="27"/>
  <c r="DL43" i="27"/>
  <c r="DX43" i="27"/>
  <c r="EJ43" i="27"/>
  <c r="EV43" i="27"/>
  <c r="FH43" i="27"/>
  <c r="AF43" i="27"/>
  <c r="FT43" i="27"/>
  <c r="AR43" i="27"/>
  <c r="GF43" i="27"/>
  <c r="AB43" i="27"/>
  <c r="AA43" i="27"/>
  <c r="AK28" i="27"/>
  <c r="AW28" i="27"/>
  <c r="BI28" i="27"/>
  <c r="BU28" i="27"/>
  <c r="CG28" i="27"/>
  <c r="CS28" i="27"/>
  <c r="DE28" i="27"/>
  <c r="DQ28" i="27"/>
  <c r="EC28" i="27"/>
  <c r="EO28" i="27"/>
  <c r="FA28" i="27"/>
  <c r="FM28" i="27"/>
  <c r="FY28" i="27"/>
  <c r="GK28" i="27"/>
  <c r="GW28" i="27"/>
  <c r="HI28" i="27"/>
  <c r="AL28" i="27"/>
  <c r="AX28" i="27"/>
  <c r="BJ28" i="27"/>
  <c r="BV28" i="27"/>
  <c r="CH28" i="27"/>
  <c r="CT28" i="27"/>
  <c r="DF28" i="27"/>
  <c r="DR28" i="27"/>
  <c r="ED28" i="27"/>
  <c r="EP28" i="27"/>
  <c r="FB28" i="27"/>
  <c r="FN28" i="27"/>
  <c r="FZ28" i="27"/>
  <c r="GL28" i="27"/>
  <c r="GX28" i="27"/>
  <c r="HJ28" i="27"/>
  <c r="AM28" i="27"/>
  <c r="AY28" i="27"/>
  <c r="BK28" i="27"/>
  <c r="BW28" i="27"/>
  <c r="CI28" i="27"/>
  <c r="CU28" i="27"/>
  <c r="DG28" i="27"/>
  <c r="DS28" i="27"/>
  <c r="EE28" i="27"/>
  <c r="EQ28" i="27"/>
  <c r="FC28" i="27"/>
  <c r="FO28" i="27"/>
  <c r="GA28" i="27"/>
  <c r="GM28" i="27"/>
  <c r="GY28" i="27"/>
  <c r="HK28" i="27"/>
  <c r="AN28" i="27"/>
  <c r="AZ28" i="27"/>
  <c r="BL28" i="27"/>
  <c r="BX28" i="27"/>
  <c r="CJ28" i="27"/>
  <c r="CV28" i="27"/>
  <c r="DH28" i="27"/>
  <c r="DT28" i="27"/>
  <c r="EF28" i="27"/>
  <c r="ER28" i="27"/>
  <c r="FD28" i="27"/>
  <c r="FP28" i="27"/>
  <c r="GB28" i="27"/>
  <c r="GN28" i="27"/>
  <c r="GZ28" i="27"/>
  <c r="HL28" i="27"/>
  <c r="AC28" i="27"/>
  <c r="AO28" i="27"/>
  <c r="BA28" i="27"/>
  <c r="BM28" i="27"/>
  <c r="BY28" i="27"/>
  <c r="CK28" i="27"/>
  <c r="CW28" i="27"/>
  <c r="DI28" i="27"/>
  <c r="DU28" i="27"/>
  <c r="EG28" i="27"/>
  <c r="ES28" i="27"/>
  <c r="FE28" i="27"/>
  <c r="FQ28" i="27"/>
  <c r="GC28" i="27"/>
  <c r="GO28" i="27"/>
  <c r="HA28" i="27"/>
  <c r="AD28" i="27"/>
  <c r="AP28" i="27"/>
  <c r="AQ28" i="27"/>
  <c r="BH28" i="27"/>
  <c r="CD28" i="27"/>
  <c r="CZ28" i="27"/>
  <c r="DV28" i="27"/>
  <c r="EM28" i="27"/>
  <c r="FI28" i="27"/>
  <c r="GE28" i="27"/>
  <c r="GV28" i="27"/>
  <c r="HQ28" i="27"/>
  <c r="AR28" i="27"/>
  <c r="BN28" i="27"/>
  <c r="CE28" i="27"/>
  <c r="DA28" i="27"/>
  <c r="DW28" i="27"/>
  <c r="EN28" i="27"/>
  <c r="FJ28" i="27"/>
  <c r="GF28" i="27"/>
  <c r="HB28" i="27"/>
  <c r="HR28" i="27"/>
  <c r="AS28" i="27"/>
  <c r="BO28" i="27"/>
  <c r="CF28" i="27"/>
  <c r="DB28" i="27"/>
  <c r="DX28" i="27"/>
  <c r="ET28" i="27"/>
  <c r="FK28" i="27"/>
  <c r="GG28" i="27"/>
  <c r="HC28" i="27"/>
  <c r="HS28" i="27"/>
  <c r="AT28" i="27"/>
  <c r="BP28" i="27"/>
  <c r="CL28" i="27"/>
  <c r="DC28" i="27"/>
  <c r="DY28" i="27"/>
  <c r="EU28" i="27"/>
  <c r="FL28" i="27"/>
  <c r="GH28" i="27"/>
  <c r="HD28" i="27"/>
  <c r="AU28" i="27"/>
  <c r="BQ28" i="27"/>
  <c r="CM28" i="27"/>
  <c r="DD28" i="27"/>
  <c r="DZ28" i="27"/>
  <c r="EV28" i="27"/>
  <c r="FR28" i="27"/>
  <c r="GI28" i="27"/>
  <c r="HE28" i="27"/>
  <c r="AV28" i="27"/>
  <c r="BR28" i="27"/>
  <c r="CN28" i="27"/>
  <c r="DJ28" i="27"/>
  <c r="EA28" i="27"/>
  <c r="EW28" i="27"/>
  <c r="FS28" i="27"/>
  <c r="GJ28" i="27"/>
  <c r="HF28" i="27"/>
  <c r="AE28" i="27"/>
  <c r="BB28" i="27"/>
  <c r="BS28" i="27"/>
  <c r="CO28" i="27"/>
  <c r="DK28" i="27"/>
  <c r="EB28" i="27"/>
  <c r="EX28" i="27"/>
  <c r="FT28" i="27"/>
  <c r="GP28" i="27"/>
  <c r="HG28" i="27"/>
  <c r="AF28" i="27"/>
  <c r="BC28" i="27"/>
  <c r="BT28" i="27"/>
  <c r="CP28" i="27"/>
  <c r="DL28" i="27"/>
  <c r="EH28" i="27"/>
  <c r="EY28" i="27"/>
  <c r="FU28" i="27"/>
  <c r="GQ28" i="27"/>
  <c r="HH28" i="27"/>
  <c r="AG28" i="27"/>
  <c r="BD28" i="27"/>
  <c r="BZ28" i="27"/>
  <c r="CQ28" i="27"/>
  <c r="DM28" i="27"/>
  <c r="EI28" i="27"/>
  <c r="EZ28" i="27"/>
  <c r="FV28" i="27"/>
  <c r="GR28" i="27"/>
  <c r="HM28" i="27"/>
  <c r="AH28" i="27"/>
  <c r="BE28" i="27"/>
  <c r="CA28" i="27"/>
  <c r="CR28" i="27"/>
  <c r="DN28" i="27"/>
  <c r="EJ28" i="27"/>
  <c r="FF28" i="27"/>
  <c r="FW28" i="27"/>
  <c r="GS28" i="27"/>
  <c r="HN28" i="27"/>
  <c r="AI28" i="27"/>
  <c r="BF28" i="27"/>
  <c r="CB28" i="27"/>
  <c r="CX28" i="27"/>
  <c r="DO28" i="27"/>
  <c r="EK28" i="27"/>
  <c r="FG28" i="27"/>
  <c r="FX28" i="27"/>
  <c r="GT28" i="27"/>
  <c r="HO28" i="27"/>
  <c r="FH28" i="27"/>
  <c r="GD28" i="27"/>
  <c r="GU28" i="27"/>
  <c r="HP28" i="27"/>
  <c r="AJ28" i="27"/>
  <c r="BG28" i="27"/>
  <c r="CC28" i="27"/>
  <c r="CY28" i="27"/>
  <c r="DP28" i="27"/>
  <c r="EL28" i="27"/>
  <c r="AA28" i="27"/>
  <c r="AB28" i="27"/>
  <c r="AE63" i="27"/>
  <c r="AQ63" i="27"/>
  <c r="BC63" i="27"/>
  <c r="BO63" i="27"/>
  <c r="CA63" i="27"/>
  <c r="CM63" i="27"/>
  <c r="CY63" i="27"/>
  <c r="DK63" i="27"/>
  <c r="DW63" i="27"/>
  <c r="EI63" i="27"/>
  <c r="EU63" i="27"/>
  <c r="FG63" i="27"/>
  <c r="FS63" i="27"/>
  <c r="GE63" i="27"/>
  <c r="GQ63" i="27"/>
  <c r="HC63" i="27"/>
  <c r="HO63" i="27"/>
  <c r="AF63" i="27"/>
  <c r="AR63" i="27"/>
  <c r="BD63" i="27"/>
  <c r="BP63" i="27"/>
  <c r="CB63" i="27"/>
  <c r="CN63" i="27"/>
  <c r="CZ63" i="27"/>
  <c r="DL63" i="27"/>
  <c r="DX63" i="27"/>
  <c r="EJ63" i="27"/>
  <c r="EV63" i="27"/>
  <c r="FH63" i="27"/>
  <c r="FT63" i="27"/>
  <c r="GF63" i="27"/>
  <c r="GR63" i="27"/>
  <c r="HD63" i="27"/>
  <c r="HP63" i="27"/>
  <c r="AG63" i="27"/>
  <c r="AS63" i="27"/>
  <c r="BE63" i="27"/>
  <c r="BQ63" i="27"/>
  <c r="CC63" i="27"/>
  <c r="CO63" i="27"/>
  <c r="DA63" i="27"/>
  <c r="DM63" i="27"/>
  <c r="DY63" i="27"/>
  <c r="EK63" i="27"/>
  <c r="EW63" i="27"/>
  <c r="FI63" i="27"/>
  <c r="FU63" i="27"/>
  <c r="GG63" i="27"/>
  <c r="GS63" i="27"/>
  <c r="HE63" i="27"/>
  <c r="HQ63" i="27"/>
  <c r="AH63" i="27"/>
  <c r="AT63" i="27"/>
  <c r="AI63" i="27"/>
  <c r="AU63" i="27"/>
  <c r="BG63" i="27"/>
  <c r="BS63" i="27"/>
  <c r="CE63" i="27"/>
  <c r="CQ63" i="27"/>
  <c r="DC63" i="27"/>
  <c r="DO63" i="27"/>
  <c r="EA63" i="27"/>
  <c r="EM63" i="27"/>
  <c r="EY63" i="27"/>
  <c r="FK63" i="27"/>
  <c r="FW63" i="27"/>
  <c r="GI63" i="27"/>
  <c r="GU63" i="27"/>
  <c r="HG63" i="27"/>
  <c r="HS63" i="27"/>
  <c r="AJ63" i="27"/>
  <c r="AV63" i="27"/>
  <c r="BH63" i="27"/>
  <c r="BT63" i="27"/>
  <c r="CF63" i="27"/>
  <c r="CR63" i="27"/>
  <c r="DD63" i="27"/>
  <c r="DP63" i="27"/>
  <c r="EB63" i="27"/>
  <c r="EN63" i="27"/>
  <c r="EZ63" i="27"/>
  <c r="FL63" i="27"/>
  <c r="FX63" i="27"/>
  <c r="GJ63" i="27"/>
  <c r="GV63" i="27"/>
  <c r="HH63" i="27"/>
  <c r="AK63" i="27"/>
  <c r="AW63" i="27"/>
  <c r="BI63" i="27"/>
  <c r="BU63" i="27"/>
  <c r="CG63" i="27"/>
  <c r="CS63" i="27"/>
  <c r="DE63" i="27"/>
  <c r="DQ63" i="27"/>
  <c r="EC63" i="27"/>
  <c r="EO63" i="27"/>
  <c r="FA63" i="27"/>
  <c r="FM63" i="27"/>
  <c r="FY63" i="27"/>
  <c r="GK63" i="27"/>
  <c r="GW63" i="27"/>
  <c r="HI63" i="27"/>
  <c r="AL63" i="27"/>
  <c r="AX63" i="27"/>
  <c r="BJ63" i="27"/>
  <c r="BV63" i="27"/>
  <c r="CH63" i="27"/>
  <c r="CT63" i="27"/>
  <c r="DF63" i="27"/>
  <c r="AM63" i="27"/>
  <c r="AY63" i="27"/>
  <c r="BK63" i="27"/>
  <c r="BW63" i="27"/>
  <c r="CI63" i="27"/>
  <c r="CU63" i="27"/>
  <c r="DG63" i="27"/>
  <c r="DS63" i="27"/>
  <c r="EE63" i="27"/>
  <c r="EQ63" i="27"/>
  <c r="FC63" i="27"/>
  <c r="FO63" i="27"/>
  <c r="GA63" i="27"/>
  <c r="GM63" i="27"/>
  <c r="GY63" i="27"/>
  <c r="HK63" i="27"/>
  <c r="AN63" i="27"/>
  <c r="AZ63" i="27"/>
  <c r="BL63" i="27"/>
  <c r="BX63" i="27"/>
  <c r="CJ63" i="27"/>
  <c r="CV63" i="27"/>
  <c r="DH63" i="27"/>
  <c r="DT63" i="27"/>
  <c r="EF63" i="27"/>
  <c r="ER63" i="27"/>
  <c r="FD63" i="27"/>
  <c r="FP63" i="27"/>
  <c r="GB63" i="27"/>
  <c r="GN63" i="27"/>
  <c r="GZ63" i="27"/>
  <c r="HL63" i="27"/>
  <c r="BY63" i="27"/>
  <c r="DR63" i="27"/>
  <c r="FB63" i="27"/>
  <c r="GL63" i="27"/>
  <c r="BZ63" i="27"/>
  <c r="DU63" i="27"/>
  <c r="FE63" i="27"/>
  <c r="GO63" i="27"/>
  <c r="AC63" i="27"/>
  <c r="CD63" i="27"/>
  <c r="DV63" i="27"/>
  <c r="FF63" i="27"/>
  <c r="GP63" i="27"/>
  <c r="AD63" i="27"/>
  <c r="CK63" i="27"/>
  <c r="DZ63" i="27"/>
  <c r="FJ63" i="27"/>
  <c r="GT63" i="27"/>
  <c r="AO63" i="27"/>
  <c r="CL63" i="27"/>
  <c r="ED63" i="27"/>
  <c r="FN63" i="27"/>
  <c r="GX63" i="27"/>
  <c r="AP63" i="27"/>
  <c r="CP63" i="27"/>
  <c r="EG63" i="27"/>
  <c r="FQ63" i="27"/>
  <c r="HA63" i="27"/>
  <c r="BA63" i="27"/>
  <c r="CW63" i="27"/>
  <c r="EH63" i="27"/>
  <c r="FR63" i="27"/>
  <c r="HB63" i="27"/>
  <c r="BB63" i="27"/>
  <c r="CX63" i="27"/>
  <c r="EL63" i="27"/>
  <c r="FV63" i="27"/>
  <c r="HF63" i="27"/>
  <c r="BF63" i="27"/>
  <c r="DB63" i="27"/>
  <c r="EP63" i="27"/>
  <c r="FZ63" i="27"/>
  <c r="HJ63" i="27"/>
  <c r="BM63" i="27"/>
  <c r="DI63" i="27"/>
  <c r="ES63" i="27"/>
  <c r="GC63" i="27"/>
  <c r="HM63" i="27"/>
  <c r="BN63" i="27"/>
  <c r="BR63" i="27"/>
  <c r="DJ63" i="27"/>
  <c r="DN63" i="27"/>
  <c r="ET63" i="27"/>
  <c r="EX63" i="27"/>
  <c r="GD63" i="27"/>
  <c r="GH63" i="27"/>
  <c r="AA63" i="27"/>
  <c r="HN63" i="27"/>
  <c r="HR63" i="27"/>
  <c r="AB63" i="27"/>
  <c r="AA11" i="27"/>
  <c r="HT11" i="27" s="1"/>
  <c r="AL62" i="27"/>
  <c r="AX62" i="27"/>
  <c r="BJ62" i="27"/>
  <c r="BV62" i="27"/>
  <c r="CH62" i="27"/>
  <c r="CT62" i="27"/>
  <c r="DF62" i="27"/>
  <c r="DR62" i="27"/>
  <c r="ED62" i="27"/>
  <c r="EP62" i="27"/>
  <c r="FB62" i="27"/>
  <c r="FN62" i="27"/>
  <c r="FZ62" i="27"/>
  <c r="GL62" i="27"/>
  <c r="GX62" i="27"/>
  <c r="HJ62" i="27"/>
  <c r="AM62" i="27"/>
  <c r="AY62" i="27"/>
  <c r="BK62" i="27"/>
  <c r="BW62" i="27"/>
  <c r="CI62" i="27"/>
  <c r="CU62" i="27"/>
  <c r="DG62" i="27"/>
  <c r="DS62" i="27"/>
  <c r="EE62" i="27"/>
  <c r="EQ62" i="27"/>
  <c r="FC62" i="27"/>
  <c r="FO62" i="27"/>
  <c r="GA62" i="27"/>
  <c r="GM62" i="27"/>
  <c r="GY62" i="27"/>
  <c r="HK62" i="27"/>
  <c r="AN62" i="27"/>
  <c r="AZ62" i="27"/>
  <c r="BL62" i="27"/>
  <c r="BX62" i="27"/>
  <c r="CJ62" i="27"/>
  <c r="CV62" i="27"/>
  <c r="DH62" i="27"/>
  <c r="DT62" i="27"/>
  <c r="EF62" i="27"/>
  <c r="ER62" i="27"/>
  <c r="FD62" i="27"/>
  <c r="FP62" i="27"/>
  <c r="GB62" i="27"/>
  <c r="GN62" i="27"/>
  <c r="GZ62" i="27"/>
  <c r="HL62" i="27"/>
  <c r="AC62" i="27"/>
  <c r="AO62" i="27"/>
  <c r="BA62" i="27"/>
  <c r="BM62" i="27"/>
  <c r="BY62" i="27"/>
  <c r="CK62" i="27"/>
  <c r="CW62" i="27"/>
  <c r="DI62" i="27"/>
  <c r="DU62" i="27"/>
  <c r="EG62" i="27"/>
  <c r="ES62" i="27"/>
  <c r="FE62" i="27"/>
  <c r="FQ62" i="27"/>
  <c r="GC62" i="27"/>
  <c r="GO62" i="27"/>
  <c r="HA62" i="27"/>
  <c r="HM62" i="27"/>
  <c r="AD62" i="27"/>
  <c r="AP62" i="27"/>
  <c r="BB62" i="27"/>
  <c r="BN62" i="27"/>
  <c r="BZ62" i="27"/>
  <c r="CL62" i="27"/>
  <c r="CX62" i="27"/>
  <c r="DJ62" i="27"/>
  <c r="DV62" i="27"/>
  <c r="EH62" i="27"/>
  <c r="ET62" i="27"/>
  <c r="FF62" i="27"/>
  <c r="FR62" i="27"/>
  <c r="GD62" i="27"/>
  <c r="GP62" i="27"/>
  <c r="HB62" i="27"/>
  <c r="HN62" i="27"/>
  <c r="AE62" i="27"/>
  <c r="AQ62" i="27"/>
  <c r="BC62" i="27"/>
  <c r="BO62" i="27"/>
  <c r="CA62" i="27"/>
  <c r="CM62" i="27"/>
  <c r="CY62" i="27"/>
  <c r="DK62" i="27"/>
  <c r="DW62" i="27"/>
  <c r="EI62" i="27"/>
  <c r="EU62" i="27"/>
  <c r="FG62" i="27"/>
  <c r="FS62" i="27"/>
  <c r="GE62" i="27"/>
  <c r="GQ62" i="27"/>
  <c r="HC62" i="27"/>
  <c r="HO62" i="27"/>
  <c r="AF62" i="27"/>
  <c r="AR62" i="27"/>
  <c r="BD62" i="27"/>
  <c r="BP62" i="27"/>
  <c r="CB62" i="27"/>
  <c r="CN62" i="27"/>
  <c r="CZ62" i="27"/>
  <c r="DL62" i="27"/>
  <c r="DX62" i="27"/>
  <c r="EJ62" i="27"/>
  <c r="EV62" i="27"/>
  <c r="FH62" i="27"/>
  <c r="FT62" i="27"/>
  <c r="GF62" i="27"/>
  <c r="GR62" i="27"/>
  <c r="HD62" i="27"/>
  <c r="HP62" i="27"/>
  <c r="AG62" i="27"/>
  <c r="AS62" i="27"/>
  <c r="BE62" i="27"/>
  <c r="BQ62" i="27"/>
  <c r="CC62" i="27"/>
  <c r="CO62" i="27"/>
  <c r="DA62" i="27"/>
  <c r="DM62" i="27"/>
  <c r="DY62" i="27"/>
  <c r="EK62" i="27"/>
  <c r="EW62" i="27"/>
  <c r="FI62" i="27"/>
  <c r="FU62" i="27"/>
  <c r="GG62" i="27"/>
  <c r="GS62" i="27"/>
  <c r="HE62" i="27"/>
  <c r="HQ62" i="27"/>
  <c r="AH62" i="27"/>
  <c r="AT62" i="27"/>
  <c r="BF62" i="27"/>
  <c r="BR62" i="27"/>
  <c r="CD62" i="27"/>
  <c r="CP62" i="27"/>
  <c r="DB62" i="27"/>
  <c r="DN62" i="27"/>
  <c r="DZ62" i="27"/>
  <c r="EL62" i="27"/>
  <c r="EX62" i="27"/>
  <c r="FJ62" i="27"/>
  <c r="FV62" i="27"/>
  <c r="GH62" i="27"/>
  <c r="GT62" i="27"/>
  <c r="HF62" i="27"/>
  <c r="HR62" i="27"/>
  <c r="AI62" i="27"/>
  <c r="AU62" i="27"/>
  <c r="BG62" i="27"/>
  <c r="BS62" i="27"/>
  <c r="CE62" i="27"/>
  <c r="CQ62" i="27"/>
  <c r="DC62" i="27"/>
  <c r="DO62" i="27"/>
  <c r="EA62" i="27"/>
  <c r="EM62" i="27"/>
  <c r="EY62" i="27"/>
  <c r="FK62" i="27"/>
  <c r="FW62" i="27"/>
  <c r="GI62" i="27"/>
  <c r="GU62" i="27"/>
  <c r="HG62" i="27"/>
  <c r="HS62" i="27"/>
  <c r="BT62" i="27"/>
  <c r="EN62" i="27"/>
  <c r="HH62" i="27"/>
  <c r="BU62" i="27"/>
  <c r="EO62" i="27"/>
  <c r="HI62" i="27"/>
  <c r="CF62" i="27"/>
  <c r="EZ62" i="27"/>
  <c r="CG62" i="27"/>
  <c r="FA62" i="27"/>
  <c r="CR62" i="27"/>
  <c r="FL62" i="27"/>
  <c r="CS62" i="27"/>
  <c r="FM62" i="27"/>
  <c r="AJ62" i="27"/>
  <c r="DD62" i="27"/>
  <c r="FX62" i="27"/>
  <c r="AK62" i="27"/>
  <c r="DE62" i="27"/>
  <c r="FY62" i="27"/>
  <c r="AV62" i="27"/>
  <c r="DP62" i="27"/>
  <c r="GJ62" i="27"/>
  <c r="AW62" i="27"/>
  <c r="DQ62" i="27"/>
  <c r="GK62" i="27"/>
  <c r="GV62" i="27"/>
  <c r="GW62" i="27"/>
  <c r="BH62" i="27"/>
  <c r="BI62" i="27"/>
  <c r="AA62" i="27"/>
  <c r="EB62" i="27"/>
  <c r="EC62" i="27"/>
  <c r="AB62" i="27"/>
  <c r="AL49" i="27"/>
  <c r="AX49" i="27"/>
  <c r="BJ49" i="27"/>
  <c r="BV49" i="27"/>
  <c r="CH49" i="27"/>
  <c r="CT49" i="27"/>
  <c r="DF49" i="27"/>
  <c r="DR49" i="27"/>
  <c r="ED49" i="27"/>
  <c r="EP49" i="27"/>
  <c r="FB49" i="27"/>
  <c r="FN49" i="27"/>
  <c r="FZ49" i="27"/>
  <c r="GL49" i="27"/>
  <c r="GX49" i="27"/>
  <c r="HJ49" i="27"/>
  <c r="AM49" i="27"/>
  <c r="AY49" i="27"/>
  <c r="BK49" i="27"/>
  <c r="BW49" i="27"/>
  <c r="CI49" i="27"/>
  <c r="CU49" i="27"/>
  <c r="DG49" i="27"/>
  <c r="DS49" i="27"/>
  <c r="EE49" i="27"/>
  <c r="EQ49" i="27"/>
  <c r="FC49" i="27"/>
  <c r="FO49" i="27"/>
  <c r="GA49" i="27"/>
  <c r="GM49" i="27"/>
  <c r="GY49" i="27"/>
  <c r="HK49" i="27"/>
  <c r="AN49" i="27"/>
  <c r="AZ49" i="27"/>
  <c r="BL49" i="27"/>
  <c r="BX49" i="27"/>
  <c r="CJ49" i="27"/>
  <c r="CV49" i="27"/>
  <c r="DH49" i="27"/>
  <c r="DT49" i="27"/>
  <c r="EF49" i="27"/>
  <c r="ER49" i="27"/>
  <c r="FD49" i="27"/>
  <c r="FP49" i="27"/>
  <c r="GB49" i="27"/>
  <c r="GN49" i="27"/>
  <c r="GZ49" i="27"/>
  <c r="HL49" i="27"/>
  <c r="AC49" i="27"/>
  <c r="AO49" i="27"/>
  <c r="BA49" i="27"/>
  <c r="BM49" i="27"/>
  <c r="BY49" i="27"/>
  <c r="CK49" i="27"/>
  <c r="CW49" i="27"/>
  <c r="DI49" i="27"/>
  <c r="DU49" i="27"/>
  <c r="EG49" i="27"/>
  <c r="ES49" i="27"/>
  <c r="FE49" i="27"/>
  <c r="FQ49" i="27"/>
  <c r="GC49" i="27"/>
  <c r="GO49" i="27"/>
  <c r="HA49" i="27"/>
  <c r="HM49" i="27"/>
  <c r="AD49" i="27"/>
  <c r="AP49" i="27"/>
  <c r="BB49" i="27"/>
  <c r="BN49" i="27"/>
  <c r="BZ49" i="27"/>
  <c r="CL49" i="27"/>
  <c r="CX49" i="27"/>
  <c r="DJ49" i="27"/>
  <c r="DV49" i="27"/>
  <c r="EH49" i="27"/>
  <c r="ET49" i="27"/>
  <c r="FF49" i="27"/>
  <c r="FR49" i="27"/>
  <c r="GD49" i="27"/>
  <c r="GP49" i="27"/>
  <c r="HB49" i="27"/>
  <c r="HN49" i="27"/>
  <c r="AE49" i="27"/>
  <c r="AQ49" i="27"/>
  <c r="BC49" i="27"/>
  <c r="BO49" i="27"/>
  <c r="CA49" i="27"/>
  <c r="CM49" i="27"/>
  <c r="CY49" i="27"/>
  <c r="DK49" i="27"/>
  <c r="DW49" i="27"/>
  <c r="EI49" i="27"/>
  <c r="EU49" i="27"/>
  <c r="FG49" i="27"/>
  <c r="FS49" i="27"/>
  <c r="GE49" i="27"/>
  <c r="GQ49" i="27"/>
  <c r="HC49" i="27"/>
  <c r="HO49" i="27"/>
  <c r="AF49" i="27"/>
  <c r="AR49" i="27"/>
  <c r="BD49" i="27"/>
  <c r="BP49" i="27"/>
  <c r="CB49" i="27"/>
  <c r="CN49" i="27"/>
  <c r="CZ49" i="27"/>
  <c r="DL49" i="27"/>
  <c r="DX49" i="27"/>
  <c r="EJ49" i="27"/>
  <c r="EV49" i="27"/>
  <c r="FH49" i="27"/>
  <c r="FT49" i="27"/>
  <c r="GF49" i="27"/>
  <c r="GR49" i="27"/>
  <c r="HD49" i="27"/>
  <c r="HP49" i="27"/>
  <c r="AG49" i="27"/>
  <c r="AS49" i="27"/>
  <c r="BE49" i="27"/>
  <c r="BQ49" i="27"/>
  <c r="CC49" i="27"/>
  <c r="CO49" i="27"/>
  <c r="DA49" i="27"/>
  <c r="DM49" i="27"/>
  <c r="DY49" i="27"/>
  <c r="EK49" i="27"/>
  <c r="EW49" i="27"/>
  <c r="FI49" i="27"/>
  <c r="FU49" i="27"/>
  <c r="GG49" i="27"/>
  <c r="GS49" i="27"/>
  <c r="HE49" i="27"/>
  <c r="HQ49" i="27"/>
  <c r="AH49" i="27"/>
  <c r="AT49" i="27"/>
  <c r="BF49" i="27"/>
  <c r="BR49" i="27"/>
  <c r="CD49" i="27"/>
  <c r="CP49" i="27"/>
  <c r="DB49" i="27"/>
  <c r="DN49" i="27"/>
  <c r="DZ49" i="27"/>
  <c r="EL49" i="27"/>
  <c r="EX49" i="27"/>
  <c r="FJ49" i="27"/>
  <c r="FV49" i="27"/>
  <c r="GH49" i="27"/>
  <c r="GT49" i="27"/>
  <c r="HF49" i="27"/>
  <c r="HR49" i="27"/>
  <c r="AI49" i="27"/>
  <c r="AU49" i="27"/>
  <c r="BG49" i="27"/>
  <c r="BS49" i="27"/>
  <c r="CE49" i="27"/>
  <c r="CQ49" i="27"/>
  <c r="DC49" i="27"/>
  <c r="DO49" i="27"/>
  <c r="EA49" i="27"/>
  <c r="EM49" i="27"/>
  <c r="EY49" i="27"/>
  <c r="FK49" i="27"/>
  <c r="FW49" i="27"/>
  <c r="GI49" i="27"/>
  <c r="GU49" i="27"/>
  <c r="HG49" i="27"/>
  <c r="HS49" i="27"/>
  <c r="AJ49" i="27"/>
  <c r="AV49" i="27"/>
  <c r="BH49" i="27"/>
  <c r="BT49" i="27"/>
  <c r="CF49" i="27"/>
  <c r="CR49" i="27"/>
  <c r="DD49" i="27"/>
  <c r="DP49" i="27"/>
  <c r="EB49" i="27"/>
  <c r="EN49" i="27"/>
  <c r="EZ49" i="27"/>
  <c r="FL49" i="27"/>
  <c r="FX49" i="27"/>
  <c r="GJ49" i="27"/>
  <c r="GV49" i="27"/>
  <c r="HH49" i="27"/>
  <c r="EC49" i="27"/>
  <c r="EO49" i="27"/>
  <c r="FA49" i="27"/>
  <c r="FM49" i="27"/>
  <c r="AK49" i="27"/>
  <c r="FY49" i="27"/>
  <c r="AW49" i="27"/>
  <c r="GK49" i="27"/>
  <c r="BI49" i="27"/>
  <c r="GW49" i="27"/>
  <c r="BU49" i="27"/>
  <c r="HI49" i="27"/>
  <c r="CG49" i="27"/>
  <c r="CS49" i="27"/>
  <c r="DE49" i="27"/>
  <c r="DQ49" i="27"/>
  <c r="AA49" i="27"/>
  <c r="AB49" i="27"/>
  <c r="AG86" i="27"/>
  <c r="AS86" i="27"/>
  <c r="BE86" i="27"/>
  <c r="BQ86" i="27"/>
  <c r="CC86" i="27"/>
  <c r="CO86" i="27"/>
  <c r="DA86" i="27"/>
  <c r="DM86" i="27"/>
  <c r="DY86" i="27"/>
  <c r="EK86" i="27"/>
  <c r="EW86" i="27"/>
  <c r="FI86" i="27"/>
  <c r="FU86" i="27"/>
  <c r="GG86" i="27"/>
  <c r="GS86" i="27"/>
  <c r="HE86" i="27"/>
  <c r="HQ86" i="27"/>
  <c r="AH86" i="27"/>
  <c r="AT86" i="27"/>
  <c r="BF86" i="27"/>
  <c r="BR86" i="27"/>
  <c r="CD86" i="27"/>
  <c r="CP86" i="27"/>
  <c r="DB86" i="27"/>
  <c r="DN86" i="27"/>
  <c r="DZ86" i="27"/>
  <c r="EL86" i="27"/>
  <c r="EX86" i="27"/>
  <c r="FJ86" i="27"/>
  <c r="FV86" i="27"/>
  <c r="GH86" i="27"/>
  <c r="GT86" i="27"/>
  <c r="HF86" i="27"/>
  <c r="HR86" i="27"/>
  <c r="AI86" i="27"/>
  <c r="AU86" i="27"/>
  <c r="BG86" i="27"/>
  <c r="BS86" i="27"/>
  <c r="CE86" i="27"/>
  <c r="CQ86" i="27"/>
  <c r="DC86" i="27"/>
  <c r="DO86" i="27"/>
  <c r="EA86" i="27"/>
  <c r="EM86" i="27"/>
  <c r="EY86" i="27"/>
  <c r="FK86" i="27"/>
  <c r="FW86" i="27"/>
  <c r="GI86" i="27"/>
  <c r="GU86" i="27"/>
  <c r="HG86" i="27"/>
  <c r="HS86" i="27"/>
  <c r="AJ86" i="27"/>
  <c r="AV86" i="27"/>
  <c r="BH86" i="27"/>
  <c r="BT86" i="27"/>
  <c r="CF86" i="27"/>
  <c r="CR86" i="27"/>
  <c r="DD86" i="27"/>
  <c r="DP86" i="27"/>
  <c r="EB86" i="27"/>
  <c r="EN86" i="27"/>
  <c r="EZ86" i="27"/>
  <c r="FL86" i="27"/>
  <c r="FX86" i="27"/>
  <c r="GJ86" i="27"/>
  <c r="GV86" i="27"/>
  <c r="HH86" i="27"/>
  <c r="AK86" i="27"/>
  <c r="AW86" i="27"/>
  <c r="BI86" i="27"/>
  <c r="BU86" i="27"/>
  <c r="CG86" i="27"/>
  <c r="CS86" i="27"/>
  <c r="DE86" i="27"/>
  <c r="DQ86" i="27"/>
  <c r="EC86" i="27"/>
  <c r="EO86" i="27"/>
  <c r="FA86" i="27"/>
  <c r="FM86" i="27"/>
  <c r="FY86" i="27"/>
  <c r="GK86" i="27"/>
  <c r="GW86" i="27"/>
  <c r="HI86" i="27"/>
  <c r="AL86" i="27"/>
  <c r="AX86" i="27"/>
  <c r="BJ86" i="27"/>
  <c r="BV86" i="27"/>
  <c r="CH86" i="27"/>
  <c r="CT86" i="27"/>
  <c r="DF86" i="27"/>
  <c r="DR86" i="27"/>
  <c r="ED86" i="27"/>
  <c r="EP86" i="27"/>
  <c r="FB86" i="27"/>
  <c r="FN86" i="27"/>
  <c r="FZ86" i="27"/>
  <c r="GL86" i="27"/>
  <c r="GX86" i="27"/>
  <c r="HJ86" i="27"/>
  <c r="AM86" i="27"/>
  <c r="AY86" i="27"/>
  <c r="BK86" i="27"/>
  <c r="BW86" i="27"/>
  <c r="CI86" i="27"/>
  <c r="CU86" i="27"/>
  <c r="DG86" i="27"/>
  <c r="DS86" i="27"/>
  <c r="EE86" i="27"/>
  <c r="EQ86" i="27"/>
  <c r="FC86" i="27"/>
  <c r="FO86" i="27"/>
  <c r="GA86" i="27"/>
  <c r="GM86" i="27"/>
  <c r="GY86" i="27"/>
  <c r="HK86" i="27"/>
  <c r="AN86" i="27"/>
  <c r="AZ86" i="27"/>
  <c r="BL86" i="27"/>
  <c r="BX86" i="27"/>
  <c r="CJ86" i="27"/>
  <c r="CV86" i="27"/>
  <c r="DH86" i="27"/>
  <c r="DT86" i="27"/>
  <c r="EF86" i="27"/>
  <c r="ER86" i="27"/>
  <c r="FD86" i="27"/>
  <c r="FP86" i="27"/>
  <c r="GB86" i="27"/>
  <c r="GN86" i="27"/>
  <c r="GZ86" i="27"/>
  <c r="HL86" i="27"/>
  <c r="AC86" i="27"/>
  <c r="AO86" i="27"/>
  <c r="BA86" i="27"/>
  <c r="BM86" i="27"/>
  <c r="BY86" i="27"/>
  <c r="CK86" i="27"/>
  <c r="CW86" i="27"/>
  <c r="DI86" i="27"/>
  <c r="DU86" i="27"/>
  <c r="EG86" i="27"/>
  <c r="ES86" i="27"/>
  <c r="FE86" i="27"/>
  <c r="FQ86" i="27"/>
  <c r="GC86" i="27"/>
  <c r="GO86" i="27"/>
  <c r="HA86" i="27"/>
  <c r="HM86" i="27"/>
  <c r="AD86" i="27"/>
  <c r="AP86" i="27"/>
  <c r="BB86" i="27"/>
  <c r="BN86" i="27"/>
  <c r="BZ86" i="27"/>
  <c r="CL86" i="27"/>
  <c r="CX86" i="27"/>
  <c r="DJ86" i="27"/>
  <c r="DV86" i="27"/>
  <c r="EH86" i="27"/>
  <c r="ET86" i="27"/>
  <c r="FF86" i="27"/>
  <c r="FR86" i="27"/>
  <c r="GD86" i="27"/>
  <c r="GP86" i="27"/>
  <c r="HB86" i="27"/>
  <c r="HN86" i="27"/>
  <c r="CM86" i="27"/>
  <c r="FG86" i="27"/>
  <c r="CN86" i="27"/>
  <c r="FH86" i="27"/>
  <c r="AE86" i="27"/>
  <c r="CY86" i="27"/>
  <c r="FS86" i="27"/>
  <c r="AA86" i="27"/>
  <c r="AF86" i="27"/>
  <c r="CZ86" i="27"/>
  <c r="FT86" i="27"/>
  <c r="AQ86" i="27"/>
  <c r="DK86" i="27"/>
  <c r="GE86" i="27"/>
  <c r="AR86" i="27"/>
  <c r="DL86" i="27"/>
  <c r="GF86" i="27"/>
  <c r="BC86" i="27"/>
  <c r="DW86" i="27"/>
  <c r="GQ86" i="27"/>
  <c r="BD86" i="27"/>
  <c r="DX86" i="27"/>
  <c r="GR86" i="27"/>
  <c r="BO86" i="27"/>
  <c r="EI86" i="27"/>
  <c r="HC86" i="27"/>
  <c r="BP86" i="27"/>
  <c r="EJ86" i="27"/>
  <c r="HD86" i="27"/>
  <c r="AB86" i="27"/>
  <c r="CA86" i="27"/>
  <c r="CB86" i="27"/>
  <c r="EU86" i="27"/>
  <c r="EV86" i="27"/>
  <c r="HO86" i="27"/>
  <c r="HP86" i="27"/>
  <c r="AI23" i="27"/>
  <c r="AU23" i="27"/>
  <c r="BG23" i="27"/>
  <c r="BS23" i="27"/>
  <c r="CE23" i="27"/>
  <c r="CQ23" i="27"/>
  <c r="DC23" i="27"/>
  <c r="DO23" i="27"/>
  <c r="EA23" i="27"/>
  <c r="EM23" i="27"/>
  <c r="EY23" i="27"/>
  <c r="FK23" i="27"/>
  <c r="FW23" i="27"/>
  <c r="GI23" i="27"/>
  <c r="GU23" i="27"/>
  <c r="HG23" i="27"/>
  <c r="AJ23" i="27"/>
  <c r="AV23" i="27"/>
  <c r="BH23" i="27"/>
  <c r="BT23" i="27"/>
  <c r="CF23" i="27"/>
  <c r="CR23" i="27"/>
  <c r="DD23" i="27"/>
  <c r="DP23" i="27"/>
  <c r="EB23" i="27"/>
  <c r="EN23" i="27"/>
  <c r="EZ23" i="27"/>
  <c r="FL23" i="27"/>
  <c r="FX23" i="27"/>
  <c r="GJ23" i="27"/>
  <c r="GV23" i="27"/>
  <c r="HH23" i="27"/>
  <c r="AK23" i="27"/>
  <c r="AW23" i="27"/>
  <c r="BI23" i="27"/>
  <c r="BU23" i="27"/>
  <c r="CG23" i="27"/>
  <c r="CS23" i="27"/>
  <c r="DE23" i="27"/>
  <c r="DQ23" i="27"/>
  <c r="EC23" i="27"/>
  <c r="EO23" i="27"/>
  <c r="FA23" i="27"/>
  <c r="FM23" i="27"/>
  <c r="FY23" i="27"/>
  <c r="GK23" i="27"/>
  <c r="GW23" i="27"/>
  <c r="HI23" i="27"/>
  <c r="AL23" i="27"/>
  <c r="AX23" i="27"/>
  <c r="BJ23" i="27"/>
  <c r="BV23" i="27"/>
  <c r="CH23" i="27"/>
  <c r="CT23" i="27"/>
  <c r="DF23" i="27"/>
  <c r="DR23" i="27"/>
  <c r="ED23" i="27"/>
  <c r="EP23" i="27"/>
  <c r="FB23" i="27"/>
  <c r="FN23" i="27"/>
  <c r="FZ23" i="27"/>
  <c r="AM23" i="27"/>
  <c r="AY23" i="27"/>
  <c r="BK23" i="27"/>
  <c r="BW23" i="27"/>
  <c r="CI23" i="27"/>
  <c r="CU23" i="27"/>
  <c r="DG23" i="27"/>
  <c r="DS23" i="27"/>
  <c r="EE23" i="27"/>
  <c r="EQ23" i="27"/>
  <c r="FC23" i="27"/>
  <c r="FO23" i="27"/>
  <c r="AN23" i="27"/>
  <c r="BE23" i="27"/>
  <c r="CA23" i="27"/>
  <c r="CW23" i="27"/>
  <c r="DN23" i="27"/>
  <c r="EJ23" i="27"/>
  <c r="FF23" i="27"/>
  <c r="GA23" i="27"/>
  <c r="GP23" i="27"/>
  <c r="HE23" i="27"/>
  <c r="AO23" i="27"/>
  <c r="BF23" i="27"/>
  <c r="CB23" i="27"/>
  <c r="CX23" i="27"/>
  <c r="DT23" i="27"/>
  <c r="EK23" i="27"/>
  <c r="FG23" i="27"/>
  <c r="GB23" i="27"/>
  <c r="GQ23" i="27"/>
  <c r="HF23" i="27"/>
  <c r="AP23" i="27"/>
  <c r="BL23" i="27"/>
  <c r="CC23" i="27"/>
  <c r="CY23" i="27"/>
  <c r="DU23" i="27"/>
  <c r="EL23" i="27"/>
  <c r="FH23" i="27"/>
  <c r="GC23" i="27"/>
  <c r="GR23" i="27"/>
  <c r="HJ23" i="27"/>
  <c r="AQ23" i="27"/>
  <c r="BM23" i="27"/>
  <c r="CD23" i="27"/>
  <c r="CZ23" i="27"/>
  <c r="DV23" i="27"/>
  <c r="ER23" i="27"/>
  <c r="FI23" i="27"/>
  <c r="GD23" i="27"/>
  <c r="GS23" i="27"/>
  <c r="HK23" i="27"/>
  <c r="AR23" i="27"/>
  <c r="BN23" i="27"/>
  <c r="CJ23" i="27"/>
  <c r="DA23" i="27"/>
  <c r="DW23" i="27"/>
  <c r="ES23" i="27"/>
  <c r="FJ23" i="27"/>
  <c r="GE23" i="27"/>
  <c r="GT23" i="27"/>
  <c r="HL23" i="27"/>
  <c r="AS23" i="27"/>
  <c r="BO23" i="27"/>
  <c r="CK23" i="27"/>
  <c r="DB23" i="27"/>
  <c r="DX23" i="27"/>
  <c r="ET23" i="27"/>
  <c r="FP23" i="27"/>
  <c r="GF23" i="27"/>
  <c r="GX23" i="27"/>
  <c r="HM23" i="27"/>
  <c r="AC23" i="27"/>
  <c r="AT23" i="27"/>
  <c r="BP23" i="27"/>
  <c r="CL23" i="27"/>
  <c r="DH23" i="27"/>
  <c r="DY23" i="27"/>
  <c r="EU23" i="27"/>
  <c r="FQ23" i="27"/>
  <c r="GG23" i="27"/>
  <c r="GY23" i="27"/>
  <c r="HN23" i="27"/>
  <c r="AD23" i="27"/>
  <c r="AZ23" i="27"/>
  <c r="BQ23" i="27"/>
  <c r="CM23" i="27"/>
  <c r="DI23" i="27"/>
  <c r="DZ23" i="27"/>
  <c r="EV23" i="27"/>
  <c r="FR23" i="27"/>
  <c r="GH23" i="27"/>
  <c r="GZ23" i="27"/>
  <c r="HO23" i="27"/>
  <c r="AE23" i="27"/>
  <c r="BA23" i="27"/>
  <c r="BR23" i="27"/>
  <c r="CN23" i="27"/>
  <c r="DJ23" i="27"/>
  <c r="EF23" i="27"/>
  <c r="EW23" i="27"/>
  <c r="FS23" i="27"/>
  <c r="GL23" i="27"/>
  <c r="HA23" i="27"/>
  <c r="HP23" i="27"/>
  <c r="AF23" i="27"/>
  <c r="BB23" i="27"/>
  <c r="BX23" i="27"/>
  <c r="CO23" i="27"/>
  <c r="DK23" i="27"/>
  <c r="EG23" i="27"/>
  <c r="EX23" i="27"/>
  <c r="FT23" i="27"/>
  <c r="GM23" i="27"/>
  <c r="HB23" i="27"/>
  <c r="HQ23" i="27"/>
  <c r="AG23" i="27"/>
  <c r="BC23" i="27"/>
  <c r="BY23" i="27"/>
  <c r="CP23" i="27"/>
  <c r="DL23" i="27"/>
  <c r="EH23" i="27"/>
  <c r="FD23" i="27"/>
  <c r="FU23" i="27"/>
  <c r="GN23" i="27"/>
  <c r="HC23" i="27"/>
  <c r="HR23" i="27"/>
  <c r="DM23" i="27"/>
  <c r="EI23" i="27"/>
  <c r="FE23" i="27"/>
  <c r="FV23" i="27"/>
  <c r="GO23" i="27"/>
  <c r="HD23" i="27"/>
  <c r="HS23" i="27"/>
  <c r="AH23" i="27"/>
  <c r="BD23" i="27"/>
  <c r="BZ23" i="27"/>
  <c r="CV23" i="27"/>
  <c r="AB23" i="27"/>
  <c r="AA23" i="27"/>
  <c r="AM35" i="27"/>
  <c r="AY35" i="27"/>
  <c r="BK35" i="27"/>
  <c r="BW35" i="27"/>
  <c r="CI35" i="27"/>
  <c r="CU35" i="27"/>
  <c r="DG35" i="27"/>
  <c r="DS35" i="27"/>
  <c r="EE35" i="27"/>
  <c r="EQ35" i="27"/>
  <c r="FC35" i="27"/>
  <c r="AN35" i="27"/>
  <c r="AZ35" i="27"/>
  <c r="BL35" i="27"/>
  <c r="BX35" i="27"/>
  <c r="CJ35" i="27"/>
  <c r="CV35" i="27"/>
  <c r="DH35" i="27"/>
  <c r="DT35" i="27"/>
  <c r="EF35" i="27"/>
  <c r="ER35" i="27"/>
  <c r="FD35" i="27"/>
  <c r="AC35" i="27"/>
  <c r="AO35" i="27"/>
  <c r="BA35" i="27"/>
  <c r="BM35" i="27"/>
  <c r="BY35" i="27"/>
  <c r="CK35" i="27"/>
  <c r="CW35" i="27"/>
  <c r="DI35" i="27"/>
  <c r="DU35" i="27"/>
  <c r="EG35" i="27"/>
  <c r="ES35" i="27"/>
  <c r="FE35" i="27"/>
  <c r="FQ35" i="27"/>
  <c r="AE35" i="27"/>
  <c r="AQ35" i="27"/>
  <c r="BC35" i="27"/>
  <c r="BO35" i="27"/>
  <c r="CA35" i="27"/>
  <c r="CM35" i="27"/>
  <c r="CY35" i="27"/>
  <c r="DK35" i="27"/>
  <c r="DW35" i="27"/>
  <c r="EI35" i="27"/>
  <c r="EU35" i="27"/>
  <c r="AT35" i="27"/>
  <c r="BJ35" i="27"/>
  <c r="CD35" i="27"/>
  <c r="CT35" i="27"/>
  <c r="DN35" i="27"/>
  <c r="ED35" i="27"/>
  <c r="EX35" i="27"/>
  <c r="FM35" i="27"/>
  <c r="FZ35" i="27"/>
  <c r="GL35" i="27"/>
  <c r="GX35" i="27"/>
  <c r="HJ35" i="27"/>
  <c r="AD35" i="27"/>
  <c r="AU35" i="27"/>
  <c r="BN35" i="27"/>
  <c r="CE35" i="27"/>
  <c r="CX35" i="27"/>
  <c r="DO35" i="27"/>
  <c r="EH35" i="27"/>
  <c r="EY35" i="27"/>
  <c r="FN35" i="27"/>
  <c r="GA35" i="27"/>
  <c r="GM35" i="27"/>
  <c r="GY35" i="27"/>
  <c r="HK35" i="27"/>
  <c r="AF35" i="27"/>
  <c r="AV35" i="27"/>
  <c r="BP35" i="27"/>
  <c r="CF35" i="27"/>
  <c r="CZ35" i="27"/>
  <c r="DP35" i="27"/>
  <c r="EJ35" i="27"/>
  <c r="EZ35" i="27"/>
  <c r="FO35" i="27"/>
  <c r="GB35" i="27"/>
  <c r="GN35" i="27"/>
  <c r="GZ35" i="27"/>
  <c r="HL35" i="27"/>
  <c r="AG35" i="27"/>
  <c r="AW35" i="27"/>
  <c r="BQ35" i="27"/>
  <c r="CG35" i="27"/>
  <c r="DA35" i="27"/>
  <c r="DQ35" i="27"/>
  <c r="EK35" i="27"/>
  <c r="FA35" i="27"/>
  <c r="FP35" i="27"/>
  <c r="GC35" i="27"/>
  <c r="GO35" i="27"/>
  <c r="HA35" i="27"/>
  <c r="HM35" i="27"/>
  <c r="AH35" i="27"/>
  <c r="AX35" i="27"/>
  <c r="BR35" i="27"/>
  <c r="CH35" i="27"/>
  <c r="DB35" i="27"/>
  <c r="DR35" i="27"/>
  <c r="EL35" i="27"/>
  <c r="FB35" i="27"/>
  <c r="FR35" i="27"/>
  <c r="GD35" i="27"/>
  <c r="GP35" i="27"/>
  <c r="HB35" i="27"/>
  <c r="HN35" i="27"/>
  <c r="AI35" i="27"/>
  <c r="BB35" i="27"/>
  <c r="BS35" i="27"/>
  <c r="CL35" i="27"/>
  <c r="DC35" i="27"/>
  <c r="DV35" i="27"/>
  <c r="EM35" i="27"/>
  <c r="FF35" i="27"/>
  <c r="FS35" i="27"/>
  <c r="GE35" i="27"/>
  <c r="GQ35" i="27"/>
  <c r="HC35" i="27"/>
  <c r="HO35" i="27"/>
  <c r="AJ35" i="27"/>
  <c r="BD35" i="27"/>
  <c r="BT35" i="27"/>
  <c r="CN35" i="27"/>
  <c r="DD35" i="27"/>
  <c r="DX35" i="27"/>
  <c r="EN35" i="27"/>
  <c r="FG35" i="27"/>
  <c r="FT35" i="27"/>
  <c r="GF35" i="27"/>
  <c r="GR35" i="27"/>
  <c r="HD35" i="27"/>
  <c r="HP35" i="27"/>
  <c r="AK35" i="27"/>
  <c r="BE35" i="27"/>
  <c r="BU35" i="27"/>
  <c r="CO35" i="27"/>
  <c r="DE35" i="27"/>
  <c r="DY35" i="27"/>
  <c r="EO35" i="27"/>
  <c r="FH35" i="27"/>
  <c r="FU35" i="27"/>
  <c r="GG35" i="27"/>
  <c r="GS35" i="27"/>
  <c r="HE35" i="27"/>
  <c r="HQ35" i="27"/>
  <c r="AL35" i="27"/>
  <c r="BF35" i="27"/>
  <c r="BV35" i="27"/>
  <c r="CP35" i="27"/>
  <c r="DF35" i="27"/>
  <c r="DZ35" i="27"/>
  <c r="EP35" i="27"/>
  <c r="FI35" i="27"/>
  <c r="FV35" i="27"/>
  <c r="GH35" i="27"/>
  <c r="GT35" i="27"/>
  <c r="HF35" i="27"/>
  <c r="HR35" i="27"/>
  <c r="AP35" i="27"/>
  <c r="BG35" i="27"/>
  <c r="BZ35" i="27"/>
  <c r="CQ35" i="27"/>
  <c r="DJ35" i="27"/>
  <c r="EA35" i="27"/>
  <c r="ET35" i="27"/>
  <c r="FJ35" i="27"/>
  <c r="FW35" i="27"/>
  <c r="GI35" i="27"/>
  <c r="GU35" i="27"/>
  <c r="HG35" i="27"/>
  <c r="HS35" i="27"/>
  <c r="AR35" i="27"/>
  <c r="BH35" i="27"/>
  <c r="CB35" i="27"/>
  <c r="CR35" i="27"/>
  <c r="DL35" i="27"/>
  <c r="EB35" i="27"/>
  <c r="EV35" i="27"/>
  <c r="FK35" i="27"/>
  <c r="FX35" i="27"/>
  <c r="GJ35" i="27"/>
  <c r="GV35" i="27"/>
  <c r="HH35" i="27"/>
  <c r="EC35" i="27"/>
  <c r="EW35" i="27"/>
  <c r="FL35" i="27"/>
  <c r="FY35" i="27"/>
  <c r="GK35" i="27"/>
  <c r="GW35" i="27"/>
  <c r="HI35" i="27"/>
  <c r="AS35" i="27"/>
  <c r="BI35" i="27"/>
  <c r="CC35" i="27"/>
  <c r="CS35" i="27"/>
  <c r="DM35" i="27"/>
  <c r="AB35" i="27"/>
  <c r="AA35" i="27"/>
  <c r="AD22" i="27"/>
  <c r="AP22" i="27"/>
  <c r="BB22" i="27"/>
  <c r="BN22" i="27"/>
  <c r="BZ22" i="27"/>
  <c r="CL22" i="27"/>
  <c r="CX22" i="27"/>
  <c r="DJ22" i="27"/>
  <c r="DV22" i="27"/>
  <c r="EH22" i="27"/>
  <c r="ET22" i="27"/>
  <c r="FF22" i="27"/>
  <c r="FR22" i="27"/>
  <c r="GD22" i="27"/>
  <c r="GP22" i="27"/>
  <c r="HB22" i="27"/>
  <c r="HN22" i="27"/>
  <c r="AE22" i="27"/>
  <c r="AQ22" i="27"/>
  <c r="BC22" i="27"/>
  <c r="BO22" i="27"/>
  <c r="CA22" i="27"/>
  <c r="CM22" i="27"/>
  <c r="CY22" i="27"/>
  <c r="DK22" i="27"/>
  <c r="DW22" i="27"/>
  <c r="EI22" i="27"/>
  <c r="EU22" i="27"/>
  <c r="FG22" i="27"/>
  <c r="FS22" i="27"/>
  <c r="GE22" i="27"/>
  <c r="GQ22" i="27"/>
  <c r="HC22" i="27"/>
  <c r="HO22" i="27"/>
  <c r="AF22" i="27"/>
  <c r="AR22" i="27"/>
  <c r="BD22" i="27"/>
  <c r="BP22" i="27"/>
  <c r="CB22" i="27"/>
  <c r="CN22" i="27"/>
  <c r="CZ22" i="27"/>
  <c r="DL22" i="27"/>
  <c r="DX22" i="27"/>
  <c r="EJ22" i="27"/>
  <c r="EV22" i="27"/>
  <c r="FH22" i="27"/>
  <c r="FT22" i="27"/>
  <c r="GF22" i="27"/>
  <c r="GR22" i="27"/>
  <c r="HD22" i="27"/>
  <c r="HP22" i="27"/>
  <c r="AG22" i="27"/>
  <c r="AS22" i="27"/>
  <c r="BE22" i="27"/>
  <c r="BQ22" i="27"/>
  <c r="CC22" i="27"/>
  <c r="CO22" i="27"/>
  <c r="DA22" i="27"/>
  <c r="DM22" i="27"/>
  <c r="DY22" i="27"/>
  <c r="EK22" i="27"/>
  <c r="EW22" i="27"/>
  <c r="FI22" i="27"/>
  <c r="FU22" i="27"/>
  <c r="GG22" i="27"/>
  <c r="GS22" i="27"/>
  <c r="HE22" i="27"/>
  <c r="HQ22" i="27"/>
  <c r="AH22" i="27"/>
  <c r="AT22" i="27"/>
  <c r="BF22" i="27"/>
  <c r="BR22" i="27"/>
  <c r="CD22" i="27"/>
  <c r="CP22" i="27"/>
  <c r="DB22" i="27"/>
  <c r="DN22" i="27"/>
  <c r="DZ22" i="27"/>
  <c r="EL22" i="27"/>
  <c r="EX22" i="27"/>
  <c r="FJ22" i="27"/>
  <c r="FV22" i="27"/>
  <c r="GH22" i="27"/>
  <c r="GT22" i="27"/>
  <c r="HF22" i="27"/>
  <c r="HR22" i="27"/>
  <c r="AI22" i="27"/>
  <c r="AU22" i="27"/>
  <c r="BG22" i="27"/>
  <c r="BS22" i="27"/>
  <c r="CE22" i="27"/>
  <c r="CQ22" i="27"/>
  <c r="DC22" i="27"/>
  <c r="DO22" i="27"/>
  <c r="EA22" i="27"/>
  <c r="EM22" i="27"/>
  <c r="EY22" i="27"/>
  <c r="FK22" i="27"/>
  <c r="AJ22" i="27"/>
  <c r="AV22" i="27"/>
  <c r="BH22" i="27"/>
  <c r="BT22" i="27"/>
  <c r="CF22" i="27"/>
  <c r="CR22" i="27"/>
  <c r="DD22" i="27"/>
  <c r="AO22" i="27"/>
  <c r="BV22" i="27"/>
  <c r="CV22" i="27"/>
  <c r="DU22" i="27"/>
  <c r="ES22" i="27"/>
  <c r="FQ22" i="27"/>
  <c r="GM22" i="27"/>
  <c r="HI22" i="27"/>
  <c r="AW22" i="27"/>
  <c r="BW22" i="27"/>
  <c r="CW22" i="27"/>
  <c r="EB22" i="27"/>
  <c r="EZ22" i="27"/>
  <c r="FW22" i="27"/>
  <c r="GN22" i="27"/>
  <c r="HJ22" i="27"/>
  <c r="AX22" i="27"/>
  <c r="BX22" i="27"/>
  <c r="DE22" i="27"/>
  <c r="EC22" i="27"/>
  <c r="FA22" i="27"/>
  <c r="FX22" i="27"/>
  <c r="GO22" i="27"/>
  <c r="HK22" i="27"/>
  <c r="AY22" i="27"/>
  <c r="BY22" i="27"/>
  <c r="DF22" i="27"/>
  <c r="ED22" i="27"/>
  <c r="FB22" i="27"/>
  <c r="FY22" i="27"/>
  <c r="GU22" i="27"/>
  <c r="HL22" i="27"/>
  <c r="AZ22" i="27"/>
  <c r="CG22" i="27"/>
  <c r="DG22" i="27"/>
  <c r="EE22" i="27"/>
  <c r="FC22" i="27"/>
  <c r="FZ22" i="27"/>
  <c r="GV22" i="27"/>
  <c r="HM22" i="27"/>
  <c r="BA22" i="27"/>
  <c r="CH22" i="27"/>
  <c r="DH22" i="27"/>
  <c r="EF22" i="27"/>
  <c r="FD22" i="27"/>
  <c r="GA22" i="27"/>
  <c r="GW22" i="27"/>
  <c r="HS22" i="27"/>
  <c r="BI22" i="27"/>
  <c r="CI22" i="27"/>
  <c r="DI22" i="27"/>
  <c r="EG22" i="27"/>
  <c r="FE22" i="27"/>
  <c r="GB22" i="27"/>
  <c r="GX22" i="27"/>
  <c r="AC22" i="27"/>
  <c r="BJ22" i="27"/>
  <c r="CJ22" i="27"/>
  <c r="DP22" i="27"/>
  <c r="EN22" i="27"/>
  <c r="FL22" i="27"/>
  <c r="GC22" i="27"/>
  <c r="GY22" i="27"/>
  <c r="AK22" i="27"/>
  <c r="BK22" i="27"/>
  <c r="CK22" i="27"/>
  <c r="DQ22" i="27"/>
  <c r="EO22" i="27"/>
  <c r="FM22" i="27"/>
  <c r="GI22" i="27"/>
  <c r="GZ22" i="27"/>
  <c r="AL22" i="27"/>
  <c r="BL22" i="27"/>
  <c r="CS22" i="27"/>
  <c r="DR22" i="27"/>
  <c r="EP22" i="27"/>
  <c r="FN22" i="27"/>
  <c r="GJ22" i="27"/>
  <c r="HA22" i="27"/>
  <c r="AM22" i="27"/>
  <c r="BM22" i="27"/>
  <c r="CT22" i="27"/>
  <c r="DS22" i="27"/>
  <c r="EQ22" i="27"/>
  <c r="FO22" i="27"/>
  <c r="GK22" i="27"/>
  <c r="HG22" i="27"/>
  <c r="AN22" i="27"/>
  <c r="BU22" i="27"/>
  <c r="CU22" i="27"/>
  <c r="DT22" i="27"/>
  <c r="ER22" i="27"/>
  <c r="FP22" i="27"/>
  <c r="GL22" i="27"/>
  <c r="HH22" i="27"/>
  <c r="AB22" i="27"/>
  <c r="AA22" i="27"/>
  <c r="AC52" i="27"/>
  <c r="AO52" i="27"/>
  <c r="BA52" i="27"/>
  <c r="BM52" i="27"/>
  <c r="BY52" i="27"/>
  <c r="CK52" i="27"/>
  <c r="CW52" i="27"/>
  <c r="DI52" i="27"/>
  <c r="DU52" i="27"/>
  <c r="EG52" i="27"/>
  <c r="ES52" i="27"/>
  <c r="FE52" i="27"/>
  <c r="FQ52" i="27"/>
  <c r="GC52" i="27"/>
  <c r="GO52" i="27"/>
  <c r="HA52" i="27"/>
  <c r="HM52" i="27"/>
  <c r="AD52" i="27"/>
  <c r="AP52" i="27"/>
  <c r="BB52" i="27"/>
  <c r="BN52" i="27"/>
  <c r="BZ52" i="27"/>
  <c r="CL52" i="27"/>
  <c r="CX52" i="27"/>
  <c r="DJ52" i="27"/>
  <c r="DV52" i="27"/>
  <c r="EH52" i="27"/>
  <c r="ET52" i="27"/>
  <c r="FF52" i="27"/>
  <c r="FR52" i="27"/>
  <c r="GD52" i="27"/>
  <c r="GP52" i="27"/>
  <c r="HB52" i="27"/>
  <c r="HN52" i="27"/>
  <c r="AE52" i="27"/>
  <c r="AQ52" i="27"/>
  <c r="BC52" i="27"/>
  <c r="BO52" i="27"/>
  <c r="CA52" i="27"/>
  <c r="CM52" i="27"/>
  <c r="CY52" i="27"/>
  <c r="DK52" i="27"/>
  <c r="DW52" i="27"/>
  <c r="EI52" i="27"/>
  <c r="EU52" i="27"/>
  <c r="FG52" i="27"/>
  <c r="FS52" i="27"/>
  <c r="GE52" i="27"/>
  <c r="GQ52" i="27"/>
  <c r="HC52" i="27"/>
  <c r="HO52" i="27"/>
  <c r="AF52" i="27"/>
  <c r="AR52" i="27"/>
  <c r="BD52" i="27"/>
  <c r="BP52" i="27"/>
  <c r="CB52" i="27"/>
  <c r="CN52" i="27"/>
  <c r="CZ52" i="27"/>
  <c r="DL52" i="27"/>
  <c r="DX52" i="27"/>
  <c r="EJ52" i="27"/>
  <c r="EV52" i="27"/>
  <c r="FH52" i="27"/>
  <c r="FT52" i="27"/>
  <c r="GF52" i="27"/>
  <c r="GR52" i="27"/>
  <c r="HD52" i="27"/>
  <c r="HP52" i="27"/>
  <c r="AG52" i="27"/>
  <c r="AS52" i="27"/>
  <c r="BE52" i="27"/>
  <c r="BQ52" i="27"/>
  <c r="CC52" i="27"/>
  <c r="CO52" i="27"/>
  <c r="DA52" i="27"/>
  <c r="DM52" i="27"/>
  <c r="DY52" i="27"/>
  <c r="EK52" i="27"/>
  <c r="EW52" i="27"/>
  <c r="FI52" i="27"/>
  <c r="FU52" i="27"/>
  <c r="GG52" i="27"/>
  <c r="GS52" i="27"/>
  <c r="HE52" i="27"/>
  <c r="HQ52" i="27"/>
  <c r="AH52" i="27"/>
  <c r="AT52" i="27"/>
  <c r="BF52" i="27"/>
  <c r="BR52" i="27"/>
  <c r="CD52" i="27"/>
  <c r="CP52" i="27"/>
  <c r="DB52" i="27"/>
  <c r="DN52" i="27"/>
  <c r="DZ52" i="27"/>
  <c r="EL52" i="27"/>
  <c r="EX52" i="27"/>
  <c r="FJ52" i="27"/>
  <c r="FV52" i="27"/>
  <c r="GH52" i="27"/>
  <c r="GT52" i="27"/>
  <c r="HF52" i="27"/>
  <c r="HR52" i="27"/>
  <c r="AI52" i="27"/>
  <c r="AU52" i="27"/>
  <c r="BG52" i="27"/>
  <c r="BS52" i="27"/>
  <c r="CE52" i="27"/>
  <c r="CQ52" i="27"/>
  <c r="DC52" i="27"/>
  <c r="DO52" i="27"/>
  <c r="EA52" i="27"/>
  <c r="EM52" i="27"/>
  <c r="EY52" i="27"/>
  <c r="FK52" i="27"/>
  <c r="FW52" i="27"/>
  <c r="GI52" i="27"/>
  <c r="GU52" i="27"/>
  <c r="HG52" i="27"/>
  <c r="HS52" i="27"/>
  <c r="AJ52" i="27"/>
  <c r="AV52" i="27"/>
  <c r="BH52" i="27"/>
  <c r="BT52" i="27"/>
  <c r="CF52" i="27"/>
  <c r="CR52" i="27"/>
  <c r="DD52" i="27"/>
  <c r="DP52" i="27"/>
  <c r="EB52" i="27"/>
  <c r="EN52" i="27"/>
  <c r="EZ52" i="27"/>
  <c r="FL52" i="27"/>
  <c r="FX52" i="27"/>
  <c r="AK52" i="27"/>
  <c r="AW52" i="27"/>
  <c r="BI52" i="27"/>
  <c r="BU52" i="27"/>
  <c r="CG52" i="27"/>
  <c r="CS52" i="27"/>
  <c r="DE52" i="27"/>
  <c r="DQ52" i="27"/>
  <c r="EC52" i="27"/>
  <c r="EO52" i="27"/>
  <c r="FA52" i="27"/>
  <c r="FM52" i="27"/>
  <c r="FY52" i="27"/>
  <c r="AL52" i="27"/>
  <c r="AX52" i="27"/>
  <c r="BJ52" i="27"/>
  <c r="BV52" i="27"/>
  <c r="CH52" i="27"/>
  <c r="CT52" i="27"/>
  <c r="DF52" i="27"/>
  <c r="DR52" i="27"/>
  <c r="ED52" i="27"/>
  <c r="EP52" i="27"/>
  <c r="BK52" i="27"/>
  <c r="EE52" i="27"/>
  <c r="GB52" i="27"/>
  <c r="HI52" i="27"/>
  <c r="BL52" i="27"/>
  <c r="EF52" i="27"/>
  <c r="GJ52" i="27"/>
  <c r="HJ52" i="27"/>
  <c r="BW52" i="27"/>
  <c r="EQ52" i="27"/>
  <c r="GK52" i="27"/>
  <c r="HK52" i="27"/>
  <c r="BX52" i="27"/>
  <c r="ER52" i="27"/>
  <c r="GL52" i="27"/>
  <c r="HL52" i="27"/>
  <c r="CI52" i="27"/>
  <c r="FB52" i="27"/>
  <c r="GM52" i="27"/>
  <c r="CJ52" i="27"/>
  <c r="FC52" i="27"/>
  <c r="GN52" i="27"/>
  <c r="CU52" i="27"/>
  <c r="FD52" i="27"/>
  <c r="GV52" i="27"/>
  <c r="CV52" i="27"/>
  <c r="FN52" i="27"/>
  <c r="GW52" i="27"/>
  <c r="AM52" i="27"/>
  <c r="DG52" i="27"/>
  <c r="FO52" i="27"/>
  <c r="GX52" i="27"/>
  <c r="AN52" i="27"/>
  <c r="DH52" i="27"/>
  <c r="FP52" i="27"/>
  <c r="GY52" i="27"/>
  <c r="AY52" i="27"/>
  <c r="AZ52" i="27"/>
  <c r="DS52" i="27"/>
  <c r="DT52" i="27"/>
  <c r="FZ52" i="27"/>
  <c r="GA52" i="27"/>
  <c r="GZ52" i="27"/>
  <c r="HH52" i="27"/>
  <c r="AA52" i="27"/>
  <c r="AB52" i="27"/>
  <c r="AN60" i="27"/>
  <c r="AZ60" i="27"/>
  <c r="BL60" i="27"/>
  <c r="BX60" i="27"/>
  <c r="CJ60" i="27"/>
  <c r="CV60" i="27"/>
  <c r="DH60" i="27"/>
  <c r="DT60" i="27"/>
  <c r="EF60" i="27"/>
  <c r="ER60" i="27"/>
  <c r="FD60" i="27"/>
  <c r="FP60" i="27"/>
  <c r="GB60" i="27"/>
  <c r="GN60" i="27"/>
  <c r="GZ60" i="27"/>
  <c r="HL60" i="27"/>
  <c r="AC60" i="27"/>
  <c r="AO60" i="27"/>
  <c r="BA60" i="27"/>
  <c r="BM60" i="27"/>
  <c r="BY60" i="27"/>
  <c r="CK60" i="27"/>
  <c r="CW60" i="27"/>
  <c r="DI60" i="27"/>
  <c r="DU60" i="27"/>
  <c r="EG60" i="27"/>
  <c r="ES60" i="27"/>
  <c r="FE60" i="27"/>
  <c r="FQ60" i="27"/>
  <c r="GC60" i="27"/>
  <c r="GO60" i="27"/>
  <c r="HA60" i="27"/>
  <c r="HM60" i="27"/>
  <c r="AD60" i="27"/>
  <c r="AP60" i="27"/>
  <c r="BB60" i="27"/>
  <c r="BN60" i="27"/>
  <c r="BZ60" i="27"/>
  <c r="CL60" i="27"/>
  <c r="CX60" i="27"/>
  <c r="DJ60" i="27"/>
  <c r="DV60" i="27"/>
  <c r="EH60" i="27"/>
  <c r="ET60" i="27"/>
  <c r="FF60" i="27"/>
  <c r="FR60" i="27"/>
  <c r="GD60" i="27"/>
  <c r="GP60" i="27"/>
  <c r="HB60" i="27"/>
  <c r="HN60" i="27"/>
  <c r="AE60" i="27"/>
  <c r="AQ60" i="27"/>
  <c r="BC60" i="27"/>
  <c r="BO60" i="27"/>
  <c r="CA60" i="27"/>
  <c r="CM60" i="27"/>
  <c r="CY60" i="27"/>
  <c r="DK60" i="27"/>
  <c r="DW60" i="27"/>
  <c r="EI60" i="27"/>
  <c r="EU60" i="27"/>
  <c r="FG60" i="27"/>
  <c r="FS60" i="27"/>
  <c r="GE60" i="27"/>
  <c r="GQ60" i="27"/>
  <c r="HC60" i="27"/>
  <c r="HO60" i="27"/>
  <c r="AF60" i="27"/>
  <c r="AR60" i="27"/>
  <c r="BD60" i="27"/>
  <c r="BP60" i="27"/>
  <c r="CB60" i="27"/>
  <c r="CN60" i="27"/>
  <c r="CZ60" i="27"/>
  <c r="DL60" i="27"/>
  <c r="DX60" i="27"/>
  <c r="EJ60" i="27"/>
  <c r="EV60" i="27"/>
  <c r="FH60" i="27"/>
  <c r="FT60" i="27"/>
  <c r="GF60" i="27"/>
  <c r="GR60" i="27"/>
  <c r="HD60" i="27"/>
  <c r="HP60" i="27"/>
  <c r="AG60" i="27"/>
  <c r="AS60" i="27"/>
  <c r="BE60" i="27"/>
  <c r="BQ60" i="27"/>
  <c r="CC60" i="27"/>
  <c r="CO60" i="27"/>
  <c r="DA60" i="27"/>
  <c r="DM60" i="27"/>
  <c r="DY60" i="27"/>
  <c r="EK60" i="27"/>
  <c r="EW60" i="27"/>
  <c r="FI60" i="27"/>
  <c r="FU60" i="27"/>
  <c r="GG60" i="27"/>
  <c r="GS60" i="27"/>
  <c r="HE60" i="27"/>
  <c r="HQ60" i="27"/>
  <c r="AH60" i="27"/>
  <c r="AT60" i="27"/>
  <c r="BF60" i="27"/>
  <c r="BR60" i="27"/>
  <c r="CD60" i="27"/>
  <c r="CP60" i="27"/>
  <c r="DB60" i="27"/>
  <c r="DN60" i="27"/>
  <c r="DZ60" i="27"/>
  <c r="EL60" i="27"/>
  <c r="EX60" i="27"/>
  <c r="FJ60" i="27"/>
  <c r="FV60" i="27"/>
  <c r="GH60" i="27"/>
  <c r="GT60" i="27"/>
  <c r="HF60" i="27"/>
  <c r="HR60" i="27"/>
  <c r="AI60" i="27"/>
  <c r="AU60" i="27"/>
  <c r="BG60" i="27"/>
  <c r="BS60" i="27"/>
  <c r="CE60" i="27"/>
  <c r="CQ60" i="27"/>
  <c r="DC60" i="27"/>
  <c r="DO60" i="27"/>
  <c r="EA60" i="27"/>
  <c r="EM60" i="27"/>
  <c r="EY60" i="27"/>
  <c r="FK60" i="27"/>
  <c r="FW60" i="27"/>
  <c r="GI60" i="27"/>
  <c r="GU60" i="27"/>
  <c r="HG60" i="27"/>
  <c r="HS60" i="27"/>
  <c r="AJ60" i="27"/>
  <c r="AV60" i="27"/>
  <c r="BH60" i="27"/>
  <c r="BT60" i="27"/>
  <c r="CF60" i="27"/>
  <c r="CR60" i="27"/>
  <c r="DD60" i="27"/>
  <c r="DP60" i="27"/>
  <c r="EB60" i="27"/>
  <c r="EN60" i="27"/>
  <c r="EZ60" i="27"/>
  <c r="FL60" i="27"/>
  <c r="FX60" i="27"/>
  <c r="GJ60" i="27"/>
  <c r="GV60" i="27"/>
  <c r="HH60" i="27"/>
  <c r="AK60" i="27"/>
  <c r="AW60" i="27"/>
  <c r="BI60" i="27"/>
  <c r="BU60" i="27"/>
  <c r="CG60" i="27"/>
  <c r="CS60" i="27"/>
  <c r="DE60" i="27"/>
  <c r="DQ60" i="27"/>
  <c r="EC60" i="27"/>
  <c r="EO60" i="27"/>
  <c r="FA60" i="27"/>
  <c r="FM60" i="27"/>
  <c r="FY60" i="27"/>
  <c r="GK60" i="27"/>
  <c r="GW60" i="27"/>
  <c r="HI60" i="27"/>
  <c r="AL60" i="27"/>
  <c r="DF60" i="27"/>
  <c r="FZ60" i="27"/>
  <c r="AM60" i="27"/>
  <c r="DG60" i="27"/>
  <c r="GA60" i="27"/>
  <c r="AX60" i="27"/>
  <c r="DR60" i="27"/>
  <c r="GL60" i="27"/>
  <c r="AY60" i="27"/>
  <c r="DS60" i="27"/>
  <c r="GM60" i="27"/>
  <c r="BJ60" i="27"/>
  <c r="ED60" i="27"/>
  <c r="GX60" i="27"/>
  <c r="BK60" i="27"/>
  <c r="EE60" i="27"/>
  <c r="GY60" i="27"/>
  <c r="BV60" i="27"/>
  <c r="EP60" i="27"/>
  <c r="HJ60" i="27"/>
  <c r="BW60" i="27"/>
  <c r="EQ60" i="27"/>
  <c r="HK60" i="27"/>
  <c r="CH60" i="27"/>
  <c r="FB60" i="27"/>
  <c r="CI60" i="27"/>
  <c r="FC60" i="27"/>
  <c r="FN60" i="27"/>
  <c r="FO60" i="27"/>
  <c r="AA60" i="27"/>
  <c r="CT60" i="27"/>
  <c r="CU60" i="27"/>
  <c r="AB60" i="27"/>
  <c r="AJ77" i="27"/>
  <c r="AV77" i="27"/>
  <c r="BH77" i="27"/>
  <c r="BT77" i="27"/>
  <c r="CF77" i="27"/>
  <c r="CR77" i="27"/>
  <c r="DD77" i="27"/>
  <c r="DP77" i="27"/>
  <c r="EB77" i="27"/>
  <c r="EN77" i="27"/>
  <c r="EZ77" i="27"/>
  <c r="FL77" i="27"/>
  <c r="FX77" i="27"/>
  <c r="GJ77" i="27"/>
  <c r="GV77" i="27"/>
  <c r="HH77" i="27"/>
  <c r="AK77" i="27"/>
  <c r="AW77" i="27"/>
  <c r="BI77" i="27"/>
  <c r="BU77" i="27"/>
  <c r="CG77" i="27"/>
  <c r="CS77" i="27"/>
  <c r="DE77" i="27"/>
  <c r="DQ77" i="27"/>
  <c r="EC77" i="27"/>
  <c r="EO77" i="27"/>
  <c r="FA77" i="27"/>
  <c r="FM77" i="27"/>
  <c r="FY77" i="27"/>
  <c r="GK77" i="27"/>
  <c r="GW77" i="27"/>
  <c r="HI77" i="27"/>
  <c r="AL77" i="27"/>
  <c r="AX77" i="27"/>
  <c r="BJ77" i="27"/>
  <c r="BV77" i="27"/>
  <c r="CH77" i="27"/>
  <c r="CT77" i="27"/>
  <c r="DF77" i="27"/>
  <c r="DR77" i="27"/>
  <c r="ED77" i="27"/>
  <c r="EP77" i="27"/>
  <c r="FB77" i="27"/>
  <c r="FN77" i="27"/>
  <c r="FZ77" i="27"/>
  <c r="GL77" i="27"/>
  <c r="GX77" i="27"/>
  <c r="HJ77" i="27"/>
  <c r="AM77" i="27"/>
  <c r="AY77" i="27"/>
  <c r="BK77" i="27"/>
  <c r="BW77" i="27"/>
  <c r="CI77" i="27"/>
  <c r="CU77" i="27"/>
  <c r="DG77" i="27"/>
  <c r="DS77" i="27"/>
  <c r="EE77" i="27"/>
  <c r="EQ77" i="27"/>
  <c r="FC77" i="27"/>
  <c r="FO77" i="27"/>
  <c r="GA77" i="27"/>
  <c r="GM77" i="27"/>
  <c r="GY77" i="27"/>
  <c r="HK77" i="27"/>
  <c r="AN77" i="27"/>
  <c r="AZ77" i="27"/>
  <c r="BL77" i="27"/>
  <c r="BX77" i="27"/>
  <c r="CJ77" i="27"/>
  <c r="CV77" i="27"/>
  <c r="DH77" i="27"/>
  <c r="DT77" i="27"/>
  <c r="EF77" i="27"/>
  <c r="ER77" i="27"/>
  <c r="FD77" i="27"/>
  <c r="FP77" i="27"/>
  <c r="GB77" i="27"/>
  <c r="GN77" i="27"/>
  <c r="GZ77" i="27"/>
  <c r="HL77" i="27"/>
  <c r="AC77" i="27"/>
  <c r="AO77" i="27"/>
  <c r="BA77" i="27"/>
  <c r="BM77" i="27"/>
  <c r="BY77" i="27"/>
  <c r="CK77" i="27"/>
  <c r="CW77" i="27"/>
  <c r="DI77" i="27"/>
  <c r="DU77" i="27"/>
  <c r="EG77" i="27"/>
  <c r="ES77" i="27"/>
  <c r="FE77" i="27"/>
  <c r="FQ77" i="27"/>
  <c r="GC77" i="27"/>
  <c r="GO77" i="27"/>
  <c r="HA77" i="27"/>
  <c r="HM77" i="27"/>
  <c r="AD77" i="27"/>
  <c r="AP77" i="27"/>
  <c r="BB77" i="27"/>
  <c r="BN77" i="27"/>
  <c r="BZ77" i="27"/>
  <c r="CL77" i="27"/>
  <c r="CX77" i="27"/>
  <c r="DJ77" i="27"/>
  <c r="DV77" i="27"/>
  <c r="EH77" i="27"/>
  <c r="ET77" i="27"/>
  <c r="FF77" i="27"/>
  <c r="FR77" i="27"/>
  <c r="GD77" i="27"/>
  <c r="GP77" i="27"/>
  <c r="HB77" i="27"/>
  <c r="HN77" i="27"/>
  <c r="AE77" i="27"/>
  <c r="AQ77" i="27"/>
  <c r="BC77" i="27"/>
  <c r="BO77" i="27"/>
  <c r="CA77" i="27"/>
  <c r="CM77" i="27"/>
  <c r="CY77" i="27"/>
  <c r="DK77" i="27"/>
  <c r="DW77" i="27"/>
  <c r="EI77" i="27"/>
  <c r="EU77" i="27"/>
  <c r="FG77" i="27"/>
  <c r="FS77" i="27"/>
  <c r="GE77" i="27"/>
  <c r="GQ77" i="27"/>
  <c r="HC77" i="27"/>
  <c r="HO77" i="27"/>
  <c r="AF77" i="27"/>
  <c r="AR77" i="27"/>
  <c r="BD77" i="27"/>
  <c r="BP77" i="27"/>
  <c r="CB77" i="27"/>
  <c r="CN77" i="27"/>
  <c r="CZ77" i="27"/>
  <c r="DL77" i="27"/>
  <c r="DX77" i="27"/>
  <c r="EJ77" i="27"/>
  <c r="EV77" i="27"/>
  <c r="FH77" i="27"/>
  <c r="FT77" i="27"/>
  <c r="GF77" i="27"/>
  <c r="GR77" i="27"/>
  <c r="HD77" i="27"/>
  <c r="HP77" i="27"/>
  <c r="AG77" i="27"/>
  <c r="AS77" i="27"/>
  <c r="BE77" i="27"/>
  <c r="BQ77" i="27"/>
  <c r="CC77" i="27"/>
  <c r="CO77" i="27"/>
  <c r="DA77" i="27"/>
  <c r="DM77" i="27"/>
  <c r="DY77" i="27"/>
  <c r="EK77" i="27"/>
  <c r="EW77" i="27"/>
  <c r="FI77" i="27"/>
  <c r="FU77" i="27"/>
  <c r="GG77" i="27"/>
  <c r="GS77" i="27"/>
  <c r="HE77" i="27"/>
  <c r="HQ77" i="27"/>
  <c r="CD77" i="27"/>
  <c r="EX77" i="27"/>
  <c r="HR77" i="27"/>
  <c r="AB77" i="27"/>
  <c r="CE77" i="27"/>
  <c r="EY77" i="27"/>
  <c r="HS77" i="27"/>
  <c r="CP77" i="27"/>
  <c r="FJ77" i="27"/>
  <c r="CQ77" i="27"/>
  <c r="FK77" i="27"/>
  <c r="AH77" i="27"/>
  <c r="DB77" i="27"/>
  <c r="FV77" i="27"/>
  <c r="AI77" i="27"/>
  <c r="DC77" i="27"/>
  <c r="FW77" i="27"/>
  <c r="AA77" i="27"/>
  <c r="AT77" i="27"/>
  <c r="DN77" i="27"/>
  <c r="GH77" i="27"/>
  <c r="AU77" i="27"/>
  <c r="DO77" i="27"/>
  <c r="GI77" i="27"/>
  <c r="BF77" i="27"/>
  <c r="DZ77" i="27"/>
  <c r="GT77" i="27"/>
  <c r="BG77" i="27"/>
  <c r="EA77" i="27"/>
  <c r="GU77" i="27"/>
  <c r="EL77" i="27"/>
  <c r="EM77" i="27"/>
  <c r="HF77" i="27"/>
  <c r="HG77" i="27"/>
  <c r="BR77" i="27"/>
  <c r="BS77" i="27"/>
  <c r="AM94" i="27"/>
  <c r="AY94" i="27"/>
  <c r="BK94" i="27"/>
  <c r="BW94" i="27"/>
  <c r="CI94" i="27"/>
  <c r="CU94" i="27"/>
  <c r="DG94" i="27"/>
  <c r="DS94" i="27"/>
  <c r="EE94" i="27"/>
  <c r="EQ94" i="27"/>
  <c r="FC94" i="27"/>
  <c r="FO94" i="27"/>
  <c r="GA94" i="27"/>
  <c r="GM94" i="27"/>
  <c r="GY94" i="27"/>
  <c r="HK94" i="27"/>
  <c r="AN94" i="27"/>
  <c r="AZ94" i="27"/>
  <c r="BL94" i="27"/>
  <c r="BX94" i="27"/>
  <c r="CJ94" i="27"/>
  <c r="CV94" i="27"/>
  <c r="DH94" i="27"/>
  <c r="DT94" i="27"/>
  <c r="EF94" i="27"/>
  <c r="ER94" i="27"/>
  <c r="FD94" i="27"/>
  <c r="FP94" i="27"/>
  <c r="GB94" i="27"/>
  <c r="GN94" i="27"/>
  <c r="GZ94" i="27"/>
  <c r="HL94" i="27"/>
  <c r="AC94" i="27"/>
  <c r="AO94" i="27"/>
  <c r="BA94" i="27"/>
  <c r="BM94" i="27"/>
  <c r="BY94" i="27"/>
  <c r="CK94" i="27"/>
  <c r="CW94" i="27"/>
  <c r="DI94" i="27"/>
  <c r="DU94" i="27"/>
  <c r="EG94" i="27"/>
  <c r="ES94" i="27"/>
  <c r="FE94" i="27"/>
  <c r="FQ94" i="27"/>
  <c r="GC94" i="27"/>
  <c r="GO94" i="27"/>
  <c r="HA94" i="27"/>
  <c r="HM94" i="27"/>
  <c r="AD94" i="27"/>
  <c r="AP94" i="27"/>
  <c r="BB94" i="27"/>
  <c r="BN94" i="27"/>
  <c r="BZ94" i="27"/>
  <c r="CL94" i="27"/>
  <c r="CX94" i="27"/>
  <c r="DJ94" i="27"/>
  <c r="DV94" i="27"/>
  <c r="EH94" i="27"/>
  <c r="ET94" i="27"/>
  <c r="FF94" i="27"/>
  <c r="FR94" i="27"/>
  <c r="GD94" i="27"/>
  <c r="GP94" i="27"/>
  <c r="HB94" i="27"/>
  <c r="HN94" i="27"/>
  <c r="AE94" i="27"/>
  <c r="AQ94" i="27"/>
  <c r="BC94" i="27"/>
  <c r="BO94" i="27"/>
  <c r="CA94" i="27"/>
  <c r="CM94" i="27"/>
  <c r="CY94" i="27"/>
  <c r="DK94" i="27"/>
  <c r="DW94" i="27"/>
  <c r="EI94" i="27"/>
  <c r="EU94" i="27"/>
  <c r="FG94" i="27"/>
  <c r="FS94" i="27"/>
  <c r="GE94" i="27"/>
  <c r="GQ94" i="27"/>
  <c r="HC94" i="27"/>
  <c r="HO94" i="27"/>
  <c r="AF94" i="27"/>
  <c r="AR94" i="27"/>
  <c r="BD94" i="27"/>
  <c r="BP94" i="27"/>
  <c r="CB94" i="27"/>
  <c r="CN94" i="27"/>
  <c r="CZ94" i="27"/>
  <c r="DL94" i="27"/>
  <c r="DX94" i="27"/>
  <c r="EJ94" i="27"/>
  <c r="EV94" i="27"/>
  <c r="FH94" i="27"/>
  <c r="FT94" i="27"/>
  <c r="GF94" i="27"/>
  <c r="GR94" i="27"/>
  <c r="HD94" i="27"/>
  <c r="HP94" i="27"/>
  <c r="AB94" i="27"/>
  <c r="AG94" i="27"/>
  <c r="AS94" i="27"/>
  <c r="BE94" i="27"/>
  <c r="BQ94" i="27"/>
  <c r="CC94" i="27"/>
  <c r="CO94" i="27"/>
  <c r="DA94" i="27"/>
  <c r="DM94" i="27"/>
  <c r="DY94" i="27"/>
  <c r="EK94" i="27"/>
  <c r="EW94" i="27"/>
  <c r="FI94" i="27"/>
  <c r="FU94" i="27"/>
  <c r="GG94" i="27"/>
  <c r="GS94" i="27"/>
  <c r="HE94" i="27"/>
  <c r="HQ94" i="27"/>
  <c r="AH94" i="27"/>
  <c r="AT94" i="27"/>
  <c r="BF94" i="27"/>
  <c r="BR94" i="27"/>
  <c r="CD94" i="27"/>
  <c r="CP94" i="27"/>
  <c r="DB94" i="27"/>
  <c r="DN94" i="27"/>
  <c r="DZ94" i="27"/>
  <c r="EL94" i="27"/>
  <c r="EX94" i="27"/>
  <c r="FJ94" i="27"/>
  <c r="FV94" i="27"/>
  <c r="GH94" i="27"/>
  <c r="GT94" i="27"/>
  <c r="HF94" i="27"/>
  <c r="HR94" i="27"/>
  <c r="AI94" i="27"/>
  <c r="AU94" i="27"/>
  <c r="BG94" i="27"/>
  <c r="BS94" i="27"/>
  <c r="CE94" i="27"/>
  <c r="CQ94" i="27"/>
  <c r="DC94" i="27"/>
  <c r="DO94" i="27"/>
  <c r="EA94" i="27"/>
  <c r="EM94" i="27"/>
  <c r="EY94" i="27"/>
  <c r="FK94" i="27"/>
  <c r="FW94" i="27"/>
  <c r="GI94" i="27"/>
  <c r="GU94" i="27"/>
  <c r="HG94" i="27"/>
  <c r="HS94" i="27"/>
  <c r="AJ94" i="27"/>
  <c r="AV94" i="27"/>
  <c r="BH94" i="27"/>
  <c r="BT94" i="27"/>
  <c r="CF94" i="27"/>
  <c r="CR94" i="27"/>
  <c r="DD94" i="27"/>
  <c r="DP94" i="27"/>
  <c r="EB94" i="27"/>
  <c r="EN94" i="27"/>
  <c r="EZ94" i="27"/>
  <c r="FL94" i="27"/>
  <c r="FX94" i="27"/>
  <c r="GJ94" i="27"/>
  <c r="GV94" i="27"/>
  <c r="HH94" i="27"/>
  <c r="AK94" i="27"/>
  <c r="DE94" i="27"/>
  <c r="FY94" i="27"/>
  <c r="AL94" i="27"/>
  <c r="DF94" i="27"/>
  <c r="FZ94" i="27"/>
  <c r="AW94" i="27"/>
  <c r="DQ94" i="27"/>
  <c r="GK94" i="27"/>
  <c r="AA94" i="27"/>
  <c r="AX94" i="27"/>
  <c r="DR94" i="27"/>
  <c r="GL94" i="27"/>
  <c r="BI94" i="27"/>
  <c r="EC94" i="27"/>
  <c r="GW94" i="27"/>
  <c r="BJ94" i="27"/>
  <c r="ED94" i="27"/>
  <c r="GX94" i="27"/>
  <c r="BU94" i="27"/>
  <c r="EO94" i="27"/>
  <c r="HI94" i="27"/>
  <c r="BV94" i="27"/>
  <c r="EP94" i="27"/>
  <c r="HJ94" i="27"/>
  <c r="CG94" i="27"/>
  <c r="FA94" i="27"/>
  <c r="CH94" i="27"/>
  <c r="FB94" i="27"/>
  <c r="FM94" i="27"/>
  <c r="FN94" i="27"/>
  <c r="CS94" i="27"/>
  <c r="CT94" i="27"/>
  <c r="AA10" i="27"/>
  <c r="HT10" i="27" s="1"/>
  <c r="AH93" i="27"/>
  <c r="AT93" i="27"/>
  <c r="BF93" i="27"/>
  <c r="BR93" i="27"/>
  <c r="CD93" i="27"/>
  <c r="CP93" i="27"/>
  <c r="DB93" i="27"/>
  <c r="DN93" i="27"/>
  <c r="DZ93" i="27"/>
  <c r="EL93" i="27"/>
  <c r="EX93" i="27"/>
  <c r="FJ93" i="27"/>
  <c r="FV93" i="27"/>
  <c r="GH93" i="27"/>
  <c r="GT93" i="27"/>
  <c r="HF93" i="27"/>
  <c r="HR93" i="27"/>
  <c r="AI93" i="27"/>
  <c r="AU93" i="27"/>
  <c r="BG93" i="27"/>
  <c r="BS93" i="27"/>
  <c r="CE93" i="27"/>
  <c r="CQ93" i="27"/>
  <c r="DC93" i="27"/>
  <c r="DO93" i="27"/>
  <c r="EA93" i="27"/>
  <c r="EM93" i="27"/>
  <c r="EY93" i="27"/>
  <c r="FK93" i="27"/>
  <c r="FW93" i="27"/>
  <c r="GI93" i="27"/>
  <c r="GU93" i="27"/>
  <c r="HG93" i="27"/>
  <c r="HS93" i="27"/>
  <c r="AJ93" i="27"/>
  <c r="AV93" i="27"/>
  <c r="BH93" i="27"/>
  <c r="BT93" i="27"/>
  <c r="CF93" i="27"/>
  <c r="CR93" i="27"/>
  <c r="DD93" i="27"/>
  <c r="DP93" i="27"/>
  <c r="EB93" i="27"/>
  <c r="EN93" i="27"/>
  <c r="EZ93" i="27"/>
  <c r="FL93" i="27"/>
  <c r="FX93" i="27"/>
  <c r="GJ93" i="27"/>
  <c r="GV93" i="27"/>
  <c r="HH93" i="27"/>
  <c r="AK93" i="27"/>
  <c r="AW93" i="27"/>
  <c r="BI93" i="27"/>
  <c r="BU93" i="27"/>
  <c r="CG93" i="27"/>
  <c r="CS93" i="27"/>
  <c r="DE93" i="27"/>
  <c r="DQ93" i="27"/>
  <c r="EC93" i="27"/>
  <c r="EO93" i="27"/>
  <c r="FA93" i="27"/>
  <c r="FM93" i="27"/>
  <c r="FY93" i="27"/>
  <c r="GK93" i="27"/>
  <c r="GW93" i="27"/>
  <c r="HI93" i="27"/>
  <c r="AL93" i="27"/>
  <c r="AX93" i="27"/>
  <c r="BJ93" i="27"/>
  <c r="BV93" i="27"/>
  <c r="CH93" i="27"/>
  <c r="CT93" i="27"/>
  <c r="DF93" i="27"/>
  <c r="DR93" i="27"/>
  <c r="ED93" i="27"/>
  <c r="EP93" i="27"/>
  <c r="FB93" i="27"/>
  <c r="FN93" i="27"/>
  <c r="FZ93" i="27"/>
  <c r="GL93" i="27"/>
  <c r="GX93" i="27"/>
  <c r="HJ93" i="27"/>
  <c r="AB93" i="27"/>
  <c r="AM93" i="27"/>
  <c r="AY93" i="27"/>
  <c r="BK93" i="27"/>
  <c r="BW93" i="27"/>
  <c r="CI93" i="27"/>
  <c r="CU93" i="27"/>
  <c r="DG93" i="27"/>
  <c r="DS93" i="27"/>
  <c r="EE93" i="27"/>
  <c r="EQ93" i="27"/>
  <c r="FC93" i="27"/>
  <c r="FO93" i="27"/>
  <c r="GA93" i="27"/>
  <c r="GM93" i="27"/>
  <c r="GY93" i="27"/>
  <c r="HK93" i="27"/>
  <c r="AN93" i="27"/>
  <c r="AZ93" i="27"/>
  <c r="BL93" i="27"/>
  <c r="BX93" i="27"/>
  <c r="CJ93" i="27"/>
  <c r="CV93" i="27"/>
  <c r="DH93" i="27"/>
  <c r="DT93" i="27"/>
  <c r="EF93" i="27"/>
  <c r="ER93" i="27"/>
  <c r="FD93" i="27"/>
  <c r="FP93" i="27"/>
  <c r="GB93" i="27"/>
  <c r="GN93" i="27"/>
  <c r="GZ93" i="27"/>
  <c r="HL93" i="27"/>
  <c r="AC93" i="27"/>
  <c r="AO93" i="27"/>
  <c r="BA93" i="27"/>
  <c r="BM93" i="27"/>
  <c r="BY93" i="27"/>
  <c r="CK93" i="27"/>
  <c r="CW93" i="27"/>
  <c r="DI93" i="27"/>
  <c r="DU93" i="27"/>
  <c r="EG93" i="27"/>
  <c r="ES93" i="27"/>
  <c r="FE93" i="27"/>
  <c r="FQ93" i="27"/>
  <c r="GC93" i="27"/>
  <c r="GO93" i="27"/>
  <c r="HA93" i="27"/>
  <c r="HM93" i="27"/>
  <c r="AD93" i="27"/>
  <c r="AP93" i="27"/>
  <c r="BB93" i="27"/>
  <c r="BN93" i="27"/>
  <c r="BZ93" i="27"/>
  <c r="CL93" i="27"/>
  <c r="CX93" i="27"/>
  <c r="DJ93" i="27"/>
  <c r="DV93" i="27"/>
  <c r="EH93" i="27"/>
  <c r="ET93" i="27"/>
  <c r="FF93" i="27"/>
  <c r="FR93" i="27"/>
  <c r="GD93" i="27"/>
  <c r="GP93" i="27"/>
  <c r="HB93" i="27"/>
  <c r="HN93" i="27"/>
  <c r="AE93" i="27"/>
  <c r="AQ93" i="27"/>
  <c r="BC93" i="27"/>
  <c r="BO93" i="27"/>
  <c r="CA93" i="27"/>
  <c r="CM93" i="27"/>
  <c r="CY93" i="27"/>
  <c r="DK93" i="27"/>
  <c r="DW93" i="27"/>
  <c r="EI93" i="27"/>
  <c r="EU93" i="27"/>
  <c r="FG93" i="27"/>
  <c r="FS93" i="27"/>
  <c r="GE93" i="27"/>
  <c r="GQ93" i="27"/>
  <c r="HC93" i="27"/>
  <c r="HO93" i="27"/>
  <c r="AA93" i="27"/>
  <c r="CN93" i="27"/>
  <c r="FH93" i="27"/>
  <c r="CO93" i="27"/>
  <c r="FI93" i="27"/>
  <c r="AF93" i="27"/>
  <c r="CZ93" i="27"/>
  <c r="FT93" i="27"/>
  <c r="AG93" i="27"/>
  <c r="DA93" i="27"/>
  <c r="FU93" i="27"/>
  <c r="AR93" i="27"/>
  <c r="DL93" i="27"/>
  <c r="GF93" i="27"/>
  <c r="AS93" i="27"/>
  <c r="DM93" i="27"/>
  <c r="GG93" i="27"/>
  <c r="BD93" i="27"/>
  <c r="DX93" i="27"/>
  <c r="GR93" i="27"/>
  <c r="BE93" i="27"/>
  <c r="DY93" i="27"/>
  <c r="GS93" i="27"/>
  <c r="BP93" i="27"/>
  <c r="EJ93" i="27"/>
  <c r="HD93" i="27"/>
  <c r="BQ93" i="27"/>
  <c r="EK93" i="27"/>
  <c r="HE93" i="27"/>
  <c r="CB93" i="27"/>
  <c r="CC93" i="27"/>
  <c r="EV93" i="27"/>
  <c r="EW93" i="27"/>
  <c r="HP93" i="27"/>
  <c r="HQ93" i="27"/>
  <c r="AD29" i="27"/>
  <c r="AP29" i="27"/>
  <c r="BB29" i="27"/>
  <c r="BN29" i="27"/>
  <c r="BZ29" i="27"/>
  <c r="AE29" i="27"/>
  <c r="AQ29" i="27"/>
  <c r="BC29" i="27"/>
  <c r="BO29" i="27"/>
  <c r="CA29" i="27"/>
  <c r="AF29" i="27"/>
  <c r="AR29" i="27"/>
  <c r="BD29" i="27"/>
  <c r="BP29" i="27"/>
  <c r="CB29" i="27"/>
  <c r="AG29" i="27"/>
  <c r="AS29" i="27"/>
  <c r="BE29" i="27"/>
  <c r="BQ29" i="27"/>
  <c r="AT29" i="27"/>
  <c r="BJ29" i="27"/>
  <c r="CC29" i="27"/>
  <c r="CO29" i="27"/>
  <c r="DA29" i="27"/>
  <c r="DM29" i="27"/>
  <c r="DY29" i="27"/>
  <c r="EK29" i="27"/>
  <c r="EW29" i="27"/>
  <c r="FI29" i="27"/>
  <c r="FU29" i="27"/>
  <c r="GG29" i="27"/>
  <c r="GS29" i="27"/>
  <c r="HE29" i="27"/>
  <c r="HQ29" i="27"/>
  <c r="AU29" i="27"/>
  <c r="BK29" i="27"/>
  <c r="CD29" i="27"/>
  <c r="CP29" i="27"/>
  <c r="DB29" i="27"/>
  <c r="DN29" i="27"/>
  <c r="DZ29" i="27"/>
  <c r="EL29" i="27"/>
  <c r="EX29" i="27"/>
  <c r="FJ29" i="27"/>
  <c r="FV29" i="27"/>
  <c r="GH29" i="27"/>
  <c r="GT29" i="27"/>
  <c r="HF29" i="27"/>
  <c r="HR29" i="27"/>
  <c r="AV29" i="27"/>
  <c r="BL29" i="27"/>
  <c r="CE29" i="27"/>
  <c r="CQ29" i="27"/>
  <c r="DC29" i="27"/>
  <c r="DO29" i="27"/>
  <c r="EA29" i="27"/>
  <c r="EM29" i="27"/>
  <c r="EY29" i="27"/>
  <c r="FK29" i="27"/>
  <c r="FW29" i="27"/>
  <c r="GI29" i="27"/>
  <c r="GU29" i="27"/>
  <c r="HG29" i="27"/>
  <c r="HS29" i="27"/>
  <c r="AC29" i="27"/>
  <c r="AW29" i="27"/>
  <c r="BM29" i="27"/>
  <c r="CF29" i="27"/>
  <c r="CR29" i="27"/>
  <c r="DD29" i="27"/>
  <c r="DP29" i="27"/>
  <c r="EB29" i="27"/>
  <c r="EN29" i="27"/>
  <c r="EZ29" i="27"/>
  <c r="FL29" i="27"/>
  <c r="FX29" i="27"/>
  <c r="GJ29" i="27"/>
  <c r="GV29" i="27"/>
  <c r="HH29" i="27"/>
  <c r="AH29" i="27"/>
  <c r="AX29" i="27"/>
  <c r="BR29" i="27"/>
  <c r="CG29" i="27"/>
  <c r="CS29" i="27"/>
  <c r="DE29" i="27"/>
  <c r="DQ29" i="27"/>
  <c r="EC29" i="27"/>
  <c r="EO29" i="27"/>
  <c r="FA29" i="27"/>
  <c r="FM29" i="27"/>
  <c r="FY29" i="27"/>
  <c r="GK29" i="27"/>
  <c r="GW29" i="27"/>
  <c r="HI29" i="27"/>
  <c r="AI29" i="27"/>
  <c r="AY29" i="27"/>
  <c r="BS29" i="27"/>
  <c r="CH29" i="27"/>
  <c r="CT29" i="27"/>
  <c r="DF29" i="27"/>
  <c r="DR29" i="27"/>
  <c r="ED29" i="27"/>
  <c r="EP29" i="27"/>
  <c r="FB29" i="27"/>
  <c r="FN29" i="27"/>
  <c r="FZ29" i="27"/>
  <c r="GL29" i="27"/>
  <c r="GX29" i="27"/>
  <c r="HJ29" i="27"/>
  <c r="AJ29" i="27"/>
  <c r="AZ29" i="27"/>
  <c r="BT29" i="27"/>
  <c r="CI29" i="27"/>
  <c r="CU29" i="27"/>
  <c r="DG29" i="27"/>
  <c r="DS29" i="27"/>
  <c r="EE29" i="27"/>
  <c r="EQ29" i="27"/>
  <c r="FC29" i="27"/>
  <c r="FO29" i="27"/>
  <c r="GA29" i="27"/>
  <c r="GM29" i="27"/>
  <c r="GY29" i="27"/>
  <c r="HK29" i="27"/>
  <c r="AK29" i="27"/>
  <c r="BA29" i="27"/>
  <c r="BU29" i="27"/>
  <c r="CJ29" i="27"/>
  <c r="CV29" i="27"/>
  <c r="DH29" i="27"/>
  <c r="DT29" i="27"/>
  <c r="EF29" i="27"/>
  <c r="ER29" i="27"/>
  <c r="FD29" i="27"/>
  <c r="FP29" i="27"/>
  <c r="GB29" i="27"/>
  <c r="GN29" i="27"/>
  <c r="GZ29" i="27"/>
  <c r="HL29" i="27"/>
  <c r="AL29" i="27"/>
  <c r="BF29" i="27"/>
  <c r="BV29" i="27"/>
  <c r="CK29" i="27"/>
  <c r="CW29" i="27"/>
  <c r="DI29" i="27"/>
  <c r="DU29" i="27"/>
  <c r="EG29" i="27"/>
  <c r="ES29" i="27"/>
  <c r="FE29" i="27"/>
  <c r="FQ29" i="27"/>
  <c r="GC29" i="27"/>
  <c r="GO29" i="27"/>
  <c r="HA29" i="27"/>
  <c r="HM29" i="27"/>
  <c r="AM29" i="27"/>
  <c r="BG29" i="27"/>
  <c r="BW29" i="27"/>
  <c r="CL29" i="27"/>
  <c r="CX29" i="27"/>
  <c r="DJ29" i="27"/>
  <c r="DV29" i="27"/>
  <c r="EH29" i="27"/>
  <c r="ET29" i="27"/>
  <c r="FF29" i="27"/>
  <c r="FR29" i="27"/>
  <c r="GD29" i="27"/>
  <c r="GP29" i="27"/>
  <c r="HB29" i="27"/>
  <c r="HN29" i="27"/>
  <c r="AN29" i="27"/>
  <c r="BH29" i="27"/>
  <c r="BX29" i="27"/>
  <c r="CM29" i="27"/>
  <c r="CY29" i="27"/>
  <c r="DK29" i="27"/>
  <c r="DW29" i="27"/>
  <c r="EI29" i="27"/>
  <c r="EU29" i="27"/>
  <c r="FG29" i="27"/>
  <c r="FS29" i="27"/>
  <c r="GE29" i="27"/>
  <c r="GQ29" i="27"/>
  <c r="HC29" i="27"/>
  <c r="HO29" i="27"/>
  <c r="EV29" i="27"/>
  <c r="FH29" i="27"/>
  <c r="FT29" i="27"/>
  <c r="GF29" i="27"/>
  <c r="AO29" i="27"/>
  <c r="GR29" i="27"/>
  <c r="BI29" i="27"/>
  <c r="HD29" i="27"/>
  <c r="BY29" i="27"/>
  <c r="HP29" i="27"/>
  <c r="CN29" i="27"/>
  <c r="CZ29" i="27"/>
  <c r="DL29" i="27"/>
  <c r="DX29" i="27"/>
  <c r="EJ29" i="27"/>
  <c r="AB29" i="27"/>
  <c r="AA29" i="27"/>
  <c r="AK66" i="27"/>
  <c r="AW66" i="27"/>
  <c r="BI66" i="27"/>
  <c r="BU66" i="27"/>
  <c r="CG66" i="27"/>
  <c r="CS66" i="27"/>
  <c r="DE66" i="27"/>
  <c r="DQ66" i="27"/>
  <c r="EC66" i="27"/>
  <c r="EO66" i="27"/>
  <c r="FA66" i="27"/>
  <c r="FM66" i="27"/>
  <c r="FY66" i="27"/>
  <c r="GK66" i="27"/>
  <c r="GW66" i="27"/>
  <c r="HI66" i="27"/>
  <c r="AL66" i="27"/>
  <c r="AX66" i="27"/>
  <c r="BJ66" i="27"/>
  <c r="BV66" i="27"/>
  <c r="CH66" i="27"/>
  <c r="CT66" i="27"/>
  <c r="DF66" i="27"/>
  <c r="DR66" i="27"/>
  <c r="ED66" i="27"/>
  <c r="EP66" i="27"/>
  <c r="FB66" i="27"/>
  <c r="FN66" i="27"/>
  <c r="FZ66" i="27"/>
  <c r="GL66" i="27"/>
  <c r="GX66" i="27"/>
  <c r="HJ66" i="27"/>
  <c r="AM66" i="27"/>
  <c r="AY66" i="27"/>
  <c r="BK66" i="27"/>
  <c r="BW66" i="27"/>
  <c r="CI66" i="27"/>
  <c r="CU66" i="27"/>
  <c r="DG66" i="27"/>
  <c r="DS66" i="27"/>
  <c r="EE66" i="27"/>
  <c r="EQ66" i="27"/>
  <c r="FC66" i="27"/>
  <c r="FO66" i="27"/>
  <c r="GA66" i="27"/>
  <c r="GM66" i="27"/>
  <c r="GY66" i="27"/>
  <c r="HK66" i="27"/>
  <c r="AN66" i="27"/>
  <c r="AZ66" i="27"/>
  <c r="BL66" i="27"/>
  <c r="BX66" i="27"/>
  <c r="CJ66" i="27"/>
  <c r="CV66" i="27"/>
  <c r="DH66" i="27"/>
  <c r="DT66" i="27"/>
  <c r="EF66" i="27"/>
  <c r="ER66" i="27"/>
  <c r="FD66" i="27"/>
  <c r="FP66" i="27"/>
  <c r="GB66" i="27"/>
  <c r="GN66" i="27"/>
  <c r="GZ66" i="27"/>
  <c r="HL66" i="27"/>
  <c r="AC66" i="27"/>
  <c r="AO66" i="27"/>
  <c r="BA66" i="27"/>
  <c r="BM66" i="27"/>
  <c r="BY66" i="27"/>
  <c r="CK66" i="27"/>
  <c r="CW66" i="27"/>
  <c r="DI66" i="27"/>
  <c r="DU66" i="27"/>
  <c r="EG66" i="27"/>
  <c r="ES66" i="27"/>
  <c r="FE66" i="27"/>
  <c r="FQ66" i="27"/>
  <c r="GC66" i="27"/>
  <c r="GO66" i="27"/>
  <c r="HA66" i="27"/>
  <c r="HM66" i="27"/>
  <c r="AD66" i="27"/>
  <c r="AP66" i="27"/>
  <c r="BB66" i="27"/>
  <c r="BN66" i="27"/>
  <c r="BZ66" i="27"/>
  <c r="CL66" i="27"/>
  <c r="CX66" i="27"/>
  <c r="DJ66" i="27"/>
  <c r="DV66" i="27"/>
  <c r="EH66" i="27"/>
  <c r="ET66" i="27"/>
  <c r="FF66" i="27"/>
  <c r="FR66" i="27"/>
  <c r="GD66" i="27"/>
  <c r="GP66" i="27"/>
  <c r="HB66" i="27"/>
  <c r="HN66" i="27"/>
  <c r="AE66" i="27"/>
  <c r="AQ66" i="27"/>
  <c r="BC66" i="27"/>
  <c r="BO66" i="27"/>
  <c r="CA66" i="27"/>
  <c r="CM66" i="27"/>
  <c r="CY66" i="27"/>
  <c r="DK66" i="27"/>
  <c r="DW66" i="27"/>
  <c r="EI66" i="27"/>
  <c r="EU66" i="27"/>
  <c r="FG66" i="27"/>
  <c r="FS66" i="27"/>
  <c r="GE66" i="27"/>
  <c r="GQ66" i="27"/>
  <c r="HC66" i="27"/>
  <c r="HO66" i="27"/>
  <c r="AF66" i="27"/>
  <c r="AR66" i="27"/>
  <c r="BD66" i="27"/>
  <c r="BP66" i="27"/>
  <c r="CB66" i="27"/>
  <c r="CN66" i="27"/>
  <c r="CZ66" i="27"/>
  <c r="DL66" i="27"/>
  <c r="DX66" i="27"/>
  <c r="EJ66" i="27"/>
  <c r="EV66" i="27"/>
  <c r="FH66" i="27"/>
  <c r="FT66" i="27"/>
  <c r="GF66" i="27"/>
  <c r="GR66" i="27"/>
  <c r="HD66" i="27"/>
  <c r="HP66" i="27"/>
  <c r="AG66" i="27"/>
  <c r="AS66" i="27"/>
  <c r="BE66" i="27"/>
  <c r="BQ66" i="27"/>
  <c r="CC66" i="27"/>
  <c r="CO66" i="27"/>
  <c r="DA66" i="27"/>
  <c r="DM66" i="27"/>
  <c r="DY66" i="27"/>
  <c r="EK66" i="27"/>
  <c r="EW66" i="27"/>
  <c r="FI66" i="27"/>
  <c r="FU66" i="27"/>
  <c r="GG66" i="27"/>
  <c r="GS66" i="27"/>
  <c r="HE66" i="27"/>
  <c r="HQ66" i="27"/>
  <c r="AH66" i="27"/>
  <c r="AT66" i="27"/>
  <c r="BF66" i="27"/>
  <c r="BR66" i="27"/>
  <c r="CD66" i="27"/>
  <c r="CP66" i="27"/>
  <c r="DB66" i="27"/>
  <c r="DN66" i="27"/>
  <c r="DZ66" i="27"/>
  <c r="EL66" i="27"/>
  <c r="EX66" i="27"/>
  <c r="FJ66" i="27"/>
  <c r="FV66" i="27"/>
  <c r="GH66" i="27"/>
  <c r="GT66" i="27"/>
  <c r="HF66" i="27"/>
  <c r="HR66" i="27"/>
  <c r="CE66" i="27"/>
  <c r="EY66" i="27"/>
  <c r="HS66" i="27"/>
  <c r="CF66" i="27"/>
  <c r="EZ66" i="27"/>
  <c r="CQ66" i="27"/>
  <c r="FK66" i="27"/>
  <c r="CR66" i="27"/>
  <c r="FL66" i="27"/>
  <c r="AI66" i="27"/>
  <c r="DC66" i="27"/>
  <c r="FW66" i="27"/>
  <c r="AJ66" i="27"/>
  <c r="DD66" i="27"/>
  <c r="FX66" i="27"/>
  <c r="AU66" i="27"/>
  <c r="DO66" i="27"/>
  <c r="GI66" i="27"/>
  <c r="AV66" i="27"/>
  <c r="DP66" i="27"/>
  <c r="GJ66" i="27"/>
  <c r="BG66" i="27"/>
  <c r="EA66" i="27"/>
  <c r="GU66" i="27"/>
  <c r="BH66" i="27"/>
  <c r="EB66" i="27"/>
  <c r="GV66" i="27"/>
  <c r="HG66" i="27"/>
  <c r="HH66" i="27"/>
  <c r="AB66" i="27"/>
  <c r="AA66" i="27"/>
  <c r="BS66" i="27"/>
  <c r="BT66" i="27"/>
  <c r="EM66" i="27"/>
  <c r="EN66" i="27"/>
  <c r="AF41" i="27"/>
  <c r="AR41" i="27"/>
  <c r="BD41" i="27"/>
  <c r="BP41" i="27"/>
  <c r="CB41" i="27"/>
  <c r="CN41" i="27"/>
  <c r="AG41" i="27"/>
  <c r="AS41" i="27"/>
  <c r="BE41" i="27"/>
  <c r="BQ41" i="27"/>
  <c r="CC41" i="27"/>
  <c r="CO41" i="27"/>
  <c r="AH41" i="27"/>
  <c r="AT41" i="27"/>
  <c r="BF41" i="27"/>
  <c r="BR41" i="27"/>
  <c r="CD41" i="27"/>
  <c r="CP41" i="27"/>
  <c r="AJ41" i="27"/>
  <c r="AV41" i="27"/>
  <c r="BH41" i="27"/>
  <c r="BT41" i="27"/>
  <c r="CF41" i="27"/>
  <c r="CR41" i="27"/>
  <c r="AM41" i="27"/>
  <c r="BC41" i="27"/>
  <c r="BW41" i="27"/>
  <c r="CM41" i="27"/>
  <c r="DC41" i="27"/>
  <c r="DO41" i="27"/>
  <c r="EA41" i="27"/>
  <c r="EM41" i="27"/>
  <c r="EY41" i="27"/>
  <c r="FK41" i="27"/>
  <c r="FW41" i="27"/>
  <c r="GI41" i="27"/>
  <c r="GU41" i="27"/>
  <c r="HG41" i="27"/>
  <c r="HS41" i="27"/>
  <c r="AN41" i="27"/>
  <c r="BG41" i="27"/>
  <c r="BX41" i="27"/>
  <c r="CQ41" i="27"/>
  <c r="DD41" i="27"/>
  <c r="DP41" i="27"/>
  <c r="EB41" i="27"/>
  <c r="EN41" i="27"/>
  <c r="EZ41" i="27"/>
  <c r="FL41" i="27"/>
  <c r="FX41" i="27"/>
  <c r="GJ41" i="27"/>
  <c r="GV41" i="27"/>
  <c r="HH41" i="27"/>
  <c r="AO41" i="27"/>
  <c r="BI41" i="27"/>
  <c r="BY41" i="27"/>
  <c r="CS41" i="27"/>
  <c r="DE41" i="27"/>
  <c r="DQ41" i="27"/>
  <c r="EC41" i="27"/>
  <c r="EO41" i="27"/>
  <c r="FA41" i="27"/>
  <c r="FM41" i="27"/>
  <c r="FY41" i="27"/>
  <c r="GK41" i="27"/>
  <c r="GW41" i="27"/>
  <c r="HI41" i="27"/>
  <c r="AP41" i="27"/>
  <c r="BJ41" i="27"/>
  <c r="BZ41" i="27"/>
  <c r="CT41" i="27"/>
  <c r="DF41" i="27"/>
  <c r="DR41" i="27"/>
  <c r="ED41" i="27"/>
  <c r="EP41" i="27"/>
  <c r="FB41" i="27"/>
  <c r="FN41" i="27"/>
  <c r="FZ41" i="27"/>
  <c r="GL41" i="27"/>
  <c r="GX41" i="27"/>
  <c r="HJ41" i="27"/>
  <c r="AQ41" i="27"/>
  <c r="BK41" i="27"/>
  <c r="CA41" i="27"/>
  <c r="CU41" i="27"/>
  <c r="DG41" i="27"/>
  <c r="DS41" i="27"/>
  <c r="EE41" i="27"/>
  <c r="EQ41" i="27"/>
  <c r="FC41" i="27"/>
  <c r="FO41" i="27"/>
  <c r="GA41" i="27"/>
  <c r="GM41" i="27"/>
  <c r="GY41" i="27"/>
  <c r="HK41" i="27"/>
  <c r="AU41" i="27"/>
  <c r="BL41" i="27"/>
  <c r="CE41" i="27"/>
  <c r="CV41" i="27"/>
  <c r="DH41" i="27"/>
  <c r="DT41" i="27"/>
  <c r="EF41" i="27"/>
  <c r="ER41" i="27"/>
  <c r="FD41" i="27"/>
  <c r="FP41" i="27"/>
  <c r="GB41" i="27"/>
  <c r="GN41" i="27"/>
  <c r="GZ41" i="27"/>
  <c r="HL41" i="27"/>
  <c r="AC41" i="27"/>
  <c r="AW41" i="27"/>
  <c r="BM41" i="27"/>
  <c r="CG41" i="27"/>
  <c r="CW41" i="27"/>
  <c r="DI41" i="27"/>
  <c r="DU41" i="27"/>
  <c r="EG41" i="27"/>
  <c r="ES41" i="27"/>
  <c r="FE41" i="27"/>
  <c r="FQ41" i="27"/>
  <c r="GC41" i="27"/>
  <c r="GO41" i="27"/>
  <c r="HA41" i="27"/>
  <c r="HM41" i="27"/>
  <c r="AD41" i="27"/>
  <c r="AX41" i="27"/>
  <c r="BN41" i="27"/>
  <c r="CH41" i="27"/>
  <c r="CX41" i="27"/>
  <c r="DJ41" i="27"/>
  <c r="DV41" i="27"/>
  <c r="EH41" i="27"/>
  <c r="ET41" i="27"/>
  <c r="FF41" i="27"/>
  <c r="FR41" i="27"/>
  <c r="GD41" i="27"/>
  <c r="GP41" i="27"/>
  <c r="HB41" i="27"/>
  <c r="HN41" i="27"/>
  <c r="AE41" i="27"/>
  <c r="AY41" i="27"/>
  <c r="BO41" i="27"/>
  <c r="CI41" i="27"/>
  <c r="CY41" i="27"/>
  <c r="DK41" i="27"/>
  <c r="DW41" i="27"/>
  <c r="EI41" i="27"/>
  <c r="EU41" i="27"/>
  <c r="FG41" i="27"/>
  <c r="FS41" i="27"/>
  <c r="GE41" i="27"/>
  <c r="GQ41" i="27"/>
  <c r="HC41" i="27"/>
  <c r="HO41" i="27"/>
  <c r="AI41" i="27"/>
  <c r="AZ41" i="27"/>
  <c r="BS41" i="27"/>
  <c r="CJ41" i="27"/>
  <c r="CZ41" i="27"/>
  <c r="DL41" i="27"/>
  <c r="DX41" i="27"/>
  <c r="EJ41" i="27"/>
  <c r="EV41" i="27"/>
  <c r="FH41" i="27"/>
  <c r="FT41" i="27"/>
  <c r="GF41" i="27"/>
  <c r="GR41" i="27"/>
  <c r="HD41" i="27"/>
  <c r="HP41" i="27"/>
  <c r="AK41" i="27"/>
  <c r="BA41" i="27"/>
  <c r="BU41" i="27"/>
  <c r="CK41" i="27"/>
  <c r="DA41" i="27"/>
  <c r="DM41" i="27"/>
  <c r="DY41" i="27"/>
  <c r="EK41" i="27"/>
  <c r="EW41" i="27"/>
  <c r="FI41" i="27"/>
  <c r="FU41" i="27"/>
  <c r="GG41" i="27"/>
  <c r="GS41" i="27"/>
  <c r="HE41" i="27"/>
  <c r="HQ41" i="27"/>
  <c r="FJ41" i="27"/>
  <c r="FV41" i="27"/>
  <c r="GH41" i="27"/>
  <c r="AL41" i="27"/>
  <c r="GT41" i="27"/>
  <c r="BB41" i="27"/>
  <c r="HF41" i="27"/>
  <c r="BV41" i="27"/>
  <c r="HR41" i="27"/>
  <c r="CL41" i="27"/>
  <c r="DB41" i="27"/>
  <c r="DN41" i="27"/>
  <c r="DZ41" i="27"/>
  <c r="EL41" i="27"/>
  <c r="EX41" i="27"/>
  <c r="AB41" i="27"/>
  <c r="AA41" i="27"/>
  <c r="AG48" i="27"/>
  <c r="AS48" i="27"/>
  <c r="BE48" i="27"/>
  <c r="BQ48" i="27"/>
  <c r="CC48" i="27"/>
  <c r="CO48" i="27"/>
  <c r="DA48" i="27"/>
  <c r="DM48" i="27"/>
  <c r="DY48" i="27"/>
  <c r="EK48" i="27"/>
  <c r="EW48" i="27"/>
  <c r="FI48" i="27"/>
  <c r="FU48" i="27"/>
  <c r="GG48" i="27"/>
  <c r="GS48" i="27"/>
  <c r="HE48" i="27"/>
  <c r="HQ48" i="27"/>
  <c r="AH48" i="27"/>
  <c r="AT48" i="27"/>
  <c r="BF48" i="27"/>
  <c r="BR48" i="27"/>
  <c r="CD48" i="27"/>
  <c r="CP48" i="27"/>
  <c r="DB48" i="27"/>
  <c r="DN48" i="27"/>
  <c r="DZ48" i="27"/>
  <c r="EL48" i="27"/>
  <c r="EX48" i="27"/>
  <c r="FJ48" i="27"/>
  <c r="FV48" i="27"/>
  <c r="GH48" i="27"/>
  <c r="GT48" i="27"/>
  <c r="HF48" i="27"/>
  <c r="HR48" i="27"/>
  <c r="AI48" i="27"/>
  <c r="AU48" i="27"/>
  <c r="BG48" i="27"/>
  <c r="BS48" i="27"/>
  <c r="CE48" i="27"/>
  <c r="CQ48" i="27"/>
  <c r="DC48" i="27"/>
  <c r="DO48" i="27"/>
  <c r="EA48" i="27"/>
  <c r="EM48" i="27"/>
  <c r="EY48" i="27"/>
  <c r="FK48" i="27"/>
  <c r="FW48" i="27"/>
  <c r="GI48" i="27"/>
  <c r="GU48" i="27"/>
  <c r="HG48" i="27"/>
  <c r="HS48" i="27"/>
  <c r="AJ48" i="27"/>
  <c r="AV48" i="27"/>
  <c r="BH48" i="27"/>
  <c r="BT48" i="27"/>
  <c r="CF48" i="27"/>
  <c r="CR48" i="27"/>
  <c r="DD48" i="27"/>
  <c r="DP48" i="27"/>
  <c r="EB48" i="27"/>
  <c r="EN48" i="27"/>
  <c r="EZ48" i="27"/>
  <c r="FL48" i="27"/>
  <c r="FX48" i="27"/>
  <c r="GJ48" i="27"/>
  <c r="GV48" i="27"/>
  <c r="HH48" i="27"/>
  <c r="AK48" i="27"/>
  <c r="AW48" i="27"/>
  <c r="BI48" i="27"/>
  <c r="BU48" i="27"/>
  <c r="CG48" i="27"/>
  <c r="CS48" i="27"/>
  <c r="DE48" i="27"/>
  <c r="DQ48" i="27"/>
  <c r="EC48" i="27"/>
  <c r="EO48" i="27"/>
  <c r="FA48" i="27"/>
  <c r="FM48" i="27"/>
  <c r="FY48" i="27"/>
  <c r="GK48" i="27"/>
  <c r="GW48" i="27"/>
  <c r="HI48" i="27"/>
  <c r="AL48" i="27"/>
  <c r="AX48" i="27"/>
  <c r="BJ48" i="27"/>
  <c r="BV48" i="27"/>
  <c r="CH48" i="27"/>
  <c r="CT48" i="27"/>
  <c r="DF48" i="27"/>
  <c r="DR48" i="27"/>
  <c r="ED48" i="27"/>
  <c r="EP48" i="27"/>
  <c r="FB48" i="27"/>
  <c r="FN48" i="27"/>
  <c r="FZ48" i="27"/>
  <c r="GL48" i="27"/>
  <c r="GX48" i="27"/>
  <c r="HJ48" i="27"/>
  <c r="AM48" i="27"/>
  <c r="AY48" i="27"/>
  <c r="BK48" i="27"/>
  <c r="BW48" i="27"/>
  <c r="CI48" i="27"/>
  <c r="CU48" i="27"/>
  <c r="DG48" i="27"/>
  <c r="DS48" i="27"/>
  <c r="EE48" i="27"/>
  <c r="EQ48" i="27"/>
  <c r="FC48" i="27"/>
  <c r="FO48" i="27"/>
  <c r="GA48" i="27"/>
  <c r="GM48" i="27"/>
  <c r="GY48" i="27"/>
  <c r="HK48" i="27"/>
  <c r="AN48" i="27"/>
  <c r="AZ48" i="27"/>
  <c r="BL48" i="27"/>
  <c r="BX48" i="27"/>
  <c r="CJ48" i="27"/>
  <c r="CV48" i="27"/>
  <c r="DH48" i="27"/>
  <c r="DT48" i="27"/>
  <c r="EF48" i="27"/>
  <c r="ER48" i="27"/>
  <c r="FD48" i="27"/>
  <c r="FP48" i="27"/>
  <c r="GB48" i="27"/>
  <c r="GN48" i="27"/>
  <c r="GZ48" i="27"/>
  <c r="HL48" i="27"/>
  <c r="AC48" i="27"/>
  <c r="AO48" i="27"/>
  <c r="BA48" i="27"/>
  <c r="BM48" i="27"/>
  <c r="BY48" i="27"/>
  <c r="CK48" i="27"/>
  <c r="CW48" i="27"/>
  <c r="DI48" i="27"/>
  <c r="DU48" i="27"/>
  <c r="EG48" i="27"/>
  <c r="ES48" i="27"/>
  <c r="FE48" i="27"/>
  <c r="FQ48" i="27"/>
  <c r="GC48" i="27"/>
  <c r="GO48" i="27"/>
  <c r="HA48" i="27"/>
  <c r="HM48" i="27"/>
  <c r="AD48" i="27"/>
  <c r="AP48" i="27"/>
  <c r="BB48" i="27"/>
  <c r="BN48" i="27"/>
  <c r="BZ48" i="27"/>
  <c r="CL48" i="27"/>
  <c r="CX48" i="27"/>
  <c r="DJ48" i="27"/>
  <c r="DV48" i="27"/>
  <c r="EH48" i="27"/>
  <c r="ET48" i="27"/>
  <c r="FF48" i="27"/>
  <c r="FR48" i="27"/>
  <c r="GD48" i="27"/>
  <c r="GP48" i="27"/>
  <c r="HB48" i="27"/>
  <c r="HN48" i="27"/>
  <c r="AE48" i="27"/>
  <c r="AQ48" i="27"/>
  <c r="BC48" i="27"/>
  <c r="BO48" i="27"/>
  <c r="CA48" i="27"/>
  <c r="CM48" i="27"/>
  <c r="CY48" i="27"/>
  <c r="DK48" i="27"/>
  <c r="DW48" i="27"/>
  <c r="EI48" i="27"/>
  <c r="EU48" i="27"/>
  <c r="FG48" i="27"/>
  <c r="FS48" i="27"/>
  <c r="GE48" i="27"/>
  <c r="GQ48" i="27"/>
  <c r="HC48" i="27"/>
  <c r="HO48" i="27"/>
  <c r="AR48" i="27"/>
  <c r="GF48" i="27"/>
  <c r="BD48" i="27"/>
  <c r="GR48" i="27"/>
  <c r="BP48" i="27"/>
  <c r="HD48" i="27"/>
  <c r="CB48" i="27"/>
  <c r="HP48" i="27"/>
  <c r="CN48" i="27"/>
  <c r="CZ48" i="27"/>
  <c r="DL48" i="27"/>
  <c r="DX48" i="27"/>
  <c r="EJ48" i="27"/>
  <c r="EV48" i="27"/>
  <c r="AF48" i="27"/>
  <c r="FH48" i="27"/>
  <c r="FT48" i="27"/>
  <c r="AA48" i="27"/>
  <c r="AB48" i="27"/>
  <c r="AL101" i="27"/>
  <c r="AX101" i="27"/>
  <c r="BJ101" i="27"/>
  <c r="BV101" i="27"/>
  <c r="CH101" i="27"/>
  <c r="CT101" i="27"/>
  <c r="DF101" i="27"/>
  <c r="DR101" i="27"/>
  <c r="ED101" i="27"/>
  <c r="EP101" i="27"/>
  <c r="FB101" i="27"/>
  <c r="FN101" i="27"/>
  <c r="FZ101" i="27"/>
  <c r="GL101" i="27"/>
  <c r="GX101" i="27"/>
  <c r="HJ101" i="27"/>
  <c r="AB101" i="27"/>
  <c r="AM101" i="27"/>
  <c r="AY101" i="27"/>
  <c r="BK101" i="27"/>
  <c r="BW101" i="27"/>
  <c r="CI101" i="27"/>
  <c r="CU101" i="27"/>
  <c r="DG101" i="27"/>
  <c r="DS101" i="27"/>
  <c r="EE101" i="27"/>
  <c r="EQ101" i="27"/>
  <c r="FC101" i="27"/>
  <c r="FO101" i="27"/>
  <c r="GA101" i="27"/>
  <c r="GM101" i="27"/>
  <c r="GY101" i="27"/>
  <c r="HK101" i="27"/>
  <c r="AN101" i="27"/>
  <c r="AZ101" i="27"/>
  <c r="BL101" i="27"/>
  <c r="BX101" i="27"/>
  <c r="CJ101" i="27"/>
  <c r="CV101" i="27"/>
  <c r="DH101" i="27"/>
  <c r="DT101" i="27"/>
  <c r="EF101" i="27"/>
  <c r="ER101" i="27"/>
  <c r="FD101" i="27"/>
  <c r="FP101" i="27"/>
  <c r="GB101" i="27"/>
  <c r="GN101" i="27"/>
  <c r="GZ101" i="27"/>
  <c r="HL101" i="27"/>
  <c r="AC101" i="27"/>
  <c r="AO101" i="27"/>
  <c r="BA101" i="27"/>
  <c r="BM101" i="27"/>
  <c r="BY101" i="27"/>
  <c r="CK101" i="27"/>
  <c r="CW101" i="27"/>
  <c r="DI101" i="27"/>
  <c r="DU101" i="27"/>
  <c r="EG101" i="27"/>
  <c r="ES101" i="27"/>
  <c r="FE101" i="27"/>
  <c r="FQ101" i="27"/>
  <c r="GC101" i="27"/>
  <c r="GO101" i="27"/>
  <c r="HA101" i="27"/>
  <c r="HM101" i="27"/>
  <c r="AD101" i="27"/>
  <c r="AP101" i="27"/>
  <c r="BB101" i="27"/>
  <c r="BN101" i="27"/>
  <c r="BZ101" i="27"/>
  <c r="CL101" i="27"/>
  <c r="CX101" i="27"/>
  <c r="DJ101" i="27"/>
  <c r="DV101" i="27"/>
  <c r="EH101" i="27"/>
  <c r="ET101" i="27"/>
  <c r="FF101" i="27"/>
  <c r="FR101" i="27"/>
  <c r="GD101" i="27"/>
  <c r="GP101" i="27"/>
  <c r="HB101" i="27"/>
  <c r="HN101" i="27"/>
  <c r="AE101" i="27"/>
  <c r="AQ101" i="27"/>
  <c r="BC101" i="27"/>
  <c r="BO101" i="27"/>
  <c r="CA101" i="27"/>
  <c r="CM101" i="27"/>
  <c r="CY101" i="27"/>
  <c r="DK101" i="27"/>
  <c r="DW101" i="27"/>
  <c r="EI101" i="27"/>
  <c r="EU101" i="27"/>
  <c r="FG101" i="27"/>
  <c r="FS101" i="27"/>
  <c r="GE101" i="27"/>
  <c r="GQ101" i="27"/>
  <c r="HC101" i="27"/>
  <c r="HO101" i="27"/>
  <c r="AA101" i="27"/>
  <c r="AF101" i="27"/>
  <c r="AR101" i="27"/>
  <c r="BD101" i="27"/>
  <c r="BP101" i="27"/>
  <c r="CB101" i="27"/>
  <c r="CN101" i="27"/>
  <c r="CZ101" i="27"/>
  <c r="DL101" i="27"/>
  <c r="DX101" i="27"/>
  <c r="EJ101" i="27"/>
  <c r="EV101" i="27"/>
  <c r="FH101" i="27"/>
  <c r="FT101" i="27"/>
  <c r="GF101" i="27"/>
  <c r="GR101" i="27"/>
  <c r="HD101" i="27"/>
  <c r="HP101" i="27"/>
  <c r="AG101" i="27"/>
  <c r="AS101" i="27"/>
  <c r="BE101" i="27"/>
  <c r="BQ101" i="27"/>
  <c r="CC101" i="27"/>
  <c r="CO101" i="27"/>
  <c r="DA101" i="27"/>
  <c r="DM101" i="27"/>
  <c r="DY101" i="27"/>
  <c r="EK101" i="27"/>
  <c r="EW101" i="27"/>
  <c r="FI101" i="27"/>
  <c r="FU101" i="27"/>
  <c r="GG101" i="27"/>
  <c r="GS101" i="27"/>
  <c r="HE101" i="27"/>
  <c r="HQ101" i="27"/>
  <c r="AH101" i="27"/>
  <c r="AT101" i="27"/>
  <c r="BF101" i="27"/>
  <c r="BR101" i="27"/>
  <c r="CD101" i="27"/>
  <c r="CP101" i="27"/>
  <c r="DB101" i="27"/>
  <c r="DN101" i="27"/>
  <c r="DZ101" i="27"/>
  <c r="EL101" i="27"/>
  <c r="EX101" i="27"/>
  <c r="FJ101" i="27"/>
  <c r="FV101" i="27"/>
  <c r="GH101" i="27"/>
  <c r="GT101" i="27"/>
  <c r="HF101" i="27"/>
  <c r="HR101" i="27"/>
  <c r="AI101" i="27"/>
  <c r="AU101" i="27"/>
  <c r="BG101" i="27"/>
  <c r="BS101" i="27"/>
  <c r="CE101" i="27"/>
  <c r="CQ101" i="27"/>
  <c r="DC101" i="27"/>
  <c r="DO101" i="27"/>
  <c r="EA101" i="27"/>
  <c r="EM101" i="27"/>
  <c r="EY101" i="27"/>
  <c r="FK101" i="27"/>
  <c r="FW101" i="27"/>
  <c r="GI101" i="27"/>
  <c r="GU101" i="27"/>
  <c r="HG101" i="27"/>
  <c r="HS101" i="27"/>
  <c r="CF101" i="27"/>
  <c r="EZ101" i="27"/>
  <c r="CG101" i="27"/>
  <c r="FA101" i="27"/>
  <c r="CR101" i="27"/>
  <c r="FL101" i="27"/>
  <c r="CS101" i="27"/>
  <c r="FM101" i="27"/>
  <c r="AJ101" i="27"/>
  <c r="DD101" i="27"/>
  <c r="FX101" i="27"/>
  <c r="AK101" i="27"/>
  <c r="DE101" i="27"/>
  <c r="FY101" i="27"/>
  <c r="AV101" i="27"/>
  <c r="DP101" i="27"/>
  <c r="GJ101" i="27"/>
  <c r="AW101" i="27"/>
  <c r="DQ101" i="27"/>
  <c r="GK101" i="27"/>
  <c r="BH101" i="27"/>
  <c r="EB101" i="27"/>
  <c r="GV101" i="27"/>
  <c r="BI101" i="27"/>
  <c r="EC101" i="27"/>
  <c r="GW101" i="27"/>
  <c r="BT101" i="27"/>
  <c r="BU101" i="27"/>
  <c r="EN101" i="27"/>
  <c r="EO101" i="27"/>
  <c r="HH101" i="27"/>
  <c r="HI101" i="27"/>
  <c r="AD97" i="27"/>
  <c r="AP97" i="27"/>
  <c r="BB97" i="27"/>
  <c r="BN97" i="27"/>
  <c r="BZ97" i="27"/>
  <c r="CL97" i="27"/>
  <c r="CX97" i="27"/>
  <c r="DJ97" i="27"/>
  <c r="DV97" i="27"/>
  <c r="EH97" i="27"/>
  <c r="ET97" i="27"/>
  <c r="FF97" i="27"/>
  <c r="FR97" i="27"/>
  <c r="GD97" i="27"/>
  <c r="GP97" i="27"/>
  <c r="HB97" i="27"/>
  <c r="HN97" i="27"/>
  <c r="AE97" i="27"/>
  <c r="AQ97" i="27"/>
  <c r="BC97" i="27"/>
  <c r="BO97" i="27"/>
  <c r="CA97" i="27"/>
  <c r="CM97" i="27"/>
  <c r="CY97" i="27"/>
  <c r="DK97" i="27"/>
  <c r="DW97" i="27"/>
  <c r="EI97" i="27"/>
  <c r="EU97" i="27"/>
  <c r="FG97" i="27"/>
  <c r="FS97" i="27"/>
  <c r="GE97" i="27"/>
  <c r="GQ97" i="27"/>
  <c r="HC97" i="27"/>
  <c r="HO97" i="27"/>
  <c r="AA97" i="27"/>
  <c r="AF97" i="27"/>
  <c r="AR97" i="27"/>
  <c r="BD97" i="27"/>
  <c r="BP97" i="27"/>
  <c r="CB97" i="27"/>
  <c r="CN97" i="27"/>
  <c r="CZ97" i="27"/>
  <c r="DL97" i="27"/>
  <c r="DX97" i="27"/>
  <c r="EJ97" i="27"/>
  <c r="EV97" i="27"/>
  <c r="FH97" i="27"/>
  <c r="FT97" i="27"/>
  <c r="GF97" i="27"/>
  <c r="GR97" i="27"/>
  <c r="HD97" i="27"/>
  <c r="HP97" i="27"/>
  <c r="AG97" i="27"/>
  <c r="AS97" i="27"/>
  <c r="BE97" i="27"/>
  <c r="BQ97" i="27"/>
  <c r="CC97" i="27"/>
  <c r="CO97" i="27"/>
  <c r="DA97" i="27"/>
  <c r="DM97" i="27"/>
  <c r="DY97" i="27"/>
  <c r="EK97" i="27"/>
  <c r="EW97" i="27"/>
  <c r="FI97" i="27"/>
  <c r="FU97" i="27"/>
  <c r="GG97" i="27"/>
  <c r="GS97" i="27"/>
  <c r="HE97" i="27"/>
  <c r="HQ97" i="27"/>
  <c r="AH97" i="27"/>
  <c r="AT97" i="27"/>
  <c r="BF97" i="27"/>
  <c r="BR97" i="27"/>
  <c r="CD97" i="27"/>
  <c r="CP97" i="27"/>
  <c r="DB97" i="27"/>
  <c r="DN97" i="27"/>
  <c r="DZ97" i="27"/>
  <c r="EL97" i="27"/>
  <c r="EX97" i="27"/>
  <c r="FJ97" i="27"/>
  <c r="FV97" i="27"/>
  <c r="GH97" i="27"/>
  <c r="GT97" i="27"/>
  <c r="HF97" i="27"/>
  <c r="HR97" i="27"/>
  <c r="AI97" i="27"/>
  <c r="AU97" i="27"/>
  <c r="BG97" i="27"/>
  <c r="BS97" i="27"/>
  <c r="CE97" i="27"/>
  <c r="CQ97" i="27"/>
  <c r="DC97" i="27"/>
  <c r="DO97" i="27"/>
  <c r="EA97" i="27"/>
  <c r="EM97" i="27"/>
  <c r="EY97" i="27"/>
  <c r="FK97" i="27"/>
  <c r="FW97" i="27"/>
  <c r="GI97" i="27"/>
  <c r="GU97" i="27"/>
  <c r="HG97" i="27"/>
  <c r="HS97" i="27"/>
  <c r="AJ97" i="27"/>
  <c r="AV97" i="27"/>
  <c r="BH97" i="27"/>
  <c r="BT97" i="27"/>
  <c r="CF97" i="27"/>
  <c r="CR97" i="27"/>
  <c r="DD97" i="27"/>
  <c r="DP97" i="27"/>
  <c r="EB97" i="27"/>
  <c r="EN97" i="27"/>
  <c r="EZ97" i="27"/>
  <c r="FL97" i="27"/>
  <c r="FX97" i="27"/>
  <c r="GJ97" i="27"/>
  <c r="GV97" i="27"/>
  <c r="HH97" i="27"/>
  <c r="AK97" i="27"/>
  <c r="AW97" i="27"/>
  <c r="BI97" i="27"/>
  <c r="BU97" i="27"/>
  <c r="CG97" i="27"/>
  <c r="CS97" i="27"/>
  <c r="DE97" i="27"/>
  <c r="DQ97" i="27"/>
  <c r="EC97" i="27"/>
  <c r="EO97" i="27"/>
  <c r="FA97" i="27"/>
  <c r="FM97" i="27"/>
  <c r="FY97" i="27"/>
  <c r="GK97" i="27"/>
  <c r="GW97" i="27"/>
  <c r="HI97" i="27"/>
  <c r="AL97" i="27"/>
  <c r="AX97" i="27"/>
  <c r="BJ97" i="27"/>
  <c r="BV97" i="27"/>
  <c r="CH97" i="27"/>
  <c r="CT97" i="27"/>
  <c r="DF97" i="27"/>
  <c r="DR97" i="27"/>
  <c r="ED97" i="27"/>
  <c r="EP97" i="27"/>
  <c r="FB97" i="27"/>
  <c r="FN97" i="27"/>
  <c r="FZ97" i="27"/>
  <c r="GL97" i="27"/>
  <c r="GX97" i="27"/>
  <c r="HJ97" i="27"/>
  <c r="AB97" i="27"/>
  <c r="AM97" i="27"/>
  <c r="AY97" i="27"/>
  <c r="BK97" i="27"/>
  <c r="BW97" i="27"/>
  <c r="CI97" i="27"/>
  <c r="CU97" i="27"/>
  <c r="DG97" i="27"/>
  <c r="DS97" i="27"/>
  <c r="EE97" i="27"/>
  <c r="EQ97" i="27"/>
  <c r="FC97" i="27"/>
  <c r="FO97" i="27"/>
  <c r="GA97" i="27"/>
  <c r="GM97" i="27"/>
  <c r="GY97" i="27"/>
  <c r="HK97" i="27"/>
  <c r="CJ97" i="27"/>
  <c r="FD97" i="27"/>
  <c r="CK97" i="27"/>
  <c r="FE97" i="27"/>
  <c r="CV97" i="27"/>
  <c r="FP97" i="27"/>
  <c r="AC97" i="27"/>
  <c r="CW97" i="27"/>
  <c r="FQ97" i="27"/>
  <c r="AN97" i="27"/>
  <c r="DH97" i="27"/>
  <c r="GB97" i="27"/>
  <c r="AO97" i="27"/>
  <c r="DI97" i="27"/>
  <c r="GC97" i="27"/>
  <c r="AZ97" i="27"/>
  <c r="DT97" i="27"/>
  <c r="GN97" i="27"/>
  <c r="BA97" i="27"/>
  <c r="DU97" i="27"/>
  <c r="GO97" i="27"/>
  <c r="BL97" i="27"/>
  <c r="EF97" i="27"/>
  <c r="GZ97" i="27"/>
  <c r="BM97" i="27"/>
  <c r="EG97" i="27"/>
  <c r="HA97" i="27"/>
  <c r="BX97" i="27"/>
  <c r="BY97" i="27"/>
  <c r="ER97" i="27"/>
  <c r="ES97" i="27"/>
  <c r="HL97" i="27"/>
  <c r="HM97" i="27"/>
  <c r="AK57" i="27"/>
  <c r="AW57" i="27"/>
  <c r="BI57" i="27"/>
  <c r="BU57" i="27"/>
  <c r="CG57" i="27"/>
  <c r="CS57" i="27"/>
  <c r="DE57" i="27"/>
  <c r="DQ57" i="27"/>
  <c r="EC57" i="27"/>
  <c r="EO57" i="27"/>
  <c r="FA57" i="27"/>
  <c r="FM57" i="27"/>
  <c r="FY57" i="27"/>
  <c r="GK57" i="27"/>
  <c r="GW57" i="27"/>
  <c r="HI57" i="27"/>
  <c r="AL57" i="27"/>
  <c r="AX57" i="27"/>
  <c r="BJ57" i="27"/>
  <c r="BV57" i="27"/>
  <c r="CH57" i="27"/>
  <c r="CT57" i="27"/>
  <c r="DF57" i="27"/>
  <c r="DR57" i="27"/>
  <c r="ED57" i="27"/>
  <c r="EP57" i="27"/>
  <c r="FB57" i="27"/>
  <c r="FN57" i="27"/>
  <c r="FZ57" i="27"/>
  <c r="GL57" i="27"/>
  <c r="GX57" i="27"/>
  <c r="HJ57" i="27"/>
  <c r="AM57" i="27"/>
  <c r="AY57" i="27"/>
  <c r="BK57" i="27"/>
  <c r="BW57" i="27"/>
  <c r="CI57" i="27"/>
  <c r="CU57" i="27"/>
  <c r="DG57" i="27"/>
  <c r="DS57" i="27"/>
  <c r="EE57" i="27"/>
  <c r="EQ57" i="27"/>
  <c r="FC57" i="27"/>
  <c r="FO57" i="27"/>
  <c r="GA57" i="27"/>
  <c r="GM57" i="27"/>
  <c r="GY57" i="27"/>
  <c r="HK57" i="27"/>
  <c r="AN57" i="27"/>
  <c r="AZ57" i="27"/>
  <c r="BL57" i="27"/>
  <c r="BX57" i="27"/>
  <c r="CJ57" i="27"/>
  <c r="CV57" i="27"/>
  <c r="DH57" i="27"/>
  <c r="DT57" i="27"/>
  <c r="EF57" i="27"/>
  <c r="ER57" i="27"/>
  <c r="FD57" i="27"/>
  <c r="FP57" i="27"/>
  <c r="GB57" i="27"/>
  <c r="GN57" i="27"/>
  <c r="GZ57" i="27"/>
  <c r="HL57" i="27"/>
  <c r="AC57" i="27"/>
  <c r="AO57" i="27"/>
  <c r="BA57" i="27"/>
  <c r="BM57" i="27"/>
  <c r="BY57" i="27"/>
  <c r="CK57" i="27"/>
  <c r="CW57" i="27"/>
  <c r="DI57" i="27"/>
  <c r="DU57" i="27"/>
  <c r="EG57" i="27"/>
  <c r="ES57" i="27"/>
  <c r="FE57" i="27"/>
  <c r="FQ57" i="27"/>
  <c r="GC57" i="27"/>
  <c r="GO57" i="27"/>
  <c r="HA57" i="27"/>
  <c r="HM57" i="27"/>
  <c r="AD57" i="27"/>
  <c r="AP57" i="27"/>
  <c r="BB57" i="27"/>
  <c r="BN57" i="27"/>
  <c r="BZ57" i="27"/>
  <c r="CL57" i="27"/>
  <c r="CX57" i="27"/>
  <c r="DJ57" i="27"/>
  <c r="DV57" i="27"/>
  <c r="EH57" i="27"/>
  <c r="ET57" i="27"/>
  <c r="FF57" i="27"/>
  <c r="FR57" i="27"/>
  <c r="GD57" i="27"/>
  <c r="GP57" i="27"/>
  <c r="HB57" i="27"/>
  <c r="HN57" i="27"/>
  <c r="AE57" i="27"/>
  <c r="AQ57" i="27"/>
  <c r="BC57" i="27"/>
  <c r="BO57" i="27"/>
  <c r="CA57" i="27"/>
  <c r="CM57" i="27"/>
  <c r="CY57" i="27"/>
  <c r="DK57" i="27"/>
  <c r="DW57" i="27"/>
  <c r="EI57" i="27"/>
  <c r="EU57" i="27"/>
  <c r="FG57" i="27"/>
  <c r="FS57" i="27"/>
  <c r="GE57" i="27"/>
  <c r="GQ57" i="27"/>
  <c r="HC57" i="27"/>
  <c r="HO57" i="27"/>
  <c r="AF57" i="27"/>
  <c r="AR57" i="27"/>
  <c r="BD57" i="27"/>
  <c r="BP57" i="27"/>
  <c r="CB57" i="27"/>
  <c r="CN57" i="27"/>
  <c r="CZ57" i="27"/>
  <c r="DL57" i="27"/>
  <c r="DX57" i="27"/>
  <c r="EJ57" i="27"/>
  <c r="EV57" i="27"/>
  <c r="FH57" i="27"/>
  <c r="FT57" i="27"/>
  <c r="GF57" i="27"/>
  <c r="GR57" i="27"/>
  <c r="HD57" i="27"/>
  <c r="HP57" i="27"/>
  <c r="AG57" i="27"/>
  <c r="AS57" i="27"/>
  <c r="BE57" i="27"/>
  <c r="BQ57" i="27"/>
  <c r="CC57" i="27"/>
  <c r="CO57" i="27"/>
  <c r="DA57" i="27"/>
  <c r="DM57" i="27"/>
  <c r="DY57" i="27"/>
  <c r="EK57" i="27"/>
  <c r="EW57" i="27"/>
  <c r="FI57" i="27"/>
  <c r="FU57" i="27"/>
  <c r="GG57" i="27"/>
  <c r="GS57" i="27"/>
  <c r="HE57" i="27"/>
  <c r="HQ57" i="27"/>
  <c r="AH57" i="27"/>
  <c r="AT57" i="27"/>
  <c r="BF57" i="27"/>
  <c r="BR57" i="27"/>
  <c r="CD57" i="27"/>
  <c r="CP57" i="27"/>
  <c r="DB57" i="27"/>
  <c r="DN57" i="27"/>
  <c r="DZ57" i="27"/>
  <c r="EL57" i="27"/>
  <c r="EX57" i="27"/>
  <c r="FJ57" i="27"/>
  <c r="FV57" i="27"/>
  <c r="GH57" i="27"/>
  <c r="GT57" i="27"/>
  <c r="HF57" i="27"/>
  <c r="HR57" i="27"/>
  <c r="BG57" i="27"/>
  <c r="EA57" i="27"/>
  <c r="GU57" i="27"/>
  <c r="BH57" i="27"/>
  <c r="EB57" i="27"/>
  <c r="GV57" i="27"/>
  <c r="BS57" i="27"/>
  <c r="EM57" i="27"/>
  <c r="HG57" i="27"/>
  <c r="BT57" i="27"/>
  <c r="EN57" i="27"/>
  <c r="HH57" i="27"/>
  <c r="CE57" i="27"/>
  <c r="EY57" i="27"/>
  <c r="HS57" i="27"/>
  <c r="CF57" i="27"/>
  <c r="EZ57" i="27"/>
  <c r="CQ57" i="27"/>
  <c r="FK57" i="27"/>
  <c r="CR57" i="27"/>
  <c r="FL57" i="27"/>
  <c r="AI57" i="27"/>
  <c r="DC57" i="27"/>
  <c r="FW57" i="27"/>
  <c r="AJ57" i="27"/>
  <c r="DD57" i="27"/>
  <c r="FX57" i="27"/>
  <c r="AU57" i="27"/>
  <c r="AV57" i="27"/>
  <c r="DO57" i="27"/>
  <c r="DP57" i="27"/>
  <c r="GI57" i="27"/>
  <c r="GJ57" i="27"/>
  <c r="AB57" i="27"/>
  <c r="AA57" i="27"/>
  <c r="AK21" i="27"/>
  <c r="AW21" i="27"/>
  <c r="BI21" i="27"/>
  <c r="BU21" i="27"/>
  <c r="CG21" i="27"/>
  <c r="CS21" i="27"/>
  <c r="DE21" i="27"/>
  <c r="DQ21" i="27"/>
  <c r="EC21" i="27"/>
  <c r="EO21" i="27"/>
  <c r="FA21" i="27"/>
  <c r="FM21" i="27"/>
  <c r="FY21" i="27"/>
  <c r="GK21" i="27"/>
  <c r="GW21" i="27"/>
  <c r="HI21" i="27"/>
  <c r="AL21" i="27"/>
  <c r="AX21" i="27"/>
  <c r="BJ21" i="27"/>
  <c r="BV21" i="27"/>
  <c r="CH21" i="27"/>
  <c r="CT21" i="27"/>
  <c r="DF21" i="27"/>
  <c r="DR21" i="27"/>
  <c r="ED21" i="27"/>
  <c r="EP21" i="27"/>
  <c r="FB21" i="27"/>
  <c r="FN21" i="27"/>
  <c r="FZ21" i="27"/>
  <c r="GL21" i="27"/>
  <c r="GX21" i="27"/>
  <c r="HJ21" i="27"/>
  <c r="AM21" i="27"/>
  <c r="AY21" i="27"/>
  <c r="BK21" i="27"/>
  <c r="BW21" i="27"/>
  <c r="CI21" i="27"/>
  <c r="CU21" i="27"/>
  <c r="DG21" i="27"/>
  <c r="DS21" i="27"/>
  <c r="EE21" i="27"/>
  <c r="EQ21" i="27"/>
  <c r="FC21" i="27"/>
  <c r="FO21" i="27"/>
  <c r="GA21" i="27"/>
  <c r="GM21" i="27"/>
  <c r="GY21" i="27"/>
  <c r="HK21" i="27"/>
  <c r="AN21" i="27"/>
  <c r="AZ21" i="27"/>
  <c r="BL21" i="27"/>
  <c r="BX21" i="27"/>
  <c r="CJ21" i="27"/>
  <c r="CV21" i="27"/>
  <c r="DH21" i="27"/>
  <c r="DT21" i="27"/>
  <c r="EF21" i="27"/>
  <c r="ER21" i="27"/>
  <c r="FD21" i="27"/>
  <c r="FP21" i="27"/>
  <c r="GB21" i="27"/>
  <c r="GN21" i="27"/>
  <c r="GZ21" i="27"/>
  <c r="HL21" i="27"/>
  <c r="AC21" i="27"/>
  <c r="AO21" i="27"/>
  <c r="BA21" i="27"/>
  <c r="BM21" i="27"/>
  <c r="BY21" i="27"/>
  <c r="CK21" i="27"/>
  <c r="CW21" i="27"/>
  <c r="DI21" i="27"/>
  <c r="DU21" i="27"/>
  <c r="EG21" i="27"/>
  <c r="ES21" i="27"/>
  <c r="FE21" i="27"/>
  <c r="FQ21" i="27"/>
  <c r="GC21" i="27"/>
  <c r="GO21" i="27"/>
  <c r="HA21" i="27"/>
  <c r="HM21" i="27"/>
  <c r="AD21" i="27"/>
  <c r="AP21" i="27"/>
  <c r="BB21" i="27"/>
  <c r="BN21" i="27"/>
  <c r="BZ21" i="27"/>
  <c r="CL21" i="27"/>
  <c r="CX21" i="27"/>
  <c r="DJ21" i="27"/>
  <c r="DV21" i="27"/>
  <c r="EH21" i="27"/>
  <c r="ET21" i="27"/>
  <c r="FF21" i="27"/>
  <c r="FR21" i="27"/>
  <c r="GD21" i="27"/>
  <c r="GP21" i="27"/>
  <c r="HB21" i="27"/>
  <c r="HN21" i="27"/>
  <c r="AE21" i="27"/>
  <c r="AQ21" i="27"/>
  <c r="BC21" i="27"/>
  <c r="BO21" i="27"/>
  <c r="CA21" i="27"/>
  <c r="CM21" i="27"/>
  <c r="CY21" i="27"/>
  <c r="DK21" i="27"/>
  <c r="DW21" i="27"/>
  <c r="EI21" i="27"/>
  <c r="EU21" i="27"/>
  <c r="FG21" i="27"/>
  <c r="FS21" i="27"/>
  <c r="GE21" i="27"/>
  <c r="GQ21" i="27"/>
  <c r="HC21" i="27"/>
  <c r="HO21" i="27"/>
  <c r="AF21" i="27"/>
  <c r="AI21" i="27"/>
  <c r="AU21" i="27"/>
  <c r="BG21" i="27"/>
  <c r="BS21" i="27"/>
  <c r="CE21" i="27"/>
  <c r="BP21" i="27"/>
  <c r="CR21" i="27"/>
  <c r="DY21" i="27"/>
  <c r="EY21" i="27"/>
  <c r="GF21" i="27"/>
  <c r="HF21" i="27"/>
  <c r="AG21" i="27"/>
  <c r="BQ21" i="27"/>
  <c r="CZ21" i="27"/>
  <c r="DZ21" i="27"/>
  <c r="EZ21" i="27"/>
  <c r="GG21" i="27"/>
  <c r="HG21" i="27"/>
  <c r="AH21" i="27"/>
  <c r="BR21" i="27"/>
  <c r="DA21" i="27"/>
  <c r="EA21" i="27"/>
  <c r="FH21" i="27"/>
  <c r="GH21" i="27"/>
  <c r="HH21" i="27"/>
  <c r="AJ21" i="27"/>
  <c r="BT21" i="27"/>
  <c r="DB21" i="27"/>
  <c r="EB21" i="27"/>
  <c r="FI21" i="27"/>
  <c r="GI21" i="27"/>
  <c r="HP21" i="27"/>
  <c r="AR21" i="27"/>
  <c r="CB21" i="27"/>
  <c r="DC21" i="27"/>
  <c r="EJ21" i="27"/>
  <c r="FJ21" i="27"/>
  <c r="GJ21" i="27"/>
  <c r="HQ21" i="27"/>
  <c r="AS21" i="27"/>
  <c r="CC21" i="27"/>
  <c r="DD21" i="27"/>
  <c r="EK21" i="27"/>
  <c r="FK21" i="27"/>
  <c r="GR21" i="27"/>
  <c r="HR21" i="27"/>
  <c r="AT21" i="27"/>
  <c r="CD21" i="27"/>
  <c r="DL21" i="27"/>
  <c r="EL21" i="27"/>
  <c r="FL21" i="27"/>
  <c r="GS21" i="27"/>
  <c r="HS21" i="27"/>
  <c r="AV21" i="27"/>
  <c r="CF21" i="27"/>
  <c r="DM21" i="27"/>
  <c r="EM21" i="27"/>
  <c r="FT21" i="27"/>
  <c r="GT21" i="27"/>
  <c r="BD21" i="27"/>
  <c r="CN21" i="27"/>
  <c r="DN21" i="27"/>
  <c r="EN21" i="27"/>
  <c r="FU21" i="27"/>
  <c r="GU21" i="27"/>
  <c r="BE21" i="27"/>
  <c r="CO21" i="27"/>
  <c r="DO21" i="27"/>
  <c r="EV21" i="27"/>
  <c r="FV21" i="27"/>
  <c r="GV21" i="27"/>
  <c r="BF21" i="27"/>
  <c r="CP21" i="27"/>
  <c r="DP21" i="27"/>
  <c r="EW21" i="27"/>
  <c r="FW21" i="27"/>
  <c r="HD21" i="27"/>
  <c r="BH21" i="27"/>
  <c r="CQ21" i="27"/>
  <c r="DX21" i="27"/>
  <c r="EX21" i="27"/>
  <c r="FX21" i="27"/>
  <c r="HE21" i="27"/>
  <c r="AB21" i="27"/>
  <c r="AA21" i="27"/>
  <c r="AD58" i="27"/>
  <c r="AP58" i="27"/>
  <c r="BB58" i="27"/>
  <c r="BN58" i="27"/>
  <c r="BZ58" i="27"/>
  <c r="CL58" i="27"/>
  <c r="CX58" i="27"/>
  <c r="DJ58" i="27"/>
  <c r="DV58" i="27"/>
  <c r="EH58" i="27"/>
  <c r="ET58" i="27"/>
  <c r="FF58" i="27"/>
  <c r="FR58" i="27"/>
  <c r="GD58" i="27"/>
  <c r="GP58" i="27"/>
  <c r="HB58" i="27"/>
  <c r="HN58" i="27"/>
  <c r="AE58" i="27"/>
  <c r="AQ58" i="27"/>
  <c r="BC58" i="27"/>
  <c r="BO58" i="27"/>
  <c r="CA58" i="27"/>
  <c r="CM58" i="27"/>
  <c r="CY58" i="27"/>
  <c r="DK58" i="27"/>
  <c r="DW58" i="27"/>
  <c r="EI58" i="27"/>
  <c r="EU58" i="27"/>
  <c r="FG58" i="27"/>
  <c r="FS58" i="27"/>
  <c r="GE58" i="27"/>
  <c r="GQ58" i="27"/>
  <c r="HC58" i="27"/>
  <c r="HO58" i="27"/>
  <c r="AF58" i="27"/>
  <c r="AR58" i="27"/>
  <c r="BD58" i="27"/>
  <c r="BP58" i="27"/>
  <c r="CB58" i="27"/>
  <c r="CN58" i="27"/>
  <c r="CZ58" i="27"/>
  <c r="DL58" i="27"/>
  <c r="DX58" i="27"/>
  <c r="EJ58" i="27"/>
  <c r="EV58" i="27"/>
  <c r="FH58" i="27"/>
  <c r="FT58" i="27"/>
  <c r="GF58" i="27"/>
  <c r="GR58" i="27"/>
  <c r="HD58" i="27"/>
  <c r="HP58" i="27"/>
  <c r="AG58" i="27"/>
  <c r="AS58" i="27"/>
  <c r="BE58" i="27"/>
  <c r="BQ58" i="27"/>
  <c r="CC58" i="27"/>
  <c r="CO58" i="27"/>
  <c r="DA58" i="27"/>
  <c r="DM58" i="27"/>
  <c r="DY58" i="27"/>
  <c r="EK58" i="27"/>
  <c r="EW58" i="27"/>
  <c r="FI58" i="27"/>
  <c r="FU58" i="27"/>
  <c r="GG58" i="27"/>
  <c r="GS58" i="27"/>
  <c r="HE58" i="27"/>
  <c r="HQ58" i="27"/>
  <c r="AH58" i="27"/>
  <c r="AT58" i="27"/>
  <c r="BF58" i="27"/>
  <c r="BR58" i="27"/>
  <c r="CD58" i="27"/>
  <c r="CP58" i="27"/>
  <c r="DB58" i="27"/>
  <c r="DN58" i="27"/>
  <c r="DZ58" i="27"/>
  <c r="EL58" i="27"/>
  <c r="EX58" i="27"/>
  <c r="FJ58" i="27"/>
  <c r="FV58" i="27"/>
  <c r="GH58" i="27"/>
  <c r="GT58" i="27"/>
  <c r="HF58" i="27"/>
  <c r="HR58" i="27"/>
  <c r="AI58" i="27"/>
  <c r="AU58" i="27"/>
  <c r="BG58" i="27"/>
  <c r="BS58" i="27"/>
  <c r="CE58" i="27"/>
  <c r="CQ58" i="27"/>
  <c r="DC58" i="27"/>
  <c r="DO58" i="27"/>
  <c r="EA58" i="27"/>
  <c r="EM58" i="27"/>
  <c r="EY58" i="27"/>
  <c r="FK58" i="27"/>
  <c r="FW58" i="27"/>
  <c r="GI58" i="27"/>
  <c r="GU58" i="27"/>
  <c r="HG58" i="27"/>
  <c r="HS58" i="27"/>
  <c r="AJ58" i="27"/>
  <c r="AV58" i="27"/>
  <c r="BH58" i="27"/>
  <c r="BT58" i="27"/>
  <c r="CF58" i="27"/>
  <c r="CR58" i="27"/>
  <c r="DD58" i="27"/>
  <c r="DP58" i="27"/>
  <c r="EB58" i="27"/>
  <c r="EN58" i="27"/>
  <c r="EZ58" i="27"/>
  <c r="FL58" i="27"/>
  <c r="FX58" i="27"/>
  <c r="GJ58" i="27"/>
  <c r="GV58" i="27"/>
  <c r="HH58" i="27"/>
  <c r="AK58" i="27"/>
  <c r="AW58" i="27"/>
  <c r="BI58" i="27"/>
  <c r="BU58" i="27"/>
  <c r="CG58" i="27"/>
  <c r="CS58" i="27"/>
  <c r="DE58" i="27"/>
  <c r="DQ58" i="27"/>
  <c r="EC58" i="27"/>
  <c r="EO58" i="27"/>
  <c r="FA58" i="27"/>
  <c r="FM58" i="27"/>
  <c r="FY58" i="27"/>
  <c r="GK58" i="27"/>
  <c r="GW58" i="27"/>
  <c r="HI58" i="27"/>
  <c r="AL58" i="27"/>
  <c r="AX58" i="27"/>
  <c r="BJ58" i="27"/>
  <c r="BV58" i="27"/>
  <c r="CH58" i="27"/>
  <c r="CT58" i="27"/>
  <c r="DF58" i="27"/>
  <c r="DR58" i="27"/>
  <c r="ED58" i="27"/>
  <c r="EP58" i="27"/>
  <c r="FB58" i="27"/>
  <c r="FN58" i="27"/>
  <c r="FZ58" i="27"/>
  <c r="GL58" i="27"/>
  <c r="GX58" i="27"/>
  <c r="HJ58" i="27"/>
  <c r="AM58" i="27"/>
  <c r="AY58" i="27"/>
  <c r="BK58" i="27"/>
  <c r="BW58" i="27"/>
  <c r="CI58" i="27"/>
  <c r="CU58" i="27"/>
  <c r="DG58" i="27"/>
  <c r="DS58" i="27"/>
  <c r="EE58" i="27"/>
  <c r="EQ58" i="27"/>
  <c r="FC58" i="27"/>
  <c r="FO58" i="27"/>
  <c r="GA58" i="27"/>
  <c r="GM58" i="27"/>
  <c r="GY58" i="27"/>
  <c r="HK58" i="27"/>
  <c r="BX58" i="27"/>
  <c r="ER58" i="27"/>
  <c r="HL58" i="27"/>
  <c r="BY58" i="27"/>
  <c r="ES58" i="27"/>
  <c r="HM58" i="27"/>
  <c r="CJ58" i="27"/>
  <c r="FD58" i="27"/>
  <c r="CK58" i="27"/>
  <c r="FE58" i="27"/>
  <c r="CV58" i="27"/>
  <c r="FP58" i="27"/>
  <c r="AC58" i="27"/>
  <c r="CW58" i="27"/>
  <c r="FQ58" i="27"/>
  <c r="AN58" i="27"/>
  <c r="DH58" i="27"/>
  <c r="GB58" i="27"/>
  <c r="AO58" i="27"/>
  <c r="DI58" i="27"/>
  <c r="GC58" i="27"/>
  <c r="AZ58" i="27"/>
  <c r="DT58" i="27"/>
  <c r="GN58" i="27"/>
  <c r="BA58" i="27"/>
  <c r="DU58" i="27"/>
  <c r="GO58" i="27"/>
  <c r="EF58" i="27"/>
  <c r="EG58" i="27"/>
  <c r="GZ58" i="27"/>
  <c r="HA58" i="27"/>
  <c r="BL58" i="27"/>
  <c r="BM58" i="27"/>
  <c r="AB58" i="27"/>
  <c r="AA58" i="27"/>
  <c r="AH91" i="27"/>
  <c r="AT91" i="27"/>
  <c r="BF91" i="27"/>
  <c r="BR91" i="27"/>
  <c r="AI91" i="27"/>
  <c r="AU91" i="27"/>
  <c r="BG91" i="27"/>
  <c r="BS91" i="27"/>
  <c r="AJ91" i="27"/>
  <c r="AV91" i="27"/>
  <c r="BH91" i="27"/>
  <c r="BT91" i="27"/>
  <c r="AK91" i="27"/>
  <c r="AW91" i="27"/>
  <c r="BI91" i="27"/>
  <c r="BU91" i="27"/>
  <c r="AL91" i="27"/>
  <c r="AX91" i="27"/>
  <c r="BJ91" i="27"/>
  <c r="BV91" i="27"/>
  <c r="AM91" i="27"/>
  <c r="AY91" i="27"/>
  <c r="BK91" i="27"/>
  <c r="BW91" i="27"/>
  <c r="AN91" i="27"/>
  <c r="AZ91" i="27"/>
  <c r="BL91" i="27"/>
  <c r="BX91" i="27"/>
  <c r="AC91" i="27"/>
  <c r="AO91" i="27"/>
  <c r="BA91" i="27"/>
  <c r="BM91" i="27"/>
  <c r="BY91" i="27"/>
  <c r="AD91" i="27"/>
  <c r="AP91" i="27"/>
  <c r="BB91" i="27"/>
  <c r="BN91" i="27"/>
  <c r="BZ91" i="27"/>
  <c r="AE91" i="27"/>
  <c r="AQ91" i="27"/>
  <c r="BC91" i="27"/>
  <c r="BO91" i="27"/>
  <c r="CA91" i="27"/>
  <c r="AF91" i="27"/>
  <c r="CF91" i="27"/>
  <c r="CR91" i="27"/>
  <c r="DD91" i="27"/>
  <c r="DP91" i="27"/>
  <c r="EB91" i="27"/>
  <c r="EN91" i="27"/>
  <c r="EZ91" i="27"/>
  <c r="FL91" i="27"/>
  <c r="FX91" i="27"/>
  <c r="GJ91" i="27"/>
  <c r="GV91" i="27"/>
  <c r="HH91" i="27"/>
  <c r="AG91" i="27"/>
  <c r="CG91" i="27"/>
  <c r="CS91" i="27"/>
  <c r="DE91" i="27"/>
  <c r="DQ91" i="27"/>
  <c r="EC91" i="27"/>
  <c r="EO91" i="27"/>
  <c r="FA91" i="27"/>
  <c r="FM91" i="27"/>
  <c r="FY91" i="27"/>
  <c r="GK91" i="27"/>
  <c r="GW91" i="27"/>
  <c r="HI91" i="27"/>
  <c r="AR91" i="27"/>
  <c r="CH91" i="27"/>
  <c r="CT91" i="27"/>
  <c r="DF91" i="27"/>
  <c r="DR91" i="27"/>
  <c r="ED91" i="27"/>
  <c r="EP91" i="27"/>
  <c r="FB91" i="27"/>
  <c r="FN91" i="27"/>
  <c r="FZ91" i="27"/>
  <c r="GL91" i="27"/>
  <c r="GX91" i="27"/>
  <c r="HJ91" i="27"/>
  <c r="AB91" i="27"/>
  <c r="AS91" i="27"/>
  <c r="CI91" i="27"/>
  <c r="CU91" i="27"/>
  <c r="DG91" i="27"/>
  <c r="DS91" i="27"/>
  <c r="EE91" i="27"/>
  <c r="EQ91" i="27"/>
  <c r="FC91" i="27"/>
  <c r="FO91" i="27"/>
  <c r="GA91" i="27"/>
  <c r="GM91" i="27"/>
  <c r="GY91" i="27"/>
  <c r="HK91" i="27"/>
  <c r="BD91" i="27"/>
  <c r="CJ91" i="27"/>
  <c r="CV91" i="27"/>
  <c r="DH91" i="27"/>
  <c r="DT91" i="27"/>
  <c r="EF91" i="27"/>
  <c r="ER91" i="27"/>
  <c r="FD91" i="27"/>
  <c r="FP91" i="27"/>
  <c r="GB91" i="27"/>
  <c r="GN91" i="27"/>
  <c r="GZ91" i="27"/>
  <c r="HL91" i="27"/>
  <c r="BE91" i="27"/>
  <c r="CK91" i="27"/>
  <c r="CW91" i="27"/>
  <c r="DI91" i="27"/>
  <c r="DU91" i="27"/>
  <c r="EG91" i="27"/>
  <c r="ES91" i="27"/>
  <c r="FE91" i="27"/>
  <c r="FQ91" i="27"/>
  <c r="GC91" i="27"/>
  <c r="GO91" i="27"/>
  <c r="HA91" i="27"/>
  <c r="HM91" i="27"/>
  <c r="BP91" i="27"/>
  <c r="CL91" i="27"/>
  <c r="CX91" i="27"/>
  <c r="DJ91" i="27"/>
  <c r="DV91" i="27"/>
  <c r="EH91" i="27"/>
  <c r="ET91" i="27"/>
  <c r="FF91" i="27"/>
  <c r="FR91" i="27"/>
  <c r="GD91" i="27"/>
  <c r="GP91" i="27"/>
  <c r="HB91" i="27"/>
  <c r="HN91" i="27"/>
  <c r="BQ91" i="27"/>
  <c r="CM91" i="27"/>
  <c r="CY91" i="27"/>
  <c r="DK91" i="27"/>
  <c r="DW91" i="27"/>
  <c r="EI91" i="27"/>
  <c r="EU91" i="27"/>
  <c r="FG91" i="27"/>
  <c r="FS91" i="27"/>
  <c r="GE91" i="27"/>
  <c r="GQ91" i="27"/>
  <c r="HC91" i="27"/>
  <c r="HO91" i="27"/>
  <c r="AA91" i="27"/>
  <c r="CB91" i="27"/>
  <c r="CN91" i="27"/>
  <c r="CZ91" i="27"/>
  <c r="DL91" i="27"/>
  <c r="DX91" i="27"/>
  <c r="EJ91" i="27"/>
  <c r="EV91" i="27"/>
  <c r="FH91" i="27"/>
  <c r="FT91" i="27"/>
  <c r="GF91" i="27"/>
  <c r="GR91" i="27"/>
  <c r="HD91" i="27"/>
  <c r="HP91" i="27"/>
  <c r="CC91" i="27"/>
  <c r="CO91" i="27"/>
  <c r="DA91" i="27"/>
  <c r="DM91" i="27"/>
  <c r="DY91" i="27"/>
  <c r="EK91" i="27"/>
  <c r="EW91" i="27"/>
  <c r="FI91" i="27"/>
  <c r="FU91" i="27"/>
  <c r="GG91" i="27"/>
  <c r="GS91" i="27"/>
  <c r="HE91" i="27"/>
  <c r="HQ91" i="27"/>
  <c r="DZ91" i="27"/>
  <c r="GT91" i="27"/>
  <c r="EA91" i="27"/>
  <c r="GU91" i="27"/>
  <c r="EL91" i="27"/>
  <c r="HF91" i="27"/>
  <c r="EM91" i="27"/>
  <c r="HG91" i="27"/>
  <c r="CD91" i="27"/>
  <c r="EX91" i="27"/>
  <c r="HR91" i="27"/>
  <c r="CE91" i="27"/>
  <c r="EY91" i="27"/>
  <c r="HS91" i="27"/>
  <c r="CP91" i="27"/>
  <c r="FJ91" i="27"/>
  <c r="CQ91" i="27"/>
  <c r="FK91" i="27"/>
  <c r="DB91" i="27"/>
  <c r="FV91" i="27"/>
  <c r="DC91" i="27"/>
  <c r="FW91" i="27"/>
  <c r="DN91" i="27"/>
  <c r="DO91" i="27"/>
  <c r="GH91" i="27"/>
  <c r="GI91" i="27"/>
  <c r="AA13" i="27"/>
  <c r="HT13" i="27" s="1"/>
  <c r="AG14" i="27"/>
  <c r="AS14" i="27"/>
  <c r="BE14" i="27"/>
  <c r="BQ14" i="27"/>
  <c r="CC14" i="27"/>
  <c r="CO14" i="27"/>
  <c r="DA14" i="27"/>
  <c r="DM14" i="27"/>
  <c r="DY14" i="27"/>
  <c r="EK14" i="27"/>
  <c r="EW14" i="27"/>
  <c r="FI14" i="27"/>
  <c r="FU14" i="27"/>
  <c r="GG14" i="27"/>
  <c r="GS14" i="27"/>
  <c r="HE14" i="27"/>
  <c r="HQ14" i="27"/>
  <c r="AH14" i="27"/>
  <c r="AT14" i="27"/>
  <c r="BF14" i="27"/>
  <c r="BR14" i="27"/>
  <c r="CD14" i="27"/>
  <c r="CP14" i="27"/>
  <c r="DB14" i="27"/>
  <c r="DN14" i="27"/>
  <c r="DZ14" i="27"/>
  <c r="EL14" i="27"/>
  <c r="EX14" i="27"/>
  <c r="FJ14" i="27"/>
  <c r="FV14" i="27"/>
  <c r="GH14" i="27"/>
  <c r="GT14" i="27"/>
  <c r="HF14" i="27"/>
  <c r="HR14" i="27"/>
  <c r="AI14" i="27"/>
  <c r="AU14" i="27"/>
  <c r="BG14" i="27"/>
  <c r="BS14" i="27"/>
  <c r="CE14" i="27"/>
  <c r="CQ14" i="27"/>
  <c r="DC14" i="27"/>
  <c r="DO14" i="27"/>
  <c r="EA14" i="27"/>
  <c r="EM14" i="27"/>
  <c r="EY14" i="27"/>
  <c r="FK14" i="27"/>
  <c r="FW14" i="27"/>
  <c r="GI14" i="27"/>
  <c r="GU14" i="27"/>
  <c r="HG14" i="27"/>
  <c r="HS14" i="27"/>
  <c r="AJ14" i="27"/>
  <c r="AV14" i="27"/>
  <c r="BH14" i="27"/>
  <c r="BT14" i="27"/>
  <c r="CF14" i="27"/>
  <c r="CR14" i="27"/>
  <c r="DD14" i="27"/>
  <c r="DP14" i="27"/>
  <c r="EB14" i="27"/>
  <c r="EN14" i="27"/>
  <c r="EZ14" i="27"/>
  <c r="FL14" i="27"/>
  <c r="FX14" i="27"/>
  <c r="GJ14" i="27"/>
  <c r="GV14" i="27"/>
  <c r="HH14" i="27"/>
  <c r="AK14" i="27"/>
  <c r="AW14" i="27"/>
  <c r="BI14" i="27"/>
  <c r="BU14" i="27"/>
  <c r="CG14" i="27"/>
  <c r="CS14" i="27"/>
  <c r="DE14" i="27"/>
  <c r="DQ14" i="27"/>
  <c r="EC14" i="27"/>
  <c r="EO14" i="27"/>
  <c r="FA14" i="27"/>
  <c r="FM14" i="27"/>
  <c r="FY14" i="27"/>
  <c r="GK14" i="27"/>
  <c r="GW14" i="27"/>
  <c r="HI14" i="27"/>
  <c r="AL14" i="27"/>
  <c r="AX14" i="27"/>
  <c r="BJ14" i="27"/>
  <c r="BV14" i="27"/>
  <c r="CH14" i="27"/>
  <c r="CT14" i="27"/>
  <c r="DF14" i="27"/>
  <c r="DR14" i="27"/>
  <c r="ED14" i="27"/>
  <c r="EP14" i="27"/>
  <c r="FB14" i="27"/>
  <c r="FN14" i="27"/>
  <c r="FZ14" i="27"/>
  <c r="GL14" i="27"/>
  <c r="GX14" i="27"/>
  <c r="HJ14" i="27"/>
  <c r="AM14" i="27"/>
  <c r="AY14" i="27"/>
  <c r="BK14" i="27"/>
  <c r="BW14" i="27"/>
  <c r="CI14" i="27"/>
  <c r="CU14" i="27"/>
  <c r="DG14" i="27"/>
  <c r="DS14" i="27"/>
  <c r="EE14" i="27"/>
  <c r="EQ14" i="27"/>
  <c r="FC14" i="27"/>
  <c r="FO14" i="27"/>
  <c r="GA14" i="27"/>
  <c r="GM14" i="27"/>
  <c r="GY14" i="27"/>
  <c r="HK14" i="27"/>
  <c r="AN14" i="27"/>
  <c r="AZ14" i="27"/>
  <c r="BL14" i="27"/>
  <c r="BX14" i="27"/>
  <c r="CJ14" i="27"/>
  <c r="CV14" i="27"/>
  <c r="DH14" i="27"/>
  <c r="DT14" i="27"/>
  <c r="EF14" i="27"/>
  <c r="ER14" i="27"/>
  <c r="FD14" i="27"/>
  <c r="FP14" i="27"/>
  <c r="GB14" i="27"/>
  <c r="GN14" i="27"/>
  <c r="GZ14" i="27"/>
  <c r="HL14" i="27"/>
  <c r="AC14" i="27"/>
  <c r="AO14" i="27"/>
  <c r="BA14" i="27"/>
  <c r="BM14" i="27"/>
  <c r="BY14" i="27"/>
  <c r="CK14" i="27"/>
  <c r="CW14" i="27"/>
  <c r="DI14" i="27"/>
  <c r="DU14" i="27"/>
  <c r="EG14" i="27"/>
  <c r="ES14" i="27"/>
  <c r="FE14" i="27"/>
  <c r="FQ14" i="27"/>
  <c r="GC14" i="27"/>
  <c r="GO14" i="27"/>
  <c r="HA14" i="27"/>
  <c r="HM14" i="27"/>
  <c r="AD14" i="27"/>
  <c r="AP14" i="27"/>
  <c r="BB14" i="27"/>
  <c r="BN14" i="27"/>
  <c r="BZ14" i="27"/>
  <c r="CL14" i="27"/>
  <c r="CX14" i="27"/>
  <c r="DJ14" i="27"/>
  <c r="DV14" i="27"/>
  <c r="EH14" i="27"/>
  <c r="ET14" i="27"/>
  <c r="FF14" i="27"/>
  <c r="FR14" i="27"/>
  <c r="GD14" i="27"/>
  <c r="GP14" i="27"/>
  <c r="HB14" i="27"/>
  <c r="HN14" i="27"/>
  <c r="AE14" i="27"/>
  <c r="AQ14" i="27"/>
  <c r="BC14" i="27"/>
  <c r="BO14" i="27"/>
  <c r="CA14" i="27"/>
  <c r="CM14" i="27"/>
  <c r="CY14" i="27"/>
  <c r="DK14" i="27"/>
  <c r="DW14" i="27"/>
  <c r="EI14" i="27"/>
  <c r="EU14" i="27"/>
  <c r="FG14" i="27"/>
  <c r="FS14" i="27"/>
  <c r="GE14" i="27"/>
  <c r="GQ14" i="27"/>
  <c r="HC14" i="27"/>
  <c r="HO14" i="27"/>
  <c r="EV14" i="27"/>
  <c r="FH14" i="27"/>
  <c r="AF14" i="27"/>
  <c r="FT14" i="27"/>
  <c r="AR14" i="27"/>
  <c r="GF14" i="27"/>
  <c r="BD14" i="27"/>
  <c r="GR14" i="27"/>
  <c r="BP14" i="27"/>
  <c r="HD14" i="27"/>
  <c r="CB14" i="27"/>
  <c r="HP14" i="27"/>
  <c r="CN14" i="27"/>
  <c r="CZ14" i="27"/>
  <c r="DL14" i="27"/>
  <c r="DX14" i="27"/>
  <c r="EJ14" i="27"/>
  <c r="AA14" i="27"/>
  <c r="AB14" i="27"/>
  <c r="AN42" i="27"/>
  <c r="AZ42" i="27"/>
  <c r="BL42" i="27"/>
  <c r="BX42" i="27"/>
  <c r="CJ42" i="27"/>
  <c r="CV42" i="27"/>
  <c r="DH42" i="27"/>
  <c r="DT42" i="27"/>
  <c r="EF42" i="27"/>
  <c r="ER42" i="27"/>
  <c r="FD42" i="27"/>
  <c r="FP42" i="27"/>
  <c r="GB42" i="27"/>
  <c r="GN42" i="27"/>
  <c r="GZ42" i="27"/>
  <c r="HL42" i="27"/>
  <c r="AC42" i="27"/>
  <c r="AO42" i="27"/>
  <c r="BA42" i="27"/>
  <c r="BM42" i="27"/>
  <c r="BY42" i="27"/>
  <c r="CK42" i="27"/>
  <c r="CW42" i="27"/>
  <c r="DI42" i="27"/>
  <c r="DU42" i="27"/>
  <c r="EG42" i="27"/>
  <c r="ES42" i="27"/>
  <c r="FE42" i="27"/>
  <c r="FQ42" i="27"/>
  <c r="GC42" i="27"/>
  <c r="GO42" i="27"/>
  <c r="HA42" i="27"/>
  <c r="HM42" i="27"/>
  <c r="AD42" i="27"/>
  <c r="AP42" i="27"/>
  <c r="BB42" i="27"/>
  <c r="BN42" i="27"/>
  <c r="BZ42" i="27"/>
  <c r="CL42" i="27"/>
  <c r="CX42" i="27"/>
  <c r="DJ42" i="27"/>
  <c r="DV42" i="27"/>
  <c r="EH42" i="27"/>
  <c r="ET42" i="27"/>
  <c r="FF42" i="27"/>
  <c r="FR42" i="27"/>
  <c r="GD42" i="27"/>
  <c r="GP42" i="27"/>
  <c r="HB42" i="27"/>
  <c r="HN42" i="27"/>
  <c r="AE42" i="27"/>
  <c r="AQ42" i="27"/>
  <c r="BC42" i="27"/>
  <c r="BO42" i="27"/>
  <c r="CA42" i="27"/>
  <c r="CM42" i="27"/>
  <c r="CY42" i="27"/>
  <c r="DK42" i="27"/>
  <c r="DW42" i="27"/>
  <c r="EI42" i="27"/>
  <c r="EU42" i="27"/>
  <c r="FG42" i="27"/>
  <c r="FS42" i="27"/>
  <c r="GE42" i="27"/>
  <c r="GQ42" i="27"/>
  <c r="HC42" i="27"/>
  <c r="HO42" i="27"/>
  <c r="AF42" i="27"/>
  <c r="AR42" i="27"/>
  <c r="BD42" i="27"/>
  <c r="BP42" i="27"/>
  <c r="CB42" i="27"/>
  <c r="CN42" i="27"/>
  <c r="CZ42" i="27"/>
  <c r="DL42" i="27"/>
  <c r="DX42" i="27"/>
  <c r="EJ42" i="27"/>
  <c r="EV42" i="27"/>
  <c r="FH42" i="27"/>
  <c r="FT42" i="27"/>
  <c r="GF42" i="27"/>
  <c r="GR42" i="27"/>
  <c r="HD42" i="27"/>
  <c r="HP42" i="27"/>
  <c r="AG42" i="27"/>
  <c r="AS42" i="27"/>
  <c r="BE42" i="27"/>
  <c r="BQ42" i="27"/>
  <c r="CC42" i="27"/>
  <c r="CO42" i="27"/>
  <c r="DA42" i="27"/>
  <c r="DM42" i="27"/>
  <c r="DY42" i="27"/>
  <c r="EK42" i="27"/>
  <c r="EW42" i="27"/>
  <c r="FI42" i="27"/>
  <c r="FU42" i="27"/>
  <c r="GG42" i="27"/>
  <c r="GS42" i="27"/>
  <c r="HE42" i="27"/>
  <c r="HQ42" i="27"/>
  <c r="AH42" i="27"/>
  <c r="AT42" i="27"/>
  <c r="BF42" i="27"/>
  <c r="BR42" i="27"/>
  <c r="CD42" i="27"/>
  <c r="CP42" i="27"/>
  <c r="DB42" i="27"/>
  <c r="DN42" i="27"/>
  <c r="DZ42" i="27"/>
  <c r="EL42" i="27"/>
  <c r="EX42" i="27"/>
  <c r="FJ42" i="27"/>
  <c r="FV42" i="27"/>
  <c r="GH42" i="27"/>
  <c r="GT42" i="27"/>
  <c r="HF42" i="27"/>
  <c r="HR42" i="27"/>
  <c r="AI42" i="27"/>
  <c r="AU42" i="27"/>
  <c r="BG42" i="27"/>
  <c r="BS42" i="27"/>
  <c r="CE42" i="27"/>
  <c r="CQ42" i="27"/>
  <c r="DC42" i="27"/>
  <c r="DO42" i="27"/>
  <c r="EA42" i="27"/>
  <c r="EM42" i="27"/>
  <c r="EY42" i="27"/>
  <c r="FK42" i="27"/>
  <c r="FW42" i="27"/>
  <c r="GI42" i="27"/>
  <c r="GU42" i="27"/>
  <c r="HG42" i="27"/>
  <c r="HS42" i="27"/>
  <c r="AJ42" i="27"/>
  <c r="AV42" i="27"/>
  <c r="BH42" i="27"/>
  <c r="BT42" i="27"/>
  <c r="CF42" i="27"/>
  <c r="CR42" i="27"/>
  <c r="DD42" i="27"/>
  <c r="DP42" i="27"/>
  <c r="EB42" i="27"/>
  <c r="EN42" i="27"/>
  <c r="EZ42" i="27"/>
  <c r="FL42" i="27"/>
  <c r="FX42" i="27"/>
  <c r="GJ42" i="27"/>
  <c r="GV42" i="27"/>
  <c r="HH42" i="27"/>
  <c r="AK42" i="27"/>
  <c r="AW42" i="27"/>
  <c r="BI42" i="27"/>
  <c r="BU42" i="27"/>
  <c r="CG42" i="27"/>
  <c r="CS42" i="27"/>
  <c r="DE42" i="27"/>
  <c r="DQ42" i="27"/>
  <c r="EC42" i="27"/>
  <c r="EO42" i="27"/>
  <c r="FA42" i="27"/>
  <c r="FM42" i="27"/>
  <c r="FY42" i="27"/>
  <c r="GK42" i="27"/>
  <c r="GW42" i="27"/>
  <c r="HI42" i="27"/>
  <c r="AL42" i="27"/>
  <c r="AX42" i="27"/>
  <c r="BJ42" i="27"/>
  <c r="BV42" i="27"/>
  <c r="CH42" i="27"/>
  <c r="CT42" i="27"/>
  <c r="DF42" i="27"/>
  <c r="DR42" i="27"/>
  <c r="ED42" i="27"/>
  <c r="EP42" i="27"/>
  <c r="FB42" i="27"/>
  <c r="FN42" i="27"/>
  <c r="FZ42" i="27"/>
  <c r="GL42" i="27"/>
  <c r="GX42" i="27"/>
  <c r="HJ42" i="27"/>
  <c r="DG42" i="27"/>
  <c r="DS42" i="27"/>
  <c r="EE42" i="27"/>
  <c r="EQ42" i="27"/>
  <c r="FC42" i="27"/>
  <c r="FO42" i="27"/>
  <c r="AM42" i="27"/>
  <c r="GA42" i="27"/>
  <c r="AY42" i="27"/>
  <c r="GM42" i="27"/>
  <c r="BK42" i="27"/>
  <c r="GY42" i="27"/>
  <c r="BW42" i="27"/>
  <c r="HK42" i="27"/>
  <c r="CI42" i="27"/>
  <c r="CU42" i="27"/>
  <c r="AB42" i="27"/>
  <c r="AA42" i="27"/>
  <c r="AM19" i="27"/>
  <c r="AY19" i="27"/>
  <c r="BK19" i="27"/>
  <c r="BW19" i="27"/>
  <c r="CI19" i="27"/>
  <c r="CU19" i="27"/>
  <c r="DG19" i="27"/>
  <c r="DS19" i="27"/>
  <c r="EE19" i="27"/>
  <c r="EQ19" i="27"/>
  <c r="FC19" i="27"/>
  <c r="FO19" i="27"/>
  <c r="GA19" i="27"/>
  <c r="GM19" i="27"/>
  <c r="GY19" i="27"/>
  <c r="HK19" i="27"/>
  <c r="AN19" i="27"/>
  <c r="AZ19" i="27"/>
  <c r="BL19" i="27"/>
  <c r="BX19" i="27"/>
  <c r="CJ19" i="27"/>
  <c r="CV19" i="27"/>
  <c r="DH19" i="27"/>
  <c r="DT19" i="27"/>
  <c r="EF19" i="27"/>
  <c r="ER19" i="27"/>
  <c r="FD19" i="27"/>
  <c r="FP19" i="27"/>
  <c r="GB19" i="27"/>
  <c r="GN19" i="27"/>
  <c r="GZ19" i="27"/>
  <c r="HL19" i="27"/>
  <c r="AC19" i="27"/>
  <c r="AO19" i="27"/>
  <c r="BA19" i="27"/>
  <c r="BM19" i="27"/>
  <c r="BY19" i="27"/>
  <c r="CK19" i="27"/>
  <c r="CW19" i="27"/>
  <c r="DI19" i="27"/>
  <c r="DU19" i="27"/>
  <c r="EG19" i="27"/>
  <c r="ES19" i="27"/>
  <c r="FE19" i="27"/>
  <c r="FQ19" i="27"/>
  <c r="GC19" i="27"/>
  <c r="GO19" i="27"/>
  <c r="HA19" i="27"/>
  <c r="HM19" i="27"/>
  <c r="AD19" i="27"/>
  <c r="AP19" i="27"/>
  <c r="BB19" i="27"/>
  <c r="BN19" i="27"/>
  <c r="BZ19" i="27"/>
  <c r="CL19" i="27"/>
  <c r="CX19" i="27"/>
  <c r="DJ19" i="27"/>
  <c r="DV19" i="27"/>
  <c r="EH19" i="27"/>
  <c r="ET19" i="27"/>
  <c r="FF19" i="27"/>
  <c r="FR19" i="27"/>
  <c r="GD19" i="27"/>
  <c r="GP19" i="27"/>
  <c r="HB19" i="27"/>
  <c r="HN19" i="27"/>
  <c r="AE19" i="27"/>
  <c r="AQ19" i="27"/>
  <c r="BC19" i="27"/>
  <c r="BO19" i="27"/>
  <c r="CA19" i="27"/>
  <c r="CM19" i="27"/>
  <c r="CY19" i="27"/>
  <c r="DK19" i="27"/>
  <c r="DW19" i="27"/>
  <c r="EI19" i="27"/>
  <c r="EU19" i="27"/>
  <c r="FG19" i="27"/>
  <c r="FS19" i="27"/>
  <c r="GE19" i="27"/>
  <c r="GQ19" i="27"/>
  <c r="HC19" i="27"/>
  <c r="HO19" i="27"/>
  <c r="AF19" i="27"/>
  <c r="AR19" i="27"/>
  <c r="BD19" i="27"/>
  <c r="BP19" i="27"/>
  <c r="CB19" i="27"/>
  <c r="CN19" i="27"/>
  <c r="CZ19" i="27"/>
  <c r="DL19" i="27"/>
  <c r="DX19" i="27"/>
  <c r="EJ19" i="27"/>
  <c r="EV19" i="27"/>
  <c r="FH19" i="27"/>
  <c r="FT19" i="27"/>
  <c r="GF19" i="27"/>
  <c r="GR19" i="27"/>
  <c r="HD19" i="27"/>
  <c r="HP19" i="27"/>
  <c r="AG19" i="27"/>
  <c r="AS19" i="27"/>
  <c r="BE19" i="27"/>
  <c r="BQ19" i="27"/>
  <c r="CC19" i="27"/>
  <c r="CO19" i="27"/>
  <c r="DA19" i="27"/>
  <c r="DM19" i="27"/>
  <c r="DY19" i="27"/>
  <c r="EK19" i="27"/>
  <c r="EW19" i="27"/>
  <c r="FI19" i="27"/>
  <c r="FU19" i="27"/>
  <c r="GG19" i="27"/>
  <c r="GS19" i="27"/>
  <c r="HE19" i="27"/>
  <c r="HQ19" i="27"/>
  <c r="AH19" i="27"/>
  <c r="AT19" i="27"/>
  <c r="BF19" i="27"/>
  <c r="BR19" i="27"/>
  <c r="CD19" i="27"/>
  <c r="CP19" i="27"/>
  <c r="DB19" i="27"/>
  <c r="DN19" i="27"/>
  <c r="DZ19" i="27"/>
  <c r="EL19" i="27"/>
  <c r="EX19" i="27"/>
  <c r="FJ19" i="27"/>
  <c r="FV19" i="27"/>
  <c r="GH19" i="27"/>
  <c r="GT19" i="27"/>
  <c r="HF19" i="27"/>
  <c r="HR19" i="27"/>
  <c r="AI19" i="27"/>
  <c r="AU19" i="27"/>
  <c r="BG19" i="27"/>
  <c r="BS19" i="27"/>
  <c r="CE19" i="27"/>
  <c r="CQ19" i="27"/>
  <c r="DC19" i="27"/>
  <c r="DO19" i="27"/>
  <c r="EA19" i="27"/>
  <c r="EM19" i="27"/>
  <c r="EY19" i="27"/>
  <c r="FK19" i="27"/>
  <c r="FW19" i="27"/>
  <c r="GI19" i="27"/>
  <c r="GU19" i="27"/>
  <c r="HG19" i="27"/>
  <c r="HS19" i="27"/>
  <c r="AJ19" i="27"/>
  <c r="AV19" i="27"/>
  <c r="BH19" i="27"/>
  <c r="BT19" i="27"/>
  <c r="CF19" i="27"/>
  <c r="CR19" i="27"/>
  <c r="DD19" i="27"/>
  <c r="DP19" i="27"/>
  <c r="EB19" i="27"/>
  <c r="EN19" i="27"/>
  <c r="EZ19" i="27"/>
  <c r="FL19" i="27"/>
  <c r="FX19" i="27"/>
  <c r="GJ19" i="27"/>
  <c r="GV19" i="27"/>
  <c r="HH19" i="27"/>
  <c r="AK19" i="27"/>
  <c r="AW19" i="27"/>
  <c r="BI19" i="27"/>
  <c r="BU19" i="27"/>
  <c r="CG19" i="27"/>
  <c r="CS19" i="27"/>
  <c r="DE19" i="27"/>
  <c r="DQ19" i="27"/>
  <c r="EC19" i="27"/>
  <c r="EO19" i="27"/>
  <c r="FA19" i="27"/>
  <c r="FM19" i="27"/>
  <c r="FY19" i="27"/>
  <c r="GK19" i="27"/>
  <c r="GW19" i="27"/>
  <c r="HI19" i="27"/>
  <c r="AX19" i="27"/>
  <c r="GL19" i="27"/>
  <c r="BJ19" i="27"/>
  <c r="GX19" i="27"/>
  <c r="BV19" i="27"/>
  <c r="HJ19" i="27"/>
  <c r="CH19" i="27"/>
  <c r="CT19" i="27"/>
  <c r="DF19" i="27"/>
  <c r="DR19" i="27"/>
  <c r="ED19" i="27"/>
  <c r="EP19" i="27"/>
  <c r="FB19" i="27"/>
  <c r="FN19" i="27"/>
  <c r="AL19" i="27"/>
  <c r="FZ19" i="27"/>
  <c r="AB19" i="27"/>
  <c r="AA19" i="27"/>
  <c r="AC18" i="27"/>
  <c r="AO18" i="27"/>
  <c r="BA18" i="27"/>
  <c r="BM18" i="27"/>
  <c r="BY18" i="27"/>
  <c r="CK18" i="27"/>
  <c r="CW18" i="27"/>
  <c r="DI18" i="27"/>
  <c r="DU18" i="27"/>
  <c r="EG18" i="27"/>
  <c r="ES18" i="27"/>
  <c r="FE18" i="27"/>
  <c r="FQ18" i="27"/>
  <c r="GC18" i="27"/>
  <c r="GO18" i="27"/>
  <c r="HA18" i="27"/>
  <c r="AD18" i="27"/>
  <c r="AP18" i="27"/>
  <c r="BB18" i="27"/>
  <c r="BN18" i="27"/>
  <c r="BZ18" i="27"/>
  <c r="CL18" i="27"/>
  <c r="CX18" i="27"/>
  <c r="DJ18" i="27"/>
  <c r="DV18" i="27"/>
  <c r="EH18" i="27"/>
  <c r="ET18" i="27"/>
  <c r="FF18" i="27"/>
  <c r="FR18" i="27"/>
  <c r="GD18" i="27"/>
  <c r="GP18" i="27"/>
  <c r="HB18" i="27"/>
  <c r="AE18" i="27"/>
  <c r="AQ18" i="27"/>
  <c r="BC18" i="27"/>
  <c r="BO18" i="27"/>
  <c r="CA18" i="27"/>
  <c r="CM18" i="27"/>
  <c r="CY18" i="27"/>
  <c r="DK18" i="27"/>
  <c r="DW18" i="27"/>
  <c r="EI18" i="27"/>
  <c r="EU18" i="27"/>
  <c r="FG18" i="27"/>
  <c r="FS18" i="27"/>
  <c r="GE18" i="27"/>
  <c r="GQ18" i="27"/>
  <c r="HC18" i="27"/>
  <c r="AF18" i="27"/>
  <c r="AR18" i="27"/>
  <c r="BD18" i="27"/>
  <c r="BP18" i="27"/>
  <c r="CB18" i="27"/>
  <c r="CN18" i="27"/>
  <c r="CZ18" i="27"/>
  <c r="DL18" i="27"/>
  <c r="DX18" i="27"/>
  <c r="EJ18" i="27"/>
  <c r="EV18" i="27"/>
  <c r="FH18" i="27"/>
  <c r="FT18" i="27"/>
  <c r="GF18" i="27"/>
  <c r="GR18" i="27"/>
  <c r="HD18" i="27"/>
  <c r="AG18" i="27"/>
  <c r="AS18" i="27"/>
  <c r="BE18" i="27"/>
  <c r="BQ18" i="27"/>
  <c r="CC18" i="27"/>
  <c r="CO18" i="27"/>
  <c r="DA18" i="27"/>
  <c r="DM18" i="27"/>
  <c r="DY18" i="27"/>
  <c r="EK18" i="27"/>
  <c r="EW18" i="27"/>
  <c r="FI18" i="27"/>
  <c r="FU18" i="27"/>
  <c r="GG18" i="27"/>
  <c r="GS18" i="27"/>
  <c r="HE18" i="27"/>
  <c r="AI18" i="27"/>
  <c r="AU18" i="27"/>
  <c r="BG18" i="27"/>
  <c r="BS18" i="27"/>
  <c r="CE18" i="27"/>
  <c r="CQ18" i="27"/>
  <c r="AL18" i="27"/>
  <c r="BJ18" i="27"/>
  <c r="CH18" i="27"/>
  <c r="DE18" i="27"/>
  <c r="EA18" i="27"/>
  <c r="ER18" i="27"/>
  <c r="FN18" i="27"/>
  <c r="GJ18" i="27"/>
  <c r="HF18" i="27"/>
  <c r="HR18" i="27"/>
  <c r="AM18" i="27"/>
  <c r="BK18" i="27"/>
  <c r="CI18" i="27"/>
  <c r="DF18" i="27"/>
  <c r="EB18" i="27"/>
  <c r="EX18" i="27"/>
  <c r="FO18" i="27"/>
  <c r="GK18" i="27"/>
  <c r="HG18" i="27"/>
  <c r="HS18" i="27"/>
  <c r="AN18" i="27"/>
  <c r="BL18" i="27"/>
  <c r="CJ18" i="27"/>
  <c r="DG18" i="27"/>
  <c r="EC18" i="27"/>
  <c r="EY18" i="27"/>
  <c r="FP18" i="27"/>
  <c r="GL18" i="27"/>
  <c r="HH18" i="27"/>
  <c r="AT18" i="27"/>
  <c r="BR18" i="27"/>
  <c r="CP18" i="27"/>
  <c r="DH18" i="27"/>
  <c r="ED18" i="27"/>
  <c r="EZ18" i="27"/>
  <c r="FV18" i="27"/>
  <c r="GM18" i="27"/>
  <c r="HI18" i="27"/>
  <c r="AV18" i="27"/>
  <c r="BT18" i="27"/>
  <c r="CR18" i="27"/>
  <c r="DN18" i="27"/>
  <c r="EE18" i="27"/>
  <c r="FA18" i="27"/>
  <c r="FW18" i="27"/>
  <c r="GN18" i="27"/>
  <c r="HJ18" i="27"/>
  <c r="AW18" i="27"/>
  <c r="BU18" i="27"/>
  <c r="CS18" i="27"/>
  <c r="DO18" i="27"/>
  <c r="EF18" i="27"/>
  <c r="FB18" i="27"/>
  <c r="FX18" i="27"/>
  <c r="GT18" i="27"/>
  <c r="HK18" i="27"/>
  <c r="AX18" i="27"/>
  <c r="BV18" i="27"/>
  <c r="CT18" i="27"/>
  <c r="DP18" i="27"/>
  <c r="EL18" i="27"/>
  <c r="FC18" i="27"/>
  <c r="FY18" i="27"/>
  <c r="GU18" i="27"/>
  <c r="HL18" i="27"/>
  <c r="AY18" i="27"/>
  <c r="BW18" i="27"/>
  <c r="CU18" i="27"/>
  <c r="DQ18" i="27"/>
  <c r="EM18" i="27"/>
  <c r="FD18" i="27"/>
  <c r="FZ18" i="27"/>
  <c r="GV18" i="27"/>
  <c r="HM18" i="27"/>
  <c r="AZ18" i="27"/>
  <c r="BX18" i="27"/>
  <c r="CV18" i="27"/>
  <c r="DR18" i="27"/>
  <c r="EN18" i="27"/>
  <c r="FJ18" i="27"/>
  <c r="GA18" i="27"/>
  <c r="GW18" i="27"/>
  <c r="HN18" i="27"/>
  <c r="AH18" i="27"/>
  <c r="BF18" i="27"/>
  <c r="CD18" i="27"/>
  <c r="DB18" i="27"/>
  <c r="DS18" i="27"/>
  <c r="EO18" i="27"/>
  <c r="FK18" i="27"/>
  <c r="GB18" i="27"/>
  <c r="GX18" i="27"/>
  <c r="HO18" i="27"/>
  <c r="AJ18" i="27"/>
  <c r="BH18" i="27"/>
  <c r="CF18" i="27"/>
  <c r="DC18" i="27"/>
  <c r="DT18" i="27"/>
  <c r="EP18" i="27"/>
  <c r="FL18" i="27"/>
  <c r="GH18" i="27"/>
  <c r="GY18" i="27"/>
  <c r="HP18" i="27"/>
  <c r="AK18" i="27"/>
  <c r="BI18" i="27"/>
  <c r="CG18" i="27"/>
  <c r="DD18" i="27"/>
  <c r="DZ18" i="27"/>
  <c r="EQ18" i="27"/>
  <c r="FM18" i="27"/>
  <c r="GI18" i="27"/>
  <c r="GZ18" i="27"/>
  <c r="HQ18" i="27"/>
  <c r="AB18" i="27"/>
  <c r="AA18" i="27"/>
  <c r="AF81" i="27"/>
  <c r="AR81" i="27"/>
  <c r="BD81" i="27"/>
  <c r="BP81" i="27"/>
  <c r="CB81" i="27"/>
  <c r="CN81" i="27"/>
  <c r="CZ81" i="27"/>
  <c r="DL81" i="27"/>
  <c r="DX81" i="27"/>
  <c r="EJ81" i="27"/>
  <c r="EV81" i="27"/>
  <c r="FH81" i="27"/>
  <c r="FT81" i="27"/>
  <c r="GF81" i="27"/>
  <c r="GR81" i="27"/>
  <c r="HD81" i="27"/>
  <c r="HP81" i="27"/>
  <c r="AG81" i="27"/>
  <c r="AS81" i="27"/>
  <c r="BE81" i="27"/>
  <c r="BQ81" i="27"/>
  <c r="CC81" i="27"/>
  <c r="CO81" i="27"/>
  <c r="DA81" i="27"/>
  <c r="DM81" i="27"/>
  <c r="DY81" i="27"/>
  <c r="EK81" i="27"/>
  <c r="EW81" i="27"/>
  <c r="FI81" i="27"/>
  <c r="FU81" i="27"/>
  <c r="GG81" i="27"/>
  <c r="GS81" i="27"/>
  <c r="HE81" i="27"/>
  <c r="HQ81" i="27"/>
  <c r="AH81" i="27"/>
  <c r="AT81" i="27"/>
  <c r="BF81" i="27"/>
  <c r="BR81" i="27"/>
  <c r="CD81" i="27"/>
  <c r="CP81" i="27"/>
  <c r="DB81" i="27"/>
  <c r="DN81" i="27"/>
  <c r="DZ81" i="27"/>
  <c r="EL81" i="27"/>
  <c r="EX81" i="27"/>
  <c r="FJ81" i="27"/>
  <c r="FV81" i="27"/>
  <c r="GH81" i="27"/>
  <c r="GT81" i="27"/>
  <c r="HF81" i="27"/>
  <c r="HR81" i="27"/>
  <c r="AI81" i="27"/>
  <c r="AU81" i="27"/>
  <c r="BG81" i="27"/>
  <c r="BS81" i="27"/>
  <c r="CE81" i="27"/>
  <c r="CQ81" i="27"/>
  <c r="DC81" i="27"/>
  <c r="DO81" i="27"/>
  <c r="EA81" i="27"/>
  <c r="EM81" i="27"/>
  <c r="EY81" i="27"/>
  <c r="FK81" i="27"/>
  <c r="FW81" i="27"/>
  <c r="GI81" i="27"/>
  <c r="GU81" i="27"/>
  <c r="HG81" i="27"/>
  <c r="HS81" i="27"/>
  <c r="AJ81" i="27"/>
  <c r="AV81" i="27"/>
  <c r="BH81" i="27"/>
  <c r="BT81" i="27"/>
  <c r="CF81" i="27"/>
  <c r="CR81" i="27"/>
  <c r="DD81" i="27"/>
  <c r="DP81" i="27"/>
  <c r="EB81" i="27"/>
  <c r="EN81" i="27"/>
  <c r="EZ81" i="27"/>
  <c r="FL81" i="27"/>
  <c r="FX81" i="27"/>
  <c r="GJ81" i="27"/>
  <c r="GV81" i="27"/>
  <c r="HH81" i="27"/>
  <c r="AK81" i="27"/>
  <c r="AW81" i="27"/>
  <c r="BI81" i="27"/>
  <c r="BU81" i="27"/>
  <c r="CG81" i="27"/>
  <c r="CS81" i="27"/>
  <c r="DE81" i="27"/>
  <c r="DQ81" i="27"/>
  <c r="EC81" i="27"/>
  <c r="EO81" i="27"/>
  <c r="FA81" i="27"/>
  <c r="FM81" i="27"/>
  <c r="FY81" i="27"/>
  <c r="GK81" i="27"/>
  <c r="GW81" i="27"/>
  <c r="HI81" i="27"/>
  <c r="AL81" i="27"/>
  <c r="AX81" i="27"/>
  <c r="BJ81" i="27"/>
  <c r="BV81" i="27"/>
  <c r="CH81" i="27"/>
  <c r="CT81" i="27"/>
  <c r="DF81" i="27"/>
  <c r="DR81" i="27"/>
  <c r="ED81" i="27"/>
  <c r="EP81" i="27"/>
  <c r="FB81" i="27"/>
  <c r="FN81" i="27"/>
  <c r="FZ81" i="27"/>
  <c r="GL81" i="27"/>
  <c r="GX81" i="27"/>
  <c r="HJ81" i="27"/>
  <c r="AM81" i="27"/>
  <c r="AY81" i="27"/>
  <c r="BK81" i="27"/>
  <c r="BW81" i="27"/>
  <c r="CI81" i="27"/>
  <c r="CU81" i="27"/>
  <c r="DG81" i="27"/>
  <c r="DS81" i="27"/>
  <c r="EE81" i="27"/>
  <c r="EQ81" i="27"/>
  <c r="FC81" i="27"/>
  <c r="FO81" i="27"/>
  <c r="GA81" i="27"/>
  <c r="GM81" i="27"/>
  <c r="GY81" i="27"/>
  <c r="HK81" i="27"/>
  <c r="AN81" i="27"/>
  <c r="AZ81" i="27"/>
  <c r="BL81" i="27"/>
  <c r="BX81" i="27"/>
  <c r="CJ81" i="27"/>
  <c r="CV81" i="27"/>
  <c r="DH81" i="27"/>
  <c r="DT81" i="27"/>
  <c r="EF81" i="27"/>
  <c r="ER81" i="27"/>
  <c r="FD81" i="27"/>
  <c r="FP81" i="27"/>
  <c r="GB81" i="27"/>
  <c r="GN81" i="27"/>
  <c r="GZ81" i="27"/>
  <c r="HL81" i="27"/>
  <c r="AC81" i="27"/>
  <c r="AO81" i="27"/>
  <c r="BA81" i="27"/>
  <c r="BM81" i="27"/>
  <c r="BY81" i="27"/>
  <c r="CK81" i="27"/>
  <c r="CW81" i="27"/>
  <c r="DI81" i="27"/>
  <c r="DU81" i="27"/>
  <c r="EG81" i="27"/>
  <c r="ES81" i="27"/>
  <c r="FE81" i="27"/>
  <c r="FQ81" i="27"/>
  <c r="GC81" i="27"/>
  <c r="GO81" i="27"/>
  <c r="HA81" i="27"/>
  <c r="HM81" i="27"/>
  <c r="BZ81" i="27"/>
  <c r="ET81" i="27"/>
  <c r="HN81" i="27"/>
  <c r="CA81" i="27"/>
  <c r="EU81" i="27"/>
  <c r="HO81" i="27"/>
  <c r="CL81" i="27"/>
  <c r="FF81" i="27"/>
  <c r="CM81" i="27"/>
  <c r="FG81" i="27"/>
  <c r="AD81" i="27"/>
  <c r="CX81" i="27"/>
  <c r="FR81" i="27"/>
  <c r="AB81" i="27"/>
  <c r="AE81" i="27"/>
  <c r="CY81" i="27"/>
  <c r="FS81" i="27"/>
  <c r="AP81" i="27"/>
  <c r="DJ81" i="27"/>
  <c r="GD81" i="27"/>
  <c r="AQ81" i="27"/>
  <c r="DK81" i="27"/>
  <c r="GE81" i="27"/>
  <c r="BB81" i="27"/>
  <c r="DV81" i="27"/>
  <c r="GP81" i="27"/>
  <c r="BC81" i="27"/>
  <c r="DW81" i="27"/>
  <c r="GQ81" i="27"/>
  <c r="AA81" i="27"/>
  <c r="HB81" i="27"/>
  <c r="HC81" i="27"/>
  <c r="BN81" i="27"/>
  <c r="BO81" i="27"/>
  <c r="EH81" i="27"/>
  <c r="EI81" i="27"/>
  <c r="AG61" i="27"/>
  <c r="AS61" i="27"/>
  <c r="BE61" i="27"/>
  <c r="BQ61" i="27"/>
  <c r="CC61" i="27"/>
  <c r="CO61" i="27"/>
  <c r="DA61" i="27"/>
  <c r="DM61" i="27"/>
  <c r="DY61" i="27"/>
  <c r="EK61" i="27"/>
  <c r="EW61" i="27"/>
  <c r="FI61" i="27"/>
  <c r="FU61" i="27"/>
  <c r="GG61" i="27"/>
  <c r="GS61" i="27"/>
  <c r="HE61" i="27"/>
  <c r="HQ61" i="27"/>
  <c r="AH61" i="27"/>
  <c r="AT61" i="27"/>
  <c r="BF61" i="27"/>
  <c r="BR61" i="27"/>
  <c r="CD61" i="27"/>
  <c r="CP61" i="27"/>
  <c r="DB61" i="27"/>
  <c r="DN61" i="27"/>
  <c r="DZ61" i="27"/>
  <c r="EL61" i="27"/>
  <c r="EX61" i="27"/>
  <c r="FJ61" i="27"/>
  <c r="FV61" i="27"/>
  <c r="GH61" i="27"/>
  <c r="GT61" i="27"/>
  <c r="HF61" i="27"/>
  <c r="HR61" i="27"/>
  <c r="AI61" i="27"/>
  <c r="AU61" i="27"/>
  <c r="BG61" i="27"/>
  <c r="BS61" i="27"/>
  <c r="CE61" i="27"/>
  <c r="CQ61" i="27"/>
  <c r="DC61" i="27"/>
  <c r="DO61" i="27"/>
  <c r="EA61" i="27"/>
  <c r="EM61" i="27"/>
  <c r="EY61" i="27"/>
  <c r="FK61" i="27"/>
  <c r="FW61" i="27"/>
  <c r="GI61" i="27"/>
  <c r="GU61" i="27"/>
  <c r="HG61" i="27"/>
  <c r="HS61" i="27"/>
  <c r="AJ61" i="27"/>
  <c r="AV61" i="27"/>
  <c r="BH61" i="27"/>
  <c r="BT61" i="27"/>
  <c r="CF61" i="27"/>
  <c r="CR61" i="27"/>
  <c r="DD61" i="27"/>
  <c r="DP61" i="27"/>
  <c r="EB61" i="27"/>
  <c r="EN61" i="27"/>
  <c r="EZ61" i="27"/>
  <c r="FL61" i="27"/>
  <c r="FX61" i="27"/>
  <c r="GJ61" i="27"/>
  <c r="GV61" i="27"/>
  <c r="HH61" i="27"/>
  <c r="AK61" i="27"/>
  <c r="AW61" i="27"/>
  <c r="BI61" i="27"/>
  <c r="BU61" i="27"/>
  <c r="CG61" i="27"/>
  <c r="CS61" i="27"/>
  <c r="DE61" i="27"/>
  <c r="DQ61" i="27"/>
  <c r="EC61" i="27"/>
  <c r="EO61" i="27"/>
  <c r="FA61" i="27"/>
  <c r="FM61" i="27"/>
  <c r="FY61" i="27"/>
  <c r="GK61" i="27"/>
  <c r="GW61" i="27"/>
  <c r="HI61" i="27"/>
  <c r="AL61" i="27"/>
  <c r="AX61" i="27"/>
  <c r="BJ61" i="27"/>
  <c r="BV61" i="27"/>
  <c r="CH61" i="27"/>
  <c r="CT61" i="27"/>
  <c r="DF61" i="27"/>
  <c r="DR61" i="27"/>
  <c r="ED61" i="27"/>
  <c r="EP61" i="27"/>
  <c r="FB61" i="27"/>
  <c r="FN61" i="27"/>
  <c r="FZ61" i="27"/>
  <c r="GL61" i="27"/>
  <c r="GX61" i="27"/>
  <c r="HJ61" i="27"/>
  <c r="AM61" i="27"/>
  <c r="AY61" i="27"/>
  <c r="BK61" i="27"/>
  <c r="BW61" i="27"/>
  <c r="CI61" i="27"/>
  <c r="CU61" i="27"/>
  <c r="DG61" i="27"/>
  <c r="DS61" i="27"/>
  <c r="EE61" i="27"/>
  <c r="EQ61" i="27"/>
  <c r="FC61" i="27"/>
  <c r="FO61" i="27"/>
  <c r="GA61" i="27"/>
  <c r="GM61" i="27"/>
  <c r="GY61" i="27"/>
  <c r="HK61" i="27"/>
  <c r="AN61" i="27"/>
  <c r="AZ61" i="27"/>
  <c r="BL61" i="27"/>
  <c r="BX61" i="27"/>
  <c r="CJ61" i="27"/>
  <c r="CV61" i="27"/>
  <c r="DH61" i="27"/>
  <c r="DT61" i="27"/>
  <c r="EF61" i="27"/>
  <c r="ER61" i="27"/>
  <c r="FD61" i="27"/>
  <c r="FP61" i="27"/>
  <c r="GB61" i="27"/>
  <c r="GN61" i="27"/>
  <c r="GZ61" i="27"/>
  <c r="HL61" i="27"/>
  <c r="AC61" i="27"/>
  <c r="AO61" i="27"/>
  <c r="BA61" i="27"/>
  <c r="BM61" i="27"/>
  <c r="BY61" i="27"/>
  <c r="CK61" i="27"/>
  <c r="CW61" i="27"/>
  <c r="DI61" i="27"/>
  <c r="DU61" i="27"/>
  <c r="EG61" i="27"/>
  <c r="ES61" i="27"/>
  <c r="FE61" i="27"/>
  <c r="FQ61" i="27"/>
  <c r="GC61" i="27"/>
  <c r="GO61" i="27"/>
  <c r="HA61" i="27"/>
  <c r="HM61" i="27"/>
  <c r="AD61" i="27"/>
  <c r="AP61" i="27"/>
  <c r="BB61" i="27"/>
  <c r="BN61" i="27"/>
  <c r="BZ61" i="27"/>
  <c r="CL61" i="27"/>
  <c r="CX61" i="27"/>
  <c r="DJ61" i="27"/>
  <c r="DV61" i="27"/>
  <c r="EH61" i="27"/>
  <c r="ET61" i="27"/>
  <c r="FF61" i="27"/>
  <c r="FR61" i="27"/>
  <c r="GD61" i="27"/>
  <c r="GP61" i="27"/>
  <c r="HB61" i="27"/>
  <c r="HN61" i="27"/>
  <c r="BC61" i="27"/>
  <c r="DW61" i="27"/>
  <c r="GQ61" i="27"/>
  <c r="BD61" i="27"/>
  <c r="DX61" i="27"/>
  <c r="GR61" i="27"/>
  <c r="BO61" i="27"/>
  <c r="EI61" i="27"/>
  <c r="HC61" i="27"/>
  <c r="BP61" i="27"/>
  <c r="EJ61" i="27"/>
  <c r="HD61" i="27"/>
  <c r="CA61" i="27"/>
  <c r="EU61" i="27"/>
  <c r="HO61" i="27"/>
  <c r="CB61" i="27"/>
  <c r="EV61" i="27"/>
  <c r="HP61" i="27"/>
  <c r="CM61" i="27"/>
  <c r="FG61" i="27"/>
  <c r="CN61" i="27"/>
  <c r="FH61" i="27"/>
  <c r="AE61" i="27"/>
  <c r="CY61" i="27"/>
  <c r="FS61" i="27"/>
  <c r="AF61" i="27"/>
  <c r="CZ61" i="27"/>
  <c r="FT61" i="27"/>
  <c r="AQ61" i="27"/>
  <c r="AR61" i="27"/>
  <c r="DK61" i="27"/>
  <c r="DL61" i="27"/>
  <c r="GE61" i="27"/>
  <c r="GF61" i="27"/>
  <c r="AA61" i="27"/>
  <c r="AB61" i="27"/>
  <c r="AG74" i="27"/>
  <c r="AS74" i="27"/>
  <c r="BE74" i="27"/>
  <c r="BQ74" i="27"/>
  <c r="CC74" i="27"/>
  <c r="CO74" i="27"/>
  <c r="DA74" i="27"/>
  <c r="DM74" i="27"/>
  <c r="DY74" i="27"/>
  <c r="EK74" i="27"/>
  <c r="EW74" i="27"/>
  <c r="FI74" i="27"/>
  <c r="FU74" i="27"/>
  <c r="GG74" i="27"/>
  <c r="GS74" i="27"/>
  <c r="HE74" i="27"/>
  <c r="HQ74" i="27"/>
  <c r="AH74" i="27"/>
  <c r="AT74" i="27"/>
  <c r="BF74" i="27"/>
  <c r="BR74" i="27"/>
  <c r="CD74" i="27"/>
  <c r="CP74" i="27"/>
  <c r="DB74" i="27"/>
  <c r="DN74" i="27"/>
  <c r="DZ74" i="27"/>
  <c r="EL74" i="27"/>
  <c r="EX74" i="27"/>
  <c r="FJ74" i="27"/>
  <c r="FV74" i="27"/>
  <c r="GH74" i="27"/>
  <c r="GT74" i="27"/>
  <c r="HF74" i="27"/>
  <c r="HR74" i="27"/>
  <c r="AI74" i="27"/>
  <c r="AU74" i="27"/>
  <c r="BG74" i="27"/>
  <c r="BS74" i="27"/>
  <c r="CE74" i="27"/>
  <c r="CQ74" i="27"/>
  <c r="DC74" i="27"/>
  <c r="DO74" i="27"/>
  <c r="EA74" i="27"/>
  <c r="EM74" i="27"/>
  <c r="EY74" i="27"/>
  <c r="FK74" i="27"/>
  <c r="FW74" i="27"/>
  <c r="GI74" i="27"/>
  <c r="GU74" i="27"/>
  <c r="HG74" i="27"/>
  <c r="HS74" i="27"/>
  <c r="AJ74" i="27"/>
  <c r="AV74" i="27"/>
  <c r="BH74" i="27"/>
  <c r="BT74" i="27"/>
  <c r="CF74" i="27"/>
  <c r="CR74" i="27"/>
  <c r="DD74" i="27"/>
  <c r="DP74" i="27"/>
  <c r="EB74" i="27"/>
  <c r="EN74" i="27"/>
  <c r="EZ74" i="27"/>
  <c r="FL74" i="27"/>
  <c r="FX74" i="27"/>
  <c r="GJ74" i="27"/>
  <c r="GV74" i="27"/>
  <c r="HH74" i="27"/>
  <c r="AK74" i="27"/>
  <c r="AW74" i="27"/>
  <c r="BI74" i="27"/>
  <c r="BU74" i="27"/>
  <c r="CG74" i="27"/>
  <c r="CS74" i="27"/>
  <c r="DE74" i="27"/>
  <c r="DQ74" i="27"/>
  <c r="EC74" i="27"/>
  <c r="EO74" i="27"/>
  <c r="FA74" i="27"/>
  <c r="FM74" i="27"/>
  <c r="FY74" i="27"/>
  <c r="GK74" i="27"/>
  <c r="GW74" i="27"/>
  <c r="HI74" i="27"/>
  <c r="AL74" i="27"/>
  <c r="AX74" i="27"/>
  <c r="BJ74" i="27"/>
  <c r="BV74" i="27"/>
  <c r="CH74" i="27"/>
  <c r="CT74" i="27"/>
  <c r="DF74" i="27"/>
  <c r="DR74" i="27"/>
  <c r="ED74" i="27"/>
  <c r="EP74" i="27"/>
  <c r="FB74" i="27"/>
  <c r="FN74" i="27"/>
  <c r="FZ74" i="27"/>
  <c r="GL74" i="27"/>
  <c r="GX74" i="27"/>
  <c r="HJ74" i="27"/>
  <c r="AM74" i="27"/>
  <c r="AY74" i="27"/>
  <c r="BK74" i="27"/>
  <c r="BW74" i="27"/>
  <c r="CI74" i="27"/>
  <c r="CU74" i="27"/>
  <c r="DG74" i="27"/>
  <c r="DS74" i="27"/>
  <c r="EE74" i="27"/>
  <c r="EQ74" i="27"/>
  <c r="FC74" i="27"/>
  <c r="FO74" i="27"/>
  <c r="GA74" i="27"/>
  <c r="GM74" i="27"/>
  <c r="GY74" i="27"/>
  <c r="HK74" i="27"/>
  <c r="AN74" i="27"/>
  <c r="AZ74" i="27"/>
  <c r="BL74" i="27"/>
  <c r="BX74" i="27"/>
  <c r="CJ74" i="27"/>
  <c r="CV74" i="27"/>
  <c r="DH74" i="27"/>
  <c r="DT74" i="27"/>
  <c r="EF74" i="27"/>
  <c r="ER74" i="27"/>
  <c r="FD74" i="27"/>
  <c r="FP74" i="27"/>
  <c r="GB74" i="27"/>
  <c r="GN74" i="27"/>
  <c r="GZ74" i="27"/>
  <c r="HL74" i="27"/>
  <c r="AC74" i="27"/>
  <c r="AO74" i="27"/>
  <c r="BA74" i="27"/>
  <c r="BM74" i="27"/>
  <c r="BY74" i="27"/>
  <c r="CK74" i="27"/>
  <c r="CW74" i="27"/>
  <c r="DI74" i="27"/>
  <c r="DU74" i="27"/>
  <c r="EG74" i="27"/>
  <c r="ES74" i="27"/>
  <c r="FE74" i="27"/>
  <c r="FQ74" i="27"/>
  <c r="GC74" i="27"/>
  <c r="GO74" i="27"/>
  <c r="HA74" i="27"/>
  <c r="HM74" i="27"/>
  <c r="AD74" i="27"/>
  <c r="AP74" i="27"/>
  <c r="BB74" i="27"/>
  <c r="BN74" i="27"/>
  <c r="BZ74" i="27"/>
  <c r="CL74" i="27"/>
  <c r="CX74" i="27"/>
  <c r="DJ74" i="27"/>
  <c r="DV74" i="27"/>
  <c r="EH74" i="27"/>
  <c r="ET74" i="27"/>
  <c r="FF74" i="27"/>
  <c r="FR74" i="27"/>
  <c r="GD74" i="27"/>
  <c r="GP74" i="27"/>
  <c r="HB74" i="27"/>
  <c r="HN74" i="27"/>
  <c r="AE74" i="27"/>
  <c r="CY74" i="27"/>
  <c r="FS74" i="27"/>
  <c r="AF74" i="27"/>
  <c r="CZ74" i="27"/>
  <c r="FT74" i="27"/>
  <c r="AQ74" i="27"/>
  <c r="DK74" i="27"/>
  <c r="GE74" i="27"/>
  <c r="AA74" i="27"/>
  <c r="AR74" i="27"/>
  <c r="DL74" i="27"/>
  <c r="GF74" i="27"/>
  <c r="BC74" i="27"/>
  <c r="DW74" i="27"/>
  <c r="GQ74" i="27"/>
  <c r="BD74" i="27"/>
  <c r="DX74" i="27"/>
  <c r="GR74" i="27"/>
  <c r="BO74" i="27"/>
  <c r="EI74" i="27"/>
  <c r="HC74" i="27"/>
  <c r="BP74" i="27"/>
  <c r="EJ74" i="27"/>
  <c r="HD74" i="27"/>
  <c r="CA74" i="27"/>
  <c r="EU74" i="27"/>
  <c r="HO74" i="27"/>
  <c r="CB74" i="27"/>
  <c r="EV74" i="27"/>
  <c r="HP74" i="27"/>
  <c r="AB74" i="27"/>
  <c r="CM74" i="27"/>
  <c r="CN74" i="27"/>
  <c r="FG74" i="27"/>
  <c r="FH74" i="27"/>
  <c r="AE102" i="27"/>
  <c r="AQ102" i="27"/>
  <c r="BC102" i="27"/>
  <c r="BO102" i="27"/>
  <c r="CA102" i="27"/>
  <c r="CM102" i="27"/>
  <c r="CY102" i="27"/>
  <c r="DK102" i="27"/>
  <c r="DW102" i="27"/>
  <c r="EI102" i="27"/>
  <c r="EU102" i="27"/>
  <c r="FG102" i="27"/>
  <c r="FS102" i="27"/>
  <c r="GE102" i="27"/>
  <c r="GQ102" i="27"/>
  <c r="HC102" i="27"/>
  <c r="HO102" i="27"/>
  <c r="AF102" i="27"/>
  <c r="AR102" i="27"/>
  <c r="BD102" i="27"/>
  <c r="BP102" i="27"/>
  <c r="CB102" i="27"/>
  <c r="CN102" i="27"/>
  <c r="CZ102" i="27"/>
  <c r="DL102" i="27"/>
  <c r="DX102" i="27"/>
  <c r="EJ102" i="27"/>
  <c r="EV102" i="27"/>
  <c r="FH102" i="27"/>
  <c r="FT102" i="27"/>
  <c r="GF102" i="27"/>
  <c r="GR102" i="27"/>
  <c r="HD102" i="27"/>
  <c r="HP102" i="27"/>
  <c r="AB102" i="27"/>
  <c r="AG102" i="27"/>
  <c r="AS102" i="27"/>
  <c r="BE102" i="27"/>
  <c r="BQ102" i="27"/>
  <c r="CC102" i="27"/>
  <c r="CO102" i="27"/>
  <c r="DA102" i="27"/>
  <c r="DM102" i="27"/>
  <c r="DY102" i="27"/>
  <c r="EK102" i="27"/>
  <c r="EW102" i="27"/>
  <c r="FI102" i="27"/>
  <c r="FU102" i="27"/>
  <c r="GG102" i="27"/>
  <c r="GS102" i="27"/>
  <c r="HE102" i="27"/>
  <c r="HQ102" i="27"/>
  <c r="AH102" i="27"/>
  <c r="AT102" i="27"/>
  <c r="BF102" i="27"/>
  <c r="BR102" i="27"/>
  <c r="CD102" i="27"/>
  <c r="CP102" i="27"/>
  <c r="DB102" i="27"/>
  <c r="DN102" i="27"/>
  <c r="DZ102" i="27"/>
  <c r="EL102" i="27"/>
  <c r="EX102" i="27"/>
  <c r="FJ102" i="27"/>
  <c r="FV102" i="27"/>
  <c r="GH102" i="27"/>
  <c r="GT102" i="27"/>
  <c r="HF102" i="27"/>
  <c r="HR102" i="27"/>
  <c r="AI102" i="27"/>
  <c r="AU102" i="27"/>
  <c r="BG102" i="27"/>
  <c r="BS102" i="27"/>
  <c r="CE102" i="27"/>
  <c r="CQ102" i="27"/>
  <c r="DC102" i="27"/>
  <c r="DO102" i="27"/>
  <c r="EA102" i="27"/>
  <c r="EM102" i="27"/>
  <c r="EY102" i="27"/>
  <c r="FK102" i="27"/>
  <c r="FW102" i="27"/>
  <c r="GI102" i="27"/>
  <c r="GU102" i="27"/>
  <c r="HG102" i="27"/>
  <c r="HS102" i="27"/>
  <c r="AJ102" i="27"/>
  <c r="AV102" i="27"/>
  <c r="BH102" i="27"/>
  <c r="BT102" i="27"/>
  <c r="CF102" i="27"/>
  <c r="CR102" i="27"/>
  <c r="DD102" i="27"/>
  <c r="DP102" i="27"/>
  <c r="EB102" i="27"/>
  <c r="EN102" i="27"/>
  <c r="EZ102" i="27"/>
  <c r="FL102" i="27"/>
  <c r="FX102" i="27"/>
  <c r="GJ102" i="27"/>
  <c r="GV102" i="27"/>
  <c r="HH102" i="27"/>
  <c r="AK102" i="27"/>
  <c r="AW102" i="27"/>
  <c r="BI102" i="27"/>
  <c r="BU102" i="27"/>
  <c r="CG102" i="27"/>
  <c r="CS102" i="27"/>
  <c r="DE102" i="27"/>
  <c r="DQ102" i="27"/>
  <c r="EC102" i="27"/>
  <c r="EO102" i="27"/>
  <c r="FA102" i="27"/>
  <c r="FM102" i="27"/>
  <c r="FY102" i="27"/>
  <c r="GK102" i="27"/>
  <c r="GW102" i="27"/>
  <c r="HI102" i="27"/>
  <c r="AA102" i="27"/>
  <c r="AL102" i="27"/>
  <c r="AX102" i="27"/>
  <c r="BJ102" i="27"/>
  <c r="BV102" i="27"/>
  <c r="CH102" i="27"/>
  <c r="CT102" i="27"/>
  <c r="DF102" i="27"/>
  <c r="DR102" i="27"/>
  <c r="ED102" i="27"/>
  <c r="EP102" i="27"/>
  <c r="FB102" i="27"/>
  <c r="FN102" i="27"/>
  <c r="FZ102" i="27"/>
  <c r="GL102" i="27"/>
  <c r="GX102" i="27"/>
  <c r="HJ102" i="27"/>
  <c r="AM102" i="27"/>
  <c r="AY102" i="27"/>
  <c r="BK102" i="27"/>
  <c r="BW102" i="27"/>
  <c r="CI102" i="27"/>
  <c r="CU102" i="27"/>
  <c r="DG102" i="27"/>
  <c r="DS102" i="27"/>
  <c r="EE102" i="27"/>
  <c r="EQ102" i="27"/>
  <c r="FC102" i="27"/>
  <c r="FO102" i="27"/>
  <c r="GA102" i="27"/>
  <c r="GM102" i="27"/>
  <c r="GY102" i="27"/>
  <c r="HK102" i="27"/>
  <c r="AN102" i="27"/>
  <c r="AZ102" i="27"/>
  <c r="BL102" i="27"/>
  <c r="BX102" i="27"/>
  <c r="CJ102" i="27"/>
  <c r="CV102" i="27"/>
  <c r="DH102" i="27"/>
  <c r="DT102" i="27"/>
  <c r="EF102" i="27"/>
  <c r="ER102" i="27"/>
  <c r="FD102" i="27"/>
  <c r="FP102" i="27"/>
  <c r="GB102" i="27"/>
  <c r="GN102" i="27"/>
  <c r="GZ102" i="27"/>
  <c r="HL102" i="27"/>
  <c r="AC102" i="27"/>
  <c r="CW102" i="27"/>
  <c r="FQ102" i="27"/>
  <c r="AD102" i="27"/>
  <c r="CX102" i="27"/>
  <c r="FR102" i="27"/>
  <c r="AO102" i="27"/>
  <c r="DI102" i="27"/>
  <c r="GC102" i="27"/>
  <c r="AP102" i="27"/>
  <c r="DJ102" i="27"/>
  <c r="GD102" i="27"/>
  <c r="BA102" i="27"/>
  <c r="DU102" i="27"/>
  <c r="GO102" i="27"/>
  <c r="BB102" i="27"/>
  <c r="DV102" i="27"/>
  <c r="GP102" i="27"/>
  <c r="BM102" i="27"/>
  <c r="EG102" i="27"/>
  <c r="HA102" i="27"/>
  <c r="BN102" i="27"/>
  <c r="EH102" i="27"/>
  <c r="HB102" i="27"/>
  <c r="BY102" i="27"/>
  <c r="ES102" i="27"/>
  <c r="HM102" i="27"/>
  <c r="BZ102" i="27"/>
  <c r="ET102" i="27"/>
  <c r="HN102" i="27"/>
  <c r="CK102" i="27"/>
  <c r="CL102" i="27"/>
  <c r="FE102" i="27"/>
  <c r="FF102" i="27"/>
  <c r="AE88" i="27"/>
  <c r="AQ88" i="27"/>
  <c r="BC88" i="27"/>
  <c r="BO88" i="27"/>
  <c r="CA88" i="27"/>
  <c r="CM88" i="27"/>
  <c r="CY88" i="27"/>
  <c r="DK88" i="27"/>
  <c r="DW88" i="27"/>
  <c r="EI88" i="27"/>
  <c r="EU88" i="27"/>
  <c r="FG88" i="27"/>
  <c r="FS88" i="27"/>
  <c r="GE88" i="27"/>
  <c r="GQ88" i="27"/>
  <c r="HC88" i="27"/>
  <c r="HO88" i="27"/>
  <c r="AF88" i="27"/>
  <c r="AR88" i="27"/>
  <c r="BD88" i="27"/>
  <c r="BP88" i="27"/>
  <c r="CB88" i="27"/>
  <c r="CN88" i="27"/>
  <c r="CZ88" i="27"/>
  <c r="DL88" i="27"/>
  <c r="DX88" i="27"/>
  <c r="EJ88" i="27"/>
  <c r="EV88" i="27"/>
  <c r="FH88" i="27"/>
  <c r="FT88" i="27"/>
  <c r="GF88" i="27"/>
  <c r="GR88" i="27"/>
  <c r="HD88" i="27"/>
  <c r="HP88" i="27"/>
  <c r="AG88" i="27"/>
  <c r="AS88" i="27"/>
  <c r="BE88" i="27"/>
  <c r="BQ88" i="27"/>
  <c r="CC88" i="27"/>
  <c r="CO88" i="27"/>
  <c r="DA88" i="27"/>
  <c r="DM88" i="27"/>
  <c r="DY88" i="27"/>
  <c r="EK88" i="27"/>
  <c r="EW88" i="27"/>
  <c r="FI88" i="27"/>
  <c r="FU88" i="27"/>
  <c r="GG88" i="27"/>
  <c r="GS88" i="27"/>
  <c r="HE88" i="27"/>
  <c r="HQ88" i="27"/>
  <c r="AH88" i="27"/>
  <c r="AT88" i="27"/>
  <c r="BF88" i="27"/>
  <c r="BR88" i="27"/>
  <c r="CD88" i="27"/>
  <c r="CP88" i="27"/>
  <c r="DB88" i="27"/>
  <c r="DN88" i="27"/>
  <c r="DZ88" i="27"/>
  <c r="EL88" i="27"/>
  <c r="EX88" i="27"/>
  <c r="FJ88" i="27"/>
  <c r="FV88" i="27"/>
  <c r="GH88" i="27"/>
  <c r="GT88" i="27"/>
  <c r="HF88" i="27"/>
  <c r="HR88" i="27"/>
  <c r="AI88" i="27"/>
  <c r="AU88" i="27"/>
  <c r="BG88" i="27"/>
  <c r="BS88" i="27"/>
  <c r="CE88" i="27"/>
  <c r="CQ88" i="27"/>
  <c r="DC88" i="27"/>
  <c r="DO88" i="27"/>
  <c r="EA88" i="27"/>
  <c r="EM88" i="27"/>
  <c r="EY88" i="27"/>
  <c r="FK88" i="27"/>
  <c r="FW88" i="27"/>
  <c r="GI88" i="27"/>
  <c r="GU88" i="27"/>
  <c r="HG88" i="27"/>
  <c r="HS88" i="27"/>
  <c r="AJ88" i="27"/>
  <c r="AV88" i="27"/>
  <c r="BH88" i="27"/>
  <c r="BT88" i="27"/>
  <c r="CF88" i="27"/>
  <c r="CR88" i="27"/>
  <c r="DD88" i="27"/>
  <c r="DP88" i="27"/>
  <c r="EB88" i="27"/>
  <c r="EN88" i="27"/>
  <c r="EZ88" i="27"/>
  <c r="FL88" i="27"/>
  <c r="FX88" i="27"/>
  <c r="GJ88" i="27"/>
  <c r="GV88" i="27"/>
  <c r="HH88" i="27"/>
  <c r="AK88" i="27"/>
  <c r="AW88" i="27"/>
  <c r="BI88" i="27"/>
  <c r="BU88" i="27"/>
  <c r="CG88" i="27"/>
  <c r="CS88" i="27"/>
  <c r="DE88" i="27"/>
  <c r="DQ88" i="27"/>
  <c r="EC88" i="27"/>
  <c r="EO88" i="27"/>
  <c r="FA88" i="27"/>
  <c r="FM88" i="27"/>
  <c r="FY88" i="27"/>
  <c r="GK88" i="27"/>
  <c r="GW88" i="27"/>
  <c r="HI88" i="27"/>
  <c r="AL88" i="27"/>
  <c r="AX88" i="27"/>
  <c r="BJ88" i="27"/>
  <c r="BV88" i="27"/>
  <c r="CH88" i="27"/>
  <c r="CT88" i="27"/>
  <c r="DF88" i="27"/>
  <c r="DR88" i="27"/>
  <c r="ED88" i="27"/>
  <c r="EP88" i="27"/>
  <c r="FB88" i="27"/>
  <c r="FN88" i="27"/>
  <c r="FZ88" i="27"/>
  <c r="GL88" i="27"/>
  <c r="GX88" i="27"/>
  <c r="HJ88" i="27"/>
  <c r="AM88" i="27"/>
  <c r="AY88" i="27"/>
  <c r="BK88" i="27"/>
  <c r="BW88" i="27"/>
  <c r="CI88" i="27"/>
  <c r="CU88" i="27"/>
  <c r="DG88" i="27"/>
  <c r="DS88" i="27"/>
  <c r="EE88" i="27"/>
  <c r="EQ88" i="27"/>
  <c r="FC88" i="27"/>
  <c r="FO88" i="27"/>
  <c r="GA88" i="27"/>
  <c r="GM88" i="27"/>
  <c r="GY88" i="27"/>
  <c r="HK88" i="27"/>
  <c r="AN88" i="27"/>
  <c r="AZ88" i="27"/>
  <c r="BL88" i="27"/>
  <c r="BX88" i="27"/>
  <c r="CJ88" i="27"/>
  <c r="CV88" i="27"/>
  <c r="DH88" i="27"/>
  <c r="DT88" i="27"/>
  <c r="EF88" i="27"/>
  <c r="ER88" i="27"/>
  <c r="FD88" i="27"/>
  <c r="FP88" i="27"/>
  <c r="GB88" i="27"/>
  <c r="GN88" i="27"/>
  <c r="GZ88" i="27"/>
  <c r="HL88" i="27"/>
  <c r="BA88" i="27"/>
  <c r="DU88" i="27"/>
  <c r="GO88" i="27"/>
  <c r="BB88" i="27"/>
  <c r="DV88" i="27"/>
  <c r="GP88" i="27"/>
  <c r="BM88" i="27"/>
  <c r="EG88" i="27"/>
  <c r="HA88" i="27"/>
  <c r="BN88" i="27"/>
  <c r="EH88" i="27"/>
  <c r="HB88" i="27"/>
  <c r="BY88" i="27"/>
  <c r="ES88" i="27"/>
  <c r="HM88" i="27"/>
  <c r="AA88" i="27"/>
  <c r="BZ88" i="27"/>
  <c r="ET88" i="27"/>
  <c r="HN88" i="27"/>
  <c r="CK88" i="27"/>
  <c r="FE88" i="27"/>
  <c r="CL88" i="27"/>
  <c r="FF88" i="27"/>
  <c r="AC88" i="27"/>
  <c r="CW88" i="27"/>
  <c r="FQ88" i="27"/>
  <c r="AD88" i="27"/>
  <c r="CX88" i="27"/>
  <c r="FR88" i="27"/>
  <c r="DI88" i="27"/>
  <c r="DJ88" i="27"/>
  <c r="GC88" i="27"/>
  <c r="GD88" i="27"/>
  <c r="AB88" i="27"/>
  <c r="AO88" i="27"/>
  <c r="AP88" i="27"/>
  <c r="AF65" i="27"/>
  <c r="AR65" i="27"/>
  <c r="BD65" i="27"/>
  <c r="BP65" i="27"/>
  <c r="CB65" i="27"/>
  <c r="CN65" i="27"/>
  <c r="CZ65" i="27"/>
  <c r="DL65" i="27"/>
  <c r="DX65" i="27"/>
  <c r="EJ65" i="27"/>
  <c r="EV65" i="27"/>
  <c r="FH65" i="27"/>
  <c r="FT65" i="27"/>
  <c r="GF65" i="27"/>
  <c r="GR65" i="27"/>
  <c r="HD65" i="27"/>
  <c r="HP65" i="27"/>
  <c r="AG65" i="27"/>
  <c r="AS65" i="27"/>
  <c r="BE65" i="27"/>
  <c r="BQ65" i="27"/>
  <c r="CC65" i="27"/>
  <c r="CO65" i="27"/>
  <c r="DA65" i="27"/>
  <c r="DM65" i="27"/>
  <c r="DY65" i="27"/>
  <c r="EK65" i="27"/>
  <c r="EW65" i="27"/>
  <c r="FI65" i="27"/>
  <c r="FU65" i="27"/>
  <c r="GG65" i="27"/>
  <c r="GS65" i="27"/>
  <c r="HE65" i="27"/>
  <c r="HQ65" i="27"/>
  <c r="AH65" i="27"/>
  <c r="AT65" i="27"/>
  <c r="BF65" i="27"/>
  <c r="BR65" i="27"/>
  <c r="CD65" i="27"/>
  <c r="CP65" i="27"/>
  <c r="DB65" i="27"/>
  <c r="DN65" i="27"/>
  <c r="DZ65" i="27"/>
  <c r="EL65" i="27"/>
  <c r="EX65" i="27"/>
  <c r="FJ65" i="27"/>
  <c r="FV65" i="27"/>
  <c r="GH65" i="27"/>
  <c r="GT65" i="27"/>
  <c r="HF65" i="27"/>
  <c r="HR65" i="27"/>
  <c r="AI65" i="27"/>
  <c r="AU65" i="27"/>
  <c r="BG65" i="27"/>
  <c r="BS65" i="27"/>
  <c r="CE65" i="27"/>
  <c r="CQ65" i="27"/>
  <c r="DC65" i="27"/>
  <c r="DO65" i="27"/>
  <c r="EA65" i="27"/>
  <c r="EM65" i="27"/>
  <c r="EY65" i="27"/>
  <c r="FK65" i="27"/>
  <c r="FW65" i="27"/>
  <c r="GI65" i="27"/>
  <c r="GU65" i="27"/>
  <c r="HG65" i="27"/>
  <c r="HS65" i="27"/>
  <c r="AJ65" i="27"/>
  <c r="AV65" i="27"/>
  <c r="BH65" i="27"/>
  <c r="BT65" i="27"/>
  <c r="CF65" i="27"/>
  <c r="CR65" i="27"/>
  <c r="DD65" i="27"/>
  <c r="DP65" i="27"/>
  <c r="EB65" i="27"/>
  <c r="EN65" i="27"/>
  <c r="EZ65" i="27"/>
  <c r="FL65" i="27"/>
  <c r="FX65" i="27"/>
  <c r="GJ65" i="27"/>
  <c r="GV65" i="27"/>
  <c r="HH65" i="27"/>
  <c r="AK65" i="27"/>
  <c r="AW65" i="27"/>
  <c r="BI65" i="27"/>
  <c r="BU65" i="27"/>
  <c r="CG65" i="27"/>
  <c r="CS65" i="27"/>
  <c r="DE65" i="27"/>
  <c r="DQ65" i="27"/>
  <c r="EC65" i="27"/>
  <c r="EO65" i="27"/>
  <c r="FA65" i="27"/>
  <c r="FM65" i="27"/>
  <c r="FY65" i="27"/>
  <c r="GK65" i="27"/>
  <c r="GW65" i="27"/>
  <c r="HI65" i="27"/>
  <c r="AL65" i="27"/>
  <c r="AX65" i="27"/>
  <c r="BJ65" i="27"/>
  <c r="BV65" i="27"/>
  <c r="CH65" i="27"/>
  <c r="CT65" i="27"/>
  <c r="DF65" i="27"/>
  <c r="DR65" i="27"/>
  <c r="ED65" i="27"/>
  <c r="EP65" i="27"/>
  <c r="FB65" i="27"/>
  <c r="FN65" i="27"/>
  <c r="FZ65" i="27"/>
  <c r="GL65" i="27"/>
  <c r="GX65" i="27"/>
  <c r="HJ65" i="27"/>
  <c r="AM65" i="27"/>
  <c r="AY65" i="27"/>
  <c r="BK65" i="27"/>
  <c r="BW65" i="27"/>
  <c r="CI65" i="27"/>
  <c r="CU65" i="27"/>
  <c r="DG65" i="27"/>
  <c r="DS65" i="27"/>
  <c r="EE65" i="27"/>
  <c r="EQ65" i="27"/>
  <c r="FC65" i="27"/>
  <c r="FO65" i="27"/>
  <c r="GA65" i="27"/>
  <c r="GM65" i="27"/>
  <c r="GY65" i="27"/>
  <c r="HK65" i="27"/>
  <c r="AN65" i="27"/>
  <c r="AZ65" i="27"/>
  <c r="BL65" i="27"/>
  <c r="BX65" i="27"/>
  <c r="CJ65" i="27"/>
  <c r="CV65" i="27"/>
  <c r="DH65" i="27"/>
  <c r="DT65" i="27"/>
  <c r="EF65" i="27"/>
  <c r="ER65" i="27"/>
  <c r="FD65" i="27"/>
  <c r="FP65" i="27"/>
  <c r="GB65" i="27"/>
  <c r="GN65" i="27"/>
  <c r="GZ65" i="27"/>
  <c r="HL65" i="27"/>
  <c r="AC65" i="27"/>
  <c r="AO65" i="27"/>
  <c r="BA65" i="27"/>
  <c r="BM65" i="27"/>
  <c r="BY65" i="27"/>
  <c r="CK65" i="27"/>
  <c r="CW65" i="27"/>
  <c r="DI65" i="27"/>
  <c r="DU65" i="27"/>
  <c r="EG65" i="27"/>
  <c r="ES65" i="27"/>
  <c r="FE65" i="27"/>
  <c r="FQ65" i="27"/>
  <c r="GC65" i="27"/>
  <c r="GO65" i="27"/>
  <c r="HA65" i="27"/>
  <c r="HM65" i="27"/>
  <c r="BN65" i="27"/>
  <c r="EH65" i="27"/>
  <c r="HB65" i="27"/>
  <c r="BO65" i="27"/>
  <c r="EI65" i="27"/>
  <c r="HC65" i="27"/>
  <c r="BZ65" i="27"/>
  <c r="ET65" i="27"/>
  <c r="HN65" i="27"/>
  <c r="CA65" i="27"/>
  <c r="EU65" i="27"/>
  <c r="HO65" i="27"/>
  <c r="CL65" i="27"/>
  <c r="FF65" i="27"/>
  <c r="CM65" i="27"/>
  <c r="FG65" i="27"/>
  <c r="AD65" i="27"/>
  <c r="CX65" i="27"/>
  <c r="FR65" i="27"/>
  <c r="AE65" i="27"/>
  <c r="CY65" i="27"/>
  <c r="FS65" i="27"/>
  <c r="AP65" i="27"/>
  <c r="DJ65" i="27"/>
  <c r="GD65" i="27"/>
  <c r="AQ65" i="27"/>
  <c r="DK65" i="27"/>
  <c r="GE65" i="27"/>
  <c r="AB65" i="27"/>
  <c r="BB65" i="27"/>
  <c r="BC65" i="27"/>
  <c r="DV65" i="27"/>
  <c r="DW65" i="27"/>
  <c r="AA65" i="27"/>
  <c r="GP65" i="27"/>
  <c r="GQ65" i="27"/>
  <c r="AJ64" i="27"/>
  <c r="AK64" i="27"/>
  <c r="AL64" i="27"/>
  <c r="AN64" i="27"/>
  <c r="AC64" i="27"/>
  <c r="AO64" i="27"/>
  <c r="AD64" i="27"/>
  <c r="AP64" i="27"/>
  <c r="AF64" i="27"/>
  <c r="AR64" i="27"/>
  <c r="AE64" i="27"/>
  <c r="AY64" i="27"/>
  <c r="BK64" i="27"/>
  <c r="BW64" i="27"/>
  <c r="CI64" i="27"/>
  <c r="CU64" i="27"/>
  <c r="DG64" i="27"/>
  <c r="DS64" i="27"/>
  <c r="EE64" i="27"/>
  <c r="EQ64" i="27"/>
  <c r="FC64" i="27"/>
  <c r="FO64" i="27"/>
  <c r="GA64" i="27"/>
  <c r="GM64" i="27"/>
  <c r="GY64" i="27"/>
  <c r="HK64" i="27"/>
  <c r="AG64" i="27"/>
  <c r="AZ64" i="27"/>
  <c r="BL64" i="27"/>
  <c r="BX64" i="27"/>
  <c r="CJ64" i="27"/>
  <c r="CV64" i="27"/>
  <c r="DH64" i="27"/>
  <c r="DT64" i="27"/>
  <c r="EF64" i="27"/>
  <c r="ER64" i="27"/>
  <c r="FD64" i="27"/>
  <c r="FP64" i="27"/>
  <c r="GB64" i="27"/>
  <c r="GN64" i="27"/>
  <c r="GZ64" i="27"/>
  <c r="HL64" i="27"/>
  <c r="AH64" i="27"/>
  <c r="BA64" i="27"/>
  <c r="BM64" i="27"/>
  <c r="BY64" i="27"/>
  <c r="CK64" i="27"/>
  <c r="CW64" i="27"/>
  <c r="DI64" i="27"/>
  <c r="DU64" i="27"/>
  <c r="EG64" i="27"/>
  <c r="ES64" i="27"/>
  <c r="FE64" i="27"/>
  <c r="FQ64" i="27"/>
  <c r="GC64" i="27"/>
  <c r="GO64" i="27"/>
  <c r="HA64" i="27"/>
  <c r="HM64" i="27"/>
  <c r="AI64" i="27"/>
  <c r="BB64" i="27"/>
  <c r="BN64" i="27"/>
  <c r="BZ64" i="27"/>
  <c r="CL64" i="27"/>
  <c r="CX64" i="27"/>
  <c r="DJ64" i="27"/>
  <c r="DV64" i="27"/>
  <c r="EH64" i="27"/>
  <c r="ET64" i="27"/>
  <c r="FF64" i="27"/>
  <c r="FR64" i="27"/>
  <c r="GD64" i="27"/>
  <c r="GP64" i="27"/>
  <c r="HB64" i="27"/>
  <c r="HN64" i="27"/>
  <c r="AM64" i="27"/>
  <c r="BC64" i="27"/>
  <c r="BO64" i="27"/>
  <c r="CA64" i="27"/>
  <c r="CM64" i="27"/>
  <c r="CY64" i="27"/>
  <c r="DK64" i="27"/>
  <c r="DW64" i="27"/>
  <c r="EI64" i="27"/>
  <c r="EU64" i="27"/>
  <c r="FG64" i="27"/>
  <c r="FS64" i="27"/>
  <c r="GE64" i="27"/>
  <c r="GQ64" i="27"/>
  <c r="HC64" i="27"/>
  <c r="HO64" i="27"/>
  <c r="AQ64" i="27"/>
  <c r="BD64" i="27"/>
  <c r="BP64" i="27"/>
  <c r="CB64" i="27"/>
  <c r="CN64" i="27"/>
  <c r="CZ64" i="27"/>
  <c r="DL64" i="27"/>
  <c r="DX64" i="27"/>
  <c r="EJ64" i="27"/>
  <c r="EV64" i="27"/>
  <c r="FH64" i="27"/>
  <c r="FT64" i="27"/>
  <c r="GF64" i="27"/>
  <c r="GR64" i="27"/>
  <c r="HD64" i="27"/>
  <c r="HP64" i="27"/>
  <c r="AS64" i="27"/>
  <c r="BE64" i="27"/>
  <c r="BQ64" i="27"/>
  <c r="CC64" i="27"/>
  <c r="CO64" i="27"/>
  <c r="DA64" i="27"/>
  <c r="DM64" i="27"/>
  <c r="DY64" i="27"/>
  <c r="EK64" i="27"/>
  <c r="EW64" i="27"/>
  <c r="FI64" i="27"/>
  <c r="FU64" i="27"/>
  <c r="GG64" i="27"/>
  <c r="GS64" i="27"/>
  <c r="HE64" i="27"/>
  <c r="HQ64" i="27"/>
  <c r="AT64" i="27"/>
  <c r="BF64" i="27"/>
  <c r="BR64" i="27"/>
  <c r="CD64" i="27"/>
  <c r="CP64" i="27"/>
  <c r="DB64" i="27"/>
  <c r="DN64" i="27"/>
  <c r="DZ64" i="27"/>
  <c r="EL64" i="27"/>
  <c r="EX64" i="27"/>
  <c r="FJ64" i="27"/>
  <c r="FV64" i="27"/>
  <c r="GH64" i="27"/>
  <c r="GT64" i="27"/>
  <c r="HF64" i="27"/>
  <c r="HR64" i="27"/>
  <c r="AU64" i="27"/>
  <c r="BG64" i="27"/>
  <c r="BS64" i="27"/>
  <c r="CE64" i="27"/>
  <c r="CQ64" i="27"/>
  <c r="DC64" i="27"/>
  <c r="DO64" i="27"/>
  <c r="EA64" i="27"/>
  <c r="EM64" i="27"/>
  <c r="EY64" i="27"/>
  <c r="FK64" i="27"/>
  <c r="FW64" i="27"/>
  <c r="GI64" i="27"/>
  <c r="GU64" i="27"/>
  <c r="HG64" i="27"/>
  <c r="HS64" i="27"/>
  <c r="AV64" i="27"/>
  <c r="BH64" i="27"/>
  <c r="BT64" i="27"/>
  <c r="CF64" i="27"/>
  <c r="CR64" i="27"/>
  <c r="DD64" i="27"/>
  <c r="DP64" i="27"/>
  <c r="EB64" i="27"/>
  <c r="EN64" i="27"/>
  <c r="EZ64" i="27"/>
  <c r="FL64" i="27"/>
  <c r="FX64" i="27"/>
  <c r="GJ64" i="27"/>
  <c r="GV64" i="27"/>
  <c r="HH64" i="27"/>
  <c r="AW64" i="27"/>
  <c r="DQ64" i="27"/>
  <c r="GK64" i="27"/>
  <c r="AX64" i="27"/>
  <c r="DR64" i="27"/>
  <c r="GL64" i="27"/>
  <c r="BI64" i="27"/>
  <c r="EC64" i="27"/>
  <c r="GW64" i="27"/>
  <c r="BJ64" i="27"/>
  <c r="ED64" i="27"/>
  <c r="GX64" i="27"/>
  <c r="BU64" i="27"/>
  <c r="EO64" i="27"/>
  <c r="HI64" i="27"/>
  <c r="BV64" i="27"/>
  <c r="EP64" i="27"/>
  <c r="HJ64" i="27"/>
  <c r="CG64" i="27"/>
  <c r="FA64" i="27"/>
  <c r="CH64" i="27"/>
  <c r="FB64" i="27"/>
  <c r="CS64" i="27"/>
  <c r="FM64" i="27"/>
  <c r="CT64" i="27"/>
  <c r="FN64" i="27"/>
  <c r="FY64" i="27"/>
  <c r="FZ64" i="27"/>
  <c r="AA64" i="27"/>
  <c r="DE64" i="27"/>
  <c r="DF64" i="27"/>
  <c r="AB64" i="27"/>
  <c r="AC33" i="27"/>
  <c r="AO33" i="27"/>
  <c r="BA33" i="27"/>
  <c r="BM33" i="27"/>
  <c r="BY33" i="27"/>
  <c r="CK33" i="27"/>
  <c r="CW33" i="27"/>
  <c r="DI33" i="27"/>
  <c r="DU33" i="27"/>
  <c r="EG33" i="27"/>
  <c r="ES33" i="27"/>
  <c r="FE33" i="27"/>
  <c r="FQ33" i="27"/>
  <c r="GC33" i="27"/>
  <c r="GO33" i="27"/>
  <c r="HA33" i="27"/>
  <c r="HM33" i="27"/>
  <c r="AD33" i="27"/>
  <c r="AP33" i="27"/>
  <c r="BB33" i="27"/>
  <c r="BN33" i="27"/>
  <c r="BZ33" i="27"/>
  <c r="CL33" i="27"/>
  <c r="CX33" i="27"/>
  <c r="DJ33" i="27"/>
  <c r="DV33" i="27"/>
  <c r="EH33" i="27"/>
  <c r="ET33" i="27"/>
  <c r="FF33" i="27"/>
  <c r="FR33" i="27"/>
  <c r="GD33" i="27"/>
  <c r="GP33" i="27"/>
  <c r="HB33" i="27"/>
  <c r="HN33" i="27"/>
  <c r="AE33" i="27"/>
  <c r="AQ33" i="27"/>
  <c r="BC33" i="27"/>
  <c r="BO33" i="27"/>
  <c r="CA33" i="27"/>
  <c r="CM33" i="27"/>
  <c r="CY33" i="27"/>
  <c r="DK33" i="27"/>
  <c r="DW33" i="27"/>
  <c r="EI33" i="27"/>
  <c r="EU33" i="27"/>
  <c r="FG33" i="27"/>
  <c r="FS33" i="27"/>
  <c r="GE33" i="27"/>
  <c r="GQ33" i="27"/>
  <c r="HC33" i="27"/>
  <c r="HO33" i="27"/>
  <c r="AG33" i="27"/>
  <c r="AS33" i="27"/>
  <c r="BE33" i="27"/>
  <c r="BQ33" i="27"/>
  <c r="CC33" i="27"/>
  <c r="CO33" i="27"/>
  <c r="DA33" i="27"/>
  <c r="DM33" i="27"/>
  <c r="DY33" i="27"/>
  <c r="EK33" i="27"/>
  <c r="EW33" i="27"/>
  <c r="FI33" i="27"/>
  <c r="FU33" i="27"/>
  <c r="GG33" i="27"/>
  <c r="GS33" i="27"/>
  <c r="HE33" i="27"/>
  <c r="HQ33" i="27"/>
  <c r="AH33" i="27"/>
  <c r="AT33" i="27"/>
  <c r="BF33" i="27"/>
  <c r="BR33" i="27"/>
  <c r="CD33" i="27"/>
  <c r="CP33" i="27"/>
  <c r="DB33" i="27"/>
  <c r="DN33" i="27"/>
  <c r="DZ33" i="27"/>
  <c r="EL33" i="27"/>
  <c r="EX33" i="27"/>
  <c r="FJ33" i="27"/>
  <c r="FV33" i="27"/>
  <c r="GH33" i="27"/>
  <c r="GT33" i="27"/>
  <c r="HF33" i="27"/>
  <c r="HR33" i="27"/>
  <c r="AI33" i="27"/>
  <c r="AU33" i="27"/>
  <c r="BG33" i="27"/>
  <c r="BS33" i="27"/>
  <c r="CE33" i="27"/>
  <c r="CQ33" i="27"/>
  <c r="DC33" i="27"/>
  <c r="DO33" i="27"/>
  <c r="EA33" i="27"/>
  <c r="EM33" i="27"/>
  <c r="EY33" i="27"/>
  <c r="FK33" i="27"/>
  <c r="FW33" i="27"/>
  <c r="GI33" i="27"/>
  <c r="GU33" i="27"/>
  <c r="HG33" i="27"/>
  <c r="HS33" i="27"/>
  <c r="AR33" i="27"/>
  <c r="BP33" i="27"/>
  <c r="CN33" i="27"/>
  <c r="DL33" i="27"/>
  <c r="EJ33" i="27"/>
  <c r="FH33" i="27"/>
  <c r="GF33" i="27"/>
  <c r="HD33" i="27"/>
  <c r="AV33" i="27"/>
  <c r="BT33" i="27"/>
  <c r="CR33" i="27"/>
  <c r="DP33" i="27"/>
  <c r="EN33" i="27"/>
  <c r="FL33" i="27"/>
  <c r="GJ33" i="27"/>
  <c r="HH33" i="27"/>
  <c r="AW33" i="27"/>
  <c r="BU33" i="27"/>
  <c r="CS33" i="27"/>
  <c r="DQ33" i="27"/>
  <c r="EO33" i="27"/>
  <c r="FM33" i="27"/>
  <c r="GK33" i="27"/>
  <c r="HI33" i="27"/>
  <c r="AX33" i="27"/>
  <c r="BV33" i="27"/>
  <c r="CT33" i="27"/>
  <c r="DR33" i="27"/>
  <c r="EP33" i="27"/>
  <c r="FN33" i="27"/>
  <c r="GL33" i="27"/>
  <c r="HJ33" i="27"/>
  <c r="AY33" i="27"/>
  <c r="BW33" i="27"/>
  <c r="CU33" i="27"/>
  <c r="DS33" i="27"/>
  <c r="EQ33" i="27"/>
  <c r="FO33" i="27"/>
  <c r="GM33" i="27"/>
  <c r="HK33" i="27"/>
  <c r="AZ33" i="27"/>
  <c r="BX33" i="27"/>
  <c r="CV33" i="27"/>
  <c r="DT33" i="27"/>
  <c r="ER33" i="27"/>
  <c r="FP33" i="27"/>
  <c r="GN33" i="27"/>
  <c r="HL33" i="27"/>
  <c r="AF33" i="27"/>
  <c r="BD33" i="27"/>
  <c r="CB33" i="27"/>
  <c r="CZ33" i="27"/>
  <c r="DX33" i="27"/>
  <c r="EV33" i="27"/>
  <c r="FT33" i="27"/>
  <c r="GR33" i="27"/>
  <c r="HP33" i="27"/>
  <c r="AJ33" i="27"/>
  <c r="BH33" i="27"/>
  <c r="CF33" i="27"/>
  <c r="DD33" i="27"/>
  <c r="EB33" i="27"/>
  <c r="EZ33" i="27"/>
  <c r="FX33" i="27"/>
  <c r="GV33" i="27"/>
  <c r="AK33" i="27"/>
  <c r="BI33" i="27"/>
  <c r="CG33" i="27"/>
  <c r="DE33" i="27"/>
  <c r="EC33" i="27"/>
  <c r="FA33" i="27"/>
  <c r="FY33" i="27"/>
  <c r="GW33" i="27"/>
  <c r="AL33" i="27"/>
  <c r="BJ33" i="27"/>
  <c r="CH33" i="27"/>
  <c r="DF33" i="27"/>
  <c r="ED33" i="27"/>
  <c r="FB33" i="27"/>
  <c r="FZ33" i="27"/>
  <c r="GX33" i="27"/>
  <c r="AM33" i="27"/>
  <c r="BK33" i="27"/>
  <c r="CI33" i="27"/>
  <c r="DG33" i="27"/>
  <c r="EE33" i="27"/>
  <c r="FC33" i="27"/>
  <c r="GA33" i="27"/>
  <c r="GY33" i="27"/>
  <c r="AN33" i="27"/>
  <c r="BL33" i="27"/>
  <c r="CJ33" i="27"/>
  <c r="DH33" i="27"/>
  <c r="EF33" i="27"/>
  <c r="FD33" i="27"/>
  <c r="GB33" i="27"/>
  <c r="GZ33" i="27"/>
  <c r="AB33" i="27"/>
  <c r="AA33" i="27"/>
  <c r="AE16" i="27"/>
  <c r="AQ16" i="27"/>
  <c r="BC16" i="27"/>
  <c r="BO16" i="27"/>
  <c r="CA16" i="27"/>
  <c r="CM16" i="27"/>
  <c r="CY16" i="27"/>
  <c r="DK16" i="27"/>
  <c r="DW16" i="27"/>
  <c r="EI16" i="27"/>
  <c r="EU16" i="27"/>
  <c r="FG16" i="27"/>
  <c r="FS16" i="27"/>
  <c r="GE16" i="27"/>
  <c r="GQ16" i="27"/>
  <c r="HC16" i="27"/>
  <c r="HO16" i="27"/>
  <c r="AF16" i="27"/>
  <c r="AR16" i="27"/>
  <c r="BD16" i="27"/>
  <c r="BP16" i="27"/>
  <c r="CB16" i="27"/>
  <c r="CN16" i="27"/>
  <c r="CZ16" i="27"/>
  <c r="DL16" i="27"/>
  <c r="DX16" i="27"/>
  <c r="EJ16" i="27"/>
  <c r="EV16" i="27"/>
  <c r="FH16" i="27"/>
  <c r="FT16" i="27"/>
  <c r="GF16" i="27"/>
  <c r="GR16" i="27"/>
  <c r="HD16" i="27"/>
  <c r="HP16" i="27"/>
  <c r="AG16" i="27"/>
  <c r="AS16" i="27"/>
  <c r="BE16" i="27"/>
  <c r="BQ16" i="27"/>
  <c r="CC16" i="27"/>
  <c r="CO16" i="27"/>
  <c r="DA16" i="27"/>
  <c r="DM16" i="27"/>
  <c r="DY16" i="27"/>
  <c r="EK16" i="27"/>
  <c r="EW16" i="27"/>
  <c r="FI16" i="27"/>
  <c r="FU16" i="27"/>
  <c r="GG16" i="27"/>
  <c r="GS16" i="27"/>
  <c r="HE16" i="27"/>
  <c r="HQ16" i="27"/>
  <c r="AH16" i="27"/>
  <c r="AT16" i="27"/>
  <c r="BF16" i="27"/>
  <c r="BR16" i="27"/>
  <c r="CD16" i="27"/>
  <c r="CP16" i="27"/>
  <c r="DB16" i="27"/>
  <c r="DN16" i="27"/>
  <c r="DZ16" i="27"/>
  <c r="EL16" i="27"/>
  <c r="EX16" i="27"/>
  <c r="FJ16" i="27"/>
  <c r="FV16" i="27"/>
  <c r="GH16" i="27"/>
  <c r="GT16" i="27"/>
  <c r="HF16" i="27"/>
  <c r="HR16" i="27"/>
  <c r="AI16" i="27"/>
  <c r="AU16" i="27"/>
  <c r="BG16" i="27"/>
  <c r="BS16" i="27"/>
  <c r="CE16" i="27"/>
  <c r="CQ16" i="27"/>
  <c r="DC16" i="27"/>
  <c r="DO16" i="27"/>
  <c r="EA16" i="27"/>
  <c r="EM16" i="27"/>
  <c r="EY16" i="27"/>
  <c r="FK16" i="27"/>
  <c r="FW16" i="27"/>
  <c r="GI16" i="27"/>
  <c r="GU16" i="27"/>
  <c r="HG16" i="27"/>
  <c r="HS16" i="27"/>
  <c r="AJ16" i="27"/>
  <c r="AV16" i="27"/>
  <c r="BH16" i="27"/>
  <c r="BT16" i="27"/>
  <c r="CF16" i="27"/>
  <c r="CR16" i="27"/>
  <c r="DD16" i="27"/>
  <c r="DP16" i="27"/>
  <c r="EB16" i="27"/>
  <c r="EN16" i="27"/>
  <c r="EZ16" i="27"/>
  <c r="FL16" i="27"/>
  <c r="FX16" i="27"/>
  <c r="GJ16" i="27"/>
  <c r="GV16" i="27"/>
  <c r="HH16" i="27"/>
  <c r="AK16" i="27"/>
  <c r="AW16" i="27"/>
  <c r="BI16" i="27"/>
  <c r="BU16" i="27"/>
  <c r="CG16" i="27"/>
  <c r="CS16" i="27"/>
  <c r="DE16" i="27"/>
  <c r="DQ16" i="27"/>
  <c r="EC16" i="27"/>
  <c r="EO16" i="27"/>
  <c r="FA16" i="27"/>
  <c r="FM16" i="27"/>
  <c r="FY16" i="27"/>
  <c r="GK16" i="27"/>
  <c r="GW16" i="27"/>
  <c r="HI16" i="27"/>
  <c r="AL16" i="27"/>
  <c r="AX16" i="27"/>
  <c r="BJ16" i="27"/>
  <c r="BV16" i="27"/>
  <c r="CH16" i="27"/>
  <c r="CT16" i="27"/>
  <c r="DF16" i="27"/>
  <c r="DR16" i="27"/>
  <c r="ED16" i="27"/>
  <c r="EP16" i="27"/>
  <c r="FB16" i="27"/>
  <c r="FN16" i="27"/>
  <c r="FZ16" i="27"/>
  <c r="GL16" i="27"/>
  <c r="AM16" i="27"/>
  <c r="AY16" i="27"/>
  <c r="BK16" i="27"/>
  <c r="BW16" i="27"/>
  <c r="CI16" i="27"/>
  <c r="CU16" i="27"/>
  <c r="DG16" i="27"/>
  <c r="DS16" i="27"/>
  <c r="EE16" i="27"/>
  <c r="EQ16" i="27"/>
  <c r="FC16" i="27"/>
  <c r="FO16" i="27"/>
  <c r="GA16" i="27"/>
  <c r="GM16" i="27"/>
  <c r="GY16" i="27"/>
  <c r="HK16" i="27"/>
  <c r="AN16" i="27"/>
  <c r="AZ16" i="27"/>
  <c r="BL16" i="27"/>
  <c r="BX16" i="27"/>
  <c r="CJ16" i="27"/>
  <c r="CV16" i="27"/>
  <c r="DH16" i="27"/>
  <c r="DT16" i="27"/>
  <c r="EF16" i="27"/>
  <c r="ER16" i="27"/>
  <c r="FD16" i="27"/>
  <c r="AC16" i="27"/>
  <c r="AO16" i="27"/>
  <c r="BA16" i="27"/>
  <c r="BM16" i="27"/>
  <c r="BY16" i="27"/>
  <c r="CK16" i="27"/>
  <c r="AP16" i="27"/>
  <c r="EH16" i="27"/>
  <c r="GO16" i="27"/>
  <c r="BB16" i="27"/>
  <c r="ES16" i="27"/>
  <c r="GP16" i="27"/>
  <c r="BN16" i="27"/>
  <c r="ET16" i="27"/>
  <c r="GX16" i="27"/>
  <c r="BZ16" i="27"/>
  <c r="FE16" i="27"/>
  <c r="GZ16" i="27"/>
  <c r="CL16" i="27"/>
  <c r="FF16" i="27"/>
  <c r="HA16" i="27"/>
  <c r="CW16" i="27"/>
  <c r="FP16" i="27"/>
  <c r="HB16" i="27"/>
  <c r="CX16" i="27"/>
  <c r="FQ16" i="27"/>
  <c r="HJ16" i="27"/>
  <c r="DI16" i="27"/>
  <c r="FR16" i="27"/>
  <c r="HL16" i="27"/>
  <c r="DJ16" i="27"/>
  <c r="GB16" i="27"/>
  <c r="HM16" i="27"/>
  <c r="DU16" i="27"/>
  <c r="GC16" i="27"/>
  <c r="HN16" i="27"/>
  <c r="DV16" i="27"/>
  <c r="GD16" i="27"/>
  <c r="AD16" i="27"/>
  <c r="EG16" i="27"/>
  <c r="GN16" i="27"/>
  <c r="AA16" i="27"/>
  <c r="AB16" i="27"/>
  <c r="AC24" i="27"/>
  <c r="AO24" i="27"/>
  <c r="BA24" i="27"/>
  <c r="BM24" i="27"/>
  <c r="BY24" i="27"/>
  <c r="CK24" i="27"/>
  <c r="CW24" i="27"/>
  <c r="DI24" i="27"/>
  <c r="DU24" i="27"/>
  <c r="EG24" i="27"/>
  <c r="ES24" i="27"/>
  <c r="FE24" i="27"/>
  <c r="FQ24" i="27"/>
  <c r="GC24" i="27"/>
  <c r="AD24" i="27"/>
  <c r="AP24" i="27"/>
  <c r="BB24" i="27"/>
  <c r="BN24" i="27"/>
  <c r="BZ24" i="27"/>
  <c r="CL24" i="27"/>
  <c r="CX24" i="27"/>
  <c r="DJ24" i="27"/>
  <c r="DV24" i="27"/>
  <c r="EH24" i="27"/>
  <c r="AE24" i="27"/>
  <c r="AS24" i="27"/>
  <c r="BG24" i="27"/>
  <c r="BU24" i="27"/>
  <c r="CI24" i="27"/>
  <c r="CY24" i="27"/>
  <c r="DM24" i="27"/>
  <c r="EA24" i="27"/>
  <c r="EO24" i="27"/>
  <c r="FB24" i="27"/>
  <c r="FO24" i="27"/>
  <c r="GB24" i="27"/>
  <c r="GO24" i="27"/>
  <c r="HA24" i="27"/>
  <c r="HM24" i="27"/>
  <c r="AF24" i="27"/>
  <c r="AT24" i="27"/>
  <c r="BH24" i="27"/>
  <c r="BV24" i="27"/>
  <c r="CJ24" i="27"/>
  <c r="CZ24" i="27"/>
  <c r="DN24" i="27"/>
  <c r="EB24" i="27"/>
  <c r="EP24" i="27"/>
  <c r="FC24" i="27"/>
  <c r="FP24" i="27"/>
  <c r="GD24" i="27"/>
  <c r="GP24" i="27"/>
  <c r="HB24" i="27"/>
  <c r="HN24" i="27"/>
  <c r="AG24" i="27"/>
  <c r="AU24" i="27"/>
  <c r="BI24" i="27"/>
  <c r="BW24" i="27"/>
  <c r="CM24" i="27"/>
  <c r="DA24" i="27"/>
  <c r="DO24" i="27"/>
  <c r="EC24" i="27"/>
  <c r="EQ24" i="27"/>
  <c r="FD24" i="27"/>
  <c r="FR24" i="27"/>
  <c r="GE24" i="27"/>
  <c r="GQ24" i="27"/>
  <c r="HC24" i="27"/>
  <c r="HO24" i="27"/>
  <c r="AH24" i="27"/>
  <c r="AV24" i="27"/>
  <c r="BJ24" i="27"/>
  <c r="BX24" i="27"/>
  <c r="CN24" i="27"/>
  <c r="DB24" i="27"/>
  <c r="DP24" i="27"/>
  <c r="ED24" i="27"/>
  <c r="ER24" i="27"/>
  <c r="FF24" i="27"/>
  <c r="FS24" i="27"/>
  <c r="GF24" i="27"/>
  <c r="GR24" i="27"/>
  <c r="HD24" i="27"/>
  <c r="HP24" i="27"/>
  <c r="AI24" i="27"/>
  <c r="AW24" i="27"/>
  <c r="BK24" i="27"/>
  <c r="CA24" i="27"/>
  <c r="CO24" i="27"/>
  <c r="DC24" i="27"/>
  <c r="DQ24" i="27"/>
  <c r="EE24" i="27"/>
  <c r="ET24" i="27"/>
  <c r="FG24" i="27"/>
  <c r="FT24" i="27"/>
  <c r="GG24" i="27"/>
  <c r="GS24" i="27"/>
  <c r="HE24" i="27"/>
  <c r="HQ24" i="27"/>
  <c r="AJ24" i="27"/>
  <c r="AX24" i="27"/>
  <c r="BL24" i="27"/>
  <c r="CB24" i="27"/>
  <c r="CP24" i="27"/>
  <c r="DD24" i="27"/>
  <c r="DR24" i="27"/>
  <c r="EF24" i="27"/>
  <c r="EU24" i="27"/>
  <c r="FH24" i="27"/>
  <c r="FU24" i="27"/>
  <c r="GH24" i="27"/>
  <c r="GT24" i="27"/>
  <c r="HF24" i="27"/>
  <c r="HR24" i="27"/>
  <c r="AK24" i="27"/>
  <c r="AY24" i="27"/>
  <c r="BO24" i="27"/>
  <c r="CC24" i="27"/>
  <c r="CQ24" i="27"/>
  <c r="DE24" i="27"/>
  <c r="DS24" i="27"/>
  <c r="EI24" i="27"/>
  <c r="EV24" i="27"/>
  <c r="FI24" i="27"/>
  <c r="FV24" i="27"/>
  <c r="GI24" i="27"/>
  <c r="GU24" i="27"/>
  <c r="HG24" i="27"/>
  <c r="HS24" i="27"/>
  <c r="AL24" i="27"/>
  <c r="AZ24" i="27"/>
  <c r="BP24" i="27"/>
  <c r="CD24" i="27"/>
  <c r="CR24" i="27"/>
  <c r="DF24" i="27"/>
  <c r="DT24" i="27"/>
  <c r="EJ24" i="27"/>
  <c r="EW24" i="27"/>
  <c r="FJ24" i="27"/>
  <c r="FW24" i="27"/>
  <c r="GJ24" i="27"/>
  <c r="GV24" i="27"/>
  <c r="HH24" i="27"/>
  <c r="AM24" i="27"/>
  <c r="BC24" i="27"/>
  <c r="BQ24" i="27"/>
  <c r="CE24" i="27"/>
  <c r="CS24" i="27"/>
  <c r="DG24" i="27"/>
  <c r="DW24" i="27"/>
  <c r="EK24" i="27"/>
  <c r="EX24" i="27"/>
  <c r="FK24" i="27"/>
  <c r="FX24" i="27"/>
  <c r="GK24" i="27"/>
  <c r="GW24" i="27"/>
  <c r="HI24" i="27"/>
  <c r="AN24" i="27"/>
  <c r="BD24" i="27"/>
  <c r="BR24" i="27"/>
  <c r="CF24" i="27"/>
  <c r="CT24" i="27"/>
  <c r="DH24" i="27"/>
  <c r="DX24" i="27"/>
  <c r="EL24" i="27"/>
  <c r="EY24" i="27"/>
  <c r="FL24" i="27"/>
  <c r="FY24" i="27"/>
  <c r="GL24" i="27"/>
  <c r="GX24" i="27"/>
  <c r="HJ24" i="27"/>
  <c r="AQ24" i="27"/>
  <c r="BE24" i="27"/>
  <c r="BS24" i="27"/>
  <c r="CG24" i="27"/>
  <c r="CU24" i="27"/>
  <c r="DK24" i="27"/>
  <c r="DY24" i="27"/>
  <c r="EM24" i="27"/>
  <c r="EZ24" i="27"/>
  <c r="FM24" i="27"/>
  <c r="FZ24" i="27"/>
  <c r="GM24" i="27"/>
  <c r="GY24" i="27"/>
  <c r="HK24" i="27"/>
  <c r="DL24" i="27"/>
  <c r="DZ24" i="27"/>
  <c r="EN24" i="27"/>
  <c r="FA24" i="27"/>
  <c r="FN24" i="27"/>
  <c r="GA24" i="27"/>
  <c r="GN24" i="27"/>
  <c r="AR24" i="27"/>
  <c r="GZ24" i="27"/>
  <c r="BF24" i="27"/>
  <c r="HL24" i="27"/>
  <c r="BT24" i="27"/>
  <c r="CH24" i="27"/>
  <c r="CV24" i="27"/>
  <c r="AA24" i="27"/>
  <c r="AB24" i="27"/>
  <c r="AD83" i="27"/>
  <c r="AP83" i="27"/>
  <c r="BB83" i="27"/>
  <c r="BN83" i="27"/>
  <c r="BZ83" i="27"/>
  <c r="CL83" i="27"/>
  <c r="CX83" i="27"/>
  <c r="DJ83" i="27"/>
  <c r="DV83" i="27"/>
  <c r="EH83" i="27"/>
  <c r="ET83" i="27"/>
  <c r="FF83" i="27"/>
  <c r="FR83" i="27"/>
  <c r="GD83" i="27"/>
  <c r="GP83" i="27"/>
  <c r="HB83" i="27"/>
  <c r="HN83" i="27"/>
  <c r="AE83" i="27"/>
  <c r="AQ83" i="27"/>
  <c r="BC83" i="27"/>
  <c r="BO83" i="27"/>
  <c r="CA83" i="27"/>
  <c r="CM83" i="27"/>
  <c r="CY83" i="27"/>
  <c r="DK83" i="27"/>
  <c r="DW83" i="27"/>
  <c r="EI83" i="27"/>
  <c r="EU83" i="27"/>
  <c r="FG83" i="27"/>
  <c r="FS83" i="27"/>
  <c r="GE83" i="27"/>
  <c r="GQ83" i="27"/>
  <c r="HC83" i="27"/>
  <c r="HO83" i="27"/>
  <c r="AF83" i="27"/>
  <c r="AR83" i="27"/>
  <c r="BD83" i="27"/>
  <c r="BP83" i="27"/>
  <c r="CB83" i="27"/>
  <c r="CN83" i="27"/>
  <c r="CZ83" i="27"/>
  <c r="DL83" i="27"/>
  <c r="DX83" i="27"/>
  <c r="EJ83" i="27"/>
  <c r="EV83" i="27"/>
  <c r="FH83" i="27"/>
  <c r="FT83" i="27"/>
  <c r="GF83" i="27"/>
  <c r="GR83" i="27"/>
  <c r="HD83" i="27"/>
  <c r="HP83" i="27"/>
  <c r="AG83" i="27"/>
  <c r="AS83" i="27"/>
  <c r="BE83" i="27"/>
  <c r="BQ83" i="27"/>
  <c r="CC83" i="27"/>
  <c r="CO83" i="27"/>
  <c r="DA83" i="27"/>
  <c r="DM83" i="27"/>
  <c r="DY83" i="27"/>
  <c r="EK83" i="27"/>
  <c r="EW83" i="27"/>
  <c r="FI83" i="27"/>
  <c r="FU83" i="27"/>
  <c r="GG83" i="27"/>
  <c r="GS83" i="27"/>
  <c r="HE83" i="27"/>
  <c r="HQ83" i="27"/>
  <c r="AH83" i="27"/>
  <c r="AT83" i="27"/>
  <c r="BF83" i="27"/>
  <c r="BR83" i="27"/>
  <c r="CD83" i="27"/>
  <c r="CP83" i="27"/>
  <c r="DB83" i="27"/>
  <c r="DN83" i="27"/>
  <c r="DZ83" i="27"/>
  <c r="EL83" i="27"/>
  <c r="EX83" i="27"/>
  <c r="FJ83" i="27"/>
  <c r="FV83" i="27"/>
  <c r="GH83" i="27"/>
  <c r="GT83" i="27"/>
  <c r="HF83" i="27"/>
  <c r="HR83" i="27"/>
  <c r="AI83" i="27"/>
  <c r="AU83" i="27"/>
  <c r="BG83" i="27"/>
  <c r="BS83" i="27"/>
  <c r="CE83" i="27"/>
  <c r="CQ83" i="27"/>
  <c r="DC83" i="27"/>
  <c r="DO83" i="27"/>
  <c r="EA83" i="27"/>
  <c r="EM83" i="27"/>
  <c r="EY83" i="27"/>
  <c r="FK83" i="27"/>
  <c r="FW83" i="27"/>
  <c r="GI83" i="27"/>
  <c r="GU83" i="27"/>
  <c r="HG83" i="27"/>
  <c r="HS83" i="27"/>
  <c r="AJ83" i="27"/>
  <c r="AV83" i="27"/>
  <c r="BH83" i="27"/>
  <c r="BT83" i="27"/>
  <c r="CF83" i="27"/>
  <c r="CR83" i="27"/>
  <c r="DD83" i="27"/>
  <c r="DP83" i="27"/>
  <c r="EB83" i="27"/>
  <c r="EN83" i="27"/>
  <c r="EZ83" i="27"/>
  <c r="FL83" i="27"/>
  <c r="FX83" i="27"/>
  <c r="GJ83" i="27"/>
  <c r="GV83" i="27"/>
  <c r="HH83" i="27"/>
  <c r="AK83" i="27"/>
  <c r="AW83" i="27"/>
  <c r="BI83" i="27"/>
  <c r="BU83" i="27"/>
  <c r="CG83" i="27"/>
  <c r="CS83" i="27"/>
  <c r="DE83" i="27"/>
  <c r="DQ83" i="27"/>
  <c r="EC83" i="27"/>
  <c r="EO83" i="27"/>
  <c r="FA83" i="27"/>
  <c r="FM83" i="27"/>
  <c r="FY83" i="27"/>
  <c r="GK83" i="27"/>
  <c r="GW83" i="27"/>
  <c r="HI83" i="27"/>
  <c r="AL83" i="27"/>
  <c r="AX83" i="27"/>
  <c r="BJ83" i="27"/>
  <c r="BV83" i="27"/>
  <c r="CH83" i="27"/>
  <c r="CT83" i="27"/>
  <c r="DF83" i="27"/>
  <c r="DR83" i="27"/>
  <c r="ED83" i="27"/>
  <c r="EP83" i="27"/>
  <c r="FB83" i="27"/>
  <c r="FN83" i="27"/>
  <c r="FZ83" i="27"/>
  <c r="GL83" i="27"/>
  <c r="GX83" i="27"/>
  <c r="HJ83" i="27"/>
  <c r="AM83" i="27"/>
  <c r="AY83" i="27"/>
  <c r="BK83" i="27"/>
  <c r="BW83" i="27"/>
  <c r="CI83" i="27"/>
  <c r="CU83" i="27"/>
  <c r="DG83" i="27"/>
  <c r="DS83" i="27"/>
  <c r="EE83" i="27"/>
  <c r="EQ83" i="27"/>
  <c r="FC83" i="27"/>
  <c r="FO83" i="27"/>
  <c r="GA83" i="27"/>
  <c r="GM83" i="27"/>
  <c r="GY83" i="27"/>
  <c r="HK83" i="27"/>
  <c r="AN83" i="27"/>
  <c r="DH83" i="27"/>
  <c r="GB83" i="27"/>
  <c r="AO83" i="27"/>
  <c r="DI83" i="27"/>
  <c r="GC83" i="27"/>
  <c r="AZ83" i="27"/>
  <c r="DT83" i="27"/>
  <c r="GN83" i="27"/>
  <c r="BA83" i="27"/>
  <c r="DU83" i="27"/>
  <c r="GO83" i="27"/>
  <c r="BL83" i="27"/>
  <c r="EF83" i="27"/>
  <c r="GZ83" i="27"/>
  <c r="BM83" i="27"/>
  <c r="EG83" i="27"/>
  <c r="HA83" i="27"/>
  <c r="BX83" i="27"/>
  <c r="ER83" i="27"/>
  <c r="HL83" i="27"/>
  <c r="AB83" i="27"/>
  <c r="BY83" i="27"/>
  <c r="ES83" i="27"/>
  <c r="HM83" i="27"/>
  <c r="CJ83" i="27"/>
  <c r="FD83" i="27"/>
  <c r="CK83" i="27"/>
  <c r="FE83" i="27"/>
  <c r="AA83" i="27"/>
  <c r="AC83" i="27"/>
  <c r="CV83" i="27"/>
  <c r="CW83" i="27"/>
  <c r="FP83" i="27"/>
  <c r="FQ83" i="27"/>
  <c r="AE31" i="27"/>
  <c r="AQ31" i="27"/>
  <c r="BC31" i="27"/>
  <c r="BO31" i="27"/>
  <c r="CA31" i="27"/>
  <c r="CM31" i="27"/>
  <c r="CY31" i="27"/>
  <c r="DK31" i="27"/>
  <c r="DW31" i="27"/>
  <c r="EI31" i="27"/>
  <c r="EU31" i="27"/>
  <c r="FG31" i="27"/>
  <c r="FS31" i="27"/>
  <c r="GE31" i="27"/>
  <c r="GQ31" i="27"/>
  <c r="HC31" i="27"/>
  <c r="HO31" i="27"/>
  <c r="AF31" i="27"/>
  <c r="AR31" i="27"/>
  <c r="BD31" i="27"/>
  <c r="BP31" i="27"/>
  <c r="CB31" i="27"/>
  <c r="CN31" i="27"/>
  <c r="CZ31" i="27"/>
  <c r="DL31" i="27"/>
  <c r="DX31" i="27"/>
  <c r="EJ31" i="27"/>
  <c r="EV31" i="27"/>
  <c r="FH31" i="27"/>
  <c r="FT31" i="27"/>
  <c r="GF31" i="27"/>
  <c r="GR31" i="27"/>
  <c r="HD31" i="27"/>
  <c r="HP31" i="27"/>
  <c r="AG31" i="27"/>
  <c r="AS31" i="27"/>
  <c r="BE31" i="27"/>
  <c r="BQ31" i="27"/>
  <c r="CC31" i="27"/>
  <c r="CO31" i="27"/>
  <c r="DA31" i="27"/>
  <c r="DM31" i="27"/>
  <c r="DY31" i="27"/>
  <c r="EK31" i="27"/>
  <c r="EW31" i="27"/>
  <c r="FI31" i="27"/>
  <c r="FU31" i="27"/>
  <c r="GG31" i="27"/>
  <c r="GS31" i="27"/>
  <c r="HE31" i="27"/>
  <c r="HQ31" i="27"/>
  <c r="AH31" i="27"/>
  <c r="AT31" i="27"/>
  <c r="BF31" i="27"/>
  <c r="BR31" i="27"/>
  <c r="CD31" i="27"/>
  <c r="CP31" i="27"/>
  <c r="DB31" i="27"/>
  <c r="DN31" i="27"/>
  <c r="DZ31" i="27"/>
  <c r="EL31" i="27"/>
  <c r="EX31" i="27"/>
  <c r="FJ31" i="27"/>
  <c r="FV31" i="27"/>
  <c r="GH31" i="27"/>
  <c r="GT31" i="27"/>
  <c r="HF31" i="27"/>
  <c r="HR31" i="27"/>
  <c r="AI31" i="27"/>
  <c r="AU31" i="27"/>
  <c r="BG31" i="27"/>
  <c r="BS31" i="27"/>
  <c r="CE31" i="27"/>
  <c r="CQ31" i="27"/>
  <c r="DC31" i="27"/>
  <c r="DO31" i="27"/>
  <c r="EA31" i="27"/>
  <c r="EM31" i="27"/>
  <c r="EY31" i="27"/>
  <c r="FK31" i="27"/>
  <c r="FW31" i="27"/>
  <c r="GI31" i="27"/>
  <c r="GU31" i="27"/>
  <c r="HG31" i="27"/>
  <c r="HS31" i="27"/>
  <c r="AJ31" i="27"/>
  <c r="AV31" i="27"/>
  <c r="BH31" i="27"/>
  <c r="BT31" i="27"/>
  <c r="CF31" i="27"/>
  <c r="CR31" i="27"/>
  <c r="DD31" i="27"/>
  <c r="DP31" i="27"/>
  <c r="EB31" i="27"/>
  <c r="EN31" i="27"/>
  <c r="EZ31" i="27"/>
  <c r="FL31" i="27"/>
  <c r="FX31" i="27"/>
  <c r="GJ31" i="27"/>
  <c r="GV31" i="27"/>
  <c r="HH31" i="27"/>
  <c r="AK31" i="27"/>
  <c r="AW31" i="27"/>
  <c r="BI31" i="27"/>
  <c r="BU31" i="27"/>
  <c r="CG31" i="27"/>
  <c r="CS31" i="27"/>
  <c r="DE31" i="27"/>
  <c r="DQ31" i="27"/>
  <c r="EC31" i="27"/>
  <c r="EO31" i="27"/>
  <c r="FA31" i="27"/>
  <c r="FM31" i="27"/>
  <c r="FY31" i="27"/>
  <c r="GK31" i="27"/>
  <c r="GW31" i="27"/>
  <c r="HI31" i="27"/>
  <c r="AL31" i="27"/>
  <c r="AX31" i="27"/>
  <c r="BJ31" i="27"/>
  <c r="BV31" i="27"/>
  <c r="CH31" i="27"/>
  <c r="CT31" i="27"/>
  <c r="DF31" i="27"/>
  <c r="DR31" i="27"/>
  <c r="ED31" i="27"/>
  <c r="EP31" i="27"/>
  <c r="FB31" i="27"/>
  <c r="FN31" i="27"/>
  <c r="FZ31" i="27"/>
  <c r="GL31" i="27"/>
  <c r="GX31" i="27"/>
  <c r="HJ31" i="27"/>
  <c r="AM31" i="27"/>
  <c r="AY31" i="27"/>
  <c r="BK31" i="27"/>
  <c r="BW31" i="27"/>
  <c r="CI31" i="27"/>
  <c r="CU31" i="27"/>
  <c r="DG31" i="27"/>
  <c r="DS31" i="27"/>
  <c r="EE31" i="27"/>
  <c r="EQ31" i="27"/>
  <c r="FC31" i="27"/>
  <c r="FO31" i="27"/>
  <c r="GA31" i="27"/>
  <c r="GM31" i="27"/>
  <c r="GY31" i="27"/>
  <c r="HK31" i="27"/>
  <c r="AN31" i="27"/>
  <c r="AZ31" i="27"/>
  <c r="BL31" i="27"/>
  <c r="BX31" i="27"/>
  <c r="CJ31" i="27"/>
  <c r="CV31" i="27"/>
  <c r="DH31" i="27"/>
  <c r="DT31" i="27"/>
  <c r="EF31" i="27"/>
  <c r="ER31" i="27"/>
  <c r="FD31" i="27"/>
  <c r="FP31" i="27"/>
  <c r="GB31" i="27"/>
  <c r="GN31" i="27"/>
  <c r="AC31" i="27"/>
  <c r="AO31" i="27"/>
  <c r="BA31" i="27"/>
  <c r="BM31" i="27"/>
  <c r="BY31" i="27"/>
  <c r="CK31" i="27"/>
  <c r="CW31" i="27"/>
  <c r="DI31" i="27"/>
  <c r="DU31" i="27"/>
  <c r="EG31" i="27"/>
  <c r="ES31" i="27"/>
  <c r="FE31" i="27"/>
  <c r="FQ31" i="27"/>
  <c r="GC31" i="27"/>
  <c r="GO31" i="27"/>
  <c r="HA31" i="27"/>
  <c r="HM31" i="27"/>
  <c r="AP31" i="27"/>
  <c r="GD31" i="27"/>
  <c r="BB31" i="27"/>
  <c r="GP31" i="27"/>
  <c r="BN31" i="27"/>
  <c r="GZ31" i="27"/>
  <c r="BZ31" i="27"/>
  <c r="HB31" i="27"/>
  <c r="CL31" i="27"/>
  <c r="HL31" i="27"/>
  <c r="CX31" i="27"/>
  <c r="HN31" i="27"/>
  <c r="DJ31" i="27"/>
  <c r="DV31" i="27"/>
  <c r="EH31" i="27"/>
  <c r="ET31" i="27"/>
  <c r="FF31" i="27"/>
  <c r="AD31" i="27"/>
  <c r="FR31" i="27"/>
  <c r="AB31" i="27"/>
  <c r="AA31" i="27"/>
  <c r="AL71" i="27"/>
  <c r="AX71" i="27"/>
  <c r="BJ71" i="27"/>
  <c r="BV71" i="27"/>
  <c r="CH71" i="27"/>
  <c r="CT71" i="27"/>
  <c r="DF71" i="27"/>
  <c r="DR71" i="27"/>
  <c r="ED71" i="27"/>
  <c r="EP71" i="27"/>
  <c r="FB71" i="27"/>
  <c r="FN71" i="27"/>
  <c r="FZ71" i="27"/>
  <c r="GL71" i="27"/>
  <c r="GX71" i="27"/>
  <c r="HJ71" i="27"/>
  <c r="AM71" i="27"/>
  <c r="AY71" i="27"/>
  <c r="BK71" i="27"/>
  <c r="BW71" i="27"/>
  <c r="CI71" i="27"/>
  <c r="CU71" i="27"/>
  <c r="DG71" i="27"/>
  <c r="DS71" i="27"/>
  <c r="EE71" i="27"/>
  <c r="EQ71" i="27"/>
  <c r="FC71" i="27"/>
  <c r="FO71" i="27"/>
  <c r="GA71" i="27"/>
  <c r="GM71" i="27"/>
  <c r="GY71" i="27"/>
  <c r="HK71" i="27"/>
  <c r="AN71" i="27"/>
  <c r="AZ71" i="27"/>
  <c r="BL71" i="27"/>
  <c r="BX71" i="27"/>
  <c r="CJ71" i="27"/>
  <c r="CV71" i="27"/>
  <c r="DH71" i="27"/>
  <c r="DT71" i="27"/>
  <c r="EF71" i="27"/>
  <c r="ER71" i="27"/>
  <c r="FD71" i="27"/>
  <c r="FP71" i="27"/>
  <c r="GB71" i="27"/>
  <c r="GN71" i="27"/>
  <c r="GZ71" i="27"/>
  <c r="HL71" i="27"/>
  <c r="AC71" i="27"/>
  <c r="AO71" i="27"/>
  <c r="BA71" i="27"/>
  <c r="BM71" i="27"/>
  <c r="BY71" i="27"/>
  <c r="CK71" i="27"/>
  <c r="CW71" i="27"/>
  <c r="DI71" i="27"/>
  <c r="DU71" i="27"/>
  <c r="EG71" i="27"/>
  <c r="ES71" i="27"/>
  <c r="FE71" i="27"/>
  <c r="FQ71" i="27"/>
  <c r="GC71" i="27"/>
  <c r="GO71" i="27"/>
  <c r="HA71" i="27"/>
  <c r="HM71" i="27"/>
  <c r="AD71" i="27"/>
  <c r="AP71" i="27"/>
  <c r="BB71" i="27"/>
  <c r="BN71" i="27"/>
  <c r="BZ71" i="27"/>
  <c r="CL71" i="27"/>
  <c r="CX71" i="27"/>
  <c r="DJ71" i="27"/>
  <c r="DV71" i="27"/>
  <c r="EH71" i="27"/>
  <c r="ET71" i="27"/>
  <c r="FF71" i="27"/>
  <c r="FR71" i="27"/>
  <c r="GD71" i="27"/>
  <c r="GP71" i="27"/>
  <c r="HB71" i="27"/>
  <c r="HN71" i="27"/>
  <c r="AE71" i="27"/>
  <c r="AQ71" i="27"/>
  <c r="BC71" i="27"/>
  <c r="BO71" i="27"/>
  <c r="CA71" i="27"/>
  <c r="CM71" i="27"/>
  <c r="CY71" i="27"/>
  <c r="DK71" i="27"/>
  <c r="DW71" i="27"/>
  <c r="EI71" i="27"/>
  <c r="EU71" i="27"/>
  <c r="FG71" i="27"/>
  <c r="FS71" i="27"/>
  <c r="GE71" i="27"/>
  <c r="GQ71" i="27"/>
  <c r="HC71" i="27"/>
  <c r="HO71" i="27"/>
  <c r="AF71" i="27"/>
  <c r="AR71" i="27"/>
  <c r="BD71" i="27"/>
  <c r="BP71" i="27"/>
  <c r="CB71" i="27"/>
  <c r="CN71" i="27"/>
  <c r="CZ71" i="27"/>
  <c r="DL71" i="27"/>
  <c r="DX71" i="27"/>
  <c r="EJ71" i="27"/>
  <c r="EV71" i="27"/>
  <c r="FH71" i="27"/>
  <c r="FT71" i="27"/>
  <c r="GF71" i="27"/>
  <c r="GR71" i="27"/>
  <c r="HD71" i="27"/>
  <c r="HP71" i="27"/>
  <c r="AG71" i="27"/>
  <c r="AS71" i="27"/>
  <c r="BE71" i="27"/>
  <c r="BQ71" i="27"/>
  <c r="CC71" i="27"/>
  <c r="CO71" i="27"/>
  <c r="DA71" i="27"/>
  <c r="DM71" i="27"/>
  <c r="DY71" i="27"/>
  <c r="EK71" i="27"/>
  <c r="EW71" i="27"/>
  <c r="FI71" i="27"/>
  <c r="FU71" i="27"/>
  <c r="GG71" i="27"/>
  <c r="GS71" i="27"/>
  <c r="HE71" i="27"/>
  <c r="HQ71" i="27"/>
  <c r="AH71" i="27"/>
  <c r="AT71" i="27"/>
  <c r="BF71" i="27"/>
  <c r="BR71" i="27"/>
  <c r="CD71" i="27"/>
  <c r="CP71" i="27"/>
  <c r="DB71" i="27"/>
  <c r="DN71" i="27"/>
  <c r="DZ71" i="27"/>
  <c r="EL71" i="27"/>
  <c r="EX71" i="27"/>
  <c r="FJ71" i="27"/>
  <c r="FV71" i="27"/>
  <c r="GH71" i="27"/>
  <c r="GT71" i="27"/>
  <c r="HF71" i="27"/>
  <c r="HR71" i="27"/>
  <c r="AI71" i="27"/>
  <c r="AU71" i="27"/>
  <c r="BG71" i="27"/>
  <c r="BS71" i="27"/>
  <c r="CE71" i="27"/>
  <c r="CQ71" i="27"/>
  <c r="DC71" i="27"/>
  <c r="DO71" i="27"/>
  <c r="EA71" i="27"/>
  <c r="EM71" i="27"/>
  <c r="EY71" i="27"/>
  <c r="FK71" i="27"/>
  <c r="FW71" i="27"/>
  <c r="GI71" i="27"/>
  <c r="GU71" i="27"/>
  <c r="HG71" i="27"/>
  <c r="HS71" i="27"/>
  <c r="CR71" i="27"/>
  <c r="FL71" i="27"/>
  <c r="CS71" i="27"/>
  <c r="FM71" i="27"/>
  <c r="AJ71" i="27"/>
  <c r="DD71" i="27"/>
  <c r="FX71" i="27"/>
  <c r="AK71" i="27"/>
  <c r="DE71" i="27"/>
  <c r="FY71" i="27"/>
  <c r="AV71" i="27"/>
  <c r="DP71" i="27"/>
  <c r="GJ71" i="27"/>
  <c r="AW71" i="27"/>
  <c r="DQ71" i="27"/>
  <c r="GK71" i="27"/>
  <c r="BH71" i="27"/>
  <c r="EB71" i="27"/>
  <c r="GV71" i="27"/>
  <c r="BI71" i="27"/>
  <c r="EC71" i="27"/>
  <c r="GW71" i="27"/>
  <c r="BT71" i="27"/>
  <c r="EN71" i="27"/>
  <c r="HH71" i="27"/>
  <c r="BU71" i="27"/>
  <c r="EO71" i="27"/>
  <c r="HI71" i="27"/>
  <c r="CF71" i="27"/>
  <c r="CG71" i="27"/>
  <c r="EZ71" i="27"/>
  <c r="FA71" i="27"/>
  <c r="AB71" i="27"/>
  <c r="AA71" i="27"/>
  <c r="AA5" i="27"/>
  <c r="HT5" i="27" s="1"/>
  <c r="AI84" i="27"/>
  <c r="AU84" i="27"/>
  <c r="BG84" i="27"/>
  <c r="BS84" i="27"/>
  <c r="CE84" i="27"/>
  <c r="CQ84" i="27"/>
  <c r="DC84" i="27"/>
  <c r="DO84" i="27"/>
  <c r="EA84" i="27"/>
  <c r="EM84" i="27"/>
  <c r="EY84" i="27"/>
  <c r="FK84" i="27"/>
  <c r="FW84" i="27"/>
  <c r="GI84" i="27"/>
  <c r="GU84" i="27"/>
  <c r="HG84" i="27"/>
  <c r="HS84" i="27"/>
  <c r="AJ84" i="27"/>
  <c r="AV84" i="27"/>
  <c r="BH84" i="27"/>
  <c r="BT84" i="27"/>
  <c r="CF84" i="27"/>
  <c r="CR84" i="27"/>
  <c r="DD84" i="27"/>
  <c r="DP84" i="27"/>
  <c r="EB84" i="27"/>
  <c r="EN84" i="27"/>
  <c r="EZ84" i="27"/>
  <c r="FL84" i="27"/>
  <c r="FX84" i="27"/>
  <c r="GJ84" i="27"/>
  <c r="GV84" i="27"/>
  <c r="HH84" i="27"/>
  <c r="AK84" i="27"/>
  <c r="AW84" i="27"/>
  <c r="BI84" i="27"/>
  <c r="BU84" i="27"/>
  <c r="CG84" i="27"/>
  <c r="CS84" i="27"/>
  <c r="DE84" i="27"/>
  <c r="DQ84" i="27"/>
  <c r="EC84" i="27"/>
  <c r="EO84" i="27"/>
  <c r="FA84" i="27"/>
  <c r="FM84" i="27"/>
  <c r="FY84" i="27"/>
  <c r="GK84" i="27"/>
  <c r="GW84" i="27"/>
  <c r="HI84" i="27"/>
  <c r="AL84" i="27"/>
  <c r="AX84" i="27"/>
  <c r="BJ84" i="27"/>
  <c r="BV84" i="27"/>
  <c r="CH84" i="27"/>
  <c r="CT84" i="27"/>
  <c r="DF84" i="27"/>
  <c r="DR84" i="27"/>
  <c r="ED84" i="27"/>
  <c r="EP84" i="27"/>
  <c r="FB84" i="27"/>
  <c r="FN84" i="27"/>
  <c r="FZ84" i="27"/>
  <c r="GL84" i="27"/>
  <c r="GX84" i="27"/>
  <c r="HJ84" i="27"/>
  <c r="AM84" i="27"/>
  <c r="AY84" i="27"/>
  <c r="BK84" i="27"/>
  <c r="BW84" i="27"/>
  <c r="CI84" i="27"/>
  <c r="CU84" i="27"/>
  <c r="DG84" i="27"/>
  <c r="DS84" i="27"/>
  <c r="EE84" i="27"/>
  <c r="EQ84" i="27"/>
  <c r="FC84" i="27"/>
  <c r="FO84" i="27"/>
  <c r="GA84" i="27"/>
  <c r="GM84" i="27"/>
  <c r="GY84" i="27"/>
  <c r="HK84" i="27"/>
  <c r="AN84" i="27"/>
  <c r="AZ84" i="27"/>
  <c r="BL84" i="27"/>
  <c r="BX84" i="27"/>
  <c r="CJ84" i="27"/>
  <c r="CV84" i="27"/>
  <c r="DH84" i="27"/>
  <c r="DT84" i="27"/>
  <c r="EF84" i="27"/>
  <c r="ER84" i="27"/>
  <c r="FD84" i="27"/>
  <c r="FP84" i="27"/>
  <c r="GB84" i="27"/>
  <c r="GN84" i="27"/>
  <c r="GZ84" i="27"/>
  <c r="HL84" i="27"/>
  <c r="AC84" i="27"/>
  <c r="AO84" i="27"/>
  <c r="BA84" i="27"/>
  <c r="BM84" i="27"/>
  <c r="BY84" i="27"/>
  <c r="CK84" i="27"/>
  <c r="CW84" i="27"/>
  <c r="DI84" i="27"/>
  <c r="DU84" i="27"/>
  <c r="EG84" i="27"/>
  <c r="ES84" i="27"/>
  <c r="FE84" i="27"/>
  <c r="FQ84" i="27"/>
  <c r="GC84" i="27"/>
  <c r="GO84" i="27"/>
  <c r="HA84" i="27"/>
  <c r="HM84" i="27"/>
  <c r="AD84" i="27"/>
  <c r="AP84" i="27"/>
  <c r="BB84" i="27"/>
  <c r="BN84" i="27"/>
  <c r="BZ84" i="27"/>
  <c r="CL84" i="27"/>
  <c r="CX84" i="27"/>
  <c r="DJ84" i="27"/>
  <c r="DV84" i="27"/>
  <c r="EH84" i="27"/>
  <c r="ET84" i="27"/>
  <c r="FF84" i="27"/>
  <c r="FR84" i="27"/>
  <c r="GD84" i="27"/>
  <c r="GP84" i="27"/>
  <c r="HB84" i="27"/>
  <c r="HN84" i="27"/>
  <c r="AE84" i="27"/>
  <c r="AQ84" i="27"/>
  <c r="BC84" i="27"/>
  <c r="BO84" i="27"/>
  <c r="CA84" i="27"/>
  <c r="CM84" i="27"/>
  <c r="CY84" i="27"/>
  <c r="DK84" i="27"/>
  <c r="DW84" i="27"/>
  <c r="EI84" i="27"/>
  <c r="EU84" i="27"/>
  <c r="FG84" i="27"/>
  <c r="FS84" i="27"/>
  <c r="GE84" i="27"/>
  <c r="GQ84" i="27"/>
  <c r="HC84" i="27"/>
  <c r="HO84" i="27"/>
  <c r="AF84" i="27"/>
  <c r="AR84" i="27"/>
  <c r="BD84" i="27"/>
  <c r="BP84" i="27"/>
  <c r="CB84" i="27"/>
  <c r="CN84" i="27"/>
  <c r="CZ84" i="27"/>
  <c r="DL84" i="27"/>
  <c r="DX84" i="27"/>
  <c r="EJ84" i="27"/>
  <c r="EV84" i="27"/>
  <c r="FH84" i="27"/>
  <c r="FT84" i="27"/>
  <c r="GF84" i="27"/>
  <c r="GR84" i="27"/>
  <c r="HD84" i="27"/>
  <c r="HP84" i="27"/>
  <c r="BE84" i="27"/>
  <c r="DY84" i="27"/>
  <c r="GS84" i="27"/>
  <c r="AA84" i="27"/>
  <c r="BF84" i="27"/>
  <c r="DZ84" i="27"/>
  <c r="GT84" i="27"/>
  <c r="BQ84" i="27"/>
  <c r="EK84" i="27"/>
  <c r="HE84" i="27"/>
  <c r="BR84" i="27"/>
  <c r="EL84" i="27"/>
  <c r="HF84" i="27"/>
  <c r="CC84" i="27"/>
  <c r="EW84" i="27"/>
  <c r="HQ84" i="27"/>
  <c r="CD84" i="27"/>
  <c r="EX84" i="27"/>
  <c r="HR84" i="27"/>
  <c r="CO84" i="27"/>
  <c r="FI84" i="27"/>
  <c r="CP84" i="27"/>
  <c r="FJ84" i="27"/>
  <c r="AB84" i="27"/>
  <c r="AG84" i="27"/>
  <c r="DA84" i="27"/>
  <c r="FU84" i="27"/>
  <c r="AH84" i="27"/>
  <c r="DB84" i="27"/>
  <c r="FV84" i="27"/>
  <c r="AS84" i="27"/>
  <c r="AT84" i="27"/>
  <c r="DM84" i="27"/>
  <c r="DN84" i="27"/>
  <c r="GG84" i="27"/>
  <c r="GH84" i="27"/>
  <c r="AH39" i="27"/>
  <c r="AT39" i="27"/>
  <c r="BF39" i="27"/>
  <c r="BR39" i="27"/>
  <c r="CD39" i="27"/>
  <c r="CP39" i="27"/>
  <c r="DB39" i="27"/>
  <c r="DN39" i="27"/>
  <c r="DZ39" i="27"/>
  <c r="EL39" i="27"/>
  <c r="EX39" i="27"/>
  <c r="FJ39" i="27"/>
  <c r="FV39" i="27"/>
  <c r="GH39" i="27"/>
  <c r="GT39" i="27"/>
  <c r="HF39" i="27"/>
  <c r="HR39" i="27"/>
  <c r="AI39" i="27"/>
  <c r="AU39" i="27"/>
  <c r="BG39" i="27"/>
  <c r="BS39" i="27"/>
  <c r="CE39" i="27"/>
  <c r="CQ39" i="27"/>
  <c r="DC39" i="27"/>
  <c r="DO39" i="27"/>
  <c r="EA39" i="27"/>
  <c r="EM39" i="27"/>
  <c r="EY39" i="27"/>
  <c r="FK39" i="27"/>
  <c r="FW39" i="27"/>
  <c r="GI39" i="27"/>
  <c r="GU39" i="27"/>
  <c r="HG39" i="27"/>
  <c r="HS39" i="27"/>
  <c r="AJ39" i="27"/>
  <c r="AV39" i="27"/>
  <c r="BH39" i="27"/>
  <c r="BT39" i="27"/>
  <c r="CF39" i="27"/>
  <c r="CR39" i="27"/>
  <c r="DD39" i="27"/>
  <c r="DP39" i="27"/>
  <c r="EB39" i="27"/>
  <c r="EN39" i="27"/>
  <c r="EZ39" i="27"/>
  <c r="FL39" i="27"/>
  <c r="FX39" i="27"/>
  <c r="GJ39" i="27"/>
  <c r="GV39" i="27"/>
  <c r="HH39" i="27"/>
  <c r="AK39" i="27"/>
  <c r="AW39" i="27"/>
  <c r="BI39" i="27"/>
  <c r="BU39" i="27"/>
  <c r="CG39" i="27"/>
  <c r="CS39" i="27"/>
  <c r="DE39" i="27"/>
  <c r="DQ39" i="27"/>
  <c r="EC39" i="27"/>
  <c r="EO39" i="27"/>
  <c r="FA39" i="27"/>
  <c r="FM39" i="27"/>
  <c r="FY39" i="27"/>
  <c r="GK39" i="27"/>
  <c r="GW39" i="27"/>
  <c r="HI39" i="27"/>
  <c r="AL39" i="27"/>
  <c r="AX39" i="27"/>
  <c r="BJ39" i="27"/>
  <c r="BV39" i="27"/>
  <c r="CH39" i="27"/>
  <c r="CT39" i="27"/>
  <c r="DF39" i="27"/>
  <c r="DR39" i="27"/>
  <c r="ED39" i="27"/>
  <c r="EP39" i="27"/>
  <c r="FB39" i="27"/>
  <c r="FN39" i="27"/>
  <c r="FZ39" i="27"/>
  <c r="GL39" i="27"/>
  <c r="GX39" i="27"/>
  <c r="HJ39" i="27"/>
  <c r="AM39" i="27"/>
  <c r="AY39" i="27"/>
  <c r="BK39" i="27"/>
  <c r="BW39" i="27"/>
  <c r="CI39" i="27"/>
  <c r="CU39" i="27"/>
  <c r="DG39" i="27"/>
  <c r="DS39" i="27"/>
  <c r="EE39" i="27"/>
  <c r="EQ39" i="27"/>
  <c r="FC39" i="27"/>
  <c r="FO39" i="27"/>
  <c r="GA39" i="27"/>
  <c r="GM39" i="27"/>
  <c r="GY39" i="27"/>
  <c r="HK39" i="27"/>
  <c r="AN39" i="27"/>
  <c r="AZ39" i="27"/>
  <c r="BL39" i="27"/>
  <c r="BX39" i="27"/>
  <c r="CJ39" i="27"/>
  <c r="CV39" i="27"/>
  <c r="DH39" i="27"/>
  <c r="DT39" i="27"/>
  <c r="EF39" i="27"/>
  <c r="ER39" i="27"/>
  <c r="FD39" i="27"/>
  <c r="FP39" i="27"/>
  <c r="GB39" i="27"/>
  <c r="GN39" i="27"/>
  <c r="GZ39" i="27"/>
  <c r="AG39" i="27"/>
  <c r="BN39" i="27"/>
  <c r="CN39" i="27"/>
  <c r="DU39" i="27"/>
  <c r="EU39" i="27"/>
  <c r="FU39" i="27"/>
  <c r="HB39" i="27"/>
  <c r="AO39" i="27"/>
  <c r="BO39" i="27"/>
  <c r="CO39" i="27"/>
  <c r="DV39" i="27"/>
  <c r="EV39" i="27"/>
  <c r="GC39" i="27"/>
  <c r="HC39" i="27"/>
  <c r="AP39" i="27"/>
  <c r="BP39" i="27"/>
  <c r="CW39" i="27"/>
  <c r="DW39" i="27"/>
  <c r="EW39" i="27"/>
  <c r="GD39" i="27"/>
  <c r="HD39" i="27"/>
  <c r="AQ39" i="27"/>
  <c r="BQ39" i="27"/>
  <c r="CX39" i="27"/>
  <c r="DX39" i="27"/>
  <c r="FE39" i="27"/>
  <c r="GE39" i="27"/>
  <c r="HE39" i="27"/>
  <c r="AR39" i="27"/>
  <c r="BY39" i="27"/>
  <c r="CY39" i="27"/>
  <c r="DY39" i="27"/>
  <c r="FF39" i="27"/>
  <c r="GF39" i="27"/>
  <c r="HL39" i="27"/>
  <c r="AS39" i="27"/>
  <c r="BZ39" i="27"/>
  <c r="CZ39" i="27"/>
  <c r="EG39" i="27"/>
  <c r="FG39" i="27"/>
  <c r="GG39" i="27"/>
  <c r="HM39" i="27"/>
  <c r="BA39" i="27"/>
  <c r="CA39" i="27"/>
  <c r="DA39" i="27"/>
  <c r="EH39" i="27"/>
  <c r="FH39" i="27"/>
  <c r="GO39" i="27"/>
  <c r="HN39" i="27"/>
  <c r="BB39" i="27"/>
  <c r="CB39" i="27"/>
  <c r="DI39" i="27"/>
  <c r="EI39" i="27"/>
  <c r="FI39" i="27"/>
  <c r="GP39" i="27"/>
  <c r="HO39" i="27"/>
  <c r="AC39" i="27"/>
  <c r="BC39" i="27"/>
  <c r="CC39" i="27"/>
  <c r="DJ39" i="27"/>
  <c r="EJ39" i="27"/>
  <c r="FQ39" i="27"/>
  <c r="GQ39" i="27"/>
  <c r="HP39" i="27"/>
  <c r="AD39" i="27"/>
  <c r="BD39" i="27"/>
  <c r="CK39" i="27"/>
  <c r="DK39" i="27"/>
  <c r="EK39" i="27"/>
  <c r="FR39" i="27"/>
  <c r="GR39" i="27"/>
  <c r="HQ39" i="27"/>
  <c r="AE39" i="27"/>
  <c r="BE39" i="27"/>
  <c r="CL39" i="27"/>
  <c r="DL39" i="27"/>
  <c r="ES39" i="27"/>
  <c r="FS39" i="27"/>
  <c r="GS39" i="27"/>
  <c r="BM39" i="27"/>
  <c r="CM39" i="27"/>
  <c r="DM39" i="27"/>
  <c r="ET39" i="27"/>
  <c r="FT39" i="27"/>
  <c r="HA39" i="27"/>
  <c r="AF39" i="27"/>
  <c r="AA39" i="27"/>
  <c r="AB39" i="27"/>
  <c r="AE45" i="27"/>
  <c r="AQ45" i="27"/>
  <c r="BC45" i="27"/>
  <c r="BO45" i="27"/>
  <c r="CA45" i="27"/>
  <c r="CM45" i="27"/>
  <c r="CY45" i="27"/>
  <c r="DK45" i="27"/>
  <c r="DW45" i="27"/>
  <c r="EI45" i="27"/>
  <c r="EU45" i="27"/>
  <c r="FG45" i="27"/>
  <c r="FS45" i="27"/>
  <c r="GE45" i="27"/>
  <c r="GQ45" i="27"/>
  <c r="HC45" i="27"/>
  <c r="HO45" i="27"/>
  <c r="AF45" i="27"/>
  <c r="AR45" i="27"/>
  <c r="BD45" i="27"/>
  <c r="BP45" i="27"/>
  <c r="CB45" i="27"/>
  <c r="CN45" i="27"/>
  <c r="CZ45" i="27"/>
  <c r="DL45" i="27"/>
  <c r="DX45" i="27"/>
  <c r="EJ45" i="27"/>
  <c r="EV45" i="27"/>
  <c r="FH45" i="27"/>
  <c r="FT45" i="27"/>
  <c r="GF45" i="27"/>
  <c r="GR45" i="27"/>
  <c r="HD45" i="27"/>
  <c r="HP45" i="27"/>
  <c r="AG45" i="27"/>
  <c r="AS45" i="27"/>
  <c r="BE45" i="27"/>
  <c r="BQ45" i="27"/>
  <c r="CC45" i="27"/>
  <c r="CO45" i="27"/>
  <c r="DA45" i="27"/>
  <c r="DM45" i="27"/>
  <c r="DY45" i="27"/>
  <c r="EK45" i="27"/>
  <c r="EW45" i="27"/>
  <c r="FI45" i="27"/>
  <c r="FU45" i="27"/>
  <c r="GG45" i="27"/>
  <c r="GS45" i="27"/>
  <c r="HE45" i="27"/>
  <c r="HQ45" i="27"/>
  <c r="AH45" i="27"/>
  <c r="AT45" i="27"/>
  <c r="BF45" i="27"/>
  <c r="BR45" i="27"/>
  <c r="CD45" i="27"/>
  <c r="CP45" i="27"/>
  <c r="DB45" i="27"/>
  <c r="DN45" i="27"/>
  <c r="DZ45" i="27"/>
  <c r="EL45" i="27"/>
  <c r="EX45" i="27"/>
  <c r="FJ45" i="27"/>
  <c r="FV45" i="27"/>
  <c r="GH45" i="27"/>
  <c r="GT45" i="27"/>
  <c r="HF45" i="27"/>
  <c r="HR45" i="27"/>
  <c r="AI45" i="27"/>
  <c r="AU45" i="27"/>
  <c r="BG45" i="27"/>
  <c r="BS45" i="27"/>
  <c r="CE45" i="27"/>
  <c r="CQ45" i="27"/>
  <c r="DC45" i="27"/>
  <c r="DO45" i="27"/>
  <c r="EA45" i="27"/>
  <c r="EM45" i="27"/>
  <c r="EY45" i="27"/>
  <c r="FK45" i="27"/>
  <c r="FW45" i="27"/>
  <c r="GI45" i="27"/>
  <c r="GU45" i="27"/>
  <c r="HG45" i="27"/>
  <c r="HS45" i="27"/>
  <c r="AJ45" i="27"/>
  <c r="AV45" i="27"/>
  <c r="BH45" i="27"/>
  <c r="BT45" i="27"/>
  <c r="CF45" i="27"/>
  <c r="CR45" i="27"/>
  <c r="DD45" i="27"/>
  <c r="DP45" i="27"/>
  <c r="EB45" i="27"/>
  <c r="EN45" i="27"/>
  <c r="EZ45" i="27"/>
  <c r="FL45" i="27"/>
  <c r="FX45" i="27"/>
  <c r="GJ45" i="27"/>
  <c r="GV45" i="27"/>
  <c r="HH45" i="27"/>
  <c r="AK45" i="27"/>
  <c r="AW45" i="27"/>
  <c r="BI45" i="27"/>
  <c r="BU45" i="27"/>
  <c r="CG45" i="27"/>
  <c r="CS45" i="27"/>
  <c r="DE45" i="27"/>
  <c r="DQ45" i="27"/>
  <c r="EC45" i="27"/>
  <c r="EO45" i="27"/>
  <c r="FA45" i="27"/>
  <c r="FM45" i="27"/>
  <c r="FY45" i="27"/>
  <c r="GK45" i="27"/>
  <c r="GW45" i="27"/>
  <c r="HI45" i="27"/>
  <c r="AL45" i="27"/>
  <c r="AX45" i="27"/>
  <c r="BJ45" i="27"/>
  <c r="BV45" i="27"/>
  <c r="CH45" i="27"/>
  <c r="CT45" i="27"/>
  <c r="DF45" i="27"/>
  <c r="DR45" i="27"/>
  <c r="ED45" i="27"/>
  <c r="EP45" i="27"/>
  <c r="AM45" i="27"/>
  <c r="AY45" i="27"/>
  <c r="BK45" i="27"/>
  <c r="BW45" i="27"/>
  <c r="CI45" i="27"/>
  <c r="CU45" i="27"/>
  <c r="DG45" i="27"/>
  <c r="DS45" i="27"/>
  <c r="EE45" i="27"/>
  <c r="EQ45" i="27"/>
  <c r="FC45" i="27"/>
  <c r="FO45" i="27"/>
  <c r="AC45" i="27"/>
  <c r="AO45" i="27"/>
  <c r="BA45" i="27"/>
  <c r="BM45" i="27"/>
  <c r="BY45" i="27"/>
  <c r="CK45" i="27"/>
  <c r="CW45" i="27"/>
  <c r="DI45" i="27"/>
  <c r="DU45" i="27"/>
  <c r="EG45" i="27"/>
  <c r="ES45" i="27"/>
  <c r="FE45" i="27"/>
  <c r="FQ45" i="27"/>
  <c r="CL45" i="27"/>
  <c r="FD45" i="27"/>
  <c r="GN45" i="27"/>
  <c r="HN45" i="27"/>
  <c r="CV45" i="27"/>
  <c r="FF45" i="27"/>
  <c r="GO45" i="27"/>
  <c r="AD45" i="27"/>
  <c r="CX45" i="27"/>
  <c r="FN45" i="27"/>
  <c r="GP45" i="27"/>
  <c r="AN45" i="27"/>
  <c r="DH45" i="27"/>
  <c r="FP45" i="27"/>
  <c r="GX45" i="27"/>
  <c r="AP45" i="27"/>
  <c r="DJ45" i="27"/>
  <c r="FR45" i="27"/>
  <c r="GY45" i="27"/>
  <c r="AZ45" i="27"/>
  <c r="DT45" i="27"/>
  <c r="FZ45" i="27"/>
  <c r="GZ45" i="27"/>
  <c r="BB45" i="27"/>
  <c r="DV45" i="27"/>
  <c r="GA45" i="27"/>
  <c r="HA45" i="27"/>
  <c r="BL45" i="27"/>
  <c r="EF45" i="27"/>
  <c r="GB45" i="27"/>
  <c r="HB45" i="27"/>
  <c r="BN45" i="27"/>
  <c r="EH45" i="27"/>
  <c r="GC45" i="27"/>
  <c r="HJ45" i="27"/>
  <c r="BX45" i="27"/>
  <c r="ER45" i="27"/>
  <c r="GD45" i="27"/>
  <c r="HK45" i="27"/>
  <c r="BZ45" i="27"/>
  <c r="ET45" i="27"/>
  <c r="GL45" i="27"/>
  <c r="HL45" i="27"/>
  <c r="CJ45" i="27"/>
  <c r="FB45" i="27"/>
  <c r="GM45" i="27"/>
  <c r="HM45" i="27"/>
  <c r="AB45" i="27"/>
  <c r="AA45" i="27"/>
  <c r="AJ51" i="27"/>
  <c r="AV51" i="27"/>
  <c r="BH51" i="27"/>
  <c r="BT51" i="27"/>
  <c r="CF51" i="27"/>
  <c r="CR51" i="27"/>
  <c r="DD51" i="27"/>
  <c r="DP51" i="27"/>
  <c r="EB51" i="27"/>
  <c r="EN51" i="27"/>
  <c r="EZ51" i="27"/>
  <c r="FL51" i="27"/>
  <c r="FX51" i="27"/>
  <c r="GJ51" i="27"/>
  <c r="GV51" i="27"/>
  <c r="HH51" i="27"/>
  <c r="AK51" i="27"/>
  <c r="AW51" i="27"/>
  <c r="BI51" i="27"/>
  <c r="BU51" i="27"/>
  <c r="CG51" i="27"/>
  <c r="CS51" i="27"/>
  <c r="DE51" i="27"/>
  <c r="DQ51" i="27"/>
  <c r="EC51" i="27"/>
  <c r="EO51" i="27"/>
  <c r="FA51" i="27"/>
  <c r="FM51" i="27"/>
  <c r="FY51" i="27"/>
  <c r="GK51" i="27"/>
  <c r="GW51" i="27"/>
  <c r="HI51" i="27"/>
  <c r="AL51" i="27"/>
  <c r="AX51" i="27"/>
  <c r="BJ51" i="27"/>
  <c r="BV51" i="27"/>
  <c r="CH51" i="27"/>
  <c r="CT51" i="27"/>
  <c r="DF51" i="27"/>
  <c r="DR51" i="27"/>
  <c r="ED51" i="27"/>
  <c r="EP51" i="27"/>
  <c r="FB51" i="27"/>
  <c r="FN51" i="27"/>
  <c r="FZ51" i="27"/>
  <c r="GL51" i="27"/>
  <c r="GX51" i="27"/>
  <c r="HJ51" i="27"/>
  <c r="AM51" i="27"/>
  <c r="AY51" i="27"/>
  <c r="BK51" i="27"/>
  <c r="BW51" i="27"/>
  <c r="CI51" i="27"/>
  <c r="CU51" i="27"/>
  <c r="DG51" i="27"/>
  <c r="DS51" i="27"/>
  <c r="EE51" i="27"/>
  <c r="EQ51" i="27"/>
  <c r="FC51" i="27"/>
  <c r="FO51" i="27"/>
  <c r="GA51" i="27"/>
  <c r="GM51" i="27"/>
  <c r="GY51" i="27"/>
  <c r="HK51" i="27"/>
  <c r="AN51" i="27"/>
  <c r="AZ51" i="27"/>
  <c r="BL51" i="27"/>
  <c r="BX51" i="27"/>
  <c r="CJ51" i="27"/>
  <c r="CV51" i="27"/>
  <c r="DH51" i="27"/>
  <c r="DT51" i="27"/>
  <c r="EF51" i="27"/>
  <c r="ER51" i="27"/>
  <c r="FD51" i="27"/>
  <c r="FP51" i="27"/>
  <c r="GB51" i="27"/>
  <c r="GN51" i="27"/>
  <c r="GZ51" i="27"/>
  <c r="HL51" i="27"/>
  <c r="AC51" i="27"/>
  <c r="AO51" i="27"/>
  <c r="BA51" i="27"/>
  <c r="BM51" i="27"/>
  <c r="BY51" i="27"/>
  <c r="CK51" i="27"/>
  <c r="CW51" i="27"/>
  <c r="DI51" i="27"/>
  <c r="DU51" i="27"/>
  <c r="EG51" i="27"/>
  <c r="ES51" i="27"/>
  <c r="FE51" i="27"/>
  <c r="FQ51" i="27"/>
  <c r="GC51" i="27"/>
  <c r="GO51" i="27"/>
  <c r="HA51" i="27"/>
  <c r="HM51" i="27"/>
  <c r="AD51" i="27"/>
  <c r="AP51" i="27"/>
  <c r="BB51" i="27"/>
  <c r="BN51" i="27"/>
  <c r="BZ51" i="27"/>
  <c r="CL51" i="27"/>
  <c r="CX51" i="27"/>
  <c r="DJ51" i="27"/>
  <c r="DV51" i="27"/>
  <c r="EH51" i="27"/>
  <c r="ET51" i="27"/>
  <c r="FF51" i="27"/>
  <c r="FR51" i="27"/>
  <c r="GD51" i="27"/>
  <c r="GP51" i="27"/>
  <c r="HB51" i="27"/>
  <c r="HN51" i="27"/>
  <c r="AE51" i="27"/>
  <c r="AQ51" i="27"/>
  <c r="BC51" i="27"/>
  <c r="BO51" i="27"/>
  <c r="CA51" i="27"/>
  <c r="CM51" i="27"/>
  <c r="CY51" i="27"/>
  <c r="DK51" i="27"/>
  <c r="DW51" i="27"/>
  <c r="EI51" i="27"/>
  <c r="EU51" i="27"/>
  <c r="FG51" i="27"/>
  <c r="FS51" i="27"/>
  <c r="GE51" i="27"/>
  <c r="GQ51" i="27"/>
  <c r="HC51" i="27"/>
  <c r="HO51" i="27"/>
  <c r="AF51" i="27"/>
  <c r="AR51" i="27"/>
  <c r="BD51" i="27"/>
  <c r="BP51" i="27"/>
  <c r="CB51" i="27"/>
  <c r="CN51" i="27"/>
  <c r="CZ51" i="27"/>
  <c r="DL51" i="27"/>
  <c r="DX51" i="27"/>
  <c r="EJ51" i="27"/>
  <c r="EV51" i="27"/>
  <c r="FH51" i="27"/>
  <c r="FT51" i="27"/>
  <c r="GF51" i="27"/>
  <c r="GR51" i="27"/>
  <c r="HD51" i="27"/>
  <c r="HP51" i="27"/>
  <c r="AG51" i="27"/>
  <c r="AS51" i="27"/>
  <c r="BE51" i="27"/>
  <c r="BQ51" i="27"/>
  <c r="CC51" i="27"/>
  <c r="CO51" i="27"/>
  <c r="DA51" i="27"/>
  <c r="DM51" i="27"/>
  <c r="DY51" i="27"/>
  <c r="EK51" i="27"/>
  <c r="EW51" i="27"/>
  <c r="FI51" i="27"/>
  <c r="FU51" i="27"/>
  <c r="GG51" i="27"/>
  <c r="GS51" i="27"/>
  <c r="HE51" i="27"/>
  <c r="HQ51" i="27"/>
  <c r="AH51" i="27"/>
  <c r="AT51" i="27"/>
  <c r="BF51" i="27"/>
  <c r="BR51" i="27"/>
  <c r="CD51" i="27"/>
  <c r="CP51" i="27"/>
  <c r="DB51" i="27"/>
  <c r="DN51" i="27"/>
  <c r="DZ51" i="27"/>
  <c r="EL51" i="27"/>
  <c r="EX51" i="27"/>
  <c r="FJ51" i="27"/>
  <c r="FV51" i="27"/>
  <c r="GH51" i="27"/>
  <c r="GT51" i="27"/>
  <c r="FK51" i="27"/>
  <c r="AI51" i="27"/>
  <c r="FW51" i="27"/>
  <c r="AU51" i="27"/>
  <c r="GI51" i="27"/>
  <c r="BG51" i="27"/>
  <c r="GU51" i="27"/>
  <c r="BS51" i="27"/>
  <c r="HF51" i="27"/>
  <c r="CE51" i="27"/>
  <c r="HG51" i="27"/>
  <c r="CQ51" i="27"/>
  <c r="HR51" i="27"/>
  <c r="DC51" i="27"/>
  <c r="HS51" i="27"/>
  <c r="DO51" i="27"/>
  <c r="EA51" i="27"/>
  <c r="EM51" i="27"/>
  <c r="EY51" i="27"/>
  <c r="AA51" i="27"/>
  <c r="AB51" i="27"/>
  <c r="AF27" i="27"/>
  <c r="AR27" i="27"/>
  <c r="BD27" i="27"/>
  <c r="BP27" i="27"/>
  <c r="CB27" i="27"/>
  <c r="CN27" i="27"/>
  <c r="CZ27" i="27"/>
  <c r="DL27" i="27"/>
  <c r="DX27" i="27"/>
  <c r="EJ27" i="27"/>
  <c r="EV27" i="27"/>
  <c r="FH27" i="27"/>
  <c r="FT27" i="27"/>
  <c r="GF27" i="27"/>
  <c r="GR27" i="27"/>
  <c r="HD27" i="27"/>
  <c r="HP27" i="27"/>
  <c r="AG27" i="27"/>
  <c r="AS27" i="27"/>
  <c r="BE27" i="27"/>
  <c r="BQ27" i="27"/>
  <c r="CC27" i="27"/>
  <c r="CO27" i="27"/>
  <c r="DA27" i="27"/>
  <c r="DM27" i="27"/>
  <c r="DY27" i="27"/>
  <c r="EK27" i="27"/>
  <c r="EW27" i="27"/>
  <c r="FI27" i="27"/>
  <c r="FU27" i="27"/>
  <c r="GG27" i="27"/>
  <c r="GS27" i="27"/>
  <c r="HE27" i="27"/>
  <c r="HQ27" i="27"/>
  <c r="AH27" i="27"/>
  <c r="AT27" i="27"/>
  <c r="BF27" i="27"/>
  <c r="BR27" i="27"/>
  <c r="CD27" i="27"/>
  <c r="CP27" i="27"/>
  <c r="DB27" i="27"/>
  <c r="DN27" i="27"/>
  <c r="DZ27" i="27"/>
  <c r="EL27" i="27"/>
  <c r="EX27" i="27"/>
  <c r="FJ27" i="27"/>
  <c r="FV27" i="27"/>
  <c r="GH27" i="27"/>
  <c r="GT27" i="27"/>
  <c r="HF27" i="27"/>
  <c r="HR27" i="27"/>
  <c r="AI27" i="27"/>
  <c r="AU27" i="27"/>
  <c r="BG27" i="27"/>
  <c r="BS27" i="27"/>
  <c r="CE27" i="27"/>
  <c r="CQ27" i="27"/>
  <c r="DC27" i="27"/>
  <c r="DO27" i="27"/>
  <c r="EA27" i="27"/>
  <c r="EM27" i="27"/>
  <c r="EY27" i="27"/>
  <c r="FK27" i="27"/>
  <c r="FW27" i="27"/>
  <c r="GI27" i="27"/>
  <c r="GU27" i="27"/>
  <c r="HG27" i="27"/>
  <c r="HS27" i="27"/>
  <c r="AJ27" i="27"/>
  <c r="AV27" i="27"/>
  <c r="BH27" i="27"/>
  <c r="BT27" i="27"/>
  <c r="CF27" i="27"/>
  <c r="CR27" i="27"/>
  <c r="DD27" i="27"/>
  <c r="DP27" i="27"/>
  <c r="EB27" i="27"/>
  <c r="EN27" i="27"/>
  <c r="EZ27" i="27"/>
  <c r="FL27" i="27"/>
  <c r="FX27" i="27"/>
  <c r="GJ27" i="27"/>
  <c r="GV27" i="27"/>
  <c r="HH27" i="27"/>
  <c r="AK27" i="27"/>
  <c r="AW27" i="27"/>
  <c r="BI27" i="27"/>
  <c r="BU27" i="27"/>
  <c r="CG27" i="27"/>
  <c r="CS27" i="27"/>
  <c r="DE27" i="27"/>
  <c r="DQ27" i="27"/>
  <c r="EC27" i="27"/>
  <c r="EO27" i="27"/>
  <c r="FA27" i="27"/>
  <c r="FM27" i="27"/>
  <c r="FY27" i="27"/>
  <c r="GK27" i="27"/>
  <c r="GW27" i="27"/>
  <c r="HI27" i="27"/>
  <c r="AL27" i="27"/>
  <c r="AX27" i="27"/>
  <c r="BJ27" i="27"/>
  <c r="BV27" i="27"/>
  <c r="CH27" i="27"/>
  <c r="CT27" i="27"/>
  <c r="AM27" i="27"/>
  <c r="BM27" i="27"/>
  <c r="CM27" i="27"/>
  <c r="DR27" i="27"/>
  <c r="EP27" i="27"/>
  <c r="FN27" i="27"/>
  <c r="GL27" i="27"/>
  <c r="HJ27" i="27"/>
  <c r="AN27" i="27"/>
  <c r="BN27" i="27"/>
  <c r="CU27" i="27"/>
  <c r="DS27" i="27"/>
  <c r="EQ27" i="27"/>
  <c r="FO27" i="27"/>
  <c r="GM27" i="27"/>
  <c r="HK27" i="27"/>
  <c r="AO27" i="27"/>
  <c r="BO27" i="27"/>
  <c r="CV27" i="27"/>
  <c r="DT27" i="27"/>
  <c r="ER27" i="27"/>
  <c r="FP27" i="27"/>
  <c r="GN27" i="27"/>
  <c r="HL27" i="27"/>
  <c r="AP27" i="27"/>
  <c r="BW27" i="27"/>
  <c r="CW27" i="27"/>
  <c r="DU27" i="27"/>
  <c r="ES27" i="27"/>
  <c r="FQ27" i="27"/>
  <c r="GO27" i="27"/>
  <c r="HM27" i="27"/>
  <c r="AQ27" i="27"/>
  <c r="BX27" i="27"/>
  <c r="CX27" i="27"/>
  <c r="DV27" i="27"/>
  <c r="ET27" i="27"/>
  <c r="FR27" i="27"/>
  <c r="GP27" i="27"/>
  <c r="HN27" i="27"/>
  <c r="AY27" i="27"/>
  <c r="BY27" i="27"/>
  <c r="CY27" i="27"/>
  <c r="DW27" i="27"/>
  <c r="EU27" i="27"/>
  <c r="FS27" i="27"/>
  <c r="GQ27" i="27"/>
  <c r="HO27" i="27"/>
  <c r="AZ27" i="27"/>
  <c r="BZ27" i="27"/>
  <c r="DF27" i="27"/>
  <c r="ED27" i="27"/>
  <c r="FB27" i="27"/>
  <c r="FZ27" i="27"/>
  <c r="GX27" i="27"/>
  <c r="BA27" i="27"/>
  <c r="CA27" i="27"/>
  <c r="DG27" i="27"/>
  <c r="EE27" i="27"/>
  <c r="FC27" i="27"/>
  <c r="GA27" i="27"/>
  <c r="GY27" i="27"/>
  <c r="BB27" i="27"/>
  <c r="CI27" i="27"/>
  <c r="DH27" i="27"/>
  <c r="EF27" i="27"/>
  <c r="FD27" i="27"/>
  <c r="GB27" i="27"/>
  <c r="GZ27" i="27"/>
  <c r="AC27" i="27"/>
  <c r="BC27" i="27"/>
  <c r="CJ27" i="27"/>
  <c r="DI27" i="27"/>
  <c r="EG27" i="27"/>
  <c r="FE27" i="27"/>
  <c r="GC27" i="27"/>
  <c r="HA27" i="27"/>
  <c r="AD27" i="27"/>
  <c r="BK27" i="27"/>
  <c r="CK27" i="27"/>
  <c r="DJ27" i="27"/>
  <c r="EH27" i="27"/>
  <c r="FF27" i="27"/>
  <c r="GD27" i="27"/>
  <c r="HB27" i="27"/>
  <c r="CL27" i="27"/>
  <c r="DK27" i="27"/>
  <c r="EI27" i="27"/>
  <c r="FG27" i="27"/>
  <c r="GE27" i="27"/>
  <c r="HC27" i="27"/>
  <c r="AE27" i="27"/>
  <c r="BL27" i="27"/>
  <c r="AA27" i="27"/>
  <c r="AB27" i="27"/>
  <c r="AB4" i="27"/>
  <c r="AN99" i="27"/>
  <c r="AZ99" i="27"/>
  <c r="BL99" i="27"/>
  <c r="BX99" i="27"/>
  <c r="CJ99" i="27"/>
  <c r="CV99" i="27"/>
  <c r="DH99" i="27"/>
  <c r="DT99" i="27"/>
  <c r="EF99" i="27"/>
  <c r="ER99" i="27"/>
  <c r="FD99" i="27"/>
  <c r="FP99" i="27"/>
  <c r="GB99" i="27"/>
  <c r="GN99" i="27"/>
  <c r="GZ99" i="27"/>
  <c r="HL99" i="27"/>
  <c r="AC99" i="27"/>
  <c r="AO99" i="27"/>
  <c r="BA99" i="27"/>
  <c r="BM99" i="27"/>
  <c r="BY99" i="27"/>
  <c r="CK99" i="27"/>
  <c r="CW99" i="27"/>
  <c r="DI99" i="27"/>
  <c r="DU99" i="27"/>
  <c r="EG99" i="27"/>
  <c r="ES99" i="27"/>
  <c r="FE99" i="27"/>
  <c r="FQ99" i="27"/>
  <c r="GC99" i="27"/>
  <c r="GO99" i="27"/>
  <c r="HA99" i="27"/>
  <c r="HM99" i="27"/>
  <c r="AD99" i="27"/>
  <c r="AP99" i="27"/>
  <c r="BB99" i="27"/>
  <c r="BN99" i="27"/>
  <c r="BZ99" i="27"/>
  <c r="CL99" i="27"/>
  <c r="CX99" i="27"/>
  <c r="DJ99" i="27"/>
  <c r="DV99" i="27"/>
  <c r="EH99" i="27"/>
  <c r="ET99" i="27"/>
  <c r="FF99" i="27"/>
  <c r="FR99" i="27"/>
  <c r="GD99" i="27"/>
  <c r="GP99" i="27"/>
  <c r="HB99" i="27"/>
  <c r="HN99" i="27"/>
  <c r="AE99" i="27"/>
  <c r="AQ99" i="27"/>
  <c r="BC99" i="27"/>
  <c r="BO99" i="27"/>
  <c r="CA99" i="27"/>
  <c r="CM99" i="27"/>
  <c r="CY99" i="27"/>
  <c r="DK99" i="27"/>
  <c r="DW99" i="27"/>
  <c r="EI99" i="27"/>
  <c r="EU99" i="27"/>
  <c r="FG99" i="27"/>
  <c r="FS99" i="27"/>
  <c r="GE99" i="27"/>
  <c r="GQ99" i="27"/>
  <c r="HC99" i="27"/>
  <c r="HO99" i="27"/>
  <c r="AA99" i="27"/>
  <c r="AF99" i="27"/>
  <c r="AR99" i="27"/>
  <c r="BD99" i="27"/>
  <c r="BP99" i="27"/>
  <c r="CB99" i="27"/>
  <c r="CN99" i="27"/>
  <c r="CZ99" i="27"/>
  <c r="DL99" i="27"/>
  <c r="DX99" i="27"/>
  <c r="EJ99" i="27"/>
  <c r="EV99" i="27"/>
  <c r="FH99" i="27"/>
  <c r="FT99" i="27"/>
  <c r="GF99" i="27"/>
  <c r="GR99" i="27"/>
  <c r="HD99" i="27"/>
  <c r="HP99" i="27"/>
  <c r="AG99" i="27"/>
  <c r="AS99" i="27"/>
  <c r="BE99" i="27"/>
  <c r="BQ99" i="27"/>
  <c r="CC99" i="27"/>
  <c r="CO99" i="27"/>
  <c r="DA99" i="27"/>
  <c r="DM99" i="27"/>
  <c r="DY99" i="27"/>
  <c r="EK99" i="27"/>
  <c r="EW99" i="27"/>
  <c r="FI99" i="27"/>
  <c r="FU99" i="27"/>
  <c r="GG99" i="27"/>
  <c r="GS99" i="27"/>
  <c r="HE99" i="27"/>
  <c r="HQ99" i="27"/>
  <c r="AH99" i="27"/>
  <c r="AT99" i="27"/>
  <c r="BF99" i="27"/>
  <c r="BR99" i="27"/>
  <c r="CD99" i="27"/>
  <c r="CP99" i="27"/>
  <c r="DB99" i="27"/>
  <c r="DN99" i="27"/>
  <c r="DZ99" i="27"/>
  <c r="EL99" i="27"/>
  <c r="EX99" i="27"/>
  <c r="FJ99" i="27"/>
  <c r="FV99" i="27"/>
  <c r="GH99" i="27"/>
  <c r="GT99" i="27"/>
  <c r="HF99" i="27"/>
  <c r="HR99" i="27"/>
  <c r="AI99" i="27"/>
  <c r="AU99" i="27"/>
  <c r="BG99" i="27"/>
  <c r="BS99" i="27"/>
  <c r="CE99" i="27"/>
  <c r="CQ99" i="27"/>
  <c r="DC99" i="27"/>
  <c r="DO99" i="27"/>
  <c r="EA99" i="27"/>
  <c r="EM99" i="27"/>
  <c r="EY99" i="27"/>
  <c r="FK99" i="27"/>
  <c r="FW99" i="27"/>
  <c r="GI99" i="27"/>
  <c r="GU99" i="27"/>
  <c r="HG99" i="27"/>
  <c r="HS99" i="27"/>
  <c r="AJ99" i="27"/>
  <c r="AV99" i="27"/>
  <c r="BH99" i="27"/>
  <c r="BT99" i="27"/>
  <c r="CF99" i="27"/>
  <c r="CR99" i="27"/>
  <c r="DD99" i="27"/>
  <c r="DP99" i="27"/>
  <c r="EB99" i="27"/>
  <c r="EN99" i="27"/>
  <c r="EZ99" i="27"/>
  <c r="FL99" i="27"/>
  <c r="FX99" i="27"/>
  <c r="GJ99" i="27"/>
  <c r="GV99" i="27"/>
  <c r="HH99" i="27"/>
  <c r="AK99" i="27"/>
  <c r="AW99" i="27"/>
  <c r="BI99" i="27"/>
  <c r="BU99" i="27"/>
  <c r="CG99" i="27"/>
  <c r="CS99" i="27"/>
  <c r="DE99" i="27"/>
  <c r="DQ99" i="27"/>
  <c r="EC99" i="27"/>
  <c r="EO99" i="27"/>
  <c r="FA99" i="27"/>
  <c r="FM99" i="27"/>
  <c r="FY99" i="27"/>
  <c r="GK99" i="27"/>
  <c r="GW99" i="27"/>
  <c r="HI99" i="27"/>
  <c r="AX99" i="27"/>
  <c r="DR99" i="27"/>
  <c r="GL99" i="27"/>
  <c r="AY99" i="27"/>
  <c r="DS99" i="27"/>
  <c r="GM99" i="27"/>
  <c r="BJ99" i="27"/>
  <c r="ED99" i="27"/>
  <c r="GX99" i="27"/>
  <c r="BK99" i="27"/>
  <c r="EE99" i="27"/>
  <c r="GY99" i="27"/>
  <c r="BV99" i="27"/>
  <c r="EP99" i="27"/>
  <c r="HJ99" i="27"/>
  <c r="BW99" i="27"/>
  <c r="EQ99" i="27"/>
  <c r="HK99" i="27"/>
  <c r="CH99" i="27"/>
  <c r="FB99" i="27"/>
  <c r="CI99" i="27"/>
  <c r="FC99" i="27"/>
  <c r="CT99" i="27"/>
  <c r="FN99" i="27"/>
  <c r="CU99" i="27"/>
  <c r="FO99" i="27"/>
  <c r="AL99" i="27"/>
  <c r="AM99" i="27"/>
  <c r="DF99" i="27"/>
  <c r="DG99" i="27"/>
  <c r="FZ99" i="27"/>
  <c r="GA99" i="27"/>
  <c r="AB99" i="27"/>
  <c r="AC38" i="27"/>
  <c r="AO38" i="27"/>
  <c r="BA38" i="27"/>
  <c r="BM38" i="27"/>
  <c r="BY38" i="27"/>
  <c r="CK38" i="27"/>
  <c r="CW38" i="27"/>
  <c r="DI38" i="27"/>
  <c r="DU38" i="27"/>
  <c r="EG38" i="27"/>
  <c r="ES38" i="27"/>
  <c r="FE38" i="27"/>
  <c r="FQ38" i="27"/>
  <c r="GC38" i="27"/>
  <c r="GO38" i="27"/>
  <c r="HA38" i="27"/>
  <c r="HM38" i="27"/>
  <c r="AD38" i="27"/>
  <c r="AP38" i="27"/>
  <c r="BB38" i="27"/>
  <c r="BN38" i="27"/>
  <c r="BZ38" i="27"/>
  <c r="CL38" i="27"/>
  <c r="CX38" i="27"/>
  <c r="DJ38" i="27"/>
  <c r="DV38" i="27"/>
  <c r="EH38" i="27"/>
  <c r="ET38" i="27"/>
  <c r="FF38" i="27"/>
  <c r="FR38" i="27"/>
  <c r="GD38" i="27"/>
  <c r="GP38" i="27"/>
  <c r="HB38" i="27"/>
  <c r="HN38" i="27"/>
  <c r="AE38" i="27"/>
  <c r="AQ38" i="27"/>
  <c r="BC38" i="27"/>
  <c r="BO38" i="27"/>
  <c r="CA38" i="27"/>
  <c r="CM38" i="27"/>
  <c r="CY38" i="27"/>
  <c r="DK38" i="27"/>
  <c r="DW38" i="27"/>
  <c r="EI38" i="27"/>
  <c r="EU38" i="27"/>
  <c r="FG38" i="27"/>
  <c r="FS38" i="27"/>
  <c r="GE38" i="27"/>
  <c r="GQ38" i="27"/>
  <c r="HC38" i="27"/>
  <c r="HO38" i="27"/>
  <c r="AF38" i="27"/>
  <c r="AR38" i="27"/>
  <c r="BD38" i="27"/>
  <c r="BP38" i="27"/>
  <c r="CB38" i="27"/>
  <c r="CN38" i="27"/>
  <c r="CZ38" i="27"/>
  <c r="DL38" i="27"/>
  <c r="DX38" i="27"/>
  <c r="EJ38" i="27"/>
  <c r="EV38" i="27"/>
  <c r="FH38" i="27"/>
  <c r="FT38" i="27"/>
  <c r="GF38" i="27"/>
  <c r="GR38" i="27"/>
  <c r="HD38" i="27"/>
  <c r="HP38" i="27"/>
  <c r="AG38" i="27"/>
  <c r="AS38" i="27"/>
  <c r="BE38" i="27"/>
  <c r="BQ38" i="27"/>
  <c r="CC38" i="27"/>
  <c r="CO38" i="27"/>
  <c r="DA38" i="27"/>
  <c r="DM38" i="27"/>
  <c r="DY38" i="27"/>
  <c r="EK38" i="27"/>
  <c r="EW38" i="27"/>
  <c r="FI38" i="27"/>
  <c r="FU38" i="27"/>
  <c r="GG38" i="27"/>
  <c r="GS38" i="27"/>
  <c r="HE38" i="27"/>
  <c r="HQ38" i="27"/>
  <c r="AH38" i="27"/>
  <c r="AT38" i="27"/>
  <c r="BF38" i="27"/>
  <c r="BR38" i="27"/>
  <c r="CD38" i="27"/>
  <c r="CP38" i="27"/>
  <c r="DB38" i="27"/>
  <c r="DN38" i="27"/>
  <c r="DZ38" i="27"/>
  <c r="EL38" i="27"/>
  <c r="EX38" i="27"/>
  <c r="FJ38" i="27"/>
  <c r="FV38" i="27"/>
  <c r="GH38" i="27"/>
  <c r="GT38" i="27"/>
  <c r="HF38" i="27"/>
  <c r="HR38" i="27"/>
  <c r="AI38" i="27"/>
  <c r="AU38" i="27"/>
  <c r="BG38" i="27"/>
  <c r="BS38" i="27"/>
  <c r="CE38" i="27"/>
  <c r="CQ38" i="27"/>
  <c r="DC38" i="27"/>
  <c r="DO38" i="27"/>
  <c r="EA38" i="27"/>
  <c r="EM38" i="27"/>
  <c r="EY38" i="27"/>
  <c r="FK38" i="27"/>
  <c r="FW38" i="27"/>
  <c r="GI38" i="27"/>
  <c r="GU38" i="27"/>
  <c r="HG38" i="27"/>
  <c r="HS38" i="27"/>
  <c r="AJ38" i="27"/>
  <c r="AV38" i="27"/>
  <c r="BH38" i="27"/>
  <c r="BT38" i="27"/>
  <c r="CF38" i="27"/>
  <c r="CR38" i="27"/>
  <c r="DD38" i="27"/>
  <c r="DP38" i="27"/>
  <c r="AK38" i="27"/>
  <c r="AW38" i="27"/>
  <c r="BI38" i="27"/>
  <c r="BU38" i="27"/>
  <c r="CG38" i="27"/>
  <c r="AM38" i="27"/>
  <c r="AY38" i="27"/>
  <c r="BK38" i="27"/>
  <c r="BW38" i="27"/>
  <c r="BX38" i="27"/>
  <c r="DQ38" i="27"/>
  <c r="EQ38" i="27"/>
  <c r="FX38" i="27"/>
  <c r="GX38" i="27"/>
  <c r="CH38" i="27"/>
  <c r="DR38" i="27"/>
  <c r="ER38" i="27"/>
  <c r="FY38" i="27"/>
  <c r="GY38" i="27"/>
  <c r="CI38" i="27"/>
  <c r="DS38" i="27"/>
  <c r="EZ38" i="27"/>
  <c r="FZ38" i="27"/>
  <c r="GZ38" i="27"/>
  <c r="CJ38" i="27"/>
  <c r="DT38" i="27"/>
  <c r="FA38" i="27"/>
  <c r="GA38" i="27"/>
  <c r="HH38" i="27"/>
  <c r="CS38" i="27"/>
  <c r="EB38" i="27"/>
  <c r="FB38" i="27"/>
  <c r="GB38" i="27"/>
  <c r="HI38" i="27"/>
  <c r="AL38" i="27"/>
  <c r="CT38" i="27"/>
  <c r="EC38" i="27"/>
  <c r="FC38" i="27"/>
  <c r="GJ38" i="27"/>
  <c r="HJ38" i="27"/>
  <c r="AN38" i="27"/>
  <c r="CU38" i="27"/>
  <c r="ED38" i="27"/>
  <c r="FD38" i="27"/>
  <c r="GK38" i="27"/>
  <c r="HK38" i="27"/>
  <c r="AX38" i="27"/>
  <c r="CV38" i="27"/>
  <c r="EE38" i="27"/>
  <c r="FL38" i="27"/>
  <c r="GL38" i="27"/>
  <c r="HL38" i="27"/>
  <c r="AZ38" i="27"/>
  <c r="DE38" i="27"/>
  <c r="EF38" i="27"/>
  <c r="FM38" i="27"/>
  <c r="GM38" i="27"/>
  <c r="BJ38" i="27"/>
  <c r="DF38" i="27"/>
  <c r="EN38" i="27"/>
  <c r="FN38" i="27"/>
  <c r="GN38" i="27"/>
  <c r="BL38" i="27"/>
  <c r="DG38" i="27"/>
  <c r="EO38" i="27"/>
  <c r="FO38" i="27"/>
  <c r="GV38" i="27"/>
  <c r="BV38" i="27"/>
  <c r="DH38" i="27"/>
  <c r="EP38" i="27"/>
  <c r="FP38" i="27"/>
  <c r="GW38" i="27"/>
  <c r="AA38" i="27"/>
  <c r="AB38" i="27"/>
  <c r="AC47" i="27"/>
  <c r="AO47" i="27"/>
  <c r="BA47" i="27"/>
  <c r="BM47" i="27"/>
  <c r="BY47" i="27"/>
  <c r="CK47" i="27"/>
  <c r="CW47" i="27"/>
  <c r="DI47" i="27"/>
  <c r="DU47" i="27"/>
  <c r="EG47" i="27"/>
  <c r="ES47" i="27"/>
  <c r="FE47" i="27"/>
  <c r="FQ47" i="27"/>
  <c r="AD47" i="27"/>
  <c r="AP47" i="27"/>
  <c r="BB47" i="27"/>
  <c r="BN47" i="27"/>
  <c r="BZ47" i="27"/>
  <c r="CL47" i="27"/>
  <c r="CX47" i="27"/>
  <c r="DJ47" i="27"/>
  <c r="DV47" i="27"/>
  <c r="EH47" i="27"/>
  <c r="ET47" i="27"/>
  <c r="FF47" i="27"/>
  <c r="FR47" i="27"/>
  <c r="AG47" i="27"/>
  <c r="AS47" i="27"/>
  <c r="BE47" i="27"/>
  <c r="BQ47" i="27"/>
  <c r="CC47" i="27"/>
  <c r="CO47" i="27"/>
  <c r="DA47" i="27"/>
  <c r="DM47" i="27"/>
  <c r="DY47" i="27"/>
  <c r="EK47" i="27"/>
  <c r="EW47" i="27"/>
  <c r="FI47" i="27"/>
  <c r="AQ47" i="27"/>
  <c r="BG47" i="27"/>
  <c r="BV47" i="27"/>
  <c r="CM47" i="27"/>
  <c r="DC47" i="27"/>
  <c r="DR47" i="27"/>
  <c r="EI47" i="27"/>
  <c r="EY47" i="27"/>
  <c r="FN47" i="27"/>
  <c r="GB47" i="27"/>
  <c r="GN47" i="27"/>
  <c r="GZ47" i="27"/>
  <c r="HL47" i="27"/>
  <c r="AR47" i="27"/>
  <c r="BH47" i="27"/>
  <c r="BW47" i="27"/>
  <c r="CN47" i="27"/>
  <c r="DD47" i="27"/>
  <c r="DS47" i="27"/>
  <c r="EJ47" i="27"/>
  <c r="EZ47" i="27"/>
  <c r="FO47" i="27"/>
  <c r="GC47" i="27"/>
  <c r="GO47" i="27"/>
  <c r="HA47" i="27"/>
  <c r="HM47" i="27"/>
  <c r="AT47" i="27"/>
  <c r="BI47" i="27"/>
  <c r="BX47" i="27"/>
  <c r="CP47" i="27"/>
  <c r="DE47" i="27"/>
  <c r="DT47" i="27"/>
  <c r="EL47" i="27"/>
  <c r="FA47" i="27"/>
  <c r="FP47" i="27"/>
  <c r="GD47" i="27"/>
  <c r="GP47" i="27"/>
  <c r="HB47" i="27"/>
  <c r="HN47" i="27"/>
  <c r="AE47" i="27"/>
  <c r="AU47" i="27"/>
  <c r="BJ47" i="27"/>
  <c r="CA47" i="27"/>
  <c r="CQ47" i="27"/>
  <c r="DF47" i="27"/>
  <c r="DW47" i="27"/>
  <c r="EM47" i="27"/>
  <c r="FB47" i="27"/>
  <c r="FS47" i="27"/>
  <c r="GE47" i="27"/>
  <c r="GQ47" i="27"/>
  <c r="HC47" i="27"/>
  <c r="HO47" i="27"/>
  <c r="AF47" i="27"/>
  <c r="AV47" i="27"/>
  <c r="BK47" i="27"/>
  <c r="CB47" i="27"/>
  <c r="CR47" i="27"/>
  <c r="DG47" i="27"/>
  <c r="DX47" i="27"/>
  <c r="EN47" i="27"/>
  <c r="FC47" i="27"/>
  <c r="FT47" i="27"/>
  <c r="GF47" i="27"/>
  <c r="GR47" i="27"/>
  <c r="HD47" i="27"/>
  <c r="HP47" i="27"/>
  <c r="AH47" i="27"/>
  <c r="AW47" i="27"/>
  <c r="BL47" i="27"/>
  <c r="CD47" i="27"/>
  <c r="CS47" i="27"/>
  <c r="DH47" i="27"/>
  <c r="DZ47" i="27"/>
  <c r="EO47" i="27"/>
  <c r="FD47" i="27"/>
  <c r="FU47" i="27"/>
  <c r="GG47" i="27"/>
  <c r="GS47" i="27"/>
  <c r="HE47" i="27"/>
  <c r="HQ47" i="27"/>
  <c r="AI47" i="27"/>
  <c r="AX47" i="27"/>
  <c r="BO47" i="27"/>
  <c r="CE47" i="27"/>
  <c r="CT47" i="27"/>
  <c r="DK47" i="27"/>
  <c r="EA47" i="27"/>
  <c r="EP47" i="27"/>
  <c r="FG47" i="27"/>
  <c r="FV47" i="27"/>
  <c r="GH47" i="27"/>
  <c r="GT47" i="27"/>
  <c r="HF47" i="27"/>
  <c r="HR47" i="27"/>
  <c r="AJ47" i="27"/>
  <c r="AY47" i="27"/>
  <c r="BP47" i="27"/>
  <c r="CF47" i="27"/>
  <c r="CU47" i="27"/>
  <c r="DL47" i="27"/>
  <c r="EB47" i="27"/>
  <c r="EQ47" i="27"/>
  <c r="FH47" i="27"/>
  <c r="FW47" i="27"/>
  <c r="GI47" i="27"/>
  <c r="GU47" i="27"/>
  <c r="HG47" i="27"/>
  <c r="HS47" i="27"/>
  <c r="AK47" i="27"/>
  <c r="AZ47" i="27"/>
  <c r="BR47" i="27"/>
  <c r="CG47" i="27"/>
  <c r="CV47" i="27"/>
  <c r="DN47" i="27"/>
  <c r="EC47" i="27"/>
  <c r="ER47" i="27"/>
  <c r="FJ47" i="27"/>
  <c r="FX47" i="27"/>
  <c r="GJ47" i="27"/>
  <c r="GV47" i="27"/>
  <c r="HH47" i="27"/>
  <c r="AL47" i="27"/>
  <c r="BC47" i="27"/>
  <c r="BS47" i="27"/>
  <c r="CH47" i="27"/>
  <c r="CY47" i="27"/>
  <c r="DO47" i="27"/>
  <c r="ED47" i="27"/>
  <c r="EU47" i="27"/>
  <c r="FK47" i="27"/>
  <c r="FY47" i="27"/>
  <c r="GK47" i="27"/>
  <c r="GW47" i="27"/>
  <c r="HI47" i="27"/>
  <c r="AM47" i="27"/>
  <c r="BD47" i="27"/>
  <c r="BT47" i="27"/>
  <c r="CI47" i="27"/>
  <c r="CZ47" i="27"/>
  <c r="DP47" i="27"/>
  <c r="EE47" i="27"/>
  <c r="EV47" i="27"/>
  <c r="FL47" i="27"/>
  <c r="FZ47" i="27"/>
  <c r="GL47" i="27"/>
  <c r="GX47" i="27"/>
  <c r="HJ47" i="27"/>
  <c r="BU47" i="27"/>
  <c r="CJ47" i="27"/>
  <c r="DB47" i="27"/>
  <c r="DQ47" i="27"/>
  <c r="EF47" i="27"/>
  <c r="EX47" i="27"/>
  <c r="FM47" i="27"/>
  <c r="GA47" i="27"/>
  <c r="GM47" i="27"/>
  <c r="GY47" i="27"/>
  <c r="AN47" i="27"/>
  <c r="BF47" i="27"/>
  <c r="HK47" i="27"/>
  <c r="AB47" i="27"/>
  <c r="AA47" i="27"/>
  <c r="AA9" i="27"/>
  <c r="HT9" i="27" s="1"/>
  <c r="AM40" i="27"/>
  <c r="AY40" i="27"/>
  <c r="BK40" i="27"/>
  <c r="BW40" i="27"/>
  <c r="CI40" i="27"/>
  <c r="CU40" i="27"/>
  <c r="DG40" i="27"/>
  <c r="DS40" i="27"/>
  <c r="EE40" i="27"/>
  <c r="EQ40" i="27"/>
  <c r="FC40" i="27"/>
  <c r="FO40" i="27"/>
  <c r="GA40" i="27"/>
  <c r="GM40" i="27"/>
  <c r="GY40" i="27"/>
  <c r="HK40" i="27"/>
  <c r="AN40" i="27"/>
  <c r="AZ40" i="27"/>
  <c r="BL40" i="27"/>
  <c r="BX40" i="27"/>
  <c r="CJ40" i="27"/>
  <c r="CV40" i="27"/>
  <c r="DH40" i="27"/>
  <c r="DT40" i="27"/>
  <c r="EF40" i="27"/>
  <c r="ER40" i="27"/>
  <c r="FD40" i="27"/>
  <c r="FP40" i="27"/>
  <c r="GB40" i="27"/>
  <c r="GN40" i="27"/>
  <c r="GZ40" i="27"/>
  <c r="HL40" i="27"/>
  <c r="AC40" i="27"/>
  <c r="AO40" i="27"/>
  <c r="BA40" i="27"/>
  <c r="BM40" i="27"/>
  <c r="BY40" i="27"/>
  <c r="CK40" i="27"/>
  <c r="CW40" i="27"/>
  <c r="DI40" i="27"/>
  <c r="DU40" i="27"/>
  <c r="EG40" i="27"/>
  <c r="ES40" i="27"/>
  <c r="FE40" i="27"/>
  <c r="FQ40" i="27"/>
  <c r="GC40" i="27"/>
  <c r="GO40" i="27"/>
  <c r="HA40" i="27"/>
  <c r="HM40" i="27"/>
  <c r="AD40" i="27"/>
  <c r="AP40" i="27"/>
  <c r="BB40" i="27"/>
  <c r="BN40" i="27"/>
  <c r="BZ40" i="27"/>
  <c r="CL40" i="27"/>
  <c r="CX40" i="27"/>
  <c r="DJ40" i="27"/>
  <c r="DV40" i="27"/>
  <c r="EH40" i="27"/>
  <c r="ET40" i="27"/>
  <c r="FF40" i="27"/>
  <c r="FR40" i="27"/>
  <c r="GD40" i="27"/>
  <c r="GP40" i="27"/>
  <c r="AE40" i="27"/>
  <c r="AQ40" i="27"/>
  <c r="BC40" i="27"/>
  <c r="BO40" i="27"/>
  <c r="CA40" i="27"/>
  <c r="CM40" i="27"/>
  <c r="CY40" i="27"/>
  <c r="DK40" i="27"/>
  <c r="DW40" i="27"/>
  <c r="EI40" i="27"/>
  <c r="EU40" i="27"/>
  <c r="FG40" i="27"/>
  <c r="FS40" i="27"/>
  <c r="GE40" i="27"/>
  <c r="GQ40" i="27"/>
  <c r="HC40" i="27"/>
  <c r="HO40" i="27"/>
  <c r="AF40" i="27"/>
  <c r="AR40" i="27"/>
  <c r="BD40" i="27"/>
  <c r="BP40" i="27"/>
  <c r="CB40" i="27"/>
  <c r="CN40" i="27"/>
  <c r="CZ40" i="27"/>
  <c r="DL40" i="27"/>
  <c r="DX40" i="27"/>
  <c r="EJ40" i="27"/>
  <c r="EV40" i="27"/>
  <c r="FH40" i="27"/>
  <c r="FT40" i="27"/>
  <c r="GF40" i="27"/>
  <c r="AI40" i="27"/>
  <c r="BG40" i="27"/>
  <c r="CE40" i="27"/>
  <c r="DC40" i="27"/>
  <c r="EA40" i="27"/>
  <c r="EY40" i="27"/>
  <c r="FW40" i="27"/>
  <c r="GT40" i="27"/>
  <c r="HJ40" i="27"/>
  <c r="AJ40" i="27"/>
  <c r="BH40" i="27"/>
  <c r="CF40" i="27"/>
  <c r="DD40" i="27"/>
  <c r="EB40" i="27"/>
  <c r="EZ40" i="27"/>
  <c r="FX40" i="27"/>
  <c r="GU40" i="27"/>
  <c r="HN40" i="27"/>
  <c r="AK40" i="27"/>
  <c r="BI40" i="27"/>
  <c r="CG40" i="27"/>
  <c r="DE40" i="27"/>
  <c r="EC40" i="27"/>
  <c r="FA40" i="27"/>
  <c r="FY40" i="27"/>
  <c r="GV40" i="27"/>
  <c r="HP40" i="27"/>
  <c r="AL40" i="27"/>
  <c r="BJ40" i="27"/>
  <c r="CH40" i="27"/>
  <c r="DF40" i="27"/>
  <c r="ED40" i="27"/>
  <c r="FB40" i="27"/>
  <c r="FZ40" i="27"/>
  <c r="GW40" i="27"/>
  <c r="HQ40" i="27"/>
  <c r="AS40" i="27"/>
  <c r="BQ40" i="27"/>
  <c r="CO40" i="27"/>
  <c r="DM40" i="27"/>
  <c r="EK40" i="27"/>
  <c r="FI40" i="27"/>
  <c r="GG40" i="27"/>
  <c r="GX40" i="27"/>
  <c r="HR40" i="27"/>
  <c r="AT40" i="27"/>
  <c r="BR40" i="27"/>
  <c r="CP40" i="27"/>
  <c r="DN40" i="27"/>
  <c r="EL40" i="27"/>
  <c r="FJ40" i="27"/>
  <c r="GH40" i="27"/>
  <c r="HB40" i="27"/>
  <c r="HS40" i="27"/>
  <c r="AU40" i="27"/>
  <c r="BS40" i="27"/>
  <c r="CQ40" i="27"/>
  <c r="DO40" i="27"/>
  <c r="EM40" i="27"/>
  <c r="FK40" i="27"/>
  <c r="GI40" i="27"/>
  <c r="HD40" i="27"/>
  <c r="AV40" i="27"/>
  <c r="BT40" i="27"/>
  <c r="CR40" i="27"/>
  <c r="DP40" i="27"/>
  <c r="EN40" i="27"/>
  <c r="FL40" i="27"/>
  <c r="GJ40" i="27"/>
  <c r="HE40" i="27"/>
  <c r="AW40" i="27"/>
  <c r="BU40" i="27"/>
  <c r="CS40" i="27"/>
  <c r="DQ40" i="27"/>
  <c r="EO40" i="27"/>
  <c r="FM40" i="27"/>
  <c r="GK40" i="27"/>
  <c r="HF40" i="27"/>
  <c r="AX40" i="27"/>
  <c r="BV40" i="27"/>
  <c r="CT40" i="27"/>
  <c r="DR40" i="27"/>
  <c r="EP40" i="27"/>
  <c r="FN40" i="27"/>
  <c r="GL40" i="27"/>
  <c r="HG40" i="27"/>
  <c r="AG40" i="27"/>
  <c r="BE40" i="27"/>
  <c r="CC40" i="27"/>
  <c r="DA40" i="27"/>
  <c r="DY40" i="27"/>
  <c r="EW40" i="27"/>
  <c r="FU40" i="27"/>
  <c r="GR40" i="27"/>
  <c r="HH40" i="27"/>
  <c r="FV40" i="27"/>
  <c r="GS40" i="27"/>
  <c r="HI40" i="27"/>
  <c r="AH40" i="27"/>
  <c r="BF40" i="27"/>
  <c r="CD40" i="27"/>
  <c r="DB40" i="27"/>
  <c r="DZ40" i="27"/>
  <c r="EX40" i="27"/>
  <c r="AA40" i="27"/>
  <c r="AB40" i="27"/>
  <c r="AN73" i="27"/>
  <c r="AZ73" i="27"/>
  <c r="BL73" i="27"/>
  <c r="BX73" i="27"/>
  <c r="CJ73" i="27"/>
  <c r="CV73" i="27"/>
  <c r="DH73" i="27"/>
  <c r="DT73" i="27"/>
  <c r="EF73" i="27"/>
  <c r="ER73" i="27"/>
  <c r="FD73" i="27"/>
  <c r="FP73" i="27"/>
  <c r="GB73" i="27"/>
  <c r="GN73" i="27"/>
  <c r="GZ73" i="27"/>
  <c r="HL73" i="27"/>
  <c r="AC73" i="27"/>
  <c r="AO73" i="27"/>
  <c r="BA73" i="27"/>
  <c r="BM73" i="27"/>
  <c r="BY73" i="27"/>
  <c r="CK73" i="27"/>
  <c r="CW73" i="27"/>
  <c r="DI73" i="27"/>
  <c r="DU73" i="27"/>
  <c r="EG73" i="27"/>
  <c r="ES73" i="27"/>
  <c r="FE73" i="27"/>
  <c r="FQ73" i="27"/>
  <c r="GC73" i="27"/>
  <c r="GO73" i="27"/>
  <c r="HA73" i="27"/>
  <c r="HM73" i="27"/>
  <c r="AD73" i="27"/>
  <c r="AP73" i="27"/>
  <c r="BB73" i="27"/>
  <c r="BN73" i="27"/>
  <c r="BZ73" i="27"/>
  <c r="CL73" i="27"/>
  <c r="CX73" i="27"/>
  <c r="DJ73" i="27"/>
  <c r="DV73" i="27"/>
  <c r="EH73" i="27"/>
  <c r="ET73" i="27"/>
  <c r="FF73" i="27"/>
  <c r="FR73" i="27"/>
  <c r="GD73" i="27"/>
  <c r="GP73" i="27"/>
  <c r="HB73" i="27"/>
  <c r="HN73" i="27"/>
  <c r="AE73" i="27"/>
  <c r="AQ73" i="27"/>
  <c r="BC73" i="27"/>
  <c r="BO73" i="27"/>
  <c r="CA73" i="27"/>
  <c r="CM73" i="27"/>
  <c r="CY73" i="27"/>
  <c r="DK73" i="27"/>
  <c r="DW73" i="27"/>
  <c r="EI73" i="27"/>
  <c r="EU73" i="27"/>
  <c r="FG73" i="27"/>
  <c r="FS73" i="27"/>
  <c r="GE73" i="27"/>
  <c r="GQ73" i="27"/>
  <c r="HC73" i="27"/>
  <c r="HO73" i="27"/>
  <c r="AF73" i="27"/>
  <c r="AR73" i="27"/>
  <c r="BD73" i="27"/>
  <c r="BP73" i="27"/>
  <c r="CB73" i="27"/>
  <c r="CN73" i="27"/>
  <c r="CZ73" i="27"/>
  <c r="DL73" i="27"/>
  <c r="DX73" i="27"/>
  <c r="EJ73" i="27"/>
  <c r="EV73" i="27"/>
  <c r="FH73" i="27"/>
  <c r="FT73" i="27"/>
  <c r="GF73" i="27"/>
  <c r="GR73" i="27"/>
  <c r="HD73" i="27"/>
  <c r="HP73" i="27"/>
  <c r="AG73" i="27"/>
  <c r="AS73" i="27"/>
  <c r="BE73" i="27"/>
  <c r="BQ73" i="27"/>
  <c r="CC73" i="27"/>
  <c r="CO73" i="27"/>
  <c r="DA73" i="27"/>
  <c r="DM73" i="27"/>
  <c r="DY73" i="27"/>
  <c r="EK73" i="27"/>
  <c r="EW73" i="27"/>
  <c r="FI73" i="27"/>
  <c r="FU73" i="27"/>
  <c r="GG73" i="27"/>
  <c r="GS73" i="27"/>
  <c r="HE73" i="27"/>
  <c r="HQ73" i="27"/>
  <c r="AH73" i="27"/>
  <c r="AT73" i="27"/>
  <c r="BF73" i="27"/>
  <c r="BR73" i="27"/>
  <c r="CD73" i="27"/>
  <c r="CP73" i="27"/>
  <c r="DB73" i="27"/>
  <c r="DN73" i="27"/>
  <c r="DZ73" i="27"/>
  <c r="EL73" i="27"/>
  <c r="EX73" i="27"/>
  <c r="FJ73" i="27"/>
  <c r="FV73" i="27"/>
  <c r="GH73" i="27"/>
  <c r="GT73" i="27"/>
  <c r="HF73" i="27"/>
  <c r="HR73" i="27"/>
  <c r="AI73" i="27"/>
  <c r="AU73" i="27"/>
  <c r="BG73" i="27"/>
  <c r="BS73" i="27"/>
  <c r="CE73" i="27"/>
  <c r="CQ73" i="27"/>
  <c r="DC73" i="27"/>
  <c r="DO73" i="27"/>
  <c r="EA73" i="27"/>
  <c r="EM73" i="27"/>
  <c r="EY73" i="27"/>
  <c r="FK73" i="27"/>
  <c r="FW73" i="27"/>
  <c r="GI73" i="27"/>
  <c r="GU73" i="27"/>
  <c r="HG73" i="27"/>
  <c r="HS73" i="27"/>
  <c r="AJ73" i="27"/>
  <c r="AV73" i="27"/>
  <c r="BH73" i="27"/>
  <c r="BT73" i="27"/>
  <c r="CF73" i="27"/>
  <c r="CR73" i="27"/>
  <c r="DD73" i="27"/>
  <c r="DP73" i="27"/>
  <c r="EB73" i="27"/>
  <c r="EN73" i="27"/>
  <c r="EZ73" i="27"/>
  <c r="FL73" i="27"/>
  <c r="FX73" i="27"/>
  <c r="GJ73" i="27"/>
  <c r="GV73" i="27"/>
  <c r="HH73" i="27"/>
  <c r="AK73" i="27"/>
  <c r="AW73" i="27"/>
  <c r="BI73" i="27"/>
  <c r="BU73" i="27"/>
  <c r="CG73" i="27"/>
  <c r="CS73" i="27"/>
  <c r="DE73" i="27"/>
  <c r="DQ73" i="27"/>
  <c r="EC73" i="27"/>
  <c r="EO73" i="27"/>
  <c r="FA73" i="27"/>
  <c r="FM73" i="27"/>
  <c r="FY73" i="27"/>
  <c r="GK73" i="27"/>
  <c r="GW73" i="27"/>
  <c r="HI73" i="27"/>
  <c r="CH73" i="27"/>
  <c r="FB73" i="27"/>
  <c r="CI73" i="27"/>
  <c r="FC73" i="27"/>
  <c r="AA73" i="27"/>
  <c r="CT73" i="27"/>
  <c r="FN73" i="27"/>
  <c r="CU73" i="27"/>
  <c r="FO73" i="27"/>
  <c r="AL73" i="27"/>
  <c r="DF73" i="27"/>
  <c r="FZ73" i="27"/>
  <c r="AM73" i="27"/>
  <c r="DG73" i="27"/>
  <c r="GA73" i="27"/>
  <c r="AX73" i="27"/>
  <c r="DR73" i="27"/>
  <c r="GL73" i="27"/>
  <c r="AY73" i="27"/>
  <c r="DS73" i="27"/>
  <c r="GM73" i="27"/>
  <c r="BJ73" i="27"/>
  <c r="ED73" i="27"/>
  <c r="GX73" i="27"/>
  <c r="AB73" i="27"/>
  <c r="BK73" i="27"/>
  <c r="EE73" i="27"/>
  <c r="GY73" i="27"/>
  <c r="BV73" i="27"/>
  <c r="BW73" i="27"/>
  <c r="EP73" i="27"/>
  <c r="EQ73" i="27"/>
  <c r="HJ73" i="27"/>
  <c r="HK73" i="27"/>
  <c r="AF55" i="27"/>
  <c r="AR55" i="27"/>
  <c r="BD55" i="27"/>
  <c r="BP55" i="27"/>
  <c r="CB55" i="27"/>
  <c r="CN55" i="27"/>
  <c r="CZ55" i="27"/>
  <c r="DL55" i="27"/>
  <c r="DX55" i="27"/>
  <c r="EJ55" i="27"/>
  <c r="EV55" i="27"/>
  <c r="FH55" i="27"/>
  <c r="FT55" i="27"/>
  <c r="GF55" i="27"/>
  <c r="GR55" i="27"/>
  <c r="HD55" i="27"/>
  <c r="HP55" i="27"/>
  <c r="AG55" i="27"/>
  <c r="AS55" i="27"/>
  <c r="BE55" i="27"/>
  <c r="BQ55" i="27"/>
  <c r="CC55" i="27"/>
  <c r="CO55" i="27"/>
  <c r="DA55" i="27"/>
  <c r="DM55" i="27"/>
  <c r="DY55" i="27"/>
  <c r="EK55" i="27"/>
  <c r="EW55" i="27"/>
  <c r="FI55" i="27"/>
  <c r="FU55" i="27"/>
  <c r="GG55" i="27"/>
  <c r="GS55" i="27"/>
  <c r="HE55" i="27"/>
  <c r="AH55" i="27"/>
  <c r="AT55" i="27"/>
  <c r="BF55" i="27"/>
  <c r="BR55" i="27"/>
  <c r="CD55" i="27"/>
  <c r="CP55" i="27"/>
  <c r="DB55" i="27"/>
  <c r="DN55" i="27"/>
  <c r="DZ55" i="27"/>
  <c r="EL55" i="27"/>
  <c r="EX55" i="27"/>
  <c r="FJ55" i="27"/>
  <c r="FV55" i="27"/>
  <c r="GH55" i="27"/>
  <c r="GT55" i="27"/>
  <c r="HF55" i="27"/>
  <c r="HR55" i="27"/>
  <c r="AI55" i="27"/>
  <c r="AU55" i="27"/>
  <c r="BG55" i="27"/>
  <c r="BS55" i="27"/>
  <c r="CE55" i="27"/>
  <c r="CQ55" i="27"/>
  <c r="DC55" i="27"/>
  <c r="DO55" i="27"/>
  <c r="EA55" i="27"/>
  <c r="EM55" i="27"/>
  <c r="EY55" i="27"/>
  <c r="FK55" i="27"/>
  <c r="FW55" i="27"/>
  <c r="AJ55" i="27"/>
  <c r="AV55" i="27"/>
  <c r="BH55" i="27"/>
  <c r="BT55" i="27"/>
  <c r="CF55" i="27"/>
  <c r="CR55" i="27"/>
  <c r="DD55" i="27"/>
  <c r="DP55" i="27"/>
  <c r="EB55" i="27"/>
  <c r="EN55" i="27"/>
  <c r="EZ55" i="27"/>
  <c r="FL55" i="27"/>
  <c r="FX55" i="27"/>
  <c r="GJ55" i="27"/>
  <c r="GV55" i="27"/>
  <c r="HH55" i="27"/>
  <c r="AK55" i="27"/>
  <c r="AW55" i="27"/>
  <c r="BI55" i="27"/>
  <c r="BU55" i="27"/>
  <c r="CG55" i="27"/>
  <c r="CS55" i="27"/>
  <c r="DE55" i="27"/>
  <c r="DQ55" i="27"/>
  <c r="EC55" i="27"/>
  <c r="EO55" i="27"/>
  <c r="AE55" i="27"/>
  <c r="BC55" i="27"/>
  <c r="CA55" i="27"/>
  <c r="CY55" i="27"/>
  <c r="DW55" i="27"/>
  <c r="EU55" i="27"/>
  <c r="FQ55" i="27"/>
  <c r="GL55" i="27"/>
  <c r="HB55" i="27"/>
  <c r="AL55" i="27"/>
  <c r="BJ55" i="27"/>
  <c r="CH55" i="27"/>
  <c r="DF55" i="27"/>
  <c r="ED55" i="27"/>
  <c r="FA55" i="27"/>
  <c r="FR55" i="27"/>
  <c r="GM55" i="27"/>
  <c r="HC55" i="27"/>
  <c r="AM55" i="27"/>
  <c r="BK55" i="27"/>
  <c r="CI55" i="27"/>
  <c r="DG55" i="27"/>
  <c r="EE55" i="27"/>
  <c r="FB55" i="27"/>
  <c r="FS55" i="27"/>
  <c r="GN55" i="27"/>
  <c r="HG55" i="27"/>
  <c r="AN55" i="27"/>
  <c r="BL55" i="27"/>
  <c r="CJ55" i="27"/>
  <c r="DH55" i="27"/>
  <c r="EF55" i="27"/>
  <c r="FC55" i="27"/>
  <c r="FY55" i="27"/>
  <c r="GO55" i="27"/>
  <c r="HI55" i="27"/>
  <c r="AO55" i="27"/>
  <c r="BM55" i="27"/>
  <c r="CK55" i="27"/>
  <c r="DI55" i="27"/>
  <c r="EG55" i="27"/>
  <c r="FD55" i="27"/>
  <c r="FZ55" i="27"/>
  <c r="GP55" i="27"/>
  <c r="HJ55" i="27"/>
  <c r="AP55" i="27"/>
  <c r="BN55" i="27"/>
  <c r="CL55" i="27"/>
  <c r="DJ55" i="27"/>
  <c r="EH55" i="27"/>
  <c r="FE55" i="27"/>
  <c r="GA55" i="27"/>
  <c r="GQ55" i="27"/>
  <c r="HK55" i="27"/>
  <c r="AQ55" i="27"/>
  <c r="BO55" i="27"/>
  <c r="CM55" i="27"/>
  <c r="DK55" i="27"/>
  <c r="EI55" i="27"/>
  <c r="FF55" i="27"/>
  <c r="GB55" i="27"/>
  <c r="GU55" i="27"/>
  <c r="HL55" i="27"/>
  <c r="AX55" i="27"/>
  <c r="BV55" i="27"/>
  <c r="CT55" i="27"/>
  <c r="DR55" i="27"/>
  <c r="EP55" i="27"/>
  <c r="FG55" i="27"/>
  <c r="GC55" i="27"/>
  <c r="GW55" i="27"/>
  <c r="HM55" i="27"/>
  <c r="AY55" i="27"/>
  <c r="BW55" i="27"/>
  <c r="CU55" i="27"/>
  <c r="DS55" i="27"/>
  <c r="EQ55" i="27"/>
  <c r="FM55" i="27"/>
  <c r="GD55" i="27"/>
  <c r="GX55" i="27"/>
  <c r="HN55" i="27"/>
  <c r="AZ55" i="27"/>
  <c r="BX55" i="27"/>
  <c r="CV55" i="27"/>
  <c r="DT55" i="27"/>
  <c r="ER55" i="27"/>
  <c r="FN55" i="27"/>
  <c r="GE55" i="27"/>
  <c r="GY55" i="27"/>
  <c r="HO55" i="27"/>
  <c r="DU55" i="27"/>
  <c r="DV55" i="27"/>
  <c r="ES55" i="27"/>
  <c r="ET55" i="27"/>
  <c r="AC55" i="27"/>
  <c r="FO55" i="27"/>
  <c r="AD55" i="27"/>
  <c r="FP55" i="27"/>
  <c r="BA55" i="27"/>
  <c r="GI55" i="27"/>
  <c r="BB55" i="27"/>
  <c r="GK55" i="27"/>
  <c r="BY55" i="27"/>
  <c r="GZ55" i="27"/>
  <c r="BZ55" i="27"/>
  <c r="HA55" i="27"/>
  <c r="CW55" i="27"/>
  <c r="CX55" i="27"/>
  <c r="HQ55" i="27"/>
  <c r="HS55" i="27"/>
  <c r="AB55" i="27"/>
  <c r="AA55" i="27"/>
  <c r="AJ17" i="27"/>
  <c r="AV17" i="27"/>
  <c r="BH17" i="27"/>
  <c r="BT17" i="27"/>
  <c r="CF17" i="27"/>
  <c r="CR17" i="27"/>
  <c r="DD17" i="27"/>
  <c r="DP17" i="27"/>
  <c r="EB17" i="27"/>
  <c r="EN17" i="27"/>
  <c r="EZ17" i="27"/>
  <c r="FL17" i="27"/>
  <c r="FX17" i="27"/>
  <c r="GJ17" i="27"/>
  <c r="GV17" i="27"/>
  <c r="HH17" i="27"/>
  <c r="AK17" i="27"/>
  <c r="AW17" i="27"/>
  <c r="BI17" i="27"/>
  <c r="BU17" i="27"/>
  <c r="CG17" i="27"/>
  <c r="CS17" i="27"/>
  <c r="DE17" i="27"/>
  <c r="DQ17" i="27"/>
  <c r="EC17" i="27"/>
  <c r="EO17" i="27"/>
  <c r="FA17" i="27"/>
  <c r="FM17" i="27"/>
  <c r="FY17" i="27"/>
  <c r="GK17" i="27"/>
  <c r="GW17" i="27"/>
  <c r="HI17" i="27"/>
  <c r="AL17" i="27"/>
  <c r="AX17" i="27"/>
  <c r="BJ17" i="27"/>
  <c r="BV17" i="27"/>
  <c r="CH17" i="27"/>
  <c r="CT17" i="27"/>
  <c r="DF17" i="27"/>
  <c r="DR17" i="27"/>
  <c r="ED17" i="27"/>
  <c r="EP17" i="27"/>
  <c r="FB17" i="27"/>
  <c r="FN17" i="27"/>
  <c r="FZ17" i="27"/>
  <c r="GL17" i="27"/>
  <c r="GX17" i="27"/>
  <c r="HJ17" i="27"/>
  <c r="AM17" i="27"/>
  <c r="AY17" i="27"/>
  <c r="BK17" i="27"/>
  <c r="BW17" i="27"/>
  <c r="CI17" i="27"/>
  <c r="CU17" i="27"/>
  <c r="DG17" i="27"/>
  <c r="DS17" i="27"/>
  <c r="EE17" i="27"/>
  <c r="EQ17" i="27"/>
  <c r="FC17" i="27"/>
  <c r="FO17" i="27"/>
  <c r="GA17" i="27"/>
  <c r="GM17" i="27"/>
  <c r="GY17" i="27"/>
  <c r="HK17" i="27"/>
  <c r="AN17" i="27"/>
  <c r="AZ17" i="27"/>
  <c r="BL17" i="27"/>
  <c r="BX17" i="27"/>
  <c r="CJ17" i="27"/>
  <c r="CV17" i="27"/>
  <c r="DH17" i="27"/>
  <c r="DT17" i="27"/>
  <c r="EF17" i="27"/>
  <c r="ER17" i="27"/>
  <c r="FD17" i="27"/>
  <c r="FP17" i="27"/>
  <c r="GB17" i="27"/>
  <c r="GN17" i="27"/>
  <c r="GZ17" i="27"/>
  <c r="HL17" i="27"/>
  <c r="AC17" i="27"/>
  <c r="AO17" i="27"/>
  <c r="BA17" i="27"/>
  <c r="AD17" i="27"/>
  <c r="AP17" i="27"/>
  <c r="BB17" i="27"/>
  <c r="BN17" i="27"/>
  <c r="BZ17" i="27"/>
  <c r="CL17" i="27"/>
  <c r="CX17" i="27"/>
  <c r="DJ17" i="27"/>
  <c r="DV17" i="27"/>
  <c r="EH17" i="27"/>
  <c r="ET17" i="27"/>
  <c r="FF17" i="27"/>
  <c r="FR17" i="27"/>
  <c r="GD17" i="27"/>
  <c r="GP17" i="27"/>
  <c r="HB17" i="27"/>
  <c r="HN17" i="27"/>
  <c r="AF17" i="27"/>
  <c r="AR17" i="27"/>
  <c r="BD17" i="27"/>
  <c r="BP17" i="27"/>
  <c r="AH17" i="27"/>
  <c r="BQ17" i="27"/>
  <c r="CO17" i="27"/>
  <c r="DM17" i="27"/>
  <c r="EK17" i="27"/>
  <c r="FI17" i="27"/>
  <c r="GG17" i="27"/>
  <c r="HE17" i="27"/>
  <c r="AI17" i="27"/>
  <c r="BR17" i="27"/>
  <c r="CP17" i="27"/>
  <c r="DN17" i="27"/>
  <c r="EL17" i="27"/>
  <c r="FJ17" i="27"/>
  <c r="GH17" i="27"/>
  <c r="HF17" i="27"/>
  <c r="AQ17" i="27"/>
  <c r="BS17" i="27"/>
  <c r="CQ17" i="27"/>
  <c r="DO17" i="27"/>
  <c r="EM17" i="27"/>
  <c r="FK17" i="27"/>
  <c r="GI17" i="27"/>
  <c r="HG17" i="27"/>
  <c r="AS17" i="27"/>
  <c r="BY17" i="27"/>
  <c r="CW17" i="27"/>
  <c r="DU17" i="27"/>
  <c r="ES17" i="27"/>
  <c r="FQ17" i="27"/>
  <c r="GO17" i="27"/>
  <c r="HM17" i="27"/>
  <c r="AT17" i="27"/>
  <c r="CA17" i="27"/>
  <c r="CY17" i="27"/>
  <c r="DW17" i="27"/>
  <c r="EU17" i="27"/>
  <c r="FS17" i="27"/>
  <c r="GQ17" i="27"/>
  <c r="HO17" i="27"/>
  <c r="AU17" i="27"/>
  <c r="CB17" i="27"/>
  <c r="CZ17" i="27"/>
  <c r="DX17" i="27"/>
  <c r="EV17" i="27"/>
  <c r="FT17" i="27"/>
  <c r="GR17" i="27"/>
  <c r="HP17" i="27"/>
  <c r="BC17" i="27"/>
  <c r="CC17" i="27"/>
  <c r="DA17" i="27"/>
  <c r="DY17" i="27"/>
  <c r="EW17" i="27"/>
  <c r="FU17" i="27"/>
  <c r="GS17" i="27"/>
  <c r="HQ17" i="27"/>
  <c r="BE17" i="27"/>
  <c r="CD17" i="27"/>
  <c r="DB17" i="27"/>
  <c r="DZ17" i="27"/>
  <c r="EX17" i="27"/>
  <c r="FV17" i="27"/>
  <c r="GT17" i="27"/>
  <c r="HR17" i="27"/>
  <c r="BF17" i="27"/>
  <c r="CE17" i="27"/>
  <c r="DC17" i="27"/>
  <c r="EA17" i="27"/>
  <c r="EY17" i="27"/>
  <c r="FW17" i="27"/>
  <c r="GU17" i="27"/>
  <c r="HS17" i="27"/>
  <c r="BG17" i="27"/>
  <c r="CK17" i="27"/>
  <c r="DI17" i="27"/>
  <c r="EG17" i="27"/>
  <c r="FE17" i="27"/>
  <c r="GC17" i="27"/>
  <c r="HA17" i="27"/>
  <c r="AE17" i="27"/>
  <c r="BM17" i="27"/>
  <c r="CM17" i="27"/>
  <c r="DK17" i="27"/>
  <c r="EI17" i="27"/>
  <c r="FG17" i="27"/>
  <c r="GE17" i="27"/>
  <c r="HC17" i="27"/>
  <c r="HD17" i="27"/>
  <c r="AG17" i="27"/>
  <c r="BO17" i="27"/>
  <c r="CN17" i="27"/>
  <c r="DL17" i="27"/>
  <c r="EJ17" i="27"/>
  <c r="FH17" i="27"/>
  <c r="GF17" i="27"/>
  <c r="AB17" i="27"/>
  <c r="AA17" i="27"/>
  <c r="AH25" i="27"/>
  <c r="AT25" i="27"/>
  <c r="BF25" i="27"/>
  <c r="BR25" i="27"/>
  <c r="CD25" i="27"/>
  <c r="CP25" i="27"/>
  <c r="DB25" i="27"/>
  <c r="DN25" i="27"/>
  <c r="DZ25" i="27"/>
  <c r="EL25" i="27"/>
  <c r="EX25" i="27"/>
  <c r="FJ25" i="27"/>
  <c r="FV25" i="27"/>
  <c r="GH25" i="27"/>
  <c r="GT25" i="27"/>
  <c r="HF25" i="27"/>
  <c r="HR25" i="27"/>
  <c r="AI25" i="27"/>
  <c r="AU25" i="27"/>
  <c r="BG25" i="27"/>
  <c r="BS25" i="27"/>
  <c r="CE25" i="27"/>
  <c r="CQ25" i="27"/>
  <c r="DC25" i="27"/>
  <c r="DO25" i="27"/>
  <c r="EA25" i="27"/>
  <c r="EM25" i="27"/>
  <c r="EY25" i="27"/>
  <c r="FK25" i="27"/>
  <c r="FW25" i="27"/>
  <c r="GI25" i="27"/>
  <c r="GU25" i="27"/>
  <c r="HG25" i="27"/>
  <c r="HS25" i="27"/>
  <c r="AJ25" i="27"/>
  <c r="AV25" i="27"/>
  <c r="BH25" i="27"/>
  <c r="BT25" i="27"/>
  <c r="CF25" i="27"/>
  <c r="CR25" i="27"/>
  <c r="DD25" i="27"/>
  <c r="DP25" i="27"/>
  <c r="EB25" i="27"/>
  <c r="EN25" i="27"/>
  <c r="EZ25" i="27"/>
  <c r="FL25" i="27"/>
  <c r="FX25" i="27"/>
  <c r="GJ25" i="27"/>
  <c r="GV25" i="27"/>
  <c r="HH25" i="27"/>
  <c r="AK25" i="27"/>
  <c r="AW25" i="27"/>
  <c r="BI25" i="27"/>
  <c r="BU25" i="27"/>
  <c r="CG25" i="27"/>
  <c r="CS25" i="27"/>
  <c r="DE25" i="27"/>
  <c r="DQ25" i="27"/>
  <c r="EC25" i="27"/>
  <c r="EO25" i="27"/>
  <c r="FA25" i="27"/>
  <c r="FM25" i="27"/>
  <c r="FY25" i="27"/>
  <c r="GK25" i="27"/>
  <c r="GW25" i="27"/>
  <c r="HI25" i="27"/>
  <c r="AL25" i="27"/>
  <c r="AX25" i="27"/>
  <c r="BJ25" i="27"/>
  <c r="BV25" i="27"/>
  <c r="CH25" i="27"/>
  <c r="CT25" i="27"/>
  <c r="DF25" i="27"/>
  <c r="DR25" i="27"/>
  <c r="ED25" i="27"/>
  <c r="EP25" i="27"/>
  <c r="FB25" i="27"/>
  <c r="FN25" i="27"/>
  <c r="FZ25" i="27"/>
  <c r="GL25" i="27"/>
  <c r="GX25" i="27"/>
  <c r="HJ25" i="27"/>
  <c r="AM25" i="27"/>
  <c r="AY25" i="27"/>
  <c r="BK25" i="27"/>
  <c r="BW25" i="27"/>
  <c r="CI25" i="27"/>
  <c r="CU25" i="27"/>
  <c r="DG25" i="27"/>
  <c r="DS25" i="27"/>
  <c r="EE25" i="27"/>
  <c r="EQ25" i="27"/>
  <c r="FC25" i="27"/>
  <c r="FO25" i="27"/>
  <c r="GA25" i="27"/>
  <c r="GM25" i="27"/>
  <c r="GY25" i="27"/>
  <c r="HK25" i="27"/>
  <c r="AN25" i="27"/>
  <c r="AZ25" i="27"/>
  <c r="BL25" i="27"/>
  <c r="BX25" i="27"/>
  <c r="CJ25" i="27"/>
  <c r="CV25" i="27"/>
  <c r="DH25" i="27"/>
  <c r="DT25" i="27"/>
  <c r="EF25" i="27"/>
  <c r="ER25" i="27"/>
  <c r="FD25" i="27"/>
  <c r="FP25" i="27"/>
  <c r="GB25" i="27"/>
  <c r="GN25" i="27"/>
  <c r="GZ25" i="27"/>
  <c r="HL25" i="27"/>
  <c r="AC25" i="27"/>
  <c r="AO25" i="27"/>
  <c r="BA25" i="27"/>
  <c r="BM25" i="27"/>
  <c r="BY25" i="27"/>
  <c r="CK25" i="27"/>
  <c r="CW25" i="27"/>
  <c r="DI25" i="27"/>
  <c r="DU25" i="27"/>
  <c r="EG25" i="27"/>
  <c r="ES25" i="27"/>
  <c r="FE25" i="27"/>
  <c r="FQ25" i="27"/>
  <c r="GC25" i="27"/>
  <c r="GO25" i="27"/>
  <c r="HA25" i="27"/>
  <c r="HM25" i="27"/>
  <c r="AD25" i="27"/>
  <c r="AP25" i="27"/>
  <c r="BB25" i="27"/>
  <c r="BN25" i="27"/>
  <c r="BZ25" i="27"/>
  <c r="CL25" i="27"/>
  <c r="CX25" i="27"/>
  <c r="DJ25" i="27"/>
  <c r="DV25" i="27"/>
  <c r="EH25" i="27"/>
  <c r="ET25" i="27"/>
  <c r="FF25" i="27"/>
  <c r="FR25" i="27"/>
  <c r="GD25" i="27"/>
  <c r="GP25" i="27"/>
  <c r="HB25" i="27"/>
  <c r="HN25" i="27"/>
  <c r="AE25" i="27"/>
  <c r="AQ25" i="27"/>
  <c r="BC25" i="27"/>
  <c r="BO25" i="27"/>
  <c r="CA25" i="27"/>
  <c r="CM25" i="27"/>
  <c r="CY25" i="27"/>
  <c r="DK25" i="27"/>
  <c r="DW25" i="27"/>
  <c r="EI25" i="27"/>
  <c r="EU25" i="27"/>
  <c r="FG25" i="27"/>
  <c r="FS25" i="27"/>
  <c r="GE25" i="27"/>
  <c r="GQ25" i="27"/>
  <c r="HC25" i="27"/>
  <c r="HO25" i="27"/>
  <c r="AF25" i="27"/>
  <c r="AR25" i="27"/>
  <c r="BD25" i="27"/>
  <c r="BP25" i="27"/>
  <c r="CB25" i="27"/>
  <c r="CN25" i="27"/>
  <c r="CZ25" i="27"/>
  <c r="DL25" i="27"/>
  <c r="DX25" i="27"/>
  <c r="EJ25" i="27"/>
  <c r="EV25" i="27"/>
  <c r="FH25" i="27"/>
  <c r="FT25" i="27"/>
  <c r="GF25" i="27"/>
  <c r="GR25" i="27"/>
  <c r="HD25" i="27"/>
  <c r="HP25" i="27"/>
  <c r="BQ25" i="27"/>
  <c r="HE25" i="27"/>
  <c r="CC25" i="27"/>
  <c r="HQ25" i="27"/>
  <c r="CO25" i="27"/>
  <c r="DA25" i="27"/>
  <c r="DM25" i="27"/>
  <c r="DY25" i="27"/>
  <c r="EK25" i="27"/>
  <c r="EW25" i="27"/>
  <c r="FI25" i="27"/>
  <c r="AG25" i="27"/>
  <c r="FU25" i="27"/>
  <c r="AS25" i="27"/>
  <c r="GG25" i="27"/>
  <c r="BE25" i="27"/>
  <c r="GS25" i="27"/>
  <c r="AA25" i="27"/>
  <c r="AB25" i="27"/>
  <c r="AE36" i="27"/>
  <c r="AQ36" i="27"/>
  <c r="BC36" i="27"/>
  <c r="BO36" i="27"/>
  <c r="CA36" i="27"/>
  <c r="CM36" i="27"/>
  <c r="CY36" i="27"/>
  <c r="DK36" i="27"/>
  <c r="DW36" i="27"/>
  <c r="EI36" i="27"/>
  <c r="EU36" i="27"/>
  <c r="FG36" i="27"/>
  <c r="FS36" i="27"/>
  <c r="GE36" i="27"/>
  <c r="GQ36" i="27"/>
  <c r="HC36" i="27"/>
  <c r="HO36" i="27"/>
  <c r="AF36" i="27"/>
  <c r="AR36" i="27"/>
  <c r="BD36" i="27"/>
  <c r="BP36" i="27"/>
  <c r="CB36" i="27"/>
  <c r="CN36" i="27"/>
  <c r="CZ36" i="27"/>
  <c r="DL36" i="27"/>
  <c r="DX36" i="27"/>
  <c r="EJ36" i="27"/>
  <c r="EV36" i="27"/>
  <c r="FH36" i="27"/>
  <c r="FT36" i="27"/>
  <c r="GF36" i="27"/>
  <c r="GR36" i="27"/>
  <c r="HD36" i="27"/>
  <c r="HP36" i="27"/>
  <c r="AG36" i="27"/>
  <c r="AS36" i="27"/>
  <c r="BE36" i="27"/>
  <c r="BQ36" i="27"/>
  <c r="CC36" i="27"/>
  <c r="CO36" i="27"/>
  <c r="DA36" i="27"/>
  <c r="DM36" i="27"/>
  <c r="DY36" i="27"/>
  <c r="EK36" i="27"/>
  <c r="EW36" i="27"/>
  <c r="FI36" i="27"/>
  <c r="FU36" i="27"/>
  <c r="GG36" i="27"/>
  <c r="GS36" i="27"/>
  <c r="HE36" i="27"/>
  <c r="HQ36" i="27"/>
  <c r="AH36" i="27"/>
  <c r="AT36" i="27"/>
  <c r="BF36" i="27"/>
  <c r="BR36" i="27"/>
  <c r="CD36" i="27"/>
  <c r="CP36" i="27"/>
  <c r="DB36" i="27"/>
  <c r="DN36" i="27"/>
  <c r="DZ36" i="27"/>
  <c r="EL36" i="27"/>
  <c r="EX36" i="27"/>
  <c r="FJ36" i="27"/>
  <c r="FV36" i="27"/>
  <c r="GH36" i="27"/>
  <c r="GT36" i="27"/>
  <c r="HF36" i="27"/>
  <c r="HR36" i="27"/>
  <c r="AI36" i="27"/>
  <c r="AU36" i="27"/>
  <c r="BG36" i="27"/>
  <c r="BS36" i="27"/>
  <c r="CE36" i="27"/>
  <c r="CQ36" i="27"/>
  <c r="DC36" i="27"/>
  <c r="DO36" i="27"/>
  <c r="EA36" i="27"/>
  <c r="EM36" i="27"/>
  <c r="EY36" i="27"/>
  <c r="FK36" i="27"/>
  <c r="FW36" i="27"/>
  <c r="GI36" i="27"/>
  <c r="GU36" i="27"/>
  <c r="HG36" i="27"/>
  <c r="HS36" i="27"/>
  <c r="AJ36" i="27"/>
  <c r="AV36" i="27"/>
  <c r="BH36" i="27"/>
  <c r="BT36" i="27"/>
  <c r="CF36" i="27"/>
  <c r="CR36" i="27"/>
  <c r="DD36" i="27"/>
  <c r="DP36" i="27"/>
  <c r="EB36" i="27"/>
  <c r="EN36" i="27"/>
  <c r="EZ36" i="27"/>
  <c r="FL36" i="27"/>
  <c r="FX36" i="27"/>
  <c r="GJ36" i="27"/>
  <c r="GV36" i="27"/>
  <c r="HH36" i="27"/>
  <c r="AK36" i="27"/>
  <c r="AW36" i="27"/>
  <c r="BI36" i="27"/>
  <c r="BU36" i="27"/>
  <c r="CG36" i="27"/>
  <c r="CS36" i="27"/>
  <c r="DE36" i="27"/>
  <c r="DQ36" i="27"/>
  <c r="EC36" i="27"/>
  <c r="EO36" i="27"/>
  <c r="FA36" i="27"/>
  <c r="FM36" i="27"/>
  <c r="FY36" i="27"/>
  <c r="GK36" i="27"/>
  <c r="GW36" i="27"/>
  <c r="HI36" i="27"/>
  <c r="AL36" i="27"/>
  <c r="AX36" i="27"/>
  <c r="BJ36" i="27"/>
  <c r="BV36" i="27"/>
  <c r="CH36" i="27"/>
  <c r="CT36" i="27"/>
  <c r="DF36" i="27"/>
  <c r="DR36" i="27"/>
  <c r="ED36" i="27"/>
  <c r="EP36" i="27"/>
  <c r="FB36" i="27"/>
  <c r="FN36" i="27"/>
  <c r="FZ36" i="27"/>
  <c r="GL36" i="27"/>
  <c r="GX36" i="27"/>
  <c r="HJ36" i="27"/>
  <c r="AM36" i="27"/>
  <c r="AY36" i="27"/>
  <c r="BK36" i="27"/>
  <c r="BW36" i="27"/>
  <c r="CI36" i="27"/>
  <c r="CU36" i="27"/>
  <c r="DG36" i="27"/>
  <c r="DS36" i="27"/>
  <c r="EE36" i="27"/>
  <c r="EQ36" i="27"/>
  <c r="FC36" i="27"/>
  <c r="FO36" i="27"/>
  <c r="GA36" i="27"/>
  <c r="GM36" i="27"/>
  <c r="GY36" i="27"/>
  <c r="HK36" i="27"/>
  <c r="AN36" i="27"/>
  <c r="AZ36" i="27"/>
  <c r="BL36" i="27"/>
  <c r="BX36" i="27"/>
  <c r="CJ36" i="27"/>
  <c r="CV36" i="27"/>
  <c r="DH36" i="27"/>
  <c r="DT36" i="27"/>
  <c r="EF36" i="27"/>
  <c r="ER36" i="27"/>
  <c r="FD36" i="27"/>
  <c r="FP36" i="27"/>
  <c r="GB36" i="27"/>
  <c r="GN36" i="27"/>
  <c r="GZ36" i="27"/>
  <c r="HL36" i="27"/>
  <c r="AC36" i="27"/>
  <c r="AO36" i="27"/>
  <c r="BA36" i="27"/>
  <c r="BM36" i="27"/>
  <c r="BY36" i="27"/>
  <c r="CK36" i="27"/>
  <c r="CW36" i="27"/>
  <c r="DI36" i="27"/>
  <c r="DU36" i="27"/>
  <c r="EG36" i="27"/>
  <c r="ES36" i="27"/>
  <c r="FE36" i="27"/>
  <c r="FQ36" i="27"/>
  <c r="GC36" i="27"/>
  <c r="GO36" i="27"/>
  <c r="HA36" i="27"/>
  <c r="HM36" i="27"/>
  <c r="CL36" i="27"/>
  <c r="CX36" i="27"/>
  <c r="DJ36" i="27"/>
  <c r="DV36" i="27"/>
  <c r="EH36" i="27"/>
  <c r="ET36" i="27"/>
  <c r="FF36" i="27"/>
  <c r="AD36" i="27"/>
  <c r="FR36" i="27"/>
  <c r="AP36" i="27"/>
  <c r="GD36" i="27"/>
  <c r="BB36" i="27"/>
  <c r="GP36" i="27"/>
  <c r="BN36" i="27"/>
  <c r="HB36" i="27"/>
  <c r="BZ36" i="27"/>
  <c r="HN36" i="27"/>
  <c r="AA36" i="27"/>
  <c r="AB36" i="27"/>
  <c r="AE50" i="27"/>
  <c r="AQ50" i="27"/>
  <c r="BC50" i="27"/>
  <c r="BO50" i="27"/>
  <c r="CA50" i="27"/>
  <c r="CM50" i="27"/>
  <c r="CY50" i="27"/>
  <c r="DK50" i="27"/>
  <c r="DW50" i="27"/>
  <c r="EI50" i="27"/>
  <c r="EU50" i="27"/>
  <c r="FG50" i="27"/>
  <c r="FS50" i="27"/>
  <c r="GE50" i="27"/>
  <c r="GQ50" i="27"/>
  <c r="HC50" i="27"/>
  <c r="HO50" i="27"/>
  <c r="AF50" i="27"/>
  <c r="AR50" i="27"/>
  <c r="BD50" i="27"/>
  <c r="BP50" i="27"/>
  <c r="CB50" i="27"/>
  <c r="CN50" i="27"/>
  <c r="CZ50" i="27"/>
  <c r="DL50" i="27"/>
  <c r="DX50" i="27"/>
  <c r="EJ50" i="27"/>
  <c r="EV50" i="27"/>
  <c r="FH50" i="27"/>
  <c r="FT50" i="27"/>
  <c r="GF50" i="27"/>
  <c r="GR50" i="27"/>
  <c r="HD50" i="27"/>
  <c r="HP50" i="27"/>
  <c r="AG50" i="27"/>
  <c r="AS50" i="27"/>
  <c r="BE50" i="27"/>
  <c r="BQ50" i="27"/>
  <c r="CC50" i="27"/>
  <c r="CO50" i="27"/>
  <c r="DA50" i="27"/>
  <c r="DM50" i="27"/>
  <c r="DY50" i="27"/>
  <c r="EK50" i="27"/>
  <c r="EW50" i="27"/>
  <c r="FI50" i="27"/>
  <c r="FU50" i="27"/>
  <c r="GG50" i="27"/>
  <c r="GS50" i="27"/>
  <c r="HE50" i="27"/>
  <c r="HQ50" i="27"/>
  <c r="AH50" i="27"/>
  <c r="AT50" i="27"/>
  <c r="BF50" i="27"/>
  <c r="BR50" i="27"/>
  <c r="CD50" i="27"/>
  <c r="CP50" i="27"/>
  <c r="DB50" i="27"/>
  <c r="DN50" i="27"/>
  <c r="DZ50" i="27"/>
  <c r="EL50" i="27"/>
  <c r="EX50" i="27"/>
  <c r="FJ50" i="27"/>
  <c r="FV50" i="27"/>
  <c r="GH50" i="27"/>
  <c r="GT50" i="27"/>
  <c r="HF50" i="27"/>
  <c r="HR50" i="27"/>
  <c r="AI50" i="27"/>
  <c r="AU50" i="27"/>
  <c r="BG50" i="27"/>
  <c r="BS50" i="27"/>
  <c r="CE50" i="27"/>
  <c r="CQ50" i="27"/>
  <c r="DC50" i="27"/>
  <c r="DO50" i="27"/>
  <c r="EA50" i="27"/>
  <c r="EM50" i="27"/>
  <c r="EY50" i="27"/>
  <c r="FK50" i="27"/>
  <c r="FW50" i="27"/>
  <c r="GI50" i="27"/>
  <c r="GU50" i="27"/>
  <c r="HG50" i="27"/>
  <c r="HS50" i="27"/>
  <c r="AJ50" i="27"/>
  <c r="AV50" i="27"/>
  <c r="BH50" i="27"/>
  <c r="BT50" i="27"/>
  <c r="CF50" i="27"/>
  <c r="CR50" i="27"/>
  <c r="DD50" i="27"/>
  <c r="DP50" i="27"/>
  <c r="EB50" i="27"/>
  <c r="EN50" i="27"/>
  <c r="EZ50" i="27"/>
  <c r="FL50" i="27"/>
  <c r="FX50" i="27"/>
  <c r="GJ50" i="27"/>
  <c r="GV50" i="27"/>
  <c r="HH50" i="27"/>
  <c r="AK50" i="27"/>
  <c r="AW50" i="27"/>
  <c r="BI50" i="27"/>
  <c r="BU50" i="27"/>
  <c r="CG50" i="27"/>
  <c r="CS50" i="27"/>
  <c r="DE50" i="27"/>
  <c r="DQ50" i="27"/>
  <c r="EC50" i="27"/>
  <c r="EO50" i="27"/>
  <c r="FA50" i="27"/>
  <c r="FM50" i="27"/>
  <c r="FY50" i="27"/>
  <c r="GK50" i="27"/>
  <c r="GW50" i="27"/>
  <c r="HI50" i="27"/>
  <c r="AL50" i="27"/>
  <c r="AX50" i="27"/>
  <c r="BJ50" i="27"/>
  <c r="BV50" i="27"/>
  <c r="CH50" i="27"/>
  <c r="CT50" i="27"/>
  <c r="DF50" i="27"/>
  <c r="DR50" i="27"/>
  <c r="ED50" i="27"/>
  <c r="EP50" i="27"/>
  <c r="FB50" i="27"/>
  <c r="FN50" i="27"/>
  <c r="FZ50" i="27"/>
  <c r="GL50" i="27"/>
  <c r="GX50" i="27"/>
  <c r="HJ50" i="27"/>
  <c r="AM50" i="27"/>
  <c r="AY50" i="27"/>
  <c r="BK50" i="27"/>
  <c r="BW50" i="27"/>
  <c r="CI50" i="27"/>
  <c r="CU50" i="27"/>
  <c r="DG50" i="27"/>
  <c r="DS50" i="27"/>
  <c r="EE50" i="27"/>
  <c r="EQ50" i="27"/>
  <c r="FC50" i="27"/>
  <c r="FO50" i="27"/>
  <c r="GA50" i="27"/>
  <c r="GM50" i="27"/>
  <c r="GY50" i="27"/>
  <c r="HK50" i="27"/>
  <c r="AN50" i="27"/>
  <c r="AZ50" i="27"/>
  <c r="BL50" i="27"/>
  <c r="BX50" i="27"/>
  <c r="CJ50" i="27"/>
  <c r="CV50" i="27"/>
  <c r="DH50" i="27"/>
  <c r="DT50" i="27"/>
  <c r="EF50" i="27"/>
  <c r="ER50" i="27"/>
  <c r="FD50" i="27"/>
  <c r="FP50" i="27"/>
  <c r="GB50" i="27"/>
  <c r="GN50" i="27"/>
  <c r="GZ50" i="27"/>
  <c r="HL50" i="27"/>
  <c r="AC50" i="27"/>
  <c r="AO50" i="27"/>
  <c r="BA50" i="27"/>
  <c r="BM50" i="27"/>
  <c r="BY50" i="27"/>
  <c r="CK50" i="27"/>
  <c r="CW50" i="27"/>
  <c r="DI50" i="27"/>
  <c r="DU50" i="27"/>
  <c r="EG50" i="27"/>
  <c r="ES50" i="27"/>
  <c r="FE50" i="27"/>
  <c r="FQ50" i="27"/>
  <c r="GC50" i="27"/>
  <c r="GO50" i="27"/>
  <c r="HA50" i="27"/>
  <c r="HM50" i="27"/>
  <c r="BZ50" i="27"/>
  <c r="HN50" i="27"/>
  <c r="CL50" i="27"/>
  <c r="CX50" i="27"/>
  <c r="DJ50" i="27"/>
  <c r="DV50" i="27"/>
  <c r="EH50" i="27"/>
  <c r="ET50" i="27"/>
  <c r="FF50" i="27"/>
  <c r="AD50" i="27"/>
  <c r="FR50" i="27"/>
  <c r="AP50" i="27"/>
  <c r="GD50" i="27"/>
  <c r="GP50" i="27"/>
  <c r="HB50" i="27"/>
  <c r="BB50" i="27"/>
  <c r="BN50" i="27"/>
  <c r="AA50" i="27"/>
  <c r="AB50" i="27"/>
  <c r="AJ103" i="27"/>
  <c r="AV103" i="27"/>
  <c r="BH103" i="27"/>
  <c r="BT103" i="27"/>
  <c r="CF103" i="27"/>
  <c r="CR103" i="27"/>
  <c r="DD103" i="27"/>
  <c r="DP103" i="27"/>
  <c r="EB103" i="27"/>
  <c r="EN103" i="27"/>
  <c r="EZ103" i="27"/>
  <c r="FL103" i="27"/>
  <c r="FX103" i="27"/>
  <c r="GJ103" i="27"/>
  <c r="GV103" i="27"/>
  <c r="HH103" i="27"/>
  <c r="AK103" i="27"/>
  <c r="AW103" i="27"/>
  <c r="BI103" i="27"/>
  <c r="BU103" i="27"/>
  <c r="CG103" i="27"/>
  <c r="CS103" i="27"/>
  <c r="DE103" i="27"/>
  <c r="DQ103" i="27"/>
  <c r="EC103" i="27"/>
  <c r="EO103" i="27"/>
  <c r="FA103" i="27"/>
  <c r="FM103" i="27"/>
  <c r="FY103" i="27"/>
  <c r="GK103" i="27"/>
  <c r="GW103" i="27"/>
  <c r="HI103" i="27"/>
  <c r="AL103" i="27"/>
  <c r="AX103" i="27"/>
  <c r="BJ103" i="27"/>
  <c r="BV103" i="27"/>
  <c r="CH103" i="27"/>
  <c r="CT103" i="27"/>
  <c r="DF103" i="27"/>
  <c r="DR103" i="27"/>
  <c r="ED103" i="27"/>
  <c r="EP103" i="27"/>
  <c r="FB103" i="27"/>
  <c r="FN103" i="27"/>
  <c r="FZ103" i="27"/>
  <c r="GL103" i="27"/>
  <c r="GX103" i="27"/>
  <c r="HJ103" i="27"/>
  <c r="AB103" i="27"/>
  <c r="AM103" i="27"/>
  <c r="AY103" i="27"/>
  <c r="BK103" i="27"/>
  <c r="BW103" i="27"/>
  <c r="CI103" i="27"/>
  <c r="CU103" i="27"/>
  <c r="DG103" i="27"/>
  <c r="DS103" i="27"/>
  <c r="EE103" i="27"/>
  <c r="EQ103" i="27"/>
  <c r="FC103" i="27"/>
  <c r="FO103" i="27"/>
  <c r="GA103" i="27"/>
  <c r="GM103" i="27"/>
  <c r="GY103" i="27"/>
  <c r="HK103" i="27"/>
  <c r="AN103" i="27"/>
  <c r="AZ103" i="27"/>
  <c r="BL103" i="27"/>
  <c r="BX103" i="27"/>
  <c r="CJ103" i="27"/>
  <c r="CV103" i="27"/>
  <c r="DH103" i="27"/>
  <c r="DT103" i="27"/>
  <c r="EF103" i="27"/>
  <c r="ER103" i="27"/>
  <c r="FD103" i="27"/>
  <c r="FP103" i="27"/>
  <c r="GB103" i="27"/>
  <c r="GN103" i="27"/>
  <c r="GZ103" i="27"/>
  <c r="HL103" i="27"/>
  <c r="AC103" i="27"/>
  <c r="AO103" i="27"/>
  <c r="BA103" i="27"/>
  <c r="BM103" i="27"/>
  <c r="BY103" i="27"/>
  <c r="CK103" i="27"/>
  <c r="CW103" i="27"/>
  <c r="DI103" i="27"/>
  <c r="DU103" i="27"/>
  <c r="EG103" i="27"/>
  <c r="ES103" i="27"/>
  <c r="FE103" i="27"/>
  <c r="FQ103" i="27"/>
  <c r="GC103" i="27"/>
  <c r="GO103" i="27"/>
  <c r="HA103" i="27"/>
  <c r="HM103" i="27"/>
  <c r="AD103" i="27"/>
  <c r="AP103" i="27"/>
  <c r="BB103" i="27"/>
  <c r="BN103" i="27"/>
  <c r="BZ103" i="27"/>
  <c r="CL103" i="27"/>
  <c r="CX103" i="27"/>
  <c r="DJ103" i="27"/>
  <c r="DV103" i="27"/>
  <c r="EH103" i="27"/>
  <c r="ET103" i="27"/>
  <c r="FF103" i="27"/>
  <c r="FR103" i="27"/>
  <c r="GD103" i="27"/>
  <c r="GP103" i="27"/>
  <c r="HB103" i="27"/>
  <c r="HN103" i="27"/>
  <c r="AE103" i="27"/>
  <c r="AQ103" i="27"/>
  <c r="BC103" i="27"/>
  <c r="BO103" i="27"/>
  <c r="CA103" i="27"/>
  <c r="CM103" i="27"/>
  <c r="CY103" i="27"/>
  <c r="DK103" i="27"/>
  <c r="DW103" i="27"/>
  <c r="EI103" i="27"/>
  <c r="EU103" i="27"/>
  <c r="FG103" i="27"/>
  <c r="FS103" i="27"/>
  <c r="GE103" i="27"/>
  <c r="GQ103" i="27"/>
  <c r="HC103" i="27"/>
  <c r="HO103" i="27"/>
  <c r="AA103" i="27"/>
  <c r="AF103" i="27"/>
  <c r="AR103" i="27"/>
  <c r="BD103" i="27"/>
  <c r="BP103" i="27"/>
  <c r="CB103" i="27"/>
  <c r="CN103" i="27"/>
  <c r="CZ103" i="27"/>
  <c r="DL103" i="27"/>
  <c r="DX103" i="27"/>
  <c r="EJ103" i="27"/>
  <c r="EV103" i="27"/>
  <c r="FH103" i="27"/>
  <c r="FT103" i="27"/>
  <c r="GF103" i="27"/>
  <c r="GR103" i="27"/>
  <c r="HD103" i="27"/>
  <c r="HP103" i="27"/>
  <c r="AG103" i="27"/>
  <c r="AS103" i="27"/>
  <c r="BE103" i="27"/>
  <c r="BQ103" i="27"/>
  <c r="CC103" i="27"/>
  <c r="CO103" i="27"/>
  <c r="DA103" i="27"/>
  <c r="DM103" i="27"/>
  <c r="DY103" i="27"/>
  <c r="EK103" i="27"/>
  <c r="EW103" i="27"/>
  <c r="FI103" i="27"/>
  <c r="FU103" i="27"/>
  <c r="GG103" i="27"/>
  <c r="GS103" i="27"/>
  <c r="HE103" i="27"/>
  <c r="HQ103" i="27"/>
  <c r="AT103" i="27"/>
  <c r="DN103" i="27"/>
  <c r="GH103" i="27"/>
  <c r="AU103" i="27"/>
  <c r="DO103" i="27"/>
  <c r="GI103" i="27"/>
  <c r="BF103" i="27"/>
  <c r="DZ103" i="27"/>
  <c r="GT103" i="27"/>
  <c r="BG103" i="27"/>
  <c r="EA103" i="27"/>
  <c r="GU103" i="27"/>
  <c r="BR103" i="27"/>
  <c r="EL103" i="27"/>
  <c r="HF103" i="27"/>
  <c r="BS103" i="27"/>
  <c r="EM103" i="27"/>
  <c r="HG103" i="27"/>
  <c r="CD103" i="27"/>
  <c r="EX103" i="27"/>
  <c r="HR103" i="27"/>
  <c r="CE103" i="27"/>
  <c r="EY103" i="27"/>
  <c r="HS103" i="27"/>
  <c r="CP103" i="27"/>
  <c r="FJ103" i="27"/>
  <c r="CQ103" i="27"/>
  <c r="FK103" i="27"/>
  <c r="DB103" i="27"/>
  <c r="DC103" i="27"/>
  <c r="FV103" i="27"/>
  <c r="FW103" i="27"/>
  <c r="AH103" i="27"/>
  <c r="AI103" i="27"/>
  <c r="C49" i="27"/>
  <c r="C73" i="27"/>
  <c r="C56" i="27"/>
  <c r="C88" i="27"/>
  <c r="C16" i="27"/>
  <c r="C44" i="27"/>
  <c r="C102" i="27"/>
  <c r="C82" i="27"/>
  <c r="U104" i="27"/>
  <c r="S104" i="27"/>
  <c r="X104" i="27"/>
  <c r="T104" i="27"/>
  <c r="W104" i="27"/>
  <c r="V104" i="27"/>
  <c r="C31" i="27"/>
  <c r="C45" i="27"/>
  <c r="D36" i="27"/>
  <c r="D91" i="27"/>
  <c r="D39" i="27"/>
  <c r="C40" i="27" s="1"/>
  <c r="D92" i="27"/>
  <c r="C93" i="27" s="1"/>
  <c r="D77" i="27"/>
  <c r="C78" i="27" s="1"/>
  <c r="D24" i="27"/>
  <c r="C80" i="27"/>
  <c r="D21" i="27"/>
  <c r="C22" i="27" s="1"/>
  <c r="C15" i="27"/>
  <c r="D28" i="27"/>
  <c r="D29" i="27"/>
  <c r="C30" i="27" s="1"/>
  <c r="D37" i="27"/>
  <c r="C38" i="27" s="1"/>
  <c r="C41" i="27"/>
  <c r="C27" i="27"/>
  <c r="C43" i="27"/>
  <c r="D33" i="27"/>
  <c r="C34" i="27" s="1"/>
  <c r="D35" i="27"/>
  <c r="C36" i="27" s="1"/>
  <c r="D83" i="27"/>
  <c r="C84" i="27" s="1"/>
  <c r="C79" i="27"/>
  <c r="D103" i="27"/>
  <c r="D66" i="27"/>
  <c r="C67" i="27" s="1"/>
  <c r="D98" i="27"/>
  <c r="C99" i="27" s="1"/>
  <c r="D69" i="27"/>
  <c r="C70" i="27" s="1"/>
  <c r="D19" i="27"/>
  <c r="D90" i="27"/>
  <c r="D76" i="27"/>
  <c r="D97" i="27"/>
  <c r="D89" i="27"/>
  <c r="D23" i="27"/>
  <c r="D95" i="27"/>
  <c r="C96" i="27" s="1"/>
  <c r="D86" i="27"/>
  <c r="C87" i="27" s="1"/>
  <c r="D25" i="27"/>
  <c r="C26" i="27" s="1"/>
  <c r="D20" i="27"/>
  <c r="C68" i="27"/>
  <c r="D74" i="27"/>
  <c r="C75" i="27" s="1"/>
  <c r="D60" i="27"/>
  <c r="D61" i="27"/>
  <c r="C62" i="27" s="1"/>
  <c r="D100" i="27"/>
  <c r="C101" i="27" s="1"/>
  <c r="C54" i="27"/>
  <c r="C50" i="27"/>
  <c r="D58" i="27"/>
  <c r="D64" i="27"/>
  <c r="C65" i="27" s="1"/>
  <c r="D59" i="27"/>
  <c r="D94" i="27"/>
  <c r="D17" i="27"/>
  <c r="C18" i="27" s="1"/>
  <c r="D57" i="27"/>
  <c r="C48" i="27"/>
  <c r="D71" i="27"/>
  <c r="C72" i="27" s="1"/>
  <c r="AB7" i="27" l="1"/>
  <c r="HU7" i="27" s="1"/>
  <c r="AB13" i="27"/>
  <c r="HU13" i="27" s="1"/>
  <c r="AB10" i="27"/>
  <c r="HU10" i="27" s="1"/>
  <c r="AB9" i="27"/>
  <c r="HU9" i="27" s="1"/>
  <c r="AB8" i="27"/>
  <c r="HU4" i="27"/>
  <c r="AC4" i="27"/>
  <c r="AB5" i="27"/>
  <c r="AC9" i="27"/>
  <c r="AB12" i="27"/>
  <c r="AB6" i="27"/>
  <c r="AC7" i="27"/>
  <c r="AB11" i="27"/>
  <c r="C24" i="27"/>
  <c r="C97" i="27"/>
  <c r="C90" i="27"/>
  <c r="C103" i="27"/>
  <c r="C39" i="27"/>
  <c r="C64" i="27"/>
  <c r="C58" i="27"/>
  <c r="C91" i="27"/>
  <c r="C83" i="27"/>
  <c r="C21" i="27"/>
  <c r="C60" i="27"/>
  <c r="C23" i="27"/>
  <c r="C77" i="27"/>
  <c r="C95" i="27"/>
  <c r="C98" i="27"/>
  <c r="P104" i="27"/>
  <c r="O104" i="27" s="1"/>
  <c r="C89" i="27"/>
  <c r="C29" i="27"/>
  <c r="C19" i="27"/>
  <c r="C25" i="27"/>
  <c r="C71" i="27"/>
  <c r="C66" i="27"/>
  <c r="C37" i="27"/>
  <c r="D2" i="27"/>
  <c r="C5" i="27"/>
  <c r="D5" i="27" s="1"/>
  <c r="C6" i="27" s="1"/>
  <c r="D6" i="27" s="1"/>
  <c r="C7" i="27" s="1"/>
  <c r="D7" i="27" s="1"/>
  <c r="C8" i="27" s="1"/>
  <c r="D8" i="27" s="1"/>
  <c r="C9" i="27" s="1"/>
  <c r="D9" i="27" s="1"/>
  <c r="C10" i="27" s="1"/>
  <c r="D10" i="27" s="1"/>
  <c r="C11" i="27" s="1"/>
  <c r="D11" i="27" s="1"/>
  <c r="C12" i="27" s="1"/>
  <c r="D12" i="27" s="1"/>
  <c r="C13" i="27" s="1"/>
  <c r="D13" i="27" s="1"/>
  <c r="C14" i="27" s="1"/>
  <c r="C100" i="27"/>
  <c r="C92" i="27"/>
  <c r="C59" i="27"/>
  <c r="C76" i="27"/>
  <c r="C69" i="27"/>
  <c r="C74" i="27"/>
  <c r="C94" i="27"/>
  <c r="C57" i="27"/>
  <c r="C61" i="27"/>
  <c r="D52" i="27"/>
  <c r="C53" i="27" s="1"/>
  <c r="C52" i="27"/>
  <c r="C28" i="27"/>
  <c r="C17" i="27"/>
  <c r="C20" i="27"/>
  <c r="C33" i="27"/>
  <c r="C35" i="27"/>
  <c r="AC13" i="27" l="1"/>
  <c r="AC10" i="27"/>
  <c r="HU8" i="27"/>
  <c r="AC8" i="27"/>
  <c r="HV7" i="27"/>
  <c r="AD7" i="27"/>
  <c r="HU6" i="27"/>
  <c r="AC6" i="27"/>
  <c r="HU12" i="27"/>
  <c r="AC12" i="27"/>
  <c r="HV10" i="27"/>
  <c r="AD10" i="27"/>
  <c r="AD9" i="27"/>
  <c r="HV9" i="27"/>
  <c r="T106" i="27"/>
  <c r="U106" i="27"/>
  <c r="V106" i="27"/>
  <c r="W106" i="27"/>
  <c r="X106" i="27"/>
  <c r="S106" i="27"/>
  <c r="R106" i="27"/>
  <c r="G117" i="27"/>
  <c r="G116" i="27"/>
  <c r="G115" i="27"/>
  <c r="G111" i="27"/>
  <c r="G110" i="27"/>
  <c r="R104" i="27"/>
  <c r="AA104" i="27"/>
  <c r="HT108" i="27" s="1"/>
  <c r="HU5" i="27"/>
  <c r="AC5" i="27"/>
  <c r="HV4" i="27"/>
  <c r="AD4" i="27"/>
  <c r="HU11" i="27"/>
  <c r="AC11" i="27"/>
  <c r="B106" i="27"/>
  <c r="D1" i="27"/>
  <c r="HV13" i="27" l="1"/>
  <c r="AD13" i="27"/>
  <c r="AD8" i="27"/>
  <c r="HV8" i="27"/>
  <c r="AE9" i="27"/>
  <c r="HW9" i="27"/>
  <c r="HV11" i="27"/>
  <c r="AD11" i="27"/>
  <c r="AD12" i="27"/>
  <c r="HV12" i="27"/>
  <c r="AE10" i="27"/>
  <c r="HW10" i="27"/>
  <c r="AE4" i="27"/>
  <c r="HW4" i="27"/>
  <c r="HV6" i="27"/>
  <c r="AD6" i="27"/>
  <c r="AD5" i="27"/>
  <c r="HV5" i="27"/>
  <c r="HS104" i="27"/>
  <c r="PL104" i="27" s="1"/>
  <c r="AE7" i="27"/>
  <c r="HW7" i="27"/>
  <c r="HT104" i="27"/>
  <c r="HT107" i="27" s="1"/>
  <c r="HT109" i="27"/>
  <c r="HW13" i="27" l="1"/>
  <c r="AE13" i="27"/>
  <c r="AB104" i="27"/>
  <c r="HU104" i="27" s="1"/>
  <c r="AE8" i="27"/>
  <c r="HW8" i="27"/>
  <c r="AF7" i="27"/>
  <c r="HX7" i="27"/>
  <c r="AE11" i="27"/>
  <c r="HW11" i="27"/>
  <c r="HX10" i="27"/>
  <c r="AF10" i="27"/>
  <c r="AE5" i="27"/>
  <c r="HW5" i="27"/>
  <c r="AE12" i="27"/>
  <c r="HW12" i="27"/>
  <c r="HW6" i="27"/>
  <c r="AE6" i="27"/>
  <c r="AF4" i="27"/>
  <c r="HX4" i="27"/>
  <c r="HT110" i="27"/>
  <c r="AF9" i="27"/>
  <c r="HX9" i="27"/>
  <c r="PL109" i="27"/>
  <c r="PL108" i="27"/>
  <c r="PL107" i="27"/>
  <c r="AF13" i="27" l="1"/>
  <c r="HX13" i="27"/>
  <c r="PL110" i="27"/>
  <c r="AF8" i="27"/>
  <c r="HX8" i="27"/>
  <c r="AG4" i="27"/>
  <c r="HY4" i="27"/>
  <c r="AF11" i="27"/>
  <c r="HX11" i="27"/>
  <c r="AF5" i="27"/>
  <c r="HX5" i="27"/>
  <c r="HY10" i="27"/>
  <c r="AG10" i="27"/>
  <c r="HX12" i="27"/>
  <c r="AF12" i="27"/>
  <c r="AG9" i="27"/>
  <c r="HY9" i="27"/>
  <c r="AF6" i="27"/>
  <c r="HX6" i="27"/>
  <c r="HY7" i="27"/>
  <c r="AG7" i="27"/>
  <c r="HU109" i="27"/>
  <c r="AC104" i="27"/>
  <c r="HV104" i="27" s="1"/>
  <c r="HU108" i="27"/>
  <c r="HU107" i="27"/>
  <c r="AG13" i="27" l="1"/>
  <c r="HY13" i="27"/>
  <c r="AG8" i="27"/>
  <c r="HY8" i="27"/>
  <c r="HZ10" i="27"/>
  <c r="AH10" i="27"/>
  <c r="AG11" i="27"/>
  <c r="HY11" i="27"/>
  <c r="AG12" i="27"/>
  <c r="HY12" i="27"/>
  <c r="AH7" i="27"/>
  <c r="HZ7" i="27"/>
  <c r="AG5" i="27"/>
  <c r="HY5" i="27"/>
  <c r="AG6" i="27"/>
  <c r="HY6" i="27"/>
  <c r="AH9" i="27"/>
  <c r="HZ9" i="27"/>
  <c r="AH4" i="27"/>
  <c r="HZ4" i="27"/>
  <c r="HU110" i="27"/>
  <c r="HV107" i="27"/>
  <c r="HV109" i="27"/>
  <c r="AD104" i="27"/>
  <c r="HW104" i="27" s="1"/>
  <c r="HV108" i="27"/>
  <c r="AH13" i="27" l="1"/>
  <c r="HZ13" i="27"/>
  <c r="HZ8" i="27"/>
  <c r="AH8" i="27"/>
  <c r="AI9" i="27"/>
  <c r="IA9" i="27"/>
  <c r="AH12" i="27"/>
  <c r="HZ12" i="27"/>
  <c r="AH11" i="27"/>
  <c r="HZ11" i="27"/>
  <c r="AH5" i="27"/>
  <c r="HZ5" i="27"/>
  <c r="AI4" i="27"/>
  <c r="IA4" i="27"/>
  <c r="IA10" i="27"/>
  <c r="AI10" i="27"/>
  <c r="AH6" i="27"/>
  <c r="HZ6" i="27"/>
  <c r="AI7" i="27"/>
  <c r="IA7" i="27"/>
  <c r="HV110" i="27"/>
  <c r="HW109" i="27"/>
  <c r="HW108" i="27"/>
  <c r="HW107" i="27"/>
  <c r="AE104" i="27"/>
  <c r="HX104" i="27" s="1"/>
  <c r="AI13" i="27" l="1"/>
  <c r="IA13" i="27"/>
  <c r="IA8" i="27"/>
  <c r="AI8" i="27"/>
  <c r="AJ4" i="27"/>
  <c r="IB4" i="27"/>
  <c r="AJ7" i="27"/>
  <c r="IB7" i="27"/>
  <c r="AI5" i="27"/>
  <c r="IA5" i="27"/>
  <c r="AI6" i="27"/>
  <c r="IA6" i="27"/>
  <c r="AI12" i="27"/>
  <c r="IA12" i="27"/>
  <c r="AI11" i="27"/>
  <c r="IA11" i="27"/>
  <c r="IB10" i="27"/>
  <c r="AJ10" i="27"/>
  <c r="AJ9" i="27"/>
  <c r="IB9" i="27"/>
  <c r="HW110" i="27"/>
  <c r="HX109" i="27"/>
  <c r="HX108" i="27"/>
  <c r="HX107" i="27"/>
  <c r="AF104" i="27"/>
  <c r="HY104" i="27" s="1"/>
  <c r="IB13" i="27" l="1"/>
  <c r="AJ13" i="27"/>
  <c r="AJ8" i="27"/>
  <c r="IB8" i="27"/>
  <c r="AJ6" i="27"/>
  <c r="IB6" i="27"/>
  <c r="AK9" i="27"/>
  <c r="IC9" i="27"/>
  <c r="AK4" i="27"/>
  <c r="IC4" i="27"/>
  <c r="AJ12" i="27"/>
  <c r="IB12" i="27"/>
  <c r="AJ5" i="27"/>
  <c r="IB5" i="27"/>
  <c r="AK7" i="27"/>
  <c r="IC7" i="27"/>
  <c r="IC10" i="27"/>
  <c r="AK10" i="27"/>
  <c r="AJ11" i="27"/>
  <c r="IB11" i="27"/>
  <c r="HY109" i="27"/>
  <c r="HY107" i="27"/>
  <c r="HY108" i="27"/>
  <c r="AG104" i="27"/>
  <c r="HZ104" i="27" s="1"/>
  <c r="HX110" i="27"/>
  <c r="AK13" i="27" l="1"/>
  <c r="IC13" i="27"/>
  <c r="AK8" i="27"/>
  <c r="IC8" i="27"/>
  <c r="IC12" i="27"/>
  <c r="AK12" i="27"/>
  <c r="AK5" i="27"/>
  <c r="IC5" i="27"/>
  <c r="ID10" i="27"/>
  <c r="AL10" i="27"/>
  <c r="AL9" i="27"/>
  <c r="ID9" i="27"/>
  <c r="AK11" i="27"/>
  <c r="IC11" i="27"/>
  <c r="AL4" i="27"/>
  <c r="ID4" i="27"/>
  <c r="AL7" i="27"/>
  <c r="ID7" i="27"/>
  <c r="AK6" i="27"/>
  <c r="IC6" i="27"/>
  <c r="HZ108" i="27"/>
  <c r="AH104" i="27"/>
  <c r="IA104" i="27" s="1"/>
  <c r="HZ109" i="27"/>
  <c r="HZ107" i="27"/>
  <c r="HY110" i="27"/>
  <c r="AL13" i="27" l="1"/>
  <c r="ID13" i="27"/>
  <c r="AL8" i="27"/>
  <c r="ID8" i="27"/>
  <c r="AL6" i="27"/>
  <c r="ID6" i="27"/>
  <c r="AL11" i="27"/>
  <c r="ID11" i="27"/>
  <c r="AM9" i="27"/>
  <c r="IE9" i="27"/>
  <c r="IE10" i="27"/>
  <c r="AM10" i="27"/>
  <c r="AM7" i="27"/>
  <c r="IE7" i="27"/>
  <c r="AM4" i="27"/>
  <c r="IE4" i="27"/>
  <c r="AL5" i="27"/>
  <c r="ID5" i="27"/>
  <c r="AL12" i="27"/>
  <c r="ID12" i="27"/>
  <c r="HZ110" i="27"/>
  <c r="IA109" i="27"/>
  <c r="AI104" i="27"/>
  <c r="IB104" i="27" s="1"/>
  <c r="IA108" i="27"/>
  <c r="AM13" i="27" l="1"/>
  <c r="IE13" i="27"/>
  <c r="IE8" i="27"/>
  <c r="AM8" i="27"/>
  <c r="AN4" i="27"/>
  <c r="IF4" i="27"/>
  <c r="AN7" i="27"/>
  <c r="IF7" i="27"/>
  <c r="AM11" i="27"/>
  <c r="IE11" i="27"/>
  <c r="AN9" i="27"/>
  <c r="IF9" i="27"/>
  <c r="IF10" i="27"/>
  <c r="AN10" i="27"/>
  <c r="AM12" i="27"/>
  <c r="IE12" i="27"/>
  <c r="AM5" i="27"/>
  <c r="IE5" i="27"/>
  <c r="AM6" i="27"/>
  <c r="IE6" i="27"/>
  <c r="IA107" i="27"/>
  <c r="IA110" i="27" s="1"/>
  <c r="AJ104" i="27"/>
  <c r="IC104" i="27" s="1"/>
  <c r="IB109" i="27"/>
  <c r="IB108" i="27"/>
  <c r="IF13" i="27" l="1"/>
  <c r="AN13" i="27"/>
  <c r="AN8" i="27"/>
  <c r="IF8" i="27"/>
  <c r="AO9" i="27"/>
  <c r="IG9" i="27"/>
  <c r="AN5" i="27"/>
  <c r="IF5" i="27"/>
  <c r="AO7" i="27"/>
  <c r="IG7" i="27"/>
  <c r="AN11" i="27"/>
  <c r="IF11" i="27"/>
  <c r="IG10" i="27"/>
  <c r="AO10" i="27"/>
  <c r="AN6" i="27"/>
  <c r="IF6" i="27"/>
  <c r="AN12" i="27"/>
  <c r="IF12" i="27"/>
  <c r="AO4" i="27"/>
  <c r="IG4" i="27"/>
  <c r="IB107" i="27"/>
  <c r="IB110" i="27" s="1"/>
  <c r="IC109" i="27"/>
  <c r="AK104" i="27"/>
  <c r="ID104" i="27" s="1"/>
  <c r="IC108" i="27"/>
  <c r="IG13" i="27" l="1"/>
  <c r="AO13" i="27"/>
  <c r="AO8" i="27"/>
  <c r="IG8" i="27"/>
  <c r="AP4" i="27"/>
  <c r="IH4" i="27"/>
  <c r="AO11" i="27"/>
  <c r="IG11" i="27"/>
  <c r="AP7" i="27"/>
  <c r="IH7" i="27"/>
  <c r="AO5" i="27"/>
  <c r="IG5" i="27"/>
  <c r="AO12" i="27"/>
  <c r="IG12" i="27"/>
  <c r="IH10" i="27"/>
  <c r="AP10" i="27"/>
  <c r="AO6" i="27"/>
  <c r="IG6" i="27"/>
  <c r="AP9" i="27"/>
  <c r="IH9" i="27"/>
  <c r="IC107" i="27"/>
  <c r="IC110" i="27" s="1"/>
  <c r="ID109" i="27"/>
  <c r="AL104" i="27"/>
  <c r="IE104" i="27" s="1"/>
  <c r="ID108" i="27"/>
  <c r="IH13" i="27" l="1"/>
  <c r="AP13" i="27"/>
  <c r="AP8" i="27"/>
  <c r="IH8" i="27"/>
  <c r="AP12" i="27"/>
  <c r="IH12" i="27"/>
  <c r="AP6" i="27"/>
  <c r="IH6" i="27"/>
  <c r="AP11" i="27"/>
  <c r="IH11" i="27"/>
  <c r="AQ9" i="27"/>
  <c r="II9" i="27"/>
  <c r="AQ7" i="27"/>
  <c r="II7" i="27"/>
  <c r="II10" i="27"/>
  <c r="AQ10" i="27"/>
  <c r="AP5" i="27"/>
  <c r="IH5" i="27"/>
  <c r="AQ4" i="27"/>
  <c r="II4" i="27"/>
  <c r="ID107" i="27"/>
  <c r="ID110" i="27" s="1"/>
  <c r="IE109" i="27"/>
  <c r="IE108" i="27"/>
  <c r="AM104" i="27"/>
  <c r="IF104" i="27" s="1"/>
  <c r="AQ13" i="27" l="1"/>
  <c r="II13" i="27"/>
  <c r="AQ8" i="27"/>
  <c r="II8" i="27"/>
  <c r="AR7" i="27"/>
  <c r="IJ7" i="27"/>
  <c r="AR9" i="27"/>
  <c r="IJ9" i="27"/>
  <c r="AQ6" i="27"/>
  <c r="II6" i="27"/>
  <c r="AQ11" i="27"/>
  <c r="II11" i="27"/>
  <c r="IJ10" i="27"/>
  <c r="AR10" i="27"/>
  <c r="AR4" i="27"/>
  <c r="IJ4" i="27"/>
  <c r="AQ5" i="27"/>
  <c r="II5" i="27"/>
  <c r="AQ12" i="27"/>
  <c r="II12" i="27"/>
  <c r="IE107" i="27"/>
  <c r="IE110" i="27" s="1"/>
  <c r="IF109" i="27"/>
  <c r="AN104" i="27"/>
  <c r="IG104" i="27" s="1"/>
  <c r="IF108" i="27"/>
  <c r="IJ13" i="27" l="1"/>
  <c r="AR13" i="27"/>
  <c r="AR8" i="27"/>
  <c r="IJ8" i="27"/>
  <c r="AR12" i="27"/>
  <c r="IJ12" i="27"/>
  <c r="AR5" i="27"/>
  <c r="IJ5" i="27"/>
  <c r="AS9" i="27"/>
  <c r="IK9" i="27"/>
  <c r="AR6" i="27"/>
  <c r="IJ6" i="27"/>
  <c r="IK10" i="27"/>
  <c r="AS10" i="27"/>
  <c r="AR11" i="27"/>
  <c r="IJ11" i="27"/>
  <c r="AS4" i="27"/>
  <c r="IK4" i="27"/>
  <c r="AS7" i="27"/>
  <c r="IK7" i="27"/>
  <c r="IF107" i="27"/>
  <c r="IF110" i="27" s="1"/>
  <c r="IG109" i="27"/>
  <c r="AO104" i="27"/>
  <c r="IH104" i="27" s="1"/>
  <c r="IG108" i="27"/>
  <c r="AS13" i="27" l="1"/>
  <c r="IK13" i="27"/>
  <c r="IK8" i="27"/>
  <c r="AS8" i="27"/>
  <c r="AT4" i="27"/>
  <c r="IL4" i="27"/>
  <c r="AS6" i="27"/>
  <c r="IK6" i="27"/>
  <c r="AS5" i="27"/>
  <c r="IK5" i="27"/>
  <c r="IL10" i="27"/>
  <c r="AT10" i="27"/>
  <c r="AT7" i="27"/>
  <c r="IL7" i="27"/>
  <c r="IL9" i="27"/>
  <c r="AT9" i="27"/>
  <c r="AS11" i="27"/>
  <c r="IK11" i="27"/>
  <c r="AS12" i="27"/>
  <c r="IK12" i="27"/>
  <c r="IG107" i="27"/>
  <c r="IG110" i="27" s="1"/>
  <c r="IH108" i="27"/>
  <c r="IH107" i="27"/>
  <c r="IH109" i="27"/>
  <c r="AP104" i="27"/>
  <c r="II104" i="27" s="1"/>
  <c r="IL13" i="27" l="1"/>
  <c r="AT13" i="27"/>
  <c r="IL8" i="27"/>
  <c r="AT8" i="27"/>
  <c r="AU7" i="27"/>
  <c r="IM7" i="27"/>
  <c r="AT12" i="27"/>
  <c r="IL12" i="27"/>
  <c r="IL11" i="27"/>
  <c r="AT11" i="27"/>
  <c r="AT6" i="27"/>
  <c r="IL6" i="27"/>
  <c r="IM9" i="27"/>
  <c r="AU9" i="27"/>
  <c r="IM10" i="27"/>
  <c r="AU10" i="27"/>
  <c r="AT5" i="27"/>
  <c r="IL5" i="27"/>
  <c r="AU4" i="27"/>
  <c r="IM4" i="27"/>
  <c r="AQ104" i="27"/>
  <c r="IJ104" i="27" s="1"/>
  <c r="II107" i="27"/>
  <c r="II109" i="27"/>
  <c r="II108" i="27"/>
  <c r="IH110" i="27"/>
  <c r="AU13" i="27" l="1"/>
  <c r="IM13" i="27"/>
  <c r="AU8" i="27"/>
  <c r="IM8" i="27"/>
  <c r="AU6" i="27"/>
  <c r="IM6" i="27"/>
  <c r="AU12" i="27"/>
  <c r="IM12" i="27"/>
  <c r="IM11" i="27"/>
  <c r="AU11" i="27"/>
  <c r="IN10" i="27"/>
  <c r="AV10" i="27"/>
  <c r="IN9" i="27"/>
  <c r="AV9" i="27"/>
  <c r="AV4" i="27"/>
  <c r="IN4" i="27"/>
  <c r="AU5" i="27"/>
  <c r="IM5" i="27"/>
  <c r="AV7" i="27"/>
  <c r="IN7" i="27"/>
  <c r="AR104" i="27"/>
  <c r="IK104" i="27" s="1"/>
  <c r="IJ108" i="27"/>
  <c r="IJ109" i="27"/>
  <c r="II110" i="27"/>
  <c r="IN13" i="27" l="1"/>
  <c r="AV13" i="27"/>
  <c r="AV8" i="27"/>
  <c r="IN8" i="27"/>
  <c r="IO10" i="27"/>
  <c r="AW10" i="27"/>
  <c r="AV12" i="27"/>
  <c r="IN12" i="27"/>
  <c r="IN11" i="27"/>
  <c r="AV11" i="27"/>
  <c r="AW7" i="27"/>
  <c r="IO7" i="27"/>
  <c r="AV5" i="27"/>
  <c r="IN5" i="27"/>
  <c r="AW4" i="27"/>
  <c r="IO4" i="27"/>
  <c r="IO9" i="27"/>
  <c r="AW9" i="27"/>
  <c r="AV6" i="27"/>
  <c r="IN6" i="27"/>
  <c r="IJ107" i="27"/>
  <c r="IJ110" i="27" s="1"/>
  <c r="IK109" i="27"/>
  <c r="AS104" i="27"/>
  <c r="IL104" i="27" s="1"/>
  <c r="IK108" i="27"/>
  <c r="IO13" i="27" l="1"/>
  <c r="AW13" i="27"/>
  <c r="AW8" i="27"/>
  <c r="IO8" i="27"/>
  <c r="IP10" i="27"/>
  <c r="AX10" i="27"/>
  <c r="IO11" i="27"/>
  <c r="AW11" i="27"/>
  <c r="AW6" i="27"/>
  <c r="IO6" i="27"/>
  <c r="IP9" i="27"/>
  <c r="AX9" i="27"/>
  <c r="AW12" i="27"/>
  <c r="IO12" i="27"/>
  <c r="AX7" i="27"/>
  <c r="IP7" i="27"/>
  <c r="AX4" i="27"/>
  <c r="IP4" i="27"/>
  <c r="AW5" i="27"/>
  <c r="IO5" i="27"/>
  <c r="IK107" i="27"/>
  <c r="IK110" i="27" s="1"/>
  <c r="IL109" i="27"/>
  <c r="AT104" i="27"/>
  <c r="IM104" i="27" s="1"/>
  <c r="IL108" i="27"/>
  <c r="IP13" i="27" l="1"/>
  <c r="AX13" i="27"/>
  <c r="AX8" i="27"/>
  <c r="IP8" i="27"/>
  <c r="AY7" i="27"/>
  <c r="IQ7" i="27"/>
  <c r="AX12" i="27"/>
  <c r="IP12" i="27"/>
  <c r="IQ9" i="27"/>
  <c r="AY9" i="27"/>
  <c r="AY4" i="27"/>
  <c r="IQ4" i="27"/>
  <c r="IP6" i="27"/>
  <c r="AX6" i="27"/>
  <c r="IP11" i="27"/>
  <c r="AX11" i="27"/>
  <c r="AX5" i="27"/>
  <c r="IP5" i="27"/>
  <c r="IQ10" i="27"/>
  <c r="AY10" i="27"/>
  <c r="IL107" i="27"/>
  <c r="IL110" i="27" s="1"/>
  <c r="IM109" i="27"/>
  <c r="AU104" i="27"/>
  <c r="IN104" i="27" s="1"/>
  <c r="IM108" i="27"/>
  <c r="AY13" i="27" l="1"/>
  <c r="IQ13" i="27"/>
  <c r="AY8" i="27"/>
  <c r="IQ8" i="27"/>
  <c r="IR10" i="27"/>
  <c r="AZ10" i="27"/>
  <c r="AY12" i="27"/>
  <c r="IQ12" i="27"/>
  <c r="AZ4" i="27"/>
  <c r="IR4" i="27"/>
  <c r="IR9" i="27"/>
  <c r="AZ9" i="27"/>
  <c r="AY5" i="27"/>
  <c r="IQ5" i="27"/>
  <c r="IQ11" i="27"/>
  <c r="AY11" i="27"/>
  <c r="AY6" i="27"/>
  <c r="IQ6" i="27"/>
  <c r="AZ7" i="27"/>
  <c r="IR7" i="27"/>
  <c r="IM107" i="27"/>
  <c r="IM110" i="27" s="1"/>
  <c r="AV104" i="27"/>
  <c r="IO104" i="27" s="1"/>
  <c r="IN108" i="27"/>
  <c r="IN107" i="27"/>
  <c r="IN109" i="27"/>
  <c r="AZ13" i="27" l="1"/>
  <c r="IR13" i="27"/>
  <c r="AZ8" i="27"/>
  <c r="IR8" i="27"/>
  <c r="AZ12" i="27"/>
  <c r="IR12" i="27"/>
  <c r="BA4" i="27"/>
  <c r="IS4" i="27"/>
  <c r="BA7" i="27"/>
  <c r="IS7" i="27"/>
  <c r="IS9" i="27"/>
  <c r="BA9" i="27"/>
  <c r="IR11" i="27"/>
  <c r="AZ11" i="27"/>
  <c r="IS10" i="27"/>
  <c r="BA10" i="27"/>
  <c r="AZ5" i="27"/>
  <c r="IR5" i="27"/>
  <c r="AZ6" i="27"/>
  <c r="IR6" i="27"/>
  <c r="IN110" i="27"/>
  <c r="IO108" i="27"/>
  <c r="AW104" i="27"/>
  <c r="IP104" i="27" s="1"/>
  <c r="IO109" i="27"/>
  <c r="IS13" i="27" l="1"/>
  <c r="BA13" i="27"/>
  <c r="BA8" i="27"/>
  <c r="IS8" i="27"/>
  <c r="IS11" i="27"/>
  <c r="BA11" i="27"/>
  <c r="BB4" i="27"/>
  <c r="IT4" i="27"/>
  <c r="IT9" i="27"/>
  <c r="BB9" i="27"/>
  <c r="IT7" i="27"/>
  <c r="BB7" i="27"/>
  <c r="BA6" i="27"/>
  <c r="IS6" i="27"/>
  <c r="BA5" i="27"/>
  <c r="IS5" i="27"/>
  <c r="IT10" i="27"/>
  <c r="BB10" i="27"/>
  <c r="BA12" i="27"/>
  <c r="IS12" i="27"/>
  <c r="IO107" i="27"/>
  <c r="IO110" i="27" s="1"/>
  <c r="AX104" i="27"/>
  <c r="IQ104" i="27" s="1"/>
  <c r="IP107" i="27"/>
  <c r="IP108" i="27"/>
  <c r="IP109" i="27"/>
  <c r="IT13" i="27" l="1"/>
  <c r="BB13" i="27"/>
  <c r="IT8" i="27"/>
  <c r="BB8" i="27"/>
  <c r="BB12" i="27"/>
  <c r="IT12" i="27"/>
  <c r="BC4" i="27"/>
  <c r="IU4" i="27"/>
  <c r="BB6" i="27"/>
  <c r="IT6" i="27"/>
  <c r="IT11" i="27"/>
  <c r="BB11" i="27"/>
  <c r="BC7" i="27"/>
  <c r="IU7" i="27"/>
  <c r="IU10" i="27"/>
  <c r="BC10" i="27"/>
  <c r="IU9" i="27"/>
  <c r="BC9" i="27"/>
  <c r="BB5" i="27"/>
  <c r="IT5" i="27"/>
  <c r="IP110" i="27"/>
  <c r="AY104" i="27"/>
  <c r="IR104" i="27" s="1"/>
  <c r="IQ109" i="27"/>
  <c r="IQ108" i="27"/>
  <c r="BC13" i="27" l="1"/>
  <c r="IU13" i="27"/>
  <c r="BC8" i="27"/>
  <c r="IU8" i="27"/>
  <c r="BD7" i="27"/>
  <c r="IV7" i="27"/>
  <c r="BC6" i="27"/>
  <c r="IU6" i="27"/>
  <c r="IU11" i="27"/>
  <c r="BC11" i="27"/>
  <c r="BC5" i="27"/>
  <c r="IU5" i="27"/>
  <c r="BD4" i="27"/>
  <c r="IV4" i="27"/>
  <c r="IV9" i="27"/>
  <c r="BD9" i="27"/>
  <c r="IV10" i="27"/>
  <c r="BD10" i="27"/>
  <c r="IU12" i="27"/>
  <c r="BC12" i="27"/>
  <c r="IQ107" i="27"/>
  <c r="IQ110" i="27" s="1"/>
  <c r="AZ104" i="27"/>
  <c r="IS104" i="27" s="1"/>
  <c r="IR109" i="27"/>
  <c r="IR107" i="27"/>
  <c r="IR108" i="27"/>
  <c r="BD13" i="27" l="1"/>
  <c r="IV13" i="27"/>
  <c r="BD8" i="27"/>
  <c r="IV8" i="27"/>
  <c r="BE4" i="27"/>
  <c r="IW4" i="27"/>
  <c r="BD5" i="27"/>
  <c r="IV5" i="27"/>
  <c r="IV12" i="27"/>
  <c r="BD12" i="27"/>
  <c r="BD6" i="27"/>
  <c r="IV6" i="27"/>
  <c r="IV11" i="27"/>
  <c r="BD11" i="27"/>
  <c r="IW9" i="27"/>
  <c r="BE9" i="27"/>
  <c r="IW10" i="27"/>
  <c r="BE10" i="27"/>
  <c r="BE7" i="27"/>
  <c r="IW7" i="27"/>
  <c r="IR110" i="27"/>
  <c r="IS109" i="27"/>
  <c r="BA104" i="27"/>
  <c r="IT104" i="27" s="1"/>
  <c r="IS107" i="27"/>
  <c r="IS108" i="27"/>
  <c r="BE13" i="27" l="1"/>
  <c r="IW13" i="27"/>
  <c r="BE8" i="27"/>
  <c r="IW8" i="27"/>
  <c r="BE6" i="27"/>
  <c r="IW6" i="27"/>
  <c r="BF7" i="27"/>
  <c r="IX7" i="27"/>
  <c r="BE5" i="27"/>
  <c r="IW5" i="27"/>
  <c r="IX10" i="27"/>
  <c r="BF10" i="27"/>
  <c r="IW11" i="27"/>
  <c r="BE11" i="27"/>
  <c r="IW12" i="27"/>
  <c r="BE12" i="27"/>
  <c r="IX9" i="27"/>
  <c r="BF9" i="27"/>
  <c r="BF4" i="27"/>
  <c r="IX4" i="27"/>
  <c r="IT109" i="27"/>
  <c r="IT108" i="27"/>
  <c r="BB104" i="27"/>
  <c r="IU104" i="27" s="1"/>
  <c r="IS110" i="27"/>
  <c r="IX13" i="27" l="1"/>
  <c r="BF13" i="27"/>
  <c r="BF8" i="27"/>
  <c r="IX8" i="27"/>
  <c r="BF6" i="27"/>
  <c r="IX6" i="27"/>
  <c r="IX11" i="27"/>
  <c r="BF11" i="27"/>
  <c r="BF5" i="27"/>
  <c r="IX5" i="27"/>
  <c r="IY9" i="27"/>
  <c r="BG9" i="27"/>
  <c r="IY10" i="27"/>
  <c r="BG10" i="27"/>
  <c r="BG4" i="27"/>
  <c r="IY4" i="27"/>
  <c r="BG7" i="27"/>
  <c r="IY7" i="27"/>
  <c r="IX12" i="27"/>
  <c r="BF12" i="27"/>
  <c r="IT107" i="27"/>
  <c r="IT110" i="27" s="1"/>
  <c r="BC104" i="27"/>
  <c r="IV104" i="27" s="1"/>
  <c r="IU109" i="27"/>
  <c r="IU108" i="27"/>
  <c r="IY13" i="27" l="1"/>
  <c r="BG13" i="27"/>
  <c r="IY8" i="27"/>
  <c r="BG8" i="27"/>
  <c r="IZ10" i="27"/>
  <c r="BH10" i="27"/>
  <c r="IY12" i="27"/>
  <c r="BG12" i="27"/>
  <c r="IY11" i="27"/>
  <c r="BG11" i="27"/>
  <c r="BH4" i="27"/>
  <c r="IZ4" i="27"/>
  <c r="IZ9" i="27"/>
  <c r="BH9" i="27"/>
  <c r="BG5" i="27"/>
  <c r="IY5" i="27"/>
  <c r="BH7" i="27"/>
  <c r="IZ7" i="27"/>
  <c r="BG6" i="27"/>
  <c r="IY6" i="27"/>
  <c r="IU107" i="27"/>
  <c r="IU110" i="27" s="1"/>
  <c r="IV109" i="27"/>
  <c r="IV108" i="27"/>
  <c r="BD104" i="27"/>
  <c r="IW104" i="27" s="1"/>
  <c r="IZ13" i="27" l="1"/>
  <c r="BH13" i="27"/>
  <c r="IZ8" i="27"/>
  <c r="BH8" i="27"/>
  <c r="BH6" i="27"/>
  <c r="IZ6" i="27"/>
  <c r="JA9" i="27"/>
  <c r="BI9" i="27"/>
  <c r="BI4" i="27"/>
  <c r="JA4" i="27"/>
  <c r="IZ11" i="27"/>
  <c r="BH11" i="27"/>
  <c r="BI7" i="27"/>
  <c r="JA7" i="27"/>
  <c r="JA10" i="27"/>
  <c r="BI10" i="27"/>
  <c r="IZ12" i="27"/>
  <c r="BH12" i="27"/>
  <c r="BH5" i="27"/>
  <c r="IZ5" i="27"/>
  <c r="IV107" i="27"/>
  <c r="IV110" i="27" s="1"/>
  <c r="BE104" i="27"/>
  <c r="IX104" i="27" s="1"/>
  <c r="IW108" i="27"/>
  <c r="IW109" i="27"/>
  <c r="IW107" i="27"/>
  <c r="BI13" i="27" l="1"/>
  <c r="JA13" i="27"/>
  <c r="BI8" i="27"/>
  <c r="JA8" i="27"/>
  <c r="JA11" i="27"/>
  <c r="BI11" i="27"/>
  <c r="BJ7" i="27"/>
  <c r="JB7" i="27"/>
  <c r="BJ4" i="27"/>
  <c r="JB4" i="27"/>
  <c r="BI5" i="27"/>
  <c r="JA5" i="27"/>
  <c r="JA12" i="27"/>
  <c r="BI12" i="27"/>
  <c r="JB10" i="27"/>
  <c r="BJ10" i="27"/>
  <c r="JB9" i="27"/>
  <c r="BJ9" i="27"/>
  <c r="BI6" i="27"/>
  <c r="JA6" i="27"/>
  <c r="IW110" i="27"/>
  <c r="BF104" i="27"/>
  <c r="IY104" i="27" s="1"/>
  <c r="IX108" i="27"/>
  <c r="IX109" i="27"/>
  <c r="BJ13" i="27" l="1"/>
  <c r="JB13" i="27"/>
  <c r="JB8" i="27"/>
  <c r="BJ8" i="27"/>
  <c r="BK4" i="27"/>
  <c r="JC4" i="27"/>
  <c r="BJ6" i="27"/>
  <c r="JB6" i="27"/>
  <c r="JC9" i="27"/>
  <c r="BK9" i="27"/>
  <c r="JB11" i="27"/>
  <c r="BJ11" i="27"/>
  <c r="BJ5" i="27"/>
  <c r="JB5" i="27"/>
  <c r="JC10" i="27"/>
  <c r="BK10" i="27"/>
  <c r="BK7" i="27"/>
  <c r="JC7" i="27"/>
  <c r="JB12" i="27"/>
  <c r="BJ12" i="27"/>
  <c r="IX107" i="27"/>
  <c r="IX110" i="27" s="1"/>
  <c r="IY109" i="27"/>
  <c r="BG104" i="27"/>
  <c r="IZ104" i="27" s="1"/>
  <c r="IY108" i="27"/>
  <c r="BK13" i="27" l="1"/>
  <c r="JC13" i="27"/>
  <c r="JC8" i="27"/>
  <c r="BK8" i="27"/>
  <c r="BK6" i="27"/>
  <c r="JC6" i="27"/>
  <c r="BK5" i="27"/>
  <c r="JC5" i="27"/>
  <c r="JC11" i="27"/>
  <c r="BK11" i="27"/>
  <c r="JC12" i="27"/>
  <c r="BK12" i="27"/>
  <c r="BL7" i="27"/>
  <c r="JD7" i="27"/>
  <c r="JD10" i="27"/>
  <c r="BL10" i="27"/>
  <c r="JD9" i="27"/>
  <c r="BL9" i="27"/>
  <c r="BL4" i="27"/>
  <c r="JD4" i="27"/>
  <c r="IY107" i="27"/>
  <c r="IY110" i="27" s="1"/>
  <c r="IZ108" i="27"/>
  <c r="IZ107" i="27"/>
  <c r="IZ109" i="27"/>
  <c r="BH104" i="27"/>
  <c r="JA104" i="27" s="1"/>
  <c r="BL13" i="27" l="1"/>
  <c r="JD13" i="27"/>
  <c r="BL8" i="27"/>
  <c r="JD8" i="27"/>
  <c r="JE10" i="27"/>
  <c r="BM10" i="27"/>
  <c r="BM7" i="27"/>
  <c r="JE7" i="27"/>
  <c r="BM4" i="27"/>
  <c r="JE4" i="27"/>
  <c r="BL5" i="27"/>
  <c r="JD5" i="27"/>
  <c r="JD11" i="27"/>
  <c r="BL11" i="27"/>
  <c r="JE9" i="27"/>
  <c r="BM9" i="27"/>
  <c r="JD12" i="27"/>
  <c r="BL12" i="27"/>
  <c r="BL6" i="27"/>
  <c r="JD6" i="27"/>
  <c r="JA108" i="27"/>
  <c r="JA109" i="27"/>
  <c r="BI104" i="27"/>
  <c r="JB104" i="27" s="1"/>
  <c r="IZ110" i="27"/>
  <c r="BM13" i="27" l="1"/>
  <c r="JE13" i="27"/>
  <c r="JE8" i="27"/>
  <c r="BM8" i="27"/>
  <c r="BM5" i="27"/>
  <c r="JE5" i="27"/>
  <c r="BM6" i="27"/>
  <c r="JE6" i="27"/>
  <c r="BN7" i="27"/>
  <c r="JF7" i="27"/>
  <c r="BN4" i="27"/>
  <c r="JF4" i="27"/>
  <c r="JE12" i="27"/>
  <c r="BM12" i="27"/>
  <c r="JF9" i="27"/>
  <c r="BN9" i="27"/>
  <c r="JF10" i="27"/>
  <c r="BN10" i="27"/>
  <c r="JE11" i="27"/>
  <c r="BM11" i="27"/>
  <c r="JA107" i="27"/>
  <c r="JA110" i="27" s="1"/>
  <c r="BJ104" i="27"/>
  <c r="JC104" i="27" s="1"/>
  <c r="JB109" i="27"/>
  <c r="JB108" i="27"/>
  <c r="JB107" i="27"/>
  <c r="JF13" i="27" l="1"/>
  <c r="BN13" i="27"/>
  <c r="BN8" i="27"/>
  <c r="JF8" i="27"/>
  <c r="BO4" i="27"/>
  <c r="JG4" i="27"/>
  <c r="JG10" i="27"/>
  <c r="BO10" i="27"/>
  <c r="BN6" i="27"/>
  <c r="JF6" i="27"/>
  <c r="BO7" i="27"/>
  <c r="JG7" i="27"/>
  <c r="JG9" i="27"/>
  <c r="BO9" i="27"/>
  <c r="JF12" i="27"/>
  <c r="BN12" i="27"/>
  <c r="JF11" i="27"/>
  <c r="BN11" i="27"/>
  <c r="BN5" i="27"/>
  <c r="JF5" i="27"/>
  <c r="JB110" i="27"/>
  <c r="JC109" i="27"/>
  <c r="BK104" i="27"/>
  <c r="JD104" i="27" s="1"/>
  <c r="JC108" i="27"/>
  <c r="JC107" i="27"/>
  <c r="BO13" i="27" l="1"/>
  <c r="JG13" i="27"/>
  <c r="BO8" i="27"/>
  <c r="JG8" i="27"/>
  <c r="BP7" i="27"/>
  <c r="JH7" i="27"/>
  <c r="BO5" i="27"/>
  <c r="JG5" i="27"/>
  <c r="JH9" i="27"/>
  <c r="BP9" i="27"/>
  <c r="BO6" i="27"/>
  <c r="JG6" i="27"/>
  <c r="JG11" i="27"/>
  <c r="BO11" i="27"/>
  <c r="JH10" i="27"/>
  <c r="BP10" i="27"/>
  <c r="JG12" i="27"/>
  <c r="BO12" i="27"/>
  <c r="BP4" i="27"/>
  <c r="JH4" i="27"/>
  <c r="JC110" i="27"/>
  <c r="JD109" i="27"/>
  <c r="BL104" i="27"/>
  <c r="JE104" i="27" s="1"/>
  <c r="JD108" i="27"/>
  <c r="BP13" i="27" l="1"/>
  <c r="JH13" i="27"/>
  <c r="BP8" i="27"/>
  <c r="JH8" i="27"/>
  <c r="BP6" i="27"/>
  <c r="JH6" i="27"/>
  <c r="JH11" i="27"/>
  <c r="BP11" i="27"/>
  <c r="JH12" i="27"/>
  <c r="BP12" i="27"/>
  <c r="JI9" i="27"/>
  <c r="BQ9" i="27"/>
  <c r="JI10" i="27"/>
  <c r="BQ10" i="27"/>
  <c r="BQ4" i="27"/>
  <c r="JI4" i="27"/>
  <c r="BP5" i="27"/>
  <c r="JH5" i="27"/>
  <c r="BQ7" i="27"/>
  <c r="JI7" i="27"/>
  <c r="JD107" i="27"/>
  <c r="JD110" i="27" s="1"/>
  <c r="BM104" i="27"/>
  <c r="JF104" i="27" s="1"/>
  <c r="JE108" i="27"/>
  <c r="JE107" i="27"/>
  <c r="JE109" i="27"/>
  <c r="BQ13" i="27" l="1"/>
  <c r="JI13" i="27"/>
  <c r="BQ8" i="27"/>
  <c r="JI8" i="27"/>
  <c r="JJ9" i="27"/>
  <c r="BR9" i="27"/>
  <c r="JI12" i="27"/>
  <c r="BQ12" i="27"/>
  <c r="JI11" i="27"/>
  <c r="BQ11" i="27"/>
  <c r="BR7" i="27"/>
  <c r="JJ7" i="27"/>
  <c r="BQ5" i="27"/>
  <c r="JI5" i="27"/>
  <c r="BR4" i="27"/>
  <c r="JJ4" i="27"/>
  <c r="JJ10" i="27"/>
  <c r="BR10" i="27"/>
  <c r="BQ6" i="27"/>
  <c r="JI6" i="27"/>
  <c r="JE110" i="27"/>
  <c r="JF109" i="27"/>
  <c r="BN104" i="27"/>
  <c r="JG104" i="27" s="1"/>
  <c r="JF107" i="27"/>
  <c r="JF108" i="27"/>
  <c r="BR13" i="27" l="1"/>
  <c r="JJ13" i="27"/>
  <c r="JJ8" i="27"/>
  <c r="BR8" i="27"/>
  <c r="JJ12" i="27"/>
  <c r="BR12" i="27"/>
  <c r="BR6" i="27"/>
  <c r="JJ6" i="27"/>
  <c r="JK9" i="27"/>
  <c r="BS9" i="27"/>
  <c r="BS7" i="27"/>
  <c r="JK7" i="27"/>
  <c r="JJ11" i="27"/>
  <c r="BR11" i="27"/>
  <c r="JK10" i="27"/>
  <c r="BS10" i="27"/>
  <c r="BS4" i="27"/>
  <c r="JK4" i="27"/>
  <c r="BR5" i="27"/>
  <c r="JJ5" i="27"/>
  <c r="JF110" i="27"/>
  <c r="JG109" i="27"/>
  <c r="BO104" i="27"/>
  <c r="JH104" i="27" s="1"/>
  <c r="JG108" i="27"/>
  <c r="BS13" i="27" l="1"/>
  <c r="JK13" i="27"/>
  <c r="BS8" i="27"/>
  <c r="JK8" i="27"/>
  <c r="BT7" i="27"/>
  <c r="JL7" i="27"/>
  <c r="JL9" i="27"/>
  <c r="BT9" i="27"/>
  <c r="JL10" i="27"/>
  <c r="BT10" i="27"/>
  <c r="BT4" i="27"/>
  <c r="JL4" i="27"/>
  <c r="JK11" i="27"/>
  <c r="BS11" i="27"/>
  <c r="BS5" i="27"/>
  <c r="JK5" i="27"/>
  <c r="BS6" i="27"/>
  <c r="JK6" i="27"/>
  <c r="JK12" i="27"/>
  <c r="BS12" i="27"/>
  <c r="JG107" i="27"/>
  <c r="JG110" i="27" s="1"/>
  <c r="JH108" i="27"/>
  <c r="BP104" i="27"/>
  <c r="JI104" i="27" s="1"/>
  <c r="JH109" i="27"/>
  <c r="JL13" i="27" l="1"/>
  <c r="BT13" i="27"/>
  <c r="BT8" i="27"/>
  <c r="JL8" i="27"/>
  <c r="JL11" i="27"/>
  <c r="BT11" i="27"/>
  <c r="JM10" i="27"/>
  <c r="BU10" i="27"/>
  <c r="BT6" i="27"/>
  <c r="JL6" i="27"/>
  <c r="JL12" i="27"/>
  <c r="BT12" i="27"/>
  <c r="BU4" i="27"/>
  <c r="JM4" i="27"/>
  <c r="JM9" i="27"/>
  <c r="BU9" i="27"/>
  <c r="BT5" i="27"/>
  <c r="JL5" i="27"/>
  <c r="BU7" i="27"/>
  <c r="JM7" i="27"/>
  <c r="JH107" i="27"/>
  <c r="JH110" i="27" s="1"/>
  <c r="BQ104" i="27"/>
  <c r="JJ104" i="27" s="1"/>
  <c r="JI108" i="27"/>
  <c r="JI109" i="27"/>
  <c r="JM13" i="27" l="1"/>
  <c r="BU13" i="27"/>
  <c r="BU8" i="27"/>
  <c r="JM8" i="27"/>
  <c r="JN9" i="27"/>
  <c r="BV9" i="27"/>
  <c r="BV4" i="27"/>
  <c r="JN4" i="27"/>
  <c r="JM12" i="27"/>
  <c r="BU12" i="27"/>
  <c r="BV7" i="27"/>
  <c r="JN7" i="27"/>
  <c r="BU5" i="27"/>
  <c r="JM5" i="27"/>
  <c r="BU6" i="27"/>
  <c r="JM6" i="27"/>
  <c r="JN10" i="27"/>
  <c r="BV10" i="27"/>
  <c r="JM11" i="27"/>
  <c r="BU11" i="27"/>
  <c r="JI107" i="27"/>
  <c r="JI110" i="27" s="1"/>
  <c r="JJ109" i="27"/>
  <c r="JJ108" i="27"/>
  <c r="BR104" i="27"/>
  <c r="JK104" i="27" s="1"/>
  <c r="BV13" i="27" l="1"/>
  <c r="JN13" i="27"/>
  <c r="JN8" i="27"/>
  <c r="BV8" i="27"/>
  <c r="BV5" i="27"/>
  <c r="JN5" i="27"/>
  <c r="JN12" i="27"/>
  <c r="BV12" i="27"/>
  <c r="BW7" i="27"/>
  <c r="JO7" i="27"/>
  <c r="JN11" i="27"/>
  <c r="BV11" i="27"/>
  <c r="BW4" i="27"/>
  <c r="JO4" i="27"/>
  <c r="JO10" i="27"/>
  <c r="BW10" i="27"/>
  <c r="JO9" i="27"/>
  <c r="BW9" i="27"/>
  <c r="BV6" i="27"/>
  <c r="JN6" i="27"/>
  <c r="JJ107" i="27"/>
  <c r="JJ110" i="27" s="1"/>
  <c r="JK109" i="27"/>
  <c r="BS104" i="27"/>
  <c r="JL104" i="27" s="1"/>
  <c r="JK108" i="27"/>
  <c r="JO13" i="27" l="1"/>
  <c r="BW13" i="27"/>
  <c r="JO8" i="27"/>
  <c r="BW8" i="27"/>
  <c r="JO11" i="27"/>
  <c r="BW11" i="27"/>
  <c r="BX4" i="27"/>
  <c r="JP4" i="27"/>
  <c r="BW6" i="27"/>
  <c r="JO6" i="27"/>
  <c r="BX7" i="27"/>
  <c r="JP7" i="27"/>
  <c r="JP9" i="27"/>
  <c r="BX9" i="27"/>
  <c r="JO12" i="27"/>
  <c r="BW12" i="27"/>
  <c r="JP10" i="27"/>
  <c r="BX10" i="27"/>
  <c r="BW5" i="27"/>
  <c r="JO5" i="27"/>
  <c r="JK107" i="27"/>
  <c r="JK110" i="27" s="1"/>
  <c r="BT104" i="27"/>
  <c r="JM104" i="27" s="1"/>
  <c r="JL108" i="27"/>
  <c r="JL107" i="27"/>
  <c r="JL109" i="27"/>
  <c r="JP13" i="27" l="1"/>
  <c r="BX13" i="27"/>
  <c r="JP8" i="27"/>
  <c r="BX8" i="27"/>
  <c r="BX6" i="27"/>
  <c r="JP6" i="27"/>
  <c r="BX5" i="27"/>
  <c r="JP5" i="27"/>
  <c r="JQ10" i="27"/>
  <c r="BY10" i="27"/>
  <c r="BY4" i="27"/>
  <c r="JQ4" i="27"/>
  <c r="JP11" i="27"/>
  <c r="BX11" i="27"/>
  <c r="BY7" i="27"/>
  <c r="JQ7" i="27"/>
  <c r="JP12" i="27"/>
  <c r="BX12" i="27"/>
  <c r="JQ9" i="27"/>
  <c r="BY9" i="27"/>
  <c r="JL110" i="27"/>
  <c r="JM109" i="27"/>
  <c r="BU104" i="27"/>
  <c r="JN104" i="27" s="1"/>
  <c r="JM107" i="27"/>
  <c r="JM108" i="27"/>
  <c r="BY13" i="27" l="1"/>
  <c r="JQ13" i="27"/>
  <c r="JQ8" i="27"/>
  <c r="BY8" i="27"/>
  <c r="JR10" i="27"/>
  <c r="BZ10" i="27"/>
  <c r="JQ11" i="27"/>
  <c r="BY11" i="27"/>
  <c r="BY5" i="27"/>
  <c r="JQ5" i="27"/>
  <c r="JQ12" i="27"/>
  <c r="BY12" i="27"/>
  <c r="BZ4" i="27"/>
  <c r="JR4" i="27"/>
  <c r="JR9" i="27"/>
  <c r="BZ9" i="27"/>
  <c r="BY6" i="27"/>
  <c r="JQ6" i="27"/>
  <c r="BZ7" i="27"/>
  <c r="JR7" i="27"/>
  <c r="JN108" i="27"/>
  <c r="JN107" i="27"/>
  <c r="JN109" i="27"/>
  <c r="BV104" i="27"/>
  <c r="JO104" i="27" s="1"/>
  <c r="JM110" i="27"/>
  <c r="JR13" i="27" l="1"/>
  <c r="BZ13" i="27"/>
  <c r="BZ8" i="27"/>
  <c r="JR8" i="27"/>
  <c r="CA4" i="27"/>
  <c r="JS4" i="27"/>
  <c r="CA7" i="27"/>
  <c r="JS7" i="27"/>
  <c r="JR12" i="27"/>
  <c r="BZ12" i="27"/>
  <c r="BZ6" i="27"/>
  <c r="JR6" i="27"/>
  <c r="JR11" i="27"/>
  <c r="BZ11" i="27"/>
  <c r="JS9" i="27"/>
  <c r="CA9" i="27"/>
  <c r="JS10" i="27"/>
  <c r="CA10" i="27"/>
  <c r="BZ5" i="27"/>
  <c r="JR5" i="27"/>
  <c r="JO109" i="27"/>
  <c r="BW104" i="27"/>
  <c r="JP104" i="27" s="1"/>
  <c r="JO108" i="27"/>
  <c r="JN110" i="27"/>
  <c r="JS13" i="27" l="1"/>
  <c r="CA13" i="27"/>
  <c r="CA8" i="27"/>
  <c r="JS8" i="27"/>
  <c r="JT10" i="27"/>
  <c r="CB10" i="27"/>
  <c r="JS12" i="27"/>
  <c r="CA12" i="27"/>
  <c r="JT9" i="27"/>
  <c r="CB9" i="27"/>
  <c r="CA5" i="27"/>
  <c r="JS5" i="27"/>
  <c r="CA6" i="27"/>
  <c r="JS6" i="27"/>
  <c r="CB7" i="27"/>
  <c r="JT7" i="27"/>
  <c r="JS11" i="27"/>
  <c r="CA11" i="27"/>
  <c r="CB4" i="27"/>
  <c r="JT4" i="27"/>
  <c r="JO107" i="27"/>
  <c r="JO110" i="27" s="1"/>
  <c r="JP109" i="27"/>
  <c r="JP108" i="27"/>
  <c r="BX104" i="27"/>
  <c r="JQ104" i="27" s="1"/>
  <c r="JT13" i="27" l="1"/>
  <c r="CB13" i="27"/>
  <c r="JT8" i="27"/>
  <c r="CB8" i="27"/>
  <c r="CB5" i="27"/>
  <c r="JT5" i="27"/>
  <c r="JU9" i="27"/>
  <c r="CC9" i="27"/>
  <c r="CC4" i="27"/>
  <c r="JU4" i="27"/>
  <c r="CC7" i="27"/>
  <c r="JU7" i="27"/>
  <c r="JU10" i="27"/>
  <c r="CC10" i="27"/>
  <c r="JT11" i="27"/>
  <c r="CB11" i="27"/>
  <c r="JT12" i="27"/>
  <c r="CB12" i="27"/>
  <c r="CB6" i="27"/>
  <c r="JT6" i="27"/>
  <c r="JP107" i="27"/>
  <c r="JP110" i="27" s="1"/>
  <c r="JQ108" i="27"/>
  <c r="BY104" i="27"/>
  <c r="JR104" i="27" s="1"/>
  <c r="JQ109" i="27"/>
  <c r="CC13" i="27" l="1"/>
  <c r="JU13" i="27"/>
  <c r="JU8" i="27"/>
  <c r="CC8" i="27"/>
  <c r="CD4" i="27"/>
  <c r="JV4" i="27"/>
  <c r="JV10" i="27"/>
  <c r="CD10" i="27"/>
  <c r="CD7" i="27"/>
  <c r="JV7" i="27"/>
  <c r="JU12" i="27"/>
  <c r="CC12" i="27"/>
  <c r="CC6" i="27"/>
  <c r="JU6" i="27"/>
  <c r="JV9" i="27"/>
  <c r="CD9" i="27"/>
  <c r="JU11" i="27"/>
  <c r="CC11" i="27"/>
  <c r="CC5" i="27"/>
  <c r="JU5" i="27"/>
  <c r="JQ107" i="27"/>
  <c r="JQ110" i="27" s="1"/>
  <c r="JR109" i="27"/>
  <c r="BZ104" i="27"/>
  <c r="JS104" i="27" s="1"/>
  <c r="JR108" i="27"/>
  <c r="JV13" i="27" l="1"/>
  <c r="CD13" i="27"/>
  <c r="JV8" i="27"/>
  <c r="CD8" i="27"/>
  <c r="JW9" i="27"/>
  <c r="CE9" i="27"/>
  <c r="JV12" i="27"/>
  <c r="CD12" i="27"/>
  <c r="CD5" i="27"/>
  <c r="JV5" i="27"/>
  <c r="CD6" i="27"/>
  <c r="JV6" i="27"/>
  <c r="JV11" i="27"/>
  <c r="CD11" i="27"/>
  <c r="CE7" i="27"/>
  <c r="JW7" i="27"/>
  <c r="JW10" i="27"/>
  <c r="CE10" i="27"/>
  <c r="CE4" i="27"/>
  <c r="JW4" i="27"/>
  <c r="JR107" i="27"/>
  <c r="JR110" i="27" s="1"/>
  <c r="JS108" i="27"/>
  <c r="JS109" i="27"/>
  <c r="CA104" i="27"/>
  <c r="JT104" i="27" s="1"/>
  <c r="CE13" i="27" l="1"/>
  <c r="JW13" i="27"/>
  <c r="JW8" i="27"/>
  <c r="CE8" i="27"/>
  <c r="CF7" i="27"/>
  <c r="JX7" i="27"/>
  <c r="CF4" i="27"/>
  <c r="JX4" i="27"/>
  <c r="JW11" i="27"/>
  <c r="CE11" i="27"/>
  <c r="CE6" i="27"/>
  <c r="JW6" i="27"/>
  <c r="JX10" i="27"/>
  <c r="CF10" i="27"/>
  <c r="JX9" i="27"/>
  <c r="CF9" i="27"/>
  <c r="CE5" i="27"/>
  <c r="JW5" i="27"/>
  <c r="JW12" i="27"/>
  <c r="CE12" i="27"/>
  <c r="JS107" i="27"/>
  <c r="JS110" i="27" s="1"/>
  <c r="CB104" i="27"/>
  <c r="JU104" i="27" s="1"/>
  <c r="JT107" i="27"/>
  <c r="JT109" i="27"/>
  <c r="JT108" i="27"/>
  <c r="JX13" i="27" l="1"/>
  <c r="CF13" i="27"/>
  <c r="JX8" i="27"/>
  <c r="CF8" i="27"/>
  <c r="JY9" i="27"/>
  <c r="CG9" i="27"/>
  <c r="JX11" i="27"/>
  <c r="CF11" i="27"/>
  <c r="CG4" i="27"/>
  <c r="JY4" i="27"/>
  <c r="CF6" i="27"/>
  <c r="JX6" i="27"/>
  <c r="JY10" i="27"/>
  <c r="CG10" i="27"/>
  <c r="JX12" i="27"/>
  <c r="CF12" i="27"/>
  <c r="CF5" i="27"/>
  <c r="JX5" i="27"/>
  <c r="CG7" i="27"/>
  <c r="JY7" i="27"/>
  <c r="CC104" i="27"/>
  <c r="JV104" i="27" s="1"/>
  <c r="JU108" i="27"/>
  <c r="JU109" i="27"/>
  <c r="JT110" i="27"/>
  <c r="JY13" i="27" l="1"/>
  <c r="CG13" i="27"/>
  <c r="CG8" i="27"/>
  <c r="JY8" i="27"/>
  <c r="JZ10" i="27"/>
  <c r="CH10" i="27"/>
  <c r="CG5" i="27"/>
  <c r="JY5" i="27"/>
  <c r="CG6" i="27"/>
  <c r="JY6" i="27"/>
  <c r="CH7" i="27"/>
  <c r="JZ7" i="27"/>
  <c r="JZ4" i="27"/>
  <c r="CH4" i="27"/>
  <c r="JZ9" i="27"/>
  <c r="CH9" i="27"/>
  <c r="JY11" i="27"/>
  <c r="CG11" i="27"/>
  <c r="JY12" i="27"/>
  <c r="CG12" i="27"/>
  <c r="JU107" i="27"/>
  <c r="JU110" i="27" s="1"/>
  <c r="JV109" i="27"/>
  <c r="JV108" i="27"/>
  <c r="CD104" i="27"/>
  <c r="JW104" i="27" s="1"/>
  <c r="JV107" i="27"/>
  <c r="CH13" i="27" l="1"/>
  <c r="JZ13" i="27"/>
  <c r="JZ8" i="27"/>
  <c r="CH8" i="27"/>
  <c r="JZ11" i="27"/>
  <c r="CH11" i="27"/>
  <c r="JZ12" i="27"/>
  <c r="CH12" i="27"/>
  <c r="CH6" i="27"/>
  <c r="JZ6" i="27"/>
  <c r="KA10" i="27"/>
  <c r="CI10" i="27"/>
  <c r="KA4" i="27"/>
  <c r="CI4" i="27"/>
  <c r="CI7" i="27"/>
  <c r="KA7" i="27"/>
  <c r="CH5" i="27"/>
  <c r="JZ5" i="27"/>
  <c r="KA9" i="27"/>
  <c r="CI9" i="27"/>
  <c r="JV110" i="27"/>
  <c r="JW108" i="27"/>
  <c r="JW109" i="27"/>
  <c r="CE104" i="27"/>
  <c r="JX104" i="27" s="1"/>
  <c r="CI13" i="27" l="1"/>
  <c r="KA13" i="27"/>
  <c r="KA8" i="27"/>
  <c r="CI8" i="27"/>
  <c r="KB10" i="27"/>
  <c r="CJ10" i="27"/>
  <c r="KB9" i="27"/>
  <c r="CJ9" i="27"/>
  <c r="CJ7" i="27"/>
  <c r="KB7" i="27"/>
  <c r="CI5" i="27"/>
  <c r="KA5" i="27"/>
  <c r="CI6" i="27"/>
  <c r="KA6" i="27"/>
  <c r="KA11" i="27"/>
  <c r="CI11" i="27"/>
  <c r="KA12" i="27"/>
  <c r="CI12" i="27"/>
  <c r="KB4" i="27"/>
  <c r="CJ4" i="27"/>
  <c r="JW107" i="27"/>
  <c r="JW110" i="27" s="1"/>
  <c r="CF104" i="27"/>
  <c r="JY104" i="27" s="1"/>
  <c r="JX108" i="27"/>
  <c r="JX109" i="27"/>
  <c r="KB13" i="27" l="1"/>
  <c r="CJ13" i="27"/>
  <c r="KB8" i="27"/>
  <c r="CJ8" i="27"/>
  <c r="KC4" i="27"/>
  <c r="CK4" i="27"/>
  <c r="CJ5" i="27"/>
  <c r="KB5" i="27"/>
  <c r="KB12" i="27"/>
  <c r="CJ12" i="27"/>
  <c r="KB11" i="27"/>
  <c r="CJ11" i="27"/>
  <c r="KC10" i="27"/>
  <c r="CK10" i="27"/>
  <c r="CK7" i="27"/>
  <c r="KC7" i="27"/>
  <c r="KC9" i="27"/>
  <c r="CK9" i="27"/>
  <c r="CJ6" i="27"/>
  <c r="KB6" i="27"/>
  <c r="JX107" i="27"/>
  <c r="JX110" i="27" s="1"/>
  <c r="JY109" i="27"/>
  <c r="CG104" i="27"/>
  <c r="JZ104" i="27" s="1"/>
  <c r="JY108" i="27"/>
  <c r="CK13" i="27" l="1"/>
  <c r="KC13" i="27"/>
  <c r="KC8" i="27"/>
  <c r="CK8" i="27"/>
  <c r="KD10" i="27"/>
  <c r="CL10" i="27"/>
  <c r="KC12" i="27"/>
  <c r="CK12" i="27"/>
  <c r="CK5" i="27"/>
  <c r="KC5" i="27"/>
  <c r="KC11" i="27"/>
  <c r="CK11" i="27"/>
  <c r="CK6" i="27"/>
  <c r="KC6" i="27"/>
  <c r="KD9" i="27"/>
  <c r="CL9" i="27"/>
  <c r="KD4" i="27"/>
  <c r="CL4" i="27"/>
  <c r="CL7" i="27"/>
  <c r="KD7" i="27"/>
  <c r="JY107" i="27"/>
  <c r="JY110" i="27" s="1"/>
  <c r="JZ108" i="27"/>
  <c r="JZ109" i="27"/>
  <c r="CH104" i="27"/>
  <c r="KA104" i="27" s="1"/>
  <c r="KD13" i="27" l="1"/>
  <c r="CL13" i="27"/>
  <c r="KD8" i="27"/>
  <c r="CL8" i="27"/>
  <c r="KE9" i="27"/>
  <c r="CM9" i="27"/>
  <c r="CM7" i="27"/>
  <c r="KE7" i="27"/>
  <c r="CL5" i="27"/>
  <c r="KD5" i="27"/>
  <c r="KD12" i="27"/>
  <c r="CL12" i="27"/>
  <c r="KE10" i="27"/>
  <c r="CM10" i="27"/>
  <c r="CL6" i="27"/>
  <c r="KD6" i="27"/>
  <c r="KD11" i="27"/>
  <c r="CL11" i="27"/>
  <c r="KE4" i="27"/>
  <c r="CM4" i="27"/>
  <c r="JZ107" i="27"/>
  <c r="JZ110" i="27" s="1"/>
  <c r="KA109" i="27"/>
  <c r="KA108" i="27"/>
  <c r="KA107" i="27"/>
  <c r="CI104" i="27"/>
  <c r="KB104" i="27" s="1"/>
  <c r="CM13" i="27" l="1"/>
  <c r="KE13" i="27"/>
  <c r="KE8" i="27"/>
  <c r="CM8" i="27"/>
  <c r="KE11" i="27"/>
  <c r="CM11" i="27"/>
  <c r="KF4" i="27"/>
  <c r="CN4" i="27"/>
  <c r="CM5" i="27"/>
  <c r="KE5" i="27"/>
  <c r="KF7" i="27"/>
  <c r="CN7" i="27"/>
  <c r="CM6" i="27"/>
  <c r="KE6" i="27"/>
  <c r="KF10" i="27"/>
  <c r="CN10" i="27"/>
  <c r="KE12" i="27"/>
  <c r="CM12" i="27"/>
  <c r="KF9" i="27"/>
  <c r="CN9" i="27"/>
  <c r="KA110" i="27"/>
  <c r="KB108" i="27"/>
  <c r="KB107" i="27"/>
  <c r="CJ104" i="27"/>
  <c r="KC104" i="27" s="1"/>
  <c r="KB109" i="27"/>
  <c r="KF13" i="27" l="1"/>
  <c r="CN13" i="27"/>
  <c r="CN8" i="27"/>
  <c r="KF8" i="27"/>
  <c r="CN6" i="27"/>
  <c r="KF6" i="27"/>
  <c r="KF12" i="27"/>
  <c r="CN12" i="27"/>
  <c r="KF11" i="27"/>
  <c r="CN11" i="27"/>
  <c r="KG7" i="27"/>
  <c r="CO7" i="27"/>
  <c r="KG9" i="27"/>
  <c r="CO9" i="27"/>
  <c r="CN5" i="27"/>
  <c r="KF5" i="27"/>
  <c r="KG4" i="27"/>
  <c r="CO4" i="27"/>
  <c r="KG10" i="27"/>
  <c r="CO10" i="27"/>
  <c r="KC109" i="27"/>
  <c r="KC108" i="27"/>
  <c r="CK104" i="27"/>
  <c r="KD104" i="27" s="1"/>
  <c r="KB110" i="27"/>
  <c r="KG13" i="27" l="1"/>
  <c r="CO13" i="27"/>
  <c r="CO8" i="27"/>
  <c r="KG8" i="27"/>
  <c r="KH9" i="27"/>
  <c r="CP9" i="27"/>
  <c r="KH7" i="27"/>
  <c r="CP7" i="27"/>
  <c r="KH10" i="27"/>
  <c r="CP10" i="27"/>
  <c r="KG11" i="27"/>
  <c r="CO11" i="27"/>
  <c r="KH4" i="27"/>
  <c r="CP4" i="27"/>
  <c r="KG12" i="27"/>
  <c r="CO12" i="27"/>
  <c r="CO5" i="27"/>
  <c r="KG5" i="27"/>
  <c r="CO6" i="27"/>
  <c r="KG6" i="27"/>
  <c r="KC107" i="27"/>
  <c r="KC110" i="27" s="1"/>
  <c r="CL104" i="27"/>
  <c r="KE104" i="27" s="1"/>
  <c r="KD108" i="27"/>
  <c r="KD109" i="27"/>
  <c r="KH13" i="27" l="1"/>
  <c r="CP13" i="27"/>
  <c r="KH8" i="27"/>
  <c r="CP8" i="27"/>
  <c r="KH11" i="27"/>
  <c r="CP11" i="27"/>
  <c r="CP6" i="27"/>
  <c r="KH6" i="27"/>
  <c r="KI10" i="27"/>
  <c r="CQ10" i="27"/>
  <c r="CP5" i="27"/>
  <c r="KH5" i="27"/>
  <c r="KH12" i="27"/>
  <c r="CP12" i="27"/>
  <c r="KI9" i="27"/>
  <c r="CQ9" i="27"/>
  <c r="KI7" i="27"/>
  <c r="CQ7" i="27"/>
  <c r="KI4" i="27"/>
  <c r="CQ4" i="27"/>
  <c r="KD107" i="27"/>
  <c r="KD110" i="27" s="1"/>
  <c r="KE108" i="27"/>
  <c r="KE109" i="27"/>
  <c r="CM104" i="27"/>
  <c r="KF104" i="27" s="1"/>
  <c r="KI13" i="27" l="1"/>
  <c r="CQ13" i="27"/>
  <c r="KI8" i="27"/>
  <c r="CQ8" i="27"/>
  <c r="KI12" i="27"/>
  <c r="CQ12" i="27"/>
  <c r="KJ10" i="27"/>
  <c r="CR10" i="27"/>
  <c r="CQ5" i="27"/>
  <c r="KI5" i="27"/>
  <c r="KJ4" i="27"/>
  <c r="CR4" i="27"/>
  <c r="KJ7" i="27"/>
  <c r="CR7" i="27"/>
  <c r="CQ6" i="27"/>
  <c r="KI6" i="27"/>
  <c r="KJ9" i="27"/>
  <c r="CR9" i="27"/>
  <c r="KI11" i="27"/>
  <c r="CQ11" i="27"/>
  <c r="KE107" i="27"/>
  <c r="KE110" i="27" s="1"/>
  <c r="CN104" i="27"/>
  <c r="KG104" i="27" s="1"/>
  <c r="KF107" i="27"/>
  <c r="KF109" i="27"/>
  <c r="KF108" i="27"/>
  <c r="CR13" i="27" l="1"/>
  <c r="KJ13" i="27"/>
  <c r="KJ8" i="27"/>
  <c r="CR8" i="27"/>
  <c r="KK4" i="27"/>
  <c r="CS4" i="27"/>
  <c r="KK9" i="27"/>
  <c r="CS9" i="27"/>
  <c r="KK7" i="27"/>
  <c r="CS7" i="27"/>
  <c r="KJ11" i="27"/>
  <c r="CR11" i="27"/>
  <c r="KK10" i="27"/>
  <c r="CS10" i="27"/>
  <c r="KJ12" i="27"/>
  <c r="CR12" i="27"/>
  <c r="CR5" i="27"/>
  <c r="KJ5" i="27"/>
  <c r="CR6" i="27"/>
  <c r="KJ6" i="27"/>
  <c r="KF110" i="27"/>
  <c r="KG108" i="27"/>
  <c r="KG107" i="27"/>
  <c r="CO104" i="27"/>
  <c r="KH104" i="27" s="1"/>
  <c r="KG109" i="27"/>
  <c r="KK13" i="27" l="1"/>
  <c r="CS13" i="27"/>
  <c r="CS8" i="27"/>
  <c r="KK8" i="27"/>
  <c r="CS6" i="27"/>
  <c r="KK6" i="27"/>
  <c r="KL10" i="27"/>
  <c r="CT10" i="27"/>
  <c r="KL4" i="27"/>
  <c r="CT4" i="27"/>
  <c r="KK12" i="27"/>
  <c r="CS12" i="27"/>
  <c r="KK11" i="27"/>
  <c r="CS11" i="27"/>
  <c r="KL7" i="27"/>
  <c r="CT7" i="27"/>
  <c r="KL9" i="27"/>
  <c r="CT9" i="27"/>
  <c r="CS5" i="27"/>
  <c r="KK5" i="27"/>
  <c r="CP104" i="27"/>
  <c r="KI104" i="27" s="1"/>
  <c r="KH108" i="27"/>
  <c r="KH109" i="27"/>
  <c r="KG110" i="27"/>
  <c r="KL13" i="27" l="1"/>
  <c r="CT13" i="27"/>
  <c r="CT8" i="27"/>
  <c r="KL8" i="27"/>
  <c r="KL11" i="27"/>
  <c r="CT11" i="27"/>
  <c r="KM9" i="27"/>
  <c r="CU9" i="27"/>
  <c r="KM4" i="27"/>
  <c r="CU4" i="27"/>
  <c r="CT5" i="27"/>
  <c r="KL5" i="27"/>
  <c r="KM10" i="27"/>
  <c r="CU10" i="27"/>
  <c r="KM7" i="27"/>
  <c r="CU7" i="27"/>
  <c r="KL12" i="27"/>
  <c r="CT12" i="27"/>
  <c r="CT6" i="27"/>
  <c r="KL6" i="27"/>
  <c r="KH107" i="27"/>
  <c r="KH110" i="27" s="1"/>
  <c r="KI109" i="27"/>
  <c r="CQ104" i="27"/>
  <c r="KJ104" i="27" s="1"/>
  <c r="KI108" i="27"/>
  <c r="CU13" i="27" l="1"/>
  <c r="KM13" i="27"/>
  <c r="KM8" i="27"/>
  <c r="CU8" i="27"/>
  <c r="KN7" i="27"/>
  <c r="CV7" i="27"/>
  <c r="KN4" i="27"/>
  <c r="CV4" i="27"/>
  <c r="KM12" i="27"/>
  <c r="CU12" i="27"/>
  <c r="CU6" i="27"/>
  <c r="KM6" i="27"/>
  <c r="KN10" i="27"/>
  <c r="CV10" i="27"/>
  <c r="KM11" i="27"/>
  <c r="CU11" i="27"/>
  <c r="CU5" i="27"/>
  <c r="KM5" i="27"/>
  <c r="KN9" i="27"/>
  <c r="CV9" i="27"/>
  <c r="KI107" i="27"/>
  <c r="KI110" i="27" s="1"/>
  <c r="KJ109" i="27"/>
  <c r="CR104" i="27"/>
  <c r="KK104" i="27" s="1"/>
  <c r="KJ108" i="27"/>
  <c r="KJ107" i="27"/>
  <c r="CV13" i="27" l="1"/>
  <c r="KN13" i="27"/>
  <c r="CV8" i="27"/>
  <c r="KN8" i="27"/>
  <c r="KO10" i="27"/>
  <c r="CW10" i="27"/>
  <c r="KN12" i="27"/>
  <c r="CV12" i="27"/>
  <c r="CV6" i="27"/>
  <c r="KN6" i="27"/>
  <c r="KO9" i="27"/>
  <c r="CW9" i="27"/>
  <c r="KO7" i="27"/>
  <c r="CW7" i="27"/>
  <c r="KO4" i="27"/>
  <c r="CW4" i="27"/>
  <c r="CV5" i="27"/>
  <c r="KN5" i="27"/>
  <c r="KN11" i="27"/>
  <c r="CV11" i="27"/>
  <c r="KJ110" i="27"/>
  <c r="KK108" i="27"/>
  <c r="KK109" i="27"/>
  <c r="CS104" i="27"/>
  <c r="KL104" i="27" s="1"/>
  <c r="CW13" i="27" l="1"/>
  <c r="KO13" i="27"/>
  <c r="CW8" i="27"/>
  <c r="KO8" i="27"/>
  <c r="KP9" i="27"/>
  <c r="CX9" i="27"/>
  <c r="KO11" i="27"/>
  <c r="CW11" i="27"/>
  <c r="KP7" i="27"/>
  <c r="CX7" i="27"/>
  <c r="CW5" i="27"/>
  <c r="KO5" i="27"/>
  <c r="CW6" i="27"/>
  <c r="KO6" i="27"/>
  <c r="KO12" i="27"/>
  <c r="CW12" i="27"/>
  <c r="KP4" i="27"/>
  <c r="CX4" i="27"/>
  <c r="KP10" i="27"/>
  <c r="CX10" i="27"/>
  <c r="KK107" i="27"/>
  <c r="KK110" i="27" s="1"/>
  <c r="KL109" i="27"/>
  <c r="CT104" i="27"/>
  <c r="KM104" i="27" s="1"/>
  <c r="KL108" i="27"/>
  <c r="CX13" i="27" l="1"/>
  <c r="KP13" i="27"/>
  <c r="KP8" i="27"/>
  <c r="CX8" i="27"/>
  <c r="KQ7" i="27"/>
  <c r="CY7" i="27"/>
  <c r="KQ10" i="27"/>
  <c r="CY10" i="27"/>
  <c r="CX5" i="27"/>
  <c r="KP5" i="27"/>
  <c r="KP12" i="27"/>
  <c r="CX12" i="27"/>
  <c r="KQ9" i="27"/>
  <c r="CY9" i="27"/>
  <c r="KQ4" i="27"/>
  <c r="CY4" i="27"/>
  <c r="KP11" i="27"/>
  <c r="CX11" i="27"/>
  <c r="CX6" i="27"/>
  <c r="KP6" i="27"/>
  <c r="KL107" i="27"/>
  <c r="KL110" i="27" s="1"/>
  <c r="CU104" i="27"/>
  <c r="KN104" i="27" s="1"/>
  <c r="KM108" i="27"/>
  <c r="KM109" i="27"/>
  <c r="KQ13" i="27" l="1"/>
  <c r="CY13" i="27"/>
  <c r="KQ8" i="27"/>
  <c r="CY8" i="27"/>
  <c r="CY6" i="27"/>
  <c r="KQ6" i="27"/>
  <c r="KQ12" i="27"/>
  <c r="CY12" i="27"/>
  <c r="KR9" i="27"/>
  <c r="CZ9" i="27"/>
  <c r="CY5" i="27"/>
  <c r="KQ5" i="27"/>
  <c r="KQ11" i="27"/>
  <c r="CY11" i="27"/>
  <c r="KR10" i="27"/>
  <c r="CZ10" i="27"/>
  <c r="KR4" i="27"/>
  <c r="CZ4" i="27"/>
  <c r="KR7" i="27"/>
  <c r="CZ7" i="27"/>
  <c r="KM107" i="27"/>
  <c r="KM110" i="27" s="1"/>
  <c r="KN109" i="27"/>
  <c r="CV104" i="27"/>
  <c r="KO104" i="27" s="1"/>
  <c r="KN108" i="27"/>
  <c r="CZ13" i="27" l="1"/>
  <c r="KR13" i="27"/>
  <c r="KR8" i="27"/>
  <c r="CZ8" i="27"/>
  <c r="KR11" i="27"/>
  <c r="CZ11" i="27"/>
  <c r="KS9" i="27"/>
  <c r="DA9" i="27"/>
  <c r="KS7" i="27"/>
  <c r="DA7" i="27"/>
  <c r="CZ5" i="27"/>
  <c r="KR5" i="27"/>
  <c r="KS4" i="27"/>
  <c r="DA4" i="27"/>
  <c r="KR12" i="27"/>
  <c r="CZ12" i="27"/>
  <c r="KS10" i="27"/>
  <c r="DA10" i="27"/>
  <c r="CZ6" i="27"/>
  <c r="KR6" i="27"/>
  <c r="KN107" i="27"/>
  <c r="KN110" i="27" s="1"/>
  <c r="KO109" i="27"/>
  <c r="CW104" i="27"/>
  <c r="KP104" i="27" s="1"/>
  <c r="KO107" i="27"/>
  <c r="KO108" i="27"/>
  <c r="DA13" i="27" l="1"/>
  <c r="KS13" i="27"/>
  <c r="KS8" i="27"/>
  <c r="DA8" i="27"/>
  <c r="DA5" i="27"/>
  <c r="KS5" i="27"/>
  <c r="KS12" i="27"/>
  <c r="DA12" i="27"/>
  <c r="KT7" i="27"/>
  <c r="DB7" i="27"/>
  <c r="DA6" i="27"/>
  <c r="KS6" i="27"/>
  <c r="KT4" i="27"/>
  <c r="DB4" i="27"/>
  <c r="KS11" i="27"/>
  <c r="DA11" i="27"/>
  <c r="KT10" i="27"/>
  <c r="DB10" i="27"/>
  <c r="KT9" i="27"/>
  <c r="DB9" i="27"/>
  <c r="KP108" i="27"/>
  <c r="KP109" i="27"/>
  <c r="CX104" i="27"/>
  <c r="KQ104" i="27" s="1"/>
  <c r="KP107" i="27"/>
  <c r="KO110" i="27"/>
  <c r="DB13" i="27" l="1"/>
  <c r="KT13" i="27"/>
  <c r="DB8" i="27"/>
  <c r="KT8" i="27"/>
  <c r="KU4" i="27"/>
  <c r="DC4" i="27"/>
  <c r="KU9" i="27"/>
  <c r="DC9" i="27"/>
  <c r="KT11" i="27"/>
  <c r="DB11" i="27"/>
  <c r="DB6" i="27"/>
  <c r="KT6" i="27"/>
  <c r="KU7" i="27"/>
  <c r="DC7" i="27"/>
  <c r="KU10" i="27"/>
  <c r="DC10" i="27"/>
  <c r="KT12" i="27"/>
  <c r="DB12" i="27"/>
  <c r="DB5" i="27"/>
  <c r="KT5" i="27"/>
  <c r="KP110" i="27"/>
  <c r="CY104" i="27"/>
  <c r="KR104" i="27" s="1"/>
  <c r="KQ108" i="27"/>
  <c r="KQ109" i="27"/>
  <c r="KU13" i="27" l="1"/>
  <c r="DC13" i="27"/>
  <c r="KU8" i="27"/>
  <c r="DC8" i="27"/>
  <c r="DC5" i="27"/>
  <c r="KU5" i="27"/>
  <c r="KV10" i="27"/>
  <c r="DD10" i="27"/>
  <c r="DC6" i="27"/>
  <c r="KU6" i="27"/>
  <c r="KU11" i="27"/>
  <c r="DC11" i="27"/>
  <c r="KU12" i="27"/>
  <c r="DC12" i="27"/>
  <c r="KV9" i="27"/>
  <c r="DD9" i="27"/>
  <c r="KV4" i="27"/>
  <c r="DD4" i="27"/>
  <c r="KV7" i="27"/>
  <c r="DD7" i="27"/>
  <c r="KQ107" i="27"/>
  <c r="KQ110" i="27" s="1"/>
  <c r="CZ104" i="27"/>
  <c r="KS104" i="27" s="1"/>
  <c r="KR108" i="27"/>
  <c r="KR107" i="27"/>
  <c r="KR109" i="27"/>
  <c r="KV13" i="27" l="1"/>
  <c r="DD13" i="27"/>
  <c r="KV8" i="27"/>
  <c r="DD8" i="27"/>
  <c r="KV11" i="27"/>
  <c r="DD11" i="27"/>
  <c r="DD5" i="27"/>
  <c r="KV5" i="27"/>
  <c r="DD6" i="27"/>
  <c r="KV6" i="27"/>
  <c r="KW7" i="27"/>
  <c r="DE7" i="27"/>
  <c r="KW4" i="27"/>
  <c r="DE4" i="27"/>
  <c r="KW10" i="27"/>
  <c r="DE10" i="27"/>
  <c r="KV12" i="27"/>
  <c r="DD12" i="27"/>
  <c r="KW9" i="27"/>
  <c r="DE9" i="27"/>
  <c r="KR110" i="27"/>
  <c r="KS108" i="27"/>
  <c r="KS107" i="27"/>
  <c r="KS109" i="27"/>
  <c r="DA104" i="27"/>
  <c r="KT104" i="27" s="1"/>
  <c r="DE13" i="27" l="1"/>
  <c r="KW13" i="27"/>
  <c r="KW8" i="27"/>
  <c r="DE8" i="27"/>
  <c r="KX9" i="27"/>
  <c r="DF9" i="27"/>
  <c r="DE5" i="27"/>
  <c r="KW5" i="27"/>
  <c r="KX4" i="27"/>
  <c r="DF4" i="27"/>
  <c r="KX7" i="27"/>
  <c r="DF7" i="27"/>
  <c r="KX10" i="27"/>
  <c r="DF10" i="27"/>
  <c r="KW11" i="27"/>
  <c r="DE11" i="27"/>
  <c r="DE6" i="27"/>
  <c r="KW6" i="27"/>
  <c r="KW12" i="27"/>
  <c r="DE12" i="27"/>
  <c r="KS110" i="27"/>
  <c r="DB104" i="27"/>
  <c r="KU104" i="27" s="1"/>
  <c r="KT108" i="27"/>
  <c r="KT109" i="27"/>
  <c r="KT107" i="27"/>
  <c r="KX13" i="27" l="1"/>
  <c r="DF13" i="27"/>
  <c r="DF8" i="27"/>
  <c r="KX8" i="27"/>
  <c r="KY7" i="27"/>
  <c r="DG7" i="27"/>
  <c r="DF5" i="27"/>
  <c r="KX5" i="27"/>
  <c r="KY9" i="27"/>
  <c r="DG9" i="27"/>
  <c r="DF6" i="27"/>
  <c r="KX6" i="27"/>
  <c r="KX11" i="27"/>
  <c r="DF11" i="27"/>
  <c r="KY4" i="27"/>
  <c r="DG4" i="27"/>
  <c r="KX12" i="27"/>
  <c r="DF12" i="27"/>
  <c r="KY10" i="27"/>
  <c r="DG10" i="27"/>
  <c r="KT110" i="27"/>
  <c r="KU109" i="27"/>
  <c r="DC104" i="27"/>
  <c r="KV104" i="27" s="1"/>
  <c r="KU108" i="27"/>
  <c r="KU107" i="27"/>
  <c r="KY13" i="27" l="1"/>
  <c r="DG13" i="27"/>
  <c r="DG8" i="27"/>
  <c r="KY8" i="27"/>
  <c r="KZ10" i="27"/>
  <c r="DH10" i="27"/>
  <c r="DG6" i="27"/>
  <c r="KY6" i="27"/>
  <c r="KZ4" i="27"/>
  <c r="DH4" i="27"/>
  <c r="KZ7" i="27"/>
  <c r="DH7" i="27"/>
  <c r="KY11" i="27"/>
  <c r="DG11" i="27"/>
  <c r="KY12" i="27"/>
  <c r="DG12" i="27"/>
  <c r="KZ9" i="27"/>
  <c r="DH9" i="27"/>
  <c r="DG5" i="27"/>
  <c r="KY5" i="27"/>
  <c r="KU110" i="27"/>
  <c r="KV109" i="27"/>
  <c r="DD104" i="27"/>
  <c r="KW104" i="27" s="1"/>
  <c r="KV108" i="27"/>
  <c r="KV107" i="27"/>
  <c r="KZ13" i="27" l="1"/>
  <c r="DH13" i="27"/>
  <c r="DH8" i="27"/>
  <c r="KZ8" i="27"/>
  <c r="LA9" i="27"/>
  <c r="DI9" i="27"/>
  <c r="LA7" i="27"/>
  <c r="DI7" i="27"/>
  <c r="DH5" i="27"/>
  <c r="KZ5" i="27"/>
  <c r="DH6" i="27"/>
  <c r="KZ6" i="27"/>
  <c r="LA10" i="27"/>
  <c r="DI10" i="27"/>
  <c r="LA4" i="27"/>
  <c r="DI4" i="27"/>
  <c r="KZ12" i="27"/>
  <c r="DH12" i="27"/>
  <c r="KZ11" i="27"/>
  <c r="DH11" i="27"/>
  <c r="KW108" i="27"/>
  <c r="KW109" i="27"/>
  <c r="DE104" i="27"/>
  <c r="KX104" i="27" s="1"/>
  <c r="KW107" i="27"/>
  <c r="KV110" i="27"/>
  <c r="DI13" i="27" l="1"/>
  <c r="LA13" i="27"/>
  <c r="KW110" i="27"/>
  <c r="LA8" i="27"/>
  <c r="DI8" i="27"/>
  <c r="LB10" i="27"/>
  <c r="DJ10" i="27"/>
  <c r="LB4" i="27"/>
  <c r="DJ4" i="27"/>
  <c r="DI6" i="27"/>
  <c r="LA6" i="27"/>
  <c r="LA11" i="27"/>
  <c r="DI11" i="27"/>
  <c r="DI5" i="27"/>
  <c r="LA5" i="27"/>
  <c r="LA12" i="27"/>
  <c r="DI12" i="27"/>
  <c r="LB7" i="27"/>
  <c r="DJ7" i="27"/>
  <c r="LB9" i="27"/>
  <c r="DJ9" i="27"/>
  <c r="KX109" i="27"/>
  <c r="DF104" i="27"/>
  <c r="KY104" i="27" s="1"/>
  <c r="KX107" i="27"/>
  <c r="KX108" i="27"/>
  <c r="DJ13" i="27" l="1"/>
  <c r="LB13" i="27"/>
  <c r="LB8" i="27"/>
  <c r="DJ8" i="27"/>
  <c r="DJ6" i="27"/>
  <c r="LB6" i="27"/>
  <c r="LB11" i="27"/>
  <c r="DJ11" i="27"/>
  <c r="DJ5" i="27"/>
  <c r="LB5" i="27"/>
  <c r="LC7" i="27"/>
  <c r="DK7" i="27"/>
  <c r="LC10" i="27"/>
  <c r="DK10" i="27"/>
  <c r="LC9" i="27"/>
  <c r="DK9" i="27"/>
  <c r="LC4" i="27"/>
  <c r="DK4" i="27"/>
  <c r="LB12" i="27"/>
  <c r="DJ12" i="27"/>
  <c r="KX110" i="27"/>
  <c r="DG104" i="27"/>
  <c r="KZ104" i="27" s="1"/>
  <c r="KY108" i="27"/>
  <c r="KY109" i="27"/>
  <c r="KY107" i="27"/>
  <c r="LC13" i="27" l="1"/>
  <c r="DK13" i="27"/>
  <c r="LC8" i="27"/>
  <c r="DK8" i="27"/>
  <c r="LD7" i="27"/>
  <c r="DL7" i="27"/>
  <c r="LD10" i="27"/>
  <c r="DL10" i="27"/>
  <c r="LC12" i="27"/>
  <c r="DK12" i="27"/>
  <c r="LD4" i="27"/>
  <c r="DL4" i="27"/>
  <c r="DK5" i="27"/>
  <c r="LC5" i="27"/>
  <c r="LC11" i="27"/>
  <c r="DK11" i="27"/>
  <c r="LD9" i="27"/>
  <c r="DL9" i="27"/>
  <c r="DK6" i="27"/>
  <c r="LC6" i="27"/>
  <c r="KY110" i="27"/>
  <c r="KZ107" i="27"/>
  <c r="KZ109" i="27"/>
  <c r="DH104" i="27"/>
  <c r="LA104" i="27" s="1"/>
  <c r="KZ108" i="27"/>
  <c r="DL13" i="27" l="1"/>
  <c r="LD13" i="27"/>
  <c r="LD8" i="27"/>
  <c r="DL8" i="27"/>
  <c r="LE9" i="27"/>
  <c r="DM9" i="27"/>
  <c r="LD12" i="27"/>
  <c r="DL12" i="27"/>
  <c r="LD11" i="27"/>
  <c r="DL11" i="27"/>
  <c r="DL5" i="27"/>
  <c r="LD5" i="27"/>
  <c r="LE4" i="27"/>
  <c r="DM4" i="27"/>
  <c r="DL6" i="27"/>
  <c r="LD6" i="27"/>
  <c r="LE10" i="27"/>
  <c r="DM10" i="27"/>
  <c r="LE7" i="27"/>
  <c r="DM7" i="27"/>
  <c r="LA107" i="27"/>
  <c r="LA109" i="27"/>
  <c r="DI104" i="27"/>
  <c r="LB104" i="27" s="1"/>
  <c r="LA108" i="27"/>
  <c r="KZ110" i="27"/>
  <c r="LE13" i="27" l="1"/>
  <c r="DM13" i="27"/>
  <c r="DM8" i="27"/>
  <c r="LE8" i="27"/>
  <c r="DM5" i="27"/>
  <c r="LE5" i="27"/>
  <c r="DM6" i="27"/>
  <c r="LE6" i="27"/>
  <c r="LF7" i="27"/>
  <c r="DN7" i="27"/>
  <c r="LF10" i="27"/>
  <c r="DN10" i="27"/>
  <c r="LE11" i="27"/>
  <c r="DM11" i="27"/>
  <c r="LF4" i="27"/>
  <c r="DN4" i="27"/>
  <c r="LF9" i="27"/>
  <c r="DN9" i="27"/>
  <c r="LE12" i="27"/>
  <c r="DM12" i="27"/>
  <c r="DJ104" i="27"/>
  <c r="LC104" i="27" s="1"/>
  <c r="LB108" i="27"/>
  <c r="LB107" i="27"/>
  <c r="LB109" i="27"/>
  <c r="LA110" i="27"/>
  <c r="DN13" i="27" l="1"/>
  <c r="LF13" i="27"/>
  <c r="DN8" i="27"/>
  <c r="LF8" i="27"/>
  <c r="LG10" i="27"/>
  <c r="DO10" i="27"/>
  <c r="LF12" i="27"/>
  <c r="DN12" i="27"/>
  <c r="LF11" i="27"/>
  <c r="DN11" i="27"/>
  <c r="LG7" i="27"/>
  <c r="DO7" i="27"/>
  <c r="LG9" i="27"/>
  <c r="DO9" i="27"/>
  <c r="DN6" i="27"/>
  <c r="LF6" i="27"/>
  <c r="LG4" i="27"/>
  <c r="DO4" i="27"/>
  <c r="DN5" i="27"/>
  <c r="LF5" i="27"/>
  <c r="LB110" i="27"/>
  <c r="LC108" i="27"/>
  <c r="LC107" i="27"/>
  <c r="DK104" i="27"/>
  <c r="LD104" i="27" s="1"/>
  <c r="LC109" i="27"/>
  <c r="LG13" i="27" l="1"/>
  <c r="DO13" i="27"/>
  <c r="DO8" i="27"/>
  <c r="LG8" i="27"/>
  <c r="LG11" i="27"/>
  <c r="DO11" i="27"/>
  <c r="LG12" i="27"/>
  <c r="DO12" i="27"/>
  <c r="LH9" i="27"/>
  <c r="DP9" i="27"/>
  <c r="LH7" i="27"/>
  <c r="DP7" i="27"/>
  <c r="DO5" i="27"/>
  <c r="LG5" i="27"/>
  <c r="LH4" i="27"/>
  <c r="DP4" i="27"/>
  <c r="LH10" i="27"/>
  <c r="DP10" i="27"/>
  <c r="DO6" i="27"/>
  <c r="LG6" i="27"/>
  <c r="DL104" i="27"/>
  <c r="LE104" i="27" s="1"/>
  <c r="LD109" i="27"/>
  <c r="LD108" i="27"/>
  <c r="LD107" i="27"/>
  <c r="LC110" i="27"/>
  <c r="DP13" i="27" l="1"/>
  <c r="LH13" i="27"/>
  <c r="LH8" i="27"/>
  <c r="DP8" i="27"/>
  <c r="LI4" i="27"/>
  <c r="DQ4" i="27"/>
  <c r="LI9" i="27"/>
  <c r="DQ9" i="27"/>
  <c r="DP6" i="27"/>
  <c r="LH6" i="27"/>
  <c r="LI10" i="27"/>
  <c r="DQ10" i="27"/>
  <c r="LH11" i="27"/>
  <c r="DP11" i="27"/>
  <c r="LI7" i="27"/>
  <c r="DQ7" i="27"/>
  <c r="LH12" i="27"/>
  <c r="DP12" i="27"/>
  <c r="DP5" i="27"/>
  <c r="LH5" i="27"/>
  <c r="LD110" i="27"/>
  <c r="LE108" i="27"/>
  <c r="LE107" i="27"/>
  <c r="DM104" i="27"/>
  <c r="LF104" i="27" s="1"/>
  <c r="LE109" i="27"/>
  <c r="DQ13" i="27" l="1"/>
  <c r="LI13" i="27"/>
  <c r="DQ8" i="27"/>
  <c r="LI8" i="27"/>
  <c r="DQ6" i="27"/>
  <c r="LI6" i="27"/>
  <c r="LJ7" i="27"/>
  <c r="DR7" i="27"/>
  <c r="LJ4" i="27"/>
  <c r="DR4" i="27"/>
  <c r="LI11" i="27"/>
  <c r="DQ11" i="27"/>
  <c r="LJ10" i="27"/>
  <c r="DR10" i="27"/>
  <c r="DQ5" i="27"/>
  <c r="LI5" i="27"/>
  <c r="LI12" i="27"/>
  <c r="DQ12" i="27"/>
  <c r="LJ9" i="27"/>
  <c r="DR9" i="27"/>
  <c r="LF108" i="27"/>
  <c r="LF109" i="27"/>
  <c r="DN104" i="27"/>
  <c r="LG104" i="27" s="1"/>
  <c r="LF107" i="27"/>
  <c r="LE110" i="27"/>
  <c r="LJ13" i="27" l="1"/>
  <c r="DR13" i="27"/>
  <c r="LJ8" i="27"/>
  <c r="DR8" i="27"/>
  <c r="LK10" i="27"/>
  <c r="DS10" i="27"/>
  <c r="LK4" i="27"/>
  <c r="DS4" i="27"/>
  <c r="LJ12" i="27"/>
  <c r="DR12" i="27"/>
  <c r="LK7" i="27"/>
  <c r="DS7" i="27"/>
  <c r="LJ11" i="27"/>
  <c r="DR11" i="27"/>
  <c r="LK9" i="27"/>
  <c r="DS9" i="27"/>
  <c r="DR5" i="27"/>
  <c r="LJ5" i="27"/>
  <c r="DR6" i="27"/>
  <c r="LJ6" i="27"/>
  <c r="LF110" i="27"/>
  <c r="DO104" i="27"/>
  <c r="LH104" i="27" s="1"/>
  <c r="LG108" i="27"/>
  <c r="LG107" i="27"/>
  <c r="LG109" i="27"/>
  <c r="DS13" i="27" l="1"/>
  <c r="LK13" i="27"/>
  <c r="LK8" i="27"/>
  <c r="DS8" i="27"/>
  <c r="LL4" i="27"/>
  <c r="DT4" i="27"/>
  <c r="DS6" i="27"/>
  <c r="LK6" i="27"/>
  <c r="LK11" i="27"/>
  <c r="DS11" i="27"/>
  <c r="LL7" i="27"/>
  <c r="DT7" i="27"/>
  <c r="LK12" i="27"/>
  <c r="DS12" i="27"/>
  <c r="DS5" i="27"/>
  <c r="LK5" i="27"/>
  <c r="LL9" i="27"/>
  <c r="DT9" i="27"/>
  <c r="LL10" i="27"/>
  <c r="DT10" i="27"/>
  <c r="LG110" i="27"/>
  <c r="LH109" i="27"/>
  <c r="LH107" i="27"/>
  <c r="DP104" i="27"/>
  <c r="LI104" i="27" s="1"/>
  <c r="LH108" i="27"/>
  <c r="DT13" i="27" l="1"/>
  <c r="LL13" i="27"/>
  <c r="LL8" i="27"/>
  <c r="DT8" i="27"/>
  <c r="LM7" i="27"/>
  <c r="DU7" i="27"/>
  <c r="DT6" i="27"/>
  <c r="LL6" i="27"/>
  <c r="LM10" i="27"/>
  <c r="DU10" i="27"/>
  <c r="LL11" i="27"/>
  <c r="DT11" i="27"/>
  <c r="LM4" i="27"/>
  <c r="DU4" i="27"/>
  <c r="LL12" i="27"/>
  <c r="DT12" i="27"/>
  <c r="LM9" i="27"/>
  <c r="DU9" i="27"/>
  <c r="DT5" i="27"/>
  <c r="LL5" i="27"/>
  <c r="DQ104" i="27"/>
  <c r="LJ104" i="27" s="1"/>
  <c r="LI108" i="27"/>
  <c r="LI107" i="27"/>
  <c r="LI109" i="27"/>
  <c r="LH110" i="27"/>
  <c r="DU13" i="27" l="1"/>
  <c r="LM13" i="27"/>
  <c r="LM8" i="27"/>
  <c r="DU8" i="27"/>
  <c r="LM11" i="27"/>
  <c r="DU11" i="27"/>
  <c r="DU5" i="27"/>
  <c r="LM5" i="27"/>
  <c r="LN9" i="27"/>
  <c r="DV9" i="27"/>
  <c r="LN7" i="27"/>
  <c r="DV7" i="27"/>
  <c r="LN10" i="27"/>
  <c r="DV10" i="27"/>
  <c r="LM12" i="27"/>
  <c r="DU12" i="27"/>
  <c r="DU6" i="27"/>
  <c r="LM6" i="27"/>
  <c r="LN4" i="27"/>
  <c r="DV4" i="27"/>
  <c r="LI110" i="27"/>
  <c r="DR104" i="27"/>
  <c r="LK104" i="27" s="1"/>
  <c r="LJ107" i="27"/>
  <c r="LJ108" i="27"/>
  <c r="LJ109" i="27"/>
  <c r="LN13" i="27" l="1"/>
  <c r="DV13" i="27"/>
  <c r="DV8" i="27"/>
  <c r="LN8" i="27"/>
  <c r="LO4" i="27"/>
  <c r="DW4" i="27"/>
  <c r="LO9" i="27"/>
  <c r="DW9" i="27"/>
  <c r="LO7" i="27"/>
  <c r="DW7" i="27"/>
  <c r="DV5" i="27"/>
  <c r="LN5" i="27"/>
  <c r="LN11" i="27"/>
  <c r="DV11" i="27"/>
  <c r="LO10" i="27"/>
  <c r="DW10" i="27"/>
  <c r="DV6" i="27"/>
  <c r="LN6" i="27"/>
  <c r="LN12" i="27"/>
  <c r="DV12" i="27"/>
  <c r="LJ110" i="27"/>
  <c r="LK108" i="27"/>
  <c r="LK107" i="27"/>
  <c r="DS104" i="27"/>
  <c r="LL104" i="27" s="1"/>
  <c r="LK109" i="27"/>
  <c r="LO13" i="27" l="1"/>
  <c r="DW13" i="27"/>
  <c r="LO8" i="27"/>
  <c r="DW8" i="27"/>
  <c r="LO11" i="27"/>
  <c r="DW11" i="27"/>
  <c r="LO12" i="27"/>
  <c r="DW12" i="27"/>
  <c r="LP9" i="27"/>
  <c r="DX9" i="27"/>
  <c r="DW6" i="27"/>
  <c r="LO6" i="27"/>
  <c r="LP10" i="27"/>
  <c r="DX10" i="27"/>
  <c r="LP4" i="27"/>
  <c r="DX4" i="27"/>
  <c r="DW5" i="27"/>
  <c r="LO5" i="27"/>
  <c r="LP7" i="27"/>
  <c r="DX7" i="27"/>
  <c r="LL108" i="27"/>
  <c r="LL109" i="27"/>
  <c r="DT104" i="27"/>
  <c r="LM104" i="27" s="1"/>
  <c r="LL107" i="27"/>
  <c r="LK110" i="27"/>
  <c r="DX13" i="27" l="1"/>
  <c r="LP13" i="27"/>
  <c r="LP8" i="27"/>
  <c r="DX8" i="27"/>
  <c r="DX6" i="27"/>
  <c r="LP6" i="27"/>
  <c r="LQ10" i="27"/>
  <c r="DY10" i="27"/>
  <c r="LQ9" i="27"/>
  <c r="DY9" i="27"/>
  <c r="LP11" i="27"/>
  <c r="DX11" i="27"/>
  <c r="LQ7" i="27"/>
  <c r="DY7" i="27"/>
  <c r="LP12" i="27"/>
  <c r="DX12" i="27"/>
  <c r="DX5" i="27"/>
  <c r="LP5" i="27"/>
  <c r="LQ4" i="27"/>
  <c r="DY4" i="27"/>
  <c r="LL110" i="27"/>
  <c r="DU104" i="27"/>
  <c r="LN104" i="27" s="1"/>
  <c r="LM108" i="27"/>
  <c r="LM109" i="27"/>
  <c r="LM107" i="27"/>
  <c r="LQ13" i="27" l="1"/>
  <c r="DY13" i="27"/>
  <c r="DY8" i="27"/>
  <c r="LQ8" i="27"/>
  <c r="LR9" i="27"/>
  <c r="DZ9" i="27"/>
  <c r="LR4" i="27"/>
  <c r="DZ4" i="27"/>
  <c r="LQ11" i="27"/>
  <c r="DY11" i="27"/>
  <c r="DY5" i="27"/>
  <c r="LQ5" i="27"/>
  <c r="LR10" i="27"/>
  <c r="DZ10" i="27"/>
  <c r="LQ12" i="27"/>
  <c r="DY12" i="27"/>
  <c r="LR7" i="27"/>
  <c r="DZ7" i="27"/>
  <c r="DY6" i="27"/>
  <c r="LQ6" i="27"/>
  <c r="LM110" i="27"/>
  <c r="LN109" i="27"/>
  <c r="LN107" i="27"/>
  <c r="DV104" i="27"/>
  <c r="LO104" i="27" s="1"/>
  <c r="LN108" i="27"/>
  <c r="DZ13" i="27" l="1"/>
  <c r="LR13" i="27"/>
  <c r="DZ8" i="27"/>
  <c r="LR8" i="27"/>
  <c r="LS7" i="27"/>
  <c r="EA7" i="27"/>
  <c r="DZ5" i="27"/>
  <c r="LR5" i="27"/>
  <c r="DZ6" i="27"/>
  <c r="LR6" i="27"/>
  <c r="LS4" i="27"/>
  <c r="EA4" i="27"/>
  <c r="LR12" i="27"/>
  <c r="DZ12" i="27"/>
  <c r="LS9" i="27"/>
  <c r="EA9" i="27"/>
  <c r="LS10" i="27"/>
  <c r="EA10" i="27"/>
  <c r="LR11" i="27"/>
  <c r="DZ11" i="27"/>
  <c r="DW104" i="27"/>
  <c r="LP104" i="27" s="1"/>
  <c r="LO109" i="27"/>
  <c r="LO107" i="27"/>
  <c r="LO108" i="27"/>
  <c r="LN110" i="27"/>
  <c r="LS13" i="27" l="1"/>
  <c r="EA13" i="27"/>
  <c r="LS8" i="27"/>
  <c r="EA8" i="27"/>
  <c r="LT4" i="27"/>
  <c r="EB4" i="27"/>
  <c r="LS12" i="27"/>
  <c r="EA12" i="27"/>
  <c r="LT10" i="27"/>
  <c r="EB10" i="27"/>
  <c r="LT7" i="27"/>
  <c r="EB7" i="27"/>
  <c r="EA6" i="27"/>
  <c r="LS6" i="27"/>
  <c r="LS11" i="27"/>
  <c r="EA11" i="27"/>
  <c r="EA5" i="27"/>
  <c r="LS5" i="27"/>
  <c r="LT9" i="27"/>
  <c r="EB9" i="27"/>
  <c r="LO110" i="27"/>
  <c r="LP107" i="27"/>
  <c r="LP109" i="27"/>
  <c r="DX104" i="27"/>
  <c r="LQ104" i="27" s="1"/>
  <c r="LP108" i="27"/>
  <c r="LT13" i="27" l="1"/>
  <c r="EB13" i="27"/>
  <c r="EB8" i="27"/>
  <c r="LT8" i="27"/>
  <c r="LU10" i="27"/>
  <c r="EC10" i="27"/>
  <c r="LU7" i="27"/>
  <c r="EC7" i="27"/>
  <c r="LU9" i="27"/>
  <c r="EC9" i="27"/>
  <c r="EB5" i="27"/>
  <c r="LT5" i="27"/>
  <c r="LU4" i="27"/>
  <c r="EC4" i="27"/>
  <c r="LT11" i="27"/>
  <c r="EB11" i="27"/>
  <c r="LT12" i="27"/>
  <c r="EB12" i="27"/>
  <c r="EB6" i="27"/>
  <c r="LT6" i="27"/>
  <c r="DY104" i="27"/>
  <c r="LR104" i="27" s="1"/>
  <c r="LQ109" i="27"/>
  <c r="LQ108" i="27"/>
  <c r="LQ107" i="27"/>
  <c r="LP110" i="27"/>
  <c r="LU13" i="27" l="1"/>
  <c r="EC13" i="27"/>
  <c r="EC8" i="27"/>
  <c r="LU8" i="27"/>
  <c r="LV9" i="27"/>
  <c r="ED9" i="27"/>
  <c r="LV4" i="27"/>
  <c r="ED4" i="27"/>
  <c r="LU11" i="27"/>
  <c r="EC11" i="27"/>
  <c r="EC5" i="27"/>
  <c r="LU5" i="27"/>
  <c r="EC6" i="27"/>
  <c r="LU6" i="27"/>
  <c r="LU12" i="27"/>
  <c r="EC12" i="27"/>
  <c r="LV7" i="27"/>
  <c r="ED7" i="27"/>
  <c r="LV10" i="27"/>
  <c r="ED10" i="27"/>
  <c r="LQ110" i="27"/>
  <c r="LR107" i="27"/>
  <c r="LR108" i="27"/>
  <c r="LR109" i="27"/>
  <c r="DZ104" i="27"/>
  <c r="LS104" i="27" s="1"/>
  <c r="LV13" i="27" l="1"/>
  <c r="ED13" i="27"/>
  <c r="LV8" i="27"/>
  <c r="ED8" i="27"/>
  <c r="ED6" i="27"/>
  <c r="LV6" i="27"/>
  <c r="LW10" i="27"/>
  <c r="EE10" i="27"/>
  <c r="LW7" i="27"/>
  <c r="EE7" i="27"/>
  <c r="LW4" i="27"/>
  <c r="EE4" i="27"/>
  <c r="LV12" i="27"/>
  <c r="ED12" i="27"/>
  <c r="LW9" i="27"/>
  <c r="EE9" i="27"/>
  <c r="ED5" i="27"/>
  <c r="LV5" i="27"/>
  <c r="LV11" i="27"/>
  <c r="ED11" i="27"/>
  <c r="LR110" i="27"/>
  <c r="LS109" i="27"/>
  <c r="LS108" i="27"/>
  <c r="LS107" i="27"/>
  <c r="EA104" i="27"/>
  <c r="LT104" i="27" s="1"/>
  <c r="EE13" i="27" l="1"/>
  <c r="LW13" i="27"/>
  <c r="EE8" i="27"/>
  <c r="LW8" i="27"/>
  <c r="LX9" i="27"/>
  <c r="EF9" i="27"/>
  <c r="LW11" i="27"/>
  <c r="EE11" i="27"/>
  <c r="LW12" i="27"/>
  <c r="EE12" i="27"/>
  <c r="LX4" i="27"/>
  <c r="EF4" i="27"/>
  <c r="LX7" i="27"/>
  <c r="EF7" i="27"/>
  <c r="LX10" i="27"/>
  <c r="EF10" i="27"/>
  <c r="EE5" i="27"/>
  <c r="LW5" i="27"/>
  <c r="EE6" i="27"/>
  <c r="LW6" i="27"/>
  <c r="EB104" i="27"/>
  <c r="LU104" i="27" s="1"/>
  <c r="LT109" i="27"/>
  <c r="LT107" i="27"/>
  <c r="LT108" i="27"/>
  <c r="LS110" i="27"/>
  <c r="EF13" i="27" l="1"/>
  <c r="LX13" i="27"/>
  <c r="LX8" i="27"/>
  <c r="EF8" i="27"/>
  <c r="EF6" i="27"/>
  <c r="LX6" i="27"/>
  <c r="LY4" i="27"/>
  <c r="EG4" i="27"/>
  <c r="LX12" i="27"/>
  <c r="EF12" i="27"/>
  <c r="EF5" i="27"/>
  <c r="LX5" i="27"/>
  <c r="LY10" i="27"/>
  <c r="EG10" i="27"/>
  <c r="LY9" i="27"/>
  <c r="EG9" i="27"/>
  <c r="LY7" i="27"/>
  <c r="EG7" i="27"/>
  <c r="LX11" i="27"/>
  <c r="EF11" i="27"/>
  <c r="LT110" i="27"/>
  <c r="EC104" i="27"/>
  <c r="LV104" i="27" s="1"/>
  <c r="LU107" i="27"/>
  <c r="LU108" i="27"/>
  <c r="LU109" i="27"/>
  <c r="EG13" i="27" l="1"/>
  <c r="LY13" i="27"/>
  <c r="LY8" i="27"/>
  <c r="EG8" i="27"/>
  <c r="LZ10" i="27"/>
  <c r="EH10" i="27"/>
  <c r="LY12" i="27"/>
  <c r="EG12" i="27"/>
  <c r="EG5" i="27"/>
  <c r="LY5" i="27"/>
  <c r="LY11" i="27"/>
  <c r="EG11" i="27"/>
  <c r="LZ7" i="27"/>
  <c r="EH7" i="27"/>
  <c r="LZ4" i="27"/>
  <c r="EH4" i="27"/>
  <c r="LZ9" i="27"/>
  <c r="EH9" i="27"/>
  <c r="EG6" i="27"/>
  <c r="LY6" i="27"/>
  <c r="LU110" i="27"/>
  <c r="LV107" i="27"/>
  <c r="ED104" i="27"/>
  <c r="LW104" i="27" s="1"/>
  <c r="LV109" i="27"/>
  <c r="LV108" i="27"/>
  <c r="EH13" i="27" l="1"/>
  <c r="LZ13" i="27"/>
  <c r="LZ8" i="27"/>
  <c r="EH8" i="27"/>
  <c r="EH6" i="27"/>
  <c r="LZ6" i="27"/>
  <c r="LZ11" i="27"/>
  <c r="EH11" i="27"/>
  <c r="MA9" i="27"/>
  <c r="EI9" i="27"/>
  <c r="MA4" i="27"/>
  <c r="EI4" i="27"/>
  <c r="LZ12" i="27"/>
  <c r="EH12" i="27"/>
  <c r="MA7" i="27"/>
  <c r="EI7" i="27"/>
  <c r="MA10" i="27"/>
  <c r="EI10" i="27"/>
  <c r="EH5" i="27"/>
  <c r="LZ5" i="27"/>
  <c r="LW109" i="27"/>
  <c r="EE104" i="27"/>
  <c r="LX104" i="27" s="1"/>
  <c r="LW107" i="27"/>
  <c r="LW108" i="27"/>
  <c r="LV110" i="27"/>
  <c r="MA13" i="27" l="1"/>
  <c r="EI13" i="27"/>
  <c r="MA8" i="27"/>
  <c r="EI8" i="27"/>
  <c r="MB9" i="27"/>
  <c r="EJ9" i="27"/>
  <c r="MA12" i="27"/>
  <c r="EI12" i="27"/>
  <c r="MB4" i="27"/>
  <c r="EJ4" i="27"/>
  <c r="MB10" i="27"/>
  <c r="EJ10" i="27"/>
  <c r="MB7" i="27"/>
  <c r="EJ7" i="27"/>
  <c r="MA11" i="27"/>
  <c r="EI11" i="27"/>
  <c r="EI5" i="27"/>
  <c r="MA5" i="27"/>
  <c r="EI6" i="27"/>
  <c r="MA6" i="27"/>
  <c r="LW110" i="27"/>
  <c r="LX107" i="27"/>
  <c r="LX109" i="27"/>
  <c r="EF104" i="27"/>
  <c r="LY104" i="27" s="1"/>
  <c r="LX108" i="27"/>
  <c r="MB13" i="27" l="1"/>
  <c r="EJ13" i="27"/>
  <c r="MB8" i="27"/>
  <c r="EJ8" i="27"/>
  <c r="EJ6" i="27"/>
  <c r="MB6" i="27"/>
  <c r="MC4" i="27"/>
  <c r="EK4" i="27"/>
  <c r="EJ5" i="27"/>
  <c r="MB5" i="27"/>
  <c r="MB11" i="27"/>
  <c r="EJ11" i="27"/>
  <c r="MB12" i="27"/>
  <c r="EJ12" i="27"/>
  <c r="MC9" i="27"/>
  <c r="EK9" i="27"/>
  <c r="MC7" i="27"/>
  <c r="EK7" i="27"/>
  <c r="MC10" i="27"/>
  <c r="EK10" i="27"/>
  <c r="EG104" i="27"/>
  <c r="LZ104" i="27" s="1"/>
  <c r="LY109" i="27"/>
  <c r="LY108" i="27"/>
  <c r="LY107" i="27"/>
  <c r="LX110" i="27"/>
  <c r="MC13" i="27" l="1"/>
  <c r="EK13" i="27"/>
  <c r="MC8" i="27"/>
  <c r="EK8" i="27"/>
  <c r="MC11" i="27"/>
  <c r="EK11" i="27"/>
  <c r="MC12" i="27"/>
  <c r="EK12" i="27"/>
  <c r="EK5" i="27"/>
  <c r="MC5" i="27"/>
  <c r="MD10" i="27"/>
  <c r="EL10" i="27"/>
  <c r="MD4" i="27"/>
  <c r="EL4" i="27"/>
  <c r="MD7" i="27"/>
  <c r="EL7" i="27"/>
  <c r="MD9" i="27"/>
  <c r="EL9" i="27"/>
  <c r="EK6" i="27"/>
  <c r="MC6" i="27"/>
  <c r="LY110" i="27"/>
  <c r="LZ108" i="27"/>
  <c r="LZ107" i="27"/>
  <c r="EH104" i="27"/>
  <c r="MA104" i="27" s="1"/>
  <c r="LZ109" i="27"/>
  <c r="MD13" i="27" l="1"/>
  <c r="EL13" i="27"/>
  <c r="MD8" i="27"/>
  <c r="EL8" i="27"/>
  <c r="ME4" i="27"/>
  <c r="EM4" i="27"/>
  <c r="ME10" i="27"/>
  <c r="EM10" i="27"/>
  <c r="ME9" i="27"/>
  <c r="EM9" i="27"/>
  <c r="EL5" i="27"/>
  <c r="MD5" i="27"/>
  <c r="ME7" i="27"/>
  <c r="EM7" i="27"/>
  <c r="MD11" i="27"/>
  <c r="EL11" i="27"/>
  <c r="EL6" i="27"/>
  <c r="MD6" i="27"/>
  <c r="MD12" i="27"/>
  <c r="EL12" i="27"/>
  <c r="MA108" i="27"/>
  <c r="MA107" i="27"/>
  <c r="MA109" i="27"/>
  <c r="EI104" i="27"/>
  <c r="MB104" i="27" s="1"/>
  <c r="LZ110" i="27"/>
  <c r="EM13" i="27" l="1"/>
  <c r="ME13" i="27"/>
  <c r="ME8" i="27"/>
  <c r="EM8" i="27"/>
  <c r="MF7" i="27"/>
  <c r="EN7" i="27"/>
  <c r="ME12" i="27"/>
  <c r="EM12" i="27"/>
  <c r="MF9" i="27"/>
  <c r="EN9" i="27"/>
  <c r="MF4" i="27"/>
  <c r="EN4" i="27"/>
  <c r="EM5" i="27"/>
  <c r="ME5" i="27"/>
  <c r="MF10" i="27"/>
  <c r="EN10" i="27"/>
  <c r="EM6" i="27"/>
  <c r="ME6" i="27"/>
  <c r="ME11" i="27"/>
  <c r="EM11" i="27"/>
  <c r="MA110" i="27"/>
  <c r="MB107" i="27"/>
  <c r="MB109" i="27"/>
  <c r="EJ104" i="27"/>
  <c r="MC104" i="27" s="1"/>
  <c r="MB108" i="27"/>
  <c r="MF13" i="27" l="1"/>
  <c r="EN13" i="27"/>
  <c r="MF8" i="27"/>
  <c r="EN8" i="27"/>
  <c r="MG10" i="27"/>
  <c r="EO10" i="27"/>
  <c r="MG7" i="27"/>
  <c r="EO7" i="27"/>
  <c r="MG4" i="27"/>
  <c r="EO4" i="27"/>
  <c r="MF11" i="27"/>
  <c r="EN11" i="27"/>
  <c r="MG9" i="27"/>
  <c r="EO9" i="27"/>
  <c r="MF12" i="27"/>
  <c r="EN12" i="27"/>
  <c r="EN6" i="27"/>
  <c r="MF6" i="27"/>
  <c r="EN5" i="27"/>
  <c r="MF5" i="27"/>
  <c r="MC107" i="27"/>
  <c r="MC109" i="27"/>
  <c r="MC108" i="27"/>
  <c r="EK104" i="27"/>
  <c r="MD104" i="27" s="1"/>
  <c r="MB110" i="27"/>
  <c r="EO13" i="27" l="1"/>
  <c r="MG13" i="27"/>
  <c r="MG8" i="27"/>
  <c r="EO8" i="27"/>
  <c r="MH7" i="27"/>
  <c r="EP7" i="27"/>
  <c r="MG11" i="27"/>
  <c r="EO11" i="27"/>
  <c r="MH10" i="27"/>
  <c r="EP10" i="27"/>
  <c r="MH4" i="27"/>
  <c r="EP4" i="27"/>
  <c r="EO5" i="27"/>
  <c r="MG5" i="27"/>
  <c r="EO6" i="27"/>
  <c r="MG6" i="27"/>
  <c r="MG12" i="27"/>
  <c r="EO12" i="27"/>
  <c r="MH9" i="27"/>
  <c r="EP9" i="27"/>
  <c r="MD107" i="27"/>
  <c r="MD108" i="27"/>
  <c r="MD109" i="27"/>
  <c r="EL104" i="27"/>
  <c r="ME104" i="27" s="1"/>
  <c r="MC110" i="27"/>
  <c r="MH13" i="27" l="1"/>
  <c r="EP13" i="27"/>
  <c r="EP8" i="27"/>
  <c r="MH8" i="27"/>
  <c r="MI4" i="27"/>
  <c r="EQ4" i="27"/>
  <c r="MI7" i="27"/>
  <c r="EQ7" i="27"/>
  <c r="EP5" i="27"/>
  <c r="MH5" i="27"/>
  <c r="MI9" i="27"/>
  <c r="EQ9" i="27"/>
  <c r="MH12" i="27"/>
  <c r="EP12" i="27"/>
  <c r="MI10" i="27"/>
  <c r="EQ10" i="27"/>
  <c r="MH11" i="27"/>
  <c r="EP11" i="27"/>
  <c r="EP6" i="27"/>
  <c r="MH6" i="27"/>
  <c r="ME109" i="27"/>
  <c r="ME108" i="27"/>
  <c r="EM104" i="27"/>
  <c r="MF104" i="27" s="1"/>
  <c r="ME107" i="27"/>
  <c r="MD110" i="27"/>
  <c r="MI13" i="27" l="1"/>
  <c r="EQ13" i="27"/>
  <c r="EQ8" i="27"/>
  <c r="MI8" i="27"/>
  <c r="MI12" i="27"/>
  <c r="EQ12" i="27"/>
  <c r="MJ9" i="27"/>
  <c r="ER9" i="27"/>
  <c r="EQ6" i="27"/>
  <c r="MI6" i="27"/>
  <c r="MI11" i="27"/>
  <c r="EQ11" i="27"/>
  <c r="MJ10" i="27"/>
  <c r="ER10" i="27"/>
  <c r="MJ4" i="27"/>
  <c r="ER4" i="27"/>
  <c r="EQ5" i="27"/>
  <c r="MI5" i="27"/>
  <c r="MJ7" i="27"/>
  <c r="ER7" i="27"/>
  <c r="ME110" i="27"/>
  <c r="EN104" i="27"/>
  <c r="MG104" i="27" s="1"/>
  <c r="MF107" i="27"/>
  <c r="MF109" i="27"/>
  <c r="MF108" i="27"/>
  <c r="MJ13" i="27" l="1"/>
  <c r="ER13" i="27"/>
  <c r="ER8" i="27"/>
  <c r="MJ8" i="27"/>
  <c r="MK9" i="27"/>
  <c r="ES9" i="27"/>
  <c r="MJ11" i="27"/>
  <c r="ER11" i="27"/>
  <c r="ER5" i="27"/>
  <c r="MJ5" i="27"/>
  <c r="MK4" i="27"/>
  <c r="ES4" i="27"/>
  <c r="MJ12" i="27"/>
  <c r="ER12" i="27"/>
  <c r="ER6" i="27"/>
  <c r="MJ6" i="27"/>
  <c r="MK7" i="27"/>
  <c r="ES7" i="27"/>
  <c r="MK10" i="27"/>
  <c r="ES10" i="27"/>
  <c r="MF110" i="27"/>
  <c r="MG107" i="27"/>
  <c r="MG109" i="27"/>
  <c r="MG108" i="27"/>
  <c r="EO104" i="27"/>
  <c r="MH104" i="27" s="1"/>
  <c r="ES13" i="27" l="1"/>
  <c r="MK13" i="27"/>
  <c r="ES8" i="27"/>
  <c r="MK8" i="27"/>
  <c r="ES5" i="27"/>
  <c r="MK5" i="27"/>
  <c r="MK12" i="27"/>
  <c r="ES12" i="27"/>
  <c r="ML9" i="27"/>
  <c r="ET9" i="27"/>
  <c r="ML4" i="27"/>
  <c r="ET4" i="27"/>
  <c r="ML10" i="27"/>
  <c r="ET10" i="27"/>
  <c r="ML7" i="27"/>
  <c r="ET7" i="27"/>
  <c r="MK11" i="27"/>
  <c r="ES11" i="27"/>
  <c r="ES6" i="27"/>
  <c r="MK6" i="27"/>
  <c r="MH107" i="27"/>
  <c r="MH109" i="27"/>
  <c r="MH108" i="27"/>
  <c r="EP104" i="27"/>
  <c r="MI104" i="27" s="1"/>
  <c r="MG110" i="27"/>
  <c r="ML13" i="27" l="1"/>
  <c r="ET13" i="27"/>
  <c r="ML8" i="27"/>
  <c r="ET8" i="27"/>
  <c r="MM7" i="27"/>
  <c r="EU7" i="27"/>
  <c r="MM4" i="27"/>
  <c r="EU4" i="27"/>
  <c r="MM9" i="27"/>
  <c r="EU9" i="27"/>
  <c r="ML12" i="27"/>
  <c r="ET12" i="27"/>
  <c r="ET6" i="27"/>
  <c r="ML6" i="27"/>
  <c r="ML11" i="27"/>
  <c r="ET11" i="27"/>
  <c r="MM10" i="27"/>
  <c r="EU10" i="27"/>
  <c r="ET5" i="27"/>
  <c r="ML5" i="27"/>
  <c r="MI107" i="27"/>
  <c r="EQ104" i="27"/>
  <c r="MJ104" i="27" s="1"/>
  <c r="MI108" i="27"/>
  <c r="MI109" i="27"/>
  <c r="MH110" i="27"/>
  <c r="EU13" i="27" l="1"/>
  <c r="MM13" i="27"/>
  <c r="MM8" i="27"/>
  <c r="EU8" i="27"/>
  <c r="MN9" i="27"/>
  <c r="EV9" i="27"/>
  <c r="EU6" i="27"/>
  <c r="MM6" i="27"/>
  <c r="MN7" i="27"/>
  <c r="EV7" i="27"/>
  <c r="MM12" i="27"/>
  <c r="EU12" i="27"/>
  <c r="EU5" i="27"/>
  <c r="MM5" i="27"/>
  <c r="MN10" i="27"/>
  <c r="EV10" i="27"/>
  <c r="MN4" i="27"/>
  <c r="EV4" i="27"/>
  <c r="MM11" i="27"/>
  <c r="EU11" i="27"/>
  <c r="MJ107" i="27"/>
  <c r="MJ109" i="27"/>
  <c r="MJ108" i="27"/>
  <c r="ER104" i="27"/>
  <c r="MK104" i="27" s="1"/>
  <c r="MI110" i="27"/>
  <c r="MN13" i="27" l="1"/>
  <c r="EV13" i="27"/>
  <c r="MN8" i="27"/>
  <c r="EV8" i="27"/>
  <c r="MO7" i="27"/>
  <c r="EW7" i="27"/>
  <c r="MN12" i="27"/>
  <c r="EV12" i="27"/>
  <c r="MO4" i="27"/>
  <c r="EW4" i="27"/>
  <c r="EV6" i="27"/>
  <c r="MN6" i="27"/>
  <c r="EV5" i="27"/>
  <c r="MN5" i="27"/>
  <c r="MN11" i="27"/>
  <c r="EV11" i="27"/>
  <c r="MO10" i="27"/>
  <c r="EW10" i="27"/>
  <c r="MO9" i="27"/>
  <c r="EW9" i="27"/>
  <c r="ES104" i="27"/>
  <c r="ML104" i="27" s="1"/>
  <c r="MK107" i="27"/>
  <c r="MK108" i="27"/>
  <c r="MK109" i="27"/>
  <c r="MJ110" i="27"/>
  <c r="MO13" i="27" l="1"/>
  <c r="EW13" i="27"/>
  <c r="MO8" i="27"/>
  <c r="EW8" i="27"/>
  <c r="MO11" i="27"/>
  <c r="EW11" i="27"/>
  <c r="EW5" i="27"/>
  <c r="MO5" i="27"/>
  <c r="MP9" i="27"/>
  <c r="EX9" i="27"/>
  <c r="EW6" i="27"/>
  <c r="MO6" i="27"/>
  <c r="MO12" i="27"/>
  <c r="EW12" i="27"/>
  <c r="MP7" i="27"/>
  <c r="EX7" i="27"/>
  <c r="MP10" i="27"/>
  <c r="EX10" i="27"/>
  <c r="MP4" i="27"/>
  <c r="EX4" i="27"/>
  <c r="MK110" i="27"/>
  <c r="ET104" i="27"/>
  <c r="MM104" i="27" s="1"/>
  <c r="ML108" i="27"/>
  <c r="ML107" i="27"/>
  <c r="EX13" i="27" l="1"/>
  <c r="MP13" i="27"/>
  <c r="MP8" i="27"/>
  <c r="EX8" i="27"/>
  <c r="MQ7" i="27"/>
  <c r="EY7" i="27"/>
  <c r="MQ4" i="27"/>
  <c r="EY4" i="27"/>
  <c r="MQ10" i="27"/>
  <c r="EY10" i="27"/>
  <c r="MP12" i="27"/>
  <c r="EX12" i="27"/>
  <c r="EX6" i="27"/>
  <c r="MP6" i="27"/>
  <c r="MQ9" i="27"/>
  <c r="EY9" i="27"/>
  <c r="EX5" i="27"/>
  <c r="MP5" i="27"/>
  <c r="MP11" i="27"/>
  <c r="EX11" i="27"/>
  <c r="ML109" i="27"/>
  <c r="ML110" i="27" s="1"/>
  <c r="MM107" i="27"/>
  <c r="MM108" i="27"/>
  <c r="EU104" i="27"/>
  <c r="MN104" i="27" s="1"/>
  <c r="MM109" i="27"/>
  <c r="MQ13" i="27" l="1"/>
  <c r="EY13" i="27"/>
  <c r="EY8" i="27"/>
  <c r="MQ8" i="27"/>
  <c r="MR10" i="27"/>
  <c r="EZ10" i="27"/>
  <c r="MQ11" i="27"/>
  <c r="EY11" i="27"/>
  <c r="MQ12" i="27"/>
  <c r="EY12" i="27"/>
  <c r="MR7" i="27"/>
  <c r="EZ7" i="27"/>
  <c r="MR4" i="27"/>
  <c r="EZ4" i="27"/>
  <c r="EY5" i="27"/>
  <c r="MQ5" i="27"/>
  <c r="MR9" i="27"/>
  <c r="EZ9" i="27"/>
  <c r="EY6" i="27"/>
  <c r="MQ6" i="27"/>
  <c r="EV104" i="27"/>
  <c r="MO104" i="27" s="1"/>
  <c r="MN108" i="27"/>
  <c r="MN107" i="27"/>
  <c r="MM110" i="27"/>
  <c r="EZ13" i="27" l="1"/>
  <c r="MR13" i="27"/>
  <c r="MR8" i="27"/>
  <c r="EZ8" i="27"/>
  <c r="MS4" i="27"/>
  <c r="FA4" i="27"/>
  <c r="EZ6" i="27"/>
  <c r="MR6" i="27"/>
  <c r="MR11" i="27"/>
  <c r="EZ11" i="27"/>
  <c r="MR12" i="27"/>
  <c r="EZ12" i="27"/>
  <c r="MS10" i="27"/>
  <c r="FA10" i="27"/>
  <c r="MS7" i="27"/>
  <c r="FA7" i="27"/>
  <c r="MS9" i="27"/>
  <c r="FA9" i="27"/>
  <c r="EZ5" i="27"/>
  <c r="MR5" i="27"/>
  <c r="MN109" i="27"/>
  <c r="MN110" i="27" s="1"/>
  <c r="MO108" i="27"/>
  <c r="MO107" i="27"/>
  <c r="EW104" i="27"/>
  <c r="MP104" i="27" s="1"/>
  <c r="FA13" i="27" l="1"/>
  <c r="MS13" i="27"/>
  <c r="MS8" i="27"/>
  <c r="FA8" i="27"/>
  <c r="FA5" i="27"/>
  <c r="MS5" i="27"/>
  <c r="MT9" i="27"/>
  <c r="FB9" i="27"/>
  <c r="MS11" i="27"/>
  <c r="FA11" i="27"/>
  <c r="MT10" i="27"/>
  <c r="FB10" i="27"/>
  <c r="MS12" i="27"/>
  <c r="FA12" i="27"/>
  <c r="FA6" i="27"/>
  <c r="MS6" i="27"/>
  <c r="MT7" i="27"/>
  <c r="FB7" i="27"/>
  <c r="MT4" i="27"/>
  <c r="FB4" i="27"/>
  <c r="MO109" i="27"/>
  <c r="MO110" i="27" s="1"/>
  <c r="EX104" i="27"/>
  <c r="MQ104" i="27" s="1"/>
  <c r="MP108" i="27"/>
  <c r="MP107" i="27"/>
  <c r="MT13" i="27" l="1"/>
  <c r="FB13" i="27"/>
  <c r="MT8" i="27"/>
  <c r="FB8" i="27"/>
  <c r="MT11" i="27"/>
  <c r="FB11" i="27"/>
  <c r="MU4" i="27"/>
  <c r="FC4" i="27"/>
  <c r="MU7" i="27"/>
  <c r="FC7" i="27"/>
  <c r="MU10" i="27"/>
  <c r="FC10" i="27"/>
  <c r="FB6" i="27"/>
  <c r="MT6" i="27"/>
  <c r="MT12" i="27"/>
  <c r="FB12" i="27"/>
  <c r="MU9" i="27"/>
  <c r="FC9" i="27"/>
  <c r="FB5" i="27"/>
  <c r="MT5" i="27"/>
  <c r="MP109" i="27"/>
  <c r="MP110" i="27" s="1"/>
  <c r="EY104" i="27"/>
  <c r="MR104" i="27" s="1"/>
  <c r="MQ108" i="27"/>
  <c r="MQ107" i="27"/>
  <c r="MU13" i="27" l="1"/>
  <c r="FC13" i="27"/>
  <c r="FC8" i="27"/>
  <c r="MU8" i="27"/>
  <c r="FC6" i="27"/>
  <c r="MU6" i="27"/>
  <c r="MV10" i="27"/>
  <c r="FD10" i="27"/>
  <c r="FC5" i="27"/>
  <c r="MU5" i="27"/>
  <c r="MV7" i="27"/>
  <c r="FD7" i="27"/>
  <c r="MU11" i="27"/>
  <c r="FC11" i="27"/>
  <c r="MU12" i="27"/>
  <c r="FC12" i="27"/>
  <c r="MV9" i="27"/>
  <c r="FD9" i="27"/>
  <c r="MV4" i="27"/>
  <c r="FD4" i="27"/>
  <c r="MQ109" i="27"/>
  <c r="MQ110" i="27" s="1"/>
  <c r="MR107" i="27"/>
  <c r="EZ104" i="27"/>
  <c r="MS104" i="27" s="1"/>
  <c r="MR108" i="27"/>
  <c r="MV13" i="27" l="1"/>
  <c r="FD13" i="27"/>
  <c r="MV8" i="27"/>
  <c r="FD8" i="27"/>
  <c r="MW7" i="27"/>
  <c r="FE7" i="27"/>
  <c r="MV11" i="27"/>
  <c r="FD11" i="27"/>
  <c r="MW4" i="27"/>
  <c r="FE4" i="27"/>
  <c r="MV12" i="27"/>
  <c r="FD12" i="27"/>
  <c r="MW9" i="27"/>
  <c r="FE9" i="27"/>
  <c r="FD5" i="27"/>
  <c r="MV5" i="27"/>
  <c r="MW10" i="27"/>
  <c r="FE10" i="27"/>
  <c r="FD6" i="27"/>
  <c r="MV6" i="27"/>
  <c r="MR109" i="27"/>
  <c r="MR110" i="27" s="1"/>
  <c r="MS107" i="27"/>
  <c r="MS108" i="27"/>
  <c r="FA104" i="27"/>
  <c r="MT104" i="27" s="1"/>
  <c r="MS109" i="27"/>
  <c r="MW13" i="27" l="1"/>
  <c r="FE13" i="27"/>
  <c r="MW8" i="27"/>
  <c r="FE8" i="27"/>
  <c r="MW12" i="27"/>
  <c r="FE12" i="27"/>
  <c r="FE6" i="27"/>
  <c r="MW6" i="27"/>
  <c r="MX4" i="27"/>
  <c r="FF4" i="27"/>
  <c r="MW11" i="27"/>
  <c r="FE11" i="27"/>
  <c r="FE5" i="27"/>
  <c r="MW5" i="27"/>
  <c r="MX9" i="27"/>
  <c r="FF9" i="27"/>
  <c r="MX7" i="27"/>
  <c r="FF7" i="27"/>
  <c r="MX10" i="27"/>
  <c r="FF10" i="27"/>
  <c r="FB104" i="27"/>
  <c r="MU104" i="27" s="1"/>
  <c r="MT108" i="27"/>
  <c r="MT107" i="27"/>
  <c r="MS110" i="27"/>
  <c r="MX13" i="27" l="1"/>
  <c r="FF13" i="27"/>
  <c r="MX8" i="27"/>
  <c r="FF8" i="27"/>
  <c r="MY4" i="27"/>
  <c r="FG4" i="27"/>
  <c r="MY10" i="27"/>
  <c r="FG10" i="27"/>
  <c r="FF5" i="27"/>
  <c r="MX5" i="27"/>
  <c r="MX11" i="27"/>
  <c r="FF11" i="27"/>
  <c r="FF6" i="27"/>
  <c r="MX6" i="27"/>
  <c r="MY9" i="27"/>
  <c r="FG9" i="27"/>
  <c r="MX12" i="27"/>
  <c r="FF12" i="27"/>
  <c r="MY7" i="27"/>
  <c r="FG7" i="27"/>
  <c r="MT109" i="27"/>
  <c r="MT110" i="27" s="1"/>
  <c r="MU108" i="27"/>
  <c r="MU107" i="27"/>
  <c r="FC104" i="27"/>
  <c r="MV104" i="27" s="1"/>
  <c r="MU109" i="27"/>
  <c r="MY13" i="27" l="1"/>
  <c r="FG13" i="27"/>
  <c r="FG8" i="27"/>
  <c r="MY8" i="27"/>
  <c r="FG6" i="27"/>
  <c r="MY6" i="27"/>
  <c r="MZ10" i="27"/>
  <c r="FH10" i="27"/>
  <c r="MY12" i="27"/>
  <c r="FG12" i="27"/>
  <c r="MZ9" i="27"/>
  <c r="FH9" i="27"/>
  <c r="MZ4" i="27"/>
  <c r="FH4" i="27"/>
  <c r="MY11" i="27"/>
  <c r="FG11" i="27"/>
  <c r="MZ7" i="27"/>
  <c r="FH7" i="27"/>
  <c r="FG5" i="27"/>
  <c r="MY5" i="27"/>
  <c r="MU110" i="27"/>
  <c r="MV108" i="27"/>
  <c r="MV109" i="27"/>
  <c r="FD104" i="27"/>
  <c r="MW104" i="27" s="1"/>
  <c r="MV107" i="27"/>
  <c r="MZ13" i="27" l="1"/>
  <c r="FH13" i="27"/>
  <c r="FH8" i="27"/>
  <c r="MZ8" i="27"/>
  <c r="MZ12" i="27"/>
  <c r="FH12" i="27"/>
  <c r="FH5" i="27"/>
  <c r="MZ5" i="27"/>
  <c r="NA7" i="27"/>
  <c r="FI7" i="27"/>
  <c r="MZ11" i="27"/>
  <c r="FH11" i="27"/>
  <c r="NA4" i="27"/>
  <c r="FI4" i="27"/>
  <c r="NA9" i="27"/>
  <c r="FI9" i="27"/>
  <c r="NA10" i="27"/>
  <c r="FI10" i="27"/>
  <c r="MV110" i="27"/>
  <c r="FH6" i="27"/>
  <c r="MZ6" i="27"/>
  <c r="MW107" i="27"/>
  <c r="MW108" i="27"/>
  <c r="FE104" i="27"/>
  <c r="MX104" i="27" s="1"/>
  <c r="FI13" i="27" l="1"/>
  <c r="NA13" i="27"/>
  <c r="NA8" i="27"/>
  <c r="FI8" i="27"/>
  <c r="NA11" i="27"/>
  <c r="FI11" i="27"/>
  <c r="NB10" i="27"/>
  <c r="FJ10" i="27"/>
  <c r="NB9" i="27"/>
  <c r="FJ9" i="27"/>
  <c r="NA12" i="27"/>
  <c r="FI12" i="27"/>
  <c r="NB4" i="27"/>
  <c r="FJ4" i="27"/>
  <c r="FI6" i="27"/>
  <c r="NA6" i="27"/>
  <c r="NB7" i="27"/>
  <c r="FJ7" i="27"/>
  <c r="FI5" i="27"/>
  <c r="NA5" i="27"/>
  <c r="MW109" i="27"/>
  <c r="MW110" i="27" s="1"/>
  <c r="MX107" i="27"/>
  <c r="FF104" i="27"/>
  <c r="MY104" i="27" s="1"/>
  <c r="MX108" i="27"/>
  <c r="NB13" i="27" l="1"/>
  <c r="FJ13" i="27"/>
  <c r="FJ8" i="27"/>
  <c r="NB8" i="27"/>
  <c r="NC7" i="27"/>
  <c r="FK7" i="27"/>
  <c r="NB12" i="27"/>
  <c r="FJ12" i="27"/>
  <c r="NC10" i="27"/>
  <c r="FK10" i="27"/>
  <c r="FJ5" i="27"/>
  <c r="NB5" i="27"/>
  <c r="NB11" i="27"/>
  <c r="FJ11" i="27"/>
  <c r="NC4" i="27"/>
  <c r="FK4" i="27"/>
  <c r="NC9" i="27"/>
  <c r="FK9" i="27"/>
  <c r="FJ6" i="27"/>
  <c r="NB6" i="27"/>
  <c r="MX109" i="27"/>
  <c r="MX110" i="27" s="1"/>
  <c r="MY107" i="27"/>
  <c r="FG104" i="27"/>
  <c r="MZ104" i="27" s="1"/>
  <c r="MY108" i="27"/>
  <c r="MY109" i="27"/>
  <c r="FK13" i="27" l="1"/>
  <c r="NC13" i="27"/>
  <c r="NC8" i="27"/>
  <c r="FK8" i="27"/>
  <c r="FK6" i="27"/>
  <c r="NC6" i="27"/>
  <c r="FK5" i="27"/>
  <c r="NC5" i="27"/>
  <c r="ND9" i="27"/>
  <c r="FL9" i="27"/>
  <c r="ND10" i="27"/>
  <c r="FL10" i="27"/>
  <c r="ND4" i="27"/>
  <c r="FL4" i="27"/>
  <c r="NC12" i="27"/>
  <c r="FK12" i="27"/>
  <c r="NC11" i="27"/>
  <c r="FK11" i="27"/>
  <c r="ND7" i="27"/>
  <c r="FL7" i="27"/>
  <c r="FH104" i="27"/>
  <c r="NA104" i="27" s="1"/>
  <c r="MZ107" i="27"/>
  <c r="MZ108" i="27"/>
  <c r="MZ109" i="27"/>
  <c r="MY110" i="27"/>
  <c r="FL13" i="27" l="1"/>
  <c r="ND13" i="27"/>
  <c r="ND8" i="27"/>
  <c r="FL8" i="27"/>
  <c r="NE9" i="27"/>
  <c r="FM9" i="27"/>
  <c r="NE7" i="27"/>
  <c r="FM7" i="27"/>
  <c r="ND11" i="27"/>
  <c r="FL11" i="27"/>
  <c r="FL5" i="27"/>
  <c r="ND5" i="27"/>
  <c r="NE10" i="27"/>
  <c r="FM10" i="27"/>
  <c r="ND12" i="27"/>
  <c r="FL12" i="27"/>
  <c r="NE4" i="27"/>
  <c r="FM4" i="27"/>
  <c r="FL6" i="27"/>
  <c r="ND6" i="27"/>
  <c r="MZ110" i="27"/>
  <c r="FI104" i="27"/>
  <c r="NB104" i="27" s="1"/>
  <c r="NA107" i="27"/>
  <c r="NA108" i="27"/>
  <c r="NA109" i="27"/>
  <c r="FM13" i="27" l="1"/>
  <c r="NE13" i="27"/>
  <c r="FM8" i="27"/>
  <c r="NE8" i="27"/>
  <c r="NF10" i="27"/>
  <c r="FN10" i="27"/>
  <c r="FM5" i="27"/>
  <c r="NE5" i="27"/>
  <c r="NE11" i="27"/>
  <c r="FM11" i="27"/>
  <c r="FM6" i="27"/>
  <c r="NE6" i="27"/>
  <c r="NE12" i="27"/>
  <c r="FM12" i="27"/>
  <c r="NF9" i="27"/>
  <c r="FN9" i="27"/>
  <c r="NF4" i="27"/>
  <c r="FN4" i="27"/>
  <c r="NF7" i="27"/>
  <c r="FN7" i="27"/>
  <c r="FJ104" i="27"/>
  <c r="NC104" i="27" s="1"/>
  <c r="NB108" i="27"/>
  <c r="NB107" i="27"/>
  <c r="NA110" i="27"/>
  <c r="FN13" i="27" l="1"/>
  <c r="NF13" i="27"/>
  <c r="NF8" i="27"/>
  <c r="FN8" i="27"/>
  <c r="NG4" i="27"/>
  <c r="FO4" i="27"/>
  <c r="NG7" i="27"/>
  <c r="FO7" i="27"/>
  <c r="NG9" i="27"/>
  <c r="FO9" i="27"/>
  <c r="FN5" i="27"/>
  <c r="NF5" i="27"/>
  <c r="FN6" i="27"/>
  <c r="NF6" i="27"/>
  <c r="NF11" i="27"/>
  <c r="FN11" i="27"/>
  <c r="NF12" i="27"/>
  <c r="FN12" i="27"/>
  <c r="NG10" i="27"/>
  <c r="FO10" i="27"/>
  <c r="NB109" i="27"/>
  <c r="NB110" i="27" s="1"/>
  <c r="NC107" i="27"/>
  <c r="NC108" i="27"/>
  <c r="FK104" i="27"/>
  <c r="ND104" i="27" s="1"/>
  <c r="NG13" i="27" l="1"/>
  <c r="FO13" i="27"/>
  <c r="NG8" i="27"/>
  <c r="FO8" i="27"/>
  <c r="NG11" i="27"/>
  <c r="FO11" i="27"/>
  <c r="NH7" i="27"/>
  <c r="FP7" i="27"/>
  <c r="NH10" i="27"/>
  <c r="FP10" i="27"/>
  <c r="NG12" i="27"/>
  <c r="FO12" i="27"/>
  <c r="NH9" i="27"/>
  <c r="FP9" i="27"/>
  <c r="NH4" i="27"/>
  <c r="FP4" i="27"/>
  <c r="FO5" i="27"/>
  <c r="NG5" i="27"/>
  <c r="FO6" i="27"/>
  <c r="NG6" i="27"/>
  <c r="NC109" i="27"/>
  <c r="NC110" i="27" s="1"/>
  <c r="ND107" i="27"/>
  <c r="FL104" i="27"/>
  <c r="NE104" i="27" s="1"/>
  <c r="ND108" i="27"/>
  <c r="NH13" i="27" l="1"/>
  <c r="FP13" i="27"/>
  <c r="FP8" i="27"/>
  <c r="NH8" i="27"/>
  <c r="NH12" i="27"/>
  <c r="FP12" i="27"/>
  <c r="NH11" i="27"/>
  <c r="FP11" i="27"/>
  <c r="FP6" i="27"/>
  <c r="NH6" i="27"/>
  <c r="NI7" i="27"/>
  <c r="FQ7" i="27"/>
  <c r="NI9" i="27"/>
  <c r="FQ9" i="27"/>
  <c r="NI10" i="27"/>
  <c r="FQ10" i="27"/>
  <c r="FP5" i="27"/>
  <c r="NH5" i="27"/>
  <c r="NI4" i="27"/>
  <c r="FQ4" i="27"/>
  <c r="ND109" i="27"/>
  <c r="ND110" i="27" s="1"/>
  <c r="NE107" i="27"/>
  <c r="FM104" i="27"/>
  <c r="NF104" i="27" s="1"/>
  <c r="NE108" i="27"/>
  <c r="FQ13" i="27" l="1"/>
  <c r="NI13" i="27"/>
  <c r="NI8" i="27"/>
  <c r="FQ8" i="27"/>
  <c r="NJ9" i="27"/>
  <c r="FR9" i="27"/>
  <c r="NJ7" i="27"/>
  <c r="FR7" i="27"/>
  <c r="NI11" i="27"/>
  <c r="FQ11" i="27"/>
  <c r="FQ5" i="27"/>
  <c r="NI5" i="27"/>
  <c r="NJ10" i="27"/>
  <c r="FR10" i="27"/>
  <c r="NI12" i="27"/>
  <c r="FQ12" i="27"/>
  <c r="NJ4" i="27"/>
  <c r="FR4" i="27"/>
  <c r="FQ6" i="27"/>
  <c r="NI6" i="27"/>
  <c r="NE109" i="27"/>
  <c r="NE110" i="27" s="1"/>
  <c r="NF107" i="27"/>
  <c r="NF109" i="27"/>
  <c r="NF108" i="27"/>
  <c r="FN104" i="27"/>
  <c r="NG104" i="27" s="1"/>
  <c r="NJ13" i="27" l="1"/>
  <c r="FR13" i="27"/>
  <c r="NJ8" i="27"/>
  <c r="FR8" i="27"/>
  <c r="FR5" i="27"/>
  <c r="NJ5" i="27"/>
  <c r="NK9" i="27"/>
  <c r="FS9" i="27"/>
  <c r="FR6" i="27"/>
  <c r="NJ6" i="27"/>
  <c r="NK7" i="27"/>
  <c r="FS7" i="27"/>
  <c r="NK4" i="27"/>
  <c r="FS4" i="27"/>
  <c r="NK10" i="27"/>
  <c r="FS10" i="27"/>
  <c r="NJ11" i="27"/>
  <c r="FR11" i="27"/>
  <c r="NJ12" i="27"/>
  <c r="FR12" i="27"/>
  <c r="NF110" i="27"/>
  <c r="NG108" i="27"/>
  <c r="FO104" i="27"/>
  <c r="NH104" i="27" s="1"/>
  <c r="NG107" i="27"/>
  <c r="NK13" i="27" l="1"/>
  <c r="FS13" i="27"/>
  <c r="FS8" i="27"/>
  <c r="NK8" i="27"/>
  <c r="NL4" i="27"/>
  <c r="FT4" i="27"/>
  <c r="NL7" i="27"/>
  <c r="FT7" i="27"/>
  <c r="NK12" i="27"/>
  <c r="FS12" i="27"/>
  <c r="NL10" i="27"/>
  <c r="FT10" i="27"/>
  <c r="NK11" i="27"/>
  <c r="FS11" i="27"/>
  <c r="FS6" i="27"/>
  <c r="NK6" i="27"/>
  <c r="NL9" i="27"/>
  <c r="FT9" i="27"/>
  <c r="FS5" i="27"/>
  <c r="NK5" i="27"/>
  <c r="NG109" i="27"/>
  <c r="NG110" i="27" s="1"/>
  <c r="NH107" i="27"/>
  <c r="NH108" i="27"/>
  <c r="FP104" i="27"/>
  <c r="NI104" i="27" s="1"/>
  <c r="NH109" i="27"/>
  <c r="NL13" i="27" l="1"/>
  <c r="FT13" i="27"/>
  <c r="NL8" i="27"/>
  <c r="FT8" i="27"/>
  <c r="NL11" i="27"/>
  <c r="FT11" i="27"/>
  <c r="FT5" i="27"/>
  <c r="NL5" i="27"/>
  <c r="NL12" i="27"/>
  <c r="FT12" i="27"/>
  <c r="NM7" i="27"/>
  <c r="FU7" i="27"/>
  <c r="NM9" i="27"/>
  <c r="FU9" i="27"/>
  <c r="NM4" i="27"/>
  <c r="FU4" i="27"/>
  <c r="NM10" i="27"/>
  <c r="FU10" i="27"/>
  <c r="FT6" i="27"/>
  <c r="NL6" i="27"/>
  <c r="NI107" i="27"/>
  <c r="NI108" i="27"/>
  <c r="FQ104" i="27"/>
  <c r="NJ104" i="27" s="1"/>
  <c r="NH110" i="27"/>
  <c r="FU13" i="27" l="1"/>
  <c r="NM13" i="27"/>
  <c r="FU8" i="27"/>
  <c r="NM8" i="27"/>
  <c r="NN7" i="27"/>
  <c r="FV7" i="27"/>
  <c r="FU6" i="27"/>
  <c r="NM6" i="27"/>
  <c r="NN10" i="27"/>
  <c r="FV10" i="27"/>
  <c r="FU5" i="27"/>
  <c r="NM5" i="27"/>
  <c r="NM12" i="27"/>
  <c r="FU12" i="27"/>
  <c r="NN4" i="27"/>
  <c r="FV4" i="27"/>
  <c r="NN9" i="27"/>
  <c r="FV9" i="27"/>
  <c r="NM11" i="27"/>
  <c r="FU11" i="27"/>
  <c r="NI109" i="27"/>
  <c r="NI110" i="27" s="1"/>
  <c r="NJ107" i="27"/>
  <c r="NJ108" i="27"/>
  <c r="FR104" i="27"/>
  <c r="NK104" i="27" s="1"/>
  <c r="NJ109" i="27"/>
  <c r="NN13" i="27" l="1"/>
  <c r="FV13" i="27"/>
  <c r="NN8" i="27"/>
  <c r="FV8" i="27"/>
  <c r="NO7" i="27"/>
  <c r="FW7" i="27"/>
  <c r="NN11" i="27"/>
  <c r="FV11" i="27"/>
  <c r="FV5" i="27"/>
  <c r="NN5" i="27"/>
  <c r="NO9" i="27"/>
  <c r="FW9" i="27"/>
  <c r="FV6" i="27"/>
  <c r="NN6" i="27"/>
  <c r="NN12" i="27"/>
  <c r="FV12" i="27"/>
  <c r="NO10" i="27"/>
  <c r="FW10" i="27"/>
  <c r="NO4" i="27"/>
  <c r="FW4" i="27"/>
  <c r="FS104" i="27"/>
  <c r="NL104" i="27" s="1"/>
  <c r="NK108" i="27"/>
  <c r="NK107" i="27"/>
  <c r="NJ110" i="27"/>
  <c r="FW13" i="27" l="1"/>
  <c r="NO13" i="27"/>
  <c r="FW8" i="27"/>
  <c r="NO8" i="27"/>
  <c r="NP9" i="27"/>
  <c r="FX9" i="27"/>
  <c r="NP7" i="27"/>
  <c r="FX7" i="27"/>
  <c r="FW6" i="27"/>
  <c r="NO6" i="27"/>
  <c r="NP4" i="27"/>
  <c r="FX4" i="27"/>
  <c r="NP10" i="27"/>
  <c r="FX10" i="27"/>
  <c r="FW5" i="27"/>
  <c r="NO5" i="27"/>
  <c r="NO11" i="27"/>
  <c r="FW11" i="27"/>
  <c r="NO12" i="27"/>
  <c r="FW12" i="27"/>
  <c r="NK109" i="27"/>
  <c r="NK110" i="27" s="1"/>
  <c r="NL107" i="27"/>
  <c r="FT104" i="27"/>
  <c r="NM104" i="27" s="1"/>
  <c r="NL108" i="27"/>
  <c r="NP13" i="27" l="1"/>
  <c r="FX13" i="27"/>
  <c r="FX8" i="27"/>
  <c r="NP8" i="27"/>
  <c r="NP12" i="27"/>
  <c r="FX12" i="27"/>
  <c r="FX6" i="27"/>
  <c r="NP6" i="27"/>
  <c r="NQ7" i="27"/>
  <c r="FY7" i="27"/>
  <c r="NQ9" i="27"/>
  <c r="FY9" i="27"/>
  <c r="NQ10" i="27"/>
  <c r="FY10" i="27"/>
  <c r="NQ4" i="27"/>
  <c r="FY4" i="27"/>
  <c r="NP11" i="27"/>
  <c r="FX11" i="27"/>
  <c r="FX5" i="27"/>
  <c r="NP5" i="27"/>
  <c r="NL109" i="27"/>
  <c r="NL110" i="27" s="1"/>
  <c r="FU104" i="27"/>
  <c r="NN104" i="27" s="1"/>
  <c r="NM107" i="27"/>
  <c r="NM108" i="27"/>
  <c r="FY13" i="27" l="1"/>
  <c r="NQ13" i="27"/>
  <c r="NQ8" i="27"/>
  <c r="FY8" i="27"/>
  <c r="FY5" i="27"/>
  <c r="NQ5" i="27"/>
  <c r="NR9" i="27"/>
  <c r="FZ9" i="27"/>
  <c r="NR7" i="27"/>
  <c r="FZ7" i="27"/>
  <c r="FY6" i="27"/>
  <c r="NQ6" i="27"/>
  <c r="NR4" i="27"/>
  <c r="FZ4" i="27"/>
  <c r="NQ12" i="27"/>
  <c r="FY12" i="27"/>
  <c r="NR10" i="27"/>
  <c r="FZ10" i="27"/>
  <c r="NQ11" i="27"/>
  <c r="FY11" i="27"/>
  <c r="NM109" i="27"/>
  <c r="NM110" i="27" s="1"/>
  <c r="NN107" i="27"/>
  <c r="FV104" i="27"/>
  <c r="NO104" i="27" s="1"/>
  <c r="NN108" i="27"/>
  <c r="NR13" i="27" l="1"/>
  <c r="FZ13" i="27"/>
  <c r="NR8" i="27"/>
  <c r="FZ8" i="27"/>
  <c r="NR11" i="27"/>
  <c r="FZ11" i="27"/>
  <c r="FZ6" i="27"/>
  <c r="NR6" i="27"/>
  <c r="NS4" i="27"/>
  <c r="GA4" i="27"/>
  <c r="NS7" i="27"/>
  <c r="GA7" i="27"/>
  <c r="NS10" i="27"/>
  <c r="GA10" i="27"/>
  <c r="NS9" i="27"/>
  <c r="GA9" i="27"/>
  <c r="NR12" i="27"/>
  <c r="FZ12" i="27"/>
  <c r="FZ5" i="27"/>
  <c r="NR5" i="27"/>
  <c r="NN109" i="27"/>
  <c r="NN110" i="27" s="1"/>
  <c r="NO108" i="27"/>
  <c r="NO107" i="27"/>
  <c r="FW104" i="27"/>
  <c r="NP104" i="27" s="1"/>
  <c r="NS13" i="27" l="1"/>
  <c r="GA13" i="27"/>
  <c r="NS8" i="27"/>
  <c r="GA8" i="27"/>
  <c r="GA5" i="27"/>
  <c r="NS5" i="27"/>
  <c r="NT7" i="27"/>
  <c r="GB7" i="27"/>
  <c r="NS12" i="27"/>
  <c r="GA12" i="27"/>
  <c r="NT9" i="27"/>
  <c r="GB9" i="27"/>
  <c r="NT4" i="27"/>
  <c r="GB4" i="27"/>
  <c r="GA6" i="27"/>
  <c r="NS6" i="27"/>
  <c r="NT10" i="27"/>
  <c r="GB10" i="27"/>
  <c r="NS11" i="27"/>
  <c r="GA11" i="27"/>
  <c r="NO109" i="27"/>
  <c r="NO110" i="27" s="1"/>
  <c r="NP107" i="27"/>
  <c r="NP108" i="27"/>
  <c r="FX104" i="27"/>
  <c r="NQ104" i="27" s="1"/>
  <c r="GB13" i="27" l="1"/>
  <c r="NT13" i="27"/>
  <c r="NT8" i="27"/>
  <c r="GB8" i="27"/>
  <c r="NU9" i="27"/>
  <c r="GC9" i="27"/>
  <c r="NT12" i="27"/>
  <c r="GB12" i="27"/>
  <c r="NU4" i="27"/>
  <c r="GC4" i="27"/>
  <c r="NT11" i="27"/>
  <c r="GB11" i="27"/>
  <c r="NU10" i="27"/>
  <c r="GC10" i="27"/>
  <c r="NU7" i="27"/>
  <c r="GC7" i="27"/>
  <c r="GB6" i="27"/>
  <c r="NT6" i="27"/>
  <c r="GB5" i="27"/>
  <c r="NT5" i="27"/>
  <c r="NP109" i="27"/>
  <c r="NP110" i="27" s="1"/>
  <c r="NQ108" i="27"/>
  <c r="NQ109" i="27"/>
  <c r="FY104" i="27"/>
  <c r="NR104" i="27" s="1"/>
  <c r="NQ107" i="27"/>
  <c r="NU13" i="27" l="1"/>
  <c r="GC13" i="27"/>
  <c r="GC8" i="27"/>
  <c r="NU8" i="27"/>
  <c r="NU11" i="27"/>
  <c r="GC11" i="27"/>
  <c r="NV9" i="27"/>
  <c r="GD9" i="27"/>
  <c r="NV4" i="27"/>
  <c r="GD4" i="27"/>
  <c r="NU12" i="27"/>
  <c r="GC12" i="27"/>
  <c r="GC6" i="27"/>
  <c r="NU6" i="27"/>
  <c r="NV7" i="27"/>
  <c r="GD7" i="27"/>
  <c r="NV10" i="27"/>
  <c r="GD10" i="27"/>
  <c r="GC5" i="27"/>
  <c r="NU5" i="27"/>
  <c r="NQ110" i="27"/>
  <c r="FZ104" i="27"/>
  <c r="NS104" i="27" s="1"/>
  <c r="NR108" i="27"/>
  <c r="NR107" i="27"/>
  <c r="GD13" i="27" l="1"/>
  <c r="NV13" i="27"/>
  <c r="GD8" i="27"/>
  <c r="NV8" i="27"/>
  <c r="NV12" i="27"/>
  <c r="GD12" i="27"/>
  <c r="GD5" i="27"/>
  <c r="NV5" i="27"/>
  <c r="GD6" i="27"/>
  <c r="NV6" i="27"/>
  <c r="NW4" i="27"/>
  <c r="GE4" i="27"/>
  <c r="NW9" i="27"/>
  <c r="GE9" i="27"/>
  <c r="NW10" i="27"/>
  <c r="GE10" i="27"/>
  <c r="NW7" i="27"/>
  <c r="GE7" i="27"/>
  <c r="NV11" i="27"/>
  <c r="GD11" i="27"/>
  <c r="NR109" i="27"/>
  <c r="NR110" i="27" s="1"/>
  <c r="NS107" i="27"/>
  <c r="GA104" i="27"/>
  <c r="NT104" i="27" s="1"/>
  <c r="NS108" i="27"/>
  <c r="NS109" i="27"/>
  <c r="GE13" i="27" l="1"/>
  <c r="NW13" i="27"/>
  <c r="GE8" i="27"/>
  <c r="NW8" i="27"/>
  <c r="NX4" i="27"/>
  <c r="GF4" i="27"/>
  <c r="NX7" i="27"/>
  <c r="GF7" i="27"/>
  <c r="NW11" i="27"/>
  <c r="GE11" i="27"/>
  <c r="GE6" i="27"/>
  <c r="NW6" i="27"/>
  <c r="GE5" i="27"/>
  <c r="NW5" i="27"/>
  <c r="NX10" i="27"/>
  <c r="GF10" i="27"/>
  <c r="NW12" i="27"/>
  <c r="GE12" i="27"/>
  <c r="NX9" i="27"/>
  <c r="GF9" i="27"/>
  <c r="GB104" i="27"/>
  <c r="NU104" i="27" s="1"/>
  <c r="NT108" i="27"/>
  <c r="NT107" i="27"/>
  <c r="NS110" i="27"/>
  <c r="NX13" i="27" l="1"/>
  <c r="GF13" i="27"/>
  <c r="NX8" i="27"/>
  <c r="GF8" i="27"/>
  <c r="GF5" i="27"/>
  <c r="NX5" i="27"/>
  <c r="NY9" i="27"/>
  <c r="GG9" i="27"/>
  <c r="NY7" i="27"/>
  <c r="GG7" i="27"/>
  <c r="GF6" i="27"/>
  <c r="NX6" i="27"/>
  <c r="NX12" i="27"/>
  <c r="GF12" i="27"/>
  <c r="NY10" i="27"/>
  <c r="GG10" i="27"/>
  <c r="NY4" i="27"/>
  <c r="GG4" i="27"/>
  <c r="NX11" i="27"/>
  <c r="GF11" i="27"/>
  <c r="NT109" i="27"/>
  <c r="NT110" i="27" s="1"/>
  <c r="GC104" i="27"/>
  <c r="NV104" i="27" s="1"/>
  <c r="NU108" i="27"/>
  <c r="NU107" i="27"/>
  <c r="NY13" i="27" l="1"/>
  <c r="GG13" i="27"/>
  <c r="NY8" i="27"/>
  <c r="GG8" i="27"/>
  <c r="NZ4" i="27"/>
  <c r="GH4" i="27"/>
  <c r="NZ9" i="27"/>
  <c r="GH9" i="27"/>
  <c r="NZ7" i="27"/>
  <c r="GH7" i="27"/>
  <c r="GG6" i="27"/>
  <c r="NY6" i="27"/>
  <c r="NY11" i="27"/>
  <c r="GG11" i="27"/>
  <c r="NY12" i="27"/>
  <c r="GG12" i="27"/>
  <c r="NZ10" i="27"/>
  <c r="GH10" i="27"/>
  <c r="GG5" i="27"/>
  <c r="NY5" i="27"/>
  <c r="NU109" i="27"/>
  <c r="NU110" i="27" s="1"/>
  <c r="GD104" i="27"/>
  <c r="NW104" i="27" s="1"/>
  <c r="NV108" i="27"/>
  <c r="NV107" i="27"/>
  <c r="NV109" i="27"/>
  <c r="NZ13" i="27" l="1"/>
  <c r="GH13" i="27"/>
  <c r="NZ8" i="27"/>
  <c r="GH8" i="27"/>
  <c r="NZ11" i="27"/>
  <c r="GH11" i="27"/>
  <c r="GH6" i="27"/>
  <c r="NZ6" i="27"/>
  <c r="GH5" i="27"/>
  <c r="NZ5" i="27"/>
  <c r="OA10" i="27"/>
  <c r="GI10" i="27"/>
  <c r="NZ12" i="27"/>
  <c r="GH12" i="27"/>
  <c r="OA9" i="27"/>
  <c r="GI9" i="27"/>
  <c r="OA4" i="27"/>
  <c r="GI4" i="27"/>
  <c r="OA7" i="27"/>
  <c r="GI7" i="27"/>
  <c r="NV110" i="27"/>
  <c r="GE104" i="27"/>
  <c r="NX104" i="27" s="1"/>
  <c r="NW108" i="27"/>
  <c r="NW107" i="27"/>
  <c r="OA13" i="27" l="1"/>
  <c r="GI13" i="27"/>
  <c r="OA8" i="27"/>
  <c r="GI8" i="27"/>
  <c r="OB9" i="27"/>
  <c r="GJ9" i="27"/>
  <c r="GI6" i="27"/>
  <c r="OA6" i="27"/>
  <c r="OB10" i="27"/>
  <c r="GJ10" i="27"/>
  <c r="OA11" i="27"/>
  <c r="GI11" i="27"/>
  <c r="OA12" i="27"/>
  <c r="GI12" i="27"/>
  <c r="OB7" i="27"/>
  <c r="GJ7" i="27"/>
  <c r="GI5" i="27"/>
  <c r="OA5" i="27"/>
  <c r="OB4" i="27"/>
  <c r="GJ4" i="27"/>
  <c r="NW109" i="27"/>
  <c r="NW110" i="27" s="1"/>
  <c r="NX107" i="27"/>
  <c r="GF104" i="27"/>
  <c r="NY104" i="27" s="1"/>
  <c r="NX108" i="27"/>
  <c r="OB13" i="27" l="1"/>
  <c r="GJ13" i="27"/>
  <c r="OB8" i="27"/>
  <c r="GJ8" i="27"/>
  <c r="GJ6" i="27"/>
  <c r="OB6" i="27"/>
  <c r="OC10" i="27"/>
  <c r="GK10" i="27"/>
  <c r="GJ5" i="27"/>
  <c r="OB5" i="27"/>
  <c r="OC7" i="27"/>
  <c r="GK7" i="27"/>
  <c r="OC9" i="27"/>
  <c r="GK9" i="27"/>
  <c r="OB12" i="27"/>
  <c r="GJ12" i="27"/>
  <c r="OB11" i="27"/>
  <c r="GJ11" i="27"/>
  <c r="OC4" i="27"/>
  <c r="GK4" i="27"/>
  <c r="NX109" i="27"/>
  <c r="NX110" i="27" s="1"/>
  <c r="NY107" i="27"/>
  <c r="GG104" i="27"/>
  <c r="NZ104" i="27" s="1"/>
  <c r="NY108" i="27"/>
  <c r="GK13" i="27" l="1"/>
  <c r="OC13" i="27"/>
  <c r="OC8" i="27"/>
  <c r="GK8" i="27"/>
  <c r="OD7" i="27"/>
  <c r="GL7" i="27"/>
  <c r="GK5" i="27"/>
  <c r="OC5" i="27"/>
  <c r="OC12" i="27"/>
  <c r="GK12" i="27"/>
  <c r="OD10" i="27"/>
  <c r="GL10" i="27"/>
  <c r="OD4" i="27"/>
  <c r="GL4" i="27"/>
  <c r="OC11" i="27"/>
  <c r="GK11" i="27"/>
  <c r="OD9" i="27"/>
  <c r="GL9" i="27"/>
  <c r="GK6" i="27"/>
  <c r="OC6" i="27"/>
  <c r="NY109" i="27"/>
  <c r="NY110" i="27" s="1"/>
  <c r="NZ107" i="27"/>
  <c r="NZ108" i="27"/>
  <c r="GH104" i="27"/>
  <c r="OA104" i="27" s="1"/>
  <c r="OD13" i="27" l="1"/>
  <c r="GL13" i="27"/>
  <c r="OD8" i="27"/>
  <c r="GL8" i="27"/>
  <c r="OE9" i="27"/>
  <c r="GM9" i="27"/>
  <c r="OD12" i="27"/>
  <c r="GL12" i="27"/>
  <c r="OE4" i="27"/>
  <c r="GM4" i="27"/>
  <c r="OE10" i="27"/>
  <c r="GM10" i="27"/>
  <c r="GL6" i="27"/>
  <c r="OD6" i="27"/>
  <c r="OD11" i="27"/>
  <c r="GL11" i="27"/>
  <c r="GL5" i="27"/>
  <c r="OD5" i="27"/>
  <c r="OE7" i="27"/>
  <c r="GM7" i="27"/>
  <c r="NZ109" i="27"/>
  <c r="NZ110" i="27" s="1"/>
  <c r="OA108" i="27"/>
  <c r="GI104" i="27"/>
  <c r="OB104" i="27" s="1"/>
  <c r="OA107" i="27"/>
  <c r="OA109" i="27"/>
  <c r="OE13" i="27" l="1"/>
  <c r="GM13" i="27"/>
  <c r="OE8" i="27"/>
  <c r="GM8" i="27"/>
  <c r="OE11" i="27"/>
  <c r="GM11" i="27"/>
  <c r="OE12" i="27"/>
  <c r="GM12" i="27"/>
  <c r="OF10" i="27"/>
  <c r="GN10" i="27"/>
  <c r="OF9" i="27"/>
  <c r="GN9" i="27"/>
  <c r="OE6" i="27"/>
  <c r="GM6" i="27"/>
  <c r="OF7" i="27"/>
  <c r="GN7" i="27"/>
  <c r="OF4" i="27"/>
  <c r="GN4" i="27"/>
  <c r="GM5" i="27"/>
  <c r="OE5" i="27"/>
  <c r="GJ104" i="27"/>
  <c r="OC104" i="27" s="1"/>
  <c r="OB108" i="27"/>
  <c r="OB107" i="27"/>
  <c r="OA110" i="27"/>
  <c r="OF13" i="27" l="1"/>
  <c r="GN13" i="27"/>
  <c r="OF8" i="27"/>
  <c r="GN8" i="27"/>
  <c r="OG10" i="27"/>
  <c r="GO10" i="27"/>
  <c r="OG7" i="27"/>
  <c r="GO7" i="27"/>
  <c r="OF12" i="27"/>
  <c r="GN12" i="27"/>
  <c r="GN5" i="27"/>
  <c r="OF5" i="27"/>
  <c r="OG9" i="27"/>
  <c r="GO9" i="27"/>
  <c r="OG4" i="27"/>
  <c r="GO4" i="27"/>
  <c r="OF6" i="27"/>
  <c r="GN6" i="27"/>
  <c r="OF11" i="27"/>
  <c r="GN11" i="27"/>
  <c r="OB109" i="27"/>
  <c r="OB110" i="27" s="1"/>
  <c r="GK104" i="27"/>
  <c r="OD104" i="27" s="1"/>
  <c r="OC108" i="27"/>
  <c r="OC107" i="27"/>
  <c r="GO13" i="27" l="1"/>
  <c r="OG13" i="27"/>
  <c r="GO8" i="27"/>
  <c r="OG8" i="27"/>
  <c r="GO5" i="27"/>
  <c r="OG5" i="27"/>
  <c r="OG12" i="27"/>
  <c r="GO12" i="27"/>
  <c r="OH10" i="27"/>
  <c r="GP10" i="27"/>
  <c r="OG11" i="27"/>
  <c r="GO11" i="27"/>
  <c r="OG6" i="27"/>
  <c r="GO6" i="27"/>
  <c r="OH7" i="27"/>
  <c r="GP7" i="27"/>
  <c r="OH4" i="27"/>
  <c r="GP4" i="27"/>
  <c r="OH9" i="27"/>
  <c r="GP9" i="27"/>
  <c r="OC109" i="27"/>
  <c r="OC110" i="27" s="1"/>
  <c r="OD109" i="27"/>
  <c r="OD108" i="27"/>
  <c r="OD107" i="27"/>
  <c r="GL104" i="27"/>
  <c r="OE104" i="27" s="1"/>
  <c r="OH13" i="27" l="1"/>
  <c r="GP13" i="27"/>
  <c r="OH8" i="27"/>
  <c r="GP8" i="27"/>
  <c r="OH11" i="27"/>
  <c r="GP11" i="27"/>
  <c r="OI4" i="27"/>
  <c r="GQ4" i="27"/>
  <c r="OI10" i="27"/>
  <c r="GQ10" i="27"/>
  <c r="OI9" i="27"/>
  <c r="GQ9" i="27"/>
  <c r="GP5" i="27"/>
  <c r="OH5" i="27"/>
  <c r="OH12" i="27"/>
  <c r="GP12" i="27"/>
  <c r="OI7" i="27"/>
  <c r="GQ7" i="27"/>
  <c r="OH6" i="27"/>
  <c r="GP6" i="27"/>
  <c r="OE108" i="27"/>
  <c r="OE107" i="27"/>
  <c r="GM104" i="27"/>
  <c r="OF104" i="27" s="1"/>
  <c r="OD110" i="27"/>
  <c r="GQ13" i="27" l="1"/>
  <c r="OI13" i="27"/>
  <c r="GQ8" i="27"/>
  <c r="OI8" i="27"/>
  <c r="GQ5" i="27"/>
  <c r="OI5" i="27"/>
  <c r="OI6" i="27"/>
  <c r="GQ6" i="27"/>
  <c r="OJ10" i="27"/>
  <c r="GR10" i="27"/>
  <c r="OJ9" i="27"/>
  <c r="GR9" i="27"/>
  <c r="OJ4" i="27"/>
  <c r="GR4" i="27"/>
  <c r="OI11" i="27"/>
  <c r="GQ11" i="27"/>
  <c r="OJ7" i="27"/>
  <c r="GR7" i="27"/>
  <c r="OI12" i="27"/>
  <c r="GQ12" i="27"/>
  <c r="OE109" i="27"/>
  <c r="OE110" i="27" s="1"/>
  <c r="OF108" i="27"/>
  <c r="GN104" i="27"/>
  <c r="OG104" i="27" s="1"/>
  <c r="OF107" i="27"/>
  <c r="OJ13" i="27" l="1"/>
  <c r="GR13" i="27"/>
  <c r="OJ8" i="27"/>
  <c r="GR8" i="27"/>
  <c r="OK4" i="27"/>
  <c r="GS4" i="27"/>
  <c r="OK9" i="27"/>
  <c r="GS9" i="27"/>
  <c r="OK10" i="27"/>
  <c r="GS10" i="27"/>
  <c r="OK7" i="27"/>
  <c r="GS7" i="27"/>
  <c r="OJ6" i="27"/>
  <c r="GR6" i="27"/>
  <c r="OJ11" i="27"/>
  <c r="GR11" i="27"/>
  <c r="OJ12" i="27"/>
  <c r="GR12" i="27"/>
  <c r="GR5" i="27"/>
  <c r="OJ5" i="27"/>
  <c r="OF109" i="27"/>
  <c r="OF110" i="27" s="1"/>
  <c r="OG107" i="27"/>
  <c r="GO104" i="27"/>
  <c r="OH104" i="27" s="1"/>
  <c r="OG108" i="27"/>
  <c r="GS13" i="27" l="1"/>
  <c r="OK13" i="27"/>
  <c r="GS8" i="27"/>
  <c r="OK8" i="27"/>
  <c r="GS5" i="27"/>
  <c r="OK5" i="27"/>
  <c r="OK6" i="27"/>
  <c r="GS6" i="27"/>
  <c r="OL7" i="27"/>
  <c r="GT7" i="27"/>
  <c r="OL10" i="27"/>
  <c r="GT10" i="27"/>
  <c r="OK12" i="27"/>
  <c r="GS12" i="27"/>
  <c r="OK11" i="27"/>
  <c r="GS11" i="27"/>
  <c r="OL4" i="27"/>
  <c r="GT4" i="27"/>
  <c r="OL9" i="27"/>
  <c r="GT9" i="27"/>
  <c r="OG109" i="27"/>
  <c r="OG110" i="27" s="1"/>
  <c r="OH107" i="27"/>
  <c r="GP104" i="27"/>
  <c r="OI104" i="27" s="1"/>
  <c r="OH108" i="27"/>
  <c r="GT13" i="27" l="1"/>
  <c r="OL13" i="27"/>
  <c r="GT8" i="27"/>
  <c r="OL8" i="27"/>
  <c r="OL12" i="27"/>
  <c r="GT12" i="27"/>
  <c r="OM10" i="27"/>
  <c r="GU10" i="27"/>
  <c r="OL6" i="27"/>
  <c r="GT6" i="27"/>
  <c r="OM9" i="27"/>
  <c r="GU9" i="27"/>
  <c r="OM4" i="27"/>
  <c r="GU4" i="27"/>
  <c r="OM7" i="27"/>
  <c r="GU7" i="27"/>
  <c r="OL11" i="27"/>
  <c r="GT11" i="27"/>
  <c r="GT5" i="27"/>
  <c r="OL5" i="27"/>
  <c r="OH109" i="27"/>
  <c r="OH110" i="27" s="1"/>
  <c r="OI108" i="27"/>
  <c r="OI107" i="27"/>
  <c r="GQ104" i="27"/>
  <c r="OJ104" i="27" s="1"/>
  <c r="GU13" i="27" l="1"/>
  <c r="OM13" i="27"/>
  <c r="OM8" i="27"/>
  <c r="GU8" i="27"/>
  <c r="ON9" i="27"/>
  <c r="GV9" i="27"/>
  <c r="ON10" i="27"/>
  <c r="GV10" i="27"/>
  <c r="OM6" i="27"/>
  <c r="GU6" i="27"/>
  <c r="ON4" i="27"/>
  <c r="GV4" i="27"/>
  <c r="OM11" i="27"/>
  <c r="GU11" i="27"/>
  <c r="ON7" i="27"/>
  <c r="GV7" i="27"/>
  <c r="OM5" i="27"/>
  <c r="GU5" i="27"/>
  <c r="OM12" i="27"/>
  <c r="GU12" i="27"/>
  <c r="OI109" i="27"/>
  <c r="OI110" i="27" s="1"/>
  <c r="OJ107" i="27"/>
  <c r="GR104" i="27"/>
  <c r="OK104" i="27" s="1"/>
  <c r="OJ108" i="27"/>
  <c r="ON13" i="27" l="1"/>
  <c r="GV13" i="27"/>
  <c r="ON8" i="27"/>
  <c r="GV8" i="27"/>
  <c r="ON11" i="27"/>
  <c r="GV11" i="27"/>
  <c r="ON5" i="27"/>
  <c r="GV5" i="27"/>
  <c r="ON6" i="27"/>
  <c r="GV6" i="27"/>
  <c r="OO7" i="27"/>
  <c r="GW7" i="27"/>
  <c r="OO9" i="27"/>
  <c r="GW9" i="27"/>
  <c r="ON12" i="27"/>
  <c r="GV12" i="27"/>
  <c r="OO4" i="27"/>
  <c r="GW4" i="27"/>
  <c r="OO10" i="27"/>
  <c r="GW10" i="27"/>
  <c r="OJ109" i="27"/>
  <c r="OJ110" i="27" s="1"/>
  <c r="OK107" i="27"/>
  <c r="OK108" i="27"/>
  <c r="GS104" i="27"/>
  <c r="OL104" i="27" s="1"/>
  <c r="OK109" i="27"/>
  <c r="OO13" i="27" l="1"/>
  <c r="GW13" i="27"/>
  <c r="GW8" i="27"/>
  <c r="OO8" i="27"/>
  <c r="OP7" i="27"/>
  <c r="GX7" i="27"/>
  <c r="OO12" i="27"/>
  <c r="GW12" i="27"/>
  <c r="OO6" i="27"/>
  <c r="GW6" i="27"/>
  <c r="OP10" i="27"/>
  <c r="GX10" i="27"/>
  <c r="OP4" i="27"/>
  <c r="GX4" i="27"/>
  <c r="OP9" i="27"/>
  <c r="GX9" i="27"/>
  <c r="OO11" i="27"/>
  <c r="GW11" i="27"/>
  <c r="OO5" i="27"/>
  <c r="GW5" i="27"/>
  <c r="OL107" i="27"/>
  <c r="OL108" i="27"/>
  <c r="GT104" i="27"/>
  <c r="OM104" i="27" s="1"/>
  <c r="OK110" i="27"/>
  <c r="OP13" i="27" l="1"/>
  <c r="GX13" i="27"/>
  <c r="GX8" i="27"/>
  <c r="OP8" i="27"/>
  <c r="OQ9" i="27"/>
  <c r="GY9" i="27"/>
  <c r="OP5" i="27"/>
  <c r="GX5" i="27"/>
  <c r="OP11" i="27"/>
  <c r="GX11" i="27"/>
  <c r="OQ7" i="27"/>
  <c r="GY7" i="27"/>
  <c r="OQ4" i="27"/>
  <c r="GY4" i="27"/>
  <c r="OQ10" i="27"/>
  <c r="GY10" i="27"/>
  <c r="OP6" i="27"/>
  <c r="GX6" i="27"/>
  <c r="OP12" i="27"/>
  <c r="GX12" i="27"/>
  <c r="OL109" i="27"/>
  <c r="OL110" i="27" s="1"/>
  <c r="GU104" i="27"/>
  <c r="ON104" i="27" s="1"/>
  <c r="OM107" i="27"/>
  <c r="OM108" i="27"/>
  <c r="GY13" i="27" l="1"/>
  <c r="OQ13" i="27"/>
  <c r="OQ8" i="27"/>
  <c r="GY8" i="27"/>
  <c r="OR7" i="27"/>
  <c r="GZ7" i="27"/>
  <c r="OQ6" i="27"/>
  <c r="GY6" i="27"/>
  <c r="OQ12" i="27"/>
  <c r="GY12" i="27"/>
  <c r="OQ11" i="27"/>
  <c r="GY11" i="27"/>
  <c r="OR10" i="27"/>
  <c r="GZ10" i="27"/>
  <c r="OR9" i="27"/>
  <c r="GZ9" i="27"/>
  <c r="OR4" i="27"/>
  <c r="GZ4" i="27"/>
  <c r="OQ5" i="27"/>
  <c r="GY5" i="27"/>
  <c r="OM109" i="27"/>
  <c r="OM110" i="27" s="1"/>
  <c r="ON107" i="27"/>
  <c r="ON108" i="27"/>
  <c r="GV104" i="27"/>
  <c r="OO104" i="27" s="1"/>
  <c r="GZ13" i="27" l="1"/>
  <c r="OR13" i="27"/>
  <c r="OR8" i="27"/>
  <c r="GZ8" i="27"/>
  <c r="OR5" i="27"/>
  <c r="GZ5" i="27"/>
  <c r="OS7" i="27"/>
  <c r="HA7" i="27"/>
  <c r="OR11" i="27"/>
  <c r="GZ11" i="27"/>
  <c r="OR12" i="27"/>
  <c r="GZ12" i="27"/>
  <c r="OR6" i="27"/>
  <c r="GZ6" i="27"/>
  <c r="OS4" i="27"/>
  <c r="HA4" i="27"/>
  <c r="OS9" i="27"/>
  <c r="HA9" i="27"/>
  <c r="OS10" i="27"/>
  <c r="HA10" i="27"/>
  <c r="ON109" i="27"/>
  <c r="ON110" i="27" s="1"/>
  <c r="OO107" i="27"/>
  <c r="OO108" i="27"/>
  <c r="GW104" i="27"/>
  <c r="OP104" i="27" s="1"/>
  <c r="OS13" i="27" l="1"/>
  <c r="HA13" i="27"/>
  <c r="HA8" i="27"/>
  <c r="OS8" i="27"/>
  <c r="OT10" i="27"/>
  <c r="HB10" i="27"/>
  <c r="OT7" i="27"/>
  <c r="HB7" i="27"/>
  <c r="OS11" i="27"/>
  <c r="HA11" i="27"/>
  <c r="OT9" i="27"/>
  <c r="HB9" i="27"/>
  <c r="OT4" i="27"/>
  <c r="HB4" i="27"/>
  <c r="OS5" i="27"/>
  <c r="HA5" i="27"/>
  <c r="OS6" i="27"/>
  <c r="HA6" i="27"/>
  <c r="OS12" i="27"/>
  <c r="HA12" i="27"/>
  <c r="OO109" i="27"/>
  <c r="OO110" i="27" s="1"/>
  <c r="OP108" i="27"/>
  <c r="OP107" i="27"/>
  <c r="GX104" i="27"/>
  <c r="OQ104" i="27" s="1"/>
  <c r="OT13" i="27" l="1"/>
  <c r="HB13" i="27"/>
  <c r="HB8" i="27"/>
  <c r="OT8" i="27"/>
  <c r="OU4" i="27"/>
  <c r="HC4" i="27"/>
  <c r="OU9" i="27"/>
  <c r="HC9" i="27"/>
  <c r="OT11" i="27"/>
  <c r="HB11" i="27"/>
  <c r="OT12" i="27"/>
  <c r="HB12" i="27"/>
  <c r="OU7" i="27"/>
  <c r="HC7" i="27"/>
  <c r="OT5" i="27"/>
  <c r="HB5" i="27"/>
  <c r="OU10" i="27"/>
  <c r="HC10" i="27"/>
  <c r="OT6" i="27"/>
  <c r="HB6" i="27"/>
  <c r="OP109" i="27"/>
  <c r="OP110" i="27" s="1"/>
  <c r="GY104" i="27"/>
  <c r="OR104" i="27" s="1"/>
  <c r="OQ107" i="27"/>
  <c r="OQ108" i="27"/>
  <c r="OU13" i="27" l="1"/>
  <c r="HC13" i="27"/>
  <c r="HC8" i="27"/>
  <c r="OU8" i="27"/>
  <c r="OV9" i="27"/>
  <c r="HD9" i="27"/>
  <c r="OU6" i="27"/>
  <c r="HC6" i="27"/>
  <c r="OU11" i="27"/>
  <c r="HC11" i="27"/>
  <c r="OV10" i="27"/>
  <c r="HD10" i="27"/>
  <c r="OU5" i="27"/>
  <c r="HC5" i="27"/>
  <c r="OV7" i="27"/>
  <c r="HD7" i="27"/>
  <c r="OV4" i="27"/>
  <c r="HD4" i="27"/>
  <c r="OU12" i="27"/>
  <c r="HC12" i="27"/>
  <c r="OQ109" i="27"/>
  <c r="OQ110" i="27" s="1"/>
  <c r="OR107" i="27"/>
  <c r="GZ104" i="27"/>
  <c r="OS104" i="27" s="1"/>
  <c r="OR108" i="27"/>
  <c r="HD13" i="27" l="1"/>
  <c r="OV13" i="27"/>
  <c r="OV8" i="27"/>
  <c r="HD8" i="27"/>
  <c r="OW4" i="27"/>
  <c r="HE4" i="27"/>
  <c r="OW10" i="27"/>
  <c r="HE10" i="27"/>
  <c r="OV5" i="27"/>
  <c r="HD5" i="27"/>
  <c r="OV12" i="27"/>
  <c r="HD12" i="27"/>
  <c r="OV11" i="27"/>
  <c r="HD11" i="27"/>
  <c r="OW9" i="27"/>
  <c r="HE9" i="27"/>
  <c r="OW7" i="27"/>
  <c r="HE7" i="27"/>
  <c r="OV6" i="27"/>
  <c r="HD6" i="27"/>
  <c r="OR109" i="27"/>
  <c r="OR110" i="27" s="1"/>
  <c r="OS109" i="27"/>
  <c r="HA104" i="27"/>
  <c r="OT104" i="27" s="1"/>
  <c r="OS108" i="27"/>
  <c r="OS107" i="27"/>
  <c r="OW13" i="27" l="1"/>
  <c r="HE13" i="27"/>
  <c r="OW8" i="27"/>
  <c r="HE8" i="27"/>
  <c r="OW5" i="27"/>
  <c r="HE5" i="27"/>
  <c r="OW11" i="27"/>
  <c r="HE11" i="27"/>
  <c r="OW6" i="27"/>
  <c r="HE6" i="27"/>
  <c r="OX7" i="27"/>
  <c r="HF7" i="27"/>
  <c r="OX9" i="27"/>
  <c r="HF9" i="27"/>
  <c r="OX4" i="27"/>
  <c r="HF4" i="27"/>
  <c r="OW12" i="27"/>
  <c r="HE12" i="27"/>
  <c r="OX10" i="27"/>
  <c r="HF10" i="27"/>
  <c r="OS110" i="27"/>
  <c r="OT107" i="27"/>
  <c r="HB104" i="27"/>
  <c r="OU104" i="27" s="1"/>
  <c r="OT108" i="27"/>
  <c r="OX13" i="27" l="1"/>
  <c r="HF13" i="27"/>
  <c r="OX8" i="27"/>
  <c r="HF8" i="27"/>
  <c r="OX6" i="27"/>
  <c r="HF6" i="27"/>
  <c r="OX12" i="27"/>
  <c r="HF12" i="27"/>
  <c r="OY10" i="27"/>
  <c r="HG10" i="27"/>
  <c r="OX11" i="27"/>
  <c r="HF11" i="27"/>
  <c r="OY9" i="27"/>
  <c r="HG9" i="27"/>
  <c r="OY7" i="27"/>
  <c r="HG7" i="27"/>
  <c r="OY4" i="27"/>
  <c r="HG4" i="27"/>
  <c r="OX5" i="27"/>
  <c r="HF5" i="27"/>
  <c r="OT109" i="27"/>
  <c r="OT110" i="27" s="1"/>
  <c r="OU107" i="27"/>
  <c r="OU108" i="27"/>
  <c r="HC104" i="27"/>
  <c r="OV104" i="27" s="1"/>
  <c r="OU109" i="27"/>
  <c r="HG13" i="27" l="1"/>
  <c r="OY13" i="27"/>
  <c r="HG8" i="27"/>
  <c r="OY8" i="27"/>
  <c r="OZ9" i="27"/>
  <c r="HH9" i="27"/>
  <c r="OY5" i="27"/>
  <c r="HG5" i="27"/>
  <c r="OZ10" i="27"/>
  <c r="HH10" i="27"/>
  <c r="OZ4" i="27"/>
  <c r="HH4" i="27"/>
  <c r="OY11" i="27"/>
  <c r="HG11" i="27"/>
  <c r="OZ7" i="27"/>
  <c r="HH7" i="27"/>
  <c r="OY12" i="27"/>
  <c r="HG12" i="27"/>
  <c r="OY6" i="27"/>
  <c r="HG6" i="27"/>
  <c r="HD104" i="27"/>
  <c r="OW104" i="27" s="1"/>
  <c r="OV108" i="27"/>
  <c r="OV107" i="27"/>
  <c r="OU110" i="27"/>
  <c r="OZ13" i="27" l="1"/>
  <c r="HH13" i="27"/>
  <c r="OZ8" i="27"/>
  <c r="HH8" i="27"/>
  <c r="OZ6" i="27"/>
  <c r="HH6" i="27"/>
  <c r="PA4" i="27"/>
  <c r="HI4" i="27"/>
  <c r="PA10" i="27"/>
  <c r="HI10" i="27"/>
  <c r="OZ11" i="27"/>
  <c r="HH11" i="27"/>
  <c r="OZ5" i="27"/>
  <c r="HH5" i="27"/>
  <c r="PA7" i="27"/>
  <c r="HI7" i="27"/>
  <c r="PA9" i="27"/>
  <c r="HI9" i="27"/>
  <c r="OZ12" i="27"/>
  <c r="HH12" i="27"/>
  <c r="OV109" i="27"/>
  <c r="OV110" i="27" s="1"/>
  <c r="HE104" i="27"/>
  <c r="OX104" i="27" s="1"/>
  <c r="OW107" i="27"/>
  <c r="OW108" i="27"/>
  <c r="OW109" i="27"/>
  <c r="HI13" i="27" l="1"/>
  <c r="PA13" i="27"/>
  <c r="HI8" i="27"/>
  <c r="PA8" i="27"/>
  <c r="PB9" i="27"/>
  <c r="HJ9" i="27"/>
  <c r="PA11" i="27"/>
  <c r="HI11" i="27"/>
  <c r="PB10" i="27"/>
  <c r="HJ10" i="27"/>
  <c r="PA12" i="27"/>
  <c r="HI12" i="27"/>
  <c r="PB7" i="27"/>
  <c r="HJ7" i="27"/>
  <c r="PA6" i="27"/>
  <c r="HI6" i="27"/>
  <c r="PA5" i="27"/>
  <c r="HI5" i="27"/>
  <c r="PB4" i="27"/>
  <c r="HJ4" i="27"/>
  <c r="OW110" i="27"/>
  <c r="HF104" i="27"/>
  <c r="OY104" i="27" s="1"/>
  <c r="OX108" i="27"/>
  <c r="OX109" i="27"/>
  <c r="OX107" i="27"/>
  <c r="PB13" i="27" l="1"/>
  <c r="HJ13" i="27"/>
  <c r="PB8" i="27"/>
  <c r="HJ8" i="27"/>
  <c r="PB5" i="27"/>
  <c r="HJ5" i="27"/>
  <c r="PB12" i="27"/>
  <c r="HJ12" i="27"/>
  <c r="PB11" i="27"/>
  <c r="HJ11" i="27"/>
  <c r="PC10" i="27"/>
  <c r="HK10" i="27"/>
  <c r="PC4" i="27"/>
  <c r="HK4" i="27"/>
  <c r="PC7" i="27"/>
  <c r="HK7" i="27"/>
  <c r="PC9" i="27"/>
  <c r="HK9" i="27"/>
  <c r="PB6" i="27"/>
  <c r="HJ6" i="27"/>
  <c r="OX110" i="27"/>
  <c r="OY107" i="27"/>
  <c r="HG104" i="27"/>
  <c r="OZ104" i="27" s="1"/>
  <c r="OY109" i="27"/>
  <c r="OY108" i="27"/>
  <c r="PC13" i="27" l="1"/>
  <c r="HK13" i="27"/>
  <c r="PC8" i="27"/>
  <c r="HK8" i="27"/>
  <c r="PD9" i="27"/>
  <c r="HL9" i="27"/>
  <c r="PC6" i="27"/>
  <c r="HK6" i="27"/>
  <c r="PD10" i="27"/>
  <c r="HL10" i="27"/>
  <c r="PC12" i="27"/>
  <c r="HK12" i="27"/>
  <c r="PD7" i="27"/>
  <c r="HL7" i="27"/>
  <c r="PC5" i="27"/>
  <c r="HK5" i="27"/>
  <c r="PD4" i="27"/>
  <c r="HL4" i="27"/>
  <c r="PC11" i="27"/>
  <c r="HK11" i="27"/>
  <c r="OZ107" i="27"/>
  <c r="HH104" i="27"/>
  <c r="PA104" i="27" s="1"/>
  <c r="OZ108" i="27"/>
  <c r="OY110" i="27"/>
  <c r="PD13" i="27" l="1"/>
  <c r="HL13" i="27"/>
  <c r="PD8" i="27"/>
  <c r="HL8" i="27"/>
  <c r="PD12" i="27"/>
  <c r="HL12" i="27"/>
  <c r="PE10" i="27"/>
  <c r="HM10" i="27"/>
  <c r="PD11" i="27"/>
  <c r="HL11" i="27"/>
  <c r="PD6" i="27"/>
  <c r="HL6" i="27"/>
  <c r="PD5" i="27"/>
  <c r="HL5" i="27"/>
  <c r="PE7" i="27"/>
  <c r="HM7" i="27"/>
  <c r="PE4" i="27"/>
  <c r="HM4" i="27"/>
  <c r="PE9" i="27"/>
  <c r="HM9" i="27"/>
  <c r="OZ109" i="27"/>
  <c r="OZ110" i="27" s="1"/>
  <c r="PA107" i="27"/>
  <c r="PA109" i="27"/>
  <c r="PA108" i="27"/>
  <c r="HI104" i="27"/>
  <c r="PB104" i="27" s="1"/>
  <c r="HM13" i="27" l="1"/>
  <c r="PE13" i="27"/>
  <c r="PE8" i="27"/>
  <c r="HM8" i="27"/>
  <c r="PF9" i="27"/>
  <c r="HN9" i="27"/>
  <c r="PE6" i="27"/>
  <c r="HM6" i="27"/>
  <c r="PE11" i="27"/>
  <c r="HM11" i="27"/>
  <c r="PE5" i="27"/>
  <c r="HM5" i="27"/>
  <c r="PF4" i="27"/>
  <c r="HN4" i="27"/>
  <c r="PF10" i="27"/>
  <c r="HN10" i="27"/>
  <c r="PE12" i="27"/>
  <c r="HM12" i="27"/>
  <c r="PF7" i="27"/>
  <c r="HN7" i="27"/>
  <c r="PB107" i="27"/>
  <c r="HJ104" i="27"/>
  <c r="PC104" i="27" s="1"/>
  <c r="PB108" i="27"/>
  <c r="PA110" i="27"/>
  <c r="PF13" i="27" l="1"/>
  <c r="HN13" i="27"/>
  <c r="HN8" i="27"/>
  <c r="PF8" i="27"/>
  <c r="PF12" i="27"/>
  <c r="HN12" i="27"/>
  <c r="PF5" i="27"/>
  <c r="HN5" i="27"/>
  <c r="PF6" i="27"/>
  <c r="HN6" i="27"/>
  <c r="PG10" i="27"/>
  <c r="HO10" i="27"/>
  <c r="PG9" i="27"/>
  <c r="HO9" i="27"/>
  <c r="PG4" i="27"/>
  <c r="HO4" i="27"/>
  <c r="PG7" i="27"/>
  <c r="HO7" i="27"/>
  <c r="PF11" i="27"/>
  <c r="HN11" i="27"/>
  <c r="PB109" i="27"/>
  <c r="PB110" i="27" s="1"/>
  <c r="PC107" i="27"/>
  <c r="PC108" i="27"/>
  <c r="HK104" i="27"/>
  <c r="PD104" i="27" s="1"/>
  <c r="PC109" i="27"/>
  <c r="PG13" i="27" l="1"/>
  <c r="HO13" i="27"/>
  <c r="PG8" i="27"/>
  <c r="HO8" i="27"/>
  <c r="PG6" i="27"/>
  <c r="HO6" i="27"/>
  <c r="PH10" i="27"/>
  <c r="HP10" i="27"/>
  <c r="PH9" i="27"/>
  <c r="HP9" i="27"/>
  <c r="PG11" i="27"/>
  <c r="HO11" i="27"/>
  <c r="PH4" i="27"/>
  <c r="HP4" i="27"/>
  <c r="PG12" i="27"/>
  <c r="HO12" i="27"/>
  <c r="PH7" i="27"/>
  <c r="HP7" i="27"/>
  <c r="PG5" i="27"/>
  <c r="HO5" i="27"/>
  <c r="HL104" i="27"/>
  <c r="PE104" i="27" s="1"/>
  <c r="PD109" i="27"/>
  <c r="PD108" i="27"/>
  <c r="PD107" i="27"/>
  <c r="PC110" i="27"/>
  <c r="HP13" i="27" l="1"/>
  <c r="PH13" i="27"/>
  <c r="HP8" i="27"/>
  <c r="PH8" i="27"/>
  <c r="PH5" i="27"/>
  <c r="HP5" i="27"/>
  <c r="PI4" i="27"/>
  <c r="HQ4" i="27"/>
  <c r="PI7" i="27"/>
  <c r="HQ7" i="27"/>
  <c r="PI10" i="27"/>
  <c r="HQ10" i="27"/>
  <c r="PH6" i="27"/>
  <c r="HP6" i="27"/>
  <c r="PH12" i="27"/>
  <c r="HP12" i="27"/>
  <c r="PH11" i="27"/>
  <c r="HP11" i="27"/>
  <c r="PI9" i="27"/>
  <c r="HQ9" i="27"/>
  <c r="PD110" i="27"/>
  <c r="PE107" i="27"/>
  <c r="PE108" i="27"/>
  <c r="HM104" i="27"/>
  <c r="PF104" i="27" s="1"/>
  <c r="PE109" i="27"/>
  <c r="PI13" i="27" l="1"/>
  <c r="HQ13" i="27"/>
  <c r="HQ8" i="27"/>
  <c r="PI8" i="27"/>
  <c r="PJ10" i="27"/>
  <c r="HR10" i="27"/>
  <c r="PJ7" i="27"/>
  <c r="HR7" i="27"/>
  <c r="PI11" i="27"/>
  <c r="HQ11" i="27"/>
  <c r="PJ4" i="27"/>
  <c r="HR4" i="27"/>
  <c r="PI12" i="27"/>
  <c r="HQ12" i="27"/>
  <c r="PI6" i="27"/>
  <c r="HQ6" i="27"/>
  <c r="PI5" i="27"/>
  <c r="HQ5" i="27"/>
  <c r="PJ9" i="27"/>
  <c r="HR9" i="27"/>
  <c r="PF108" i="27"/>
  <c r="PF107" i="27"/>
  <c r="HN104" i="27"/>
  <c r="PG104" i="27" s="1"/>
  <c r="PE110" i="27"/>
  <c r="HR13" i="27" l="1"/>
  <c r="PJ13" i="27"/>
  <c r="PJ8" i="27"/>
  <c r="HR8" i="27"/>
  <c r="PJ12" i="27"/>
  <c r="HR12" i="27"/>
  <c r="PK7" i="27"/>
  <c r="HS7" i="27"/>
  <c r="PL7" i="27" s="1"/>
  <c r="PJ5" i="27"/>
  <c r="HR5" i="27"/>
  <c r="PK10" i="27"/>
  <c r="HS10" i="27"/>
  <c r="PL10" i="27" s="1"/>
  <c r="PK4" i="27"/>
  <c r="HS4" i="27"/>
  <c r="PL4" i="27" s="1"/>
  <c r="PK9" i="27"/>
  <c r="HS9" i="27"/>
  <c r="PL9" i="27" s="1"/>
  <c r="PJ11" i="27"/>
  <c r="HR11" i="27"/>
  <c r="PJ6" i="27"/>
  <c r="HR6" i="27"/>
  <c r="PF109" i="27"/>
  <c r="PF110" i="27" s="1"/>
  <c r="PG107" i="27"/>
  <c r="HO104" i="27"/>
  <c r="PH104" i="27" s="1"/>
  <c r="PG108" i="27"/>
  <c r="HS13" i="27" l="1"/>
  <c r="PL13" i="27" s="1"/>
  <c r="PK13" i="27"/>
  <c r="HS8" i="27"/>
  <c r="PL8" i="27" s="1"/>
  <c r="PK8" i="27"/>
  <c r="PK6" i="27"/>
  <c r="HS6" i="27"/>
  <c r="PL6" i="27" s="1"/>
  <c r="PK11" i="27"/>
  <c r="HS11" i="27"/>
  <c r="PL11" i="27" s="1"/>
  <c r="PK12" i="27"/>
  <c r="HS12" i="27"/>
  <c r="PL12" i="27" s="1"/>
  <c r="PK5" i="27"/>
  <c r="HS5" i="27"/>
  <c r="PL5" i="27" s="1"/>
  <c r="PG109" i="27"/>
  <c r="PG110" i="27" s="1"/>
  <c r="PH107" i="27"/>
  <c r="HP104" i="27"/>
  <c r="PI104" i="27" s="1"/>
  <c r="PH108" i="27"/>
  <c r="PH109" i="27" l="1"/>
  <c r="PH110" i="27" s="1"/>
  <c r="PI107" i="27"/>
  <c r="HQ104" i="27"/>
  <c r="PJ104" i="27" s="1"/>
  <c r="PI108" i="27"/>
  <c r="PI109" i="27" l="1"/>
  <c r="PI110" i="27" s="1"/>
  <c r="PJ107" i="27"/>
  <c r="HR104" i="27"/>
  <c r="PK104" i="27" s="1"/>
  <c r="PJ108" i="27"/>
  <c r="PJ109" i="27" l="1"/>
  <c r="PJ110" i="27" s="1"/>
  <c r="PK107" i="27"/>
  <c r="PK108" i="27"/>
  <c r="PK109" i="27" l="1"/>
  <c r="PK110"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Davis</author>
  </authors>
  <commentList>
    <comment ref="B3" authorId="0" shapeId="0" xr:uid="{00000000-0006-0000-0100-000001000000}">
      <text>
        <r>
          <rPr>
            <sz val="9"/>
            <color indexed="81"/>
            <rFont val="Tahoma"/>
            <family val="2"/>
          </rPr>
          <t>The Minimum point-estimate represents the smallest value that is feasible, but highly improbable.
SPERT Lognormal Edition calculates this minimum value for you.
You can control what this value is by changing the probability associated with a minimum value in the Vlookkups table for "Minimum X value probability".</t>
        </r>
      </text>
    </comment>
    <comment ref="C3" authorId="0" shapeId="0" xr:uid="{78F5CA35-3FF8-4227-886A-C36855C56C85}">
      <text>
        <r>
          <rPr>
            <sz val="9"/>
            <color indexed="81"/>
            <rFont val="Tahoma"/>
            <family val="2"/>
          </rPr>
          <t>The Most Likely point-estimate represents the value you believe will most likely occur for each uncertainty, although many other possible outcomes exist between the Minimum and Maximum point-estimates.
The Mean (Avg) is the average point-estimate. You can enter either the most likely or mean (average).</t>
        </r>
      </text>
    </comment>
    <comment ref="D3" authorId="0" shapeId="0" xr:uid="{00000000-0006-0000-0100-000003000000}">
      <text>
        <r>
          <rPr>
            <sz val="9"/>
            <color indexed="81"/>
            <rFont val="Tahoma"/>
            <family val="2"/>
          </rPr>
          <t>The Maximum point-estimate represents the largest value that is feasible, but highly improbable.
SPERT Lognormal Edition calculates this maximum value for you.
You can control what this value is by changing the probability associated with a maximum value in the Vlookkups table for "Maximum X value probability".</t>
        </r>
      </text>
    </comment>
    <comment ref="G9" authorId="0" shapeId="0" xr:uid="{00000000-0006-0000-0100-000004000000}">
      <text>
        <r>
          <rPr>
            <sz val="9"/>
            <color indexed="81"/>
            <rFont val="Tahoma"/>
            <family val="2"/>
          </rPr>
          <t xml:space="preserve">In the Lognormal Edition, Statistical PERT creates an estimate of the mean if you enter most likely values for the point-estimate (cell C4).
</t>
        </r>
      </text>
    </comment>
    <comment ref="H12" authorId="0" shapeId="0" xr:uid="{00000000-0006-0000-0100-000005000000}">
      <text>
        <r>
          <rPr>
            <sz val="9"/>
            <color indexed="81"/>
            <rFont val="Tahoma"/>
            <family val="2"/>
          </rPr>
          <t>The shape of the bell-curve is heavily influenced by how confident you believe the Most Likely outcome will occur relative to other, possible outcomes.  
When you are more confident in the Most Likely outcome (or the Mean, or average, outcome if you estimated that), the bell-curve grows less skewed the appearance of the bell-curve looks symmetrical.  
Conversely, when you are less confident in the Most Likely outcome, the bell-curve skews to the right and there is a widened gap between the SPERT-calculated Minimum and Maximum point-estimates.
(You can add to, remove, or modify the dropdown control options using the VLookups worksheet).</t>
        </r>
      </text>
    </comment>
    <comment ref="I15" authorId="0" shapeId="0" xr:uid="{86DFB3E6-C119-47DD-AF0C-7BA1F1C93CBC}">
      <text>
        <r>
          <rPr>
            <sz val="9"/>
            <color indexed="81"/>
            <rFont val="Tahoma"/>
            <family val="2"/>
          </rPr>
          <t>SPERT builds an implied, bell-shaped curve to represent the risk characteristics for your uncertainty.  The flatter, wider the bell-curve curve is, the more uncertain the outcomes are over the feasible region.</t>
        </r>
      </text>
    </comment>
    <comment ref="J18" authorId="0" shapeId="0" xr:uid="{4EE7A3FB-B604-4942-843D-B9CB09CB7B23}">
      <text>
        <r>
          <rPr>
            <sz val="9"/>
            <color indexed="81"/>
            <rFont val="Tahoma"/>
            <family val="2"/>
          </rPr>
          <t>If you have historical data, you can calculate the true natural log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ln(SD)", it will override the SPERT-calculated standard deviation in column K.
Note that this is the NATURAL LOG of the standard deviation!</t>
        </r>
      </text>
    </comment>
    <comment ref="K21" authorId="0" shapeId="0" xr:uid="{00000000-0006-0000-0100-000006000000}">
      <text>
        <r>
          <rPr>
            <sz val="9"/>
            <color indexed="81"/>
            <rFont val="Tahoma"/>
            <family val="2"/>
          </rPr>
          <t xml:space="preserve">This is the natural log of the uncertainty's standard deviation. SPERT chooses a ln(SD) value for you based upon the dropdown selection under the "Most Likely Confidence" column. It is used to create estimates using Excel's two lognormal functions, LOGNORM.INV and LOGNORM.DIST.
</t>
        </r>
      </text>
    </comment>
    <comment ref="M26" authorId="0" shapeId="0" xr:uid="{00000000-0006-0000-0100-000007000000}">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N26" authorId="0" shapeId="0" xr:uid="{00000000-0006-0000-0100-000008000000}">
      <text>
        <r>
          <rPr>
            <sz val="9"/>
            <color indexed="81"/>
            <rFont val="Tahoma"/>
            <family val="2"/>
          </rPr>
          <t>The SPERT Probability shows the cumulative probability of the Planning Estimate you entered in cell L24.  
If you select 'Show Left-Side Area' in cell L20, cell M24 shows the likelihood that your Planning Estimate in cell L24 will be EQUAL TO or GREATER THAN the uncertainty you are estimating.  
If you select 'Show Right-Side Area' in cell L20, cell M24 shows the likelihood that the uncertainty will EXCEED your Planning Estimate in column L24.</t>
        </r>
      </text>
    </comment>
    <comment ref="O33" authorId="0" shapeId="0" xr:uid="{00000000-0006-0000-0100-000009000000}">
      <text>
        <r>
          <rPr>
            <sz val="9"/>
            <color indexed="81"/>
            <rFont val="Tahoma"/>
            <family val="2"/>
          </rPr>
          <t>You can choose different probabilities by entering a value between 1% and 99%.</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William W. Davis</author>
  </authors>
  <commentList>
    <comment ref="A47" authorId="0" shapeId="0" xr:uid="{5E0EF4FE-898F-4688-80CC-2E5846908175}">
      <text>
        <r>
          <rPr>
            <sz val="9"/>
            <color indexed="81"/>
            <rFont val="Tahoma"/>
            <family val="2"/>
          </rPr>
          <t>This lookup list is only used on the Welcome worksheet (the first worksheet). You can choose whether you're a Frequentist, Bayesian, or whether you don't care what you are. This setting only changes the way some information is labled, not any of the calculations.
Hover over the note in cell B22 on the "Welcome!" worksheet to learn more.</t>
        </r>
      </text>
    </comment>
    <comment ref="A53" authorId="0" shapeId="0" xr:uid="{A4EF8E97-9FA5-4FF7-A6E2-7560CC4FFE42}">
      <text>
        <r>
          <rPr>
            <sz val="9"/>
            <color indexed="81"/>
            <rFont val="Tahoma"/>
            <family val="2"/>
          </rPr>
          <t>Suppose I flip a coin, catch it in my palm, and then hide from you whether the coin turned up heads or tails. Then I ask you, "What's the probability that this coin is heads up?"
If you say, "You already flipped the coin, so it's either 0% or 100%. I just don't know which it is, but the right answer is only one of those two alternatives" - you're a Frequentist.
If you say, "For me, the probability is 50%. You're hiding the answer from me, so I'll go with what I know, and that is, there's a 50/50 chance it's heads up" - you're a Bayesian.
This setting only changes the way certain information is labeled in this spreadsheet--not any of the calculations. If you're a Frequentist (or if you don't care), you will see a reference to a "confidence interval." If you're a Bayesian, you will see a reference to a "credible interval."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Davis</author>
  </authors>
  <commentList>
    <comment ref="M2" authorId="0" shapeId="0" xr:uid="{00000000-0006-0000-0200-000001000000}">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N2" authorId="0" shapeId="0" xr:uid="{00000000-0006-0000-0200-000002000000}">
      <text>
        <r>
          <rPr>
            <sz val="9"/>
            <color indexed="81"/>
            <rFont val="Tahoma"/>
            <family val="2"/>
          </rPr>
          <t>The SPERT Probability shows the cumulative probability of each Planning Estimate you entered in column M.  
If you select 'Show Left-Side Area' in cell M1, this column shows the likelihood that your Planning Estimate will be EQUAL TO or GREATER THAN the uncertainty you are estimating.  
If you select 'Show Right-Side Area' in cell M1, this column shows the likelihood that the uncertainty will EXCEED your Planning Estimate in column M.</t>
        </r>
      </text>
    </comment>
    <comment ref="B3" authorId="0" shapeId="0" xr:uid="{00000000-0006-0000-0200-000003000000}">
      <text>
        <r>
          <rPr>
            <sz val="9"/>
            <color indexed="81"/>
            <rFont val="Tahoma"/>
            <family val="2"/>
          </rPr>
          <t>Use a simple heuristic to quickly create MINIMUM point-estimates.  Do this by selecting a percentage in cell B2.  Minimum point-estimates are automatically created for you by taking the Most Likely point-estimate in column C and reducing it by the percentage value specified in cell B2.  
If you want, overwrite any cell formula in column B to manually enter a non-calculated, minimum value for a particular three-point estimate.  
(If you need to modify the dropdown choices in cell B2, you can do that in the Vlookups worksheet).</t>
        </r>
      </text>
    </comment>
    <comment ref="C3" authorId="0" shapeId="0" xr:uid="{00000000-0006-0000-0200-000004000000}">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3" authorId="0" shapeId="0" xr:uid="{00000000-0006-0000-0200-000005000000}">
      <text>
        <r>
          <rPr>
            <sz val="9"/>
            <color indexed="81"/>
            <rFont val="Tahoma"/>
            <family val="2"/>
          </rPr>
          <t>Use a simple heuristic to quickly create MAXIMUM point-estimates.  Do this by selecting a percentage in cell D2.  Maximum point-estimates are automatically created for you by taking the Most Likely point-estimate in column C and increasing it by the percentage value specified in cell D2.  
If you want, overwrite any cell formula in column D to manually enter a non-calculated, maximum value for a particular three-point estimate.  
(If you need to modify the dropdown choices in cell D2, you can do that in the Vlookups worksheet).</t>
        </r>
      </text>
    </comment>
    <comment ref="E3" authorId="0" shapeId="0" xr:uid="{00000000-0006-0000-0200-000006000000}">
      <text>
        <r>
          <rPr>
            <sz val="9"/>
            <color indexed="81"/>
            <rFont val="Tahoma"/>
            <family val="2"/>
          </rPr>
          <t>This checks that a proper 3-point estimate was entered:
Minimum value must be &gt; 0 and &lt; Most Likely
Most Likely must be &gt; Minimum and &lt; Maximum 
Maximum must be &gt; Most Likely</t>
        </r>
      </text>
    </comment>
    <comment ref="F3" authorId="0" shapeId="0" xr:uid="{00000000-0006-0000-0200-000007000000}">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Using the SPERT® Normal Edition is not recommended for this uncertainty.  Use the SPERT® Beta Edition instead.</t>
        </r>
      </text>
    </comment>
    <comment ref="G3" authorId="0" shapeId="0" xr:uid="{00000000-0006-0000-0200-000008000000}">
      <text>
        <r>
          <rPr>
            <sz val="9"/>
            <color indexed="81"/>
            <rFont val="Tahoma"/>
            <family val="2"/>
          </rPr>
          <t>The PERT Mean is calcuated using the PERT formula:
(Min+(4*Most Likely)+Max)/6
On a perfectly normal distribution (no skewing), the mean will also be the Most Likely outcome (the mode) and the median (50th percentile).</t>
        </r>
      </text>
    </comment>
    <comment ref="H3" authorId="0" shapeId="0" xr:uid="{00000000-0006-0000-0200-000009000000}">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I3" authorId="0" shapeId="0" xr:uid="{EF1B6E6C-1F2E-4D0C-B137-05B61C910945}">
      <text>
        <r>
          <rPr>
            <sz val="9"/>
            <color indexed="81"/>
            <rFont val="Tahoma"/>
            <family val="2"/>
          </rPr>
          <t>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centered, it perfectly fits a normal distribution.
If the bell-curve is off-center, then a normal distribution is less fitting of your uncertainty's risk properties (but using the normal distribution may be "good enough" as long as the traffic light indicator is green or yellow.</t>
        </r>
      </text>
    </comment>
    <comment ref="J3" authorId="0" shapeId="0" xr:uid="{2FFF1A44-8E86-4EE8-A370-817445B37FC9}">
      <text>
        <r>
          <rPr>
            <sz val="9"/>
            <color indexed="81"/>
            <rFont val="Tahoma"/>
            <family val="2"/>
          </rPr>
          <t>If you have historical data, you can calculate the true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SD", it will override the SPERT-calculated standard deviation in column K.</t>
        </r>
      </text>
    </comment>
    <comment ref="K3" authorId="0" shapeId="0" xr:uid="{00000000-0006-0000-0200-00000A000000}">
      <text>
        <r>
          <rPr>
            <sz val="9"/>
            <color indexed="81"/>
            <rFont val="Tahoma"/>
            <family val="2"/>
          </rPr>
          <t>The SPERT Standard Deviation (SD) is calculated using this formula:
SPERT SD = (Max - Min) * RSM
where RSM is the Ratio Scale Multiplier associated with the Most Likely Confidence selection in column H.  
RSMs are associated with Most Likely Confidence choices in the VLookups worksheet.
Excel's normal distribution functions, NORM.DIST and NORM.INV use the SPERT Standard Deviation as one of the input arguments.</t>
        </r>
      </text>
    </comment>
    <comment ref="O3" authorId="0" shapeId="0" xr:uid="{00000000-0006-0000-0200-00000B000000}">
      <text>
        <r>
          <rPr>
            <sz val="9"/>
            <color indexed="81"/>
            <rFont val="Tahoma"/>
            <family val="2"/>
          </rPr>
          <t>You can choose different probabilities by entering a value between 1% and 99%.</t>
        </r>
      </text>
    </comment>
    <comment ref="A13" authorId="0" shapeId="0" xr:uid="{B64F3C75-21DC-467F-B4C0-BAFF89C667F5}">
      <text>
        <r>
          <rPr>
            <sz val="9"/>
            <color indexed="81"/>
            <rFont val="Tahoma"/>
            <family val="2"/>
          </rPr>
          <t>Need more than just 10 rows to enter your estimates?  Rows 14 through 103 are hidden.  Unhide these rows to display 90 more rows like rows 4 through 13.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 Davis</author>
    <author>William W. Davis</author>
  </authors>
  <commentList>
    <comment ref="N2" authorId="0" shapeId="0" xr:uid="{DA836802-825B-48FB-B4CF-10EF51BA685F}">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O2" authorId="0" shapeId="0" xr:uid="{DF0AA814-9D30-4FA2-B1A5-5491CEA5EA4F}">
      <text>
        <r>
          <rPr>
            <sz val="9"/>
            <color indexed="81"/>
            <rFont val="Tahoma"/>
            <family val="2"/>
          </rPr>
          <t>The SPERT Probability shows the cumulative probability of each Planning Estimate you entered in column N.  
If you select 'Show Left-Side Area' in cell N1, this column shows the likelihood that your Planning Estimate will be EQUAL TO or GREATER THAN the uncertainty you are estimating.  
If you select 'Show Right-Side Area' in cell N1, this column shows the likelihood that the uncertainty will EXCEED your Planning Estimate in column N.</t>
        </r>
      </text>
    </comment>
    <comment ref="B3" authorId="0" shapeId="0" xr:uid="{4193D883-CFBD-4C04-8DAD-EF2A0663C735}">
      <text>
        <r>
          <rPr>
            <sz val="9"/>
            <color indexed="81"/>
            <rFont val="Tahoma"/>
            <family val="2"/>
          </rPr>
          <t>The Minimum point-estimate represents the smallest value that is feasible, but highly improbable.
SPERT Lognormal Edition calculates this minimum value for you.
You can control what this value is by changing the probability associated with a minimum value in the Vlookkups table for "Minimum X value probability".</t>
        </r>
      </text>
    </comment>
    <comment ref="C3" authorId="0" shapeId="0" xr:uid="{79D5DD9C-08E0-4839-AE67-B7CC528E968B}">
      <text>
        <r>
          <rPr>
            <sz val="9"/>
            <color indexed="81"/>
            <rFont val="Tahoma"/>
            <family val="2"/>
          </rPr>
          <t>The Most Likely point-estimate represents the value you believe will most likely occur for each uncertainty, although many other possible outcomes exist between the Minimum and Maximum point-estimates.
The Mean (Avg) is the average point-estimate. You can enter either the most likely or mean (average).</t>
        </r>
      </text>
    </comment>
    <comment ref="D3" authorId="0" shapeId="0" xr:uid="{53850FEB-83E3-49AB-9708-B856CE9BECB7}">
      <text>
        <r>
          <rPr>
            <sz val="9"/>
            <color indexed="81"/>
            <rFont val="Tahoma"/>
            <family val="2"/>
          </rPr>
          <t>The Maximum point-estimate represents the largest value that is feasible, but highly improbable.
SPERT Lognormal Edition calculates this maximum value for you.
You can control what this value is by changing the probability associated with a maximum value in the Vlookkups table for "Maximum X value probability".</t>
        </r>
      </text>
    </comment>
    <comment ref="E3" authorId="0" shapeId="0" xr:uid="{08FC7CC7-BBAF-4B7C-A27A-727859E1E662}">
      <text>
        <r>
          <rPr>
            <sz val="9"/>
            <color indexed="81"/>
            <rFont val="Tahoma"/>
            <family val="2"/>
          </rPr>
          <t>This checks that a proper 3-point estimate was entered:
Minimum value must be &gt; 0 and &lt; Most Likely
Most Likely must be &gt; Minimum and &lt; Maximum Maximum must be &gt; Most Likely</t>
        </r>
      </text>
    </comment>
    <comment ref="F3" authorId="0" shapeId="0" xr:uid="{29F2D42B-4DA6-4CD1-9669-E2862ADBD9AF}">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In the Lognormal Edition, this is informational only. You can model uncertainties that are skewed with the Lognormal Edition.</t>
        </r>
      </text>
    </comment>
    <comment ref="G3" authorId="0" shapeId="0" xr:uid="{7A667D89-6813-45B1-805D-E699E5F72C03}">
      <text>
        <r>
          <rPr>
            <sz val="9"/>
            <color indexed="81"/>
            <rFont val="Tahoma"/>
            <family val="2"/>
          </rPr>
          <t>In the Lognormal Edition, Statistical PERT creates an estimate of the mean if you enter most likely values for the point-estimate (cell C4).</t>
        </r>
      </text>
    </comment>
    <comment ref="H3" authorId="0" shapeId="0" xr:uid="{E97947B1-33F0-4E6A-B67B-64122583F18E}">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I3" authorId="0" shapeId="0" xr:uid="{F7E9FBE5-1AE4-445D-9B91-2579070EB440}">
      <text>
        <r>
          <rPr>
            <sz val="9"/>
            <color indexed="81"/>
            <rFont val="Tahoma"/>
            <family val="2"/>
          </rPr>
          <t xml:space="preserve">SPERT builds an implied, bell-shaped curve to represent the risk characteristics for your uncertainty.  The flatter, wider the bell-curve curve is, the more uncertain the outcomes are over the feasible region.
</t>
        </r>
      </text>
    </comment>
    <comment ref="J3" authorId="0" shapeId="0" xr:uid="{996743AC-F0CA-4909-BC06-58682148BB50}">
      <text>
        <r>
          <rPr>
            <sz val="9"/>
            <color indexed="81"/>
            <rFont val="Tahoma"/>
            <family val="2"/>
          </rPr>
          <t>If you have historical data, you can calculate the true natural log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ln(SD)", it will override the SPERT-calculated standard deviation in column K.
Note that this is the NATURAL LOG of the standard deviation!</t>
        </r>
      </text>
    </comment>
    <comment ref="K3" authorId="1" shapeId="0" xr:uid="{E3B937CC-E8A1-44E8-A954-941D011FA877}">
      <text>
        <r>
          <rPr>
            <sz val="9"/>
            <color indexed="81"/>
            <rFont val="Tahoma"/>
            <family val="2"/>
          </rPr>
          <t>This is the natural log of the uncertainty's standard deviation. SPERT chooses a ln(SD) value for you based upon the dropdown selection under the "Most Likely Confidence" column. It is used to create estimates using Excel's two lognormal functions, LOGNORM.INV and LOGNORM.DIST.</t>
        </r>
      </text>
    </comment>
    <comment ref="P3" authorId="0" shapeId="0" xr:uid="{C67143E6-0572-4763-94FA-7AEF4F3D348B}">
      <text>
        <r>
          <rPr>
            <sz val="9"/>
            <color indexed="81"/>
            <rFont val="Tahoma"/>
            <family val="2"/>
          </rPr>
          <t>You can choose different probabilities by entering a value between 1% and 99%.</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William Davis</author>
    <author>William W. Davis</author>
  </authors>
  <commentList>
    <comment ref="N2" authorId="0" shapeId="0" xr:uid="{3F2545DD-0C8A-41A9-A57B-D51BF853100C}">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O2" authorId="0" shapeId="0" xr:uid="{714D815B-DBAB-4E50-9AFE-5D0A10C1DFA4}">
      <text>
        <r>
          <rPr>
            <sz val="9"/>
            <color indexed="81"/>
            <rFont val="Tahoma"/>
            <family val="2"/>
          </rPr>
          <t>The SPERT Probability shows the cumulative probability of each Planning Estimate you entered in column N.  
If you select 'Show Left-Side Area' in cell N1, this column shows the likelihood that your Planning Estimate will be EQUAL TO or GREATER THAN the uncertainty you are estimating.  
If you select 'Show Right-Side Area' in cell N1, this column shows the likelihood that the uncertainty will EXCEED your Planning Estimate in column N.</t>
        </r>
      </text>
    </comment>
    <comment ref="B3" authorId="0" shapeId="0" xr:uid="{DD7FBCB5-292E-495B-BA5F-C8AD58721AE9}">
      <text>
        <r>
          <rPr>
            <sz val="9"/>
            <color indexed="81"/>
            <rFont val="Tahoma"/>
            <family val="2"/>
          </rPr>
          <t>The Minimum point-estimate represents the smallest value that is feasible, but highly improbable.
SPERT Lognormal Edition calculates this minimum value for you.
You can control what this value is by changing the probability associated with a minimum value in the Vlookkups table for "Minimum X value probability".</t>
        </r>
      </text>
    </comment>
    <comment ref="C3" authorId="0" shapeId="0" xr:uid="{BE3CF20D-807F-4BF4-9966-F8C1DE6D8A49}">
      <text>
        <r>
          <rPr>
            <sz val="9"/>
            <color indexed="81"/>
            <rFont val="Tahoma"/>
            <family val="2"/>
          </rPr>
          <t>The Most Likely point-estimate represents the value you believe will most likely occur for each uncertainty, although many other possible outcomes exist between the Minimum and Maximum point-estimates.
The Mean (Avg) is the average point-estimate. You can enter either the most likely or mean (average).</t>
        </r>
      </text>
    </comment>
    <comment ref="D3" authorId="0" shapeId="0" xr:uid="{E07909FF-F89D-4225-A91F-293EBB19DDE2}">
      <text>
        <r>
          <rPr>
            <sz val="9"/>
            <color indexed="81"/>
            <rFont val="Tahoma"/>
            <family val="2"/>
          </rPr>
          <t>The Maximum point-estimate represents the largest value that is feasible, but highly improbable.
SPERT Lognormal Edition calculates this maximum value for you.
You can control what this value is by changing the probability associated with a maximum value in the Vlookkups table for "Maximum X value probability".</t>
        </r>
      </text>
    </comment>
    <comment ref="E3" authorId="0" shapeId="0" xr:uid="{ABDA3A2D-3F39-4CAC-BA97-D89216CF5CDA}">
      <text>
        <r>
          <rPr>
            <sz val="9"/>
            <color indexed="81"/>
            <rFont val="Tahoma"/>
            <family val="2"/>
          </rPr>
          <t>This checks that a proper 3-point estimate was entered:
Minimum value must be &gt; 0 and &lt; Most Likely
Most Likely must be &gt; Minimum and &lt; Maximum Maximum must be &gt; Most Likely</t>
        </r>
      </text>
    </comment>
    <comment ref="F3" authorId="0" shapeId="0" xr:uid="{A83D8285-084E-4F78-BC44-A0D94E7AFF30}">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In the Lognormal Edition, this is informational only. You can model uncertainties that are skewed with the Lognormal Edition.</t>
        </r>
      </text>
    </comment>
    <comment ref="G3" authorId="0" shapeId="0" xr:uid="{B74D4270-5D7D-4DC3-95E4-E5AC12139084}">
      <text>
        <r>
          <rPr>
            <sz val="9"/>
            <color indexed="81"/>
            <rFont val="Tahoma"/>
            <family val="2"/>
          </rPr>
          <t>In the Lognormal Edition, Statistical PERT creates an estimate of the mean if you enter most likely values for the point-estimate in column C.</t>
        </r>
      </text>
    </comment>
    <comment ref="H3" authorId="0" shapeId="0" xr:uid="{EE85CC52-A504-4DCD-8C59-6D3D864193AC}">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I3" authorId="0" shapeId="0" xr:uid="{56CACF2E-7A32-4045-97C0-970765E80941}">
      <text>
        <r>
          <rPr>
            <sz val="9"/>
            <color indexed="81"/>
            <rFont val="Tahoma"/>
            <family val="2"/>
          </rPr>
          <t xml:space="preserve">SPERT builds an implied, bell-shaped curve to represent the risk characteristics for your uncertainty.  The flatter, wider the bell-curve curve is, the more uncertain the outcomes are over the feasible region.
</t>
        </r>
      </text>
    </comment>
    <comment ref="J3" authorId="0" shapeId="0" xr:uid="{05470211-715B-47E6-B7D7-8EBDCF790639}">
      <text>
        <r>
          <rPr>
            <sz val="9"/>
            <color indexed="81"/>
            <rFont val="Tahoma"/>
            <family val="2"/>
          </rPr>
          <t>If you have historical data, you can calculate the true natural log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ln(SD)", it will override the SPERT-calculated standard deviation in column K.
Note that this is the NATURAL LOG of the standard deviation!</t>
        </r>
      </text>
    </comment>
    <comment ref="K3" authorId="1" shapeId="0" xr:uid="{D449BE11-7D60-4615-A94E-68435D7C07D5}">
      <text>
        <r>
          <rPr>
            <sz val="9"/>
            <color indexed="81"/>
            <rFont val="Tahoma"/>
            <family val="2"/>
          </rPr>
          <t>This is the natural log of the uncertainty's standard deviation. SPERT chooses a ln(SD) value for you based upon the dropdown selection under the "Most Likely Confidence" column. It is used to create estimates using Excel's two lognormal functions, LOGNORM.INV and LOGNORM.DIST.</t>
        </r>
      </text>
    </comment>
    <comment ref="P3" authorId="0" shapeId="0" xr:uid="{00000000-0006-0000-0300-00000B000000}">
      <text>
        <r>
          <rPr>
            <sz val="9"/>
            <color indexed="81"/>
            <rFont val="Tahoma"/>
            <family val="2"/>
          </rPr>
          <t>You can choose different probabilities by entering a value between 1% and 99%.</t>
        </r>
      </text>
    </comment>
    <comment ref="A13" authorId="0" shapeId="0" xr:uid="{A09024C2-1237-4B2A-8E0A-24DFF1C44E06}">
      <text>
        <r>
          <rPr>
            <sz val="9"/>
            <color indexed="81"/>
            <rFont val="Tahoma"/>
            <family val="2"/>
          </rPr>
          <t>Need more than just 10 rows to enter your estimates?  Rows 14 through 103 are hidden.  Unhide these rows to display 90 more rows like rows 4 through 13.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William Davis</author>
  </authors>
  <commentList>
    <comment ref="Q2" authorId="0" shapeId="0" xr:uid="{00000000-0006-0000-0400-000001000000}">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R2" authorId="0" shapeId="0" xr:uid="{00000000-0006-0000-0400-000002000000}">
      <text>
        <r>
          <rPr>
            <sz val="9"/>
            <color indexed="81"/>
            <rFont val="Tahoma"/>
            <family val="2"/>
          </rPr>
          <t>The SPERT Probability shows the cumulative probability of each Planning Estimate you entered in column Q.  
If you select 'Show Left-Side Area' in cell Q1, this column shows the likelihood that your Planning Estimate will be EQUAL TO or GREATER THAN the uncertainty you are estimating.  
If you select 'Show Right-Side Area' in cell Q1, this column shows the likelihood that the uncertainty will EXCEED your Planning Estimate in column Q.</t>
        </r>
      </text>
    </comment>
    <comment ref="B3" authorId="0" shapeId="0" xr:uid="{00000000-0006-0000-0400-000003000000}">
      <text>
        <r>
          <rPr>
            <sz val="9"/>
            <color indexed="81"/>
            <rFont val="Tahoma"/>
            <family val="2"/>
          </rPr>
          <t>Optionally, choose a minimum point-estimate for a single uncertainty by selecting a dropdown value in this column for any row.  The percentage you choose will reduce the row's Most Likely point-estimate, and it will override the minimum point-estimate calculated by the heuristic in cell D2.</t>
        </r>
      </text>
    </comment>
    <comment ref="C3" authorId="0" shapeId="0" xr:uid="{00000000-0006-0000-0400-000004000000}">
      <text>
        <r>
          <rPr>
            <sz val="9"/>
            <color indexed="81"/>
            <rFont val="Tahoma"/>
            <family val="2"/>
          </rPr>
          <t>Optionally, manually enter a minimum point-estimate for a single uncertainty by entering a specific value in this column for any row.  The value you enter will override the row's calculated, mininum point-estimate using percentage adjustments.</t>
        </r>
      </text>
    </comment>
    <comment ref="D3" authorId="0" shapeId="0" xr:uid="{00000000-0006-0000-0400-000005000000}">
      <text>
        <r>
          <rPr>
            <sz val="9"/>
            <color indexed="81"/>
            <rFont val="Tahoma"/>
            <family val="2"/>
          </rPr>
          <t>Use a simple heuristic to quickly create MINIMUM point-estimates for all rows.  Do this by selecting a percentage in cell D2.  Minimum point-estimates are automatically created for you by taking the Most Likely point-estimate in column E and reducing it by the percentage value specified in cell D2.  
Optionally, choose a row-speciific heuristic by selecting a percentage in column B, or enter a specific minimum point-estimate in column C.  
(If you need to modify the dropdown choices in cell D2 or column B, you can do that in the Vlookups worksheet).</t>
        </r>
      </text>
    </comment>
    <comment ref="E3" authorId="0" shapeId="0" xr:uid="{00000000-0006-0000-0400-000006000000}">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F3" authorId="0" shapeId="0" xr:uid="{00000000-0006-0000-0400-000007000000}">
      <text>
        <r>
          <rPr>
            <sz val="9"/>
            <color indexed="81"/>
            <rFont val="Tahoma"/>
            <family val="2"/>
          </rPr>
          <t>Use a simple heuristic to quickly create MAXIMUM point-estimates for all rows.  Do this by selecting a percentage in cell F2.  Maximum point-estimates are automatically created for you by taking the Most Likely point-estimate in column E and increasing it by the percentage value specified in cell F2.  
Optionally, choose a row-speciific heuristic by selecting a percentage in column H, or enter a specific minimum point-estimate in column G.  
(If you need to modify the dropdown choices in cell F2 or column H, you can do that in the Vlookups worksheet).</t>
        </r>
      </text>
    </comment>
    <comment ref="G3" authorId="0" shapeId="0" xr:uid="{00000000-0006-0000-0400-000008000000}">
      <text>
        <r>
          <rPr>
            <sz val="9"/>
            <color indexed="81"/>
            <rFont val="Tahoma"/>
            <family val="2"/>
          </rPr>
          <t>Optionally, manually enter a maximum point-estimate for a single uncertainty by entering a specific value in this column for any row.  The value you enter will override the row's calculated, maximum point-estimate using percentage adjustments.</t>
        </r>
      </text>
    </comment>
    <comment ref="H3" authorId="0" shapeId="0" xr:uid="{00000000-0006-0000-0400-000009000000}">
      <text>
        <r>
          <rPr>
            <sz val="9"/>
            <color indexed="81"/>
            <rFont val="Tahoma"/>
            <family val="2"/>
          </rPr>
          <t>Optionally, choose a maximum point-estimate for a single uncertainty by selecting a dropdown value in this column for any row.  The percentage you choose will increase the row's Most Likely point-estimate, and it will override the maximum point-estimate calculated by the heuristic in cell F2.</t>
        </r>
        <r>
          <rPr>
            <sz val="9"/>
            <color indexed="81"/>
            <rFont val="Tahoma"/>
            <family val="2"/>
          </rPr>
          <t xml:space="preserve">
</t>
        </r>
      </text>
    </comment>
    <comment ref="I3" authorId="0" shapeId="0" xr:uid="{00000000-0006-0000-0400-00000A000000}">
      <text>
        <r>
          <rPr>
            <sz val="9"/>
            <color indexed="81"/>
            <rFont val="Tahoma"/>
            <family val="2"/>
          </rPr>
          <t>This checks that a proper 3-point estimate was entered:
Minimum value must be &gt; 0 and &lt; Most Likely
Most Likely must be &gt; Minimum and &lt; Maximum 
Maximum must be &gt; Most Likely</t>
        </r>
      </text>
    </comment>
    <comment ref="J3" authorId="0" shapeId="0" xr:uid="{00000000-0006-0000-0400-00000B000000}">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Using the SPERT® Normal Edition is not recommended for this uncertainty.  Use the SPERT® Beta Edition instead.</t>
        </r>
      </text>
    </comment>
    <comment ref="K3" authorId="0" shapeId="0" xr:uid="{00000000-0006-0000-0400-00000C000000}">
      <text>
        <r>
          <rPr>
            <sz val="9"/>
            <color indexed="81"/>
            <rFont val="Tahoma"/>
            <family val="2"/>
          </rPr>
          <t>The PERT Mean is calcuated using the PERT formula:
(Min+(4*Most Likely)+Max)/6
On a perfectly normal distribution (no skewing), the mean will also be the Most Likely outcome (the mode) and the median (50th percentile).</t>
        </r>
      </text>
    </comment>
    <comment ref="L3" authorId="0" shapeId="0" xr:uid="{00000000-0006-0000-0400-00000D000000}">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M3" authorId="0" shapeId="0" xr:uid="{D85F111D-6336-4387-BA4A-DED27AF04D12}">
      <text>
        <r>
          <rPr>
            <sz val="9"/>
            <color indexed="81"/>
            <rFont val="Tahoma"/>
            <family val="2"/>
          </rPr>
          <t>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centered, it perfectly fits a normal distribution.
If the bell-curve is off-center, then a normal distribution is less fitting of your uncertainty's risk properties (but using the normal distribution may be "good enough" as long as the traffic light indicator is green or yellow.</t>
        </r>
      </text>
    </comment>
    <comment ref="N3" authorId="0" shapeId="0" xr:uid="{4308342D-D0AF-4116-A38F-3F21B5B59DA1}">
      <text>
        <r>
          <rPr>
            <sz val="9"/>
            <color indexed="81"/>
            <rFont val="Tahoma"/>
            <family val="2"/>
          </rPr>
          <t>If you have historical data, you can calculate the true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SD", it will override the SPERT-calculated standard deviation in column O.</t>
        </r>
      </text>
    </comment>
    <comment ref="O3" authorId="0" shapeId="0" xr:uid="{00000000-0006-0000-0400-00000E000000}">
      <text>
        <r>
          <rPr>
            <sz val="9"/>
            <color indexed="81"/>
            <rFont val="Tahoma"/>
            <family val="2"/>
          </rPr>
          <t>The SPERT Standard Deviation (SD) is calculated using this formula:
SPERT SD = (Max - Min) * RSM
where RSM is the Ratio Scale Multiplier associated with the Most Likely Confidence selection in column H.  
RSMs are associated with Most Likely Confidence choices in the VLookups worksheet.
Excel's normal distribution functions, NORM.DIST and NORM.INV use the SPERT Standard Deviation as one of the input arguments.</t>
        </r>
      </text>
    </comment>
    <comment ref="S3" authorId="0" shapeId="0" xr:uid="{00000000-0006-0000-0400-00000F000000}">
      <text>
        <r>
          <rPr>
            <sz val="9"/>
            <color indexed="81"/>
            <rFont val="Tahoma"/>
            <family val="2"/>
          </rPr>
          <t>You can choose different probabilities by entering a value between 1% and 99%.</t>
        </r>
      </text>
    </comment>
    <comment ref="A13" authorId="0" shapeId="0" xr:uid="{17666605-11F5-4F96-819E-83C3D4A038E7}">
      <text>
        <r>
          <rPr>
            <sz val="9"/>
            <color indexed="81"/>
            <rFont val="Tahoma"/>
            <family val="2"/>
          </rPr>
          <t>Need more than just 10 rows to enter your estimates?  Rows 14 through 103 are hidden.  Unhide these rows to display 90 more rows like rows 4 through 13.</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William Davis</author>
    <author>William W. Davis</author>
  </authors>
  <commentList>
    <comment ref="B1" authorId="0" shapeId="0" xr:uid="{9058006D-F6A3-4310-B09D-48D2A2665A50}">
      <text>
        <r>
          <rPr>
            <sz val="9"/>
            <color indexed="81"/>
            <rFont val="Tahoma"/>
            <family val="2"/>
          </rPr>
          <t xml:space="preserve">Enter the project start date is cell C1.  The project finish date in cell D1 is calculated based upon the activity duration estimates in column B, which are calculated based upon the specified reliability in cell B2.
</t>
        </r>
      </text>
    </comment>
    <comment ref="C1" authorId="0" shapeId="0" xr:uid="{E7713E3D-3E54-4F42-8209-404D3BE6FA43}">
      <text>
        <r>
          <rPr>
            <sz val="9"/>
            <color indexed="81"/>
            <rFont val="Tahoma"/>
            <family val="2"/>
          </rPr>
          <t xml:space="preserve">Enter the starting date for the project, then enter the critical path activities in column A.  Note that this critical path analysis cannot have any concurrent activities; they must sequentially ordered for the correct finish date to be calculated.
</t>
        </r>
      </text>
    </comment>
    <comment ref="D1" authorId="0" shapeId="0" xr:uid="{00B73D34-705F-49F1-B554-3C32B0BB760F}">
      <text>
        <r>
          <rPr>
            <sz val="9"/>
            <color indexed="81"/>
            <rFont val="Tahoma"/>
            <family val="2"/>
          </rPr>
          <t>This finish date excludes weekend days and all other non-work days listed in the table below. It adds the optional schedule contingency value from cell B105 (if any).</t>
        </r>
      </text>
    </comment>
    <comment ref="A2" authorId="0" shapeId="0" xr:uid="{8C18BF1C-5E12-454A-94F9-023286ECFEED}">
      <text>
        <r>
          <rPr>
            <sz val="9"/>
            <color indexed="81"/>
            <rFont val="Tahoma"/>
            <family val="2"/>
          </rPr>
          <t>SPERT Scheduler only works for a project's critical path, and the critical path must be sequentially ordered and have no concurrent tasks or activities.  
Be aware of the limitations of this approach to scheduling.  SPERT Scheduler cannot address merge bias, for instance.  Only a full Monte Carlo simulation of the entire project schedule can evaluate shifting critical paths (merge bias) and different kinds of probability distributions at the activity or task level.</t>
        </r>
      </text>
    </comment>
    <comment ref="B2" authorId="0" shapeId="0" xr:uid="{624904B4-E036-49DF-AE15-A5DDE656FDFF}">
      <text>
        <r>
          <rPr>
            <sz val="9"/>
            <color indexed="81"/>
            <rFont val="Tahoma"/>
            <family val="2"/>
          </rPr>
          <t xml:space="preserve">Choose any probability between 50% and 99% and SPERT will calculate the duration estimates needed to achieve your desired reliability level. Choosing more reliable estimates will increase the project timeline.  Choosing less reliable estimates will shrink the overall project schedule, but there will be an increased chance the project will finish late.
To buffer the project for instances where scheduled activities take longer to finish than you planned for, add a schedule contingency in cell B105. Use Soothsayer™ for Project Contingency to calculate how big that buffer should be. It's a bonus download on the Statistical PERT website.
</t>
        </r>
      </text>
    </comment>
    <comment ref="D2" authorId="0" shapeId="0" xr:uid="{9824E4EB-BC6B-4E96-8008-02583AAD4C54}">
      <text>
        <r>
          <rPr>
            <sz val="9"/>
            <color indexed="81"/>
            <rFont val="Tahoma"/>
            <family val="2"/>
          </rPr>
          <t>This calculates the likelihood of the project finishing on-time without a schedule contingency (cell B105).
This calculation assumes that Parkinson's Law applies to the project: "Work expands so as to fill the time available for its completion."
Commonly, project activities only finish on-time or late; they rarely finish early, even if a statistical model suggests that they should.</t>
        </r>
      </text>
    </comment>
    <comment ref="M2" authorId="0" shapeId="0" xr:uid="{9932C3DD-FA43-40B5-9700-6B930E2C3D88}">
      <text>
        <r>
          <rPr>
            <sz val="9"/>
            <color indexed="81"/>
            <rFont val="Tahoma"/>
            <family val="2"/>
          </rPr>
          <t>If you have historical data, you can calculate the true natural log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ln(SD)", it will override the SPERT-calculated standard deviation in column N.
Note that this is the NATURAL LOG of the standard deviation!</t>
        </r>
      </text>
    </comment>
    <comment ref="N2" authorId="1" shapeId="0" xr:uid="{96EE1678-1E8E-4FD3-A999-55E46379D933}">
      <text>
        <r>
          <rPr>
            <sz val="9"/>
            <color indexed="81"/>
            <rFont val="Tahoma"/>
            <family val="2"/>
          </rPr>
          <t>This is the natural log of the uncertainty's standard deviation. SPERT chooses a ln(SD) value for you based upon the dropdown selection under the "Most Likely Confidence" column. It is used to create estimates using Excel's two lognormal functions, LOGNORM.INV and LOGNORM.DIST.</t>
        </r>
      </text>
    </comment>
    <comment ref="Q2" authorId="0" shapeId="0" xr:uid="{F36FB8B2-C33F-40C3-8E3C-37B1FD73B9F4}">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R2" authorId="0" shapeId="0" xr:uid="{25D69D86-2DBB-470C-81F4-1C9A335AA17E}">
      <text>
        <r>
          <rPr>
            <sz val="9"/>
            <color indexed="81"/>
            <rFont val="Tahoma"/>
            <family val="2"/>
          </rPr>
          <t>The SPERT Probability shows the cumulative probability of each Planning Estimate you entered in column Q.  
If you select 'Show Left-Side Area' in cell Q1, this column shows the likelihood that your Planning Estimate will be EQUAL TO or GREATER THAN the uncertainty you are estimating.  
If you select 'Show Right-Side Area' in cell Q1, this column shows the likelihood that the uncertainty will EXCEED your Planning Estimate in column Q.</t>
        </r>
      </text>
    </comment>
    <comment ref="A3" authorId="0" shapeId="0" xr:uid="{188C614F-DB5C-4112-98E6-2843BED3BA09}">
      <text>
        <r>
          <rPr>
            <sz val="9"/>
            <color indexed="81"/>
            <rFont val="Tahoma"/>
            <family val="2"/>
          </rPr>
          <t xml:space="preserve">Use this column to add critical path activities or tasks for a project.  The list of activities or tasks must be sequential, not concurrent.
</t>
        </r>
      </text>
    </comment>
    <comment ref="B3" authorId="0" shapeId="0" xr:uid="{3CB5F4EA-60BB-45B6-9B47-2123151E674E}">
      <text>
        <r>
          <rPr>
            <sz val="9"/>
            <color indexed="81"/>
            <rFont val="Tahoma"/>
            <family val="2"/>
          </rPr>
          <t xml:space="preserve">This column calculates the activity or task duration with the reliability specified in cell B2.
</t>
        </r>
      </text>
    </comment>
    <comment ref="E3" authorId="0" shapeId="0" xr:uid="{64967519-6C9F-4395-980A-375B7394B6D6}">
      <text>
        <r>
          <rPr>
            <sz val="9"/>
            <color indexed="81"/>
            <rFont val="Tahoma"/>
            <family val="2"/>
          </rPr>
          <t xml:space="preserve">The Minimum point-estimate represents the smallest value that is feasible, but highly improbable.
SPERT Lognormal Edition calculates this minimum value for you.
You can control what this value is by changing the probability associated with a minimum value in the Vlookkups table for "Minimum X value probability".
</t>
        </r>
      </text>
    </comment>
    <comment ref="F3" authorId="0" shapeId="0" xr:uid="{857A57B0-033B-448D-AE9E-12FFE80C698A}">
      <text>
        <r>
          <rPr>
            <sz val="9"/>
            <color indexed="81"/>
            <rFont val="Tahoma"/>
            <family val="2"/>
          </rPr>
          <t>The Most Likely point-estimate represents the value you believe will most likely occur for each uncertainty, although many other possible outcomes exist between the Minimum and Maximum point-estimates.
The Mean (Avg) is the average point-estimate. You can enter either the most likely or mean (average).</t>
        </r>
      </text>
    </comment>
    <comment ref="G3" authorId="0" shapeId="0" xr:uid="{60E084E1-782E-4F88-91CB-568EE4197880}">
      <text>
        <r>
          <rPr>
            <sz val="9"/>
            <color indexed="81"/>
            <rFont val="Tahoma"/>
            <family val="2"/>
          </rPr>
          <t>The Maximum point-estimate represents the largest value that is feasible, but highly improbable.
SPERT Lognormal Edition calculates this maximum value for you.
You can control what this value is by changing the probability associated with a maximum value in the Vlookkups table for "Maximum X value probability".</t>
        </r>
      </text>
    </comment>
    <comment ref="H3" authorId="0" shapeId="0" xr:uid="{FF38AAD0-4A9F-481A-8702-8FFE77300621}">
      <text>
        <r>
          <rPr>
            <sz val="9"/>
            <color indexed="81"/>
            <rFont val="Tahoma"/>
            <family val="2"/>
          </rPr>
          <t>This checks that a proper 3-point estimate was entered:
Minimum value must be &gt; 0 and &lt; Most Likely
Most Likely must be &gt; Minimum and &lt; Maximum 
Maximum must be &gt; Most Likely</t>
        </r>
      </text>
    </comment>
    <comment ref="I3" authorId="0" shapeId="0" xr:uid="{CC730D5B-FA8D-4763-ABD6-52C910D4E98A}">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In the Lognormal Edition, this is informational only. You can model uncertainties that are skewed with the Lognormal Edition.</t>
        </r>
      </text>
    </comment>
    <comment ref="J3" authorId="0" shapeId="0" xr:uid="{5858F64A-8B13-42C9-8C58-E5836EE04CCB}">
      <text>
        <r>
          <rPr>
            <sz val="9"/>
            <color indexed="81"/>
            <rFont val="Tahoma"/>
            <family val="2"/>
          </rPr>
          <t>In the Lognormal Edition, Statistical PERT creates an estimate of the mean if you enter most likely values for the point-estimate in column F.</t>
        </r>
      </text>
    </comment>
    <comment ref="K3" authorId="0" shapeId="0" xr:uid="{E7EBB0B7-2ACB-4254-BD85-C40D3C373D01}">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L3" authorId="0" shapeId="0" xr:uid="{D4617D5E-4469-41DB-8127-C1F861C18262}">
      <text>
        <r>
          <rPr>
            <sz val="9"/>
            <color indexed="81"/>
            <rFont val="Tahoma"/>
            <family val="2"/>
          </rPr>
          <t>SPERT builds an implied, bell-shaped curve to represent the risk characteristics for your uncertainty.  The flatter, wider the bell-curve curve is, the more uncertain the outcomes are over the feasible region.</t>
        </r>
      </text>
    </comment>
    <comment ref="S3" authorId="0" shapeId="0" xr:uid="{CBB09E31-48F4-4F6B-8A6E-D1259EF1D4A9}">
      <text>
        <r>
          <rPr>
            <sz val="9"/>
            <color indexed="81"/>
            <rFont val="Tahoma"/>
            <family val="2"/>
          </rPr>
          <t>You can choose different probabilities by entering a value between 1% and 99%.</t>
        </r>
      </text>
    </comment>
    <comment ref="B105" authorId="0" shapeId="0" xr:uid="{4E2B1295-9D4D-4F51-B68A-0761CBA6C39D}">
      <text>
        <r>
          <rPr>
            <sz val="9"/>
            <color indexed="81"/>
            <rFont val="Tahoma"/>
            <family val="2"/>
          </rPr>
          <t xml:space="preserve">Download Soothsayer™ for Project Contingency from the Statistical PERT website and calculate a right-sized, risk-adjusted schedule contingency.  It's another free download!
</t>
        </r>
      </text>
    </comment>
    <comment ref="A108" authorId="1" shapeId="0" xr:uid="{169C6307-219A-4A05-B9A9-30472EDD0C2E}">
      <text>
        <r>
          <rPr>
            <sz val="9"/>
            <color indexed="81"/>
            <rFont val="Tahoma"/>
            <family val="2"/>
          </rPr>
          <t xml:space="preserve">Enter upcoming non-work holidays or other non-work days where no work will be performed on your project. These dates will affect the start and finish date calculations in columns C and 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William Davis</author>
    <author>William W. Davis</author>
  </authors>
  <commentList>
    <comment ref="P2" authorId="0" shapeId="0" xr:uid="{8C10E01D-A318-4593-86E8-2234667CAA3B}">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Q2" authorId="0" shapeId="0" xr:uid="{30E4EF72-E0E9-4063-975A-88C65346C1C7}">
      <text>
        <r>
          <rPr>
            <sz val="9"/>
            <color indexed="81"/>
            <rFont val="Tahoma"/>
            <family val="2"/>
          </rPr>
          <t>The SPERT Probability shows the cumulative probability of each Planning Estimate you entered in column P.  
If you select 'Show Left-Side Area' in cell P1, this column shows the likelihood that your Planning Estimate will be EQUAL TO or GREATER THAN the uncertainty you are estimating.  
If you select 'Show Right-Side Area' in cell P1, this column shows the likelihood that the uncertainty will EXCEED your Planning Estimate in column P.</t>
        </r>
      </text>
    </comment>
    <comment ref="B3" authorId="0" shapeId="0" xr:uid="{B8FBDF5F-6F86-433F-877E-54C477D9E5AA}">
      <text>
        <r>
          <rPr>
            <sz val="9"/>
            <color indexed="81"/>
            <rFont val="Tahoma"/>
            <family val="2"/>
          </rPr>
          <t>The Minimum point-estimate represents the smallest value that is feasible, but highly improbable.
SPERT Lognormal Edition calculates this minimum value for you.
You can control what this value is by changing the probability associated with a minimum value in the Vlookkups table for "Minimum X value probability".</t>
        </r>
      </text>
    </comment>
    <comment ref="C3" authorId="0" shapeId="0" xr:uid="{D1973267-4F03-4186-AE9F-F82E7F2E9036}">
      <text>
        <r>
          <rPr>
            <sz val="9"/>
            <color indexed="81"/>
            <rFont val="Tahoma"/>
            <family val="2"/>
          </rPr>
          <t>The Most Likely point-estimate represents the value you believe will most likely occur for each uncertainty, although many other possible outcomes exist between the Minimum and Maximum point-estimates.
The Mean (Avg) is the average point-estimate. You can enter either the most likely or mean (average).</t>
        </r>
      </text>
    </comment>
    <comment ref="D3" authorId="0" shapeId="0" xr:uid="{6EE0D395-1CA9-480C-AD47-F6E1FE164EAC}">
      <text>
        <r>
          <rPr>
            <sz val="9"/>
            <color indexed="81"/>
            <rFont val="Tahoma"/>
            <family val="2"/>
          </rPr>
          <t>The Maximum point-estimate represents the largest value that is feasible, but highly improbable.
SPERT Lognormal Edition calculates this maximum value for you.
You can control what this value is by changing the probability associated with a maximum value in the Vlookkups table for "Maximum X value probability".</t>
        </r>
      </text>
    </comment>
    <comment ref="E3" authorId="0" shapeId="0" xr:uid="{EC62E7CB-874A-45D1-A73D-65F12A0C2DB5}">
      <text>
        <r>
          <rPr>
            <sz val="9"/>
            <color indexed="81"/>
            <rFont val="Tahoma"/>
            <family val="2"/>
          </rPr>
          <t>This checks that a proper 3-point estimate was entered:
Minimum value must be &gt; 0 and &lt; Most Likely
Most Likely must be &gt; Minimum and &lt; Maximum Maximum must be &gt; Most Likely</t>
        </r>
      </text>
    </comment>
    <comment ref="F3" authorId="0" shapeId="0" xr:uid="{D5463A66-8547-460A-AA82-DC8838D5F1CC}">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In the Lognormal Edition, this is informational only. You can model uncertainties that are skewed with the Lognormal Edition.</t>
        </r>
      </text>
    </comment>
    <comment ref="G3" authorId="0" shapeId="0" xr:uid="{75F0074E-0557-4FE6-8247-B45A52BEC6AA}">
      <text>
        <r>
          <rPr>
            <sz val="9"/>
            <color indexed="81"/>
            <rFont val="Tahoma"/>
            <family val="2"/>
          </rPr>
          <t>In the Lognormal Edition, Statistical PERT creates an estimate of the mean if you enter most likely values for the point-estimate (cell C4).</t>
        </r>
      </text>
    </comment>
    <comment ref="H3" authorId="0" shapeId="0" xr:uid="{5443E78F-3F1D-4797-8116-7D8CCAE27682}">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I3" authorId="0" shapeId="0" xr:uid="{4593149B-1E46-4046-9DB7-5810B1E0EE13}">
      <text>
        <r>
          <rPr>
            <sz val="9"/>
            <color indexed="81"/>
            <rFont val="Tahoma"/>
            <family val="2"/>
          </rPr>
          <t xml:space="preserve">SPERT builds an implied, bell-shaped curve to represent the risk characteristics for your uncertainty.  The flatter, wider the bell-curve curve is, the more uncertain the outcomes are over the feasible region.
</t>
        </r>
      </text>
    </comment>
    <comment ref="J3" authorId="0" shapeId="0" xr:uid="{54260092-E288-4B1A-B3B7-54164B94526E}">
      <text>
        <r>
          <rPr>
            <sz val="9"/>
            <color indexed="81"/>
            <rFont val="Tahoma"/>
            <family val="2"/>
          </rPr>
          <t>If you have historical data, you can calculate the true natural log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ln(SD)", it will override the SPERT-calculated standard deviation in column K.
Note that this is the NATURAL LOG of the standard deviation!</t>
        </r>
      </text>
    </comment>
    <comment ref="K3" authorId="1" shapeId="0" xr:uid="{0A98135F-9BBB-46D7-8031-85DFA29FC573}">
      <text>
        <r>
          <rPr>
            <sz val="9"/>
            <color indexed="81"/>
            <rFont val="Tahoma"/>
            <family val="2"/>
          </rPr>
          <t>This is the natural log of the uncertainty's standard deviation. SPERT chooses a ln(SD) value for you based upon the dropdown selection under the "Most Likely Confidence" column. It is used to create estimates using Excel's two lognormal functions, LOGNORM.INV and LOGNORM.DIST.</t>
        </r>
      </text>
    </comment>
    <comment ref="O3" authorId="0" shapeId="0" xr:uid="{D4B68F68-8FDF-456C-9FBD-B12739F774F4}">
      <text>
        <r>
          <rPr>
            <sz val="9"/>
            <color indexed="81"/>
            <rFont val="Tahoma"/>
            <family val="2"/>
          </rPr>
          <t xml:space="preserve">"Trial Outcome" is used to create an Excel data table, and the Monte Carlo simulation model.
</t>
        </r>
      </text>
    </comment>
    <comment ref="R3" authorId="0" shapeId="0" xr:uid="{250DD89F-A2AD-4155-8185-EA37C4970200}">
      <text>
        <r>
          <rPr>
            <sz val="9"/>
            <color indexed="81"/>
            <rFont val="Tahoma"/>
            <family val="2"/>
          </rPr>
          <t>You can choose different probabilities by entering a value between 1% and 99%.</t>
        </r>
      </text>
    </comment>
    <comment ref="R10" authorId="0" shapeId="0" xr:uid="{AE421D9D-A26B-4577-B7FC-AC8339EF318F}">
      <text>
        <r>
          <rPr>
            <sz val="9"/>
            <color indexed="81"/>
            <rFont val="Tahoma"/>
            <family val="2"/>
          </rPr>
          <t>Using 10,000 simulated trials, the results here calculate, respectively, the percentages for the SPERT estimates in cells Q4:V4.  These percentages will usually be very close to the percentages in cells Q3:V3, used to obtain SPERT estimates.
Note:  You will need to re-simulate (by pressing F9) if you later make any material changes, like choosing a new 3-point estimate, new standard deviation, etc.</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William Davis</author>
  </authors>
  <commentList>
    <comment ref="C2" authorId="0" shapeId="0" xr:uid="{055E70EC-61CA-4886-BFE9-6932FDA8470E}">
      <text>
        <r>
          <rPr>
            <sz val="9"/>
            <color indexed="81"/>
            <rFont val="Tahoma"/>
            <family val="2"/>
          </rPr>
          <t>Use Scenario 1 to create a forecast for when the next agile release will be finished, or when estimated items in the Product Backlog will be completed.
Use Scenarios 2 and 3 to change only those values you want to change from Scenario 1, to perform sensitivity analysis or make alternative forecasts using different assumptions.</t>
        </r>
      </text>
    </comment>
    <comment ref="D2" authorId="0" shapeId="0" xr:uid="{02457A4A-6179-4B16-9496-B334818F1B86}">
      <text>
        <r>
          <rPr>
            <sz val="9"/>
            <color indexed="81"/>
            <rFont val="Tahoma"/>
            <family val="2"/>
          </rPr>
          <t>Scenario 2 will use all the same data entry input values as Scenario 1 EXCEPT new data entry input values you add to this column.  Data entry input values in this column override the Scenario 1 input values.</t>
        </r>
      </text>
    </comment>
    <comment ref="E2" authorId="0" shapeId="0" xr:uid="{36466C0F-A531-4590-833B-745503366519}">
      <text>
        <r>
          <rPr>
            <sz val="9"/>
            <color indexed="81"/>
            <rFont val="Tahoma"/>
            <family val="2"/>
          </rPr>
          <t>Scenario 3 will use all the same data entry input values as Scenario 1 EXCEPT new data entry input values you add to this column.  Data entry input values in this column override the Scenario 1 input values.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William Davis</author>
    <author>William W Davis</author>
  </authors>
  <commentList>
    <comment ref="B2" authorId="0" shapeId="0" xr:uid="{53B9A175-1762-4CC4-9E36-708D22A5DFD3}">
      <text>
        <r>
          <rPr>
            <sz val="9"/>
            <color indexed="81"/>
            <rFont val="Tahoma"/>
            <family val="2"/>
          </rPr>
          <t>Enter the finish date for your first agile iteration (sprint) planning cycle in cell B5.
Then enter all the other finish dates for the rest of the iterations (sprints) in your planning horizon.
Enter at least 6 iteration finish dates for this burnup chart to be useful.</t>
        </r>
      </text>
    </comment>
    <comment ref="C2" authorId="1" shapeId="0" xr:uid="{2BE42FC0-464F-4CA6-8225-04B6A1519D81}">
      <text>
        <r>
          <rPr>
            <sz val="9"/>
            <color indexed="81"/>
            <rFont val="Tahoma"/>
            <family val="2"/>
          </rPr>
          <t xml:space="preserve">Optional column.  Use this column to indicate iterations when your team capacity is less than 100%. The forecast lines will accordingly adjust for lower team capacity.
</t>
        </r>
      </text>
    </comment>
    <comment ref="D2" authorId="0" shapeId="0" xr:uid="{F13B3E8A-DC5E-4EDF-A5DA-B5BB2BFF9E4D}">
      <text>
        <r>
          <rPr>
            <sz val="9"/>
            <color indexed="81"/>
            <rFont val="Tahoma"/>
            <family val="2"/>
          </rPr>
          <t>Enter the total amount of work represented in your Product Backlog in cell D5.
With each new iteration, simply update the amount of work on the Product Backlog that matches the iteration finish date. 
Don't change the historical account of what was formally in the Product Backlog!  This will allow you to see how the expected work for this product changed over time.</t>
        </r>
      </text>
    </comment>
    <comment ref="E2" authorId="0" shapeId="0" xr:uid="{120AF653-9426-43DE-AEDB-7C726BF29C86}">
      <text>
        <r>
          <rPr>
            <sz val="9"/>
            <color indexed="81"/>
            <rFont val="Tahoma"/>
            <family val="2"/>
          </rPr>
          <t>When an iteration finishes, sum up the amount of work that was completed according to your team's Definiition of Done, and enter it in the corresponding row that matches the iteration's finish date in column B.</t>
        </r>
      </text>
    </comment>
    <comment ref="F2" authorId="1" shapeId="0" xr:uid="{81DBD23C-52EB-4B70-9D88-65DF1487FA4D}">
      <text>
        <r>
          <rPr>
            <sz val="9"/>
            <color indexed="81"/>
            <rFont val="Tahoma"/>
            <family val="2"/>
          </rPr>
          <t>This column is used in the agile burnup chart and uses #N/A for cell values without a value.  The chart line can use markers without showing a 0 value data point.</t>
        </r>
      </text>
    </comment>
    <comment ref="G2" authorId="0" shapeId="0" xr:uid="{1655797C-A438-4B72-BA10-60B6804E329F}">
      <text>
        <r>
          <rPr>
            <sz val="9"/>
            <color indexed="81"/>
            <rFont val="Tahoma"/>
            <family val="2"/>
          </rPr>
          <t>This column will keep a running tally of all the work completed by the agile team over time.</t>
        </r>
      </text>
    </comment>
    <comment ref="H2" authorId="0" shapeId="0" xr:uid="{4B5BF9A7-9AA0-4455-BFBD-4CA633DAA9D0}">
      <text>
        <r>
          <rPr>
            <sz val="9"/>
            <color indexed="81"/>
            <rFont val="Tahoma"/>
            <family val="2"/>
          </rPr>
          <t>This column will keep a running tally of all the work on the Product Backlog left to do, plus the Product Backlog work that was already completed by the team.  This column is rendered on the chart below as the "Product Backlog" trend line.
This column is used in the agile burnup chart and uses #N/A for cell values without a value.  The chart line can use markers without showing a 0 value data point.</t>
        </r>
      </text>
    </comment>
    <comment ref="I2" authorId="1" shapeId="0" xr:uid="{3B1C8CA3-C355-4D4C-A4C8-B584127CCE0F}">
      <text>
        <r>
          <rPr>
            <sz val="9"/>
            <color indexed="81"/>
            <rFont val="Tahoma"/>
            <family val="2"/>
          </rPr>
          <t>This column will keep a running tally of all the work on the Product Backlog left to do, plus the Product Backlog work that was already completed by the team.  This column is rendered on the chart below as the "Product Backlog" trend line.</t>
        </r>
      </text>
    </comment>
    <comment ref="J2" authorId="1" shapeId="0" xr:uid="{E8DB399E-F03D-49C4-8B75-3C5138AF2863}">
      <text>
        <r>
          <rPr>
            <sz val="9"/>
            <color indexed="81"/>
            <rFont val="Tahoma"/>
            <family val="2"/>
          </rPr>
          <t xml:space="preserve">This column is used in the agile burnup chart and uses #N/A for cell values without a value.  The chart line can use markers without showing a 0 value data point.
</t>
        </r>
      </text>
    </comment>
    <comment ref="K2" authorId="0" shapeId="0" xr:uid="{D77153B7-09AF-4221-85C8-A7BC228BA966}">
      <text>
        <r>
          <rPr>
            <sz val="9"/>
            <color indexed="81"/>
            <rFont val="Tahoma"/>
            <family val="2"/>
          </rPr>
          <t>This column calculates the "Most Likely" total amount of work that will be completed by the team.  This includes both the work already completed by the team, plus the work they will most likely complete in the future.</t>
        </r>
      </text>
    </comment>
    <comment ref="L2" authorId="0" shapeId="0" xr:uid="{844E4E2F-962B-457E-9A97-AAE5B1D9D5B4}">
      <text>
        <r>
          <rPr>
            <sz val="9"/>
            <color indexed="81"/>
            <rFont val="Tahoma"/>
            <family val="2"/>
          </rPr>
          <t xml:space="preserve">Enter a percentage value to represent an optimiistic view of what the team will get done in the future. 
The default value of 15% means that there is a 15% chance that the team will finish on or earlier than where this trend line intersects with the "Product Backlog" line (see the chart below), and an 85% chance that the team will finish after this date.
</t>
        </r>
      </text>
    </comment>
    <comment ref="M2" authorId="0" shapeId="0" xr:uid="{1003B482-1D21-41B8-882D-EDFA61370D1A}">
      <text>
        <r>
          <rPr>
            <sz val="9"/>
            <color indexed="81"/>
            <rFont val="Tahoma"/>
            <family val="2"/>
          </rPr>
          <t xml:space="preserve">Enter a percentage value to represent a pessimistic view of what the team will get done in the future. 
The default value of 85% means that there is an 85% chance that the team will finish on or earlier than where this trend line intersects with the "Product Backlog" line (see the chart below), and a 15% chance that the team will finish after this date.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<sst xmlns="http://schemas.openxmlformats.org/spreadsheetml/2006/main" count="1355" uniqueCount="903">
  <si>
    <t>High confidence</t>
  </si>
  <si>
    <t>Medium confidence</t>
  </si>
  <si>
    <t>Low confidence</t>
  </si>
  <si>
    <t>Medium-high confidence</t>
  </si>
  <si>
    <t>Medium-low confidence</t>
  </si>
  <si>
    <t>ID</t>
  </si>
  <si>
    <t>Most Likely</t>
  </si>
  <si>
    <t>To use this template:</t>
  </si>
  <si>
    <t>Optionally:</t>
  </si>
  <si>
    <t>Most Likely Confidence</t>
  </si>
  <si>
    <t>Near certainty</t>
  </si>
  <si>
    <t>Guesstimate</t>
  </si>
  <si>
    <t>Date</t>
  </si>
  <si>
    <t>Version</t>
  </si>
  <si>
    <t>Description</t>
  </si>
  <si>
    <t>X-axis increments</t>
  </si>
  <si>
    <t>The lowerbound threshold is</t>
  </si>
  <si>
    <t>With</t>
  </si>
  <si>
    <t>Between a lowerbound value of</t>
  </si>
  <si>
    <t>and an upperbound value of</t>
  </si>
  <si>
    <t xml:space="preserve"> confidence</t>
  </si>
  <si>
    <t>Miss the pie</t>
  </si>
  <si>
    <t>chart? Press</t>
  </si>
  <si>
    <t>SPERT Most Likely Subjective Terms</t>
  </si>
  <si>
    <t>Minimum</t>
  </si>
  <si>
    <t>Maximum</t>
  </si>
  <si>
    <t xml:space="preserve">revenue, expenses, agile story points, project portfolios, event attendance, and more.  </t>
  </si>
  <si>
    <t>If you have any questions, suggestions, or comments, I'd love to hear from you!</t>
  </si>
  <si>
    <t>Contact me!</t>
  </si>
  <si>
    <t>This example workbook is intended to help you quickly get started.  You can also download</t>
  </si>
  <si>
    <t>3) Select any probabilistic planning estimate, or make a risk-based forecast</t>
  </si>
  <si>
    <t>SPERT Probabilistic Estimates</t>
  </si>
  <si>
    <t>3) Examine the SPERT probabilistic estimates for various confidence levels</t>
  </si>
  <si>
    <t xml:space="preserve">     Note:  NORM.DIST and NORM.INV functions use the mean (i.e., the PERT expected value) which impliies probabilistic symmetry.</t>
  </si>
  <si>
    <t>Dropdown values for the Most Likely Confidence selection</t>
  </si>
  <si>
    <t>pie chart</t>
  </si>
  <si>
    <t>CTRL and 6</t>
  </si>
  <si>
    <t>to show the</t>
  </si>
  <si>
    <t>SPERT SD</t>
  </si>
  <si>
    <t>PERT Mean</t>
  </si>
  <si>
    <t>Planning Estimate</t>
  </si>
  <si>
    <t>SPERT Probability</t>
  </si>
  <si>
    <t>Show Right-Side Area</t>
  </si>
  <si>
    <t>Show Left-Side Area</t>
  </si>
  <si>
    <t>Show currency formatting</t>
  </si>
  <si>
    <t>Do not show currency formatting</t>
  </si>
  <si>
    <r>
      <t xml:space="preserve">1) Create a 3-point estimate under the </t>
    </r>
    <r>
      <rPr>
        <b/>
        <sz val="11"/>
        <color theme="1"/>
        <rFont val="Calibri"/>
        <family val="2"/>
        <scheme val="minor"/>
      </rPr>
      <t>Minimum,</t>
    </r>
    <r>
      <rPr>
        <sz val="11"/>
        <color theme="1"/>
        <rFont val="Calibri"/>
        <family val="2"/>
        <scheme val="minor"/>
      </rPr>
      <t xml:space="preserve"> </t>
    </r>
    <r>
      <rPr>
        <b/>
        <sz val="11"/>
        <color theme="1"/>
        <rFont val="Calibri"/>
        <family val="2"/>
        <scheme val="minor"/>
      </rPr>
      <t>Most Likely</t>
    </r>
    <r>
      <rPr>
        <sz val="11"/>
        <color theme="1"/>
        <rFont val="Calibri"/>
        <family val="2"/>
        <scheme val="minor"/>
      </rPr>
      <t xml:space="preserve">, and </t>
    </r>
    <r>
      <rPr>
        <b/>
        <sz val="11"/>
        <color theme="1"/>
        <rFont val="Calibri"/>
        <family val="2"/>
        <scheme val="minor"/>
      </rPr>
      <t>Maximum</t>
    </r>
    <r>
      <rPr>
        <sz val="11"/>
        <color theme="1"/>
        <rFont val="Calibri"/>
        <family val="2"/>
        <scheme val="minor"/>
      </rPr>
      <t xml:space="preserve"> columns</t>
    </r>
  </si>
  <si>
    <r>
      <t xml:space="preserve">Enter any desired estimate under the </t>
    </r>
    <r>
      <rPr>
        <b/>
        <sz val="11"/>
        <color theme="1"/>
        <rFont val="Calibri"/>
        <family val="2"/>
        <scheme val="minor"/>
      </rPr>
      <t>Planning Estimate</t>
    </r>
    <r>
      <rPr>
        <sz val="11"/>
        <color theme="1"/>
        <rFont val="Calibri"/>
        <family val="2"/>
        <scheme val="minor"/>
      </rPr>
      <t xml:space="preserve"> column to find the SPERT probability for the planning estimate</t>
    </r>
  </si>
  <si>
    <t>and the upperbound threshold is</t>
  </si>
  <si>
    <t>the range probability is</t>
  </si>
  <si>
    <t>Show the likelihood that the SPERT estimates will be EQUAL TO or GREATER THAN an uncertainty</t>
  </si>
  <si>
    <t>SPERT Var</t>
  </si>
  <si>
    <t>Choose whether to show currency formatting</t>
  </si>
  <si>
    <t>Choose which side of the normal curve to display</t>
  </si>
  <si>
    <t>Whole project or portfolio planning estimate</t>
  </si>
  <si>
    <t>&lt;&lt; Heuristics &gt;&gt;</t>
  </si>
  <si>
    <r>
      <t xml:space="preserve">2) Render a subjective judgment about </t>
    </r>
    <r>
      <rPr>
        <i/>
        <sz val="11"/>
        <color theme="1"/>
        <rFont val="Calibri"/>
        <family val="2"/>
        <scheme val="minor"/>
      </rPr>
      <t>how likely</t>
    </r>
    <r>
      <rPr>
        <sz val="11"/>
        <color theme="1"/>
        <rFont val="Calibri"/>
        <family val="2"/>
        <scheme val="minor"/>
      </rPr>
      <t xml:space="preserve"> the Most Likely outcome is, under the </t>
    </r>
    <r>
      <rPr>
        <b/>
        <sz val="11"/>
        <color theme="1"/>
        <rFont val="Calibri"/>
        <family val="2"/>
        <scheme val="minor"/>
      </rPr>
      <t xml:space="preserve">Most Likely Confidence </t>
    </r>
    <r>
      <rPr>
        <sz val="11"/>
        <color theme="1"/>
        <rFont val="Calibri"/>
        <family val="2"/>
        <scheme val="minor"/>
      </rPr>
      <t>column</t>
    </r>
  </si>
  <si>
    <t xml:space="preserve">without even the implied warranty of MERCHANTABILITY or FITNESS FOR A PARTICULAR PURPOSE.  </t>
  </si>
  <si>
    <t>GNU General Public License as published by the Free Software Foundation, either version 3 of the License,</t>
  </si>
  <si>
    <t>to estimate uncertainties that have bell-shaped risk properties, like:  task duration, work effort,</t>
  </si>
  <si>
    <t xml:space="preserve">Watch Statistical PERT videos on YouTube </t>
  </si>
  <si>
    <t>All Statistical PERT downloads share the same three steps for making a probablistic estimate:</t>
  </si>
  <si>
    <t>&lt; Heuristics &gt;</t>
  </si>
  <si>
    <t>Show the likelihood that an uncertainty will EXCEED the SPERT estimates below</t>
  </si>
  <si>
    <t>Min %</t>
  </si>
  <si>
    <t>Max %</t>
  </si>
  <si>
    <t>Min point</t>
  </si>
  <si>
    <t>Max point</t>
  </si>
  <si>
    <r>
      <t xml:space="preserve">Enter a </t>
    </r>
    <r>
      <rPr>
        <b/>
        <sz val="14"/>
        <color theme="7" tint="-0.249977111117893"/>
        <rFont val="Calibri"/>
        <family val="2"/>
        <scheme val="minor"/>
      </rPr>
      <t>Planning Estimate</t>
    </r>
    <r>
      <rPr>
        <sz val="14"/>
        <color theme="7" tint="-0.249977111117893"/>
        <rFont val="Calibri"/>
        <family val="2"/>
        <scheme val="minor"/>
      </rPr>
      <t xml:space="preserve"> and see its likelihood of occurrence under </t>
    </r>
    <r>
      <rPr>
        <b/>
        <sz val="14"/>
        <color theme="7" tint="-0.249977111117893"/>
        <rFont val="Calibri"/>
        <family val="2"/>
        <scheme val="minor"/>
      </rPr>
      <t>SPERT Probability</t>
    </r>
  </si>
  <si>
    <t>Here, you'll see several SPERT estimates with different probabilities of occurrence</t>
  </si>
  <si>
    <r>
      <rPr>
        <b/>
        <sz val="14"/>
        <color theme="7" tint="-0.249977111117893"/>
        <rFont val="Calibri"/>
        <family val="2"/>
        <scheme val="minor"/>
      </rPr>
      <t>Show</t>
    </r>
    <r>
      <rPr>
        <sz val="14"/>
        <color theme="7" tint="-0.249977111117893"/>
        <rFont val="Calibri"/>
        <family val="2"/>
        <scheme val="minor"/>
      </rPr>
      <t xml:space="preserve"> probabilities from either the </t>
    </r>
    <r>
      <rPr>
        <b/>
        <sz val="14"/>
        <color theme="7" tint="-0.249977111117893"/>
        <rFont val="Calibri"/>
        <family val="2"/>
        <scheme val="minor"/>
      </rPr>
      <t>left-side area</t>
    </r>
    <r>
      <rPr>
        <sz val="14"/>
        <color theme="7" tint="-0.249977111117893"/>
        <rFont val="Calibri"/>
        <family val="2"/>
        <scheme val="minor"/>
      </rPr>
      <t xml:space="preserve"> or </t>
    </r>
    <r>
      <rPr>
        <b/>
        <sz val="14"/>
        <color theme="7" tint="-0.249977111117893"/>
        <rFont val="Calibri"/>
        <family val="2"/>
        <scheme val="minor"/>
      </rPr>
      <t>right-side area</t>
    </r>
  </si>
  <si>
    <r>
      <t xml:space="preserve">Note:  This is a </t>
    </r>
    <r>
      <rPr>
        <i/>
        <u/>
        <sz val="12"/>
        <color theme="1" tint="0.34998626667073579"/>
        <rFont val="Calibri"/>
        <family val="2"/>
        <scheme val="minor"/>
      </rPr>
      <t>cumulative</t>
    </r>
    <r>
      <rPr>
        <i/>
        <sz val="12"/>
        <color theme="1" tint="0.34998626667073579"/>
        <rFont val="Calibri"/>
        <family val="2"/>
        <scheme val="minor"/>
      </rPr>
      <t xml:space="preserve"> probability, so the </t>
    </r>
    <r>
      <rPr>
        <b/>
        <i/>
        <sz val="12"/>
        <color theme="1" tint="0.34998626667073579"/>
        <rFont val="Calibri"/>
        <family val="2"/>
        <scheme val="minor"/>
      </rPr>
      <t>SPERT Probability</t>
    </r>
    <r>
      <rPr>
        <i/>
        <sz val="12"/>
        <color theme="1" tint="0.34998626667073579"/>
        <rFont val="Calibri"/>
        <family val="2"/>
        <scheme val="minor"/>
      </rPr>
      <t xml:space="preserve"> is the likelihood that</t>
    </r>
  </si>
  <si>
    <r>
      <t xml:space="preserve">(It's also called the </t>
    </r>
    <r>
      <rPr>
        <b/>
        <sz val="12"/>
        <color theme="1" tint="0.34998626667073579"/>
        <rFont val="Calibri"/>
        <family val="2"/>
        <scheme val="minor"/>
      </rPr>
      <t>expected result)</t>
    </r>
  </si>
  <si>
    <r>
      <t xml:space="preserve">* This is true if you choose </t>
    </r>
    <r>
      <rPr>
        <b/>
        <i/>
        <sz val="10"/>
        <color theme="1" tint="0.34998626667073579"/>
        <rFont val="Calibri"/>
        <family val="2"/>
        <scheme val="minor"/>
      </rPr>
      <t>Show Left-Side Area</t>
    </r>
    <r>
      <rPr>
        <i/>
        <sz val="10"/>
        <color theme="1" tint="0.34998626667073579"/>
        <rFont val="Calibri"/>
        <family val="2"/>
        <scheme val="minor"/>
      </rPr>
      <t xml:space="preserve"> in the dropdown control above.  If you choose </t>
    </r>
    <r>
      <rPr>
        <b/>
        <i/>
        <sz val="10"/>
        <color theme="1" tint="0.34998626667073579"/>
        <rFont val="Calibri"/>
        <family val="2"/>
        <scheme val="minor"/>
      </rPr>
      <t>Show Right-Side Area</t>
    </r>
    <r>
      <rPr>
        <i/>
        <sz val="10"/>
        <color theme="1" tint="0.34998626667073579"/>
        <rFont val="Calibri"/>
        <family val="2"/>
        <scheme val="minor"/>
      </rPr>
      <t>,</t>
    </r>
  </si>
  <si>
    <r>
      <t xml:space="preserve">the </t>
    </r>
    <r>
      <rPr>
        <b/>
        <sz val="14"/>
        <color theme="7" tint="-0.249977111117893"/>
        <rFont val="Calibri"/>
        <family val="2"/>
        <scheme val="minor"/>
      </rPr>
      <t>Most Likely</t>
    </r>
    <r>
      <rPr>
        <sz val="14"/>
        <color theme="7" tint="-0.249977111117893"/>
        <rFont val="Calibri"/>
        <family val="2"/>
        <scheme val="minor"/>
      </rPr>
      <t xml:space="preserve"> outcome really is</t>
    </r>
  </si>
  <si>
    <r>
      <t xml:space="preserve">Choose whether to </t>
    </r>
    <r>
      <rPr>
        <b/>
        <sz val="14"/>
        <color theme="7" tint="-0.249977111117893"/>
        <rFont val="Calibri"/>
        <family val="2"/>
        <scheme val="minor"/>
      </rPr>
      <t>show currency formatting</t>
    </r>
  </si>
  <si>
    <r>
      <t>You can change these cumulative probability choices (enter values between</t>
    </r>
    <r>
      <rPr>
        <b/>
        <sz val="11"/>
        <color rgb="FF0000FF"/>
        <rFont val="Calibri"/>
        <family val="2"/>
        <scheme val="minor"/>
      </rPr>
      <t xml:space="preserve"> 1%</t>
    </r>
    <r>
      <rPr>
        <sz val="11"/>
        <color theme="1" tint="0.34998626667073579"/>
        <rFont val="Calibri"/>
        <family val="2"/>
        <scheme val="minor"/>
      </rPr>
      <t xml:space="preserve"> and</t>
    </r>
    <r>
      <rPr>
        <sz val="11"/>
        <color rgb="FF0000FF"/>
        <rFont val="Calibri"/>
        <family val="2"/>
        <scheme val="minor"/>
      </rPr>
      <t xml:space="preserve"> </t>
    </r>
    <r>
      <rPr>
        <b/>
        <sz val="11"/>
        <color rgb="FF0000FF"/>
        <rFont val="Calibri"/>
        <family val="2"/>
        <scheme val="minor"/>
      </rPr>
      <t>99%</t>
    </r>
    <r>
      <rPr>
        <sz val="11"/>
        <color theme="1" tint="0.34998626667073579"/>
        <rFont val="Calibri"/>
        <family val="2"/>
        <scheme val="minor"/>
      </rPr>
      <t>) →</t>
    </r>
  </si>
  <si>
    <r>
      <t>Find a</t>
    </r>
    <r>
      <rPr>
        <b/>
        <sz val="14"/>
        <color theme="7" tint="-0.249977111117893"/>
        <rFont val="Calibri"/>
        <family val="2"/>
        <scheme val="minor"/>
      </rPr>
      <t xml:space="preserve"> SPERT Probablistic Estimate</t>
    </r>
    <r>
      <rPr>
        <sz val="14"/>
        <color theme="7" tint="-0.249977111117893"/>
        <rFont val="Calibri"/>
        <family val="2"/>
        <scheme val="minor"/>
      </rPr>
      <t xml:space="preserve"> that best matches your risk propensity →</t>
    </r>
  </si>
  <si>
    <t>Validate your bell-shaped uncertainty</t>
  </si>
  <si>
    <t>Render a subjective judgment about HOW LIKELY</t>
  </si>
  <si>
    <r>
      <t xml:space="preserve">Download more FREE </t>
    </r>
    <r>
      <rPr>
        <b/>
        <u/>
        <sz val="11"/>
        <color theme="10"/>
        <rFont val="Calibri"/>
        <family val="2"/>
        <scheme val="minor"/>
      </rPr>
      <t>Statistical PERT®</t>
    </r>
    <r>
      <rPr>
        <u/>
        <sz val="11"/>
        <color theme="10"/>
        <rFont val="Calibri"/>
        <family val="2"/>
        <scheme val="minor"/>
      </rPr>
      <t xml:space="preserve"> templates at https://www.statisticalpert.com</t>
    </r>
  </si>
  <si>
    <r>
      <t xml:space="preserve">Watch a Pluralsight course on </t>
    </r>
    <r>
      <rPr>
        <b/>
        <u/>
        <sz val="11"/>
        <color theme="10"/>
        <rFont val="Calibri"/>
        <family val="2"/>
        <scheme val="minor"/>
      </rPr>
      <t xml:space="preserve">Statistical PERT® </t>
    </r>
    <r>
      <rPr>
        <b/>
        <i/>
        <u/>
        <sz val="11"/>
        <color theme="10"/>
        <rFont val="Calibri"/>
        <family val="2"/>
        <scheme val="minor"/>
      </rPr>
      <t>Normal Edition</t>
    </r>
  </si>
  <si>
    <r>
      <t>The</t>
    </r>
    <r>
      <rPr>
        <b/>
        <sz val="11"/>
        <color theme="1"/>
        <rFont val="Calibri"/>
        <family val="2"/>
        <scheme val="minor"/>
      </rPr>
      <t xml:space="preserve"> starting date</t>
    </r>
    <r>
      <rPr>
        <sz val="11"/>
        <color theme="1"/>
        <rFont val="Calibri"/>
        <family val="2"/>
        <scheme val="minor"/>
      </rPr>
      <t xml:space="preserve"> for our next release is</t>
    </r>
  </si>
  <si>
    <t>We'll use</t>
  </si>
  <si>
    <t>week sprints</t>
  </si>
  <si>
    <r>
      <t>We'll</t>
    </r>
    <r>
      <rPr>
        <b/>
        <i/>
        <sz val="11"/>
        <color theme="1"/>
        <rFont val="Calibri"/>
        <family val="2"/>
        <scheme val="minor"/>
      </rPr>
      <t xml:space="preserve"> most likely </t>
    </r>
    <r>
      <rPr>
        <sz val="11"/>
        <color theme="1"/>
        <rFont val="Calibri"/>
        <family val="2"/>
        <scheme val="minor"/>
      </rPr>
      <t>complete about</t>
    </r>
  </si>
  <si>
    <t>We have</t>
  </si>
  <si>
    <r>
      <t xml:space="preserve">that the </t>
    </r>
    <r>
      <rPr>
        <b/>
        <i/>
        <sz val="11"/>
        <color theme="1"/>
        <rFont val="Calibri"/>
        <family val="2"/>
        <scheme val="minor"/>
      </rPr>
      <t>most likely</t>
    </r>
    <r>
      <rPr>
        <sz val="11"/>
        <color theme="1"/>
        <rFont val="Calibri"/>
        <family val="2"/>
        <scheme val="minor"/>
      </rPr>
      <t xml:space="preserve"> outcome will regularly occur</t>
    </r>
  </si>
  <si>
    <r>
      <t xml:space="preserve">In a </t>
    </r>
    <r>
      <rPr>
        <b/>
        <sz val="11"/>
        <color theme="1"/>
        <rFont val="Calibri"/>
        <family val="2"/>
        <scheme val="minor"/>
      </rPr>
      <t>worst-case scenario</t>
    </r>
    <r>
      <rPr>
        <sz val="11"/>
        <color theme="1"/>
        <rFont val="Calibri"/>
        <family val="2"/>
        <scheme val="minor"/>
      </rPr>
      <t>, we would complete only</t>
    </r>
  </si>
  <si>
    <r>
      <t xml:space="preserve">In a </t>
    </r>
    <r>
      <rPr>
        <b/>
        <sz val="11"/>
        <color theme="1"/>
        <rFont val="Calibri"/>
        <family val="2"/>
        <scheme val="minor"/>
      </rPr>
      <t>best-case scenario</t>
    </r>
    <r>
      <rPr>
        <sz val="11"/>
        <color theme="1"/>
        <rFont val="Calibri"/>
        <family val="2"/>
        <scheme val="minor"/>
      </rPr>
      <t>, we might possibly complete</t>
    </r>
  </si>
  <si>
    <r>
      <t xml:space="preserve">So, on </t>
    </r>
    <r>
      <rPr>
        <b/>
        <sz val="11"/>
        <color theme="1"/>
        <rFont val="Calibri"/>
        <family val="2"/>
        <scheme val="minor"/>
      </rPr>
      <t>average,</t>
    </r>
    <r>
      <rPr>
        <sz val="11"/>
        <color theme="1"/>
        <rFont val="Calibri"/>
        <family val="2"/>
        <scheme val="minor"/>
      </rPr>
      <t xml:space="preserve"> we expect each sprint will finish</t>
    </r>
  </si>
  <si>
    <t>For this uncertainty, the SPERT standard deviation is</t>
  </si>
  <si>
    <r>
      <t>Given this, we forecast that we'll complete</t>
    </r>
    <r>
      <rPr>
        <b/>
        <i/>
        <sz val="11"/>
        <color theme="1"/>
        <rFont val="Calibri"/>
        <family val="2"/>
        <scheme val="minor"/>
      </rPr>
      <t xml:space="preserve"> at least</t>
    </r>
  </si>
  <si>
    <t>We'll need</t>
  </si>
  <si>
    <t>So, we'll need about</t>
  </si>
  <si>
    <t>business weeks</t>
  </si>
  <si>
    <t>In total, the number of days needed are</t>
  </si>
  <si>
    <t>which includes both working + non-working days</t>
  </si>
  <si>
    <r>
      <t>story points</t>
    </r>
    <r>
      <rPr>
        <sz val="11"/>
        <color theme="0" tint="-0.499984740745262"/>
        <rFont val="Calibri"/>
        <family val="2"/>
        <scheme val="minor"/>
      </rPr>
      <t xml:space="preserve"> </t>
    </r>
    <r>
      <rPr>
        <i/>
        <sz val="11"/>
        <color theme="0" tint="-0.499984740745262"/>
        <rFont val="Calibri"/>
        <family val="2"/>
        <scheme val="minor"/>
      </rPr>
      <t>(or user stories or features)</t>
    </r>
    <r>
      <rPr>
        <sz val="11"/>
        <color theme="1"/>
        <rFont val="Calibri"/>
        <family val="2"/>
        <scheme val="minor"/>
      </rPr>
      <t xml:space="preserve"> per sprint</t>
    </r>
  </si>
  <si>
    <r>
      <t xml:space="preserve">story points </t>
    </r>
    <r>
      <rPr>
        <i/>
        <sz val="11"/>
        <color theme="0" tint="-0.499984740745262"/>
        <rFont val="Calibri"/>
        <family val="2"/>
        <scheme val="minor"/>
      </rPr>
      <t>(or user stories or features)</t>
    </r>
  </si>
  <si>
    <r>
      <t>story points</t>
    </r>
    <r>
      <rPr>
        <i/>
        <sz val="11"/>
        <color theme="0" tint="-0.499984740745262"/>
        <rFont val="Calibri"/>
        <family val="2"/>
        <scheme val="minor"/>
      </rPr>
      <t xml:space="preserve"> (or user stories or features)</t>
    </r>
  </si>
  <si>
    <r>
      <t>story points of effort</t>
    </r>
    <r>
      <rPr>
        <i/>
        <sz val="11"/>
        <color theme="0" tint="-0.499984740745262"/>
        <rFont val="Calibri"/>
        <family val="2"/>
        <scheme val="minor"/>
      </rPr>
      <t xml:space="preserve"> (or user stories or features)</t>
    </r>
  </si>
  <si>
    <r>
      <t>story points</t>
    </r>
    <r>
      <rPr>
        <sz val="11"/>
        <color theme="0" tint="-0.499984740745262"/>
        <rFont val="Calibri"/>
        <family val="2"/>
        <scheme val="minor"/>
      </rPr>
      <t xml:space="preserve"> </t>
    </r>
    <r>
      <rPr>
        <i/>
        <sz val="11"/>
        <color theme="0" tint="-0.499984740745262"/>
        <rFont val="Calibri"/>
        <family val="2"/>
        <scheme val="minor"/>
      </rPr>
      <t xml:space="preserve">(or user stories or features) </t>
    </r>
    <r>
      <rPr>
        <sz val="11"/>
        <color theme="1"/>
        <rFont val="Calibri"/>
        <family val="2"/>
        <scheme val="minor"/>
      </rPr>
      <t>per sprint</t>
    </r>
  </si>
  <si>
    <t>that is: (MAX - MIN) * SPERT RSM</t>
  </si>
  <si>
    <r>
      <t>story points</t>
    </r>
    <r>
      <rPr>
        <sz val="11"/>
        <color theme="0" tint="-0.499984740745262"/>
        <rFont val="Calibri"/>
        <family val="2"/>
        <scheme val="minor"/>
      </rPr>
      <t xml:space="preserve"> </t>
    </r>
    <r>
      <rPr>
        <i/>
        <sz val="11"/>
        <color theme="0" tint="-0.499984740745262"/>
        <rFont val="Calibri"/>
        <family val="2"/>
        <scheme val="minor"/>
      </rPr>
      <t xml:space="preserve">(or user stories or features) </t>
    </r>
    <r>
      <rPr>
        <sz val="11"/>
        <color theme="1"/>
        <rFont val="Calibri"/>
        <family val="2"/>
        <scheme val="minor"/>
      </rPr>
      <t>each sprint</t>
    </r>
    <r>
      <rPr>
        <i/>
        <sz val="11"/>
        <color theme="0" tint="-0.499984740745262"/>
        <rFont val="Calibri"/>
        <family val="2"/>
        <scheme val="minor"/>
      </rPr>
      <t xml:space="preserve"> (for the confidence level expressed in cell C6)</t>
    </r>
  </si>
  <si>
    <t>or earlier, with</t>
  </si>
  <si>
    <r>
      <t xml:space="preserve">Be sure this indicator is green or yellow </t>
    </r>
    <r>
      <rPr>
        <sz val="11"/>
        <color theme="0" tint="-0.499984740745262"/>
        <rFont val="Times New Roman"/>
        <family val="1"/>
      </rPr>
      <t>→</t>
    </r>
  </si>
  <si>
    <t xml:space="preserve"> if red, check your inputs and ensure this is a bell-shaped uncertainty</t>
  </si>
  <si>
    <t>Curve</t>
  </si>
  <si>
    <t>These are the y-axis values with which the bell-shaped curve is built (used only for the Line SparkLine column)</t>
  </si>
  <si>
    <t>This, along with the grayed-out table below, is only used to create a Sparkline</t>
  </si>
  <si>
    <t>This section is only to build Line Sparklines to show the bell-shaped curve for each row, and the summary bell-curve chart.</t>
  </si>
  <si>
    <t>x-axis increments (magenta shows the increment, the next 101 columns are the x-axis values for the Line Sparkline column and summary bell-curve chart)</t>
  </si>
  <si>
    <t>Render a subjective judgment (your opinion) about HOW LIKELY the Most Likely outcome really is</t>
  </si>
  <si>
    <t>Based upon your entries, this is how SPERT models your uncertainty using the normal distribution</t>
  </si>
  <si>
    <r>
      <rPr>
        <i/>
        <sz val="12"/>
        <color theme="1"/>
        <rFont val="Calibri"/>
        <family val="2"/>
        <scheme val="minor"/>
      </rPr>
      <t>Validate your values</t>
    </r>
    <r>
      <rPr>
        <sz val="12"/>
        <color theme="1"/>
        <rFont val="Calibri"/>
        <family val="2"/>
        <scheme val="minor"/>
      </rPr>
      <t xml:space="preserve"> →</t>
    </r>
  </si>
  <si>
    <r>
      <rPr>
        <i/>
        <sz val="12"/>
        <color theme="1"/>
        <rFont val="Calibri"/>
        <family val="2"/>
        <scheme val="minor"/>
      </rPr>
      <t>Enter a</t>
    </r>
    <r>
      <rPr>
        <sz val="12"/>
        <color theme="1"/>
        <rFont val="Calibri"/>
        <family val="2"/>
        <scheme val="minor"/>
      </rPr>
      <t xml:space="preserve"> </t>
    </r>
    <r>
      <rPr>
        <b/>
        <sz val="12"/>
        <color theme="1"/>
        <rFont val="Calibri"/>
        <family val="2"/>
        <scheme val="minor"/>
      </rPr>
      <t>planning</t>
    </r>
    <r>
      <rPr>
        <sz val="12"/>
        <color theme="1"/>
        <rFont val="Calibri"/>
        <family val="2"/>
        <scheme val="minor"/>
      </rPr>
      <t xml:space="preserve"> </t>
    </r>
    <r>
      <rPr>
        <i/>
        <sz val="12"/>
        <color theme="1"/>
        <rFont val="Calibri"/>
        <family val="2"/>
        <scheme val="minor"/>
      </rPr>
      <t>estimate</t>
    </r>
    <r>
      <rPr>
        <sz val="12"/>
        <color theme="1"/>
        <rFont val="Calibri"/>
        <family val="2"/>
        <scheme val="minor"/>
      </rPr>
      <t xml:space="preserve"> →</t>
    </r>
  </si>
  <si>
    <r>
      <rPr>
        <i/>
        <sz val="12"/>
        <color theme="1"/>
        <rFont val="Calibri"/>
        <family val="2"/>
        <scheme val="minor"/>
      </rPr>
      <t>Choose either the left- or right-side area</t>
    </r>
    <r>
      <rPr>
        <sz val="12"/>
        <color theme="1"/>
        <rFont val="Calibri"/>
        <family val="2"/>
        <scheme val="minor"/>
      </rPr>
      <t xml:space="preserve"> →</t>
    </r>
  </si>
  <si>
    <r>
      <rPr>
        <i/>
        <sz val="12"/>
        <color theme="1"/>
        <rFont val="Calibri"/>
        <family val="2"/>
        <scheme val="minor"/>
      </rPr>
      <t>Enter any percentage</t>
    </r>
    <r>
      <rPr>
        <sz val="12"/>
        <color theme="1"/>
        <rFont val="Calibri"/>
        <family val="2"/>
        <scheme val="minor"/>
      </rPr>
      <t xml:space="preserve"> between 1% and 99% →</t>
    </r>
  </si>
  <si>
    <t>Below, SPERT will calculate an estimate for you</t>
  </si>
  <si>
    <r>
      <rPr>
        <i/>
        <sz val="12"/>
        <color theme="1"/>
        <rFont val="Calibri"/>
        <family val="2"/>
        <scheme val="minor"/>
      </rPr>
      <t xml:space="preserve">How confident are you in the </t>
    </r>
    <r>
      <rPr>
        <b/>
        <i/>
        <sz val="12"/>
        <color theme="1"/>
        <rFont val="Calibri"/>
        <family val="2"/>
        <scheme val="minor"/>
      </rPr>
      <t>most likely</t>
    </r>
    <r>
      <rPr>
        <i/>
        <sz val="12"/>
        <color theme="1"/>
        <rFont val="Calibri"/>
        <family val="2"/>
        <scheme val="minor"/>
      </rPr>
      <t xml:space="preserve"> outcome?</t>
    </r>
    <r>
      <rPr>
        <sz val="12"/>
        <color theme="1"/>
        <rFont val="Calibri"/>
        <family val="2"/>
        <scheme val="minor"/>
      </rPr>
      <t xml:space="preserve"> →</t>
    </r>
  </si>
  <si>
    <r>
      <rPr>
        <i/>
        <sz val="12"/>
        <color theme="1"/>
        <rFont val="Calibri"/>
        <family val="2"/>
        <scheme val="minor"/>
      </rPr>
      <t>Here's your implied, bell-shaped curve</t>
    </r>
    <r>
      <rPr>
        <sz val="12"/>
        <color theme="1"/>
        <rFont val="Calibri"/>
        <family val="2"/>
        <scheme val="minor"/>
      </rPr>
      <t xml:space="preserve"> →</t>
    </r>
  </si>
  <si>
    <t>You can obtain SPERT estimates from either the left- or right-side area of the bell-curve</t>
  </si>
  <si>
    <t>At the 2018 PMI Global Conference,</t>
  </si>
  <si>
    <t>team-building and training</t>
  </si>
  <si>
    <t>framework to build collaboration</t>
  </si>
  <si>
    <t>skills using masterpiece artworks.</t>
  </si>
  <si>
    <t>Use Collabinart at any point in a</t>
  </si>
  <si>
    <t>Visit the Collabinart website</t>
  </si>
  <si>
    <t>to learn more.</t>
  </si>
  <si>
    <t>team camaraderie, active listening</t>
  </si>
  <si>
    <t>skills, and collaboration skills.</t>
  </si>
  <si>
    <t>It's fun, free, and effective.</t>
  </si>
  <si>
    <t>team's journey together.  Develop</t>
  </si>
  <si>
    <r>
      <rPr>
        <b/>
        <sz val="11"/>
        <color theme="1"/>
        <rFont val="Calibri"/>
        <family val="2"/>
      </rPr>
      <t>Collabinart</t>
    </r>
    <r>
      <rPr>
        <i/>
        <sz val="11"/>
        <color theme="1"/>
        <rFont val="Calibri"/>
        <family val="2"/>
        <scheme val="minor"/>
      </rPr>
      <t xml:space="preserve"> is a freely-licensed </t>
    </r>
  </si>
  <si>
    <t>Think about an uncertain outcome. Then, fill-in the yellow cells, below:</t>
  </si>
  <si>
    <t>or (at your option) any later version.  Statistical PERT® and SPERT® are federally-registered trademarks.  If you modify</t>
  </si>
  <si>
    <t>Statistical PERT® is a free spreadsheet file; you can redistribute it and/or modify it under the terms of the</t>
  </si>
  <si>
    <t>this spreadsheet in any material way, please remove these trademarked names from the modified spreadsheet.</t>
  </si>
  <si>
    <t>Connect with or follow William W. Davis on LinkedIn</t>
  </si>
  <si>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Columns U through HO are hidden; they are used to create Sparklines and the bell-curve bar chart</t>
    </r>
  </si>
  <si>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Columns Y through HS are hidden; they are used to create Sparklines and the bell-curve ball chart</t>
    </r>
  </si>
  <si>
    <t>Scenario 1</t>
  </si>
  <si>
    <t>Scenario 2</t>
  </si>
  <si>
    <t>Scenario 3</t>
  </si>
  <si>
    <t>sprints to do all the work of the Product Backlog or the next release</t>
  </si>
  <si>
    <t>Our Product Backlog or next release represents about</t>
  </si>
  <si>
    <t>We desire</t>
  </si>
  <si>
    <t>confidence in each sprint iteration</t>
  </si>
  <si>
    <t>So, we will complete the Product Backlog or next release on</t>
  </si>
  <si>
    <t xml:space="preserve"> Mark Twain, American humorist (1835-1910)</t>
  </si>
  <si>
    <t xml:space="preserve"> George E. P. Box, British statistician (1919-2013)</t>
  </si>
  <si>
    <r>
      <t xml:space="preserve">All models are wrong, </t>
    </r>
    <r>
      <rPr>
        <i/>
        <sz val="13"/>
        <color theme="1" tint="0.34998626667073579"/>
        <rFont val="Candara"/>
        <family val="2"/>
      </rPr>
      <t>but some are useful.</t>
    </r>
  </si>
  <si>
    <r>
      <rPr>
        <b/>
        <i/>
        <sz val="13"/>
        <color theme="1" tint="0.34998626667073579"/>
        <rFont val="Candara"/>
        <family val="2"/>
      </rPr>
      <t>Facts are stubborn things,</t>
    </r>
    <r>
      <rPr>
        <i/>
        <sz val="13"/>
        <color theme="1" tint="0.34998626667073579"/>
        <rFont val="Candara"/>
        <family val="2"/>
      </rPr>
      <t xml:space="preserve"> but statistics are pliable.</t>
    </r>
  </si>
  <si>
    <r>
      <rPr>
        <sz val="11"/>
        <color theme="0" tint="-0.499984740745262"/>
        <rFont val="Calibri"/>
        <family val="2"/>
      </rPr>
      <t>←</t>
    </r>
    <r>
      <rPr>
        <i/>
        <sz val="11"/>
        <color theme="0" tint="-0.499984740745262"/>
        <rFont val="Calibri"/>
        <family val="2"/>
      </rPr>
      <t xml:space="preserve"> Columns</t>
    </r>
    <r>
      <rPr>
        <i/>
        <sz val="11"/>
        <color theme="0" tint="-0.499984740745262"/>
        <rFont val="Calibri"/>
        <family val="2"/>
        <scheme val="minor"/>
      </rPr>
      <t xml:space="preserve"> Q through T are hidden; they are used to create scenario calculations and probabilities</t>
    </r>
  </si>
  <si>
    <t>Your planning estimate is any interesting number between your minimum and maximum estimates</t>
  </si>
  <si>
    <t>The lowerbound area covers</t>
  </si>
  <si>
    <t>and the upperbound area covers</t>
  </si>
  <si>
    <t xml:space="preserve">                       Version 3, 29 June 2007</t>
  </si>
  <si>
    <t xml:space="preserve"> Copyright (C) 2007 Free Software Foundation, Inc. &lt;https://fsf.org/&gt;</t>
  </si>
  <si>
    <t xml:space="preserve"> Everyone is permitted to copy and distribute verbatim copies</t>
  </si>
  <si>
    <t xml:space="preserve"> of this license document, but changing it is not allowed.</t>
  </si>
  <si>
    <t xml:space="preserve">                            Preamble</t>
  </si>
  <si>
    <t xml:space="preserve">  The GNU General Public License is a free, copyleft license for</t>
  </si>
  <si>
    <t>software and other kinds of works.</t>
  </si>
  <si>
    <t xml:space="preserve">  The licenses for most software and other practical works are designed</t>
  </si>
  <si>
    <t>to take away your freedom to share and change the works.  By contrast,</t>
  </si>
  <si>
    <t>the GNU General Public License is intended to guarantee your freedom to</t>
  </si>
  <si>
    <t>share and change all versions of a program--to make sure it remains free</t>
  </si>
  <si>
    <t>software for all its users.  We, the Free Software Foundation, use the</t>
  </si>
  <si>
    <t>GNU General Public License for most of our software; it applies also to</t>
  </si>
  <si>
    <t>any other work released this way by its authors.  You can apply it to</t>
  </si>
  <si>
    <t>your programs, too.</t>
  </si>
  <si>
    <t xml:space="preserve">  When we speak of free software, we are referring to freedom, not</t>
  </si>
  <si>
    <t>price.  Our General Public Licenses are designed to make sure that you</t>
  </si>
  <si>
    <t>have the freedom to distribute copies of free software (and charge for</t>
  </si>
  <si>
    <t>them if you wish), that you receive source code or can get it if you</t>
  </si>
  <si>
    <t>want it, that you can change the software or use pieces of it in new</t>
  </si>
  <si>
    <t>free programs, and that you know you can do these things.</t>
  </si>
  <si>
    <t xml:space="preserve">  To protect your rights, we need to prevent others from denying you</t>
  </si>
  <si>
    <t>these rights or asking you to surrender the rights.  Therefore, you have</t>
  </si>
  <si>
    <t>certain responsibilities if you distribute copies of the software, or if</t>
  </si>
  <si>
    <t>you modify it: responsibilities to respect the freedom of others.</t>
  </si>
  <si>
    <t xml:space="preserve">  For example, if you distribute copies of such a program, whether</t>
  </si>
  <si>
    <t>gratis or for a fee, you must pass on to the recipients the same</t>
  </si>
  <si>
    <t>freedoms that you received.  You must make sure that they, too, receive</t>
  </si>
  <si>
    <t>or can get the source code.  And you must show them these terms so they</t>
  </si>
  <si>
    <t>know their rights.</t>
  </si>
  <si>
    <t xml:space="preserve">  Developers that use the GNU GPL protect your rights with two steps:</t>
  </si>
  <si>
    <t>(1) assert copyright on the software, and (2) offer you this License</t>
  </si>
  <si>
    <t>giving you legal permission to copy, distribute and/or modify it.</t>
  </si>
  <si>
    <t xml:space="preserve">  For the developers' and authors' protection, the GPL clearly explains</t>
  </si>
  <si>
    <t>that there is no warranty for this free software.  For both users' and</t>
  </si>
  <si>
    <t>authors' sake, the GPL requires that modified versions be marked as</t>
  </si>
  <si>
    <t>changed, so that their problems will not be attributed erroneously to</t>
  </si>
  <si>
    <t>authors of previous versions.</t>
  </si>
  <si>
    <t xml:space="preserve">  Some devices are designed to deny users access to install or run</t>
  </si>
  <si>
    <t>modified versions of the software inside them, although the manufacturer</t>
  </si>
  <si>
    <t>can do so.  This is fundamentally incompatible with the aim of</t>
  </si>
  <si>
    <t>protecting users' freedom to change the software.  The systematic</t>
  </si>
  <si>
    <t>pattern of such abuse occurs in the area of products for individuals to</t>
  </si>
  <si>
    <t>use, which is precisely where it is most unacceptable.  Therefore, we</t>
  </si>
  <si>
    <t>have designed this version of the GPL to prohibit the practice for those</t>
  </si>
  <si>
    <t>products.  If such problems arise substantially in other domains, we</t>
  </si>
  <si>
    <t>stand ready to extend this provision to those domains in future versions</t>
  </si>
  <si>
    <t>of the GPL, as needed to protect the freedom of users.</t>
  </si>
  <si>
    <t xml:space="preserve">  Finally, every program is threatened constantly by software patents.</t>
  </si>
  <si>
    <t>States should not allow patents to restrict development and use of</t>
  </si>
  <si>
    <t>software on general-purpose computers, but in those that do, we wish to</t>
  </si>
  <si>
    <t>avoid the special danger that patents applied to a free program could</t>
  </si>
  <si>
    <t>make it effectively proprietary.  To prevent this, the GPL assures that</t>
  </si>
  <si>
    <t>patents cannot be used to render the program non-free.</t>
  </si>
  <si>
    <t xml:space="preserve">  The precise terms and conditions for copying, distribution and</t>
  </si>
  <si>
    <t>modification follow.</t>
  </si>
  <si>
    <t xml:space="preserve">                       TERMS AND CONDITIONS</t>
  </si>
  <si>
    <t xml:space="preserve">  0. Definitions.</t>
  </si>
  <si>
    <t xml:space="preserve">  "This License" refers to version 3 of the GNU General Public License.</t>
  </si>
  <si>
    <t xml:space="preserve">  "Copyright" also means copyright-like laws that apply to other kinds of</t>
  </si>
  <si>
    <t>works, such as semiconductor masks.</t>
  </si>
  <si>
    <t xml:space="preserve">  "The Program" refers to any copyrightable work licensed under this</t>
  </si>
  <si>
    <t>License.  Each licensee is addressed as "you".  "Licensees" and</t>
  </si>
  <si>
    <t>"recipients" may be individuals or organizations.</t>
  </si>
  <si>
    <t xml:space="preserve">  To "modify" a work means to copy from or adapt all or part of the work</t>
  </si>
  <si>
    <t>in a fashion requiring copyright permission, other than the making of an</t>
  </si>
  <si>
    <t>exact copy.  The resulting work is called a "modified version" of the</t>
  </si>
  <si>
    <t>earlier work or a work "based on" the earlier work.</t>
  </si>
  <si>
    <t xml:space="preserve">  A "covered work" means either the unmodified Program or a work based</t>
  </si>
  <si>
    <t>on the Program.</t>
  </si>
  <si>
    <t xml:space="preserve">  To "propagate" a work means to do anything with it that, without</t>
  </si>
  <si>
    <t>permission, would make you directly or secondarily liable for</t>
  </si>
  <si>
    <t>infringement under applicable copyright law, except executing it on a</t>
  </si>
  <si>
    <t>computer or modifying a private copy.  Propagation includes copying,</t>
  </si>
  <si>
    <t>distribution (with or without modification), making available to the</t>
  </si>
  <si>
    <t>public, and in some countries other activities as well.</t>
  </si>
  <si>
    <t xml:space="preserve">  To "convey" a work means any kind of propagation that enables other</t>
  </si>
  <si>
    <t>parties to make or receive copies.  Mere interaction with a user through</t>
  </si>
  <si>
    <t>a computer network, with no transfer of a copy, is not conveying.</t>
  </si>
  <si>
    <t xml:space="preserve">  An interactive user interface displays "Appropriate Legal Notices"</t>
  </si>
  <si>
    <t>to the extent that it includes a convenient and prominently visible</t>
  </si>
  <si>
    <t>feature that (1) displays an appropriate copyright notice, and (2)</t>
  </si>
  <si>
    <t>tells the user that there is no warranty for the work (except to the</t>
  </si>
  <si>
    <t>extent that warranties are provided), that licensees may convey the</t>
  </si>
  <si>
    <t>work under this License, and how to view a copy of this License.  If</t>
  </si>
  <si>
    <t>the interface presents a list of user commands or options, such as a</t>
  </si>
  <si>
    <t>menu, a prominent item in the list meets this criterion.</t>
  </si>
  <si>
    <t xml:space="preserve">  1. Source Code.</t>
  </si>
  <si>
    <t xml:space="preserve">  The "source code" for a work means the preferred form of the work</t>
  </si>
  <si>
    <t>for making modifications to it.  "Object code" means any non-source</t>
  </si>
  <si>
    <t>form of a work.</t>
  </si>
  <si>
    <t xml:space="preserve">  A "Standard Interface" means an interface that either is an official</t>
  </si>
  <si>
    <t>standard defined by a recognized standards body, or, in the case of</t>
  </si>
  <si>
    <t>interfaces specified for a particular programming language, one that</t>
  </si>
  <si>
    <t>is widely used among developers working in that language.</t>
  </si>
  <si>
    <t xml:space="preserve">  The "System Libraries" of an executable work include anything, other</t>
  </si>
  <si>
    <t>than the work as a whole, that (a) is included in the normal form of</t>
  </si>
  <si>
    <t>packaging a Major Component, but which is not part of that Major</t>
  </si>
  <si>
    <t>Component, and (b) serves only to enable use of the work with that</t>
  </si>
  <si>
    <t>Major Component, or to implement a Standard Interface for which an</t>
  </si>
  <si>
    <t>implementation is available to the public in source code form.  A</t>
  </si>
  <si>
    <t>"Major Component", in this context, means a major essential component</t>
  </si>
  <si>
    <t>(kernel, window system, and so on) of the specific operating system</t>
  </si>
  <si>
    <t>(if any) on which the executable work runs, or a compiler used to</t>
  </si>
  <si>
    <t>produce the work, or an object code interpreter used to run it.</t>
  </si>
  <si>
    <t xml:space="preserve">  The "Corresponding Source" for a work in object code form means all</t>
  </si>
  <si>
    <t>the source code needed to generate, install, and (for an executable</t>
  </si>
  <si>
    <t>work) run the object code and to modify the work, including scripts to</t>
  </si>
  <si>
    <t>control those activities.  However, it does not include the work's</t>
  </si>
  <si>
    <t>System Libraries, or general-purpose tools or generally available free</t>
  </si>
  <si>
    <t>programs which are used unmodified in performing those activities but</t>
  </si>
  <si>
    <t>which are not part of the work.  For example, Corresponding Source</t>
  </si>
  <si>
    <t>includes interface definition files associated with source files for</t>
  </si>
  <si>
    <t>the work, and the source code for shared libraries and dynamically</t>
  </si>
  <si>
    <t>linked subprograms that the work is specifically designed to require,</t>
  </si>
  <si>
    <t>such as by intimate data communication or control flow between those</t>
  </si>
  <si>
    <t>subprograms and other parts of the work.</t>
  </si>
  <si>
    <t xml:space="preserve">  The Corresponding Source need not include anything that users</t>
  </si>
  <si>
    <t>can regenerate automatically from other parts of the Corresponding</t>
  </si>
  <si>
    <t>Source.</t>
  </si>
  <si>
    <t xml:space="preserve">  The Corresponding Source for a work in source code form is that</t>
  </si>
  <si>
    <t>same work.</t>
  </si>
  <si>
    <t xml:space="preserve">  2. Basic Permissions.</t>
  </si>
  <si>
    <t xml:space="preserve">  All rights granted under this License are granted for the term of</t>
  </si>
  <si>
    <t>copyright on the Program, and are irrevocable provided the stated</t>
  </si>
  <si>
    <t>conditions are met.  This License explicitly affirms your unlimited</t>
  </si>
  <si>
    <t>permission to run the unmodified Program.  The output from running a</t>
  </si>
  <si>
    <t>covered work is covered by this License only if the output, given its</t>
  </si>
  <si>
    <t>content, constitutes a covered work.  This License acknowledges your</t>
  </si>
  <si>
    <t>rights of fair use or other equivalent, as provided by copyright law.</t>
  </si>
  <si>
    <t xml:space="preserve">  You may make, run and propagate covered works that you do not</t>
  </si>
  <si>
    <t>convey, without conditions so long as your license otherwise remains</t>
  </si>
  <si>
    <t>in force.  You may convey covered works to others for the sole purpose</t>
  </si>
  <si>
    <t>of having them make modifications exclusively for you, or provide you</t>
  </si>
  <si>
    <t>with facilities for running those works, provided that you comply with</t>
  </si>
  <si>
    <t>the terms of this License in conveying all material for which you do</t>
  </si>
  <si>
    <t>not control copyright.  Those thus making or running the covered works</t>
  </si>
  <si>
    <t>for you must do so exclusively on your behalf, under your direction</t>
  </si>
  <si>
    <t>and control, on terms that prohibit them from making any copies of</t>
  </si>
  <si>
    <t>your copyrighted material outside their relationship with you.</t>
  </si>
  <si>
    <t xml:space="preserve">  Conveying under any other circumstances is permitted solely under</t>
  </si>
  <si>
    <t>the conditions stated below.  Sublicensing is not allowed; section 10</t>
  </si>
  <si>
    <t>makes it unnecessary.</t>
  </si>
  <si>
    <t xml:space="preserve">  3. Protecting Users' Legal Rights From Anti-Circumvention Law.</t>
  </si>
  <si>
    <t xml:space="preserve">  No covered work shall be deemed part of an effective technological</t>
  </si>
  <si>
    <t>measure under any applicable law fulfilling obligations under article</t>
  </si>
  <si>
    <t>11 of the WIPO copyright treaty adopted on 20 December 1996, or</t>
  </si>
  <si>
    <t>similar laws prohibiting or restricting circumvention of such</t>
  </si>
  <si>
    <t>measures.</t>
  </si>
  <si>
    <t xml:space="preserve">  When you convey a covered work, you waive any legal power to forbid</t>
  </si>
  <si>
    <t>circumvention of technological measures to the extent such circumvention</t>
  </si>
  <si>
    <t>is effected by exercising rights under this License with respect to</t>
  </si>
  <si>
    <t>the covered work, and you disclaim any intention to limit operation or</t>
  </si>
  <si>
    <t>modification of the work as a means of enforcing, against the work's</t>
  </si>
  <si>
    <t>users, your or third parties' legal rights to forbid circumvention of</t>
  </si>
  <si>
    <t>technological measures.</t>
  </si>
  <si>
    <t xml:space="preserve">  4. Conveying Verbatim Copies.</t>
  </si>
  <si>
    <t xml:space="preserve">  You may convey verbatim copies of the Program's source code as you</t>
  </si>
  <si>
    <t>receive it, in any medium, provided that you conspicuously and</t>
  </si>
  <si>
    <t>appropriately publish on each copy an appropriate copyright notice;</t>
  </si>
  <si>
    <t>keep intact all notices stating that this License and any</t>
  </si>
  <si>
    <t>non-permissive terms added in accord with section 7 apply to the code;</t>
  </si>
  <si>
    <t>keep intact all notices of the absence of any warranty; and give all</t>
  </si>
  <si>
    <t>recipients a copy of this License along with the Program.</t>
  </si>
  <si>
    <t xml:space="preserve">  You may charge any price or no price for each copy that you convey,</t>
  </si>
  <si>
    <t>and you may offer support or warranty protection for a fee.</t>
  </si>
  <si>
    <t xml:space="preserve">  5. Conveying Modified Source Versions.</t>
  </si>
  <si>
    <t xml:space="preserve">  You may convey a work based on the Program, or the modifications to</t>
  </si>
  <si>
    <t>produce it from the Program, in the form of source code under the</t>
  </si>
  <si>
    <t>terms of section 4, provided that you also meet all of these conditions:</t>
  </si>
  <si>
    <t xml:space="preserve">    a) The work must carry prominent notices stating that you modified</t>
  </si>
  <si>
    <t xml:space="preserve">    it, and giving a relevant date.</t>
  </si>
  <si>
    <t xml:space="preserve">    b) The work must carry prominent notices stating that it is</t>
  </si>
  <si>
    <t xml:space="preserve">    released under this License and any conditions added under section</t>
  </si>
  <si>
    <t xml:space="preserve">    7.  This requirement modifies the requirement in section 4 to</t>
  </si>
  <si>
    <t xml:space="preserve">    "keep intact all notices".</t>
  </si>
  <si>
    <t xml:space="preserve">    c) You must license the entire work, as a whole, under this</t>
  </si>
  <si>
    <t xml:space="preserve">    License to anyone who comes into possession of a copy.  This</t>
  </si>
  <si>
    <t xml:space="preserve">    License will therefore apply, along with any applicable section 7</t>
  </si>
  <si>
    <t xml:space="preserve">    additional terms, to the whole of the work, and all its parts,</t>
  </si>
  <si>
    <t xml:space="preserve">    regardless of how they are packaged.  This License gives no</t>
  </si>
  <si>
    <t xml:space="preserve">    permission to license the work in any other way, but it does not</t>
  </si>
  <si>
    <t xml:space="preserve">    invalidate such permission if you have separately received it.</t>
  </si>
  <si>
    <t xml:space="preserve">    d) If the work has interactive user interfaces, each must display</t>
  </si>
  <si>
    <t xml:space="preserve">    Appropriate Legal Notices; however, if the Program has interactive</t>
  </si>
  <si>
    <t xml:space="preserve">    interfaces that do not display Appropriate Legal Notices, your</t>
  </si>
  <si>
    <t xml:space="preserve">    work need not make them do so.</t>
  </si>
  <si>
    <t xml:space="preserve">  A compilation of a covered work with other separate and independent</t>
  </si>
  <si>
    <t>works, which are not by their nature extensions of the covered work,</t>
  </si>
  <si>
    <t>and which are not combined with it such as to form a larger program,</t>
  </si>
  <si>
    <t>in or on a volume of a storage or distribution medium, is called an</t>
  </si>
  <si>
    <t>"aggregate" if the compilation and its resulting copyright are not</t>
  </si>
  <si>
    <t>used to limit the access or legal rights of the compilation's users</t>
  </si>
  <si>
    <t>beyond what the individual works permit.  Inclusion of a covered work</t>
  </si>
  <si>
    <t>in an aggregate does not cause this License to apply to the other</t>
  </si>
  <si>
    <t>parts of the aggregate.</t>
  </si>
  <si>
    <t xml:space="preserve">  6. Conveying Non-Source Forms.</t>
  </si>
  <si>
    <t xml:space="preserve">  You may convey a covered work in object code form under the terms</t>
  </si>
  <si>
    <t>of sections 4 and 5, provided that you also convey the</t>
  </si>
  <si>
    <t>machine-readable Corresponding Source under the terms of this License,</t>
  </si>
  <si>
    <t>in one of these ways:</t>
  </si>
  <si>
    <t xml:space="preserve">    a) Convey the object code in, or embodied in, a physical product</t>
  </si>
  <si>
    <t xml:space="preserve">    (including a physical distribution medium), accompanied by the</t>
  </si>
  <si>
    <t xml:space="preserve">    Corresponding Source fixed on a durable physical medium</t>
  </si>
  <si>
    <t xml:space="preserve">    customarily used for software interchange.</t>
  </si>
  <si>
    <t xml:space="preserve">    b) Convey the object code in, or embodied in, a physical product</t>
  </si>
  <si>
    <t xml:space="preserve">    (including a physical distribution medium), accompanied by a</t>
  </si>
  <si>
    <t xml:space="preserve">    written offer, valid for at least three years and valid for as</t>
  </si>
  <si>
    <t xml:space="preserve">    long as you offer spare parts or customer support for that product</t>
  </si>
  <si>
    <t xml:space="preserve">    model, to give anyone who possesses the object code either (1) a</t>
  </si>
  <si>
    <t xml:space="preserve">    copy of the Corresponding Source for all the software in the</t>
  </si>
  <si>
    <t xml:space="preserve">    product that is covered by this License, on a durable physical</t>
  </si>
  <si>
    <t xml:space="preserve">    medium customarily used for software interchange, for a price no</t>
  </si>
  <si>
    <t xml:space="preserve">    more than your reasonable cost of physically performing this</t>
  </si>
  <si>
    <t xml:space="preserve">    conveying of source, or (2) access to copy the</t>
  </si>
  <si>
    <t xml:space="preserve">    Corresponding Source from a network server at no charge.</t>
  </si>
  <si>
    <t xml:space="preserve">    c) Convey individual copies of the object code with a copy of the</t>
  </si>
  <si>
    <t xml:space="preserve">    written offer to provide the Corresponding Source.  This</t>
  </si>
  <si>
    <t xml:space="preserve">    alternative is allowed only occasionally and noncommercially, and</t>
  </si>
  <si>
    <t xml:space="preserve">    only if you received the object code with such an offer, in accord</t>
  </si>
  <si>
    <t xml:space="preserve">    with subsection 6b.</t>
  </si>
  <si>
    <t xml:space="preserve">    d) Convey the object code by offering access from a designated</t>
  </si>
  <si>
    <t xml:space="preserve">    place (gratis or for a charge), and offer equivalent access to the</t>
  </si>
  <si>
    <t xml:space="preserve">    Corresponding Source in the same way through the same place at no</t>
  </si>
  <si>
    <t xml:space="preserve">    further charge.  You need not require recipients to copy the</t>
  </si>
  <si>
    <t xml:space="preserve">    Corresponding Source along with the object code.  If the place to</t>
  </si>
  <si>
    <t xml:space="preserve">    copy the object code is a network server, the Corresponding Source</t>
  </si>
  <si>
    <t xml:space="preserve">    may be on a different server (operated by you or a third party)</t>
  </si>
  <si>
    <t xml:space="preserve">    that supports equivalent copying facilities, provided you maintain</t>
  </si>
  <si>
    <t xml:space="preserve">    clear directions next to the object code saying where to find the</t>
  </si>
  <si>
    <t xml:space="preserve">    Corresponding Source.  Regardless of what server hosts the</t>
  </si>
  <si>
    <t xml:space="preserve">    Corresponding Source, you remain obligated to ensure that it is</t>
  </si>
  <si>
    <t xml:space="preserve">    available for as long as needed to satisfy these requirements.</t>
  </si>
  <si>
    <t xml:space="preserve">    e) Convey the object code using peer-to-peer transmission, provided</t>
  </si>
  <si>
    <t xml:space="preserve">    you inform other peers where the object code and Corresponding</t>
  </si>
  <si>
    <t xml:space="preserve">    Source of the work are being offered to the general public at no</t>
  </si>
  <si>
    <t xml:space="preserve">    charge under subsection 6d.</t>
  </si>
  <si>
    <t xml:space="preserve">  A separable portion of the object code, whose source code is excluded</t>
  </si>
  <si>
    <t>from the Corresponding Source as a System Library, need not be</t>
  </si>
  <si>
    <t>included in conveying the object code work.</t>
  </si>
  <si>
    <t xml:space="preserve">  A "User Product" is either (1) a "consumer product", which means any</t>
  </si>
  <si>
    <t>tangible personal property which is normally used for personal, family,</t>
  </si>
  <si>
    <t>or household purposes, or (2) anything designed or sold for incorporation</t>
  </si>
  <si>
    <t>into a dwelling.  In determining whether a product is a consumer product,</t>
  </si>
  <si>
    <t>doubtful cases shall be resolved in favor of coverage.  For a particular</t>
  </si>
  <si>
    <t>product received by a particular user, "normally used" refers to a</t>
  </si>
  <si>
    <t>typical or common use of that class of product, regardless of the status</t>
  </si>
  <si>
    <t>of the particular user or of the way in which the particular user</t>
  </si>
  <si>
    <t>actually uses, or expects or is expected to use, the product.  A product</t>
  </si>
  <si>
    <t>is a consumer product regardless of whether the product has substantial</t>
  </si>
  <si>
    <t>commercial, industrial or non-consumer uses, unless such uses represent</t>
  </si>
  <si>
    <t>the only significant mode of use of the product.</t>
  </si>
  <si>
    <t xml:space="preserve">  "Installation Information" for a User Product means any methods,</t>
  </si>
  <si>
    <t>procedures, authorization keys, or other information required to install</t>
  </si>
  <si>
    <t>and execute modified versions of a covered work in that User Product from</t>
  </si>
  <si>
    <t>a modified version of its Corresponding Source.  The information must</t>
  </si>
  <si>
    <t>suffice to ensure that the continued functioning of the modified object</t>
  </si>
  <si>
    <t>code is in no case prevented or interfered with solely because</t>
  </si>
  <si>
    <t>modification has been made.</t>
  </si>
  <si>
    <t xml:space="preserve">  If you convey an object code work under this section in, or with, or</t>
  </si>
  <si>
    <t>specifically for use in, a User Product, and the conveying occurs as</t>
  </si>
  <si>
    <t>part of a transaction in which the right of possession and use of the</t>
  </si>
  <si>
    <t>User Product is transferred to the recipient in perpetuity or for a</t>
  </si>
  <si>
    <t>fixed term (regardless of how the transaction is characterized), the</t>
  </si>
  <si>
    <t>Corresponding Source conveyed under this section must be accompanied</t>
  </si>
  <si>
    <t>by the Installation Information.  But this requirement does not apply</t>
  </si>
  <si>
    <t>if neither you nor any third party retains the ability to install</t>
  </si>
  <si>
    <t>modified object code on the User Product (for example, the work has</t>
  </si>
  <si>
    <t>been installed in ROM).</t>
  </si>
  <si>
    <t xml:space="preserve">  The requirement to provide Installation Information does not include a</t>
  </si>
  <si>
    <t>requirement to continue to provide support service, warranty, or updates</t>
  </si>
  <si>
    <t>for a work that has been modified or installed by the recipient, or for</t>
  </si>
  <si>
    <t>the User Product in which it has been modified or installed.  Access to a</t>
  </si>
  <si>
    <t>network may be denied when the modification itself materially and</t>
  </si>
  <si>
    <t>adversely affects the operation of the network or violates the rules and</t>
  </si>
  <si>
    <t>protocols for communication across the network.</t>
  </si>
  <si>
    <t xml:space="preserve">  Corresponding Source conveyed, and Installation Information provided,</t>
  </si>
  <si>
    <t>in accord with this section must be in a format that is publicly</t>
  </si>
  <si>
    <t>documented (and with an implementation available to the public in</t>
  </si>
  <si>
    <t>source code form), and must require no special password or key for</t>
  </si>
  <si>
    <t>unpacking, reading or copying.</t>
  </si>
  <si>
    <t xml:space="preserve">  7. Additional Terms.</t>
  </si>
  <si>
    <t xml:space="preserve">  "Additional permissions" are terms that supplement the terms of this</t>
  </si>
  <si>
    <t>License by making exceptions from one or more of its conditions.</t>
  </si>
  <si>
    <t>Additional permissions that are applicable to the entire Program shall</t>
  </si>
  <si>
    <t>be treated as though they were included in this License, to the extent</t>
  </si>
  <si>
    <t>that they are valid under applicable law.  If additional permissions</t>
  </si>
  <si>
    <t>apply only to part of the Program, that part may be used separately</t>
  </si>
  <si>
    <t>under those permissions, but the entire Program remains governed by</t>
  </si>
  <si>
    <t>this License without regard to the additional permissions.</t>
  </si>
  <si>
    <t xml:space="preserve">  When you convey a copy of a covered work, you may at your option</t>
  </si>
  <si>
    <t>remove any additional permissions from that copy, or from any part of</t>
  </si>
  <si>
    <t>it.  (Additional permissions may be written to require their own</t>
  </si>
  <si>
    <t>removal in certain cases when you modify the work.)  You may place</t>
  </si>
  <si>
    <t>additional permissions on material, added by you to a covered work,</t>
  </si>
  <si>
    <t>for which you have or can give appropriate copyright permission.</t>
  </si>
  <si>
    <t xml:space="preserve">  Notwithstanding any other provision of this License, for material you</t>
  </si>
  <si>
    <t>add to a covered work, you may (if authorized by the copyright holders of</t>
  </si>
  <si>
    <t>that material) supplement the terms of this License with terms:</t>
  </si>
  <si>
    <t xml:space="preserve">    a) Disclaiming warranty or limiting liability differently from the</t>
  </si>
  <si>
    <t xml:space="preserve">    terms of sections 15 and 16 of this License; or</t>
  </si>
  <si>
    <t xml:space="preserve">    b) Requiring preservation of specified reasonable legal notices or</t>
  </si>
  <si>
    <t xml:space="preserve">    author attributions in that material or in the Appropriate Legal</t>
  </si>
  <si>
    <t xml:space="preserve">    Notices displayed by works containing it; or</t>
  </si>
  <si>
    <t xml:space="preserve">    c) Prohibiting misrepresentation of the origin of that material, or</t>
  </si>
  <si>
    <t xml:space="preserve">    requiring that modified versions of such material be marked in</t>
  </si>
  <si>
    <t xml:space="preserve">    reasonable ways as different from the original version; or</t>
  </si>
  <si>
    <t xml:space="preserve">    d) Limiting the use for publicity purposes of names of licensors or</t>
  </si>
  <si>
    <t xml:space="preserve">    authors of the material; or</t>
  </si>
  <si>
    <t xml:space="preserve">    e) Declining to grant rights under trademark law for use of some</t>
  </si>
  <si>
    <t xml:space="preserve">    trade names, trademarks, or service marks; or</t>
  </si>
  <si>
    <t xml:space="preserve">    f) Requiring indemnification of licensors and authors of that</t>
  </si>
  <si>
    <t xml:space="preserve">    material by anyone who conveys the material (or modified versions of</t>
  </si>
  <si>
    <t xml:space="preserve">    it) with contractual assumptions of liability to the recipient, for</t>
  </si>
  <si>
    <t xml:space="preserve">    any liability that these contractual assumptions directly impose on</t>
  </si>
  <si>
    <t xml:space="preserve">    those licensors and authors.</t>
  </si>
  <si>
    <t xml:space="preserve">  All other non-permissive additional terms are considered "further</t>
  </si>
  <si>
    <t>restrictions" within the meaning of section 10.  If the Program as you</t>
  </si>
  <si>
    <t>received it, or any part of it, contains a notice stating that it is</t>
  </si>
  <si>
    <t>governed by this License along with a term that is a further</t>
  </si>
  <si>
    <t>restriction, you may remove that term.  If a license document contains</t>
  </si>
  <si>
    <t>a further restriction but permits relicensing or conveying under this</t>
  </si>
  <si>
    <t>License, you may add to a covered work material governed by the terms</t>
  </si>
  <si>
    <t>of that license document, provided that the further restriction does</t>
  </si>
  <si>
    <t>not survive such relicensing or conveying.</t>
  </si>
  <si>
    <t xml:space="preserve">  If you add terms to a covered work in accord with this section, you</t>
  </si>
  <si>
    <t>must place, in the relevant source files, a statement of the</t>
  </si>
  <si>
    <t>additional terms that apply to those files, or a notice indicating</t>
  </si>
  <si>
    <t>where to find the applicable terms.</t>
  </si>
  <si>
    <t xml:space="preserve">  Additional terms, permissive or non-permissive, may be stated in the</t>
  </si>
  <si>
    <t>form of a separately written license, or stated as exceptions;</t>
  </si>
  <si>
    <t>the above requirements apply either way.</t>
  </si>
  <si>
    <t xml:space="preserve">  8. Termination.</t>
  </si>
  <si>
    <t xml:space="preserve">  You may not propagate or modify a covered work except as expressly</t>
  </si>
  <si>
    <t>provided under this License.  Any attempt otherwise to propagate or</t>
  </si>
  <si>
    <t>modify it is void, and will automatically terminate your rights under</t>
  </si>
  <si>
    <t>this License (including any patent licenses granted under the third</t>
  </si>
  <si>
    <t>paragraph of section 11).</t>
  </si>
  <si>
    <t xml:space="preserve">  However, if you cease all violation of this License, then your</t>
  </si>
  <si>
    <t>license from a particular copyright holder is reinstated (a)</t>
  </si>
  <si>
    <t>provisionally, unless and until the copyright holder explicitly and</t>
  </si>
  <si>
    <t>finally terminates your license, and (b) permanently, if the copyright</t>
  </si>
  <si>
    <t>holder fails to notify you of the violation by some reasonable means</t>
  </si>
  <si>
    <t>prior to 60 days after the cessation.</t>
  </si>
  <si>
    <t xml:space="preserve">  Moreover, your license from a particular copyright holder is</t>
  </si>
  <si>
    <t>reinstated permanently if the copyright holder notifies you of the</t>
  </si>
  <si>
    <t>violation by some reasonable means, this is the first time you have</t>
  </si>
  <si>
    <t>received notice of violation of this License (for any work) from that</t>
  </si>
  <si>
    <t>copyright holder, and you cure the violation prior to 30 days after</t>
  </si>
  <si>
    <t>your receipt of the notice.</t>
  </si>
  <si>
    <t xml:space="preserve">  Termination of your rights under this section does not terminate the</t>
  </si>
  <si>
    <t>licenses of parties who have received copies or rights from you under</t>
  </si>
  <si>
    <t>this License.  If your rights have been terminated and not permanently</t>
  </si>
  <si>
    <t>reinstated, you do not qualify to receive new licenses for the same</t>
  </si>
  <si>
    <t>material under section 10.</t>
  </si>
  <si>
    <t xml:space="preserve">  9. Acceptance Not Required for Having Copies.</t>
  </si>
  <si>
    <t xml:space="preserve">  You are not required to accept this License in order to receive or</t>
  </si>
  <si>
    <t>run a copy of the Program.  Ancillary propagation of a covered work</t>
  </si>
  <si>
    <t>occurring solely as a consequence of using peer-to-peer transmission</t>
  </si>
  <si>
    <t>to receive a copy likewise does not require acceptance.  However,</t>
  </si>
  <si>
    <t>nothing other than this License grants you permission to propagate or</t>
  </si>
  <si>
    <t>modify any covered work.  These actions infringe copyright if you do</t>
  </si>
  <si>
    <t>not accept this License.  Therefore, by modifying or propagating a</t>
  </si>
  <si>
    <t>covered work, you indicate your acceptance of this License to do so.</t>
  </si>
  <si>
    <t xml:space="preserve">  10. Automatic Licensing of Downstream Recipients.</t>
  </si>
  <si>
    <t xml:space="preserve">  Each time you convey a covered work, the recipient automatically</t>
  </si>
  <si>
    <t>receives a license from the original licensors, to run, modify and</t>
  </si>
  <si>
    <t>propagate that work, subject to this License.  You are not responsible</t>
  </si>
  <si>
    <t>for enforcing compliance by third parties with this License.</t>
  </si>
  <si>
    <t xml:space="preserve">  An "entity transaction" is a transaction transferring control of an</t>
  </si>
  <si>
    <t>organization, or substantially all assets of one, or subdividing an</t>
  </si>
  <si>
    <t>organization, or merging organizations.  If propagation of a covered</t>
  </si>
  <si>
    <t>work results from an entity transaction, each party to that</t>
  </si>
  <si>
    <t>transaction who receives a copy of the work also receives whatever</t>
  </si>
  <si>
    <t>licenses to the work the party's predecessor in interest had or could</t>
  </si>
  <si>
    <t>give under the previous paragraph, plus a right to possession of the</t>
  </si>
  <si>
    <t>Corresponding Source of the work from the predecessor in interest, if</t>
  </si>
  <si>
    <t>the predecessor has it or can get it with reasonable efforts.</t>
  </si>
  <si>
    <t xml:space="preserve">  You may not impose any further restrictions on the exercise of the</t>
  </si>
  <si>
    <t>rights granted or affirmed under this License.  For example, you may</t>
  </si>
  <si>
    <t>not impose a license fee, royalty, or other charge for exercise of</t>
  </si>
  <si>
    <t>rights granted under this License, and you may not initiate litigation</t>
  </si>
  <si>
    <t>(including a cross-claim or counterclaim in a lawsuit) alleging that</t>
  </si>
  <si>
    <t>any patent claim is infringed by making, using, selling, offering for</t>
  </si>
  <si>
    <t>sale, or importing the Program or any portion of it.</t>
  </si>
  <si>
    <t xml:space="preserve">  11. Patents.</t>
  </si>
  <si>
    <t xml:space="preserve">  A "contributor" is a copyright holder who authorizes use under this</t>
  </si>
  <si>
    <t>License of the Program or a work on which the Program is based.  The</t>
  </si>
  <si>
    <t>work thus licensed is called the contributor's "contributor version".</t>
  </si>
  <si>
    <t xml:space="preserve">  A contributor's "essential patent claims" are all patent claims</t>
  </si>
  <si>
    <t>owned or controlled by the contributor, whether already acquired or</t>
  </si>
  <si>
    <t>hereafter acquired, that would be infringed by some manner, permitted</t>
  </si>
  <si>
    <t>by this License, of making, using, or selling its contributor version,</t>
  </si>
  <si>
    <t>but do not include claims that would be infringed only as a</t>
  </si>
  <si>
    <t>consequence of further modification of the contributor version.  For</t>
  </si>
  <si>
    <t>purposes of this definition, "control" includes the right to grant</t>
  </si>
  <si>
    <t>patent sublicenses in a manner consistent with the requirements of</t>
  </si>
  <si>
    <t>this License.</t>
  </si>
  <si>
    <t xml:space="preserve">  Each contributor grants you a non-exclusive, worldwide, royalty-free</t>
  </si>
  <si>
    <t>patent license under the contributor's essential patent claims, to</t>
  </si>
  <si>
    <t>make, use, sell, offer for sale, import and otherwise run, modify and</t>
  </si>
  <si>
    <t>propagate the contents of its contributor version.</t>
  </si>
  <si>
    <t xml:space="preserve">  In the following three paragraphs, a "patent license" is any express</t>
  </si>
  <si>
    <t>agreement or commitment, however denominated, not to enforce a patent</t>
  </si>
  <si>
    <t>(such as an express permission to practice a patent or covenant not to</t>
  </si>
  <si>
    <t>sue for patent infringement).  To "grant" such a patent license to a</t>
  </si>
  <si>
    <t>party means to make such an agreement or commitment not to enforce a</t>
  </si>
  <si>
    <t>patent against the party.</t>
  </si>
  <si>
    <t xml:space="preserve">  If you convey a covered work, knowingly relying on a patent license,</t>
  </si>
  <si>
    <t>and the Corresponding Source of the work is not available for anyone</t>
  </si>
  <si>
    <t>to copy, free of charge and under the terms of this License, through a</t>
  </si>
  <si>
    <t>publicly available network server or other readily accessible means,</t>
  </si>
  <si>
    <t>then you must either (1) cause the Corresponding Source to be so</t>
  </si>
  <si>
    <t>available, or (2) arrange to deprive yourself of the benefit of the</t>
  </si>
  <si>
    <t>patent license for this particular work, or (3) arrange, in a manner</t>
  </si>
  <si>
    <t>consistent with the requirements of this License, to extend the patent</t>
  </si>
  <si>
    <t>license to downstream recipients.  "Knowingly relying" means you have</t>
  </si>
  <si>
    <t>actual knowledge that, but for the patent license, your conveying the</t>
  </si>
  <si>
    <t>covered work in a country, or your recipient's use of the covered work</t>
  </si>
  <si>
    <t>in a country, would infringe one or more identifiable patents in that</t>
  </si>
  <si>
    <t>country that you have reason to believe are valid.</t>
  </si>
  <si>
    <t xml:space="preserve">  If, pursuant to or in connection with a single transaction or</t>
  </si>
  <si>
    <t>arrangement, you convey, or propagate by procuring conveyance of, a</t>
  </si>
  <si>
    <t>covered work, and grant a patent license to some of the parties</t>
  </si>
  <si>
    <t>receiving the covered work authorizing them to use, propagate, modify</t>
  </si>
  <si>
    <t>or convey a specific copy of the covered work, then the patent license</t>
  </si>
  <si>
    <t>you grant is automatically extended to all recipients of the covered</t>
  </si>
  <si>
    <t>work and works based on it.</t>
  </si>
  <si>
    <t xml:space="preserve">  A patent license is "discriminatory" if it does not include within</t>
  </si>
  <si>
    <t>the scope of its coverage, prohibits the exercise of, or is</t>
  </si>
  <si>
    <t>conditioned on the non-exercise of one or more of the rights that are</t>
  </si>
  <si>
    <t>specifically granted under this License.  You may not convey a covered</t>
  </si>
  <si>
    <t>work if you are a party to an arrangement with a third party that is</t>
  </si>
  <si>
    <t>in the business of distributing software, under which you make payment</t>
  </si>
  <si>
    <t>to the third party based on the extent of your activity of conveying</t>
  </si>
  <si>
    <t>the work, and under which the third party grants, to any of the</t>
  </si>
  <si>
    <t>parties who would receive the covered work from you, a discriminatory</t>
  </si>
  <si>
    <t>patent license (a) in connection with copies of the covered work</t>
  </si>
  <si>
    <t>conveyed by you (or copies made from those copies), or (b) primarily</t>
  </si>
  <si>
    <t>for and in connection with specific products or compilations that</t>
  </si>
  <si>
    <t>contain the covered work, unless you entered into that arrangement,</t>
  </si>
  <si>
    <t>or that patent license was granted, prior to 28 March 2007.</t>
  </si>
  <si>
    <t xml:space="preserve">  Nothing in this License shall be construed as excluding or limiting</t>
  </si>
  <si>
    <t>any implied license or other defenses to infringement that may</t>
  </si>
  <si>
    <t>otherwise be available to you under applicable patent law.</t>
  </si>
  <si>
    <t xml:space="preserve">  12. No Surrender of Others' Freedom.</t>
  </si>
  <si>
    <t xml:space="preserve">  If conditions are imposed on you (whether by court order, agreement or</t>
  </si>
  <si>
    <t>otherwise) that contradict the conditions of this License, they do not</t>
  </si>
  <si>
    <t>excuse you from the conditions of this License.  If you cannot convey a</t>
  </si>
  <si>
    <t>covered work so as to satisfy simultaneously your obligations under this</t>
  </si>
  <si>
    <t>License and any other pertinent obligations, then as a consequence you may</t>
  </si>
  <si>
    <t>not convey it at all.  For example, if you agree to terms that obligate you</t>
  </si>
  <si>
    <t>to collect a royalty for further conveying from those to whom you convey</t>
  </si>
  <si>
    <t>the Program, the only way you could satisfy both those terms and this</t>
  </si>
  <si>
    <t>License would be to refrain entirely from conveying the Program.</t>
  </si>
  <si>
    <t xml:space="preserve">  13. Use with the GNU Affero General Public License.</t>
  </si>
  <si>
    <t xml:space="preserve">  Notwithstanding any other provision of this License, you have</t>
  </si>
  <si>
    <t>permission to link or combine any covered work with a work licensed</t>
  </si>
  <si>
    <t>under version 3 of the GNU Affero General Public License into a single</t>
  </si>
  <si>
    <t>combined work, and to convey the resulting work.  The terms of this</t>
  </si>
  <si>
    <t>License will continue to apply to the part which is the covered work,</t>
  </si>
  <si>
    <t>but the special requirements of the GNU Affero General Public License,</t>
  </si>
  <si>
    <t>section 13, concerning interaction through a network will apply to the</t>
  </si>
  <si>
    <t>combination as such.</t>
  </si>
  <si>
    <t xml:space="preserve">  14. Revised Versions of this License.</t>
  </si>
  <si>
    <t xml:space="preserve">  The Free Software Foundation may publish revised and/or new versions of</t>
  </si>
  <si>
    <t>the GNU General Public License from time to time.  Such new versions will</t>
  </si>
  <si>
    <t>be similar in spirit to the present version, but may differ in detail to</t>
  </si>
  <si>
    <t>address new problems or concerns.</t>
  </si>
  <si>
    <t xml:space="preserve">  Each version is given a distinguishing version number.  If the</t>
  </si>
  <si>
    <t>Program specifies that a certain numbered version of the GNU General</t>
  </si>
  <si>
    <t>Public License "or any later version" applies to it, you have the</t>
  </si>
  <si>
    <t>option of following the terms and conditions either of that numbered</t>
  </si>
  <si>
    <t>version or of any later version published by the Free Software</t>
  </si>
  <si>
    <t>Foundation.  If the Program does not specify a version number of the</t>
  </si>
  <si>
    <t>GNU General Public License, you may choose any version ever published</t>
  </si>
  <si>
    <t>by the Free Software Foundation.</t>
  </si>
  <si>
    <t xml:space="preserve">  If the Program specifies that a proxy can decide which future</t>
  </si>
  <si>
    <t>versions of the GNU General Public License can be used, that proxy's</t>
  </si>
  <si>
    <t>public statement of acceptance of a version permanently authorizes you</t>
  </si>
  <si>
    <t>to choose that version for the Program.</t>
  </si>
  <si>
    <t xml:space="preserve">  Later license versions may give you additional or different</t>
  </si>
  <si>
    <t>permissions.  However, no additional obligations are imposed on any</t>
  </si>
  <si>
    <t>author or copyright holder as a result of your choosing to follow a</t>
  </si>
  <si>
    <t>later version.</t>
  </si>
  <si>
    <t xml:space="preserve">  15. Disclaimer of Warranty.</t>
  </si>
  <si>
    <t xml:space="preserve">  THERE IS NO WARRANTY FOR THE PROGRAM, TO THE EXTENT PERMITTED BY</t>
  </si>
  <si>
    <t>APPLICABLE LAW.  EXCEPT WHEN OTHERWISE STATED IN WRITING THE COPYRIGHT</t>
  </si>
  <si>
    <t>HOLDERS AND/OR OTHER PARTIES PROVIDE THE PROGRAM "AS IS" WITHOUT WARRANTY</t>
  </si>
  <si>
    <t>OF ANY KIND, EITHER EXPRESSED OR IMPLIED, INCLUDING, BUT NOT LIMITED TO,</t>
  </si>
  <si>
    <t>THE IMPLIED WARRANTIES OF MERCHANTABILITY AND FITNESS FOR A PARTICULAR</t>
  </si>
  <si>
    <t>PURPOSE.  THE ENTIRE RISK AS TO THE QUALITY AND PERFORMANCE OF THE PROGRAM</t>
  </si>
  <si>
    <t>IS WITH YOU.  SHOULD THE PROGRAM PROVE DEFECTIVE, YOU ASSUME THE COST OF</t>
  </si>
  <si>
    <t>ALL NECESSARY SERVICING, REPAIR OR CORRECTION.</t>
  </si>
  <si>
    <t xml:space="preserve">  16. Limitation of Liability.</t>
  </si>
  <si>
    <t xml:space="preserve">  IN NO EVENT UNLESS REQUIRED BY APPLICABLE LAW OR AGREED TO IN WRITING</t>
  </si>
  <si>
    <t>WILL ANY COPYRIGHT HOLDER, OR ANY OTHER PARTY WHO MODIFIES AND/OR CONVEYS</t>
  </si>
  <si>
    <t>THE PROGRAM AS PERMITTED ABOVE, BE LIABLE TO YOU FOR DAMAGES, INCLUDING ANY</t>
  </si>
  <si>
    <t>GENERAL, SPECIAL, INCIDENTAL OR CONSEQUENTIAL DAMAGES ARISING OUT OF THE</t>
  </si>
  <si>
    <t>USE OR INABILITY TO USE THE PROGRAM (INCLUDING BUT NOT LIMITED TO LOSS OF</t>
  </si>
  <si>
    <t>DATA OR DATA BEING RENDERED INACCURATE OR LOSSES SUSTAINED BY YOU OR THIRD</t>
  </si>
  <si>
    <t>PARTIES OR A FAILURE OF THE PROGRAM TO OPERATE WITH ANY OTHER PROGRAMS),</t>
  </si>
  <si>
    <t>EVEN IF SUCH HOLDER OR OTHER PARTY HAS BEEN ADVISED OF THE POSSIBILITY OF</t>
  </si>
  <si>
    <t>SUCH DAMAGES.</t>
  </si>
  <si>
    <t xml:space="preserve">  17. Interpretation of Sections 15 and 16.</t>
  </si>
  <si>
    <t xml:space="preserve">  If the disclaimer of warranty and limitation of liability provided</t>
  </si>
  <si>
    <t>above cannot be given local legal effect according to their terms,</t>
  </si>
  <si>
    <t>reviewing courts shall apply local law that most closely approximates</t>
  </si>
  <si>
    <t>an absolute waiver of all civil liability in connection with the</t>
  </si>
  <si>
    <t>Program, unless a warranty or assumption of liability accompanies a</t>
  </si>
  <si>
    <t>copy of the Program in return for a fee.</t>
  </si>
  <si>
    <t xml:space="preserve">                     END OF TERMS AND CONDITIONS</t>
  </si>
  <si>
    <t xml:space="preserve">                     GNU GENERAL PUBLIC LICENSE</t>
  </si>
  <si>
    <t>On both verbatim and modified copies of this file, you must always retain the original copyright notice,</t>
  </si>
  <si>
    <t>including the author's name, copyright year, and a notice that this file is licensed under the GNU General Public License.</t>
  </si>
  <si>
    <t>This file is distributed in the hope that it will be useful, but WITHOUT ANY WARRANTY;</t>
  </si>
  <si>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Rows 36 through 138 are hidden; they are used to create the bell-curve Sparkline</t>
    </r>
  </si>
  <si>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Rows 62 through 164 are hidden; they are used to create the bell-curve Sparkline</t>
    </r>
  </si>
  <si>
    <r>
      <t xml:space="preserve">attendees experienced </t>
    </r>
    <r>
      <rPr>
        <b/>
        <sz val="12"/>
        <color theme="1"/>
        <rFont val="Calibri"/>
        <family val="2"/>
        <scheme val="minor"/>
      </rPr>
      <t>Collabinart®</t>
    </r>
    <r>
      <rPr>
        <i/>
        <sz val="11"/>
        <color theme="1"/>
        <rFont val="Calibri"/>
        <family val="2"/>
        <scheme val="minor"/>
      </rPr>
      <t xml:space="preserve">.  </t>
    </r>
  </si>
  <si>
    <t>See the GNU General Public License for more details (https://www.gnu.org/licenses/).</t>
  </si>
  <si>
    <r>
      <t>Collabinart®</t>
    </r>
    <r>
      <rPr>
        <i/>
        <sz val="22"/>
        <color theme="1" tint="0.34998626667073579"/>
        <rFont val="Calibri"/>
        <family val="2"/>
        <scheme val="minor"/>
      </rPr>
      <t xml:space="preserve"> </t>
    </r>
    <r>
      <rPr>
        <b/>
        <i/>
        <sz val="22"/>
        <color theme="1" tint="0.34998626667073579"/>
        <rFont val="Calibri"/>
        <family val="2"/>
        <scheme val="minor"/>
      </rPr>
      <t xml:space="preserve"> </t>
    </r>
    <r>
      <rPr>
        <b/>
        <i/>
        <sz val="11"/>
        <color theme="1" tint="0.34998626667073579"/>
        <rFont val="Calibri"/>
        <family val="2"/>
        <scheme val="minor"/>
      </rPr>
      <t>Experience Collaboration through Interpretive Art™</t>
    </r>
  </si>
  <si>
    <r>
      <t>The Young Shepherdess</t>
    </r>
    <r>
      <rPr>
        <sz val="11"/>
        <color theme="1" tint="0.499984740745262"/>
        <rFont val="Calibri"/>
        <family val="2"/>
        <scheme val="minor"/>
      </rPr>
      <t xml:space="preserve"> (1865)</t>
    </r>
  </si>
  <si>
    <t>William-Adolphe Bouguereau</t>
  </si>
  <si>
    <t>San Diego Museum of Art</t>
  </si>
  <si>
    <t>Your SD</t>
  </si>
  <si>
    <t>Optional:  Use your own standard deviation</t>
  </si>
  <si>
    <t>Trial</t>
  </si>
  <si>
    <t>Result</t>
  </si>
  <si>
    <t>Rand()</t>
  </si>
  <si>
    <t>Trial Outcome</t>
  </si>
  <si>
    <t>You can override SPERT's standard deviation using a calculated standard deviation derived from historical data</t>
  </si>
  <si>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Normal Edition</t>
    </r>
    <r>
      <rPr>
        <b/>
        <i/>
        <sz val="14"/>
        <color theme="1" tint="0.499984740745262"/>
        <rFont val="Calibri"/>
        <family val="2"/>
        <scheme val="minor"/>
      </rPr>
      <t xml:space="preserve"> </t>
    </r>
    <r>
      <rPr>
        <i/>
        <sz val="14"/>
        <color theme="1" tint="0.499984740745262"/>
        <rFont val="Calibri"/>
        <family val="2"/>
        <scheme val="minor"/>
      </rPr>
      <t>1-Point Entry</t>
    </r>
  </si>
  <si>
    <t>Mean</t>
  </si>
  <si>
    <r>
      <rPr>
        <b/>
        <sz val="13"/>
        <color theme="1"/>
        <rFont val="Calibri"/>
        <family val="2"/>
        <scheme val="minor"/>
      </rPr>
      <t xml:space="preserve">Press F9 </t>
    </r>
    <r>
      <rPr>
        <sz val="13"/>
        <color theme="1"/>
        <rFont val="Calibri"/>
        <family val="2"/>
        <scheme val="minor"/>
      </rPr>
      <t>to re-simulate 10,000 trials</t>
    </r>
  </si>
  <si>
    <t>With a confidence interval of</t>
  </si>
  <si>
    <t>the lowerbound threshold is</t>
  </si>
  <si>
    <t>Simulation Data Table</t>
  </si>
  <si>
    <t>Very high confidence</t>
  </si>
  <si>
    <t>Very low confidence</t>
  </si>
  <si>
    <t>Extremely low confidence</t>
  </si>
  <si>
    <t>you'll see the SPERT Probability that your Planning Estimate will be EXCEEDED by the uncertainty's true value.</t>
  </si>
  <si>
    <r>
      <t xml:space="preserve">the </t>
    </r>
    <r>
      <rPr>
        <b/>
        <i/>
        <sz val="12"/>
        <color theme="1" tint="0.34998626667073579"/>
        <rFont val="Calibri"/>
        <family val="2"/>
        <scheme val="minor"/>
      </rPr>
      <t>Planning Estimate</t>
    </r>
    <r>
      <rPr>
        <i/>
        <sz val="12"/>
        <color theme="1" tint="0.34998626667073579"/>
        <rFont val="Calibri"/>
        <family val="2"/>
        <scheme val="minor"/>
      </rPr>
      <t xml:space="preserve"> will be EQUAL TO or GREATER THAN the uncertainty's true value*</t>
    </r>
  </si>
  <si>
    <t>Conservative</t>
  </si>
  <si>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Normal Edition</t>
    </r>
    <r>
      <rPr>
        <b/>
        <sz val="14"/>
        <color theme="1"/>
        <rFont val="Calibri"/>
        <family val="2"/>
        <scheme val="minor"/>
      </rPr>
      <t xml:space="preserve"> </t>
    </r>
    <r>
      <rPr>
        <i/>
        <sz val="14"/>
        <color theme="1" tint="0.499984740745262"/>
        <rFont val="Calibri"/>
        <family val="2"/>
        <scheme val="minor"/>
      </rPr>
      <t>Agile Burnup Chart</t>
    </r>
  </si>
  <si>
    <t>Product
Backlog</t>
  </si>
  <si>
    <t>Expected
Value</t>
  </si>
  <si>
    <t>Total Done
All Iterations</t>
  </si>
  <si>
    <t>Avg Work Completed
All Iterations</t>
  </si>
  <si>
    <t>Standard Deviation
All Iterations</t>
  </si>
  <si>
    <t>Average Work Completed Since Then</t>
  </si>
  <si>
    <t>Standard Deviation
Since Then</t>
  </si>
  <si>
    <t>SPERT
Standard Deviation</t>
  </si>
  <si>
    <t>SPERT
Average (Velocity)</t>
  </si>
  <si>
    <t>Average (Velocity) Override</t>
  </si>
  <si>
    <t>Standard Deviation Override</t>
  </si>
  <si>
    <r>
      <rPr>
        <b/>
        <sz val="11"/>
        <color theme="1"/>
        <rFont val="Calibri"/>
        <family val="2"/>
        <scheme val="minor"/>
      </rPr>
      <t>MC Simulation</t>
    </r>
    <r>
      <rPr>
        <sz val="11"/>
        <color theme="1"/>
        <rFont val="Calibri"/>
        <family val="2"/>
        <scheme val="minor"/>
      </rPr>
      <t xml:space="preserve"> tab).  That is the only SPERT worksheet that uses Monte Carlo simulation to construct</t>
    </r>
  </si>
  <si>
    <t>Because SPERT now includes a data table to support Monte Carlo simulation, this SPERT workbook</t>
  </si>
  <si>
    <t>this workbook's calculations are sluggish, check the Excel setting for "Calculation Options" under the</t>
  </si>
  <si>
    <t>simulation, or if you want to reduce the file size of this SPERT spreadsheet file.</t>
  </si>
  <si>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Normal Edition</t>
    </r>
    <r>
      <rPr>
        <b/>
        <sz val="14"/>
        <color theme="1"/>
        <rFont val="Calibri"/>
        <family val="2"/>
        <scheme val="minor"/>
      </rPr>
      <t xml:space="preserve"> </t>
    </r>
    <r>
      <rPr>
        <i/>
        <sz val="14"/>
        <color theme="0" tint="-0.499984740745262"/>
        <rFont val="Calibri"/>
        <family val="2"/>
        <scheme val="minor"/>
      </rPr>
      <t>Agile Forecast</t>
    </r>
  </si>
  <si>
    <t>Total "Done"
All Iterations</t>
  </si>
  <si>
    <t>Iteration
(Sprint)
Finish Dates</t>
  </si>
  <si>
    <t>Actual "Done" This Iteration</t>
  </si>
  <si>
    <t>Prod. Backlog: All To-Do +
Total "Done"</t>
  </si>
  <si>
    <t>What's the most-likely-to-occur value or outcome for your uncertainty?</t>
  </si>
  <si>
    <t>Optional:  During this time, there is/are</t>
  </si>
  <si>
    <t>extra days (working and non-working) to add to the date calculation</t>
  </si>
  <si>
    <t>You can round up or down the number of weeks needed based upon the fractional amount of sprints required</t>
  </si>
  <si>
    <t>Optional:  Choose a rounding decimal between 0.1 and 0.9</t>
  </si>
  <si>
    <t>Use Only History since Iteration ID</t>
  </si>
  <si>
    <t>Subscribe to the SPERT® newsletter for monthly tips, free webinars, and new release notifications</t>
  </si>
  <si>
    <t>Need more than 16 iteration rows?  Unhide rows 21-56</t>
  </si>
  <si>
    <t>Optimistic</t>
  </si>
  <si>
    <t>Mode</t>
  </si>
  <si>
    <t>Standard Deviation</t>
  </si>
  <si>
    <t>Median</t>
  </si>
  <si>
    <t>Show the percentage of simulated trials that EXCEEDED the SPERT estimates above</t>
  </si>
  <si>
    <t>of the 10,000 trials</t>
  </si>
  <si>
    <t>Show the percentage of simulated trials that were LESS THAN or EQUAL TO the SPERT estimates above</t>
  </si>
  <si>
    <t>© 2015-2020, William W. Davis, MSPM, PMP</t>
  </si>
  <si>
    <t>Team Capacity</t>
  </si>
  <si>
    <r>
      <rPr>
        <b/>
        <i/>
        <sz val="22"/>
        <color theme="1" tint="0.34998626667073579"/>
        <rFont val="Calibri"/>
        <family val="2"/>
        <scheme val="minor"/>
      </rPr>
      <t>Welcome to</t>
    </r>
    <r>
      <rPr>
        <b/>
        <sz val="22"/>
        <rFont val="Calibri"/>
        <family val="2"/>
        <scheme val="minor"/>
      </rPr>
      <t xml:space="preserve"> Statistical PERT®</t>
    </r>
    <r>
      <rPr>
        <b/>
        <i/>
        <sz val="22"/>
        <color rgb="FFF1592A"/>
        <rFont val="Calibri"/>
        <family val="2"/>
        <scheme val="minor"/>
      </rPr>
      <t xml:space="preserve"> Lognormal Edition</t>
    </r>
  </si>
  <si>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 xml:space="preserve">Lognormal Edition </t>
    </r>
    <r>
      <rPr>
        <i/>
        <sz val="14"/>
        <color theme="1" tint="0.499984740745262"/>
        <rFont val="Calibri"/>
        <family val="2"/>
        <scheme val="minor"/>
      </rPr>
      <t>Change Log</t>
    </r>
  </si>
  <si>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Lognormal Edition</t>
    </r>
    <r>
      <rPr>
        <b/>
        <sz val="14"/>
        <color theme="1"/>
        <rFont val="Calibri"/>
        <family val="2"/>
        <scheme val="minor"/>
      </rPr>
      <t xml:space="preserve"> </t>
    </r>
    <r>
      <rPr>
        <i/>
        <sz val="14"/>
        <color theme="1" tint="0.499984740745262"/>
        <rFont val="Calibri"/>
        <family val="2"/>
        <scheme val="minor"/>
      </rPr>
      <t>VLOOKUP lists of values</t>
    </r>
  </si>
  <si>
    <r>
      <t xml:space="preserve">essential things you need to know to use this </t>
    </r>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Lognormal Edition</t>
    </r>
    <r>
      <rPr>
        <sz val="11"/>
        <color theme="1"/>
        <rFont val="Calibri"/>
        <family val="2"/>
        <scheme val="minor"/>
      </rPr>
      <t xml:space="preserve"> spreadsheet.</t>
    </r>
  </si>
  <si>
    <t xml:space="preserve">Mode </t>
  </si>
  <si>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Lognormal Edition</t>
    </r>
    <r>
      <rPr>
        <b/>
        <sz val="14"/>
        <color theme="1"/>
        <rFont val="Calibri"/>
        <family val="2"/>
        <scheme val="minor"/>
      </rPr>
      <t xml:space="preserve"> </t>
    </r>
    <r>
      <rPr>
        <i/>
        <sz val="14"/>
        <color theme="1" tint="0.499984740745262"/>
        <rFont val="Calibri"/>
        <family val="2"/>
        <scheme val="minor"/>
      </rPr>
      <t>Lognormal Distribution Charts</t>
    </r>
  </si>
  <si>
    <t>Mean (Avg)</t>
  </si>
  <si>
    <t>LN(SD)</t>
  </si>
  <si>
    <t>PERT SD</t>
  </si>
  <si>
    <t>PERT Var</t>
  </si>
  <si>
    <t>SPERT ln(SD)</t>
  </si>
  <si>
    <t>Your ln(SD)</t>
  </si>
  <si>
    <t>LOGNORM.INV to model skewed uncertainties.  To model a wider range of bell-shaped uncertainties,</t>
  </si>
  <si>
    <r>
      <t xml:space="preserve">try </t>
    </r>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Beta Edition</t>
    </r>
    <r>
      <rPr>
        <sz val="11"/>
        <color theme="1"/>
        <rFont val="Calibri"/>
        <family val="2"/>
        <scheme val="minor"/>
      </rPr>
      <t xml:space="preserve"> which uses Excel's two beta distribution functions, BETA.DIST and BETA.INV.</t>
    </r>
  </si>
  <si>
    <r>
      <t xml:space="preserve">Or try </t>
    </r>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Normal Edition</t>
    </r>
    <r>
      <rPr>
        <sz val="11"/>
        <color theme="1"/>
        <rFont val="Calibri"/>
        <family val="2"/>
        <scheme val="minor"/>
      </rPr>
      <t xml:space="preserve"> which uses Excel's two normal distribution functions, NORM.DIST</t>
    </r>
  </si>
  <si>
    <r>
      <t xml:space="preserve">and NORM.INV.  </t>
    </r>
    <r>
      <rPr>
        <i/>
        <sz val="11"/>
        <color theme="1"/>
        <rFont val="Calibri"/>
        <family val="2"/>
        <scheme val="minor"/>
      </rPr>
      <t>All editions of Statistical PERT are freely licensed under the GNU General Public License!</t>
    </r>
  </si>
  <si>
    <r>
      <t xml:space="preserve">will sample a single, random variable for 10,000 trials using an Excel data table (see the </t>
    </r>
    <r>
      <rPr>
        <b/>
        <sz val="11"/>
        <color theme="1"/>
        <rFont val="Calibri"/>
        <family val="2"/>
        <scheme val="minor"/>
      </rPr>
      <t>SPERT® Lognormal</t>
    </r>
  </si>
  <si>
    <r>
      <t xml:space="preserve">of 10,000 trials (this is only meaningful with the </t>
    </r>
    <r>
      <rPr>
        <b/>
        <sz val="11"/>
        <color theme="1"/>
        <rFont val="Calibri"/>
        <family val="2"/>
        <scheme val="minor"/>
      </rPr>
      <t>SPERT® Lognormal MC Simulation</t>
    </r>
    <r>
      <rPr>
        <sz val="11"/>
        <color theme="1"/>
        <rFont val="Calibri"/>
        <family val="2"/>
        <scheme val="minor"/>
      </rPr>
      <t xml:space="preserve"> worksheet).</t>
    </r>
  </si>
  <si>
    <r>
      <t xml:space="preserve">You may also delete the </t>
    </r>
    <r>
      <rPr>
        <b/>
        <sz val="11"/>
        <color theme="1"/>
        <rFont val="Calibri"/>
        <family val="2"/>
        <scheme val="minor"/>
      </rPr>
      <t xml:space="preserve">SPERT® Lognormal MC Simulation </t>
    </r>
    <r>
      <rPr>
        <sz val="11"/>
        <color theme="1"/>
        <rFont val="Calibri"/>
        <family val="2"/>
        <scheme val="minor"/>
      </rPr>
      <t>worksheet if you don't want to use Monte Carlo</t>
    </r>
  </si>
  <si>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 xml:space="preserve">Lognormal Edition </t>
    </r>
    <r>
      <rPr>
        <i/>
        <sz val="14"/>
        <color theme="1" tint="0.499984740745262"/>
        <rFont val="Calibri"/>
        <family val="2"/>
        <scheme val="minor"/>
      </rPr>
      <t>Multi-row Entry</t>
    </r>
  </si>
  <si>
    <r>
      <t xml:space="preserve">1) Model your uncertainty (usually with a 3-point estimate: </t>
    </r>
    <r>
      <rPr>
        <i/>
        <sz val="11"/>
        <color theme="1"/>
        <rFont val="Calibri"/>
        <family val="2"/>
        <scheme val="minor"/>
      </rPr>
      <t>minimum, most likely, maximum</t>
    </r>
    <r>
      <rPr>
        <sz val="11"/>
        <color theme="1"/>
        <rFont val="Calibri"/>
        <family val="2"/>
        <scheme val="minor"/>
      </rPr>
      <t>)</t>
    </r>
  </si>
  <si>
    <r>
      <t xml:space="preserve">2) Render a subjective judgment about the </t>
    </r>
    <r>
      <rPr>
        <i/>
        <sz val="11"/>
        <color theme="1"/>
        <rFont val="Calibri"/>
        <family val="2"/>
        <scheme val="minor"/>
      </rPr>
      <t>most likely</t>
    </r>
    <r>
      <rPr>
        <sz val="11"/>
        <color theme="1"/>
        <rFont val="Calibri"/>
        <family val="2"/>
        <scheme val="minor"/>
      </rPr>
      <t xml:space="preserve"> outcome</t>
    </r>
  </si>
  <si>
    <t>probabilistic estimates using Excel's lognormal distribution functions, LOGNORM.DIST and LOGNORM.INV.</t>
  </si>
  <si>
    <t>may not have the same, speedy performance if it didn't have this feature.  If you find that</t>
  </si>
  <si>
    <t>Ratio scalers to estimate the lognormal mode and log(standard deviation) values</t>
  </si>
  <si>
    <r>
      <t xml:space="preserve">SPERT </t>
    </r>
    <r>
      <rPr>
        <b/>
        <i/>
        <sz val="11"/>
        <color theme="1"/>
        <rFont val="Calibri"/>
        <family val="2"/>
        <scheme val="minor"/>
      </rPr>
      <t>Most Likely</t>
    </r>
    <r>
      <rPr>
        <b/>
        <sz val="11"/>
        <color theme="1"/>
        <rFont val="Calibri"/>
        <family val="2"/>
        <scheme val="minor"/>
      </rPr>
      <t xml:space="preserve"> or </t>
    </r>
    <r>
      <rPr>
        <b/>
        <i/>
        <sz val="11"/>
        <color theme="1"/>
        <rFont val="Calibri"/>
        <family val="2"/>
        <scheme val="minor"/>
      </rPr>
      <t>Mean</t>
    </r>
    <r>
      <rPr>
        <b/>
        <sz val="11"/>
        <color theme="1"/>
        <rFont val="Calibri"/>
        <family val="2"/>
        <scheme val="minor"/>
      </rPr>
      <t xml:space="preserve"> Choice</t>
    </r>
  </si>
  <si>
    <t>The Mode ratio scales were created through a trial-and-error process that would result in a desired mean of 100</t>
  </si>
  <si>
    <t>which was used to calibrate this model.  This results in the the mode being at or near the top of the lognormal</t>
  </si>
  <si>
    <t>bell-curve whenever you enter the "most likely" (mode) values into the model.  Excel's LOGNORM functions</t>
  </si>
  <si>
    <t>use the log mean and log standard deviation (not the "most likely" or mode), but SPERT will estimate the mean</t>
  </si>
  <si>
    <t>The LN(SD) values are specifically selected to result in a 90% confidence interval that is equivalent to a 90% confidence</t>
  </si>
  <si>
    <t>interval obtained using these same subjective terms in the Statistical PERT Normal Edition.</t>
  </si>
  <si>
    <t>for you if you choose to enter "most likely" outcomes instead of the arithmetic mean.</t>
  </si>
  <si>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Lognormal Edition</t>
    </r>
    <r>
      <rPr>
        <b/>
        <sz val="14"/>
        <color theme="1"/>
        <rFont val="Calibri"/>
        <family val="2"/>
        <scheme val="minor"/>
      </rPr>
      <t xml:space="preserve"> </t>
    </r>
    <r>
      <rPr>
        <i/>
        <sz val="14"/>
        <color theme="1" tint="0.499984740745262"/>
        <rFont val="Calibri"/>
        <family val="2"/>
        <scheme val="minor"/>
      </rPr>
      <t>Monte Carlo Simulation</t>
    </r>
  </si>
  <si>
    <t>SPERT Lognormal Probabilistic Estimates</t>
  </si>
  <si>
    <r>
      <t>SPERT Lognormal Monte Carlo Simulation (</t>
    </r>
    <r>
      <rPr>
        <b/>
        <sz val="11"/>
        <color rgb="FFC00000"/>
        <rFont val="Calibri"/>
        <family val="2"/>
        <scheme val="minor"/>
      </rPr>
      <t>PRESS F9</t>
    </r>
    <r>
      <rPr>
        <b/>
        <sz val="11"/>
        <color theme="1"/>
        <rFont val="Calibri"/>
        <family val="2"/>
        <scheme val="minor"/>
      </rPr>
      <t xml:space="preserve"> to re-simulate 10,000 trials)</t>
    </r>
  </si>
  <si>
    <t>Monte Carlo Lognormal Simulation Probabilities and Values</t>
  </si>
  <si>
    <r>
      <t xml:space="preserve">1) Create a 3-point estimate by entering either the </t>
    </r>
    <r>
      <rPr>
        <b/>
        <sz val="11"/>
        <color theme="1"/>
        <rFont val="Calibri"/>
        <family val="2"/>
        <scheme val="minor"/>
      </rPr>
      <t>Mean</t>
    </r>
    <r>
      <rPr>
        <sz val="11"/>
        <color theme="1"/>
        <rFont val="Calibri"/>
        <family val="2"/>
        <scheme val="minor"/>
      </rPr>
      <t xml:space="preserve"> (that's the </t>
    </r>
    <r>
      <rPr>
        <i/>
        <sz val="11"/>
        <color theme="1"/>
        <rFont val="Calibri"/>
        <family val="2"/>
        <scheme val="minor"/>
      </rPr>
      <t>average</t>
    </r>
    <r>
      <rPr>
        <sz val="11"/>
        <color theme="1"/>
        <rFont val="Calibri"/>
        <family val="2"/>
        <scheme val="minor"/>
      </rPr>
      <t xml:space="preserve">) or the </t>
    </r>
    <r>
      <rPr>
        <b/>
        <sz val="11"/>
        <color theme="1"/>
        <rFont val="Calibri"/>
        <family val="2"/>
        <scheme val="minor"/>
      </rPr>
      <t xml:space="preserve">Most Likely </t>
    </r>
    <r>
      <rPr>
        <sz val="11"/>
        <color theme="1"/>
        <rFont val="Calibri"/>
        <family val="2"/>
        <scheme val="minor"/>
      </rPr>
      <t xml:space="preserve">outcome (that's the </t>
    </r>
    <r>
      <rPr>
        <i/>
        <sz val="11"/>
        <color theme="1"/>
        <rFont val="Calibri"/>
        <family val="2"/>
        <scheme val="minor"/>
      </rPr>
      <t>mode</t>
    </r>
    <r>
      <rPr>
        <sz val="11"/>
        <color theme="1"/>
        <rFont val="Calibri"/>
        <family val="2"/>
        <scheme val="minor"/>
      </rPr>
      <t>)</t>
    </r>
  </si>
  <si>
    <r>
      <t xml:space="preserve">     Note:  LOGNORM.DIST and LOGNORM.INV functions use the </t>
    </r>
    <r>
      <rPr>
        <b/>
        <sz val="11"/>
        <color theme="1"/>
        <rFont val="Calibri"/>
        <family val="2"/>
        <scheme val="minor"/>
      </rPr>
      <t>log</t>
    </r>
    <r>
      <rPr>
        <sz val="11"/>
        <color theme="1"/>
        <rFont val="Calibri"/>
        <family val="2"/>
        <scheme val="minor"/>
      </rPr>
      <t xml:space="preserve"> mean and </t>
    </r>
    <r>
      <rPr>
        <b/>
        <sz val="11"/>
        <color theme="1"/>
        <rFont val="Calibri"/>
        <family val="2"/>
        <scheme val="minor"/>
      </rPr>
      <t>log</t>
    </r>
    <r>
      <rPr>
        <sz val="11"/>
        <color theme="1"/>
        <rFont val="Calibri"/>
        <family val="2"/>
        <scheme val="minor"/>
      </rPr>
      <t xml:space="preserve"> standard deviation. But you just need to enter the </t>
    </r>
    <r>
      <rPr>
        <b/>
        <i/>
        <sz val="11"/>
        <color theme="1"/>
        <rFont val="Calibri"/>
        <family val="2"/>
        <scheme val="minor"/>
      </rPr>
      <t>actual</t>
    </r>
    <r>
      <rPr>
        <sz val="11"/>
        <color theme="1"/>
        <rFont val="Calibri"/>
        <family val="2"/>
        <scheme val="minor"/>
      </rPr>
      <t xml:space="preserve"> mean OR</t>
    </r>
  </si>
  <si>
    <r>
      <t xml:space="preserve">     based upon your subjective judgment about </t>
    </r>
    <r>
      <rPr>
        <i/>
        <sz val="11"/>
        <color theme="1"/>
        <rFont val="Calibri"/>
        <family val="2"/>
        <scheme val="minor"/>
      </rPr>
      <t>how likely</t>
    </r>
    <r>
      <rPr>
        <sz val="11"/>
        <color theme="1"/>
        <rFont val="Calibri"/>
        <family val="2"/>
        <scheme val="minor"/>
      </rPr>
      <t xml:space="preserve"> is the Most Likely outcome.</t>
    </r>
  </si>
  <si>
    <r>
      <t xml:space="preserve">     the </t>
    </r>
    <r>
      <rPr>
        <b/>
        <i/>
        <sz val="11"/>
        <color theme="1"/>
        <rFont val="Calibri"/>
        <family val="2"/>
        <scheme val="minor"/>
      </rPr>
      <t>actual</t>
    </r>
    <r>
      <rPr>
        <sz val="11"/>
        <color theme="1"/>
        <rFont val="Calibri"/>
        <family val="2"/>
        <scheme val="minor"/>
      </rPr>
      <t xml:space="preserve"> mode (most likely outcome).  SPERT will convert the actual mean to find the log mean and choose a best-fitting log standard deviation</t>
    </r>
  </si>
  <si>
    <t>The mean is the average outcome. The most likely outcome is the mode.</t>
  </si>
  <si>
    <r>
      <rPr>
        <i/>
        <sz val="12"/>
        <color theme="1"/>
        <rFont val="Calibri"/>
        <family val="2"/>
        <scheme val="minor"/>
      </rPr>
      <t xml:space="preserve">Enter your uncertainty's </t>
    </r>
    <r>
      <rPr>
        <b/>
        <i/>
        <sz val="12"/>
        <color theme="1"/>
        <rFont val="Calibri"/>
        <family val="2"/>
        <scheme val="minor"/>
      </rPr>
      <t>mean</t>
    </r>
    <r>
      <rPr>
        <i/>
        <sz val="12"/>
        <color theme="1"/>
        <rFont val="Calibri"/>
        <family val="2"/>
        <scheme val="minor"/>
      </rPr>
      <t xml:space="preserve"> (average) or </t>
    </r>
    <r>
      <rPr>
        <b/>
        <i/>
        <sz val="12"/>
        <color theme="1"/>
        <rFont val="Calibri"/>
        <family val="2"/>
        <scheme val="minor"/>
      </rPr>
      <t>most likely</t>
    </r>
    <r>
      <rPr>
        <i/>
        <sz val="12"/>
        <color theme="1"/>
        <rFont val="Calibri"/>
        <family val="2"/>
        <scheme val="minor"/>
      </rPr>
      <t xml:space="preserve"> (mode) value</t>
    </r>
    <r>
      <rPr>
        <sz val="12"/>
        <color theme="1"/>
        <rFont val="Calibri"/>
        <family val="2"/>
        <scheme val="minor"/>
      </rPr>
      <t xml:space="preserve"> </t>
    </r>
    <r>
      <rPr>
        <sz val="12"/>
        <color theme="1"/>
        <rFont val="Calibri"/>
        <family val="2"/>
      </rPr>
      <t>→</t>
    </r>
  </si>
  <si>
    <r>
      <rPr>
        <i/>
        <sz val="12"/>
        <color theme="1"/>
        <rFont val="Calibri"/>
        <family val="2"/>
        <scheme val="minor"/>
      </rPr>
      <t>This is your uncertainty's maximum value</t>
    </r>
    <r>
      <rPr>
        <sz val="12"/>
        <color theme="1"/>
        <rFont val="Calibri"/>
        <family val="2"/>
        <scheme val="minor"/>
      </rPr>
      <t xml:space="preserve"> →</t>
    </r>
  </si>
  <si>
    <r>
      <rPr>
        <i/>
        <sz val="12"/>
        <color theme="1"/>
        <rFont val="Calibri"/>
        <family val="2"/>
        <scheme val="minor"/>
      </rPr>
      <t>This is your uncertainty's minimum value</t>
    </r>
    <r>
      <rPr>
        <sz val="12"/>
        <color theme="1"/>
        <rFont val="Calibri"/>
        <family val="2"/>
        <scheme val="minor"/>
      </rPr>
      <t xml:space="preserve"> </t>
    </r>
    <r>
      <rPr>
        <sz val="12"/>
        <color theme="1"/>
        <rFont val="Calibri"/>
        <family val="2"/>
      </rPr>
      <t>→</t>
    </r>
  </si>
  <si>
    <r>
      <rPr>
        <i/>
        <sz val="12"/>
        <color theme="1"/>
        <rFont val="Calibri"/>
        <family val="2"/>
        <scheme val="minor"/>
      </rPr>
      <t>See how skewed your uncertainty is</t>
    </r>
    <r>
      <rPr>
        <sz val="12"/>
        <color theme="1"/>
        <rFont val="Calibri"/>
        <family val="2"/>
        <scheme val="minor"/>
      </rPr>
      <t xml:space="preserve"> →</t>
    </r>
  </si>
  <si>
    <r>
      <rPr>
        <i/>
        <sz val="12"/>
        <color theme="1"/>
        <rFont val="Calibri"/>
        <family val="2"/>
        <scheme val="minor"/>
      </rPr>
      <t xml:space="preserve">Are you estimating the </t>
    </r>
    <r>
      <rPr>
        <b/>
        <i/>
        <sz val="12"/>
        <color theme="1"/>
        <rFont val="Calibri"/>
        <family val="2"/>
        <scheme val="minor"/>
      </rPr>
      <t xml:space="preserve">mean </t>
    </r>
    <r>
      <rPr>
        <i/>
        <sz val="12"/>
        <color theme="1"/>
        <rFont val="Calibri"/>
        <family val="2"/>
        <scheme val="minor"/>
      </rPr>
      <t>or the</t>
    </r>
    <r>
      <rPr>
        <b/>
        <i/>
        <sz val="12"/>
        <color theme="1"/>
        <rFont val="Calibri"/>
        <family val="2"/>
        <scheme val="minor"/>
      </rPr>
      <t xml:space="preserve"> most likely</t>
    </r>
    <r>
      <rPr>
        <i/>
        <sz val="12"/>
        <color theme="1"/>
        <rFont val="Calibri"/>
        <family val="2"/>
        <scheme val="minor"/>
      </rPr>
      <t xml:space="preserve"> outcome?</t>
    </r>
    <r>
      <rPr>
        <sz val="12"/>
        <color theme="1"/>
        <rFont val="Calibri"/>
        <family val="2"/>
        <scheme val="minor"/>
      </rPr>
      <t xml:space="preserve"> </t>
    </r>
    <r>
      <rPr>
        <sz val="12"/>
        <color theme="1"/>
        <rFont val="Calibri"/>
        <family val="2"/>
      </rPr>
      <t>→</t>
    </r>
  </si>
  <si>
    <t>Green light = slightly skewed. Yellow light = moderately skewed. Red light = very skewed.</t>
  </si>
  <si>
    <r>
      <rPr>
        <i/>
        <sz val="12"/>
        <color theme="1"/>
        <rFont val="Calibri"/>
        <family val="2"/>
        <scheme val="minor"/>
      </rPr>
      <t>This is the lognormal mean</t>
    </r>
    <r>
      <rPr>
        <sz val="12"/>
        <color theme="1"/>
        <rFont val="Calibri"/>
        <family val="2"/>
        <scheme val="minor"/>
      </rPr>
      <t xml:space="preserve"> →</t>
    </r>
  </si>
  <si>
    <t>If you estimate the "Most Likely" outcome, SPERT will estimate the mean (average).</t>
  </si>
  <si>
    <r>
      <rPr>
        <i/>
        <sz val="12"/>
        <color theme="1"/>
        <rFont val="Calibri"/>
        <family val="2"/>
        <scheme val="minor"/>
      </rPr>
      <t>SPERT is the log(standard deviation) value</t>
    </r>
    <r>
      <rPr>
        <sz val="12"/>
        <color theme="1"/>
        <rFont val="Calibri"/>
        <family val="2"/>
        <scheme val="minor"/>
      </rPr>
      <t xml:space="preserve"> →</t>
    </r>
  </si>
  <si>
    <t>The LOGNORM functions require this argument. SPERT estimates this for you.</t>
  </si>
  <si>
    <t>See a green checkmark?  Keep going!</t>
  </si>
  <si>
    <t>Based upon your inputs, this is how SPERT models your uncertainty using the lognormal distribution</t>
  </si>
  <si>
    <r>
      <rPr>
        <i/>
        <sz val="12"/>
        <color theme="1"/>
        <rFont val="Calibri"/>
        <family val="2"/>
        <scheme val="minor"/>
      </rPr>
      <t>Here's your implied, skewed bell-shaped curve</t>
    </r>
    <r>
      <rPr>
        <sz val="12"/>
        <color theme="1"/>
        <rFont val="Calibri"/>
        <family val="2"/>
        <scheme val="minor"/>
      </rPr>
      <t xml:space="preserve"> →</t>
    </r>
  </si>
  <si>
    <r>
      <t xml:space="preserve">In cell C4, enter your estimate of either the </t>
    </r>
    <r>
      <rPr>
        <b/>
        <i/>
        <sz val="11"/>
        <color theme="1" tint="0.34998626667073579"/>
        <rFont val="Calibri"/>
        <family val="2"/>
        <scheme val="minor"/>
      </rPr>
      <t>mean</t>
    </r>
    <r>
      <rPr>
        <i/>
        <sz val="11"/>
        <color theme="1" tint="0.34998626667073579"/>
        <rFont val="Calibri"/>
        <family val="2"/>
        <scheme val="minor"/>
      </rPr>
      <t xml:space="preserve"> (if you selected "Mean (Avg)" in cell C3) or the </t>
    </r>
    <r>
      <rPr>
        <b/>
        <i/>
        <sz val="11"/>
        <color theme="1" tint="0.34998626667073579"/>
        <rFont val="Calibri"/>
        <family val="2"/>
        <scheme val="minor"/>
      </rPr>
      <t>most likely</t>
    </r>
    <r>
      <rPr>
        <i/>
        <sz val="11"/>
        <color theme="1" tint="0.34998626667073579"/>
        <rFont val="Calibri"/>
        <family val="2"/>
        <scheme val="minor"/>
      </rPr>
      <t xml:space="preserve"> outcome (if you selected "Most Likely" in cell C3)</t>
    </r>
  </si>
  <si>
    <r>
      <t xml:space="preserve">In cell C3, indicate whether you're estimating either the </t>
    </r>
    <r>
      <rPr>
        <b/>
        <i/>
        <sz val="11"/>
        <color theme="1" tint="0.34998626667073579"/>
        <rFont val="Calibri"/>
        <family val="2"/>
        <scheme val="minor"/>
      </rPr>
      <t>mean</t>
    </r>
    <r>
      <rPr>
        <b/>
        <sz val="11"/>
        <color theme="1" tint="0.34998626667073579"/>
        <rFont val="Calibri"/>
        <family val="2"/>
        <scheme val="minor"/>
      </rPr>
      <t xml:space="preserve"> (</t>
    </r>
    <r>
      <rPr>
        <i/>
        <sz val="11"/>
        <color theme="1" tint="0.34998626667073579"/>
        <rFont val="Calibri"/>
        <family val="2"/>
        <scheme val="minor"/>
      </rPr>
      <t xml:space="preserve">that's the </t>
    </r>
    <r>
      <rPr>
        <b/>
        <i/>
        <sz val="11"/>
        <color theme="1" tint="0.34998626667073579"/>
        <rFont val="Calibri"/>
        <family val="2"/>
        <scheme val="minor"/>
      </rPr>
      <t>average</t>
    </r>
    <r>
      <rPr>
        <i/>
        <sz val="11"/>
        <color theme="1" tint="0.34998626667073579"/>
        <rFont val="Calibri"/>
        <family val="2"/>
        <scheme val="minor"/>
      </rPr>
      <t xml:space="preserve"> outcome) or the </t>
    </r>
    <r>
      <rPr>
        <b/>
        <i/>
        <sz val="11"/>
        <color theme="1" tint="0.34998626667073579"/>
        <rFont val="Calibri"/>
        <family val="2"/>
        <scheme val="minor"/>
      </rPr>
      <t>most likely</t>
    </r>
    <r>
      <rPr>
        <i/>
        <sz val="11"/>
        <color theme="1" tint="0.34998626667073579"/>
        <rFont val="Calibri"/>
        <family val="2"/>
        <scheme val="minor"/>
      </rPr>
      <t xml:space="preserve"> outcome (that's the </t>
    </r>
    <r>
      <rPr>
        <b/>
        <i/>
        <sz val="11"/>
        <color theme="1" tint="0.34998626667073579"/>
        <rFont val="Calibri"/>
        <family val="2"/>
        <scheme val="minor"/>
      </rPr>
      <t>mode</t>
    </r>
    <r>
      <rPr>
        <i/>
        <sz val="11"/>
        <color theme="1" tint="0.34998626667073579"/>
        <rFont val="Calibri"/>
        <family val="2"/>
        <scheme val="minor"/>
      </rPr>
      <t>). They can be different!</t>
    </r>
  </si>
  <si>
    <r>
      <rPr>
        <i/>
        <sz val="11"/>
        <color rgb="FFFF0000"/>
        <rFont val="Calibri"/>
        <family val="2"/>
        <scheme val="minor"/>
      </rPr>
      <t>Don't enter anything in cells B4 or D4!</t>
    </r>
    <r>
      <rPr>
        <i/>
        <sz val="11"/>
        <color theme="1" tint="0.34998626667073579"/>
        <rFont val="Calibri"/>
        <family val="2"/>
        <scheme val="minor"/>
      </rPr>
      <t xml:space="preserve"> They will calculate automatically based upon your other inputs into this worksheet.</t>
    </r>
  </si>
  <si>
    <r>
      <t xml:space="preserve">The </t>
    </r>
    <r>
      <rPr>
        <b/>
        <sz val="14"/>
        <color theme="7" tint="-0.249977111117893"/>
        <rFont val="Calibri"/>
        <family val="2"/>
        <scheme val="minor"/>
      </rPr>
      <t>Mean</t>
    </r>
    <r>
      <rPr>
        <sz val="14"/>
        <color theme="7" tint="-0.249977111117893"/>
        <rFont val="Calibri"/>
        <family val="2"/>
        <scheme val="minor"/>
      </rPr>
      <t xml:space="preserve"> is the </t>
    </r>
    <r>
      <rPr>
        <i/>
        <sz val="14"/>
        <color theme="7" tint="-0.249977111117893"/>
        <rFont val="Calibri"/>
        <family val="2"/>
        <scheme val="minor"/>
      </rPr>
      <t>average</t>
    </r>
    <r>
      <rPr>
        <sz val="14"/>
        <color theme="7" tint="-0.249977111117893"/>
        <rFont val="Calibri"/>
        <family val="2"/>
        <scheme val="minor"/>
      </rPr>
      <t xml:space="preserve"> outcome</t>
    </r>
  </si>
  <si>
    <r>
      <t xml:space="preserve">This </t>
    </r>
    <r>
      <rPr>
        <b/>
        <i/>
        <sz val="14"/>
        <color theme="7"/>
        <rFont val="Calibri"/>
        <family val="2"/>
        <scheme val="minor"/>
      </rPr>
      <t>lognormal</t>
    </r>
    <r>
      <rPr>
        <sz val="14"/>
        <color theme="7"/>
        <rFont val="Calibri"/>
        <family val="2"/>
        <scheme val="minor"/>
      </rPr>
      <t xml:space="preserve"> distribution graph shows the bell-shaped curve for your uncertainty</t>
    </r>
  </si>
  <si>
    <r>
      <t xml:space="preserve">This is SPERT's </t>
    </r>
    <r>
      <rPr>
        <b/>
        <sz val="14"/>
        <color theme="7" tint="-0.249977111117893"/>
        <rFont val="Calibri"/>
        <family val="2"/>
        <scheme val="minor"/>
      </rPr>
      <t>logrithmic Standard Deviation</t>
    </r>
    <r>
      <rPr>
        <sz val="14"/>
        <color theme="7" tint="-0.249977111117893"/>
        <rFont val="Calibri"/>
        <family val="2"/>
        <scheme val="minor"/>
      </rPr>
      <t xml:space="preserve"> for your uncertainty</t>
    </r>
  </si>
  <si>
    <r>
      <rPr>
        <b/>
        <sz val="16"/>
        <color rgb="FFFF0000"/>
        <rFont val="Calibri"/>
        <family val="2"/>
        <scheme val="minor"/>
      </rPr>
      <t>That's it!</t>
    </r>
    <r>
      <rPr>
        <b/>
        <sz val="16"/>
        <color theme="7" tint="-0.249977111117893"/>
        <rFont val="Calibri"/>
        <family val="2"/>
        <scheme val="minor"/>
      </rPr>
      <t xml:space="preserve">  </t>
    </r>
    <r>
      <rPr>
        <sz val="16"/>
        <color theme="7" tint="-0.249977111117893"/>
        <rFont val="Calibri"/>
        <family val="2"/>
        <scheme val="minor"/>
      </rPr>
      <t xml:space="preserve">Now try using the </t>
    </r>
    <r>
      <rPr>
        <b/>
        <sz val="16"/>
        <color theme="7" tint="-0.249977111117893"/>
        <rFont val="Calibri"/>
        <family val="2"/>
        <scheme val="minor"/>
      </rPr>
      <t>SPERT® Lognormal Charts</t>
    </r>
    <r>
      <rPr>
        <sz val="16"/>
        <color theme="7" tint="-0.249977111117893"/>
        <rFont val="Calibri"/>
        <family val="2"/>
        <scheme val="minor"/>
      </rPr>
      <t xml:space="preserve"> </t>
    </r>
    <r>
      <rPr>
        <i/>
        <sz val="16"/>
        <color theme="7" tint="-0.249977111117893"/>
        <rFont val="Calibri"/>
        <family val="2"/>
        <scheme val="minor"/>
      </rPr>
      <t>or</t>
    </r>
    <r>
      <rPr>
        <b/>
        <sz val="16"/>
        <color theme="7" tint="-0.249977111117893"/>
        <rFont val="Calibri"/>
        <family val="2"/>
        <scheme val="minor"/>
      </rPr>
      <t xml:space="preserve"> SPERT® Lognormal (Multi-row)</t>
    </r>
    <r>
      <rPr>
        <sz val="16"/>
        <color theme="7" tint="-0.249977111117893"/>
        <rFont val="Calibri"/>
        <family val="2"/>
        <scheme val="minor"/>
      </rPr>
      <t xml:space="preserve"> worksheets!</t>
    </r>
  </si>
  <si>
    <t>A green checkmark will appear after you choose the "Most Likely Confidence" value, below.
A yellow exclamation simply means you haven't yet selected a "Most Likely Confidence" value yet.</t>
  </si>
  <si>
    <t>This value is used with Excel's LOGNORM functions. SPERT will convert this to a logrithmic mean inside Excel's LOGNORM functions.</t>
  </si>
  <si>
    <r>
      <t xml:space="preserve">Got a </t>
    </r>
    <r>
      <rPr>
        <i/>
        <sz val="14"/>
        <color theme="7" tint="-0.249977111117893"/>
        <rFont val="Calibri"/>
        <family val="2"/>
        <scheme val="minor"/>
      </rPr>
      <t>logrithmic</t>
    </r>
    <r>
      <rPr>
        <sz val="14"/>
        <color theme="7" tint="-0.249977111117893"/>
        <rFont val="Calibri"/>
        <family val="2"/>
        <scheme val="minor"/>
      </rPr>
      <t xml:space="preserve"> standard deviation? Enter it here (it's optional)</t>
    </r>
  </si>
  <si>
    <t>This choice influences the implied bell-shaped curve for the uncertainty you are estimating.</t>
  </si>
  <si>
    <t>The bell-shaped curve will change depending on your subjective judgment about the Most Likely outcome (above).</t>
  </si>
  <si>
    <t>Note:  The more uncertain you are about the most likely outcome, the more this bell-curve will skew to the right.</t>
  </si>
  <si>
    <t>If you're new to Statistical PERT, you can safely skip this input field.</t>
  </si>
  <si>
    <t>You don't have to know this or do anything with this, but SPERT needs this.</t>
  </si>
  <si>
    <r>
      <t xml:space="preserve">Read the </t>
    </r>
    <r>
      <rPr>
        <b/>
        <i/>
        <sz val="11"/>
        <color rgb="FFFF0000"/>
        <rFont val="Calibri"/>
        <family val="2"/>
        <scheme val="minor"/>
      </rPr>
      <t>red text</t>
    </r>
    <r>
      <rPr>
        <b/>
        <i/>
        <sz val="11"/>
        <color theme="1" tint="0.34998626667073579"/>
        <rFont val="Calibri"/>
        <family val="2"/>
        <scheme val="minor"/>
      </rPr>
      <t xml:space="preserve"> </t>
    </r>
    <r>
      <rPr>
        <i/>
        <sz val="11"/>
        <color theme="1" tint="0.34998626667073579"/>
        <rFont val="Calibri"/>
        <family val="2"/>
        <scheme val="minor"/>
      </rPr>
      <t>below to see how this choice affects the SPERT estimates.</t>
    </r>
  </si>
  <si>
    <r>
      <rPr>
        <b/>
        <sz val="16"/>
        <color rgb="FFFF0000"/>
        <rFont val="Calibri"/>
        <family val="2"/>
        <scheme val="minor"/>
      </rPr>
      <t>First,</t>
    </r>
    <r>
      <rPr>
        <sz val="16"/>
        <color theme="7" tint="-0.249977111117893"/>
        <rFont val="Calibri"/>
        <family val="2"/>
        <scheme val="minor"/>
      </rPr>
      <t xml:space="preserve"> select whether you are entering the </t>
    </r>
    <r>
      <rPr>
        <b/>
        <i/>
        <sz val="16"/>
        <color theme="7" tint="-0.249977111117893"/>
        <rFont val="Calibri"/>
        <family val="2"/>
        <scheme val="minor"/>
      </rPr>
      <t>mean (average)</t>
    </r>
    <r>
      <rPr>
        <sz val="16"/>
        <color theme="7" tint="-0.249977111117893"/>
        <rFont val="Calibri"/>
        <family val="2"/>
        <scheme val="minor"/>
      </rPr>
      <t xml:space="preserve"> or the </t>
    </r>
    <r>
      <rPr>
        <b/>
        <i/>
        <sz val="16"/>
        <color theme="7" tint="-0.249977111117893"/>
        <rFont val="Calibri"/>
        <family val="2"/>
        <scheme val="minor"/>
      </rPr>
      <t>most likely</t>
    </r>
    <r>
      <rPr>
        <sz val="16"/>
        <color theme="7" tint="-0.249977111117893"/>
        <rFont val="Calibri"/>
        <family val="2"/>
        <scheme val="minor"/>
      </rPr>
      <t xml:space="preserve"> outcome (that's the </t>
    </r>
    <r>
      <rPr>
        <i/>
        <sz val="16"/>
        <color theme="7" tint="-0.249977111117893"/>
        <rFont val="Calibri"/>
        <family val="2"/>
        <scheme val="minor"/>
      </rPr>
      <t>mode</t>
    </r>
    <r>
      <rPr>
        <sz val="16"/>
        <color theme="7" tint="-0.249977111117893"/>
        <rFont val="Calibri"/>
        <family val="2"/>
        <scheme val="minor"/>
      </rPr>
      <t>) for your estimated uncertainty</t>
    </r>
  </si>
  <si>
    <r>
      <rPr>
        <sz val="11"/>
        <color theme="0" tint="-0.499984740745262"/>
        <rFont val="Calibri"/>
        <family val="2"/>
      </rPr>
      <t>←</t>
    </r>
    <r>
      <rPr>
        <i/>
        <sz val="11"/>
        <color theme="0" tint="-0.499984740745262"/>
        <rFont val="Calibri"/>
        <family val="2"/>
      </rPr>
      <t xml:space="preserve"> Columns</t>
    </r>
    <r>
      <rPr>
        <i/>
        <sz val="11"/>
        <color theme="0" tint="-0.499984740745262"/>
        <rFont val="Calibri"/>
        <family val="2"/>
        <scheme val="minor"/>
      </rPr>
      <t xml:space="preserve"> W through PI are hidden; they are used to create Sparklines and the bell-curve bar chart</t>
    </r>
  </si>
  <si>
    <r>
      <rPr>
        <sz val="11"/>
        <color theme="0" tint="-0.499984740745262"/>
        <rFont val="Calibri"/>
        <family val="2"/>
      </rPr>
      <t>←</t>
    </r>
    <r>
      <rPr>
        <i/>
        <sz val="11"/>
        <color theme="0" tint="-0.499984740745262"/>
        <rFont val="Calibri"/>
        <family val="2"/>
      </rPr>
      <t xml:space="preserve"> Columns</t>
    </r>
    <r>
      <rPr>
        <i/>
        <sz val="11"/>
        <color theme="0" tint="-0.499984740745262"/>
        <rFont val="Calibri"/>
        <family val="2"/>
        <scheme val="minor"/>
      </rPr>
      <t xml:space="preserve"> Y through PK are hidden; they are used to create Sparklines and the bell-curve bar chart</t>
    </r>
  </si>
  <si>
    <t>Chart Zoom</t>
  </si>
  <si>
    <t>Chart Zoom % (for bell-curve charts)</t>
  </si>
  <si>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Lognormal Edition</t>
    </r>
    <r>
      <rPr>
        <sz val="11"/>
        <color theme="1"/>
        <rFont val="Calibri"/>
        <family val="2"/>
        <scheme val="minor"/>
      </rPr>
      <t xml:space="preserve"> uses Excel's two lognormal distribution functions, LOGNORM.DIST and</t>
    </r>
  </si>
  <si>
    <r>
      <rPr>
        <b/>
        <sz val="11"/>
        <color theme="1"/>
        <rFont val="Calibri"/>
        <family val="2"/>
        <scheme val="minor"/>
      </rPr>
      <t>Statistical PERT® (SPERT®)</t>
    </r>
    <r>
      <rPr>
        <sz val="11"/>
        <color theme="1"/>
        <rFont val="Calibri"/>
        <family val="2"/>
        <scheme val="minor"/>
      </rPr>
      <t xml:space="preserve"> is a freely licensed, probabilistic, estimation technique. Use Statistical PERT</t>
    </r>
  </si>
  <si>
    <t>By</t>
  </si>
  <si>
    <t>William W. Davis</t>
  </si>
  <si>
    <t>This is the percentage decimal of the value of X that determines the Minimum point-estimate</t>
  </si>
  <si>
    <t>This is the percentage decimal of the value of X that determines the Maximum point-estimate</t>
  </si>
  <si>
    <r>
      <t xml:space="preserve">Minimum </t>
    </r>
    <r>
      <rPr>
        <i/>
        <sz val="11"/>
        <rFont val="Calibri"/>
        <family val="2"/>
        <scheme val="minor"/>
      </rPr>
      <t>X</t>
    </r>
    <r>
      <rPr>
        <sz val="11"/>
        <rFont val="Calibri"/>
        <family val="2"/>
        <scheme val="minor"/>
      </rPr>
      <t xml:space="preserve"> value probability</t>
    </r>
  </si>
  <si>
    <r>
      <t xml:space="preserve">Maximum </t>
    </r>
    <r>
      <rPr>
        <i/>
        <sz val="11"/>
        <rFont val="Calibri"/>
        <family val="2"/>
        <scheme val="minor"/>
      </rPr>
      <t>X</t>
    </r>
    <r>
      <rPr>
        <sz val="11"/>
        <rFont val="Calibri"/>
        <family val="2"/>
        <scheme val="minor"/>
      </rPr>
      <t xml:space="preserve"> value probability</t>
    </r>
  </si>
  <si>
    <r>
      <t xml:space="preserve">Minimum and Maximum </t>
    </r>
    <r>
      <rPr>
        <b/>
        <i/>
        <sz val="11"/>
        <color theme="1"/>
        <rFont val="Calibri"/>
        <family val="2"/>
        <scheme val="minor"/>
      </rPr>
      <t>X</t>
    </r>
    <r>
      <rPr>
        <b/>
        <sz val="11"/>
        <color theme="1"/>
        <rFont val="Calibri"/>
        <family val="2"/>
        <scheme val="minor"/>
      </rPr>
      <t xml:space="preserve"> values</t>
    </r>
  </si>
  <si>
    <r>
      <t xml:space="preserve">Create a new version! Update row 3 above; insert a new row below this one; on the </t>
    </r>
    <r>
      <rPr>
        <b/>
        <i/>
        <sz val="11"/>
        <color theme="0"/>
        <rFont val="Calibri"/>
        <family val="2"/>
        <scheme val="minor"/>
      </rPr>
      <t>Insert Options</t>
    </r>
    <r>
      <rPr>
        <i/>
        <sz val="11"/>
        <color theme="0"/>
        <rFont val="Calibri"/>
        <family val="2"/>
        <scheme val="minor"/>
      </rPr>
      <t xml:space="preserve"> action dropdown, choose "</t>
    </r>
    <r>
      <rPr>
        <b/>
        <i/>
        <sz val="11"/>
        <color theme="0"/>
        <rFont val="Calibri"/>
        <family val="2"/>
        <scheme val="minor"/>
      </rPr>
      <t>Format Same as Below</t>
    </r>
    <r>
      <rPr>
        <i/>
        <sz val="11"/>
        <color theme="0"/>
        <rFont val="Calibri"/>
        <family val="2"/>
        <scheme val="minor"/>
      </rPr>
      <t>"; copy cells A3:D3; only paste the Values into row 5</t>
    </r>
  </si>
  <si>
    <t>1.0</t>
  </si>
  <si>
    <t>Initial release</t>
  </si>
  <si>
    <t>a Quick Start guide for Statistical PERT® Lognormal Edition.  The Quick Start guide explains the</t>
  </si>
  <si>
    <r>
      <t xml:space="preserve">   Statistical PERT</t>
    </r>
    <r>
      <rPr>
        <b/>
        <sz val="18"/>
        <color theme="1"/>
        <rFont val="Calibri"/>
        <family val="2"/>
      </rPr>
      <t>®</t>
    </r>
    <r>
      <rPr>
        <b/>
        <sz val="18"/>
        <color theme="1"/>
        <rFont val="Calibri"/>
        <family val="2"/>
        <scheme val="minor"/>
      </rPr>
      <t xml:space="preserve"> (SPERT®) </t>
    </r>
    <r>
      <rPr>
        <b/>
        <i/>
        <sz val="18"/>
        <color rgb="FFF1592A"/>
        <rFont val="Calibri"/>
        <family val="2"/>
        <scheme val="minor"/>
      </rPr>
      <t>Lognormal Edition</t>
    </r>
    <r>
      <rPr>
        <b/>
        <i/>
        <sz val="18"/>
        <color theme="1" tint="0.34998626667073579"/>
        <rFont val="Calibri"/>
        <family val="2"/>
        <scheme val="minor"/>
      </rPr>
      <t xml:space="preserve"> Super Simple SPERT®</t>
    </r>
  </si>
  <si>
    <r>
      <t xml:space="preserve">   Statistical PERT</t>
    </r>
    <r>
      <rPr>
        <b/>
        <sz val="18"/>
        <color theme="1"/>
        <rFont val="Calibri"/>
        <family val="2"/>
      </rPr>
      <t>®</t>
    </r>
    <r>
      <rPr>
        <b/>
        <sz val="18"/>
        <color theme="1"/>
        <rFont val="Calibri"/>
        <family val="2"/>
        <scheme val="minor"/>
      </rPr>
      <t xml:space="preserve"> (SPERT®) </t>
    </r>
    <r>
      <rPr>
        <b/>
        <i/>
        <sz val="18"/>
        <color rgb="FFF1592A"/>
        <rFont val="Calibri"/>
        <family val="2"/>
        <scheme val="minor"/>
      </rPr>
      <t>Lognormal Edition</t>
    </r>
    <r>
      <rPr>
        <b/>
        <i/>
        <sz val="18"/>
        <color theme="1" tint="0.34998626667073579"/>
        <rFont val="Calibri"/>
        <family val="2"/>
        <scheme val="minor"/>
      </rPr>
      <t xml:space="preserve"> for Beginners</t>
    </r>
  </si>
  <si>
    <t>© 2015-2022, William W. Davis, MSPM, PMP</t>
  </si>
  <si>
    <t>1.0.1</t>
  </si>
  <si>
    <t>Updated the date data values to 2023.</t>
  </si>
  <si>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Lognormal Edition</t>
    </r>
    <r>
      <rPr>
        <b/>
        <sz val="14"/>
        <color theme="1"/>
        <rFont val="Calibri"/>
        <family val="2"/>
        <scheme val="minor"/>
      </rPr>
      <t xml:space="preserve"> </t>
    </r>
    <r>
      <rPr>
        <i/>
        <sz val="14"/>
        <color theme="1" tint="0.499984740745262"/>
        <rFont val="Calibri"/>
        <family val="2"/>
        <scheme val="minor"/>
      </rPr>
      <t>Mixed entry</t>
    </r>
  </si>
  <si>
    <t xml:space="preserve">    SPERT® Scheduler</t>
  </si>
  <si>
    <t>Start &amp; Finish</t>
  </si>
  <si>
    <t>For scheduling the critical path ONLY!</t>
  </si>
  <si>
    <r>
      <t xml:space="preserve">Activity </t>
    </r>
    <r>
      <rPr>
        <i/>
        <sz val="11"/>
        <color theme="1"/>
        <rFont val="Calibri"/>
        <family val="2"/>
        <scheme val="minor"/>
      </rPr>
      <t>or</t>
    </r>
    <r>
      <rPr>
        <b/>
        <sz val="11"/>
        <color theme="1"/>
        <rFont val="Calibri"/>
        <family val="2"/>
        <scheme val="minor"/>
      </rPr>
      <t xml:space="preserve"> Task</t>
    </r>
  </si>
  <si>
    <t>Duration Days</t>
  </si>
  <si>
    <t>Start Date</t>
  </si>
  <si>
    <t>Finish Date</t>
  </si>
  <si>
    <t>Project initiation</t>
  </si>
  <si>
    <t>Business requirements analysis</t>
  </si>
  <si>
    <t>Detail design</t>
  </si>
  <si>
    <t>Prototype</t>
  </si>
  <si>
    <t>Build solution</t>
  </si>
  <si>
    <t>Migrate to QA</t>
  </si>
  <si>
    <t>QA user acceptance test</t>
  </si>
  <si>
    <t>Pre-production prep</t>
  </si>
  <si>
    <t>Production migration</t>
  </si>
  <si>
    <t>Project closure</t>
  </si>
  <si>
    <t xml:space="preserve"> Optional schedule contingency</t>
  </si>
  <si>
    <t xml:space="preserve"> Total project duration</t>
  </si>
  <si>
    <t>Non-work Day Description</t>
  </si>
  <si>
    <t>Martin Luther King, Jr. Day (USA)</t>
  </si>
  <si>
    <t>Presidents' Day (USA)</t>
  </si>
  <si>
    <t>Memorial Day (USA)</t>
  </si>
  <si>
    <t>Juneteenth (USA)</t>
  </si>
  <si>
    <t>Labor Day (USA)</t>
  </si>
  <si>
    <t>Columbus Day (USA)</t>
  </si>
  <si>
    <t>Veterans Day (USA)</t>
  </si>
  <si>
    <t>Thanksgiving Day (USA)</t>
  </si>
  <si>
    <t>Day after Thanksgiving Day (USA)</t>
  </si>
  <si>
    <t>Christmas Break</t>
  </si>
  <si>
    <t>New Year's Day</t>
  </si>
  <si>
    <t>2.0</t>
  </si>
  <si>
    <t>Added the SPERT Scheduler worksheet</t>
  </si>
  <si>
    <t>Choose whether you're a Frequentist or a Bayesian</t>
  </si>
  <si>
    <t>I'm a Frequentist!</t>
  </si>
  <si>
    <t>You can create "confidence intervals" with Statistical PERT</t>
  </si>
  <si>
    <t>I'm a Bayesian!</t>
  </si>
  <si>
    <t>You can create "credible intervals" with Statistical PERT</t>
  </si>
  <si>
    <t>I don't know (or I don't care)!</t>
  </si>
  <si>
    <t>You will create "confidence intervals" with Statistical PERT unless you say you're a Bayesian!</t>
  </si>
  <si>
    <r>
      <rPr>
        <i/>
        <sz val="11"/>
        <color theme="1"/>
        <rFont val="Calibri"/>
        <family val="2"/>
        <scheme val="minor"/>
      </rPr>
      <t xml:space="preserve">Are you a </t>
    </r>
    <r>
      <rPr>
        <b/>
        <sz val="11"/>
        <color theme="1"/>
        <rFont val="Calibri"/>
        <family val="2"/>
        <scheme val="minor"/>
      </rPr>
      <t>Frequentist</t>
    </r>
    <r>
      <rPr>
        <i/>
        <sz val="11"/>
        <color theme="1"/>
        <rFont val="Calibri"/>
        <family val="2"/>
        <scheme val="minor"/>
      </rPr>
      <t xml:space="preserve"> or a</t>
    </r>
    <r>
      <rPr>
        <b/>
        <i/>
        <sz val="11"/>
        <color theme="1"/>
        <rFont val="Calibri"/>
        <family val="2"/>
        <scheme val="minor"/>
      </rPr>
      <t xml:space="preserve"> </t>
    </r>
    <r>
      <rPr>
        <b/>
        <sz val="11"/>
        <color theme="1"/>
        <rFont val="Calibri"/>
        <family val="2"/>
        <scheme val="minor"/>
      </rPr>
      <t xml:space="preserve">Bayesian </t>
    </r>
    <r>
      <rPr>
        <i/>
        <sz val="11"/>
        <color theme="1"/>
        <rFont val="Calibri"/>
        <family val="2"/>
        <scheme val="minor"/>
      </rPr>
      <t>modeler?</t>
    </r>
  </si>
  <si>
    <t>Hover over the label to see an explanatory note and learn whether you're a Frequentist or a Bayesian</t>
  </si>
  <si>
    <t>Your choice does not affect any Statistical PERT calculations</t>
  </si>
  <si>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Columns Z through PL are hidden; they are used to create Sparklines and the bell-curve ball chart</t>
    </r>
  </si>
  <si>
    <r>
      <t xml:space="preserve"> Statistical PERT</t>
    </r>
    <r>
      <rPr>
        <b/>
        <sz val="18"/>
        <color theme="1"/>
        <rFont val="Calibri"/>
        <family val="2"/>
      </rPr>
      <t>®</t>
    </r>
    <r>
      <rPr>
        <b/>
        <sz val="18"/>
        <color theme="1"/>
        <rFont val="Calibri"/>
        <family val="2"/>
        <scheme val="minor"/>
      </rPr>
      <t xml:space="preserve"> (SPERT®) </t>
    </r>
    <r>
      <rPr>
        <b/>
        <i/>
        <sz val="18"/>
        <color rgb="FFF1592A"/>
        <rFont val="Calibri"/>
        <family val="2"/>
        <scheme val="minor"/>
      </rPr>
      <t>Lognormal Edition</t>
    </r>
    <r>
      <rPr>
        <b/>
        <i/>
        <sz val="18"/>
        <color theme="1" tint="0.34998626667073579"/>
        <rFont val="Calibri"/>
        <family val="2"/>
        <scheme val="minor"/>
      </rPr>
      <t xml:space="preserve"> README for Version 2</t>
    </r>
  </si>
  <si>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Lognormal Edition</t>
    </r>
    <r>
      <rPr>
        <sz val="11"/>
        <color theme="1"/>
        <rFont val="Calibri"/>
        <family val="2"/>
        <scheme val="minor"/>
      </rPr>
      <t xml:space="preserve"> </t>
    </r>
    <r>
      <rPr>
        <b/>
        <i/>
        <sz val="11"/>
        <color theme="1"/>
        <rFont val="Calibri"/>
        <family val="2"/>
        <scheme val="minor"/>
      </rPr>
      <t xml:space="preserve">Version 2 </t>
    </r>
    <r>
      <rPr>
        <sz val="11"/>
        <color theme="1"/>
        <rFont val="Calibri"/>
        <family val="2"/>
        <scheme val="minor"/>
      </rPr>
      <t>includes a real Monte Carlo simulation worksheet that</t>
    </r>
  </si>
  <si>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Columns W through PI are hidden; they are used to create Sparklines and the bell-curve ball chart</t>
    </r>
  </si>
  <si>
    <t>If you need more rows, unhide rows 16-103</t>
  </si>
  <si>
    <t>If you need more rows, unhide rows 14-103</t>
  </si>
  <si>
    <t>Subscribe to the SPERT® newsletter for periodic tips, free webinars, and new release notifications</t>
  </si>
  <si>
    <t>Subscribe to the SPERT® newsletter for free periodic tips, free webinars, and new release notifications</t>
  </si>
  <si>
    <r>
      <t xml:space="preserve">Watch a Pluralsight course on Statistical PERT® </t>
    </r>
    <r>
      <rPr>
        <b/>
        <i/>
        <u/>
        <sz val="11"/>
        <color theme="10"/>
        <rFont val="Calibri"/>
        <family val="2"/>
        <scheme val="minor"/>
      </rPr>
      <t>Normal Edition</t>
    </r>
  </si>
  <si>
    <t>New! The SPERT® Scheduler permits scheduling a project using</t>
  </si>
  <si>
    <t>the Excel lognormal functions. Many projects have uncertain</t>
  </si>
  <si>
    <t>tasks or activities that are more likely to finish later than earlier.</t>
  </si>
  <si>
    <t>The lognormal distribution is a good way to model uncertainties</t>
  </si>
  <si>
    <t>that have a long, skewed, right-side tail, like the one below.</t>
  </si>
  <si>
    <t>2.0.1</t>
  </si>
  <si>
    <t>Updated the SPERT Scheduler with updated USA holidays</t>
  </si>
  <si>
    <t>© 2022-2025, William W. Davis, MSPM, PMP</t>
  </si>
  <si>
    <t>2.0.2</t>
  </si>
  <si>
    <t>Deprecate the CONCATENATE function and replace it with CONCAT. Update the SPERT Scheduler with 2026 USA holidays. Minor updates to other worksheets.</t>
  </si>
  <si>
    <t>2.1</t>
  </si>
  <si>
    <t>Independence Day (USA, observed)</t>
  </si>
  <si>
    <t>Juneteenth (USA, observed)</t>
  </si>
  <si>
    <t>New Year's Day (observed)</t>
  </si>
  <si>
    <r>
      <t xml:space="preserve">for Data Tables."  </t>
    </r>
    <r>
      <rPr>
        <sz val="11"/>
        <color theme="1"/>
        <rFont val="Calibri"/>
        <family val="2"/>
        <scheme val="minor"/>
      </rPr>
      <t>This will</t>
    </r>
    <r>
      <rPr>
        <b/>
        <sz val="11"/>
        <color theme="1"/>
        <rFont val="Calibri"/>
        <family val="2"/>
        <scheme val="minor"/>
      </rPr>
      <t xml:space="preserve"> </t>
    </r>
    <r>
      <rPr>
        <sz val="11"/>
        <color theme="1"/>
        <rFont val="Calibri"/>
        <family val="2"/>
        <scheme val="minor"/>
      </rPr>
      <t>avoid SPERT performing a 10,000 trial simulation everytime you interact with any</t>
    </r>
  </si>
  <si>
    <t>data entry cells on any worksheet. If you want to use the Monte Carlo simulation, press F9 to execute a simulation</t>
  </si>
  <si>
    <r>
      <t xml:space="preserve">Formulas </t>
    </r>
    <r>
      <rPr>
        <sz val="11"/>
        <color theme="1"/>
        <rFont val="Calibri"/>
        <family val="2"/>
        <scheme val="minor"/>
      </rPr>
      <t>tab on the Excel Ribbon and select the option "</t>
    </r>
    <r>
      <rPr>
        <b/>
        <sz val="11"/>
        <color theme="1"/>
        <rFont val="Calibri"/>
        <family val="2"/>
        <scheme val="minor"/>
      </rPr>
      <t>Partial</t>
    </r>
    <r>
      <rPr>
        <sz val="11"/>
        <color theme="1"/>
        <rFont val="Calibri"/>
        <family val="2"/>
        <scheme val="minor"/>
      </rPr>
      <t>" (newer Excel versions) or "</t>
    </r>
    <r>
      <rPr>
        <b/>
        <sz val="11"/>
        <color theme="1"/>
        <rFont val="Calibri"/>
        <family val="2"/>
        <scheme val="minor"/>
      </rPr>
      <t>Automatic Except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</si>
</sst>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_(&quot;$&quot;* #,##0_);_(&quot;$&quot;* \(#,##0\);_(&quot;$&quot;* &quot;-&quot;??_);_(@_)"/>
    <numFmt numFmtId="165" formatCode="0.0"/>
    <numFmt numFmtId="166" formatCode="0.0%"/>
    <numFmt numFmtId="167" formatCode="#,##0.0000000"/>
    <numFmt numFmtId="168" formatCode="0.000"/>
    <numFmt numFmtId="169" formatCode="#,##0.0_);\(#,##0.0\)"/>
    <numFmt numFmtId="170" formatCode="0.00000"/>
  </numFmts>
  <fonts count="114" x14ac:knownFonts="1">
    <font>
      <sz val="11"/>
      <color theme="1"/>
      <name val="Calibri"/>
      <family val="2"/>
      <scheme val="minor"/>
    </font>
    <font>
      <b/>
      <sz val="11"/>
      <color theme="1"/>
      <name val="Calibri"/>
      <family val="2"/>
      <scheme val="minor"/>
    </font>
    <font>
      <b/>
      <sz val="14"/>
      <color theme="1"/>
      <name val="Calibri"/>
      <family val="2"/>
      <scheme val="minor"/>
    </font>
    <font>
      <sz val="9"/>
      <color indexed="81"/>
      <name val="Tahoma"/>
      <family val="2"/>
    </font>
    <font>
      <sz val="10"/>
      <color theme="1"/>
      <name val="Calibri"/>
      <family val="2"/>
    </font>
    <font>
      <b/>
      <sz val="11"/>
      <color rgb="FFFF0000"/>
      <name val="Calibri"/>
      <family val="2"/>
      <scheme val="minor"/>
    </font>
    <font>
      <sz val="11"/>
      <color theme="1"/>
      <name val="Calibri"/>
      <family val="2"/>
      <scheme val="minor"/>
    </font>
    <font>
      <i/>
      <sz val="11"/>
      <color theme="1"/>
      <name val="Calibri"/>
      <family val="2"/>
      <scheme val="minor"/>
    </font>
    <font>
      <b/>
      <sz val="11"/>
      <name val="Calibri"/>
      <family val="2"/>
      <scheme val="minor"/>
    </font>
    <font>
      <u/>
      <sz val="11"/>
      <color theme="10"/>
      <name val="Calibri"/>
      <family val="2"/>
      <scheme val="minor"/>
    </font>
    <font>
      <b/>
      <sz val="14"/>
      <color theme="1"/>
      <name val="Calibri"/>
      <family val="2"/>
    </font>
    <font>
      <i/>
      <sz val="12"/>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3"/>
      <color theme="1"/>
      <name val="Calibri"/>
      <family val="2"/>
      <scheme val="minor"/>
    </font>
    <font>
      <sz val="13"/>
      <color theme="1"/>
      <name val="Calibri"/>
      <family val="2"/>
      <scheme val="minor"/>
    </font>
    <font>
      <i/>
      <sz val="10"/>
      <color rgb="FFC00000"/>
      <name val="Calibri"/>
      <family val="2"/>
      <scheme val="minor"/>
    </font>
    <font>
      <b/>
      <i/>
      <sz val="22"/>
      <color theme="1"/>
      <name val="Calibri"/>
      <family val="2"/>
      <scheme val="minor"/>
    </font>
    <font>
      <b/>
      <i/>
      <sz val="22"/>
      <color rgb="FFF1592A"/>
      <name val="Calibri"/>
      <family val="2"/>
      <scheme val="minor"/>
    </font>
    <font>
      <sz val="11"/>
      <color theme="0" tint="-0.499984740745262"/>
      <name val="Calibri"/>
      <family val="2"/>
      <scheme val="minor"/>
    </font>
    <font>
      <sz val="11"/>
      <color theme="1" tint="0.34998626667073579"/>
      <name val="Calibri"/>
      <family val="2"/>
      <scheme val="minor"/>
    </font>
    <font>
      <b/>
      <i/>
      <sz val="11"/>
      <color theme="1"/>
      <name val="Calibri"/>
      <family val="2"/>
      <scheme val="minor"/>
    </font>
    <font>
      <b/>
      <sz val="11"/>
      <color rgb="FF0000FF"/>
      <name val="Calibri"/>
      <family val="2"/>
      <scheme val="minor"/>
    </font>
    <font>
      <i/>
      <sz val="11"/>
      <color theme="0" tint="-0.34998626667073579"/>
      <name val="Calibri"/>
      <family val="2"/>
      <scheme val="minor"/>
    </font>
    <font>
      <sz val="11"/>
      <color rgb="FFC00000"/>
      <name val="Calibri"/>
      <family val="2"/>
      <scheme val="minor"/>
    </font>
    <font>
      <sz val="11"/>
      <color rgb="FFFF0000"/>
      <name val="Calibri"/>
      <family val="2"/>
      <scheme val="minor"/>
    </font>
    <font>
      <sz val="10.5"/>
      <color rgb="FFFF0000"/>
      <name val="Calibri"/>
      <family val="2"/>
      <scheme val="minor"/>
    </font>
    <font>
      <sz val="9"/>
      <name val="Calibri"/>
      <family val="2"/>
      <scheme val="minor"/>
    </font>
    <font>
      <i/>
      <sz val="10.5"/>
      <color theme="1"/>
      <name val="Calibri"/>
      <family val="2"/>
      <scheme val="minor"/>
    </font>
    <font>
      <sz val="11"/>
      <color rgb="FF0000FF"/>
      <name val="Calibri"/>
      <family val="2"/>
      <scheme val="minor"/>
    </font>
    <font>
      <b/>
      <sz val="12"/>
      <color rgb="FF0000FF"/>
      <name val="Calibri"/>
      <family val="2"/>
      <scheme val="minor"/>
    </font>
    <font>
      <b/>
      <i/>
      <u/>
      <sz val="11"/>
      <color theme="10"/>
      <name val="Calibri"/>
      <family val="2"/>
      <scheme val="minor"/>
    </font>
    <font>
      <b/>
      <sz val="10.5"/>
      <color theme="1"/>
      <name val="Calibri"/>
      <family val="2"/>
      <scheme val="minor"/>
    </font>
    <font>
      <sz val="8"/>
      <name val="Calibri"/>
      <family val="2"/>
      <scheme val="minor"/>
    </font>
    <font>
      <sz val="8"/>
      <color rgb="FFFF0000"/>
      <name val="Calibri"/>
      <family val="2"/>
      <scheme val="minor"/>
    </font>
    <font>
      <sz val="9.5"/>
      <name val="Calibri"/>
      <family val="2"/>
      <scheme val="minor"/>
    </font>
    <font>
      <sz val="16"/>
      <color theme="7" tint="-0.249977111117893"/>
      <name val="Calibri"/>
      <family val="2"/>
      <scheme val="minor"/>
    </font>
    <font>
      <sz val="14"/>
      <color theme="7" tint="-0.249977111117893"/>
      <name val="Calibri"/>
      <family val="2"/>
      <scheme val="minor"/>
    </font>
    <font>
      <b/>
      <sz val="14"/>
      <color theme="7" tint="-0.249977111117893"/>
      <name val="Calibri"/>
      <family val="2"/>
      <scheme val="minor"/>
    </font>
    <font>
      <i/>
      <sz val="12"/>
      <color theme="7" tint="-0.249977111117893"/>
      <name val="Calibri"/>
      <family val="2"/>
      <scheme val="minor"/>
    </font>
    <font>
      <b/>
      <sz val="16"/>
      <color rgb="FFFF0000"/>
      <name val="Calibri"/>
      <family val="2"/>
      <scheme val="minor"/>
    </font>
    <font>
      <b/>
      <sz val="18"/>
      <color theme="1"/>
      <name val="Calibri"/>
      <family val="2"/>
      <scheme val="minor"/>
    </font>
    <font>
      <b/>
      <sz val="18"/>
      <color theme="1"/>
      <name val="Calibri"/>
      <family val="2"/>
    </font>
    <font>
      <i/>
      <sz val="11"/>
      <color theme="7" tint="-0.249977111117893"/>
      <name val="Calibri"/>
      <family val="2"/>
      <scheme val="minor"/>
    </font>
    <font>
      <b/>
      <sz val="16"/>
      <color theme="7" tint="-0.249977111117893"/>
      <name val="Calibri"/>
      <family val="2"/>
      <scheme val="minor"/>
    </font>
    <font>
      <b/>
      <i/>
      <sz val="11"/>
      <color rgb="FFFF0000"/>
      <name val="Calibri"/>
      <family val="2"/>
      <scheme val="minor"/>
    </font>
    <font>
      <b/>
      <i/>
      <sz val="11"/>
      <color theme="1" tint="0.34998626667073579"/>
      <name val="Calibri"/>
      <family val="2"/>
      <scheme val="minor"/>
    </font>
    <font>
      <i/>
      <sz val="12"/>
      <color theme="1" tint="0.34998626667073579"/>
      <name val="Calibri"/>
      <family val="2"/>
      <scheme val="minor"/>
    </font>
    <font>
      <i/>
      <u/>
      <sz val="12"/>
      <color theme="1" tint="0.34998626667073579"/>
      <name val="Calibri"/>
      <family val="2"/>
      <scheme val="minor"/>
    </font>
    <font>
      <b/>
      <i/>
      <sz val="12"/>
      <color theme="1" tint="0.34998626667073579"/>
      <name val="Calibri"/>
      <family val="2"/>
      <scheme val="minor"/>
    </font>
    <font>
      <i/>
      <sz val="11"/>
      <color theme="1" tint="0.34998626667073579"/>
      <name val="Calibri"/>
      <family val="2"/>
      <scheme val="minor"/>
    </font>
    <font>
      <sz val="12"/>
      <color theme="1" tint="0.34998626667073579"/>
      <name val="Calibri"/>
      <family val="2"/>
      <scheme val="minor"/>
    </font>
    <font>
      <b/>
      <sz val="12"/>
      <color theme="1" tint="0.34998626667073579"/>
      <name val="Calibri"/>
      <family val="2"/>
      <scheme val="minor"/>
    </font>
    <font>
      <b/>
      <i/>
      <sz val="10"/>
      <color theme="1" tint="0.34998626667073579"/>
      <name val="Calibri"/>
      <family val="2"/>
      <scheme val="minor"/>
    </font>
    <font>
      <i/>
      <sz val="10"/>
      <color theme="1" tint="0.34998626667073579"/>
      <name val="Calibri"/>
      <family val="2"/>
      <scheme val="minor"/>
    </font>
    <font>
      <sz val="10"/>
      <color theme="1" tint="0.34998626667073579"/>
      <name val="Calibri"/>
      <family val="2"/>
    </font>
    <font>
      <b/>
      <sz val="22"/>
      <name val="Calibri"/>
      <family val="2"/>
      <scheme val="minor"/>
    </font>
    <font>
      <b/>
      <i/>
      <sz val="18"/>
      <color rgb="FFF1592A"/>
      <name val="Calibri"/>
      <family val="2"/>
      <scheme val="minor"/>
    </font>
    <font>
      <b/>
      <i/>
      <sz val="14"/>
      <color rgb="FFF1592A"/>
      <name val="Calibri"/>
      <family val="2"/>
      <scheme val="minor"/>
    </font>
    <font>
      <b/>
      <i/>
      <sz val="11"/>
      <color rgb="FFF1592A"/>
      <name val="Calibri"/>
      <family val="2"/>
      <scheme val="minor"/>
    </font>
    <font>
      <b/>
      <u/>
      <sz val="11"/>
      <color theme="10"/>
      <name val="Calibri"/>
      <family val="2"/>
      <scheme val="minor"/>
    </font>
    <font>
      <b/>
      <i/>
      <sz val="22"/>
      <color theme="1" tint="0.34998626667073579"/>
      <name val="Calibri"/>
      <family val="2"/>
      <scheme val="minor"/>
    </font>
    <font>
      <b/>
      <i/>
      <sz val="18"/>
      <color theme="1" tint="0.34998626667073579"/>
      <name val="Calibri"/>
      <family val="2"/>
      <scheme val="minor"/>
    </font>
    <font>
      <i/>
      <sz val="11"/>
      <color theme="0" tint="-0.499984740745262"/>
      <name val="Calibri"/>
      <family val="2"/>
      <scheme val="minor"/>
    </font>
    <font>
      <sz val="11"/>
      <color theme="0" tint="-0.499984740745262"/>
      <name val="Times New Roman"/>
      <family val="1"/>
    </font>
    <font>
      <sz val="14"/>
      <color theme="1"/>
      <name val="Calibri"/>
      <family val="2"/>
      <scheme val="minor"/>
    </font>
    <font>
      <sz val="11"/>
      <color theme="0" tint="-0.499984740745262"/>
      <name val="Calibri"/>
      <family val="2"/>
    </font>
    <font>
      <i/>
      <sz val="11"/>
      <color theme="0" tint="-0.499984740745262"/>
      <name val="Calibri"/>
      <family val="2"/>
    </font>
    <font>
      <sz val="14"/>
      <color theme="7"/>
      <name val="Calibri"/>
      <family val="2"/>
      <scheme val="minor"/>
    </font>
    <font>
      <b/>
      <i/>
      <sz val="14"/>
      <color theme="7"/>
      <name val="Calibri"/>
      <family val="2"/>
      <scheme val="minor"/>
    </font>
    <font>
      <sz val="11"/>
      <color theme="5" tint="0.39997558519241921"/>
      <name val="Calibri"/>
      <family val="2"/>
      <scheme val="minor"/>
    </font>
    <font>
      <sz val="16"/>
      <color theme="1"/>
      <name val="Calibri"/>
      <family val="2"/>
      <scheme val="minor"/>
    </font>
    <font>
      <i/>
      <sz val="11"/>
      <color theme="1" tint="0.499984740745262"/>
      <name val="Calibri"/>
      <family val="2"/>
      <scheme val="minor"/>
    </font>
    <font>
      <sz val="12"/>
      <color theme="1"/>
      <name val="Calibri"/>
      <family val="2"/>
    </font>
    <font>
      <b/>
      <i/>
      <sz val="12"/>
      <color theme="1"/>
      <name val="Calibri"/>
      <family val="2"/>
      <scheme val="minor"/>
    </font>
    <font>
      <sz val="12"/>
      <color rgb="FFC00000"/>
      <name val="Calibri"/>
      <family val="2"/>
      <scheme val="minor"/>
    </font>
    <font>
      <i/>
      <u/>
      <sz val="11"/>
      <color theme="10"/>
      <name val="Calibri"/>
      <family val="2"/>
      <scheme val="minor"/>
    </font>
    <font>
      <b/>
      <sz val="11"/>
      <color theme="1"/>
      <name val="Calibri"/>
      <family val="2"/>
    </font>
    <font>
      <b/>
      <sz val="16"/>
      <color rgb="FFC00000"/>
      <name val="Calibri"/>
      <family val="2"/>
      <scheme val="minor"/>
    </font>
    <font>
      <i/>
      <sz val="11"/>
      <color rgb="FFC00000"/>
      <name val="Calibri"/>
      <family val="2"/>
      <scheme val="minor"/>
    </font>
    <font>
      <i/>
      <sz val="11"/>
      <color rgb="FFFF0000"/>
      <name val="Calibri"/>
      <family val="2"/>
      <scheme val="minor"/>
    </font>
    <font>
      <i/>
      <sz val="22"/>
      <color theme="1" tint="0.34998626667073579"/>
      <name val="Calibri"/>
      <family val="2"/>
      <scheme val="minor"/>
    </font>
    <font>
      <sz val="14"/>
      <color rgb="FF0000FF"/>
      <name val="Calibri"/>
      <family val="2"/>
      <scheme val="minor"/>
    </font>
    <font>
      <b/>
      <sz val="11"/>
      <color theme="5" tint="-0.249977111117893"/>
      <name val="Calibri"/>
      <family val="2"/>
      <scheme val="minor"/>
    </font>
    <font>
      <b/>
      <i/>
      <sz val="13"/>
      <color theme="1" tint="0.34998626667073579"/>
      <name val="Candara"/>
      <family val="2"/>
    </font>
    <font>
      <i/>
      <sz val="13"/>
      <color theme="1" tint="0.34998626667073579"/>
      <name val="Candara"/>
      <family val="2"/>
    </font>
    <font>
      <sz val="10"/>
      <color theme="1" tint="0.34998626667073579"/>
      <name val="Candara"/>
      <family val="2"/>
    </font>
    <font>
      <sz val="11"/>
      <color theme="1" tint="0.499984740745262"/>
      <name val="Calibri"/>
      <family val="2"/>
      <scheme val="minor"/>
    </font>
    <font>
      <i/>
      <sz val="10"/>
      <color theme="1" tint="0.34998626667073579"/>
      <name val="Candara"/>
      <family val="2"/>
    </font>
    <font>
      <sz val="10.5"/>
      <color theme="1"/>
      <name val="Courier New"/>
      <family val="3"/>
    </font>
    <font>
      <u/>
      <sz val="10"/>
      <color theme="10"/>
      <name val="Calibri"/>
      <family val="2"/>
      <scheme val="minor"/>
    </font>
    <font>
      <sz val="11"/>
      <name val="Calibri"/>
      <family val="2"/>
      <scheme val="minor"/>
    </font>
    <font>
      <b/>
      <i/>
      <sz val="14"/>
      <color theme="1" tint="0.499984740745262"/>
      <name val="Calibri"/>
      <family val="2"/>
      <scheme val="minor"/>
    </font>
    <font>
      <i/>
      <sz val="14"/>
      <color theme="1" tint="0.499984740745262"/>
      <name val="Calibri"/>
      <family val="2"/>
      <scheme val="minor"/>
    </font>
    <font>
      <b/>
      <sz val="11"/>
      <color rgb="FFC00000"/>
      <name val="Calibri"/>
      <family val="2"/>
      <scheme val="minor"/>
    </font>
    <font>
      <i/>
      <sz val="9"/>
      <color rgb="FFC00000"/>
      <name val="Calibri"/>
      <family val="2"/>
      <scheme val="minor"/>
    </font>
    <font>
      <i/>
      <sz val="14"/>
      <color theme="0" tint="-0.499984740745262"/>
      <name val="Calibri"/>
      <family val="2"/>
      <scheme val="minor"/>
    </font>
    <font>
      <b/>
      <sz val="15"/>
      <color rgb="FF0000FF"/>
      <name val="Calibri"/>
      <family val="2"/>
      <scheme val="minor"/>
    </font>
    <font>
      <sz val="15"/>
      <color theme="1"/>
      <name val="Calibri"/>
      <family val="2"/>
      <scheme val="minor"/>
    </font>
    <font>
      <sz val="11"/>
      <color theme="0"/>
      <name val="Calibri"/>
      <family val="2"/>
      <scheme val="minor"/>
    </font>
    <font>
      <sz val="14"/>
      <name val="Calibri"/>
      <family val="2"/>
      <scheme val="minor"/>
    </font>
    <font>
      <sz val="15"/>
      <name val="Calibri"/>
      <family val="2"/>
      <scheme val="minor"/>
    </font>
    <font>
      <b/>
      <i/>
      <sz val="16"/>
      <color theme="7" tint="-0.249977111117893"/>
      <name val="Calibri"/>
      <family val="2"/>
      <scheme val="minor"/>
    </font>
    <font>
      <b/>
      <sz val="11"/>
      <color theme="1" tint="0.34998626667073579"/>
      <name val="Calibri"/>
      <family val="2"/>
      <scheme val="minor"/>
    </font>
    <font>
      <i/>
      <sz val="14"/>
      <color theme="7" tint="-0.249977111117893"/>
      <name val="Calibri"/>
      <family val="2"/>
      <scheme val="minor"/>
    </font>
    <font>
      <i/>
      <sz val="16"/>
      <color theme="7" tint="-0.249977111117893"/>
      <name val="Calibri"/>
      <family val="2"/>
      <scheme val="minor"/>
    </font>
    <font>
      <i/>
      <sz val="11"/>
      <name val="Calibri"/>
      <family val="2"/>
      <scheme val="minor"/>
    </font>
    <font>
      <i/>
      <sz val="11"/>
      <color theme="0"/>
      <name val="Calibri"/>
      <family val="2"/>
      <scheme val="minor"/>
    </font>
    <font>
      <b/>
      <i/>
      <sz val="11"/>
      <color theme="0"/>
      <name val="Calibri"/>
      <family val="2"/>
      <scheme val="minor"/>
    </font>
    <font>
      <b/>
      <sz val="14"/>
      <color rgb="FFC00000"/>
      <name val="Calibri"/>
      <family val="2"/>
      <scheme val="minor"/>
    </font>
    <font>
      <b/>
      <sz val="14"/>
      <name val="Calibri"/>
      <family val="2"/>
      <scheme val="minor"/>
    </font>
    <font>
      <b/>
      <sz val="14"/>
      <color rgb="FF0000FF"/>
      <name val="Calibri"/>
      <family val="2"/>
      <scheme val="minor"/>
    </font>
    <font>
      <sz val="8.5"/>
      <color rgb="FFFF0000"/>
      <name val="Calibri"/>
      <family val="2"/>
      <scheme val="minor"/>
    </font>
  </fonts>
  <fills count="4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6903C"/>
        <bgColor indexed="64"/>
      </patternFill>
    </fill>
    <fill>
      <patternFill patternType="solid">
        <fgColor rgb="FFF8A764"/>
        <bgColor indexed="64"/>
      </patternFill>
    </fill>
    <fill>
      <patternFill patternType="solid">
        <fgColor rgb="FFFEF4EC"/>
        <bgColor indexed="64"/>
      </patternFill>
    </fill>
    <fill>
      <patternFill patternType="solid">
        <fgColor rgb="FFFFFF99"/>
        <bgColor indexed="64"/>
      </patternFill>
    </fill>
    <fill>
      <patternFill patternType="solid">
        <fgColor theme="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99CC"/>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rgb="FFFFCCFF"/>
        <bgColor indexed="64"/>
      </patternFill>
    </fill>
    <fill>
      <patternFill patternType="solid">
        <fgColor rgb="FFFFC000"/>
        <bgColor indexed="64"/>
      </patternFill>
    </fill>
    <fill>
      <patternFill patternType="solid">
        <fgColor theme="0" tint="-0.499984740745262"/>
        <bgColor indexed="64"/>
      </patternFill>
    </fill>
    <fill>
      <patternFill patternType="solid">
        <fgColor rgb="FFC00000"/>
        <bgColor indexed="64"/>
      </patternFill>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44" fontId="6" fillId="0" borderId="0" applyFont="0" applyFill="0" applyBorder="0" applyAlignment="0" applyProtection="0"/>
    <xf numFmtId="0" fontId="9" fillId="0" borderId="0" applyNumberFormat="0" applyFill="0" applyBorder="0" applyAlignment="0" applyProtection="0"/>
    <xf numFmtId="9" fontId="6" fillId="0" borderId="0" applyFont="0" applyFill="0" applyBorder="0" applyAlignment="0" applyProtection="0"/>
  </cellStyleXfs>
  <cellXfs count="440">
    <xf numFmtId="0" fontId="0" fillId="0" borderId="0" xfId="0"/>
    <xf numFmtId="0" fontId="0" fillId="0" borderId="0" xfId="0" applyAlignment="1">
      <alignment horizontal="center"/>
    </xf>
    <xf numFmtId="0" fontId="0" fillId="13" borderId="0" xfId="0" applyFill="1" applyAlignment="1">
      <alignment horizontal="center"/>
    </xf>
    <xf numFmtId="0" fontId="1" fillId="0" borderId="1" xfId="0" applyFont="1" applyBorder="1" applyAlignment="1">
      <alignment horizontal="center"/>
    </xf>
    <xf numFmtId="0" fontId="0" fillId="13" borderId="1" xfId="0" applyFill="1" applyBorder="1" applyAlignment="1">
      <alignment horizontal="center"/>
    </xf>
    <xf numFmtId="0" fontId="0" fillId="13" borderId="0" xfId="0" applyFill="1"/>
    <xf numFmtId="0" fontId="0" fillId="3" borderId="1" xfId="0" applyFill="1" applyBorder="1"/>
    <xf numFmtId="0" fontId="1" fillId="14" borderId="2" xfId="0" applyFont="1" applyFill="1" applyBorder="1"/>
    <xf numFmtId="0" fontId="0" fillId="14" borderId="3" xfId="0" applyFill="1" applyBorder="1"/>
    <xf numFmtId="0" fontId="0" fillId="14" borderId="3" xfId="0" applyFill="1" applyBorder="1" applyAlignment="1">
      <alignment horizontal="center"/>
    </xf>
    <xf numFmtId="0" fontId="0" fillId="14" borderId="7" xfId="0" applyFill="1" applyBorder="1"/>
    <xf numFmtId="0" fontId="0" fillId="14" borderId="0" xfId="0" applyFill="1"/>
    <xf numFmtId="0" fontId="0" fillId="14" borderId="0" xfId="0" applyFill="1" applyAlignment="1">
      <alignment horizontal="center"/>
    </xf>
    <xf numFmtId="0" fontId="0" fillId="14" borderId="9" xfId="0" applyFill="1" applyBorder="1"/>
    <xf numFmtId="0" fontId="1" fillId="14" borderId="7" xfId="0" applyFont="1" applyFill="1" applyBorder="1"/>
    <xf numFmtId="0" fontId="0" fillId="14" borderId="8" xfId="0" applyFill="1" applyBorder="1"/>
    <xf numFmtId="0" fontId="0" fillId="14" borderId="10" xfId="0" applyFill="1" applyBorder="1"/>
    <xf numFmtId="0" fontId="0" fillId="14" borderId="10" xfId="0" applyFill="1" applyBorder="1" applyAlignment="1">
      <alignment horizontal="center"/>
    </xf>
    <xf numFmtId="0" fontId="0" fillId="14" borderId="11" xfId="0" applyFill="1" applyBorder="1"/>
    <xf numFmtId="0" fontId="4" fillId="13" borderId="0" xfId="0" applyFont="1" applyFill="1" applyAlignment="1">
      <alignment horizontal="left"/>
    </xf>
    <xf numFmtId="0" fontId="0" fillId="4" borderId="0" xfId="0" applyFill="1"/>
    <xf numFmtId="0" fontId="0" fillId="12" borderId="1" xfId="0" applyFill="1" applyBorder="1" applyAlignment="1">
      <alignment horizontal="center"/>
    </xf>
    <xf numFmtId="164" fontId="0" fillId="13" borderId="0" xfId="1" applyNumberFormat="1" applyFont="1" applyFill="1" applyAlignment="1">
      <alignment horizontal="center"/>
    </xf>
    <xf numFmtId="0" fontId="5" fillId="13" borderId="0" xfId="0" applyFont="1" applyFill="1"/>
    <xf numFmtId="0" fontId="5" fillId="13" borderId="0" xfId="0" applyFont="1" applyFill="1" applyAlignment="1">
      <alignment horizontal="center"/>
    </xf>
    <xf numFmtId="49" fontId="1" fillId="14" borderId="1" xfId="0" applyNumberFormat="1" applyFont="1" applyFill="1" applyBorder="1" applyAlignment="1">
      <alignment horizontal="center"/>
    </xf>
    <xf numFmtId="0" fontId="1" fillId="14" borderId="1" xfId="0" applyFont="1" applyFill="1" applyBorder="1" applyAlignment="1">
      <alignment horizontal="center"/>
    </xf>
    <xf numFmtId="49" fontId="0" fillId="0" borderId="1" xfId="0" applyNumberFormat="1" applyBorder="1" applyAlignment="1">
      <alignment horizontal="center"/>
    </xf>
    <xf numFmtId="0" fontId="0" fillId="0" borderId="1" xfId="0" applyBorder="1"/>
    <xf numFmtId="0" fontId="7" fillId="13" borderId="0" xfId="0" applyFont="1" applyFill="1" applyAlignment="1">
      <alignment horizontal="right"/>
    </xf>
    <xf numFmtId="0" fontId="0" fillId="14" borderId="4" xfId="0" applyFill="1" applyBorder="1"/>
    <xf numFmtId="1" fontId="0" fillId="13" borderId="0" xfId="1" applyNumberFormat="1" applyFont="1" applyFill="1"/>
    <xf numFmtId="1" fontId="0" fillId="20" borderId="1" xfId="1" applyNumberFormat="1" applyFont="1" applyFill="1" applyBorder="1" applyAlignment="1">
      <alignment horizontal="center"/>
    </xf>
    <xf numFmtId="1" fontId="0" fillId="13" borderId="0" xfId="0" applyNumberFormat="1" applyFill="1" applyAlignment="1">
      <alignment horizontal="center"/>
    </xf>
    <xf numFmtId="0" fontId="11" fillId="13" borderId="0" xfId="0" applyFont="1" applyFill="1" applyAlignment="1">
      <alignment horizontal="left"/>
    </xf>
    <xf numFmtId="0" fontId="13" fillId="13" borderId="0" xfId="0" applyFont="1" applyFill="1" applyAlignment="1">
      <alignment horizontal="center"/>
    </xf>
    <xf numFmtId="0" fontId="14" fillId="13" borderId="0" xfId="0" applyFont="1" applyFill="1" applyAlignment="1">
      <alignment horizontal="center"/>
    </xf>
    <xf numFmtId="10" fontId="12" fillId="17" borderId="1" xfId="0" applyNumberFormat="1" applyFont="1" applyFill="1" applyBorder="1"/>
    <xf numFmtId="0" fontId="16" fillId="13" borderId="0" xfId="0" applyFont="1" applyFill="1" applyAlignment="1">
      <alignment horizontal="center"/>
    </xf>
    <xf numFmtId="9" fontId="15" fillId="22" borderId="1" xfId="3" applyFont="1" applyFill="1" applyBorder="1"/>
    <xf numFmtId="9" fontId="15" fillId="23" borderId="1" xfId="3" applyFont="1" applyFill="1" applyBorder="1"/>
    <xf numFmtId="9" fontId="15" fillId="21" borderId="1" xfId="3" applyFont="1" applyFill="1" applyBorder="1"/>
    <xf numFmtId="0" fontId="17" fillId="13" borderId="0" xfId="0" applyFont="1" applyFill="1" applyAlignment="1">
      <alignment horizontal="center"/>
    </xf>
    <xf numFmtId="0" fontId="18" fillId="13" borderId="0" xfId="0" applyFont="1" applyFill="1"/>
    <xf numFmtId="0" fontId="9" fillId="13" borderId="0" xfId="2" applyFill="1"/>
    <xf numFmtId="0" fontId="20" fillId="4" borderId="1" xfId="0" applyFont="1" applyFill="1" applyBorder="1"/>
    <xf numFmtId="37" fontId="20" fillId="4" borderId="1" xfId="0" applyNumberFormat="1" applyFont="1" applyFill="1" applyBorder="1"/>
    <xf numFmtId="39" fontId="21" fillId="7" borderId="1" xfId="0" applyNumberFormat="1" applyFont="1" applyFill="1" applyBorder="1"/>
    <xf numFmtId="9" fontId="5" fillId="12" borderId="1" xfId="0" applyNumberFormat="1" applyFont="1" applyFill="1" applyBorder="1" applyAlignment="1">
      <alignment horizontal="center"/>
    </xf>
    <xf numFmtId="9" fontId="23" fillId="12" borderId="1" xfId="0" applyNumberFormat="1" applyFont="1" applyFill="1" applyBorder="1" applyAlignment="1">
      <alignment horizontal="center"/>
    </xf>
    <xf numFmtId="0" fontId="2" fillId="13" borderId="0" xfId="0" applyFont="1" applyFill="1" applyAlignment="1">
      <alignment horizontal="left" vertical="top"/>
    </xf>
    <xf numFmtId="0" fontId="1" fillId="4" borderId="1" xfId="0" applyFont="1" applyFill="1" applyBorder="1"/>
    <xf numFmtId="0" fontId="1" fillId="4" borderId="1" xfId="0" applyFont="1" applyFill="1" applyBorder="1" applyAlignment="1">
      <alignment horizontal="center" vertical="center"/>
    </xf>
    <xf numFmtId="0" fontId="1" fillId="4" borderId="1" xfId="0" applyFont="1" applyFill="1" applyBorder="1" applyAlignment="1">
      <alignment horizontal="center"/>
    </xf>
    <xf numFmtId="0" fontId="0" fillId="13" borderId="3" xfId="0" applyFill="1" applyBorder="1"/>
    <xf numFmtId="0" fontId="0" fillId="13" borderId="10" xfId="0" applyFill="1" applyBorder="1"/>
    <xf numFmtId="0" fontId="24" fillId="13" borderId="0" xfId="0" applyFont="1" applyFill="1" applyAlignment="1">
      <alignment horizontal="right"/>
    </xf>
    <xf numFmtId="0" fontId="26" fillId="3" borderId="1" xfId="0" applyFont="1" applyFill="1" applyBorder="1"/>
    <xf numFmtId="37" fontId="12" fillId="9" borderId="1" xfId="1" applyNumberFormat="1" applyFont="1" applyFill="1" applyBorder="1"/>
    <xf numFmtId="37" fontId="12" fillId="10" borderId="1" xfId="1" applyNumberFormat="1" applyFont="1" applyFill="1" applyBorder="1"/>
    <xf numFmtId="37" fontId="12" fillId="7" borderId="1" xfId="1" applyNumberFormat="1" applyFont="1" applyFill="1" applyBorder="1"/>
    <xf numFmtId="37" fontId="12" fillId="6" borderId="1" xfId="1" applyNumberFormat="1" applyFont="1" applyFill="1" applyBorder="1"/>
    <xf numFmtId="37" fontId="12" fillId="8" borderId="1" xfId="1" applyNumberFormat="1" applyFont="1" applyFill="1" applyBorder="1"/>
    <xf numFmtId="37" fontId="12" fillId="11" borderId="1" xfId="1" applyNumberFormat="1" applyFont="1" applyFill="1" applyBorder="1"/>
    <xf numFmtId="3" fontId="1" fillId="17" borderId="1" xfId="0" applyNumberFormat="1" applyFont="1" applyFill="1" applyBorder="1"/>
    <xf numFmtId="3" fontId="0" fillId="4" borderId="1" xfId="1" applyNumberFormat="1" applyFont="1" applyFill="1" applyBorder="1"/>
    <xf numFmtId="3" fontId="0" fillId="5" borderId="1" xfId="1" applyNumberFormat="1" applyFont="1" applyFill="1" applyBorder="1"/>
    <xf numFmtId="3" fontId="0" fillId="16" borderId="1" xfId="0" applyNumberFormat="1" applyFill="1" applyBorder="1"/>
    <xf numFmtId="3" fontId="12" fillId="18" borderId="1" xfId="0" applyNumberFormat="1" applyFont="1" applyFill="1" applyBorder="1"/>
    <xf numFmtId="0" fontId="29" fillId="13" borderId="0" xfId="0" applyFont="1" applyFill="1" applyAlignment="1">
      <alignment horizontal="right"/>
    </xf>
    <xf numFmtId="10" fontId="1" fillId="17" borderId="6" xfId="0" applyNumberFormat="1" applyFont="1" applyFill="1" applyBorder="1"/>
    <xf numFmtId="0" fontId="0" fillId="3" borderId="13" xfId="0" applyFill="1" applyBorder="1"/>
    <xf numFmtId="0" fontId="0" fillId="3" borderId="5" xfId="0" applyFill="1" applyBorder="1"/>
    <xf numFmtId="0" fontId="0" fillId="4" borderId="5" xfId="0" applyFill="1" applyBorder="1"/>
    <xf numFmtId="0" fontId="1" fillId="4" borderId="12" xfId="0" applyFont="1" applyFill="1" applyBorder="1"/>
    <xf numFmtId="0" fontId="28" fillId="13" borderId="0" xfId="0" applyFont="1" applyFill="1" applyAlignment="1">
      <alignment horizontal="center" vertical="top"/>
    </xf>
    <xf numFmtId="3" fontId="1" fillId="15" borderId="1" xfId="1" applyNumberFormat="1" applyFont="1" applyFill="1" applyBorder="1"/>
    <xf numFmtId="3" fontId="8" fillId="25" borderId="1" xfId="1" applyNumberFormat="1" applyFont="1" applyFill="1" applyBorder="1"/>
    <xf numFmtId="37" fontId="1" fillId="15" borderId="1" xfId="1" applyNumberFormat="1" applyFont="1" applyFill="1" applyBorder="1"/>
    <xf numFmtId="37" fontId="6" fillId="8" borderId="1" xfId="1" applyNumberFormat="1" applyFill="1" applyBorder="1"/>
    <xf numFmtId="37" fontId="6" fillId="6" borderId="1" xfId="1" applyNumberFormat="1" applyFill="1" applyBorder="1"/>
    <xf numFmtId="3" fontId="30" fillId="12" borderId="1" xfId="1" applyNumberFormat="1" applyFont="1" applyFill="1" applyBorder="1"/>
    <xf numFmtId="3" fontId="6" fillId="24" borderId="1" xfId="1" applyNumberFormat="1" applyFill="1" applyBorder="1"/>
    <xf numFmtId="37" fontId="31" fillId="2" borderId="1" xfId="1" applyNumberFormat="1" applyFont="1" applyFill="1" applyBorder="1" applyAlignment="1">
      <alignment horizontal="right"/>
    </xf>
    <xf numFmtId="9" fontId="31" fillId="2" borderId="1" xfId="0" applyNumberFormat="1" applyFont="1" applyFill="1" applyBorder="1"/>
    <xf numFmtId="3" fontId="31" fillId="2" borderId="1" xfId="0" applyNumberFormat="1" applyFont="1" applyFill="1" applyBorder="1"/>
    <xf numFmtId="9" fontId="23" fillId="12" borderId="5" xfId="0" applyNumberFormat="1" applyFont="1" applyFill="1" applyBorder="1" applyAlignment="1">
      <alignment horizontal="center"/>
    </xf>
    <xf numFmtId="9" fontId="1" fillId="12" borderId="1" xfId="0" applyNumberFormat="1" applyFont="1" applyFill="1" applyBorder="1" applyAlignment="1">
      <alignment horizontal="center"/>
    </xf>
    <xf numFmtId="0" fontId="9" fillId="14" borderId="0" xfId="2" applyFill="1"/>
    <xf numFmtId="0" fontId="9" fillId="13" borderId="0" xfId="2" applyFill="1" applyAlignment="1">
      <alignment horizontal="left"/>
    </xf>
    <xf numFmtId="0" fontId="1" fillId="4" borderId="5" xfId="0" applyFont="1" applyFill="1" applyBorder="1" applyAlignment="1">
      <alignment horizontal="center"/>
    </xf>
    <xf numFmtId="0" fontId="1" fillId="0" borderId="12" xfId="0" applyFont="1" applyBorder="1" applyAlignment="1">
      <alignment horizontal="center"/>
    </xf>
    <xf numFmtId="0" fontId="0" fillId="14" borderId="3" xfId="0" applyFill="1" applyBorder="1" applyAlignment="1">
      <alignment horizontal="right"/>
    </xf>
    <xf numFmtId="0" fontId="0" fillId="14" borderId="0" xfId="0" applyFill="1" applyAlignment="1">
      <alignment horizontal="right"/>
    </xf>
    <xf numFmtId="0" fontId="0" fillId="14" borderId="10" xfId="0" applyFill="1" applyBorder="1" applyAlignment="1">
      <alignment horizontal="right"/>
    </xf>
    <xf numFmtId="9" fontId="26" fillId="26" borderId="14" xfId="0" applyNumberFormat="1" applyFont="1" applyFill="1" applyBorder="1" applyAlignment="1">
      <alignment horizontal="center"/>
    </xf>
    <xf numFmtId="9" fontId="0" fillId="26" borderId="14" xfId="0" applyNumberFormat="1" applyFill="1" applyBorder="1" applyAlignment="1">
      <alignment horizontal="center"/>
    </xf>
    <xf numFmtId="3" fontId="12" fillId="13" borderId="0" xfId="0" applyNumberFormat="1" applyFont="1" applyFill="1"/>
    <xf numFmtId="3" fontId="31" fillId="13" borderId="0" xfId="0" applyNumberFormat="1" applyFont="1" applyFill="1"/>
    <xf numFmtId="9" fontId="15" fillId="13" borderId="0" xfId="3" applyFont="1" applyFill="1"/>
    <xf numFmtId="9" fontId="0" fillId="26" borderId="1" xfId="0" applyNumberFormat="1" applyFill="1" applyBorder="1" applyAlignment="1">
      <alignment horizontal="center"/>
    </xf>
    <xf numFmtId="9" fontId="26" fillId="26" borderId="1" xfId="0" applyNumberFormat="1" applyFont="1" applyFill="1" applyBorder="1" applyAlignment="1">
      <alignment horizontal="center"/>
    </xf>
    <xf numFmtId="3" fontId="30" fillId="26" borderId="6" xfId="1" applyNumberFormat="1" applyFont="1" applyFill="1" applyBorder="1"/>
    <xf numFmtId="3" fontId="30" fillId="26" borderId="1" xfId="1" applyNumberFormat="1" applyFont="1" applyFill="1" applyBorder="1"/>
    <xf numFmtId="0" fontId="33" fillId="4" borderId="5" xfId="0" applyFont="1" applyFill="1" applyBorder="1" applyAlignment="1">
      <alignment horizontal="center"/>
    </xf>
    <xf numFmtId="0" fontId="33" fillId="4" borderId="1" xfId="0" applyFont="1" applyFill="1" applyBorder="1" applyAlignment="1">
      <alignment horizontal="center"/>
    </xf>
    <xf numFmtId="0" fontId="33" fillId="4" borderId="12" xfId="0" applyFont="1" applyFill="1" applyBorder="1" applyAlignment="1">
      <alignment horizontal="center"/>
    </xf>
    <xf numFmtId="0" fontId="34" fillId="13" borderId="0" xfId="0" applyFont="1" applyFill="1" applyAlignment="1">
      <alignment horizontal="center" vertical="center"/>
    </xf>
    <xf numFmtId="3" fontId="6" fillId="27" borderId="6" xfId="1" applyNumberFormat="1" applyFill="1" applyBorder="1"/>
    <xf numFmtId="0" fontId="36" fillId="4" borderId="1" xfId="0" applyFont="1" applyFill="1" applyBorder="1" applyAlignment="1">
      <alignment horizontal="center" vertical="center"/>
    </xf>
    <xf numFmtId="1" fontId="0" fillId="20" borderId="1" xfId="1" applyNumberFormat="1" applyFont="1" applyFill="1" applyBorder="1" applyAlignment="1">
      <alignment horizontal="center" vertical="center"/>
    </xf>
    <xf numFmtId="0" fontId="38" fillId="13" borderId="0" xfId="0" applyFont="1" applyFill="1" applyAlignment="1">
      <alignment horizontal="right" vertical="center" indent="1"/>
    </xf>
    <xf numFmtId="0" fontId="0" fillId="12" borderId="1" xfId="0" applyFill="1" applyBorder="1" applyAlignment="1">
      <alignment horizontal="center" vertical="center"/>
    </xf>
    <xf numFmtId="0" fontId="38" fillId="13" borderId="9" xfId="0" applyFont="1" applyFill="1" applyBorder="1" applyAlignment="1">
      <alignment horizontal="right" indent="1"/>
    </xf>
    <xf numFmtId="9" fontId="23" fillId="12" borderId="1" xfId="0" applyNumberFormat="1" applyFont="1" applyFill="1" applyBorder="1" applyAlignment="1">
      <alignment horizontal="center" vertical="center"/>
    </xf>
    <xf numFmtId="37" fontId="6" fillId="6" borderId="1" xfId="1" applyNumberFormat="1" applyFill="1" applyBorder="1" applyAlignment="1">
      <alignment vertical="center"/>
    </xf>
    <xf numFmtId="37" fontId="6" fillId="8" borderId="1" xfId="1" applyNumberFormat="1" applyFill="1" applyBorder="1" applyAlignment="1">
      <alignment vertical="center"/>
    </xf>
    <xf numFmtId="0" fontId="0" fillId="28" borderId="0" xfId="0" applyFill="1" applyAlignment="1">
      <alignment horizontal="center"/>
    </xf>
    <xf numFmtId="0" fontId="5" fillId="28" borderId="0" xfId="0" applyFont="1" applyFill="1"/>
    <xf numFmtId="0" fontId="0" fillId="28" borderId="0" xfId="0" applyFill="1"/>
    <xf numFmtId="1" fontId="0" fillId="28" borderId="0" xfId="1" applyNumberFormat="1" applyFont="1" applyFill="1"/>
    <xf numFmtId="0" fontId="1" fillId="28" borderId="1" xfId="0" applyFont="1" applyFill="1" applyBorder="1" applyAlignment="1">
      <alignment horizontal="center"/>
    </xf>
    <xf numFmtId="164" fontId="0" fillId="28" borderId="0" xfId="1" applyNumberFormat="1" applyFont="1" applyFill="1" applyAlignment="1">
      <alignment horizontal="center"/>
    </xf>
    <xf numFmtId="0" fontId="0" fillId="29" borderId="0" xfId="0" applyFill="1"/>
    <xf numFmtId="0" fontId="0" fillId="29" borderId="0" xfId="0" applyFill="1" applyAlignment="1">
      <alignment horizontal="center"/>
    </xf>
    <xf numFmtId="0" fontId="44" fillId="28" borderId="0" xfId="0" applyFont="1" applyFill="1" applyAlignment="1">
      <alignment horizontal="left" indent="1"/>
    </xf>
    <xf numFmtId="0" fontId="38" fillId="28" borderId="0" xfId="0" applyFont="1" applyFill="1" applyAlignment="1">
      <alignment horizontal="right" vertical="center" indent="1"/>
    </xf>
    <xf numFmtId="0" fontId="51" fillId="13" borderId="0" xfId="0" applyFont="1" applyFill="1" applyAlignment="1">
      <alignment horizontal="left" vertical="center" indent="1"/>
    </xf>
    <xf numFmtId="0" fontId="51" fillId="28" borderId="0" xfId="0" applyFont="1" applyFill="1" applyAlignment="1">
      <alignment horizontal="left" vertical="center" indent="1"/>
    </xf>
    <xf numFmtId="0" fontId="51" fillId="28" borderId="0" xfId="0" applyFont="1" applyFill="1" applyAlignment="1">
      <alignment horizontal="left" indent="1"/>
    </xf>
    <xf numFmtId="0" fontId="38" fillId="28" borderId="0" xfId="0" applyFont="1" applyFill="1" applyAlignment="1">
      <alignment vertical="center"/>
    </xf>
    <xf numFmtId="0" fontId="52" fillId="28" borderId="9" xfId="0" applyFont="1" applyFill="1" applyBorder="1" applyAlignment="1">
      <alignment horizontal="right" vertical="center" indent="1"/>
    </xf>
    <xf numFmtId="0" fontId="56" fillId="13" borderId="0" xfId="0" applyFont="1" applyFill="1" applyAlignment="1">
      <alignment horizontal="left"/>
    </xf>
    <xf numFmtId="0" fontId="56" fillId="13" borderId="0" xfId="0" applyFont="1" applyFill="1" applyAlignment="1">
      <alignment horizontal="left" indent="1"/>
    </xf>
    <xf numFmtId="0" fontId="4" fillId="13" borderId="0" xfId="0" applyFont="1" applyFill="1" applyAlignment="1">
      <alignment horizontal="left" indent="1"/>
    </xf>
    <xf numFmtId="3" fontId="23" fillId="12" borderId="1" xfId="1" applyNumberFormat="1" applyFont="1" applyFill="1" applyBorder="1" applyAlignment="1">
      <alignment vertical="center"/>
    </xf>
    <xf numFmtId="0" fontId="37" fillId="28" borderId="0" xfId="0" applyFont="1" applyFill="1" applyAlignment="1">
      <alignment horizontal="left" vertical="top" indent="1"/>
    </xf>
    <xf numFmtId="0" fontId="0" fillId="30" borderId="0" xfId="0" applyFill="1"/>
    <xf numFmtId="0" fontId="0" fillId="13" borderId="0" xfId="0" applyFill="1" applyAlignment="1">
      <alignment horizontal="right" indent="1"/>
    </xf>
    <xf numFmtId="0" fontId="0" fillId="13" borderId="0" xfId="0" applyFill="1" applyAlignment="1">
      <alignment horizontal="left" indent="1"/>
    </xf>
    <xf numFmtId="0" fontId="7" fillId="13" borderId="0" xfId="0" applyFont="1" applyFill="1" applyAlignment="1">
      <alignment horizontal="left" indent="1"/>
    </xf>
    <xf numFmtId="14" fontId="0" fillId="13" borderId="0" xfId="0" applyNumberFormat="1" applyFill="1" applyAlignment="1">
      <alignment horizontal="left" indent="1"/>
    </xf>
    <xf numFmtId="0" fontId="64" fillId="13" borderId="0" xfId="0" applyFont="1" applyFill="1" applyAlignment="1">
      <alignment horizontal="left" indent="1"/>
    </xf>
    <xf numFmtId="0" fontId="64" fillId="13" borderId="0" xfId="0" applyFont="1" applyFill="1" applyAlignment="1">
      <alignment horizontal="right" indent="1"/>
    </xf>
    <xf numFmtId="0" fontId="24" fillId="13" borderId="0" xfId="0" applyFont="1" applyFill="1" applyAlignment="1">
      <alignment horizontal="left"/>
    </xf>
    <xf numFmtId="37" fontId="25" fillId="30" borderId="1" xfId="0" applyNumberFormat="1" applyFont="1" applyFill="1" applyBorder="1"/>
    <xf numFmtId="0" fontId="20" fillId="30" borderId="1" xfId="0" applyFont="1" applyFill="1" applyBorder="1"/>
    <xf numFmtId="0" fontId="64" fillId="0" borderId="0" xfId="0" applyFont="1"/>
    <xf numFmtId="0" fontId="24" fillId="13" borderId="0" xfId="0" applyFont="1" applyFill="1" applyAlignment="1">
      <alignment horizontal="left" indent="1"/>
    </xf>
    <xf numFmtId="0" fontId="51" fillId="28" borderId="7" xfId="0" applyFont="1" applyFill="1" applyBorder="1" applyAlignment="1">
      <alignment horizontal="left" vertical="center" indent="1"/>
    </xf>
    <xf numFmtId="0" fontId="69" fillId="13" borderId="0" xfId="0" applyFont="1" applyFill="1" applyAlignment="1">
      <alignment horizontal="right" vertical="center" indent="1"/>
    </xf>
    <xf numFmtId="0" fontId="51" fillId="28" borderId="0" xfId="0" applyFont="1" applyFill="1" applyAlignment="1">
      <alignment vertical="center"/>
    </xf>
    <xf numFmtId="37" fontId="25" fillId="4" borderId="1" xfId="0" applyNumberFormat="1" applyFont="1" applyFill="1" applyBorder="1"/>
    <xf numFmtId="37" fontId="25" fillId="17" borderId="1" xfId="0" applyNumberFormat="1" applyFont="1" applyFill="1" applyBorder="1"/>
    <xf numFmtId="0" fontId="1" fillId="12" borderId="1" xfId="0" applyFont="1" applyFill="1" applyBorder="1" applyAlignment="1">
      <alignment horizontal="center" vertical="center"/>
    </xf>
    <xf numFmtId="3" fontId="72" fillId="30" borderId="1" xfId="1" applyNumberFormat="1" applyFont="1" applyFill="1" applyBorder="1" applyAlignment="1">
      <alignment horizontal="center" vertical="center"/>
    </xf>
    <xf numFmtId="0" fontId="0" fillId="13" borderId="0" xfId="0" applyFill="1" applyAlignment="1">
      <alignment horizontal="left" vertical="center" indent="7"/>
    </xf>
    <xf numFmtId="0" fontId="2" fillId="13" borderId="16" xfId="0" applyFont="1" applyFill="1" applyBorder="1" applyAlignment="1">
      <alignment horizontal="left" vertical="top"/>
    </xf>
    <xf numFmtId="0" fontId="13" fillId="13" borderId="0" xfId="0" applyFont="1" applyFill="1" applyAlignment="1">
      <alignment horizontal="right" vertical="center" indent="1"/>
    </xf>
    <xf numFmtId="0" fontId="2" fillId="29" borderId="16" xfId="0" applyFont="1" applyFill="1" applyBorder="1" applyAlignment="1">
      <alignment horizontal="left" vertical="top"/>
    </xf>
    <xf numFmtId="0" fontId="76" fillId="29" borderId="0" xfId="0" applyFont="1" applyFill="1" applyAlignment="1">
      <alignment horizontal="right" vertical="center" indent="1"/>
    </xf>
    <xf numFmtId="0" fontId="0" fillId="29" borderId="17" xfId="0" applyFill="1" applyBorder="1"/>
    <xf numFmtId="0" fontId="0" fillId="29" borderId="19" xfId="0" applyFill="1" applyBorder="1"/>
    <xf numFmtId="0" fontId="0" fillId="29" borderId="19" xfId="0" applyFill="1" applyBorder="1" applyAlignment="1">
      <alignment horizontal="center"/>
    </xf>
    <xf numFmtId="0" fontId="0" fillId="29" borderId="21" xfId="0" applyFill="1" applyBorder="1"/>
    <xf numFmtId="0" fontId="2" fillId="29" borderId="18" xfId="0" applyFont="1" applyFill="1" applyBorder="1" applyAlignment="1">
      <alignment horizontal="left" vertical="top"/>
    </xf>
    <xf numFmtId="0" fontId="76" fillId="29" borderId="19" xfId="0" applyFont="1" applyFill="1" applyBorder="1" applyAlignment="1">
      <alignment horizontal="right" vertical="center" indent="1"/>
    </xf>
    <xf numFmtId="0" fontId="76" fillId="29" borderId="0" xfId="0" applyFont="1" applyFill="1" applyAlignment="1">
      <alignment horizontal="left" vertical="center" indent="1"/>
    </xf>
    <xf numFmtId="0" fontId="76" fillId="29" borderId="19" xfId="0" applyFont="1" applyFill="1" applyBorder="1" applyAlignment="1">
      <alignment horizontal="left" vertical="center" indent="1"/>
    </xf>
    <xf numFmtId="0" fontId="2" fillId="20" borderId="16" xfId="0" applyFont="1" applyFill="1" applyBorder="1" applyAlignment="1">
      <alignment horizontal="left" vertical="top"/>
    </xf>
    <xf numFmtId="0" fontId="13" fillId="20" borderId="0" xfId="0" applyFont="1" applyFill="1" applyAlignment="1">
      <alignment horizontal="right" vertical="center" indent="1"/>
    </xf>
    <xf numFmtId="0" fontId="73" fillId="20" borderId="0" xfId="0" applyFont="1" applyFill="1" applyAlignment="1">
      <alignment horizontal="left" vertical="center" indent="1"/>
    </xf>
    <xf numFmtId="0" fontId="0" fillId="20" borderId="0" xfId="0" applyFill="1"/>
    <xf numFmtId="0" fontId="0" fillId="20" borderId="0" xfId="0" applyFill="1" applyAlignment="1">
      <alignment horizontal="center"/>
    </xf>
    <xf numFmtId="0" fontId="0" fillId="20" borderId="17" xfId="0" applyFill="1" applyBorder="1"/>
    <xf numFmtId="0" fontId="20" fillId="30" borderId="0" xfId="0" applyFont="1" applyFill="1"/>
    <xf numFmtId="0" fontId="47" fillId="14" borderId="0" xfId="0" applyFont="1" applyFill="1" applyAlignment="1">
      <alignment horizontal="left"/>
    </xf>
    <xf numFmtId="0" fontId="62" fillId="14" borderId="0" xfId="0" applyFont="1" applyFill="1" applyAlignment="1">
      <alignment horizontal="left"/>
    </xf>
    <xf numFmtId="0" fontId="7" fillId="14" borderId="0" xfId="0" applyFont="1" applyFill="1"/>
    <xf numFmtId="0" fontId="80" fillId="14" borderId="0" xfId="0" applyFont="1" applyFill="1"/>
    <xf numFmtId="0" fontId="0" fillId="31" borderId="1" xfId="0" applyFill="1" applyBorder="1"/>
    <xf numFmtId="0" fontId="81" fillId="0" borderId="0" xfId="0" applyFont="1"/>
    <xf numFmtId="3" fontId="83" fillId="12" borderId="1" xfId="1" applyNumberFormat="1" applyFont="1" applyFill="1" applyBorder="1"/>
    <xf numFmtId="0" fontId="13" fillId="12" borderId="1" xfId="0" applyFont="1" applyFill="1" applyBorder="1" applyAlignment="1">
      <alignment horizontal="center"/>
    </xf>
    <xf numFmtId="3" fontId="66" fillId="4" borderId="1" xfId="1" applyNumberFormat="1" applyFont="1" applyFill="1" applyBorder="1"/>
    <xf numFmtId="3" fontId="66" fillId="5" borderId="1" xfId="1" applyNumberFormat="1" applyFont="1" applyFill="1" applyBorder="1"/>
    <xf numFmtId="3" fontId="66" fillId="16" borderId="1" xfId="0" applyNumberFormat="1" applyFont="1" applyFill="1" applyBorder="1"/>
    <xf numFmtId="37" fontId="66" fillId="6" borderId="1" xfId="1" applyNumberFormat="1" applyFont="1" applyFill="1" applyBorder="1"/>
    <xf numFmtId="37" fontId="66" fillId="8" borderId="1" xfId="1" applyNumberFormat="1" applyFont="1" applyFill="1" applyBorder="1"/>
    <xf numFmtId="0" fontId="84" fillId="4" borderId="0" xfId="0" applyFont="1" applyFill="1"/>
    <xf numFmtId="0" fontId="1" fillId="30" borderId="0" xfId="0" applyFont="1" applyFill="1" applyAlignment="1">
      <alignment horizontal="center"/>
    </xf>
    <xf numFmtId="0" fontId="1" fillId="15" borderId="14" xfId="0" applyFont="1" applyFill="1" applyBorder="1" applyAlignment="1">
      <alignment horizontal="center"/>
    </xf>
    <xf numFmtId="0" fontId="0" fillId="4" borderId="15" xfId="0" applyFill="1" applyBorder="1" applyAlignment="1">
      <alignment horizontal="center" vertical="center"/>
    </xf>
    <xf numFmtId="14" fontId="23" fillId="12" borderId="15" xfId="0" applyNumberFormat="1" applyFont="1" applyFill="1" applyBorder="1" applyAlignment="1">
      <alignment horizontal="center"/>
    </xf>
    <xf numFmtId="14" fontId="23" fillId="26" borderId="15" xfId="0" applyNumberFormat="1" applyFont="1" applyFill="1" applyBorder="1" applyAlignment="1">
      <alignment horizontal="center"/>
    </xf>
    <xf numFmtId="0" fontId="30" fillId="12" borderId="15" xfId="0" applyFont="1" applyFill="1" applyBorder="1" applyAlignment="1">
      <alignment horizontal="center"/>
    </xf>
    <xf numFmtId="0" fontId="30" fillId="26" borderId="15" xfId="0" applyFont="1" applyFill="1" applyBorder="1" applyAlignment="1">
      <alignment horizontal="center"/>
    </xf>
    <xf numFmtId="0" fontId="23" fillId="12" borderId="15" xfId="0" applyFont="1" applyFill="1" applyBorder="1" applyAlignment="1">
      <alignment horizontal="center"/>
    </xf>
    <xf numFmtId="0" fontId="23" fillId="26" borderId="15" xfId="0" applyFont="1" applyFill="1" applyBorder="1" applyAlignment="1">
      <alignment horizontal="center"/>
    </xf>
    <xf numFmtId="9" fontId="30" fillId="12" borderId="15" xfId="0" applyNumberFormat="1" applyFont="1" applyFill="1" applyBorder="1" applyAlignment="1">
      <alignment horizontal="center"/>
    </xf>
    <xf numFmtId="9" fontId="30" fillId="26" borderId="15" xfId="0" applyNumberFormat="1" applyFont="1" applyFill="1" applyBorder="1" applyAlignment="1">
      <alignment horizontal="center"/>
    </xf>
    <xf numFmtId="165" fontId="0" fillId="32" borderId="15" xfId="0" applyNumberFormat="1" applyFill="1" applyBorder="1" applyAlignment="1">
      <alignment horizontal="center"/>
    </xf>
    <xf numFmtId="165" fontId="0" fillId="14" borderId="15" xfId="0" applyNumberFormat="1" applyFill="1" applyBorder="1" applyAlignment="1">
      <alignment horizontal="center"/>
    </xf>
    <xf numFmtId="0" fontId="0" fillId="32" borderId="15" xfId="0" applyFill="1" applyBorder="1" applyAlignment="1">
      <alignment horizontal="center"/>
    </xf>
    <xf numFmtId="0" fontId="0" fillId="14" borderId="15" xfId="0" applyFill="1" applyBorder="1" applyAlignment="1">
      <alignment horizontal="center"/>
    </xf>
    <xf numFmtId="0" fontId="0" fillId="30" borderId="15" xfId="0" applyFill="1" applyBorder="1" applyAlignment="1">
      <alignment horizontal="center"/>
    </xf>
    <xf numFmtId="0" fontId="0" fillId="4" borderId="15" xfId="0" applyFill="1" applyBorder="1" applyAlignment="1">
      <alignment horizontal="center"/>
    </xf>
    <xf numFmtId="0" fontId="85" fillId="14" borderId="0" xfId="0" applyFont="1" applyFill="1"/>
    <xf numFmtId="0" fontId="87" fillId="14" borderId="0" xfId="0" quotePrefix="1" applyFont="1" applyFill="1"/>
    <xf numFmtId="0" fontId="86" fillId="14" borderId="0" xfId="0" applyFont="1" applyFill="1"/>
    <xf numFmtId="0" fontId="0" fillId="33" borderId="0" xfId="0" applyFill="1"/>
    <xf numFmtId="0" fontId="0" fillId="33" borderId="0" xfId="0" applyFill="1" applyAlignment="1">
      <alignment horizontal="center"/>
    </xf>
    <xf numFmtId="37" fontId="71" fillId="33" borderId="1" xfId="0" applyNumberFormat="1" applyFont="1" applyFill="1" applyBorder="1"/>
    <xf numFmtId="0" fontId="2" fillId="24" borderId="22" xfId="0" applyFont="1" applyFill="1" applyBorder="1" applyAlignment="1">
      <alignment horizontal="left" vertical="top"/>
    </xf>
    <xf numFmtId="0" fontId="2" fillId="24" borderId="23" xfId="0" applyFont="1" applyFill="1" applyBorder="1" applyAlignment="1">
      <alignment horizontal="left" vertical="top"/>
    </xf>
    <xf numFmtId="0" fontId="79" fillId="24" borderId="23" xfId="0" applyFont="1" applyFill="1" applyBorder="1" applyAlignment="1">
      <alignment horizontal="center" vertical="center"/>
    </xf>
    <xf numFmtId="0" fontId="0" fillId="24" borderId="23" xfId="0" applyFill="1" applyBorder="1"/>
    <xf numFmtId="0" fontId="0" fillId="24" borderId="23" xfId="0" applyFill="1" applyBorder="1" applyAlignment="1">
      <alignment horizontal="center"/>
    </xf>
    <xf numFmtId="0" fontId="0" fillId="24" borderId="24" xfId="0" applyFill="1" applyBorder="1"/>
    <xf numFmtId="0" fontId="88" fillId="19" borderId="0" xfId="0" applyFont="1" applyFill="1"/>
    <xf numFmtId="0" fontId="89" fillId="14" borderId="0" xfId="0" quotePrefix="1" applyFont="1" applyFill="1"/>
    <xf numFmtId="0" fontId="91" fillId="13" borderId="0" xfId="2" applyFont="1" applyFill="1" applyAlignment="1">
      <alignment horizontal="left"/>
    </xf>
    <xf numFmtId="0" fontId="90" fillId="0" borderId="0" xfId="0" applyFont="1" applyAlignment="1">
      <alignment horizontal="left" vertical="center" indent="3"/>
    </xf>
    <xf numFmtId="0" fontId="0" fillId="0" borderId="0" xfId="0" applyAlignment="1">
      <alignment horizontal="left" vertical="center" indent="3"/>
    </xf>
    <xf numFmtId="0" fontId="0" fillId="0" borderId="0" xfId="0" applyAlignment="1">
      <alignment horizontal="left" indent="3"/>
    </xf>
    <xf numFmtId="0" fontId="62" fillId="14" borderId="0" xfId="0" applyFont="1" applyFill="1" applyAlignment="1">
      <alignment horizontal="left" indent="2"/>
    </xf>
    <xf numFmtId="0" fontId="92" fillId="12" borderId="15" xfId="0" applyFont="1" applyFill="1" applyBorder="1" applyAlignment="1">
      <alignment horizontal="center"/>
    </xf>
    <xf numFmtId="0" fontId="92" fillId="26" borderId="15" xfId="0" applyFont="1" applyFill="1" applyBorder="1" applyAlignment="1">
      <alignment horizontal="center"/>
    </xf>
    <xf numFmtId="0" fontId="91" fillId="13" borderId="0" xfId="2" applyFont="1" applyFill="1" applyAlignment="1"/>
    <xf numFmtId="166" fontId="0" fillId="17" borderId="6" xfId="0" applyNumberFormat="1" applyFill="1" applyBorder="1" applyAlignment="1">
      <alignment vertical="center"/>
    </xf>
    <xf numFmtId="166" fontId="0" fillId="17" borderId="6" xfId="0" applyNumberFormat="1" applyFill="1" applyBorder="1"/>
    <xf numFmtId="166" fontId="1" fillId="17" borderId="6" xfId="0" applyNumberFormat="1" applyFont="1" applyFill="1" applyBorder="1"/>
    <xf numFmtId="166" fontId="0" fillId="13" borderId="0" xfId="0" applyNumberFormat="1" applyFill="1"/>
    <xf numFmtId="166" fontId="12" fillId="17" borderId="1" xfId="0" applyNumberFormat="1" applyFont="1" applyFill="1" applyBorder="1"/>
    <xf numFmtId="166" fontId="66" fillId="17" borderId="6" xfId="0" applyNumberFormat="1" applyFont="1" applyFill="1" applyBorder="1"/>
    <xf numFmtId="0" fontId="73" fillId="14" borderId="0" xfId="0" applyFont="1" applyFill="1" applyAlignment="1">
      <alignment horizontal="left" indent="2"/>
    </xf>
    <xf numFmtId="0" fontId="88" fillId="14" borderId="0" xfId="0" applyFont="1" applyFill="1" applyAlignment="1">
      <alignment horizontal="left" indent="2"/>
    </xf>
    <xf numFmtId="0" fontId="0" fillId="26" borderId="1" xfId="0" applyFill="1" applyBorder="1"/>
    <xf numFmtId="0" fontId="66" fillId="26" borderId="1" xfId="0" applyFont="1" applyFill="1" applyBorder="1"/>
    <xf numFmtId="0" fontId="73" fillId="13" borderId="0" xfId="0" applyFont="1" applyFill="1" applyAlignment="1">
      <alignment horizontal="right" indent="1"/>
    </xf>
    <xf numFmtId="0" fontId="73" fillId="13" borderId="0" xfId="0" applyFont="1" applyFill="1" applyAlignment="1">
      <alignment horizontal="left" indent="1"/>
    </xf>
    <xf numFmtId="0" fontId="92" fillId="35" borderId="0" xfId="0" applyFont="1" applyFill="1" applyAlignment="1">
      <alignment horizontal="center"/>
    </xf>
    <xf numFmtId="167" fontId="66" fillId="19" borderId="1" xfId="0" applyNumberFormat="1" applyFont="1" applyFill="1" applyBorder="1"/>
    <xf numFmtId="3" fontId="66" fillId="3" borderId="1" xfId="0" applyNumberFormat="1" applyFont="1" applyFill="1" applyBorder="1"/>
    <xf numFmtId="0" fontId="1" fillId="27" borderId="1" xfId="0" applyFont="1" applyFill="1" applyBorder="1" applyAlignment="1">
      <alignment horizontal="center"/>
    </xf>
    <xf numFmtId="0" fontId="0" fillId="17" borderId="0" xfId="0" applyFill="1" applyAlignment="1">
      <alignment horizontal="center"/>
    </xf>
    <xf numFmtId="3" fontId="0" fillId="16" borderId="0" xfId="0" applyNumberFormat="1" applyFill="1"/>
    <xf numFmtId="166" fontId="66" fillId="27" borderId="1" xfId="3" applyNumberFormat="1" applyFont="1" applyFill="1" applyBorder="1"/>
    <xf numFmtId="9" fontId="31" fillId="12" borderId="1" xfId="0" applyNumberFormat="1" applyFont="1" applyFill="1" applyBorder="1" applyAlignment="1">
      <alignment vertical="center"/>
    </xf>
    <xf numFmtId="3" fontId="31" fillId="12" borderId="1" xfId="0" applyNumberFormat="1" applyFont="1" applyFill="1" applyBorder="1"/>
    <xf numFmtId="9" fontId="31" fillId="12" borderId="1" xfId="0" applyNumberFormat="1" applyFont="1" applyFill="1" applyBorder="1"/>
    <xf numFmtId="3" fontId="31" fillId="12" borderId="1" xfId="0" applyNumberFormat="1" applyFont="1" applyFill="1" applyBorder="1" applyAlignment="1">
      <alignment horizontal="right" vertical="center"/>
    </xf>
    <xf numFmtId="9" fontId="15" fillId="22" borderId="1" xfId="3" applyFont="1" applyFill="1" applyBorder="1" applyAlignment="1">
      <alignment horizontal="right" vertical="center"/>
    </xf>
    <xf numFmtId="9" fontId="15" fillId="21" borderId="1" xfId="3" applyFont="1" applyFill="1" applyBorder="1" applyAlignment="1">
      <alignment horizontal="right" vertical="center"/>
    </xf>
    <xf numFmtId="9" fontId="15" fillId="23" borderId="1" xfId="3" applyFont="1" applyFill="1" applyBorder="1" applyAlignment="1">
      <alignment horizontal="right" vertical="center"/>
    </xf>
    <xf numFmtId="166" fontId="13" fillId="16" borderId="1" xfId="3" applyNumberFormat="1" applyFont="1" applyFill="1" applyBorder="1" applyAlignment="1">
      <alignment vertical="center"/>
    </xf>
    <xf numFmtId="49" fontId="7" fillId="0" borderId="0" xfId="0" applyNumberFormat="1" applyFont="1" applyAlignment="1">
      <alignment horizontal="right" vertical="center"/>
    </xf>
    <xf numFmtId="0" fontId="31" fillId="12" borderId="1" xfId="0" applyFont="1" applyFill="1" applyBorder="1" applyAlignment="1">
      <alignment vertical="center"/>
    </xf>
    <xf numFmtId="0" fontId="80" fillId="0" borderId="0" xfId="0" applyFont="1" applyAlignment="1">
      <alignment horizontal="right"/>
    </xf>
    <xf numFmtId="168" fontId="0" fillId="0" borderId="0" xfId="0" applyNumberFormat="1"/>
    <xf numFmtId="0" fontId="0" fillId="12" borderId="1" xfId="0" applyFill="1" applyBorder="1"/>
    <xf numFmtId="0" fontId="30" fillId="12" borderId="1" xfId="0" applyFont="1" applyFill="1" applyBorder="1"/>
    <xf numFmtId="9" fontId="30" fillId="12" borderId="1" xfId="0" applyNumberFormat="1" applyFont="1" applyFill="1" applyBorder="1"/>
    <xf numFmtId="0" fontId="30" fillId="26" borderId="1" xfId="0" applyFont="1" applyFill="1" applyBorder="1"/>
    <xf numFmtId="0" fontId="0" fillId="13" borderId="2" xfId="0" applyFill="1" applyBorder="1"/>
    <xf numFmtId="0" fontId="0" fillId="0" borderId="4" xfId="0" applyBorder="1"/>
    <xf numFmtId="0" fontId="0" fillId="13" borderId="8" xfId="0" applyFill="1" applyBorder="1"/>
    <xf numFmtId="0" fontId="0" fillId="0" borderId="11" xfId="0" applyBorder="1"/>
    <xf numFmtId="0" fontId="0" fillId="0" borderId="3" xfId="0" applyBorder="1"/>
    <xf numFmtId="0" fontId="0" fillId="0" borderId="10" xfId="0" applyBorder="1"/>
    <xf numFmtId="0" fontId="7" fillId="13" borderId="0" xfId="0" applyFont="1" applyFill="1" applyAlignment="1">
      <alignment horizontal="left"/>
    </xf>
    <xf numFmtId="1" fontId="0" fillId="0" borderId="0" xfId="0" applyNumberFormat="1"/>
    <xf numFmtId="0" fontId="0" fillId="0" borderId="0" xfId="0" applyAlignment="1">
      <alignment horizontal="right"/>
    </xf>
    <xf numFmtId="0" fontId="1" fillId="34" borderId="14" xfId="0" applyFont="1" applyFill="1" applyBorder="1" applyAlignment="1">
      <alignment horizontal="center"/>
    </xf>
    <xf numFmtId="0" fontId="0" fillId="39" borderId="15" xfId="0" applyFill="1" applyBorder="1" applyAlignment="1">
      <alignment horizontal="center"/>
    </xf>
    <xf numFmtId="166" fontId="23" fillId="12" borderId="15" xfId="0" applyNumberFormat="1" applyFont="1" applyFill="1" applyBorder="1" applyAlignment="1">
      <alignment horizontal="center"/>
    </xf>
    <xf numFmtId="1" fontId="0" fillId="4" borderId="15" xfId="0" applyNumberFormat="1" applyFill="1" applyBorder="1" applyAlignment="1">
      <alignment horizontal="center"/>
    </xf>
    <xf numFmtId="1" fontId="0" fillId="30" borderId="15" xfId="0" applyNumberFormat="1" applyFill="1" applyBorder="1" applyAlignment="1">
      <alignment horizontal="center"/>
    </xf>
    <xf numFmtId="14" fontId="30" fillId="26" borderId="7" xfId="0" applyNumberFormat="1" applyFont="1" applyFill="1" applyBorder="1" applyAlignment="1">
      <alignment horizontal="center"/>
    </xf>
    <xf numFmtId="0" fontId="30" fillId="26" borderId="7" xfId="0" applyFont="1" applyFill="1" applyBorder="1" applyAlignment="1">
      <alignment horizontal="center"/>
    </xf>
    <xf numFmtId="0" fontId="0" fillId="4" borderId="0" xfId="0" applyFill="1" applyAlignment="1">
      <alignment horizontal="center"/>
    </xf>
    <xf numFmtId="0" fontId="96" fillId="0" borderId="0" xfId="0" applyFont="1" applyAlignment="1">
      <alignment horizontal="left" indent="1"/>
    </xf>
    <xf numFmtId="165" fontId="30" fillId="26" borderId="1" xfId="0" applyNumberFormat="1" applyFont="1" applyFill="1" applyBorder="1"/>
    <xf numFmtId="165" fontId="0" fillId="6" borderId="1" xfId="0" applyNumberFormat="1" applyFill="1" applyBorder="1"/>
    <xf numFmtId="165" fontId="1" fillId="38" borderId="1" xfId="0" applyNumberFormat="1" applyFont="1" applyFill="1" applyBorder="1"/>
    <xf numFmtId="165" fontId="0" fillId="6" borderId="15" xfId="0" applyNumberFormat="1" applyFill="1" applyBorder="1" applyAlignment="1">
      <alignment horizontal="center"/>
    </xf>
    <xf numFmtId="0" fontId="1" fillId="13" borderId="0" xfId="0" applyFont="1" applyFill="1"/>
    <xf numFmtId="0" fontId="66" fillId="13" borderId="13" xfId="0" applyFont="1" applyFill="1" applyBorder="1" applyAlignment="1">
      <alignment vertical="center"/>
    </xf>
    <xf numFmtId="0" fontId="66" fillId="13" borderId="0" xfId="0" applyFont="1" applyFill="1" applyAlignment="1">
      <alignment vertical="center"/>
    </xf>
    <xf numFmtId="0" fontId="0" fillId="4" borderId="10" xfId="0" applyFill="1" applyBorder="1" applyAlignment="1">
      <alignment horizontal="center"/>
    </xf>
    <xf numFmtId="14" fontId="30" fillId="26" borderId="8" xfId="0" applyNumberFormat="1" applyFont="1" applyFill="1" applyBorder="1" applyAlignment="1">
      <alignment horizontal="center"/>
    </xf>
    <xf numFmtId="0" fontId="30" fillId="26" borderId="8" xfId="0" applyFont="1" applyFill="1" applyBorder="1" applyAlignment="1">
      <alignment horizontal="center"/>
    </xf>
    <xf numFmtId="0" fontId="0" fillId="4" borderId="6" xfId="0" applyFill="1" applyBorder="1" applyAlignment="1">
      <alignment horizontal="center"/>
    </xf>
    <xf numFmtId="1" fontId="0" fillId="4" borderId="6" xfId="0" applyNumberFormat="1" applyFill="1" applyBorder="1" applyAlignment="1">
      <alignment horizontal="center"/>
    </xf>
    <xf numFmtId="14" fontId="2" fillId="6" borderId="6" xfId="0" applyNumberFormat="1" applyFont="1" applyFill="1" applyBorder="1" applyAlignment="1">
      <alignment horizontal="center"/>
    </xf>
    <xf numFmtId="165" fontId="30" fillId="26" borderId="15" xfId="0" applyNumberFormat="1" applyFont="1" applyFill="1" applyBorder="1" applyAlignment="1">
      <alignment horizontal="center"/>
    </xf>
    <xf numFmtId="2" fontId="0" fillId="32" borderId="15" xfId="0" applyNumberFormat="1" applyFill="1" applyBorder="1" applyAlignment="1">
      <alignment horizontal="center"/>
    </xf>
    <xf numFmtId="2" fontId="0" fillId="14" borderId="15" xfId="0" applyNumberFormat="1" applyFill="1" applyBorder="1" applyAlignment="1">
      <alignment horizontal="center"/>
    </xf>
    <xf numFmtId="0" fontId="9" fillId="13" borderId="0" xfId="2" applyFill="1" applyAlignment="1"/>
    <xf numFmtId="3" fontId="98" fillId="12" borderId="1" xfId="1" applyNumberFormat="1" applyFont="1" applyFill="1" applyBorder="1" applyAlignment="1">
      <alignment horizontal="center" vertical="center"/>
    </xf>
    <xf numFmtId="9" fontId="99" fillId="17" borderId="6" xfId="0" applyNumberFormat="1" applyFont="1" applyFill="1" applyBorder="1" applyAlignment="1">
      <alignment horizontal="center" vertical="center"/>
    </xf>
    <xf numFmtId="9" fontId="98" fillId="12" borderId="1" xfId="0" applyNumberFormat="1" applyFont="1" applyFill="1" applyBorder="1" applyAlignment="1">
      <alignment horizontal="center" vertical="center"/>
    </xf>
    <xf numFmtId="37" fontId="99" fillId="6" borderId="20" xfId="1" applyNumberFormat="1" applyFont="1" applyFill="1" applyBorder="1" applyAlignment="1">
      <alignment horizontal="center" vertical="center"/>
    </xf>
    <xf numFmtId="165" fontId="0" fillId="36" borderId="1" xfId="0" applyNumberFormat="1" applyFill="1" applyBorder="1" applyAlignment="1">
      <alignment vertical="center"/>
    </xf>
    <xf numFmtId="1" fontId="0" fillId="36" borderId="1" xfId="0" applyNumberFormat="1" applyFill="1" applyBorder="1" applyAlignment="1">
      <alignment vertical="center"/>
    </xf>
    <xf numFmtId="0" fontId="26" fillId="3" borderId="12" xfId="0" applyFont="1" applyFill="1" applyBorder="1"/>
    <xf numFmtId="9" fontId="30" fillId="26" borderId="1" xfId="0" applyNumberFormat="1" applyFont="1" applyFill="1" applyBorder="1"/>
    <xf numFmtId="165" fontId="0" fillId="27" borderId="1" xfId="0" applyNumberFormat="1" applyFill="1" applyBorder="1"/>
    <xf numFmtId="165" fontId="0" fillId="36" borderId="1" xfId="0" applyNumberFormat="1" applyFill="1" applyBorder="1" applyAlignment="1">
      <alignment horizontal="right" vertical="center"/>
    </xf>
    <xf numFmtId="0" fontId="100" fillId="13" borderId="0" xfId="0" applyFont="1" applyFill="1"/>
    <xf numFmtId="0" fontId="0" fillId="19" borderId="15" xfId="0" applyFill="1" applyBorder="1" applyAlignment="1">
      <alignment horizontal="center"/>
    </xf>
    <xf numFmtId="14" fontId="30" fillId="12" borderId="7" xfId="0" applyNumberFormat="1" applyFont="1" applyFill="1" applyBorder="1" applyAlignment="1">
      <alignment horizontal="center"/>
    </xf>
    <xf numFmtId="0" fontId="30" fillId="12" borderId="7" xfId="0" applyFont="1" applyFill="1" applyBorder="1" applyAlignment="1">
      <alignment horizontal="center"/>
    </xf>
    <xf numFmtId="9" fontId="92" fillId="26" borderId="15" xfId="0" applyNumberFormat="1" applyFont="1" applyFill="1" applyBorder="1" applyAlignment="1">
      <alignment horizontal="center"/>
    </xf>
    <xf numFmtId="9" fontId="92" fillId="26" borderId="6" xfId="0" applyNumberFormat="1" applyFont="1" applyFill="1" applyBorder="1" applyAlignment="1">
      <alignment horizontal="center"/>
    </xf>
    <xf numFmtId="4" fontId="66" fillId="5" borderId="1" xfId="1" applyNumberFormat="1" applyFont="1" applyFill="1" applyBorder="1"/>
    <xf numFmtId="3" fontId="101" fillId="27" borderId="1" xfId="1" applyNumberFormat="1" applyFont="1" applyFill="1" applyBorder="1"/>
    <xf numFmtId="0" fontId="8" fillId="12" borderId="1" xfId="0" applyFont="1" applyFill="1" applyBorder="1" applyAlignment="1">
      <alignment horizontal="center"/>
    </xf>
    <xf numFmtId="169" fontId="25" fillId="30" borderId="1" xfId="0" applyNumberFormat="1" applyFont="1" applyFill="1" applyBorder="1"/>
    <xf numFmtId="3" fontId="92" fillId="27" borderId="1" xfId="1" applyNumberFormat="1" applyFont="1" applyFill="1" applyBorder="1"/>
    <xf numFmtId="4" fontId="0" fillId="5" borderId="1" xfId="1" applyNumberFormat="1" applyFont="1" applyFill="1" applyBorder="1"/>
    <xf numFmtId="4" fontId="8" fillId="25" borderId="1" xfId="1" applyNumberFormat="1" applyFont="1" applyFill="1" applyBorder="1"/>
    <xf numFmtId="0" fontId="26" fillId="3" borderId="13" xfId="0" applyFont="1" applyFill="1" applyBorder="1"/>
    <xf numFmtId="3" fontId="66" fillId="5" borderId="1" xfId="0" applyNumberFormat="1" applyFont="1" applyFill="1" applyBorder="1"/>
    <xf numFmtId="0" fontId="73" fillId="0" borderId="0" xfId="0" applyFont="1"/>
    <xf numFmtId="0" fontId="77" fillId="14" borderId="0" xfId="2" applyFont="1" applyFill="1" applyAlignment="1">
      <alignment horizontal="left"/>
    </xf>
    <xf numFmtId="0" fontId="66" fillId="12" borderId="1" xfId="0" applyFont="1" applyFill="1" applyBorder="1" applyAlignment="1">
      <alignment horizontal="center" vertical="center"/>
    </xf>
    <xf numFmtId="3" fontId="102" fillId="27" borderId="6" xfId="1" applyNumberFormat="1" applyFont="1" applyFill="1" applyBorder="1" applyAlignment="1">
      <alignment horizontal="center" vertical="center"/>
    </xf>
    <xf numFmtId="3" fontId="102" fillId="27" borderId="1" xfId="1" applyNumberFormat="1" applyFont="1" applyFill="1" applyBorder="1" applyAlignment="1">
      <alignment horizontal="center" vertical="center"/>
    </xf>
    <xf numFmtId="4" fontId="72" fillId="5" borderId="1" xfId="1" applyNumberFormat="1" applyFont="1" applyFill="1" applyBorder="1" applyAlignment="1">
      <alignment horizontal="center" vertical="center"/>
    </xf>
    <xf numFmtId="4" fontId="72" fillId="26" borderId="1" xfId="1" applyNumberFormat="1" applyFont="1" applyFill="1" applyBorder="1" applyAlignment="1">
      <alignment horizontal="center" vertical="center"/>
    </xf>
    <xf numFmtId="0" fontId="69" fillId="0" borderId="0" xfId="0" applyFont="1" applyAlignment="1">
      <alignment horizontal="right" vertical="center" indent="1"/>
    </xf>
    <xf numFmtId="0" fontId="51" fillId="0" borderId="0" xfId="0" applyFont="1" applyAlignment="1">
      <alignment vertical="center"/>
    </xf>
    <xf numFmtId="0" fontId="38" fillId="0" borderId="0" xfId="0" applyFont="1" applyAlignment="1">
      <alignment horizontal="right" vertical="center" indent="1"/>
    </xf>
    <xf numFmtId="0" fontId="51" fillId="0" borderId="0" xfId="0" applyFont="1" applyAlignment="1">
      <alignment horizontal="left" vertical="center" indent="1"/>
    </xf>
    <xf numFmtId="1" fontId="0" fillId="0" borderId="0" xfId="1" applyNumberFormat="1" applyFont="1" applyFill="1"/>
    <xf numFmtId="0" fontId="40" fillId="28" borderId="0" xfId="0" applyFont="1" applyFill="1" applyAlignment="1">
      <alignment horizontal="right" vertical="center" indent="1"/>
    </xf>
    <xf numFmtId="0" fontId="48" fillId="28" borderId="0" xfId="0" applyFont="1" applyFill="1" applyAlignment="1">
      <alignment horizontal="left" vertical="center" indent="1"/>
    </xf>
    <xf numFmtId="0" fontId="55" fillId="28" borderId="0" xfId="0" applyFont="1" applyFill="1" applyAlignment="1">
      <alignment horizontal="left" vertical="center" indent="1"/>
    </xf>
    <xf numFmtId="0" fontId="55" fillId="28" borderId="0" xfId="0" applyFont="1" applyFill="1" applyAlignment="1">
      <alignment horizontal="left" vertical="top" indent="1"/>
    </xf>
    <xf numFmtId="0" fontId="52" fillId="0" borderId="0" xfId="0" applyFont="1" applyAlignment="1">
      <alignment horizontal="right" vertical="center" indent="1"/>
    </xf>
    <xf numFmtId="0" fontId="21" fillId="0" borderId="0" xfId="0" applyFont="1" applyAlignment="1">
      <alignment horizontal="right" vertical="center" indent="1"/>
    </xf>
    <xf numFmtId="0" fontId="38" fillId="28" borderId="0" xfId="0" applyFont="1" applyFill="1" applyAlignment="1">
      <alignment horizontal="left" vertical="center" indent="1"/>
    </xf>
    <xf numFmtId="0" fontId="45" fillId="0" borderId="0" xfId="0" applyFont="1" applyAlignment="1">
      <alignment horizontal="left" vertical="center" indent="1"/>
    </xf>
    <xf numFmtId="3" fontId="0" fillId="28" borderId="1" xfId="0" applyNumberFormat="1" applyFill="1" applyBorder="1"/>
    <xf numFmtId="3" fontId="0" fillId="28" borderId="0" xfId="0" applyNumberFormat="1" applyFill="1"/>
    <xf numFmtId="3" fontId="6" fillId="4" borderId="1" xfId="1" applyNumberFormat="1" applyFont="1" applyFill="1" applyBorder="1"/>
    <xf numFmtId="0" fontId="0" fillId="35" borderId="0" xfId="0" applyFill="1"/>
    <xf numFmtId="170" fontId="30" fillId="12" borderId="1" xfId="0" applyNumberFormat="1" applyFont="1" applyFill="1" applyBorder="1"/>
    <xf numFmtId="0" fontId="92" fillId="28" borderId="1" xfId="0" applyFont="1" applyFill="1" applyBorder="1"/>
    <xf numFmtId="0" fontId="73" fillId="0" borderId="0" xfId="0" applyFont="1" applyAlignment="1">
      <alignment horizontal="left" indent="1"/>
    </xf>
    <xf numFmtId="49" fontId="100" fillId="40" borderId="1" xfId="0" applyNumberFormat="1" applyFont="1" applyFill="1" applyBorder="1" applyAlignment="1">
      <alignment horizontal="center"/>
    </xf>
    <xf numFmtId="0" fontId="100" fillId="40" borderId="1" xfId="0" applyFont="1" applyFill="1" applyBorder="1"/>
    <xf numFmtId="49" fontId="30" fillId="12" borderId="1" xfId="0" applyNumberFormat="1" applyFont="1" applyFill="1" applyBorder="1" applyAlignment="1">
      <alignment horizontal="center"/>
    </xf>
    <xf numFmtId="49" fontId="0" fillId="28" borderId="1" xfId="0" applyNumberFormat="1" applyFill="1" applyBorder="1" applyAlignment="1">
      <alignment horizontal="center"/>
    </xf>
    <xf numFmtId="0" fontId="0" fillId="28" borderId="1" xfId="0" applyFill="1" applyBorder="1"/>
    <xf numFmtId="0" fontId="42" fillId="13" borderId="0" xfId="0" applyFont="1" applyFill="1" applyAlignment="1">
      <alignment horizontal="left" vertical="top"/>
    </xf>
    <xf numFmtId="0" fontId="110" fillId="8" borderId="0" xfId="0" applyFont="1" applyFill="1" applyAlignment="1">
      <alignment horizontal="center" vertical="center"/>
    </xf>
    <xf numFmtId="0" fontId="111" fillId="4" borderId="1" xfId="0" applyFont="1" applyFill="1" applyBorder="1" applyAlignment="1">
      <alignment horizontal="center" vertical="center"/>
    </xf>
    <xf numFmtId="14" fontId="112" fillId="12" borderId="1" xfId="0" applyNumberFormat="1" applyFont="1" applyFill="1" applyBorder="1" applyAlignment="1">
      <alignment horizontal="center" vertical="center"/>
    </xf>
    <xf numFmtId="14" fontId="111" fillId="38" borderId="1" xfId="0" applyNumberFormat="1" applyFont="1" applyFill="1" applyBorder="1" applyAlignment="1">
      <alignment horizontal="center" vertical="center"/>
    </xf>
    <xf numFmtId="0" fontId="54" fillId="8" borderId="10" xfId="0" applyFont="1" applyFill="1" applyBorder="1" applyAlignment="1">
      <alignment horizontal="center" vertical="center"/>
    </xf>
    <xf numFmtId="0" fontId="0" fillId="39" borderId="0" xfId="0" applyFill="1" applyAlignment="1">
      <alignment vertical="center"/>
    </xf>
    <xf numFmtId="166" fontId="0" fillId="17" borderId="1" xfId="3" applyNumberFormat="1" applyFont="1" applyFill="1" applyBorder="1" applyAlignment="1">
      <alignment horizontal="center" vertical="center"/>
    </xf>
    <xf numFmtId="0" fontId="30" fillId="26" borderId="1" xfId="0" applyFont="1" applyFill="1" applyBorder="1" applyAlignment="1">
      <alignment horizontal="left" vertical="center" indent="1"/>
    </xf>
    <xf numFmtId="37" fontId="6" fillId="28" borderId="1" xfId="1" applyNumberFormat="1" applyFill="1" applyBorder="1" applyAlignment="1">
      <alignment horizontal="center" vertical="center"/>
    </xf>
    <xf numFmtId="14" fontId="25" fillId="28" borderId="1" xfId="0" applyNumberFormat="1" applyFont="1" applyFill="1" applyBorder="1" applyAlignment="1">
      <alignment horizontal="center" vertical="center"/>
    </xf>
    <xf numFmtId="14" fontId="92" fillId="28" borderId="1" xfId="0" applyNumberFormat="1" applyFont="1" applyFill="1" applyBorder="1" applyAlignment="1">
      <alignment horizontal="center" vertical="center"/>
    </xf>
    <xf numFmtId="14" fontId="0" fillId="28" borderId="1" xfId="0" applyNumberFormat="1" applyFill="1" applyBorder="1" applyAlignment="1">
      <alignment horizontal="center" vertical="center"/>
    </xf>
    <xf numFmtId="3" fontId="1" fillId="15" borderId="1" xfId="0" applyNumberFormat="1" applyFont="1" applyFill="1" applyBorder="1" applyAlignment="1">
      <alignment horizontal="right" vertical="center"/>
    </xf>
    <xf numFmtId="0" fontId="30" fillId="26" borderId="1" xfId="0" applyFont="1" applyFill="1" applyBorder="1" applyAlignment="1">
      <alignment vertical="center"/>
    </xf>
    <xf numFmtId="0" fontId="7" fillId="0" borderId="0" xfId="0" applyFont="1" applyAlignment="1">
      <alignment horizontal="left" vertical="center"/>
    </xf>
    <xf numFmtId="3" fontId="1" fillId="38" borderId="1" xfId="0" applyNumberFormat="1" applyFont="1" applyFill="1" applyBorder="1" applyAlignment="1">
      <alignment horizontal="right"/>
    </xf>
    <xf numFmtId="0" fontId="22" fillId="0" borderId="0" xfId="0" applyFont="1" applyAlignment="1">
      <alignment horizontal="left" vertical="center"/>
    </xf>
    <xf numFmtId="14" fontId="30" fillId="26" borderId="1" xfId="0" applyNumberFormat="1" applyFont="1" applyFill="1" applyBorder="1" applyAlignment="1">
      <alignment horizontal="center" vertical="center"/>
    </xf>
    <xf numFmtId="4" fontId="0" fillId="16" borderId="1" xfId="0" applyNumberFormat="1" applyFill="1" applyBorder="1"/>
    <xf numFmtId="37" fontId="20" fillId="30" borderId="1" xfId="0" applyNumberFormat="1" applyFont="1" applyFill="1" applyBorder="1"/>
    <xf numFmtId="0" fontId="73" fillId="0" borderId="0" xfId="0" applyFont="1" applyAlignment="1">
      <alignment horizontal="left" indent="2"/>
    </xf>
    <xf numFmtId="4" fontId="13" fillId="5" borderId="1" xfId="1" applyNumberFormat="1" applyFont="1" applyFill="1" applyBorder="1"/>
    <xf numFmtId="0" fontId="96" fillId="13" borderId="0" xfId="0" applyFont="1" applyFill="1" applyAlignment="1">
      <alignment horizontal="center"/>
    </xf>
    <xf numFmtId="14" fontId="2" fillId="13" borderId="0" xfId="0" applyNumberFormat="1" applyFont="1" applyFill="1" applyAlignment="1">
      <alignment horizontal="left" vertical="top"/>
    </xf>
    <xf numFmtId="14" fontId="1" fillId="14" borderId="1" xfId="0" applyNumberFormat="1" applyFont="1" applyFill="1" applyBorder="1" applyAlignment="1">
      <alignment horizontal="center"/>
    </xf>
    <xf numFmtId="14" fontId="30" fillId="12" borderId="1" xfId="0" applyNumberFormat="1" applyFont="1" applyFill="1" applyBorder="1"/>
    <xf numFmtId="14" fontId="108" fillId="40" borderId="1" xfId="0" applyNumberFormat="1" applyFont="1" applyFill="1" applyBorder="1" applyAlignment="1">
      <alignment horizontal="left" indent="1"/>
    </xf>
    <xf numFmtId="14" fontId="0" fillId="28" borderId="1" xfId="0" applyNumberFormat="1" applyFill="1" applyBorder="1"/>
    <xf numFmtId="14" fontId="0" fillId="0" borderId="1" xfId="0" applyNumberFormat="1" applyBorder="1"/>
    <xf numFmtId="0" fontId="77" fillId="14" borderId="0" xfId="2" applyFont="1" applyFill="1" applyAlignment="1">
      <alignment horizontal="left"/>
    </xf>
    <xf numFmtId="0" fontId="9" fillId="13" borderId="0" xfId="2" applyFill="1" applyAlignment="1">
      <alignment horizontal="left"/>
    </xf>
    <xf numFmtId="0" fontId="91" fillId="13" borderId="0" xfId="2" applyFont="1" applyFill="1" applyAlignment="1">
      <alignment horizontal="left"/>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5" xfId="0" applyFont="1" applyFill="1" applyBorder="1" applyAlignment="1">
      <alignment horizontal="center" vertical="center"/>
    </xf>
    <xf numFmtId="0" fontId="0" fillId="12" borderId="12" xfId="0" applyFill="1" applyBorder="1" applyAlignment="1">
      <alignment horizontal="center" vertical="center"/>
    </xf>
    <xf numFmtId="0" fontId="0" fillId="12" borderId="13" xfId="0" applyFill="1" applyBorder="1" applyAlignment="1">
      <alignment horizontal="center" vertical="center"/>
    </xf>
    <xf numFmtId="0" fontId="0" fillId="12" borderId="5" xfId="0" applyFill="1" applyBorder="1" applyAlignment="1">
      <alignment horizontal="center" vertical="center"/>
    </xf>
    <xf numFmtId="0" fontId="69" fillId="28" borderId="0" xfId="0" applyFont="1" applyFill="1" applyAlignment="1">
      <alignment horizontal="right" vertical="center" indent="1"/>
    </xf>
    <xf numFmtId="0" fontId="69" fillId="28" borderId="9" xfId="0" applyFont="1" applyFill="1" applyBorder="1" applyAlignment="1">
      <alignment horizontal="right" vertical="center" indent="1"/>
    </xf>
    <xf numFmtId="0" fontId="51" fillId="13" borderId="7" xfId="0" applyFont="1" applyFill="1" applyBorder="1" applyAlignment="1">
      <alignment horizontal="left" wrapText="1" indent="1"/>
    </xf>
    <xf numFmtId="0" fontId="51" fillId="13" borderId="0" xfId="0" applyFont="1" applyFill="1" applyAlignment="1">
      <alignment horizontal="left" wrapText="1" indent="1"/>
    </xf>
    <xf numFmtId="0" fontId="1" fillId="12" borderId="12" xfId="0" applyFont="1" applyFill="1" applyBorder="1" applyAlignment="1">
      <alignment horizontal="center" vertical="center"/>
    </xf>
    <xf numFmtId="0" fontId="1" fillId="12" borderId="5" xfId="0" applyFont="1" applyFill="1" applyBorder="1" applyAlignment="1">
      <alignment horizontal="center" vertical="center"/>
    </xf>
    <xf numFmtId="0" fontId="27" fillId="0" borderId="10" xfId="0" applyFont="1" applyBorder="1" applyAlignment="1">
      <alignment horizontal="center" vertical="center"/>
    </xf>
    <xf numFmtId="0" fontId="1" fillId="4" borderId="1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38" fillId="28" borderId="0" xfId="0" applyFont="1" applyFill="1" applyAlignment="1">
      <alignment horizontal="right" vertical="center" indent="1"/>
    </xf>
    <xf numFmtId="0" fontId="38" fillId="28" borderId="9" xfId="0" applyFont="1" applyFill="1" applyBorder="1" applyAlignment="1">
      <alignment horizontal="right" vertical="center" indent="1"/>
    </xf>
    <xf numFmtId="0" fontId="51" fillId="28" borderId="7" xfId="0" applyFont="1" applyFill="1" applyBorder="1" applyAlignment="1">
      <alignment horizontal="left" vertical="center" indent="1"/>
    </xf>
    <xf numFmtId="0" fontId="51" fillId="28" borderId="0" xfId="0" applyFont="1" applyFill="1" applyAlignment="1">
      <alignment horizontal="left" vertical="center" indent="1"/>
    </xf>
    <xf numFmtId="0" fontId="27" fillId="13" borderId="10" xfId="0" applyFont="1" applyFill="1" applyBorder="1" applyAlignment="1">
      <alignment horizontal="center" vertical="center"/>
    </xf>
    <xf numFmtId="0" fontId="1" fillId="4" borderId="12" xfId="0" applyFont="1" applyFill="1" applyBorder="1" applyAlignment="1">
      <alignment horizontal="center"/>
    </xf>
    <xf numFmtId="0" fontId="1" fillId="4" borderId="13" xfId="0" applyFont="1" applyFill="1" applyBorder="1" applyAlignment="1">
      <alignment horizontal="center"/>
    </xf>
    <xf numFmtId="0" fontId="1" fillId="4" borderId="5" xfId="0" applyFont="1" applyFill="1" applyBorder="1" applyAlignment="1">
      <alignment horizontal="center"/>
    </xf>
    <xf numFmtId="0" fontId="1" fillId="4" borderId="14" xfId="0" applyFont="1" applyFill="1" applyBorder="1" applyAlignment="1">
      <alignment horizontal="center" wrapText="1"/>
    </xf>
    <xf numFmtId="0" fontId="1" fillId="4" borderId="6" xfId="0" applyFont="1" applyFill="1" applyBorder="1" applyAlignment="1">
      <alignment horizontal="center" wrapText="1"/>
    </xf>
    <xf numFmtId="0" fontId="96" fillId="13" borderId="13" xfId="0" applyFont="1" applyFill="1" applyBorder="1" applyAlignment="1">
      <alignment horizontal="center" vertical="top"/>
    </xf>
    <xf numFmtId="0" fontId="35" fillId="13" borderId="10" xfId="0" applyFont="1" applyFill="1" applyBorder="1" applyAlignment="1">
      <alignment horizontal="center" vertical="center"/>
    </xf>
    <xf numFmtId="0" fontId="113" fillId="13" borderId="10" xfId="0" applyFont="1" applyFill="1" applyBorder="1" applyAlignment="1">
      <alignment horizontal="center" vertical="center"/>
    </xf>
    <xf numFmtId="0" fontId="16" fillId="37" borderId="12" xfId="0" applyFont="1" applyFill="1" applyBorder="1" applyAlignment="1">
      <alignment horizontal="center" vertical="center"/>
    </xf>
    <xf numFmtId="0" fontId="16" fillId="37" borderId="13" xfId="0" applyFont="1" applyFill="1" applyBorder="1" applyAlignment="1">
      <alignment horizontal="center" vertical="center"/>
    </xf>
    <xf numFmtId="0" fontId="16" fillId="37" borderId="5" xfId="0" applyFont="1" applyFill="1" applyBorder="1" applyAlignment="1">
      <alignment horizontal="center" vertical="center"/>
    </xf>
    <xf numFmtId="0" fontId="1" fillId="17" borderId="0" xfId="0" applyFont="1" applyFill="1" applyAlignment="1">
      <alignment horizontal="center"/>
    </xf>
    <xf numFmtId="0" fontId="1" fillId="24" borderId="12" xfId="0" applyFont="1" applyFill="1" applyBorder="1" applyAlignment="1">
      <alignment horizontal="center" vertical="center"/>
    </xf>
    <xf numFmtId="0" fontId="1" fillId="24" borderId="13" xfId="0" applyFont="1" applyFill="1" applyBorder="1" applyAlignment="1">
      <alignment horizontal="center" vertical="center"/>
    </xf>
    <xf numFmtId="0" fontId="1" fillId="24" borderId="5" xfId="0" applyFont="1" applyFill="1" applyBorder="1" applyAlignment="1">
      <alignment horizontal="center" vertical="center"/>
    </xf>
    <xf numFmtId="0" fontId="1" fillId="24" borderId="12" xfId="0" applyFont="1" applyFill="1" applyBorder="1" applyAlignment="1">
      <alignment horizontal="center"/>
    </xf>
    <xf numFmtId="0" fontId="1" fillId="24" borderId="13" xfId="0" applyFont="1" applyFill="1" applyBorder="1" applyAlignment="1">
      <alignment horizontal="center"/>
    </xf>
    <xf numFmtId="0" fontId="1" fillId="24" borderId="5" xfId="0" applyFont="1" applyFill="1" applyBorder="1" applyAlignment="1">
      <alignment horizontal="center"/>
    </xf>
    <xf numFmtId="0" fontId="1" fillId="34" borderId="14" xfId="0" applyFont="1" applyFill="1" applyBorder="1" applyAlignment="1">
      <alignment horizontal="center" vertical="center" wrapText="1"/>
    </xf>
    <xf numFmtId="0" fontId="1" fillId="34" borderId="15" xfId="0" applyFont="1" applyFill="1" applyBorder="1" applyAlignment="1">
      <alignment horizontal="center" vertical="center" wrapText="1"/>
    </xf>
    <xf numFmtId="0" fontId="1" fillId="34" borderId="6" xfId="0" applyFont="1" applyFill="1" applyBorder="1" applyAlignment="1">
      <alignment horizontal="center" vertical="center" wrapText="1"/>
    </xf>
    <xf numFmtId="0" fontId="1" fillId="34" borderId="2" xfId="0" applyFont="1" applyFill="1" applyBorder="1" applyAlignment="1">
      <alignment horizontal="center" vertical="center" wrapText="1"/>
    </xf>
    <xf numFmtId="0" fontId="1" fillId="34" borderId="7" xfId="0" applyFont="1" applyFill="1" applyBorder="1" applyAlignment="1">
      <alignment horizontal="center" vertical="center" wrapText="1"/>
    </xf>
    <xf numFmtId="0" fontId="1" fillId="34" borderId="1" xfId="0" applyFont="1" applyFill="1" applyBorder="1" applyAlignment="1">
      <alignment horizontal="center" vertical="center" wrapText="1"/>
    </xf>
    <xf numFmtId="0" fontId="91" fillId="13" borderId="0" xfId="2" applyFont="1" applyFill="1" applyAlignment="1">
      <alignment horizontal="left" indent="1"/>
    </xf>
    <xf numFmtId="0" fontId="1" fillId="4" borderId="12" xfId="0" applyFont="1" applyFill="1" applyBorder="1" applyAlignment="1">
      <alignment horizontal="left"/>
    </xf>
    <xf numFmtId="0" fontId="1" fillId="4" borderId="5" xfId="0" applyFont="1" applyFill="1" applyBorder="1" applyAlignment="1">
      <alignment horizontal="left"/>
    </xf>
    <xf numFmtId="0" fontId="1" fillId="41" borderId="12" xfId="0" applyFont="1" applyFill="1" applyBorder="1" applyAlignment="1">
      <alignment horizontal="center"/>
    </xf>
    <xf numFmtId="0" fontId="1" fillId="41" borderId="5" xfId="0" applyFont="1" applyFill="1" applyBorder="1" applyAlignment="1">
      <alignment horizontal="center"/>
    </xf>
    <xf numFmtId="0" fontId="0" fillId="12" borderId="12" xfId="0" applyFill="1" applyBorder="1" applyAlignment="1">
      <alignment horizontal="center"/>
    </xf>
    <xf numFmtId="0" fontId="0" fillId="12" borderId="5" xfId="0" applyFill="1" applyBorder="1" applyAlignment="1">
      <alignment horizontal="center"/>
    </xf>
  </cellXfs>
  <cellStyles count="4">
    <cellStyle name="Currency" xfId="1" builtinId="4"/>
    <cellStyle name="Hyperlink" xfId="2" builtinId="8"/>
    <cellStyle name="Normal" xfId="0" builtinId="0"/>
    <cellStyle name="Percent" xfId="3" builtinId="5"/>
  </cellStyles>
  <dxfs count="30">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10" formatCode="&quot;$&quot;#,##0_);[Red]\(&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s>
  <tableStyles count="0" defaultTableStyle="TableStyleMedium2" defaultPivotStyle="PivotStyleLight16"/>
  <colors>
    <mruColors>
      <color rgb="FFFFFF99"/>
      <color rgb="FFFFFF00"/>
      <color rgb="FF0000FF"/>
      <color rgb="FFFFFFCC"/>
      <color rgb="FF009900"/>
      <color rgb="FFF15928"/>
      <color rgb="FFFFCCFF"/>
      <color rgb="FFFFCCCC"/>
      <color rgb="FFFF99CC"/>
      <color rgb="FFF159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F71-4992-80AC-B128A743C514}"/>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9F71-4992-80AC-B128A743C514}"/>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9F71-4992-80AC-B128A743C514}"/>
              </c:ext>
            </c:extLst>
          </c:dPt>
          <c:val>
            <c:numRef>
              <c:f>'SPERT® Normal (1-Point entry)'!$D$114:$D$116</c:f>
              <c:numCache>
                <c:formatCode>0%</c:formatCode>
                <c:ptCount val="3"/>
                <c:pt idx="0">
                  <c:v>0.23165204134711592</c:v>
                </c:pt>
                <c:pt idx="1">
                  <c:v>0.38417397932644204</c:v>
                </c:pt>
                <c:pt idx="2">
                  <c:v>0.38417397932644204</c:v>
                </c:pt>
              </c:numCache>
            </c:numRef>
          </c:val>
          <c:extLst>
            <c:ext xmlns:c16="http://schemas.microsoft.com/office/drawing/2014/chart" uri="{C3380CC4-5D6E-409C-BE32-E72D297353CC}">
              <c16:uniqueId val="{00000006-9F71-4992-80AC-B128A743C51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SPERT® Normal Distribution of All Rows Combined</a:t>
            </a:r>
            <a:endParaRPr lang="en-US"/>
          </a:p>
        </c:rich>
      </c:tx>
      <c:layout>
        <c:manualLayout>
          <c:xMode val="edge"/>
          <c:yMode val="edge"/>
          <c:x val="0.30204341539841106"/>
          <c:y val="3.29670523028196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Lognormal Scheduler'!$AB$104:$HS$104</c:f>
              <c:numCache>
                <c:formatCode>#,##0_);\(#,##0\)</c:formatCode>
                <c:ptCount val="200"/>
                <c:pt idx="0">
                  <c:v>99.438666607486326</c:v>
                </c:pt>
                <c:pt idx="1">
                  <c:v>100.52837704579454</c:v>
                </c:pt>
                <c:pt idx="2">
                  <c:v>101.61808748410276</c:v>
                </c:pt>
                <c:pt idx="3">
                  <c:v>102.70779792241098</c:v>
                </c:pt>
                <c:pt idx="4">
                  <c:v>103.79750836071919</c:v>
                </c:pt>
                <c:pt idx="5">
                  <c:v>104.88721879902741</c:v>
                </c:pt>
                <c:pt idx="6">
                  <c:v>105.97692923733563</c:v>
                </c:pt>
                <c:pt idx="7">
                  <c:v>107.06663967564384</c:v>
                </c:pt>
                <c:pt idx="8">
                  <c:v>108.15635011395206</c:v>
                </c:pt>
                <c:pt idx="9">
                  <c:v>109.24606055226027</c:v>
                </c:pt>
                <c:pt idx="10">
                  <c:v>110.33577099056849</c:v>
                </c:pt>
                <c:pt idx="11">
                  <c:v>111.42548142887671</c:v>
                </c:pt>
                <c:pt idx="12">
                  <c:v>112.51519186718492</c:v>
                </c:pt>
                <c:pt idx="13">
                  <c:v>113.60490230549314</c:v>
                </c:pt>
                <c:pt idx="14">
                  <c:v>114.69461274380136</c:v>
                </c:pt>
                <c:pt idx="15">
                  <c:v>115.78432318210957</c:v>
                </c:pt>
                <c:pt idx="16">
                  <c:v>116.87403362041779</c:v>
                </c:pt>
                <c:pt idx="17">
                  <c:v>117.96374405872601</c:v>
                </c:pt>
                <c:pt idx="18">
                  <c:v>119.05345449703422</c:v>
                </c:pt>
                <c:pt idx="19">
                  <c:v>120.14316493534244</c:v>
                </c:pt>
                <c:pt idx="20">
                  <c:v>121.23287537365066</c:v>
                </c:pt>
                <c:pt idx="21">
                  <c:v>122.32258581195887</c:v>
                </c:pt>
                <c:pt idx="22">
                  <c:v>123.41229625026709</c:v>
                </c:pt>
                <c:pt idx="23">
                  <c:v>124.50200668857531</c:v>
                </c:pt>
                <c:pt idx="24">
                  <c:v>125.59171712688352</c:v>
                </c:pt>
                <c:pt idx="25">
                  <c:v>126.68142756519174</c:v>
                </c:pt>
                <c:pt idx="26">
                  <c:v>127.77113800349996</c:v>
                </c:pt>
                <c:pt idx="27">
                  <c:v>128.86084844180817</c:v>
                </c:pt>
                <c:pt idx="28">
                  <c:v>129.9505588801164</c:v>
                </c:pt>
                <c:pt idx="29">
                  <c:v>131.04026931842463</c:v>
                </c:pt>
                <c:pt idx="30">
                  <c:v>132.12997975673287</c:v>
                </c:pt>
                <c:pt idx="31">
                  <c:v>133.2196901950411</c:v>
                </c:pt>
                <c:pt idx="32">
                  <c:v>134.30940063334933</c:v>
                </c:pt>
                <c:pt idx="33">
                  <c:v>135.39911107165756</c:v>
                </c:pt>
                <c:pt idx="34">
                  <c:v>136.48882150996579</c:v>
                </c:pt>
                <c:pt idx="35">
                  <c:v>137.57853194827402</c:v>
                </c:pt>
                <c:pt idx="36">
                  <c:v>138.66824238658225</c:v>
                </c:pt>
                <c:pt idx="37">
                  <c:v>139.75795282489048</c:v>
                </c:pt>
                <c:pt idx="38">
                  <c:v>140.84766326319871</c:v>
                </c:pt>
                <c:pt idx="39">
                  <c:v>141.93737370150694</c:v>
                </c:pt>
                <c:pt idx="40">
                  <c:v>143.02708413981517</c:v>
                </c:pt>
                <c:pt idx="41">
                  <c:v>144.1167945781234</c:v>
                </c:pt>
                <c:pt idx="42">
                  <c:v>145.20650501643163</c:v>
                </c:pt>
                <c:pt idx="43">
                  <c:v>146.29621545473987</c:v>
                </c:pt>
                <c:pt idx="44">
                  <c:v>147.3859258930481</c:v>
                </c:pt>
                <c:pt idx="45">
                  <c:v>148.47563633135633</c:v>
                </c:pt>
                <c:pt idx="46">
                  <c:v>149.56534676966456</c:v>
                </c:pt>
                <c:pt idx="47">
                  <c:v>150.65505720797279</c:v>
                </c:pt>
                <c:pt idx="48">
                  <c:v>151.74476764628102</c:v>
                </c:pt>
                <c:pt idx="49">
                  <c:v>152.83447808458925</c:v>
                </c:pt>
                <c:pt idx="50">
                  <c:v>153.92418852289748</c:v>
                </c:pt>
                <c:pt idx="51">
                  <c:v>155.01389896120571</c:v>
                </c:pt>
                <c:pt idx="52">
                  <c:v>156.10360939951394</c:v>
                </c:pt>
                <c:pt idx="53">
                  <c:v>157.19331983782217</c:v>
                </c:pt>
                <c:pt idx="54">
                  <c:v>158.2830302761304</c:v>
                </c:pt>
                <c:pt idx="55">
                  <c:v>159.37274071443863</c:v>
                </c:pt>
                <c:pt idx="56">
                  <c:v>160.46245115274687</c:v>
                </c:pt>
                <c:pt idx="57">
                  <c:v>161.5521615910551</c:v>
                </c:pt>
                <c:pt idx="58">
                  <c:v>162.64187202936333</c:v>
                </c:pt>
                <c:pt idx="59">
                  <c:v>163.73158246767156</c:v>
                </c:pt>
                <c:pt idx="60">
                  <c:v>164.82129290597979</c:v>
                </c:pt>
                <c:pt idx="61">
                  <c:v>165.91100334428802</c:v>
                </c:pt>
                <c:pt idx="62">
                  <c:v>167.00071378259625</c:v>
                </c:pt>
                <c:pt idx="63">
                  <c:v>168.09042422090448</c:v>
                </c:pt>
                <c:pt idx="64">
                  <c:v>169.18013465921271</c:v>
                </c:pt>
                <c:pt idx="65">
                  <c:v>170.26984509752094</c:v>
                </c:pt>
                <c:pt idx="66">
                  <c:v>171.35955553582917</c:v>
                </c:pt>
                <c:pt idx="67">
                  <c:v>172.4492659741374</c:v>
                </c:pt>
                <c:pt idx="68">
                  <c:v>173.53897641244563</c:v>
                </c:pt>
                <c:pt idx="69">
                  <c:v>174.62868685075387</c:v>
                </c:pt>
                <c:pt idx="70">
                  <c:v>175.7183972890621</c:v>
                </c:pt>
                <c:pt idx="71">
                  <c:v>176.80810772737033</c:v>
                </c:pt>
                <c:pt idx="72">
                  <c:v>177.89781816567856</c:v>
                </c:pt>
                <c:pt idx="73">
                  <c:v>178.98752860398679</c:v>
                </c:pt>
                <c:pt idx="74">
                  <c:v>180.07723904229502</c:v>
                </c:pt>
                <c:pt idx="75">
                  <c:v>181.16694948060325</c:v>
                </c:pt>
                <c:pt idx="76">
                  <c:v>182.25665991891148</c:v>
                </c:pt>
                <c:pt idx="77">
                  <c:v>183.34637035721971</c:v>
                </c:pt>
                <c:pt idx="78">
                  <c:v>184.43608079552794</c:v>
                </c:pt>
                <c:pt idx="79">
                  <c:v>185.52579123383617</c:v>
                </c:pt>
                <c:pt idx="80">
                  <c:v>186.6155016721444</c:v>
                </c:pt>
                <c:pt idx="81">
                  <c:v>187.70521211045263</c:v>
                </c:pt>
                <c:pt idx="82">
                  <c:v>188.79492254876087</c:v>
                </c:pt>
                <c:pt idx="83">
                  <c:v>189.8846329870691</c:v>
                </c:pt>
                <c:pt idx="84">
                  <c:v>190.97434342537733</c:v>
                </c:pt>
                <c:pt idx="85">
                  <c:v>192.06405386368556</c:v>
                </c:pt>
                <c:pt idx="86">
                  <c:v>193.15376430199379</c:v>
                </c:pt>
                <c:pt idx="87">
                  <c:v>194.24347474030202</c:v>
                </c:pt>
                <c:pt idx="88">
                  <c:v>195.33318517861025</c:v>
                </c:pt>
                <c:pt idx="89">
                  <c:v>196.42289561691848</c:v>
                </c:pt>
                <c:pt idx="90">
                  <c:v>197.51260605522671</c:v>
                </c:pt>
                <c:pt idx="91">
                  <c:v>198.60231649353494</c:v>
                </c:pt>
                <c:pt idx="92">
                  <c:v>199.69202693184317</c:v>
                </c:pt>
                <c:pt idx="93">
                  <c:v>200.7817373701514</c:v>
                </c:pt>
                <c:pt idx="94">
                  <c:v>201.87144780845964</c:v>
                </c:pt>
                <c:pt idx="95">
                  <c:v>202.96115824676787</c:v>
                </c:pt>
                <c:pt idx="96">
                  <c:v>204.0508686850761</c:v>
                </c:pt>
                <c:pt idx="97">
                  <c:v>205.14057912338433</c:v>
                </c:pt>
                <c:pt idx="98">
                  <c:v>206.23028956169256</c:v>
                </c:pt>
                <c:pt idx="99">
                  <c:v>207.32000000000079</c:v>
                </c:pt>
                <c:pt idx="100">
                  <c:v>208.40971043830902</c:v>
                </c:pt>
                <c:pt idx="101">
                  <c:v>209.49942087661725</c:v>
                </c:pt>
                <c:pt idx="102">
                  <c:v>210.58913131492548</c:v>
                </c:pt>
                <c:pt idx="103">
                  <c:v>211.67884175323371</c:v>
                </c:pt>
                <c:pt idx="104">
                  <c:v>212.76855219154194</c:v>
                </c:pt>
                <c:pt idx="105">
                  <c:v>213.85826262985017</c:v>
                </c:pt>
                <c:pt idx="106">
                  <c:v>214.9479730681584</c:v>
                </c:pt>
                <c:pt idx="107">
                  <c:v>216.03768350646664</c:v>
                </c:pt>
                <c:pt idx="108">
                  <c:v>217.12739394477487</c:v>
                </c:pt>
                <c:pt idx="109">
                  <c:v>218.2171043830831</c:v>
                </c:pt>
                <c:pt idx="110">
                  <c:v>219.30681482139133</c:v>
                </c:pt>
                <c:pt idx="111">
                  <c:v>220.39652525969956</c:v>
                </c:pt>
                <c:pt idx="112">
                  <c:v>221.48623569800779</c:v>
                </c:pt>
                <c:pt idx="113">
                  <c:v>222.57594613631602</c:v>
                </c:pt>
                <c:pt idx="114">
                  <c:v>223.66565657462425</c:v>
                </c:pt>
                <c:pt idx="115">
                  <c:v>224.75536701293248</c:v>
                </c:pt>
                <c:pt idx="116">
                  <c:v>225.84507745124071</c:v>
                </c:pt>
                <c:pt idx="117">
                  <c:v>226.93478788954894</c:v>
                </c:pt>
                <c:pt idx="118">
                  <c:v>228.02449832785717</c:v>
                </c:pt>
                <c:pt idx="119">
                  <c:v>229.1142087661654</c:v>
                </c:pt>
                <c:pt idx="120">
                  <c:v>230.20391920447364</c:v>
                </c:pt>
                <c:pt idx="121">
                  <c:v>231.29362964278187</c:v>
                </c:pt>
                <c:pt idx="122">
                  <c:v>232.3833400810901</c:v>
                </c:pt>
                <c:pt idx="123">
                  <c:v>233.47305051939833</c:v>
                </c:pt>
                <c:pt idx="124">
                  <c:v>234.56276095770656</c:v>
                </c:pt>
                <c:pt idx="125">
                  <c:v>235.65247139601479</c:v>
                </c:pt>
                <c:pt idx="126">
                  <c:v>236.74218183432302</c:v>
                </c:pt>
                <c:pt idx="127">
                  <c:v>237.83189227263125</c:v>
                </c:pt>
                <c:pt idx="128">
                  <c:v>238.92160271093948</c:v>
                </c:pt>
                <c:pt idx="129">
                  <c:v>240.01131314924771</c:v>
                </c:pt>
                <c:pt idx="130">
                  <c:v>241.10102358755594</c:v>
                </c:pt>
                <c:pt idx="131">
                  <c:v>242.19073402586417</c:v>
                </c:pt>
                <c:pt idx="132">
                  <c:v>243.2804444641724</c:v>
                </c:pt>
                <c:pt idx="133">
                  <c:v>244.37015490248064</c:v>
                </c:pt>
                <c:pt idx="134">
                  <c:v>245.45986534078887</c:v>
                </c:pt>
                <c:pt idx="135">
                  <c:v>246.5495757790971</c:v>
                </c:pt>
                <c:pt idx="136">
                  <c:v>247.63928621740533</c:v>
                </c:pt>
                <c:pt idx="137">
                  <c:v>248.72899665571356</c:v>
                </c:pt>
                <c:pt idx="138">
                  <c:v>249.81870709402179</c:v>
                </c:pt>
                <c:pt idx="139">
                  <c:v>250.90841753233002</c:v>
                </c:pt>
                <c:pt idx="140">
                  <c:v>251.99812797063825</c:v>
                </c:pt>
                <c:pt idx="141">
                  <c:v>253.08783840894648</c:v>
                </c:pt>
                <c:pt idx="142">
                  <c:v>254.17754884725471</c:v>
                </c:pt>
                <c:pt idx="143">
                  <c:v>255.26725928556294</c:v>
                </c:pt>
                <c:pt idx="144">
                  <c:v>256.35696972387115</c:v>
                </c:pt>
                <c:pt idx="145">
                  <c:v>257.44668016217935</c:v>
                </c:pt>
                <c:pt idx="146">
                  <c:v>258.53639060048755</c:v>
                </c:pt>
                <c:pt idx="147">
                  <c:v>259.62610103879575</c:v>
                </c:pt>
                <c:pt idx="148">
                  <c:v>260.71581147710395</c:v>
                </c:pt>
                <c:pt idx="149">
                  <c:v>261.80552191541216</c:v>
                </c:pt>
                <c:pt idx="150">
                  <c:v>262.89523235372036</c:v>
                </c:pt>
                <c:pt idx="151">
                  <c:v>263.98494279202856</c:v>
                </c:pt>
                <c:pt idx="152">
                  <c:v>265.07465323033676</c:v>
                </c:pt>
                <c:pt idx="153">
                  <c:v>266.16436366864497</c:v>
                </c:pt>
                <c:pt idx="154">
                  <c:v>267.25407410695317</c:v>
                </c:pt>
                <c:pt idx="155">
                  <c:v>268.34378454526137</c:v>
                </c:pt>
                <c:pt idx="156">
                  <c:v>269.43349498356957</c:v>
                </c:pt>
                <c:pt idx="157">
                  <c:v>270.52320542187778</c:v>
                </c:pt>
                <c:pt idx="158">
                  <c:v>271.61291586018598</c:v>
                </c:pt>
                <c:pt idx="159">
                  <c:v>272.70262629849418</c:v>
                </c:pt>
                <c:pt idx="160">
                  <c:v>273.79233673680238</c:v>
                </c:pt>
                <c:pt idx="161">
                  <c:v>274.88204717511059</c:v>
                </c:pt>
                <c:pt idx="162">
                  <c:v>275.97175761341879</c:v>
                </c:pt>
                <c:pt idx="163">
                  <c:v>277.06146805172699</c:v>
                </c:pt>
                <c:pt idx="164">
                  <c:v>278.15117849003519</c:v>
                </c:pt>
                <c:pt idx="165">
                  <c:v>279.2408889283434</c:v>
                </c:pt>
                <c:pt idx="166">
                  <c:v>280.3305993666516</c:v>
                </c:pt>
                <c:pt idx="167">
                  <c:v>281.4203098049598</c:v>
                </c:pt>
                <c:pt idx="168">
                  <c:v>282.510020243268</c:v>
                </c:pt>
                <c:pt idx="169">
                  <c:v>283.5997306815762</c:v>
                </c:pt>
                <c:pt idx="170">
                  <c:v>284.68944111988441</c:v>
                </c:pt>
                <c:pt idx="171">
                  <c:v>285.77915155819261</c:v>
                </c:pt>
                <c:pt idx="172">
                  <c:v>286.86886199650081</c:v>
                </c:pt>
                <c:pt idx="173">
                  <c:v>287.95857243480901</c:v>
                </c:pt>
                <c:pt idx="174">
                  <c:v>289.04828287311722</c:v>
                </c:pt>
                <c:pt idx="175">
                  <c:v>290.13799331142542</c:v>
                </c:pt>
                <c:pt idx="176">
                  <c:v>291.22770374973362</c:v>
                </c:pt>
                <c:pt idx="177">
                  <c:v>292.31741418804182</c:v>
                </c:pt>
                <c:pt idx="178">
                  <c:v>293.40712462635003</c:v>
                </c:pt>
                <c:pt idx="179">
                  <c:v>294.49683506465823</c:v>
                </c:pt>
                <c:pt idx="180">
                  <c:v>295.58654550296643</c:v>
                </c:pt>
                <c:pt idx="181">
                  <c:v>296.67625594127463</c:v>
                </c:pt>
                <c:pt idx="182">
                  <c:v>297.76596637958284</c:v>
                </c:pt>
                <c:pt idx="183">
                  <c:v>298.85567681789104</c:v>
                </c:pt>
                <c:pt idx="184">
                  <c:v>299.94538725619924</c:v>
                </c:pt>
                <c:pt idx="185">
                  <c:v>301.03509769450744</c:v>
                </c:pt>
                <c:pt idx="186">
                  <c:v>302.12480813281564</c:v>
                </c:pt>
                <c:pt idx="187">
                  <c:v>303.21451857112385</c:v>
                </c:pt>
                <c:pt idx="188">
                  <c:v>304.30422900943205</c:v>
                </c:pt>
                <c:pt idx="189">
                  <c:v>305.39393944774025</c:v>
                </c:pt>
                <c:pt idx="190">
                  <c:v>306.48364988604845</c:v>
                </c:pt>
                <c:pt idx="191">
                  <c:v>307.57336032435666</c:v>
                </c:pt>
                <c:pt idx="192">
                  <c:v>308.66307076266486</c:v>
                </c:pt>
                <c:pt idx="193">
                  <c:v>309.75278120097306</c:v>
                </c:pt>
                <c:pt idx="194">
                  <c:v>310.84249163928126</c:v>
                </c:pt>
                <c:pt idx="195">
                  <c:v>311.93220207758947</c:v>
                </c:pt>
                <c:pt idx="196">
                  <c:v>313.02191251589767</c:v>
                </c:pt>
                <c:pt idx="197">
                  <c:v>314.11162295420587</c:v>
                </c:pt>
                <c:pt idx="198">
                  <c:v>315.20133339251407</c:v>
                </c:pt>
                <c:pt idx="199">
                  <c:v>316.29104383082188</c:v>
                </c:pt>
              </c:numCache>
            </c:numRef>
          </c:cat>
          <c:val>
            <c:numRef>
              <c:f>'SPERT® Lognormal Scheduler'!$HT$107:$PL$107</c:f>
              <c:numCache>
                <c:formatCode>General</c:formatCode>
                <c:ptCount val="201"/>
                <c:pt idx="0">
                  <c:v>1.2200989151260609E-4</c:v>
                </c:pt>
                <c:pt idx="1">
                  <c:v>1.3344002412706961E-4</c:v>
                </c:pt>
                <c:pt idx="2">
                  <c:v>1.4580966683774119E-4</c:v>
                </c:pt>
                <c:pt idx="3">
                  <c:v>1.5918262363292233E-4</c:v>
                </c:pt>
                <c:pt idx="4">
                  <c:v>1.7362574977414591E-4</c:v>
                </c:pt>
                <c:pt idx="5">
                  <c:v>1.8920898017506298E-4</c:v>
                </c:pt>
                <c:pt idx="6">
                  <c:v>2.0600534589898235E-4</c:v>
                </c:pt>
                <c:pt idx="7">
                  <c:v>2.2409097760455826E-4</c:v>
                </c:pt>
                <c:pt idx="8">
                  <c:v>2.4354509474933659E-4</c:v>
                </c:pt>
                <c:pt idx="9">
                  <c:v>2.6444997934825542E-4</c:v>
                </c:pt>
                <c:pt idx="10">
                  <c:v>2.868909330794647E-4</c:v>
                </c:pt>
                <c:pt idx="11">
                  <c:v>3.1095621653377315E-4</c:v>
                </c:pt>
                <c:pt idx="12">
                  <c:v>3.367369694173285E-4</c:v>
                </c:pt>
                <c:pt idx="13">
                  <c:v>3.6432711054048644E-4</c:v>
                </c:pt>
                <c:pt idx="14">
                  <c:v>3.9382321645991798E-4</c:v>
                </c:pt>
                <c:pt idx="15">
                  <c:v>4.2532437768643343E-4</c:v>
                </c:pt>
                <c:pt idx="16">
                  <c:v>4.5893203142831481E-4</c:v>
                </c:pt>
                <c:pt idx="17">
                  <c:v>4.9474976990969823E-4</c:v>
                </c:pt>
                <c:pt idx="18">
                  <c:v>5.3288312338608819E-4</c:v>
                </c:pt>
                <c:pt idx="19">
                  <c:v>5.7343931707481608E-4</c:v>
                </c:pt>
                <c:pt idx="20">
                  <c:v>6.1652700132735605E-4</c:v>
                </c:pt>
                <c:pt idx="21">
                  <c:v>6.6225595449308455E-4</c:v>
                </c:pt>
                <c:pt idx="22">
                  <c:v>7.1073675806027753E-4</c:v>
                </c:pt>
                <c:pt idx="23">
                  <c:v>7.6208044380979582E-4</c:v>
                </c:pt>
                <c:pt idx="24">
                  <c:v>8.1639811287978654E-4</c:v>
                </c:pt>
                <c:pt idx="25">
                  <c:v>8.7380052681545204E-4</c:v>
                </c:pt>
                <c:pt idx="26">
                  <c:v>9.3439767086591176E-4</c:v>
                </c:pt>
                <c:pt idx="27">
                  <c:v>9.9829828998984822E-4</c:v>
                </c:pt>
                <c:pt idx="28">
                  <c:v>1.0656093982420152E-3</c:v>
                </c:pt>
                <c:pt idx="29">
                  <c:v>1.1364357624329159E-3</c:v>
                </c:pt>
                <c:pt idx="30">
                  <c:v>1.2108793611827328E-3</c:v>
                </c:pt>
                <c:pt idx="31">
                  <c:v>1.2890388207267831E-3</c:v>
                </c:pt>
                <c:pt idx="32">
                  <c:v>1.371008829071665E-3</c:v>
                </c:pt>
                <c:pt idx="33">
                  <c:v>1.4568795303474651E-3</c:v>
                </c:pt>
                <c:pt idx="34">
                  <c:v>1.5467359014499119E-3</c:v>
                </c:pt>
                <c:pt idx="35">
                  <c:v>1.6406571133154571E-3</c:v>
                </c:pt>
                <c:pt idx="36">
                  <c:v>1.7387158794197556E-3</c:v>
                </c:pt>
                <c:pt idx="37">
                  <c:v>1.8409777943338324E-3</c:v>
                </c:pt>
                <c:pt idx="38">
                  <c:v>1.9475006654100259E-3</c:v>
                </c:pt>
                <c:pt idx="39">
                  <c:v>2.0583338408993184E-3</c:v>
                </c:pt>
                <c:pt idx="40">
                  <c:v>2.1735175380204214E-3</c:v>
                </c:pt>
                <c:pt idx="41">
                  <c:v>2.2930821747065562E-3</c:v>
                </c:pt>
                <c:pt idx="42">
                  <c:v>2.4170477089457795E-3</c:v>
                </c:pt>
                <c:pt idx="43">
                  <c:v>2.5454229898024413E-3</c:v>
                </c:pt>
                <c:pt idx="44">
                  <c:v>2.6782051243585212E-3</c:v>
                </c:pt>
                <c:pt idx="45">
                  <c:v>2.8153788649417392E-3</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93C0-486B-B532-BB7CF808B66C}"/>
            </c:ext>
          </c:extLst>
        </c:ser>
        <c:ser>
          <c:idx val="1"/>
          <c:order val="1"/>
          <c:spPr>
            <a:solidFill>
              <a:schemeClr val="accent1"/>
            </a:solidFill>
            <a:ln>
              <a:noFill/>
            </a:ln>
            <a:effectLst/>
          </c:spPr>
          <c:invertIfNegative val="0"/>
          <c:cat>
            <c:numRef>
              <c:f>'SPERT® Lognormal Scheduler'!$AB$104:$HS$104</c:f>
              <c:numCache>
                <c:formatCode>#,##0_);\(#,##0\)</c:formatCode>
                <c:ptCount val="200"/>
                <c:pt idx="0">
                  <c:v>99.438666607486326</c:v>
                </c:pt>
                <c:pt idx="1">
                  <c:v>100.52837704579454</c:v>
                </c:pt>
                <c:pt idx="2">
                  <c:v>101.61808748410276</c:v>
                </c:pt>
                <c:pt idx="3">
                  <c:v>102.70779792241098</c:v>
                </c:pt>
                <c:pt idx="4">
                  <c:v>103.79750836071919</c:v>
                </c:pt>
                <c:pt idx="5">
                  <c:v>104.88721879902741</c:v>
                </c:pt>
                <c:pt idx="6">
                  <c:v>105.97692923733563</c:v>
                </c:pt>
                <c:pt idx="7">
                  <c:v>107.06663967564384</c:v>
                </c:pt>
                <c:pt idx="8">
                  <c:v>108.15635011395206</c:v>
                </c:pt>
                <c:pt idx="9">
                  <c:v>109.24606055226027</c:v>
                </c:pt>
                <c:pt idx="10">
                  <c:v>110.33577099056849</c:v>
                </c:pt>
                <c:pt idx="11">
                  <c:v>111.42548142887671</c:v>
                </c:pt>
                <c:pt idx="12">
                  <c:v>112.51519186718492</c:v>
                </c:pt>
                <c:pt idx="13">
                  <c:v>113.60490230549314</c:v>
                </c:pt>
                <c:pt idx="14">
                  <c:v>114.69461274380136</c:v>
                </c:pt>
                <c:pt idx="15">
                  <c:v>115.78432318210957</c:v>
                </c:pt>
                <c:pt idx="16">
                  <c:v>116.87403362041779</c:v>
                </c:pt>
                <c:pt idx="17">
                  <c:v>117.96374405872601</c:v>
                </c:pt>
                <c:pt idx="18">
                  <c:v>119.05345449703422</c:v>
                </c:pt>
                <c:pt idx="19">
                  <c:v>120.14316493534244</c:v>
                </c:pt>
                <c:pt idx="20">
                  <c:v>121.23287537365066</c:v>
                </c:pt>
                <c:pt idx="21">
                  <c:v>122.32258581195887</c:v>
                </c:pt>
                <c:pt idx="22">
                  <c:v>123.41229625026709</c:v>
                </c:pt>
                <c:pt idx="23">
                  <c:v>124.50200668857531</c:v>
                </c:pt>
                <c:pt idx="24">
                  <c:v>125.59171712688352</c:v>
                </c:pt>
                <c:pt idx="25">
                  <c:v>126.68142756519174</c:v>
                </c:pt>
                <c:pt idx="26">
                  <c:v>127.77113800349996</c:v>
                </c:pt>
                <c:pt idx="27">
                  <c:v>128.86084844180817</c:v>
                </c:pt>
                <c:pt idx="28">
                  <c:v>129.9505588801164</c:v>
                </c:pt>
                <c:pt idx="29">
                  <c:v>131.04026931842463</c:v>
                </c:pt>
                <c:pt idx="30">
                  <c:v>132.12997975673287</c:v>
                </c:pt>
                <c:pt idx="31">
                  <c:v>133.2196901950411</c:v>
                </c:pt>
                <c:pt idx="32">
                  <c:v>134.30940063334933</c:v>
                </c:pt>
                <c:pt idx="33">
                  <c:v>135.39911107165756</c:v>
                </c:pt>
                <c:pt idx="34">
                  <c:v>136.48882150996579</c:v>
                </c:pt>
                <c:pt idx="35">
                  <c:v>137.57853194827402</c:v>
                </c:pt>
                <c:pt idx="36">
                  <c:v>138.66824238658225</c:v>
                </c:pt>
                <c:pt idx="37">
                  <c:v>139.75795282489048</c:v>
                </c:pt>
                <c:pt idx="38">
                  <c:v>140.84766326319871</c:v>
                </c:pt>
                <c:pt idx="39">
                  <c:v>141.93737370150694</c:v>
                </c:pt>
                <c:pt idx="40">
                  <c:v>143.02708413981517</c:v>
                </c:pt>
                <c:pt idx="41">
                  <c:v>144.1167945781234</c:v>
                </c:pt>
                <c:pt idx="42">
                  <c:v>145.20650501643163</c:v>
                </c:pt>
                <c:pt idx="43">
                  <c:v>146.29621545473987</c:v>
                </c:pt>
                <c:pt idx="44">
                  <c:v>147.3859258930481</c:v>
                </c:pt>
                <c:pt idx="45">
                  <c:v>148.47563633135633</c:v>
                </c:pt>
                <c:pt idx="46">
                  <c:v>149.56534676966456</c:v>
                </c:pt>
                <c:pt idx="47">
                  <c:v>150.65505720797279</c:v>
                </c:pt>
                <c:pt idx="48">
                  <c:v>151.74476764628102</c:v>
                </c:pt>
                <c:pt idx="49">
                  <c:v>152.83447808458925</c:v>
                </c:pt>
                <c:pt idx="50">
                  <c:v>153.92418852289748</c:v>
                </c:pt>
                <c:pt idx="51">
                  <c:v>155.01389896120571</c:v>
                </c:pt>
                <c:pt idx="52">
                  <c:v>156.10360939951394</c:v>
                </c:pt>
                <c:pt idx="53">
                  <c:v>157.19331983782217</c:v>
                </c:pt>
                <c:pt idx="54">
                  <c:v>158.2830302761304</c:v>
                </c:pt>
                <c:pt idx="55">
                  <c:v>159.37274071443863</c:v>
                </c:pt>
                <c:pt idx="56">
                  <c:v>160.46245115274687</c:v>
                </c:pt>
                <c:pt idx="57">
                  <c:v>161.5521615910551</c:v>
                </c:pt>
                <c:pt idx="58">
                  <c:v>162.64187202936333</c:v>
                </c:pt>
                <c:pt idx="59">
                  <c:v>163.73158246767156</c:v>
                </c:pt>
                <c:pt idx="60">
                  <c:v>164.82129290597979</c:v>
                </c:pt>
                <c:pt idx="61">
                  <c:v>165.91100334428802</c:v>
                </c:pt>
                <c:pt idx="62">
                  <c:v>167.00071378259625</c:v>
                </c:pt>
                <c:pt idx="63">
                  <c:v>168.09042422090448</c:v>
                </c:pt>
                <c:pt idx="64">
                  <c:v>169.18013465921271</c:v>
                </c:pt>
                <c:pt idx="65">
                  <c:v>170.26984509752094</c:v>
                </c:pt>
                <c:pt idx="66">
                  <c:v>171.35955553582917</c:v>
                </c:pt>
                <c:pt idx="67">
                  <c:v>172.4492659741374</c:v>
                </c:pt>
                <c:pt idx="68">
                  <c:v>173.53897641244563</c:v>
                </c:pt>
                <c:pt idx="69">
                  <c:v>174.62868685075387</c:v>
                </c:pt>
                <c:pt idx="70">
                  <c:v>175.7183972890621</c:v>
                </c:pt>
                <c:pt idx="71">
                  <c:v>176.80810772737033</c:v>
                </c:pt>
                <c:pt idx="72">
                  <c:v>177.89781816567856</c:v>
                </c:pt>
                <c:pt idx="73">
                  <c:v>178.98752860398679</c:v>
                </c:pt>
                <c:pt idx="74">
                  <c:v>180.07723904229502</c:v>
                </c:pt>
                <c:pt idx="75">
                  <c:v>181.16694948060325</c:v>
                </c:pt>
                <c:pt idx="76">
                  <c:v>182.25665991891148</c:v>
                </c:pt>
                <c:pt idx="77">
                  <c:v>183.34637035721971</c:v>
                </c:pt>
                <c:pt idx="78">
                  <c:v>184.43608079552794</c:v>
                </c:pt>
                <c:pt idx="79">
                  <c:v>185.52579123383617</c:v>
                </c:pt>
                <c:pt idx="80">
                  <c:v>186.6155016721444</c:v>
                </c:pt>
                <c:pt idx="81">
                  <c:v>187.70521211045263</c:v>
                </c:pt>
                <c:pt idx="82">
                  <c:v>188.79492254876087</c:v>
                </c:pt>
                <c:pt idx="83">
                  <c:v>189.8846329870691</c:v>
                </c:pt>
                <c:pt idx="84">
                  <c:v>190.97434342537733</c:v>
                </c:pt>
                <c:pt idx="85">
                  <c:v>192.06405386368556</c:v>
                </c:pt>
                <c:pt idx="86">
                  <c:v>193.15376430199379</c:v>
                </c:pt>
                <c:pt idx="87">
                  <c:v>194.24347474030202</c:v>
                </c:pt>
                <c:pt idx="88">
                  <c:v>195.33318517861025</c:v>
                </c:pt>
                <c:pt idx="89">
                  <c:v>196.42289561691848</c:v>
                </c:pt>
                <c:pt idx="90">
                  <c:v>197.51260605522671</c:v>
                </c:pt>
                <c:pt idx="91">
                  <c:v>198.60231649353494</c:v>
                </c:pt>
                <c:pt idx="92">
                  <c:v>199.69202693184317</c:v>
                </c:pt>
                <c:pt idx="93">
                  <c:v>200.7817373701514</c:v>
                </c:pt>
                <c:pt idx="94">
                  <c:v>201.87144780845964</c:v>
                </c:pt>
                <c:pt idx="95">
                  <c:v>202.96115824676787</c:v>
                </c:pt>
                <c:pt idx="96">
                  <c:v>204.0508686850761</c:v>
                </c:pt>
                <c:pt idx="97">
                  <c:v>205.14057912338433</c:v>
                </c:pt>
                <c:pt idx="98">
                  <c:v>206.23028956169256</c:v>
                </c:pt>
                <c:pt idx="99">
                  <c:v>207.32000000000079</c:v>
                </c:pt>
                <c:pt idx="100">
                  <c:v>208.40971043830902</c:v>
                </c:pt>
                <c:pt idx="101">
                  <c:v>209.49942087661725</c:v>
                </c:pt>
                <c:pt idx="102">
                  <c:v>210.58913131492548</c:v>
                </c:pt>
                <c:pt idx="103">
                  <c:v>211.67884175323371</c:v>
                </c:pt>
                <c:pt idx="104">
                  <c:v>212.76855219154194</c:v>
                </c:pt>
                <c:pt idx="105">
                  <c:v>213.85826262985017</c:v>
                </c:pt>
                <c:pt idx="106">
                  <c:v>214.9479730681584</c:v>
                </c:pt>
                <c:pt idx="107">
                  <c:v>216.03768350646664</c:v>
                </c:pt>
                <c:pt idx="108">
                  <c:v>217.12739394477487</c:v>
                </c:pt>
                <c:pt idx="109">
                  <c:v>218.2171043830831</c:v>
                </c:pt>
                <c:pt idx="110">
                  <c:v>219.30681482139133</c:v>
                </c:pt>
                <c:pt idx="111">
                  <c:v>220.39652525969956</c:v>
                </c:pt>
                <c:pt idx="112">
                  <c:v>221.48623569800779</c:v>
                </c:pt>
                <c:pt idx="113">
                  <c:v>222.57594613631602</c:v>
                </c:pt>
                <c:pt idx="114">
                  <c:v>223.66565657462425</c:v>
                </c:pt>
                <c:pt idx="115">
                  <c:v>224.75536701293248</c:v>
                </c:pt>
                <c:pt idx="116">
                  <c:v>225.84507745124071</c:v>
                </c:pt>
                <c:pt idx="117">
                  <c:v>226.93478788954894</c:v>
                </c:pt>
                <c:pt idx="118">
                  <c:v>228.02449832785717</c:v>
                </c:pt>
                <c:pt idx="119">
                  <c:v>229.1142087661654</c:v>
                </c:pt>
                <c:pt idx="120">
                  <c:v>230.20391920447364</c:v>
                </c:pt>
                <c:pt idx="121">
                  <c:v>231.29362964278187</c:v>
                </c:pt>
                <c:pt idx="122">
                  <c:v>232.3833400810901</c:v>
                </c:pt>
                <c:pt idx="123">
                  <c:v>233.47305051939833</c:v>
                </c:pt>
                <c:pt idx="124">
                  <c:v>234.56276095770656</c:v>
                </c:pt>
                <c:pt idx="125">
                  <c:v>235.65247139601479</c:v>
                </c:pt>
                <c:pt idx="126">
                  <c:v>236.74218183432302</c:v>
                </c:pt>
                <c:pt idx="127">
                  <c:v>237.83189227263125</c:v>
                </c:pt>
                <c:pt idx="128">
                  <c:v>238.92160271093948</c:v>
                </c:pt>
                <c:pt idx="129">
                  <c:v>240.01131314924771</c:v>
                </c:pt>
                <c:pt idx="130">
                  <c:v>241.10102358755594</c:v>
                </c:pt>
                <c:pt idx="131">
                  <c:v>242.19073402586417</c:v>
                </c:pt>
                <c:pt idx="132">
                  <c:v>243.2804444641724</c:v>
                </c:pt>
                <c:pt idx="133">
                  <c:v>244.37015490248064</c:v>
                </c:pt>
                <c:pt idx="134">
                  <c:v>245.45986534078887</c:v>
                </c:pt>
                <c:pt idx="135">
                  <c:v>246.5495757790971</c:v>
                </c:pt>
                <c:pt idx="136">
                  <c:v>247.63928621740533</c:v>
                </c:pt>
                <c:pt idx="137">
                  <c:v>248.72899665571356</c:v>
                </c:pt>
                <c:pt idx="138">
                  <c:v>249.81870709402179</c:v>
                </c:pt>
                <c:pt idx="139">
                  <c:v>250.90841753233002</c:v>
                </c:pt>
                <c:pt idx="140">
                  <c:v>251.99812797063825</c:v>
                </c:pt>
                <c:pt idx="141">
                  <c:v>253.08783840894648</c:v>
                </c:pt>
                <c:pt idx="142">
                  <c:v>254.17754884725471</c:v>
                </c:pt>
                <c:pt idx="143">
                  <c:v>255.26725928556294</c:v>
                </c:pt>
                <c:pt idx="144">
                  <c:v>256.35696972387115</c:v>
                </c:pt>
                <c:pt idx="145">
                  <c:v>257.44668016217935</c:v>
                </c:pt>
                <c:pt idx="146">
                  <c:v>258.53639060048755</c:v>
                </c:pt>
                <c:pt idx="147">
                  <c:v>259.62610103879575</c:v>
                </c:pt>
                <c:pt idx="148">
                  <c:v>260.71581147710395</c:v>
                </c:pt>
                <c:pt idx="149">
                  <c:v>261.80552191541216</c:v>
                </c:pt>
                <c:pt idx="150">
                  <c:v>262.89523235372036</c:v>
                </c:pt>
                <c:pt idx="151">
                  <c:v>263.98494279202856</c:v>
                </c:pt>
                <c:pt idx="152">
                  <c:v>265.07465323033676</c:v>
                </c:pt>
                <c:pt idx="153">
                  <c:v>266.16436366864497</c:v>
                </c:pt>
                <c:pt idx="154">
                  <c:v>267.25407410695317</c:v>
                </c:pt>
                <c:pt idx="155">
                  <c:v>268.34378454526137</c:v>
                </c:pt>
                <c:pt idx="156">
                  <c:v>269.43349498356957</c:v>
                </c:pt>
                <c:pt idx="157">
                  <c:v>270.52320542187778</c:v>
                </c:pt>
                <c:pt idx="158">
                  <c:v>271.61291586018598</c:v>
                </c:pt>
                <c:pt idx="159">
                  <c:v>272.70262629849418</c:v>
                </c:pt>
                <c:pt idx="160">
                  <c:v>273.79233673680238</c:v>
                </c:pt>
                <c:pt idx="161">
                  <c:v>274.88204717511059</c:v>
                </c:pt>
                <c:pt idx="162">
                  <c:v>275.97175761341879</c:v>
                </c:pt>
                <c:pt idx="163">
                  <c:v>277.06146805172699</c:v>
                </c:pt>
                <c:pt idx="164">
                  <c:v>278.15117849003519</c:v>
                </c:pt>
                <c:pt idx="165">
                  <c:v>279.2408889283434</c:v>
                </c:pt>
                <c:pt idx="166">
                  <c:v>280.3305993666516</c:v>
                </c:pt>
                <c:pt idx="167">
                  <c:v>281.4203098049598</c:v>
                </c:pt>
                <c:pt idx="168">
                  <c:v>282.510020243268</c:v>
                </c:pt>
                <c:pt idx="169">
                  <c:v>283.5997306815762</c:v>
                </c:pt>
                <c:pt idx="170">
                  <c:v>284.68944111988441</c:v>
                </c:pt>
                <c:pt idx="171">
                  <c:v>285.77915155819261</c:v>
                </c:pt>
                <c:pt idx="172">
                  <c:v>286.86886199650081</c:v>
                </c:pt>
                <c:pt idx="173">
                  <c:v>287.95857243480901</c:v>
                </c:pt>
                <c:pt idx="174">
                  <c:v>289.04828287311722</c:v>
                </c:pt>
                <c:pt idx="175">
                  <c:v>290.13799331142542</c:v>
                </c:pt>
                <c:pt idx="176">
                  <c:v>291.22770374973362</c:v>
                </c:pt>
                <c:pt idx="177">
                  <c:v>292.31741418804182</c:v>
                </c:pt>
                <c:pt idx="178">
                  <c:v>293.40712462635003</c:v>
                </c:pt>
                <c:pt idx="179">
                  <c:v>294.49683506465823</c:v>
                </c:pt>
                <c:pt idx="180">
                  <c:v>295.58654550296643</c:v>
                </c:pt>
                <c:pt idx="181">
                  <c:v>296.67625594127463</c:v>
                </c:pt>
                <c:pt idx="182">
                  <c:v>297.76596637958284</c:v>
                </c:pt>
                <c:pt idx="183">
                  <c:v>298.85567681789104</c:v>
                </c:pt>
                <c:pt idx="184">
                  <c:v>299.94538725619924</c:v>
                </c:pt>
                <c:pt idx="185">
                  <c:v>301.03509769450744</c:v>
                </c:pt>
                <c:pt idx="186">
                  <c:v>302.12480813281564</c:v>
                </c:pt>
                <c:pt idx="187">
                  <c:v>303.21451857112385</c:v>
                </c:pt>
                <c:pt idx="188">
                  <c:v>304.30422900943205</c:v>
                </c:pt>
                <c:pt idx="189">
                  <c:v>305.39393944774025</c:v>
                </c:pt>
                <c:pt idx="190">
                  <c:v>306.48364988604845</c:v>
                </c:pt>
                <c:pt idx="191">
                  <c:v>307.57336032435666</c:v>
                </c:pt>
                <c:pt idx="192">
                  <c:v>308.66307076266486</c:v>
                </c:pt>
                <c:pt idx="193">
                  <c:v>309.75278120097306</c:v>
                </c:pt>
                <c:pt idx="194">
                  <c:v>310.84249163928126</c:v>
                </c:pt>
                <c:pt idx="195">
                  <c:v>311.93220207758947</c:v>
                </c:pt>
                <c:pt idx="196">
                  <c:v>313.02191251589767</c:v>
                </c:pt>
                <c:pt idx="197">
                  <c:v>314.11162295420587</c:v>
                </c:pt>
                <c:pt idx="198">
                  <c:v>315.20133339251407</c:v>
                </c:pt>
                <c:pt idx="199">
                  <c:v>316.29104383082188</c:v>
                </c:pt>
              </c:numCache>
            </c:numRef>
          </c:cat>
          <c:val>
            <c:numRef>
              <c:f>'SPERT® Lognormal Scheduler'!$HT$108:$PL$108</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2.9569160211101505E-3</c:v>
                </c:pt>
                <c:pt idx="47">
                  <c:v>3.1027749009382316E-3</c:v>
                </c:pt>
                <c:pt idx="48">
                  <c:v>3.2528997861952106E-3</c:v>
                </c:pt>
                <c:pt idx="49">
                  <c:v>3.407220446020499E-3</c:v>
                </c:pt>
                <c:pt idx="50">
                  <c:v>3.5656516936821178E-3</c:v>
                </c:pt>
                <c:pt idx="51">
                  <c:v>3.7280929909502296E-3</c:v>
                </c:pt>
                <c:pt idx="52">
                  <c:v>3.8944281045281358E-3</c:v>
                </c:pt>
                <c:pt idx="53">
                  <c:v>4.0645248188564643E-3</c:v>
                </c:pt>
                <c:pt idx="54">
                  <c:v>4.2382347094419145E-3</c:v>
                </c:pt>
                <c:pt idx="55">
                  <c:v>4.4153929806596262E-3</c:v>
                </c:pt>
                <c:pt idx="56">
                  <c:v>4.5958183717378929E-3</c:v>
                </c:pt>
                <c:pt idx="57">
                  <c:v>4.7793131343557595E-3</c:v>
                </c:pt>
                <c:pt idx="58">
                  <c:v>4.9656630849689576E-3</c:v>
                </c:pt>
                <c:pt idx="59">
                  <c:v>5.1546377346283504E-3</c:v>
                </c:pt>
                <c:pt idx="60">
                  <c:v>5.345990498669257E-3</c:v>
                </c:pt>
                <c:pt idx="61">
                  <c:v>5.539458988231348E-3</c:v>
                </c:pt>
                <c:pt idx="62">
                  <c:v>5.7347653851194504E-3</c:v>
                </c:pt>
                <c:pt idx="63">
                  <c:v>5.9316169010380946E-3</c:v>
                </c:pt>
                <c:pt idx="64">
                  <c:v>6.129706321729861E-3</c:v>
                </c:pt>
                <c:pt idx="65">
                  <c:v>6.3287126360227061E-3</c:v>
                </c:pt>
                <c:pt idx="66">
                  <c:v>6.5283017492481065E-3</c:v>
                </c:pt>
                <c:pt idx="67">
                  <c:v>6.7281272799337285E-3</c:v>
                </c:pt>
                <c:pt idx="68">
                  <c:v>6.9278314381056765E-3</c:v>
                </c:pt>
                <c:pt idx="69">
                  <c:v>7.1270459829603471E-3</c:v>
                </c:pt>
                <c:pt idx="70">
                  <c:v>7.3253932570891888E-3</c:v>
                </c:pt>
                <c:pt idx="71">
                  <c:v>7.5224872938658635E-3</c:v>
                </c:pt>
                <c:pt idx="72">
                  <c:v>7.7179349940391176E-3</c:v>
                </c:pt>
                <c:pt idx="73">
                  <c:v>7.9113373670212719E-3</c:v>
                </c:pt>
                <c:pt idx="74">
                  <c:v>8.1022908318260679E-3</c:v>
                </c:pt>
                <c:pt idx="75">
                  <c:v>8.2903885720960399E-3</c:v>
                </c:pt>
                <c:pt idx="76">
                  <c:v>8.4752219391730377E-3</c:v>
                </c:pt>
                <c:pt idx="77">
                  <c:v>8.6563818967107589E-3</c:v>
                </c:pt>
                <c:pt idx="78">
                  <c:v>8.8334604999100036E-3</c:v>
                </c:pt>
                <c:pt idx="79">
                  <c:v>9.0060524020793981E-3</c:v>
                </c:pt>
                <c:pt idx="80">
                  <c:v>9.1737563808914867E-3</c:v>
                </c:pt>
                <c:pt idx="81">
                  <c:v>9.3361768764192304E-3</c:v>
                </c:pt>
                <c:pt idx="82">
                  <c:v>9.4929255328048828E-3</c:v>
                </c:pt>
                <c:pt idx="83">
                  <c:v>9.643622735234841E-3</c:v>
                </c:pt>
                <c:pt idx="84">
                  <c:v>9.7878991337726207E-3</c:v>
                </c:pt>
                <c:pt idx="85">
                  <c:v>9.9253971455399853E-3</c:v>
                </c:pt>
                <c:pt idx="86">
                  <c:v>1.0055772426734633E-2</c:v>
                </c:pt>
                <c:pt idx="87">
                  <c:v>1.0178695306033016E-2</c:v>
                </c:pt>
                <c:pt idx="88">
                  <c:v>1.0293852171049101E-2</c:v>
                </c:pt>
                <c:pt idx="89">
                  <c:v>1.0400946799704087E-2</c:v>
                </c:pt>
                <c:pt idx="90">
                  <c:v>1.0499701628607859E-2</c:v>
                </c:pt>
                <c:pt idx="91">
                  <c:v>1.0589858950858604E-2</c:v>
                </c:pt>
                <c:pt idx="92">
                  <c:v>1.0671182036031318E-2</c:v>
                </c:pt>
                <c:pt idx="93">
                  <c:v>1.0743456165546009E-2</c:v>
                </c:pt>
                <c:pt idx="94">
                  <c:v>1.0806489577079876E-2</c:v>
                </c:pt>
                <c:pt idx="95">
                  <c:v>1.0860114312210904E-2</c:v>
                </c:pt>
                <c:pt idx="96">
                  <c:v>1.0904186962049488E-2</c:v>
                </c:pt>
                <c:pt idx="97">
                  <c:v>1.0938589306225582E-2</c:v>
                </c:pt>
                <c:pt idx="98">
                  <c:v>1.0963228841246677E-2</c:v>
                </c:pt>
                <c:pt idx="99">
                  <c:v>1.0978039194921761E-2</c:v>
                </c:pt>
                <c:pt idx="100">
                  <c:v>1.0982980424252687E-2</c:v>
                </c:pt>
                <c:pt idx="101">
                  <c:v>1.0978039194921747E-2</c:v>
                </c:pt>
                <c:pt idx="102">
                  <c:v>1.0963228841246649E-2</c:v>
                </c:pt>
                <c:pt idx="103">
                  <c:v>1.0938589306225538E-2</c:v>
                </c:pt>
                <c:pt idx="104">
                  <c:v>1.0904186962049431E-2</c:v>
                </c:pt>
                <c:pt idx="105">
                  <c:v>1.0860114312210831E-2</c:v>
                </c:pt>
                <c:pt idx="106">
                  <c:v>1.0806489577079791E-2</c:v>
                </c:pt>
                <c:pt idx="107">
                  <c:v>1.074345616554591E-2</c:v>
                </c:pt>
                <c:pt idx="108">
                  <c:v>1.0671182036031205E-2</c:v>
                </c:pt>
                <c:pt idx="109">
                  <c:v>1.0589858950858478E-2</c:v>
                </c:pt>
                <c:pt idx="110">
                  <c:v>1.0499701628607718E-2</c:v>
                </c:pt>
                <c:pt idx="111">
                  <c:v>1.0400946799703936E-2</c:v>
                </c:pt>
                <c:pt idx="112">
                  <c:v>1.0293852171048938E-2</c:v>
                </c:pt>
                <c:pt idx="113">
                  <c:v>1.0178695306032841E-2</c:v>
                </c:pt>
                <c:pt idx="114">
                  <c:v>1.0055772426734447E-2</c:v>
                </c:pt>
                <c:pt idx="115">
                  <c:v>9.925397145539791E-3</c:v>
                </c:pt>
                <c:pt idx="116">
                  <c:v>9.787899133772416E-3</c:v>
                </c:pt>
                <c:pt idx="117">
                  <c:v>9.6436227352346242E-3</c:v>
                </c:pt>
                <c:pt idx="118">
                  <c:v>9.492925532804659E-3</c:v>
                </c:pt>
                <c:pt idx="119">
                  <c:v>9.336176876418998E-3</c:v>
                </c:pt>
                <c:pt idx="120">
                  <c:v>9.1737563808912456E-3</c:v>
                </c:pt>
                <c:pt idx="121">
                  <c:v>9.0060524020791483E-3</c:v>
                </c:pt>
                <c:pt idx="122">
                  <c:v>8.8334604999097486E-3</c:v>
                </c:pt>
                <c:pt idx="123">
                  <c:v>8.6563818967104987E-3</c:v>
                </c:pt>
                <c:pt idx="124">
                  <c:v>8.4752219391727689E-3</c:v>
                </c:pt>
                <c:pt idx="125">
                  <c:v>8.2903885720957693E-3</c:v>
                </c:pt>
                <c:pt idx="126">
                  <c:v>8.1022908318257904E-3</c:v>
                </c:pt>
                <c:pt idx="127">
                  <c:v>7.9113373670209909E-3</c:v>
                </c:pt>
                <c:pt idx="128">
                  <c:v>7.7179349940388322E-3</c:v>
                </c:pt>
                <c:pt idx="129">
                  <c:v>7.5224872938655755E-3</c:v>
                </c:pt>
                <c:pt idx="130">
                  <c:v>7.3253932570889009E-3</c:v>
                </c:pt>
                <c:pt idx="131">
                  <c:v>7.1270459829600565E-3</c:v>
                </c:pt>
                <c:pt idx="132">
                  <c:v>6.9278314381053859E-3</c:v>
                </c:pt>
                <c:pt idx="133">
                  <c:v>6.7281272799334362E-3</c:v>
                </c:pt>
                <c:pt idx="134">
                  <c:v>6.5283017492478142E-3</c:v>
                </c:pt>
                <c:pt idx="135">
                  <c:v>6.3287126360224155E-3</c:v>
                </c:pt>
                <c:pt idx="136">
                  <c:v>6.1297063217295705E-3</c:v>
                </c:pt>
                <c:pt idx="137">
                  <c:v>5.9316169010378075E-3</c:v>
                </c:pt>
                <c:pt idx="138">
                  <c:v>5.7347653851191633E-3</c:v>
                </c:pt>
                <c:pt idx="139">
                  <c:v>5.5394589882310644E-3</c:v>
                </c:pt>
                <c:pt idx="140">
                  <c:v>5.3459904986689769E-3</c:v>
                </c:pt>
                <c:pt idx="141">
                  <c:v>5.1546377346280729E-3</c:v>
                </c:pt>
                <c:pt idx="142">
                  <c:v>4.9656630849686835E-3</c:v>
                </c:pt>
                <c:pt idx="143">
                  <c:v>4.7793131343554889E-3</c:v>
                </c:pt>
                <c:pt idx="144">
                  <c:v>4.5958183717376266E-3</c:v>
                </c:pt>
                <c:pt idx="145">
                  <c:v>4.4153929806593694E-3</c:v>
                </c:pt>
                <c:pt idx="146">
                  <c:v>4.2382347094416656E-3</c:v>
                </c:pt>
                <c:pt idx="147">
                  <c:v>4.0645248188562267E-3</c:v>
                </c:pt>
                <c:pt idx="148">
                  <c:v>3.8944281045279077E-3</c:v>
                </c:pt>
                <c:pt idx="149">
                  <c:v>3.728092990950011E-3</c:v>
                </c:pt>
                <c:pt idx="150">
                  <c:v>3.5656516936819088E-3</c:v>
                </c:pt>
                <c:pt idx="151">
                  <c:v>3.4072204460202991E-3</c:v>
                </c:pt>
                <c:pt idx="152">
                  <c:v>3.2528997861950193E-3</c:v>
                </c:pt>
                <c:pt idx="153">
                  <c:v>3.1027749009380503E-3</c:v>
                </c:pt>
                <c:pt idx="154">
                  <c:v>2.9569160211099779E-3</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93C0-486B-B532-BB7CF808B66C}"/>
            </c:ext>
          </c:extLst>
        </c:ser>
        <c:ser>
          <c:idx val="2"/>
          <c:order val="2"/>
          <c:spPr>
            <a:solidFill>
              <a:schemeClr val="accent2"/>
            </a:solidFill>
            <a:ln>
              <a:noFill/>
            </a:ln>
            <a:effectLst/>
          </c:spPr>
          <c:invertIfNegative val="0"/>
          <c:cat>
            <c:numRef>
              <c:f>'SPERT® Lognormal Scheduler'!$AB$104:$HS$104</c:f>
              <c:numCache>
                <c:formatCode>#,##0_);\(#,##0\)</c:formatCode>
                <c:ptCount val="200"/>
                <c:pt idx="0">
                  <c:v>99.438666607486326</c:v>
                </c:pt>
                <c:pt idx="1">
                  <c:v>100.52837704579454</c:v>
                </c:pt>
                <c:pt idx="2">
                  <c:v>101.61808748410276</c:v>
                </c:pt>
                <c:pt idx="3">
                  <c:v>102.70779792241098</c:v>
                </c:pt>
                <c:pt idx="4">
                  <c:v>103.79750836071919</c:v>
                </c:pt>
                <c:pt idx="5">
                  <c:v>104.88721879902741</c:v>
                </c:pt>
                <c:pt idx="6">
                  <c:v>105.97692923733563</c:v>
                </c:pt>
                <c:pt idx="7">
                  <c:v>107.06663967564384</c:v>
                </c:pt>
                <c:pt idx="8">
                  <c:v>108.15635011395206</c:v>
                </c:pt>
                <c:pt idx="9">
                  <c:v>109.24606055226027</c:v>
                </c:pt>
                <c:pt idx="10">
                  <c:v>110.33577099056849</c:v>
                </c:pt>
                <c:pt idx="11">
                  <c:v>111.42548142887671</c:v>
                </c:pt>
                <c:pt idx="12">
                  <c:v>112.51519186718492</c:v>
                </c:pt>
                <c:pt idx="13">
                  <c:v>113.60490230549314</c:v>
                </c:pt>
                <c:pt idx="14">
                  <c:v>114.69461274380136</c:v>
                </c:pt>
                <c:pt idx="15">
                  <c:v>115.78432318210957</c:v>
                </c:pt>
                <c:pt idx="16">
                  <c:v>116.87403362041779</c:v>
                </c:pt>
                <c:pt idx="17">
                  <c:v>117.96374405872601</c:v>
                </c:pt>
                <c:pt idx="18">
                  <c:v>119.05345449703422</c:v>
                </c:pt>
                <c:pt idx="19">
                  <c:v>120.14316493534244</c:v>
                </c:pt>
                <c:pt idx="20">
                  <c:v>121.23287537365066</c:v>
                </c:pt>
                <c:pt idx="21">
                  <c:v>122.32258581195887</c:v>
                </c:pt>
                <c:pt idx="22">
                  <c:v>123.41229625026709</c:v>
                </c:pt>
                <c:pt idx="23">
                  <c:v>124.50200668857531</c:v>
                </c:pt>
                <c:pt idx="24">
                  <c:v>125.59171712688352</c:v>
                </c:pt>
                <c:pt idx="25">
                  <c:v>126.68142756519174</c:v>
                </c:pt>
                <c:pt idx="26">
                  <c:v>127.77113800349996</c:v>
                </c:pt>
                <c:pt idx="27">
                  <c:v>128.86084844180817</c:v>
                </c:pt>
                <c:pt idx="28">
                  <c:v>129.9505588801164</c:v>
                </c:pt>
                <c:pt idx="29">
                  <c:v>131.04026931842463</c:v>
                </c:pt>
                <c:pt idx="30">
                  <c:v>132.12997975673287</c:v>
                </c:pt>
                <c:pt idx="31">
                  <c:v>133.2196901950411</c:v>
                </c:pt>
                <c:pt idx="32">
                  <c:v>134.30940063334933</c:v>
                </c:pt>
                <c:pt idx="33">
                  <c:v>135.39911107165756</c:v>
                </c:pt>
                <c:pt idx="34">
                  <c:v>136.48882150996579</c:v>
                </c:pt>
                <c:pt idx="35">
                  <c:v>137.57853194827402</c:v>
                </c:pt>
                <c:pt idx="36">
                  <c:v>138.66824238658225</c:v>
                </c:pt>
                <c:pt idx="37">
                  <c:v>139.75795282489048</c:v>
                </c:pt>
                <c:pt idx="38">
                  <c:v>140.84766326319871</c:v>
                </c:pt>
                <c:pt idx="39">
                  <c:v>141.93737370150694</c:v>
                </c:pt>
                <c:pt idx="40">
                  <c:v>143.02708413981517</c:v>
                </c:pt>
                <c:pt idx="41">
                  <c:v>144.1167945781234</c:v>
                </c:pt>
                <c:pt idx="42">
                  <c:v>145.20650501643163</c:v>
                </c:pt>
                <c:pt idx="43">
                  <c:v>146.29621545473987</c:v>
                </c:pt>
                <c:pt idx="44">
                  <c:v>147.3859258930481</c:v>
                </c:pt>
                <c:pt idx="45">
                  <c:v>148.47563633135633</c:v>
                </c:pt>
                <c:pt idx="46">
                  <c:v>149.56534676966456</c:v>
                </c:pt>
                <c:pt idx="47">
                  <c:v>150.65505720797279</c:v>
                </c:pt>
                <c:pt idx="48">
                  <c:v>151.74476764628102</c:v>
                </c:pt>
                <c:pt idx="49">
                  <c:v>152.83447808458925</c:v>
                </c:pt>
                <c:pt idx="50">
                  <c:v>153.92418852289748</c:v>
                </c:pt>
                <c:pt idx="51">
                  <c:v>155.01389896120571</c:v>
                </c:pt>
                <c:pt idx="52">
                  <c:v>156.10360939951394</c:v>
                </c:pt>
                <c:pt idx="53">
                  <c:v>157.19331983782217</c:v>
                </c:pt>
                <c:pt idx="54">
                  <c:v>158.2830302761304</c:v>
                </c:pt>
                <c:pt idx="55">
                  <c:v>159.37274071443863</c:v>
                </c:pt>
                <c:pt idx="56">
                  <c:v>160.46245115274687</c:v>
                </c:pt>
                <c:pt idx="57">
                  <c:v>161.5521615910551</c:v>
                </c:pt>
                <c:pt idx="58">
                  <c:v>162.64187202936333</c:v>
                </c:pt>
                <c:pt idx="59">
                  <c:v>163.73158246767156</c:v>
                </c:pt>
                <c:pt idx="60">
                  <c:v>164.82129290597979</c:v>
                </c:pt>
                <c:pt idx="61">
                  <c:v>165.91100334428802</c:v>
                </c:pt>
                <c:pt idx="62">
                  <c:v>167.00071378259625</c:v>
                </c:pt>
                <c:pt idx="63">
                  <c:v>168.09042422090448</c:v>
                </c:pt>
                <c:pt idx="64">
                  <c:v>169.18013465921271</c:v>
                </c:pt>
                <c:pt idx="65">
                  <c:v>170.26984509752094</c:v>
                </c:pt>
                <c:pt idx="66">
                  <c:v>171.35955553582917</c:v>
                </c:pt>
                <c:pt idx="67">
                  <c:v>172.4492659741374</c:v>
                </c:pt>
                <c:pt idx="68">
                  <c:v>173.53897641244563</c:v>
                </c:pt>
                <c:pt idx="69">
                  <c:v>174.62868685075387</c:v>
                </c:pt>
                <c:pt idx="70">
                  <c:v>175.7183972890621</c:v>
                </c:pt>
                <c:pt idx="71">
                  <c:v>176.80810772737033</c:v>
                </c:pt>
                <c:pt idx="72">
                  <c:v>177.89781816567856</c:v>
                </c:pt>
                <c:pt idx="73">
                  <c:v>178.98752860398679</c:v>
                </c:pt>
                <c:pt idx="74">
                  <c:v>180.07723904229502</c:v>
                </c:pt>
                <c:pt idx="75">
                  <c:v>181.16694948060325</c:v>
                </c:pt>
                <c:pt idx="76">
                  <c:v>182.25665991891148</c:v>
                </c:pt>
                <c:pt idx="77">
                  <c:v>183.34637035721971</c:v>
                </c:pt>
                <c:pt idx="78">
                  <c:v>184.43608079552794</c:v>
                </c:pt>
                <c:pt idx="79">
                  <c:v>185.52579123383617</c:v>
                </c:pt>
                <c:pt idx="80">
                  <c:v>186.6155016721444</c:v>
                </c:pt>
                <c:pt idx="81">
                  <c:v>187.70521211045263</c:v>
                </c:pt>
                <c:pt idx="82">
                  <c:v>188.79492254876087</c:v>
                </c:pt>
                <c:pt idx="83">
                  <c:v>189.8846329870691</c:v>
                </c:pt>
                <c:pt idx="84">
                  <c:v>190.97434342537733</c:v>
                </c:pt>
                <c:pt idx="85">
                  <c:v>192.06405386368556</c:v>
                </c:pt>
                <c:pt idx="86">
                  <c:v>193.15376430199379</c:v>
                </c:pt>
                <c:pt idx="87">
                  <c:v>194.24347474030202</c:v>
                </c:pt>
                <c:pt idx="88">
                  <c:v>195.33318517861025</c:v>
                </c:pt>
                <c:pt idx="89">
                  <c:v>196.42289561691848</c:v>
                </c:pt>
                <c:pt idx="90">
                  <c:v>197.51260605522671</c:v>
                </c:pt>
                <c:pt idx="91">
                  <c:v>198.60231649353494</c:v>
                </c:pt>
                <c:pt idx="92">
                  <c:v>199.69202693184317</c:v>
                </c:pt>
                <c:pt idx="93">
                  <c:v>200.7817373701514</c:v>
                </c:pt>
                <c:pt idx="94">
                  <c:v>201.87144780845964</c:v>
                </c:pt>
                <c:pt idx="95">
                  <c:v>202.96115824676787</c:v>
                </c:pt>
                <c:pt idx="96">
                  <c:v>204.0508686850761</c:v>
                </c:pt>
                <c:pt idx="97">
                  <c:v>205.14057912338433</c:v>
                </c:pt>
                <c:pt idx="98">
                  <c:v>206.23028956169256</c:v>
                </c:pt>
                <c:pt idx="99">
                  <c:v>207.32000000000079</c:v>
                </c:pt>
                <c:pt idx="100">
                  <c:v>208.40971043830902</c:v>
                </c:pt>
                <c:pt idx="101">
                  <c:v>209.49942087661725</c:v>
                </c:pt>
                <c:pt idx="102">
                  <c:v>210.58913131492548</c:v>
                </c:pt>
                <c:pt idx="103">
                  <c:v>211.67884175323371</c:v>
                </c:pt>
                <c:pt idx="104">
                  <c:v>212.76855219154194</c:v>
                </c:pt>
                <c:pt idx="105">
                  <c:v>213.85826262985017</c:v>
                </c:pt>
                <c:pt idx="106">
                  <c:v>214.9479730681584</c:v>
                </c:pt>
                <c:pt idx="107">
                  <c:v>216.03768350646664</c:v>
                </c:pt>
                <c:pt idx="108">
                  <c:v>217.12739394477487</c:v>
                </c:pt>
                <c:pt idx="109">
                  <c:v>218.2171043830831</c:v>
                </c:pt>
                <c:pt idx="110">
                  <c:v>219.30681482139133</c:v>
                </c:pt>
                <c:pt idx="111">
                  <c:v>220.39652525969956</c:v>
                </c:pt>
                <c:pt idx="112">
                  <c:v>221.48623569800779</c:v>
                </c:pt>
                <c:pt idx="113">
                  <c:v>222.57594613631602</c:v>
                </c:pt>
                <c:pt idx="114">
                  <c:v>223.66565657462425</c:v>
                </c:pt>
                <c:pt idx="115">
                  <c:v>224.75536701293248</c:v>
                </c:pt>
                <c:pt idx="116">
                  <c:v>225.84507745124071</c:v>
                </c:pt>
                <c:pt idx="117">
                  <c:v>226.93478788954894</c:v>
                </c:pt>
                <c:pt idx="118">
                  <c:v>228.02449832785717</c:v>
                </c:pt>
                <c:pt idx="119">
                  <c:v>229.1142087661654</c:v>
                </c:pt>
                <c:pt idx="120">
                  <c:v>230.20391920447364</c:v>
                </c:pt>
                <c:pt idx="121">
                  <c:v>231.29362964278187</c:v>
                </c:pt>
                <c:pt idx="122">
                  <c:v>232.3833400810901</c:v>
                </c:pt>
                <c:pt idx="123">
                  <c:v>233.47305051939833</c:v>
                </c:pt>
                <c:pt idx="124">
                  <c:v>234.56276095770656</c:v>
                </c:pt>
                <c:pt idx="125">
                  <c:v>235.65247139601479</c:v>
                </c:pt>
                <c:pt idx="126">
                  <c:v>236.74218183432302</c:v>
                </c:pt>
                <c:pt idx="127">
                  <c:v>237.83189227263125</c:v>
                </c:pt>
                <c:pt idx="128">
                  <c:v>238.92160271093948</c:v>
                </c:pt>
                <c:pt idx="129">
                  <c:v>240.01131314924771</c:v>
                </c:pt>
                <c:pt idx="130">
                  <c:v>241.10102358755594</c:v>
                </c:pt>
                <c:pt idx="131">
                  <c:v>242.19073402586417</c:v>
                </c:pt>
                <c:pt idx="132">
                  <c:v>243.2804444641724</c:v>
                </c:pt>
                <c:pt idx="133">
                  <c:v>244.37015490248064</c:v>
                </c:pt>
                <c:pt idx="134">
                  <c:v>245.45986534078887</c:v>
                </c:pt>
                <c:pt idx="135">
                  <c:v>246.5495757790971</c:v>
                </c:pt>
                <c:pt idx="136">
                  <c:v>247.63928621740533</c:v>
                </c:pt>
                <c:pt idx="137">
                  <c:v>248.72899665571356</c:v>
                </c:pt>
                <c:pt idx="138">
                  <c:v>249.81870709402179</c:v>
                </c:pt>
                <c:pt idx="139">
                  <c:v>250.90841753233002</c:v>
                </c:pt>
                <c:pt idx="140">
                  <c:v>251.99812797063825</c:v>
                </c:pt>
                <c:pt idx="141">
                  <c:v>253.08783840894648</c:v>
                </c:pt>
                <c:pt idx="142">
                  <c:v>254.17754884725471</c:v>
                </c:pt>
                <c:pt idx="143">
                  <c:v>255.26725928556294</c:v>
                </c:pt>
                <c:pt idx="144">
                  <c:v>256.35696972387115</c:v>
                </c:pt>
                <c:pt idx="145">
                  <c:v>257.44668016217935</c:v>
                </c:pt>
                <c:pt idx="146">
                  <c:v>258.53639060048755</c:v>
                </c:pt>
                <c:pt idx="147">
                  <c:v>259.62610103879575</c:v>
                </c:pt>
                <c:pt idx="148">
                  <c:v>260.71581147710395</c:v>
                </c:pt>
                <c:pt idx="149">
                  <c:v>261.80552191541216</c:v>
                </c:pt>
                <c:pt idx="150">
                  <c:v>262.89523235372036</c:v>
                </c:pt>
                <c:pt idx="151">
                  <c:v>263.98494279202856</c:v>
                </c:pt>
                <c:pt idx="152">
                  <c:v>265.07465323033676</c:v>
                </c:pt>
                <c:pt idx="153">
                  <c:v>266.16436366864497</c:v>
                </c:pt>
                <c:pt idx="154">
                  <c:v>267.25407410695317</c:v>
                </c:pt>
                <c:pt idx="155">
                  <c:v>268.34378454526137</c:v>
                </c:pt>
                <c:pt idx="156">
                  <c:v>269.43349498356957</c:v>
                </c:pt>
                <c:pt idx="157">
                  <c:v>270.52320542187778</c:v>
                </c:pt>
                <c:pt idx="158">
                  <c:v>271.61291586018598</c:v>
                </c:pt>
                <c:pt idx="159">
                  <c:v>272.70262629849418</c:v>
                </c:pt>
                <c:pt idx="160">
                  <c:v>273.79233673680238</c:v>
                </c:pt>
                <c:pt idx="161">
                  <c:v>274.88204717511059</c:v>
                </c:pt>
                <c:pt idx="162">
                  <c:v>275.97175761341879</c:v>
                </c:pt>
                <c:pt idx="163">
                  <c:v>277.06146805172699</c:v>
                </c:pt>
                <c:pt idx="164">
                  <c:v>278.15117849003519</c:v>
                </c:pt>
                <c:pt idx="165">
                  <c:v>279.2408889283434</c:v>
                </c:pt>
                <c:pt idx="166">
                  <c:v>280.3305993666516</c:v>
                </c:pt>
                <c:pt idx="167">
                  <c:v>281.4203098049598</c:v>
                </c:pt>
                <c:pt idx="168">
                  <c:v>282.510020243268</c:v>
                </c:pt>
                <c:pt idx="169">
                  <c:v>283.5997306815762</c:v>
                </c:pt>
                <c:pt idx="170">
                  <c:v>284.68944111988441</c:v>
                </c:pt>
                <c:pt idx="171">
                  <c:v>285.77915155819261</c:v>
                </c:pt>
                <c:pt idx="172">
                  <c:v>286.86886199650081</c:v>
                </c:pt>
                <c:pt idx="173">
                  <c:v>287.95857243480901</c:v>
                </c:pt>
                <c:pt idx="174">
                  <c:v>289.04828287311722</c:v>
                </c:pt>
                <c:pt idx="175">
                  <c:v>290.13799331142542</c:v>
                </c:pt>
                <c:pt idx="176">
                  <c:v>291.22770374973362</c:v>
                </c:pt>
                <c:pt idx="177">
                  <c:v>292.31741418804182</c:v>
                </c:pt>
                <c:pt idx="178">
                  <c:v>293.40712462635003</c:v>
                </c:pt>
                <c:pt idx="179">
                  <c:v>294.49683506465823</c:v>
                </c:pt>
                <c:pt idx="180">
                  <c:v>295.58654550296643</c:v>
                </c:pt>
                <c:pt idx="181">
                  <c:v>296.67625594127463</c:v>
                </c:pt>
                <c:pt idx="182">
                  <c:v>297.76596637958284</c:v>
                </c:pt>
                <c:pt idx="183">
                  <c:v>298.85567681789104</c:v>
                </c:pt>
                <c:pt idx="184">
                  <c:v>299.94538725619924</c:v>
                </c:pt>
                <c:pt idx="185">
                  <c:v>301.03509769450744</c:v>
                </c:pt>
                <c:pt idx="186">
                  <c:v>302.12480813281564</c:v>
                </c:pt>
                <c:pt idx="187">
                  <c:v>303.21451857112385</c:v>
                </c:pt>
                <c:pt idx="188">
                  <c:v>304.30422900943205</c:v>
                </c:pt>
                <c:pt idx="189">
                  <c:v>305.39393944774025</c:v>
                </c:pt>
                <c:pt idx="190">
                  <c:v>306.48364988604845</c:v>
                </c:pt>
                <c:pt idx="191">
                  <c:v>307.57336032435666</c:v>
                </c:pt>
                <c:pt idx="192">
                  <c:v>308.66307076266486</c:v>
                </c:pt>
                <c:pt idx="193">
                  <c:v>309.75278120097306</c:v>
                </c:pt>
                <c:pt idx="194">
                  <c:v>310.84249163928126</c:v>
                </c:pt>
                <c:pt idx="195">
                  <c:v>311.93220207758947</c:v>
                </c:pt>
                <c:pt idx="196">
                  <c:v>313.02191251589767</c:v>
                </c:pt>
                <c:pt idx="197">
                  <c:v>314.11162295420587</c:v>
                </c:pt>
                <c:pt idx="198">
                  <c:v>315.20133339251407</c:v>
                </c:pt>
                <c:pt idx="199">
                  <c:v>316.29104383082188</c:v>
                </c:pt>
              </c:numCache>
            </c:numRef>
          </c:cat>
          <c:val>
            <c:numRef>
              <c:f>'SPERT® Lognormal Scheduler'!$HT$109:$PL$109</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2.815378864941577E-3</c:v>
                </c:pt>
                <c:pt idx="156">
                  <c:v>2.678205124358366E-3</c:v>
                </c:pt>
                <c:pt idx="157">
                  <c:v>2.5454229898022943E-3</c:v>
                </c:pt>
                <c:pt idx="158">
                  <c:v>2.4170477089456412E-3</c:v>
                </c:pt>
                <c:pt idx="159">
                  <c:v>2.2930821747064252E-3</c:v>
                </c:pt>
                <c:pt idx="160">
                  <c:v>2.1735175380202991E-3</c:v>
                </c:pt>
                <c:pt idx="161">
                  <c:v>2.0583338408992039E-3</c:v>
                </c:pt>
                <c:pt idx="162">
                  <c:v>1.9475006654099184E-3</c:v>
                </c:pt>
                <c:pt idx="163">
                  <c:v>1.8409777943337318E-3</c:v>
                </c:pt>
                <c:pt idx="164">
                  <c:v>1.7387158794196615E-3</c:v>
                </c:pt>
                <c:pt idx="165">
                  <c:v>1.6406571133153693E-3</c:v>
                </c:pt>
                <c:pt idx="166">
                  <c:v>1.5467359014498308E-3</c:v>
                </c:pt>
                <c:pt idx="167">
                  <c:v>1.4568795303473892E-3</c:v>
                </c:pt>
                <c:pt idx="168">
                  <c:v>1.3710088290715937E-3</c:v>
                </c:pt>
                <c:pt idx="169">
                  <c:v>1.2890388207267179E-3</c:v>
                </c:pt>
                <c:pt idx="170">
                  <c:v>1.2108793611826743E-3</c:v>
                </c:pt>
                <c:pt idx="171">
                  <c:v>1.1364357624328615E-3</c:v>
                </c:pt>
                <c:pt idx="172">
                  <c:v>1.0656093982419651E-3</c:v>
                </c:pt>
                <c:pt idx="173">
                  <c:v>9.982982899898003E-4</c:v>
                </c:pt>
                <c:pt idx="174">
                  <c:v>9.3439767086586851E-4</c:v>
                </c:pt>
                <c:pt idx="175">
                  <c:v>8.7380052681541105E-4</c:v>
                </c:pt>
                <c:pt idx="176">
                  <c:v>8.1639811287974838E-4</c:v>
                </c:pt>
                <c:pt idx="177">
                  <c:v>7.6208044380976058E-4</c:v>
                </c:pt>
                <c:pt idx="178">
                  <c:v>7.107367580602449E-4</c:v>
                </c:pt>
                <c:pt idx="179">
                  <c:v>6.6225595449305452E-4</c:v>
                </c:pt>
                <c:pt idx="180">
                  <c:v>6.1652700132732786E-4</c:v>
                </c:pt>
                <c:pt idx="181">
                  <c:v>5.7343931707479082E-4</c:v>
                </c:pt>
                <c:pt idx="182">
                  <c:v>5.3288312338606455E-4</c:v>
                </c:pt>
                <c:pt idx="183">
                  <c:v>4.9474976990967633E-4</c:v>
                </c:pt>
                <c:pt idx="184">
                  <c:v>4.5893203142829525E-4</c:v>
                </c:pt>
                <c:pt idx="185">
                  <c:v>4.2532437768641522E-4</c:v>
                </c:pt>
                <c:pt idx="186">
                  <c:v>3.9382321645990134E-4</c:v>
                </c:pt>
                <c:pt idx="187">
                  <c:v>3.6432711054047072E-4</c:v>
                </c:pt>
                <c:pt idx="188">
                  <c:v>3.3673696941731457E-4</c:v>
                </c:pt>
                <c:pt idx="189">
                  <c:v>3.1095621653376058E-4</c:v>
                </c:pt>
                <c:pt idx="190">
                  <c:v>2.8689093307945294E-4</c:v>
                </c:pt>
                <c:pt idx="191">
                  <c:v>2.6444997934824523E-4</c:v>
                </c:pt>
                <c:pt idx="192">
                  <c:v>2.4354509474932708E-4</c:v>
                </c:pt>
                <c:pt idx="193">
                  <c:v>2.2409097760454962E-4</c:v>
                </c:pt>
                <c:pt idx="194">
                  <c:v>2.0600534589897471E-4</c:v>
                </c:pt>
                <c:pt idx="195">
                  <c:v>1.8920898017505593E-4</c:v>
                </c:pt>
                <c:pt idx="196">
                  <c:v>1.7362574977413959E-4</c:v>
                </c:pt>
                <c:pt idx="197">
                  <c:v>1.5918262363291683E-4</c:v>
                </c:pt>
                <c:pt idx="198">
                  <c:v>1.4580966683773626E-4</c:v>
                </c:pt>
                <c:pt idx="199">
                  <c:v>1.3344002412706512E-4</c:v>
                </c:pt>
                <c:pt idx="200">
                  <c:v>1.2200989151260609E-4</c:v>
                </c:pt>
              </c:numCache>
            </c:numRef>
          </c:val>
          <c:extLst>
            <c:ext xmlns:c16="http://schemas.microsoft.com/office/drawing/2014/chart" uri="{C3380CC4-5D6E-409C-BE32-E72D297353CC}">
              <c16:uniqueId val="{00000002-93C0-486B-B532-BB7CF808B66C}"/>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Lognormal Scheduler'!$AB$104:$HS$104</c:f>
              <c:numCache>
                <c:formatCode>#,##0_);\(#,##0\)</c:formatCode>
                <c:ptCount val="200"/>
                <c:pt idx="0">
                  <c:v>99.438666607486326</c:v>
                </c:pt>
                <c:pt idx="1">
                  <c:v>100.52837704579454</c:v>
                </c:pt>
                <c:pt idx="2">
                  <c:v>101.61808748410276</c:v>
                </c:pt>
                <c:pt idx="3">
                  <c:v>102.70779792241098</c:v>
                </c:pt>
                <c:pt idx="4">
                  <c:v>103.79750836071919</c:v>
                </c:pt>
                <c:pt idx="5">
                  <c:v>104.88721879902741</c:v>
                </c:pt>
                <c:pt idx="6">
                  <c:v>105.97692923733563</c:v>
                </c:pt>
                <c:pt idx="7">
                  <c:v>107.06663967564384</c:v>
                </c:pt>
                <c:pt idx="8">
                  <c:v>108.15635011395206</c:v>
                </c:pt>
                <c:pt idx="9">
                  <c:v>109.24606055226027</c:v>
                </c:pt>
                <c:pt idx="10">
                  <c:v>110.33577099056849</c:v>
                </c:pt>
                <c:pt idx="11">
                  <c:v>111.42548142887671</c:v>
                </c:pt>
                <c:pt idx="12">
                  <c:v>112.51519186718492</c:v>
                </c:pt>
                <c:pt idx="13">
                  <c:v>113.60490230549314</c:v>
                </c:pt>
                <c:pt idx="14">
                  <c:v>114.69461274380136</c:v>
                </c:pt>
                <c:pt idx="15">
                  <c:v>115.78432318210957</c:v>
                </c:pt>
                <c:pt idx="16">
                  <c:v>116.87403362041779</c:v>
                </c:pt>
                <c:pt idx="17">
                  <c:v>117.96374405872601</c:v>
                </c:pt>
                <c:pt idx="18">
                  <c:v>119.05345449703422</c:v>
                </c:pt>
                <c:pt idx="19">
                  <c:v>120.14316493534244</c:v>
                </c:pt>
                <c:pt idx="20">
                  <c:v>121.23287537365066</c:v>
                </c:pt>
                <c:pt idx="21">
                  <c:v>122.32258581195887</c:v>
                </c:pt>
                <c:pt idx="22">
                  <c:v>123.41229625026709</c:v>
                </c:pt>
                <c:pt idx="23">
                  <c:v>124.50200668857531</c:v>
                </c:pt>
                <c:pt idx="24">
                  <c:v>125.59171712688352</c:v>
                </c:pt>
                <c:pt idx="25">
                  <c:v>126.68142756519174</c:v>
                </c:pt>
                <c:pt idx="26">
                  <c:v>127.77113800349996</c:v>
                </c:pt>
                <c:pt idx="27">
                  <c:v>128.86084844180817</c:v>
                </c:pt>
                <c:pt idx="28">
                  <c:v>129.9505588801164</c:v>
                </c:pt>
                <c:pt idx="29">
                  <c:v>131.04026931842463</c:v>
                </c:pt>
                <c:pt idx="30">
                  <c:v>132.12997975673287</c:v>
                </c:pt>
                <c:pt idx="31">
                  <c:v>133.2196901950411</c:v>
                </c:pt>
                <c:pt idx="32">
                  <c:v>134.30940063334933</c:v>
                </c:pt>
                <c:pt idx="33">
                  <c:v>135.39911107165756</c:v>
                </c:pt>
                <c:pt idx="34">
                  <c:v>136.48882150996579</c:v>
                </c:pt>
                <c:pt idx="35">
                  <c:v>137.57853194827402</c:v>
                </c:pt>
                <c:pt idx="36">
                  <c:v>138.66824238658225</c:v>
                </c:pt>
                <c:pt idx="37">
                  <c:v>139.75795282489048</c:v>
                </c:pt>
                <c:pt idx="38">
                  <c:v>140.84766326319871</c:v>
                </c:pt>
                <c:pt idx="39">
                  <c:v>141.93737370150694</c:v>
                </c:pt>
                <c:pt idx="40">
                  <c:v>143.02708413981517</c:v>
                </c:pt>
                <c:pt idx="41">
                  <c:v>144.1167945781234</c:v>
                </c:pt>
                <c:pt idx="42">
                  <c:v>145.20650501643163</c:v>
                </c:pt>
                <c:pt idx="43">
                  <c:v>146.29621545473987</c:v>
                </c:pt>
                <c:pt idx="44">
                  <c:v>147.3859258930481</c:v>
                </c:pt>
                <c:pt idx="45">
                  <c:v>148.47563633135633</c:v>
                </c:pt>
                <c:pt idx="46">
                  <c:v>149.56534676966456</c:v>
                </c:pt>
                <c:pt idx="47">
                  <c:v>150.65505720797279</c:v>
                </c:pt>
                <c:pt idx="48">
                  <c:v>151.74476764628102</c:v>
                </c:pt>
                <c:pt idx="49">
                  <c:v>152.83447808458925</c:v>
                </c:pt>
                <c:pt idx="50">
                  <c:v>153.92418852289748</c:v>
                </c:pt>
                <c:pt idx="51">
                  <c:v>155.01389896120571</c:v>
                </c:pt>
                <c:pt idx="52">
                  <c:v>156.10360939951394</c:v>
                </c:pt>
                <c:pt idx="53">
                  <c:v>157.19331983782217</c:v>
                </c:pt>
                <c:pt idx="54">
                  <c:v>158.2830302761304</c:v>
                </c:pt>
                <c:pt idx="55">
                  <c:v>159.37274071443863</c:v>
                </c:pt>
                <c:pt idx="56">
                  <c:v>160.46245115274687</c:v>
                </c:pt>
                <c:pt idx="57">
                  <c:v>161.5521615910551</c:v>
                </c:pt>
                <c:pt idx="58">
                  <c:v>162.64187202936333</c:v>
                </c:pt>
                <c:pt idx="59">
                  <c:v>163.73158246767156</c:v>
                </c:pt>
                <c:pt idx="60">
                  <c:v>164.82129290597979</c:v>
                </c:pt>
                <c:pt idx="61">
                  <c:v>165.91100334428802</c:v>
                </c:pt>
                <c:pt idx="62">
                  <c:v>167.00071378259625</c:v>
                </c:pt>
                <c:pt idx="63">
                  <c:v>168.09042422090448</c:v>
                </c:pt>
                <c:pt idx="64">
                  <c:v>169.18013465921271</c:v>
                </c:pt>
                <c:pt idx="65">
                  <c:v>170.26984509752094</c:v>
                </c:pt>
                <c:pt idx="66">
                  <c:v>171.35955553582917</c:v>
                </c:pt>
                <c:pt idx="67">
                  <c:v>172.4492659741374</c:v>
                </c:pt>
                <c:pt idx="68">
                  <c:v>173.53897641244563</c:v>
                </c:pt>
                <c:pt idx="69">
                  <c:v>174.62868685075387</c:v>
                </c:pt>
                <c:pt idx="70">
                  <c:v>175.7183972890621</c:v>
                </c:pt>
                <c:pt idx="71">
                  <c:v>176.80810772737033</c:v>
                </c:pt>
                <c:pt idx="72">
                  <c:v>177.89781816567856</c:v>
                </c:pt>
                <c:pt idx="73">
                  <c:v>178.98752860398679</c:v>
                </c:pt>
                <c:pt idx="74">
                  <c:v>180.07723904229502</c:v>
                </c:pt>
                <c:pt idx="75">
                  <c:v>181.16694948060325</c:v>
                </c:pt>
                <c:pt idx="76">
                  <c:v>182.25665991891148</c:v>
                </c:pt>
                <c:pt idx="77">
                  <c:v>183.34637035721971</c:v>
                </c:pt>
                <c:pt idx="78">
                  <c:v>184.43608079552794</c:v>
                </c:pt>
                <c:pt idx="79">
                  <c:v>185.52579123383617</c:v>
                </c:pt>
                <c:pt idx="80">
                  <c:v>186.6155016721444</c:v>
                </c:pt>
                <c:pt idx="81">
                  <c:v>187.70521211045263</c:v>
                </c:pt>
                <c:pt idx="82">
                  <c:v>188.79492254876087</c:v>
                </c:pt>
                <c:pt idx="83">
                  <c:v>189.8846329870691</c:v>
                </c:pt>
                <c:pt idx="84">
                  <c:v>190.97434342537733</c:v>
                </c:pt>
                <c:pt idx="85">
                  <c:v>192.06405386368556</c:v>
                </c:pt>
                <c:pt idx="86">
                  <c:v>193.15376430199379</c:v>
                </c:pt>
                <c:pt idx="87">
                  <c:v>194.24347474030202</c:v>
                </c:pt>
                <c:pt idx="88">
                  <c:v>195.33318517861025</c:v>
                </c:pt>
                <c:pt idx="89">
                  <c:v>196.42289561691848</c:v>
                </c:pt>
                <c:pt idx="90">
                  <c:v>197.51260605522671</c:v>
                </c:pt>
                <c:pt idx="91">
                  <c:v>198.60231649353494</c:v>
                </c:pt>
                <c:pt idx="92">
                  <c:v>199.69202693184317</c:v>
                </c:pt>
                <c:pt idx="93">
                  <c:v>200.7817373701514</c:v>
                </c:pt>
                <c:pt idx="94">
                  <c:v>201.87144780845964</c:v>
                </c:pt>
                <c:pt idx="95">
                  <c:v>202.96115824676787</c:v>
                </c:pt>
                <c:pt idx="96">
                  <c:v>204.0508686850761</c:v>
                </c:pt>
                <c:pt idx="97">
                  <c:v>205.14057912338433</c:v>
                </c:pt>
                <c:pt idx="98">
                  <c:v>206.23028956169256</c:v>
                </c:pt>
                <c:pt idx="99">
                  <c:v>207.32000000000079</c:v>
                </c:pt>
                <c:pt idx="100">
                  <c:v>208.40971043830902</c:v>
                </c:pt>
                <c:pt idx="101">
                  <c:v>209.49942087661725</c:v>
                </c:pt>
                <c:pt idx="102">
                  <c:v>210.58913131492548</c:v>
                </c:pt>
                <c:pt idx="103">
                  <c:v>211.67884175323371</c:v>
                </c:pt>
                <c:pt idx="104">
                  <c:v>212.76855219154194</c:v>
                </c:pt>
                <c:pt idx="105">
                  <c:v>213.85826262985017</c:v>
                </c:pt>
                <c:pt idx="106">
                  <c:v>214.9479730681584</c:v>
                </c:pt>
                <c:pt idx="107">
                  <c:v>216.03768350646664</c:v>
                </c:pt>
                <c:pt idx="108">
                  <c:v>217.12739394477487</c:v>
                </c:pt>
                <c:pt idx="109">
                  <c:v>218.2171043830831</c:v>
                </c:pt>
                <c:pt idx="110">
                  <c:v>219.30681482139133</c:v>
                </c:pt>
                <c:pt idx="111">
                  <c:v>220.39652525969956</c:v>
                </c:pt>
                <c:pt idx="112">
                  <c:v>221.48623569800779</c:v>
                </c:pt>
                <c:pt idx="113">
                  <c:v>222.57594613631602</c:v>
                </c:pt>
                <c:pt idx="114">
                  <c:v>223.66565657462425</c:v>
                </c:pt>
                <c:pt idx="115">
                  <c:v>224.75536701293248</c:v>
                </c:pt>
                <c:pt idx="116">
                  <c:v>225.84507745124071</c:v>
                </c:pt>
                <c:pt idx="117">
                  <c:v>226.93478788954894</c:v>
                </c:pt>
                <c:pt idx="118">
                  <c:v>228.02449832785717</c:v>
                </c:pt>
                <c:pt idx="119">
                  <c:v>229.1142087661654</c:v>
                </c:pt>
                <c:pt idx="120">
                  <c:v>230.20391920447364</c:v>
                </c:pt>
                <c:pt idx="121">
                  <c:v>231.29362964278187</c:v>
                </c:pt>
                <c:pt idx="122">
                  <c:v>232.3833400810901</c:v>
                </c:pt>
                <c:pt idx="123">
                  <c:v>233.47305051939833</c:v>
                </c:pt>
                <c:pt idx="124">
                  <c:v>234.56276095770656</c:v>
                </c:pt>
                <c:pt idx="125">
                  <c:v>235.65247139601479</c:v>
                </c:pt>
                <c:pt idx="126">
                  <c:v>236.74218183432302</c:v>
                </c:pt>
                <c:pt idx="127">
                  <c:v>237.83189227263125</c:v>
                </c:pt>
                <c:pt idx="128">
                  <c:v>238.92160271093948</c:v>
                </c:pt>
                <c:pt idx="129">
                  <c:v>240.01131314924771</c:v>
                </c:pt>
                <c:pt idx="130">
                  <c:v>241.10102358755594</c:v>
                </c:pt>
                <c:pt idx="131">
                  <c:v>242.19073402586417</c:v>
                </c:pt>
                <c:pt idx="132">
                  <c:v>243.2804444641724</c:v>
                </c:pt>
                <c:pt idx="133">
                  <c:v>244.37015490248064</c:v>
                </c:pt>
                <c:pt idx="134">
                  <c:v>245.45986534078887</c:v>
                </c:pt>
                <c:pt idx="135">
                  <c:v>246.5495757790971</c:v>
                </c:pt>
                <c:pt idx="136">
                  <c:v>247.63928621740533</c:v>
                </c:pt>
                <c:pt idx="137">
                  <c:v>248.72899665571356</c:v>
                </c:pt>
                <c:pt idx="138">
                  <c:v>249.81870709402179</c:v>
                </c:pt>
                <c:pt idx="139">
                  <c:v>250.90841753233002</c:v>
                </c:pt>
                <c:pt idx="140">
                  <c:v>251.99812797063825</c:v>
                </c:pt>
                <c:pt idx="141">
                  <c:v>253.08783840894648</c:v>
                </c:pt>
                <c:pt idx="142">
                  <c:v>254.17754884725471</c:v>
                </c:pt>
                <c:pt idx="143">
                  <c:v>255.26725928556294</c:v>
                </c:pt>
                <c:pt idx="144">
                  <c:v>256.35696972387115</c:v>
                </c:pt>
                <c:pt idx="145">
                  <c:v>257.44668016217935</c:v>
                </c:pt>
                <c:pt idx="146">
                  <c:v>258.53639060048755</c:v>
                </c:pt>
                <c:pt idx="147">
                  <c:v>259.62610103879575</c:v>
                </c:pt>
                <c:pt idx="148">
                  <c:v>260.71581147710395</c:v>
                </c:pt>
                <c:pt idx="149">
                  <c:v>261.80552191541216</c:v>
                </c:pt>
                <c:pt idx="150">
                  <c:v>262.89523235372036</c:v>
                </c:pt>
                <c:pt idx="151">
                  <c:v>263.98494279202856</c:v>
                </c:pt>
                <c:pt idx="152">
                  <c:v>265.07465323033676</c:v>
                </c:pt>
                <c:pt idx="153">
                  <c:v>266.16436366864497</c:v>
                </c:pt>
                <c:pt idx="154">
                  <c:v>267.25407410695317</c:v>
                </c:pt>
                <c:pt idx="155">
                  <c:v>268.34378454526137</c:v>
                </c:pt>
                <c:pt idx="156">
                  <c:v>269.43349498356957</c:v>
                </c:pt>
                <c:pt idx="157">
                  <c:v>270.52320542187778</c:v>
                </c:pt>
                <c:pt idx="158">
                  <c:v>271.61291586018598</c:v>
                </c:pt>
                <c:pt idx="159">
                  <c:v>272.70262629849418</c:v>
                </c:pt>
                <c:pt idx="160">
                  <c:v>273.79233673680238</c:v>
                </c:pt>
                <c:pt idx="161">
                  <c:v>274.88204717511059</c:v>
                </c:pt>
                <c:pt idx="162">
                  <c:v>275.97175761341879</c:v>
                </c:pt>
                <c:pt idx="163">
                  <c:v>277.06146805172699</c:v>
                </c:pt>
                <c:pt idx="164">
                  <c:v>278.15117849003519</c:v>
                </c:pt>
                <c:pt idx="165">
                  <c:v>279.2408889283434</c:v>
                </c:pt>
                <c:pt idx="166">
                  <c:v>280.3305993666516</c:v>
                </c:pt>
                <c:pt idx="167">
                  <c:v>281.4203098049598</c:v>
                </c:pt>
                <c:pt idx="168">
                  <c:v>282.510020243268</c:v>
                </c:pt>
                <c:pt idx="169">
                  <c:v>283.5997306815762</c:v>
                </c:pt>
                <c:pt idx="170">
                  <c:v>284.68944111988441</c:v>
                </c:pt>
                <c:pt idx="171">
                  <c:v>285.77915155819261</c:v>
                </c:pt>
                <c:pt idx="172">
                  <c:v>286.86886199650081</c:v>
                </c:pt>
                <c:pt idx="173">
                  <c:v>287.95857243480901</c:v>
                </c:pt>
                <c:pt idx="174">
                  <c:v>289.04828287311722</c:v>
                </c:pt>
                <c:pt idx="175">
                  <c:v>290.13799331142542</c:v>
                </c:pt>
                <c:pt idx="176">
                  <c:v>291.22770374973362</c:v>
                </c:pt>
                <c:pt idx="177">
                  <c:v>292.31741418804182</c:v>
                </c:pt>
                <c:pt idx="178">
                  <c:v>293.40712462635003</c:v>
                </c:pt>
                <c:pt idx="179">
                  <c:v>294.49683506465823</c:v>
                </c:pt>
                <c:pt idx="180">
                  <c:v>295.58654550296643</c:v>
                </c:pt>
                <c:pt idx="181">
                  <c:v>296.67625594127463</c:v>
                </c:pt>
                <c:pt idx="182">
                  <c:v>297.76596637958284</c:v>
                </c:pt>
                <c:pt idx="183">
                  <c:v>298.85567681789104</c:v>
                </c:pt>
                <c:pt idx="184">
                  <c:v>299.94538725619924</c:v>
                </c:pt>
                <c:pt idx="185">
                  <c:v>301.03509769450744</c:v>
                </c:pt>
                <c:pt idx="186">
                  <c:v>302.12480813281564</c:v>
                </c:pt>
                <c:pt idx="187">
                  <c:v>303.21451857112385</c:v>
                </c:pt>
                <c:pt idx="188">
                  <c:v>304.30422900943205</c:v>
                </c:pt>
                <c:pt idx="189">
                  <c:v>305.39393944774025</c:v>
                </c:pt>
                <c:pt idx="190">
                  <c:v>306.48364988604845</c:v>
                </c:pt>
                <c:pt idx="191">
                  <c:v>307.57336032435666</c:v>
                </c:pt>
                <c:pt idx="192">
                  <c:v>308.66307076266486</c:v>
                </c:pt>
                <c:pt idx="193">
                  <c:v>309.75278120097306</c:v>
                </c:pt>
                <c:pt idx="194">
                  <c:v>310.84249163928126</c:v>
                </c:pt>
                <c:pt idx="195">
                  <c:v>311.93220207758947</c:v>
                </c:pt>
                <c:pt idx="196">
                  <c:v>313.02191251589767</c:v>
                </c:pt>
                <c:pt idx="197">
                  <c:v>314.11162295420587</c:v>
                </c:pt>
                <c:pt idx="198">
                  <c:v>315.20133339251407</c:v>
                </c:pt>
                <c:pt idx="199">
                  <c:v>316.29104383082188</c:v>
                </c:pt>
              </c:numCache>
            </c:numRef>
          </c:cat>
          <c:val>
            <c:numRef>
              <c:f>'SPERT® Lognormal Scheduler'!$HT$110:$PL$110</c:f>
              <c:numCache>
                <c:formatCode>General</c:formatCode>
                <c:ptCount val="201"/>
                <c:pt idx="0">
                  <c:v>1.2200989151260609E-4</c:v>
                </c:pt>
                <c:pt idx="1">
                  <c:v>1.3344002412706961E-4</c:v>
                </c:pt>
                <c:pt idx="2">
                  <c:v>1.4580966683774119E-4</c:v>
                </c:pt>
                <c:pt idx="3">
                  <c:v>1.5918262363292233E-4</c:v>
                </c:pt>
                <c:pt idx="4">
                  <c:v>1.7362574977414591E-4</c:v>
                </c:pt>
                <c:pt idx="5">
                  <c:v>1.8920898017506298E-4</c:v>
                </c:pt>
                <c:pt idx="6">
                  <c:v>2.0600534589898235E-4</c:v>
                </c:pt>
                <c:pt idx="7">
                  <c:v>2.2409097760455826E-4</c:v>
                </c:pt>
                <c:pt idx="8">
                  <c:v>2.4354509474933659E-4</c:v>
                </c:pt>
                <c:pt idx="9">
                  <c:v>2.6444997934825542E-4</c:v>
                </c:pt>
                <c:pt idx="10">
                  <c:v>2.868909330794647E-4</c:v>
                </c:pt>
                <c:pt idx="11">
                  <c:v>3.1095621653377315E-4</c:v>
                </c:pt>
                <c:pt idx="12">
                  <c:v>3.367369694173285E-4</c:v>
                </c:pt>
                <c:pt idx="13">
                  <c:v>3.6432711054048644E-4</c:v>
                </c:pt>
                <c:pt idx="14">
                  <c:v>3.9382321645991798E-4</c:v>
                </c:pt>
                <c:pt idx="15">
                  <c:v>4.2532437768643343E-4</c:v>
                </c:pt>
                <c:pt idx="16">
                  <c:v>4.5893203142831481E-4</c:v>
                </c:pt>
                <c:pt idx="17">
                  <c:v>4.9474976990969823E-4</c:v>
                </c:pt>
                <c:pt idx="18">
                  <c:v>5.3288312338608819E-4</c:v>
                </c:pt>
                <c:pt idx="19">
                  <c:v>5.7343931707481608E-4</c:v>
                </c:pt>
                <c:pt idx="20">
                  <c:v>6.1652700132735605E-4</c:v>
                </c:pt>
                <c:pt idx="21">
                  <c:v>6.6225595449308455E-4</c:v>
                </c:pt>
                <c:pt idx="22">
                  <c:v>7.1073675806027753E-4</c:v>
                </c:pt>
                <c:pt idx="23">
                  <c:v>7.6208044380979582E-4</c:v>
                </c:pt>
                <c:pt idx="24">
                  <c:v>8.1639811287978654E-4</c:v>
                </c:pt>
                <c:pt idx="25">
                  <c:v>8.7380052681545204E-4</c:v>
                </c:pt>
                <c:pt idx="26">
                  <c:v>9.3439767086591176E-4</c:v>
                </c:pt>
                <c:pt idx="27">
                  <c:v>9.9829828998984822E-4</c:v>
                </c:pt>
                <c:pt idx="28">
                  <c:v>1.0656093982420152E-3</c:v>
                </c:pt>
                <c:pt idx="29">
                  <c:v>1.1364357624329159E-3</c:v>
                </c:pt>
                <c:pt idx="30">
                  <c:v>1.2108793611827328E-3</c:v>
                </c:pt>
                <c:pt idx="31">
                  <c:v>1.2890388207267831E-3</c:v>
                </c:pt>
                <c:pt idx="32">
                  <c:v>1.371008829071665E-3</c:v>
                </c:pt>
                <c:pt idx="33">
                  <c:v>1.4568795303474651E-3</c:v>
                </c:pt>
                <c:pt idx="34">
                  <c:v>1.5467359014499119E-3</c:v>
                </c:pt>
                <c:pt idx="35">
                  <c:v>1.6406571133154571E-3</c:v>
                </c:pt>
                <c:pt idx="36">
                  <c:v>1.7387158794197556E-3</c:v>
                </c:pt>
                <c:pt idx="37">
                  <c:v>1.8409777943338324E-3</c:v>
                </c:pt>
                <c:pt idx="38">
                  <c:v>1.9475006654100259E-3</c:v>
                </c:pt>
                <c:pt idx="39">
                  <c:v>2.0583338408993184E-3</c:v>
                </c:pt>
                <c:pt idx="40">
                  <c:v>2.1735175380204214E-3</c:v>
                </c:pt>
                <c:pt idx="41">
                  <c:v>2.2930821747065562E-3</c:v>
                </c:pt>
                <c:pt idx="42">
                  <c:v>2.4170477089457795E-3</c:v>
                </c:pt>
                <c:pt idx="43">
                  <c:v>2.5454229898024413E-3</c:v>
                </c:pt>
                <c:pt idx="44">
                  <c:v>2.6782051243585212E-3</c:v>
                </c:pt>
                <c:pt idx="45">
                  <c:v>2.8153788649417392E-3</c:v>
                </c:pt>
                <c:pt idx="46">
                  <c:v>2.9569160211101505E-3</c:v>
                </c:pt>
                <c:pt idx="47">
                  <c:v>3.1027749009382316E-3</c:v>
                </c:pt>
                <c:pt idx="48">
                  <c:v>3.2528997861952106E-3</c:v>
                </c:pt>
                <c:pt idx="49">
                  <c:v>3.407220446020499E-3</c:v>
                </c:pt>
                <c:pt idx="50">
                  <c:v>3.5656516936821178E-3</c:v>
                </c:pt>
                <c:pt idx="51">
                  <c:v>3.7280929909502296E-3</c:v>
                </c:pt>
                <c:pt idx="52">
                  <c:v>3.8944281045281358E-3</c:v>
                </c:pt>
                <c:pt idx="53">
                  <c:v>4.0645248188564643E-3</c:v>
                </c:pt>
                <c:pt idx="54">
                  <c:v>4.2382347094419145E-3</c:v>
                </c:pt>
                <c:pt idx="55">
                  <c:v>4.4153929806596262E-3</c:v>
                </c:pt>
                <c:pt idx="56">
                  <c:v>4.5958183717378929E-3</c:v>
                </c:pt>
                <c:pt idx="57">
                  <c:v>4.7793131343557595E-3</c:v>
                </c:pt>
                <c:pt idx="58">
                  <c:v>4.9656630849689576E-3</c:v>
                </c:pt>
                <c:pt idx="59">
                  <c:v>5.1546377346283504E-3</c:v>
                </c:pt>
                <c:pt idx="60">
                  <c:v>5.345990498669257E-3</c:v>
                </c:pt>
                <c:pt idx="61">
                  <c:v>5.539458988231348E-3</c:v>
                </c:pt>
                <c:pt idx="62">
                  <c:v>5.7347653851194504E-3</c:v>
                </c:pt>
                <c:pt idx="63">
                  <c:v>5.9316169010380946E-3</c:v>
                </c:pt>
                <c:pt idx="64">
                  <c:v>6.129706321729861E-3</c:v>
                </c:pt>
                <c:pt idx="65">
                  <c:v>6.3287126360227061E-3</c:v>
                </c:pt>
                <c:pt idx="66">
                  <c:v>6.5283017492481065E-3</c:v>
                </c:pt>
                <c:pt idx="67">
                  <c:v>6.7281272799337285E-3</c:v>
                </c:pt>
                <c:pt idx="68">
                  <c:v>6.9278314381056765E-3</c:v>
                </c:pt>
                <c:pt idx="69">
                  <c:v>7.1270459829603471E-3</c:v>
                </c:pt>
                <c:pt idx="70">
                  <c:v>7.3253932570891888E-3</c:v>
                </c:pt>
                <c:pt idx="71">
                  <c:v>7.5224872938658635E-3</c:v>
                </c:pt>
                <c:pt idx="72">
                  <c:v>7.7179349940391176E-3</c:v>
                </c:pt>
                <c:pt idx="73">
                  <c:v>7.9113373670212719E-3</c:v>
                </c:pt>
                <c:pt idx="74">
                  <c:v>8.1022908318260679E-3</c:v>
                </c:pt>
                <c:pt idx="75">
                  <c:v>8.2903885720960399E-3</c:v>
                </c:pt>
                <c:pt idx="76">
                  <c:v>8.4752219391730377E-3</c:v>
                </c:pt>
                <c:pt idx="77">
                  <c:v>8.6563818967107589E-3</c:v>
                </c:pt>
                <c:pt idx="78">
                  <c:v>8.8334604999100036E-3</c:v>
                </c:pt>
                <c:pt idx="79">
                  <c:v>9.0060524020793981E-3</c:v>
                </c:pt>
                <c:pt idx="80">
                  <c:v>9.1737563808914867E-3</c:v>
                </c:pt>
                <c:pt idx="81">
                  <c:v>9.3361768764192304E-3</c:v>
                </c:pt>
                <c:pt idx="82">
                  <c:v>9.4929255328048828E-3</c:v>
                </c:pt>
                <c:pt idx="83">
                  <c:v>9.643622735234841E-3</c:v>
                </c:pt>
                <c:pt idx="84">
                  <c:v>9.7878991337726207E-3</c:v>
                </c:pt>
                <c:pt idx="85">
                  <c:v>9.9253971455399853E-3</c:v>
                </c:pt>
                <c:pt idx="86">
                  <c:v>1.0055772426734633E-2</c:v>
                </c:pt>
                <c:pt idx="87">
                  <c:v>1.0178695306033016E-2</c:v>
                </c:pt>
                <c:pt idx="88">
                  <c:v>1.0293852171049101E-2</c:v>
                </c:pt>
                <c:pt idx="89">
                  <c:v>1.0400946799704087E-2</c:v>
                </c:pt>
                <c:pt idx="90">
                  <c:v>1.0499701628607859E-2</c:v>
                </c:pt>
                <c:pt idx="91">
                  <c:v>1.0589858950858604E-2</c:v>
                </c:pt>
                <c:pt idx="92">
                  <c:v>1.0671182036031318E-2</c:v>
                </c:pt>
                <c:pt idx="93">
                  <c:v>1.0743456165546009E-2</c:v>
                </c:pt>
                <c:pt idx="94">
                  <c:v>1.0806489577079876E-2</c:v>
                </c:pt>
                <c:pt idx="95">
                  <c:v>1.0860114312210904E-2</c:v>
                </c:pt>
                <c:pt idx="96">
                  <c:v>1.0904186962049488E-2</c:v>
                </c:pt>
                <c:pt idx="97">
                  <c:v>1.0938589306225582E-2</c:v>
                </c:pt>
                <c:pt idx="98">
                  <c:v>1.0963228841246677E-2</c:v>
                </c:pt>
                <c:pt idx="99">
                  <c:v>1.0978039194921761E-2</c:v>
                </c:pt>
                <c:pt idx="100">
                  <c:v>1.0982980424252687E-2</c:v>
                </c:pt>
                <c:pt idx="101">
                  <c:v>1.0978039194921747E-2</c:v>
                </c:pt>
                <c:pt idx="102">
                  <c:v>1.0963228841246649E-2</c:v>
                </c:pt>
                <c:pt idx="103">
                  <c:v>1.0938589306225538E-2</c:v>
                </c:pt>
                <c:pt idx="104">
                  <c:v>1.0904186962049431E-2</c:v>
                </c:pt>
                <c:pt idx="105">
                  <c:v>1.0860114312210831E-2</c:v>
                </c:pt>
                <c:pt idx="106">
                  <c:v>1.0806489577079791E-2</c:v>
                </c:pt>
                <c:pt idx="107">
                  <c:v>1.074345616554591E-2</c:v>
                </c:pt>
                <c:pt idx="108">
                  <c:v>1.0671182036031205E-2</c:v>
                </c:pt>
                <c:pt idx="109">
                  <c:v>1.0589858950858478E-2</c:v>
                </c:pt>
                <c:pt idx="110">
                  <c:v>1.0499701628607718E-2</c:v>
                </c:pt>
                <c:pt idx="111">
                  <c:v>1.0400946799703936E-2</c:v>
                </c:pt>
                <c:pt idx="112">
                  <c:v>1.0293852171048938E-2</c:v>
                </c:pt>
                <c:pt idx="113">
                  <c:v>1.0178695306032841E-2</c:v>
                </c:pt>
                <c:pt idx="114">
                  <c:v>1.0055772426734447E-2</c:v>
                </c:pt>
                <c:pt idx="115">
                  <c:v>9.925397145539791E-3</c:v>
                </c:pt>
                <c:pt idx="116">
                  <c:v>9.787899133772416E-3</c:v>
                </c:pt>
                <c:pt idx="117">
                  <c:v>9.6436227352346242E-3</c:v>
                </c:pt>
                <c:pt idx="118">
                  <c:v>9.492925532804659E-3</c:v>
                </c:pt>
                <c:pt idx="119">
                  <c:v>9.336176876418998E-3</c:v>
                </c:pt>
                <c:pt idx="120">
                  <c:v>9.1737563808912456E-3</c:v>
                </c:pt>
                <c:pt idx="121">
                  <c:v>9.0060524020791483E-3</c:v>
                </c:pt>
                <c:pt idx="122">
                  <c:v>8.8334604999097486E-3</c:v>
                </c:pt>
                <c:pt idx="123">
                  <c:v>8.6563818967104987E-3</c:v>
                </c:pt>
                <c:pt idx="124">
                  <c:v>8.4752219391727689E-3</c:v>
                </c:pt>
                <c:pt idx="125">
                  <c:v>8.2903885720957693E-3</c:v>
                </c:pt>
                <c:pt idx="126">
                  <c:v>8.1022908318257904E-3</c:v>
                </c:pt>
                <c:pt idx="127">
                  <c:v>7.9113373670209909E-3</c:v>
                </c:pt>
                <c:pt idx="128">
                  <c:v>7.7179349940388322E-3</c:v>
                </c:pt>
                <c:pt idx="129">
                  <c:v>7.5224872938655755E-3</c:v>
                </c:pt>
                <c:pt idx="130">
                  <c:v>7.3253932570889009E-3</c:v>
                </c:pt>
                <c:pt idx="131">
                  <c:v>7.1270459829600565E-3</c:v>
                </c:pt>
                <c:pt idx="132">
                  <c:v>6.9278314381053859E-3</c:v>
                </c:pt>
                <c:pt idx="133">
                  <c:v>6.7281272799334362E-3</c:v>
                </c:pt>
                <c:pt idx="134">
                  <c:v>6.5283017492478142E-3</c:v>
                </c:pt>
                <c:pt idx="135">
                  <c:v>6.3287126360224155E-3</c:v>
                </c:pt>
                <c:pt idx="136">
                  <c:v>6.1297063217295705E-3</c:v>
                </c:pt>
                <c:pt idx="137">
                  <c:v>5.9316169010378075E-3</c:v>
                </c:pt>
                <c:pt idx="138">
                  <c:v>5.7347653851191633E-3</c:v>
                </c:pt>
                <c:pt idx="139">
                  <c:v>5.5394589882310644E-3</c:v>
                </c:pt>
                <c:pt idx="140">
                  <c:v>5.3459904986689769E-3</c:v>
                </c:pt>
                <c:pt idx="141">
                  <c:v>5.1546377346280729E-3</c:v>
                </c:pt>
                <c:pt idx="142">
                  <c:v>4.9656630849686835E-3</c:v>
                </c:pt>
                <c:pt idx="143">
                  <c:v>4.7793131343554889E-3</c:v>
                </c:pt>
                <c:pt idx="144">
                  <c:v>4.5958183717376266E-3</c:v>
                </c:pt>
                <c:pt idx="145">
                  <c:v>4.4153929806593694E-3</c:v>
                </c:pt>
                <c:pt idx="146">
                  <c:v>4.2382347094416656E-3</c:v>
                </c:pt>
                <c:pt idx="147">
                  <c:v>4.0645248188562267E-3</c:v>
                </c:pt>
                <c:pt idx="148">
                  <c:v>3.8944281045279077E-3</c:v>
                </c:pt>
                <c:pt idx="149">
                  <c:v>3.728092990950011E-3</c:v>
                </c:pt>
                <c:pt idx="150">
                  <c:v>3.5656516936819088E-3</c:v>
                </c:pt>
                <c:pt idx="151">
                  <c:v>3.4072204460202991E-3</c:v>
                </c:pt>
                <c:pt idx="152">
                  <c:v>3.2528997861950193E-3</c:v>
                </c:pt>
                <c:pt idx="153">
                  <c:v>3.1027749009380503E-3</c:v>
                </c:pt>
                <c:pt idx="154">
                  <c:v>2.9569160211099779E-3</c:v>
                </c:pt>
                <c:pt idx="155">
                  <c:v>2.815378864941577E-3</c:v>
                </c:pt>
                <c:pt idx="156">
                  <c:v>2.678205124358366E-3</c:v>
                </c:pt>
                <c:pt idx="157">
                  <c:v>2.5454229898022943E-3</c:v>
                </c:pt>
                <c:pt idx="158">
                  <c:v>2.4170477089456412E-3</c:v>
                </c:pt>
                <c:pt idx="159">
                  <c:v>2.2930821747064252E-3</c:v>
                </c:pt>
                <c:pt idx="160">
                  <c:v>2.1735175380202991E-3</c:v>
                </c:pt>
                <c:pt idx="161">
                  <c:v>2.0583338408992039E-3</c:v>
                </c:pt>
                <c:pt idx="162">
                  <c:v>1.9475006654099184E-3</c:v>
                </c:pt>
                <c:pt idx="163">
                  <c:v>1.8409777943337318E-3</c:v>
                </c:pt>
                <c:pt idx="164">
                  <c:v>1.7387158794196615E-3</c:v>
                </c:pt>
                <c:pt idx="165">
                  <c:v>1.6406571133153693E-3</c:v>
                </c:pt>
                <c:pt idx="166">
                  <c:v>1.5467359014498308E-3</c:v>
                </c:pt>
                <c:pt idx="167">
                  <c:v>1.4568795303473892E-3</c:v>
                </c:pt>
                <c:pt idx="168">
                  <c:v>1.3710088290715937E-3</c:v>
                </c:pt>
                <c:pt idx="169">
                  <c:v>1.2890388207267179E-3</c:v>
                </c:pt>
                <c:pt idx="170">
                  <c:v>1.2108793611826743E-3</c:v>
                </c:pt>
                <c:pt idx="171">
                  <c:v>1.1364357624328615E-3</c:v>
                </c:pt>
                <c:pt idx="172">
                  <c:v>1.0656093982419651E-3</c:v>
                </c:pt>
                <c:pt idx="173">
                  <c:v>9.982982899898003E-4</c:v>
                </c:pt>
                <c:pt idx="174">
                  <c:v>9.3439767086586851E-4</c:v>
                </c:pt>
                <c:pt idx="175">
                  <c:v>8.7380052681541105E-4</c:v>
                </c:pt>
                <c:pt idx="176">
                  <c:v>8.1639811287974838E-4</c:v>
                </c:pt>
                <c:pt idx="177">
                  <c:v>7.6208044380976058E-4</c:v>
                </c:pt>
                <c:pt idx="178">
                  <c:v>7.107367580602449E-4</c:v>
                </c:pt>
                <c:pt idx="179">
                  <c:v>6.6225595449305452E-4</c:v>
                </c:pt>
                <c:pt idx="180">
                  <c:v>6.1652700132732786E-4</c:v>
                </c:pt>
                <c:pt idx="181">
                  <c:v>5.7343931707479082E-4</c:v>
                </c:pt>
                <c:pt idx="182">
                  <c:v>5.3288312338606455E-4</c:v>
                </c:pt>
                <c:pt idx="183">
                  <c:v>4.9474976990967633E-4</c:v>
                </c:pt>
                <c:pt idx="184">
                  <c:v>4.5893203142829525E-4</c:v>
                </c:pt>
                <c:pt idx="185">
                  <c:v>4.2532437768641522E-4</c:v>
                </c:pt>
                <c:pt idx="186">
                  <c:v>3.9382321645990134E-4</c:v>
                </c:pt>
                <c:pt idx="187">
                  <c:v>3.6432711054047072E-4</c:v>
                </c:pt>
                <c:pt idx="188">
                  <c:v>3.3673696941731457E-4</c:v>
                </c:pt>
                <c:pt idx="189">
                  <c:v>3.1095621653376058E-4</c:v>
                </c:pt>
                <c:pt idx="190">
                  <c:v>2.8689093307945294E-4</c:v>
                </c:pt>
                <c:pt idx="191">
                  <c:v>2.6444997934824523E-4</c:v>
                </c:pt>
                <c:pt idx="192">
                  <c:v>2.4354509474932708E-4</c:v>
                </c:pt>
                <c:pt idx="193">
                  <c:v>2.2409097760454962E-4</c:v>
                </c:pt>
                <c:pt idx="194">
                  <c:v>2.0600534589897471E-4</c:v>
                </c:pt>
                <c:pt idx="195">
                  <c:v>1.8920898017505593E-4</c:v>
                </c:pt>
                <c:pt idx="196">
                  <c:v>1.7362574977413959E-4</c:v>
                </c:pt>
                <c:pt idx="197">
                  <c:v>1.5918262363291683E-4</c:v>
                </c:pt>
                <c:pt idx="198">
                  <c:v>1.4580966683773626E-4</c:v>
                </c:pt>
                <c:pt idx="199">
                  <c:v>1.3344002412706512E-4</c:v>
                </c:pt>
                <c:pt idx="200">
                  <c:v>1.2200989151260609E-4</c:v>
                </c:pt>
              </c:numCache>
            </c:numRef>
          </c:val>
          <c:smooth val="0"/>
          <c:extLst>
            <c:ext xmlns:c16="http://schemas.microsoft.com/office/drawing/2014/chart" uri="{C3380CC4-5D6E-409C-BE32-E72D297353CC}">
              <c16:uniqueId val="{00000003-93C0-486B-B532-BB7CF808B66C}"/>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baseline="0">
                <a:effectLst/>
              </a:rPr>
              <a:t>SPERT® Logormal Distribution Bell-Curve</a:t>
            </a:r>
            <a:endParaRPr lang="en-US" sz="1400">
              <a:effectLst/>
            </a:endParaRPr>
          </a:p>
        </c:rich>
      </c:tx>
      <c:layout>
        <c:manualLayout>
          <c:xMode val="edge"/>
          <c:yMode val="edge"/>
          <c:x val="0.27410858170009733"/>
          <c:y val="2.20872407749247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4"/>
          <c:tx>
            <c:strRef>
              <c:f>'SPERT® Lognormal MC Simulation'!$A$5</c:f>
              <c:strCache>
                <c:ptCount val="1"/>
              </c:strCache>
            </c:strRef>
          </c:tx>
          <c:spPr>
            <a:solidFill>
              <a:schemeClr val="accent3"/>
            </a:solidFill>
            <a:ln>
              <a:noFill/>
            </a:ln>
            <a:effectLst/>
          </c:spPr>
          <c:invertIfNegative val="0"/>
          <c:cat>
            <c:numRef>
              <c:f>'SPERT® Lognormal MC Simulation'!$Z$4:$HR$4</c:f>
              <c:numCache>
                <c:formatCode>#,##0_);\(#,##0\)</c:formatCode>
                <c:ptCount val="201"/>
                <c:pt idx="0">
                  <c:v>45.22973470616882</c:v>
                </c:pt>
                <c:pt idx="1">
                  <c:v>46.595459176881306</c:v>
                </c:pt>
                <c:pt idx="2">
                  <c:v>47.961183647593792</c:v>
                </c:pt>
                <c:pt idx="3">
                  <c:v>49.326908118306278</c:v>
                </c:pt>
                <c:pt idx="4">
                  <c:v>50.692632589018764</c:v>
                </c:pt>
                <c:pt idx="5">
                  <c:v>52.05835705973125</c:v>
                </c:pt>
                <c:pt idx="6">
                  <c:v>53.424081530443736</c:v>
                </c:pt>
                <c:pt idx="7">
                  <c:v>54.789806001156222</c:v>
                </c:pt>
                <c:pt idx="8">
                  <c:v>56.155530471868708</c:v>
                </c:pt>
                <c:pt idx="9">
                  <c:v>57.521254942581194</c:v>
                </c:pt>
                <c:pt idx="10">
                  <c:v>58.88697941329368</c:v>
                </c:pt>
                <c:pt idx="11">
                  <c:v>60.252703884006166</c:v>
                </c:pt>
                <c:pt idx="12">
                  <c:v>61.618428354718652</c:v>
                </c:pt>
                <c:pt idx="13">
                  <c:v>62.984152825431138</c:v>
                </c:pt>
                <c:pt idx="14">
                  <c:v>64.349877296143617</c:v>
                </c:pt>
                <c:pt idx="15">
                  <c:v>65.715601766856096</c:v>
                </c:pt>
                <c:pt idx="16">
                  <c:v>67.081326237568575</c:v>
                </c:pt>
                <c:pt idx="17">
                  <c:v>68.447050708281054</c:v>
                </c:pt>
                <c:pt idx="18">
                  <c:v>69.812775178993533</c:v>
                </c:pt>
                <c:pt idx="19">
                  <c:v>71.178499649706012</c:v>
                </c:pt>
                <c:pt idx="20">
                  <c:v>72.544224120418491</c:v>
                </c:pt>
                <c:pt idx="21">
                  <c:v>73.90994859113097</c:v>
                </c:pt>
                <c:pt idx="22">
                  <c:v>75.275673061843449</c:v>
                </c:pt>
                <c:pt idx="23">
                  <c:v>76.641397532555928</c:v>
                </c:pt>
                <c:pt idx="24">
                  <c:v>78.007122003268407</c:v>
                </c:pt>
                <c:pt idx="25">
                  <c:v>79.372846473980886</c:v>
                </c:pt>
                <c:pt idx="26">
                  <c:v>80.738570944693365</c:v>
                </c:pt>
                <c:pt idx="27">
                  <c:v>82.104295415405844</c:v>
                </c:pt>
                <c:pt idx="28">
                  <c:v>83.470019886118322</c:v>
                </c:pt>
                <c:pt idx="29">
                  <c:v>84.835744356830801</c:v>
                </c:pt>
                <c:pt idx="30">
                  <c:v>86.20146882754328</c:v>
                </c:pt>
                <c:pt idx="31">
                  <c:v>87.567193298255759</c:v>
                </c:pt>
                <c:pt idx="32">
                  <c:v>88.932917768968238</c:v>
                </c:pt>
                <c:pt idx="33">
                  <c:v>90.298642239680717</c:v>
                </c:pt>
                <c:pt idx="34">
                  <c:v>91.664366710393196</c:v>
                </c:pt>
                <c:pt idx="35">
                  <c:v>93.030091181105675</c:v>
                </c:pt>
                <c:pt idx="36">
                  <c:v>94.395815651818154</c:v>
                </c:pt>
                <c:pt idx="37">
                  <c:v>95.761540122530633</c:v>
                </c:pt>
                <c:pt idx="38">
                  <c:v>97.127264593243112</c:v>
                </c:pt>
                <c:pt idx="39">
                  <c:v>98.492989063955591</c:v>
                </c:pt>
                <c:pt idx="40">
                  <c:v>99.85871353466807</c:v>
                </c:pt>
                <c:pt idx="41">
                  <c:v>101.22443800538055</c:v>
                </c:pt>
                <c:pt idx="42">
                  <c:v>102.59016247609303</c:v>
                </c:pt>
                <c:pt idx="43">
                  <c:v>103.95588694680551</c:v>
                </c:pt>
                <c:pt idx="44">
                  <c:v>105.32161141751799</c:v>
                </c:pt>
                <c:pt idx="45">
                  <c:v>106.68733588823046</c:v>
                </c:pt>
                <c:pt idx="46">
                  <c:v>108.05306035894294</c:v>
                </c:pt>
                <c:pt idx="47">
                  <c:v>109.41878482965542</c:v>
                </c:pt>
                <c:pt idx="48">
                  <c:v>110.7845093003679</c:v>
                </c:pt>
                <c:pt idx="49">
                  <c:v>112.15023377108038</c:v>
                </c:pt>
                <c:pt idx="50">
                  <c:v>113.51595824179286</c:v>
                </c:pt>
                <c:pt idx="51">
                  <c:v>114.88168271250534</c:v>
                </c:pt>
                <c:pt idx="52">
                  <c:v>116.24740718321782</c:v>
                </c:pt>
                <c:pt idx="53">
                  <c:v>117.6131316539303</c:v>
                </c:pt>
                <c:pt idx="54">
                  <c:v>118.97885612464277</c:v>
                </c:pt>
                <c:pt idx="55">
                  <c:v>120.34458059535525</c:v>
                </c:pt>
                <c:pt idx="56">
                  <c:v>121.71030506606773</c:v>
                </c:pt>
                <c:pt idx="57">
                  <c:v>123.07602953678021</c:v>
                </c:pt>
                <c:pt idx="58">
                  <c:v>124.44175400749269</c:v>
                </c:pt>
                <c:pt idx="59">
                  <c:v>125.80747847820517</c:v>
                </c:pt>
                <c:pt idx="60">
                  <c:v>127.17320294891765</c:v>
                </c:pt>
                <c:pt idx="61">
                  <c:v>128.53892741963014</c:v>
                </c:pt>
                <c:pt idx="62">
                  <c:v>129.90465189034262</c:v>
                </c:pt>
                <c:pt idx="63">
                  <c:v>131.2703763610551</c:v>
                </c:pt>
                <c:pt idx="64">
                  <c:v>132.63610083176758</c:v>
                </c:pt>
                <c:pt idx="65">
                  <c:v>134.00182530248006</c:v>
                </c:pt>
                <c:pt idx="66">
                  <c:v>135.36754977319254</c:v>
                </c:pt>
                <c:pt idx="67">
                  <c:v>136.73327424390502</c:v>
                </c:pt>
                <c:pt idx="68">
                  <c:v>138.09899871461749</c:v>
                </c:pt>
                <c:pt idx="69">
                  <c:v>139.46472318532997</c:v>
                </c:pt>
                <c:pt idx="70">
                  <c:v>140.83044765604245</c:v>
                </c:pt>
                <c:pt idx="71">
                  <c:v>142.19617212675493</c:v>
                </c:pt>
                <c:pt idx="72">
                  <c:v>143.56189659746741</c:v>
                </c:pt>
                <c:pt idx="73">
                  <c:v>144.92762106817989</c:v>
                </c:pt>
                <c:pt idx="74">
                  <c:v>146.29334553889237</c:v>
                </c:pt>
                <c:pt idx="75">
                  <c:v>147.65907000960485</c:v>
                </c:pt>
                <c:pt idx="76">
                  <c:v>149.02479448031733</c:v>
                </c:pt>
                <c:pt idx="77">
                  <c:v>150.3905189510298</c:v>
                </c:pt>
                <c:pt idx="78">
                  <c:v>151.75624342174228</c:v>
                </c:pt>
                <c:pt idx="79">
                  <c:v>153.12196789245476</c:v>
                </c:pt>
                <c:pt idx="80">
                  <c:v>154.48769236316724</c:v>
                </c:pt>
                <c:pt idx="81">
                  <c:v>155.85341683387972</c:v>
                </c:pt>
                <c:pt idx="82">
                  <c:v>157.2191413045922</c:v>
                </c:pt>
                <c:pt idx="83">
                  <c:v>158.58486577530468</c:v>
                </c:pt>
                <c:pt idx="84">
                  <c:v>159.95059024601716</c:v>
                </c:pt>
                <c:pt idx="85">
                  <c:v>161.31631471672964</c:v>
                </c:pt>
                <c:pt idx="86">
                  <c:v>162.68203918744211</c:v>
                </c:pt>
                <c:pt idx="87">
                  <c:v>164.04776365815459</c:v>
                </c:pt>
                <c:pt idx="88">
                  <c:v>165.41348812886707</c:v>
                </c:pt>
                <c:pt idx="89">
                  <c:v>166.77921259957955</c:v>
                </c:pt>
                <c:pt idx="90">
                  <c:v>168.14493707029203</c:v>
                </c:pt>
                <c:pt idx="91">
                  <c:v>169.51066154100451</c:v>
                </c:pt>
                <c:pt idx="92">
                  <c:v>170.87638601171699</c:v>
                </c:pt>
                <c:pt idx="93">
                  <c:v>172.24211048242947</c:v>
                </c:pt>
                <c:pt idx="94">
                  <c:v>173.60783495314195</c:v>
                </c:pt>
                <c:pt idx="95">
                  <c:v>174.97355942385443</c:v>
                </c:pt>
                <c:pt idx="96">
                  <c:v>176.3392838945669</c:v>
                </c:pt>
                <c:pt idx="97">
                  <c:v>177.70500836527938</c:v>
                </c:pt>
                <c:pt idx="98">
                  <c:v>179.07073283599186</c:v>
                </c:pt>
                <c:pt idx="99">
                  <c:v>180.43645730670434</c:v>
                </c:pt>
                <c:pt idx="100">
                  <c:v>181.80218177741682</c:v>
                </c:pt>
                <c:pt idx="101">
                  <c:v>183.1679062481293</c:v>
                </c:pt>
                <c:pt idx="102">
                  <c:v>184.53363071884178</c:v>
                </c:pt>
                <c:pt idx="103">
                  <c:v>185.89935518955426</c:v>
                </c:pt>
                <c:pt idx="104">
                  <c:v>187.26507966026674</c:v>
                </c:pt>
                <c:pt idx="105">
                  <c:v>188.63080413097921</c:v>
                </c:pt>
                <c:pt idx="106">
                  <c:v>189.99652860169169</c:v>
                </c:pt>
                <c:pt idx="107">
                  <c:v>191.36225307240417</c:v>
                </c:pt>
                <c:pt idx="108">
                  <c:v>192.72797754311665</c:v>
                </c:pt>
                <c:pt idx="109">
                  <c:v>194.09370201382913</c:v>
                </c:pt>
                <c:pt idx="110">
                  <c:v>195.45942648454161</c:v>
                </c:pt>
                <c:pt idx="111">
                  <c:v>196.82515095525409</c:v>
                </c:pt>
                <c:pt idx="112">
                  <c:v>198.19087542596657</c:v>
                </c:pt>
                <c:pt idx="113">
                  <c:v>199.55659989667905</c:v>
                </c:pt>
                <c:pt idx="114">
                  <c:v>200.92232436739152</c:v>
                </c:pt>
                <c:pt idx="115">
                  <c:v>202.288048838104</c:v>
                </c:pt>
                <c:pt idx="116">
                  <c:v>203.65377330881648</c:v>
                </c:pt>
                <c:pt idx="117">
                  <c:v>205.01949777952896</c:v>
                </c:pt>
                <c:pt idx="118">
                  <c:v>206.38522225024144</c:v>
                </c:pt>
                <c:pt idx="119">
                  <c:v>207.75094672095392</c:v>
                </c:pt>
                <c:pt idx="120">
                  <c:v>209.1166711916664</c:v>
                </c:pt>
                <c:pt idx="121">
                  <c:v>210.48239566237888</c:v>
                </c:pt>
                <c:pt idx="122">
                  <c:v>211.84812013309136</c:v>
                </c:pt>
                <c:pt idx="123">
                  <c:v>213.21384460380384</c:v>
                </c:pt>
                <c:pt idx="124">
                  <c:v>214.57956907451631</c:v>
                </c:pt>
                <c:pt idx="125">
                  <c:v>215.94529354522879</c:v>
                </c:pt>
                <c:pt idx="126">
                  <c:v>217.31101801594127</c:v>
                </c:pt>
                <c:pt idx="127">
                  <c:v>218.67674248665375</c:v>
                </c:pt>
                <c:pt idx="128">
                  <c:v>220.04246695736623</c:v>
                </c:pt>
                <c:pt idx="129">
                  <c:v>221.40819142807871</c:v>
                </c:pt>
                <c:pt idx="130">
                  <c:v>222.77391589879119</c:v>
                </c:pt>
                <c:pt idx="131">
                  <c:v>224.13964036950367</c:v>
                </c:pt>
                <c:pt idx="132">
                  <c:v>225.50536484021615</c:v>
                </c:pt>
                <c:pt idx="133">
                  <c:v>226.87108931092862</c:v>
                </c:pt>
                <c:pt idx="134">
                  <c:v>228.2368137816411</c:v>
                </c:pt>
                <c:pt idx="135">
                  <c:v>229.60253825235358</c:v>
                </c:pt>
                <c:pt idx="136">
                  <c:v>230.96826272306606</c:v>
                </c:pt>
                <c:pt idx="137">
                  <c:v>232.33398719377854</c:v>
                </c:pt>
                <c:pt idx="138">
                  <c:v>233.69971166449102</c:v>
                </c:pt>
                <c:pt idx="139">
                  <c:v>235.0654361352035</c:v>
                </c:pt>
                <c:pt idx="140">
                  <c:v>236.43116060591598</c:v>
                </c:pt>
                <c:pt idx="141">
                  <c:v>237.79688507662846</c:v>
                </c:pt>
                <c:pt idx="142">
                  <c:v>239.16260954734094</c:v>
                </c:pt>
                <c:pt idx="143">
                  <c:v>240.52833401805341</c:v>
                </c:pt>
                <c:pt idx="144">
                  <c:v>241.89405848876589</c:v>
                </c:pt>
                <c:pt idx="145">
                  <c:v>243.25978295947837</c:v>
                </c:pt>
                <c:pt idx="146">
                  <c:v>244.62550743019085</c:v>
                </c:pt>
                <c:pt idx="147">
                  <c:v>245.99123190090333</c:v>
                </c:pt>
                <c:pt idx="148">
                  <c:v>247.35695637161581</c:v>
                </c:pt>
                <c:pt idx="149">
                  <c:v>248.72268084232829</c:v>
                </c:pt>
                <c:pt idx="150">
                  <c:v>250.08840531304077</c:v>
                </c:pt>
                <c:pt idx="151">
                  <c:v>251.45412978375325</c:v>
                </c:pt>
                <c:pt idx="152">
                  <c:v>252.81985425446572</c:v>
                </c:pt>
                <c:pt idx="153">
                  <c:v>254.1855787251782</c:v>
                </c:pt>
                <c:pt idx="154">
                  <c:v>255.55130319589068</c:v>
                </c:pt>
                <c:pt idx="155">
                  <c:v>256.91702766660319</c:v>
                </c:pt>
                <c:pt idx="156">
                  <c:v>258.2827521373157</c:v>
                </c:pt>
                <c:pt idx="157">
                  <c:v>259.6484766080282</c:v>
                </c:pt>
                <c:pt idx="158">
                  <c:v>261.01420107874071</c:v>
                </c:pt>
                <c:pt idx="159">
                  <c:v>262.37992554945322</c:v>
                </c:pt>
                <c:pt idx="160">
                  <c:v>263.74565002016573</c:v>
                </c:pt>
                <c:pt idx="161">
                  <c:v>265.11137449087823</c:v>
                </c:pt>
                <c:pt idx="162">
                  <c:v>266.47709896159074</c:v>
                </c:pt>
                <c:pt idx="163">
                  <c:v>267.84282343230325</c:v>
                </c:pt>
                <c:pt idx="164">
                  <c:v>269.20854790301576</c:v>
                </c:pt>
                <c:pt idx="165">
                  <c:v>270.57427237372826</c:v>
                </c:pt>
                <c:pt idx="166">
                  <c:v>271.93999684444077</c:v>
                </c:pt>
                <c:pt idx="167">
                  <c:v>273.30572131515328</c:v>
                </c:pt>
                <c:pt idx="168">
                  <c:v>274.67144578586579</c:v>
                </c:pt>
                <c:pt idx="169">
                  <c:v>276.03717025657829</c:v>
                </c:pt>
                <c:pt idx="170">
                  <c:v>277.4028947272908</c:v>
                </c:pt>
                <c:pt idx="171">
                  <c:v>278.76861919800331</c:v>
                </c:pt>
                <c:pt idx="172">
                  <c:v>280.13434366871581</c:v>
                </c:pt>
                <c:pt idx="173">
                  <c:v>281.50006813942832</c:v>
                </c:pt>
                <c:pt idx="174">
                  <c:v>282.86579261014083</c:v>
                </c:pt>
                <c:pt idx="175">
                  <c:v>284.23151708085334</c:v>
                </c:pt>
                <c:pt idx="176">
                  <c:v>285.59724155156584</c:v>
                </c:pt>
                <c:pt idx="177">
                  <c:v>286.96296602227835</c:v>
                </c:pt>
                <c:pt idx="178">
                  <c:v>288.32869049299086</c:v>
                </c:pt>
                <c:pt idx="179">
                  <c:v>289.69441496370337</c:v>
                </c:pt>
                <c:pt idx="180">
                  <c:v>291.06013943441587</c:v>
                </c:pt>
                <c:pt idx="181">
                  <c:v>292.42586390512838</c:v>
                </c:pt>
                <c:pt idx="182">
                  <c:v>293.79158837584089</c:v>
                </c:pt>
                <c:pt idx="183">
                  <c:v>295.1573128465534</c:v>
                </c:pt>
                <c:pt idx="184">
                  <c:v>296.5230373172659</c:v>
                </c:pt>
                <c:pt idx="185">
                  <c:v>297.88876178797841</c:v>
                </c:pt>
                <c:pt idx="186">
                  <c:v>299.25448625869092</c:v>
                </c:pt>
                <c:pt idx="187">
                  <c:v>300.62021072940342</c:v>
                </c:pt>
                <c:pt idx="188">
                  <c:v>301.98593520011593</c:v>
                </c:pt>
                <c:pt idx="189">
                  <c:v>303.35165967082844</c:v>
                </c:pt>
                <c:pt idx="190">
                  <c:v>304.71738414154095</c:v>
                </c:pt>
                <c:pt idx="191">
                  <c:v>306.08310861225345</c:v>
                </c:pt>
                <c:pt idx="192">
                  <c:v>307.44883308296596</c:v>
                </c:pt>
                <c:pt idx="193">
                  <c:v>308.81455755367847</c:v>
                </c:pt>
                <c:pt idx="194">
                  <c:v>310.18028202439098</c:v>
                </c:pt>
                <c:pt idx="195">
                  <c:v>311.54600649510348</c:v>
                </c:pt>
                <c:pt idx="196">
                  <c:v>312.91173096581599</c:v>
                </c:pt>
                <c:pt idx="197">
                  <c:v>314.2774554365285</c:v>
                </c:pt>
                <c:pt idx="198">
                  <c:v>315.64317990724101</c:v>
                </c:pt>
                <c:pt idx="199">
                  <c:v>317.00890437795351</c:v>
                </c:pt>
                <c:pt idx="200">
                  <c:v>318.37462884866602</c:v>
                </c:pt>
              </c:numCache>
            </c:numRef>
          </c:cat>
          <c:val>
            <c:numRef>
              <c:f>'SPERT® Lognormal MC Simulation'!$B$5:$W$5</c:f>
            </c:numRef>
          </c:val>
          <c:extLst>
            <c:ext xmlns:c16="http://schemas.microsoft.com/office/drawing/2014/chart" uri="{C3380CC4-5D6E-409C-BE32-E72D297353CC}">
              <c16:uniqueId val="{00000002-7813-49A5-9E35-ACD9BDFA5BD3}"/>
            </c:ext>
          </c:extLst>
        </c:ser>
        <c:dLbls>
          <c:showLegendKey val="0"/>
          <c:showVal val="0"/>
          <c:showCatName val="0"/>
          <c:showSerName val="0"/>
          <c:showPercent val="0"/>
          <c:showBubbleSize val="0"/>
        </c:dLbls>
        <c:gapWidth val="219"/>
        <c:overlap val="-27"/>
        <c:axId val="182437183"/>
        <c:axId val="182429695"/>
      </c:barChart>
      <c:barChart>
        <c:barDir val="col"/>
        <c:grouping val="clustered"/>
        <c:varyColors val="0"/>
        <c:ser>
          <c:idx val="0"/>
          <c:order val="0"/>
          <c:tx>
            <c:v>1</c:v>
          </c:tx>
          <c:spPr>
            <a:solidFill>
              <a:schemeClr val="accent3"/>
            </a:solidFill>
            <a:ln>
              <a:noFill/>
            </a:ln>
            <a:effectLst/>
          </c:spPr>
          <c:invertIfNegative val="0"/>
          <c:cat>
            <c:numRef>
              <c:f>'SPERT® Lognormal MC Simulation'!$Z$4:$HR$4</c:f>
              <c:numCache>
                <c:formatCode>#,##0_);\(#,##0\)</c:formatCode>
                <c:ptCount val="201"/>
                <c:pt idx="0">
                  <c:v>45.22973470616882</c:v>
                </c:pt>
                <c:pt idx="1">
                  <c:v>46.595459176881306</c:v>
                </c:pt>
                <c:pt idx="2">
                  <c:v>47.961183647593792</c:v>
                </c:pt>
                <c:pt idx="3">
                  <c:v>49.326908118306278</c:v>
                </c:pt>
                <c:pt idx="4">
                  <c:v>50.692632589018764</c:v>
                </c:pt>
                <c:pt idx="5">
                  <c:v>52.05835705973125</c:v>
                </c:pt>
                <c:pt idx="6">
                  <c:v>53.424081530443736</c:v>
                </c:pt>
                <c:pt idx="7">
                  <c:v>54.789806001156222</c:v>
                </c:pt>
                <c:pt idx="8">
                  <c:v>56.155530471868708</c:v>
                </c:pt>
                <c:pt idx="9">
                  <c:v>57.521254942581194</c:v>
                </c:pt>
                <c:pt idx="10">
                  <c:v>58.88697941329368</c:v>
                </c:pt>
                <c:pt idx="11">
                  <c:v>60.252703884006166</c:v>
                </c:pt>
                <c:pt idx="12">
                  <c:v>61.618428354718652</c:v>
                </c:pt>
                <c:pt idx="13">
                  <c:v>62.984152825431138</c:v>
                </c:pt>
                <c:pt idx="14">
                  <c:v>64.349877296143617</c:v>
                </c:pt>
                <c:pt idx="15">
                  <c:v>65.715601766856096</c:v>
                </c:pt>
                <c:pt idx="16">
                  <c:v>67.081326237568575</c:v>
                </c:pt>
                <c:pt idx="17">
                  <c:v>68.447050708281054</c:v>
                </c:pt>
                <c:pt idx="18">
                  <c:v>69.812775178993533</c:v>
                </c:pt>
                <c:pt idx="19">
                  <c:v>71.178499649706012</c:v>
                </c:pt>
                <c:pt idx="20">
                  <c:v>72.544224120418491</c:v>
                </c:pt>
                <c:pt idx="21">
                  <c:v>73.90994859113097</c:v>
                </c:pt>
                <c:pt idx="22">
                  <c:v>75.275673061843449</c:v>
                </c:pt>
                <c:pt idx="23">
                  <c:v>76.641397532555928</c:v>
                </c:pt>
                <c:pt idx="24">
                  <c:v>78.007122003268407</c:v>
                </c:pt>
                <c:pt idx="25">
                  <c:v>79.372846473980886</c:v>
                </c:pt>
                <c:pt idx="26">
                  <c:v>80.738570944693365</c:v>
                </c:pt>
                <c:pt idx="27">
                  <c:v>82.104295415405844</c:v>
                </c:pt>
                <c:pt idx="28">
                  <c:v>83.470019886118322</c:v>
                </c:pt>
                <c:pt idx="29">
                  <c:v>84.835744356830801</c:v>
                </c:pt>
                <c:pt idx="30">
                  <c:v>86.20146882754328</c:v>
                </c:pt>
                <c:pt idx="31">
                  <c:v>87.567193298255759</c:v>
                </c:pt>
                <c:pt idx="32">
                  <c:v>88.932917768968238</c:v>
                </c:pt>
                <c:pt idx="33">
                  <c:v>90.298642239680717</c:v>
                </c:pt>
                <c:pt idx="34">
                  <c:v>91.664366710393196</c:v>
                </c:pt>
                <c:pt idx="35">
                  <c:v>93.030091181105675</c:v>
                </c:pt>
                <c:pt idx="36">
                  <c:v>94.395815651818154</c:v>
                </c:pt>
                <c:pt idx="37">
                  <c:v>95.761540122530633</c:v>
                </c:pt>
                <c:pt idx="38">
                  <c:v>97.127264593243112</c:v>
                </c:pt>
                <c:pt idx="39">
                  <c:v>98.492989063955591</c:v>
                </c:pt>
                <c:pt idx="40">
                  <c:v>99.85871353466807</c:v>
                </c:pt>
                <c:pt idx="41">
                  <c:v>101.22443800538055</c:v>
                </c:pt>
                <c:pt idx="42">
                  <c:v>102.59016247609303</c:v>
                </c:pt>
                <c:pt idx="43">
                  <c:v>103.95588694680551</c:v>
                </c:pt>
                <c:pt idx="44">
                  <c:v>105.32161141751799</c:v>
                </c:pt>
                <c:pt idx="45">
                  <c:v>106.68733588823046</c:v>
                </c:pt>
                <c:pt idx="46">
                  <c:v>108.05306035894294</c:v>
                </c:pt>
                <c:pt idx="47">
                  <c:v>109.41878482965542</c:v>
                </c:pt>
                <c:pt idx="48">
                  <c:v>110.7845093003679</c:v>
                </c:pt>
                <c:pt idx="49">
                  <c:v>112.15023377108038</c:v>
                </c:pt>
                <c:pt idx="50">
                  <c:v>113.51595824179286</c:v>
                </c:pt>
                <c:pt idx="51">
                  <c:v>114.88168271250534</c:v>
                </c:pt>
                <c:pt idx="52">
                  <c:v>116.24740718321782</c:v>
                </c:pt>
                <c:pt idx="53">
                  <c:v>117.6131316539303</c:v>
                </c:pt>
                <c:pt idx="54">
                  <c:v>118.97885612464277</c:v>
                </c:pt>
                <c:pt idx="55">
                  <c:v>120.34458059535525</c:v>
                </c:pt>
                <c:pt idx="56">
                  <c:v>121.71030506606773</c:v>
                </c:pt>
                <c:pt idx="57">
                  <c:v>123.07602953678021</c:v>
                </c:pt>
                <c:pt idx="58">
                  <c:v>124.44175400749269</c:v>
                </c:pt>
                <c:pt idx="59">
                  <c:v>125.80747847820517</c:v>
                </c:pt>
                <c:pt idx="60">
                  <c:v>127.17320294891765</c:v>
                </c:pt>
                <c:pt idx="61">
                  <c:v>128.53892741963014</c:v>
                </c:pt>
                <c:pt idx="62">
                  <c:v>129.90465189034262</c:v>
                </c:pt>
                <c:pt idx="63">
                  <c:v>131.2703763610551</c:v>
                </c:pt>
                <c:pt idx="64">
                  <c:v>132.63610083176758</c:v>
                </c:pt>
                <c:pt idx="65">
                  <c:v>134.00182530248006</c:v>
                </c:pt>
                <c:pt idx="66">
                  <c:v>135.36754977319254</c:v>
                </c:pt>
                <c:pt idx="67">
                  <c:v>136.73327424390502</c:v>
                </c:pt>
                <c:pt idx="68">
                  <c:v>138.09899871461749</c:v>
                </c:pt>
                <c:pt idx="69">
                  <c:v>139.46472318532997</c:v>
                </c:pt>
                <c:pt idx="70">
                  <c:v>140.83044765604245</c:v>
                </c:pt>
                <c:pt idx="71">
                  <c:v>142.19617212675493</c:v>
                </c:pt>
                <c:pt idx="72">
                  <c:v>143.56189659746741</c:v>
                </c:pt>
                <c:pt idx="73">
                  <c:v>144.92762106817989</c:v>
                </c:pt>
                <c:pt idx="74">
                  <c:v>146.29334553889237</c:v>
                </c:pt>
                <c:pt idx="75">
                  <c:v>147.65907000960485</c:v>
                </c:pt>
                <c:pt idx="76">
                  <c:v>149.02479448031733</c:v>
                </c:pt>
                <c:pt idx="77">
                  <c:v>150.3905189510298</c:v>
                </c:pt>
                <c:pt idx="78">
                  <c:v>151.75624342174228</c:v>
                </c:pt>
                <c:pt idx="79">
                  <c:v>153.12196789245476</c:v>
                </c:pt>
                <c:pt idx="80">
                  <c:v>154.48769236316724</c:v>
                </c:pt>
                <c:pt idx="81">
                  <c:v>155.85341683387972</c:v>
                </c:pt>
                <c:pt idx="82">
                  <c:v>157.2191413045922</c:v>
                </c:pt>
                <c:pt idx="83">
                  <c:v>158.58486577530468</c:v>
                </c:pt>
                <c:pt idx="84">
                  <c:v>159.95059024601716</c:v>
                </c:pt>
                <c:pt idx="85">
                  <c:v>161.31631471672964</c:v>
                </c:pt>
                <c:pt idx="86">
                  <c:v>162.68203918744211</c:v>
                </c:pt>
                <c:pt idx="87">
                  <c:v>164.04776365815459</c:v>
                </c:pt>
                <c:pt idx="88">
                  <c:v>165.41348812886707</c:v>
                </c:pt>
                <c:pt idx="89">
                  <c:v>166.77921259957955</c:v>
                </c:pt>
                <c:pt idx="90">
                  <c:v>168.14493707029203</c:v>
                </c:pt>
                <c:pt idx="91">
                  <c:v>169.51066154100451</c:v>
                </c:pt>
                <c:pt idx="92">
                  <c:v>170.87638601171699</c:v>
                </c:pt>
                <c:pt idx="93">
                  <c:v>172.24211048242947</c:v>
                </c:pt>
                <c:pt idx="94">
                  <c:v>173.60783495314195</c:v>
                </c:pt>
                <c:pt idx="95">
                  <c:v>174.97355942385443</c:v>
                </c:pt>
                <c:pt idx="96">
                  <c:v>176.3392838945669</c:v>
                </c:pt>
                <c:pt idx="97">
                  <c:v>177.70500836527938</c:v>
                </c:pt>
                <c:pt idx="98">
                  <c:v>179.07073283599186</c:v>
                </c:pt>
                <c:pt idx="99">
                  <c:v>180.43645730670434</c:v>
                </c:pt>
                <c:pt idx="100">
                  <c:v>181.80218177741682</c:v>
                </c:pt>
                <c:pt idx="101">
                  <c:v>183.1679062481293</c:v>
                </c:pt>
                <c:pt idx="102">
                  <c:v>184.53363071884178</c:v>
                </c:pt>
                <c:pt idx="103">
                  <c:v>185.89935518955426</c:v>
                </c:pt>
                <c:pt idx="104">
                  <c:v>187.26507966026674</c:v>
                </c:pt>
                <c:pt idx="105">
                  <c:v>188.63080413097921</c:v>
                </c:pt>
                <c:pt idx="106">
                  <c:v>189.99652860169169</c:v>
                </c:pt>
                <c:pt idx="107">
                  <c:v>191.36225307240417</c:v>
                </c:pt>
                <c:pt idx="108">
                  <c:v>192.72797754311665</c:v>
                </c:pt>
                <c:pt idx="109">
                  <c:v>194.09370201382913</c:v>
                </c:pt>
                <c:pt idx="110">
                  <c:v>195.45942648454161</c:v>
                </c:pt>
                <c:pt idx="111">
                  <c:v>196.82515095525409</c:v>
                </c:pt>
                <c:pt idx="112">
                  <c:v>198.19087542596657</c:v>
                </c:pt>
                <c:pt idx="113">
                  <c:v>199.55659989667905</c:v>
                </c:pt>
                <c:pt idx="114">
                  <c:v>200.92232436739152</c:v>
                </c:pt>
                <c:pt idx="115">
                  <c:v>202.288048838104</c:v>
                </c:pt>
                <c:pt idx="116">
                  <c:v>203.65377330881648</c:v>
                </c:pt>
                <c:pt idx="117">
                  <c:v>205.01949777952896</c:v>
                </c:pt>
                <c:pt idx="118">
                  <c:v>206.38522225024144</c:v>
                </c:pt>
                <c:pt idx="119">
                  <c:v>207.75094672095392</c:v>
                </c:pt>
                <c:pt idx="120">
                  <c:v>209.1166711916664</c:v>
                </c:pt>
                <c:pt idx="121">
                  <c:v>210.48239566237888</c:v>
                </c:pt>
                <c:pt idx="122">
                  <c:v>211.84812013309136</c:v>
                </c:pt>
                <c:pt idx="123">
                  <c:v>213.21384460380384</c:v>
                </c:pt>
                <c:pt idx="124">
                  <c:v>214.57956907451631</c:v>
                </c:pt>
                <c:pt idx="125">
                  <c:v>215.94529354522879</c:v>
                </c:pt>
                <c:pt idx="126">
                  <c:v>217.31101801594127</c:v>
                </c:pt>
                <c:pt idx="127">
                  <c:v>218.67674248665375</c:v>
                </c:pt>
                <c:pt idx="128">
                  <c:v>220.04246695736623</c:v>
                </c:pt>
                <c:pt idx="129">
                  <c:v>221.40819142807871</c:v>
                </c:pt>
                <c:pt idx="130">
                  <c:v>222.77391589879119</c:v>
                </c:pt>
                <c:pt idx="131">
                  <c:v>224.13964036950367</c:v>
                </c:pt>
                <c:pt idx="132">
                  <c:v>225.50536484021615</c:v>
                </c:pt>
                <c:pt idx="133">
                  <c:v>226.87108931092862</c:v>
                </c:pt>
                <c:pt idx="134">
                  <c:v>228.2368137816411</c:v>
                </c:pt>
                <c:pt idx="135">
                  <c:v>229.60253825235358</c:v>
                </c:pt>
                <c:pt idx="136">
                  <c:v>230.96826272306606</c:v>
                </c:pt>
                <c:pt idx="137">
                  <c:v>232.33398719377854</c:v>
                </c:pt>
                <c:pt idx="138">
                  <c:v>233.69971166449102</c:v>
                </c:pt>
                <c:pt idx="139">
                  <c:v>235.0654361352035</c:v>
                </c:pt>
                <c:pt idx="140">
                  <c:v>236.43116060591598</c:v>
                </c:pt>
                <c:pt idx="141">
                  <c:v>237.79688507662846</c:v>
                </c:pt>
                <c:pt idx="142">
                  <c:v>239.16260954734094</c:v>
                </c:pt>
                <c:pt idx="143">
                  <c:v>240.52833401805341</c:v>
                </c:pt>
                <c:pt idx="144">
                  <c:v>241.89405848876589</c:v>
                </c:pt>
                <c:pt idx="145">
                  <c:v>243.25978295947837</c:v>
                </c:pt>
                <c:pt idx="146">
                  <c:v>244.62550743019085</c:v>
                </c:pt>
                <c:pt idx="147">
                  <c:v>245.99123190090333</c:v>
                </c:pt>
                <c:pt idx="148">
                  <c:v>247.35695637161581</c:v>
                </c:pt>
                <c:pt idx="149">
                  <c:v>248.72268084232829</c:v>
                </c:pt>
                <c:pt idx="150">
                  <c:v>250.08840531304077</c:v>
                </c:pt>
                <c:pt idx="151">
                  <c:v>251.45412978375325</c:v>
                </c:pt>
                <c:pt idx="152">
                  <c:v>252.81985425446572</c:v>
                </c:pt>
                <c:pt idx="153">
                  <c:v>254.1855787251782</c:v>
                </c:pt>
                <c:pt idx="154">
                  <c:v>255.55130319589068</c:v>
                </c:pt>
                <c:pt idx="155">
                  <c:v>256.91702766660319</c:v>
                </c:pt>
                <c:pt idx="156">
                  <c:v>258.2827521373157</c:v>
                </c:pt>
                <c:pt idx="157">
                  <c:v>259.6484766080282</c:v>
                </c:pt>
                <c:pt idx="158">
                  <c:v>261.01420107874071</c:v>
                </c:pt>
                <c:pt idx="159">
                  <c:v>262.37992554945322</c:v>
                </c:pt>
                <c:pt idx="160">
                  <c:v>263.74565002016573</c:v>
                </c:pt>
                <c:pt idx="161">
                  <c:v>265.11137449087823</c:v>
                </c:pt>
                <c:pt idx="162">
                  <c:v>266.47709896159074</c:v>
                </c:pt>
                <c:pt idx="163">
                  <c:v>267.84282343230325</c:v>
                </c:pt>
                <c:pt idx="164">
                  <c:v>269.20854790301576</c:v>
                </c:pt>
                <c:pt idx="165">
                  <c:v>270.57427237372826</c:v>
                </c:pt>
                <c:pt idx="166">
                  <c:v>271.93999684444077</c:v>
                </c:pt>
                <c:pt idx="167">
                  <c:v>273.30572131515328</c:v>
                </c:pt>
                <c:pt idx="168">
                  <c:v>274.67144578586579</c:v>
                </c:pt>
                <c:pt idx="169">
                  <c:v>276.03717025657829</c:v>
                </c:pt>
                <c:pt idx="170">
                  <c:v>277.4028947272908</c:v>
                </c:pt>
                <c:pt idx="171">
                  <c:v>278.76861919800331</c:v>
                </c:pt>
                <c:pt idx="172">
                  <c:v>280.13434366871581</c:v>
                </c:pt>
                <c:pt idx="173">
                  <c:v>281.50006813942832</c:v>
                </c:pt>
                <c:pt idx="174">
                  <c:v>282.86579261014083</c:v>
                </c:pt>
                <c:pt idx="175">
                  <c:v>284.23151708085334</c:v>
                </c:pt>
                <c:pt idx="176">
                  <c:v>285.59724155156584</c:v>
                </c:pt>
                <c:pt idx="177">
                  <c:v>286.96296602227835</c:v>
                </c:pt>
                <c:pt idx="178">
                  <c:v>288.32869049299086</c:v>
                </c:pt>
                <c:pt idx="179">
                  <c:v>289.69441496370337</c:v>
                </c:pt>
                <c:pt idx="180">
                  <c:v>291.06013943441587</c:v>
                </c:pt>
                <c:pt idx="181">
                  <c:v>292.42586390512838</c:v>
                </c:pt>
                <c:pt idx="182">
                  <c:v>293.79158837584089</c:v>
                </c:pt>
                <c:pt idx="183">
                  <c:v>295.1573128465534</c:v>
                </c:pt>
                <c:pt idx="184">
                  <c:v>296.5230373172659</c:v>
                </c:pt>
                <c:pt idx="185">
                  <c:v>297.88876178797841</c:v>
                </c:pt>
                <c:pt idx="186">
                  <c:v>299.25448625869092</c:v>
                </c:pt>
                <c:pt idx="187">
                  <c:v>300.62021072940342</c:v>
                </c:pt>
                <c:pt idx="188">
                  <c:v>301.98593520011593</c:v>
                </c:pt>
                <c:pt idx="189">
                  <c:v>303.35165967082844</c:v>
                </c:pt>
                <c:pt idx="190">
                  <c:v>304.71738414154095</c:v>
                </c:pt>
                <c:pt idx="191">
                  <c:v>306.08310861225345</c:v>
                </c:pt>
                <c:pt idx="192">
                  <c:v>307.44883308296596</c:v>
                </c:pt>
                <c:pt idx="193">
                  <c:v>308.81455755367847</c:v>
                </c:pt>
                <c:pt idx="194">
                  <c:v>310.18028202439098</c:v>
                </c:pt>
                <c:pt idx="195">
                  <c:v>311.54600649510348</c:v>
                </c:pt>
                <c:pt idx="196">
                  <c:v>312.91173096581599</c:v>
                </c:pt>
                <c:pt idx="197">
                  <c:v>314.2774554365285</c:v>
                </c:pt>
                <c:pt idx="198">
                  <c:v>315.64317990724101</c:v>
                </c:pt>
                <c:pt idx="199">
                  <c:v>317.00890437795351</c:v>
                </c:pt>
                <c:pt idx="200">
                  <c:v>318.37462884866602</c:v>
                </c:pt>
              </c:numCache>
            </c:numRef>
          </c:cat>
          <c:val>
            <c:numRef>
              <c:f>'SPERT® Lognormal MC Simulation'!$HS$8:$PK$8</c:f>
              <c:numCache>
                <c:formatCode>General</c:formatCode>
                <c:ptCount val="201"/>
                <c:pt idx="0">
                  <c:v>3.33579763810563E-5</c:v>
                </c:pt>
                <c:pt idx="1">
                  <c:v>4.9048222355828684E-5</c:v>
                </c:pt>
                <c:pt idx="2">
                  <c:v>7.0447569836321844E-5</c:v>
                </c:pt>
                <c:pt idx="3">
                  <c:v>9.9002844518206992E-5</c:v>
                </c:pt>
                <c:pt idx="4">
                  <c:v>1.3633929038987813E-4</c:v>
                </c:pt>
                <c:pt idx="5">
                  <c:v>1.8423819390584042E-4</c:v>
                </c:pt>
                <c:pt idx="6">
                  <c:v>2.4460461413256229E-4</c:v>
                </c:pt>
                <c:pt idx="7">
                  <c:v>3.1942601139468618E-4</c:v>
                </c:pt>
                <c:pt idx="8">
                  <c:v>4.1072313673745485E-4</c:v>
                </c:pt>
                <c:pt idx="9">
                  <c:v>5.2049501994977398E-4</c:v>
                </c:pt>
                <c:pt idx="10">
                  <c:v>6.5066024414493317E-4</c:v>
                </c:pt>
                <c:pt idx="11">
                  <c:v>8.0299690206525468E-4</c:v>
                </c:pt>
                <c:pt idx="12">
                  <c:v>9.7908368835523387E-4</c:v>
                </c:pt>
                <c:pt idx="13">
                  <c:v>1.1802444996811925E-3</c:v>
                </c:pt>
                <c:pt idx="14">
                  <c:v>1.4074987069467206E-3</c:v>
                </c:pt>
                <c:pt idx="15">
                  <c:v>1.6615189540685341E-3</c:v>
                </c:pt>
                <c:pt idx="16">
                  <c:v>1.9425979531127035E-3</c:v>
                </c:pt>
                <c:pt idx="17">
                  <c:v>2.2506253148709739E-3</c:v>
                </c:pt>
                <c:pt idx="18">
                  <c:v>2.5850750052764395E-3</c:v>
                </c:pt>
                <c:pt idx="19">
                  <c:v>2.9450035769727489E-3</c:v>
                </c:pt>
                <c:pt idx="20">
                  <c:v>3.3290589135852424E-3</c:v>
                </c:pt>
                <c:pt idx="21">
                  <c:v>3.735498858914321E-3</c:v>
                </c:pt>
                <c:pt idx="22">
                  <c:v>4.1622187965756506E-3</c:v>
                </c:pt>
                <c:pt idx="23">
                  <c:v>4.6067870049133911E-3</c:v>
                </c:pt>
                <c:pt idx="24">
                  <c:v>5.0664864402093883E-3</c:v>
                </c:pt>
                <c:pt idx="25">
                  <c:v>5.5383614973421244E-3</c:v>
                </c:pt>
                <c:pt idx="26">
                  <c:v>6.0192682569969822E-3</c:v>
                </c:pt>
                <c:pt idx="27">
                  <c:v>6.5059267457872848E-3</c:v>
                </c:pt>
                <c:pt idx="28">
                  <c:v>6.9949738020744631E-3</c:v>
                </c:pt>
                <c:pt idx="29">
                  <c:v>7.4830152467944737E-3</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7813-49A5-9E35-ACD9BDFA5BD3}"/>
            </c:ext>
          </c:extLst>
        </c:ser>
        <c:ser>
          <c:idx val="3"/>
          <c:order val="1"/>
          <c:tx>
            <c:v>2</c:v>
          </c:tx>
          <c:spPr>
            <a:solidFill>
              <a:schemeClr val="accent1"/>
            </a:solidFill>
            <a:ln>
              <a:noFill/>
            </a:ln>
            <a:effectLst/>
          </c:spPr>
          <c:invertIfNegative val="0"/>
          <c:cat>
            <c:numRef>
              <c:f>'SPERT® Lognormal MC Simulation'!$Z$4:$HR$4</c:f>
              <c:numCache>
                <c:formatCode>#,##0_);\(#,##0\)</c:formatCode>
                <c:ptCount val="201"/>
                <c:pt idx="0">
                  <c:v>45.22973470616882</c:v>
                </c:pt>
                <c:pt idx="1">
                  <c:v>46.595459176881306</c:v>
                </c:pt>
                <c:pt idx="2">
                  <c:v>47.961183647593792</c:v>
                </c:pt>
                <c:pt idx="3">
                  <c:v>49.326908118306278</c:v>
                </c:pt>
                <c:pt idx="4">
                  <c:v>50.692632589018764</c:v>
                </c:pt>
                <c:pt idx="5">
                  <c:v>52.05835705973125</c:v>
                </c:pt>
                <c:pt idx="6">
                  <c:v>53.424081530443736</c:v>
                </c:pt>
                <c:pt idx="7">
                  <c:v>54.789806001156222</c:v>
                </c:pt>
                <c:pt idx="8">
                  <c:v>56.155530471868708</c:v>
                </c:pt>
                <c:pt idx="9">
                  <c:v>57.521254942581194</c:v>
                </c:pt>
                <c:pt idx="10">
                  <c:v>58.88697941329368</c:v>
                </c:pt>
                <c:pt idx="11">
                  <c:v>60.252703884006166</c:v>
                </c:pt>
                <c:pt idx="12">
                  <c:v>61.618428354718652</c:v>
                </c:pt>
                <c:pt idx="13">
                  <c:v>62.984152825431138</c:v>
                </c:pt>
                <c:pt idx="14">
                  <c:v>64.349877296143617</c:v>
                </c:pt>
                <c:pt idx="15">
                  <c:v>65.715601766856096</c:v>
                </c:pt>
                <c:pt idx="16">
                  <c:v>67.081326237568575</c:v>
                </c:pt>
                <c:pt idx="17">
                  <c:v>68.447050708281054</c:v>
                </c:pt>
                <c:pt idx="18">
                  <c:v>69.812775178993533</c:v>
                </c:pt>
                <c:pt idx="19">
                  <c:v>71.178499649706012</c:v>
                </c:pt>
                <c:pt idx="20">
                  <c:v>72.544224120418491</c:v>
                </c:pt>
                <c:pt idx="21">
                  <c:v>73.90994859113097</c:v>
                </c:pt>
                <c:pt idx="22">
                  <c:v>75.275673061843449</c:v>
                </c:pt>
                <c:pt idx="23">
                  <c:v>76.641397532555928</c:v>
                </c:pt>
                <c:pt idx="24">
                  <c:v>78.007122003268407</c:v>
                </c:pt>
                <c:pt idx="25">
                  <c:v>79.372846473980886</c:v>
                </c:pt>
                <c:pt idx="26">
                  <c:v>80.738570944693365</c:v>
                </c:pt>
                <c:pt idx="27">
                  <c:v>82.104295415405844</c:v>
                </c:pt>
                <c:pt idx="28">
                  <c:v>83.470019886118322</c:v>
                </c:pt>
                <c:pt idx="29">
                  <c:v>84.835744356830801</c:v>
                </c:pt>
                <c:pt idx="30">
                  <c:v>86.20146882754328</c:v>
                </c:pt>
                <c:pt idx="31">
                  <c:v>87.567193298255759</c:v>
                </c:pt>
                <c:pt idx="32">
                  <c:v>88.932917768968238</c:v>
                </c:pt>
                <c:pt idx="33">
                  <c:v>90.298642239680717</c:v>
                </c:pt>
                <c:pt idx="34">
                  <c:v>91.664366710393196</c:v>
                </c:pt>
                <c:pt idx="35">
                  <c:v>93.030091181105675</c:v>
                </c:pt>
                <c:pt idx="36">
                  <c:v>94.395815651818154</c:v>
                </c:pt>
                <c:pt idx="37">
                  <c:v>95.761540122530633</c:v>
                </c:pt>
                <c:pt idx="38">
                  <c:v>97.127264593243112</c:v>
                </c:pt>
                <c:pt idx="39">
                  <c:v>98.492989063955591</c:v>
                </c:pt>
                <c:pt idx="40">
                  <c:v>99.85871353466807</c:v>
                </c:pt>
                <c:pt idx="41">
                  <c:v>101.22443800538055</c:v>
                </c:pt>
                <c:pt idx="42">
                  <c:v>102.59016247609303</c:v>
                </c:pt>
                <c:pt idx="43">
                  <c:v>103.95588694680551</c:v>
                </c:pt>
                <c:pt idx="44">
                  <c:v>105.32161141751799</c:v>
                </c:pt>
                <c:pt idx="45">
                  <c:v>106.68733588823046</c:v>
                </c:pt>
                <c:pt idx="46">
                  <c:v>108.05306035894294</c:v>
                </c:pt>
                <c:pt idx="47">
                  <c:v>109.41878482965542</c:v>
                </c:pt>
                <c:pt idx="48">
                  <c:v>110.7845093003679</c:v>
                </c:pt>
                <c:pt idx="49">
                  <c:v>112.15023377108038</c:v>
                </c:pt>
                <c:pt idx="50">
                  <c:v>113.51595824179286</c:v>
                </c:pt>
                <c:pt idx="51">
                  <c:v>114.88168271250534</c:v>
                </c:pt>
                <c:pt idx="52">
                  <c:v>116.24740718321782</c:v>
                </c:pt>
                <c:pt idx="53">
                  <c:v>117.6131316539303</c:v>
                </c:pt>
                <c:pt idx="54">
                  <c:v>118.97885612464277</c:v>
                </c:pt>
                <c:pt idx="55">
                  <c:v>120.34458059535525</c:v>
                </c:pt>
                <c:pt idx="56">
                  <c:v>121.71030506606773</c:v>
                </c:pt>
                <c:pt idx="57">
                  <c:v>123.07602953678021</c:v>
                </c:pt>
                <c:pt idx="58">
                  <c:v>124.44175400749269</c:v>
                </c:pt>
                <c:pt idx="59">
                  <c:v>125.80747847820517</c:v>
                </c:pt>
                <c:pt idx="60">
                  <c:v>127.17320294891765</c:v>
                </c:pt>
                <c:pt idx="61">
                  <c:v>128.53892741963014</c:v>
                </c:pt>
                <c:pt idx="62">
                  <c:v>129.90465189034262</c:v>
                </c:pt>
                <c:pt idx="63">
                  <c:v>131.2703763610551</c:v>
                </c:pt>
                <c:pt idx="64">
                  <c:v>132.63610083176758</c:v>
                </c:pt>
                <c:pt idx="65">
                  <c:v>134.00182530248006</c:v>
                </c:pt>
                <c:pt idx="66">
                  <c:v>135.36754977319254</c:v>
                </c:pt>
                <c:pt idx="67">
                  <c:v>136.73327424390502</c:v>
                </c:pt>
                <c:pt idx="68">
                  <c:v>138.09899871461749</c:v>
                </c:pt>
                <c:pt idx="69">
                  <c:v>139.46472318532997</c:v>
                </c:pt>
                <c:pt idx="70">
                  <c:v>140.83044765604245</c:v>
                </c:pt>
                <c:pt idx="71">
                  <c:v>142.19617212675493</c:v>
                </c:pt>
                <c:pt idx="72">
                  <c:v>143.56189659746741</c:v>
                </c:pt>
                <c:pt idx="73">
                  <c:v>144.92762106817989</c:v>
                </c:pt>
                <c:pt idx="74">
                  <c:v>146.29334553889237</c:v>
                </c:pt>
                <c:pt idx="75">
                  <c:v>147.65907000960485</c:v>
                </c:pt>
                <c:pt idx="76">
                  <c:v>149.02479448031733</c:v>
                </c:pt>
                <c:pt idx="77">
                  <c:v>150.3905189510298</c:v>
                </c:pt>
                <c:pt idx="78">
                  <c:v>151.75624342174228</c:v>
                </c:pt>
                <c:pt idx="79">
                  <c:v>153.12196789245476</c:v>
                </c:pt>
                <c:pt idx="80">
                  <c:v>154.48769236316724</c:v>
                </c:pt>
                <c:pt idx="81">
                  <c:v>155.85341683387972</c:v>
                </c:pt>
                <c:pt idx="82">
                  <c:v>157.2191413045922</c:v>
                </c:pt>
                <c:pt idx="83">
                  <c:v>158.58486577530468</c:v>
                </c:pt>
                <c:pt idx="84">
                  <c:v>159.95059024601716</c:v>
                </c:pt>
                <c:pt idx="85">
                  <c:v>161.31631471672964</c:v>
                </c:pt>
                <c:pt idx="86">
                  <c:v>162.68203918744211</c:v>
                </c:pt>
                <c:pt idx="87">
                  <c:v>164.04776365815459</c:v>
                </c:pt>
                <c:pt idx="88">
                  <c:v>165.41348812886707</c:v>
                </c:pt>
                <c:pt idx="89">
                  <c:v>166.77921259957955</c:v>
                </c:pt>
                <c:pt idx="90">
                  <c:v>168.14493707029203</c:v>
                </c:pt>
                <c:pt idx="91">
                  <c:v>169.51066154100451</c:v>
                </c:pt>
                <c:pt idx="92">
                  <c:v>170.87638601171699</c:v>
                </c:pt>
                <c:pt idx="93">
                  <c:v>172.24211048242947</c:v>
                </c:pt>
                <c:pt idx="94">
                  <c:v>173.60783495314195</c:v>
                </c:pt>
                <c:pt idx="95">
                  <c:v>174.97355942385443</c:v>
                </c:pt>
                <c:pt idx="96">
                  <c:v>176.3392838945669</c:v>
                </c:pt>
                <c:pt idx="97">
                  <c:v>177.70500836527938</c:v>
                </c:pt>
                <c:pt idx="98">
                  <c:v>179.07073283599186</c:v>
                </c:pt>
                <c:pt idx="99">
                  <c:v>180.43645730670434</c:v>
                </c:pt>
                <c:pt idx="100">
                  <c:v>181.80218177741682</c:v>
                </c:pt>
                <c:pt idx="101">
                  <c:v>183.1679062481293</c:v>
                </c:pt>
                <c:pt idx="102">
                  <c:v>184.53363071884178</c:v>
                </c:pt>
                <c:pt idx="103">
                  <c:v>185.89935518955426</c:v>
                </c:pt>
                <c:pt idx="104">
                  <c:v>187.26507966026674</c:v>
                </c:pt>
                <c:pt idx="105">
                  <c:v>188.63080413097921</c:v>
                </c:pt>
                <c:pt idx="106">
                  <c:v>189.99652860169169</c:v>
                </c:pt>
                <c:pt idx="107">
                  <c:v>191.36225307240417</c:v>
                </c:pt>
                <c:pt idx="108">
                  <c:v>192.72797754311665</c:v>
                </c:pt>
                <c:pt idx="109">
                  <c:v>194.09370201382913</c:v>
                </c:pt>
                <c:pt idx="110">
                  <c:v>195.45942648454161</c:v>
                </c:pt>
                <c:pt idx="111">
                  <c:v>196.82515095525409</c:v>
                </c:pt>
                <c:pt idx="112">
                  <c:v>198.19087542596657</c:v>
                </c:pt>
                <c:pt idx="113">
                  <c:v>199.55659989667905</c:v>
                </c:pt>
                <c:pt idx="114">
                  <c:v>200.92232436739152</c:v>
                </c:pt>
                <c:pt idx="115">
                  <c:v>202.288048838104</c:v>
                </c:pt>
                <c:pt idx="116">
                  <c:v>203.65377330881648</c:v>
                </c:pt>
                <c:pt idx="117">
                  <c:v>205.01949777952896</c:v>
                </c:pt>
                <c:pt idx="118">
                  <c:v>206.38522225024144</c:v>
                </c:pt>
                <c:pt idx="119">
                  <c:v>207.75094672095392</c:v>
                </c:pt>
                <c:pt idx="120">
                  <c:v>209.1166711916664</c:v>
                </c:pt>
                <c:pt idx="121">
                  <c:v>210.48239566237888</c:v>
                </c:pt>
                <c:pt idx="122">
                  <c:v>211.84812013309136</c:v>
                </c:pt>
                <c:pt idx="123">
                  <c:v>213.21384460380384</c:v>
                </c:pt>
                <c:pt idx="124">
                  <c:v>214.57956907451631</c:v>
                </c:pt>
                <c:pt idx="125">
                  <c:v>215.94529354522879</c:v>
                </c:pt>
                <c:pt idx="126">
                  <c:v>217.31101801594127</c:v>
                </c:pt>
                <c:pt idx="127">
                  <c:v>218.67674248665375</c:v>
                </c:pt>
                <c:pt idx="128">
                  <c:v>220.04246695736623</c:v>
                </c:pt>
                <c:pt idx="129">
                  <c:v>221.40819142807871</c:v>
                </c:pt>
                <c:pt idx="130">
                  <c:v>222.77391589879119</c:v>
                </c:pt>
                <c:pt idx="131">
                  <c:v>224.13964036950367</c:v>
                </c:pt>
                <c:pt idx="132">
                  <c:v>225.50536484021615</c:v>
                </c:pt>
                <c:pt idx="133">
                  <c:v>226.87108931092862</c:v>
                </c:pt>
                <c:pt idx="134">
                  <c:v>228.2368137816411</c:v>
                </c:pt>
                <c:pt idx="135">
                  <c:v>229.60253825235358</c:v>
                </c:pt>
                <c:pt idx="136">
                  <c:v>230.96826272306606</c:v>
                </c:pt>
                <c:pt idx="137">
                  <c:v>232.33398719377854</c:v>
                </c:pt>
                <c:pt idx="138">
                  <c:v>233.69971166449102</c:v>
                </c:pt>
                <c:pt idx="139">
                  <c:v>235.0654361352035</c:v>
                </c:pt>
                <c:pt idx="140">
                  <c:v>236.43116060591598</c:v>
                </c:pt>
                <c:pt idx="141">
                  <c:v>237.79688507662846</c:v>
                </c:pt>
                <c:pt idx="142">
                  <c:v>239.16260954734094</c:v>
                </c:pt>
                <c:pt idx="143">
                  <c:v>240.52833401805341</c:v>
                </c:pt>
                <c:pt idx="144">
                  <c:v>241.89405848876589</c:v>
                </c:pt>
                <c:pt idx="145">
                  <c:v>243.25978295947837</c:v>
                </c:pt>
                <c:pt idx="146">
                  <c:v>244.62550743019085</c:v>
                </c:pt>
                <c:pt idx="147">
                  <c:v>245.99123190090333</c:v>
                </c:pt>
                <c:pt idx="148">
                  <c:v>247.35695637161581</c:v>
                </c:pt>
                <c:pt idx="149">
                  <c:v>248.72268084232829</c:v>
                </c:pt>
                <c:pt idx="150">
                  <c:v>250.08840531304077</c:v>
                </c:pt>
                <c:pt idx="151">
                  <c:v>251.45412978375325</c:v>
                </c:pt>
                <c:pt idx="152">
                  <c:v>252.81985425446572</c:v>
                </c:pt>
                <c:pt idx="153">
                  <c:v>254.1855787251782</c:v>
                </c:pt>
                <c:pt idx="154">
                  <c:v>255.55130319589068</c:v>
                </c:pt>
                <c:pt idx="155">
                  <c:v>256.91702766660319</c:v>
                </c:pt>
                <c:pt idx="156">
                  <c:v>258.2827521373157</c:v>
                </c:pt>
                <c:pt idx="157">
                  <c:v>259.6484766080282</c:v>
                </c:pt>
                <c:pt idx="158">
                  <c:v>261.01420107874071</c:v>
                </c:pt>
                <c:pt idx="159">
                  <c:v>262.37992554945322</c:v>
                </c:pt>
                <c:pt idx="160">
                  <c:v>263.74565002016573</c:v>
                </c:pt>
                <c:pt idx="161">
                  <c:v>265.11137449087823</c:v>
                </c:pt>
                <c:pt idx="162">
                  <c:v>266.47709896159074</c:v>
                </c:pt>
                <c:pt idx="163">
                  <c:v>267.84282343230325</c:v>
                </c:pt>
                <c:pt idx="164">
                  <c:v>269.20854790301576</c:v>
                </c:pt>
                <c:pt idx="165">
                  <c:v>270.57427237372826</c:v>
                </c:pt>
                <c:pt idx="166">
                  <c:v>271.93999684444077</c:v>
                </c:pt>
                <c:pt idx="167">
                  <c:v>273.30572131515328</c:v>
                </c:pt>
                <c:pt idx="168">
                  <c:v>274.67144578586579</c:v>
                </c:pt>
                <c:pt idx="169">
                  <c:v>276.03717025657829</c:v>
                </c:pt>
                <c:pt idx="170">
                  <c:v>277.4028947272908</c:v>
                </c:pt>
                <c:pt idx="171">
                  <c:v>278.76861919800331</c:v>
                </c:pt>
                <c:pt idx="172">
                  <c:v>280.13434366871581</c:v>
                </c:pt>
                <c:pt idx="173">
                  <c:v>281.50006813942832</c:v>
                </c:pt>
                <c:pt idx="174">
                  <c:v>282.86579261014083</c:v>
                </c:pt>
                <c:pt idx="175">
                  <c:v>284.23151708085334</c:v>
                </c:pt>
                <c:pt idx="176">
                  <c:v>285.59724155156584</c:v>
                </c:pt>
                <c:pt idx="177">
                  <c:v>286.96296602227835</c:v>
                </c:pt>
                <c:pt idx="178">
                  <c:v>288.32869049299086</c:v>
                </c:pt>
                <c:pt idx="179">
                  <c:v>289.69441496370337</c:v>
                </c:pt>
                <c:pt idx="180">
                  <c:v>291.06013943441587</c:v>
                </c:pt>
                <c:pt idx="181">
                  <c:v>292.42586390512838</c:v>
                </c:pt>
                <c:pt idx="182">
                  <c:v>293.79158837584089</c:v>
                </c:pt>
                <c:pt idx="183">
                  <c:v>295.1573128465534</c:v>
                </c:pt>
                <c:pt idx="184">
                  <c:v>296.5230373172659</c:v>
                </c:pt>
                <c:pt idx="185">
                  <c:v>297.88876178797841</c:v>
                </c:pt>
                <c:pt idx="186">
                  <c:v>299.25448625869092</c:v>
                </c:pt>
                <c:pt idx="187">
                  <c:v>300.62021072940342</c:v>
                </c:pt>
                <c:pt idx="188">
                  <c:v>301.98593520011593</c:v>
                </c:pt>
                <c:pt idx="189">
                  <c:v>303.35165967082844</c:v>
                </c:pt>
                <c:pt idx="190">
                  <c:v>304.71738414154095</c:v>
                </c:pt>
                <c:pt idx="191">
                  <c:v>306.08310861225345</c:v>
                </c:pt>
                <c:pt idx="192">
                  <c:v>307.44883308296596</c:v>
                </c:pt>
                <c:pt idx="193">
                  <c:v>308.81455755367847</c:v>
                </c:pt>
                <c:pt idx="194">
                  <c:v>310.18028202439098</c:v>
                </c:pt>
                <c:pt idx="195">
                  <c:v>311.54600649510348</c:v>
                </c:pt>
                <c:pt idx="196">
                  <c:v>312.91173096581599</c:v>
                </c:pt>
                <c:pt idx="197">
                  <c:v>314.2774554365285</c:v>
                </c:pt>
                <c:pt idx="198">
                  <c:v>315.64317990724101</c:v>
                </c:pt>
                <c:pt idx="199">
                  <c:v>317.00890437795351</c:v>
                </c:pt>
                <c:pt idx="200">
                  <c:v>318.37462884866602</c:v>
                </c:pt>
              </c:numCache>
            </c:numRef>
          </c:cat>
          <c:val>
            <c:numRef>
              <c:f>'SPERT® Lognormal MC Simulation'!$HS$9:$PK$9</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7.9666761957977485E-3</c:v>
                </c:pt>
                <c:pt idx="31">
                  <c:v>8.4426485088652161E-3</c:v>
                </c:pt>
                <c:pt idx="32">
                  <c:v>8.9077345420178651E-3</c:v>
                </c:pt>
                <c:pt idx="33">
                  <c:v>9.358886546207314E-3</c:v>
                </c:pt>
                <c:pt idx="34">
                  <c:v>9.7932412302218913E-3</c:v>
                </c:pt>
                <c:pt idx="35">
                  <c:v>1.0208149173084399E-2</c:v>
                </c:pt>
                <c:pt idx="36">
                  <c:v>1.06011989269462E-2</c:v>
                </c:pt>
                <c:pt idx="37">
                  <c:v>1.0970235792236164E-2</c:v>
                </c:pt>
                <c:pt idx="38">
                  <c:v>1.1313375370399534E-2</c:v>
                </c:pt>
                <c:pt idx="39">
                  <c:v>1.1629012104720848E-2</c:v>
                </c:pt>
                <c:pt idx="40">
                  <c:v>1.1915823106051337E-2</c:v>
                </c:pt>
                <c:pt idx="41">
                  <c:v>1.2172767628025999E-2</c:v>
                </c:pt>
                <c:pt idx="42">
                  <c:v>1.2399082606395133E-2</c:v>
                </c:pt>
                <c:pt idx="43">
                  <c:v>1.2594274710653323E-2</c:v>
                </c:pt>
                <c:pt idx="44">
                  <c:v>1.2758109374783142E-2</c:v>
                </c:pt>
                <c:pt idx="45">
                  <c:v>1.2890597279382597E-2</c:v>
                </c:pt>
                <c:pt idx="46">
                  <c:v>1.2991978751556088E-2</c:v>
                </c:pt>
                <c:pt idx="47">
                  <c:v>1.3062706533580807E-2</c:v>
                </c:pt>
                <c:pt idx="48">
                  <c:v>1.3103427348331984E-2</c:v>
                </c:pt>
                <c:pt idx="49">
                  <c:v>1.3114962660485775E-2</c:v>
                </c:pt>
                <c:pt idx="50">
                  <c:v>1.3098288999213628E-2</c:v>
                </c:pt>
                <c:pt idx="51">
                  <c:v>1.3054518171881873E-2</c:v>
                </c:pt>
                <c:pt idx="52">
                  <c:v>1.2984877660447872E-2</c:v>
                </c:pt>
                <c:pt idx="53">
                  <c:v>1.289069145390305E-2</c:v>
                </c:pt>
                <c:pt idx="54">
                  <c:v>1.2773361532182094E-2</c:v>
                </c:pt>
                <c:pt idx="55">
                  <c:v>1.2634350180197205E-2</c:v>
                </c:pt>
                <c:pt idx="56">
                  <c:v>1.2475163275672253E-2</c:v>
                </c:pt>
                <c:pt idx="57">
                  <c:v>1.2297334661703038E-2</c:v>
                </c:pt>
                <c:pt idx="58">
                  <c:v>1.2102411684787597E-2</c:v>
                </c:pt>
                <c:pt idx="59">
                  <c:v>1.1891941951668008E-2</c:v>
                </c:pt>
                <c:pt idx="60">
                  <c:v>1.1667461333819464E-2</c:v>
                </c:pt>
                <c:pt idx="61">
                  <c:v>1.1430483226845914E-2</c:v>
                </c:pt>
                <c:pt idx="62">
                  <c:v>1.1182489053354441E-2</c:v>
                </c:pt>
                <c:pt idx="63">
                  <c:v>1.0924919981992432E-2</c:v>
                </c:pt>
                <c:pt idx="64">
                  <c:v>1.0659169822103885E-2</c:v>
                </c:pt>
                <c:pt idx="65">
                  <c:v>1.0386579042725348E-2</c:v>
                </c:pt>
                <c:pt idx="66">
                  <c:v>1.0108429856207139E-2</c:v>
                </c:pt>
                <c:pt idx="67">
                  <c:v>9.8259423004054824E-3</c:v>
                </c:pt>
                <c:pt idx="68">
                  <c:v>9.5402712489338695E-3</c:v>
                </c:pt>
                <c:pt idx="69">
                  <c:v>9.2525042761728311E-3</c:v>
                </c:pt>
                <c:pt idx="70">
                  <c:v>8.96366030240924E-3</c:v>
                </c:pt>
                <c:pt idx="71">
                  <c:v>8.6746889444027E-3</c:v>
                </c:pt>
                <c:pt idx="72">
                  <c:v>8.3864704976699504E-3</c:v>
                </c:pt>
                <c:pt idx="73">
                  <c:v>8.0998164786568773E-3</c:v>
                </c:pt>
                <c:pt idx="74">
                  <c:v>7.8154706575659406E-3</c:v>
                </c:pt>
                <c:pt idx="75">
                  <c:v>7.534110515775419E-3</c:v>
                </c:pt>
                <c:pt idx="76">
                  <c:v>7.2563490653892717E-3</c:v>
                </c:pt>
                <c:pt idx="77">
                  <c:v>6.9827369723707323E-3</c:v>
                </c:pt>
                <c:pt idx="78">
                  <c:v>6.7137649288359479E-3</c:v>
                </c:pt>
                <c:pt idx="79">
                  <c:v>6.449866224320186E-3</c:v>
                </c:pt>
                <c:pt idx="80">
                  <c:v>6.1914194701034493E-3</c:v>
                </c:pt>
                <c:pt idx="81">
                  <c:v>5.9387514349246769E-3</c:v>
                </c:pt>
                <c:pt idx="82">
                  <c:v>5.6921399545723462E-3</c:v>
                </c:pt>
                <c:pt idx="83">
                  <c:v>5.4518168818665294E-3</c:v>
                </c:pt>
                <c:pt idx="84">
                  <c:v>5.2179710474115175E-3</c:v>
                </c:pt>
                <c:pt idx="85">
                  <c:v>4.9907512051668903E-3</c:v>
                </c:pt>
                <c:pt idx="86">
                  <c:v>4.770268940344732E-3</c:v>
                </c:pt>
                <c:pt idx="87">
                  <c:v>4.5566015203730584E-3</c:v>
                </c:pt>
                <c:pt idx="88">
                  <c:v>4.3497946726651741E-3</c:v>
                </c:pt>
                <c:pt idx="89">
                  <c:v>4.1498652756980269E-3</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4-7813-49A5-9E35-ACD9BDFA5BD3}"/>
            </c:ext>
          </c:extLst>
        </c:ser>
        <c:dLbls>
          <c:showLegendKey val="0"/>
          <c:showVal val="0"/>
          <c:showCatName val="0"/>
          <c:showSerName val="0"/>
          <c:showPercent val="0"/>
          <c:showBubbleSize val="0"/>
        </c:dLbls>
        <c:gapWidth val="0"/>
        <c:overlap val="100"/>
        <c:axId val="182437183"/>
        <c:axId val="182429695"/>
      </c:barChart>
      <c:barChart>
        <c:barDir val="col"/>
        <c:grouping val="clustered"/>
        <c:varyColors val="0"/>
        <c:ser>
          <c:idx val="4"/>
          <c:order val="2"/>
          <c:tx>
            <c:v>3</c:v>
          </c:tx>
          <c:spPr>
            <a:solidFill>
              <a:schemeClr val="accent2"/>
            </a:solidFill>
            <a:ln>
              <a:noFill/>
            </a:ln>
            <a:effectLst/>
          </c:spPr>
          <c:invertIfNegative val="0"/>
          <c:cat>
            <c:numRef>
              <c:f>'SPERT® Lognormal MC Simulation'!$Z$4:$HR$4</c:f>
              <c:numCache>
                <c:formatCode>#,##0_);\(#,##0\)</c:formatCode>
                <c:ptCount val="201"/>
                <c:pt idx="0">
                  <c:v>45.22973470616882</c:v>
                </c:pt>
                <c:pt idx="1">
                  <c:v>46.595459176881306</c:v>
                </c:pt>
                <c:pt idx="2">
                  <c:v>47.961183647593792</c:v>
                </c:pt>
                <c:pt idx="3">
                  <c:v>49.326908118306278</c:v>
                </c:pt>
                <c:pt idx="4">
                  <c:v>50.692632589018764</c:v>
                </c:pt>
                <c:pt idx="5">
                  <c:v>52.05835705973125</c:v>
                </c:pt>
                <c:pt idx="6">
                  <c:v>53.424081530443736</c:v>
                </c:pt>
                <c:pt idx="7">
                  <c:v>54.789806001156222</c:v>
                </c:pt>
                <c:pt idx="8">
                  <c:v>56.155530471868708</c:v>
                </c:pt>
                <c:pt idx="9">
                  <c:v>57.521254942581194</c:v>
                </c:pt>
                <c:pt idx="10">
                  <c:v>58.88697941329368</c:v>
                </c:pt>
                <c:pt idx="11">
                  <c:v>60.252703884006166</c:v>
                </c:pt>
                <c:pt idx="12">
                  <c:v>61.618428354718652</c:v>
                </c:pt>
                <c:pt idx="13">
                  <c:v>62.984152825431138</c:v>
                </c:pt>
                <c:pt idx="14">
                  <c:v>64.349877296143617</c:v>
                </c:pt>
                <c:pt idx="15">
                  <c:v>65.715601766856096</c:v>
                </c:pt>
                <c:pt idx="16">
                  <c:v>67.081326237568575</c:v>
                </c:pt>
                <c:pt idx="17">
                  <c:v>68.447050708281054</c:v>
                </c:pt>
                <c:pt idx="18">
                  <c:v>69.812775178993533</c:v>
                </c:pt>
                <c:pt idx="19">
                  <c:v>71.178499649706012</c:v>
                </c:pt>
                <c:pt idx="20">
                  <c:v>72.544224120418491</c:v>
                </c:pt>
                <c:pt idx="21">
                  <c:v>73.90994859113097</c:v>
                </c:pt>
                <c:pt idx="22">
                  <c:v>75.275673061843449</c:v>
                </c:pt>
                <c:pt idx="23">
                  <c:v>76.641397532555928</c:v>
                </c:pt>
                <c:pt idx="24">
                  <c:v>78.007122003268407</c:v>
                </c:pt>
                <c:pt idx="25">
                  <c:v>79.372846473980886</c:v>
                </c:pt>
                <c:pt idx="26">
                  <c:v>80.738570944693365</c:v>
                </c:pt>
                <c:pt idx="27">
                  <c:v>82.104295415405844</c:v>
                </c:pt>
                <c:pt idx="28">
                  <c:v>83.470019886118322</c:v>
                </c:pt>
                <c:pt idx="29">
                  <c:v>84.835744356830801</c:v>
                </c:pt>
                <c:pt idx="30">
                  <c:v>86.20146882754328</c:v>
                </c:pt>
                <c:pt idx="31">
                  <c:v>87.567193298255759</c:v>
                </c:pt>
                <c:pt idx="32">
                  <c:v>88.932917768968238</c:v>
                </c:pt>
                <c:pt idx="33">
                  <c:v>90.298642239680717</c:v>
                </c:pt>
                <c:pt idx="34">
                  <c:v>91.664366710393196</c:v>
                </c:pt>
                <c:pt idx="35">
                  <c:v>93.030091181105675</c:v>
                </c:pt>
                <c:pt idx="36">
                  <c:v>94.395815651818154</c:v>
                </c:pt>
                <c:pt idx="37">
                  <c:v>95.761540122530633</c:v>
                </c:pt>
                <c:pt idx="38">
                  <c:v>97.127264593243112</c:v>
                </c:pt>
                <c:pt idx="39">
                  <c:v>98.492989063955591</c:v>
                </c:pt>
                <c:pt idx="40">
                  <c:v>99.85871353466807</c:v>
                </c:pt>
                <c:pt idx="41">
                  <c:v>101.22443800538055</c:v>
                </c:pt>
                <c:pt idx="42">
                  <c:v>102.59016247609303</c:v>
                </c:pt>
                <c:pt idx="43">
                  <c:v>103.95588694680551</c:v>
                </c:pt>
                <c:pt idx="44">
                  <c:v>105.32161141751799</c:v>
                </c:pt>
                <c:pt idx="45">
                  <c:v>106.68733588823046</c:v>
                </c:pt>
                <c:pt idx="46">
                  <c:v>108.05306035894294</c:v>
                </c:pt>
                <c:pt idx="47">
                  <c:v>109.41878482965542</c:v>
                </c:pt>
                <c:pt idx="48">
                  <c:v>110.7845093003679</c:v>
                </c:pt>
                <c:pt idx="49">
                  <c:v>112.15023377108038</c:v>
                </c:pt>
                <c:pt idx="50">
                  <c:v>113.51595824179286</c:v>
                </c:pt>
                <c:pt idx="51">
                  <c:v>114.88168271250534</c:v>
                </c:pt>
                <c:pt idx="52">
                  <c:v>116.24740718321782</c:v>
                </c:pt>
                <c:pt idx="53">
                  <c:v>117.6131316539303</c:v>
                </c:pt>
                <c:pt idx="54">
                  <c:v>118.97885612464277</c:v>
                </c:pt>
                <c:pt idx="55">
                  <c:v>120.34458059535525</c:v>
                </c:pt>
                <c:pt idx="56">
                  <c:v>121.71030506606773</c:v>
                </c:pt>
                <c:pt idx="57">
                  <c:v>123.07602953678021</c:v>
                </c:pt>
                <c:pt idx="58">
                  <c:v>124.44175400749269</c:v>
                </c:pt>
                <c:pt idx="59">
                  <c:v>125.80747847820517</c:v>
                </c:pt>
                <c:pt idx="60">
                  <c:v>127.17320294891765</c:v>
                </c:pt>
                <c:pt idx="61">
                  <c:v>128.53892741963014</c:v>
                </c:pt>
                <c:pt idx="62">
                  <c:v>129.90465189034262</c:v>
                </c:pt>
                <c:pt idx="63">
                  <c:v>131.2703763610551</c:v>
                </c:pt>
                <c:pt idx="64">
                  <c:v>132.63610083176758</c:v>
                </c:pt>
                <c:pt idx="65">
                  <c:v>134.00182530248006</c:v>
                </c:pt>
                <c:pt idx="66">
                  <c:v>135.36754977319254</c:v>
                </c:pt>
                <c:pt idx="67">
                  <c:v>136.73327424390502</c:v>
                </c:pt>
                <c:pt idx="68">
                  <c:v>138.09899871461749</c:v>
                </c:pt>
                <c:pt idx="69">
                  <c:v>139.46472318532997</c:v>
                </c:pt>
                <c:pt idx="70">
                  <c:v>140.83044765604245</c:v>
                </c:pt>
                <c:pt idx="71">
                  <c:v>142.19617212675493</c:v>
                </c:pt>
                <c:pt idx="72">
                  <c:v>143.56189659746741</c:v>
                </c:pt>
                <c:pt idx="73">
                  <c:v>144.92762106817989</c:v>
                </c:pt>
                <c:pt idx="74">
                  <c:v>146.29334553889237</c:v>
                </c:pt>
                <c:pt idx="75">
                  <c:v>147.65907000960485</c:v>
                </c:pt>
                <c:pt idx="76">
                  <c:v>149.02479448031733</c:v>
                </c:pt>
                <c:pt idx="77">
                  <c:v>150.3905189510298</c:v>
                </c:pt>
                <c:pt idx="78">
                  <c:v>151.75624342174228</c:v>
                </c:pt>
                <c:pt idx="79">
                  <c:v>153.12196789245476</c:v>
                </c:pt>
                <c:pt idx="80">
                  <c:v>154.48769236316724</c:v>
                </c:pt>
                <c:pt idx="81">
                  <c:v>155.85341683387972</c:v>
                </c:pt>
                <c:pt idx="82">
                  <c:v>157.2191413045922</c:v>
                </c:pt>
                <c:pt idx="83">
                  <c:v>158.58486577530468</c:v>
                </c:pt>
                <c:pt idx="84">
                  <c:v>159.95059024601716</c:v>
                </c:pt>
                <c:pt idx="85">
                  <c:v>161.31631471672964</c:v>
                </c:pt>
                <c:pt idx="86">
                  <c:v>162.68203918744211</c:v>
                </c:pt>
                <c:pt idx="87">
                  <c:v>164.04776365815459</c:v>
                </c:pt>
                <c:pt idx="88">
                  <c:v>165.41348812886707</c:v>
                </c:pt>
                <c:pt idx="89">
                  <c:v>166.77921259957955</c:v>
                </c:pt>
                <c:pt idx="90">
                  <c:v>168.14493707029203</c:v>
                </c:pt>
                <c:pt idx="91">
                  <c:v>169.51066154100451</c:v>
                </c:pt>
                <c:pt idx="92">
                  <c:v>170.87638601171699</c:v>
                </c:pt>
                <c:pt idx="93">
                  <c:v>172.24211048242947</c:v>
                </c:pt>
                <c:pt idx="94">
                  <c:v>173.60783495314195</c:v>
                </c:pt>
                <c:pt idx="95">
                  <c:v>174.97355942385443</c:v>
                </c:pt>
                <c:pt idx="96">
                  <c:v>176.3392838945669</c:v>
                </c:pt>
                <c:pt idx="97">
                  <c:v>177.70500836527938</c:v>
                </c:pt>
                <c:pt idx="98">
                  <c:v>179.07073283599186</c:v>
                </c:pt>
                <c:pt idx="99">
                  <c:v>180.43645730670434</c:v>
                </c:pt>
                <c:pt idx="100">
                  <c:v>181.80218177741682</c:v>
                </c:pt>
                <c:pt idx="101">
                  <c:v>183.1679062481293</c:v>
                </c:pt>
                <c:pt idx="102">
                  <c:v>184.53363071884178</c:v>
                </c:pt>
                <c:pt idx="103">
                  <c:v>185.89935518955426</c:v>
                </c:pt>
                <c:pt idx="104">
                  <c:v>187.26507966026674</c:v>
                </c:pt>
                <c:pt idx="105">
                  <c:v>188.63080413097921</c:v>
                </c:pt>
                <c:pt idx="106">
                  <c:v>189.99652860169169</c:v>
                </c:pt>
                <c:pt idx="107">
                  <c:v>191.36225307240417</c:v>
                </c:pt>
                <c:pt idx="108">
                  <c:v>192.72797754311665</c:v>
                </c:pt>
                <c:pt idx="109">
                  <c:v>194.09370201382913</c:v>
                </c:pt>
                <c:pt idx="110">
                  <c:v>195.45942648454161</c:v>
                </c:pt>
                <c:pt idx="111">
                  <c:v>196.82515095525409</c:v>
                </c:pt>
                <c:pt idx="112">
                  <c:v>198.19087542596657</c:v>
                </c:pt>
                <c:pt idx="113">
                  <c:v>199.55659989667905</c:v>
                </c:pt>
                <c:pt idx="114">
                  <c:v>200.92232436739152</c:v>
                </c:pt>
                <c:pt idx="115">
                  <c:v>202.288048838104</c:v>
                </c:pt>
                <c:pt idx="116">
                  <c:v>203.65377330881648</c:v>
                </c:pt>
                <c:pt idx="117">
                  <c:v>205.01949777952896</c:v>
                </c:pt>
                <c:pt idx="118">
                  <c:v>206.38522225024144</c:v>
                </c:pt>
                <c:pt idx="119">
                  <c:v>207.75094672095392</c:v>
                </c:pt>
                <c:pt idx="120">
                  <c:v>209.1166711916664</c:v>
                </c:pt>
                <c:pt idx="121">
                  <c:v>210.48239566237888</c:v>
                </c:pt>
                <c:pt idx="122">
                  <c:v>211.84812013309136</c:v>
                </c:pt>
                <c:pt idx="123">
                  <c:v>213.21384460380384</c:v>
                </c:pt>
                <c:pt idx="124">
                  <c:v>214.57956907451631</c:v>
                </c:pt>
                <c:pt idx="125">
                  <c:v>215.94529354522879</c:v>
                </c:pt>
                <c:pt idx="126">
                  <c:v>217.31101801594127</c:v>
                </c:pt>
                <c:pt idx="127">
                  <c:v>218.67674248665375</c:v>
                </c:pt>
                <c:pt idx="128">
                  <c:v>220.04246695736623</c:v>
                </c:pt>
                <c:pt idx="129">
                  <c:v>221.40819142807871</c:v>
                </c:pt>
                <c:pt idx="130">
                  <c:v>222.77391589879119</c:v>
                </c:pt>
                <c:pt idx="131">
                  <c:v>224.13964036950367</c:v>
                </c:pt>
                <c:pt idx="132">
                  <c:v>225.50536484021615</c:v>
                </c:pt>
                <c:pt idx="133">
                  <c:v>226.87108931092862</c:v>
                </c:pt>
                <c:pt idx="134">
                  <c:v>228.2368137816411</c:v>
                </c:pt>
                <c:pt idx="135">
                  <c:v>229.60253825235358</c:v>
                </c:pt>
                <c:pt idx="136">
                  <c:v>230.96826272306606</c:v>
                </c:pt>
                <c:pt idx="137">
                  <c:v>232.33398719377854</c:v>
                </c:pt>
                <c:pt idx="138">
                  <c:v>233.69971166449102</c:v>
                </c:pt>
                <c:pt idx="139">
                  <c:v>235.0654361352035</c:v>
                </c:pt>
                <c:pt idx="140">
                  <c:v>236.43116060591598</c:v>
                </c:pt>
                <c:pt idx="141">
                  <c:v>237.79688507662846</c:v>
                </c:pt>
                <c:pt idx="142">
                  <c:v>239.16260954734094</c:v>
                </c:pt>
                <c:pt idx="143">
                  <c:v>240.52833401805341</c:v>
                </c:pt>
                <c:pt idx="144">
                  <c:v>241.89405848876589</c:v>
                </c:pt>
                <c:pt idx="145">
                  <c:v>243.25978295947837</c:v>
                </c:pt>
                <c:pt idx="146">
                  <c:v>244.62550743019085</c:v>
                </c:pt>
                <c:pt idx="147">
                  <c:v>245.99123190090333</c:v>
                </c:pt>
                <c:pt idx="148">
                  <c:v>247.35695637161581</c:v>
                </c:pt>
                <c:pt idx="149">
                  <c:v>248.72268084232829</c:v>
                </c:pt>
                <c:pt idx="150">
                  <c:v>250.08840531304077</c:v>
                </c:pt>
                <c:pt idx="151">
                  <c:v>251.45412978375325</c:v>
                </c:pt>
                <c:pt idx="152">
                  <c:v>252.81985425446572</c:v>
                </c:pt>
                <c:pt idx="153">
                  <c:v>254.1855787251782</c:v>
                </c:pt>
                <c:pt idx="154">
                  <c:v>255.55130319589068</c:v>
                </c:pt>
                <c:pt idx="155">
                  <c:v>256.91702766660319</c:v>
                </c:pt>
                <c:pt idx="156">
                  <c:v>258.2827521373157</c:v>
                </c:pt>
                <c:pt idx="157">
                  <c:v>259.6484766080282</c:v>
                </c:pt>
                <c:pt idx="158">
                  <c:v>261.01420107874071</c:v>
                </c:pt>
                <c:pt idx="159">
                  <c:v>262.37992554945322</c:v>
                </c:pt>
                <c:pt idx="160">
                  <c:v>263.74565002016573</c:v>
                </c:pt>
                <c:pt idx="161">
                  <c:v>265.11137449087823</c:v>
                </c:pt>
                <c:pt idx="162">
                  <c:v>266.47709896159074</c:v>
                </c:pt>
                <c:pt idx="163">
                  <c:v>267.84282343230325</c:v>
                </c:pt>
                <c:pt idx="164">
                  <c:v>269.20854790301576</c:v>
                </c:pt>
                <c:pt idx="165">
                  <c:v>270.57427237372826</c:v>
                </c:pt>
                <c:pt idx="166">
                  <c:v>271.93999684444077</c:v>
                </c:pt>
                <c:pt idx="167">
                  <c:v>273.30572131515328</c:v>
                </c:pt>
                <c:pt idx="168">
                  <c:v>274.67144578586579</c:v>
                </c:pt>
                <c:pt idx="169">
                  <c:v>276.03717025657829</c:v>
                </c:pt>
                <c:pt idx="170">
                  <c:v>277.4028947272908</c:v>
                </c:pt>
                <c:pt idx="171">
                  <c:v>278.76861919800331</c:v>
                </c:pt>
                <c:pt idx="172">
                  <c:v>280.13434366871581</c:v>
                </c:pt>
                <c:pt idx="173">
                  <c:v>281.50006813942832</c:v>
                </c:pt>
                <c:pt idx="174">
                  <c:v>282.86579261014083</c:v>
                </c:pt>
                <c:pt idx="175">
                  <c:v>284.23151708085334</c:v>
                </c:pt>
                <c:pt idx="176">
                  <c:v>285.59724155156584</c:v>
                </c:pt>
                <c:pt idx="177">
                  <c:v>286.96296602227835</c:v>
                </c:pt>
                <c:pt idx="178">
                  <c:v>288.32869049299086</c:v>
                </c:pt>
                <c:pt idx="179">
                  <c:v>289.69441496370337</c:v>
                </c:pt>
                <c:pt idx="180">
                  <c:v>291.06013943441587</c:v>
                </c:pt>
                <c:pt idx="181">
                  <c:v>292.42586390512838</c:v>
                </c:pt>
                <c:pt idx="182">
                  <c:v>293.79158837584089</c:v>
                </c:pt>
                <c:pt idx="183">
                  <c:v>295.1573128465534</c:v>
                </c:pt>
                <c:pt idx="184">
                  <c:v>296.5230373172659</c:v>
                </c:pt>
                <c:pt idx="185">
                  <c:v>297.88876178797841</c:v>
                </c:pt>
                <c:pt idx="186">
                  <c:v>299.25448625869092</c:v>
                </c:pt>
                <c:pt idx="187">
                  <c:v>300.62021072940342</c:v>
                </c:pt>
                <c:pt idx="188">
                  <c:v>301.98593520011593</c:v>
                </c:pt>
                <c:pt idx="189">
                  <c:v>303.35165967082844</c:v>
                </c:pt>
                <c:pt idx="190">
                  <c:v>304.71738414154095</c:v>
                </c:pt>
                <c:pt idx="191">
                  <c:v>306.08310861225345</c:v>
                </c:pt>
                <c:pt idx="192">
                  <c:v>307.44883308296596</c:v>
                </c:pt>
                <c:pt idx="193">
                  <c:v>308.81455755367847</c:v>
                </c:pt>
                <c:pt idx="194">
                  <c:v>310.18028202439098</c:v>
                </c:pt>
                <c:pt idx="195">
                  <c:v>311.54600649510348</c:v>
                </c:pt>
                <c:pt idx="196">
                  <c:v>312.91173096581599</c:v>
                </c:pt>
                <c:pt idx="197">
                  <c:v>314.2774554365285</c:v>
                </c:pt>
                <c:pt idx="198">
                  <c:v>315.64317990724101</c:v>
                </c:pt>
                <c:pt idx="199">
                  <c:v>317.00890437795351</c:v>
                </c:pt>
                <c:pt idx="200">
                  <c:v>318.37462884866602</c:v>
                </c:pt>
              </c:numCache>
            </c:numRef>
          </c:cat>
          <c:val>
            <c:numRef>
              <c:f>'SPERT® Lognormal MC Simulation'!$HS$10:$PK$10</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3.956803952430003E-3</c:v>
                </c:pt>
                <c:pt idx="91">
                  <c:v>3.7705775573841221E-3</c:v>
                </c:pt>
                <c:pt idx="92">
                  <c:v>3.5911315507927153E-3</c:v>
                </c:pt>
                <c:pt idx="93">
                  <c:v>3.418392255052811E-3</c:v>
                </c:pt>
                <c:pt idx="94">
                  <c:v>3.2522689903889263E-3</c:v>
                </c:pt>
                <c:pt idx="95">
                  <c:v>3.0926560880705604E-3</c:v>
                </c:pt>
                <c:pt idx="96">
                  <c:v>2.9394347808007594E-3</c:v>
                </c:pt>
                <c:pt idx="97">
                  <c:v>2.7924749709894716E-3</c:v>
                </c:pt>
                <c:pt idx="98">
                  <c:v>2.6516368785652008E-3</c:v>
                </c:pt>
                <c:pt idx="99">
                  <c:v>2.5167725707736506E-3</c:v>
                </c:pt>
                <c:pt idx="100">
                  <c:v>2.3877273770738982E-3</c:v>
                </c:pt>
                <c:pt idx="101">
                  <c:v>2.26434119278542E-3</c:v>
                </c:pt>
                <c:pt idx="102">
                  <c:v>2.1464496755722266E-3</c:v>
                </c:pt>
                <c:pt idx="103">
                  <c:v>2.0338853391878532E-3</c:v>
                </c:pt>
                <c:pt idx="104">
                  <c:v>1.9264785491540913E-3</c:v>
                </c:pt>
                <c:pt idx="105">
                  <c:v>1.8240584252209721E-3</c:v>
                </c:pt>
                <c:pt idx="106">
                  <c:v>1.7264536555612051E-3</c:v>
                </c:pt>
                <c:pt idx="107">
                  <c:v>1.6334932277012313E-3</c:v>
                </c:pt>
                <c:pt idx="108">
                  <c:v>1.5450070811882826E-3</c:v>
                </c:pt>
                <c:pt idx="109">
                  <c:v>1.4608266869477551E-3</c:v>
                </c:pt>
                <c:pt idx="110">
                  <c:v>1.3807855582038044E-3</c:v>
                </c:pt>
                <c:pt idx="111">
                  <c:v>1.3047196977235651E-3</c:v>
                </c:pt>
                <c:pt idx="112">
                  <c:v>1.2324679860091022E-3</c:v>
                </c:pt>
                <c:pt idx="113">
                  <c:v>1.1638725149040062E-3</c:v>
                </c:pt>
                <c:pt idx="114">
                  <c:v>1.098778870909268E-3</c:v>
                </c:pt>
                <c:pt idx="115">
                  <c:v>1.0370363723189162E-3</c:v>
                </c:pt>
                <c:pt idx="116">
                  <c:v>9.7849826409295991E-4</c:v>
                </c:pt>
                <c:pt idx="117">
                  <c:v>9.2302187418762517E-4</c:v>
                </c:pt>
                <c:pt idx="118">
                  <c:v>8.7046873486150899E-4</c:v>
                </c:pt>
                <c:pt idx="119">
                  <c:v>8.2070467227497214E-4</c:v>
                </c:pt>
                <c:pt idx="120">
                  <c:v>7.7359986749968323E-4</c:v>
                </c:pt>
                <c:pt idx="121">
                  <c:v>7.2902889185760464E-4</c:v>
                </c:pt>
                <c:pt idx="122">
                  <c:v>6.8687071931536076E-4</c:v>
                </c:pt>
                <c:pt idx="123">
                  <c:v>6.4700871847168169E-4</c:v>
                </c:pt>
                <c:pt idx="124">
                  <c:v>6.0933062649336158E-4</c:v>
                </c:pt>
                <c:pt idx="125">
                  <c:v>5.7372850717979666E-4</c:v>
                </c:pt>
                <c:pt idx="126">
                  <c:v>5.4009869516803786E-4</c:v>
                </c:pt>
                <c:pt idx="127">
                  <c:v>5.0834172812958933E-4</c:v>
                </c:pt>
                <c:pt idx="128">
                  <c:v>4.7836226865765962E-4</c:v>
                </c:pt>
                <c:pt idx="129">
                  <c:v>4.5006901739879843E-4</c:v>
                </c:pt>
                <c:pt idx="130">
                  <c:v>4.2337461884623117E-4</c:v>
                </c:pt>
                <c:pt idx="131">
                  <c:v>3.9819556108362363E-4</c:v>
                </c:pt>
                <c:pt idx="132">
                  <c:v>3.7445207064729997E-4</c:v>
                </c:pt>
                <c:pt idx="133">
                  <c:v>3.5206800356189799E-4</c:v>
                </c:pt>
                <c:pt idx="134">
                  <c:v>3.3097073349919729E-4</c:v>
                </c:pt>
                <c:pt idx="135">
                  <c:v>3.1109103791166393E-4</c:v>
                </c:pt>
                <c:pt idx="136">
                  <c:v>2.9236298290123371E-4</c:v>
                </c:pt>
                <c:pt idx="137">
                  <c:v>2.7472380749965849E-4</c:v>
                </c:pt>
                <c:pt idx="138">
                  <c:v>2.5811380795885821E-4</c:v>
                </c:pt>
                <c:pt idx="139">
                  <c:v>2.424762225781166E-4</c:v>
                </c:pt>
                <c:pt idx="140">
                  <c:v>2.2775711752913818E-4</c:v>
                </c:pt>
                <c:pt idx="141">
                  <c:v>2.1390527407963919E-4</c:v>
                </c:pt>
                <c:pt idx="142">
                  <c:v>2.0087207756111652E-4</c:v>
                </c:pt>
                <c:pt idx="143">
                  <c:v>1.8861140837610394E-4</c:v>
                </c:pt>
                <c:pt idx="144">
                  <c:v>1.7707953529469628E-4</c:v>
                </c:pt>
                <c:pt idx="145">
                  <c:v>1.66235011248632E-4</c:v>
                </c:pt>
                <c:pt idx="146">
                  <c:v>1.5603857179391528E-4</c:v>
                </c:pt>
                <c:pt idx="147">
                  <c:v>1.4645303637922694E-4</c:v>
                </c:pt>
                <c:pt idx="148">
                  <c:v>1.3744321252712389E-4</c:v>
                </c:pt>
                <c:pt idx="149">
                  <c:v>1.2897580300796872E-4</c:v>
                </c:pt>
                <c:pt idx="150">
                  <c:v>1.2101931606237388E-4</c:v>
                </c:pt>
                <c:pt idx="151">
                  <c:v>1.1354397870650834E-4</c:v>
                </c:pt>
                <c:pt idx="152">
                  <c:v>1.0652165313566993E-4</c:v>
                </c:pt>
                <c:pt idx="153">
                  <c:v>9.9925756224832825E-5</c:v>
                </c:pt>
                <c:pt idx="154">
                  <c:v>9.373118211030645E-5</c:v>
                </c:pt>
                <c:pt idx="155">
                  <c:v>8.7914227823903649E-5</c:v>
                </c:pt>
                <c:pt idx="156">
                  <c:v>8.245252194010606E-5</c:v>
                </c:pt>
                <c:pt idx="157">
                  <c:v>7.7324956187279346E-5</c:v>
                </c:pt>
                <c:pt idx="158">
                  <c:v>7.2511619966019993E-5</c:v>
                </c:pt>
                <c:pt idx="159">
                  <c:v>6.7993737711059189E-5</c:v>
                </c:pt>
                <c:pt idx="160">
                  <c:v>6.3753609027589114E-5</c:v>
                </c:pt>
                <c:pt idx="161">
                  <c:v>5.9774551528409986E-5</c:v>
                </c:pt>
                <c:pt idx="162">
                  <c:v>5.6040846294730731E-5</c:v>
                </c:pt>
                <c:pt idx="163">
                  <c:v>5.2537685880753108E-5</c:v>
                </c:pt>
                <c:pt idx="164">
                  <c:v>4.9251124780154457E-5</c:v>
                </c:pt>
                <c:pt idx="165">
                  <c:v>4.6168032271305957E-5</c:v>
                </c:pt>
                <c:pt idx="166">
                  <c:v>4.3276047557277869E-5</c:v>
                </c:pt>
                <c:pt idx="167">
                  <c:v>4.0563537116470039E-5</c:v>
                </c:pt>
                <c:pt idx="168">
                  <c:v>3.8019554179913618E-5</c:v>
                </c:pt>
                <c:pt idx="169">
                  <c:v>3.5633800251878838E-5</c:v>
                </c:pt>
                <c:pt idx="170">
                  <c:v>3.3396588591369054E-5</c:v>
                </c:pt>
                <c:pt idx="171">
                  <c:v>3.1298809573284432E-5</c:v>
                </c:pt>
                <c:pt idx="172">
                  <c:v>2.9331897849505018E-5</c:v>
                </c:pt>
                <c:pt idx="173">
                  <c:v>2.7487801231817289E-5</c:v>
                </c:pt>
                <c:pt idx="174">
                  <c:v>2.575895122042615E-5</c:v>
                </c:pt>
                <c:pt idx="175">
                  <c:v>2.4138235103778386E-5</c:v>
                </c:pt>
                <c:pt idx="176">
                  <c:v>2.2618969557506054E-5</c:v>
                </c:pt>
                <c:pt idx="177">
                  <c:v>2.11948756724569E-5</c:v>
                </c:pt>
                <c:pt idx="178">
                  <c:v>1.9860055344022682E-5</c:v>
                </c:pt>
                <c:pt idx="179">
                  <c:v>1.8608968957238002E-5</c:v>
                </c:pt>
                <c:pt idx="180">
                  <c:v>1.74364143044314E-5</c:v>
                </c:pt>
                <c:pt idx="181">
                  <c:v>1.6337506674518293E-5</c:v>
                </c:pt>
                <c:pt idx="182">
                  <c:v>1.5307660055334335E-5</c:v>
                </c:pt>
                <c:pt idx="183">
                  <c:v>1.4342569392705703E-5</c:v>
                </c:pt>
                <c:pt idx="184">
                  <c:v>1.343819385222475E-5</c:v>
                </c:pt>
                <c:pt idx="185">
                  <c:v>1.2590741031938116E-5</c:v>
                </c:pt>
                <c:pt idx="186">
                  <c:v>1.1796652076360637E-5</c:v>
                </c:pt>
                <c:pt idx="187">
                  <c:v>1.1052587644379975E-5</c:v>
                </c:pt>
                <c:pt idx="188">
                  <c:v>1.0355414685727238E-5</c:v>
                </c:pt>
                <c:pt idx="189">
                  <c:v>9.7021939827414516E-6</c:v>
                </c:pt>
                <c:pt idx="190">
                  <c:v>9.0901684161485277E-6</c:v>
                </c:pt>
                <c:pt idx="191">
                  <c:v>8.5167519155147263E-6</c:v>
                </c:pt>
                <c:pt idx="192">
                  <c:v>7.9795190569056748E-6</c:v>
                </c:pt>
                <c:pt idx="193">
                  <c:v>7.4761952720955939E-6</c:v>
                </c:pt>
                <c:pt idx="194">
                  <c:v>7.0046476354151325E-6</c:v>
                </c:pt>
                <c:pt idx="195">
                  <c:v>6.5628761960150932E-6</c:v>
                </c:pt>
                <c:pt idx="196">
                  <c:v>6.1490058249362144E-6</c:v>
                </c:pt>
                <c:pt idx="197">
                  <c:v>5.7612785479358863E-6</c:v>
                </c:pt>
                <c:pt idx="198">
                  <c:v>5.3980463365107204E-6</c:v>
                </c:pt>
                <c:pt idx="199">
                  <c:v>5.0577643309875863E-6</c:v>
                </c:pt>
                <c:pt idx="200">
                  <c:v>4.7389844709227802E-6</c:v>
                </c:pt>
              </c:numCache>
            </c:numRef>
          </c:val>
          <c:extLst>
            <c:ext xmlns:c16="http://schemas.microsoft.com/office/drawing/2014/chart" uri="{C3380CC4-5D6E-409C-BE32-E72D297353CC}">
              <c16:uniqueId val="{00000005-7813-49A5-9E35-ACD9BDFA5BD3}"/>
            </c:ext>
          </c:extLst>
        </c:ser>
        <c:dLbls>
          <c:showLegendKey val="0"/>
          <c:showVal val="0"/>
          <c:showCatName val="0"/>
          <c:showSerName val="0"/>
          <c:showPercent val="0"/>
          <c:showBubbleSize val="0"/>
        </c:dLbls>
        <c:gapWidth val="0"/>
        <c:overlap val="100"/>
        <c:axId val="182437183"/>
        <c:axId val="182429695"/>
      </c:barChart>
      <c:lineChart>
        <c:grouping val="standard"/>
        <c:varyColors val="0"/>
        <c:ser>
          <c:idx val="1"/>
          <c:order val="3"/>
          <c:tx>
            <c:v>4</c:v>
          </c:tx>
          <c:spPr>
            <a:ln w="50800" cap="rnd">
              <a:solidFill>
                <a:schemeClr val="tx1">
                  <a:lumMod val="50000"/>
                  <a:lumOff val="50000"/>
                </a:schemeClr>
              </a:solidFill>
              <a:round/>
            </a:ln>
            <a:effectLst/>
          </c:spPr>
          <c:marker>
            <c:symbol val="none"/>
          </c:marker>
          <c:cat>
            <c:numRef>
              <c:f>'SPERT® Lognormal MC Simulation'!$Z$4:$HR$4</c:f>
              <c:numCache>
                <c:formatCode>#,##0_);\(#,##0\)</c:formatCode>
                <c:ptCount val="201"/>
                <c:pt idx="0">
                  <c:v>45.22973470616882</c:v>
                </c:pt>
                <c:pt idx="1">
                  <c:v>46.595459176881306</c:v>
                </c:pt>
                <c:pt idx="2">
                  <c:v>47.961183647593792</c:v>
                </c:pt>
                <c:pt idx="3">
                  <c:v>49.326908118306278</c:v>
                </c:pt>
                <c:pt idx="4">
                  <c:v>50.692632589018764</c:v>
                </c:pt>
                <c:pt idx="5">
                  <c:v>52.05835705973125</c:v>
                </c:pt>
                <c:pt idx="6">
                  <c:v>53.424081530443736</c:v>
                </c:pt>
                <c:pt idx="7">
                  <c:v>54.789806001156222</c:v>
                </c:pt>
                <c:pt idx="8">
                  <c:v>56.155530471868708</c:v>
                </c:pt>
                <c:pt idx="9">
                  <c:v>57.521254942581194</c:v>
                </c:pt>
                <c:pt idx="10">
                  <c:v>58.88697941329368</c:v>
                </c:pt>
                <c:pt idx="11">
                  <c:v>60.252703884006166</c:v>
                </c:pt>
                <c:pt idx="12">
                  <c:v>61.618428354718652</c:v>
                </c:pt>
                <c:pt idx="13">
                  <c:v>62.984152825431138</c:v>
                </c:pt>
                <c:pt idx="14">
                  <c:v>64.349877296143617</c:v>
                </c:pt>
                <c:pt idx="15">
                  <c:v>65.715601766856096</c:v>
                </c:pt>
                <c:pt idx="16">
                  <c:v>67.081326237568575</c:v>
                </c:pt>
                <c:pt idx="17">
                  <c:v>68.447050708281054</c:v>
                </c:pt>
                <c:pt idx="18">
                  <c:v>69.812775178993533</c:v>
                </c:pt>
                <c:pt idx="19">
                  <c:v>71.178499649706012</c:v>
                </c:pt>
                <c:pt idx="20">
                  <c:v>72.544224120418491</c:v>
                </c:pt>
                <c:pt idx="21">
                  <c:v>73.90994859113097</c:v>
                </c:pt>
                <c:pt idx="22">
                  <c:v>75.275673061843449</c:v>
                </c:pt>
                <c:pt idx="23">
                  <c:v>76.641397532555928</c:v>
                </c:pt>
                <c:pt idx="24">
                  <c:v>78.007122003268407</c:v>
                </c:pt>
                <c:pt idx="25">
                  <c:v>79.372846473980886</c:v>
                </c:pt>
                <c:pt idx="26">
                  <c:v>80.738570944693365</c:v>
                </c:pt>
                <c:pt idx="27">
                  <c:v>82.104295415405844</c:v>
                </c:pt>
                <c:pt idx="28">
                  <c:v>83.470019886118322</c:v>
                </c:pt>
                <c:pt idx="29">
                  <c:v>84.835744356830801</c:v>
                </c:pt>
                <c:pt idx="30">
                  <c:v>86.20146882754328</c:v>
                </c:pt>
                <c:pt idx="31">
                  <c:v>87.567193298255759</c:v>
                </c:pt>
                <c:pt idx="32">
                  <c:v>88.932917768968238</c:v>
                </c:pt>
                <c:pt idx="33">
                  <c:v>90.298642239680717</c:v>
                </c:pt>
                <c:pt idx="34">
                  <c:v>91.664366710393196</c:v>
                </c:pt>
                <c:pt idx="35">
                  <c:v>93.030091181105675</c:v>
                </c:pt>
                <c:pt idx="36">
                  <c:v>94.395815651818154</c:v>
                </c:pt>
                <c:pt idx="37">
                  <c:v>95.761540122530633</c:v>
                </c:pt>
                <c:pt idx="38">
                  <c:v>97.127264593243112</c:v>
                </c:pt>
                <c:pt idx="39">
                  <c:v>98.492989063955591</c:v>
                </c:pt>
                <c:pt idx="40">
                  <c:v>99.85871353466807</c:v>
                </c:pt>
                <c:pt idx="41">
                  <c:v>101.22443800538055</c:v>
                </c:pt>
                <c:pt idx="42">
                  <c:v>102.59016247609303</c:v>
                </c:pt>
                <c:pt idx="43">
                  <c:v>103.95588694680551</c:v>
                </c:pt>
                <c:pt idx="44">
                  <c:v>105.32161141751799</c:v>
                </c:pt>
                <c:pt idx="45">
                  <c:v>106.68733588823046</c:v>
                </c:pt>
                <c:pt idx="46">
                  <c:v>108.05306035894294</c:v>
                </c:pt>
                <c:pt idx="47">
                  <c:v>109.41878482965542</c:v>
                </c:pt>
                <c:pt idx="48">
                  <c:v>110.7845093003679</c:v>
                </c:pt>
                <c:pt idx="49">
                  <c:v>112.15023377108038</c:v>
                </c:pt>
                <c:pt idx="50">
                  <c:v>113.51595824179286</c:v>
                </c:pt>
                <c:pt idx="51">
                  <c:v>114.88168271250534</c:v>
                </c:pt>
                <c:pt idx="52">
                  <c:v>116.24740718321782</c:v>
                </c:pt>
                <c:pt idx="53">
                  <c:v>117.6131316539303</c:v>
                </c:pt>
                <c:pt idx="54">
                  <c:v>118.97885612464277</c:v>
                </c:pt>
                <c:pt idx="55">
                  <c:v>120.34458059535525</c:v>
                </c:pt>
                <c:pt idx="56">
                  <c:v>121.71030506606773</c:v>
                </c:pt>
                <c:pt idx="57">
                  <c:v>123.07602953678021</c:v>
                </c:pt>
                <c:pt idx="58">
                  <c:v>124.44175400749269</c:v>
                </c:pt>
                <c:pt idx="59">
                  <c:v>125.80747847820517</c:v>
                </c:pt>
                <c:pt idx="60">
                  <c:v>127.17320294891765</c:v>
                </c:pt>
                <c:pt idx="61">
                  <c:v>128.53892741963014</c:v>
                </c:pt>
                <c:pt idx="62">
                  <c:v>129.90465189034262</c:v>
                </c:pt>
                <c:pt idx="63">
                  <c:v>131.2703763610551</c:v>
                </c:pt>
                <c:pt idx="64">
                  <c:v>132.63610083176758</c:v>
                </c:pt>
                <c:pt idx="65">
                  <c:v>134.00182530248006</c:v>
                </c:pt>
                <c:pt idx="66">
                  <c:v>135.36754977319254</c:v>
                </c:pt>
                <c:pt idx="67">
                  <c:v>136.73327424390502</c:v>
                </c:pt>
                <c:pt idx="68">
                  <c:v>138.09899871461749</c:v>
                </c:pt>
                <c:pt idx="69">
                  <c:v>139.46472318532997</c:v>
                </c:pt>
                <c:pt idx="70">
                  <c:v>140.83044765604245</c:v>
                </c:pt>
                <c:pt idx="71">
                  <c:v>142.19617212675493</c:v>
                </c:pt>
                <c:pt idx="72">
                  <c:v>143.56189659746741</c:v>
                </c:pt>
                <c:pt idx="73">
                  <c:v>144.92762106817989</c:v>
                </c:pt>
                <c:pt idx="74">
                  <c:v>146.29334553889237</c:v>
                </c:pt>
                <c:pt idx="75">
                  <c:v>147.65907000960485</c:v>
                </c:pt>
                <c:pt idx="76">
                  <c:v>149.02479448031733</c:v>
                </c:pt>
                <c:pt idx="77">
                  <c:v>150.3905189510298</c:v>
                </c:pt>
                <c:pt idx="78">
                  <c:v>151.75624342174228</c:v>
                </c:pt>
                <c:pt idx="79">
                  <c:v>153.12196789245476</c:v>
                </c:pt>
                <c:pt idx="80">
                  <c:v>154.48769236316724</c:v>
                </c:pt>
                <c:pt idx="81">
                  <c:v>155.85341683387972</c:v>
                </c:pt>
                <c:pt idx="82">
                  <c:v>157.2191413045922</c:v>
                </c:pt>
                <c:pt idx="83">
                  <c:v>158.58486577530468</c:v>
                </c:pt>
                <c:pt idx="84">
                  <c:v>159.95059024601716</c:v>
                </c:pt>
                <c:pt idx="85">
                  <c:v>161.31631471672964</c:v>
                </c:pt>
                <c:pt idx="86">
                  <c:v>162.68203918744211</c:v>
                </c:pt>
                <c:pt idx="87">
                  <c:v>164.04776365815459</c:v>
                </c:pt>
                <c:pt idx="88">
                  <c:v>165.41348812886707</c:v>
                </c:pt>
                <c:pt idx="89">
                  <c:v>166.77921259957955</c:v>
                </c:pt>
                <c:pt idx="90">
                  <c:v>168.14493707029203</c:v>
                </c:pt>
                <c:pt idx="91">
                  <c:v>169.51066154100451</c:v>
                </c:pt>
                <c:pt idx="92">
                  <c:v>170.87638601171699</c:v>
                </c:pt>
                <c:pt idx="93">
                  <c:v>172.24211048242947</c:v>
                </c:pt>
                <c:pt idx="94">
                  <c:v>173.60783495314195</c:v>
                </c:pt>
                <c:pt idx="95">
                  <c:v>174.97355942385443</c:v>
                </c:pt>
                <c:pt idx="96">
                  <c:v>176.3392838945669</c:v>
                </c:pt>
                <c:pt idx="97">
                  <c:v>177.70500836527938</c:v>
                </c:pt>
                <c:pt idx="98">
                  <c:v>179.07073283599186</c:v>
                </c:pt>
                <c:pt idx="99">
                  <c:v>180.43645730670434</c:v>
                </c:pt>
                <c:pt idx="100">
                  <c:v>181.80218177741682</c:v>
                </c:pt>
                <c:pt idx="101">
                  <c:v>183.1679062481293</c:v>
                </c:pt>
                <c:pt idx="102">
                  <c:v>184.53363071884178</c:v>
                </c:pt>
                <c:pt idx="103">
                  <c:v>185.89935518955426</c:v>
                </c:pt>
                <c:pt idx="104">
                  <c:v>187.26507966026674</c:v>
                </c:pt>
                <c:pt idx="105">
                  <c:v>188.63080413097921</c:v>
                </c:pt>
                <c:pt idx="106">
                  <c:v>189.99652860169169</c:v>
                </c:pt>
                <c:pt idx="107">
                  <c:v>191.36225307240417</c:v>
                </c:pt>
                <c:pt idx="108">
                  <c:v>192.72797754311665</c:v>
                </c:pt>
                <c:pt idx="109">
                  <c:v>194.09370201382913</c:v>
                </c:pt>
                <c:pt idx="110">
                  <c:v>195.45942648454161</c:v>
                </c:pt>
                <c:pt idx="111">
                  <c:v>196.82515095525409</c:v>
                </c:pt>
                <c:pt idx="112">
                  <c:v>198.19087542596657</c:v>
                </c:pt>
                <c:pt idx="113">
                  <c:v>199.55659989667905</c:v>
                </c:pt>
                <c:pt idx="114">
                  <c:v>200.92232436739152</c:v>
                </c:pt>
                <c:pt idx="115">
                  <c:v>202.288048838104</c:v>
                </c:pt>
                <c:pt idx="116">
                  <c:v>203.65377330881648</c:v>
                </c:pt>
                <c:pt idx="117">
                  <c:v>205.01949777952896</c:v>
                </c:pt>
                <c:pt idx="118">
                  <c:v>206.38522225024144</c:v>
                </c:pt>
                <c:pt idx="119">
                  <c:v>207.75094672095392</c:v>
                </c:pt>
                <c:pt idx="120">
                  <c:v>209.1166711916664</c:v>
                </c:pt>
                <c:pt idx="121">
                  <c:v>210.48239566237888</c:v>
                </c:pt>
                <c:pt idx="122">
                  <c:v>211.84812013309136</c:v>
                </c:pt>
                <c:pt idx="123">
                  <c:v>213.21384460380384</c:v>
                </c:pt>
                <c:pt idx="124">
                  <c:v>214.57956907451631</c:v>
                </c:pt>
                <c:pt idx="125">
                  <c:v>215.94529354522879</c:v>
                </c:pt>
                <c:pt idx="126">
                  <c:v>217.31101801594127</c:v>
                </c:pt>
                <c:pt idx="127">
                  <c:v>218.67674248665375</c:v>
                </c:pt>
                <c:pt idx="128">
                  <c:v>220.04246695736623</c:v>
                </c:pt>
                <c:pt idx="129">
                  <c:v>221.40819142807871</c:v>
                </c:pt>
                <c:pt idx="130">
                  <c:v>222.77391589879119</c:v>
                </c:pt>
                <c:pt idx="131">
                  <c:v>224.13964036950367</c:v>
                </c:pt>
                <c:pt idx="132">
                  <c:v>225.50536484021615</c:v>
                </c:pt>
                <c:pt idx="133">
                  <c:v>226.87108931092862</c:v>
                </c:pt>
                <c:pt idx="134">
                  <c:v>228.2368137816411</c:v>
                </c:pt>
                <c:pt idx="135">
                  <c:v>229.60253825235358</c:v>
                </c:pt>
                <c:pt idx="136">
                  <c:v>230.96826272306606</c:v>
                </c:pt>
                <c:pt idx="137">
                  <c:v>232.33398719377854</c:v>
                </c:pt>
                <c:pt idx="138">
                  <c:v>233.69971166449102</c:v>
                </c:pt>
                <c:pt idx="139">
                  <c:v>235.0654361352035</c:v>
                </c:pt>
                <c:pt idx="140">
                  <c:v>236.43116060591598</c:v>
                </c:pt>
                <c:pt idx="141">
                  <c:v>237.79688507662846</c:v>
                </c:pt>
                <c:pt idx="142">
                  <c:v>239.16260954734094</c:v>
                </c:pt>
                <c:pt idx="143">
                  <c:v>240.52833401805341</c:v>
                </c:pt>
                <c:pt idx="144">
                  <c:v>241.89405848876589</c:v>
                </c:pt>
                <c:pt idx="145">
                  <c:v>243.25978295947837</c:v>
                </c:pt>
                <c:pt idx="146">
                  <c:v>244.62550743019085</c:v>
                </c:pt>
                <c:pt idx="147">
                  <c:v>245.99123190090333</c:v>
                </c:pt>
                <c:pt idx="148">
                  <c:v>247.35695637161581</c:v>
                </c:pt>
                <c:pt idx="149">
                  <c:v>248.72268084232829</c:v>
                </c:pt>
                <c:pt idx="150">
                  <c:v>250.08840531304077</c:v>
                </c:pt>
                <c:pt idx="151">
                  <c:v>251.45412978375325</c:v>
                </c:pt>
                <c:pt idx="152">
                  <c:v>252.81985425446572</c:v>
                </c:pt>
                <c:pt idx="153">
                  <c:v>254.1855787251782</c:v>
                </c:pt>
                <c:pt idx="154">
                  <c:v>255.55130319589068</c:v>
                </c:pt>
                <c:pt idx="155">
                  <c:v>256.91702766660319</c:v>
                </c:pt>
                <c:pt idx="156">
                  <c:v>258.2827521373157</c:v>
                </c:pt>
                <c:pt idx="157">
                  <c:v>259.6484766080282</c:v>
                </c:pt>
                <c:pt idx="158">
                  <c:v>261.01420107874071</c:v>
                </c:pt>
                <c:pt idx="159">
                  <c:v>262.37992554945322</c:v>
                </c:pt>
                <c:pt idx="160">
                  <c:v>263.74565002016573</c:v>
                </c:pt>
                <c:pt idx="161">
                  <c:v>265.11137449087823</c:v>
                </c:pt>
                <c:pt idx="162">
                  <c:v>266.47709896159074</c:v>
                </c:pt>
                <c:pt idx="163">
                  <c:v>267.84282343230325</c:v>
                </c:pt>
                <c:pt idx="164">
                  <c:v>269.20854790301576</c:v>
                </c:pt>
                <c:pt idx="165">
                  <c:v>270.57427237372826</c:v>
                </c:pt>
                <c:pt idx="166">
                  <c:v>271.93999684444077</c:v>
                </c:pt>
                <c:pt idx="167">
                  <c:v>273.30572131515328</c:v>
                </c:pt>
                <c:pt idx="168">
                  <c:v>274.67144578586579</c:v>
                </c:pt>
                <c:pt idx="169">
                  <c:v>276.03717025657829</c:v>
                </c:pt>
                <c:pt idx="170">
                  <c:v>277.4028947272908</c:v>
                </c:pt>
                <c:pt idx="171">
                  <c:v>278.76861919800331</c:v>
                </c:pt>
                <c:pt idx="172">
                  <c:v>280.13434366871581</c:v>
                </c:pt>
                <c:pt idx="173">
                  <c:v>281.50006813942832</c:v>
                </c:pt>
                <c:pt idx="174">
                  <c:v>282.86579261014083</c:v>
                </c:pt>
                <c:pt idx="175">
                  <c:v>284.23151708085334</c:v>
                </c:pt>
                <c:pt idx="176">
                  <c:v>285.59724155156584</c:v>
                </c:pt>
                <c:pt idx="177">
                  <c:v>286.96296602227835</c:v>
                </c:pt>
                <c:pt idx="178">
                  <c:v>288.32869049299086</c:v>
                </c:pt>
                <c:pt idx="179">
                  <c:v>289.69441496370337</c:v>
                </c:pt>
                <c:pt idx="180">
                  <c:v>291.06013943441587</c:v>
                </c:pt>
                <c:pt idx="181">
                  <c:v>292.42586390512838</c:v>
                </c:pt>
                <c:pt idx="182">
                  <c:v>293.79158837584089</c:v>
                </c:pt>
                <c:pt idx="183">
                  <c:v>295.1573128465534</c:v>
                </c:pt>
                <c:pt idx="184">
                  <c:v>296.5230373172659</c:v>
                </c:pt>
                <c:pt idx="185">
                  <c:v>297.88876178797841</c:v>
                </c:pt>
                <c:pt idx="186">
                  <c:v>299.25448625869092</c:v>
                </c:pt>
                <c:pt idx="187">
                  <c:v>300.62021072940342</c:v>
                </c:pt>
                <c:pt idx="188">
                  <c:v>301.98593520011593</c:v>
                </c:pt>
                <c:pt idx="189">
                  <c:v>303.35165967082844</c:v>
                </c:pt>
                <c:pt idx="190">
                  <c:v>304.71738414154095</c:v>
                </c:pt>
                <c:pt idx="191">
                  <c:v>306.08310861225345</c:v>
                </c:pt>
                <c:pt idx="192">
                  <c:v>307.44883308296596</c:v>
                </c:pt>
                <c:pt idx="193">
                  <c:v>308.81455755367847</c:v>
                </c:pt>
                <c:pt idx="194">
                  <c:v>310.18028202439098</c:v>
                </c:pt>
                <c:pt idx="195">
                  <c:v>311.54600649510348</c:v>
                </c:pt>
                <c:pt idx="196">
                  <c:v>312.91173096581599</c:v>
                </c:pt>
                <c:pt idx="197">
                  <c:v>314.2774554365285</c:v>
                </c:pt>
                <c:pt idx="198">
                  <c:v>315.64317990724101</c:v>
                </c:pt>
                <c:pt idx="199">
                  <c:v>317.00890437795351</c:v>
                </c:pt>
                <c:pt idx="200">
                  <c:v>318.37462884866602</c:v>
                </c:pt>
              </c:numCache>
            </c:numRef>
          </c:cat>
          <c:val>
            <c:numRef>
              <c:f>'SPERT® Lognormal MC Simulation'!$HS$11:$PK$11</c:f>
              <c:numCache>
                <c:formatCode>General</c:formatCode>
                <c:ptCount val="201"/>
                <c:pt idx="0">
                  <c:v>3.33579763810563E-5</c:v>
                </c:pt>
                <c:pt idx="1">
                  <c:v>4.9048222355828684E-5</c:v>
                </c:pt>
                <c:pt idx="2">
                  <c:v>7.0447569836321844E-5</c:v>
                </c:pt>
                <c:pt idx="3">
                  <c:v>9.9002844518206992E-5</c:v>
                </c:pt>
                <c:pt idx="4">
                  <c:v>1.3633929038987813E-4</c:v>
                </c:pt>
                <c:pt idx="5">
                  <c:v>1.8423819390584042E-4</c:v>
                </c:pt>
                <c:pt idx="6">
                  <c:v>2.4460461413256229E-4</c:v>
                </c:pt>
                <c:pt idx="7">
                  <c:v>3.1942601139468618E-4</c:v>
                </c:pt>
                <c:pt idx="8">
                  <c:v>4.1072313673745485E-4</c:v>
                </c:pt>
                <c:pt idx="9">
                  <c:v>5.2049501994977398E-4</c:v>
                </c:pt>
                <c:pt idx="10">
                  <c:v>6.5066024414493317E-4</c:v>
                </c:pt>
                <c:pt idx="11">
                  <c:v>8.0299690206525468E-4</c:v>
                </c:pt>
                <c:pt idx="12">
                  <c:v>9.7908368835523387E-4</c:v>
                </c:pt>
                <c:pt idx="13">
                  <c:v>1.1802444996811925E-3</c:v>
                </c:pt>
                <c:pt idx="14">
                  <c:v>1.4074987069467206E-3</c:v>
                </c:pt>
                <c:pt idx="15">
                  <c:v>1.6615189540685341E-3</c:v>
                </c:pt>
                <c:pt idx="16">
                  <c:v>1.9425979531127035E-3</c:v>
                </c:pt>
                <c:pt idx="17">
                  <c:v>2.2506253148709739E-3</c:v>
                </c:pt>
                <c:pt idx="18">
                  <c:v>2.5850750052764395E-3</c:v>
                </c:pt>
                <c:pt idx="19">
                  <c:v>2.9450035769727489E-3</c:v>
                </c:pt>
                <c:pt idx="20">
                  <c:v>3.3290589135852424E-3</c:v>
                </c:pt>
                <c:pt idx="21">
                  <c:v>3.735498858914321E-3</c:v>
                </c:pt>
                <c:pt idx="22">
                  <c:v>4.1622187965756506E-3</c:v>
                </c:pt>
                <c:pt idx="23">
                  <c:v>4.6067870049133911E-3</c:v>
                </c:pt>
                <c:pt idx="24">
                  <c:v>5.0664864402093883E-3</c:v>
                </c:pt>
                <c:pt idx="25">
                  <c:v>5.5383614973421244E-3</c:v>
                </c:pt>
                <c:pt idx="26">
                  <c:v>6.0192682569969822E-3</c:v>
                </c:pt>
                <c:pt idx="27">
                  <c:v>6.5059267457872848E-3</c:v>
                </c:pt>
                <c:pt idx="28">
                  <c:v>6.9949738020744631E-3</c:v>
                </c:pt>
                <c:pt idx="29">
                  <c:v>7.4830152467944737E-3</c:v>
                </c:pt>
                <c:pt idx="30">
                  <c:v>7.9666761957977485E-3</c:v>
                </c:pt>
                <c:pt idx="31">
                  <c:v>8.4426485088652161E-3</c:v>
                </c:pt>
                <c:pt idx="32">
                  <c:v>8.9077345420178651E-3</c:v>
                </c:pt>
                <c:pt idx="33">
                  <c:v>9.358886546207314E-3</c:v>
                </c:pt>
                <c:pt idx="34">
                  <c:v>9.7932412302218913E-3</c:v>
                </c:pt>
                <c:pt idx="35">
                  <c:v>1.0208149173084399E-2</c:v>
                </c:pt>
                <c:pt idx="36">
                  <c:v>1.06011989269462E-2</c:v>
                </c:pt>
                <c:pt idx="37">
                  <c:v>1.0970235792236164E-2</c:v>
                </c:pt>
                <c:pt idx="38">
                  <c:v>1.1313375370399534E-2</c:v>
                </c:pt>
                <c:pt idx="39">
                  <c:v>1.1629012104720848E-2</c:v>
                </c:pt>
                <c:pt idx="40">
                  <c:v>1.1915823106051337E-2</c:v>
                </c:pt>
                <c:pt idx="41">
                  <c:v>1.2172767628025999E-2</c:v>
                </c:pt>
                <c:pt idx="42">
                  <c:v>1.2399082606395133E-2</c:v>
                </c:pt>
                <c:pt idx="43">
                  <c:v>1.2594274710653323E-2</c:v>
                </c:pt>
                <c:pt idx="44">
                  <c:v>1.2758109374783142E-2</c:v>
                </c:pt>
                <c:pt idx="45">
                  <c:v>1.2890597279382597E-2</c:v>
                </c:pt>
                <c:pt idx="46">
                  <c:v>1.2991978751556088E-2</c:v>
                </c:pt>
                <c:pt idx="47">
                  <c:v>1.3062706533580807E-2</c:v>
                </c:pt>
                <c:pt idx="48">
                  <c:v>1.3103427348331984E-2</c:v>
                </c:pt>
                <c:pt idx="49">
                  <c:v>1.3114962660485775E-2</c:v>
                </c:pt>
                <c:pt idx="50">
                  <c:v>1.3098288999213628E-2</c:v>
                </c:pt>
                <c:pt idx="51">
                  <c:v>1.3054518171881873E-2</c:v>
                </c:pt>
                <c:pt idx="52">
                  <c:v>1.2984877660447872E-2</c:v>
                </c:pt>
                <c:pt idx="53">
                  <c:v>1.289069145390305E-2</c:v>
                </c:pt>
                <c:pt idx="54">
                  <c:v>1.2773361532182094E-2</c:v>
                </c:pt>
                <c:pt idx="55">
                  <c:v>1.2634350180197205E-2</c:v>
                </c:pt>
                <c:pt idx="56">
                  <c:v>1.2475163275672253E-2</c:v>
                </c:pt>
                <c:pt idx="57">
                  <c:v>1.2297334661703038E-2</c:v>
                </c:pt>
                <c:pt idx="58">
                  <c:v>1.2102411684787597E-2</c:v>
                </c:pt>
                <c:pt idx="59">
                  <c:v>1.1891941951668008E-2</c:v>
                </c:pt>
                <c:pt idx="60">
                  <c:v>1.1667461333819464E-2</c:v>
                </c:pt>
                <c:pt idx="61">
                  <c:v>1.1430483226845914E-2</c:v>
                </c:pt>
                <c:pt idx="62">
                  <c:v>1.1182489053354441E-2</c:v>
                </c:pt>
                <c:pt idx="63">
                  <c:v>1.0924919981992432E-2</c:v>
                </c:pt>
                <c:pt idx="64">
                  <c:v>1.0659169822103885E-2</c:v>
                </c:pt>
                <c:pt idx="65">
                  <c:v>1.0386579042725348E-2</c:v>
                </c:pt>
                <c:pt idx="66">
                  <c:v>1.0108429856207139E-2</c:v>
                </c:pt>
                <c:pt idx="67">
                  <c:v>9.8259423004054824E-3</c:v>
                </c:pt>
                <c:pt idx="68">
                  <c:v>9.5402712489338695E-3</c:v>
                </c:pt>
                <c:pt idx="69">
                  <c:v>9.2525042761728311E-3</c:v>
                </c:pt>
                <c:pt idx="70">
                  <c:v>8.96366030240924E-3</c:v>
                </c:pt>
                <c:pt idx="71">
                  <c:v>8.6746889444027E-3</c:v>
                </c:pt>
                <c:pt idx="72">
                  <c:v>8.3864704976699504E-3</c:v>
                </c:pt>
                <c:pt idx="73">
                  <c:v>8.0998164786568773E-3</c:v>
                </c:pt>
                <c:pt idx="74">
                  <c:v>7.8154706575659406E-3</c:v>
                </c:pt>
                <c:pt idx="75">
                  <c:v>7.534110515775419E-3</c:v>
                </c:pt>
                <c:pt idx="76">
                  <c:v>7.2563490653892717E-3</c:v>
                </c:pt>
                <c:pt idx="77">
                  <c:v>6.9827369723707323E-3</c:v>
                </c:pt>
                <c:pt idx="78">
                  <c:v>6.7137649288359479E-3</c:v>
                </c:pt>
                <c:pt idx="79">
                  <c:v>6.449866224320186E-3</c:v>
                </c:pt>
                <c:pt idx="80">
                  <c:v>6.1914194701034493E-3</c:v>
                </c:pt>
                <c:pt idx="81">
                  <c:v>5.9387514349246769E-3</c:v>
                </c:pt>
                <c:pt idx="82">
                  <c:v>5.6921399545723462E-3</c:v>
                </c:pt>
                <c:pt idx="83">
                  <c:v>5.4518168818665294E-3</c:v>
                </c:pt>
                <c:pt idx="84">
                  <c:v>5.2179710474115175E-3</c:v>
                </c:pt>
                <c:pt idx="85">
                  <c:v>4.9907512051668903E-3</c:v>
                </c:pt>
                <c:pt idx="86">
                  <c:v>4.770268940344732E-3</c:v>
                </c:pt>
                <c:pt idx="87">
                  <c:v>4.5566015203730584E-3</c:v>
                </c:pt>
                <c:pt idx="88">
                  <c:v>4.3497946726651741E-3</c:v>
                </c:pt>
                <c:pt idx="89">
                  <c:v>4.1498652756980269E-3</c:v>
                </c:pt>
                <c:pt idx="90">
                  <c:v>3.956803952430003E-3</c:v>
                </c:pt>
                <c:pt idx="91">
                  <c:v>3.7705775573841221E-3</c:v>
                </c:pt>
                <c:pt idx="92">
                  <c:v>3.5911315507927153E-3</c:v>
                </c:pt>
                <c:pt idx="93">
                  <c:v>3.418392255052811E-3</c:v>
                </c:pt>
                <c:pt idx="94">
                  <c:v>3.2522689903889263E-3</c:v>
                </c:pt>
                <c:pt idx="95">
                  <c:v>3.0926560880705604E-3</c:v>
                </c:pt>
                <c:pt idx="96">
                  <c:v>2.9394347808007594E-3</c:v>
                </c:pt>
                <c:pt idx="97">
                  <c:v>2.7924749709894716E-3</c:v>
                </c:pt>
                <c:pt idx="98">
                  <c:v>2.6516368785652008E-3</c:v>
                </c:pt>
                <c:pt idx="99">
                  <c:v>2.5167725707736506E-3</c:v>
                </c:pt>
                <c:pt idx="100">
                  <c:v>2.3877273770738982E-3</c:v>
                </c:pt>
                <c:pt idx="101">
                  <c:v>2.26434119278542E-3</c:v>
                </c:pt>
                <c:pt idx="102">
                  <c:v>2.1464496755722266E-3</c:v>
                </c:pt>
                <c:pt idx="103">
                  <c:v>2.0338853391878532E-3</c:v>
                </c:pt>
                <c:pt idx="104">
                  <c:v>1.9264785491540913E-3</c:v>
                </c:pt>
                <c:pt idx="105">
                  <c:v>1.8240584252209721E-3</c:v>
                </c:pt>
                <c:pt idx="106">
                  <c:v>1.7264536555612051E-3</c:v>
                </c:pt>
                <c:pt idx="107">
                  <c:v>1.6334932277012313E-3</c:v>
                </c:pt>
                <c:pt idx="108">
                  <c:v>1.5450070811882826E-3</c:v>
                </c:pt>
                <c:pt idx="109">
                  <c:v>1.4608266869477551E-3</c:v>
                </c:pt>
                <c:pt idx="110">
                  <c:v>1.3807855582038044E-3</c:v>
                </c:pt>
                <c:pt idx="111">
                  <c:v>1.3047196977235651E-3</c:v>
                </c:pt>
                <c:pt idx="112">
                  <c:v>1.2324679860091022E-3</c:v>
                </c:pt>
                <c:pt idx="113">
                  <c:v>1.1638725149040062E-3</c:v>
                </c:pt>
                <c:pt idx="114">
                  <c:v>1.098778870909268E-3</c:v>
                </c:pt>
                <c:pt idx="115">
                  <c:v>1.0370363723189162E-3</c:v>
                </c:pt>
                <c:pt idx="116">
                  <c:v>9.7849826409295991E-4</c:v>
                </c:pt>
                <c:pt idx="117">
                  <c:v>9.2302187418762517E-4</c:v>
                </c:pt>
                <c:pt idx="118">
                  <c:v>8.7046873486150899E-4</c:v>
                </c:pt>
                <c:pt idx="119">
                  <c:v>8.2070467227497214E-4</c:v>
                </c:pt>
                <c:pt idx="120">
                  <c:v>7.7359986749968323E-4</c:v>
                </c:pt>
                <c:pt idx="121">
                  <c:v>7.2902889185760464E-4</c:v>
                </c:pt>
                <c:pt idx="122">
                  <c:v>6.8687071931536076E-4</c:v>
                </c:pt>
                <c:pt idx="123">
                  <c:v>6.4700871847168169E-4</c:v>
                </c:pt>
                <c:pt idx="124">
                  <c:v>6.0933062649336158E-4</c:v>
                </c:pt>
                <c:pt idx="125">
                  <c:v>5.7372850717979666E-4</c:v>
                </c:pt>
                <c:pt idx="126">
                  <c:v>5.4009869516803786E-4</c:v>
                </c:pt>
                <c:pt idx="127">
                  <c:v>5.0834172812958933E-4</c:v>
                </c:pt>
                <c:pt idx="128">
                  <c:v>4.7836226865765962E-4</c:v>
                </c:pt>
                <c:pt idx="129">
                  <c:v>4.5006901739879843E-4</c:v>
                </c:pt>
                <c:pt idx="130">
                  <c:v>4.2337461884623117E-4</c:v>
                </c:pt>
                <c:pt idx="131">
                  <c:v>3.9819556108362363E-4</c:v>
                </c:pt>
                <c:pt idx="132">
                  <c:v>3.7445207064729997E-4</c:v>
                </c:pt>
                <c:pt idx="133">
                  <c:v>3.5206800356189799E-4</c:v>
                </c:pt>
                <c:pt idx="134">
                  <c:v>3.3097073349919729E-4</c:v>
                </c:pt>
                <c:pt idx="135">
                  <c:v>3.1109103791166393E-4</c:v>
                </c:pt>
                <c:pt idx="136">
                  <c:v>2.9236298290123371E-4</c:v>
                </c:pt>
                <c:pt idx="137">
                  <c:v>2.7472380749965849E-4</c:v>
                </c:pt>
                <c:pt idx="138">
                  <c:v>2.5811380795885821E-4</c:v>
                </c:pt>
                <c:pt idx="139">
                  <c:v>2.424762225781166E-4</c:v>
                </c:pt>
                <c:pt idx="140">
                  <c:v>2.2775711752913818E-4</c:v>
                </c:pt>
                <c:pt idx="141">
                  <c:v>2.1390527407963919E-4</c:v>
                </c:pt>
                <c:pt idx="142">
                  <c:v>2.0087207756111652E-4</c:v>
                </c:pt>
                <c:pt idx="143">
                  <c:v>1.8861140837610394E-4</c:v>
                </c:pt>
                <c:pt idx="144">
                  <c:v>1.7707953529469628E-4</c:v>
                </c:pt>
                <c:pt idx="145">
                  <c:v>1.66235011248632E-4</c:v>
                </c:pt>
                <c:pt idx="146">
                  <c:v>1.5603857179391528E-4</c:v>
                </c:pt>
                <c:pt idx="147">
                  <c:v>1.4645303637922694E-4</c:v>
                </c:pt>
                <c:pt idx="148">
                  <c:v>1.3744321252712389E-4</c:v>
                </c:pt>
                <c:pt idx="149">
                  <c:v>1.2897580300796872E-4</c:v>
                </c:pt>
                <c:pt idx="150">
                  <c:v>1.2101931606237388E-4</c:v>
                </c:pt>
                <c:pt idx="151">
                  <c:v>1.1354397870650834E-4</c:v>
                </c:pt>
                <c:pt idx="152">
                  <c:v>1.0652165313566993E-4</c:v>
                </c:pt>
                <c:pt idx="153">
                  <c:v>9.9925756224832825E-5</c:v>
                </c:pt>
                <c:pt idx="154">
                  <c:v>9.373118211030645E-5</c:v>
                </c:pt>
                <c:pt idx="155">
                  <c:v>8.7914227823903649E-5</c:v>
                </c:pt>
                <c:pt idx="156">
                  <c:v>8.245252194010606E-5</c:v>
                </c:pt>
                <c:pt idx="157">
                  <c:v>7.7324956187279346E-5</c:v>
                </c:pt>
                <c:pt idx="158">
                  <c:v>7.2511619966019993E-5</c:v>
                </c:pt>
                <c:pt idx="159">
                  <c:v>6.7993737711059189E-5</c:v>
                </c:pt>
                <c:pt idx="160">
                  <c:v>6.3753609027589114E-5</c:v>
                </c:pt>
                <c:pt idx="161">
                  <c:v>5.9774551528409986E-5</c:v>
                </c:pt>
                <c:pt idx="162">
                  <c:v>5.6040846294730731E-5</c:v>
                </c:pt>
                <c:pt idx="163">
                  <c:v>5.2537685880753108E-5</c:v>
                </c:pt>
                <c:pt idx="164">
                  <c:v>4.9251124780154457E-5</c:v>
                </c:pt>
                <c:pt idx="165">
                  <c:v>4.6168032271305957E-5</c:v>
                </c:pt>
                <c:pt idx="166">
                  <c:v>4.3276047557277869E-5</c:v>
                </c:pt>
                <c:pt idx="167">
                  <c:v>4.0563537116470039E-5</c:v>
                </c:pt>
                <c:pt idx="168">
                  <c:v>3.8019554179913618E-5</c:v>
                </c:pt>
                <c:pt idx="169">
                  <c:v>3.5633800251878838E-5</c:v>
                </c:pt>
                <c:pt idx="170">
                  <c:v>3.3396588591369054E-5</c:v>
                </c:pt>
                <c:pt idx="171">
                  <c:v>3.1298809573284432E-5</c:v>
                </c:pt>
                <c:pt idx="172">
                  <c:v>2.9331897849505018E-5</c:v>
                </c:pt>
                <c:pt idx="173">
                  <c:v>2.7487801231817289E-5</c:v>
                </c:pt>
                <c:pt idx="174">
                  <c:v>2.575895122042615E-5</c:v>
                </c:pt>
                <c:pt idx="175">
                  <c:v>2.4138235103778386E-5</c:v>
                </c:pt>
                <c:pt idx="176">
                  <c:v>2.2618969557506054E-5</c:v>
                </c:pt>
                <c:pt idx="177">
                  <c:v>2.11948756724569E-5</c:v>
                </c:pt>
                <c:pt idx="178">
                  <c:v>1.9860055344022682E-5</c:v>
                </c:pt>
                <c:pt idx="179">
                  <c:v>1.8608968957238002E-5</c:v>
                </c:pt>
                <c:pt idx="180">
                  <c:v>1.74364143044314E-5</c:v>
                </c:pt>
                <c:pt idx="181">
                  <c:v>1.6337506674518293E-5</c:v>
                </c:pt>
                <c:pt idx="182">
                  <c:v>1.5307660055334335E-5</c:v>
                </c:pt>
                <c:pt idx="183">
                  <c:v>1.4342569392705703E-5</c:v>
                </c:pt>
                <c:pt idx="184">
                  <c:v>1.343819385222475E-5</c:v>
                </c:pt>
                <c:pt idx="185">
                  <c:v>1.2590741031938116E-5</c:v>
                </c:pt>
                <c:pt idx="186">
                  <c:v>1.1796652076360637E-5</c:v>
                </c:pt>
                <c:pt idx="187">
                  <c:v>1.1052587644379975E-5</c:v>
                </c:pt>
                <c:pt idx="188">
                  <c:v>1.0355414685727238E-5</c:v>
                </c:pt>
                <c:pt idx="189">
                  <c:v>9.7021939827414516E-6</c:v>
                </c:pt>
                <c:pt idx="190">
                  <c:v>9.0901684161485277E-6</c:v>
                </c:pt>
                <c:pt idx="191">
                  <c:v>8.5167519155147263E-6</c:v>
                </c:pt>
                <c:pt idx="192">
                  <c:v>7.9795190569056748E-6</c:v>
                </c:pt>
                <c:pt idx="193">
                  <c:v>7.4761952720955939E-6</c:v>
                </c:pt>
                <c:pt idx="194">
                  <c:v>7.0046476354151325E-6</c:v>
                </c:pt>
                <c:pt idx="195">
                  <c:v>6.5628761960150932E-6</c:v>
                </c:pt>
                <c:pt idx="196">
                  <c:v>6.1490058249362144E-6</c:v>
                </c:pt>
                <c:pt idx="197">
                  <c:v>5.7612785479358863E-6</c:v>
                </c:pt>
                <c:pt idx="198">
                  <c:v>5.3980463365107204E-6</c:v>
                </c:pt>
                <c:pt idx="199">
                  <c:v>5.0577643309875863E-6</c:v>
                </c:pt>
                <c:pt idx="200">
                  <c:v>4.7389844709227802E-6</c:v>
                </c:pt>
              </c:numCache>
            </c:numRef>
          </c:val>
          <c:smooth val="0"/>
          <c:extLst>
            <c:ext xmlns:c16="http://schemas.microsoft.com/office/drawing/2014/chart" uri="{C3380CC4-5D6E-409C-BE32-E72D297353CC}">
              <c16:uniqueId val="{00000001-7813-49A5-9E35-ACD9BDFA5BD3}"/>
            </c:ext>
          </c:extLst>
        </c:ser>
        <c:dLbls>
          <c:showLegendKey val="0"/>
          <c:showVal val="0"/>
          <c:showCatName val="0"/>
          <c:showSerName val="0"/>
          <c:showPercent val="0"/>
          <c:showBubbleSize val="0"/>
        </c:dLbls>
        <c:marker val="1"/>
        <c:smooth val="0"/>
        <c:axId val="182437183"/>
        <c:axId val="182429695"/>
      </c:lineChart>
      <c:catAx>
        <c:axId val="182437183"/>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29695"/>
        <c:crosses val="autoZero"/>
        <c:auto val="1"/>
        <c:lblAlgn val="ctr"/>
        <c:lblOffset val="100"/>
        <c:noMultiLvlLbl val="0"/>
      </c:catAx>
      <c:valAx>
        <c:axId val="182429695"/>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824371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Agile Burnup</a:t>
            </a:r>
            <a:r>
              <a:rPr lang="en-US" baseline="0"/>
              <a:t> Chart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2"/>
          <c:order val="0"/>
          <c:tx>
            <c:strRef>
              <c:f>'SPERT® Normal - Burnup Chart'!$D$2</c:f>
              <c:strCache>
                <c:ptCount val="1"/>
                <c:pt idx="0">
                  <c:v>Product
Backlog</c:v>
                </c:pt>
              </c:strCache>
            </c:strRef>
          </c:tx>
          <c:spPr>
            <a:ln w="44450" cap="rnd">
              <a:solidFill>
                <a:schemeClr val="accent3">
                  <a:lumMod val="75000"/>
                </a:schemeClr>
              </a:solidFill>
              <a:round/>
            </a:ln>
            <a:effectLst/>
          </c:spPr>
          <c:marker>
            <c:symbol val="circle"/>
            <c:size val="5"/>
            <c:spPr>
              <a:solidFill>
                <a:schemeClr val="accent3">
                  <a:lumMod val="75000"/>
                </a:schemeClr>
              </a:solidFill>
              <a:ln w="12700">
                <a:solidFill>
                  <a:schemeClr val="accent3">
                    <a:lumMod val="75000"/>
                  </a:schemeClr>
                </a:solidFill>
              </a:ln>
              <a:effectLst/>
            </c:spPr>
          </c:marker>
          <c:cat>
            <c:numRef>
              <c:f>'SPERT® Normal - Burnup Chart'!$B$5:$B$56</c:f>
              <c:numCache>
                <c:formatCode>m/d/yyyy</c:formatCode>
                <c:ptCount val="52"/>
                <c:pt idx="0">
                  <c:v>43983</c:v>
                </c:pt>
                <c:pt idx="1">
                  <c:v>43990</c:v>
                </c:pt>
                <c:pt idx="2">
                  <c:v>43997</c:v>
                </c:pt>
                <c:pt idx="3">
                  <c:v>44004</c:v>
                </c:pt>
                <c:pt idx="4">
                  <c:v>44011</c:v>
                </c:pt>
                <c:pt idx="5">
                  <c:v>44018</c:v>
                </c:pt>
                <c:pt idx="6">
                  <c:v>44025</c:v>
                </c:pt>
                <c:pt idx="7">
                  <c:v>44032</c:v>
                </c:pt>
                <c:pt idx="8">
                  <c:v>44039</c:v>
                </c:pt>
                <c:pt idx="9">
                  <c:v>44046</c:v>
                </c:pt>
                <c:pt idx="10">
                  <c:v>44053</c:v>
                </c:pt>
                <c:pt idx="11">
                  <c:v>44060</c:v>
                </c:pt>
                <c:pt idx="12">
                  <c:v>44067</c:v>
                </c:pt>
                <c:pt idx="13">
                  <c:v>44074</c:v>
                </c:pt>
                <c:pt idx="14">
                  <c:v>44081</c:v>
                </c:pt>
                <c:pt idx="15">
                  <c:v>44088</c:v>
                </c:pt>
              </c:numCache>
            </c:numRef>
          </c:cat>
          <c:val>
            <c:numRef>
              <c:f>'SPERT® Normal - Burnup Chart'!$H$5:$H$56</c:f>
              <c:numCache>
                <c:formatCode>General</c:formatCode>
                <c:ptCount val="52"/>
                <c:pt idx="0">
                  <c:v>300</c:v>
                </c:pt>
                <c:pt idx="1">
                  <c:v>300</c:v>
                </c:pt>
                <c:pt idx="2">
                  <c:v>300</c:v>
                </c:pt>
                <c:pt idx="3">
                  <c:v>300</c:v>
                </c:pt>
                <c:pt idx="4">
                  <c:v>300</c:v>
                </c:pt>
                <c:pt idx="5">
                  <c:v>495</c:v>
                </c:pt>
                <c:pt idx="6">
                  <c:v>495</c:v>
                </c:pt>
                <c:pt idx="7">
                  <c:v>495</c:v>
                </c:pt>
                <c:pt idx="8">
                  <c:v>425</c:v>
                </c:pt>
                <c:pt idx="9">
                  <c:v>425</c:v>
                </c:pt>
                <c:pt idx="10">
                  <c:v>425</c:v>
                </c:pt>
                <c:pt idx="11">
                  <c:v>425</c:v>
                </c:pt>
                <c:pt idx="12">
                  <c:v>425</c:v>
                </c:pt>
                <c:pt idx="13">
                  <c:v>425</c:v>
                </c:pt>
                <c:pt idx="14">
                  <c:v>425</c:v>
                </c:pt>
                <c:pt idx="15">
                  <c:v>425</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numCache>
            </c:numRef>
          </c:val>
          <c:smooth val="0"/>
          <c:extLst>
            <c:ext xmlns:c16="http://schemas.microsoft.com/office/drawing/2014/chart" uri="{C3380CC4-5D6E-409C-BE32-E72D297353CC}">
              <c16:uniqueId val="{00000000-C172-4C58-9C8C-E58A0EAC92E4}"/>
            </c:ext>
          </c:extLst>
        </c:ser>
        <c:ser>
          <c:idx val="3"/>
          <c:order val="1"/>
          <c:tx>
            <c:strRef>
              <c:f>'SPERT® Normal - Burnup Chart'!$F$2</c:f>
              <c:strCache>
                <c:ptCount val="1"/>
                <c:pt idx="0">
                  <c:v>Total Done
All Iterations</c:v>
                </c:pt>
              </c:strCache>
            </c:strRef>
          </c:tx>
          <c:spPr>
            <a:ln w="44450" cap="rnd">
              <a:solidFill>
                <a:schemeClr val="accent4"/>
              </a:solidFill>
              <a:round/>
            </a:ln>
            <a:effectLst/>
          </c:spPr>
          <c:marker>
            <c:symbol val="circle"/>
            <c:size val="5"/>
            <c:spPr>
              <a:solidFill>
                <a:schemeClr val="accent4"/>
              </a:solidFill>
              <a:ln w="12700">
                <a:solidFill>
                  <a:schemeClr val="accent4"/>
                </a:solidFill>
              </a:ln>
              <a:effectLst/>
            </c:spPr>
          </c:marker>
          <c:cat>
            <c:numRef>
              <c:f>'SPERT® Normal - Burnup Chart'!$B$5:$B$56</c:f>
              <c:numCache>
                <c:formatCode>m/d/yyyy</c:formatCode>
                <c:ptCount val="52"/>
                <c:pt idx="0">
                  <c:v>43983</c:v>
                </c:pt>
                <c:pt idx="1">
                  <c:v>43990</c:v>
                </c:pt>
                <c:pt idx="2">
                  <c:v>43997</c:v>
                </c:pt>
                <c:pt idx="3">
                  <c:v>44004</c:v>
                </c:pt>
                <c:pt idx="4">
                  <c:v>44011</c:v>
                </c:pt>
                <c:pt idx="5">
                  <c:v>44018</c:v>
                </c:pt>
                <c:pt idx="6">
                  <c:v>44025</c:v>
                </c:pt>
                <c:pt idx="7">
                  <c:v>44032</c:v>
                </c:pt>
                <c:pt idx="8">
                  <c:v>44039</c:v>
                </c:pt>
                <c:pt idx="9">
                  <c:v>44046</c:v>
                </c:pt>
                <c:pt idx="10">
                  <c:v>44053</c:v>
                </c:pt>
                <c:pt idx="11">
                  <c:v>44060</c:v>
                </c:pt>
                <c:pt idx="12">
                  <c:v>44067</c:v>
                </c:pt>
                <c:pt idx="13">
                  <c:v>44074</c:v>
                </c:pt>
                <c:pt idx="14">
                  <c:v>44081</c:v>
                </c:pt>
                <c:pt idx="15">
                  <c:v>44088</c:v>
                </c:pt>
              </c:numCache>
            </c:numRef>
          </c:cat>
          <c:val>
            <c:numRef>
              <c:f>'SPERT® Normal - Burnup Chart'!$F$5:$F$56</c:f>
              <c:numCache>
                <c:formatCode>General</c:formatCode>
                <c:ptCount val="52"/>
                <c:pt idx="0">
                  <c:v>40</c:v>
                </c:pt>
                <c:pt idx="1">
                  <c:v>70</c:v>
                </c:pt>
                <c:pt idx="2">
                  <c:v>120</c:v>
                </c:pt>
                <c:pt idx="3">
                  <c:v>165</c:v>
                </c:pt>
                <c:pt idx="4">
                  <c:v>195</c:v>
                </c:pt>
                <c:pt idx="5">
                  <c:v>205</c:v>
                </c:pt>
                <c:pt idx="6">
                  <c:v>230</c:v>
                </c:pt>
                <c:pt idx="7">
                  <c:v>275</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numCache>
            </c:numRef>
          </c:val>
          <c:smooth val="0"/>
          <c:extLst>
            <c:ext xmlns:c16="http://schemas.microsoft.com/office/drawing/2014/chart" uri="{C3380CC4-5D6E-409C-BE32-E72D297353CC}">
              <c16:uniqueId val="{00000001-C172-4C58-9C8C-E58A0EAC92E4}"/>
            </c:ext>
          </c:extLst>
        </c:ser>
        <c:ser>
          <c:idx val="4"/>
          <c:order val="2"/>
          <c:tx>
            <c:strRef>
              <c:f>'SPERT® Normal - Burnup Chart'!$J$2</c:f>
              <c:strCache>
                <c:ptCount val="1"/>
                <c:pt idx="0">
                  <c:v>Expected
Value</c:v>
                </c:pt>
              </c:strCache>
            </c:strRef>
          </c:tx>
          <c:spPr>
            <a:ln w="44450" cap="rnd">
              <a:solidFill>
                <a:srgbClr val="FFC000"/>
              </a:solidFill>
              <a:prstDash val="solid"/>
              <a:round/>
            </a:ln>
            <a:effectLst/>
          </c:spPr>
          <c:marker>
            <c:symbol val="none"/>
          </c:marker>
          <c:cat>
            <c:numRef>
              <c:f>'SPERT® Normal - Burnup Chart'!$B$5:$B$56</c:f>
              <c:numCache>
                <c:formatCode>m/d/yyyy</c:formatCode>
                <c:ptCount val="52"/>
                <c:pt idx="0">
                  <c:v>43983</c:v>
                </c:pt>
                <c:pt idx="1">
                  <c:v>43990</c:v>
                </c:pt>
                <c:pt idx="2">
                  <c:v>43997</c:v>
                </c:pt>
                <c:pt idx="3">
                  <c:v>44004</c:v>
                </c:pt>
                <c:pt idx="4">
                  <c:v>44011</c:v>
                </c:pt>
                <c:pt idx="5">
                  <c:v>44018</c:v>
                </c:pt>
                <c:pt idx="6">
                  <c:v>44025</c:v>
                </c:pt>
                <c:pt idx="7">
                  <c:v>44032</c:v>
                </c:pt>
                <c:pt idx="8">
                  <c:v>44039</c:v>
                </c:pt>
                <c:pt idx="9">
                  <c:v>44046</c:v>
                </c:pt>
                <c:pt idx="10">
                  <c:v>44053</c:v>
                </c:pt>
                <c:pt idx="11">
                  <c:v>44060</c:v>
                </c:pt>
                <c:pt idx="12">
                  <c:v>44067</c:v>
                </c:pt>
                <c:pt idx="13">
                  <c:v>44074</c:v>
                </c:pt>
                <c:pt idx="14">
                  <c:v>44081</c:v>
                </c:pt>
                <c:pt idx="15">
                  <c:v>44088</c:v>
                </c:pt>
              </c:numCache>
            </c:numRef>
          </c:cat>
          <c:val>
            <c:numRef>
              <c:f>'SPERT® Normal - Burnup Chart'!$J$5:$J$56</c:f>
              <c:numCache>
                <c:formatCode>General</c:formatCode>
                <c:ptCount val="52"/>
                <c:pt idx="1">
                  <c:v>#N/A</c:v>
                </c:pt>
                <c:pt idx="2">
                  <c:v>#N/A</c:v>
                </c:pt>
                <c:pt idx="3">
                  <c:v>#N/A</c:v>
                </c:pt>
                <c:pt idx="4">
                  <c:v>#N/A</c:v>
                </c:pt>
                <c:pt idx="5">
                  <c:v>#N/A</c:v>
                </c:pt>
                <c:pt idx="6">
                  <c:v>#N/A</c:v>
                </c:pt>
                <c:pt idx="7">
                  <c:v>275</c:v>
                </c:pt>
                <c:pt idx="8">
                  <c:v>309.375</c:v>
                </c:pt>
                <c:pt idx="9">
                  <c:v>343.75</c:v>
                </c:pt>
                <c:pt idx="10">
                  <c:v>343.75</c:v>
                </c:pt>
                <c:pt idx="11">
                  <c:v>378.125</c:v>
                </c:pt>
                <c:pt idx="12">
                  <c:v>412.5</c:v>
                </c:pt>
                <c:pt idx="13">
                  <c:v>446.875</c:v>
                </c:pt>
                <c:pt idx="14">
                  <c:v>481.25</c:v>
                </c:pt>
                <c:pt idx="15">
                  <c:v>515.625</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numCache>
            </c:numRef>
          </c:val>
          <c:smooth val="0"/>
          <c:extLst>
            <c:ext xmlns:c16="http://schemas.microsoft.com/office/drawing/2014/chart" uri="{C3380CC4-5D6E-409C-BE32-E72D297353CC}">
              <c16:uniqueId val="{00000002-C172-4C58-9C8C-E58A0EAC92E4}"/>
            </c:ext>
          </c:extLst>
        </c:ser>
        <c:ser>
          <c:idx val="5"/>
          <c:order val="3"/>
          <c:tx>
            <c:strRef>
              <c:f>'SPERT® Normal - Burnup Chart'!$L$2</c:f>
              <c:strCache>
                <c:ptCount val="1"/>
                <c:pt idx="0">
                  <c:v>Optimistic</c:v>
                </c:pt>
              </c:strCache>
            </c:strRef>
          </c:tx>
          <c:spPr>
            <a:ln w="44450" cap="rnd">
              <a:solidFill>
                <a:schemeClr val="accent6"/>
              </a:solidFill>
              <a:prstDash val="sysDash"/>
              <a:round/>
            </a:ln>
            <a:effectLst/>
          </c:spPr>
          <c:marker>
            <c:symbol val="none"/>
          </c:marker>
          <c:cat>
            <c:numRef>
              <c:f>'SPERT® Normal - Burnup Chart'!$B$5:$B$56</c:f>
              <c:numCache>
                <c:formatCode>m/d/yyyy</c:formatCode>
                <c:ptCount val="52"/>
                <c:pt idx="0">
                  <c:v>43983</c:v>
                </c:pt>
                <c:pt idx="1">
                  <c:v>43990</c:v>
                </c:pt>
                <c:pt idx="2">
                  <c:v>43997</c:v>
                </c:pt>
                <c:pt idx="3">
                  <c:v>44004</c:v>
                </c:pt>
                <c:pt idx="4">
                  <c:v>44011</c:v>
                </c:pt>
                <c:pt idx="5">
                  <c:v>44018</c:v>
                </c:pt>
                <c:pt idx="6">
                  <c:v>44025</c:v>
                </c:pt>
                <c:pt idx="7">
                  <c:v>44032</c:v>
                </c:pt>
                <c:pt idx="8">
                  <c:v>44039</c:v>
                </c:pt>
                <c:pt idx="9">
                  <c:v>44046</c:v>
                </c:pt>
                <c:pt idx="10">
                  <c:v>44053</c:v>
                </c:pt>
                <c:pt idx="11">
                  <c:v>44060</c:v>
                </c:pt>
                <c:pt idx="12">
                  <c:v>44067</c:v>
                </c:pt>
                <c:pt idx="13">
                  <c:v>44074</c:v>
                </c:pt>
                <c:pt idx="14">
                  <c:v>44081</c:v>
                </c:pt>
                <c:pt idx="15">
                  <c:v>44088</c:v>
                </c:pt>
              </c:numCache>
            </c:numRef>
          </c:cat>
          <c:val>
            <c:numRef>
              <c:f>'SPERT® Normal - Burnup Chart'!$L$5:$L$56</c:f>
              <c:numCache>
                <c:formatCode>General</c:formatCode>
                <c:ptCount val="52"/>
                <c:pt idx="2" formatCode="0">
                  <c:v>#N/A</c:v>
                </c:pt>
                <c:pt idx="3" formatCode="0">
                  <c:v>#N/A</c:v>
                </c:pt>
                <c:pt idx="4" formatCode="0">
                  <c:v>#N/A</c:v>
                </c:pt>
                <c:pt idx="5" formatCode="0">
                  <c:v>#N/A</c:v>
                </c:pt>
                <c:pt idx="6" formatCode="0">
                  <c:v>#N/A</c:v>
                </c:pt>
                <c:pt idx="7" formatCode="0">
                  <c:v>#N/A</c:v>
                </c:pt>
                <c:pt idx="8" formatCode="0">
                  <c:v>322.18383973334733</c:v>
                </c:pt>
                <c:pt idx="9" formatCode="0">
                  <c:v>369.36767946669465</c:v>
                </c:pt>
                <c:pt idx="10" formatCode="0">
                  <c:v>369.36767946669465</c:v>
                </c:pt>
                <c:pt idx="11" formatCode="0">
                  <c:v>416.55151920004198</c:v>
                </c:pt>
                <c:pt idx="12" formatCode="0">
                  <c:v>463.73535893338931</c:v>
                </c:pt>
                <c:pt idx="13" formatCode="0">
                  <c:v>510.91919866673663</c:v>
                </c:pt>
                <c:pt idx="14" formatCode="0">
                  <c:v>558.10303840008396</c:v>
                </c:pt>
                <c:pt idx="15" formatCode="0">
                  <c:v>605.28687813343129</c:v>
                </c:pt>
                <c:pt idx="16" formatCode="0">
                  <c:v>0</c:v>
                </c:pt>
                <c:pt idx="17" formatCode="0">
                  <c:v>0</c:v>
                </c:pt>
                <c:pt idx="18" formatCode="0">
                  <c:v>0</c:v>
                </c:pt>
                <c:pt idx="19" formatCode="0">
                  <c:v>0</c:v>
                </c:pt>
                <c:pt idx="20" formatCode="0">
                  <c:v>0</c:v>
                </c:pt>
                <c:pt idx="21" formatCode="0">
                  <c:v>0</c:v>
                </c:pt>
                <c:pt idx="22" formatCode="0">
                  <c:v>0</c:v>
                </c:pt>
                <c:pt idx="23" formatCode="0">
                  <c:v>0</c:v>
                </c:pt>
                <c:pt idx="24" formatCode="0">
                  <c:v>0</c:v>
                </c:pt>
                <c:pt idx="25" formatCode="0">
                  <c:v>0</c:v>
                </c:pt>
                <c:pt idx="26" formatCode="0">
                  <c:v>0</c:v>
                </c:pt>
                <c:pt idx="27" formatCode="0">
                  <c:v>0</c:v>
                </c:pt>
                <c:pt idx="28" formatCode="0">
                  <c:v>0</c:v>
                </c:pt>
                <c:pt idx="29" formatCode="0">
                  <c:v>0</c:v>
                </c:pt>
                <c:pt idx="30" formatCode="0">
                  <c:v>0</c:v>
                </c:pt>
                <c:pt idx="31" formatCode="0">
                  <c:v>0</c:v>
                </c:pt>
                <c:pt idx="32" formatCode="0">
                  <c:v>0</c:v>
                </c:pt>
                <c:pt idx="33" formatCode="0">
                  <c:v>0</c:v>
                </c:pt>
                <c:pt idx="34" formatCode="0">
                  <c:v>0</c:v>
                </c:pt>
                <c:pt idx="35" formatCode="0">
                  <c:v>0</c:v>
                </c:pt>
                <c:pt idx="36" formatCode="0">
                  <c:v>0</c:v>
                </c:pt>
                <c:pt idx="37" formatCode="0">
                  <c:v>0</c:v>
                </c:pt>
                <c:pt idx="38" formatCode="0">
                  <c:v>0</c:v>
                </c:pt>
                <c:pt idx="39" formatCode="0">
                  <c:v>0</c:v>
                </c:pt>
                <c:pt idx="40" formatCode="0">
                  <c:v>0</c:v>
                </c:pt>
                <c:pt idx="41" formatCode="0">
                  <c:v>0</c:v>
                </c:pt>
                <c:pt idx="42" formatCode="0">
                  <c:v>0</c:v>
                </c:pt>
                <c:pt idx="43" formatCode="0">
                  <c:v>0</c:v>
                </c:pt>
                <c:pt idx="44" formatCode="0">
                  <c:v>0</c:v>
                </c:pt>
                <c:pt idx="45" formatCode="0">
                  <c:v>0</c:v>
                </c:pt>
                <c:pt idx="46" formatCode="0">
                  <c:v>0</c:v>
                </c:pt>
                <c:pt idx="47" formatCode="0">
                  <c:v>0</c:v>
                </c:pt>
                <c:pt idx="48" formatCode="0">
                  <c:v>0</c:v>
                </c:pt>
                <c:pt idx="49" formatCode="0">
                  <c:v>0</c:v>
                </c:pt>
                <c:pt idx="50" formatCode="0">
                  <c:v>0</c:v>
                </c:pt>
                <c:pt idx="51" formatCode="0">
                  <c:v>0</c:v>
                </c:pt>
              </c:numCache>
            </c:numRef>
          </c:val>
          <c:smooth val="0"/>
          <c:extLst>
            <c:ext xmlns:c16="http://schemas.microsoft.com/office/drawing/2014/chart" uri="{C3380CC4-5D6E-409C-BE32-E72D297353CC}">
              <c16:uniqueId val="{00000003-C172-4C58-9C8C-E58A0EAC92E4}"/>
            </c:ext>
          </c:extLst>
        </c:ser>
        <c:ser>
          <c:idx val="0"/>
          <c:order val="4"/>
          <c:tx>
            <c:strRef>
              <c:f>'SPERT® Normal - Burnup Chart'!$M$2</c:f>
              <c:strCache>
                <c:ptCount val="1"/>
                <c:pt idx="0">
                  <c:v>Conservative</c:v>
                </c:pt>
              </c:strCache>
            </c:strRef>
          </c:tx>
          <c:spPr>
            <a:ln w="44450" cap="rnd">
              <a:solidFill>
                <a:schemeClr val="accent1"/>
              </a:solidFill>
              <a:prstDash val="sysDash"/>
              <a:round/>
            </a:ln>
            <a:effectLst/>
          </c:spPr>
          <c:marker>
            <c:symbol val="none"/>
          </c:marker>
          <c:cat>
            <c:numRef>
              <c:f>'SPERT® Normal - Burnup Chart'!$B$5:$B$56</c:f>
              <c:numCache>
                <c:formatCode>m/d/yyyy</c:formatCode>
                <c:ptCount val="52"/>
                <c:pt idx="0">
                  <c:v>43983</c:v>
                </c:pt>
                <c:pt idx="1">
                  <c:v>43990</c:v>
                </c:pt>
                <c:pt idx="2">
                  <c:v>43997</c:v>
                </c:pt>
                <c:pt idx="3">
                  <c:v>44004</c:v>
                </c:pt>
                <c:pt idx="4">
                  <c:v>44011</c:v>
                </c:pt>
                <c:pt idx="5">
                  <c:v>44018</c:v>
                </c:pt>
                <c:pt idx="6">
                  <c:v>44025</c:v>
                </c:pt>
                <c:pt idx="7">
                  <c:v>44032</c:v>
                </c:pt>
                <c:pt idx="8">
                  <c:v>44039</c:v>
                </c:pt>
                <c:pt idx="9">
                  <c:v>44046</c:v>
                </c:pt>
                <c:pt idx="10">
                  <c:v>44053</c:v>
                </c:pt>
                <c:pt idx="11">
                  <c:v>44060</c:v>
                </c:pt>
                <c:pt idx="12">
                  <c:v>44067</c:v>
                </c:pt>
                <c:pt idx="13">
                  <c:v>44074</c:v>
                </c:pt>
                <c:pt idx="14">
                  <c:v>44081</c:v>
                </c:pt>
                <c:pt idx="15">
                  <c:v>44088</c:v>
                </c:pt>
              </c:numCache>
            </c:numRef>
          </c:cat>
          <c:val>
            <c:numRef>
              <c:f>'SPERT® Normal - Burnup Chart'!$M$5:$M$56</c:f>
              <c:numCache>
                <c:formatCode>General</c:formatCode>
                <c:ptCount val="52"/>
                <c:pt idx="2" formatCode="0">
                  <c:v>#N/A</c:v>
                </c:pt>
                <c:pt idx="3" formatCode="0">
                  <c:v>#N/A</c:v>
                </c:pt>
                <c:pt idx="4" formatCode="0">
                  <c:v>#N/A</c:v>
                </c:pt>
                <c:pt idx="5" formatCode="0">
                  <c:v>#N/A</c:v>
                </c:pt>
                <c:pt idx="6" formatCode="0">
                  <c:v>#N/A</c:v>
                </c:pt>
                <c:pt idx="7" formatCode="0">
                  <c:v>#N/A</c:v>
                </c:pt>
                <c:pt idx="8" formatCode="0">
                  <c:v>296.56616026665267</c:v>
                </c:pt>
                <c:pt idx="9" formatCode="0">
                  <c:v>318.13232053330535</c:v>
                </c:pt>
                <c:pt idx="10" formatCode="0">
                  <c:v>318.13232053330535</c:v>
                </c:pt>
                <c:pt idx="11" formatCode="0">
                  <c:v>339.69848079995802</c:v>
                </c:pt>
                <c:pt idx="12" formatCode="0">
                  <c:v>361.26464106661069</c:v>
                </c:pt>
                <c:pt idx="13" formatCode="0">
                  <c:v>382.83080133326337</c:v>
                </c:pt>
                <c:pt idx="14" formatCode="0">
                  <c:v>404.39696159991604</c:v>
                </c:pt>
                <c:pt idx="15" formatCode="0">
                  <c:v>425.96312186656871</c:v>
                </c:pt>
                <c:pt idx="16" formatCode="0">
                  <c:v>0</c:v>
                </c:pt>
                <c:pt idx="17" formatCode="0">
                  <c:v>0</c:v>
                </c:pt>
                <c:pt idx="18" formatCode="0">
                  <c:v>0</c:v>
                </c:pt>
                <c:pt idx="19" formatCode="0">
                  <c:v>0</c:v>
                </c:pt>
                <c:pt idx="20" formatCode="0">
                  <c:v>0</c:v>
                </c:pt>
                <c:pt idx="21" formatCode="0">
                  <c:v>0</c:v>
                </c:pt>
                <c:pt idx="22" formatCode="0">
                  <c:v>0</c:v>
                </c:pt>
                <c:pt idx="23" formatCode="0">
                  <c:v>0</c:v>
                </c:pt>
                <c:pt idx="24" formatCode="0">
                  <c:v>0</c:v>
                </c:pt>
                <c:pt idx="25" formatCode="0">
                  <c:v>0</c:v>
                </c:pt>
                <c:pt idx="26" formatCode="0">
                  <c:v>0</c:v>
                </c:pt>
                <c:pt idx="27" formatCode="0">
                  <c:v>0</c:v>
                </c:pt>
                <c:pt idx="28" formatCode="0">
                  <c:v>0</c:v>
                </c:pt>
                <c:pt idx="29" formatCode="0">
                  <c:v>0</c:v>
                </c:pt>
                <c:pt idx="30" formatCode="0">
                  <c:v>0</c:v>
                </c:pt>
                <c:pt idx="31" formatCode="0">
                  <c:v>0</c:v>
                </c:pt>
                <c:pt idx="32" formatCode="0">
                  <c:v>0</c:v>
                </c:pt>
                <c:pt idx="33" formatCode="0">
                  <c:v>0</c:v>
                </c:pt>
                <c:pt idx="34" formatCode="0">
                  <c:v>0</c:v>
                </c:pt>
                <c:pt idx="35" formatCode="0">
                  <c:v>0</c:v>
                </c:pt>
                <c:pt idx="36" formatCode="0">
                  <c:v>0</c:v>
                </c:pt>
                <c:pt idx="37" formatCode="0">
                  <c:v>0</c:v>
                </c:pt>
                <c:pt idx="38" formatCode="0">
                  <c:v>0</c:v>
                </c:pt>
                <c:pt idx="39" formatCode="0">
                  <c:v>0</c:v>
                </c:pt>
                <c:pt idx="40" formatCode="0">
                  <c:v>0</c:v>
                </c:pt>
                <c:pt idx="41" formatCode="0">
                  <c:v>0</c:v>
                </c:pt>
                <c:pt idx="42" formatCode="0">
                  <c:v>0</c:v>
                </c:pt>
                <c:pt idx="43" formatCode="0">
                  <c:v>0</c:v>
                </c:pt>
                <c:pt idx="44" formatCode="0">
                  <c:v>0</c:v>
                </c:pt>
                <c:pt idx="45" formatCode="0">
                  <c:v>0</c:v>
                </c:pt>
                <c:pt idx="46" formatCode="0">
                  <c:v>0</c:v>
                </c:pt>
                <c:pt idx="47" formatCode="0">
                  <c:v>0</c:v>
                </c:pt>
                <c:pt idx="48" formatCode="0">
                  <c:v>0</c:v>
                </c:pt>
                <c:pt idx="49" formatCode="0">
                  <c:v>0</c:v>
                </c:pt>
                <c:pt idx="50" formatCode="0">
                  <c:v>0</c:v>
                </c:pt>
                <c:pt idx="51" formatCode="0">
                  <c:v>0</c:v>
                </c:pt>
              </c:numCache>
            </c:numRef>
          </c:val>
          <c:smooth val="0"/>
          <c:extLst>
            <c:ext xmlns:c16="http://schemas.microsoft.com/office/drawing/2014/chart" uri="{C3380CC4-5D6E-409C-BE32-E72D297353CC}">
              <c16:uniqueId val="{00000004-C172-4C58-9C8C-E58A0EAC92E4}"/>
            </c:ext>
          </c:extLst>
        </c:ser>
        <c:dLbls>
          <c:showLegendKey val="0"/>
          <c:showVal val="0"/>
          <c:showCatName val="0"/>
          <c:showSerName val="0"/>
          <c:showPercent val="0"/>
          <c:showBubbleSize val="0"/>
        </c:dLbls>
        <c:marker val="1"/>
        <c:smooth val="0"/>
        <c:axId val="1542148672"/>
        <c:axId val="1542150312"/>
      </c:lineChart>
      <c:dateAx>
        <c:axId val="1542148672"/>
        <c:scaling>
          <c:orientation val="minMax"/>
        </c:scaling>
        <c:delete val="0"/>
        <c:axPos val="b"/>
        <c:numFmt formatCode="m/d/yyyy" sourceLinked="1"/>
        <c:majorTickMark val="cross"/>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2150312"/>
        <c:crosses val="autoZero"/>
        <c:auto val="1"/>
        <c:lblOffset val="100"/>
        <c:baseTimeUnit val="days"/>
      </c:dateAx>
      <c:valAx>
        <c:axId val="15421503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2148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tileRect/>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Normal</a:t>
            </a:r>
            <a:r>
              <a:rPr lang="en-US" baseline="0"/>
              <a:t> Distribution of All Rows Combined</a:t>
            </a:r>
            <a:endParaRPr lang="en-US"/>
          </a:p>
        </c:rich>
      </c:tx>
      <c:layout>
        <c:manualLayout>
          <c:xMode val="edge"/>
          <c:yMode val="edge"/>
          <c:x val="0.34299032556621739"/>
          <c:y val="3.296703296703296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Normal (1-Point entry)'!$V$104:$DS$104</c:f>
              <c:numCache>
                <c:formatCode>#,##0_);\(#,##0\)</c:formatCode>
                <c:ptCount val="102"/>
                <c:pt idx="0">
                  <c:v>-553.75991163904473</c:v>
                </c:pt>
                <c:pt idx="1">
                  <c:v>-517.05179457688541</c:v>
                </c:pt>
                <c:pt idx="2">
                  <c:v>-480.3436775147261</c:v>
                </c:pt>
                <c:pt idx="3">
                  <c:v>-443.63556045256678</c:v>
                </c:pt>
                <c:pt idx="4">
                  <c:v>-406.92744339040746</c:v>
                </c:pt>
                <c:pt idx="5">
                  <c:v>-370.21932632824814</c:v>
                </c:pt>
                <c:pt idx="6">
                  <c:v>-333.51120926608883</c:v>
                </c:pt>
                <c:pt idx="7">
                  <c:v>-296.80309220392951</c:v>
                </c:pt>
                <c:pt idx="8">
                  <c:v>-260.09497514177019</c:v>
                </c:pt>
                <c:pt idx="9">
                  <c:v>-223.38685807961087</c:v>
                </c:pt>
                <c:pt idx="10">
                  <c:v>-186.67874101745156</c:v>
                </c:pt>
                <c:pt idx="11">
                  <c:v>-149.97062395529224</c:v>
                </c:pt>
                <c:pt idx="12">
                  <c:v>-113.26250689313294</c:v>
                </c:pt>
                <c:pt idx="13">
                  <c:v>-76.554389830973633</c:v>
                </c:pt>
                <c:pt idx="14">
                  <c:v>-39.84627276881433</c:v>
                </c:pt>
                <c:pt idx="15">
                  <c:v>-3.1381557066550272</c:v>
                </c:pt>
                <c:pt idx="16">
                  <c:v>33.569961355504276</c:v>
                </c:pt>
                <c:pt idx="17">
                  <c:v>70.278078417663579</c:v>
                </c:pt>
                <c:pt idx="18">
                  <c:v>106.98619547982288</c:v>
                </c:pt>
                <c:pt idx="19">
                  <c:v>143.69431254198219</c:v>
                </c:pt>
                <c:pt idx="20">
                  <c:v>180.4024296041415</c:v>
                </c:pt>
                <c:pt idx="21">
                  <c:v>217.11054666630082</c:v>
                </c:pt>
                <c:pt idx="22">
                  <c:v>253.81866372846014</c:v>
                </c:pt>
                <c:pt idx="23">
                  <c:v>290.52678079061945</c:v>
                </c:pt>
                <c:pt idx="24">
                  <c:v>327.23489785277877</c:v>
                </c:pt>
                <c:pt idx="25">
                  <c:v>363.94301491493809</c:v>
                </c:pt>
                <c:pt idx="26">
                  <c:v>400.65113197709741</c:v>
                </c:pt>
                <c:pt idx="27">
                  <c:v>437.35924903925672</c:v>
                </c:pt>
                <c:pt idx="28">
                  <c:v>474.06736610141604</c:v>
                </c:pt>
                <c:pt idx="29">
                  <c:v>510.77548316357536</c:v>
                </c:pt>
                <c:pt idx="30">
                  <c:v>547.48360022573468</c:v>
                </c:pt>
                <c:pt idx="31">
                  <c:v>584.19171728789399</c:v>
                </c:pt>
                <c:pt idx="32">
                  <c:v>620.89983435005331</c:v>
                </c:pt>
                <c:pt idx="33">
                  <c:v>657.60795141221263</c:v>
                </c:pt>
                <c:pt idx="34">
                  <c:v>694.31606847437195</c:v>
                </c:pt>
                <c:pt idx="35">
                  <c:v>731.02418553653126</c:v>
                </c:pt>
                <c:pt idx="36">
                  <c:v>767.73230259869058</c:v>
                </c:pt>
                <c:pt idx="37">
                  <c:v>804.4404196608499</c:v>
                </c:pt>
                <c:pt idx="38">
                  <c:v>841.14853672300922</c:v>
                </c:pt>
                <c:pt idx="39">
                  <c:v>877.85665378516853</c:v>
                </c:pt>
                <c:pt idx="40">
                  <c:v>914.56477084732785</c:v>
                </c:pt>
                <c:pt idx="41">
                  <c:v>951.27288790948717</c:v>
                </c:pt>
                <c:pt idx="42">
                  <c:v>987.98100497164648</c:v>
                </c:pt>
                <c:pt idx="43">
                  <c:v>1024.6891220338057</c:v>
                </c:pt>
                <c:pt idx="44">
                  <c:v>1061.397239095965</c:v>
                </c:pt>
                <c:pt idx="45">
                  <c:v>1098.1053561581243</c:v>
                </c:pt>
                <c:pt idx="46">
                  <c:v>1134.8134732202836</c:v>
                </c:pt>
                <c:pt idx="47">
                  <c:v>1171.521590282443</c:v>
                </c:pt>
                <c:pt idx="48">
                  <c:v>1208.2297073446023</c:v>
                </c:pt>
                <c:pt idx="49">
                  <c:v>1244.9378244067616</c:v>
                </c:pt>
                <c:pt idx="50">
                  <c:v>1281.6459414689209</c:v>
                </c:pt>
                <c:pt idx="51">
                  <c:v>1318.3540585310802</c:v>
                </c:pt>
                <c:pt idx="52">
                  <c:v>1355.0621755932395</c:v>
                </c:pt>
                <c:pt idx="53">
                  <c:v>1391.7702926553989</c:v>
                </c:pt>
                <c:pt idx="54">
                  <c:v>1428.4784097175582</c:v>
                </c:pt>
                <c:pt idx="55">
                  <c:v>1465.1865267797175</c:v>
                </c:pt>
                <c:pt idx="56">
                  <c:v>1501.8946438418768</c:v>
                </c:pt>
                <c:pt idx="57">
                  <c:v>1538.6027609040361</c:v>
                </c:pt>
                <c:pt idx="58">
                  <c:v>1575.3108779661954</c:v>
                </c:pt>
                <c:pt idx="59">
                  <c:v>1612.0189950283548</c:v>
                </c:pt>
                <c:pt idx="60">
                  <c:v>1648.7271120905141</c:v>
                </c:pt>
                <c:pt idx="61">
                  <c:v>1685.4352291526734</c:v>
                </c:pt>
                <c:pt idx="62">
                  <c:v>1722.1433462148327</c:v>
                </c:pt>
                <c:pt idx="63">
                  <c:v>1758.851463276992</c:v>
                </c:pt>
                <c:pt idx="64">
                  <c:v>1795.5595803391514</c:v>
                </c:pt>
                <c:pt idx="65">
                  <c:v>1832.2676974013107</c:v>
                </c:pt>
                <c:pt idx="66">
                  <c:v>1868.97581446347</c:v>
                </c:pt>
                <c:pt idx="67">
                  <c:v>1905.6839315256293</c:v>
                </c:pt>
                <c:pt idx="68">
                  <c:v>1942.3920485877886</c:v>
                </c:pt>
                <c:pt idx="69">
                  <c:v>1979.1001656499479</c:v>
                </c:pt>
                <c:pt idx="70">
                  <c:v>2015.8082827121073</c:v>
                </c:pt>
                <c:pt idx="71">
                  <c:v>2052.5163997742666</c:v>
                </c:pt>
                <c:pt idx="72">
                  <c:v>2089.2245168364257</c:v>
                </c:pt>
                <c:pt idx="73">
                  <c:v>2125.9326338985848</c:v>
                </c:pt>
                <c:pt idx="74">
                  <c:v>2162.6407509607438</c:v>
                </c:pt>
                <c:pt idx="75">
                  <c:v>2199.3488680229029</c:v>
                </c:pt>
                <c:pt idx="76">
                  <c:v>2236.056985085062</c:v>
                </c:pt>
                <c:pt idx="77">
                  <c:v>2272.7651021472211</c:v>
                </c:pt>
                <c:pt idx="78">
                  <c:v>2309.4732192093802</c:v>
                </c:pt>
                <c:pt idx="79">
                  <c:v>2346.1813362715393</c:v>
                </c:pt>
                <c:pt idx="80">
                  <c:v>2382.8894533336984</c:v>
                </c:pt>
                <c:pt idx="81">
                  <c:v>2419.5975703958575</c:v>
                </c:pt>
                <c:pt idx="82">
                  <c:v>2456.3056874580166</c:v>
                </c:pt>
                <c:pt idx="83">
                  <c:v>2493.0138045201757</c:v>
                </c:pt>
                <c:pt idx="84">
                  <c:v>2529.7219215823347</c:v>
                </c:pt>
                <c:pt idx="85">
                  <c:v>2566.4300386444938</c:v>
                </c:pt>
                <c:pt idx="86">
                  <c:v>2603.1381557066529</c:v>
                </c:pt>
                <c:pt idx="87">
                  <c:v>2639.846272768812</c:v>
                </c:pt>
                <c:pt idx="88">
                  <c:v>2676.5543898309711</c:v>
                </c:pt>
                <c:pt idx="89">
                  <c:v>2713.2625068931302</c:v>
                </c:pt>
                <c:pt idx="90">
                  <c:v>2749.9706239552893</c:v>
                </c:pt>
                <c:pt idx="91">
                  <c:v>2786.6787410174484</c:v>
                </c:pt>
                <c:pt idx="92">
                  <c:v>2823.3868580796075</c:v>
                </c:pt>
                <c:pt idx="93">
                  <c:v>2860.0949751417666</c:v>
                </c:pt>
                <c:pt idx="94">
                  <c:v>2896.8030922039256</c:v>
                </c:pt>
                <c:pt idx="95">
                  <c:v>2933.5112092660847</c:v>
                </c:pt>
                <c:pt idx="96">
                  <c:v>2970.2193263282438</c:v>
                </c:pt>
                <c:pt idx="97">
                  <c:v>3006.9274433904029</c:v>
                </c:pt>
                <c:pt idx="98">
                  <c:v>3043.635560452562</c:v>
                </c:pt>
                <c:pt idx="99">
                  <c:v>3080.3436775147211</c:v>
                </c:pt>
                <c:pt idx="100">
                  <c:v>3117.0517945768802</c:v>
                </c:pt>
                <c:pt idx="101">
                  <c:v>3153.7599116390447</c:v>
                </c:pt>
              </c:numCache>
            </c:numRef>
          </c:cat>
          <c:val>
            <c:numRef>
              <c:f>'SPERT® Normal (1-Point entry)'!$DT$106:$HP$106</c:f>
              <c:numCache>
                <c:formatCode>General</c:formatCode>
                <c:ptCount val="101"/>
                <c:pt idx="0">
                  <c:v>8.5562872370853308E-6</c:v>
                </c:pt>
                <c:pt idx="1">
                  <c:v>1.0171509087059534E-5</c:v>
                </c:pt>
                <c:pt idx="2">
                  <c:v>1.2049049082788985E-5</c:v>
                </c:pt>
                <c:pt idx="3">
                  <c:v>1.4222878557475024E-5</c:v>
                </c:pt>
                <c:pt idx="4">
                  <c:v>1.6729754821540286E-5</c:v>
                </c:pt>
                <c:pt idx="5">
                  <c:v>1.9609160311277299E-5</c:v>
                </c:pt>
                <c:pt idx="6">
                  <c:v>2.2903178821736706E-5</c:v>
                </c:pt>
                <c:pt idx="7">
                  <c:v>2.6656300589853325E-5</c:v>
                </c:pt>
                <c:pt idx="8">
                  <c:v>3.091514846070329E-5</c:v>
                </c:pt>
                <c:pt idx="9">
                  <c:v>3.572811815326264E-5</c:v>
                </c:pt>
                <c:pt idx="10">
                  <c:v>4.1144926768989104E-5</c:v>
                </c:pt>
                <c:pt idx="11">
                  <c:v>4.7216065175336946E-5</c:v>
                </c:pt>
                <c:pt idx="12">
                  <c:v>5.3992151754603405E-5</c:v>
                </c:pt>
                <c:pt idx="13">
                  <c:v>6.1523187231210787E-5</c:v>
                </c:pt>
                <c:pt idx="14">
                  <c:v>6.985771285802671E-5</c:v>
                </c:pt>
                <c:pt idx="15">
                  <c:v>7.9041877119046208E-5</c:v>
                </c:pt>
                <c:pt idx="16">
                  <c:v>8.9118419239270615E-5</c:v>
                </c:pt>
                <c:pt idx="17">
                  <c:v>1.0012558111335139E-4</c:v>
                </c:pt>
                <c:pt idx="18">
                  <c:v>1.1209596268626847E-4</c:v>
                </c:pt>
                <c:pt idx="19">
                  <c:v>1.2505533924030374E-4</c:v>
                </c:pt>
                <c:pt idx="20">
                  <c:v>1.3902146234787214E-4</c:v>
                </c:pt>
                <c:pt idx="21">
                  <c:v>1.5400286931411061E-4</c:v>
                </c:pt>
                <c:pt idx="22">
                  <c:v>1.6999772862474381E-4</c:v>
                </c:pt>
                <c:pt idx="23">
                  <c:v>1.8699275110006032E-4</c:v>
                </c:pt>
                <c:pt idx="24">
                  <c:v>2.0496219800456787E-4</c:v>
                </c:pt>
                <c:pt idx="25">
                  <c:v>2.2386701815289283E-4</c:v>
                </c:pt>
                <c:pt idx="26">
                  <c:v>2.4365414597948056E-4</c:v>
                </c:pt>
                <c:pt idx="27">
                  <c:v>2.6425599151726968E-4</c:v>
                </c:pt>
                <c:pt idx="28">
                  <c:v>2.8559015119978344E-4</c:v>
                </c:pt>
                <c:pt idx="29">
                  <c:v>3.0755936533442005E-4</c:v>
                </c:pt>
                <c:pt idx="30">
                  <c:v>3.3005174399999902E-4</c:v>
                </c:pt>
                <c:pt idx="31">
                  <c:v>3.52941278045007E-4</c:v>
                </c:pt>
                <c:pt idx="32">
                  <c:v>3.760886458904337E-4</c:v>
                </c:pt>
                <c:pt idx="33">
                  <c:v>3.993423200981186E-4</c:v>
                </c:pt>
                <c:pt idx="34">
                  <c:v>4.2253997031535886E-4</c:v>
                </c:pt>
                <c:pt idx="35">
                  <c:v>4.4551015144631695E-4</c:v>
                </c:pt>
                <c:pt idx="36">
                  <c:v>4.6807425795618757E-4</c:v>
                </c:pt>
                <c:pt idx="37">
                  <c:v>4.9004871733224816E-4</c:v>
                </c:pt>
                <c:pt idx="38">
                  <c:v>5.1124738816688713E-4</c:v>
                </c:pt>
                <c:pt idx="39">
                  <c:v>5.3148412135496854E-4</c:v>
                </c:pt>
                <c:pt idx="40">
                  <c:v>5.5057543676809736E-4</c:v>
                </c:pt>
                <c:pt idx="41">
                  <c:v>5.6834326272080151E-4</c:v>
                </c:pt>
                <c:pt idx="42">
                  <c:v>5.8461768179000363E-4</c:v>
                </c:pt>
                <c:pt idx="43">
                  <c:v>5.9923962426386001E-4</c:v>
                </c:pt>
                <c:pt idx="44">
                  <c:v>6.1206344980791426E-4</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A88C-4015-93DE-F041E5090CC5}"/>
            </c:ext>
          </c:extLst>
        </c:ser>
        <c:ser>
          <c:idx val="1"/>
          <c:order val="1"/>
          <c:spPr>
            <a:solidFill>
              <a:schemeClr val="accent1"/>
            </a:solidFill>
            <a:ln>
              <a:noFill/>
            </a:ln>
            <a:effectLst/>
          </c:spPr>
          <c:invertIfNegative val="0"/>
          <c:cat>
            <c:numRef>
              <c:f>'SPERT® Normal (1-Point entry)'!$V$104:$DS$104</c:f>
              <c:numCache>
                <c:formatCode>#,##0_);\(#,##0\)</c:formatCode>
                <c:ptCount val="102"/>
                <c:pt idx="0">
                  <c:v>-553.75991163904473</c:v>
                </c:pt>
                <c:pt idx="1">
                  <c:v>-517.05179457688541</c:v>
                </c:pt>
                <c:pt idx="2">
                  <c:v>-480.3436775147261</c:v>
                </c:pt>
                <c:pt idx="3">
                  <c:v>-443.63556045256678</c:v>
                </c:pt>
                <c:pt idx="4">
                  <c:v>-406.92744339040746</c:v>
                </c:pt>
                <c:pt idx="5">
                  <c:v>-370.21932632824814</c:v>
                </c:pt>
                <c:pt idx="6">
                  <c:v>-333.51120926608883</c:v>
                </c:pt>
                <c:pt idx="7">
                  <c:v>-296.80309220392951</c:v>
                </c:pt>
                <c:pt idx="8">
                  <c:v>-260.09497514177019</c:v>
                </c:pt>
                <c:pt idx="9">
                  <c:v>-223.38685807961087</c:v>
                </c:pt>
                <c:pt idx="10">
                  <c:v>-186.67874101745156</c:v>
                </c:pt>
                <c:pt idx="11">
                  <c:v>-149.97062395529224</c:v>
                </c:pt>
                <c:pt idx="12">
                  <c:v>-113.26250689313294</c:v>
                </c:pt>
                <c:pt idx="13">
                  <c:v>-76.554389830973633</c:v>
                </c:pt>
                <c:pt idx="14">
                  <c:v>-39.84627276881433</c:v>
                </c:pt>
                <c:pt idx="15">
                  <c:v>-3.1381557066550272</c:v>
                </c:pt>
                <c:pt idx="16">
                  <c:v>33.569961355504276</c:v>
                </c:pt>
                <c:pt idx="17">
                  <c:v>70.278078417663579</c:v>
                </c:pt>
                <c:pt idx="18">
                  <c:v>106.98619547982288</c:v>
                </c:pt>
                <c:pt idx="19">
                  <c:v>143.69431254198219</c:v>
                </c:pt>
                <c:pt idx="20">
                  <c:v>180.4024296041415</c:v>
                </c:pt>
                <c:pt idx="21">
                  <c:v>217.11054666630082</c:v>
                </c:pt>
                <c:pt idx="22">
                  <c:v>253.81866372846014</c:v>
                </c:pt>
                <c:pt idx="23">
                  <c:v>290.52678079061945</c:v>
                </c:pt>
                <c:pt idx="24">
                  <c:v>327.23489785277877</c:v>
                </c:pt>
                <c:pt idx="25">
                  <c:v>363.94301491493809</c:v>
                </c:pt>
                <c:pt idx="26">
                  <c:v>400.65113197709741</c:v>
                </c:pt>
                <c:pt idx="27">
                  <c:v>437.35924903925672</c:v>
                </c:pt>
                <c:pt idx="28">
                  <c:v>474.06736610141604</c:v>
                </c:pt>
                <c:pt idx="29">
                  <c:v>510.77548316357536</c:v>
                </c:pt>
                <c:pt idx="30">
                  <c:v>547.48360022573468</c:v>
                </c:pt>
                <c:pt idx="31">
                  <c:v>584.19171728789399</c:v>
                </c:pt>
                <c:pt idx="32">
                  <c:v>620.89983435005331</c:v>
                </c:pt>
                <c:pt idx="33">
                  <c:v>657.60795141221263</c:v>
                </c:pt>
                <c:pt idx="34">
                  <c:v>694.31606847437195</c:v>
                </c:pt>
                <c:pt idx="35">
                  <c:v>731.02418553653126</c:v>
                </c:pt>
                <c:pt idx="36">
                  <c:v>767.73230259869058</c:v>
                </c:pt>
                <c:pt idx="37">
                  <c:v>804.4404196608499</c:v>
                </c:pt>
                <c:pt idx="38">
                  <c:v>841.14853672300922</c:v>
                </c:pt>
                <c:pt idx="39">
                  <c:v>877.85665378516853</c:v>
                </c:pt>
                <c:pt idx="40">
                  <c:v>914.56477084732785</c:v>
                </c:pt>
                <c:pt idx="41">
                  <c:v>951.27288790948717</c:v>
                </c:pt>
                <c:pt idx="42">
                  <c:v>987.98100497164648</c:v>
                </c:pt>
                <c:pt idx="43">
                  <c:v>1024.6891220338057</c:v>
                </c:pt>
                <c:pt idx="44">
                  <c:v>1061.397239095965</c:v>
                </c:pt>
                <c:pt idx="45">
                  <c:v>1098.1053561581243</c:v>
                </c:pt>
                <c:pt idx="46">
                  <c:v>1134.8134732202836</c:v>
                </c:pt>
                <c:pt idx="47">
                  <c:v>1171.521590282443</c:v>
                </c:pt>
                <c:pt idx="48">
                  <c:v>1208.2297073446023</c:v>
                </c:pt>
                <c:pt idx="49">
                  <c:v>1244.9378244067616</c:v>
                </c:pt>
                <c:pt idx="50">
                  <c:v>1281.6459414689209</c:v>
                </c:pt>
                <c:pt idx="51">
                  <c:v>1318.3540585310802</c:v>
                </c:pt>
                <c:pt idx="52">
                  <c:v>1355.0621755932395</c:v>
                </c:pt>
                <c:pt idx="53">
                  <c:v>1391.7702926553989</c:v>
                </c:pt>
                <c:pt idx="54">
                  <c:v>1428.4784097175582</c:v>
                </c:pt>
                <c:pt idx="55">
                  <c:v>1465.1865267797175</c:v>
                </c:pt>
                <c:pt idx="56">
                  <c:v>1501.8946438418768</c:v>
                </c:pt>
                <c:pt idx="57">
                  <c:v>1538.6027609040361</c:v>
                </c:pt>
                <c:pt idx="58">
                  <c:v>1575.3108779661954</c:v>
                </c:pt>
                <c:pt idx="59">
                  <c:v>1612.0189950283548</c:v>
                </c:pt>
                <c:pt idx="60">
                  <c:v>1648.7271120905141</c:v>
                </c:pt>
                <c:pt idx="61">
                  <c:v>1685.4352291526734</c:v>
                </c:pt>
                <c:pt idx="62">
                  <c:v>1722.1433462148327</c:v>
                </c:pt>
                <c:pt idx="63">
                  <c:v>1758.851463276992</c:v>
                </c:pt>
                <c:pt idx="64">
                  <c:v>1795.5595803391514</c:v>
                </c:pt>
                <c:pt idx="65">
                  <c:v>1832.2676974013107</c:v>
                </c:pt>
                <c:pt idx="66">
                  <c:v>1868.97581446347</c:v>
                </c:pt>
                <c:pt idx="67">
                  <c:v>1905.6839315256293</c:v>
                </c:pt>
                <c:pt idx="68">
                  <c:v>1942.3920485877886</c:v>
                </c:pt>
                <c:pt idx="69">
                  <c:v>1979.1001656499479</c:v>
                </c:pt>
                <c:pt idx="70">
                  <c:v>2015.8082827121073</c:v>
                </c:pt>
                <c:pt idx="71">
                  <c:v>2052.5163997742666</c:v>
                </c:pt>
                <c:pt idx="72">
                  <c:v>2089.2245168364257</c:v>
                </c:pt>
                <c:pt idx="73">
                  <c:v>2125.9326338985848</c:v>
                </c:pt>
                <c:pt idx="74">
                  <c:v>2162.6407509607438</c:v>
                </c:pt>
                <c:pt idx="75">
                  <c:v>2199.3488680229029</c:v>
                </c:pt>
                <c:pt idx="76">
                  <c:v>2236.056985085062</c:v>
                </c:pt>
                <c:pt idx="77">
                  <c:v>2272.7651021472211</c:v>
                </c:pt>
                <c:pt idx="78">
                  <c:v>2309.4732192093802</c:v>
                </c:pt>
                <c:pt idx="79">
                  <c:v>2346.1813362715393</c:v>
                </c:pt>
                <c:pt idx="80">
                  <c:v>2382.8894533336984</c:v>
                </c:pt>
                <c:pt idx="81">
                  <c:v>2419.5975703958575</c:v>
                </c:pt>
                <c:pt idx="82">
                  <c:v>2456.3056874580166</c:v>
                </c:pt>
                <c:pt idx="83">
                  <c:v>2493.0138045201757</c:v>
                </c:pt>
                <c:pt idx="84">
                  <c:v>2529.7219215823347</c:v>
                </c:pt>
                <c:pt idx="85">
                  <c:v>2566.4300386444938</c:v>
                </c:pt>
                <c:pt idx="86">
                  <c:v>2603.1381557066529</c:v>
                </c:pt>
                <c:pt idx="87">
                  <c:v>2639.846272768812</c:v>
                </c:pt>
                <c:pt idx="88">
                  <c:v>2676.5543898309711</c:v>
                </c:pt>
                <c:pt idx="89">
                  <c:v>2713.2625068931302</c:v>
                </c:pt>
                <c:pt idx="90">
                  <c:v>2749.9706239552893</c:v>
                </c:pt>
                <c:pt idx="91">
                  <c:v>2786.6787410174484</c:v>
                </c:pt>
                <c:pt idx="92">
                  <c:v>2823.3868580796075</c:v>
                </c:pt>
                <c:pt idx="93">
                  <c:v>2860.0949751417666</c:v>
                </c:pt>
                <c:pt idx="94">
                  <c:v>2896.8030922039256</c:v>
                </c:pt>
                <c:pt idx="95">
                  <c:v>2933.5112092660847</c:v>
                </c:pt>
                <c:pt idx="96">
                  <c:v>2970.2193263282438</c:v>
                </c:pt>
                <c:pt idx="97">
                  <c:v>3006.9274433904029</c:v>
                </c:pt>
                <c:pt idx="98">
                  <c:v>3043.635560452562</c:v>
                </c:pt>
                <c:pt idx="99">
                  <c:v>3080.3436775147211</c:v>
                </c:pt>
                <c:pt idx="100">
                  <c:v>3117.0517945768802</c:v>
                </c:pt>
                <c:pt idx="101">
                  <c:v>3153.7599116390447</c:v>
                </c:pt>
              </c:numCache>
            </c:numRef>
          </c:cat>
          <c:val>
            <c:numRef>
              <c:f>'SPERT® Normal (1-Point entry)'!$DT$107:$HP$107</c:f>
              <c:numCache>
                <c:formatCode>General</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6.2295935892193771E-4</c:v>
                </c:pt>
                <c:pt idx="46">
                  <c:v>6.3181557843907104E-4</c:v>
                </c:pt>
                <c:pt idx="47">
                  <c:v>6.3854026964947023E-4</c:v>
                </c:pt>
                <c:pt idx="48">
                  <c:v>6.4306311351350939E-4</c:v>
                </c:pt>
                <c:pt idx="49">
                  <c:v>6.453365347073944E-4</c:v>
                </c:pt>
                <c:pt idx="50">
                  <c:v>6.453365347073944E-4</c:v>
                </c:pt>
                <c:pt idx="51">
                  <c:v>6.4306311351350928E-4</c:v>
                </c:pt>
                <c:pt idx="52">
                  <c:v>6.385402696494699E-4</c:v>
                </c:pt>
                <c:pt idx="53">
                  <c:v>6.318155784390706E-4</c:v>
                </c:pt>
                <c:pt idx="54">
                  <c:v>6.229593589219375E-4</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B85D-4094-B70F-B57D1944E04E}"/>
            </c:ext>
          </c:extLst>
        </c:ser>
        <c:ser>
          <c:idx val="2"/>
          <c:order val="2"/>
          <c:spPr>
            <a:solidFill>
              <a:schemeClr val="accent2"/>
            </a:solidFill>
            <a:ln>
              <a:noFill/>
            </a:ln>
            <a:effectLst/>
          </c:spPr>
          <c:invertIfNegative val="0"/>
          <c:cat>
            <c:numRef>
              <c:f>'SPERT® Normal (1-Point entry)'!$V$104:$DS$104</c:f>
              <c:numCache>
                <c:formatCode>#,##0_);\(#,##0\)</c:formatCode>
                <c:ptCount val="102"/>
                <c:pt idx="0">
                  <c:v>-553.75991163904473</c:v>
                </c:pt>
                <c:pt idx="1">
                  <c:v>-517.05179457688541</c:v>
                </c:pt>
                <c:pt idx="2">
                  <c:v>-480.3436775147261</c:v>
                </c:pt>
                <c:pt idx="3">
                  <c:v>-443.63556045256678</c:v>
                </c:pt>
                <c:pt idx="4">
                  <c:v>-406.92744339040746</c:v>
                </c:pt>
                <c:pt idx="5">
                  <c:v>-370.21932632824814</c:v>
                </c:pt>
                <c:pt idx="6">
                  <c:v>-333.51120926608883</c:v>
                </c:pt>
                <c:pt idx="7">
                  <c:v>-296.80309220392951</c:v>
                </c:pt>
                <c:pt idx="8">
                  <c:v>-260.09497514177019</c:v>
                </c:pt>
                <c:pt idx="9">
                  <c:v>-223.38685807961087</c:v>
                </c:pt>
                <c:pt idx="10">
                  <c:v>-186.67874101745156</c:v>
                </c:pt>
                <c:pt idx="11">
                  <c:v>-149.97062395529224</c:v>
                </c:pt>
                <c:pt idx="12">
                  <c:v>-113.26250689313294</c:v>
                </c:pt>
                <c:pt idx="13">
                  <c:v>-76.554389830973633</c:v>
                </c:pt>
                <c:pt idx="14">
                  <c:v>-39.84627276881433</c:v>
                </c:pt>
                <c:pt idx="15">
                  <c:v>-3.1381557066550272</c:v>
                </c:pt>
                <c:pt idx="16">
                  <c:v>33.569961355504276</c:v>
                </c:pt>
                <c:pt idx="17">
                  <c:v>70.278078417663579</c:v>
                </c:pt>
                <c:pt idx="18">
                  <c:v>106.98619547982288</c:v>
                </c:pt>
                <c:pt idx="19">
                  <c:v>143.69431254198219</c:v>
                </c:pt>
                <c:pt idx="20">
                  <c:v>180.4024296041415</c:v>
                </c:pt>
                <c:pt idx="21">
                  <c:v>217.11054666630082</c:v>
                </c:pt>
                <c:pt idx="22">
                  <c:v>253.81866372846014</c:v>
                </c:pt>
                <c:pt idx="23">
                  <c:v>290.52678079061945</c:v>
                </c:pt>
                <c:pt idx="24">
                  <c:v>327.23489785277877</c:v>
                </c:pt>
                <c:pt idx="25">
                  <c:v>363.94301491493809</c:v>
                </c:pt>
                <c:pt idx="26">
                  <c:v>400.65113197709741</c:v>
                </c:pt>
                <c:pt idx="27">
                  <c:v>437.35924903925672</c:v>
                </c:pt>
                <c:pt idx="28">
                  <c:v>474.06736610141604</c:v>
                </c:pt>
                <c:pt idx="29">
                  <c:v>510.77548316357536</c:v>
                </c:pt>
                <c:pt idx="30">
                  <c:v>547.48360022573468</c:v>
                </c:pt>
                <c:pt idx="31">
                  <c:v>584.19171728789399</c:v>
                </c:pt>
                <c:pt idx="32">
                  <c:v>620.89983435005331</c:v>
                </c:pt>
                <c:pt idx="33">
                  <c:v>657.60795141221263</c:v>
                </c:pt>
                <c:pt idx="34">
                  <c:v>694.31606847437195</c:v>
                </c:pt>
                <c:pt idx="35">
                  <c:v>731.02418553653126</c:v>
                </c:pt>
                <c:pt idx="36">
                  <c:v>767.73230259869058</c:v>
                </c:pt>
                <c:pt idx="37">
                  <c:v>804.4404196608499</c:v>
                </c:pt>
                <c:pt idx="38">
                  <c:v>841.14853672300922</c:v>
                </c:pt>
                <c:pt idx="39">
                  <c:v>877.85665378516853</c:v>
                </c:pt>
                <c:pt idx="40">
                  <c:v>914.56477084732785</c:v>
                </c:pt>
                <c:pt idx="41">
                  <c:v>951.27288790948717</c:v>
                </c:pt>
                <c:pt idx="42">
                  <c:v>987.98100497164648</c:v>
                </c:pt>
                <c:pt idx="43">
                  <c:v>1024.6891220338057</c:v>
                </c:pt>
                <c:pt idx="44">
                  <c:v>1061.397239095965</c:v>
                </c:pt>
                <c:pt idx="45">
                  <c:v>1098.1053561581243</c:v>
                </c:pt>
                <c:pt idx="46">
                  <c:v>1134.8134732202836</c:v>
                </c:pt>
                <c:pt idx="47">
                  <c:v>1171.521590282443</c:v>
                </c:pt>
                <c:pt idx="48">
                  <c:v>1208.2297073446023</c:v>
                </c:pt>
                <c:pt idx="49">
                  <c:v>1244.9378244067616</c:v>
                </c:pt>
                <c:pt idx="50">
                  <c:v>1281.6459414689209</c:v>
                </c:pt>
                <c:pt idx="51">
                  <c:v>1318.3540585310802</c:v>
                </c:pt>
                <c:pt idx="52">
                  <c:v>1355.0621755932395</c:v>
                </c:pt>
                <c:pt idx="53">
                  <c:v>1391.7702926553989</c:v>
                </c:pt>
                <c:pt idx="54">
                  <c:v>1428.4784097175582</c:v>
                </c:pt>
                <c:pt idx="55">
                  <c:v>1465.1865267797175</c:v>
                </c:pt>
                <c:pt idx="56">
                  <c:v>1501.8946438418768</c:v>
                </c:pt>
                <c:pt idx="57">
                  <c:v>1538.6027609040361</c:v>
                </c:pt>
                <c:pt idx="58">
                  <c:v>1575.3108779661954</c:v>
                </c:pt>
                <c:pt idx="59">
                  <c:v>1612.0189950283548</c:v>
                </c:pt>
                <c:pt idx="60">
                  <c:v>1648.7271120905141</c:v>
                </c:pt>
                <c:pt idx="61">
                  <c:v>1685.4352291526734</c:v>
                </c:pt>
                <c:pt idx="62">
                  <c:v>1722.1433462148327</c:v>
                </c:pt>
                <c:pt idx="63">
                  <c:v>1758.851463276992</c:v>
                </c:pt>
                <c:pt idx="64">
                  <c:v>1795.5595803391514</c:v>
                </c:pt>
                <c:pt idx="65">
                  <c:v>1832.2676974013107</c:v>
                </c:pt>
                <c:pt idx="66">
                  <c:v>1868.97581446347</c:v>
                </c:pt>
                <c:pt idx="67">
                  <c:v>1905.6839315256293</c:v>
                </c:pt>
                <c:pt idx="68">
                  <c:v>1942.3920485877886</c:v>
                </c:pt>
                <c:pt idx="69">
                  <c:v>1979.1001656499479</c:v>
                </c:pt>
                <c:pt idx="70">
                  <c:v>2015.8082827121073</c:v>
                </c:pt>
                <c:pt idx="71">
                  <c:v>2052.5163997742666</c:v>
                </c:pt>
                <c:pt idx="72">
                  <c:v>2089.2245168364257</c:v>
                </c:pt>
                <c:pt idx="73">
                  <c:v>2125.9326338985848</c:v>
                </c:pt>
                <c:pt idx="74">
                  <c:v>2162.6407509607438</c:v>
                </c:pt>
                <c:pt idx="75">
                  <c:v>2199.3488680229029</c:v>
                </c:pt>
                <c:pt idx="76">
                  <c:v>2236.056985085062</c:v>
                </c:pt>
                <c:pt idx="77">
                  <c:v>2272.7651021472211</c:v>
                </c:pt>
                <c:pt idx="78">
                  <c:v>2309.4732192093802</c:v>
                </c:pt>
                <c:pt idx="79">
                  <c:v>2346.1813362715393</c:v>
                </c:pt>
                <c:pt idx="80">
                  <c:v>2382.8894533336984</c:v>
                </c:pt>
                <c:pt idx="81">
                  <c:v>2419.5975703958575</c:v>
                </c:pt>
                <c:pt idx="82">
                  <c:v>2456.3056874580166</c:v>
                </c:pt>
                <c:pt idx="83">
                  <c:v>2493.0138045201757</c:v>
                </c:pt>
                <c:pt idx="84">
                  <c:v>2529.7219215823347</c:v>
                </c:pt>
                <c:pt idx="85">
                  <c:v>2566.4300386444938</c:v>
                </c:pt>
                <c:pt idx="86">
                  <c:v>2603.1381557066529</c:v>
                </c:pt>
                <c:pt idx="87">
                  <c:v>2639.846272768812</c:v>
                </c:pt>
                <c:pt idx="88">
                  <c:v>2676.5543898309711</c:v>
                </c:pt>
                <c:pt idx="89">
                  <c:v>2713.2625068931302</c:v>
                </c:pt>
                <c:pt idx="90">
                  <c:v>2749.9706239552893</c:v>
                </c:pt>
                <c:pt idx="91">
                  <c:v>2786.6787410174484</c:v>
                </c:pt>
                <c:pt idx="92">
                  <c:v>2823.3868580796075</c:v>
                </c:pt>
                <c:pt idx="93">
                  <c:v>2860.0949751417666</c:v>
                </c:pt>
                <c:pt idx="94">
                  <c:v>2896.8030922039256</c:v>
                </c:pt>
                <c:pt idx="95">
                  <c:v>2933.5112092660847</c:v>
                </c:pt>
                <c:pt idx="96">
                  <c:v>2970.2193263282438</c:v>
                </c:pt>
                <c:pt idx="97">
                  <c:v>3006.9274433904029</c:v>
                </c:pt>
                <c:pt idx="98">
                  <c:v>3043.635560452562</c:v>
                </c:pt>
                <c:pt idx="99">
                  <c:v>3080.3436775147211</c:v>
                </c:pt>
                <c:pt idx="100">
                  <c:v>3117.0517945768802</c:v>
                </c:pt>
                <c:pt idx="101">
                  <c:v>3153.7599116390447</c:v>
                </c:pt>
              </c:numCache>
            </c:numRef>
          </c:cat>
          <c:val>
            <c:numRef>
              <c:f>'SPERT® Normal (1-Point entry)'!$DT$108:$HP$108</c:f>
              <c:numCache>
                <c:formatCode>General</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6.1206344980791383E-4</c:v>
                </c:pt>
                <c:pt idx="56">
                  <c:v>5.9923962426385957E-4</c:v>
                </c:pt>
                <c:pt idx="57">
                  <c:v>5.846176817900032E-4</c:v>
                </c:pt>
                <c:pt idx="58">
                  <c:v>5.6834326272080108E-4</c:v>
                </c:pt>
                <c:pt idx="59">
                  <c:v>5.5057543676809671E-4</c:v>
                </c:pt>
                <c:pt idx="60">
                  <c:v>5.3148412135496789E-4</c:v>
                </c:pt>
                <c:pt idx="61">
                  <c:v>5.1124738816688659E-4</c:v>
                </c:pt>
                <c:pt idx="62">
                  <c:v>4.9004871733224751E-4</c:v>
                </c:pt>
                <c:pt idx="63">
                  <c:v>4.6807425795618681E-4</c:v>
                </c:pt>
                <c:pt idx="64">
                  <c:v>4.4551015144631614E-4</c:v>
                </c:pt>
                <c:pt idx="65">
                  <c:v>4.2253997031535805E-4</c:v>
                </c:pt>
                <c:pt idx="66">
                  <c:v>3.9934232009811784E-4</c:v>
                </c:pt>
                <c:pt idx="67">
                  <c:v>3.7608864589043294E-4</c:v>
                </c:pt>
                <c:pt idx="68">
                  <c:v>3.5294127804500613E-4</c:v>
                </c:pt>
                <c:pt idx="69">
                  <c:v>3.3005174399999826E-4</c:v>
                </c:pt>
                <c:pt idx="70">
                  <c:v>3.0755936533441929E-4</c:v>
                </c:pt>
                <c:pt idx="71">
                  <c:v>2.8559015119978285E-4</c:v>
                </c:pt>
                <c:pt idx="72">
                  <c:v>2.6425599151726925E-4</c:v>
                </c:pt>
                <c:pt idx="73">
                  <c:v>2.4365414597948026E-4</c:v>
                </c:pt>
                <c:pt idx="74">
                  <c:v>2.238670181528927E-4</c:v>
                </c:pt>
                <c:pt idx="75">
                  <c:v>2.0496219800456781E-4</c:v>
                </c:pt>
                <c:pt idx="76">
                  <c:v>1.8699275110006032E-4</c:v>
                </c:pt>
                <c:pt idx="77">
                  <c:v>1.6999772862474395E-4</c:v>
                </c:pt>
                <c:pt idx="78">
                  <c:v>1.540028693141108E-4</c:v>
                </c:pt>
                <c:pt idx="79">
                  <c:v>1.3902146234787249E-4</c:v>
                </c:pt>
                <c:pt idx="80">
                  <c:v>1.2505533924030409E-4</c:v>
                </c:pt>
                <c:pt idx="81">
                  <c:v>1.1209596268626891E-4</c:v>
                </c:pt>
                <c:pt idx="82">
                  <c:v>1.0012558111335184E-4</c:v>
                </c:pt>
                <c:pt idx="83">
                  <c:v>8.9118419239271089E-5</c:v>
                </c:pt>
                <c:pt idx="84">
                  <c:v>7.9041877119046737E-5</c:v>
                </c:pt>
                <c:pt idx="85">
                  <c:v>6.9857712858027238E-5</c:v>
                </c:pt>
                <c:pt idx="86">
                  <c:v>6.1523187231211302E-5</c:v>
                </c:pt>
                <c:pt idx="87">
                  <c:v>5.3992151754603879E-5</c:v>
                </c:pt>
                <c:pt idx="88">
                  <c:v>4.7216065175337407E-5</c:v>
                </c:pt>
                <c:pt idx="89">
                  <c:v>4.1144926768989538E-5</c:v>
                </c:pt>
                <c:pt idx="90">
                  <c:v>3.5728118153263067E-5</c:v>
                </c:pt>
                <c:pt idx="91">
                  <c:v>3.0915148460703689E-5</c:v>
                </c:pt>
                <c:pt idx="92">
                  <c:v>2.6656300589853722E-5</c:v>
                </c:pt>
                <c:pt idx="93">
                  <c:v>2.2903178821737068E-5</c:v>
                </c:pt>
                <c:pt idx="94">
                  <c:v>1.9609160311277648E-5</c:v>
                </c:pt>
                <c:pt idx="95">
                  <c:v>1.6729754821540608E-5</c:v>
                </c:pt>
                <c:pt idx="96">
                  <c:v>1.4222878557475323E-5</c:v>
                </c:pt>
                <c:pt idx="97">
                  <c:v>1.2049049082789254E-5</c:v>
                </c:pt>
                <c:pt idx="98">
                  <c:v>1.0171509087059776E-5</c:v>
                </c:pt>
                <c:pt idx="99">
                  <c:v>8.5562872370855443E-6</c:v>
                </c:pt>
                <c:pt idx="100">
                  <c:v>7.1722045300129815E-6</c:v>
                </c:pt>
              </c:numCache>
            </c:numRef>
          </c:val>
          <c:extLst>
            <c:ext xmlns:c16="http://schemas.microsoft.com/office/drawing/2014/chart" uri="{C3380CC4-5D6E-409C-BE32-E72D297353CC}">
              <c16:uniqueId val="{00000001-B85D-4094-B70F-B57D1944E04E}"/>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Normal (1-Point entry)'!$V$104:$DS$104</c:f>
              <c:numCache>
                <c:formatCode>#,##0_);\(#,##0\)</c:formatCode>
                <c:ptCount val="102"/>
                <c:pt idx="0">
                  <c:v>-553.75991163904473</c:v>
                </c:pt>
                <c:pt idx="1">
                  <c:v>-517.05179457688541</c:v>
                </c:pt>
                <c:pt idx="2">
                  <c:v>-480.3436775147261</c:v>
                </c:pt>
                <c:pt idx="3">
                  <c:v>-443.63556045256678</c:v>
                </c:pt>
                <c:pt idx="4">
                  <c:v>-406.92744339040746</c:v>
                </c:pt>
                <c:pt idx="5">
                  <c:v>-370.21932632824814</c:v>
                </c:pt>
                <c:pt idx="6">
                  <c:v>-333.51120926608883</c:v>
                </c:pt>
                <c:pt idx="7">
                  <c:v>-296.80309220392951</c:v>
                </c:pt>
                <c:pt idx="8">
                  <c:v>-260.09497514177019</c:v>
                </c:pt>
                <c:pt idx="9">
                  <c:v>-223.38685807961087</c:v>
                </c:pt>
                <c:pt idx="10">
                  <c:v>-186.67874101745156</c:v>
                </c:pt>
                <c:pt idx="11">
                  <c:v>-149.97062395529224</c:v>
                </c:pt>
                <c:pt idx="12">
                  <c:v>-113.26250689313294</c:v>
                </c:pt>
                <c:pt idx="13">
                  <c:v>-76.554389830973633</c:v>
                </c:pt>
                <c:pt idx="14">
                  <c:v>-39.84627276881433</c:v>
                </c:pt>
                <c:pt idx="15">
                  <c:v>-3.1381557066550272</c:v>
                </c:pt>
                <c:pt idx="16">
                  <c:v>33.569961355504276</c:v>
                </c:pt>
                <c:pt idx="17">
                  <c:v>70.278078417663579</c:v>
                </c:pt>
                <c:pt idx="18">
                  <c:v>106.98619547982288</c:v>
                </c:pt>
                <c:pt idx="19">
                  <c:v>143.69431254198219</c:v>
                </c:pt>
                <c:pt idx="20">
                  <c:v>180.4024296041415</c:v>
                </c:pt>
                <c:pt idx="21">
                  <c:v>217.11054666630082</c:v>
                </c:pt>
                <c:pt idx="22">
                  <c:v>253.81866372846014</c:v>
                </c:pt>
                <c:pt idx="23">
                  <c:v>290.52678079061945</c:v>
                </c:pt>
                <c:pt idx="24">
                  <c:v>327.23489785277877</c:v>
                </c:pt>
                <c:pt idx="25">
                  <c:v>363.94301491493809</c:v>
                </c:pt>
                <c:pt idx="26">
                  <c:v>400.65113197709741</c:v>
                </c:pt>
                <c:pt idx="27">
                  <c:v>437.35924903925672</c:v>
                </c:pt>
                <c:pt idx="28">
                  <c:v>474.06736610141604</c:v>
                </c:pt>
                <c:pt idx="29">
                  <c:v>510.77548316357536</c:v>
                </c:pt>
                <c:pt idx="30">
                  <c:v>547.48360022573468</c:v>
                </c:pt>
                <c:pt idx="31">
                  <c:v>584.19171728789399</c:v>
                </c:pt>
                <c:pt idx="32">
                  <c:v>620.89983435005331</c:v>
                </c:pt>
                <c:pt idx="33">
                  <c:v>657.60795141221263</c:v>
                </c:pt>
                <c:pt idx="34">
                  <c:v>694.31606847437195</c:v>
                </c:pt>
                <c:pt idx="35">
                  <c:v>731.02418553653126</c:v>
                </c:pt>
                <c:pt idx="36">
                  <c:v>767.73230259869058</c:v>
                </c:pt>
                <c:pt idx="37">
                  <c:v>804.4404196608499</c:v>
                </c:pt>
                <c:pt idx="38">
                  <c:v>841.14853672300922</c:v>
                </c:pt>
                <c:pt idx="39">
                  <c:v>877.85665378516853</c:v>
                </c:pt>
                <c:pt idx="40">
                  <c:v>914.56477084732785</c:v>
                </c:pt>
                <c:pt idx="41">
                  <c:v>951.27288790948717</c:v>
                </c:pt>
                <c:pt idx="42">
                  <c:v>987.98100497164648</c:v>
                </c:pt>
                <c:pt idx="43">
                  <c:v>1024.6891220338057</c:v>
                </c:pt>
                <c:pt idx="44">
                  <c:v>1061.397239095965</c:v>
                </c:pt>
                <c:pt idx="45">
                  <c:v>1098.1053561581243</c:v>
                </c:pt>
                <c:pt idx="46">
                  <c:v>1134.8134732202836</c:v>
                </c:pt>
                <c:pt idx="47">
                  <c:v>1171.521590282443</c:v>
                </c:pt>
                <c:pt idx="48">
                  <c:v>1208.2297073446023</c:v>
                </c:pt>
                <c:pt idx="49">
                  <c:v>1244.9378244067616</c:v>
                </c:pt>
                <c:pt idx="50">
                  <c:v>1281.6459414689209</c:v>
                </c:pt>
                <c:pt idx="51">
                  <c:v>1318.3540585310802</c:v>
                </c:pt>
                <c:pt idx="52">
                  <c:v>1355.0621755932395</c:v>
                </c:pt>
                <c:pt idx="53">
                  <c:v>1391.7702926553989</c:v>
                </c:pt>
                <c:pt idx="54">
                  <c:v>1428.4784097175582</c:v>
                </c:pt>
                <c:pt idx="55">
                  <c:v>1465.1865267797175</c:v>
                </c:pt>
                <c:pt idx="56">
                  <c:v>1501.8946438418768</c:v>
                </c:pt>
                <c:pt idx="57">
                  <c:v>1538.6027609040361</c:v>
                </c:pt>
                <c:pt idx="58">
                  <c:v>1575.3108779661954</c:v>
                </c:pt>
                <c:pt idx="59">
                  <c:v>1612.0189950283548</c:v>
                </c:pt>
                <c:pt idx="60">
                  <c:v>1648.7271120905141</c:v>
                </c:pt>
                <c:pt idx="61">
                  <c:v>1685.4352291526734</c:v>
                </c:pt>
                <c:pt idx="62">
                  <c:v>1722.1433462148327</c:v>
                </c:pt>
                <c:pt idx="63">
                  <c:v>1758.851463276992</c:v>
                </c:pt>
                <c:pt idx="64">
                  <c:v>1795.5595803391514</c:v>
                </c:pt>
                <c:pt idx="65">
                  <c:v>1832.2676974013107</c:v>
                </c:pt>
                <c:pt idx="66">
                  <c:v>1868.97581446347</c:v>
                </c:pt>
                <c:pt idx="67">
                  <c:v>1905.6839315256293</c:v>
                </c:pt>
                <c:pt idx="68">
                  <c:v>1942.3920485877886</c:v>
                </c:pt>
                <c:pt idx="69">
                  <c:v>1979.1001656499479</c:v>
                </c:pt>
                <c:pt idx="70">
                  <c:v>2015.8082827121073</c:v>
                </c:pt>
                <c:pt idx="71">
                  <c:v>2052.5163997742666</c:v>
                </c:pt>
                <c:pt idx="72">
                  <c:v>2089.2245168364257</c:v>
                </c:pt>
                <c:pt idx="73">
                  <c:v>2125.9326338985848</c:v>
                </c:pt>
                <c:pt idx="74">
                  <c:v>2162.6407509607438</c:v>
                </c:pt>
                <c:pt idx="75">
                  <c:v>2199.3488680229029</c:v>
                </c:pt>
                <c:pt idx="76">
                  <c:v>2236.056985085062</c:v>
                </c:pt>
                <c:pt idx="77">
                  <c:v>2272.7651021472211</c:v>
                </c:pt>
                <c:pt idx="78">
                  <c:v>2309.4732192093802</c:v>
                </c:pt>
                <c:pt idx="79">
                  <c:v>2346.1813362715393</c:v>
                </c:pt>
                <c:pt idx="80">
                  <c:v>2382.8894533336984</c:v>
                </c:pt>
                <c:pt idx="81">
                  <c:v>2419.5975703958575</c:v>
                </c:pt>
                <c:pt idx="82">
                  <c:v>2456.3056874580166</c:v>
                </c:pt>
                <c:pt idx="83">
                  <c:v>2493.0138045201757</c:v>
                </c:pt>
                <c:pt idx="84">
                  <c:v>2529.7219215823347</c:v>
                </c:pt>
                <c:pt idx="85">
                  <c:v>2566.4300386444938</c:v>
                </c:pt>
                <c:pt idx="86">
                  <c:v>2603.1381557066529</c:v>
                </c:pt>
                <c:pt idx="87">
                  <c:v>2639.846272768812</c:v>
                </c:pt>
                <c:pt idx="88">
                  <c:v>2676.5543898309711</c:v>
                </c:pt>
                <c:pt idx="89">
                  <c:v>2713.2625068931302</c:v>
                </c:pt>
                <c:pt idx="90">
                  <c:v>2749.9706239552893</c:v>
                </c:pt>
                <c:pt idx="91">
                  <c:v>2786.6787410174484</c:v>
                </c:pt>
                <c:pt idx="92">
                  <c:v>2823.3868580796075</c:v>
                </c:pt>
                <c:pt idx="93">
                  <c:v>2860.0949751417666</c:v>
                </c:pt>
                <c:pt idx="94">
                  <c:v>2896.8030922039256</c:v>
                </c:pt>
                <c:pt idx="95">
                  <c:v>2933.5112092660847</c:v>
                </c:pt>
                <c:pt idx="96">
                  <c:v>2970.2193263282438</c:v>
                </c:pt>
                <c:pt idx="97">
                  <c:v>3006.9274433904029</c:v>
                </c:pt>
                <c:pt idx="98">
                  <c:v>3043.635560452562</c:v>
                </c:pt>
                <c:pt idx="99">
                  <c:v>3080.3436775147211</c:v>
                </c:pt>
                <c:pt idx="100">
                  <c:v>3117.0517945768802</c:v>
                </c:pt>
                <c:pt idx="101">
                  <c:v>3153.7599116390447</c:v>
                </c:pt>
              </c:numCache>
            </c:numRef>
          </c:cat>
          <c:val>
            <c:numRef>
              <c:f>'SPERT® Normal (1-Point entry)'!$DT$109:$HP$109</c:f>
              <c:numCache>
                <c:formatCode>General</c:formatCode>
                <c:ptCount val="101"/>
                <c:pt idx="0">
                  <c:v>8.5562872370853308E-6</c:v>
                </c:pt>
                <c:pt idx="1">
                  <c:v>1.0171509087059534E-5</c:v>
                </c:pt>
                <c:pt idx="2">
                  <c:v>1.2049049082788985E-5</c:v>
                </c:pt>
                <c:pt idx="3">
                  <c:v>1.4222878557475024E-5</c:v>
                </c:pt>
                <c:pt idx="4">
                  <c:v>1.6729754821540286E-5</c:v>
                </c:pt>
                <c:pt idx="5">
                  <c:v>1.9609160311277299E-5</c:v>
                </c:pt>
                <c:pt idx="6">
                  <c:v>2.2903178821736706E-5</c:v>
                </c:pt>
                <c:pt idx="7">
                  <c:v>2.6656300589853325E-5</c:v>
                </c:pt>
                <c:pt idx="8">
                  <c:v>3.091514846070329E-5</c:v>
                </c:pt>
                <c:pt idx="9">
                  <c:v>3.572811815326264E-5</c:v>
                </c:pt>
                <c:pt idx="10">
                  <c:v>4.1144926768989104E-5</c:v>
                </c:pt>
                <c:pt idx="11">
                  <c:v>4.7216065175336946E-5</c:v>
                </c:pt>
                <c:pt idx="12">
                  <c:v>5.3992151754603405E-5</c:v>
                </c:pt>
                <c:pt idx="13">
                  <c:v>6.1523187231210787E-5</c:v>
                </c:pt>
                <c:pt idx="14">
                  <c:v>6.985771285802671E-5</c:v>
                </c:pt>
                <c:pt idx="15">
                  <c:v>7.9041877119046208E-5</c:v>
                </c:pt>
                <c:pt idx="16">
                  <c:v>8.9118419239270615E-5</c:v>
                </c:pt>
                <c:pt idx="17">
                  <c:v>1.0012558111335139E-4</c:v>
                </c:pt>
                <c:pt idx="18">
                  <c:v>1.1209596268626847E-4</c:v>
                </c:pt>
                <c:pt idx="19">
                  <c:v>1.2505533924030374E-4</c:v>
                </c:pt>
                <c:pt idx="20">
                  <c:v>1.3902146234787214E-4</c:v>
                </c:pt>
                <c:pt idx="21">
                  <c:v>1.5400286931411061E-4</c:v>
                </c:pt>
                <c:pt idx="22">
                  <c:v>1.6999772862474381E-4</c:v>
                </c:pt>
                <c:pt idx="23">
                  <c:v>1.8699275110006032E-4</c:v>
                </c:pt>
                <c:pt idx="24">
                  <c:v>2.0496219800456787E-4</c:v>
                </c:pt>
                <c:pt idx="25">
                  <c:v>2.2386701815289283E-4</c:v>
                </c:pt>
                <c:pt idx="26">
                  <c:v>2.4365414597948056E-4</c:v>
                </c:pt>
                <c:pt idx="27">
                  <c:v>2.6425599151726968E-4</c:v>
                </c:pt>
                <c:pt idx="28">
                  <c:v>2.8559015119978344E-4</c:v>
                </c:pt>
                <c:pt idx="29">
                  <c:v>3.0755936533442005E-4</c:v>
                </c:pt>
                <c:pt idx="30">
                  <c:v>3.3005174399999902E-4</c:v>
                </c:pt>
                <c:pt idx="31">
                  <c:v>3.52941278045007E-4</c:v>
                </c:pt>
                <c:pt idx="32">
                  <c:v>3.760886458904337E-4</c:v>
                </c:pt>
                <c:pt idx="33">
                  <c:v>3.993423200981186E-4</c:v>
                </c:pt>
                <c:pt idx="34">
                  <c:v>4.2253997031535886E-4</c:v>
                </c:pt>
                <c:pt idx="35">
                  <c:v>4.4551015144631695E-4</c:v>
                </c:pt>
                <c:pt idx="36">
                  <c:v>4.6807425795618757E-4</c:v>
                </c:pt>
                <c:pt idx="37">
                  <c:v>4.9004871733224816E-4</c:v>
                </c:pt>
                <c:pt idx="38">
                  <c:v>5.1124738816688713E-4</c:v>
                </c:pt>
                <c:pt idx="39">
                  <c:v>5.3148412135496854E-4</c:v>
                </c:pt>
                <c:pt idx="40">
                  <c:v>5.5057543676809736E-4</c:v>
                </c:pt>
                <c:pt idx="41">
                  <c:v>5.6834326272080151E-4</c:v>
                </c:pt>
                <c:pt idx="42">
                  <c:v>5.8461768179000363E-4</c:v>
                </c:pt>
                <c:pt idx="43">
                  <c:v>5.9923962426386001E-4</c:v>
                </c:pt>
                <c:pt idx="44">
                  <c:v>6.1206344980791426E-4</c:v>
                </c:pt>
                <c:pt idx="45">
                  <c:v>6.2295935892193771E-4</c:v>
                </c:pt>
                <c:pt idx="46">
                  <c:v>6.3181557843907104E-4</c:v>
                </c:pt>
                <c:pt idx="47">
                  <c:v>6.3854026964947023E-4</c:v>
                </c:pt>
                <c:pt idx="48">
                  <c:v>6.4306311351350939E-4</c:v>
                </c:pt>
                <c:pt idx="49">
                  <c:v>6.453365347073944E-4</c:v>
                </c:pt>
                <c:pt idx="50">
                  <c:v>6.453365347073944E-4</c:v>
                </c:pt>
                <c:pt idx="51">
                  <c:v>6.4306311351350928E-4</c:v>
                </c:pt>
                <c:pt idx="52">
                  <c:v>6.385402696494699E-4</c:v>
                </c:pt>
                <c:pt idx="53">
                  <c:v>6.318155784390706E-4</c:v>
                </c:pt>
                <c:pt idx="54">
                  <c:v>6.229593589219375E-4</c:v>
                </c:pt>
                <c:pt idx="55">
                  <c:v>6.1206344980791383E-4</c:v>
                </c:pt>
                <c:pt idx="56">
                  <c:v>5.9923962426385957E-4</c:v>
                </c:pt>
                <c:pt idx="57">
                  <c:v>5.846176817900032E-4</c:v>
                </c:pt>
                <c:pt idx="58">
                  <c:v>5.6834326272080108E-4</c:v>
                </c:pt>
                <c:pt idx="59">
                  <c:v>5.5057543676809671E-4</c:v>
                </c:pt>
                <c:pt idx="60">
                  <c:v>5.3148412135496789E-4</c:v>
                </c:pt>
                <c:pt idx="61">
                  <c:v>5.1124738816688659E-4</c:v>
                </c:pt>
                <c:pt idx="62">
                  <c:v>4.9004871733224751E-4</c:v>
                </c:pt>
                <c:pt idx="63">
                  <c:v>4.6807425795618681E-4</c:v>
                </c:pt>
                <c:pt idx="64">
                  <c:v>4.4551015144631614E-4</c:v>
                </c:pt>
                <c:pt idx="65">
                  <c:v>4.2253997031535805E-4</c:v>
                </c:pt>
                <c:pt idx="66">
                  <c:v>3.9934232009811784E-4</c:v>
                </c:pt>
                <c:pt idx="67">
                  <c:v>3.7608864589043294E-4</c:v>
                </c:pt>
                <c:pt idx="68">
                  <c:v>3.5294127804500613E-4</c:v>
                </c:pt>
                <c:pt idx="69">
                  <c:v>3.3005174399999826E-4</c:v>
                </c:pt>
                <c:pt idx="70">
                  <c:v>3.0755936533441929E-4</c:v>
                </c:pt>
                <c:pt idx="71">
                  <c:v>2.8559015119978285E-4</c:v>
                </c:pt>
                <c:pt idx="72">
                  <c:v>2.6425599151726925E-4</c:v>
                </c:pt>
                <c:pt idx="73">
                  <c:v>2.4365414597948026E-4</c:v>
                </c:pt>
                <c:pt idx="74">
                  <c:v>2.238670181528927E-4</c:v>
                </c:pt>
                <c:pt idx="75">
                  <c:v>2.0496219800456781E-4</c:v>
                </c:pt>
                <c:pt idx="76">
                  <c:v>1.8699275110006032E-4</c:v>
                </c:pt>
                <c:pt idx="77">
                  <c:v>1.6999772862474395E-4</c:v>
                </c:pt>
                <c:pt idx="78">
                  <c:v>1.540028693141108E-4</c:v>
                </c:pt>
                <c:pt idx="79">
                  <c:v>1.3902146234787249E-4</c:v>
                </c:pt>
                <c:pt idx="80">
                  <c:v>1.2505533924030409E-4</c:v>
                </c:pt>
                <c:pt idx="81">
                  <c:v>1.1209596268626891E-4</c:v>
                </c:pt>
                <c:pt idx="82">
                  <c:v>1.0012558111335184E-4</c:v>
                </c:pt>
                <c:pt idx="83">
                  <c:v>8.9118419239271089E-5</c:v>
                </c:pt>
                <c:pt idx="84">
                  <c:v>7.9041877119046737E-5</c:v>
                </c:pt>
                <c:pt idx="85">
                  <c:v>6.9857712858027238E-5</c:v>
                </c:pt>
                <c:pt idx="86">
                  <c:v>6.1523187231211302E-5</c:v>
                </c:pt>
                <c:pt idx="87">
                  <c:v>5.3992151754603879E-5</c:v>
                </c:pt>
                <c:pt idx="88">
                  <c:v>4.7216065175337407E-5</c:v>
                </c:pt>
                <c:pt idx="89">
                  <c:v>4.1144926768989538E-5</c:v>
                </c:pt>
                <c:pt idx="90">
                  <c:v>3.5728118153263067E-5</c:v>
                </c:pt>
                <c:pt idx="91">
                  <c:v>3.0915148460703689E-5</c:v>
                </c:pt>
                <c:pt idx="92">
                  <c:v>2.6656300589853722E-5</c:v>
                </c:pt>
                <c:pt idx="93">
                  <c:v>2.2903178821737068E-5</c:v>
                </c:pt>
                <c:pt idx="94">
                  <c:v>1.9609160311277648E-5</c:v>
                </c:pt>
                <c:pt idx="95">
                  <c:v>1.6729754821540608E-5</c:v>
                </c:pt>
                <c:pt idx="96">
                  <c:v>1.4222878557475323E-5</c:v>
                </c:pt>
                <c:pt idx="97">
                  <c:v>1.2049049082789254E-5</c:v>
                </c:pt>
                <c:pt idx="98">
                  <c:v>1.0171509087059776E-5</c:v>
                </c:pt>
                <c:pt idx="99">
                  <c:v>8.5562872370855443E-6</c:v>
                </c:pt>
                <c:pt idx="100">
                  <c:v>7.1722045300129815E-6</c:v>
                </c:pt>
              </c:numCache>
            </c:numRef>
          </c:val>
          <c:smooth val="0"/>
          <c:extLst>
            <c:ext xmlns:c16="http://schemas.microsoft.com/office/drawing/2014/chart" uri="{C3380CC4-5D6E-409C-BE32-E72D297353CC}">
              <c16:uniqueId val="{00000004-1CBB-490F-9DF1-34424D87B3E4}"/>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6D9-4309-87ED-2DD967C98651}"/>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A6D9-4309-87ED-2DD967C98651}"/>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A6D9-4309-87ED-2DD967C98651}"/>
              </c:ext>
            </c:extLst>
          </c:dPt>
          <c:val>
            <c:numRef>
              <c:f>'SPERT® Lognormal Charts'!$D$15:$D$17</c:f>
              <c:numCache>
                <c:formatCode>0%</c:formatCode>
                <c:ptCount val="3"/>
                <c:pt idx="0">
                  <c:v>0.89863270745679336</c:v>
                </c:pt>
                <c:pt idx="1">
                  <c:v>5.0878066329509593E-2</c:v>
                </c:pt>
                <c:pt idx="2">
                  <c:v>5.0489226213697003E-2</c:v>
                </c:pt>
              </c:numCache>
            </c:numRef>
          </c:val>
          <c:extLst>
            <c:ext xmlns:c16="http://schemas.microsoft.com/office/drawing/2014/chart" uri="{C3380CC4-5D6E-409C-BE32-E72D297353CC}">
              <c16:uniqueId val="{00000006-A6D9-4309-87ED-2DD967C9865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Lognormal Distribution Bell-Curve</a:t>
            </a:r>
          </a:p>
        </c:rich>
      </c:tx>
      <c:layout>
        <c:manualLayout>
          <c:xMode val="edge"/>
          <c:yMode val="edge"/>
          <c:x val="0.29256872630014308"/>
          <c:y val="3.296703296703296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Lognormal Charts'!$X$4:$HP$4</c:f>
              <c:numCache>
                <c:formatCode>#,##0_);\(#,##0\)</c:formatCode>
                <c:ptCount val="201"/>
                <c:pt idx="0">
                  <c:v>39.952932323782456</c:v>
                </c:pt>
                <c:pt idx="1">
                  <c:v>41.159322272911815</c:v>
                </c:pt>
                <c:pt idx="2">
                  <c:v>42.365712222041175</c:v>
                </c:pt>
                <c:pt idx="3">
                  <c:v>43.572102171170535</c:v>
                </c:pt>
                <c:pt idx="4">
                  <c:v>44.778492120299894</c:v>
                </c:pt>
                <c:pt idx="5">
                  <c:v>45.984882069429254</c:v>
                </c:pt>
                <c:pt idx="6">
                  <c:v>47.191272018558614</c:v>
                </c:pt>
                <c:pt idx="7">
                  <c:v>48.397661967687974</c:v>
                </c:pt>
                <c:pt idx="8">
                  <c:v>49.604051916817333</c:v>
                </c:pt>
                <c:pt idx="9">
                  <c:v>50.810441865946693</c:v>
                </c:pt>
                <c:pt idx="10">
                  <c:v>52.016831815076053</c:v>
                </c:pt>
                <c:pt idx="11">
                  <c:v>53.223221764205412</c:v>
                </c:pt>
                <c:pt idx="12">
                  <c:v>54.429611713334772</c:v>
                </c:pt>
                <c:pt idx="13">
                  <c:v>55.636001662464132</c:v>
                </c:pt>
                <c:pt idx="14">
                  <c:v>56.842391611593492</c:v>
                </c:pt>
                <c:pt idx="15">
                  <c:v>58.048781560722851</c:v>
                </c:pt>
                <c:pt idx="16">
                  <c:v>59.255171509852211</c:v>
                </c:pt>
                <c:pt idx="17">
                  <c:v>60.461561458981571</c:v>
                </c:pt>
                <c:pt idx="18">
                  <c:v>61.66795140811093</c:v>
                </c:pt>
                <c:pt idx="19">
                  <c:v>62.87434135724029</c:v>
                </c:pt>
                <c:pt idx="20">
                  <c:v>64.080731306369643</c:v>
                </c:pt>
                <c:pt idx="21">
                  <c:v>65.287121255499002</c:v>
                </c:pt>
                <c:pt idx="22">
                  <c:v>66.493511204628362</c:v>
                </c:pt>
                <c:pt idx="23">
                  <c:v>67.699901153757722</c:v>
                </c:pt>
                <c:pt idx="24">
                  <c:v>68.906291102887081</c:v>
                </c:pt>
                <c:pt idx="25">
                  <c:v>70.112681052016441</c:v>
                </c:pt>
                <c:pt idx="26">
                  <c:v>71.319071001145801</c:v>
                </c:pt>
                <c:pt idx="27">
                  <c:v>72.525460950275161</c:v>
                </c:pt>
                <c:pt idx="28">
                  <c:v>73.73185089940452</c:v>
                </c:pt>
                <c:pt idx="29">
                  <c:v>74.93824084853388</c:v>
                </c:pt>
                <c:pt idx="30">
                  <c:v>76.14463079766324</c:v>
                </c:pt>
                <c:pt idx="31">
                  <c:v>77.351020746792599</c:v>
                </c:pt>
                <c:pt idx="32">
                  <c:v>78.557410695921959</c:v>
                </c:pt>
                <c:pt idx="33">
                  <c:v>79.763800645051319</c:v>
                </c:pt>
                <c:pt idx="34">
                  <c:v>80.970190594180679</c:v>
                </c:pt>
                <c:pt idx="35">
                  <c:v>82.176580543310038</c:v>
                </c:pt>
                <c:pt idx="36">
                  <c:v>83.382970492439398</c:v>
                </c:pt>
                <c:pt idx="37">
                  <c:v>84.589360441568758</c:v>
                </c:pt>
                <c:pt idx="38">
                  <c:v>85.795750390698117</c:v>
                </c:pt>
                <c:pt idx="39">
                  <c:v>87.002140339827477</c:v>
                </c:pt>
                <c:pt idx="40">
                  <c:v>88.208530288956837</c:v>
                </c:pt>
                <c:pt idx="41">
                  <c:v>89.414920238086196</c:v>
                </c:pt>
                <c:pt idx="42">
                  <c:v>90.621310187215556</c:v>
                </c:pt>
                <c:pt idx="43">
                  <c:v>91.827700136344916</c:v>
                </c:pt>
                <c:pt idx="44">
                  <c:v>93.034090085474276</c:v>
                </c:pt>
                <c:pt idx="45">
                  <c:v>94.240480034603635</c:v>
                </c:pt>
                <c:pt idx="46">
                  <c:v>95.446869983732995</c:v>
                </c:pt>
                <c:pt idx="47">
                  <c:v>96.653259932862355</c:v>
                </c:pt>
                <c:pt idx="48">
                  <c:v>97.859649881991714</c:v>
                </c:pt>
                <c:pt idx="49">
                  <c:v>99.066039831121074</c:v>
                </c:pt>
                <c:pt idx="50">
                  <c:v>100.27242978025043</c:v>
                </c:pt>
                <c:pt idx="51">
                  <c:v>101.47881972937979</c:v>
                </c:pt>
                <c:pt idx="52">
                  <c:v>102.68520967850915</c:v>
                </c:pt>
                <c:pt idx="53">
                  <c:v>103.89159962763851</c:v>
                </c:pt>
                <c:pt idx="54">
                  <c:v>105.09798957676787</c:v>
                </c:pt>
                <c:pt idx="55">
                  <c:v>106.30437952589723</c:v>
                </c:pt>
                <c:pt idx="56">
                  <c:v>107.51076947502659</c:v>
                </c:pt>
                <c:pt idx="57">
                  <c:v>108.71715942415595</c:v>
                </c:pt>
                <c:pt idx="58">
                  <c:v>109.92354937328531</c:v>
                </c:pt>
                <c:pt idx="59">
                  <c:v>111.12993932241467</c:v>
                </c:pt>
                <c:pt idx="60">
                  <c:v>112.33632927154403</c:v>
                </c:pt>
                <c:pt idx="61">
                  <c:v>113.54271922067339</c:v>
                </c:pt>
                <c:pt idx="62">
                  <c:v>114.74910916980275</c:v>
                </c:pt>
                <c:pt idx="63">
                  <c:v>115.95549911893211</c:v>
                </c:pt>
                <c:pt idx="64">
                  <c:v>117.16188906806147</c:v>
                </c:pt>
                <c:pt idx="65">
                  <c:v>118.36827901719083</c:v>
                </c:pt>
                <c:pt idx="66">
                  <c:v>119.57466896632019</c:v>
                </c:pt>
                <c:pt idx="67">
                  <c:v>120.78105891544955</c:v>
                </c:pt>
                <c:pt idx="68">
                  <c:v>121.98744886457891</c:v>
                </c:pt>
                <c:pt idx="69">
                  <c:v>123.19383881370827</c:v>
                </c:pt>
                <c:pt idx="70">
                  <c:v>124.40022876283763</c:v>
                </c:pt>
                <c:pt idx="71">
                  <c:v>125.60661871196699</c:v>
                </c:pt>
                <c:pt idx="72">
                  <c:v>126.81300866109635</c:v>
                </c:pt>
                <c:pt idx="73">
                  <c:v>128.01939861022569</c:v>
                </c:pt>
                <c:pt idx="74">
                  <c:v>129.22578855935504</c:v>
                </c:pt>
                <c:pt idx="75">
                  <c:v>130.43217850848438</c:v>
                </c:pt>
                <c:pt idx="76">
                  <c:v>131.63856845761373</c:v>
                </c:pt>
                <c:pt idx="77">
                  <c:v>132.84495840674307</c:v>
                </c:pt>
                <c:pt idx="78">
                  <c:v>134.05134835587242</c:v>
                </c:pt>
                <c:pt idx="79">
                  <c:v>135.25773830500177</c:v>
                </c:pt>
                <c:pt idx="80">
                  <c:v>136.46412825413111</c:v>
                </c:pt>
                <c:pt idx="81">
                  <c:v>137.67051820326046</c:v>
                </c:pt>
                <c:pt idx="82">
                  <c:v>138.8769081523898</c:v>
                </c:pt>
                <c:pt idx="83">
                  <c:v>140.08329810151915</c:v>
                </c:pt>
                <c:pt idx="84">
                  <c:v>141.28968805064849</c:v>
                </c:pt>
                <c:pt idx="85">
                  <c:v>142.49607799977784</c:v>
                </c:pt>
                <c:pt idx="86">
                  <c:v>143.70246794890718</c:v>
                </c:pt>
                <c:pt idx="87">
                  <c:v>144.90885789803653</c:v>
                </c:pt>
                <c:pt idx="88">
                  <c:v>146.11524784716588</c:v>
                </c:pt>
                <c:pt idx="89">
                  <c:v>147.32163779629522</c:v>
                </c:pt>
                <c:pt idx="90">
                  <c:v>148.52802774542457</c:v>
                </c:pt>
                <c:pt idx="91">
                  <c:v>149.73441769455391</c:v>
                </c:pt>
                <c:pt idx="92">
                  <c:v>150.94080764368326</c:v>
                </c:pt>
                <c:pt idx="93">
                  <c:v>152.1471975928126</c:v>
                </c:pt>
                <c:pt idx="94">
                  <c:v>153.35358754194195</c:v>
                </c:pt>
                <c:pt idx="95">
                  <c:v>154.55997749107129</c:v>
                </c:pt>
                <c:pt idx="96">
                  <c:v>155.76636744020064</c:v>
                </c:pt>
                <c:pt idx="97">
                  <c:v>156.97275738932998</c:v>
                </c:pt>
                <c:pt idx="98">
                  <c:v>158.17914733845933</c:v>
                </c:pt>
                <c:pt idx="99">
                  <c:v>159.38553728758868</c:v>
                </c:pt>
                <c:pt idx="100">
                  <c:v>160.59192723671802</c:v>
                </c:pt>
                <c:pt idx="101">
                  <c:v>161.79831718584737</c:v>
                </c:pt>
                <c:pt idx="102">
                  <c:v>163.00470713497671</c:v>
                </c:pt>
                <c:pt idx="103">
                  <c:v>164.21109708410606</c:v>
                </c:pt>
                <c:pt idx="104">
                  <c:v>165.4174870332354</c:v>
                </c:pt>
                <c:pt idx="105">
                  <c:v>166.62387698236475</c:v>
                </c:pt>
                <c:pt idx="106">
                  <c:v>167.83026693149409</c:v>
                </c:pt>
                <c:pt idx="107">
                  <c:v>169.03665688062344</c:v>
                </c:pt>
                <c:pt idx="108">
                  <c:v>170.24304682975279</c:v>
                </c:pt>
                <c:pt idx="109">
                  <c:v>171.44943677888213</c:v>
                </c:pt>
                <c:pt idx="110">
                  <c:v>172.65582672801148</c:v>
                </c:pt>
                <c:pt idx="111">
                  <c:v>173.86221667714082</c:v>
                </c:pt>
                <c:pt idx="112">
                  <c:v>175.06860662627017</c:v>
                </c:pt>
                <c:pt idx="113">
                  <c:v>176.27499657539951</c:v>
                </c:pt>
                <c:pt idx="114">
                  <c:v>177.48138652452886</c:v>
                </c:pt>
                <c:pt idx="115">
                  <c:v>178.6877764736582</c:v>
                </c:pt>
                <c:pt idx="116">
                  <c:v>179.89416642278755</c:v>
                </c:pt>
                <c:pt idx="117">
                  <c:v>181.10055637191689</c:v>
                </c:pt>
                <c:pt idx="118">
                  <c:v>182.30694632104624</c:v>
                </c:pt>
                <c:pt idx="119">
                  <c:v>183.51333627017559</c:v>
                </c:pt>
                <c:pt idx="120">
                  <c:v>184.71972621930493</c:v>
                </c:pt>
                <c:pt idx="121">
                  <c:v>185.92611616843428</c:v>
                </c:pt>
                <c:pt idx="122">
                  <c:v>187.13250611756362</c:v>
                </c:pt>
                <c:pt idx="123">
                  <c:v>188.33889606669297</c:v>
                </c:pt>
                <c:pt idx="124">
                  <c:v>189.54528601582231</c:v>
                </c:pt>
                <c:pt idx="125">
                  <c:v>190.75167596495166</c:v>
                </c:pt>
                <c:pt idx="126">
                  <c:v>191.958065914081</c:v>
                </c:pt>
                <c:pt idx="127">
                  <c:v>193.16445586321035</c:v>
                </c:pt>
                <c:pt idx="128">
                  <c:v>194.3708458123397</c:v>
                </c:pt>
                <c:pt idx="129">
                  <c:v>195.57723576146904</c:v>
                </c:pt>
                <c:pt idx="130">
                  <c:v>196.78362571059839</c:v>
                </c:pt>
                <c:pt idx="131">
                  <c:v>197.99001565972773</c:v>
                </c:pt>
                <c:pt idx="132">
                  <c:v>199.19640560885708</c:v>
                </c:pt>
                <c:pt idx="133">
                  <c:v>200.40279555798642</c:v>
                </c:pt>
                <c:pt idx="134">
                  <c:v>201.60918550711577</c:v>
                </c:pt>
                <c:pt idx="135">
                  <c:v>202.81557545624511</c:v>
                </c:pt>
                <c:pt idx="136">
                  <c:v>204.02196540537446</c:v>
                </c:pt>
                <c:pt idx="137">
                  <c:v>205.2283553545038</c:v>
                </c:pt>
                <c:pt idx="138">
                  <c:v>206.43474530363315</c:v>
                </c:pt>
                <c:pt idx="139">
                  <c:v>207.6411352527625</c:v>
                </c:pt>
                <c:pt idx="140">
                  <c:v>208.84752520189184</c:v>
                </c:pt>
                <c:pt idx="141">
                  <c:v>210.05391515102119</c:v>
                </c:pt>
                <c:pt idx="142">
                  <c:v>211.26030510015053</c:v>
                </c:pt>
                <c:pt idx="143">
                  <c:v>212.46669504927988</c:v>
                </c:pt>
                <c:pt idx="144">
                  <c:v>213.67308499840922</c:v>
                </c:pt>
                <c:pt idx="145">
                  <c:v>214.87947494753857</c:v>
                </c:pt>
                <c:pt idx="146">
                  <c:v>216.08586489666791</c:v>
                </c:pt>
                <c:pt idx="147">
                  <c:v>217.29225484579726</c:v>
                </c:pt>
                <c:pt idx="148">
                  <c:v>218.49864479492661</c:v>
                </c:pt>
                <c:pt idx="149">
                  <c:v>219.70503474405595</c:v>
                </c:pt>
                <c:pt idx="150">
                  <c:v>220.9114246931853</c:v>
                </c:pt>
                <c:pt idx="151">
                  <c:v>222.11781464231464</c:v>
                </c:pt>
                <c:pt idx="152">
                  <c:v>223.32420459144399</c:v>
                </c:pt>
                <c:pt idx="153">
                  <c:v>224.53059454057333</c:v>
                </c:pt>
                <c:pt idx="154">
                  <c:v>225.73698448970268</c:v>
                </c:pt>
                <c:pt idx="155">
                  <c:v>226.94337443883202</c:v>
                </c:pt>
                <c:pt idx="156">
                  <c:v>228.14976438796137</c:v>
                </c:pt>
                <c:pt idx="157">
                  <c:v>229.35615433709071</c:v>
                </c:pt>
                <c:pt idx="158">
                  <c:v>230.56254428622006</c:v>
                </c:pt>
                <c:pt idx="159">
                  <c:v>231.76893423534941</c:v>
                </c:pt>
                <c:pt idx="160">
                  <c:v>232.97532418447875</c:v>
                </c:pt>
                <c:pt idx="161">
                  <c:v>234.1817141336081</c:v>
                </c:pt>
                <c:pt idx="162">
                  <c:v>235.38810408273744</c:v>
                </c:pt>
                <c:pt idx="163">
                  <c:v>236.59449403186679</c:v>
                </c:pt>
                <c:pt idx="164">
                  <c:v>237.80088398099613</c:v>
                </c:pt>
                <c:pt idx="165">
                  <c:v>239.00727393012548</c:v>
                </c:pt>
                <c:pt idx="166">
                  <c:v>240.21366387925482</c:v>
                </c:pt>
                <c:pt idx="167">
                  <c:v>241.42005382838417</c:v>
                </c:pt>
                <c:pt idx="168">
                  <c:v>242.62644377751351</c:v>
                </c:pt>
                <c:pt idx="169">
                  <c:v>243.83283372664286</c:v>
                </c:pt>
                <c:pt idx="170">
                  <c:v>245.03922367577221</c:v>
                </c:pt>
                <c:pt idx="171">
                  <c:v>246.24561362490155</c:v>
                </c:pt>
                <c:pt idx="172">
                  <c:v>247.4520035740309</c:v>
                </c:pt>
                <c:pt idx="173">
                  <c:v>248.65839352316024</c:v>
                </c:pt>
                <c:pt idx="174">
                  <c:v>249.86478347228959</c:v>
                </c:pt>
                <c:pt idx="175">
                  <c:v>251.07117342141893</c:v>
                </c:pt>
                <c:pt idx="176">
                  <c:v>252.27756337054828</c:v>
                </c:pt>
                <c:pt idx="177">
                  <c:v>253.48395331967762</c:v>
                </c:pt>
                <c:pt idx="178">
                  <c:v>254.69034326880697</c:v>
                </c:pt>
                <c:pt idx="179">
                  <c:v>255.89673321793632</c:v>
                </c:pt>
                <c:pt idx="180">
                  <c:v>257.10312316706569</c:v>
                </c:pt>
                <c:pt idx="181">
                  <c:v>258.30951311619503</c:v>
                </c:pt>
                <c:pt idx="182">
                  <c:v>259.51590306532438</c:v>
                </c:pt>
                <c:pt idx="183">
                  <c:v>260.72229301445373</c:v>
                </c:pt>
                <c:pt idx="184">
                  <c:v>261.92868296358307</c:v>
                </c:pt>
                <c:pt idx="185">
                  <c:v>263.13507291271242</c:v>
                </c:pt>
                <c:pt idx="186">
                  <c:v>264.34146286184176</c:v>
                </c:pt>
                <c:pt idx="187">
                  <c:v>265.54785281097111</c:v>
                </c:pt>
                <c:pt idx="188">
                  <c:v>266.75424276010045</c:v>
                </c:pt>
                <c:pt idx="189">
                  <c:v>267.9606327092298</c:v>
                </c:pt>
                <c:pt idx="190">
                  <c:v>269.16702265835914</c:v>
                </c:pt>
                <c:pt idx="191">
                  <c:v>270.37341260748849</c:v>
                </c:pt>
                <c:pt idx="192">
                  <c:v>271.57980255661784</c:v>
                </c:pt>
                <c:pt idx="193">
                  <c:v>272.78619250574718</c:v>
                </c:pt>
                <c:pt idx="194">
                  <c:v>273.99258245487653</c:v>
                </c:pt>
                <c:pt idx="195">
                  <c:v>275.19897240400587</c:v>
                </c:pt>
                <c:pt idx="196">
                  <c:v>276.40536235313522</c:v>
                </c:pt>
                <c:pt idx="197">
                  <c:v>277.61175230226456</c:v>
                </c:pt>
                <c:pt idx="198">
                  <c:v>278.81814225139391</c:v>
                </c:pt>
                <c:pt idx="199">
                  <c:v>280.02453220052325</c:v>
                </c:pt>
                <c:pt idx="200">
                  <c:v>281.2309221496526</c:v>
                </c:pt>
              </c:numCache>
            </c:numRef>
          </c:cat>
          <c:val>
            <c:numRef>
              <c:f>'SPERT® Lognormal Charts'!$HQ$8:$PI$8</c:f>
              <c:numCache>
                <c:formatCode>General</c:formatCode>
                <c:ptCount val="201"/>
                <c:pt idx="0">
                  <c:v>3.7763746846478701E-5</c:v>
                </c:pt>
                <c:pt idx="1">
                  <c:v>5.5526289459428421E-5</c:v>
                </c:pt>
                <c:pt idx="2">
                  <c:v>7.9751965852439371E-5</c:v>
                </c:pt>
                <c:pt idx="3">
                  <c:v>1.120786919074032E-4</c:v>
                </c:pt>
                <c:pt idx="4">
                  <c:v>1.5434636647910659E-4</c:v>
                </c:pt>
                <c:pt idx="5">
                  <c:v>2.0857154027076205E-4</c:v>
                </c:pt>
                <c:pt idx="6">
                  <c:v>2.7691088392365389E-4</c:v>
                </c:pt>
                <c:pt idx="7">
                  <c:v>3.6161435252228367E-4</c:v>
                </c:pt>
                <c:pt idx="8">
                  <c:v>4.6496958875938291E-4</c:v>
                </c:pt>
                <c:pt idx="9">
                  <c:v>5.8923964522615763E-4</c:v>
                </c:pt>
                <c:pt idx="10">
                  <c:v>7.3659650280557827E-4</c:v>
                </c:pt>
                <c:pt idx="11">
                  <c:v>9.0905309667764381E-4</c:v>
                </c:pt>
                <c:pt idx="12">
                  <c:v>1.1083966283266761E-3</c:v>
                </c:pt>
                <c:pt idx="13">
                  <c:v>1.3361258486956802E-3</c:v>
                </c:pt>
                <c:pt idx="14">
                  <c:v>1.5933947625811819E-3</c:v>
                </c:pt>
                <c:pt idx="15">
                  <c:v>1.8809648536624781E-3</c:v>
                </c:pt>
                <c:pt idx="16">
                  <c:v>2.1991674940898404E-3</c:v>
                </c:pt>
                <c:pt idx="17">
                  <c:v>2.5478777149482526E-3</c:v>
                </c:pt>
                <c:pt idx="18">
                  <c:v>2.926500005973328E-3</c:v>
                </c:pt>
                <c:pt idx="19">
                  <c:v>3.3339663135540285E-3</c:v>
                </c:pt>
                <c:pt idx="20">
                  <c:v>3.7687459399078221E-3</c:v>
                </c:pt>
                <c:pt idx="21">
                  <c:v>4.2288666327331935E-3</c:v>
                </c:pt>
                <c:pt idx="22">
                  <c:v>4.7119458074441336E-3</c:v>
                </c:pt>
                <c:pt idx="23">
                  <c:v>5.2152305716000663E-3</c:v>
                </c:pt>
                <c:pt idx="24">
                  <c:v>5.7356450266521381E-3</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A1A1-4B74-BA7D-98C94BEDC5F4}"/>
            </c:ext>
          </c:extLst>
        </c:ser>
        <c:ser>
          <c:idx val="1"/>
          <c:order val="1"/>
          <c:spPr>
            <a:solidFill>
              <a:schemeClr val="accent1"/>
            </a:solidFill>
            <a:ln>
              <a:noFill/>
            </a:ln>
            <a:effectLst/>
          </c:spPr>
          <c:invertIfNegative val="0"/>
          <c:cat>
            <c:numRef>
              <c:f>'SPERT® Lognormal Charts'!$X$4:$HP$4</c:f>
              <c:numCache>
                <c:formatCode>#,##0_);\(#,##0\)</c:formatCode>
                <c:ptCount val="201"/>
                <c:pt idx="0">
                  <c:v>39.952932323782456</c:v>
                </c:pt>
                <c:pt idx="1">
                  <c:v>41.159322272911815</c:v>
                </c:pt>
                <c:pt idx="2">
                  <c:v>42.365712222041175</c:v>
                </c:pt>
                <c:pt idx="3">
                  <c:v>43.572102171170535</c:v>
                </c:pt>
                <c:pt idx="4">
                  <c:v>44.778492120299894</c:v>
                </c:pt>
                <c:pt idx="5">
                  <c:v>45.984882069429254</c:v>
                </c:pt>
                <c:pt idx="6">
                  <c:v>47.191272018558614</c:v>
                </c:pt>
                <c:pt idx="7">
                  <c:v>48.397661967687974</c:v>
                </c:pt>
                <c:pt idx="8">
                  <c:v>49.604051916817333</c:v>
                </c:pt>
                <c:pt idx="9">
                  <c:v>50.810441865946693</c:v>
                </c:pt>
                <c:pt idx="10">
                  <c:v>52.016831815076053</c:v>
                </c:pt>
                <c:pt idx="11">
                  <c:v>53.223221764205412</c:v>
                </c:pt>
                <c:pt idx="12">
                  <c:v>54.429611713334772</c:v>
                </c:pt>
                <c:pt idx="13">
                  <c:v>55.636001662464132</c:v>
                </c:pt>
                <c:pt idx="14">
                  <c:v>56.842391611593492</c:v>
                </c:pt>
                <c:pt idx="15">
                  <c:v>58.048781560722851</c:v>
                </c:pt>
                <c:pt idx="16">
                  <c:v>59.255171509852211</c:v>
                </c:pt>
                <c:pt idx="17">
                  <c:v>60.461561458981571</c:v>
                </c:pt>
                <c:pt idx="18">
                  <c:v>61.66795140811093</c:v>
                </c:pt>
                <c:pt idx="19">
                  <c:v>62.87434135724029</c:v>
                </c:pt>
                <c:pt idx="20">
                  <c:v>64.080731306369643</c:v>
                </c:pt>
                <c:pt idx="21">
                  <c:v>65.287121255499002</c:v>
                </c:pt>
                <c:pt idx="22">
                  <c:v>66.493511204628362</c:v>
                </c:pt>
                <c:pt idx="23">
                  <c:v>67.699901153757722</c:v>
                </c:pt>
                <c:pt idx="24">
                  <c:v>68.906291102887081</c:v>
                </c:pt>
                <c:pt idx="25">
                  <c:v>70.112681052016441</c:v>
                </c:pt>
                <c:pt idx="26">
                  <c:v>71.319071001145801</c:v>
                </c:pt>
                <c:pt idx="27">
                  <c:v>72.525460950275161</c:v>
                </c:pt>
                <c:pt idx="28">
                  <c:v>73.73185089940452</c:v>
                </c:pt>
                <c:pt idx="29">
                  <c:v>74.93824084853388</c:v>
                </c:pt>
                <c:pt idx="30">
                  <c:v>76.14463079766324</c:v>
                </c:pt>
                <c:pt idx="31">
                  <c:v>77.351020746792599</c:v>
                </c:pt>
                <c:pt idx="32">
                  <c:v>78.557410695921959</c:v>
                </c:pt>
                <c:pt idx="33">
                  <c:v>79.763800645051319</c:v>
                </c:pt>
                <c:pt idx="34">
                  <c:v>80.970190594180679</c:v>
                </c:pt>
                <c:pt idx="35">
                  <c:v>82.176580543310038</c:v>
                </c:pt>
                <c:pt idx="36">
                  <c:v>83.382970492439398</c:v>
                </c:pt>
                <c:pt idx="37">
                  <c:v>84.589360441568758</c:v>
                </c:pt>
                <c:pt idx="38">
                  <c:v>85.795750390698117</c:v>
                </c:pt>
                <c:pt idx="39">
                  <c:v>87.002140339827477</c:v>
                </c:pt>
                <c:pt idx="40">
                  <c:v>88.208530288956837</c:v>
                </c:pt>
                <c:pt idx="41">
                  <c:v>89.414920238086196</c:v>
                </c:pt>
                <c:pt idx="42">
                  <c:v>90.621310187215556</c:v>
                </c:pt>
                <c:pt idx="43">
                  <c:v>91.827700136344916</c:v>
                </c:pt>
                <c:pt idx="44">
                  <c:v>93.034090085474276</c:v>
                </c:pt>
                <c:pt idx="45">
                  <c:v>94.240480034603635</c:v>
                </c:pt>
                <c:pt idx="46">
                  <c:v>95.446869983732995</c:v>
                </c:pt>
                <c:pt idx="47">
                  <c:v>96.653259932862355</c:v>
                </c:pt>
                <c:pt idx="48">
                  <c:v>97.859649881991714</c:v>
                </c:pt>
                <c:pt idx="49">
                  <c:v>99.066039831121074</c:v>
                </c:pt>
                <c:pt idx="50">
                  <c:v>100.27242978025043</c:v>
                </c:pt>
                <c:pt idx="51">
                  <c:v>101.47881972937979</c:v>
                </c:pt>
                <c:pt idx="52">
                  <c:v>102.68520967850915</c:v>
                </c:pt>
                <c:pt idx="53">
                  <c:v>103.89159962763851</c:v>
                </c:pt>
                <c:pt idx="54">
                  <c:v>105.09798957676787</c:v>
                </c:pt>
                <c:pt idx="55">
                  <c:v>106.30437952589723</c:v>
                </c:pt>
                <c:pt idx="56">
                  <c:v>107.51076947502659</c:v>
                </c:pt>
                <c:pt idx="57">
                  <c:v>108.71715942415595</c:v>
                </c:pt>
                <c:pt idx="58">
                  <c:v>109.92354937328531</c:v>
                </c:pt>
                <c:pt idx="59">
                  <c:v>111.12993932241467</c:v>
                </c:pt>
                <c:pt idx="60">
                  <c:v>112.33632927154403</c:v>
                </c:pt>
                <c:pt idx="61">
                  <c:v>113.54271922067339</c:v>
                </c:pt>
                <c:pt idx="62">
                  <c:v>114.74910916980275</c:v>
                </c:pt>
                <c:pt idx="63">
                  <c:v>115.95549911893211</c:v>
                </c:pt>
                <c:pt idx="64">
                  <c:v>117.16188906806147</c:v>
                </c:pt>
                <c:pt idx="65">
                  <c:v>118.36827901719083</c:v>
                </c:pt>
                <c:pt idx="66">
                  <c:v>119.57466896632019</c:v>
                </c:pt>
                <c:pt idx="67">
                  <c:v>120.78105891544955</c:v>
                </c:pt>
                <c:pt idx="68">
                  <c:v>121.98744886457891</c:v>
                </c:pt>
                <c:pt idx="69">
                  <c:v>123.19383881370827</c:v>
                </c:pt>
                <c:pt idx="70">
                  <c:v>124.40022876283763</c:v>
                </c:pt>
                <c:pt idx="71">
                  <c:v>125.60661871196699</c:v>
                </c:pt>
                <c:pt idx="72">
                  <c:v>126.81300866109635</c:v>
                </c:pt>
                <c:pt idx="73">
                  <c:v>128.01939861022569</c:v>
                </c:pt>
                <c:pt idx="74">
                  <c:v>129.22578855935504</c:v>
                </c:pt>
                <c:pt idx="75">
                  <c:v>130.43217850848438</c:v>
                </c:pt>
                <c:pt idx="76">
                  <c:v>131.63856845761373</c:v>
                </c:pt>
                <c:pt idx="77">
                  <c:v>132.84495840674307</c:v>
                </c:pt>
                <c:pt idx="78">
                  <c:v>134.05134835587242</c:v>
                </c:pt>
                <c:pt idx="79">
                  <c:v>135.25773830500177</c:v>
                </c:pt>
                <c:pt idx="80">
                  <c:v>136.46412825413111</c:v>
                </c:pt>
                <c:pt idx="81">
                  <c:v>137.67051820326046</c:v>
                </c:pt>
                <c:pt idx="82">
                  <c:v>138.8769081523898</c:v>
                </c:pt>
                <c:pt idx="83">
                  <c:v>140.08329810151915</c:v>
                </c:pt>
                <c:pt idx="84">
                  <c:v>141.28968805064849</c:v>
                </c:pt>
                <c:pt idx="85">
                  <c:v>142.49607799977784</c:v>
                </c:pt>
                <c:pt idx="86">
                  <c:v>143.70246794890718</c:v>
                </c:pt>
                <c:pt idx="87">
                  <c:v>144.90885789803653</c:v>
                </c:pt>
                <c:pt idx="88">
                  <c:v>146.11524784716588</c:v>
                </c:pt>
                <c:pt idx="89">
                  <c:v>147.32163779629522</c:v>
                </c:pt>
                <c:pt idx="90">
                  <c:v>148.52802774542457</c:v>
                </c:pt>
                <c:pt idx="91">
                  <c:v>149.73441769455391</c:v>
                </c:pt>
                <c:pt idx="92">
                  <c:v>150.94080764368326</c:v>
                </c:pt>
                <c:pt idx="93">
                  <c:v>152.1471975928126</c:v>
                </c:pt>
                <c:pt idx="94">
                  <c:v>153.35358754194195</c:v>
                </c:pt>
                <c:pt idx="95">
                  <c:v>154.55997749107129</c:v>
                </c:pt>
                <c:pt idx="96">
                  <c:v>155.76636744020064</c:v>
                </c:pt>
                <c:pt idx="97">
                  <c:v>156.97275738932998</c:v>
                </c:pt>
                <c:pt idx="98">
                  <c:v>158.17914733845933</c:v>
                </c:pt>
                <c:pt idx="99">
                  <c:v>159.38553728758868</c:v>
                </c:pt>
                <c:pt idx="100">
                  <c:v>160.59192723671802</c:v>
                </c:pt>
                <c:pt idx="101">
                  <c:v>161.79831718584737</c:v>
                </c:pt>
                <c:pt idx="102">
                  <c:v>163.00470713497671</c:v>
                </c:pt>
                <c:pt idx="103">
                  <c:v>164.21109708410606</c:v>
                </c:pt>
                <c:pt idx="104">
                  <c:v>165.4174870332354</c:v>
                </c:pt>
                <c:pt idx="105">
                  <c:v>166.62387698236475</c:v>
                </c:pt>
                <c:pt idx="106">
                  <c:v>167.83026693149409</c:v>
                </c:pt>
                <c:pt idx="107">
                  <c:v>169.03665688062344</c:v>
                </c:pt>
                <c:pt idx="108">
                  <c:v>170.24304682975279</c:v>
                </c:pt>
                <c:pt idx="109">
                  <c:v>171.44943677888213</c:v>
                </c:pt>
                <c:pt idx="110">
                  <c:v>172.65582672801148</c:v>
                </c:pt>
                <c:pt idx="111">
                  <c:v>173.86221667714082</c:v>
                </c:pt>
                <c:pt idx="112">
                  <c:v>175.06860662627017</c:v>
                </c:pt>
                <c:pt idx="113">
                  <c:v>176.27499657539951</c:v>
                </c:pt>
                <c:pt idx="114">
                  <c:v>177.48138652452886</c:v>
                </c:pt>
                <c:pt idx="115">
                  <c:v>178.6877764736582</c:v>
                </c:pt>
                <c:pt idx="116">
                  <c:v>179.89416642278755</c:v>
                </c:pt>
                <c:pt idx="117">
                  <c:v>181.10055637191689</c:v>
                </c:pt>
                <c:pt idx="118">
                  <c:v>182.30694632104624</c:v>
                </c:pt>
                <c:pt idx="119">
                  <c:v>183.51333627017559</c:v>
                </c:pt>
                <c:pt idx="120">
                  <c:v>184.71972621930493</c:v>
                </c:pt>
                <c:pt idx="121">
                  <c:v>185.92611616843428</c:v>
                </c:pt>
                <c:pt idx="122">
                  <c:v>187.13250611756362</c:v>
                </c:pt>
                <c:pt idx="123">
                  <c:v>188.33889606669297</c:v>
                </c:pt>
                <c:pt idx="124">
                  <c:v>189.54528601582231</c:v>
                </c:pt>
                <c:pt idx="125">
                  <c:v>190.75167596495166</c:v>
                </c:pt>
                <c:pt idx="126">
                  <c:v>191.958065914081</c:v>
                </c:pt>
                <c:pt idx="127">
                  <c:v>193.16445586321035</c:v>
                </c:pt>
                <c:pt idx="128">
                  <c:v>194.3708458123397</c:v>
                </c:pt>
                <c:pt idx="129">
                  <c:v>195.57723576146904</c:v>
                </c:pt>
                <c:pt idx="130">
                  <c:v>196.78362571059839</c:v>
                </c:pt>
                <c:pt idx="131">
                  <c:v>197.99001565972773</c:v>
                </c:pt>
                <c:pt idx="132">
                  <c:v>199.19640560885708</c:v>
                </c:pt>
                <c:pt idx="133">
                  <c:v>200.40279555798642</c:v>
                </c:pt>
                <c:pt idx="134">
                  <c:v>201.60918550711577</c:v>
                </c:pt>
                <c:pt idx="135">
                  <c:v>202.81557545624511</c:v>
                </c:pt>
                <c:pt idx="136">
                  <c:v>204.02196540537446</c:v>
                </c:pt>
                <c:pt idx="137">
                  <c:v>205.2283553545038</c:v>
                </c:pt>
                <c:pt idx="138">
                  <c:v>206.43474530363315</c:v>
                </c:pt>
                <c:pt idx="139">
                  <c:v>207.6411352527625</c:v>
                </c:pt>
                <c:pt idx="140">
                  <c:v>208.84752520189184</c:v>
                </c:pt>
                <c:pt idx="141">
                  <c:v>210.05391515102119</c:v>
                </c:pt>
                <c:pt idx="142">
                  <c:v>211.26030510015053</c:v>
                </c:pt>
                <c:pt idx="143">
                  <c:v>212.46669504927988</c:v>
                </c:pt>
                <c:pt idx="144">
                  <c:v>213.67308499840922</c:v>
                </c:pt>
                <c:pt idx="145">
                  <c:v>214.87947494753857</c:v>
                </c:pt>
                <c:pt idx="146">
                  <c:v>216.08586489666791</c:v>
                </c:pt>
                <c:pt idx="147">
                  <c:v>217.29225484579726</c:v>
                </c:pt>
                <c:pt idx="148">
                  <c:v>218.49864479492661</c:v>
                </c:pt>
                <c:pt idx="149">
                  <c:v>219.70503474405595</c:v>
                </c:pt>
                <c:pt idx="150">
                  <c:v>220.9114246931853</c:v>
                </c:pt>
                <c:pt idx="151">
                  <c:v>222.11781464231464</c:v>
                </c:pt>
                <c:pt idx="152">
                  <c:v>223.32420459144399</c:v>
                </c:pt>
                <c:pt idx="153">
                  <c:v>224.53059454057333</c:v>
                </c:pt>
                <c:pt idx="154">
                  <c:v>225.73698448970268</c:v>
                </c:pt>
                <c:pt idx="155">
                  <c:v>226.94337443883202</c:v>
                </c:pt>
                <c:pt idx="156">
                  <c:v>228.14976438796137</c:v>
                </c:pt>
                <c:pt idx="157">
                  <c:v>229.35615433709071</c:v>
                </c:pt>
                <c:pt idx="158">
                  <c:v>230.56254428622006</c:v>
                </c:pt>
                <c:pt idx="159">
                  <c:v>231.76893423534941</c:v>
                </c:pt>
                <c:pt idx="160">
                  <c:v>232.97532418447875</c:v>
                </c:pt>
                <c:pt idx="161">
                  <c:v>234.1817141336081</c:v>
                </c:pt>
                <c:pt idx="162">
                  <c:v>235.38810408273744</c:v>
                </c:pt>
                <c:pt idx="163">
                  <c:v>236.59449403186679</c:v>
                </c:pt>
                <c:pt idx="164">
                  <c:v>237.80088398099613</c:v>
                </c:pt>
                <c:pt idx="165">
                  <c:v>239.00727393012548</c:v>
                </c:pt>
                <c:pt idx="166">
                  <c:v>240.21366387925482</c:v>
                </c:pt>
                <c:pt idx="167">
                  <c:v>241.42005382838417</c:v>
                </c:pt>
                <c:pt idx="168">
                  <c:v>242.62644377751351</c:v>
                </c:pt>
                <c:pt idx="169">
                  <c:v>243.83283372664286</c:v>
                </c:pt>
                <c:pt idx="170">
                  <c:v>245.03922367577221</c:v>
                </c:pt>
                <c:pt idx="171">
                  <c:v>246.24561362490155</c:v>
                </c:pt>
                <c:pt idx="172">
                  <c:v>247.4520035740309</c:v>
                </c:pt>
                <c:pt idx="173">
                  <c:v>248.65839352316024</c:v>
                </c:pt>
                <c:pt idx="174">
                  <c:v>249.86478347228959</c:v>
                </c:pt>
                <c:pt idx="175">
                  <c:v>251.07117342141893</c:v>
                </c:pt>
                <c:pt idx="176">
                  <c:v>252.27756337054828</c:v>
                </c:pt>
                <c:pt idx="177">
                  <c:v>253.48395331967762</c:v>
                </c:pt>
                <c:pt idx="178">
                  <c:v>254.69034326880697</c:v>
                </c:pt>
                <c:pt idx="179">
                  <c:v>255.89673321793632</c:v>
                </c:pt>
                <c:pt idx="180">
                  <c:v>257.10312316706569</c:v>
                </c:pt>
                <c:pt idx="181">
                  <c:v>258.30951311619503</c:v>
                </c:pt>
                <c:pt idx="182">
                  <c:v>259.51590306532438</c:v>
                </c:pt>
                <c:pt idx="183">
                  <c:v>260.72229301445373</c:v>
                </c:pt>
                <c:pt idx="184">
                  <c:v>261.92868296358307</c:v>
                </c:pt>
                <c:pt idx="185">
                  <c:v>263.13507291271242</c:v>
                </c:pt>
                <c:pt idx="186">
                  <c:v>264.34146286184176</c:v>
                </c:pt>
                <c:pt idx="187">
                  <c:v>265.54785281097111</c:v>
                </c:pt>
                <c:pt idx="188">
                  <c:v>266.75424276010045</c:v>
                </c:pt>
                <c:pt idx="189">
                  <c:v>267.9606327092298</c:v>
                </c:pt>
                <c:pt idx="190">
                  <c:v>269.16702265835914</c:v>
                </c:pt>
                <c:pt idx="191">
                  <c:v>270.37341260748849</c:v>
                </c:pt>
                <c:pt idx="192">
                  <c:v>271.57980255661784</c:v>
                </c:pt>
                <c:pt idx="193">
                  <c:v>272.78619250574718</c:v>
                </c:pt>
                <c:pt idx="194">
                  <c:v>273.99258245487653</c:v>
                </c:pt>
                <c:pt idx="195">
                  <c:v>275.19897240400587</c:v>
                </c:pt>
                <c:pt idx="196">
                  <c:v>276.40536235313522</c:v>
                </c:pt>
                <c:pt idx="197">
                  <c:v>277.61175230226456</c:v>
                </c:pt>
                <c:pt idx="198">
                  <c:v>278.81814225139391</c:v>
                </c:pt>
                <c:pt idx="199">
                  <c:v>280.02453220052325</c:v>
                </c:pt>
                <c:pt idx="200">
                  <c:v>281.2309221496526</c:v>
                </c:pt>
              </c:numCache>
            </c:numRef>
          </c:cat>
          <c:val>
            <c:numRef>
              <c:f>'SPERT® Lognormal Charts'!$HQ$9:$PI$9</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6.2698432045382542E-3</c:v>
                </c:pt>
                <c:pt idx="26">
                  <c:v>6.8142659513173382E-3</c:v>
                </c:pt>
                <c:pt idx="27">
                  <c:v>7.3652000895705113E-3</c:v>
                </c:pt>
                <c:pt idx="28">
                  <c:v>7.9188382664994172E-3</c:v>
                </c:pt>
                <c:pt idx="29">
                  <c:v>8.4713380152390272E-3</c:v>
                </c:pt>
                <c:pt idx="30">
                  <c:v>9.0188787122239007E-3</c:v>
                </c:pt>
                <c:pt idx="31">
                  <c:v>9.557715293055E-3</c:v>
                </c:pt>
                <c:pt idx="32">
                  <c:v>1.0084227783416451E-2</c:v>
                </c:pt>
                <c:pt idx="33">
                  <c:v>1.0594965901366772E-2</c:v>
                </c:pt>
                <c:pt idx="34">
                  <c:v>1.108668818515691E-2</c:v>
                </c:pt>
                <c:pt idx="35">
                  <c:v>1.155639529028424E-2</c:v>
                </c:pt>
                <c:pt idx="36">
                  <c:v>1.2001357275788152E-2</c:v>
                </c:pt>
                <c:pt idx="37">
                  <c:v>1.2419134859135301E-2</c:v>
                </c:pt>
                <c:pt idx="38">
                  <c:v>1.2807594758942869E-2</c:v>
                </c:pt>
                <c:pt idx="39">
                  <c:v>1.3164919363834945E-2</c:v>
                </c:pt>
                <c:pt idx="40">
                  <c:v>1.3489611063454343E-2</c:v>
                </c:pt>
                <c:pt idx="41">
                  <c:v>1.3780491654369054E-2</c:v>
                </c:pt>
                <c:pt idx="42">
                  <c:v>1.4036697290258651E-2</c:v>
                </c:pt>
                <c:pt idx="43">
                  <c:v>1.425766948375849E-2</c:v>
                </c:pt>
                <c:pt idx="44">
                  <c:v>1.4443142688433747E-2</c:v>
                </c:pt>
                <c:pt idx="45">
                  <c:v>1.4593128995527485E-2</c:v>
                </c:pt>
                <c:pt idx="46">
                  <c:v>1.470790047345974E-2</c:v>
                </c:pt>
                <c:pt idx="47">
                  <c:v>1.4787969660657511E-2</c:v>
                </c:pt>
                <c:pt idx="48">
                  <c:v>1.4834068696224912E-2</c:v>
                </c:pt>
                <c:pt idx="49">
                  <c:v>1.4847127540172577E-2</c:v>
                </c:pt>
                <c:pt idx="50">
                  <c:v>1.482825169722298E-2</c:v>
                </c:pt>
                <c:pt idx="51">
                  <c:v>1.4778699817224766E-2</c:v>
                </c:pt>
                <c:pt idx="52">
                  <c:v>1.4699861502393826E-2</c:v>
                </c:pt>
                <c:pt idx="53">
                  <c:v>1.4593235608192116E-2</c:v>
                </c:pt>
                <c:pt idx="54">
                  <c:v>1.4460409281715566E-2</c:v>
                </c:pt>
                <c:pt idx="55">
                  <c:v>1.4303037939845881E-2</c:v>
                </c:pt>
                <c:pt idx="56">
                  <c:v>1.4122826349817636E-2</c:v>
                </c:pt>
                <c:pt idx="57">
                  <c:v>1.3921510937776988E-2</c:v>
                </c:pt>
                <c:pt idx="58">
                  <c:v>1.3700843416740672E-2</c:v>
                </c:pt>
                <c:pt idx="59">
                  <c:v>1.3462575794341111E-2</c:v>
                </c:pt>
                <c:pt idx="60">
                  <c:v>1.3208446793003143E-2</c:v>
                </c:pt>
                <c:pt idx="61">
                  <c:v>1.2940169690768936E-2</c:v>
                </c:pt>
                <c:pt idx="62">
                  <c:v>1.2659421569835173E-2</c:v>
                </c:pt>
                <c:pt idx="63">
                  <c:v>1.2367833941878187E-2</c:v>
                </c:pt>
                <c:pt idx="64">
                  <c:v>1.2066984704268533E-2</c:v>
                </c:pt>
                <c:pt idx="65">
                  <c:v>1.1758391369123E-2</c:v>
                </c:pt>
                <c:pt idx="66">
                  <c:v>1.144350549759294E-2</c:v>
                </c:pt>
                <c:pt idx="67">
                  <c:v>1.1123708264609972E-2</c:v>
                </c:pt>
                <c:pt idx="68">
                  <c:v>1.0800307074264728E-2</c:v>
                </c:pt>
                <c:pt idx="69">
                  <c:v>1.0474533142837123E-2</c:v>
                </c:pt>
                <c:pt idx="70">
                  <c:v>1.0147539964991568E-2</c:v>
                </c:pt>
                <c:pt idx="71">
                  <c:v>9.8204025785690319E-3</c:v>
                </c:pt>
                <c:pt idx="72">
                  <c:v>9.4941175445319818E-3</c:v>
                </c:pt>
                <c:pt idx="73">
                  <c:v>9.1696035607436166E-3</c:v>
                </c:pt>
                <c:pt idx="74">
                  <c:v>8.8477026312066935E-3</c:v>
                </c:pt>
                <c:pt idx="75">
                  <c:v>8.5291817159721429E-3</c:v>
                </c:pt>
                <c:pt idx="76">
                  <c:v>8.2147347910066816E-3</c:v>
                </c:pt>
                <c:pt idx="77">
                  <c:v>7.9049852517404252E-3</c:v>
                </c:pt>
                <c:pt idx="78">
                  <c:v>7.6004885986821818E-3</c:v>
                </c:pt>
                <c:pt idx="79">
                  <c:v>7.301735348286968E-3</c:v>
                </c:pt>
                <c:pt idx="80">
                  <c:v>7.0091541170982114E-3</c:v>
                </c:pt>
                <c:pt idx="81">
                  <c:v>6.7231148319902003E-3</c:v>
                </c:pt>
                <c:pt idx="82">
                  <c:v>6.4439320240441654E-3</c:v>
                </c:pt>
                <c:pt idx="83">
                  <c:v>6.1718681681507889E-3</c:v>
                </c:pt>
                <c:pt idx="84">
                  <c:v>5.9071370348054916E-3</c:v>
                </c:pt>
                <c:pt idx="85">
                  <c:v>5.6499070247172344E-3</c:v>
                </c:pt>
                <c:pt idx="86">
                  <c:v>5.400304460767621E-3</c:v>
                </c:pt>
                <c:pt idx="87">
                  <c:v>5.1584168155166697E-3</c:v>
                </c:pt>
                <c:pt idx="88">
                  <c:v>4.9242958558473665E-3</c:v>
                </c:pt>
                <c:pt idx="89">
                  <c:v>4.6979606894694652E-3</c:v>
                </c:pt>
                <c:pt idx="90">
                  <c:v>4.4794007008641537E-3</c:v>
                </c:pt>
                <c:pt idx="91">
                  <c:v>4.2685783668499726E-3</c:v>
                </c:pt>
                <c:pt idx="92">
                  <c:v>4.0654319442936402E-3</c:v>
                </c:pt>
                <c:pt idx="93">
                  <c:v>3.8698780245881082E-3</c:v>
                </c:pt>
                <c:pt idx="94">
                  <c:v>3.6818139513837152E-3</c:v>
                </c:pt>
                <c:pt idx="95">
                  <c:v>3.5011200997025213E-3</c:v>
                </c:pt>
                <c:pt idx="96">
                  <c:v>3.3276620160008746E-3</c:v>
                </c:pt>
                <c:pt idx="97">
                  <c:v>3.1612924199880964E-3</c:v>
                </c:pt>
                <c:pt idx="98">
                  <c:v>3.0018530700738309E-3</c:v>
                </c:pt>
                <c:pt idx="99">
                  <c:v>2.8491764952154712E-3</c:v>
                </c:pt>
                <c:pt idx="100">
                  <c:v>2.7030875966874658E-3</c:v>
                </c:pt>
                <c:pt idx="101">
                  <c:v>2.5634051239080383E-3</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A1A1-4B74-BA7D-98C94BEDC5F4}"/>
            </c:ext>
          </c:extLst>
        </c:ser>
        <c:ser>
          <c:idx val="2"/>
          <c:order val="2"/>
          <c:spPr>
            <a:solidFill>
              <a:schemeClr val="accent2"/>
            </a:solidFill>
            <a:ln>
              <a:noFill/>
            </a:ln>
            <a:effectLst/>
          </c:spPr>
          <c:invertIfNegative val="0"/>
          <c:cat>
            <c:numRef>
              <c:f>'SPERT® Lognormal Charts'!$X$4:$HP$4</c:f>
              <c:numCache>
                <c:formatCode>#,##0_);\(#,##0\)</c:formatCode>
                <c:ptCount val="201"/>
                <c:pt idx="0">
                  <c:v>39.952932323782456</c:v>
                </c:pt>
                <c:pt idx="1">
                  <c:v>41.159322272911815</c:v>
                </c:pt>
                <c:pt idx="2">
                  <c:v>42.365712222041175</c:v>
                </c:pt>
                <c:pt idx="3">
                  <c:v>43.572102171170535</c:v>
                </c:pt>
                <c:pt idx="4">
                  <c:v>44.778492120299894</c:v>
                </c:pt>
                <c:pt idx="5">
                  <c:v>45.984882069429254</c:v>
                </c:pt>
                <c:pt idx="6">
                  <c:v>47.191272018558614</c:v>
                </c:pt>
                <c:pt idx="7">
                  <c:v>48.397661967687974</c:v>
                </c:pt>
                <c:pt idx="8">
                  <c:v>49.604051916817333</c:v>
                </c:pt>
                <c:pt idx="9">
                  <c:v>50.810441865946693</c:v>
                </c:pt>
                <c:pt idx="10">
                  <c:v>52.016831815076053</c:v>
                </c:pt>
                <c:pt idx="11">
                  <c:v>53.223221764205412</c:v>
                </c:pt>
                <c:pt idx="12">
                  <c:v>54.429611713334772</c:v>
                </c:pt>
                <c:pt idx="13">
                  <c:v>55.636001662464132</c:v>
                </c:pt>
                <c:pt idx="14">
                  <c:v>56.842391611593492</c:v>
                </c:pt>
                <c:pt idx="15">
                  <c:v>58.048781560722851</c:v>
                </c:pt>
                <c:pt idx="16">
                  <c:v>59.255171509852211</c:v>
                </c:pt>
                <c:pt idx="17">
                  <c:v>60.461561458981571</c:v>
                </c:pt>
                <c:pt idx="18">
                  <c:v>61.66795140811093</c:v>
                </c:pt>
                <c:pt idx="19">
                  <c:v>62.87434135724029</c:v>
                </c:pt>
                <c:pt idx="20">
                  <c:v>64.080731306369643</c:v>
                </c:pt>
                <c:pt idx="21">
                  <c:v>65.287121255499002</c:v>
                </c:pt>
                <c:pt idx="22">
                  <c:v>66.493511204628362</c:v>
                </c:pt>
                <c:pt idx="23">
                  <c:v>67.699901153757722</c:v>
                </c:pt>
                <c:pt idx="24">
                  <c:v>68.906291102887081</c:v>
                </c:pt>
                <c:pt idx="25">
                  <c:v>70.112681052016441</c:v>
                </c:pt>
                <c:pt idx="26">
                  <c:v>71.319071001145801</c:v>
                </c:pt>
                <c:pt idx="27">
                  <c:v>72.525460950275161</c:v>
                </c:pt>
                <c:pt idx="28">
                  <c:v>73.73185089940452</c:v>
                </c:pt>
                <c:pt idx="29">
                  <c:v>74.93824084853388</c:v>
                </c:pt>
                <c:pt idx="30">
                  <c:v>76.14463079766324</c:v>
                </c:pt>
                <c:pt idx="31">
                  <c:v>77.351020746792599</c:v>
                </c:pt>
                <c:pt idx="32">
                  <c:v>78.557410695921959</c:v>
                </c:pt>
                <c:pt idx="33">
                  <c:v>79.763800645051319</c:v>
                </c:pt>
                <c:pt idx="34">
                  <c:v>80.970190594180679</c:v>
                </c:pt>
                <c:pt idx="35">
                  <c:v>82.176580543310038</c:v>
                </c:pt>
                <c:pt idx="36">
                  <c:v>83.382970492439398</c:v>
                </c:pt>
                <c:pt idx="37">
                  <c:v>84.589360441568758</c:v>
                </c:pt>
                <c:pt idx="38">
                  <c:v>85.795750390698117</c:v>
                </c:pt>
                <c:pt idx="39">
                  <c:v>87.002140339827477</c:v>
                </c:pt>
                <c:pt idx="40">
                  <c:v>88.208530288956837</c:v>
                </c:pt>
                <c:pt idx="41">
                  <c:v>89.414920238086196</c:v>
                </c:pt>
                <c:pt idx="42">
                  <c:v>90.621310187215556</c:v>
                </c:pt>
                <c:pt idx="43">
                  <c:v>91.827700136344916</c:v>
                </c:pt>
                <c:pt idx="44">
                  <c:v>93.034090085474276</c:v>
                </c:pt>
                <c:pt idx="45">
                  <c:v>94.240480034603635</c:v>
                </c:pt>
                <c:pt idx="46">
                  <c:v>95.446869983732995</c:v>
                </c:pt>
                <c:pt idx="47">
                  <c:v>96.653259932862355</c:v>
                </c:pt>
                <c:pt idx="48">
                  <c:v>97.859649881991714</c:v>
                </c:pt>
                <c:pt idx="49">
                  <c:v>99.066039831121074</c:v>
                </c:pt>
                <c:pt idx="50">
                  <c:v>100.27242978025043</c:v>
                </c:pt>
                <c:pt idx="51">
                  <c:v>101.47881972937979</c:v>
                </c:pt>
                <c:pt idx="52">
                  <c:v>102.68520967850915</c:v>
                </c:pt>
                <c:pt idx="53">
                  <c:v>103.89159962763851</c:v>
                </c:pt>
                <c:pt idx="54">
                  <c:v>105.09798957676787</c:v>
                </c:pt>
                <c:pt idx="55">
                  <c:v>106.30437952589723</c:v>
                </c:pt>
                <c:pt idx="56">
                  <c:v>107.51076947502659</c:v>
                </c:pt>
                <c:pt idx="57">
                  <c:v>108.71715942415595</c:v>
                </c:pt>
                <c:pt idx="58">
                  <c:v>109.92354937328531</c:v>
                </c:pt>
                <c:pt idx="59">
                  <c:v>111.12993932241467</c:v>
                </c:pt>
                <c:pt idx="60">
                  <c:v>112.33632927154403</c:v>
                </c:pt>
                <c:pt idx="61">
                  <c:v>113.54271922067339</c:v>
                </c:pt>
                <c:pt idx="62">
                  <c:v>114.74910916980275</c:v>
                </c:pt>
                <c:pt idx="63">
                  <c:v>115.95549911893211</c:v>
                </c:pt>
                <c:pt idx="64">
                  <c:v>117.16188906806147</c:v>
                </c:pt>
                <c:pt idx="65">
                  <c:v>118.36827901719083</c:v>
                </c:pt>
                <c:pt idx="66">
                  <c:v>119.57466896632019</c:v>
                </c:pt>
                <c:pt idx="67">
                  <c:v>120.78105891544955</c:v>
                </c:pt>
                <c:pt idx="68">
                  <c:v>121.98744886457891</c:v>
                </c:pt>
                <c:pt idx="69">
                  <c:v>123.19383881370827</c:v>
                </c:pt>
                <c:pt idx="70">
                  <c:v>124.40022876283763</c:v>
                </c:pt>
                <c:pt idx="71">
                  <c:v>125.60661871196699</c:v>
                </c:pt>
                <c:pt idx="72">
                  <c:v>126.81300866109635</c:v>
                </c:pt>
                <c:pt idx="73">
                  <c:v>128.01939861022569</c:v>
                </c:pt>
                <c:pt idx="74">
                  <c:v>129.22578855935504</c:v>
                </c:pt>
                <c:pt idx="75">
                  <c:v>130.43217850848438</c:v>
                </c:pt>
                <c:pt idx="76">
                  <c:v>131.63856845761373</c:v>
                </c:pt>
                <c:pt idx="77">
                  <c:v>132.84495840674307</c:v>
                </c:pt>
                <c:pt idx="78">
                  <c:v>134.05134835587242</c:v>
                </c:pt>
                <c:pt idx="79">
                  <c:v>135.25773830500177</c:v>
                </c:pt>
                <c:pt idx="80">
                  <c:v>136.46412825413111</c:v>
                </c:pt>
                <c:pt idx="81">
                  <c:v>137.67051820326046</c:v>
                </c:pt>
                <c:pt idx="82">
                  <c:v>138.8769081523898</c:v>
                </c:pt>
                <c:pt idx="83">
                  <c:v>140.08329810151915</c:v>
                </c:pt>
                <c:pt idx="84">
                  <c:v>141.28968805064849</c:v>
                </c:pt>
                <c:pt idx="85">
                  <c:v>142.49607799977784</c:v>
                </c:pt>
                <c:pt idx="86">
                  <c:v>143.70246794890718</c:v>
                </c:pt>
                <c:pt idx="87">
                  <c:v>144.90885789803653</c:v>
                </c:pt>
                <c:pt idx="88">
                  <c:v>146.11524784716588</c:v>
                </c:pt>
                <c:pt idx="89">
                  <c:v>147.32163779629522</c:v>
                </c:pt>
                <c:pt idx="90">
                  <c:v>148.52802774542457</c:v>
                </c:pt>
                <c:pt idx="91">
                  <c:v>149.73441769455391</c:v>
                </c:pt>
                <c:pt idx="92">
                  <c:v>150.94080764368326</c:v>
                </c:pt>
                <c:pt idx="93">
                  <c:v>152.1471975928126</c:v>
                </c:pt>
                <c:pt idx="94">
                  <c:v>153.35358754194195</c:v>
                </c:pt>
                <c:pt idx="95">
                  <c:v>154.55997749107129</c:v>
                </c:pt>
                <c:pt idx="96">
                  <c:v>155.76636744020064</c:v>
                </c:pt>
                <c:pt idx="97">
                  <c:v>156.97275738932998</c:v>
                </c:pt>
                <c:pt idx="98">
                  <c:v>158.17914733845933</c:v>
                </c:pt>
                <c:pt idx="99">
                  <c:v>159.38553728758868</c:v>
                </c:pt>
                <c:pt idx="100">
                  <c:v>160.59192723671802</c:v>
                </c:pt>
                <c:pt idx="101">
                  <c:v>161.79831718584737</c:v>
                </c:pt>
                <c:pt idx="102">
                  <c:v>163.00470713497671</c:v>
                </c:pt>
                <c:pt idx="103">
                  <c:v>164.21109708410606</c:v>
                </c:pt>
                <c:pt idx="104">
                  <c:v>165.4174870332354</c:v>
                </c:pt>
                <c:pt idx="105">
                  <c:v>166.62387698236475</c:v>
                </c:pt>
                <c:pt idx="106">
                  <c:v>167.83026693149409</c:v>
                </c:pt>
                <c:pt idx="107">
                  <c:v>169.03665688062344</c:v>
                </c:pt>
                <c:pt idx="108">
                  <c:v>170.24304682975279</c:v>
                </c:pt>
                <c:pt idx="109">
                  <c:v>171.44943677888213</c:v>
                </c:pt>
                <c:pt idx="110">
                  <c:v>172.65582672801148</c:v>
                </c:pt>
                <c:pt idx="111">
                  <c:v>173.86221667714082</c:v>
                </c:pt>
                <c:pt idx="112">
                  <c:v>175.06860662627017</c:v>
                </c:pt>
                <c:pt idx="113">
                  <c:v>176.27499657539951</c:v>
                </c:pt>
                <c:pt idx="114">
                  <c:v>177.48138652452886</c:v>
                </c:pt>
                <c:pt idx="115">
                  <c:v>178.6877764736582</c:v>
                </c:pt>
                <c:pt idx="116">
                  <c:v>179.89416642278755</c:v>
                </c:pt>
                <c:pt idx="117">
                  <c:v>181.10055637191689</c:v>
                </c:pt>
                <c:pt idx="118">
                  <c:v>182.30694632104624</c:v>
                </c:pt>
                <c:pt idx="119">
                  <c:v>183.51333627017559</c:v>
                </c:pt>
                <c:pt idx="120">
                  <c:v>184.71972621930493</c:v>
                </c:pt>
                <c:pt idx="121">
                  <c:v>185.92611616843428</c:v>
                </c:pt>
                <c:pt idx="122">
                  <c:v>187.13250611756362</c:v>
                </c:pt>
                <c:pt idx="123">
                  <c:v>188.33889606669297</c:v>
                </c:pt>
                <c:pt idx="124">
                  <c:v>189.54528601582231</c:v>
                </c:pt>
                <c:pt idx="125">
                  <c:v>190.75167596495166</c:v>
                </c:pt>
                <c:pt idx="126">
                  <c:v>191.958065914081</c:v>
                </c:pt>
                <c:pt idx="127">
                  <c:v>193.16445586321035</c:v>
                </c:pt>
                <c:pt idx="128">
                  <c:v>194.3708458123397</c:v>
                </c:pt>
                <c:pt idx="129">
                  <c:v>195.57723576146904</c:v>
                </c:pt>
                <c:pt idx="130">
                  <c:v>196.78362571059839</c:v>
                </c:pt>
                <c:pt idx="131">
                  <c:v>197.99001565972773</c:v>
                </c:pt>
                <c:pt idx="132">
                  <c:v>199.19640560885708</c:v>
                </c:pt>
                <c:pt idx="133">
                  <c:v>200.40279555798642</c:v>
                </c:pt>
                <c:pt idx="134">
                  <c:v>201.60918550711577</c:v>
                </c:pt>
                <c:pt idx="135">
                  <c:v>202.81557545624511</c:v>
                </c:pt>
                <c:pt idx="136">
                  <c:v>204.02196540537446</c:v>
                </c:pt>
                <c:pt idx="137">
                  <c:v>205.2283553545038</c:v>
                </c:pt>
                <c:pt idx="138">
                  <c:v>206.43474530363315</c:v>
                </c:pt>
                <c:pt idx="139">
                  <c:v>207.6411352527625</c:v>
                </c:pt>
                <c:pt idx="140">
                  <c:v>208.84752520189184</c:v>
                </c:pt>
                <c:pt idx="141">
                  <c:v>210.05391515102119</c:v>
                </c:pt>
                <c:pt idx="142">
                  <c:v>211.26030510015053</c:v>
                </c:pt>
                <c:pt idx="143">
                  <c:v>212.46669504927988</c:v>
                </c:pt>
                <c:pt idx="144">
                  <c:v>213.67308499840922</c:v>
                </c:pt>
                <c:pt idx="145">
                  <c:v>214.87947494753857</c:v>
                </c:pt>
                <c:pt idx="146">
                  <c:v>216.08586489666791</c:v>
                </c:pt>
                <c:pt idx="147">
                  <c:v>217.29225484579726</c:v>
                </c:pt>
                <c:pt idx="148">
                  <c:v>218.49864479492661</c:v>
                </c:pt>
                <c:pt idx="149">
                  <c:v>219.70503474405595</c:v>
                </c:pt>
                <c:pt idx="150">
                  <c:v>220.9114246931853</c:v>
                </c:pt>
                <c:pt idx="151">
                  <c:v>222.11781464231464</c:v>
                </c:pt>
                <c:pt idx="152">
                  <c:v>223.32420459144399</c:v>
                </c:pt>
                <c:pt idx="153">
                  <c:v>224.53059454057333</c:v>
                </c:pt>
                <c:pt idx="154">
                  <c:v>225.73698448970268</c:v>
                </c:pt>
                <c:pt idx="155">
                  <c:v>226.94337443883202</c:v>
                </c:pt>
                <c:pt idx="156">
                  <c:v>228.14976438796137</c:v>
                </c:pt>
                <c:pt idx="157">
                  <c:v>229.35615433709071</c:v>
                </c:pt>
                <c:pt idx="158">
                  <c:v>230.56254428622006</c:v>
                </c:pt>
                <c:pt idx="159">
                  <c:v>231.76893423534941</c:v>
                </c:pt>
                <c:pt idx="160">
                  <c:v>232.97532418447875</c:v>
                </c:pt>
                <c:pt idx="161">
                  <c:v>234.1817141336081</c:v>
                </c:pt>
                <c:pt idx="162">
                  <c:v>235.38810408273744</c:v>
                </c:pt>
                <c:pt idx="163">
                  <c:v>236.59449403186679</c:v>
                </c:pt>
                <c:pt idx="164">
                  <c:v>237.80088398099613</c:v>
                </c:pt>
                <c:pt idx="165">
                  <c:v>239.00727393012548</c:v>
                </c:pt>
                <c:pt idx="166">
                  <c:v>240.21366387925482</c:v>
                </c:pt>
                <c:pt idx="167">
                  <c:v>241.42005382838417</c:v>
                </c:pt>
                <c:pt idx="168">
                  <c:v>242.62644377751351</c:v>
                </c:pt>
                <c:pt idx="169">
                  <c:v>243.83283372664286</c:v>
                </c:pt>
                <c:pt idx="170">
                  <c:v>245.03922367577221</c:v>
                </c:pt>
                <c:pt idx="171">
                  <c:v>246.24561362490155</c:v>
                </c:pt>
                <c:pt idx="172">
                  <c:v>247.4520035740309</c:v>
                </c:pt>
                <c:pt idx="173">
                  <c:v>248.65839352316024</c:v>
                </c:pt>
                <c:pt idx="174">
                  <c:v>249.86478347228959</c:v>
                </c:pt>
                <c:pt idx="175">
                  <c:v>251.07117342141893</c:v>
                </c:pt>
                <c:pt idx="176">
                  <c:v>252.27756337054828</c:v>
                </c:pt>
                <c:pt idx="177">
                  <c:v>253.48395331967762</c:v>
                </c:pt>
                <c:pt idx="178">
                  <c:v>254.69034326880697</c:v>
                </c:pt>
                <c:pt idx="179">
                  <c:v>255.89673321793632</c:v>
                </c:pt>
                <c:pt idx="180">
                  <c:v>257.10312316706569</c:v>
                </c:pt>
                <c:pt idx="181">
                  <c:v>258.30951311619503</c:v>
                </c:pt>
                <c:pt idx="182">
                  <c:v>259.51590306532438</c:v>
                </c:pt>
                <c:pt idx="183">
                  <c:v>260.72229301445373</c:v>
                </c:pt>
                <c:pt idx="184">
                  <c:v>261.92868296358307</c:v>
                </c:pt>
                <c:pt idx="185">
                  <c:v>263.13507291271242</c:v>
                </c:pt>
                <c:pt idx="186">
                  <c:v>264.34146286184176</c:v>
                </c:pt>
                <c:pt idx="187">
                  <c:v>265.54785281097111</c:v>
                </c:pt>
                <c:pt idx="188">
                  <c:v>266.75424276010045</c:v>
                </c:pt>
                <c:pt idx="189">
                  <c:v>267.9606327092298</c:v>
                </c:pt>
                <c:pt idx="190">
                  <c:v>269.16702265835914</c:v>
                </c:pt>
                <c:pt idx="191">
                  <c:v>270.37341260748849</c:v>
                </c:pt>
                <c:pt idx="192">
                  <c:v>271.57980255661784</c:v>
                </c:pt>
                <c:pt idx="193">
                  <c:v>272.78619250574718</c:v>
                </c:pt>
                <c:pt idx="194">
                  <c:v>273.99258245487653</c:v>
                </c:pt>
                <c:pt idx="195">
                  <c:v>275.19897240400587</c:v>
                </c:pt>
                <c:pt idx="196">
                  <c:v>276.40536235313522</c:v>
                </c:pt>
                <c:pt idx="197">
                  <c:v>277.61175230226456</c:v>
                </c:pt>
                <c:pt idx="198">
                  <c:v>278.81814225139391</c:v>
                </c:pt>
                <c:pt idx="199">
                  <c:v>280.02453220052325</c:v>
                </c:pt>
                <c:pt idx="200">
                  <c:v>281.2309221496526</c:v>
                </c:pt>
              </c:numCache>
            </c:numRef>
          </c:cat>
          <c:val>
            <c:numRef>
              <c:f>'SPERT® Lognormal Charts'!$HQ$10:$PI$10</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2.4299430289497054E-3</c:v>
                </c:pt>
                <c:pt idx="103">
                  <c:v>2.3025117047409797E-3</c:v>
                </c:pt>
                <c:pt idx="104">
                  <c:v>2.1809191122499311E-3</c:v>
                </c:pt>
                <c:pt idx="105">
                  <c:v>2.0649718021369611E-3</c:v>
                </c:pt>
                <c:pt idx="106">
                  <c:v>1.9544758364843946E-3</c:v>
                </c:pt>
                <c:pt idx="107">
                  <c:v>1.8492376162655714E-3</c:v>
                </c:pt>
                <c:pt idx="108">
                  <c:v>1.7490646202131628E-3</c:v>
                </c:pt>
                <c:pt idx="109">
                  <c:v>1.6537660606955836E-3</c:v>
                </c:pt>
                <c:pt idx="110">
                  <c:v>1.5631534621175257E-3</c:v>
                </c:pt>
                <c:pt idx="111">
                  <c:v>1.4770411672342457E-3</c:v>
                </c:pt>
                <c:pt idx="112">
                  <c:v>1.3952467766140972E-3</c:v>
                </c:pt>
                <c:pt idx="113">
                  <c:v>1.3175915263064421E-3</c:v>
                </c:pt>
                <c:pt idx="114">
                  <c:v>1.2439006085765486E-3</c:v>
                </c:pt>
                <c:pt idx="115">
                  <c:v>1.1740034403610565E-3</c:v>
                </c:pt>
                <c:pt idx="116">
                  <c:v>1.1077338838788374E-3</c:v>
                </c:pt>
                <c:pt idx="117">
                  <c:v>1.0449304236086494E-3</c:v>
                </c:pt>
                <c:pt idx="118">
                  <c:v>9.8543630361681758E-4</c:v>
                </c:pt>
                <c:pt idx="119">
                  <c:v>9.2909962899054939E-4</c:v>
                </c:pt>
                <c:pt idx="120">
                  <c:v>8.7577343490532133E-4</c:v>
                </c:pt>
                <c:pt idx="121">
                  <c:v>8.2531572663126381E-4</c:v>
                </c:pt>
                <c:pt idx="122">
                  <c:v>7.7758949356457872E-4</c:v>
                </c:pt>
                <c:pt idx="123">
                  <c:v>7.3246270015663994E-4</c:v>
                </c:pt>
                <c:pt idx="124">
                  <c:v>6.8980825640759728E-4</c:v>
                </c:pt>
                <c:pt idx="125">
                  <c:v>6.4950397039223939E-4</c:v>
                </c:pt>
                <c:pt idx="126">
                  <c:v>6.1143248509590775E-4</c:v>
                </c:pt>
                <c:pt idx="127">
                  <c:v>5.7548120165615269E-4</c:v>
                </c:pt>
                <c:pt idx="128">
                  <c:v>5.4154219093321358E-4</c:v>
                </c:pt>
                <c:pt idx="129">
                  <c:v>5.0951209516846485E-4</c:v>
                </c:pt>
                <c:pt idx="130">
                  <c:v>4.7929202133536883E-4</c:v>
                </c:pt>
                <c:pt idx="131">
                  <c:v>4.5078742764185061E-4</c:v>
                </c:pt>
                <c:pt idx="132">
                  <c:v>4.2390800450638964E-4</c:v>
                </c:pt>
                <c:pt idx="133">
                  <c:v>3.9856755120215966E-4</c:v>
                </c:pt>
                <c:pt idx="134">
                  <c:v>3.7468384924438527E-4</c:v>
                </c:pt>
                <c:pt idx="135">
                  <c:v>3.5217853348491225E-4</c:v>
                </c:pt>
                <c:pt idx="136">
                  <c:v>3.3097696177498997E-4</c:v>
                </c:pt>
                <c:pt idx="137">
                  <c:v>3.1100808396188642E-4</c:v>
                </c:pt>
                <c:pt idx="138">
                  <c:v>2.9220431089682891E-4</c:v>
                </c:pt>
                <c:pt idx="139">
                  <c:v>2.7450138405070901E-4</c:v>
                </c:pt>
                <c:pt idx="140">
                  <c:v>2.5783824625940895E-4</c:v>
                </c:pt>
                <c:pt idx="141">
                  <c:v>2.4215691405242925E-4</c:v>
                </c:pt>
                <c:pt idx="142">
                  <c:v>2.2740235195598804E-4</c:v>
                </c:pt>
                <c:pt idx="143">
                  <c:v>2.1352234910502986E-4</c:v>
                </c:pt>
                <c:pt idx="144">
                  <c:v>2.0046739844683373E-4</c:v>
                </c:pt>
                <c:pt idx="145">
                  <c:v>1.8819057877204136E-4</c:v>
                </c:pt>
                <c:pt idx="146">
                  <c:v>1.7664743976670189E-4</c:v>
                </c:pt>
                <c:pt idx="147">
                  <c:v>1.6579589024064113E-4</c:v>
                </c:pt>
                <c:pt idx="148">
                  <c:v>1.5559608965335406E-4</c:v>
                </c:pt>
                <c:pt idx="149">
                  <c:v>1.4601034302789506E-4</c:v>
                </c:pt>
                <c:pt idx="150">
                  <c:v>1.3700299931590046E-4</c:v>
                </c:pt>
                <c:pt idx="151">
                  <c:v>1.2854035325265609E-4</c:v>
                </c:pt>
                <c:pt idx="152">
                  <c:v>1.2059055071963127E-4</c:v>
                </c:pt>
                <c:pt idx="153">
                  <c:v>1.1312349761302311E-4</c:v>
                </c:pt>
                <c:pt idx="154">
                  <c:v>1.0611077220035144E-4</c:v>
                </c:pt>
                <c:pt idx="155">
                  <c:v>9.9525540932724225E-5</c:v>
                </c:pt>
                <c:pt idx="156">
                  <c:v>9.3342477668048509E-5</c:v>
                </c:pt>
                <c:pt idx="157">
                  <c:v>8.7537686249753935E-5</c:v>
                </c:pt>
                <c:pt idx="158">
                  <c:v>8.208862637663012E-5</c:v>
                </c:pt>
                <c:pt idx="159">
                  <c:v>7.6974042691768549E-5</c:v>
                </c:pt>
                <c:pt idx="160">
                  <c:v>7.2173897012369007E-5</c:v>
                </c:pt>
                <c:pt idx="161">
                  <c:v>6.7669303617070916E-5</c:v>
                </c:pt>
                <c:pt idx="162">
                  <c:v>6.344246750347241E-5</c:v>
                </c:pt>
                <c:pt idx="163">
                  <c:v>5.9476625525384309E-5</c:v>
                </c:pt>
                <c:pt idx="164">
                  <c:v>5.5755990317159153E-5</c:v>
                </c:pt>
                <c:pt idx="165">
                  <c:v>5.2265696910915202E-5</c:v>
                </c:pt>
                <c:pt idx="166">
                  <c:v>4.8991751951638115E-5</c:v>
                </c:pt>
                <c:pt idx="167">
                  <c:v>4.5920985414874923E-5</c:v>
                </c:pt>
                <c:pt idx="168">
                  <c:v>4.3041004731980666E-5</c:v>
                </c:pt>
                <c:pt idx="169">
                  <c:v>4.0340151228544874E-5</c:v>
                </c:pt>
                <c:pt idx="170">
                  <c:v>3.7807458782684673E-5</c:v>
                </c:pt>
                <c:pt idx="171">
                  <c:v>3.5432614611267827E-5</c:v>
                </c:pt>
                <c:pt idx="172">
                  <c:v>3.3205922093781706E-5</c:v>
                </c:pt>
                <c:pt idx="173">
                  <c:v>3.111826554545613E-5</c:v>
                </c:pt>
                <c:pt idx="174">
                  <c:v>2.9161076853315057E-5</c:v>
                </c:pt>
                <c:pt idx="175">
                  <c:v>2.7326303891072221E-5</c:v>
                </c:pt>
                <c:pt idx="176">
                  <c:v>2.5606380631141045E-5</c:v>
                </c:pt>
                <c:pt idx="177">
                  <c:v>2.3994198874481554E-5</c:v>
                </c:pt>
                <c:pt idx="178">
                  <c:v>2.2483081521537091E-5</c:v>
                </c:pt>
                <c:pt idx="179">
                  <c:v>2.1066757310082613E-5</c:v>
                </c:pt>
                <c:pt idx="180">
                  <c:v>1.973933694841464E-5</c:v>
                </c:pt>
                <c:pt idx="181">
                  <c:v>1.8495290574928226E-5</c:v>
                </c:pt>
                <c:pt idx="182">
                  <c:v>1.7329426477738666E-5</c:v>
                </c:pt>
                <c:pt idx="183">
                  <c:v>1.6236871010611887E-5</c:v>
                </c:pt>
                <c:pt idx="184">
                  <c:v>1.5213049644029559E-5</c:v>
                </c:pt>
                <c:pt idx="185">
                  <c:v>1.4253669092761613E-5</c:v>
                </c:pt>
                <c:pt idx="186">
                  <c:v>1.3354700463805834E-5</c:v>
                </c:pt>
                <c:pt idx="187">
                  <c:v>1.25123633709975E-5</c:v>
                </c:pt>
                <c:pt idx="188">
                  <c:v>1.172311096497545E-5</c:v>
                </c:pt>
                <c:pt idx="189">
                  <c:v>1.0983615829519727E-5</c:v>
                </c:pt>
                <c:pt idx="190">
                  <c:v>1.0290756697527696E-5</c:v>
                </c:pt>
                <c:pt idx="191">
                  <c:v>9.6416059420931303E-6</c:v>
                </c:pt>
                <c:pt idx="192">
                  <c:v>9.0334178002716655E-6</c:v>
                </c:pt>
                <c:pt idx="193">
                  <c:v>8.4636172891658381E-6</c:v>
                </c:pt>
                <c:pt idx="194">
                  <c:v>7.9297897759426034E-6</c:v>
                </c:pt>
                <c:pt idx="195">
                  <c:v>7.4296711653009708E-6</c:v>
                </c:pt>
                <c:pt idx="196">
                  <c:v>6.961138669739933E-6</c:v>
                </c:pt>
                <c:pt idx="197">
                  <c:v>6.5222021297395102E-6</c:v>
                </c:pt>
                <c:pt idx="198">
                  <c:v>6.110995852654384E-6</c:v>
                </c:pt>
                <c:pt idx="199">
                  <c:v>5.7257709407414413E-6</c:v>
                </c:pt>
                <c:pt idx="200">
                  <c:v>5.3648880802905705E-6</c:v>
                </c:pt>
              </c:numCache>
            </c:numRef>
          </c:val>
          <c:extLst>
            <c:ext xmlns:c16="http://schemas.microsoft.com/office/drawing/2014/chart" uri="{C3380CC4-5D6E-409C-BE32-E72D297353CC}">
              <c16:uniqueId val="{00000002-A1A1-4B74-BA7D-98C94BEDC5F4}"/>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Lognormal Charts'!$X$4:$HP$4</c:f>
              <c:numCache>
                <c:formatCode>#,##0_);\(#,##0\)</c:formatCode>
                <c:ptCount val="201"/>
                <c:pt idx="0">
                  <c:v>39.952932323782456</c:v>
                </c:pt>
                <c:pt idx="1">
                  <c:v>41.159322272911815</c:v>
                </c:pt>
                <c:pt idx="2">
                  <c:v>42.365712222041175</c:v>
                </c:pt>
                <c:pt idx="3">
                  <c:v>43.572102171170535</c:v>
                </c:pt>
                <c:pt idx="4">
                  <c:v>44.778492120299894</c:v>
                </c:pt>
                <c:pt idx="5">
                  <c:v>45.984882069429254</c:v>
                </c:pt>
                <c:pt idx="6">
                  <c:v>47.191272018558614</c:v>
                </c:pt>
                <c:pt idx="7">
                  <c:v>48.397661967687974</c:v>
                </c:pt>
                <c:pt idx="8">
                  <c:v>49.604051916817333</c:v>
                </c:pt>
                <c:pt idx="9">
                  <c:v>50.810441865946693</c:v>
                </c:pt>
                <c:pt idx="10">
                  <c:v>52.016831815076053</c:v>
                </c:pt>
                <c:pt idx="11">
                  <c:v>53.223221764205412</c:v>
                </c:pt>
                <c:pt idx="12">
                  <c:v>54.429611713334772</c:v>
                </c:pt>
                <c:pt idx="13">
                  <c:v>55.636001662464132</c:v>
                </c:pt>
                <c:pt idx="14">
                  <c:v>56.842391611593492</c:v>
                </c:pt>
                <c:pt idx="15">
                  <c:v>58.048781560722851</c:v>
                </c:pt>
                <c:pt idx="16">
                  <c:v>59.255171509852211</c:v>
                </c:pt>
                <c:pt idx="17">
                  <c:v>60.461561458981571</c:v>
                </c:pt>
                <c:pt idx="18">
                  <c:v>61.66795140811093</c:v>
                </c:pt>
                <c:pt idx="19">
                  <c:v>62.87434135724029</c:v>
                </c:pt>
                <c:pt idx="20">
                  <c:v>64.080731306369643</c:v>
                </c:pt>
                <c:pt idx="21">
                  <c:v>65.287121255499002</c:v>
                </c:pt>
                <c:pt idx="22">
                  <c:v>66.493511204628362</c:v>
                </c:pt>
                <c:pt idx="23">
                  <c:v>67.699901153757722</c:v>
                </c:pt>
                <c:pt idx="24">
                  <c:v>68.906291102887081</c:v>
                </c:pt>
                <c:pt idx="25">
                  <c:v>70.112681052016441</c:v>
                </c:pt>
                <c:pt idx="26">
                  <c:v>71.319071001145801</c:v>
                </c:pt>
                <c:pt idx="27">
                  <c:v>72.525460950275161</c:v>
                </c:pt>
                <c:pt idx="28">
                  <c:v>73.73185089940452</c:v>
                </c:pt>
                <c:pt idx="29">
                  <c:v>74.93824084853388</c:v>
                </c:pt>
                <c:pt idx="30">
                  <c:v>76.14463079766324</c:v>
                </c:pt>
                <c:pt idx="31">
                  <c:v>77.351020746792599</c:v>
                </c:pt>
                <c:pt idx="32">
                  <c:v>78.557410695921959</c:v>
                </c:pt>
                <c:pt idx="33">
                  <c:v>79.763800645051319</c:v>
                </c:pt>
                <c:pt idx="34">
                  <c:v>80.970190594180679</c:v>
                </c:pt>
                <c:pt idx="35">
                  <c:v>82.176580543310038</c:v>
                </c:pt>
                <c:pt idx="36">
                  <c:v>83.382970492439398</c:v>
                </c:pt>
                <c:pt idx="37">
                  <c:v>84.589360441568758</c:v>
                </c:pt>
                <c:pt idx="38">
                  <c:v>85.795750390698117</c:v>
                </c:pt>
                <c:pt idx="39">
                  <c:v>87.002140339827477</c:v>
                </c:pt>
                <c:pt idx="40">
                  <c:v>88.208530288956837</c:v>
                </c:pt>
                <c:pt idx="41">
                  <c:v>89.414920238086196</c:v>
                </c:pt>
                <c:pt idx="42">
                  <c:v>90.621310187215556</c:v>
                </c:pt>
                <c:pt idx="43">
                  <c:v>91.827700136344916</c:v>
                </c:pt>
                <c:pt idx="44">
                  <c:v>93.034090085474276</c:v>
                </c:pt>
                <c:pt idx="45">
                  <c:v>94.240480034603635</c:v>
                </c:pt>
                <c:pt idx="46">
                  <c:v>95.446869983732995</c:v>
                </c:pt>
                <c:pt idx="47">
                  <c:v>96.653259932862355</c:v>
                </c:pt>
                <c:pt idx="48">
                  <c:v>97.859649881991714</c:v>
                </c:pt>
                <c:pt idx="49">
                  <c:v>99.066039831121074</c:v>
                </c:pt>
                <c:pt idx="50">
                  <c:v>100.27242978025043</c:v>
                </c:pt>
                <c:pt idx="51">
                  <c:v>101.47881972937979</c:v>
                </c:pt>
                <c:pt idx="52">
                  <c:v>102.68520967850915</c:v>
                </c:pt>
                <c:pt idx="53">
                  <c:v>103.89159962763851</c:v>
                </c:pt>
                <c:pt idx="54">
                  <c:v>105.09798957676787</c:v>
                </c:pt>
                <c:pt idx="55">
                  <c:v>106.30437952589723</c:v>
                </c:pt>
                <c:pt idx="56">
                  <c:v>107.51076947502659</c:v>
                </c:pt>
                <c:pt idx="57">
                  <c:v>108.71715942415595</c:v>
                </c:pt>
                <c:pt idx="58">
                  <c:v>109.92354937328531</c:v>
                </c:pt>
                <c:pt idx="59">
                  <c:v>111.12993932241467</c:v>
                </c:pt>
                <c:pt idx="60">
                  <c:v>112.33632927154403</c:v>
                </c:pt>
                <c:pt idx="61">
                  <c:v>113.54271922067339</c:v>
                </c:pt>
                <c:pt idx="62">
                  <c:v>114.74910916980275</c:v>
                </c:pt>
                <c:pt idx="63">
                  <c:v>115.95549911893211</c:v>
                </c:pt>
                <c:pt idx="64">
                  <c:v>117.16188906806147</c:v>
                </c:pt>
                <c:pt idx="65">
                  <c:v>118.36827901719083</c:v>
                </c:pt>
                <c:pt idx="66">
                  <c:v>119.57466896632019</c:v>
                </c:pt>
                <c:pt idx="67">
                  <c:v>120.78105891544955</c:v>
                </c:pt>
                <c:pt idx="68">
                  <c:v>121.98744886457891</c:v>
                </c:pt>
                <c:pt idx="69">
                  <c:v>123.19383881370827</c:v>
                </c:pt>
                <c:pt idx="70">
                  <c:v>124.40022876283763</c:v>
                </c:pt>
                <c:pt idx="71">
                  <c:v>125.60661871196699</c:v>
                </c:pt>
                <c:pt idx="72">
                  <c:v>126.81300866109635</c:v>
                </c:pt>
                <c:pt idx="73">
                  <c:v>128.01939861022569</c:v>
                </c:pt>
                <c:pt idx="74">
                  <c:v>129.22578855935504</c:v>
                </c:pt>
                <c:pt idx="75">
                  <c:v>130.43217850848438</c:v>
                </c:pt>
                <c:pt idx="76">
                  <c:v>131.63856845761373</c:v>
                </c:pt>
                <c:pt idx="77">
                  <c:v>132.84495840674307</c:v>
                </c:pt>
                <c:pt idx="78">
                  <c:v>134.05134835587242</c:v>
                </c:pt>
                <c:pt idx="79">
                  <c:v>135.25773830500177</c:v>
                </c:pt>
                <c:pt idx="80">
                  <c:v>136.46412825413111</c:v>
                </c:pt>
                <c:pt idx="81">
                  <c:v>137.67051820326046</c:v>
                </c:pt>
                <c:pt idx="82">
                  <c:v>138.8769081523898</c:v>
                </c:pt>
                <c:pt idx="83">
                  <c:v>140.08329810151915</c:v>
                </c:pt>
                <c:pt idx="84">
                  <c:v>141.28968805064849</c:v>
                </c:pt>
                <c:pt idx="85">
                  <c:v>142.49607799977784</c:v>
                </c:pt>
                <c:pt idx="86">
                  <c:v>143.70246794890718</c:v>
                </c:pt>
                <c:pt idx="87">
                  <c:v>144.90885789803653</c:v>
                </c:pt>
                <c:pt idx="88">
                  <c:v>146.11524784716588</c:v>
                </c:pt>
                <c:pt idx="89">
                  <c:v>147.32163779629522</c:v>
                </c:pt>
                <c:pt idx="90">
                  <c:v>148.52802774542457</c:v>
                </c:pt>
                <c:pt idx="91">
                  <c:v>149.73441769455391</c:v>
                </c:pt>
                <c:pt idx="92">
                  <c:v>150.94080764368326</c:v>
                </c:pt>
                <c:pt idx="93">
                  <c:v>152.1471975928126</c:v>
                </c:pt>
                <c:pt idx="94">
                  <c:v>153.35358754194195</c:v>
                </c:pt>
                <c:pt idx="95">
                  <c:v>154.55997749107129</c:v>
                </c:pt>
                <c:pt idx="96">
                  <c:v>155.76636744020064</c:v>
                </c:pt>
                <c:pt idx="97">
                  <c:v>156.97275738932998</c:v>
                </c:pt>
                <c:pt idx="98">
                  <c:v>158.17914733845933</c:v>
                </c:pt>
                <c:pt idx="99">
                  <c:v>159.38553728758868</c:v>
                </c:pt>
                <c:pt idx="100">
                  <c:v>160.59192723671802</c:v>
                </c:pt>
                <c:pt idx="101">
                  <c:v>161.79831718584737</c:v>
                </c:pt>
                <c:pt idx="102">
                  <c:v>163.00470713497671</c:v>
                </c:pt>
                <c:pt idx="103">
                  <c:v>164.21109708410606</c:v>
                </c:pt>
                <c:pt idx="104">
                  <c:v>165.4174870332354</c:v>
                </c:pt>
                <c:pt idx="105">
                  <c:v>166.62387698236475</c:v>
                </c:pt>
                <c:pt idx="106">
                  <c:v>167.83026693149409</c:v>
                </c:pt>
                <c:pt idx="107">
                  <c:v>169.03665688062344</c:v>
                </c:pt>
                <c:pt idx="108">
                  <c:v>170.24304682975279</c:v>
                </c:pt>
                <c:pt idx="109">
                  <c:v>171.44943677888213</c:v>
                </c:pt>
                <c:pt idx="110">
                  <c:v>172.65582672801148</c:v>
                </c:pt>
                <c:pt idx="111">
                  <c:v>173.86221667714082</c:v>
                </c:pt>
                <c:pt idx="112">
                  <c:v>175.06860662627017</c:v>
                </c:pt>
                <c:pt idx="113">
                  <c:v>176.27499657539951</c:v>
                </c:pt>
                <c:pt idx="114">
                  <c:v>177.48138652452886</c:v>
                </c:pt>
                <c:pt idx="115">
                  <c:v>178.6877764736582</c:v>
                </c:pt>
                <c:pt idx="116">
                  <c:v>179.89416642278755</c:v>
                </c:pt>
                <c:pt idx="117">
                  <c:v>181.10055637191689</c:v>
                </c:pt>
                <c:pt idx="118">
                  <c:v>182.30694632104624</c:v>
                </c:pt>
                <c:pt idx="119">
                  <c:v>183.51333627017559</c:v>
                </c:pt>
                <c:pt idx="120">
                  <c:v>184.71972621930493</c:v>
                </c:pt>
                <c:pt idx="121">
                  <c:v>185.92611616843428</c:v>
                </c:pt>
                <c:pt idx="122">
                  <c:v>187.13250611756362</c:v>
                </c:pt>
                <c:pt idx="123">
                  <c:v>188.33889606669297</c:v>
                </c:pt>
                <c:pt idx="124">
                  <c:v>189.54528601582231</c:v>
                </c:pt>
                <c:pt idx="125">
                  <c:v>190.75167596495166</c:v>
                </c:pt>
                <c:pt idx="126">
                  <c:v>191.958065914081</c:v>
                </c:pt>
                <c:pt idx="127">
                  <c:v>193.16445586321035</c:v>
                </c:pt>
                <c:pt idx="128">
                  <c:v>194.3708458123397</c:v>
                </c:pt>
                <c:pt idx="129">
                  <c:v>195.57723576146904</c:v>
                </c:pt>
                <c:pt idx="130">
                  <c:v>196.78362571059839</c:v>
                </c:pt>
                <c:pt idx="131">
                  <c:v>197.99001565972773</c:v>
                </c:pt>
                <c:pt idx="132">
                  <c:v>199.19640560885708</c:v>
                </c:pt>
                <c:pt idx="133">
                  <c:v>200.40279555798642</c:v>
                </c:pt>
                <c:pt idx="134">
                  <c:v>201.60918550711577</c:v>
                </c:pt>
                <c:pt idx="135">
                  <c:v>202.81557545624511</c:v>
                </c:pt>
                <c:pt idx="136">
                  <c:v>204.02196540537446</c:v>
                </c:pt>
                <c:pt idx="137">
                  <c:v>205.2283553545038</c:v>
                </c:pt>
                <c:pt idx="138">
                  <c:v>206.43474530363315</c:v>
                </c:pt>
                <c:pt idx="139">
                  <c:v>207.6411352527625</c:v>
                </c:pt>
                <c:pt idx="140">
                  <c:v>208.84752520189184</c:v>
                </c:pt>
                <c:pt idx="141">
                  <c:v>210.05391515102119</c:v>
                </c:pt>
                <c:pt idx="142">
                  <c:v>211.26030510015053</c:v>
                </c:pt>
                <c:pt idx="143">
                  <c:v>212.46669504927988</c:v>
                </c:pt>
                <c:pt idx="144">
                  <c:v>213.67308499840922</c:v>
                </c:pt>
                <c:pt idx="145">
                  <c:v>214.87947494753857</c:v>
                </c:pt>
                <c:pt idx="146">
                  <c:v>216.08586489666791</c:v>
                </c:pt>
                <c:pt idx="147">
                  <c:v>217.29225484579726</c:v>
                </c:pt>
                <c:pt idx="148">
                  <c:v>218.49864479492661</c:v>
                </c:pt>
                <c:pt idx="149">
                  <c:v>219.70503474405595</c:v>
                </c:pt>
                <c:pt idx="150">
                  <c:v>220.9114246931853</c:v>
                </c:pt>
                <c:pt idx="151">
                  <c:v>222.11781464231464</c:v>
                </c:pt>
                <c:pt idx="152">
                  <c:v>223.32420459144399</c:v>
                </c:pt>
                <c:pt idx="153">
                  <c:v>224.53059454057333</c:v>
                </c:pt>
                <c:pt idx="154">
                  <c:v>225.73698448970268</c:v>
                </c:pt>
                <c:pt idx="155">
                  <c:v>226.94337443883202</c:v>
                </c:pt>
                <c:pt idx="156">
                  <c:v>228.14976438796137</c:v>
                </c:pt>
                <c:pt idx="157">
                  <c:v>229.35615433709071</c:v>
                </c:pt>
                <c:pt idx="158">
                  <c:v>230.56254428622006</c:v>
                </c:pt>
                <c:pt idx="159">
                  <c:v>231.76893423534941</c:v>
                </c:pt>
                <c:pt idx="160">
                  <c:v>232.97532418447875</c:v>
                </c:pt>
                <c:pt idx="161">
                  <c:v>234.1817141336081</c:v>
                </c:pt>
                <c:pt idx="162">
                  <c:v>235.38810408273744</c:v>
                </c:pt>
                <c:pt idx="163">
                  <c:v>236.59449403186679</c:v>
                </c:pt>
                <c:pt idx="164">
                  <c:v>237.80088398099613</c:v>
                </c:pt>
                <c:pt idx="165">
                  <c:v>239.00727393012548</c:v>
                </c:pt>
                <c:pt idx="166">
                  <c:v>240.21366387925482</c:v>
                </c:pt>
                <c:pt idx="167">
                  <c:v>241.42005382838417</c:v>
                </c:pt>
                <c:pt idx="168">
                  <c:v>242.62644377751351</c:v>
                </c:pt>
                <c:pt idx="169">
                  <c:v>243.83283372664286</c:v>
                </c:pt>
                <c:pt idx="170">
                  <c:v>245.03922367577221</c:v>
                </c:pt>
                <c:pt idx="171">
                  <c:v>246.24561362490155</c:v>
                </c:pt>
                <c:pt idx="172">
                  <c:v>247.4520035740309</c:v>
                </c:pt>
                <c:pt idx="173">
                  <c:v>248.65839352316024</c:v>
                </c:pt>
                <c:pt idx="174">
                  <c:v>249.86478347228959</c:v>
                </c:pt>
                <c:pt idx="175">
                  <c:v>251.07117342141893</c:v>
                </c:pt>
                <c:pt idx="176">
                  <c:v>252.27756337054828</c:v>
                </c:pt>
                <c:pt idx="177">
                  <c:v>253.48395331967762</c:v>
                </c:pt>
                <c:pt idx="178">
                  <c:v>254.69034326880697</c:v>
                </c:pt>
                <c:pt idx="179">
                  <c:v>255.89673321793632</c:v>
                </c:pt>
                <c:pt idx="180">
                  <c:v>257.10312316706569</c:v>
                </c:pt>
                <c:pt idx="181">
                  <c:v>258.30951311619503</c:v>
                </c:pt>
                <c:pt idx="182">
                  <c:v>259.51590306532438</c:v>
                </c:pt>
                <c:pt idx="183">
                  <c:v>260.72229301445373</c:v>
                </c:pt>
                <c:pt idx="184">
                  <c:v>261.92868296358307</c:v>
                </c:pt>
                <c:pt idx="185">
                  <c:v>263.13507291271242</c:v>
                </c:pt>
                <c:pt idx="186">
                  <c:v>264.34146286184176</c:v>
                </c:pt>
                <c:pt idx="187">
                  <c:v>265.54785281097111</c:v>
                </c:pt>
                <c:pt idx="188">
                  <c:v>266.75424276010045</c:v>
                </c:pt>
                <c:pt idx="189">
                  <c:v>267.9606327092298</c:v>
                </c:pt>
                <c:pt idx="190">
                  <c:v>269.16702265835914</c:v>
                </c:pt>
                <c:pt idx="191">
                  <c:v>270.37341260748849</c:v>
                </c:pt>
                <c:pt idx="192">
                  <c:v>271.57980255661784</c:v>
                </c:pt>
                <c:pt idx="193">
                  <c:v>272.78619250574718</c:v>
                </c:pt>
                <c:pt idx="194">
                  <c:v>273.99258245487653</c:v>
                </c:pt>
                <c:pt idx="195">
                  <c:v>275.19897240400587</c:v>
                </c:pt>
                <c:pt idx="196">
                  <c:v>276.40536235313522</c:v>
                </c:pt>
                <c:pt idx="197">
                  <c:v>277.61175230226456</c:v>
                </c:pt>
                <c:pt idx="198">
                  <c:v>278.81814225139391</c:v>
                </c:pt>
                <c:pt idx="199">
                  <c:v>280.02453220052325</c:v>
                </c:pt>
                <c:pt idx="200">
                  <c:v>281.2309221496526</c:v>
                </c:pt>
              </c:numCache>
            </c:numRef>
          </c:cat>
          <c:val>
            <c:numRef>
              <c:f>'SPERT® Lognormal Charts'!$HQ$11:$PI$11</c:f>
              <c:numCache>
                <c:formatCode>General</c:formatCode>
                <c:ptCount val="201"/>
                <c:pt idx="0">
                  <c:v>3.7763746846478701E-5</c:v>
                </c:pt>
                <c:pt idx="1">
                  <c:v>5.5526289459428421E-5</c:v>
                </c:pt>
                <c:pt idx="2">
                  <c:v>7.9751965852439371E-5</c:v>
                </c:pt>
                <c:pt idx="3">
                  <c:v>1.120786919074032E-4</c:v>
                </c:pt>
                <c:pt idx="4">
                  <c:v>1.5434636647910659E-4</c:v>
                </c:pt>
                <c:pt idx="5">
                  <c:v>2.0857154027076205E-4</c:v>
                </c:pt>
                <c:pt idx="6">
                  <c:v>2.7691088392365389E-4</c:v>
                </c:pt>
                <c:pt idx="7">
                  <c:v>3.6161435252228367E-4</c:v>
                </c:pt>
                <c:pt idx="8">
                  <c:v>4.6496958875938291E-4</c:v>
                </c:pt>
                <c:pt idx="9">
                  <c:v>5.8923964522615763E-4</c:v>
                </c:pt>
                <c:pt idx="10">
                  <c:v>7.3659650280557827E-4</c:v>
                </c:pt>
                <c:pt idx="11">
                  <c:v>9.0905309667764381E-4</c:v>
                </c:pt>
                <c:pt idx="12">
                  <c:v>1.1083966283266761E-3</c:v>
                </c:pt>
                <c:pt idx="13">
                  <c:v>1.3361258486956802E-3</c:v>
                </c:pt>
                <c:pt idx="14">
                  <c:v>1.5933947625811819E-3</c:v>
                </c:pt>
                <c:pt idx="15">
                  <c:v>1.8809648536624781E-3</c:v>
                </c:pt>
                <c:pt idx="16">
                  <c:v>2.1991674940898404E-3</c:v>
                </c:pt>
                <c:pt idx="17">
                  <c:v>2.5478777149482526E-3</c:v>
                </c:pt>
                <c:pt idx="18">
                  <c:v>2.926500005973328E-3</c:v>
                </c:pt>
                <c:pt idx="19">
                  <c:v>3.3339663135540285E-3</c:v>
                </c:pt>
                <c:pt idx="20">
                  <c:v>3.7687459399078221E-3</c:v>
                </c:pt>
                <c:pt idx="21">
                  <c:v>4.2288666327331935E-3</c:v>
                </c:pt>
                <c:pt idx="22">
                  <c:v>4.7119458074441336E-3</c:v>
                </c:pt>
                <c:pt idx="23">
                  <c:v>5.2152305716000663E-3</c:v>
                </c:pt>
                <c:pt idx="24">
                  <c:v>5.7356450266521381E-3</c:v>
                </c:pt>
                <c:pt idx="25">
                  <c:v>6.2698432045382542E-3</c:v>
                </c:pt>
                <c:pt idx="26">
                  <c:v>6.8142659513173382E-3</c:v>
                </c:pt>
                <c:pt idx="27">
                  <c:v>7.3652000895705113E-3</c:v>
                </c:pt>
                <c:pt idx="28">
                  <c:v>7.9188382664994172E-3</c:v>
                </c:pt>
                <c:pt idx="29">
                  <c:v>8.4713380152390272E-3</c:v>
                </c:pt>
                <c:pt idx="30">
                  <c:v>9.0188787122239007E-3</c:v>
                </c:pt>
                <c:pt idx="31">
                  <c:v>9.557715293055E-3</c:v>
                </c:pt>
                <c:pt idx="32">
                  <c:v>1.0084227783416451E-2</c:v>
                </c:pt>
                <c:pt idx="33">
                  <c:v>1.0594965901366772E-2</c:v>
                </c:pt>
                <c:pt idx="34">
                  <c:v>1.108668818515691E-2</c:v>
                </c:pt>
                <c:pt idx="35">
                  <c:v>1.155639529028424E-2</c:v>
                </c:pt>
                <c:pt idx="36">
                  <c:v>1.2001357275788152E-2</c:v>
                </c:pt>
                <c:pt idx="37">
                  <c:v>1.2419134859135301E-2</c:v>
                </c:pt>
                <c:pt idx="38">
                  <c:v>1.2807594758942869E-2</c:v>
                </c:pt>
                <c:pt idx="39">
                  <c:v>1.3164919363834945E-2</c:v>
                </c:pt>
                <c:pt idx="40">
                  <c:v>1.3489611063454343E-2</c:v>
                </c:pt>
                <c:pt idx="41">
                  <c:v>1.3780491654369054E-2</c:v>
                </c:pt>
                <c:pt idx="42">
                  <c:v>1.4036697290258651E-2</c:v>
                </c:pt>
                <c:pt idx="43">
                  <c:v>1.425766948375849E-2</c:v>
                </c:pt>
                <c:pt idx="44">
                  <c:v>1.4443142688433747E-2</c:v>
                </c:pt>
                <c:pt idx="45">
                  <c:v>1.4593128995527485E-2</c:v>
                </c:pt>
                <c:pt idx="46">
                  <c:v>1.470790047345974E-2</c:v>
                </c:pt>
                <c:pt idx="47">
                  <c:v>1.4787969660657511E-2</c:v>
                </c:pt>
                <c:pt idx="48">
                  <c:v>1.4834068696224912E-2</c:v>
                </c:pt>
                <c:pt idx="49">
                  <c:v>1.4847127540172577E-2</c:v>
                </c:pt>
                <c:pt idx="50">
                  <c:v>1.482825169722298E-2</c:v>
                </c:pt>
                <c:pt idx="51">
                  <c:v>1.4778699817224766E-2</c:v>
                </c:pt>
                <c:pt idx="52">
                  <c:v>1.4699861502393826E-2</c:v>
                </c:pt>
                <c:pt idx="53">
                  <c:v>1.4593235608192116E-2</c:v>
                </c:pt>
                <c:pt idx="54">
                  <c:v>1.4460409281715566E-2</c:v>
                </c:pt>
                <c:pt idx="55">
                  <c:v>1.4303037939845881E-2</c:v>
                </c:pt>
                <c:pt idx="56">
                  <c:v>1.4122826349817636E-2</c:v>
                </c:pt>
                <c:pt idx="57">
                  <c:v>1.3921510937776988E-2</c:v>
                </c:pt>
                <c:pt idx="58">
                  <c:v>1.3700843416740672E-2</c:v>
                </c:pt>
                <c:pt idx="59">
                  <c:v>1.3462575794341111E-2</c:v>
                </c:pt>
                <c:pt idx="60">
                  <c:v>1.3208446793003143E-2</c:v>
                </c:pt>
                <c:pt idx="61">
                  <c:v>1.2940169690768936E-2</c:v>
                </c:pt>
                <c:pt idx="62">
                  <c:v>1.2659421569835173E-2</c:v>
                </c:pt>
                <c:pt idx="63">
                  <c:v>1.2367833941878187E-2</c:v>
                </c:pt>
                <c:pt idx="64">
                  <c:v>1.2066984704268533E-2</c:v>
                </c:pt>
                <c:pt idx="65">
                  <c:v>1.1758391369123E-2</c:v>
                </c:pt>
                <c:pt idx="66">
                  <c:v>1.144350549759294E-2</c:v>
                </c:pt>
                <c:pt idx="67">
                  <c:v>1.1123708264609972E-2</c:v>
                </c:pt>
                <c:pt idx="68">
                  <c:v>1.0800307074264728E-2</c:v>
                </c:pt>
                <c:pt idx="69">
                  <c:v>1.0474533142837123E-2</c:v>
                </c:pt>
                <c:pt idx="70">
                  <c:v>1.0147539964991568E-2</c:v>
                </c:pt>
                <c:pt idx="71">
                  <c:v>9.8204025785690319E-3</c:v>
                </c:pt>
                <c:pt idx="72">
                  <c:v>9.4941175445319818E-3</c:v>
                </c:pt>
                <c:pt idx="73">
                  <c:v>9.1696035607436166E-3</c:v>
                </c:pt>
                <c:pt idx="74">
                  <c:v>8.8477026312066935E-3</c:v>
                </c:pt>
                <c:pt idx="75">
                  <c:v>8.5291817159721429E-3</c:v>
                </c:pt>
                <c:pt idx="76">
                  <c:v>8.2147347910066816E-3</c:v>
                </c:pt>
                <c:pt idx="77">
                  <c:v>7.9049852517404252E-3</c:v>
                </c:pt>
                <c:pt idx="78">
                  <c:v>7.6004885986821818E-3</c:v>
                </c:pt>
                <c:pt idx="79">
                  <c:v>7.301735348286968E-3</c:v>
                </c:pt>
                <c:pt idx="80">
                  <c:v>7.0091541170982114E-3</c:v>
                </c:pt>
                <c:pt idx="81">
                  <c:v>6.7231148319902003E-3</c:v>
                </c:pt>
                <c:pt idx="82">
                  <c:v>6.4439320240441654E-3</c:v>
                </c:pt>
                <c:pt idx="83">
                  <c:v>6.1718681681507889E-3</c:v>
                </c:pt>
                <c:pt idx="84">
                  <c:v>5.9071370348054916E-3</c:v>
                </c:pt>
                <c:pt idx="85">
                  <c:v>5.6499070247172344E-3</c:v>
                </c:pt>
                <c:pt idx="86">
                  <c:v>5.400304460767621E-3</c:v>
                </c:pt>
                <c:pt idx="87">
                  <c:v>5.1584168155166697E-3</c:v>
                </c:pt>
                <c:pt idx="88">
                  <c:v>4.9242958558473665E-3</c:v>
                </c:pt>
                <c:pt idx="89">
                  <c:v>4.6979606894694652E-3</c:v>
                </c:pt>
                <c:pt idx="90">
                  <c:v>4.4794007008641537E-3</c:v>
                </c:pt>
                <c:pt idx="91">
                  <c:v>4.2685783668499726E-3</c:v>
                </c:pt>
                <c:pt idx="92">
                  <c:v>4.0654319442936402E-3</c:v>
                </c:pt>
                <c:pt idx="93">
                  <c:v>3.8698780245881082E-3</c:v>
                </c:pt>
                <c:pt idx="94">
                  <c:v>3.6818139513837152E-3</c:v>
                </c:pt>
                <c:pt idx="95">
                  <c:v>3.5011200997025213E-3</c:v>
                </c:pt>
                <c:pt idx="96">
                  <c:v>3.3276620160008746E-3</c:v>
                </c:pt>
                <c:pt idx="97">
                  <c:v>3.1612924199880964E-3</c:v>
                </c:pt>
                <c:pt idx="98">
                  <c:v>3.0018530700738309E-3</c:v>
                </c:pt>
                <c:pt idx="99">
                  <c:v>2.8491764952154712E-3</c:v>
                </c:pt>
                <c:pt idx="100">
                  <c:v>2.7030875966874658E-3</c:v>
                </c:pt>
                <c:pt idx="101">
                  <c:v>2.5634051239080383E-3</c:v>
                </c:pt>
                <c:pt idx="102">
                  <c:v>2.4299430289497054E-3</c:v>
                </c:pt>
                <c:pt idx="103">
                  <c:v>2.3025117047409797E-3</c:v>
                </c:pt>
                <c:pt idx="104">
                  <c:v>2.1809191122499311E-3</c:v>
                </c:pt>
                <c:pt idx="105">
                  <c:v>2.0649718021369611E-3</c:v>
                </c:pt>
                <c:pt idx="106">
                  <c:v>1.9544758364843946E-3</c:v>
                </c:pt>
                <c:pt idx="107">
                  <c:v>1.8492376162655714E-3</c:v>
                </c:pt>
                <c:pt idx="108">
                  <c:v>1.7490646202131628E-3</c:v>
                </c:pt>
                <c:pt idx="109">
                  <c:v>1.6537660606955836E-3</c:v>
                </c:pt>
                <c:pt idx="110">
                  <c:v>1.5631534621175257E-3</c:v>
                </c:pt>
                <c:pt idx="111">
                  <c:v>1.4770411672342457E-3</c:v>
                </c:pt>
                <c:pt idx="112">
                  <c:v>1.3952467766140972E-3</c:v>
                </c:pt>
                <c:pt idx="113">
                  <c:v>1.3175915263064421E-3</c:v>
                </c:pt>
                <c:pt idx="114">
                  <c:v>1.2439006085765486E-3</c:v>
                </c:pt>
                <c:pt idx="115">
                  <c:v>1.1740034403610565E-3</c:v>
                </c:pt>
                <c:pt idx="116">
                  <c:v>1.1077338838788374E-3</c:v>
                </c:pt>
                <c:pt idx="117">
                  <c:v>1.0449304236086494E-3</c:v>
                </c:pt>
                <c:pt idx="118">
                  <c:v>9.8543630361681758E-4</c:v>
                </c:pt>
                <c:pt idx="119">
                  <c:v>9.2909962899054939E-4</c:v>
                </c:pt>
                <c:pt idx="120">
                  <c:v>8.7577343490532133E-4</c:v>
                </c:pt>
                <c:pt idx="121">
                  <c:v>8.2531572663126381E-4</c:v>
                </c:pt>
                <c:pt idx="122">
                  <c:v>7.7758949356457872E-4</c:v>
                </c:pt>
                <c:pt idx="123">
                  <c:v>7.3246270015663994E-4</c:v>
                </c:pt>
                <c:pt idx="124">
                  <c:v>6.8980825640759728E-4</c:v>
                </c:pt>
                <c:pt idx="125">
                  <c:v>6.4950397039223939E-4</c:v>
                </c:pt>
                <c:pt idx="126">
                  <c:v>6.1143248509590775E-4</c:v>
                </c:pt>
                <c:pt idx="127">
                  <c:v>5.7548120165615269E-4</c:v>
                </c:pt>
                <c:pt idx="128">
                  <c:v>5.4154219093321358E-4</c:v>
                </c:pt>
                <c:pt idx="129">
                  <c:v>5.0951209516846485E-4</c:v>
                </c:pt>
                <c:pt idx="130">
                  <c:v>4.7929202133536883E-4</c:v>
                </c:pt>
                <c:pt idx="131">
                  <c:v>4.5078742764185061E-4</c:v>
                </c:pt>
                <c:pt idx="132">
                  <c:v>4.2390800450638964E-4</c:v>
                </c:pt>
                <c:pt idx="133">
                  <c:v>3.9856755120215966E-4</c:v>
                </c:pt>
                <c:pt idx="134">
                  <c:v>3.7468384924438527E-4</c:v>
                </c:pt>
                <c:pt idx="135">
                  <c:v>3.5217853348491225E-4</c:v>
                </c:pt>
                <c:pt idx="136">
                  <c:v>3.3097696177498997E-4</c:v>
                </c:pt>
                <c:pt idx="137">
                  <c:v>3.1100808396188642E-4</c:v>
                </c:pt>
                <c:pt idx="138">
                  <c:v>2.9220431089682891E-4</c:v>
                </c:pt>
                <c:pt idx="139">
                  <c:v>2.7450138405070901E-4</c:v>
                </c:pt>
                <c:pt idx="140">
                  <c:v>2.5783824625940895E-4</c:v>
                </c:pt>
                <c:pt idx="141">
                  <c:v>2.4215691405242925E-4</c:v>
                </c:pt>
                <c:pt idx="142">
                  <c:v>2.2740235195598804E-4</c:v>
                </c:pt>
                <c:pt idx="143">
                  <c:v>2.1352234910502986E-4</c:v>
                </c:pt>
                <c:pt idx="144">
                  <c:v>2.0046739844683373E-4</c:v>
                </c:pt>
                <c:pt idx="145">
                  <c:v>1.8819057877204136E-4</c:v>
                </c:pt>
                <c:pt idx="146">
                  <c:v>1.7664743976670189E-4</c:v>
                </c:pt>
                <c:pt idx="147">
                  <c:v>1.6579589024064113E-4</c:v>
                </c:pt>
                <c:pt idx="148">
                  <c:v>1.5559608965335406E-4</c:v>
                </c:pt>
                <c:pt idx="149">
                  <c:v>1.4601034302789506E-4</c:v>
                </c:pt>
                <c:pt idx="150">
                  <c:v>1.3700299931590046E-4</c:v>
                </c:pt>
                <c:pt idx="151">
                  <c:v>1.2854035325265609E-4</c:v>
                </c:pt>
                <c:pt idx="152">
                  <c:v>1.2059055071963127E-4</c:v>
                </c:pt>
                <c:pt idx="153">
                  <c:v>1.1312349761302311E-4</c:v>
                </c:pt>
                <c:pt idx="154">
                  <c:v>1.0611077220035144E-4</c:v>
                </c:pt>
                <c:pt idx="155">
                  <c:v>9.9525540932724225E-5</c:v>
                </c:pt>
                <c:pt idx="156">
                  <c:v>9.3342477668048509E-5</c:v>
                </c:pt>
                <c:pt idx="157">
                  <c:v>8.7537686249753935E-5</c:v>
                </c:pt>
                <c:pt idx="158">
                  <c:v>8.208862637663012E-5</c:v>
                </c:pt>
                <c:pt idx="159">
                  <c:v>7.6974042691768549E-5</c:v>
                </c:pt>
                <c:pt idx="160">
                  <c:v>7.2173897012369007E-5</c:v>
                </c:pt>
                <c:pt idx="161">
                  <c:v>6.7669303617070916E-5</c:v>
                </c:pt>
                <c:pt idx="162">
                  <c:v>6.344246750347241E-5</c:v>
                </c:pt>
                <c:pt idx="163">
                  <c:v>5.9476625525384309E-5</c:v>
                </c:pt>
                <c:pt idx="164">
                  <c:v>5.5755990317159153E-5</c:v>
                </c:pt>
                <c:pt idx="165">
                  <c:v>5.2265696910915202E-5</c:v>
                </c:pt>
                <c:pt idx="166">
                  <c:v>4.8991751951638115E-5</c:v>
                </c:pt>
                <c:pt idx="167">
                  <c:v>4.5920985414874923E-5</c:v>
                </c:pt>
                <c:pt idx="168">
                  <c:v>4.3041004731980666E-5</c:v>
                </c:pt>
                <c:pt idx="169">
                  <c:v>4.0340151228544874E-5</c:v>
                </c:pt>
                <c:pt idx="170">
                  <c:v>3.7807458782684673E-5</c:v>
                </c:pt>
                <c:pt idx="171">
                  <c:v>3.5432614611267827E-5</c:v>
                </c:pt>
                <c:pt idx="172">
                  <c:v>3.3205922093781706E-5</c:v>
                </c:pt>
                <c:pt idx="173">
                  <c:v>3.111826554545613E-5</c:v>
                </c:pt>
                <c:pt idx="174">
                  <c:v>2.9161076853315057E-5</c:v>
                </c:pt>
                <c:pt idx="175">
                  <c:v>2.7326303891072221E-5</c:v>
                </c:pt>
                <c:pt idx="176">
                  <c:v>2.5606380631141045E-5</c:v>
                </c:pt>
                <c:pt idx="177">
                  <c:v>2.3994198874481554E-5</c:v>
                </c:pt>
                <c:pt idx="178">
                  <c:v>2.2483081521537091E-5</c:v>
                </c:pt>
                <c:pt idx="179">
                  <c:v>2.1066757310082613E-5</c:v>
                </c:pt>
                <c:pt idx="180">
                  <c:v>1.973933694841464E-5</c:v>
                </c:pt>
                <c:pt idx="181">
                  <c:v>1.8495290574928226E-5</c:v>
                </c:pt>
                <c:pt idx="182">
                  <c:v>1.7329426477738666E-5</c:v>
                </c:pt>
                <c:pt idx="183">
                  <c:v>1.6236871010611887E-5</c:v>
                </c:pt>
                <c:pt idx="184">
                  <c:v>1.5213049644029559E-5</c:v>
                </c:pt>
                <c:pt idx="185">
                  <c:v>1.4253669092761613E-5</c:v>
                </c:pt>
                <c:pt idx="186">
                  <c:v>1.3354700463805834E-5</c:v>
                </c:pt>
                <c:pt idx="187">
                  <c:v>1.25123633709975E-5</c:v>
                </c:pt>
                <c:pt idx="188">
                  <c:v>1.172311096497545E-5</c:v>
                </c:pt>
                <c:pt idx="189">
                  <c:v>1.0983615829519727E-5</c:v>
                </c:pt>
                <c:pt idx="190">
                  <c:v>1.0290756697527696E-5</c:v>
                </c:pt>
                <c:pt idx="191">
                  <c:v>9.6416059420931303E-6</c:v>
                </c:pt>
                <c:pt idx="192">
                  <c:v>9.0334178002716655E-6</c:v>
                </c:pt>
                <c:pt idx="193">
                  <c:v>8.4636172891658381E-6</c:v>
                </c:pt>
                <c:pt idx="194">
                  <c:v>7.9297897759426034E-6</c:v>
                </c:pt>
                <c:pt idx="195">
                  <c:v>7.4296711653009708E-6</c:v>
                </c:pt>
                <c:pt idx="196">
                  <c:v>6.961138669739933E-6</c:v>
                </c:pt>
                <c:pt idx="197">
                  <c:v>6.5222021297395102E-6</c:v>
                </c:pt>
                <c:pt idx="198">
                  <c:v>6.110995852654384E-6</c:v>
                </c:pt>
                <c:pt idx="199">
                  <c:v>5.7257709407414413E-6</c:v>
                </c:pt>
                <c:pt idx="200">
                  <c:v>5.3648880802905705E-6</c:v>
                </c:pt>
              </c:numCache>
            </c:numRef>
          </c:val>
          <c:smooth val="0"/>
          <c:extLst>
            <c:ext xmlns:c16="http://schemas.microsoft.com/office/drawing/2014/chart" uri="{C3380CC4-5D6E-409C-BE32-E72D297353CC}">
              <c16:uniqueId val="{0000000E-1F59-43C1-AD0E-A27CF4B7A782}"/>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121-42EF-86BF-975E2938ECF2}"/>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2121-42EF-86BF-975E2938ECF2}"/>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2121-42EF-86BF-975E2938ECF2}"/>
              </c:ext>
            </c:extLst>
          </c:dPt>
          <c:val>
            <c:numRef>
              <c:f>'SPERT® Lognormal (Multi-row)'!$D$114:$D$116</c:f>
              <c:numCache>
                <c:formatCode>0%</c:formatCode>
                <c:ptCount val="3"/>
                <c:pt idx="0">
                  <c:v>0.79962007263652946</c:v>
                </c:pt>
                <c:pt idx="1">
                  <c:v>0.10018996368173529</c:v>
                </c:pt>
                <c:pt idx="2">
                  <c:v>0.10018996368173527</c:v>
                </c:pt>
              </c:numCache>
            </c:numRef>
          </c:val>
          <c:extLst>
            <c:ext xmlns:c16="http://schemas.microsoft.com/office/drawing/2014/chart" uri="{C3380CC4-5D6E-409C-BE32-E72D297353CC}">
              <c16:uniqueId val="{00000000-C407-4A27-8D4C-782AA00F1A8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Normal</a:t>
            </a:r>
            <a:r>
              <a:rPr lang="en-US" baseline="0"/>
              <a:t> Distribution of All Rows Combined</a:t>
            </a:r>
            <a:endParaRPr lang="en-US"/>
          </a:p>
        </c:rich>
      </c:tx>
      <c:layout>
        <c:manualLayout>
          <c:xMode val="edge"/>
          <c:yMode val="edge"/>
          <c:x val="0.32584134378701057"/>
          <c:y val="3.663003663003663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Lognormal (Multi-row)'!$X$104:$PI$104</c:f>
              <c:numCache>
                <c:formatCode>#,##0_);\(#,##0\)</c:formatCode>
                <c:ptCount val="402"/>
                <c:pt idx="0">
                  <c:v>527.06364407796832</c:v>
                </c:pt>
                <c:pt idx="1">
                  <c:v>532.6280076371886</c:v>
                </c:pt>
                <c:pt idx="2">
                  <c:v>538.19237119640889</c:v>
                </c:pt>
                <c:pt idx="3">
                  <c:v>543.75673475562917</c:v>
                </c:pt>
                <c:pt idx="4">
                  <c:v>549.32109831484945</c:v>
                </c:pt>
                <c:pt idx="5">
                  <c:v>554.88546187406973</c:v>
                </c:pt>
                <c:pt idx="6">
                  <c:v>560.44982543329002</c:v>
                </c:pt>
                <c:pt idx="7">
                  <c:v>566.0141889925103</c:v>
                </c:pt>
                <c:pt idx="8">
                  <c:v>571.57855255173058</c:v>
                </c:pt>
                <c:pt idx="9">
                  <c:v>577.14291611095086</c:v>
                </c:pt>
                <c:pt idx="10">
                  <c:v>582.70727967017115</c:v>
                </c:pt>
                <c:pt idx="11">
                  <c:v>588.27164322939143</c:v>
                </c:pt>
                <c:pt idx="12">
                  <c:v>593.83600678861171</c:v>
                </c:pt>
                <c:pt idx="13">
                  <c:v>599.40037034783199</c:v>
                </c:pt>
                <c:pt idx="14">
                  <c:v>604.96473390705228</c:v>
                </c:pt>
                <c:pt idx="15">
                  <c:v>610.52909746627256</c:v>
                </c:pt>
                <c:pt idx="16">
                  <c:v>616.09346102549284</c:v>
                </c:pt>
                <c:pt idx="17">
                  <c:v>621.65782458471313</c:v>
                </c:pt>
                <c:pt idx="18">
                  <c:v>627.22218814393341</c:v>
                </c:pt>
                <c:pt idx="19">
                  <c:v>632.78655170315369</c:v>
                </c:pt>
                <c:pt idx="20">
                  <c:v>638.35091526237397</c:v>
                </c:pt>
                <c:pt idx="21">
                  <c:v>643.91527882159426</c:v>
                </c:pt>
                <c:pt idx="22">
                  <c:v>649.47964238081454</c:v>
                </c:pt>
                <c:pt idx="23">
                  <c:v>655.04400594003482</c:v>
                </c:pt>
                <c:pt idx="24">
                  <c:v>660.6083694992551</c:v>
                </c:pt>
                <c:pt idx="25">
                  <c:v>666.17273305847539</c:v>
                </c:pt>
                <c:pt idx="26">
                  <c:v>671.73709661769567</c:v>
                </c:pt>
                <c:pt idx="27">
                  <c:v>677.30146017691595</c:v>
                </c:pt>
                <c:pt idx="28">
                  <c:v>682.86582373613624</c:v>
                </c:pt>
                <c:pt idx="29">
                  <c:v>688.43018729535652</c:v>
                </c:pt>
                <c:pt idx="30">
                  <c:v>693.9945508545768</c:v>
                </c:pt>
                <c:pt idx="31">
                  <c:v>699.55891441379708</c:v>
                </c:pt>
                <c:pt idx="32">
                  <c:v>705.12327797301737</c:v>
                </c:pt>
                <c:pt idx="33">
                  <c:v>710.68764153223765</c:v>
                </c:pt>
                <c:pt idx="34">
                  <c:v>716.25200509145793</c:v>
                </c:pt>
                <c:pt idx="35">
                  <c:v>721.81636865067821</c:v>
                </c:pt>
                <c:pt idx="36">
                  <c:v>727.3807322098985</c:v>
                </c:pt>
                <c:pt idx="37">
                  <c:v>732.94509576911878</c:v>
                </c:pt>
                <c:pt idx="38">
                  <c:v>738.50945932833906</c:v>
                </c:pt>
                <c:pt idx="39">
                  <c:v>744.07382288755934</c:v>
                </c:pt>
                <c:pt idx="40">
                  <c:v>749.63818644677963</c:v>
                </c:pt>
                <c:pt idx="41">
                  <c:v>755.20255000599991</c:v>
                </c:pt>
                <c:pt idx="42">
                  <c:v>760.76691356522019</c:v>
                </c:pt>
                <c:pt idx="43">
                  <c:v>766.33127712444048</c:v>
                </c:pt>
                <c:pt idx="44">
                  <c:v>771.89564068366076</c:v>
                </c:pt>
                <c:pt idx="45">
                  <c:v>777.46000424288104</c:v>
                </c:pt>
                <c:pt idx="46">
                  <c:v>783.02436780210132</c:v>
                </c:pt>
                <c:pt idx="47">
                  <c:v>788.58873136132161</c:v>
                </c:pt>
                <c:pt idx="48">
                  <c:v>794.15309492054189</c:v>
                </c:pt>
                <c:pt idx="49">
                  <c:v>799.71745847976217</c:v>
                </c:pt>
                <c:pt idx="50">
                  <c:v>805.28182203898245</c:v>
                </c:pt>
                <c:pt idx="51">
                  <c:v>810.84618559820274</c:v>
                </c:pt>
                <c:pt idx="52">
                  <c:v>816.41054915742302</c:v>
                </c:pt>
                <c:pt idx="53">
                  <c:v>821.9749127166433</c:v>
                </c:pt>
                <c:pt idx="54">
                  <c:v>827.53927627586359</c:v>
                </c:pt>
                <c:pt idx="55">
                  <c:v>833.10363983508387</c:v>
                </c:pt>
                <c:pt idx="56">
                  <c:v>838.66800339430415</c:v>
                </c:pt>
                <c:pt idx="57">
                  <c:v>844.23236695352443</c:v>
                </c:pt>
                <c:pt idx="58">
                  <c:v>849.79673051274472</c:v>
                </c:pt>
                <c:pt idx="59">
                  <c:v>855.361094071965</c:v>
                </c:pt>
                <c:pt idx="60">
                  <c:v>860.92545763118528</c:v>
                </c:pt>
                <c:pt idx="61">
                  <c:v>866.48982119040556</c:v>
                </c:pt>
                <c:pt idx="62">
                  <c:v>872.05418474962585</c:v>
                </c:pt>
                <c:pt idx="63">
                  <c:v>877.61854830884613</c:v>
                </c:pt>
                <c:pt idx="64">
                  <c:v>883.18291186806641</c:v>
                </c:pt>
                <c:pt idx="65">
                  <c:v>888.7472754272867</c:v>
                </c:pt>
                <c:pt idx="66">
                  <c:v>894.31163898650698</c:v>
                </c:pt>
                <c:pt idx="67">
                  <c:v>899.87600254572726</c:v>
                </c:pt>
                <c:pt idx="68">
                  <c:v>905.44036610494754</c:v>
                </c:pt>
                <c:pt idx="69">
                  <c:v>911.00472966416783</c:v>
                </c:pt>
                <c:pt idx="70">
                  <c:v>916.56909322338811</c:v>
                </c:pt>
                <c:pt idx="71">
                  <c:v>922.13345678260839</c:v>
                </c:pt>
                <c:pt idx="72">
                  <c:v>927.69782034182867</c:v>
                </c:pt>
                <c:pt idx="73">
                  <c:v>933.26218390104896</c:v>
                </c:pt>
                <c:pt idx="74">
                  <c:v>938.82654746026924</c:v>
                </c:pt>
                <c:pt idx="75">
                  <c:v>944.39091101948952</c:v>
                </c:pt>
                <c:pt idx="76">
                  <c:v>949.9552745787098</c:v>
                </c:pt>
                <c:pt idx="77">
                  <c:v>955.51963813793009</c:v>
                </c:pt>
                <c:pt idx="78">
                  <c:v>961.08400169715037</c:v>
                </c:pt>
                <c:pt idx="79">
                  <c:v>966.64836525637065</c:v>
                </c:pt>
                <c:pt idx="80">
                  <c:v>972.21272881559094</c:v>
                </c:pt>
                <c:pt idx="81">
                  <c:v>977.77709237481122</c:v>
                </c:pt>
                <c:pt idx="82">
                  <c:v>983.3414559340315</c:v>
                </c:pt>
                <c:pt idx="83">
                  <c:v>988.90581949325178</c:v>
                </c:pt>
                <c:pt idx="84">
                  <c:v>994.47018305247207</c:v>
                </c:pt>
                <c:pt idx="85">
                  <c:v>1000.0345466116923</c:v>
                </c:pt>
                <c:pt idx="86">
                  <c:v>1005.5989101709126</c:v>
                </c:pt>
                <c:pt idx="87">
                  <c:v>1011.1632737301329</c:v>
                </c:pt>
                <c:pt idx="88">
                  <c:v>1016.7276372893532</c:v>
                </c:pt>
                <c:pt idx="89">
                  <c:v>1022.2920008485735</c:v>
                </c:pt>
                <c:pt idx="90">
                  <c:v>1027.8563644077938</c:v>
                </c:pt>
                <c:pt idx="91">
                  <c:v>1033.420727967014</c:v>
                </c:pt>
                <c:pt idx="92">
                  <c:v>1038.9850915262343</c:v>
                </c:pt>
                <c:pt idx="93">
                  <c:v>1044.5494550854546</c:v>
                </c:pt>
                <c:pt idx="94">
                  <c:v>1050.1138186446749</c:v>
                </c:pt>
                <c:pt idx="95">
                  <c:v>1055.6781822038952</c:v>
                </c:pt>
                <c:pt idx="96">
                  <c:v>1061.2425457631155</c:v>
                </c:pt>
                <c:pt idx="97">
                  <c:v>1066.8069093223357</c:v>
                </c:pt>
                <c:pt idx="98">
                  <c:v>1072.371272881556</c:v>
                </c:pt>
                <c:pt idx="99">
                  <c:v>1077.9356364407763</c:v>
                </c:pt>
                <c:pt idx="100">
                  <c:v>1083.4999999999966</c:v>
                </c:pt>
                <c:pt idx="101">
                  <c:v>1089.0643635592169</c:v>
                </c:pt>
                <c:pt idx="102">
                  <c:v>1094.6287271184372</c:v>
                </c:pt>
                <c:pt idx="103">
                  <c:v>1100.1930906776574</c:v>
                </c:pt>
                <c:pt idx="104">
                  <c:v>1105.7574542368777</c:v>
                </c:pt>
                <c:pt idx="105">
                  <c:v>1111.321817796098</c:v>
                </c:pt>
                <c:pt idx="106">
                  <c:v>1116.8861813553183</c:v>
                </c:pt>
                <c:pt idx="107">
                  <c:v>1122.4505449145386</c:v>
                </c:pt>
                <c:pt idx="108">
                  <c:v>1128.0149084737589</c:v>
                </c:pt>
                <c:pt idx="109">
                  <c:v>1133.5792720329791</c:v>
                </c:pt>
                <c:pt idx="110">
                  <c:v>1139.1436355921994</c:v>
                </c:pt>
                <c:pt idx="111">
                  <c:v>1144.7079991514197</c:v>
                </c:pt>
                <c:pt idx="112">
                  <c:v>1150.27236271064</c:v>
                </c:pt>
                <c:pt idx="113">
                  <c:v>1155.8367262698603</c:v>
                </c:pt>
                <c:pt idx="114">
                  <c:v>1161.4010898290805</c:v>
                </c:pt>
                <c:pt idx="115">
                  <c:v>1166.9654533883008</c:v>
                </c:pt>
                <c:pt idx="116">
                  <c:v>1172.5298169475211</c:v>
                </c:pt>
                <c:pt idx="117">
                  <c:v>1178.0941805067414</c:v>
                </c:pt>
                <c:pt idx="118">
                  <c:v>1183.6585440659617</c:v>
                </c:pt>
                <c:pt idx="119">
                  <c:v>1189.222907625182</c:v>
                </c:pt>
                <c:pt idx="120">
                  <c:v>1194.7872711844022</c:v>
                </c:pt>
                <c:pt idx="121">
                  <c:v>1200.3516347436225</c:v>
                </c:pt>
                <c:pt idx="122">
                  <c:v>1205.9159983028428</c:v>
                </c:pt>
                <c:pt idx="123">
                  <c:v>1211.4803618620631</c:v>
                </c:pt>
                <c:pt idx="124">
                  <c:v>1217.0447254212834</c:v>
                </c:pt>
                <c:pt idx="125">
                  <c:v>1222.6090889805037</c:v>
                </c:pt>
                <c:pt idx="126">
                  <c:v>1228.1734525397239</c:v>
                </c:pt>
                <c:pt idx="127">
                  <c:v>1233.7378160989442</c:v>
                </c:pt>
                <c:pt idx="128">
                  <c:v>1239.3021796581645</c:v>
                </c:pt>
                <c:pt idx="129">
                  <c:v>1244.8665432173848</c:v>
                </c:pt>
                <c:pt idx="130">
                  <c:v>1250.4309067766051</c:v>
                </c:pt>
                <c:pt idx="131">
                  <c:v>1255.9952703358254</c:v>
                </c:pt>
                <c:pt idx="132">
                  <c:v>1261.5596338950456</c:v>
                </c:pt>
                <c:pt idx="133">
                  <c:v>1267.1239974542659</c:v>
                </c:pt>
                <c:pt idx="134">
                  <c:v>1272.6883610134862</c:v>
                </c:pt>
                <c:pt idx="135">
                  <c:v>1278.2527245727065</c:v>
                </c:pt>
                <c:pt idx="136">
                  <c:v>1283.8170881319268</c:v>
                </c:pt>
                <c:pt idx="137">
                  <c:v>1289.381451691147</c:v>
                </c:pt>
                <c:pt idx="138">
                  <c:v>1294.9458152503673</c:v>
                </c:pt>
                <c:pt idx="139">
                  <c:v>1300.5101788095876</c:v>
                </c:pt>
                <c:pt idx="140">
                  <c:v>1306.0745423688079</c:v>
                </c:pt>
                <c:pt idx="141">
                  <c:v>1311.6389059280282</c:v>
                </c:pt>
                <c:pt idx="142">
                  <c:v>1317.2032694872485</c:v>
                </c:pt>
                <c:pt idx="143">
                  <c:v>1322.7676330464687</c:v>
                </c:pt>
                <c:pt idx="144">
                  <c:v>1328.331996605689</c:v>
                </c:pt>
                <c:pt idx="145">
                  <c:v>1333.8963601649093</c:v>
                </c:pt>
                <c:pt idx="146">
                  <c:v>1339.4607237241296</c:v>
                </c:pt>
                <c:pt idx="147">
                  <c:v>1345.0250872833499</c:v>
                </c:pt>
                <c:pt idx="148">
                  <c:v>1350.5894508425702</c:v>
                </c:pt>
                <c:pt idx="149">
                  <c:v>1356.1538144017904</c:v>
                </c:pt>
                <c:pt idx="150">
                  <c:v>1361.7181779610107</c:v>
                </c:pt>
                <c:pt idx="151">
                  <c:v>1367.282541520231</c:v>
                </c:pt>
                <c:pt idx="152">
                  <c:v>1372.8469050794513</c:v>
                </c:pt>
                <c:pt idx="153">
                  <c:v>1378.4112686386716</c:v>
                </c:pt>
                <c:pt idx="154">
                  <c:v>1383.9756321978919</c:v>
                </c:pt>
                <c:pt idx="155">
                  <c:v>1389.5399957571121</c:v>
                </c:pt>
                <c:pt idx="156">
                  <c:v>1395.1043593163324</c:v>
                </c:pt>
                <c:pt idx="157">
                  <c:v>1400.6687228755527</c:v>
                </c:pt>
                <c:pt idx="158">
                  <c:v>1406.233086434773</c:v>
                </c:pt>
                <c:pt idx="159">
                  <c:v>1411.7974499939933</c:v>
                </c:pt>
                <c:pt idx="160">
                  <c:v>1417.3618135532136</c:v>
                </c:pt>
                <c:pt idx="161">
                  <c:v>1422.9261771124338</c:v>
                </c:pt>
                <c:pt idx="162">
                  <c:v>1428.4905406716541</c:v>
                </c:pt>
                <c:pt idx="163">
                  <c:v>1434.0549042308744</c:v>
                </c:pt>
                <c:pt idx="164">
                  <c:v>1439.6192677900947</c:v>
                </c:pt>
                <c:pt idx="165">
                  <c:v>1445.183631349315</c:v>
                </c:pt>
                <c:pt idx="166">
                  <c:v>1450.7479949085352</c:v>
                </c:pt>
                <c:pt idx="167">
                  <c:v>1456.3123584677555</c:v>
                </c:pt>
                <c:pt idx="168">
                  <c:v>1461.8767220269758</c:v>
                </c:pt>
                <c:pt idx="169">
                  <c:v>1467.4410855861961</c:v>
                </c:pt>
                <c:pt idx="170">
                  <c:v>1473.0054491454164</c:v>
                </c:pt>
                <c:pt idx="171">
                  <c:v>1478.5698127046367</c:v>
                </c:pt>
                <c:pt idx="172">
                  <c:v>1484.1341762638569</c:v>
                </c:pt>
                <c:pt idx="173">
                  <c:v>1489.6985398230772</c:v>
                </c:pt>
                <c:pt idx="174">
                  <c:v>1495.2629033822975</c:v>
                </c:pt>
                <c:pt idx="175">
                  <c:v>1500.8272669415178</c:v>
                </c:pt>
                <c:pt idx="176">
                  <c:v>1506.3916305007381</c:v>
                </c:pt>
                <c:pt idx="177">
                  <c:v>1511.9559940599584</c:v>
                </c:pt>
                <c:pt idx="178">
                  <c:v>1517.5203576191786</c:v>
                </c:pt>
                <c:pt idx="179">
                  <c:v>1523.0847211783989</c:v>
                </c:pt>
                <c:pt idx="180">
                  <c:v>1528.6490847376192</c:v>
                </c:pt>
                <c:pt idx="181">
                  <c:v>1534.2134482968395</c:v>
                </c:pt>
                <c:pt idx="182">
                  <c:v>1539.7778118560598</c:v>
                </c:pt>
                <c:pt idx="183">
                  <c:v>1545.3421754152801</c:v>
                </c:pt>
                <c:pt idx="184">
                  <c:v>1550.9065389745003</c:v>
                </c:pt>
                <c:pt idx="185">
                  <c:v>1556.4709025337206</c:v>
                </c:pt>
                <c:pt idx="186">
                  <c:v>1562.0352660929409</c:v>
                </c:pt>
                <c:pt idx="187">
                  <c:v>1567.5996296521612</c:v>
                </c:pt>
                <c:pt idx="188">
                  <c:v>1573.1639932113815</c:v>
                </c:pt>
                <c:pt idx="189">
                  <c:v>1578.7283567706017</c:v>
                </c:pt>
                <c:pt idx="190">
                  <c:v>1584.292720329822</c:v>
                </c:pt>
                <c:pt idx="191">
                  <c:v>1589.8570838890423</c:v>
                </c:pt>
                <c:pt idx="192">
                  <c:v>1595.4214474482626</c:v>
                </c:pt>
                <c:pt idx="193">
                  <c:v>1600.9858110074829</c:v>
                </c:pt>
                <c:pt idx="194">
                  <c:v>1606.5501745667032</c:v>
                </c:pt>
                <c:pt idx="195">
                  <c:v>1612.1145381259234</c:v>
                </c:pt>
                <c:pt idx="196">
                  <c:v>1617.6789016851437</c:v>
                </c:pt>
                <c:pt idx="197">
                  <c:v>1623.243265244364</c:v>
                </c:pt>
                <c:pt idx="198">
                  <c:v>1628.8076288035843</c:v>
                </c:pt>
                <c:pt idx="199">
                  <c:v>1634.3719923628046</c:v>
                </c:pt>
                <c:pt idx="200">
                  <c:v>1639.9363559220317</c:v>
                </c:pt>
                <c:pt idx="201" formatCode="General">
                  <c:v>2.3894098748783102E-5</c:v>
                </c:pt>
                <c:pt idx="202" formatCode="General">
                  <c:v>2.6132546091173038E-5</c:v>
                </c:pt>
                <c:pt idx="203" formatCode="General">
                  <c:v>2.8554984638996956E-5</c:v>
                </c:pt>
                <c:pt idx="204" formatCode="General">
                  <c:v>3.1173909598816713E-5</c:v>
                </c:pt>
                <c:pt idx="205" formatCode="General">
                  <c:v>3.4002413730581029E-5</c:v>
                </c:pt>
                <c:pt idx="206" formatCode="General">
                  <c:v>3.7054192905272615E-5</c:v>
                </c:pt>
                <c:pt idx="207" formatCode="General">
                  <c:v>4.0343549335743164E-5</c:v>
                </c:pt>
                <c:pt idx="208" formatCode="General">
                  <c:v>4.3885392251507877E-5</c:v>
                </c:pt>
                <c:pt idx="209" formatCode="General">
                  <c:v>4.7695235784396344E-5</c:v>
                </c:pt>
                <c:pt idx="210" formatCode="General">
                  <c:v>5.1789193829485457E-5</c:v>
                </c:pt>
                <c:pt idx="211" formatCode="General">
                  <c:v>5.618397164481507E-5</c:v>
                </c:pt>
                <c:pt idx="212" formatCode="General">
                  <c:v>6.0896853954158737E-5</c:v>
                </c:pt>
                <c:pt idx="213" formatCode="General">
                  <c:v>6.594568931972411E-5</c:v>
                </c:pt>
                <c:pt idx="214" formatCode="General">
                  <c:v>7.1348870556234544E-5</c:v>
                </c:pt>
                <c:pt idx="215" formatCode="General">
                  <c:v>7.7125310964516037E-5</c:v>
                </c:pt>
                <c:pt idx="216" formatCode="General">
                  <c:v>8.3294416171612518E-5</c:v>
                </c:pt>
                <c:pt idx="217" formatCode="General">
                  <c:v>8.9876051375676667E-5</c:v>
                </c:pt>
                <c:pt idx="218" formatCode="General">
                  <c:v>9.6890503807542237E-5</c:v>
                </c:pt>
                <c:pt idx="219" formatCode="General">
                  <c:v>1.0435844023704859E-4</c:v>
                </c:pt>
                <c:pt idx="220" formatCode="General">
                  <c:v>1.1230085937093584E-4</c:v>
                </c:pt>
                <c:pt idx="221" formatCode="General">
                  <c:v>1.2073903901049547E-4</c:v>
                </c:pt>
                <c:pt idx="222" formatCode="General">
                  <c:v>1.2969447786118484E-4</c:v>
                </c:pt>
                <c:pt idx="223" formatCode="General">
                  <c:v>1.3918883191308705E-4</c:v>
                </c:pt>
                <c:pt idx="224" formatCode="General">
                  <c:v>1.4924384534040983E-4</c:v>
                </c:pt>
                <c:pt idx="225" formatCode="General">
                  <c:v>1.5988127590011147E-4</c:v>
                </c:pt>
                <c:pt idx="226" formatCode="General">
                  <c:v>1.711228148441535E-4</c:v>
                </c:pt>
                <c:pt idx="227" formatCode="General">
                  <c:v>1.8299000139669876E-4</c:v>
                </c:pt>
                <c:pt idx="228" formatCode="General">
                  <c:v>1.955041318866674E-4</c:v>
                </c:pt>
                <c:pt idx="229" formatCode="General">
                  <c:v>2.0868616366727212E-4</c:v>
                </c:pt>
                <c:pt idx="230" formatCode="General">
                  <c:v>2.2255661399727476E-4</c:v>
                </c:pt>
                <c:pt idx="231" formatCode="General">
                  <c:v>2.3713545410352223E-4</c:v>
                </c:pt>
                <c:pt idx="232" formatCode="General">
                  <c:v>2.5244199869055696E-4</c:v>
                </c:pt>
                <c:pt idx="233" formatCode="General">
                  <c:v>2.6849479121048768E-4</c:v>
                </c:pt>
                <c:pt idx="234" formatCode="General">
                  <c:v>2.8531148525450445E-4</c:v>
                </c:pt>
                <c:pt idx="235" formatCode="General">
                  <c:v>3.0290872247610537E-4</c:v>
                </c:pt>
                <c:pt idx="236" formatCode="General">
                  <c:v>3.2130200750487523E-4</c:v>
                </c:pt>
                <c:pt idx="237" formatCode="General">
                  <c:v>3.4050558035812859E-4</c:v>
                </c:pt>
                <c:pt idx="238" formatCode="General">
                  <c:v>3.6053228690547507E-4</c:v>
                </c:pt>
                <c:pt idx="239" formatCode="General">
                  <c:v>3.8139344798793852E-4</c:v>
                </c:pt>
                <c:pt idx="240" formatCode="General">
                  <c:v>4.030987278382092E-4</c:v>
                </c:pt>
                <c:pt idx="241" formatCode="General">
                  <c:v>4.2565600249144597E-4</c:v>
                </c:pt>
                <c:pt idx="242" formatCode="General">
                  <c:v>4.4907122891631022E-4</c:v>
                </c:pt>
                <c:pt idx="243" formatCode="General">
                  <c:v>4.7334831563309926E-4</c:v>
                </c:pt>
                <c:pt idx="244" formatCode="General">
                  <c:v>4.9848899561948231E-4</c:v>
                </c:pt>
                <c:pt idx="245" formatCode="General">
                  <c:v>5.2449270233394382E-4</c:v>
                </c:pt>
                <c:pt idx="246" formatCode="General">
                  <c:v>5.5135644971213604E-4</c:v>
                </c:pt>
                <c:pt idx="247" formatCode="General">
                  <c:v>5.7907471701147543E-4</c:v>
                </c:pt>
                <c:pt idx="248" formatCode="General">
                  <c:v>6.0763933939407034E-4</c:v>
                </c:pt>
                <c:pt idx="249" formatCode="General">
                  <c:v>6.370394051470118E-4</c:v>
                </c:pt>
                <c:pt idx="250" formatCode="General">
                  <c:v>6.6726116044184128E-4</c:v>
                </c:pt>
                <c:pt idx="251" formatCode="General">
                  <c:v>6.9828792253127708E-4</c:v>
                </c:pt>
                <c:pt idx="252" formatCode="General">
                  <c:v>7.3010000227075912E-4</c:v>
                </c:pt>
                <c:pt idx="253" formatCode="General">
                  <c:v>7.6267463683479179E-4</c:v>
                </c:pt>
                <c:pt idx="254" formatCode="General">
                  <c:v>7.9598593347326638E-4</c:v>
                </c:pt>
                <c:pt idx="255" formatCode="General">
                  <c:v>8.3000482512075261E-4</c:v>
                </c:pt>
                <c:pt idx="256" formatCode="General">
                  <c:v>8.6469903863214015E-4</c:v>
                </c:pt>
                <c:pt idx="257" formatCode="General">
                  <c:v>9.0003307637092787E-4</c:v>
                </c:pt>
                <c:pt idx="258" formatCode="General">
                  <c:v>9.359682118219967E-4</c:v>
                </c:pt>
                <c:pt idx="259" formatCode="General">
                  <c:v>9.7246249983898455E-4</c:v>
                </c:pt>
                <c:pt idx="260" formatCode="General">
                  <c:v>1.0094708020675918E-3</c:v>
                </c:pt>
                <c:pt idx="261" formatCode="General">
                  <c:v>1.0469448280105906E-3</c:v>
                </c:pt>
                <c:pt idx="262" formatCode="General">
                  <c:v>1.0848331921183218E-3</c:v>
                </c:pt>
                <c:pt idx="263" formatCode="General">
                  <c:v>1.1230814872004551E-3</c:v>
                </c:pt>
                <c:pt idx="264" formatCode="General">
                  <c:v>1.1616323743612854E-3</c:v>
                </c:pt>
                <c:pt idx="265" formatCode="General">
                  <c:v>1.2004256895623659E-3</c:v>
                </c:pt>
                <c:pt idx="266" formatCode="General">
                  <c:v>1.2393985668134959E-3</c:v>
                </c:pt>
                <c:pt idx="267" formatCode="General">
                  <c:v>1.2784855778866673E-3</c:v>
                </c:pt>
                <c:pt idx="268" formatCode="General">
                  <c:v>1.3176188883382779E-3</c:v>
                </c:pt>
                <c:pt idx="269" formatCode="General">
                  <c:v>1.3567284295135527E-3</c:v>
                </c:pt>
                <c:pt idx="270" formatCode="General">
                  <c:v>1.3957420860944984E-3</c:v>
                </c:pt>
                <c:pt idx="271" formatCode="General">
                  <c:v>1.4345858986397854E-3</c:v>
                </c:pt>
                <c:pt idx="272" formatCode="General">
                  <c:v>1.473184280452554E-3</c:v>
                </c:pt>
                <c:pt idx="273" formatCode="General">
                  <c:v>1.5114602480012975E-3</c:v>
                </c:pt>
                <c:pt idx="274" formatCode="General">
                  <c:v>1.5493356640105568E-3</c:v>
                </c:pt>
                <c:pt idx="275" formatCode="General">
                  <c:v>1.5867314922331942E-3</c:v>
                </c:pt>
                <c:pt idx="276" formatCode="General">
                  <c:v>1.623568062815419E-3</c:v>
                </c:pt>
                <c:pt idx="277" formatCode="General">
                  <c:v>1.6597653470704539E-3</c:v>
                </c:pt>
                <c:pt idx="278" formatCode="General">
                  <c:v>1.6952432403876895E-3</c:v>
                </c:pt>
                <c:pt idx="279" formatCode="General">
                  <c:v>1.7299218519222484E-3</c:v>
                </c:pt>
                <c:pt idx="280" formatCode="General">
                  <c:v>1.763721799635912E-3</c:v>
                </c:pt>
                <c:pt idx="281" formatCode="General">
                  <c:v>1.7965645091951275E-3</c:v>
                </c:pt>
                <c:pt idx="282" formatCode="General">
                  <c:v>1.8283725151760626E-3</c:v>
                </c:pt>
                <c:pt idx="283" formatCode="General">
                  <c:v>1.8590697629810159E-3</c:v>
                </c:pt>
                <c:pt idx="284" formatCode="General">
                  <c:v>1.8885819098355585E-3</c:v>
                </c:pt>
                <c:pt idx="285" formatCode="General">
                  <c:v>1.9168366232120101E-3</c:v>
                </c:pt>
                <c:pt idx="286" formatCode="General">
                  <c:v>1.9437638750126676E-3</c:v>
                </c:pt>
                <c:pt idx="287" formatCode="General">
                  <c:v>1.9692962298459107E-3</c:v>
                </c:pt>
                <c:pt idx="288" formatCode="General">
                  <c:v>1.993369125740069E-3</c:v>
                </c:pt>
                <c:pt idx="289" formatCode="General">
                  <c:v>2.0159211456638832E-3</c:v>
                </c:pt>
                <c:pt idx="290" formatCode="General">
                  <c:v>2.036894278258484E-3</c:v>
                </c:pt>
                <c:pt idx="291" formatCode="General">
                  <c:v>2.0562341662338965E-3</c:v>
                </c:pt>
                <c:pt idx="292" formatCode="General">
                  <c:v>2.0738903409430005E-3</c:v>
                </c:pt>
                <c:pt idx="293" formatCode="General">
                  <c:v>2.0898164417171498E-3</c:v>
                </c:pt>
                <c:pt idx="294" formatCode="General">
                  <c:v>2.103970418629982E-3</c:v>
                </c:pt>
                <c:pt idx="295" formatCode="General">
                  <c:v>2.1163147174486359E-3</c:v>
                </c:pt>
                <c:pt idx="296" formatCode="General">
                  <c:v>2.1268164456340589E-3</c:v>
                </c:pt>
                <c:pt idx="297" formatCode="General">
                  <c:v>2.1354475183635612E-3</c:v>
                </c:pt>
                <c:pt idx="298" formatCode="General">
                  <c:v>2.1421847836683868E-3</c:v>
                </c:pt>
                <c:pt idx="299" formatCode="General">
                  <c:v>2.1470101259059684E-3</c:v>
                </c:pt>
                <c:pt idx="300" formatCode="General">
                  <c:v>2.1499105469196251E-3</c:v>
                </c:pt>
                <c:pt idx="301" formatCode="General">
                  <c:v>2.1508782243768385E-3</c:v>
                </c:pt>
                <c:pt idx="302" formatCode="General">
                  <c:v>2.1499105469196273E-3</c:v>
                </c:pt>
                <c:pt idx="303" formatCode="General">
                  <c:v>2.1470101259059731E-3</c:v>
                </c:pt>
                <c:pt idx="304" formatCode="General">
                  <c:v>2.1421847836683942E-3</c:v>
                </c:pt>
                <c:pt idx="305" formatCode="General">
                  <c:v>2.1354475183635703E-3</c:v>
                </c:pt>
                <c:pt idx="306" formatCode="General">
                  <c:v>2.1268164456340706E-3</c:v>
                </c:pt>
                <c:pt idx="307" formatCode="General">
                  <c:v>2.1163147174486493E-3</c:v>
                </c:pt>
                <c:pt idx="308" formatCode="General">
                  <c:v>2.103970418629998E-3</c:v>
                </c:pt>
                <c:pt idx="309" formatCode="General">
                  <c:v>2.089816441717168E-3</c:v>
                </c:pt>
                <c:pt idx="310" formatCode="General">
                  <c:v>2.0738903409430209E-3</c:v>
                </c:pt>
                <c:pt idx="311" formatCode="General">
                  <c:v>2.0562341662339191E-3</c:v>
                </c:pt>
                <c:pt idx="312" formatCode="General">
                  <c:v>2.0368942782585087E-3</c:v>
                </c:pt>
                <c:pt idx="313" formatCode="General">
                  <c:v>2.0159211456639101E-3</c:v>
                </c:pt>
                <c:pt idx="314" formatCode="General">
                  <c:v>1.9933691257400972E-3</c:v>
                </c:pt>
                <c:pt idx="315" formatCode="General">
                  <c:v>1.9692962298459415E-3</c:v>
                </c:pt>
                <c:pt idx="316" formatCode="General">
                  <c:v>1.9437638750126997E-3</c:v>
                </c:pt>
                <c:pt idx="317" formatCode="General">
                  <c:v>1.9168366232120439E-3</c:v>
                </c:pt>
                <c:pt idx="318" formatCode="General">
                  <c:v>1.8885819098355941E-3</c:v>
                </c:pt>
                <c:pt idx="319" formatCode="General">
                  <c:v>1.859069762981053E-3</c:v>
                </c:pt>
                <c:pt idx="320" formatCode="General">
                  <c:v>1.828372515176101E-3</c:v>
                </c:pt>
                <c:pt idx="321" formatCode="General">
                  <c:v>1.796564509195167E-3</c:v>
                </c:pt>
                <c:pt idx="322" formatCode="General">
                  <c:v>1.7637217996359527E-3</c:v>
                </c:pt>
                <c:pt idx="323" formatCode="General">
                  <c:v>1.7299218519222907E-3</c:v>
                </c:pt>
                <c:pt idx="324" formatCode="General">
                  <c:v>1.6952432403877324E-3</c:v>
                </c:pt>
                <c:pt idx="325" formatCode="General">
                  <c:v>1.6597653470704979E-3</c:v>
                </c:pt>
                <c:pt idx="326" formatCode="General">
                  <c:v>1.6235680628154637E-3</c:v>
                </c:pt>
                <c:pt idx="327" formatCode="General">
                  <c:v>1.5867314922332397E-3</c:v>
                </c:pt>
                <c:pt idx="328" formatCode="General">
                  <c:v>1.549335664010603E-3</c:v>
                </c:pt>
                <c:pt idx="329" formatCode="General">
                  <c:v>1.5114602480013446E-3</c:v>
                </c:pt>
                <c:pt idx="330" formatCode="General">
                  <c:v>1.473184280452601E-3</c:v>
                </c:pt>
                <c:pt idx="331" formatCode="General">
                  <c:v>1.4345858986398328E-3</c:v>
                </c:pt>
                <c:pt idx="332" formatCode="General">
                  <c:v>1.3957420860945462E-3</c:v>
                </c:pt>
                <c:pt idx="333" formatCode="General">
                  <c:v>1.3567284295136004E-3</c:v>
                </c:pt>
                <c:pt idx="334" formatCode="General">
                  <c:v>1.3176188883383261E-3</c:v>
                </c:pt>
                <c:pt idx="335" formatCode="General">
                  <c:v>1.2784855778867153E-3</c:v>
                </c:pt>
                <c:pt idx="336" formatCode="General">
                  <c:v>1.2393985668135436E-3</c:v>
                </c:pt>
                <c:pt idx="337" formatCode="General">
                  <c:v>1.2004256895624134E-3</c:v>
                </c:pt>
                <c:pt idx="338" formatCode="General">
                  <c:v>1.1616323743613324E-3</c:v>
                </c:pt>
                <c:pt idx="339" formatCode="General">
                  <c:v>1.1230814872005017E-3</c:v>
                </c:pt>
                <c:pt idx="340" formatCode="General">
                  <c:v>1.0848331921183682E-3</c:v>
                </c:pt>
                <c:pt idx="341" formatCode="General">
                  <c:v>1.0469448280106368E-3</c:v>
                </c:pt>
                <c:pt idx="342" formatCode="General">
                  <c:v>1.0094708020676371E-3</c:v>
                </c:pt>
                <c:pt idx="343" formatCode="General">
                  <c:v>9.7246249983902943E-4</c:v>
                </c:pt>
                <c:pt idx="344" formatCode="General">
                  <c:v>9.3596821182204083E-4</c:v>
                </c:pt>
                <c:pt idx="345" formatCode="General">
                  <c:v>9.0003307637097146E-4</c:v>
                </c:pt>
                <c:pt idx="346" formatCode="General">
                  <c:v>8.646990386321832E-4</c:v>
                </c:pt>
                <c:pt idx="347" formatCode="General">
                  <c:v>8.3000482512079489E-4</c:v>
                </c:pt>
                <c:pt idx="348" formatCode="General">
                  <c:v>7.9598593347330769E-4</c:v>
                </c:pt>
                <c:pt idx="349" formatCode="General">
                  <c:v>7.6267463683483234E-4</c:v>
                </c:pt>
                <c:pt idx="350" formatCode="General">
                  <c:v>7.3010000227079869E-4</c:v>
                </c:pt>
                <c:pt idx="351" formatCode="General">
                  <c:v>6.982879225313159E-4</c:v>
                </c:pt>
                <c:pt idx="352" formatCode="General">
                  <c:v>6.6726116044187891E-4</c:v>
                </c:pt>
                <c:pt idx="353" formatCode="General">
                  <c:v>6.3703940514704845E-4</c:v>
                </c:pt>
                <c:pt idx="354" formatCode="General">
                  <c:v>6.076393393941058E-4</c:v>
                </c:pt>
                <c:pt idx="355" formatCode="General">
                  <c:v>5.790747170115098E-4</c:v>
                </c:pt>
                <c:pt idx="356" formatCode="General">
                  <c:v>5.5135644971216966E-4</c:v>
                </c:pt>
                <c:pt idx="357" formatCode="General">
                  <c:v>5.2449270233397634E-4</c:v>
                </c:pt>
                <c:pt idx="358" formatCode="General">
                  <c:v>4.9848899561951376E-4</c:v>
                </c:pt>
                <c:pt idx="359" formatCode="General">
                  <c:v>4.7334831563312961E-4</c:v>
                </c:pt>
                <c:pt idx="360" formatCode="General">
                  <c:v>4.4907122891633944E-4</c:v>
                </c:pt>
                <c:pt idx="361" formatCode="General">
                  <c:v>4.2565600249147421E-4</c:v>
                </c:pt>
                <c:pt idx="362" formatCode="General">
                  <c:v>4.030987278382363E-4</c:v>
                </c:pt>
                <c:pt idx="363" formatCode="General">
                  <c:v>3.8139344798796459E-4</c:v>
                </c:pt>
                <c:pt idx="364" formatCode="General">
                  <c:v>3.6053228690550001E-4</c:v>
                </c:pt>
                <c:pt idx="365" formatCode="General">
                  <c:v>3.4050558035815255E-4</c:v>
                </c:pt>
                <c:pt idx="366" formatCode="General">
                  <c:v>3.2130200750489816E-4</c:v>
                </c:pt>
                <c:pt idx="367" formatCode="General">
                  <c:v>3.0290872247612738E-4</c:v>
                </c:pt>
                <c:pt idx="368" formatCode="General">
                  <c:v>2.8531148525452553E-4</c:v>
                </c:pt>
                <c:pt idx="369" formatCode="General">
                  <c:v>2.6849479121050795E-4</c:v>
                </c:pt>
                <c:pt idx="370" formatCode="General">
                  <c:v>2.5244199869057626E-4</c:v>
                </c:pt>
                <c:pt idx="371" formatCode="General">
                  <c:v>2.3713545410354055E-4</c:v>
                </c:pt>
                <c:pt idx="372" formatCode="General">
                  <c:v>2.2255661399729227E-4</c:v>
                </c:pt>
                <c:pt idx="373" formatCode="General">
                  <c:v>2.0868616366728868E-4</c:v>
                </c:pt>
                <c:pt idx="374" formatCode="General">
                  <c:v>1.9550413188668318E-4</c:v>
                </c:pt>
                <c:pt idx="375" formatCode="General">
                  <c:v>1.829900013967137E-4</c:v>
                </c:pt>
                <c:pt idx="376" formatCode="General">
                  <c:v>1.7112281484416762E-4</c:v>
                </c:pt>
                <c:pt idx="377" formatCode="General">
                  <c:v>1.5988127590012486E-4</c:v>
                </c:pt>
                <c:pt idx="378" formatCode="General">
                  <c:v>1.4924384534042257E-4</c:v>
                </c:pt>
                <c:pt idx="379" formatCode="General">
                  <c:v>1.3918883191309906E-4</c:v>
                </c:pt>
                <c:pt idx="380" formatCode="General">
                  <c:v>1.2969447786119611E-4</c:v>
                </c:pt>
                <c:pt idx="381" formatCode="General">
                  <c:v>1.2073903901050614E-4</c:v>
                </c:pt>
                <c:pt idx="382" formatCode="General">
                  <c:v>1.1230085937094586E-4</c:v>
                </c:pt>
                <c:pt idx="383" formatCode="General">
                  <c:v>1.0435844023705805E-4</c:v>
                </c:pt>
                <c:pt idx="384" formatCode="General">
                  <c:v>9.6890503807551086E-5</c:v>
                </c:pt>
                <c:pt idx="385" formatCode="General">
                  <c:v>8.9876051375685015E-5</c:v>
                </c:pt>
                <c:pt idx="386" formatCode="General">
                  <c:v>8.3294416171620365E-5</c:v>
                </c:pt>
                <c:pt idx="387" formatCode="General">
                  <c:v>7.7125310964523355E-5</c:v>
                </c:pt>
                <c:pt idx="388" formatCode="General">
                  <c:v>7.1348870556241388E-5</c:v>
                </c:pt>
                <c:pt idx="389" formatCode="General">
                  <c:v>6.5945689319730561E-5</c:v>
                </c:pt>
                <c:pt idx="390" formatCode="General">
                  <c:v>6.0896853954164713E-5</c:v>
                </c:pt>
                <c:pt idx="391" formatCode="General">
                  <c:v>5.618397164482066E-5</c:v>
                </c:pt>
                <c:pt idx="392" formatCode="General">
                  <c:v>5.1789193829490661E-5</c:v>
                </c:pt>
                <c:pt idx="393" formatCode="General">
                  <c:v>4.769523578440121E-5</c:v>
                </c:pt>
                <c:pt idx="394" formatCode="General">
                  <c:v>4.3885392251512383E-5</c:v>
                </c:pt>
                <c:pt idx="395" formatCode="General">
                  <c:v>4.0343549335747352E-5</c:v>
                </c:pt>
                <c:pt idx="396" formatCode="General">
                  <c:v>3.7054192905276498E-5</c:v>
                </c:pt>
                <c:pt idx="397" formatCode="General">
                  <c:v>3.4002413730584627E-5</c:v>
                </c:pt>
                <c:pt idx="398" formatCode="General">
                  <c:v>3.117390959882006E-5</c:v>
                </c:pt>
                <c:pt idx="399" formatCode="General">
                  <c:v>2.8554984639000046E-5</c:v>
                </c:pt>
                <c:pt idx="400" formatCode="General">
                  <c:v>2.613254609117589E-5</c:v>
                </c:pt>
                <c:pt idx="401" formatCode="General">
                  <c:v>2.3894098748783102E-5</c:v>
                </c:pt>
              </c:numCache>
            </c:numRef>
          </c:cat>
          <c:val>
            <c:numRef>
              <c:f>'SPERT® Lognormal (Multi-row)'!$HQ$106:$PI$106</c:f>
              <c:numCache>
                <c:formatCode>General</c:formatCode>
                <c:ptCount val="201"/>
                <c:pt idx="0">
                  <c:v>2.3894098748783102E-5</c:v>
                </c:pt>
                <c:pt idx="1">
                  <c:v>2.6132546091173038E-5</c:v>
                </c:pt>
                <c:pt idx="2">
                  <c:v>2.8554984638996956E-5</c:v>
                </c:pt>
                <c:pt idx="3">
                  <c:v>3.1173909598816713E-5</c:v>
                </c:pt>
                <c:pt idx="4">
                  <c:v>3.4002413730581029E-5</c:v>
                </c:pt>
                <c:pt idx="5">
                  <c:v>3.7054192905272615E-5</c:v>
                </c:pt>
                <c:pt idx="6">
                  <c:v>4.0343549335743164E-5</c:v>
                </c:pt>
                <c:pt idx="7">
                  <c:v>4.3885392251507877E-5</c:v>
                </c:pt>
                <c:pt idx="8">
                  <c:v>4.7695235784396344E-5</c:v>
                </c:pt>
                <c:pt idx="9">
                  <c:v>5.1789193829485457E-5</c:v>
                </c:pt>
                <c:pt idx="10">
                  <c:v>5.618397164481507E-5</c:v>
                </c:pt>
                <c:pt idx="11">
                  <c:v>6.0896853954158737E-5</c:v>
                </c:pt>
                <c:pt idx="12">
                  <c:v>6.594568931972411E-5</c:v>
                </c:pt>
                <c:pt idx="13">
                  <c:v>7.1348870556234544E-5</c:v>
                </c:pt>
                <c:pt idx="14">
                  <c:v>7.7125310964516037E-5</c:v>
                </c:pt>
                <c:pt idx="15">
                  <c:v>8.3294416171612518E-5</c:v>
                </c:pt>
                <c:pt idx="16">
                  <c:v>8.9876051375676667E-5</c:v>
                </c:pt>
                <c:pt idx="17">
                  <c:v>9.6890503807542237E-5</c:v>
                </c:pt>
                <c:pt idx="18">
                  <c:v>1.0435844023704859E-4</c:v>
                </c:pt>
                <c:pt idx="19">
                  <c:v>1.1230085937093584E-4</c:v>
                </c:pt>
                <c:pt idx="20">
                  <c:v>1.2073903901049547E-4</c:v>
                </c:pt>
                <c:pt idx="21">
                  <c:v>1.2969447786118484E-4</c:v>
                </c:pt>
                <c:pt idx="22">
                  <c:v>1.3918883191308705E-4</c:v>
                </c:pt>
                <c:pt idx="23">
                  <c:v>1.4924384534040983E-4</c:v>
                </c:pt>
                <c:pt idx="24">
                  <c:v>1.5988127590011147E-4</c:v>
                </c:pt>
                <c:pt idx="25">
                  <c:v>1.711228148441535E-4</c:v>
                </c:pt>
                <c:pt idx="26">
                  <c:v>1.8299000139669876E-4</c:v>
                </c:pt>
                <c:pt idx="27">
                  <c:v>1.955041318866674E-4</c:v>
                </c:pt>
                <c:pt idx="28">
                  <c:v>2.0868616366727212E-4</c:v>
                </c:pt>
                <c:pt idx="29">
                  <c:v>2.2255661399727476E-4</c:v>
                </c:pt>
                <c:pt idx="30">
                  <c:v>2.3713545410352223E-4</c:v>
                </c:pt>
                <c:pt idx="31">
                  <c:v>2.5244199869055696E-4</c:v>
                </c:pt>
                <c:pt idx="32">
                  <c:v>2.6849479121048768E-4</c:v>
                </c:pt>
                <c:pt idx="33">
                  <c:v>2.8531148525450445E-4</c:v>
                </c:pt>
                <c:pt idx="34">
                  <c:v>3.0290872247610537E-4</c:v>
                </c:pt>
                <c:pt idx="35">
                  <c:v>3.2130200750487523E-4</c:v>
                </c:pt>
                <c:pt idx="36">
                  <c:v>3.4050558035812859E-4</c:v>
                </c:pt>
                <c:pt idx="37">
                  <c:v>3.6053228690547507E-4</c:v>
                </c:pt>
                <c:pt idx="38">
                  <c:v>3.8139344798793852E-4</c:v>
                </c:pt>
                <c:pt idx="39">
                  <c:v>4.030987278382092E-4</c:v>
                </c:pt>
                <c:pt idx="40">
                  <c:v>4.2565600249144597E-4</c:v>
                </c:pt>
                <c:pt idx="41">
                  <c:v>4.4907122891631022E-4</c:v>
                </c:pt>
                <c:pt idx="42">
                  <c:v>4.7334831563309926E-4</c:v>
                </c:pt>
                <c:pt idx="43">
                  <c:v>4.9848899561948231E-4</c:v>
                </c:pt>
                <c:pt idx="44">
                  <c:v>5.2449270233394382E-4</c:v>
                </c:pt>
                <c:pt idx="45">
                  <c:v>5.5135644971213604E-4</c:v>
                </c:pt>
                <c:pt idx="46">
                  <c:v>5.7907471701147543E-4</c:v>
                </c:pt>
                <c:pt idx="47">
                  <c:v>6.0763933939407034E-4</c:v>
                </c:pt>
                <c:pt idx="48">
                  <c:v>6.370394051470118E-4</c:v>
                </c:pt>
                <c:pt idx="49">
                  <c:v>6.6726116044184128E-4</c:v>
                </c:pt>
                <c:pt idx="50">
                  <c:v>6.9828792253127708E-4</c:v>
                </c:pt>
                <c:pt idx="51">
                  <c:v>7.3010000227075912E-4</c:v>
                </c:pt>
                <c:pt idx="52">
                  <c:v>7.6267463683479179E-4</c:v>
                </c:pt>
                <c:pt idx="53">
                  <c:v>7.9598593347326638E-4</c:v>
                </c:pt>
                <c:pt idx="54">
                  <c:v>8.3000482512075261E-4</c:v>
                </c:pt>
                <c:pt idx="55">
                  <c:v>8.6469903863214015E-4</c:v>
                </c:pt>
                <c:pt idx="56">
                  <c:v>9.0003307637092787E-4</c:v>
                </c:pt>
                <c:pt idx="57">
                  <c:v>9.359682118219967E-4</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B682-423A-AAEF-C705CFB89CD3}"/>
            </c:ext>
          </c:extLst>
        </c:ser>
        <c:ser>
          <c:idx val="1"/>
          <c:order val="1"/>
          <c:spPr>
            <a:solidFill>
              <a:schemeClr val="accent1"/>
            </a:solidFill>
            <a:ln>
              <a:noFill/>
            </a:ln>
            <a:effectLst/>
          </c:spPr>
          <c:invertIfNegative val="0"/>
          <c:cat>
            <c:numRef>
              <c:f>'SPERT® Lognormal (Multi-row)'!$X$104:$PI$104</c:f>
              <c:numCache>
                <c:formatCode>#,##0_);\(#,##0\)</c:formatCode>
                <c:ptCount val="402"/>
                <c:pt idx="0">
                  <c:v>527.06364407796832</c:v>
                </c:pt>
                <c:pt idx="1">
                  <c:v>532.6280076371886</c:v>
                </c:pt>
                <c:pt idx="2">
                  <c:v>538.19237119640889</c:v>
                </c:pt>
                <c:pt idx="3">
                  <c:v>543.75673475562917</c:v>
                </c:pt>
                <c:pt idx="4">
                  <c:v>549.32109831484945</c:v>
                </c:pt>
                <c:pt idx="5">
                  <c:v>554.88546187406973</c:v>
                </c:pt>
                <c:pt idx="6">
                  <c:v>560.44982543329002</c:v>
                </c:pt>
                <c:pt idx="7">
                  <c:v>566.0141889925103</c:v>
                </c:pt>
                <c:pt idx="8">
                  <c:v>571.57855255173058</c:v>
                </c:pt>
                <c:pt idx="9">
                  <c:v>577.14291611095086</c:v>
                </c:pt>
                <c:pt idx="10">
                  <c:v>582.70727967017115</c:v>
                </c:pt>
                <c:pt idx="11">
                  <c:v>588.27164322939143</c:v>
                </c:pt>
                <c:pt idx="12">
                  <c:v>593.83600678861171</c:v>
                </c:pt>
                <c:pt idx="13">
                  <c:v>599.40037034783199</c:v>
                </c:pt>
                <c:pt idx="14">
                  <c:v>604.96473390705228</c:v>
                </c:pt>
                <c:pt idx="15">
                  <c:v>610.52909746627256</c:v>
                </c:pt>
                <c:pt idx="16">
                  <c:v>616.09346102549284</c:v>
                </c:pt>
                <c:pt idx="17">
                  <c:v>621.65782458471313</c:v>
                </c:pt>
                <c:pt idx="18">
                  <c:v>627.22218814393341</c:v>
                </c:pt>
                <c:pt idx="19">
                  <c:v>632.78655170315369</c:v>
                </c:pt>
                <c:pt idx="20">
                  <c:v>638.35091526237397</c:v>
                </c:pt>
                <c:pt idx="21">
                  <c:v>643.91527882159426</c:v>
                </c:pt>
                <c:pt idx="22">
                  <c:v>649.47964238081454</c:v>
                </c:pt>
                <c:pt idx="23">
                  <c:v>655.04400594003482</c:v>
                </c:pt>
                <c:pt idx="24">
                  <c:v>660.6083694992551</c:v>
                </c:pt>
                <c:pt idx="25">
                  <c:v>666.17273305847539</c:v>
                </c:pt>
                <c:pt idx="26">
                  <c:v>671.73709661769567</c:v>
                </c:pt>
                <c:pt idx="27">
                  <c:v>677.30146017691595</c:v>
                </c:pt>
                <c:pt idx="28">
                  <c:v>682.86582373613624</c:v>
                </c:pt>
                <c:pt idx="29">
                  <c:v>688.43018729535652</c:v>
                </c:pt>
                <c:pt idx="30">
                  <c:v>693.9945508545768</c:v>
                </c:pt>
                <c:pt idx="31">
                  <c:v>699.55891441379708</c:v>
                </c:pt>
                <c:pt idx="32">
                  <c:v>705.12327797301737</c:v>
                </c:pt>
                <c:pt idx="33">
                  <c:v>710.68764153223765</c:v>
                </c:pt>
                <c:pt idx="34">
                  <c:v>716.25200509145793</c:v>
                </c:pt>
                <c:pt idx="35">
                  <c:v>721.81636865067821</c:v>
                </c:pt>
                <c:pt idx="36">
                  <c:v>727.3807322098985</c:v>
                </c:pt>
                <c:pt idx="37">
                  <c:v>732.94509576911878</c:v>
                </c:pt>
                <c:pt idx="38">
                  <c:v>738.50945932833906</c:v>
                </c:pt>
                <c:pt idx="39">
                  <c:v>744.07382288755934</c:v>
                </c:pt>
                <c:pt idx="40">
                  <c:v>749.63818644677963</c:v>
                </c:pt>
                <c:pt idx="41">
                  <c:v>755.20255000599991</c:v>
                </c:pt>
                <c:pt idx="42">
                  <c:v>760.76691356522019</c:v>
                </c:pt>
                <c:pt idx="43">
                  <c:v>766.33127712444048</c:v>
                </c:pt>
                <c:pt idx="44">
                  <c:v>771.89564068366076</c:v>
                </c:pt>
                <c:pt idx="45">
                  <c:v>777.46000424288104</c:v>
                </c:pt>
                <c:pt idx="46">
                  <c:v>783.02436780210132</c:v>
                </c:pt>
                <c:pt idx="47">
                  <c:v>788.58873136132161</c:v>
                </c:pt>
                <c:pt idx="48">
                  <c:v>794.15309492054189</c:v>
                </c:pt>
                <c:pt idx="49">
                  <c:v>799.71745847976217</c:v>
                </c:pt>
                <c:pt idx="50">
                  <c:v>805.28182203898245</c:v>
                </c:pt>
                <c:pt idx="51">
                  <c:v>810.84618559820274</c:v>
                </c:pt>
                <c:pt idx="52">
                  <c:v>816.41054915742302</c:v>
                </c:pt>
                <c:pt idx="53">
                  <c:v>821.9749127166433</c:v>
                </c:pt>
                <c:pt idx="54">
                  <c:v>827.53927627586359</c:v>
                </c:pt>
                <c:pt idx="55">
                  <c:v>833.10363983508387</c:v>
                </c:pt>
                <c:pt idx="56">
                  <c:v>838.66800339430415</c:v>
                </c:pt>
                <c:pt idx="57">
                  <c:v>844.23236695352443</c:v>
                </c:pt>
                <c:pt idx="58">
                  <c:v>849.79673051274472</c:v>
                </c:pt>
                <c:pt idx="59">
                  <c:v>855.361094071965</c:v>
                </c:pt>
                <c:pt idx="60">
                  <c:v>860.92545763118528</c:v>
                </c:pt>
                <c:pt idx="61">
                  <c:v>866.48982119040556</c:v>
                </c:pt>
                <c:pt idx="62">
                  <c:v>872.05418474962585</c:v>
                </c:pt>
                <c:pt idx="63">
                  <c:v>877.61854830884613</c:v>
                </c:pt>
                <c:pt idx="64">
                  <c:v>883.18291186806641</c:v>
                </c:pt>
                <c:pt idx="65">
                  <c:v>888.7472754272867</c:v>
                </c:pt>
                <c:pt idx="66">
                  <c:v>894.31163898650698</c:v>
                </c:pt>
                <c:pt idx="67">
                  <c:v>899.87600254572726</c:v>
                </c:pt>
                <c:pt idx="68">
                  <c:v>905.44036610494754</c:v>
                </c:pt>
                <c:pt idx="69">
                  <c:v>911.00472966416783</c:v>
                </c:pt>
                <c:pt idx="70">
                  <c:v>916.56909322338811</c:v>
                </c:pt>
                <c:pt idx="71">
                  <c:v>922.13345678260839</c:v>
                </c:pt>
                <c:pt idx="72">
                  <c:v>927.69782034182867</c:v>
                </c:pt>
                <c:pt idx="73">
                  <c:v>933.26218390104896</c:v>
                </c:pt>
                <c:pt idx="74">
                  <c:v>938.82654746026924</c:v>
                </c:pt>
                <c:pt idx="75">
                  <c:v>944.39091101948952</c:v>
                </c:pt>
                <c:pt idx="76">
                  <c:v>949.9552745787098</c:v>
                </c:pt>
                <c:pt idx="77">
                  <c:v>955.51963813793009</c:v>
                </c:pt>
                <c:pt idx="78">
                  <c:v>961.08400169715037</c:v>
                </c:pt>
                <c:pt idx="79">
                  <c:v>966.64836525637065</c:v>
                </c:pt>
                <c:pt idx="80">
                  <c:v>972.21272881559094</c:v>
                </c:pt>
                <c:pt idx="81">
                  <c:v>977.77709237481122</c:v>
                </c:pt>
                <c:pt idx="82">
                  <c:v>983.3414559340315</c:v>
                </c:pt>
                <c:pt idx="83">
                  <c:v>988.90581949325178</c:v>
                </c:pt>
                <c:pt idx="84">
                  <c:v>994.47018305247207</c:v>
                </c:pt>
                <c:pt idx="85">
                  <c:v>1000.0345466116923</c:v>
                </c:pt>
                <c:pt idx="86">
                  <c:v>1005.5989101709126</c:v>
                </c:pt>
                <c:pt idx="87">
                  <c:v>1011.1632737301329</c:v>
                </c:pt>
                <c:pt idx="88">
                  <c:v>1016.7276372893532</c:v>
                </c:pt>
                <c:pt idx="89">
                  <c:v>1022.2920008485735</c:v>
                </c:pt>
                <c:pt idx="90">
                  <c:v>1027.8563644077938</c:v>
                </c:pt>
                <c:pt idx="91">
                  <c:v>1033.420727967014</c:v>
                </c:pt>
                <c:pt idx="92">
                  <c:v>1038.9850915262343</c:v>
                </c:pt>
                <c:pt idx="93">
                  <c:v>1044.5494550854546</c:v>
                </c:pt>
                <c:pt idx="94">
                  <c:v>1050.1138186446749</c:v>
                </c:pt>
                <c:pt idx="95">
                  <c:v>1055.6781822038952</c:v>
                </c:pt>
                <c:pt idx="96">
                  <c:v>1061.2425457631155</c:v>
                </c:pt>
                <c:pt idx="97">
                  <c:v>1066.8069093223357</c:v>
                </c:pt>
                <c:pt idx="98">
                  <c:v>1072.371272881556</c:v>
                </c:pt>
                <c:pt idx="99">
                  <c:v>1077.9356364407763</c:v>
                </c:pt>
                <c:pt idx="100">
                  <c:v>1083.4999999999966</c:v>
                </c:pt>
                <c:pt idx="101">
                  <c:v>1089.0643635592169</c:v>
                </c:pt>
                <c:pt idx="102">
                  <c:v>1094.6287271184372</c:v>
                </c:pt>
                <c:pt idx="103">
                  <c:v>1100.1930906776574</c:v>
                </c:pt>
                <c:pt idx="104">
                  <c:v>1105.7574542368777</c:v>
                </c:pt>
                <c:pt idx="105">
                  <c:v>1111.321817796098</c:v>
                </c:pt>
                <c:pt idx="106">
                  <c:v>1116.8861813553183</c:v>
                </c:pt>
                <c:pt idx="107">
                  <c:v>1122.4505449145386</c:v>
                </c:pt>
                <c:pt idx="108">
                  <c:v>1128.0149084737589</c:v>
                </c:pt>
                <c:pt idx="109">
                  <c:v>1133.5792720329791</c:v>
                </c:pt>
                <c:pt idx="110">
                  <c:v>1139.1436355921994</c:v>
                </c:pt>
                <c:pt idx="111">
                  <c:v>1144.7079991514197</c:v>
                </c:pt>
                <c:pt idx="112">
                  <c:v>1150.27236271064</c:v>
                </c:pt>
                <c:pt idx="113">
                  <c:v>1155.8367262698603</c:v>
                </c:pt>
                <c:pt idx="114">
                  <c:v>1161.4010898290805</c:v>
                </c:pt>
                <c:pt idx="115">
                  <c:v>1166.9654533883008</c:v>
                </c:pt>
                <c:pt idx="116">
                  <c:v>1172.5298169475211</c:v>
                </c:pt>
                <c:pt idx="117">
                  <c:v>1178.0941805067414</c:v>
                </c:pt>
                <c:pt idx="118">
                  <c:v>1183.6585440659617</c:v>
                </c:pt>
                <c:pt idx="119">
                  <c:v>1189.222907625182</c:v>
                </c:pt>
                <c:pt idx="120">
                  <c:v>1194.7872711844022</c:v>
                </c:pt>
                <c:pt idx="121">
                  <c:v>1200.3516347436225</c:v>
                </c:pt>
                <c:pt idx="122">
                  <c:v>1205.9159983028428</c:v>
                </c:pt>
                <c:pt idx="123">
                  <c:v>1211.4803618620631</c:v>
                </c:pt>
                <c:pt idx="124">
                  <c:v>1217.0447254212834</c:v>
                </c:pt>
                <c:pt idx="125">
                  <c:v>1222.6090889805037</c:v>
                </c:pt>
                <c:pt idx="126">
                  <c:v>1228.1734525397239</c:v>
                </c:pt>
                <c:pt idx="127">
                  <c:v>1233.7378160989442</c:v>
                </c:pt>
                <c:pt idx="128">
                  <c:v>1239.3021796581645</c:v>
                </c:pt>
                <c:pt idx="129">
                  <c:v>1244.8665432173848</c:v>
                </c:pt>
                <c:pt idx="130">
                  <c:v>1250.4309067766051</c:v>
                </c:pt>
                <c:pt idx="131">
                  <c:v>1255.9952703358254</c:v>
                </c:pt>
                <c:pt idx="132">
                  <c:v>1261.5596338950456</c:v>
                </c:pt>
                <c:pt idx="133">
                  <c:v>1267.1239974542659</c:v>
                </c:pt>
                <c:pt idx="134">
                  <c:v>1272.6883610134862</c:v>
                </c:pt>
                <c:pt idx="135">
                  <c:v>1278.2527245727065</c:v>
                </c:pt>
                <c:pt idx="136">
                  <c:v>1283.8170881319268</c:v>
                </c:pt>
                <c:pt idx="137">
                  <c:v>1289.381451691147</c:v>
                </c:pt>
                <c:pt idx="138">
                  <c:v>1294.9458152503673</c:v>
                </c:pt>
                <c:pt idx="139">
                  <c:v>1300.5101788095876</c:v>
                </c:pt>
                <c:pt idx="140">
                  <c:v>1306.0745423688079</c:v>
                </c:pt>
                <c:pt idx="141">
                  <c:v>1311.6389059280282</c:v>
                </c:pt>
                <c:pt idx="142">
                  <c:v>1317.2032694872485</c:v>
                </c:pt>
                <c:pt idx="143">
                  <c:v>1322.7676330464687</c:v>
                </c:pt>
                <c:pt idx="144">
                  <c:v>1328.331996605689</c:v>
                </c:pt>
                <c:pt idx="145">
                  <c:v>1333.8963601649093</c:v>
                </c:pt>
                <c:pt idx="146">
                  <c:v>1339.4607237241296</c:v>
                </c:pt>
                <c:pt idx="147">
                  <c:v>1345.0250872833499</c:v>
                </c:pt>
                <c:pt idx="148">
                  <c:v>1350.5894508425702</c:v>
                </c:pt>
                <c:pt idx="149">
                  <c:v>1356.1538144017904</c:v>
                </c:pt>
                <c:pt idx="150">
                  <c:v>1361.7181779610107</c:v>
                </c:pt>
                <c:pt idx="151">
                  <c:v>1367.282541520231</c:v>
                </c:pt>
                <c:pt idx="152">
                  <c:v>1372.8469050794513</c:v>
                </c:pt>
                <c:pt idx="153">
                  <c:v>1378.4112686386716</c:v>
                </c:pt>
                <c:pt idx="154">
                  <c:v>1383.9756321978919</c:v>
                </c:pt>
                <c:pt idx="155">
                  <c:v>1389.5399957571121</c:v>
                </c:pt>
                <c:pt idx="156">
                  <c:v>1395.1043593163324</c:v>
                </c:pt>
                <c:pt idx="157">
                  <c:v>1400.6687228755527</c:v>
                </c:pt>
                <c:pt idx="158">
                  <c:v>1406.233086434773</c:v>
                </c:pt>
                <c:pt idx="159">
                  <c:v>1411.7974499939933</c:v>
                </c:pt>
                <c:pt idx="160">
                  <c:v>1417.3618135532136</c:v>
                </c:pt>
                <c:pt idx="161">
                  <c:v>1422.9261771124338</c:v>
                </c:pt>
                <c:pt idx="162">
                  <c:v>1428.4905406716541</c:v>
                </c:pt>
                <c:pt idx="163">
                  <c:v>1434.0549042308744</c:v>
                </c:pt>
                <c:pt idx="164">
                  <c:v>1439.6192677900947</c:v>
                </c:pt>
                <c:pt idx="165">
                  <c:v>1445.183631349315</c:v>
                </c:pt>
                <c:pt idx="166">
                  <c:v>1450.7479949085352</c:v>
                </c:pt>
                <c:pt idx="167">
                  <c:v>1456.3123584677555</c:v>
                </c:pt>
                <c:pt idx="168">
                  <c:v>1461.8767220269758</c:v>
                </c:pt>
                <c:pt idx="169">
                  <c:v>1467.4410855861961</c:v>
                </c:pt>
                <c:pt idx="170">
                  <c:v>1473.0054491454164</c:v>
                </c:pt>
                <c:pt idx="171">
                  <c:v>1478.5698127046367</c:v>
                </c:pt>
                <c:pt idx="172">
                  <c:v>1484.1341762638569</c:v>
                </c:pt>
                <c:pt idx="173">
                  <c:v>1489.6985398230772</c:v>
                </c:pt>
                <c:pt idx="174">
                  <c:v>1495.2629033822975</c:v>
                </c:pt>
                <c:pt idx="175">
                  <c:v>1500.8272669415178</c:v>
                </c:pt>
                <c:pt idx="176">
                  <c:v>1506.3916305007381</c:v>
                </c:pt>
                <c:pt idx="177">
                  <c:v>1511.9559940599584</c:v>
                </c:pt>
                <c:pt idx="178">
                  <c:v>1517.5203576191786</c:v>
                </c:pt>
                <c:pt idx="179">
                  <c:v>1523.0847211783989</c:v>
                </c:pt>
                <c:pt idx="180">
                  <c:v>1528.6490847376192</c:v>
                </c:pt>
                <c:pt idx="181">
                  <c:v>1534.2134482968395</c:v>
                </c:pt>
                <c:pt idx="182">
                  <c:v>1539.7778118560598</c:v>
                </c:pt>
                <c:pt idx="183">
                  <c:v>1545.3421754152801</c:v>
                </c:pt>
                <c:pt idx="184">
                  <c:v>1550.9065389745003</c:v>
                </c:pt>
                <c:pt idx="185">
                  <c:v>1556.4709025337206</c:v>
                </c:pt>
                <c:pt idx="186">
                  <c:v>1562.0352660929409</c:v>
                </c:pt>
                <c:pt idx="187">
                  <c:v>1567.5996296521612</c:v>
                </c:pt>
                <c:pt idx="188">
                  <c:v>1573.1639932113815</c:v>
                </c:pt>
                <c:pt idx="189">
                  <c:v>1578.7283567706017</c:v>
                </c:pt>
                <c:pt idx="190">
                  <c:v>1584.292720329822</c:v>
                </c:pt>
                <c:pt idx="191">
                  <c:v>1589.8570838890423</c:v>
                </c:pt>
                <c:pt idx="192">
                  <c:v>1595.4214474482626</c:v>
                </c:pt>
                <c:pt idx="193">
                  <c:v>1600.9858110074829</c:v>
                </c:pt>
                <c:pt idx="194">
                  <c:v>1606.5501745667032</c:v>
                </c:pt>
                <c:pt idx="195">
                  <c:v>1612.1145381259234</c:v>
                </c:pt>
                <c:pt idx="196">
                  <c:v>1617.6789016851437</c:v>
                </c:pt>
                <c:pt idx="197">
                  <c:v>1623.243265244364</c:v>
                </c:pt>
                <c:pt idx="198">
                  <c:v>1628.8076288035843</c:v>
                </c:pt>
                <c:pt idx="199">
                  <c:v>1634.3719923628046</c:v>
                </c:pt>
                <c:pt idx="200">
                  <c:v>1639.9363559220317</c:v>
                </c:pt>
                <c:pt idx="201" formatCode="General">
                  <c:v>2.3894098748783102E-5</c:v>
                </c:pt>
                <c:pt idx="202" formatCode="General">
                  <c:v>2.6132546091173038E-5</c:v>
                </c:pt>
                <c:pt idx="203" formatCode="General">
                  <c:v>2.8554984638996956E-5</c:v>
                </c:pt>
                <c:pt idx="204" formatCode="General">
                  <c:v>3.1173909598816713E-5</c:v>
                </c:pt>
                <c:pt idx="205" formatCode="General">
                  <c:v>3.4002413730581029E-5</c:v>
                </c:pt>
                <c:pt idx="206" formatCode="General">
                  <c:v>3.7054192905272615E-5</c:v>
                </c:pt>
                <c:pt idx="207" formatCode="General">
                  <c:v>4.0343549335743164E-5</c:v>
                </c:pt>
                <c:pt idx="208" formatCode="General">
                  <c:v>4.3885392251507877E-5</c:v>
                </c:pt>
                <c:pt idx="209" formatCode="General">
                  <c:v>4.7695235784396344E-5</c:v>
                </c:pt>
                <c:pt idx="210" formatCode="General">
                  <c:v>5.1789193829485457E-5</c:v>
                </c:pt>
                <c:pt idx="211" formatCode="General">
                  <c:v>5.618397164481507E-5</c:v>
                </c:pt>
                <c:pt idx="212" formatCode="General">
                  <c:v>6.0896853954158737E-5</c:v>
                </c:pt>
                <c:pt idx="213" formatCode="General">
                  <c:v>6.594568931972411E-5</c:v>
                </c:pt>
                <c:pt idx="214" formatCode="General">
                  <c:v>7.1348870556234544E-5</c:v>
                </c:pt>
                <c:pt idx="215" formatCode="General">
                  <c:v>7.7125310964516037E-5</c:v>
                </c:pt>
                <c:pt idx="216" formatCode="General">
                  <c:v>8.3294416171612518E-5</c:v>
                </c:pt>
                <c:pt idx="217" formatCode="General">
                  <c:v>8.9876051375676667E-5</c:v>
                </c:pt>
                <c:pt idx="218" formatCode="General">
                  <c:v>9.6890503807542237E-5</c:v>
                </c:pt>
                <c:pt idx="219" formatCode="General">
                  <c:v>1.0435844023704859E-4</c:v>
                </c:pt>
                <c:pt idx="220" formatCode="General">
                  <c:v>1.1230085937093584E-4</c:v>
                </c:pt>
                <c:pt idx="221" formatCode="General">
                  <c:v>1.2073903901049547E-4</c:v>
                </c:pt>
                <c:pt idx="222" formatCode="General">
                  <c:v>1.2969447786118484E-4</c:v>
                </c:pt>
                <c:pt idx="223" formatCode="General">
                  <c:v>1.3918883191308705E-4</c:v>
                </c:pt>
                <c:pt idx="224" formatCode="General">
                  <c:v>1.4924384534040983E-4</c:v>
                </c:pt>
                <c:pt idx="225" formatCode="General">
                  <c:v>1.5988127590011147E-4</c:v>
                </c:pt>
                <c:pt idx="226" formatCode="General">
                  <c:v>1.711228148441535E-4</c:v>
                </c:pt>
                <c:pt idx="227" formatCode="General">
                  <c:v>1.8299000139669876E-4</c:v>
                </c:pt>
                <c:pt idx="228" formatCode="General">
                  <c:v>1.955041318866674E-4</c:v>
                </c:pt>
                <c:pt idx="229" formatCode="General">
                  <c:v>2.0868616366727212E-4</c:v>
                </c:pt>
                <c:pt idx="230" formatCode="General">
                  <c:v>2.2255661399727476E-4</c:v>
                </c:pt>
                <c:pt idx="231" formatCode="General">
                  <c:v>2.3713545410352223E-4</c:v>
                </c:pt>
                <c:pt idx="232" formatCode="General">
                  <c:v>2.5244199869055696E-4</c:v>
                </c:pt>
                <c:pt idx="233" formatCode="General">
                  <c:v>2.6849479121048768E-4</c:v>
                </c:pt>
                <c:pt idx="234" formatCode="General">
                  <c:v>2.8531148525450445E-4</c:v>
                </c:pt>
                <c:pt idx="235" formatCode="General">
                  <c:v>3.0290872247610537E-4</c:v>
                </c:pt>
                <c:pt idx="236" formatCode="General">
                  <c:v>3.2130200750487523E-4</c:v>
                </c:pt>
                <c:pt idx="237" formatCode="General">
                  <c:v>3.4050558035812859E-4</c:v>
                </c:pt>
                <c:pt idx="238" formatCode="General">
                  <c:v>3.6053228690547507E-4</c:v>
                </c:pt>
                <c:pt idx="239" formatCode="General">
                  <c:v>3.8139344798793852E-4</c:v>
                </c:pt>
                <c:pt idx="240" formatCode="General">
                  <c:v>4.030987278382092E-4</c:v>
                </c:pt>
                <c:pt idx="241" formatCode="General">
                  <c:v>4.2565600249144597E-4</c:v>
                </c:pt>
                <c:pt idx="242" formatCode="General">
                  <c:v>4.4907122891631022E-4</c:v>
                </c:pt>
                <c:pt idx="243" formatCode="General">
                  <c:v>4.7334831563309926E-4</c:v>
                </c:pt>
                <c:pt idx="244" formatCode="General">
                  <c:v>4.9848899561948231E-4</c:v>
                </c:pt>
                <c:pt idx="245" formatCode="General">
                  <c:v>5.2449270233394382E-4</c:v>
                </c:pt>
                <c:pt idx="246" formatCode="General">
                  <c:v>5.5135644971213604E-4</c:v>
                </c:pt>
                <c:pt idx="247" formatCode="General">
                  <c:v>5.7907471701147543E-4</c:v>
                </c:pt>
                <c:pt idx="248" formatCode="General">
                  <c:v>6.0763933939407034E-4</c:v>
                </c:pt>
                <c:pt idx="249" formatCode="General">
                  <c:v>6.370394051470118E-4</c:v>
                </c:pt>
                <c:pt idx="250" formatCode="General">
                  <c:v>6.6726116044184128E-4</c:v>
                </c:pt>
                <c:pt idx="251" formatCode="General">
                  <c:v>6.9828792253127708E-4</c:v>
                </c:pt>
                <c:pt idx="252" formatCode="General">
                  <c:v>7.3010000227075912E-4</c:v>
                </c:pt>
                <c:pt idx="253" formatCode="General">
                  <c:v>7.6267463683479179E-4</c:v>
                </c:pt>
                <c:pt idx="254" formatCode="General">
                  <c:v>7.9598593347326638E-4</c:v>
                </c:pt>
                <c:pt idx="255" formatCode="General">
                  <c:v>8.3000482512075261E-4</c:v>
                </c:pt>
                <c:pt idx="256" formatCode="General">
                  <c:v>8.6469903863214015E-4</c:v>
                </c:pt>
                <c:pt idx="257" formatCode="General">
                  <c:v>9.0003307637092787E-4</c:v>
                </c:pt>
                <c:pt idx="258" formatCode="General">
                  <c:v>9.359682118219967E-4</c:v>
                </c:pt>
                <c:pt idx="259" formatCode="General">
                  <c:v>9.7246249983898455E-4</c:v>
                </c:pt>
                <c:pt idx="260" formatCode="General">
                  <c:v>1.0094708020675918E-3</c:v>
                </c:pt>
                <c:pt idx="261" formatCode="General">
                  <c:v>1.0469448280105906E-3</c:v>
                </c:pt>
                <c:pt idx="262" formatCode="General">
                  <c:v>1.0848331921183218E-3</c:v>
                </c:pt>
                <c:pt idx="263" formatCode="General">
                  <c:v>1.1230814872004551E-3</c:v>
                </c:pt>
                <c:pt idx="264" formatCode="General">
                  <c:v>1.1616323743612854E-3</c:v>
                </c:pt>
                <c:pt idx="265" formatCode="General">
                  <c:v>1.2004256895623659E-3</c:v>
                </c:pt>
                <c:pt idx="266" formatCode="General">
                  <c:v>1.2393985668134959E-3</c:v>
                </c:pt>
                <c:pt idx="267" formatCode="General">
                  <c:v>1.2784855778866673E-3</c:v>
                </c:pt>
                <c:pt idx="268" formatCode="General">
                  <c:v>1.3176188883382779E-3</c:v>
                </c:pt>
                <c:pt idx="269" formatCode="General">
                  <c:v>1.3567284295135527E-3</c:v>
                </c:pt>
                <c:pt idx="270" formatCode="General">
                  <c:v>1.3957420860944984E-3</c:v>
                </c:pt>
                <c:pt idx="271" formatCode="General">
                  <c:v>1.4345858986397854E-3</c:v>
                </c:pt>
                <c:pt idx="272" formatCode="General">
                  <c:v>1.473184280452554E-3</c:v>
                </c:pt>
                <c:pt idx="273" formatCode="General">
                  <c:v>1.5114602480012975E-3</c:v>
                </c:pt>
                <c:pt idx="274" formatCode="General">
                  <c:v>1.5493356640105568E-3</c:v>
                </c:pt>
                <c:pt idx="275" formatCode="General">
                  <c:v>1.5867314922331942E-3</c:v>
                </c:pt>
                <c:pt idx="276" formatCode="General">
                  <c:v>1.623568062815419E-3</c:v>
                </c:pt>
                <c:pt idx="277" formatCode="General">
                  <c:v>1.6597653470704539E-3</c:v>
                </c:pt>
                <c:pt idx="278" formatCode="General">
                  <c:v>1.6952432403876895E-3</c:v>
                </c:pt>
                <c:pt idx="279" formatCode="General">
                  <c:v>1.7299218519222484E-3</c:v>
                </c:pt>
                <c:pt idx="280" formatCode="General">
                  <c:v>1.763721799635912E-3</c:v>
                </c:pt>
                <c:pt idx="281" formatCode="General">
                  <c:v>1.7965645091951275E-3</c:v>
                </c:pt>
                <c:pt idx="282" formatCode="General">
                  <c:v>1.8283725151760626E-3</c:v>
                </c:pt>
                <c:pt idx="283" formatCode="General">
                  <c:v>1.8590697629810159E-3</c:v>
                </c:pt>
                <c:pt idx="284" formatCode="General">
                  <c:v>1.8885819098355585E-3</c:v>
                </c:pt>
                <c:pt idx="285" formatCode="General">
                  <c:v>1.9168366232120101E-3</c:v>
                </c:pt>
                <c:pt idx="286" formatCode="General">
                  <c:v>1.9437638750126676E-3</c:v>
                </c:pt>
                <c:pt idx="287" formatCode="General">
                  <c:v>1.9692962298459107E-3</c:v>
                </c:pt>
                <c:pt idx="288" formatCode="General">
                  <c:v>1.993369125740069E-3</c:v>
                </c:pt>
                <c:pt idx="289" formatCode="General">
                  <c:v>2.0159211456638832E-3</c:v>
                </c:pt>
                <c:pt idx="290" formatCode="General">
                  <c:v>2.036894278258484E-3</c:v>
                </c:pt>
                <c:pt idx="291" formatCode="General">
                  <c:v>2.0562341662338965E-3</c:v>
                </c:pt>
                <c:pt idx="292" formatCode="General">
                  <c:v>2.0738903409430005E-3</c:v>
                </c:pt>
                <c:pt idx="293" formatCode="General">
                  <c:v>2.0898164417171498E-3</c:v>
                </c:pt>
                <c:pt idx="294" formatCode="General">
                  <c:v>2.103970418629982E-3</c:v>
                </c:pt>
                <c:pt idx="295" formatCode="General">
                  <c:v>2.1163147174486359E-3</c:v>
                </c:pt>
                <c:pt idx="296" formatCode="General">
                  <c:v>2.1268164456340589E-3</c:v>
                </c:pt>
                <c:pt idx="297" formatCode="General">
                  <c:v>2.1354475183635612E-3</c:v>
                </c:pt>
                <c:pt idx="298" formatCode="General">
                  <c:v>2.1421847836683868E-3</c:v>
                </c:pt>
                <c:pt idx="299" formatCode="General">
                  <c:v>2.1470101259059684E-3</c:v>
                </c:pt>
                <c:pt idx="300" formatCode="General">
                  <c:v>2.1499105469196251E-3</c:v>
                </c:pt>
                <c:pt idx="301" formatCode="General">
                  <c:v>2.1508782243768385E-3</c:v>
                </c:pt>
                <c:pt idx="302" formatCode="General">
                  <c:v>2.1499105469196273E-3</c:v>
                </c:pt>
                <c:pt idx="303" formatCode="General">
                  <c:v>2.1470101259059731E-3</c:v>
                </c:pt>
                <c:pt idx="304" formatCode="General">
                  <c:v>2.1421847836683942E-3</c:v>
                </c:pt>
                <c:pt idx="305" formatCode="General">
                  <c:v>2.1354475183635703E-3</c:v>
                </c:pt>
                <c:pt idx="306" formatCode="General">
                  <c:v>2.1268164456340706E-3</c:v>
                </c:pt>
                <c:pt idx="307" formatCode="General">
                  <c:v>2.1163147174486493E-3</c:v>
                </c:pt>
                <c:pt idx="308" formatCode="General">
                  <c:v>2.103970418629998E-3</c:v>
                </c:pt>
                <c:pt idx="309" formatCode="General">
                  <c:v>2.089816441717168E-3</c:v>
                </c:pt>
                <c:pt idx="310" formatCode="General">
                  <c:v>2.0738903409430209E-3</c:v>
                </c:pt>
                <c:pt idx="311" formatCode="General">
                  <c:v>2.0562341662339191E-3</c:v>
                </c:pt>
                <c:pt idx="312" formatCode="General">
                  <c:v>2.0368942782585087E-3</c:v>
                </c:pt>
                <c:pt idx="313" formatCode="General">
                  <c:v>2.0159211456639101E-3</c:v>
                </c:pt>
                <c:pt idx="314" formatCode="General">
                  <c:v>1.9933691257400972E-3</c:v>
                </c:pt>
                <c:pt idx="315" formatCode="General">
                  <c:v>1.9692962298459415E-3</c:v>
                </c:pt>
                <c:pt idx="316" formatCode="General">
                  <c:v>1.9437638750126997E-3</c:v>
                </c:pt>
                <c:pt idx="317" formatCode="General">
                  <c:v>1.9168366232120439E-3</c:v>
                </c:pt>
                <c:pt idx="318" formatCode="General">
                  <c:v>1.8885819098355941E-3</c:v>
                </c:pt>
                <c:pt idx="319" formatCode="General">
                  <c:v>1.859069762981053E-3</c:v>
                </c:pt>
                <c:pt idx="320" formatCode="General">
                  <c:v>1.828372515176101E-3</c:v>
                </c:pt>
                <c:pt idx="321" formatCode="General">
                  <c:v>1.796564509195167E-3</c:v>
                </c:pt>
                <c:pt idx="322" formatCode="General">
                  <c:v>1.7637217996359527E-3</c:v>
                </c:pt>
                <c:pt idx="323" formatCode="General">
                  <c:v>1.7299218519222907E-3</c:v>
                </c:pt>
                <c:pt idx="324" formatCode="General">
                  <c:v>1.6952432403877324E-3</c:v>
                </c:pt>
                <c:pt idx="325" formatCode="General">
                  <c:v>1.6597653470704979E-3</c:v>
                </c:pt>
                <c:pt idx="326" formatCode="General">
                  <c:v>1.6235680628154637E-3</c:v>
                </c:pt>
                <c:pt idx="327" formatCode="General">
                  <c:v>1.5867314922332397E-3</c:v>
                </c:pt>
                <c:pt idx="328" formatCode="General">
                  <c:v>1.549335664010603E-3</c:v>
                </c:pt>
                <c:pt idx="329" formatCode="General">
                  <c:v>1.5114602480013446E-3</c:v>
                </c:pt>
                <c:pt idx="330" formatCode="General">
                  <c:v>1.473184280452601E-3</c:v>
                </c:pt>
                <c:pt idx="331" formatCode="General">
                  <c:v>1.4345858986398328E-3</c:v>
                </c:pt>
                <c:pt idx="332" formatCode="General">
                  <c:v>1.3957420860945462E-3</c:v>
                </c:pt>
                <c:pt idx="333" formatCode="General">
                  <c:v>1.3567284295136004E-3</c:v>
                </c:pt>
                <c:pt idx="334" formatCode="General">
                  <c:v>1.3176188883383261E-3</c:v>
                </c:pt>
                <c:pt idx="335" formatCode="General">
                  <c:v>1.2784855778867153E-3</c:v>
                </c:pt>
                <c:pt idx="336" formatCode="General">
                  <c:v>1.2393985668135436E-3</c:v>
                </c:pt>
                <c:pt idx="337" formatCode="General">
                  <c:v>1.2004256895624134E-3</c:v>
                </c:pt>
                <c:pt idx="338" formatCode="General">
                  <c:v>1.1616323743613324E-3</c:v>
                </c:pt>
                <c:pt idx="339" formatCode="General">
                  <c:v>1.1230814872005017E-3</c:v>
                </c:pt>
                <c:pt idx="340" formatCode="General">
                  <c:v>1.0848331921183682E-3</c:v>
                </c:pt>
                <c:pt idx="341" formatCode="General">
                  <c:v>1.0469448280106368E-3</c:v>
                </c:pt>
                <c:pt idx="342" formatCode="General">
                  <c:v>1.0094708020676371E-3</c:v>
                </c:pt>
                <c:pt idx="343" formatCode="General">
                  <c:v>9.7246249983902943E-4</c:v>
                </c:pt>
                <c:pt idx="344" formatCode="General">
                  <c:v>9.3596821182204083E-4</c:v>
                </c:pt>
                <c:pt idx="345" formatCode="General">
                  <c:v>9.0003307637097146E-4</c:v>
                </c:pt>
                <c:pt idx="346" formatCode="General">
                  <c:v>8.646990386321832E-4</c:v>
                </c:pt>
                <c:pt idx="347" formatCode="General">
                  <c:v>8.3000482512079489E-4</c:v>
                </c:pt>
                <c:pt idx="348" formatCode="General">
                  <c:v>7.9598593347330769E-4</c:v>
                </c:pt>
                <c:pt idx="349" formatCode="General">
                  <c:v>7.6267463683483234E-4</c:v>
                </c:pt>
                <c:pt idx="350" formatCode="General">
                  <c:v>7.3010000227079869E-4</c:v>
                </c:pt>
                <c:pt idx="351" formatCode="General">
                  <c:v>6.982879225313159E-4</c:v>
                </c:pt>
                <c:pt idx="352" formatCode="General">
                  <c:v>6.6726116044187891E-4</c:v>
                </c:pt>
                <c:pt idx="353" formatCode="General">
                  <c:v>6.3703940514704845E-4</c:v>
                </c:pt>
                <c:pt idx="354" formatCode="General">
                  <c:v>6.076393393941058E-4</c:v>
                </c:pt>
                <c:pt idx="355" formatCode="General">
                  <c:v>5.790747170115098E-4</c:v>
                </c:pt>
                <c:pt idx="356" formatCode="General">
                  <c:v>5.5135644971216966E-4</c:v>
                </c:pt>
                <c:pt idx="357" formatCode="General">
                  <c:v>5.2449270233397634E-4</c:v>
                </c:pt>
                <c:pt idx="358" formatCode="General">
                  <c:v>4.9848899561951376E-4</c:v>
                </c:pt>
                <c:pt idx="359" formatCode="General">
                  <c:v>4.7334831563312961E-4</c:v>
                </c:pt>
                <c:pt idx="360" formatCode="General">
                  <c:v>4.4907122891633944E-4</c:v>
                </c:pt>
                <c:pt idx="361" formatCode="General">
                  <c:v>4.2565600249147421E-4</c:v>
                </c:pt>
                <c:pt idx="362" formatCode="General">
                  <c:v>4.030987278382363E-4</c:v>
                </c:pt>
                <c:pt idx="363" formatCode="General">
                  <c:v>3.8139344798796459E-4</c:v>
                </c:pt>
                <c:pt idx="364" formatCode="General">
                  <c:v>3.6053228690550001E-4</c:v>
                </c:pt>
                <c:pt idx="365" formatCode="General">
                  <c:v>3.4050558035815255E-4</c:v>
                </c:pt>
                <c:pt idx="366" formatCode="General">
                  <c:v>3.2130200750489816E-4</c:v>
                </c:pt>
                <c:pt idx="367" formatCode="General">
                  <c:v>3.0290872247612738E-4</c:v>
                </c:pt>
                <c:pt idx="368" formatCode="General">
                  <c:v>2.8531148525452553E-4</c:v>
                </c:pt>
                <c:pt idx="369" formatCode="General">
                  <c:v>2.6849479121050795E-4</c:v>
                </c:pt>
                <c:pt idx="370" formatCode="General">
                  <c:v>2.5244199869057626E-4</c:v>
                </c:pt>
                <c:pt idx="371" formatCode="General">
                  <c:v>2.3713545410354055E-4</c:v>
                </c:pt>
                <c:pt idx="372" formatCode="General">
                  <c:v>2.2255661399729227E-4</c:v>
                </c:pt>
                <c:pt idx="373" formatCode="General">
                  <c:v>2.0868616366728868E-4</c:v>
                </c:pt>
                <c:pt idx="374" formatCode="General">
                  <c:v>1.9550413188668318E-4</c:v>
                </c:pt>
                <c:pt idx="375" formatCode="General">
                  <c:v>1.829900013967137E-4</c:v>
                </c:pt>
                <c:pt idx="376" formatCode="General">
                  <c:v>1.7112281484416762E-4</c:v>
                </c:pt>
                <c:pt idx="377" formatCode="General">
                  <c:v>1.5988127590012486E-4</c:v>
                </c:pt>
                <c:pt idx="378" formatCode="General">
                  <c:v>1.4924384534042257E-4</c:v>
                </c:pt>
                <c:pt idx="379" formatCode="General">
                  <c:v>1.3918883191309906E-4</c:v>
                </c:pt>
                <c:pt idx="380" formatCode="General">
                  <c:v>1.2969447786119611E-4</c:v>
                </c:pt>
                <c:pt idx="381" formatCode="General">
                  <c:v>1.2073903901050614E-4</c:v>
                </c:pt>
                <c:pt idx="382" formatCode="General">
                  <c:v>1.1230085937094586E-4</c:v>
                </c:pt>
                <c:pt idx="383" formatCode="General">
                  <c:v>1.0435844023705805E-4</c:v>
                </c:pt>
                <c:pt idx="384" formatCode="General">
                  <c:v>9.6890503807551086E-5</c:v>
                </c:pt>
                <c:pt idx="385" formatCode="General">
                  <c:v>8.9876051375685015E-5</c:v>
                </c:pt>
                <c:pt idx="386" formatCode="General">
                  <c:v>8.3294416171620365E-5</c:v>
                </c:pt>
                <c:pt idx="387" formatCode="General">
                  <c:v>7.7125310964523355E-5</c:v>
                </c:pt>
                <c:pt idx="388" formatCode="General">
                  <c:v>7.1348870556241388E-5</c:v>
                </c:pt>
                <c:pt idx="389" formatCode="General">
                  <c:v>6.5945689319730561E-5</c:v>
                </c:pt>
                <c:pt idx="390" formatCode="General">
                  <c:v>6.0896853954164713E-5</c:v>
                </c:pt>
                <c:pt idx="391" formatCode="General">
                  <c:v>5.618397164482066E-5</c:v>
                </c:pt>
                <c:pt idx="392" formatCode="General">
                  <c:v>5.1789193829490661E-5</c:v>
                </c:pt>
                <c:pt idx="393" formatCode="General">
                  <c:v>4.769523578440121E-5</c:v>
                </c:pt>
                <c:pt idx="394" formatCode="General">
                  <c:v>4.3885392251512383E-5</c:v>
                </c:pt>
                <c:pt idx="395" formatCode="General">
                  <c:v>4.0343549335747352E-5</c:v>
                </c:pt>
                <c:pt idx="396" formatCode="General">
                  <c:v>3.7054192905276498E-5</c:v>
                </c:pt>
                <c:pt idx="397" formatCode="General">
                  <c:v>3.4002413730584627E-5</c:v>
                </c:pt>
                <c:pt idx="398" formatCode="General">
                  <c:v>3.117390959882006E-5</c:v>
                </c:pt>
                <c:pt idx="399" formatCode="General">
                  <c:v>2.8554984639000046E-5</c:v>
                </c:pt>
                <c:pt idx="400" formatCode="General">
                  <c:v>2.613254609117589E-5</c:v>
                </c:pt>
                <c:pt idx="401" formatCode="General">
                  <c:v>2.3894098748783102E-5</c:v>
                </c:pt>
              </c:numCache>
            </c:numRef>
          </c:cat>
          <c:val>
            <c:numRef>
              <c:f>'SPERT® Lognormal (Multi-row)'!$HQ$107:$PI$107</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9.7246249983898455E-4</c:v>
                </c:pt>
                <c:pt idx="59">
                  <c:v>1.0094708020675918E-3</c:v>
                </c:pt>
                <c:pt idx="60">
                  <c:v>1.0469448280105906E-3</c:v>
                </c:pt>
                <c:pt idx="61">
                  <c:v>1.0848331921183218E-3</c:v>
                </c:pt>
                <c:pt idx="62">
                  <c:v>1.1230814872004551E-3</c:v>
                </c:pt>
                <c:pt idx="63">
                  <c:v>1.1616323743612854E-3</c:v>
                </c:pt>
                <c:pt idx="64">
                  <c:v>1.2004256895623659E-3</c:v>
                </c:pt>
                <c:pt idx="65">
                  <c:v>1.2393985668134959E-3</c:v>
                </c:pt>
                <c:pt idx="66">
                  <c:v>1.2784855778866673E-3</c:v>
                </c:pt>
                <c:pt idx="67">
                  <c:v>1.3176188883382779E-3</c:v>
                </c:pt>
                <c:pt idx="68">
                  <c:v>1.3567284295135527E-3</c:v>
                </c:pt>
                <c:pt idx="69">
                  <c:v>1.3957420860944984E-3</c:v>
                </c:pt>
                <c:pt idx="70">
                  <c:v>1.4345858986397854E-3</c:v>
                </c:pt>
                <c:pt idx="71">
                  <c:v>1.473184280452554E-3</c:v>
                </c:pt>
                <c:pt idx="72">
                  <c:v>1.5114602480012975E-3</c:v>
                </c:pt>
                <c:pt idx="73">
                  <c:v>1.5493356640105568E-3</c:v>
                </c:pt>
                <c:pt idx="74">
                  <c:v>1.5867314922331942E-3</c:v>
                </c:pt>
                <c:pt idx="75">
                  <c:v>1.623568062815419E-3</c:v>
                </c:pt>
                <c:pt idx="76">
                  <c:v>1.6597653470704539E-3</c:v>
                </c:pt>
                <c:pt idx="77">
                  <c:v>1.6952432403876895E-3</c:v>
                </c:pt>
                <c:pt idx="78">
                  <c:v>1.7299218519222484E-3</c:v>
                </c:pt>
                <c:pt idx="79">
                  <c:v>1.763721799635912E-3</c:v>
                </c:pt>
                <c:pt idx="80">
                  <c:v>1.7965645091951275E-3</c:v>
                </c:pt>
                <c:pt idx="81">
                  <c:v>1.8283725151760626E-3</c:v>
                </c:pt>
                <c:pt idx="82">
                  <c:v>1.8590697629810159E-3</c:v>
                </c:pt>
                <c:pt idx="83">
                  <c:v>1.8885819098355585E-3</c:v>
                </c:pt>
                <c:pt idx="84">
                  <c:v>1.9168366232120101E-3</c:v>
                </c:pt>
                <c:pt idx="85">
                  <c:v>1.9437638750126676E-3</c:v>
                </c:pt>
                <c:pt idx="86">
                  <c:v>1.9692962298459107E-3</c:v>
                </c:pt>
                <c:pt idx="87">
                  <c:v>1.993369125740069E-3</c:v>
                </c:pt>
                <c:pt idx="88">
                  <c:v>2.0159211456638832E-3</c:v>
                </c:pt>
                <c:pt idx="89">
                  <c:v>2.036894278258484E-3</c:v>
                </c:pt>
                <c:pt idx="90">
                  <c:v>2.0562341662338965E-3</c:v>
                </c:pt>
                <c:pt idx="91">
                  <c:v>2.0738903409430005E-3</c:v>
                </c:pt>
                <c:pt idx="92">
                  <c:v>2.0898164417171498E-3</c:v>
                </c:pt>
                <c:pt idx="93">
                  <c:v>2.103970418629982E-3</c:v>
                </c:pt>
                <c:pt idx="94">
                  <c:v>2.1163147174486359E-3</c:v>
                </c:pt>
                <c:pt idx="95">
                  <c:v>2.1268164456340589E-3</c:v>
                </c:pt>
                <c:pt idx="96">
                  <c:v>2.1354475183635612E-3</c:v>
                </c:pt>
                <c:pt idx="97">
                  <c:v>2.1421847836683868E-3</c:v>
                </c:pt>
                <c:pt idx="98">
                  <c:v>2.1470101259059684E-3</c:v>
                </c:pt>
                <c:pt idx="99">
                  <c:v>2.1499105469196251E-3</c:v>
                </c:pt>
                <c:pt idx="100">
                  <c:v>2.1508782243768385E-3</c:v>
                </c:pt>
                <c:pt idx="101">
                  <c:v>2.1499105469196273E-3</c:v>
                </c:pt>
                <c:pt idx="102">
                  <c:v>2.1470101259059731E-3</c:v>
                </c:pt>
                <c:pt idx="103">
                  <c:v>2.1421847836683942E-3</c:v>
                </c:pt>
                <c:pt idx="104">
                  <c:v>2.1354475183635703E-3</c:v>
                </c:pt>
                <c:pt idx="105">
                  <c:v>2.1268164456340706E-3</c:v>
                </c:pt>
                <c:pt idx="106">
                  <c:v>2.1163147174486493E-3</c:v>
                </c:pt>
                <c:pt idx="107">
                  <c:v>2.103970418629998E-3</c:v>
                </c:pt>
                <c:pt idx="108">
                  <c:v>2.089816441717168E-3</c:v>
                </c:pt>
                <c:pt idx="109">
                  <c:v>2.0738903409430209E-3</c:v>
                </c:pt>
                <c:pt idx="110">
                  <c:v>2.0562341662339191E-3</c:v>
                </c:pt>
                <c:pt idx="111">
                  <c:v>2.0368942782585087E-3</c:v>
                </c:pt>
                <c:pt idx="112">
                  <c:v>2.0159211456639101E-3</c:v>
                </c:pt>
                <c:pt idx="113">
                  <c:v>1.9933691257400972E-3</c:v>
                </c:pt>
                <c:pt idx="114">
                  <c:v>1.9692962298459415E-3</c:v>
                </c:pt>
                <c:pt idx="115">
                  <c:v>1.9437638750126997E-3</c:v>
                </c:pt>
                <c:pt idx="116">
                  <c:v>1.9168366232120439E-3</c:v>
                </c:pt>
                <c:pt idx="117">
                  <c:v>1.8885819098355941E-3</c:v>
                </c:pt>
                <c:pt idx="118">
                  <c:v>1.859069762981053E-3</c:v>
                </c:pt>
                <c:pt idx="119">
                  <c:v>1.828372515176101E-3</c:v>
                </c:pt>
                <c:pt idx="120">
                  <c:v>1.796564509195167E-3</c:v>
                </c:pt>
                <c:pt idx="121">
                  <c:v>1.7637217996359527E-3</c:v>
                </c:pt>
                <c:pt idx="122">
                  <c:v>1.7299218519222907E-3</c:v>
                </c:pt>
                <c:pt idx="123">
                  <c:v>1.6952432403877324E-3</c:v>
                </c:pt>
                <c:pt idx="124">
                  <c:v>1.6597653470704979E-3</c:v>
                </c:pt>
                <c:pt idx="125">
                  <c:v>1.6235680628154637E-3</c:v>
                </c:pt>
                <c:pt idx="126">
                  <c:v>1.5867314922332397E-3</c:v>
                </c:pt>
                <c:pt idx="127">
                  <c:v>1.549335664010603E-3</c:v>
                </c:pt>
                <c:pt idx="128">
                  <c:v>1.5114602480013446E-3</c:v>
                </c:pt>
                <c:pt idx="129">
                  <c:v>1.473184280452601E-3</c:v>
                </c:pt>
                <c:pt idx="130">
                  <c:v>1.4345858986398328E-3</c:v>
                </c:pt>
                <c:pt idx="131">
                  <c:v>1.3957420860945462E-3</c:v>
                </c:pt>
                <c:pt idx="132">
                  <c:v>1.3567284295136004E-3</c:v>
                </c:pt>
                <c:pt idx="133">
                  <c:v>1.3176188883383261E-3</c:v>
                </c:pt>
                <c:pt idx="134">
                  <c:v>1.2784855778867153E-3</c:v>
                </c:pt>
                <c:pt idx="135">
                  <c:v>1.2393985668135436E-3</c:v>
                </c:pt>
                <c:pt idx="136">
                  <c:v>1.2004256895624134E-3</c:v>
                </c:pt>
                <c:pt idx="137">
                  <c:v>1.1616323743613324E-3</c:v>
                </c:pt>
                <c:pt idx="138">
                  <c:v>1.1230814872005017E-3</c:v>
                </c:pt>
                <c:pt idx="139">
                  <c:v>1.0848331921183682E-3</c:v>
                </c:pt>
                <c:pt idx="140">
                  <c:v>1.0469448280106368E-3</c:v>
                </c:pt>
                <c:pt idx="141">
                  <c:v>1.0094708020676371E-3</c:v>
                </c:pt>
                <c:pt idx="142">
                  <c:v>9.7246249983902943E-4</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DBEB-4F43-81FA-216B56A8862E}"/>
            </c:ext>
          </c:extLst>
        </c:ser>
        <c:ser>
          <c:idx val="2"/>
          <c:order val="2"/>
          <c:spPr>
            <a:solidFill>
              <a:schemeClr val="accent2"/>
            </a:solidFill>
            <a:ln>
              <a:noFill/>
            </a:ln>
            <a:effectLst/>
          </c:spPr>
          <c:invertIfNegative val="0"/>
          <c:cat>
            <c:numRef>
              <c:f>'SPERT® Lognormal (Multi-row)'!$X$104:$PI$104</c:f>
              <c:numCache>
                <c:formatCode>#,##0_);\(#,##0\)</c:formatCode>
                <c:ptCount val="402"/>
                <c:pt idx="0">
                  <c:v>527.06364407796832</c:v>
                </c:pt>
                <c:pt idx="1">
                  <c:v>532.6280076371886</c:v>
                </c:pt>
                <c:pt idx="2">
                  <c:v>538.19237119640889</c:v>
                </c:pt>
                <c:pt idx="3">
                  <c:v>543.75673475562917</c:v>
                </c:pt>
                <c:pt idx="4">
                  <c:v>549.32109831484945</c:v>
                </c:pt>
                <c:pt idx="5">
                  <c:v>554.88546187406973</c:v>
                </c:pt>
                <c:pt idx="6">
                  <c:v>560.44982543329002</c:v>
                </c:pt>
                <c:pt idx="7">
                  <c:v>566.0141889925103</c:v>
                </c:pt>
                <c:pt idx="8">
                  <c:v>571.57855255173058</c:v>
                </c:pt>
                <c:pt idx="9">
                  <c:v>577.14291611095086</c:v>
                </c:pt>
                <c:pt idx="10">
                  <c:v>582.70727967017115</c:v>
                </c:pt>
                <c:pt idx="11">
                  <c:v>588.27164322939143</c:v>
                </c:pt>
                <c:pt idx="12">
                  <c:v>593.83600678861171</c:v>
                </c:pt>
                <c:pt idx="13">
                  <c:v>599.40037034783199</c:v>
                </c:pt>
                <c:pt idx="14">
                  <c:v>604.96473390705228</c:v>
                </c:pt>
                <c:pt idx="15">
                  <c:v>610.52909746627256</c:v>
                </c:pt>
                <c:pt idx="16">
                  <c:v>616.09346102549284</c:v>
                </c:pt>
                <c:pt idx="17">
                  <c:v>621.65782458471313</c:v>
                </c:pt>
                <c:pt idx="18">
                  <c:v>627.22218814393341</c:v>
                </c:pt>
                <c:pt idx="19">
                  <c:v>632.78655170315369</c:v>
                </c:pt>
                <c:pt idx="20">
                  <c:v>638.35091526237397</c:v>
                </c:pt>
                <c:pt idx="21">
                  <c:v>643.91527882159426</c:v>
                </c:pt>
                <c:pt idx="22">
                  <c:v>649.47964238081454</c:v>
                </c:pt>
                <c:pt idx="23">
                  <c:v>655.04400594003482</c:v>
                </c:pt>
                <c:pt idx="24">
                  <c:v>660.6083694992551</c:v>
                </c:pt>
                <c:pt idx="25">
                  <c:v>666.17273305847539</c:v>
                </c:pt>
                <c:pt idx="26">
                  <c:v>671.73709661769567</c:v>
                </c:pt>
                <c:pt idx="27">
                  <c:v>677.30146017691595</c:v>
                </c:pt>
                <c:pt idx="28">
                  <c:v>682.86582373613624</c:v>
                </c:pt>
                <c:pt idx="29">
                  <c:v>688.43018729535652</c:v>
                </c:pt>
                <c:pt idx="30">
                  <c:v>693.9945508545768</c:v>
                </c:pt>
                <c:pt idx="31">
                  <c:v>699.55891441379708</c:v>
                </c:pt>
                <c:pt idx="32">
                  <c:v>705.12327797301737</c:v>
                </c:pt>
                <c:pt idx="33">
                  <c:v>710.68764153223765</c:v>
                </c:pt>
                <c:pt idx="34">
                  <c:v>716.25200509145793</c:v>
                </c:pt>
                <c:pt idx="35">
                  <c:v>721.81636865067821</c:v>
                </c:pt>
                <c:pt idx="36">
                  <c:v>727.3807322098985</c:v>
                </c:pt>
                <c:pt idx="37">
                  <c:v>732.94509576911878</c:v>
                </c:pt>
                <c:pt idx="38">
                  <c:v>738.50945932833906</c:v>
                </c:pt>
                <c:pt idx="39">
                  <c:v>744.07382288755934</c:v>
                </c:pt>
                <c:pt idx="40">
                  <c:v>749.63818644677963</c:v>
                </c:pt>
                <c:pt idx="41">
                  <c:v>755.20255000599991</c:v>
                </c:pt>
                <c:pt idx="42">
                  <c:v>760.76691356522019</c:v>
                </c:pt>
                <c:pt idx="43">
                  <c:v>766.33127712444048</c:v>
                </c:pt>
                <c:pt idx="44">
                  <c:v>771.89564068366076</c:v>
                </c:pt>
                <c:pt idx="45">
                  <c:v>777.46000424288104</c:v>
                </c:pt>
                <c:pt idx="46">
                  <c:v>783.02436780210132</c:v>
                </c:pt>
                <c:pt idx="47">
                  <c:v>788.58873136132161</c:v>
                </c:pt>
                <c:pt idx="48">
                  <c:v>794.15309492054189</c:v>
                </c:pt>
                <c:pt idx="49">
                  <c:v>799.71745847976217</c:v>
                </c:pt>
                <c:pt idx="50">
                  <c:v>805.28182203898245</c:v>
                </c:pt>
                <c:pt idx="51">
                  <c:v>810.84618559820274</c:v>
                </c:pt>
                <c:pt idx="52">
                  <c:v>816.41054915742302</c:v>
                </c:pt>
                <c:pt idx="53">
                  <c:v>821.9749127166433</c:v>
                </c:pt>
                <c:pt idx="54">
                  <c:v>827.53927627586359</c:v>
                </c:pt>
                <c:pt idx="55">
                  <c:v>833.10363983508387</c:v>
                </c:pt>
                <c:pt idx="56">
                  <c:v>838.66800339430415</c:v>
                </c:pt>
                <c:pt idx="57">
                  <c:v>844.23236695352443</c:v>
                </c:pt>
                <c:pt idx="58">
                  <c:v>849.79673051274472</c:v>
                </c:pt>
                <c:pt idx="59">
                  <c:v>855.361094071965</c:v>
                </c:pt>
                <c:pt idx="60">
                  <c:v>860.92545763118528</c:v>
                </c:pt>
                <c:pt idx="61">
                  <c:v>866.48982119040556</c:v>
                </c:pt>
                <c:pt idx="62">
                  <c:v>872.05418474962585</c:v>
                </c:pt>
                <c:pt idx="63">
                  <c:v>877.61854830884613</c:v>
                </c:pt>
                <c:pt idx="64">
                  <c:v>883.18291186806641</c:v>
                </c:pt>
                <c:pt idx="65">
                  <c:v>888.7472754272867</c:v>
                </c:pt>
                <c:pt idx="66">
                  <c:v>894.31163898650698</c:v>
                </c:pt>
                <c:pt idx="67">
                  <c:v>899.87600254572726</c:v>
                </c:pt>
                <c:pt idx="68">
                  <c:v>905.44036610494754</c:v>
                </c:pt>
                <c:pt idx="69">
                  <c:v>911.00472966416783</c:v>
                </c:pt>
                <c:pt idx="70">
                  <c:v>916.56909322338811</c:v>
                </c:pt>
                <c:pt idx="71">
                  <c:v>922.13345678260839</c:v>
                </c:pt>
                <c:pt idx="72">
                  <c:v>927.69782034182867</c:v>
                </c:pt>
                <c:pt idx="73">
                  <c:v>933.26218390104896</c:v>
                </c:pt>
                <c:pt idx="74">
                  <c:v>938.82654746026924</c:v>
                </c:pt>
                <c:pt idx="75">
                  <c:v>944.39091101948952</c:v>
                </c:pt>
                <c:pt idx="76">
                  <c:v>949.9552745787098</c:v>
                </c:pt>
                <c:pt idx="77">
                  <c:v>955.51963813793009</c:v>
                </c:pt>
                <c:pt idx="78">
                  <c:v>961.08400169715037</c:v>
                </c:pt>
                <c:pt idx="79">
                  <c:v>966.64836525637065</c:v>
                </c:pt>
                <c:pt idx="80">
                  <c:v>972.21272881559094</c:v>
                </c:pt>
                <c:pt idx="81">
                  <c:v>977.77709237481122</c:v>
                </c:pt>
                <c:pt idx="82">
                  <c:v>983.3414559340315</c:v>
                </c:pt>
                <c:pt idx="83">
                  <c:v>988.90581949325178</c:v>
                </c:pt>
                <c:pt idx="84">
                  <c:v>994.47018305247207</c:v>
                </c:pt>
                <c:pt idx="85">
                  <c:v>1000.0345466116923</c:v>
                </c:pt>
                <c:pt idx="86">
                  <c:v>1005.5989101709126</c:v>
                </c:pt>
                <c:pt idx="87">
                  <c:v>1011.1632737301329</c:v>
                </c:pt>
                <c:pt idx="88">
                  <c:v>1016.7276372893532</c:v>
                </c:pt>
                <c:pt idx="89">
                  <c:v>1022.2920008485735</c:v>
                </c:pt>
                <c:pt idx="90">
                  <c:v>1027.8563644077938</c:v>
                </c:pt>
                <c:pt idx="91">
                  <c:v>1033.420727967014</c:v>
                </c:pt>
                <c:pt idx="92">
                  <c:v>1038.9850915262343</c:v>
                </c:pt>
                <c:pt idx="93">
                  <c:v>1044.5494550854546</c:v>
                </c:pt>
                <c:pt idx="94">
                  <c:v>1050.1138186446749</c:v>
                </c:pt>
                <c:pt idx="95">
                  <c:v>1055.6781822038952</c:v>
                </c:pt>
                <c:pt idx="96">
                  <c:v>1061.2425457631155</c:v>
                </c:pt>
                <c:pt idx="97">
                  <c:v>1066.8069093223357</c:v>
                </c:pt>
                <c:pt idx="98">
                  <c:v>1072.371272881556</c:v>
                </c:pt>
                <c:pt idx="99">
                  <c:v>1077.9356364407763</c:v>
                </c:pt>
                <c:pt idx="100">
                  <c:v>1083.4999999999966</c:v>
                </c:pt>
                <c:pt idx="101">
                  <c:v>1089.0643635592169</c:v>
                </c:pt>
                <c:pt idx="102">
                  <c:v>1094.6287271184372</c:v>
                </c:pt>
                <c:pt idx="103">
                  <c:v>1100.1930906776574</c:v>
                </c:pt>
                <c:pt idx="104">
                  <c:v>1105.7574542368777</c:v>
                </c:pt>
                <c:pt idx="105">
                  <c:v>1111.321817796098</c:v>
                </c:pt>
                <c:pt idx="106">
                  <c:v>1116.8861813553183</c:v>
                </c:pt>
                <c:pt idx="107">
                  <c:v>1122.4505449145386</c:v>
                </c:pt>
                <c:pt idx="108">
                  <c:v>1128.0149084737589</c:v>
                </c:pt>
                <c:pt idx="109">
                  <c:v>1133.5792720329791</c:v>
                </c:pt>
                <c:pt idx="110">
                  <c:v>1139.1436355921994</c:v>
                </c:pt>
                <c:pt idx="111">
                  <c:v>1144.7079991514197</c:v>
                </c:pt>
                <c:pt idx="112">
                  <c:v>1150.27236271064</c:v>
                </c:pt>
                <c:pt idx="113">
                  <c:v>1155.8367262698603</c:v>
                </c:pt>
                <c:pt idx="114">
                  <c:v>1161.4010898290805</c:v>
                </c:pt>
                <c:pt idx="115">
                  <c:v>1166.9654533883008</c:v>
                </c:pt>
                <c:pt idx="116">
                  <c:v>1172.5298169475211</c:v>
                </c:pt>
                <c:pt idx="117">
                  <c:v>1178.0941805067414</c:v>
                </c:pt>
                <c:pt idx="118">
                  <c:v>1183.6585440659617</c:v>
                </c:pt>
                <c:pt idx="119">
                  <c:v>1189.222907625182</c:v>
                </c:pt>
                <c:pt idx="120">
                  <c:v>1194.7872711844022</c:v>
                </c:pt>
                <c:pt idx="121">
                  <c:v>1200.3516347436225</c:v>
                </c:pt>
                <c:pt idx="122">
                  <c:v>1205.9159983028428</c:v>
                </c:pt>
                <c:pt idx="123">
                  <c:v>1211.4803618620631</c:v>
                </c:pt>
                <c:pt idx="124">
                  <c:v>1217.0447254212834</c:v>
                </c:pt>
                <c:pt idx="125">
                  <c:v>1222.6090889805037</c:v>
                </c:pt>
                <c:pt idx="126">
                  <c:v>1228.1734525397239</c:v>
                </c:pt>
                <c:pt idx="127">
                  <c:v>1233.7378160989442</c:v>
                </c:pt>
                <c:pt idx="128">
                  <c:v>1239.3021796581645</c:v>
                </c:pt>
                <c:pt idx="129">
                  <c:v>1244.8665432173848</c:v>
                </c:pt>
                <c:pt idx="130">
                  <c:v>1250.4309067766051</c:v>
                </c:pt>
                <c:pt idx="131">
                  <c:v>1255.9952703358254</c:v>
                </c:pt>
                <c:pt idx="132">
                  <c:v>1261.5596338950456</c:v>
                </c:pt>
                <c:pt idx="133">
                  <c:v>1267.1239974542659</c:v>
                </c:pt>
                <c:pt idx="134">
                  <c:v>1272.6883610134862</c:v>
                </c:pt>
                <c:pt idx="135">
                  <c:v>1278.2527245727065</c:v>
                </c:pt>
                <c:pt idx="136">
                  <c:v>1283.8170881319268</c:v>
                </c:pt>
                <c:pt idx="137">
                  <c:v>1289.381451691147</c:v>
                </c:pt>
                <c:pt idx="138">
                  <c:v>1294.9458152503673</c:v>
                </c:pt>
                <c:pt idx="139">
                  <c:v>1300.5101788095876</c:v>
                </c:pt>
                <c:pt idx="140">
                  <c:v>1306.0745423688079</c:v>
                </c:pt>
                <c:pt idx="141">
                  <c:v>1311.6389059280282</c:v>
                </c:pt>
                <c:pt idx="142">
                  <c:v>1317.2032694872485</c:v>
                </c:pt>
                <c:pt idx="143">
                  <c:v>1322.7676330464687</c:v>
                </c:pt>
                <c:pt idx="144">
                  <c:v>1328.331996605689</c:v>
                </c:pt>
                <c:pt idx="145">
                  <c:v>1333.8963601649093</c:v>
                </c:pt>
                <c:pt idx="146">
                  <c:v>1339.4607237241296</c:v>
                </c:pt>
                <c:pt idx="147">
                  <c:v>1345.0250872833499</c:v>
                </c:pt>
                <c:pt idx="148">
                  <c:v>1350.5894508425702</c:v>
                </c:pt>
                <c:pt idx="149">
                  <c:v>1356.1538144017904</c:v>
                </c:pt>
                <c:pt idx="150">
                  <c:v>1361.7181779610107</c:v>
                </c:pt>
                <c:pt idx="151">
                  <c:v>1367.282541520231</c:v>
                </c:pt>
                <c:pt idx="152">
                  <c:v>1372.8469050794513</c:v>
                </c:pt>
                <c:pt idx="153">
                  <c:v>1378.4112686386716</c:v>
                </c:pt>
                <c:pt idx="154">
                  <c:v>1383.9756321978919</c:v>
                </c:pt>
                <c:pt idx="155">
                  <c:v>1389.5399957571121</c:v>
                </c:pt>
                <c:pt idx="156">
                  <c:v>1395.1043593163324</c:v>
                </c:pt>
                <c:pt idx="157">
                  <c:v>1400.6687228755527</c:v>
                </c:pt>
                <c:pt idx="158">
                  <c:v>1406.233086434773</c:v>
                </c:pt>
                <c:pt idx="159">
                  <c:v>1411.7974499939933</c:v>
                </c:pt>
                <c:pt idx="160">
                  <c:v>1417.3618135532136</c:v>
                </c:pt>
                <c:pt idx="161">
                  <c:v>1422.9261771124338</c:v>
                </c:pt>
                <c:pt idx="162">
                  <c:v>1428.4905406716541</c:v>
                </c:pt>
                <c:pt idx="163">
                  <c:v>1434.0549042308744</c:v>
                </c:pt>
                <c:pt idx="164">
                  <c:v>1439.6192677900947</c:v>
                </c:pt>
                <c:pt idx="165">
                  <c:v>1445.183631349315</c:v>
                </c:pt>
                <c:pt idx="166">
                  <c:v>1450.7479949085352</c:v>
                </c:pt>
                <c:pt idx="167">
                  <c:v>1456.3123584677555</c:v>
                </c:pt>
                <c:pt idx="168">
                  <c:v>1461.8767220269758</c:v>
                </c:pt>
                <c:pt idx="169">
                  <c:v>1467.4410855861961</c:v>
                </c:pt>
                <c:pt idx="170">
                  <c:v>1473.0054491454164</c:v>
                </c:pt>
                <c:pt idx="171">
                  <c:v>1478.5698127046367</c:v>
                </c:pt>
                <c:pt idx="172">
                  <c:v>1484.1341762638569</c:v>
                </c:pt>
                <c:pt idx="173">
                  <c:v>1489.6985398230772</c:v>
                </c:pt>
                <c:pt idx="174">
                  <c:v>1495.2629033822975</c:v>
                </c:pt>
                <c:pt idx="175">
                  <c:v>1500.8272669415178</c:v>
                </c:pt>
                <c:pt idx="176">
                  <c:v>1506.3916305007381</c:v>
                </c:pt>
                <c:pt idx="177">
                  <c:v>1511.9559940599584</c:v>
                </c:pt>
                <c:pt idx="178">
                  <c:v>1517.5203576191786</c:v>
                </c:pt>
                <c:pt idx="179">
                  <c:v>1523.0847211783989</c:v>
                </c:pt>
                <c:pt idx="180">
                  <c:v>1528.6490847376192</c:v>
                </c:pt>
                <c:pt idx="181">
                  <c:v>1534.2134482968395</c:v>
                </c:pt>
                <c:pt idx="182">
                  <c:v>1539.7778118560598</c:v>
                </c:pt>
                <c:pt idx="183">
                  <c:v>1545.3421754152801</c:v>
                </c:pt>
                <c:pt idx="184">
                  <c:v>1550.9065389745003</c:v>
                </c:pt>
                <c:pt idx="185">
                  <c:v>1556.4709025337206</c:v>
                </c:pt>
                <c:pt idx="186">
                  <c:v>1562.0352660929409</c:v>
                </c:pt>
                <c:pt idx="187">
                  <c:v>1567.5996296521612</c:v>
                </c:pt>
                <c:pt idx="188">
                  <c:v>1573.1639932113815</c:v>
                </c:pt>
                <c:pt idx="189">
                  <c:v>1578.7283567706017</c:v>
                </c:pt>
                <c:pt idx="190">
                  <c:v>1584.292720329822</c:v>
                </c:pt>
                <c:pt idx="191">
                  <c:v>1589.8570838890423</c:v>
                </c:pt>
                <c:pt idx="192">
                  <c:v>1595.4214474482626</c:v>
                </c:pt>
                <c:pt idx="193">
                  <c:v>1600.9858110074829</c:v>
                </c:pt>
                <c:pt idx="194">
                  <c:v>1606.5501745667032</c:v>
                </c:pt>
                <c:pt idx="195">
                  <c:v>1612.1145381259234</c:v>
                </c:pt>
                <c:pt idx="196">
                  <c:v>1617.6789016851437</c:v>
                </c:pt>
                <c:pt idx="197">
                  <c:v>1623.243265244364</c:v>
                </c:pt>
                <c:pt idx="198">
                  <c:v>1628.8076288035843</c:v>
                </c:pt>
                <c:pt idx="199">
                  <c:v>1634.3719923628046</c:v>
                </c:pt>
                <c:pt idx="200">
                  <c:v>1639.9363559220317</c:v>
                </c:pt>
                <c:pt idx="201" formatCode="General">
                  <c:v>2.3894098748783102E-5</c:v>
                </c:pt>
                <c:pt idx="202" formatCode="General">
                  <c:v>2.6132546091173038E-5</c:v>
                </c:pt>
                <c:pt idx="203" formatCode="General">
                  <c:v>2.8554984638996956E-5</c:v>
                </c:pt>
                <c:pt idx="204" formatCode="General">
                  <c:v>3.1173909598816713E-5</c:v>
                </c:pt>
                <c:pt idx="205" formatCode="General">
                  <c:v>3.4002413730581029E-5</c:v>
                </c:pt>
                <c:pt idx="206" formatCode="General">
                  <c:v>3.7054192905272615E-5</c:v>
                </c:pt>
                <c:pt idx="207" formatCode="General">
                  <c:v>4.0343549335743164E-5</c:v>
                </c:pt>
                <c:pt idx="208" formatCode="General">
                  <c:v>4.3885392251507877E-5</c:v>
                </c:pt>
                <c:pt idx="209" formatCode="General">
                  <c:v>4.7695235784396344E-5</c:v>
                </c:pt>
                <c:pt idx="210" formatCode="General">
                  <c:v>5.1789193829485457E-5</c:v>
                </c:pt>
                <c:pt idx="211" formatCode="General">
                  <c:v>5.618397164481507E-5</c:v>
                </c:pt>
                <c:pt idx="212" formatCode="General">
                  <c:v>6.0896853954158737E-5</c:v>
                </c:pt>
                <c:pt idx="213" formatCode="General">
                  <c:v>6.594568931972411E-5</c:v>
                </c:pt>
                <c:pt idx="214" formatCode="General">
                  <c:v>7.1348870556234544E-5</c:v>
                </c:pt>
                <c:pt idx="215" formatCode="General">
                  <c:v>7.7125310964516037E-5</c:v>
                </c:pt>
                <c:pt idx="216" formatCode="General">
                  <c:v>8.3294416171612518E-5</c:v>
                </c:pt>
                <c:pt idx="217" formatCode="General">
                  <c:v>8.9876051375676667E-5</c:v>
                </c:pt>
                <c:pt idx="218" formatCode="General">
                  <c:v>9.6890503807542237E-5</c:v>
                </c:pt>
                <c:pt idx="219" formatCode="General">
                  <c:v>1.0435844023704859E-4</c:v>
                </c:pt>
                <c:pt idx="220" formatCode="General">
                  <c:v>1.1230085937093584E-4</c:v>
                </c:pt>
                <c:pt idx="221" formatCode="General">
                  <c:v>1.2073903901049547E-4</c:v>
                </c:pt>
                <c:pt idx="222" formatCode="General">
                  <c:v>1.2969447786118484E-4</c:v>
                </c:pt>
                <c:pt idx="223" formatCode="General">
                  <c:v>1.3918883191308705E-4</c:v>
                </c:pt>
                <c:pt idx="224" formatCode="General">
                  <c:v>1.4924384534040983E-4</c:v>
                </c:pt>
                <c:pt idx="225" formatCode="General">
                  <c:v>1.5988127590011147E-4</c:v>
                </c:pt>
                <c:pt idx="226" formatCode="General">
                  <c:v>1.711228148441535E-4</c:v>
                </c:pt>
                <c:pt idx="227" formatCode="General">
                  <c:v>1.8299000139669876E-4</c:v>
                </c:pt>
                <c:pt idx="228" formatCode="General">
                  <c:v>1.955041318866674E-4</c:v>
                </c:pt>
                <c:pt idx="229" formatCode="General">
                  <c:v>2.0868616366727212E-4</c:v>
                </c:pt>
                <c:pt idx="230" formatCode="General">
                  <c:v>2.2255661399727476E-4</c:v>
                </c:pt>
                <c:pt idx="231" formatCode="General">
                  <c:v>2.3713545410352223E-4</c:v>
                </c:pt>
                <c:pt idx="232" formatCode="General">
                  <c:v>2.5244199869055696E-4</c:v>
                </c:pt>
                <c:pt idx="233" formatCode="General">
                  <c:v>2.6849479121048768E-4</c:v>
                </c:pt>
                <c:pt idx="234" formatCode="General">
                  <c:v>2.8531148525450445E-4</c:v>
                </c:pt>
                <c:pt idx="235" formatCode="General">
                  <c:v>3.0290872247610537E-4</c:v>
                </c:pt>
                <c:pt idx="236" formatCode="General">
                  <c:v>3.2130200750487523E-4</c:v>
                </c:pt>
                <c:pt idx="237" formatCode="General">
                  <c:v>3.4050558035812859E-4</c:v>
                </c:pt>
                <c:pt idx="238" formatCode="General">
                  <c:v>3.6053228690547507E-4</c:v>
                </c:pt>
                <c:pt idx="239" formatCode="General">
                  <c:v>3.8139344798793852E-4</c:v>
                </c:pt>
                <c:pt idx="240" formatCode="General">
                  <c:v>4.030987278382092E-4</c:v>
                </c:pt>
                <c:pt idx="241" formatCode="General">
                  <c:v>4.2565600249144597E-4</c:v>
                </c:pt>
                <c:pt idx="242" formatCode="General">
                  <c:v>4.4907122891631022E-4</c:v>
                </c:pt>
                <c:pt idx="243" formatCode="General">
                  <c:v>4.7334831563309926E-4</c:v>
                </c:pt>
                <c:pt idx="244" formatCode="General">
                  <c:v>4.9848899561948231E-4</c:v>
                </c:pt>
                <c:pt idx="245" formatCode="General">
                  <c:v>5.2449270233394382E-4</c:v>
                </c:pt>
                <c:pt idx="246" formatCode="General">
                  <c:v>5.5135644971213604E-4</c:v>
                </c:pt>
                <c:pt idx="247" formatCode="General">
                  <c:v>5.7907471701147543E-4</c:v>
                </c:pt>
                <c:pt idx="248" formatCode="General">
                  <c:v>6.0763933939407034E-4</c:v>
                </c:pt>
                <c:pt idx="249" formatCode="General">
                  <c:v>6.370394051470118E-4</c:v>
                </c:pt>
                <c:pt idx="250" formatCode="General">
                  <c:v>6.6726116044184128E-4</c:v>
                </c:pt>
                <c:pt idx="251" formatCode="General">
                  <c:v>6.9828792253127708E-4</c:v>
                </c:pt>
                <c:pt idx="252" formatCode="General">
                  <c:v>7.3010000227075912E-4</c:v>
                </c:pt>
                <c:pt idx="253" formatCode="General">
                  <c:v>7.6267463683479179E-4</c:v>
                </c:pt>
                <c:pt idx="254" formatCode="General">
                  <c:v>7.9598593347326638E-4</c:v>
                </c:pt>
                <c:pt idx="255" formatCode="General">
                  <c:v>8.3000482512075261E-4</c:v>
                </c:pt>
                <c:pt idx="256" formatCode="General">
                  <c:v>8.6469903863214015E-4</c:v>
                </c:pt>
                <c:pt idx="257" formatCode="General">
                  <c:v>9.0003307637092787E-4</c:v>
                </c:pt>
                <c:pt idx="258" formatCode="General">
                  <c:v>9.359682118219967E-4</c:v>
                </c:pt>
                <c:pt idx="259" formatCode="General">
                  <c:v>9.7246249983898455E-4</c:v>
                </c:pt>
                <c:pt idx="260" formatCode="General">
                  <c:v>1.0094708020675918E-3</c:v>
                </c:pt>
                <c:pt idx="261" formatCode="General">
                  <c:v>1.0469448280105906E-3</c:v>
                </c:pt>
                <c:pt idx="262" formatCode="General">
                  <c:v>1.0848331921183218E-3</c:v>
                </c:pt>
                <c:pt idx="263" formatCode="General">
                  <c:v>1.1230814872004551E-3</c:v>
                </c:pt>
                <c:pt idx="264" formatCode="General">
                  <c:v>1.1616323743612854E-3</c:v>
                </c:pt>
                <c:pt idx="265" formatCode="General">
                  <c:v>1.2004256895623659E-3</c:v>
                </c:pt>
                <c:pt idx="266" formatCode="General">
                  <c:v>1.2393985668134959E-3</c:v>
                </c:pt>
                <c:pt idx="267" formatCode="General">
                  <c:v>1.2784855778866673E-3</c:v>
                </c:pt>
                <c:pt idx="268" formatCode="General">
                  <c:v>1.3176188883382779E-3</c:v>
                </c:pt>
                <c:pt idx="269" formatCode="General">
                  <c:v>1.3567284295135527E-3</c:v>
                </c:pt>
                <c:pt idx="270" formatCode="General">
                  <c:v>1.3957420860944984E-3</c:v>
                </c:pt>
                <c:pt idx="271" formatCode="General">
                  <c:v>1.4345858986397854E-3</c:v>
                </c:pt>
                <c:pt idx="272" formatCode="General">
                  <c:v>1.473184280452554E-3</c:v>
                </c:pt>
                <c:pt idx="273" formatCode="General">
                  <c:v>1.5114602480012975E-3</c:v>
                </c:pt>
                <c:pt idx="274" formatCode="General">
                  <c:v>1.5493356640105568E-3</c:v>
                </c:pt>
                <c:pt idx="275" formatCode="General">
                  <c:v>1.5867314922331942E-3</c:v>
                </c:pt>
                <c:pt idx="276" formatCode="General">
                  <c:v>1.623568062815419E-3</c:v>
                </c:pt>
                <c:pt idx="277" formatCode="General">
                  <c:v>1.6597653470704539E-3</c:v>
                </c:pt>
                <c:pt idx="278" formatCode="General">
                  <c:v>1.6952432403876895E-3</c:v>
                </c:pt>
                <c:pt idx="279" formatCode="General">
                  <c:v>1.7299218519222484E-3</c:v>
                </c:pt>
                <c:pt idx="280" formatCode="General">
                  <c:v>1.763721799635912E-3</c:v>
                </c:pt>
                <c:pt idx="281" formatCode="General">
                  <c:v>1.7965645091951275E-3</c:v>
                </c:pt>
                <c:pt idx="282" formatCode="General">
                  <c:v>1.8283725151760626E-3</c:v>
                </c:pt>
                <c:pt idx="283" formatCode="General">
                  <c:v>1.8590697629810159E-3</c:v>
                </c:pt>
                <c:pt idx="284" formatCode="General">
                  <c:v>1.8885819098355585E-3</c:v>
                </c:pt>
                <c:pt idx="285" formatCode="General">
                  <c:v>1.9168366232120101E-3</c:v>
                </c:pt>
                <c:pt idx="286" formatCode="General">
                  <c:v>1.9437638750126676E-3</c:v>
                </c:pt>
                <c:pt idx="287" formatCode="General">
                  <c:v>1.9692962298459107E-3</c:v>
                </c:pt>
                <c:pt idx="288" formatCode="General">
                  <c:v>1.993369125740069E-3</c:v>
                </c:pt>
                <c:pt idx="289" formatCode="General">
                  <c:v>2.0159211456638832E-3</c:v>
                </c:pt>
                <c:pt idx="290" formatCode="General">
                  <c:v>2.036894278258484E-3</c:v>
                </c:pt>
                <c:pt idx="291" formatCode="General">
                  <c:v>2.0562341662338965E-3</c:v>
                </c:pt>
                <c:pt idx="292" formatCode="General">
                  <c:v>2.0738903409430005E-3</c:v>
                </c:pt>
                <c:pt idx="293" formatCode="General">
                  <c:v>2.0898164417171498E-3</c:v>
                </c:pt>
                <c:pt idx="294" formatCode="General">
                  <c:v>2.103970418629982E-3</c:v>
                </c:pt>
                <c:pt idx="295" formatCode="General">
                  <c:v>2.1163147174486359E-3</c:v>
                </c:pt>
                <c:pt idx="296" formatCode="General">
                  <c:v>2.1268164456340589E-3</c:v>
                </c:pt>
                <c:pt idx="297" formatCode="General">
                  <c:v>2.1354475183635612E-3</c:v>
                </c:pt>
                <c:pt idx="298" formatCode="General">
                  <c:v>2.1421847836683868E-3</c:v>
                </c:pt>
                <c:pt idx="299" formatCode="General">
                  <c:v>2.1470101259059684E-3</c:v>
                </c:pt>
                <c:pt idx="300" formatCode="General">
                  <c:v>2.1499105469196251E-3</c:v>
                </c:pt>
                <c:pt idx="301" formatCode="General">
                  <c:v>2.1508782243768385E-3</c:v>
                </c:pt>
                <c:pt idx="302" formatCode="General">
                  <c:v>2.1499105469196273E-3</c:v>
                </c:pt>
                <c:pt idx="303" formatCode="General">
                  <c:v>2.1470101259059731E-3</c:v>
                </c:pt>
                <c:pt idx="304" formatCode="General">
                  <c:v>2.1421847836683942E-3</c:v>
                </c:pt>
                <c:pt idx="305" formatCode="General">
                  <c:v>2.1354475183635703E-3</c:v>
                </c:pt>
                <c:pt idx="306" formatCode="General">
                  <c:v>2.1268164456340706E-3</c:v>
                </c:pt>
                <c:pt idx="307" formatCode="General">
                  <c:v>2.1163147174486493E-3</c:v>
                </c:pt>
                <c:pt idx="308" formatCode="General">
                  <c:v>2.103970418629998E-3</c:v>
                </c:pt>
                <c:pt idx="309" formatCode="General">
                  <c:v>2.089816441717168E-3</c:v>
                </c:pt>
                <c:pt idx="310" formatCode="General">
                  <c:v>2.0738903409430209E-3</c:v>
                </c:pt>
                <c:pt idx="311" formatCode="General">
                  <c:v>2.0562341662339191E-3</c:v>
                </c:pt>
                <c:pt idx="312" formatCode="General">
                  <c:v>2.0368942782585087E-3</c:v>
                </c:pt>
                <c:pt idx="313" formatCode="General">
                  <c:v>2.0159211456639101E-3</c:v>
                </c:pt>
                <c:pt idx="314" formatCode="General">
                  <c:v>1.9933691257400972E-3</c:v>
                </c:pt>
                <c:pt idx="315" formatCode="General">
                  <c:v>1.9692962298459415E-3</c:v>
                </c:pt>
                <c:pt idx="316" formatCode="General">
                  <c:v>1.9437638750126997E-3</c:v>
                </c:pt>
                <c:pt idx="317" formatCode="General">
                  <c:v>1.9168366232120439E-3</c:v>
                </c:pt>
                <c:pt idx="318" formatCode="General">
                  <c:v>1.8885819098355941E-3</c:v>
                </c:pt>
                <c:pt idx="319" formatCode="General">
                  <c:v>1.859069762981053E-3</c:v>
                </c:pt>
                <c:pt idx="320" formatCode="General">
                  <c:v>1.828372515176101E-3</c:v>
                </c:pt>
                <c:pt idx="321" formatCode="General">
                  <c:v>1.796564509195167E-3</c:v>
                </c:pt>
                <c:pt idx="322" formatCode="General">
                  <c:v>1.7637217996359527E-3</c:v>
                </c:pt>
                <c:pt idx="323" formatCode="General">
                  <c:v>1.7299218519222907E-3</c:v>
                </c:pt>
                <c:pt idx="324" formatCode="General">
                  <c:v>1.6952432403877324E-3</c:v>
                </c:pt>
                <c:pt idx="325" formatCode="General">
                  <c:v>1.6597653470704979E-3</c:v>
                </c:pt>
                <c:pt idx="326" formatCode="General">
                  <c:v>1.6235680628154637E-3</c:v>
                </c:pt>
                <c:pt idx="327" formatCode="General">
                  <c:v>1.5867314922332397E-3</c:v>
                </c:pt>
                <c:pt idx="328" formatCode="General">
                  <c:v>1.549335664010603E-3</c:v>
                </c:pt>
                <c:pt idx="329" formatCode="General">
                  <c:v>1.5114602480013446E-3</c:v>
                </c:pt>
                <c:pt idx="330" formatCode="General">
                  <c:v>1.473184280452601E-3</c:v>
                </c:pt>
                <c:pt idx="331" formatCode="General">
                  <c:v>1.4345858986398328E-3</c:v>
                </c:pt>
                <c:pt idx="332" formatCode="General">
                  <c:v>1.3957420860945462E-3</c:v>
                </c:pt>
                <c:pt idx="333" formatCode="General">
                  <c:v>1.3567284295136004E-3</c:v>
                </c:pt>
                <c:pt idx="334" formatCode="General">
                  <c:v>1.3176188883383261E-3</c:v>
                </c:pt>
                <c:pt idx="335" formatCode="General">
                  <c:v>1.2784855778867153E-3</c:v>
                </c:pt>
                <c:pt idx="336" formatCode="General">
                  <c:v>1.2393985668135436E-3</c:v>
                </c:pt>
                <c:pt idx="337" formatCode="General">
                  <c:v>1.2004256895624134E-3</c:v>
                </c:pt>
                <c:pt idx="338" formatCode="General">
                  <c:v>1.1616323743613324E-3</c:v>
                </c:pt>
                <c:pt idx="339" formatCode="General">
                  <c:v>1.1230814872005017E-3</c:v>
                </c:pt>
                <c:pt idx="340" formatCode="General">
                  <c:v>1.0848331921183682E-3</c:v>
                </c:pt>
                <c:pt idx="341" formatCode="General">
                  <c:v>1.0469448280106368E-3</c:v>
                </c:pt>
                <c:pt idx="342" formatCode="General">
                  <c:v>1.0094708020676371E-3</c:v>
                </c:pt>
                <c:pt idx="343" formatCode="General">
                  <c:v>9.7246249983902943E-4</c:v>
                </c:pt>
                <c:pt idx="344" formatCode="General">
                  <c:v>9.3596821182204083E-4</c:v>
                </c:pt>
                <c:pt idx="345" formatCode="General">
                  <c:v>9.0003307637097146E-4</c:v>
                </c:pt>
                <c:pt idx="346" formatCode="General">
                  <c:v>8.646990386321832E-4</c:v>
                </c:pt>
                <c:pt idx="347" formatCode="General">
                  <c:v>8.3000482512079489E-4</c:v>
                </c:pt>
                <c:pt idx="348" formatCode="General">
                  <c:v>7.9598593347330769E-4</c:v>
                </c:pt>
                <c:pt idx="349" formatCode="General">
                  <c:v>7.6267463683483234E-4</c:v>
                </c:pt>
                <c:pt idx="350" formatCode="General">
                  <c:v>7.3010000227079869E-4</c:v>
                </c:pt>
                <c:pt idx="351" formatCode="General">
                  <c:v>6.982879225313159E-4</c:v>
                </c:pt>
                <c:pt idx="352" formatCode="General">
                  <c:v>6.6726116044187891E-4</c:v>
                </c:pt>
                <c:pt idx="353" formatCode="General">
                  <c:v>6.3703940514704845E-4</c:v>
                </c:pt>
                <c:pt idx="354" formatCode="General">
                  <c:v>6.076393393941058E-4</c:v>
                </c:pt>
                <c:pt idx="355" formatCode="General">
                  <c:v>5.790747170115098E-4</c:v>
                </c:pt>
                <c:pt idx="356" formatCode="General">
                  <c:v>5.5135644971216966E-4</c:v>
                </c:pt>
                <c:pt idx="357" formatCode="General">
                  <c:v>5.2449270233397634E-4</c:v>
                </c:pt>
                <c:pt idx="358" formatCode="General">
                  <c:v>4.9848899561951376E-4</c:v>
                </c:pt>
                <c:pt idx="359" formatCode="General">
                  <c:v>4.7334831563312961E-4</c:v>
                </c:pt>
                <c:pt idx="360" formatCode="General">
                  <c:v>4.4907122891633944E-4</c:v>
                </c:pt>
                <c:pt idx="361" formatCode="General">
                  <c:v>4.2565600249147421E-4</c:v>
                </c:pt>
                <c:pt idx="362" formatCode="General">
                  <c:v>4.030987278382363E-4</c:v>
                </c:pt>
                <c:pt idx="363" formatCode="General">
                  <c:v>3.8139344798796459E-4</c:v>
                </c:pt>
                <c:pt idx="364" formatCode="General">
                  <c:v>3.6053228690550001E-4</c:v>
                </c:pt>
                <c:pt idx="365" formatCode="General">
                  <c:v>3.4050558035815255E-4</c:v>
                </c:pt>
                <c:pt idx="366" formatCode="General">
                  <c:v>3.2130200750489816E-4</c:v>
                </c:pt>
                <c:pt idx="367" formatCode="General">
                  <c:v>3.0290872247612738E-4</c:v>
                </c:pt>
                <c:pt idx="368" formatCode="General">
                  <c:v>2.8531148525452553E-4</c:v>
                </c:pt>
                <c:pt idx="369" formatCode="General">
                  <c:v>2.6849479121050795E-4</c:v>
                </c:pt>
                <c:pt idx="370" formatCode="General">
                  <c:v>2.5244199869057626E-4</c:v>
                </c:pt>
                <c:pt idx="371" formatCode="General">
                  <c:v>2.3713545410354055E-4</c:v>
                </c:pt>
                <c:pt idx="372" formatCode="General">
                  <c:v>2.2255661399729227E-4</c:v>
                </c:pt>
                <c:pt idx="373" formatCode="General">
                  <c:v>2.0868616366728868E-4</c:v>
                </c:pt>
                <c:pt idx="374" formatCode="General">
                  <c:v>1.9550413188668318E-4</c:v>
                </c:pt>
                <c:pt idx="375" formatCode="General">
                  <c:v>1.829900013967137E-4</c:v>
                </c:pt>
                <c:pt idx="376" formatCode="General">
                  <c:v>1.7112281484416762E-4</c:v>
                </c:pt>
                <c:pt idx="377" formatCode="General">
                  <c:v>1.5988127590012486E-4</c:v>
                </c:pt>
                <c:pt idx="378" formatCode="General">
                  <c:v>1.4924384534042257E-4</c:v>
                </c:pt>
                <c:pt idx="379" formatCode="General">
                  <c:v>1.3918883191309906E-4</c:v>
                </c:pt>
                <c:pt idx="380" formatCode="General">
                  <c:v>1.2969447786119611E-4</c:v>
                </c:pt>
                <c:pt idx="381" formatCode="General">
                  <c:v>1.2073903901050614E-4</c:v>
                </c:pt>
                <c:pt idx="382" formatCode="General">
                  <c:v>1.1230085937094586E-4</c:v>
                </c:pt>
                <c:pt idx="383" formatCode="General">
                  <c:v>1.0435844023705805E-4</c:v>
                </c:pt>
                <c:pt idx="384" formatCode="General">
                  <c:v>9.6890503807551086E-5</c:v>
                </c:pt>
                <c:pt idx="385" formatCode="General">
                  <c:v>8.9876051375685015E-5</c:v>
                </c:pt>
                <c:pt idx="386" formatCode="General">
                  <c:v>8.3294416171620365E-5</c:v>
                </c:pt>
                <c:pt idx="387" formatCode="General">
                  <c:v>7.7125310964523355E-5</c:v>
                </c:pt>
                <c:pt idx="388" formatCode="General">
                  <c:v>7.1348870556241388E-5</c:v>
                </c:pt>
                <c:pt idx="389" formatCode="General">
                  <c:v>6.5945689319730561E-5</c:v>
                </c:pt>
                <c:pt idx="390" formatCode="General">
                  <c:v>6.0896853954164713E-5</c:v>
                </c:pt>
                <c:pt idx="391" formatCode="General">
                  <c:v>5.618397164482066E-5</c:v>
                </c:pt>
                <c:pt idx="392" formatCode="General">
                  <c:v>5.1789193829490661E-5</c:v>
                </c:pt>
                <c:pt idx="393" formatCode="General">
                  <c:v>4.769523578440121E-5</c:v>
                </c:pt>
                <c:pt idx="394" formatCode="General">
                  <c:v>4.3885392251512383E-5</c:v>
                </c:pt>
                <c:pt idx="395" formatCode="General">
                  <c:v>4.0343549335747352E-5</c:v>
                </c:pt>
                <c:pt idx="396" formatCode="General">
                  <c:v>3.7054192905276498E-5</c:v>
                </c:pt>
                <c:pt idx="397" formatCode="General">
                  <c:v>3.4002413730584627E-5</c:v>
                </c:pt>
                <c:pt idx="398" formatCode="General">
                  <c:v>3.117390959882006E-5</c:v>
                </c:pt>
                <c:pt idx="399" formatCode="General">
                  <c:v>2.8554984639000046E-5</c:v>
                </c:pt>
                <c:pt idx="400" formatCode="General">
                  <c:v>2.613254609117589E-5</c:v>
                </c:pt>
                <c:pt idx="401" formatCode="General">
                  <c:v>2.3894098748783102E-5</c:v>
                </c:pt>
              </c:numCache>
            </c:numRef>
          </c:cat>
          <c:val>
            <c:numRef>
              <c:f>'SPERT® Lognormal (Multi-row)'!$HQ$108:$PI$108</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9.3596821182204083E-4</c:v>
                </c:pt>
                <c:pt idx="144">
                  <c:v>9.0003307637097146E-4</c:v>
                </c:pt>
                <c:pt idx="145">
                  <c:v>8.646990386321832E-4</c:v>
                </c:pt>
                <c:pt idx="146">
                  <c:v>8.3000482512079489E-4</c:v>
                </c:pt>
                <c:pt idx="147">
                  <c:v>7.9598593347330769E-4</c:v>
                </c:pt>
                <c:pt idx="148">
                  <c:v>7.6267463683483234E-4</c:v>
                </c:pt>
                <c:pt idx="149">
                  <c:v>7.3010000227079869E-4</c:v>
                </c:pt>
                <c:pt idx="150">
                  <c:v>6.982879225313159E-4</c:v>
                </c:pt>
                <c:pt idx="151">
                  <c:v>6.6726116044187891E-4</c:v>
                </c:pt>
                <c:pt idx="152">
                  <c:v>6.3703940514704845E-4</c:v>
                </c:pt>
                <c:pt idx="153">
                  <c:v>6.076393393941058E-4</c:v>
                </c:pt>
                <c:pt idx="154">
                  <c:v>5.790747170115098E-4</c:v>
                </c:pt>
                <c:pt idx="155">
                  <c:v>5.5135644971216966E-4</c:v>
                </c:pt>
                <c:pt idx="156">
                  <c:v>5.2449270233397634E-4</c:v>
                </c:pt>
                <c:pt idx="157">
                  <c:v>4.9848899561951376E-4</c:v>
                </c:pt>
                <c:pt idx="158">
                  <c:v>4.7334831563312961E-4</c:v>
                </c:pt>
                <c:pt idx="159">
                  <c:v>4.4907122891633944E-4</c:v>
                </c:pt>
                <c:pt idx="160">
                  <c:v>4.2565600249147421E-4</c:v>
                </c:pt>
                <c:pt idx="161">
                  <c:v>4.030987278382363E-4</c:v>
                </c:pt>
                <c:pt idx="162">
                  <c:v>3.8139344798796459E-4</c:v>
                </c:pt>
                <c:pt idx="163">
                  <c:v>3.6053228690550001E-4</c:v>
                </c:pt>
                <c:pt idx="164">
                  <c:v>3.4050558035815255E-4</c:v>
                </c:pt>
                <c:pt idx="165">
                  <c:v>3.2130200750489816E-4</c:v>
                </c:pt>
                <c:pt idx="166">
                  <c:v>3.0290872247612738E-4</c:v>
                </c:pt>
                <c:pt idx="167">
                  <c:v>2.8531148525452553E-4</c:v>
                </c:pt>
                <c:pt idx="168">
                  <c:v>2.6849479121050795E-4</c:v>
                </c:pt>
                <c:pt idx="169">
                  <c:v>2.5244199869057626E-4</c:v>
                </c:pt>
                <c:pt idx="170">
                  <c:v>2.3713545410354055E-4</c:v>
                </c:pt>
                <c:pt idx="171">
                  <c:v>2.2255661399729227E-4</c:v>
                </c:pt>
                <c:pt idx="172">
                  <c:v>2.0868616366728868E-4</c:v>
                </c:pt>
                <c:pt idx="173">
                  <c:v>1.9550413188668318E-4</c:v>
                </c:pt>
                <c:pt idx="174">
                  <c:v>1.829900013967137E-4</c:v>
                </c:pt>
                <c:pt idx="175">
                  <c:v>1.7112281484416762E-4</c:v>
                </c:pt>
                <c:pt idx="176">
                  <c:v>1.5988127590012486E-4</c:v>
                </c:pt>
                <c:pt idx="177">
                  <c:v>1.4924384534042257E-4</c:v>
                </c:pt>
                <c:pt idx="178">
                  <c:v>1.3918883191309906E-4</c:v>
                </c:pt>
                <c:pt idx="179">
                  <c:v>1.2969447786119611E-4</c:v>
                </c:pt>
                <c:pt idx="180">
                  <c:v>1.2073903901050614E-4</c:v>
                </c:pt>
                <c:pt idx="181">
                  <c:v>1.1230085937094586E-4</c:v>
                </c:pt>
                <c:pt idx="182">
                  <c:v>1.0435844023705805E-4</c:v>
                </c:pt>
                <c:pt idx="183">
                  <c:v>9.6890503807551086E-5</c:v>
                </c:pt>
                <c:pt idx="184">
                  <c:v>8.9876051375685015E-5</c:v>
                </c:pt>
                <c:pt idx="185">
                  <c:v>8.3294416171620365E-5</c:v>
                </c:pt>
                <c:pt idx="186">
                  <c:v>7.7125310964523355E-5</c:v>
                </c:pt>
                <c:pt idx="187">
                  <c:v>7.1348870556241388E-5</c:v>
                </c:pt>
                <c:pt idx="188">
                  <c:v>6.5945689319730561E-5</c:v>
                </c:pt>
                <c:pt idx="189">
                  <c:v>6.0896853954164713E-5</c:v>
                </c:pt>
                <c:pt idx="190">
                  <c:v>5.618397164482066E-5</c:v>
                </c:pt>
                <c:pt idx="191">
                  <c:v>5.1789193829490661E-5</c:v>
                </c:pt>
                <c:pt idx="192">
                  <c:v>4.769523578440121E-5</c:v>
                </c:pt>
                <c:pt idx="193">
                  <c:v>4.3885392251512383E-5</c:v>
                </c:pt>
                <c:pt idx="194">
                  <c:v>4.0343549335747352E-5</c:v>
                </c:pt>
                <c:pt idx="195">
                  <c:v>3.7054192905276498E-5</c:v>
                </c:pt>
                <c:pt idx="196">
                  <c:v>3.4002413730584627E-5</c:v>
                </c:pt>
                <c:pt idx="197">
                  <c:v>3.117390959882006E-5</c:v>
                </c:pt>
                <c:pt idx="198">
                  <c:v>2.8554984639000046E-5</c:v>
                </c:pt>
                <c:pt idx="199">
                  <c:v>2.613254609117589E-5</c:v>
                </c:pt>
                <c:pt idx="200">
                  <c:v>2.3894098748783102E-5</c:v>
                </c:pt>
              </c:numCache>
            </c:numRef>
          </c:val>
          <c:extLst>
            <c:ext xmlns:c16="http://schemas.microsoft.com/office/drawing/2014/chart" uri="{C3380CC4-5D6E-409C-BE32-E72D297353CC}">
              <c16:uniqueId val="{00000001-DBEB-4F43-81FA-216B56A8862E}"/>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Lognormal (Multi-row)'!$X$104:$PI$104</c:f>
              <c:numCache>
                <c:formatCode>#,##0_);\(#,##0\)</c:formatCode>
                <c:ptCount val="402"/>
                <c:pt idx="0">
                  <c:v>527.06364407796832</c:v>
                </c:pt>
                <c:pt idx="1">
                  <c:v>532.6280076371886</c:v>
                </c:pt>
                <c:pt idx="2">
                  <c:v>538.19237119640889</c:v>
                </c:pt>
                <c:pt idx="3">
                  <c:v>543.75673475562917</c:v>
                </c:pt>
                <c:pt idx="4">
                  <c:v>549.32109831484945</c:v>
                </c:pt>
                <c:pt idx="5">
                  <c:v>554.88546187406973</c:v>
                </c:pt>
                <c:pt idx="6">
                  <c:v>560.44982543329002</c:v>
                </c:pt>
                <c:pt idx="7">
                  <c:v>566.0141889925103</c:v>
                </c:pt>
                <c:pt idx="8">
                  <c:v>571.57855255173058</c:v>
                </c:pt>
                <c:pt idx="9">
                  <c:v>577.14291611095086</c:v>
                </c:pt>
                <c:pt idx="10">
                  <c:v>582.70727967017115</c:v>
                </c:pt>
                <c:pt idx="11">
                  <c:v>588.27164322939143</c:v>
                </c:pt>
                <c:pt idx="12">
                  <c:v>593.83600678861171</c:v>
                </c:pt>
                <c:pt idx="13">
                  <c:v>599.40037034783199</c:v>
                </c:pt>
                <c:pt idx="14">
                  <c:v>604.96473390705228</c:v>
                </c:pt>
                <c:pt idx="15">
                  <c:v>610.52909746627256</c:v>
                </c:pt>
                <c:pt idx="16">
                  <c:v>616.09346102549284</c:v>
                </c:pt>
                <c:pt idx="17">
                  <c:v>621.65782458471313</c:v>
                </c:pt>
                <c:pt idx="18">
                  <c:v>627.22218814393341</c:v>
                </c:pt>
                <c:pt idx="19">
                  <c:v>632.78655170315369</c:v>
                </c:pt>
                <c:pt idx="20">
                  <c:v>638.35091526237397</c:v>
                </c:pt>
                <c:pt idx="21">
                  <c:v>643.91527882159426</c:v>
                </c:pt>
                <c:pt idx="22">
                  <c:v>649.47964238081454</c:v>
                </c:pt>
                <c:pt idx="23">
                  <c:v>655.04400594003482</c:v>
                </c:pt>
                <c:pt idx="24">
                  <c:v>660.6083694992551</c:v>
                </c:pt>
                <c:pt idx="25">
                  <c:v>666.17273305847539</c:v>
                </c:pt>
                <c:pt idx="26">
                  <c:v>671.73709661769567</c:v>
                </c:pt>
                <c:pt idx="27">
                  <c:v>677.30146017691595</c:v>
                </c:pt>
                <c:pt idx="28">
                  <c:v>682.86582373613624</c:v>
                </c:pt>
                <c:pt idx="29">
                  <c:v>688.43018729535652</c:v>
                </c:pt>
                <c:pt idx="30">
                  <c:v>693.9945508545768</c:v>
                </c:pt>
                <c:pt idx="31">
                  <c:v>699.55891441379708</c:v>
                </c:pt>
                <c:pt idx="32">
                  <c:v>705.12327797301737</c:v>
                </c:pt>
                <c:pt idx="33">
                  <c:v>710.68764153223765</c:v>
                </c:pt>
                <c:pt idx="34">
                  <c:v>716.25200509145793</c:v>
                </c:pt>
                <c:pt idx="35">
                  <c:v>721.81636865067821</c:v>
                </c:pt>
                <c:pt idx="36">
                  <c:v>727.3807322098985</c:v>
                </c:pt>
                <c:pt idx="37">
                  <c:v>732.94509576911878</c:v>
                </c:pt>
                <c:pt idx="38">
                  <c:v>738.50945932833906</c:v>
                </c:pt>
                <c:pt idx="39">
                  <c:v>744.07382288755934</c:v>
                </c:pt>
                <c:pt idx="40">
                  <c:v>749.63818644677963</c:v>
                </c:pt>
                <c:pt idx="41">
                  <c:v>755.20255000599991</c:v>
                </c:pt>
                <c:pt idx="42">
                  <c:v>760.76691356522019</c:v>
                </c:pt>
                <c:pt idx="43">
                  <c:v>766.33127712444048</c:v>
                </c:pt>
                <c:pt idx="44">
                  <c:v>771.89564068366076</c:v>
                </c:pt>
                <c:pt idx="45">
                  <c:v>777.46000424288104</c:v>
                </c:pt>
                <c:pt idx="46">
                  <c:v>783.02436780210132</c:v>
                </c:pt>
                <c:pt idx="47">
                  <c:v>788.58873136132161</c:v>
                </c:pt>
                <c:pt idx="48">
                  <c:v>794.15309492054189</c:v>
                </c:pt>
                <c:pt idx="49">
                  <c:v>799.71745847976217</c:v>
                </c:pt>
                <c:pt idx="50">
                  <c:v>805.28182203898245</c:v>
                </c:pt>
                <c:pt idx="51">
                  <c:v>810.84618559820274</c:v>
                </c:pt>
                <c:pt idx="52">
                  <c:v>816.41054915742302</c:v>
                </c:pt>
                <c:pt idx="53">
                  <c:v>821.9749127166433</c:v>
                </c:pt>
                <c:pt idx="54">
                  <c:v>827.53927627586359</c:v>
                </c:pt>
                <c:pt idx="55">
                  <c:v>833.10363983508387</c:v>
                </c:pt>
                <c:pt idx="56">
                  <c:v>838.66800339430415</c:v>
                </c:pt>
                <c:pt idx="57">
                  <c:v>844.23236695352443</c:v>
                </c:pt>
                <c:pt idx="58">
                  <c:v>849.79673051274472</c:v>
                </c:pt>
                <c:pt idx="59">
                  <c:v>855.361094071965</c:v>
                </c:pt>
                <c:pt idx="60">
                  <c:v>860.92545763118528</c:v>
                </c:pt>
                <c:pt idx="61">
                  <c:v>866.48982119040556</c:v>
                </c:pt>
                <c:pt idx="62">
                  <c:v>872.05418474962585</c:v>
                </c:pt>
                <c:pt idx="63">
                  <c:v>877.61854830884613</c:v>
                </c:pt>
                <c:pt idx="64">
                  <c:v>883.18291186806641</c:v>
                </c:pt>
                <c:pt idx="65">
                  <c:v>888.7472754272867</c:v>
                </c:pt>
                <c:pt idx="66">
                  <c:v>894.31163898650698</c:v>
                </c:pt>
                <c:pt idx="67">
                  <c:v>899.87600254572726</c:v>
                </c:pt>
                <c:pt idx="68">
                  <c:v>905.44036610494754</c:v>
                </c:pt>
                <c:pt idx="69">
                  <c:v>911.00472966416783</c:v>
                </c:pt>
                <c:pt idx="70">
                  <c:v>916.56909322338811</c:v>
                </c:pt>
                <c:pt idx="71">
                  <c:v>922.13345678260839</c:v>
                </c:pt>
                <c:pt idx="72">
                  <c:v>927.69782034182867</c:v>
                </c:pt>
                <c:pt idx="73">
                  <c:v>933.26218390104896</c:v>
                </c:pt>
                <c:pt idx="74">
                  <c:v>938.82654746026924</c:v>
                </c:pt>
                <c:pt idx="75">
                  <c:v>944.39091101948952</c:v>
                </c:pt>
                <c:pt idx="76">
                  <c:v>949.9552745787098</c:v>
                </c:pt>
                <c:pt idx="77">
                  <c:v>955.51963813793009</c:v>
                </c:pt>
                <c:pt idx="78">
                  <c:v>961.08400169715037</c:v>
                </c:pt>
                <c:pt idx="79">
                  <c:v>966.64836525637065</c:v>
                </c:pt>
                <c:pt idx="80">
                  <c:v>972.21272881559094</c:v>
                </c:pt>
                <c:pt idx="81">
                  <c:v>977.77709237481122</c:v>
                </c:pt>
                <c:pt idx="82">
                  <c:v>983.3414559340315</c:v>
                </c:pt>
                <c:pt idx="83">
                  <c:v>988.90581949325178</c:v>
                </c:pt>
                <c:pt idx="84">
                  <c:v>994.47018305247207</c:v>
                </c:pt>
                <c:pt idx="85">
                  <c:v>1000.0345466116923</c:v>
                </c:pt>
                <c:pt idx="86">
                  <c:v>1005.5989101709126</c:v>
                </c:pt>
                <c:pt idx="87">
                  <c:v>1011.1632737301329</c:v>
                </c:pt>
                <c:pt idx="88">
                  <c:v>1016.7276372893532</c:v>
                </c:pt>
                <c:pt idx="89">
                  <c:v>1022.2920008485735</c:v>
                </c:pt>
                <c:pt idx="90">
                  <c:v>1027.8563644077938</c:v>
                </c:pt>
                <c:pt idx="91">
                  <c:v>1033.420727967014</c:v>
                </c:pt>
                <c:pt idx="92">
                  <c:v>1038.9850915262343</c:v>
                </c:pt>
                <c:pt idx="93">
                  <c:v>1044.5494550854546</c:v>
                </c:pt>
                <c:pt idx="94">
                  <c:v>1050.1138186446749</c:v>
                </c:pt>
                <c:pt idx="95">
                  <c:v>1055.6781822038952</c:v>
                </c:pt>
                <c:pt idx="96">
                  <c:v>1061.2425457631155</c:v>
                </c:pt>
                <c:pt idx="97">
                  <c:v>1066.8069093223357</c:v>
                </c:pt>
                <c:pt idx="98">
                  <c:v>1072.371272881556</c:v>
                </c:pt>
                <c:pt idx="99">
                  <c:v>1077.9356364407763</c:v>
                </c:pt>
                <c:pt idx="100">
                  <c:v>1083.4999999999966</c:v>
                </c:pt>
                <c:pt idx="101">
                  <c:v>1089.0643635592169</c:v>
                </c:pt>
                <c:pt idx="102">
                  <c:v>1094.6287271184372</c:v>
                </c:pt>
                <c:pt idx="103">
                  <c:v>1100.1930906776574</c:v>
                </c:pt>
                <c:pt idx="104">
                  <c:v>1105.7574542368777</c:v>
                </c:pt>
                <c:pt idx="105">
                  <c:v>1111.321817796098</c:v>
                </c:pt>
                <c:pt idx="106">
                  <c:v>1116.8861813553183</c:v>
                </c:pt>
                <c:pt idx="107">
                  <c:v>1122.4505449145386</c:v>
                </c:pt>
                <c:pt idx="108">
                  <c:v>1128.0149084737589</c:v>
                </c:pt>
                <c:pt idx="109">
                  <c:v>1133.5792720329791</c:v>
                </c:pt>
                <c:pt idx="110">
                  <c:v>1139.1436355921994</c:v>
                </c:pt>
                <c:pt idx="111">
                  <c:v>1144.7079991514197</c:v>
                </c:pt>
                <c:pt idx="112">
                  <c:v>1150.27236271064</c:v>
                </c:pt>
                <c:pt idx="113">
                  <c:v>1155.8367262698603</c:v>
                </c:pt>
                <c:pt idx="114">
                  <c:v>1161.4010898290805</c:v>
                </c:pt>
                <c:pt idx="115">
                  <c:v>1166.9654533883008</c:v>
                </c:pt>
                <c:pt idx="116">
                  <c:v>1172.5298169475211</c:v>
                </c:pt>
                <c:pt idx="117">
                  <c:v>1178.0941805067414</c:v>
                </c:pt>
                <c:pt idx="118">
                  <c:v>1183.6585440659617</c:v>
                </c:pt>
                <c:pt idx="119">
                  <c:v>1189.222907625182</c:v>
                </c:pt>
                <c:pt idx="120">
                  <c:v>1194.7872711844022</c:v>
                </c:pt>
                <c:pt idx="121">
                  <c:v>1200.3516347436225</c:v>
                </c:pt>
                <c:pt idx="122">
                  <c:v>1205.9159983028428</c:v>
                </c:pt>
                <c:pt idx="123">
                  <c:v>1211.4803618620631</c:v>
                </c:pt>
                <c:pt idx="124">
                  <c:v>1217.0447254212834</c:v>
                </c:pt>
                <c:pt idx="125">
                  <c:v>1222.6090889805037</c:v>
                </c:pt>
                <c:pt idx="126">
                  <c:v>1228.1734525397239</c:v>
                </c:pt>
                <c:pt idx="127">
                  <c:v>1233.7378160989442</c:v>
                </c:pt>
                <c:pt idx="128">
                  <c:v>1239.3021796581645</c:v>
                </c:pt>
                <c:pt idx="129">
                  <c:v>1244.8665432173848</c:v>
                </c:pt>
                <c:pt idx="130">
                  <c:v>1250.4309067766051</c:v>
                </c:pt>
                <c:pt idx="131">
                  <c:v>1255.9952703358254</c:v>
                </c:pt>
                <c:pt idx="132">
                  <c:v>1261.5596338950456</c:v>
                </c:pt>
                <c:pt idx="133">
                  <c:v>1267.1239974542659</c:v>
                </c:pt>
                <c:pt idx="134">
                  <c:v>1272.6883610134862</c:v>
                </c:pt>
                <c:pt idx="135">
                  <c:v>1278.2527245727065</c:v>
                </c:pt>
                <c:pt idx="136">
                  <c:v>1283.8170881319268</c:v>
                </c:pt>
                <c:pt idx="137">
                  <c:v>1289.381451691147</c:v>
                </c:pt>
                <c:pt idx="138">
                  <c:v>1294.9458152503673</c:v>
                </c:pt>
                <c:pt idx="139">
                  <c:v>1300.5101788095876</c:v>
                </c:pt>
                <c:pt idx="140">
                  <c:v>1306.0745423688079</c:v>
                </c:pt>
                <c:pt idx="141">
                  <c:v>1311.6389059280282</c:v>
                </c:pt>
                <c:pt idx="142">
                  <c:v>1317.2032694872485</c:v>
                </c:pt>
                <c:pt idx="143">
                  <c:v>1322.7676330464687</c:v>
                </c:pt>
                <c:pt idx="144">
                  <c:v>1328.331996605689</c:v>
                </c:pt>
                <c:pt idx="145">
                  <c:v>1333.8963601649093</c:v>
                </c:pt>
                <c:pt idx="146">
                  <c:v>1339.4607237241296</c:v>
                </c:pt>
                <c:pt idx="147">
                  <c:v>1345.0250872833499</c:v>
                </c:pt>
                <c:pt idx="148">
                  <c:v>1350.5894508425702</c:v>
                </c:pt>
                <c:pt idx="149">
                  <c:v>1356.1538144017904</c:v>
                </c:pt>
                <c:pt idx="150">
                  <c:v>1361.7181779610107</c:v>
                </c:pt>
                <c:pt idx="151">
                  <c:v>1367.282541520231</c:v>
                </c:pt>
                <c:pt idx="152">
                  <c:v>1372.8469050794513</c:v>
                </c:pt>
                <c:pt idx="153">
                  <c:v>1378.4112686386716</c:v>
                </c:pt>
                <c:pt idx="154">
                  <c:v>1383.9756321978919</c:v>
                </c:pt>
                <c:pt idx="155">
                  <c:v>1389.5399957571121</c:v>
                </c:pt>
                <c:pt idx="156">
                  <c:v>1395.1043593163324</c:v>
                </c:pt>
                <c:pt idx="157">
                  <c:v>1400.6687228755527</c:v>
                </c:pt>
                <c:pt idx="158">
                  <c:v>1406.233086434773</c:v>
                </c:pt>
                <c:pt idx="159">
                  <c:v>1411.7974499939933</c:v>
                </c:pt>
                <c:pt idx="160">
                  <c:v>1417.3618135532136</c:v>
                </c:pt>
                <c:pt idx="161">
                  <c:v>1422.9261771124338</c:v>
                </c:pt>
                <c:pt idx="162">
                  <c:v>1428.4905406716541</c:v>
                </c:pt>
                <c:pt idx="163">
                  <c:v>1434.0549042308744</c:v>
                </c:pt>
                <c:pt idx="164">
                  <c:v>1439.6192677900947</c:v>
                </c:pt>
                <c:pt idx="165">
                  <c:v>1445.183631349315</c:v>
                </c:pt>
                <c:pt idx="166">
                  <c:v>1450.7479949085352</c:v>
                </c:pt>
                <c:pt idx="167">
                  <c:v>1456.3123584677555</c:v>
                </c:pt>
                <c:pt idx="168">
                  <c:v>1461.8767220269758</c:v>
                </c:pt>
                <c:pt idx="169">
                  <c:v>1467.4410855861961</c:v>
                </c:pt>
                <c:pt idx="170">
                  <c:v>1473.0054491454164</c:v>
                </c:pt>
                <c:pt idx="171">
                  <c:v>1478.5698127046367</c:v>
                </c:pt>
                <c:pt idx="172">
                  <c:v>1484.1341762638569</c:v>
                </c:pt>
                <c:pt idx="173">
                  <c:v>1489.6985398230772</c:v>
                </c:pt>
                <c:pt idx="174">
                  <c:v>1495.2629033822975</c:v>
                </c:pt>
                <c:pt idx="175">
                  <c:v>1500.8272669415178</c:v>
                </c:pt>
                <c:pt idx="176">
                  <c:v>1506.3916305007381</c:v>
                </c:pt>
                <c:pt idx="177">
                  <c:v>1511.9559940599584</c:v>
                </c:pt>
                <c:pt idx="178">
                  <c:v>1517.5203576191786</c:v>
                </c:pt>
                <c:pt idx="179">
                  <c:v>1523.0847211783989</c:v>
                </c:pt>
                <c:pt idx="180">
                  <c:v>1528.6490847376192</c:v>
                </c:pt>
                <c:pt idx="181">
                  <c:v>1534.2134482968395</c:v>
                </c:pt>
                <c:pt idx="182">
                  <c:v>1539.7778118560598</c:v>
                </c:pt>
                <c:pt idx="183">
                  <c:v>1545.3421754152801</c:v>
                </c:pt>
                <c:pt idx="184">
                  <c:v>1550.9065389745003</c:v>
                </c:pt>
                <c:pt idx="185">
                  <c:v>1556.4709025337206</c:v>
                </c:pt>
                <c:pt idx="186">
                  <c:v>1562.0352660929409</c:v>
                </c:pt>
                <c:pt idx="187">
                  <c:v>1567.5996296521612</c:v>
                </c:pt>
                <c:pt idx="188">
                  <c:v>1573.1639932113815</c:v>
                </c:pt>
                <c:pt idx="189">
                  <c:v>1578.7283567706017</c:v>
                </c:pt>
                <c:pt idx="190">
                  <c:v>1584.292720329822</c:v>
                </c:pt>
                <c:pt idx="191">
                  <c:v>1589.8570838890423</c:v>
                </c:pt>
                <c:pt idx="192">
                  <c:v>1595.4214474482626</c:v>
                </c:pt>
                <c:pt idx="193">
                  <c:v>1600.9858110074829</c:v>
                </c:pt>
                <c:pt idx="194">
                  <c:v>1606.5501745667032</c:v>
                </c:pt>
                <c:pt idx="195">
                  <c:v>1612.1145381259234</c:v>
                </c:pt>
                <c:pt idx="196">
                  <c:v>1617.6789016851437</c:v>
                </c:pt>
                <c:pt idx="197">
                  <c:v>1623.243265244364</c:v>
                </c:pt>
                <c:pt idx="198">
                  <c:v>1628.8076288035843</c:v>
                </c:pt>
                <c:pt idx="199">
                  <c:v>1634.3719923628046</c:v>
                </c:pt>
                <c:pt idx="200">
                  <c:v>1639.9363559220317</c:v>
                </c:pt>
                <c:pt idx="201" formatCode="General">
                  <c:v>2.3894098748783102E-5</c:v>
                </c:pt>
                <c:pt idx="202" formatCode="General">
                  <c:v>2.6132546091173038E-5</c:v>
                </c:pt>
                <c:pt idx="203" formatCode="General">
                  <c:v>2.8554984638996956E-5</c:v>
                </c:pt>
                <c:pt idx="204" formatCode="General">
                  <c:v>3.1173909598816713E-5</c:v>
                </c:pt>
                <c:pt idx="205" formatCode="General">
                  <c:v>3.4002413730581029E-5</c:v>
                </c:pt>
                <c:pt idx="206" formatCode="General">
                  <c:v>3.7054192905272615E-5</c:v>
                </c:pt>
                <c:pt idx="207" formatCode="General">
                  <c:v>4.0343549335743164E-5</c:v>
                </c:pt>
                <c:pt idx="208" formatCode="General">
                  <c:v>4.3885392251507877E-5</c:v>
                </c:pt>
                <c:pt idx="209" formatCode="General">
                  <c:v>4.7695235784396344E-5</c:v>
                </c:pt>
                <c:pt idx="210" formatCode="General">
                  <c:v>5.1789193829485457E-5</c:v>
                </c:pt>
                <c:pt idx="211" formatCode="General">
                  <c:v>5.618397164481507E-5</c:v>
                </c:pt>
                <c:pt idx="212" formatCode="General">
                  <c:v>6.0896853954158737E-5</c:v>
                </c:pt>
                <c:pt idx="213" formatCode="General">
                  <c:v>6.594568931972411E-5</c:v>
                </c:pt>
                <c:pt idx="214" formatCode="General">
                  <c:v>7.1348870556234544E-5</c:v>
                </c:pt>
                <c:pt idx="215" formatCode="General">
                  <c:v>7.7125310964516037E-5</c:v>
                </c:pt>
                <c:pt idx="216" formatCode="General">
                  <c:v>8.3294416171612518E-5</c:v>
                </c:pt>
                <c:pt idx="217" formatCode="General">
                  <c:v>8.9876051375676667E-5</c:v>
                </c:pt>
                <c:pt idx="218" formatCode="General">
                  <c:v>9.6890503807542237E-5</c:v>
                </c:pt>
                <c:pt idx="219" formatCode="General">
                  <c:v>1.0435844023704859E-4</c:v>
                </c:pt>
                <c:pt idx="220" formatCode="General">
                  <c:v>1.1230085937093584E-4</c:v>
                </c:pt>
                <c:pt idx="221" formatCode="General">
                  <c:v>1.2073903901049547E-4</c:v>
                </c:pt>
                <c:pt idx="222" formatCode="General">
                  <c:v>1.2969447786118484E-4</c:v>
                </c:pt>
                <c:pt idx="223" formatCode="General">
                  <c:v>1.3918883191308705E-4</c:v>
                </c:pt>
                <c:pt idx="224" formatCode="General">
                  <c:v>1.4924384534040983E-4</c:v>
                </c:pt>
                <c:pt idx="225" formatCode="General">
                  <c:v>1.5988127590011147E-4</c:v>
                </c:pt>
                <c:pt idx="226" formatCode="General">
                  <c:v>1.711228148441535E-4</c:v>
                </c:pt>
                <c:pt idx="227" formatCode="General">
                  <c:v>1.8299000139669876E-4</c:v>
                </c:pt>
                <c:pt idx="228" formatCode="General">
                  <c:v>1.955041318866674E-4</c:v>
                </c:pt>
                <c:pt idx="229" formatCode="General">
                  <c:v>2.0868616366727212E-4</c:v>
                </c:pt>
                <c:pt idx="230" formatCode="General">
                  <c:v>2.2255661399727476E-4</c:v>
                </c:pt>
                <c:pt idx="231" formatCode="General">
                  <c:v>2.3713545410352223E-4</c:v>
                </c:pt>
                <c:pt idx="232" formatCode="General">
                  <c:v>2.5244199869055696E-4</c:v>
                </c:pt>
                <c:pt idx="233" formatCode="General">
                  <c:v>2.6849479121048768E-4</c:v>
                </c:pt>
                <c:pt idx="234" formatCode="General">
                  <c:v>2.8531148525450445E-4</c:v>
                </c:pt>
                <c:pt idx="235" formatCode="General">
                  <c:v>3.0290872247610537E-4</c:v>
                </c:pt>
                <c:pt idx="236" formatCode="General">
                  <c:v>3.2130200750487523E-4</c:v>
                </c:pt>
                <c:pt idx="237" formatCode="General">
                  <c:v>3.4050558035812859E-4</c:v>
                </c:pt>
                <c:pt idx="238" formatCode="General">
                  <c:v>3.6053228690547507E-4</c:v>
                </c:pt>
                <c:pt idx="239" formatCode="General">
                  <c:v>3.8139344798793852E-4</c:v>
                </c:pt>
                <c:pt idx="240" formatCode="General">
                  <c:v>4.030987278382092E-4</c:v>
                </c:pt>
                <c:pt idx="241" formatCode="General">
                  <c:v>4.2565600249144597E-4</c:v>
                </c:pt>
                <c:pt idx="242" formatCode="General">
                  <c:v>4.4907122891631022E-4</c:v>
                </c:pt>
                <c:pt idx="243" formatCode="General">
                  <c:v>4.7334831563309926E-4</c:v>
                </c:pt>
                <c:pt idx="244" formatCode="General">
                  <c:v>4.9848899561948231E-4</c:v>
                </c:pt>
                <c:pt idx="245" formatCode="General">
                  <c:v>5.2449270233394382E-4</c:v>
                </c:pt>
                <c:pt idx="246" formatCode="General">
                  <c:v>5.5135644971213604E-4</c:v>
                </c:pt>
                <c:pt idx="247" formatCode="General">
                  <c:v>5.7907471701147543E-4</c:v>
                </c:pt>
                <c:pt idx="248" formatCode="General">
                  <c:v>6.0763933939407034E-4</c:v>
                </c:pt>
                <c:pt idx="249" formatCode="General">
                  <c:v>6.370394051470118E-4</c:v>
                </c:pt>
                <c:pt idx="250" formatCode="General">
                  <c:v>6.6726116044184128E-4</c:v>
                </c:pt>
                <c:pt idx="251" formatCode="General">
                  <c:v>6.9828792253127708E-4</c:v>
                </c:pt>
                <c:pt idx="252" formatCode="General">
                  <c:v>7.3010000227075912E-4</c:v>
                </c:pt>
                <c:pt idx="253" formatCode="General">
                  <c:v>7.6267463683479179E-4</c:v>
                </c:pt>
                <c:pt idx="254" formatCode="General">
                  <c:v>7.9598593347326638E-4</c:v>
                </c:pt>
                <c:pt idx="255" formatCode="General">
                  <c:v>8.3000482512075261E-4</c:v>
                </c:pt>
                <c:pt idx="256" formatCode="General">
                  <c:v>8.6469903863214015E-4</c:v>
                </c:pt>
                <c:pt idx="257" formatCode="General">
                  <c:v>9.0003307637092787E-4</c:v>
                </c:pt>
                <c:pt idx="258" formatCode="General">
                  <c:v>9.359682118219967E-4</c:v>
                </c:pt>
                <c:pt idx="259" formatCode="General">
                  <c:v>9.7246249983898455E-4</c:v>
                </c:pt>
                <c:pt idx="260" formatCode="General">
                  <c:v>1.0094708020675918E-3</c:v>
                </c:pt>
                <c:pt idx="261" formatCode="General">
                  <c:v>1.0469448280105906E-3</c:v>
                </c:pt>
                <c:pt idx="262" formatCode="General">
                  <c:v>1.0848331921183218E-3</c:v>
                </c:pt>
                <c:pt idx="263" formatCode="General">
                  <c:v>1.1230814872004551E-3</c:v>
                </c:pt>
                <c:pt idx="264" formatCode="General">
                  <c:v>1.1616323743612854E-3</c:v>
                </c:pt>
                <c:pt idx="265" formatCode="General">
                  <c:v>1.2004256895623659E-3</c:v>
                </c:pt>
                <c:pt idx="266" formatCode="General">
                  <c:v>1.2393985668134959E-3</c:v>
                </c:pt>
                <c:pt idx="267" formatCode="General">
                  <c:v>1.2784855778866673E-3</c:v>
                </c:pt>
                <c:pt idx="268" formatCode="General">
                  <c:v>1.3176188883382779E-3</c:v>
                </c:pt>
                <c:pt idx="269" formatCode="General">
                  <c:v>1.3567284295135527E-3</c:v>
                </c:pt>
                <c:pt idx="270" formatCode="General">
                  <c:v>1.3957420860944984E-3</c:v>
                </c:pt>
                <c:pt idx="271" formatCode="General">
                  <c:v>1.4345858986397854E-3</c:v>
                </c:pt>
                <c:pt idx="272" formatCode="General">
                  <c:v>1.473184280452554E-3</c:v>
                </c:pt>
                <c:pt idx="273" formatCode="General">
                  <c:v>1.5114602480012975E-3</c:v>
                </c:pt>
                <c:pt idx="274" formatCode="General">
                  <c:v>1.5493356640105568E-3</c:v>
                </c:pt>
                <c:pt idx="275" formatCode="General">
                  <c:v>1.5867314922331942E-3</c:v>
                </c:pt>
                <c:pt idx="276" formatCode="General">
                  <c:v>1.623568062815419E-3</c:v>
                </c:pt>
                <c:pt idx="277" formatCode="General">
                  <c:v>1.6597653470704539E-3</c:v>
                </c:pt>
                <c:pt idx="278" formatCode="General">
                  <c:v>1.6952432403876895E-3</c:v>
                </c:pt>
                <c:pt idx="279" formatCode="General">
                  <c:v>1.7299218519222484E-3</c:v>
                </c:pt>
                <c:pt idx="280" formatCode="General">
                  <c:v>1.763721799635912E-3</c:v>
                </c:pt>
                <c:pt idx="281" formatCode="General">
                  <c:v>1.7965645091951275E-3</c:v>
                </c:pt>
                <c:pt idx="282" formatCode="General">
                  <c:v>1.8283725151760626E-3</c:v>
                </c:pt>
                <c:pt idx="283" formatCode="General">
                  <c:v>1.8590697629810159E-3</c:v>
                </c:pt>
                <c:pt idx="284" formatCode="General">
                  <c:v>1.8885819098355585E-3</c:v>
                </c:pt>
                <c:pt idx="285" formatCode="General">
                  <c:v>1.9168366232120101E-3</c:v>
                </c:pt>
                <c:pt idx="286" formatCode="General">
                  <c:v>1.9437638750126676E-3</c:v>
                </c:pt>
                <c:pt idx="287" formatCode="General">
                  <c:v>1.9692962298459107E-3</c:v>
                </c:pt>
                <c:pt idx="288" formatCode="General">
                  <c:v>1.993369125740069E-3</c:v>
                </c:pt>
                <c:pt idx="289" formatCode="General">
                  <c:v>2.0159211456638832E-3</c:v>
                </c:pt>
                <c:pt idx="290" formatCode="General">
                  <c:v>2.036894278258484E-3</c:v>
                </c:pt>
                <c:pt idx="291" formatCode="General">
                  <c:v>2.0562341662338965E-3</c:v>
                </c:pt>
                <c:pt idx="292" formatCode="General">
                  <c:v>2.0738903409430005E-3</c:v>
                </c:pt>
                <c:pt idx="293" formatCode="General">
                  <c:v>2.0898164417171498E-3</c:v>
                </c:pt>
                <c:pt idx="294" formatCode="General">
                  <c:v>2.103970418629982E-3</c:v>
                </c:pt>
                <c:pt idx="295" formatCode="General">
                  <c:v>2.1163147174486359E-3</c:v>
                </c:pt>
                <c:pt idx="296" formatCode="General">
                  <c:v>2.1268164456340589E-3</c:v>
                </c:pt>
                <c:pt idx="297" formatCode="General">
                  <c:v>2.1354475183635612E-3</c:v>
                </c:pt>
                <c:pt idx="298" formatCode="General">
                  <c:v>2.1421847836683868E-3</c:v>
                </c:pt>
                <c:pt idx="299" formatCode="General">
                  <c:v>2.1470101259059684E-3</c:v>
                </c:pt>
                <c:pt idx="300" formatCode="General">
                  <c:v>2.1499105469196251E-3</c:v>
                </c:pt>
                <c:pt idx="301" formatCode="General">
                  <c:v>2.1508782243768385E-3</c:v>
                </c:pt>
                <c:pt idx="302" formatCode="General">
                  <c:v>2.1499105469196273E-3</c:v>
                </c:pt>
                <c:pt idx="303" formatCode="General">
                  <c:v>2.1470101259059731E-3</c:v>
                </c:pt>
                <c:pt idx="304" formatCode="General">
                  <c:v>2.1421847836683942E-3</c:v>
                </c:pt>
                <c:pt idx="305" formatCode="General">
                  <c:v>2.1354475183635703E-3</c:v>
                </c:pt>
                <c:pt idx="306" formatCode="General">
                  <c:v>2.1268164456340706E-3</c:v>
                </c:pt>
                <c:pt idx="307" formatCode="General">
                  <c:v>2.1163147174486493E-3</c:v>
                </c:pt>
                <c:pt idx="308" formatCode="General">
                  <c:v>2.103970418629998E-3</c:v>
                </c:pt>
                <c:pt idx="309" formatCode="General">
                  <c:v>2.089816441717168E-3</c:v>
                </c:pt>
                <c:pt idx="310" formatCode="General">
                  <c:v>2.0738903409430209E-3</c:v>
                </c:pt>
                <c:pt idx="311" formatCode="General">
                  <c:v>2.0562341662339191E-3</c:v>
                </c:pt>
                <c:pt idx="312" formatCode="General">
                  <c:v>2.0368942782585087E-3</c:v>
                </c:pt>
                <c:pt idx="313" formatCode="General">
                  <c:v>2.0159211456639101E-3</c:v>
                </c:pt>
                <c:pt idx="314" formatCode="General">
                  <c:v>1.9933691257400972E-3</c:v>
                </c:pt>
                <c:pt idx="315" formatCode="General">
                  <c:v>1.9692962298459415E-3</c:v>
                </c:pt>
                <c:pt idx="316" formatCode="General">
                  <c:v>1.9437638750126997E-3</c:v>
                </c:pt>
                <c:pt idx="317" formatCode="General">
                  <c:v>1.9168366232120439E-3</c:v>
                </c:pt>
                <c:pt idx="318" formatCode="General">
                  <c:v>1.8885819098355941E-3</c:v>
                </c:pt>
                <c:pt idx="319" formatCode="General">
                  <c:v>1.859069762981053E-3</c:v>
                </c:pt>
                <c:pt idx="320" formatCode="General">
                  <c:v>1.828372515176101E-3</c:v>
                </c:pt>
                <c:pt idx="321" formatCode="General">
                  <c:v>1.796564509195167E-3</c:v>
                </c:pt>
                <c:pt idx="322" formatCode="General">
                  <c:v>1.7637217996359527E-3</c:v>
                </c:pt>
                <c:pt idx="323" formatCode="General">
                  <c:v>1.7299218519222907E-3</c:v>
                </c:pt>
                <c:pt idx="324" formatCode="General">
                  <c:v>1.6952432403877324E-3</c:v>
                </c:pt>
                <c:pt idx="325" formatCode="General">
                  <c:v>1.6597653470704979E-3</c:v>
                </c:pt>
                <c:pt idx="326" formatCode="General">
                  <c:v>1.6235680628154637E-3</c:v>
                </c:pt>
                <c:pt idx="327" formatCode="General">
                  <c:v>1.5867314922332397E-3</c:v>
                </c:pt>
                <c:pt idx="328" formatCode="General">
                  <c:v>1.549335664010603E-3</c:v>
                </c:pt>
                <c:pt idx="329" formatCode="General">
                  <c:v>1.5114602480013446E-3</c:v>
                </c:pt>
                <c:pt idx="330" formatCode="General">
                  <c:v>1.473184280452601E-3</c:v>
                </c:pt>
                <c:pt idx="331" formatCode="General">
                  <c:v>1.4345858986398328E-3</c:v>
                </c:pt>
                <c:pt idx="332" formatCode="General">
                  <c:v>1.3957420860945462E-3</c:v>
                </c:pt>
                <c:pt idx="333" formatCode="General">
                  <c:v>1.3567284295136004E-3</c:v>
                </c:pt>
                <c:pt idx="334" formatCode="General">
                  <c:v>1.3176188883383261E-3</c:v>
                </c:pt>
                <c:pt idx="335" formatCode="General">
                  <c:v>1.2784855778867153E-3</c:v>
                </c:pt>
                <c:pt idx="336" formatCode="General">
                  <c:v>1.2393985668135436E-3</c:v>
                </c:pt>
                <c:pt idx="337" formatCode="General">
                  <c:v>1.2004256895624134E-3</c:v>
                </c:pt>
                <c:pt idx="338" formatCode="General">
                  <c:v>1.1616323743613324E-3</c:v>
                </c:pt>
                <c:pt idx="339" formatCode="General">
                  <c:v>1.1230814872005017E-3</c:v>
                </c:pt>
                <c:pt idx="340" formatCode="General">
                  <c:v>1.0848331921183682E-3</c:v>
                </c:pt>
                <c:pt idx="341" formatCode="General">
                  <c:v>1.0469448280106368E-3</c:v>
                </c:pt>
                <c:pt idx="342" formatCode="General">
                  <c:v>1.0094708020676371E-3</c:v>
                </c:pt>
                <c:pt idx="343" formatCode="General">
                  <c:v>9.7246249983902943E-4</c:v>
                </c:pt>
                <c:pt idx="344" formatCode="General">
                  <c:v>9.3596821182204083E-4</c:v>
                </c:pt>
                <c:pt idx="345" formatCode="General">
                  <c:v>9.0003307637097146E-4</c:v>
                </c:pt>
                <c:pt idx="346" formatCode="General">
                  <c:v>8.646990386321832E-4</c:v>
                </c:pt>
                <c:pt idx="347" formatCode="General">
                  <c:v>8.3000482512079489E-4</c:v>
                </c:pt>
                <c:pt idx="348" formatCode="General">
                  <c:v>7.9598593347330769E-4</c:v>
                </c:pt>
                <c:pt idx="349" formatCode="General">
                  <c:v>7.6267463683483234E-4</c:v>
                </c:pt>
                <c:pt idx="350" formatCode="General">
                  <c:v>7.3010000227079869E-4</c:v>
                </c:pt>
                <c:pt idx="351" formatCode="General">
                  <c:v>6.982879225313159E-4</c:v>
                </c:pt>
                <c:pt idx="352" formatCode="General">
                  <c:v>6.6726116044187891E-4</c:v>
                </c:pt>
                <c:pt idx="353" formatCode="General">
                  <c:v>6.3703940514704845E-4</c:v>
                </c:pt>
                <c:pt idx="354" formatCode="General">
                  <c:v>6.076393393941058E-4</c:v>
                </c:pt>
                <c:pt idx="355" formatCode="General">
                  <c:v>5.790747170115098E-4</c:v>
                </c:pt>
                <c:pt idx="356" formatCode="General">
                  <c:v>5.5135644971216966E-4</c:v>
                </c:pt>
                <c:pt idx="357" formatCode="General">
                  <c:v>5.2449270233397634E-4</c:v>
                </c:pt>
                <c:pt idx="358" formatCode="General">
                  <c:v>4.9848899561951376E-4</c:v>
                </c:pt>
                <c:pt idx="359" formatCode="General">
                  <c:v>4.7334831563312961E-4</c:v>
                </c:pt>
                <c:pt idx="360" formatCode="General">
                  <c:v>4.4907122891633944E-4</c:v>
                </c:pt>
                <c:pt idx="361" formatCode="General">
                  <c:v>4.2565600249147421E-4</c:v>
                </c:pt>
                <c:pt idx="362" formatCode="General">
                  <c:v>4.030987278382363E-4</c:v>
                </c:pt>
                <c:pt idx="363" formatCode="General">
                  <c:v>3.8139344798796459E-4</c:v>
                </c:pt>
                <c:pt idx="364" formatCode="General">
                  <c:v>3.6053228690550001E-4</c:v>
                </c:pt>
                <c:pt idx="365" formatCode="General">
                  <c:v>3.4050558035815255E-4</c:v>
                </c:pt>
                <c:pt idx="366" formatCode="General">
                  <c:v>3.2130200750489816E-4</c:v>
                </c:pt>
                <c:pt idx="367" formatCode="General">
                  <c:v>3.0290872247612738E-4</c:v>
                </c:pt>
                <c:pt idx="368" formatCode="General">
                  <c:v>2.8531148525452553E-4</c:v>
                </c:pt>
                <c:pt idx="369" formatCode="General">
                  <c:v>2.6849479121050795E-4</c:v>
                </c:pt>
                <c:pt idx="370" formatCode="General">
                  <c:v>2.5244199869057626E-4</c:v>
                </c:pt>
                <c:pt idx="371" formatCode="General">
                  <c:v>2.3713545410354055E-4</c:v>
                </c:pt>
                <c:pt idx="372" formatCode="General">
                  <c:v>2.2255661399729227E-4</c:v>
                </c:pt>
                <c:pt idx="373" formatCode="General">
                  <c:v>2.0868616366728868E-4</c:v>
                </c:pt>
                <c:pt idx="374" formatCode="General">
                  <c:v>1.9550413188668318E-4</c:v>
                </c:pt>
                <c:pt idx="375" formatCode="General">
                  <c:v>1.829900013967137E-4</c:v>
                </c:pt>
                <c:pt idx="376" formatCode="General">
                  <c:v>1.7112281484416762E-4</c:v>
                </c:pt>
                <c:pt idx="377" formatCode="General">
                  <c:v>1.5988127590012486E-4</c:v>
                </c:pt>
                <c:pt idx="378" formatCode="General">
                  <c:v>1.4924384534042257E-4</c:v>
                </c:pt>
                <c:pt idx="379" formatCode="General">
                  <c:v>1.3918883191309906E-4</c:v>
                </c:pt>
                <c:pt idx="380" formatCode="General">
                  <c:v>1.2969447786119611E-4</c:v>
                </c:pt>
                <c:pt idx="381" formatCode="General">
                  <c:v>1.2073903901050614E-4</c:v>
                </c:pt>
                <c:pt idx="382" formatCode="General">
                  <c:v>1.1230085937094586E-4</c:v>
                </c:pt>
                <c:pt idx="383" formatCode="General">
                  <c:v>1.0435844023705805E-4</c:v>
                </c:pt>
                <c:pt idx="384" formatCode="General">
                  <c:v>9.6890503807551086E-5</c:v>
                </c:pt>
                <c:pt idx="385" formatCode="General">
                  <c:v>8.9876051375685015E-5</c:v>
                </c:pt>
                <c:pt idx="386" formatCode="General">
                  <c:v>8.3294416171620365E-5</c:v>
                </c:pt>
                <c:pt idx="387" formatCode="General">
                  <c:v>7.7125310964523355E-5</c:v>
                </c:pt>
                <c:pt idx="388" formatCode="General">
                  <c:v>7.1348870556241388E-5</c:v>
                </c:pt>
                <c:pt idx="389" formatCode="General">
                  <c:v>6.5945689319730561E-5</c:v>
                </c:pt>
                <c:pt idx="390" formatCode="General">
                  <c:v>6.0896853954164713E-5</c:v>
                </c:pt>
                <c:pt idx="391" formatCode="General">
                  <c:v>5.618397164482066E-5</c:v>
                </c:pt>
                <c:pt idx="392" formatCode="General">
                  <c:v>5.1789193829490661E-5</c:v>
                </c:pt>
                <c:pt idx="393" formatCode="General">
                  <c:v>4.769523578440121E-5</c:v>
                </c:pt>
                <c:pt idx="394" formatCode="General">
                  <c:v>4.3885392251512383E-5</c:v>
                </c:pt>
                <c:pt idx="395" formatCode="General">
                  <c:v>4.0343549335747352E-5</c:v>
                </c:pt>
                <c:pt idx="396" formatCode="General">
                  <c:v>3.7054192905276498E-5</c:v>
                </c:pt>
                <c:pt idx="397" formatCode="General">
                  <c:v>3.4002413730584627E-5</c:v>
                </c:pt>
                <c:pt idx="398" formatCode="General">
                  <c:v>3.117390959882006E-5</c:v>
                </c:pt>
                <c:pt idx="399" formatCode="General">
                  <c:v>2.8554984639000046E-5</c:v>
                </c:pt>
                <c:pt idx="400" formatCode="General">
                  <c:v>2.613254609117589E-5</c:v>
                </c:pt>
                <c:pt idx="401" formatCode="General">
                  <c:v>2.3894098748783102E-5</c:v>
                </c:pt>
              </c:numCache>
            </c:numRef>
          </c:cat>
          <c:val>
            <c:numRef>
              <c:f>'SPERT® Lognormal (Multi-row)'!$HQ$109:$PI$109</c:f>
              <c:numCache>
                <c:formatCode>General</c:formatCode>
                <c:ptCount val="201"/>
                <c:pt idx="0">
                  <c:v>2.3894098748783102E-5</c:v>
                </c:pt>
                <c:pt idx="1">
                  <c:v>2.6132546091173038E-5</c:v>
                </c:pt>
                <c:pt idx="2">
                  <c:v>2.8554984638996956E-5</c:v>
                </c:pt>
                <c:pt idx="3">
                  <c:v>3.1173909598816713E-5</c:v>
                </c:pt>
                <c:pt idx="4">
                  <c:v>3.4002413730581029E-5</c:v>
                </c:pt>
                <c:pt idx="5">
                  <c:v>3.7054192905272615E-5</c:v>
                </c:pt>
                <c:pt idx="6">
                  <c:v>4.0343549335743164E-5</c:v>
                </c:pt>
                <c:pt idx="7">
                  <c:v>4.3885392251507877E-5</c:v>
                </c:pt>
                <c:pt idx="8">
                  <c:v>4.7695235784396344E-5</c:v>
                </c:pt>
                <c:pt idx="9">
                  <c:v>5.1789193829485457E-5</c:v>
                </c:pt>
                <c:pt idx="10">
                  <c:v>5.618397164481507E-5</c:v>
                </c:pt>
                <c:pt idx="11">
                  <c:v>6.0896853954158737E-5</c:v>
                </c:pt>
                <c:pt idx="12">
                  <c:v>6.594568931972411E-5</c:v>
                </c:pt>
                <c:pt idx="13">
                  <c:v>7.1348870556234544E-5</c:v>
                </c:pt>
                <c:pt idx="14">
                  <c:v>7.7125310964516037E-5</c:v>
                </c:pt>
                <c:pt idx="15">
                  <c:v>8.3294416171612518E-5</c:v>
                </c:pt>
                <c:pt idx="16">
                  <c:v>8.9876051375676667E-5</c:v>
                </c:pt>
                <c:pt idx="17">
                  <c:v>9.6890503807542237E-5</c:v>
                </c:pt>
                <c:pt idx="18">
                  <c:v>1.0435844023704859E-4</c:v>
                </c:pt>
                <c:pt idx="19">
                  <c:v>1.1230085937093584E-4</c:v>
                </c:pt>
                <c:pt idx="20">
                  <c:v>1.2073903901049547E-4</c:v>
                </c:pt>
                <c:pt idx="21">
                  <c:v>1.2969447786118484E-4</c:v>
                </c:pt>
                <c:pt idx="22">
                  <c:v>1.3918883191308705E-4</c:v>
                </c:pt>
                <c:pt idx="23">
                  <c:v>1.4924384534040983E-4</c:v>
                </c:pt>
                <c:pt idx="24">
                  <c:v>1.5988127590011147E-4</c:v>
                </c:pt>
                <c:pt idx="25">
                  <c:v>1.711228148441535E-4</c:v>
                </c:pt>
                <c:pt idx="26">
                  <c:v>1.8299000139669876E-4</c:v>
                </c:pt>
                <c:pt idx="27">
                  <c:v>1.955041318866674E-4</c:v>
                </c:pt>
                <c:pt idx="28">
                  <c:v>2.0868616366727212E-4</c:v>
                </c:pt>
                <c:pt idx="29">
                  <c:v>2.2255661399727476E-4</c:v>
                </c:pt>
                <c:pt idx="30">
                  <c:v>2.3713545410352223E-4</c:v>
                </c:pt>
                <c:pt idx="31">
                  <c:v>2.5244199869055696E-4</c:v>
                </c:pt>
                <c:pt idx="32">
                  <c:v>2.6849479121048768E-4</c:v>
                </c:pt>
                <c:pt idx="33">
                  <c:v>2.8531148525450445E-4</c:v>
                </c:pt>
                <c:pt idx="34">
                  <c:v>3.0290872247610537E-4</c:v>
                </c:pt>
                <c:pt idx="35">
                  <c:v>3.2130200750487523E-4</c:v>
                </c:pt>
                <c:pt idx="36">
                  <c:v>3.4050558035812859E-4</c:v>
                </c:pt>
                <c:pt idx="37">
                  <c:v>3.6053228690547507E-4</c:v>
                </c:pt>
                <c:pt idx="38">
                  <c:v>3.8139344798793852E-4</c:v>
                </c:pt>
                <c:pt idx="39">
                  <c:v>4.030987278382092E-4</c:v>
                </c:pt>
                <c:pt idx="40">
                  <c:v>4.2565600249144597E-4</c:v>
                </c:pt>
                <c:pt idx="41">
                  <c:v>4.4907122891631022E-4</c:v>
                </c:pt>
                <c:pt idx="42">
                  <c:v>4.7334831563309926E-4</c:v>
                </c:pt>
                <c:pt idx="43">
                  <c:v>4.9848899561948231E-4</c:v>
                </c:pt>
                <c:pt idx="44">
                  <c:v>5.2449270233394382E-4</c:v>
                </c:pt>
                <c:pt idx="45">
                  <c:v>5.5135644971213604E-4</c:v>
                </c:pt>
                <c:pt idx="46">
                  <c:v>5.7907471701147543E-4</c:v>
                </c:pt>
                <c:pt idx="47">
                  <c:v>6.0763933939407034E-4</c:v>
                </c:pt>
                <c:pt idx="48">
                  <c:v>6.370394051470118E-4</c:v>
                </c:pt>
                <c:pt idx="49">
                  <c:v>6.6726116044184128E-4</c:v>
                </c:pt>
                <c:pt idx="50">
                  <c:v>6.9828792253127708E-4</c:v>
                </c:pt>
                <c:pt idx="51">
                  <c:v>7.3010000227075912E-4</c:v>
                </c:pt>
                <c:pt idx="52">
                  <c:v>7.6267463683479179E-4</c:v>
                </c:pt>
                <c:pt idx="53">
                  <c:v>7.9598593347326638E-4</c:v>
                </c:pt>
                <c:pt idx="54">
                  <c:v>8.3000482512075261E-4</c:v>
                </c:pt>
                <c:pt idx="55">
                  <c:v>8.6469903863214015E-4</c:v>
                </c:pt>
                <c:pt idx="56">
                  <c:v>9.0003307637092787E-4</c:v>
                </c:pt>
                <c:pt idx="57">
                  <c:v>9.359682118219967E-4</c:v>
                </c:pt>
                <c:pt idx="58">
                  <c:v>9.7246249983898455E-4</c:v>
                </c:pt>
                <c:pt idx="59">
                  <c:v>1.0094708020675918E-3</c:v>
                </c:pt>
                <c:pt idx="60">
                  <c:v>1.0469448280105906E-3</c:v>
                </c:pt>
                <c:pt idx="61">
                  <c:v>1.0848331921183218E-3</c:v>
                </c:pt>
                <c:pt idx="62">
                  <c:v>1.1230814872004551E-3</c:v>
                </c:pt>
                <c:pt idx="63">
                  <c:v>1.1616323743612854E-3</c:v>
                </c:pt>
                <c:pt idx="64">
                  <c:v>1.2004256895623659E-3</c:v>
                </c:pt>
                <c:pt idx="65">
                  <c:v>1.2393985668134959E-3</c:v>
                </c:pt>
                <c:pt idx="66">
                  <c:v>1.2784855778866673E-3</c:v>
                </c:pt>
                <c:pt idx="67">
                  <c:v>1.3176188883382779E-3</c:v>
                </c:pt>
                <c:pt idx="68">
                  <c:v>1.3567284295135527E-3</c:v>
                </c:pt>
                <c:pt idx="69">
                  <c:v>1.3957420860944984E-3</c:v>
                </c:pt>
                <c:pt idx="70">
                  <c:v>1.4345858986397854E-3</c:v>
                </c:pt>
                <c:pt idx="71">
                  <c:v>1.473184280452554E-3</c:v>
                </c:pt>
                <c:pt idx="72">
                  <c:v>1.5114602480012975E-3</c:v>
                </c:pt>
                <c:pt idx="73">
                  <c:v>1.5493356640105568E-3</c:v>
                </c:pt>
                <c:pt idx="74">
                  <c:v>1.5867314922331942E-3</c:v>
                </c:pt>
                <c:pt idx="75">
                  <c:v>1.623568062815419E-3</c:v>
                </c:pt>
                <c:pt idx="76">
                  <c:v>1.6597653470704539E-3</c:v>
                </c:pt>
                <c:pt idx="77">
                  <c:v>1.6952432403876895E-3</c:v>
                </c:pt>
                <c:pt idx="78">
                  <c:v>1.7299218519222484E-3</c:v>
                </c:pt>
                <c:pt idx="79">
                  <c:v>1.763721799635912E-3</c:v>
                </c:pt>
                <c:pt idx="80">
                  <c:v>1.7965645091951275E-3</c:v>
                </c:pt>
                <c:pt idx="81">
                  <c:v>1.8283725151760626E-3</c:v>
                </c:pt>
                <c:pt idx="82">
                  <c:v>1.8590697629810159E-3</c:v>
                </c:pt>
                <c:pt idx="83">
                  <c:v>1.8885819098355585E-3</c:v>
                </c:pt>
                <c:pt idx="84">
                  <c:v>1.9168366232120101E-3</c:v>
                </c:pt>
                <c:pt idx="85">
                  <c:v>1.9437638750126676E-3</c:v>
                </c:pt>
                <c:pt idx="86">
                  <c:v>1.9692962298459107E-3</c:v>
                </c:pt>
                <c:pt idx="87">
                  <c:v>1.993369125740069E-3</c:v>
                </c:pt>
                <c:pt idx="88">
                  <c:v>2.0159211456638832E-3</c:v>
                </c:pt>
                <c:pt idx="89">
                  <c:v>2.036894278258484E-3</c:v>
                </c:pt>
                <c:pt idx="90">
                  <c:v>2.0562341662338965E-3</c:v>
                </c:pt>
                <c:pt idx="91">
                  <c:v>2.0738903409430005E-3</c:v>
                </c:pt>
                <c:pt idx="92">
                  <c:v>2.0898164417171498E-3</c:v>
                </c:pt>
                <c:pt idx="93">
                  <c:v>2.103970418629982E-3</c:v>
                </c:pt>
                <c:pt idx="94">
                  <c:v>2.1163147174486359E-3</c:v>
                </c:pt>
                <c:pt idx="95">
                  <c:v>2.1268164456340589E-3</c:v>
                </c:pt>
                <c:pt idx="96">
                  <c:v>2.1354475183635612E-3</c:v>
                </c:pt>
                <c:pt idx="97">
                  <c:v>2.1421847836683868E-3</c:v>
                </c:pt>
                <c:pt idx="98">
                  <c:v>2.1470101259059684E-3</c:v>
                </c:pt>
                <c:pt idx="99">
                  <c:v>2.1499105469196251E-3</c:v>
                </c:pt>
                <c:pt idx="100">
                  <c:v>2.1508782243768385E-3</c:v>
                </c:pt>
                <c:pt idx="101">
                  <c:v>2.1499105469196273E-3</c:v>
                </c:pt>
                <c:pt idx="102">
                  <c:v>2.1470101259059731E-3</c:v>
                </c:pt>
                <c:pt idx="103">
                  <c:v>2.1421847836683942E-3</c:v>
                </c:pt>
                <c:pt idx="104">
                  <c:v>2.1354475183635703E-3</c:v>
                </c:pt>
                <c:pt idx="105">
                  <c:v>2.1268164456340706E-3</c:v>
                </c:pt>
                <c:pt idx="106">
                  <c:v>2.1163147174486493E-3</c:v>
                </c:pt>
                <c:pt idx="107">
                  <c:v>2.103970418629998E-3</c:v>
                </c:pt>
                <c:pt idx="108">
                  <c:v>2.089816441717168E-3</c:v>
                </c:pt>
                <c:pt idx="109">
                  <c:v>2.0738903409430209E-3</c:v>
                </c:pt>
                <c:pt idx="110">
                  <c:v>2.0562341662339191E-3</c:v>
                </c:pt>
                <c:pt idx="111">
                  <c:v>2.0368942782585087E-3</c:v>
                </c:pt>
                <c:pt idx="112">
                  <c:v>2.0159211456639101E-3</c:v>
                </c:pt>
                <c:pt idx="113">
                  <c:v>1.9933691257400972E-3</c:v>
                </c:pt>
                <c:pt idx="114">
                  <c:v>1.9692962298459415E-3</c:v>
                </c:pt>
                <c:pt idx="115">
                  <c:v>1.9437638750126997E-3</c:v>
                </c:pt>
                <c:pt idx="116">
                  <c:v>1.9168366232120439E-3</c:v>
                </c:pt>
                <c:pt idx="117">
                  <c:v>1.8885819098355941E-3</c:v>
                </c:pt>
                <c:pt idx="118">
                  <c:v>1.859069762981053E-3</c:v>
                </c:pt>
                <c:pt idx="119">
                  <c:v>1.828372515176101E-3</c:v>
                </c:pt>
                <c:pt idx="120">
                  <c:v>1.796564509195167E-3</c:v>
                </c:pt>
                <c:pt idx="121">
                  <c:v>1.7637217996359527E-3</c:v>
                </c:pt>
                <c:pt idx="122">
                  <c:v>1.7299218519222907E-3</c:v>
                </c:pt>
                <c:pt idx="123">
                  <c:v>1.6952432403877324E-3</c:v>
                </c:pt>
                <c:pt idx="124">
                  <c:v>1.6597653470704979E-3</c:v>
                </c:pt>
                <c:pt idx="125">
                  <c:v>1.6235680628154637E-3</c:v>
                </c:pt>
                <c:pt idx="126">
                  <c:v>1.5867314922332397E-3</c:v>
                </c:pt>
                <c:pt idx="127">
                  <c:v>1.549335664010603E-3</c:v>
                </c:pt>
                <c:pt idx="128">
                  <c:v>1.5114602480013446E-3</c:v>
                </c:pt>
                <c:pt idx="129">
                  <c:v>1.473184280452601E-3</c:v>
                </c:pt>
                <c:pt idx="130">
                  <c:v>1.4345858986398328E-3</c:v>
                </c:pt>
                <c:pt idx="131">
                  <c:v>1.3957420860945462E-3</c:v>
                </c:pt>
                <c:pt idx="132">
                  <c:v>1.3567284295136004E-3</c:v>
                </c:pt>
                <c:pt idx="133">
                  <c:v>1.3176188883383261E-3</c:v>
                </c:pt>
                <c:pt idx="134">
                  <c:v>1.2784855778867153E-3</c:v>
                </c:pt>
                <c:pt idx="135">
                  <c:v>1.2393985668135436E-3</c:v>
                </c:pt>
                <c:pt idx="136">
                  <c:v>1.2004256895624134E-3</c:v>
                </c:pt>
                <c:pt idx="137">
                  <c:v>1.1616323743613324E-3</c:v>
                </c:pt>
                <c:pt idx="138">
                  <c:v>1.1230814872005017E-3</c:v>
                </c:pt>
                <c:pt idx="139">
                  <c:v>1.0848331921183682E-3</c:v>
                </c:pt>
                <c:pt idx="140">
                  <c:v>1.0469448280106368E-3</c:v>
                </c:pt>
                <c:pt idx="141">
                  <c:v>1.0094708020676371E-3</c:v>
                </c:pt>
                <c:pt idx="142">
                  <c:v>9.7246249983902943E-4</c:v>
                </c:pt>
                <c:pt idx="143">
                  <c:v>9.3596821182204083E-4</c:v>
                </c:pt>
                <c:pt idx="144">
                  <c:v>9.0003307637097146E-4</c:v>
                </c:pt>
                <c:pt idx="145">
                  <c:v>8.646990386321832E-4</c:v>
                </c:pt>
                <c:pt idx="146">
                  <c:v>8.3000482512079489E-4</c:v>
                </c:pt>
                <c:pt idx="147">
                  <c:v>7.9598593347330769E-4</c:v>
                </c:pt>
                <c:pt idx="148">
                  <c:v>7.6267463683483234E-4</c:v>
                </c:pt>
                <c:pt idx="149">
                  <c:v>7.3010000227079869E-4</c:v>
                </c:pt>
                <c:pt idx="150">
                  <c:v>6.982879225313159E-4</c:v>
                </c:pt>
                <c:pt idx="151">
                  <c:v>6.6726116044187891E-4</c:v>
                </c:pt>
                <c:pt idx="152">
                  <c:v>6.3703940514704845E-4</c:v>
                </c:pt>
                <c:pt idx="153">
                  <c:v>6.076393393941058E-4</c:v>
                </c:pt>
                <c:pt idx="154">
                  <c:v>5.790747170115098E-4</c:v>
                </c:pt>
                <c:pt idx="155">
                  <c:v>5.5135644971216966E-4</c:v>
                </c:pt>
                <c:pt idx="156">
                  <c:v>5.2449270233397634E-4</c:v>
                </c:pt>
                <c:pt idx="157">
                  <c:v>4.9848899561951376E-4</c:v>
                </c:pt>
                <c:pt idx="158">
                  <c:v>4.7334831563312961E-4</c:v>
                </c:pt>
                <c:pt idx="159">
                  <c:v>4.4907122891633944E-4</c:v>
                </c:pt>
                <c:pt idx="160">
                  <c:v>4.2565600249147421E-4</c:v>
                </c:pt>
                <c:pt idx="161">
                  <c:v>4.030987278382363E-4</c:v>
                </c:pt>
                <c:pt idx="162">
                  <c:v>3.8139344798796459E-4</c:v>
                </c:pt>
                <c:pt idx="163">
                  <c:v>3.6053228690550001E-4</c:v>
                </c:pt>
                <c:pt idx="164">
                  <c:v>3.4050558035815255E-4</c:v>
                </c:pt>
                <c:pt idx="165">
                  <c:v>3.2130200750489816E-4</c:v>
                </c:pt>
                <c:pt idx="166">
                  <c:v>3.0290872247612738E-4</c:v>
                </c:pt>
                <c:pt idx="167">
                  <c:v>2.8531148525452553E-4</c:v>
                </c:pt>
                <c:pt idx="168">
                  <c:v>2.6849479121050795E-4</c:v>
                </c:pt>
                <c:pt idx="169">
                  <c:v>2.5244199869057626E-4</c:v>
                </c:pt>
                <c:pt idx="170">
                  <c:v>2.3713545410354055E-4</c:v>
                </c:pt>
                <c:pt idx="171">
                  <c:v>2.2255661399729227E-4</c:v>
                </c:pt>
                <c:pt idx="172">
                  <c:v>2.0868616366728868E-4</c:v>
                </c:pt>
                <c:pt idx="173">
                  <c:v>1.9550413188668318E-4</c:v>
                </c:pt>
                <c:pt idx="174">
                  <c:v>1.829900013967137E-4</c:v>
                </c:pt>
                <c:pt idx="175">
                  <c:v>1.7112281484416762E-4</c:v>
                </c:pt>
                <c:pt idx="176">
                  <c:v>1.5988127590012486E-4</c:v>
                </c:pt>
                <c:pt idx="177">
                  <c:v>1.4924384534042257E-4</c:v>
                </c:pt>
                <c:pt idx="178">
                  <c:v>1.3918883191309906E-4</c:v>
                </c:pt>
                <c:pt idx="179">
                  <c:v>1.2969447786119611E-4</c:v>
                </c:pt>
                <c:pt idx="180">
                  <c:v>1.2073903901050614E-4</c:v>
                </c:pt>
                <c:pt idx="181">
                  <c:v>1.1230085937094586E-4</c:v>
                </c:pt>
                <c:pt idx="182">
                  <c:v>1.0435844023705805E-4</c:v>
                </c:pt>
                <c:pt idx="183">
                  <c:v>9.6890503807551086E-5</c:v>
                </c:pt>
                <c:pt idx="184">
                  <c:v>8.9876051375685015E-5</c:v>
                </c:pt>
                <c:pt idx="185">
                  <c:v>8.3294416171620365E-5</c:v>
                </c:pt>
                <c:pt idx="186">
                  <c:v>7.7125310964523355E-5</c:v>
                </c:pt>
                <c:pt idx="187">
                  <c:v>7.1348870556241388E-5</c:v>
                </c:pt>
                <c:pt idx="188">
                  <c:v>6.5945689319730561E-5</c:v>
                </c:pt>
                <c:pt idx="189">
                  <c:v>6.0896853954164713E-5</c:v>
                </c:pt>
                <c:pt idx="190">
                  <c:v>5.618397164482066E-5</c:v>
                </c:pt>
                <c:pt idx="191">
                  <c:v>5.1789193829490661E-5</c:v>
                </c:pt>
                <c:pt idx="192">
                  <c:v>4.769523578440121E-5</c:v>
                </c:pt>
                <c:pt idx="193">
                  <c:v>4.3885392251512383E-5</c:v>
                </c:pt>
                <c:pt idx="194">
                  <c:v>4.0343549335747352E-5</c:v>
                </c:pt>
                <c:pt idx="195">
                  <c:v>3.7054192905276498E-5</c:v>
                </c:pt>
                <c:pt idx="196">
                  <c:v>3.4002413730584627E-5</c:v>
                </c:pt>
                <c:pt idx="197">
                  <c:v>3.117390959882006E-5</c:v>
                </c:pt>
                <c:pt idx="198">
                  <c:v>2.8554984639000046E-5</c:v>
                </c:pt>
                <c:pt idx="199">
                  <c:v>2.613254609117589E-5</c:v>
                </c:pt>
                <c:pt idx="200">
                  <c:v>2.3894098748783102E-5</c:v>
                </c:pt>
              </c:numCache>
            </c:numRef>
          </c:val>
          <c:smooth val="0"/>
          <c:extLst>
            <c:ext xmlns:c16="http://schemas.microsoft.com/office/drawing/2014/chart" uri="{C3380CC4-5D6E-409C-BE32-E72D297353CC}">
              <c16:uniqueId val="{00000000-D8AA-4EA7-9973-BEC6E47A2DDC}"/>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8A8-48EE-BEC6-B40302B1DA45}"/>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58A8-48EE-BEC6-B40302B1DA45}"/>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58A8-48EE-BEC6-B40302B1DA45}"/>
              </c:ext>
            </c:extLst>
          </c:dPt>
          <c:val>
            <c:numRef>
              <c:f>'SPERT® Lognormal (Mixed entry)'!$F$114:$F$116</c:f>
              <c:numCache>
                <c:formatCode>0%</c:formatCode>
                <c:ptCount val="3"/>
                <c:pt idx="0">
                  <c:v>0.24253361438080262</c:v>
                </c:pt>
                <c:pt idx="1">
                  <c:v>0.37873319280959866</c:v>
                </c:pt>
                <c:pt idx="2">
                  <c:v>0.37873319280959872</c:v>
                </c:pt>
              </c:numCache>
            </c:numRef>
          </c:val>
          <c:extLst>
            <c:ext xmlns:c16="http://schemas.microsoft.com/office/drawing/2014/chart" uri="{C3380CC4-5D6E-409C-BE32-E72D297353CC}">
              <c16:uniqueId val="{00000006-58A8-48EE-BEC6-B40302B1DA4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Normal Distribution of All Rows Combined</a:t>
            </a:r>
            <a:endParaRPr lang="en-US"/>
          </a:p>
        </c:rich>
      </c:tx>
      <c:layout>
        <c:manualLayout>
          <c:xMode val="edge"/>
          <c:yMode val="edge"/>
          <c:x val="0.34299032556621739"/>
          <c:y val="3.296703296703296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Lognormal (Mixed entry)'!$Z$104:$DW$104</c:f>
              <c:numCache>
                <c:formatCode>#,##0_);\(#,##0\)</c:formatCode>
                <c:ptCount val="102"/>
                <c:pt idx="0">
                  <c:v>-340.64430052011176</c:v>
                </c:pt>
                <c:pt idx="1">
                  <c:v>-308.71075001476299</c:v>
                </c:pt>
                <c:pt idx="2">
                  <c:v>-276.77719950941423</c:v>
                </c:pt>
                <c:pt idx="3">
                  <c:v>-244.84364900406547</c:v>
                </c:pt>
                <c:pt idx="4">
                  <c:v>-212.91009849871671</c:v>
                </c:pt>
                <c:pt idx="5">
                  <c:v>-180.97654799336794</c:v>
                </c:pt>
                <c:pt idx="6">
                  <c:v>-149.04299748801918</c:v>
                </c:pt>
                <c:pt idx="7">
                  <c:v>-117.10944698267043</c:v>
                </c:pt>
                <c:pt idx="8">
                  <c:v>-85.175896477321686</c:v>
                </c:pt>
                <c:pt idx="9">
                  <c:v>-53.242345971972938</c:v>
                </c:pt>
                <c:pt idx="10">
                  <c:v>-21.30879546662419</c:v>
                </c:pt>
                <c:pt idx="11">
                  <c:v>10.624755038724558</c:v>
                </c:pt>
                <c:pt idx="12">
                  <c:v>42.558305544073306</c:v>
                </c:pt>
                <c:pt idx="13">
                  <c:v>74.491856049422054</c:v>
                </c:pt>
                <c:pt idx="14">
                  <c:v>106.4254065547708</c:v>
                </c:pt>
                <c:pt idx="15">
                  <c:v>138.35895706011956</c:v>
                </c:pt>
                <c:pt idx="16">
                  <c:v>170.29250756546833</c:v>
                </c:pt>
                <c:pt idx="17">
                  <c:v>202.22605807081709</c:v>
                </c:pt>
                <c:pt idx="18">
                  <c:v>234.15960857616585</c:v>
                </c:pt>
                <c:pt idx="19">
                  <c:v>266.09315908151461</c:v>
                </c:pt>
                <c:pt idx="20">
                  <c:v>298.02670958686338</c:v>
                </c:pt>
                <c:pt idx="21">
                  <c:v>329.96026009221214</c:v>
                </c:pt>
                <c:pt idx="22">
                  <c:v>361.8938105975609</c:v>
                </c:pt>
                <c:pt idx="23">
                  <c:v>393.82736110290966</c:v>
                </c:pt>
                <c:pt idx="24">
                  <c:v>425.76091160825843</c:v>
                </c:pt>
                <c:pt idx="25">
                  <c:v>457.69446211360719</c:v>
                </c:pt>
                <c:pt idx="26">
                  <c:v>489.62801261895595</c:v>
                </c:pt>
                <c:pt idx="27">
                  <c:v>521.56156312430471</c:v>
                </c:pt>
                <c:pt idx="28">
                  <c:v>553.49511362965347</c:v>
                </c:pt>
                <c:pt idx="29">
                  <c:v>585.42866413500224</c:v>
                </c:pt>
                <c:pt idx="30">
                  <c:v>617.362214640351</c:v>
                </c:pt>
                <c:pt idx="31">
                  <c:v>649.29576514569976</c:v>
                </c:pt>
                <c:pt idx="32">
                  <c:v>681.22931565104852</c:v>
                </c:pt>
                <c:pt idx="33">
                  <c:v>713.16286615639729</c:v>
                </c:pt>
                <c:pt idx="34">
                  <c:v>745.09641666174605</c:v>
                </c:pt>
                <c:pt idx="35">
                  <c:v>777.02996716709481</c:v>
                </c:pt>
                <c:pt idx="36">
                  <c:v>808.96351767244357</c:v>
                </c:pt>
                <c:pt idx="37">
                  <c:v>840.89706817779233</c:v>
                </c:pt>
                <c:pt idx="38">
                  <c:v>872.8306186831411</c:v>
                </c:pt>
                <c:pt idx="39">
                  <c:v>904.76416918848986</c:v>
                </c:pt>
                <c:pt idx="40">
                  <c:v>936.69771969383862</c:v>
                </c:pt>
                <c:pt idx="41">
                  <c:v>968.63127019918738</c:v>
                </c:pt>
                <c:pt idx="42">
                  <c:v>1000.5648207045361</c:v>
                </c:pt>
                <c:pt idx="43">
                  <c:v>1032.4983712098849</c:v>
                </c:pt>
                <c:pt idx="44">
                  <c:v>1064.4319217152336</c:v>
                </c:pt>
                <c:pt idx="45">
                  <c:v>1096.3654722205822</c:v>
                </c:pt>
                <c:pt idx="46">
                  <c:v>1128.2990227259309</c:v>
                </c:pt>
                <c:pt idx="47">
                  <c:v>1160.2325732312795</c:v>
                </c:pt>
                <c:pt idx="48">
                  <c:v>1192.1661237366282</c:v>
                </c:pt>
                <c:pt idx="49">
                  <c:v>1224.0996742419768</c:v>
                </c:pt>
                <c:pt idx="50">
                  <c:v>1256.0332247473254</c:v>
                </c:pt>
                <c:pt idx="51">
                  <c:v>1287.9667752526741</c:v>
                </c:pt>
                <c:pt idx="52">
                  <c:v>1319.9003257580227</c:v>
                </c:pt>
                <c:pt idx="53">
                  <c:v>1351.8338762633714</c:v>
                </c:pt>
                <c:pt idx="54">
                  <c:v>1383.76742676872</c:v>
                </c:pt>
                <c:pt idx="55">
                  <c:v>1415.7009772740687</c:v>
                </c:pt>
                <c:pt idx="56">
                  <c:v>1447.6345277794173</c:v>
                </c:pt>
                <c:pt idx="57">
                  <c:v>1479.568078284766</c:v>
                </c:pt>
                <c:pt idx="58">
                  <c:v>1511.5016287901146</c:v>
                </c:pt>
                <c:pt idx="59">
                  <c:v>1543.4351792954633</c:v>
                </c:pt>
                <c:pt idx="60">
                  <c:v>1575.3687298008119</c:v>
                </c:pt>
                <c:pt idx="61">
                  <c:v>1607.3022803061606</c:v>
                </c:pt>
                <c:pt idx="62">
                  <c:v>1639.2358308115092</c:v>
                </c:pt>
                <c:pt idx="63">
                  <c:v>1671.1693813168579</c:v>
                </c:pt>
                <c:pt idx="64">
                  <c:v>1703.1029318222065</c:v>
                </c:pt>
                <c:pt idx="65">
                  <c:v>1735.0364823275552</c:v>
                </c:pt>
                <c:pt idx="66">
                  <c:v>1766.9700328329038</c:v>
                </c:pt>
                <c:pt idx="67">
                  <c:v>1798.9035833382525</c:v>
                </c:pt>
                <c:pt idx="68">
                  <c:v>1830.8371338436011</c:v>
                </c:pt>
                <c:pt idx="69">
                  <c:v>1862.7706843489498</c:v>
                </c:pt>
                <c:pt idx="70">
                  <c:v>1894.7042348542984</c:v>
                </c:pt>
                <c:pt idx="71">
                  <c:v>1926.6377853596471</c:v>
                </c:pt>
                <c:pt idx="72">
                  <c:v>1958.5713358649957</c:v>
                </c:pt>
                <c:pt idx="73">
                  <c:v>1990.5048863703444</c:v>
                </c:pt>
                <c:pt idx="74">
                  <c:v>2022.438436875693</c:v>
                </c:pt>
                <c:pt idx="75">
                  <c:v>2054.3719873810419</c:v>
                </c:pt>
                <c:pt idx="76">
                  <c:v>2086.3055378863905</c:v>
                </c:pt>
                <c:pt idx="77">
                  <c:v>2118.2390883917392</c:v>
                </c:pt>
                <c:pt idx="78">
                  <c:v>2150.1726388970878</c:v>
                </c:pt>
                <c:pt idx="79">
                  <c:v>2182.1061894024365</c:v>
                </c:pt>
                <c:pt idx="80">
                  <c:v>2214.0397399077851</c:v>
                </c:pt>
                <c:pt idx="81">
                  <c:v>2245.9732904131338</c:v>
                </c:pt>
                <c:pt idx="82">
                  <c:v>2277.9068409184824</c:v>
                </c:pt>
                <c:pt idx="83">
                  <c:v>2309.8403914238311</c:v>
                </c:pt>
                <c:pt idx="84">
                  <c:v>2341.7739419291797</c:v>
                </c:pt>
                <c:pt idx="85">
                  <c:v>2373.7074924345284</c:v>
                </c:pt>
                <c:pt idx="86">
                  <c:v>2405.641042939877</c:v>
                </c:pt>
                <c:pt idx="87">
                  <c:v>2437.5745934452257</c:v>
                </c:pt>
                <c:pt idx="88">
                  <c:v>2469.5081439505743</c:v>
                </c:pt>
                <c:pt idx="89">
                  <c:v>2501.441694455923</c:v>
                </c:pt>
                <c:pt idx="90">
                  <c:v>2533.3752449612716</c:v>
                </c:pt>
                <c:pt idx="91">
                  <c:v>2565.3087954666203</c:v>
                </c:pt>
                <c:pt idx="92">
                  <c:v>2597.2423459719689</c:v>
                </c:pt>
                <c:pt idx="93">
                  <c:v>2629.1758964773176</c:v>
                </c:pt>
                <c:pt idx="94">
                  <c:v>2661.1094469826662</c:v>
                </c:pt>
                <c:pt idx="95">
                  <c:v>2693.0429974880149</c:v>
                </c:pt>
                <c:pt idx="96">
                  <c:v>2724.9765479933635</c:v>
                </c:pt>
                <c:pt idx="97">
                  <c:v>2756.9100984987122</c:v>
                </c:pt>
                <c:pt idx="98">
                  <c:v>2788.8436490040608</c:v>
                </c:pt>
                <c:pt idx="99">
                  <c:v>2820.7771995094095</c:v>
                </c:pt>
                <c:pt idx="100">
                  <c:v>2852.7107500147581</c:v>
                </c:pt>
                <c:pt idx="101">
                  <c:v>2884.6443005201118</c:v>
                </c:pt>
              </c:numCache>
            </c:numRef>
          </c:cat>
          <c:val>
            <c:numRef>
              <c:f>'SPERT® Lognormal (Mixed entry)'!$DX$106:$HT$106</c:f>
              <c:numCache>
                <c:formatCode>General</c:formatCode>
                <c:ptCount val="101"/>
                <c:pt idx="0">
                  <c:v>9.8355863518458306E-6</c:v>
                </c:pt>
                <c:pt idx="1">
                  <c:v>1.1692309197001418E-5</c:v>
                </c:pt>
                <c:pt idx="2">
                  <c:v>1.3850570864164887E-5</c:v>
                </c:pt>
                <c:pt idx="3">
                  <c:v>1.6349421933562313E-5</c:v>
                </c:pt>
                <c:pt idx="4">
                  <c:v>1.9231115509923071E-5</c:v>
                </c:pt>
                <c:pt idx="5">
                  <c:v>2.2541037272897323E-5</c:v>
                </c:pt>
                <c:pt idx="6">
                  <c:v>2.6327563204819913E-5</c:v>
                </c:pt>
                <c:pt idx="7">
                  <c:v>3.0641835530707637E-5</c:v>
                </c:pt>
                <c:pt idx="8">
                  <c:v>3.553744794207734E-5</c:v>
                </c:pt>
                <c:pt idx="9">
                  <c:v>4.1070032076794886E-5</c:v>
                </c:pt>
                <c:pt idx="10">
                  <c:v>4.7296738522609457E-5</c:v>
                </c:pt>
                <c:pt idx="11">
                  <c:v>5.4275607323416883E-5</c:v>
                </c:pt>
                <c:pt idx="12">
                  <c:v>6.2064825103424706E-5</c:v>
                </c:pt>
                <c:pt idx="13">
                  <c:v>7.0721868479427455E-5</c:v>
                </c:pt>
                <c:pt idx="14">
                  <c:v>8.030253638278143E-5</c:v>
                </c:pt>
                <c:pt idx="15">
                  <c:v>9.0859877219502176E-5</c:v>
                </c:pt>
                <c:pt idx="16">
                  <c:v>1.0244302039893097E-4</c:v>
                </c:pt>
                <c:pt idx="17">
                  <c:v>1.1509592557864831E-4</c:v>
                </c:pt>
                <c:pt idx="18">
                  <c:v>1.2885606690661491E-4</c:v>
                </c:pt>
                <c:pt idx="19">
                  <c:v>1.4375307347400075E-4</c:v>
                </c:pt>
                <c:pt idx="20">
                  <c:v>1.5980735099166302E-4</c:v>
                </c:pt>
                <c:pt idx="21">
                  <c:v>1.7702871322573132E-4</c:v>
                </c:pt>
                <c:pt idx="22">
                  <c:v>1.9541505482182628E-4</c:v>
                </c:pt>
                <c:pt idx="23">
                  <c:v>2.1495109965947916E-4</c:v>
                </c:pt>
                <c:pt idx="24">
                  <c:v>2.3560726065862759E-4</c:v>
                </c:pt>
                <c:pt idx="25">
                  <c:v>2.5733864786931513E-4</c:v>
                </c:pt>
                <c:pt idx="26">
                  <c:v>2.8008426159180529E-4</c:v>
                </c:pt>
                <c:pt idx="27">
                  <c:v>3.0376640609906943E-4</c:v>
                </c:pt>
                <c:pt idx="28">
                  <c:v>3.2829035719925608E-4</c:v>
                </c:pt>
                <c:pt idx="29">
                  <c:v>3.5354431335057125E-4</c:v>
                </c:pt>
                <c:pt idx="30">
                  <c:v>3.7939965533405004E-4</c:v>
                </c:pt>
                <c:pt idx="31">
                  <c:v>4.0571153365405395E-4</c:v>
                </c:pt>
                <c:pt idx="32">
                  <c:v>4.3231979597078149E-4</c:v>
                </c:pt>
                <c:pt idx="33">
                  <c:v>4.5905025911793568E-4</c:v>
                </c:pt>
                <c:pt idx="34">
                  <c:v>4.857163218095506E-4</c:v>
                </c:pt>
                <c:pt idx="35">
                  <c:v>5.1212090521949682E-4</c:v>
                </c:pt>
                <c:pt idx="36">
                  <c:v>5.3805869948476742E-4</c:v>
                </c:pt>
                <c:pt idx="37">
                  <c:v>5.6331868512335122E-4</c:v>
                </c:pt>
                <c:pt idx="38">
                  <c:v>5.8768688966827863E-4</c:v>
                </c:pt>
                <c:pt idx="39">
                  <c:v>6.1094933180415539E-4</c:v>
                </c:pt>
                <c:pt idx="40">
                  <c:v>6.3289509824620367E-4</c:v>
                </c:pt>
                <c:pt idx="41">
                  <c:v>6.5331949279959656E-4</c:v>
                </c:pt>
                <c:pt idx="42">
                  <c:v>6.7202719272199771E-4</c:v>
                </c:pt>
                <c:pt idx="43">
                  <c:v>6.8883534488523989E-4</c:v>
                </c:pt>
                <c:pt idx="44">
                  <c:v>7.0357653344105047E-4</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85D7-411F-AB3B-DB102C7D9D25}"/>
            </c:ext>
          </c:extLst>
        </c:ser>
        <c:ser>
          <c:idx val="1"/>
          <c:order val="1"/>
          <c:spPr>
            <a:solidFill>
              <a:schemeClr val="accent1"/>
            </a:solidFill>
            <a:ln>
              <a:noFill/>
            </a:ln>
            <a:effectLst/>
          </c:spPr>
          <c:invertIfNegative val="0"/>
          <c:cat>
            <c:numRef>
              <c:f>'SPERT® Lognormal (Mixed entry)'!$Z$104:$DW$104</c:f>
              <c:numCache>
                <c:formatCode>#,##0_);\(#,##0\)</c:formatCode>
                <c:ptCount val="102"/>
                <c:pt idx="0">
                  <c:v>-340.64430052011176</c:v>
                </c:pt>
                <c:pt idx="1">
                  <c:v>-308.71075001476299</c:v>
                </c:pt>
                <c:pt idx="2">
                  <c:v>-276.77719950941423</c:v>
                </c:pt>
                <c:pt idx="3">
                  <c:v>-244.84364900406547</c:v>
                </c:pt>
                <c:pt idx="4">
                  <c:v>-212.91009849871671</c:v>
                </c:pt>
                <c:pt idx="5">
                  <c:v>-180.97654799336794</c:v>
                </c:pt>
                <c:pt idx="6">
                  <c:v>-149.04299748801918</c:v>
                </c:pt>
                <c:pt idx="7">
                  <c:v>-117.10944698267043</c:v>
                </c:pt>
                <c:pt idx="8">
                  <c:v>-85.175896477321686</c:v>
                </c:pt>
                <c:pt idx="9">
                  <c:v>-53.242345971972938</c:v>
                </c:pt>
                <c:pt idx="10">
                  <c:v>-21.30879546662419</c:v>
                </c:pt>
                <c:pt idx="11">
                  <c:v>10.624755038724558</c:v>
                </c:pt>
                <c:pt idx="12">
                  <c:v>42.558305544073306</c:v>
                </c:pt>
                <c:pt idx="13">
                  <c:v>74.491856049422054</c:v>
                </c:pt>
                <c:pt idx="14">
                  <c:v>106.4254065547708</c:v>
                </c:pt>
                <c:pt idx="15">
                  <c:v>138.35895706011956</c:v>
                </c:pt>
                <c:pt idx="16">
                  <c:v>170.29250756546833</c:v>
                </c:pt>
                <c:pt idx="17">
                  <c:v>202.22605807081709</c:v>
                </c:pt>
                <c:pt idx="18">
                  <c:v>234.15960857616585</c:v>
                </c:pt>
                <c:pt idx="19">
                  <c:v>266.09315908151461</c:v>
                </c:pt>
                <c:pt idx="20">
                  <c:v>298.02670958686338</c:v>
                </c:pt>
                <c:pt idx="21">
                  <c:v>329.96026009221214</c:v>
                </c:pt>
                <c:pt idx="22">
                  <c:v>361.8938105975609</c:v>
                </c:pt>
                <c:pt idx="23">
                  <c:v>393.82736110290966</c:v>
                </c:pt>
                <c:pt idx="24">
                  <c:v>425.76091160825843</c:v>
                </c:pt>
                <c:pt idx="25">
                  <c:v>457.69446211360719</c:v>
                </c:pt>
                <c:pt idx="26">
                  <c:v>489.62801261895595</c:v>
                </c:pt>
                <c:pt idx="27">
                  <c:v>521.56156312430471</c:v>
                </c:pt>
                <c:pt idx="28">
                  <c:v>553.49511362965347</c:v>
                </c:pt>
                <c:pt idx="29">
                  <c:v>585.42866413500224</c:v>
                </c:pt>
                <c:pt idx="30">
                  <c:v>617.362214640351</c:v>
                </c:pt>
                <c:pt idx="31">
                  <c:v>649.29576514569976</c:v>
                </c:pt>
                <c:pt idx="32">
                  <c:v>681.22931565104852</c:v>
                </c:pt>
                <c:pt idx="33">
                  <c:v>713.16286615639729</c:v>
                </c:pt>
                <c:pt idx="34">
                  <c:v>745.09641666174605</c:v>
                </c:pt>
                <c:pt idx="35">
                  <c:v>777.02996716709481</c:v>
                </c:pt>
                <c:pt idx="36">
                  <c:v>808.96351767244357</c:v>
                </c:pt>
                <c:pt idx="37">
                  <c:v>840.89706817779233</c:v>
                </c:pt>
                <c:pt idx="38">
                  <c:v>872.8306186831411</c:v>
                </c:pt>
                <c:pt idx="39">
                  <c:v>904.76416918848986</c:v>
                </c:pt>
                <c:pt idx="40">
                  <c:v>936.69771969383862</c:v>
                </c:pt>
                <c:pt idx="41">
                  <c:v>968.63127019918738</c:v>
                </c:pt>
                <c:pt idx="42">
                  <c:v>1000.5648207045361</c:v>
                </c:pt>
                <c:pt idx="43">
                  <c:v>1032.4983712098849</c:v>
                </c:pt>
                <c:pt idx="44">
                  <c:v>1064.4319217152336</c:v>
                </c:pt>
                <c:pt idx="45">
                  <c:v>1096.3654722205822</c:v>
                </c:pt>
                <c:pt idx="46">
                  <c:v>1128.2990227259309</c:v>
                </c:pt>
                <c:pt idx="47">
                  <c:v>1160.2325732312795</c:v>
                </c:pt>
                <c:pt idx="48">
                  <c:v>1192.1661237366282</c:v>
                </c:pt>
                <c:pt idx="49">
                  <c:v>1224.0996742419768</c:v>
                </c:pt>
                <c:pt idx="50">
                  <c:v>1256.0332247473254</c:v>
                </c:pt>
                <c:pt idx="51">
                  <c:v>1287.9667752526741</c:v>
                </c:pt>
                <c:pt idx="52">
                  <c:v>1319.9003257580227</c:v>
                </c:pt>
                <c:pt idx="53">
                  <c:v>1351.8338762633714</c:v>
                </c:pt>
                <c:pt idx="54">
                  <c:v>1383.76742676872</c:v>
                </c:pt>
                <c:pt idx="55">
                  <c:v>1415.7009772740687</c:v>
                </c:pt>
                <c:pt idx="56">
                  <c:v>1447.6345277794173</c:v>
                </c:pt>
                <c:pt idx="57">
                  <c:v>1479.568078284766</c:v>
                </c:pt>
                <c:pt idx="58">
                  <c:v>1511.5016287901146</c:v>
                </c:pt>
                <c:pt idx="59">
                  <c:v>1543.4351792954633</c:v>
                </c:pt>
                <c:pt idx="60">
                  <c:v>1575.3687298008119</c:v>
                </c:pt>
                <c:pt idx="61">
                  <c:v>1607.3022803061606</c:v>
                </c:pt>
                <c:pt idx="62">
                  <c:v>1639.2358308115092</c:v>
                </c:pt>
                <c:pt idx="63">
                  <c:v>1671.1693813168579</c:v>
                </c:pt>
                <c:pt idx="64">
                  <c:v>1703.1029318222065</c:v>
                </c:pt>
                <c:pt idx="65">
                  <c:v>1735.0364823275552</c:v>
                </c:pt>
                <c:pt idx="66">
                  <c:v>1766.9700328329038</c:v>
                </c:pt>
                <c:pt idx="67">
                  <c:v>1798.9035833382525</c:v>
                </c:pt>
                <c:pt idx="68">
                  <c:v>1830.8371338436011</c:v>
                </c:pt>
                <c:pt idx="69">
                  <c:v>1862.7706843489498</c:v>
                </c:pt>
                <c:pt idx="70">
                  <c:v>1894.7042348542984</c:v>
                </c:pt>
                <c:pt idx="71">
                  <c:v>1926.6377853596471</c:v>
                </c:pt>
                <c:pt idx="72">
                  <c:v>1958.5713358649957</c:v>
                </c:pt>
                <c:pt idx="73">
                  <c:v>1990.5048863703444</c:v>
                </c:pt>
                <c:pt idx="74">
                  <c:v>2022.438436875693</c:v>
                </c:pt>
                <c:pt idx="75">
                  <c:v>2054.3719873810419</c:v>
                </c:pt>
                <c:pt idx="76">
                  <c:v>2086.3055378863905</c:v>
                </c:pt>
                <c:pt idx="77">
                  <c:v>2118.2390883917392</c:v>
                </c:pt>
                <c:pt idx="78">
                  <c:v>2150.1726388970878</c:v>
                </c:pt>
                <c:pt idx="79">
                  <c:v>2182.1061894024365</c:v>
                </c:pt>
                <c:pt idx="80">
                  <c:v>2214.0397399077851</c:v>
                </c:pt>
                <c:pt idx="81">
                  <c:v>2245.9732904131338</c:v>
                </c:pt>
                <c:pt idx="82">
                  <c:v>2277.9068409184824</c:v>
                </c:pt>
                <c:pt idx="83">
                  <c:v>2309.8403914238311</c:v>
                </c:pt>
                <c:pt idx="84">
                  <c:v>2341.7739419291797</c:v>
                </c:pt>
                <c:pt idx="85">
                  <c:v>2373.7074924345284</c:v>
                </c:pt>
                <c:pt idx="86">
                  <c:v>2405.641042939877</c:v>
                </c:pt>
                <c:pt idx="87">
                  <c:v>2437.5745934452257</c:v>
                </c:pt>
                <c:pt idx="88">
                  <c:v>2469.5081439505743</c:v>
                </c:pt>
                <c:pt idx="89">
                  <c:v>2501.441694455923</c:v>
                </c:pt>
                <c:pt idx="90">
                  <c:v>2533.3752449612716</c:v>
                </c:pt>
                <c:pt idx="91">
                  <c:v>2565.3087954666203</c:v>
                </c:pt>
                <c:pt idx="92">
                  <c:v>2597.2423459719689</c:v>
                </c:pt>
                <c:pt idx="93">
                  <c:v>2629.1758964773176</c:v>
                </c:pt>
                <c:pt idx="94">
                  <c:v>2661.1094469826662</c:v>
                </c:pt>
                <c:pt idx="95">
                  <c:v>2693.0429974880149</c:v>
                </c:pt>
                <c:pt idx="96">
                  <c:v>2724.9765479933635</c:v>
                </c:pt>
                <c:pt idx="97">
                  <c:v>2756.9100984987122</c:v>
                </c:pt>
                <c:pt idx="98">
                  <c:v>2788.8436490040608</c:v>
                </c:pt>
                <c:pt idx="99">
                  <c:v>2820.7771995094095</c:v>
                </c:pt>
                <c:pt idx="100">
                  <c:v>2852.7107500147581</c:v>
                </c:pt>
                <c:pt idx="101">
                  <c:v>2884.6443005201118</c:v>
                </c:pt>
              </c:numCache>
            </c:numRef>
          </c:cat>
          <c:val>
            <c:numRef>
              <c:f>'SPERT® Lognormal (Mixed entry)'!$DX$107:$HT$107</c:f>
              <c:numCache>
                <c:formatCode>General</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7.1610155182850576E-4</c:v>
                </c:pt>
                <c:pt idx="46">
                  <c:v>7.262819150395635E-4</c:v>
                </c:pt>
                <c:pt idx="47">
                  <c:v>7.3401205303711748E-4</c:v>
                </c:pt>
                <c:pt idx="48">
                  <c:v>7.392111329824312E-4</c:v>
                </c:pt>
                <c:pt idx="49">
                  <c:v>7.4182446629476526E-4</c:v>
                </c:pt>
                <c:pt idx="50">
                  <c:v>7.4182446629476526E-4</c:v>
                </c:pt>
                <c:pt idx="51">
                  <c:v>7.3921113298243131E-4</c:v>
                </c:pt>
                <c:pt idx="52">
                  <c:v>7.3401205303711759E-4</c:v>
                </c:pt>
                <c:pt idx="53">
                  <c:v>7.2628191503956361E-4</c:v>
                </c:pt>
                <c:pt idx="54">
                  <c:v>7.1610155182850587E-4</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E81A-4457-B2B9-5B65636FA38F}"/>
            </c:ext>
          </c:extLst>
        </c:ser>
        <c:ser>
          <c:idx val="2"/>
          <c:order val="2"/>
          <c:spPr>
            <a:solidFill>
              <a:schemeClr val="accent2"/>
            </a:solidFill>
            <a:ln>
              <a:noFill/>
            </a:ln>
            <a:effectLst/>
          </c:spPr>
          <c:invertIfNegative val="0"/>
          <c:cat>
            <c:numRef>
              <c:f>'SPERT® Lognormal (Mixed entry)'!$Z$104:$DW$104</c:f>
              <c:numCache>
                <c:formatCode>#,##0_);\(#,##0\)</c:formatCode>
                <c:ptCount val="102"/>
                <c:pt idx="0">
                  <c:v>-340.64430052011176</c:v>
                </c:pt>
                <c:pt idx="1">
                  <c:v>-308.71075001476299</c:v>
                </c:pt>
                <c:pt idx="2">
                  <c:v>-276.77719950941423</c:v>
                </c:pt>
                <c:pt idx="3">
                  <c:v>-244.84364900406547</c:v>
                </c:pt>
                <c:pt idx="4">
                  <c:v>-212.91009849871671</c:v>
                </c:pt>
                <c:pt idx="5">
                  <c:v>-180.97654799336794</c:v>
                </c:pt>
                <c:pt idx="6">
                  <c:v>-149.04299748801918</c:v>
                </c:pt>
                <c:pt idx="7">
                  <c:v>-117.10944698267043</c:v>
                </c:pt>
                <c:pt idx="8">
                  <c:v>-85.175896477321686</c:v>
                </c:pt>
                <c:pt idx="9">
                  <c:v>-53.242345971972938</c:v>
                </c:pt>
                <c:pt idx="10">
                  <c:v>-21.30879546662419</c:v>
                </c:pt>
                <c:pt idx="11">
                  <c:v>10.624755038724558</c:v>
                </c:pt>
                <c:pt idx="12">
                  <c:v>42.558305544073306</c:v>
                </c:pt>
                <c:pt idx="13">
                  <c:v>74.491856049422054</c:v>
                </c:pt>
                <c:pt idx="14">
                  <c:v>106.4254065547708</c:v>
                </c:pt>
                <c:pt idx="15">
                  <c:v>138.35895706011956</c:v>
                </c:pt>
                <c:pt idx="16">
                  <c:v>170.29250756546833</c:v>
                </c:pt>
                <c:pt idx="17">
                  <c:v>202.22605807081709</c:v>
                </c:pt>
                <c:pt idx="18">
                  <c:v>234.15960857616585</c:v>
                </c:pt>
                <c:pt idx="19">
                  <c:v>266.09315908151461</c:v>
                </c:pt>
                <c:pt idx="20">
                  <c:v>298.02670958686338</c:v>
                </c:pt>
                <c:pt idx="21">
                  <c:v>329.96026009221214</c:v>
                </c:pt>
                <c:pt idx="22">
                  <c:v>361.8938105975609</c:v>
                </c:pt>
                <c:pt idx="23">
                  <c:v>393.82736110290966</c:v>
                </c:pt>
                <c:pt idx="24">
                  <c:v>425.76091160825843</c:v>
                </c:pt>
                <c:pt idx="25">
                  <c:v>457.69446211360719</c:v>
                </c:pt>
                <c:pt idx="26">
                  <c:v>489.62801261895595</c:v>
                </c:pt>
                <c:pt idx="27">
                  <c:v>521.56156312430471</c:v>
                </c:pt>
                <c:pt idx="28">
                  <c:v>553.49511362965347</c:v>
                </c:pt>
                <c:pt idx="29">
                  <c:v>585.42866413500224</c:v>
                </c:pt>
                <c:pt idx="30">
                  <c:v>617.362214640351</c:v>
                </c:pt>
                <c:pt idx="31">
                  <c:v>649.29576514569976</c:v>
                </c:pt>
                <c:pt idx="32">
                  <c:v>681.22931565104852</c:v>
                </c:pt>
                <c:pt idx="33">
                  <c:v>713.16286615639729</c:v>
                </c:pt>
                <c:pt idx="34">
                  <c:v>745.09641666174605</c:v>
                </c:pt>
                <c:pt idx="35">
                  <c:v>777.02996716709481</c:v>
                </c:pt>
                <c:pt idx="36">
                  <c:v>808.96351767244357</c:v>
                </c:pt>
                <c:pt idx="37">
                  <c:v>840.89706817779233</c:v>
                </c:pt>
                <c:pt idx="38">
                  <c:v>872.8306186831411</c:v>
                </c:pt>
                <c:pt idx="39">
                  <c:v>904.76416918848986</c:v>
                </c:pt>
                <c:pt idx="40">
                  <c:v>936.69771969383862</c:v>
                </c:pt>
                <c:pt idx="41">
                  <c:v>968.63127019918738</c:v>
                </c:pt>
                <c:pt idx="42">
                  <c:v>1000.5648207045361</c:v>
                </c:pt>
                <c:pt idx="43">
                  <c:v>1032.4983712098849</c:v>
                </c:pt>
                <c:pt idx="44">
                  <c:v>1064.4319217152336</c:v>
                </c:pt>
                <c:pt idx="45">
                  <c:v>1096.3654722205822</c:v>
                </c:pt>
                <c:pt idx="46">
                  <c:v>1128.2990227259309</c:v>
                </c:pt>
                <c:pt idx="47">
                  <c:v>1160.2325732312795</c:v>
                </c:pt>
                <c:pt idx="48">
                  <c:v>1192.1661237366282</c:v>
                </c:pt>
                <c:pt idx="49">
                  <c:v>1224.0996742419768</c:v>
                </c:pt>
                <c:pt idx="50">
                  <c:v>1256.0332247473254</c:v>
                </c:pt>
                <c:pt idx="51">
                  <c:v>1287.9667752526741</c:v>
                </c:pt>
                <c:pt idx="52">
                  <c:v>1319.9003257580227</c:v>
                </c:pt>
                <c:pt idx="53">
                  <c:v>1351.8338762633714</c:v>
                </c:pt>
                <c:pt idx="54">
                  <c:v>1383.76742676872</c:v>
                </c:pt>
                <c:pt idx="55">
                  <c:v>1415.7009772740687</c:v>
                </c:pt>
                <c:pt idx="56">
                  <c:v>1447.6345277794173</c:v>
                </c:pt>
                <c:pt idx="57">
                  <c:v>1479.568078284766</c:v>
                </c:pt>
                <c:pt idx="58">
                  <c:v>1511.5016287901146</c:v>
                </c:pt>
                <c:pt idx="59">
                  <c:v>1543.4351792954633</c:v>
                </c:pt>
                <c:pt idx="60">
                  <c:v>1575.3687298008119</c:v>
                </c:pt>
                <c:pt idx="61">
                  <c:v>1607.3022803061606</c:v>
                </c:pt>
                <c:pt idx="62">
                  <c:v>1639.2358308115092</c:v>
                </c:pt>
                <c:pt idx="63">
                  <c:v>1671.1693813168579</c:v>
                </c:pt>
                <c:pt idx="64">
                  <c:v>1703.1029318222065</c:v>
                </c:pt>
                <c:pt idx="65">
                  <c:v>1735.0364823275552</c:v>
                </c:pt>
                <c:pt idx="66">
                  <c:v>1766.9700328329038</c:v>
                </c:pt>
                <c:pt idx="67">
                  <c:v>1798.9035833382525</c:v>
                </c:pt>
                <c:pt idx="68">
                  <c:v>1830.8371338436011</c:v>
                </c:pt>
                <c:pt idx="69">
                  <c:v>1862.7706843489498</c:v>
                </c:pt>
                <c:pt idx="70">
                  <c:v>1894.7042348542984</c:v>
                </c:pt>
                <c:pt idx="71">
                  <c:v>1926.6377853596471</c:v>
                </c:pt>
                <c:pt idx="72">
                  <c:v>1958.5713358649957</c:v>
                </c:pt>
                <c:pt idx="73">
                  <c:v>1990.5048863703444</c:v>
                </c:pt>
                <c:pt idx="74">
                  <c:v>2022.438436875693</c:v>
                </c:pt>
                <c:pt idx="75">
                  <c:v>2054.3719873810419</c:v>
                </c:pt>
                <c:pt idx="76">
                  <c:v>2086.3055378863905</c:v>
                </c:pt>
                <c:pt idx="77">
                  <c:v>2118.2390883917392</c:v>
                </c:pt>
                <c:pt idx="78">
                  <c:v>2150.1726388970878</c:v>
                </c:pt>
                <c:pt idx="79">
                  <c:v>2182.1061894024365</c:v>
                </c:pt>
                <c:pt idx="80">
                  <c:v>2214.0397399077851</c:v>
                </c:pt>
                <c:pt idx="81">
                  <c:v>2245.9732904131338</c:v>
                </c:pt>
                <c:pt idx="82">
                  <c:v>2277.9068409184824</c:v>
                </c:pt>
                <c:pt idx="83">
                  <c:v>2309.8403914238311</c:v>
                </c:pt>
                <c:pt idx="84">
                  <c:v>2341.7739419291797</c:v>
                </c:pt>
                <c:pt idx="85">
                  <c:v>2373.7074924345284</c:v>
                </c:pt>
                <c:pt idx="86">
                  <c:v>2405.641042939877</c:v>
                </c:pt>
                <c:pt idx="87">
                  <c:v>2437.5745934452257</c:v>
                </c:pt>
                <c:pt idx="88">
                  <c:v>2469.5081439505743</c:v>
                </c:pt>
                <c:pt idx="89">
                  <c:v>2501.441694455923</c:v>
                </c:pt>
                <c:pt idx="90">
                  <c:v>2533.3752449612716</c:v>
                </c:pt>
                <c:pt idx="91">
                  <c:v>2565.3087954666203</c:v>
                </c:pt>
                <c:pt idx="92">
                  <c:v>2597.2423459719689</c:v>
                </c:pt>
                <c:pt idx="93">
                  <c:v>2629.1758964773176</c:v>
                </c:pt>
                <c:pt idx="94">
                  <c:v>2661.1094469826662</c:v>
                </c:pt>
                <c:pt idx="95">
                  <c:v>2693.0429974880149</c:v>
                </c:pt>
                <c:pt idx="96">
                  <c:v>2724.9765479933635</c:v>
                </c:pt>
                <c:pt idx="97">
                  <c:v>2756.9100984987122</c:v>
                </c:pt>
                <c:pt idx="98">
                  <c:v>2788.8436490040608</c:v>
                </c:pt>
                <c:pt idx="99">
                  <c:v>2820.7771995094095</c:v>
                </c:pt>
                <c:pt idx="100">
                  <c:v>2852.7107500147581</c:v>
                </c:pt>
                <c:pt idx="101">
                  <c:v>2884.6443005201118</c:v>
                </c:pt>
              </c:numCache>
            </c:numRef>
          </c:cat>
          <c:val>
            <c:numRef>
              <c:f>'SPERT® Lognormal (Mixed entry)'!$DX$108:$HT$108</c:f>
              <c:numCache>
                <c:formatCode>General</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7.0357653344105069E-4</c:v>
                </c:pt>
                <c:pt idx="56">
                  <c:v>6.888353448852401E-4</c:v>
                </c:pt>
                <c:pt idx="57">
                  <c:v>6.7202719272199804E-4</c:v>
                </c:pt>
                <c:pt idx="58">
                  <c:v>6.53319492799597E-4</c:v>
                </c:pt>
                <c:pt idx="59">
                  <c:v>6.328950982462041E-4</c:v>
                </c:pt>
                <c:pt idx="60">
                  <c:v>6.1094933180415604E-4</c:v>
                </c:pt>
                <c:pt idx="61">
                  <c:v>5.8768688966827928E-4</c:v>
                </c:pt>
                <c:pt idx="62">
                  <c:v>5.6331868512335197E-4</c:v>
                </c:pt>
                <c:pt idx="63">
                  <c:v>5.380586994847684E-4</c:v>
                </c:pt>
                <c:pt idx="64">
                  <c:v>5.1212090521949802E-4</c:v>
                </c:pt>
                <c:pt idx="65">
                  <c:v>4.8571632180955185E-4</c:v>
                </c:pt>
                <c:pt idx="66">
                  <c:v>4.5905025911793698E-4</c:v>
                </c:pt>
                <c:pt idx="67">
                  <c:v>4.3231979597078285E-4</c:v>
                </c:pt>
                <c:pt idx="68">
                  <c:v>4.0571153365405541E-4</c:v>
                </c:pt>
                <c:pt idx="69">
                  <c:v>3.7939965533405161E-4</c:v>
                </c:pt>
                <c:pt idx="70">
                  <c:v>3.5354431335057283E-4</c:v>
                </c:pt>
                <c:pt idx="71">
                  <c:v>3.2829035719925771E-4</c:v>
                </c:pt>
                <c:pt idx="72">
                  <c:v>3.03766406099071E-4</c:v>
                </c:pt>
                <c:pt idx="73">
                  <c:v>2.8008426159180697E-4</c:v>
                </c:pt>
                <c:pt idx="74">
                  <c:v>2.5733864786931665E-4</c:v>
                </c:pt>
                <c:pt idx="75">
                  <c:v>2.3560726065862905E-4</c:v>
                </c:pt>
                <c:pt idx="76">
                  <c:v>2.1495109965948068E-4</c:v>
                </c:pt>
                <c:pt idx="77">
                  <c:v>1.9541505482182779E-4</c:v>
                </c:pt>
                <c:pt idx="78">
                  <c:v>1.7702871322573268E-4</c:v>
                </c:pt>
                <c:pt idx="79">
                  <c:v>1.5980735099166435E-4</c:v>
                </c:pt>
                <c:pt idx="80">
                  <c:v>1.4375307347400213E-4</c:v>
                </c:pt>
                <c:pt idx="81">
                  <c:v>1.2885606690661626E-4</c:v>
                </c:pt>
                <c:pt idx="82">
                  <c:v>1.1509592557864965E-4</c:v>
                </c:pt>
                <c:pt idx="83">
                  <c:v>1.0244302039893219E-4</c:v>
                </c:pt>
                <c:pt idx="84">
                  <c:v>9.085987721950326E-5</c:v>
                </c:pt>
                <c:pt idx="85">
                  <c:v>8.0302536382782501E-5</c:v>
                </c:pt>
                <c:pt idx="86">
                  <c:v>7.0721868479428445E-5</c:v>
                </c:pt>
                <c:pt idx="87">
                  <c:v>6.2064825103425641E-5</c:v>
                </c:pt>
                <c:pt idx="88">
                  <c:v>5.4275607323417784E-5</c:v>
                </c:pt>
                <c:pt idx="89">
                  <c:v>4.7296738522610256E-5</c:v>
                </c:pt>
                <c:pt idx="90">
                  <c:v>4.1070032076795631E-5</c:v>
                </c:pt>
                <c:pt idx="91">
                  <c:v>3.5537447942078011E-5</c:v>
                </c:pt>
                <c:pt idx="92">
                  <c:v>3.064183553070822E-5</c:v>
                </c:pt>
                <c:pt idx="93">
                  <c:v>2.6327563204820451E-5</c:v>
                </c:pt>
                <c:pt idx="94">
                  <c:v>2.2541037272897804E-5</c:v>
                </c:pt>
                <c:pt idx="95">
                  <c:v>1.9231115509923508E-5</c:v>
                </c:pt>
                <c:pt idx="96">
                  <c:v>1.6349421933562696E-5</c:v>
                </c:pt>
                <c:pt idx="97">
                  <c:v>1.3850570864165214E-5</c:v>
                </c:pt>
                <c:pt idx="98">
                  <c:v>1.169230919700172E-5</c:v>
                </c:pt>
                <c:pt idx="99">
                  <c:v>9.8355863518461E-6</c:v>
                </c:pt>
                <c:pt idx="100">
                  <c:v>8.2445615759941158E-6</c:v>
                </c:pt>
              </c:numCache>
            </c:numRef>
          </c:val>
          <c:extLst>
            <c:ext xmlns:c16="http://schemas.microsoft.com/office/drawing/2014/chart" uri="{C3380CC4-5D6E-409C-BE32-E72D297353CC}">
              <c16:uniqueId val="{00000001-E81A-4457-B2B9-5B65636FA38F}"/>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Lognormal (Mixed entry)'!$Z$104:$DW$104</c:f>
              <c:numCache>
                <c:formatCode>#,##0_);\(#,##0\)</c:formatCode>
                <c:ptCount val="102"/>
                <c:pt idx="0">
                  <c:v>-340.64430052011176</c:v>
                </c:pt>
                <c:pt idx="1">
                  <c:v>-308.71075001476299</c:v>
                </c:pt>
                <c:pt idx="2">
                  <c:v>-276.77719950941423</c:v>
                </c:pt>
                <c:pt idx="3">
                  <c:v>-244.84364900406547</c:v>
                </c:pt>
                <c:pt idx="4">
                  <c:v>-212.91009849871671</c:v>
                </c:pt>
                <c:pt idx="5">
                  <c:v>-180.97654799336794</c:v>
                </c:pt>
                <c:pt idx="6">
                  <c:v>-149.04299748801918</c:v>
                </c:pt>
                <c:pt idx="7">
                  <c:v>-117.10944698267043</c:v>
                </c:pt>
                <c:pt idx="8">
                  <c:v>-85.175896477321686</c:v>
                </c:pt>
                <c:pt idx="9">
                  <c:v>-53.242345971972938</c:v>
                </c:pt>
                <c:pt idx="10">
                  <c:v>-21.30879546662419</c:v>
                </c:pt>
                <c:pt idx="11">
                  <c:v>10.624755038724558</c:v>
                </c:pt>
                <c:pt idx="12">
                  <c:v>42.558305544073306</c:v>
                </c:pt>
                <c:pt idx="13">
                  <c:v>74.491856049422054</c:v>
                </c:pt>
                <c:pt idx="14">
                  <c:v>106.4254065547708</c:v>
                </c:pt>
                <c:pt idx="15">
                  <c:v>138.35895706011956</c:v>
                </c:pt>
                <c:pt idx="16">
                  <c:v>170.29250756546833</c:v>
                </c:pt>
                <c:pt idx="17">
                  <c:v>202.22605807081709</c:v>
                </c:pt>
                <c:pt idx="18">
                  <c:v>234.15960857616585</c:v>
                </c:pt>
                <c:pt idx="19">
                  <c:v>266.09315908151461</c:v>
                </c:pt>
                <c:pt idx="20">
                  <c:v>298.02670958686338</c:v>
                </c:pt>
                <c:pt idx="21">
                  <c:v>329.96026009221214</c:v>
                </c:pt>
                <c:pt idx="22">
                  <c:v>361.8938105975609</c:v>
                </c:pt>
                <c:pt idx="23">
                  <c:v>393.82736110290966</c:v>
                </c:pt>
                <c:pt idx="24">
                  <c:v>425.76091160825843</c:v>
                </c:pt>
                <c:pt idx="25">
                  <c:v>457.69446211360719</c:v>
                </c:pt>
                <c:pt idx="26">
                  <c:v>489.62801261895595</c:v>
                </c:pt>
                <c:pt idx="27">
                  <c:v>521.56156312430471</c:v>
                </c:pt>
                <c:pt idx="28">
                  <c:v>553.49511362965347</c:v>
                </c:pt>
                <c:pt idx="29">
                  <c:v>585.42866413500224</c:v>
                </c:pt>
                <c:pt idx="30">
                  <c:v>617.362214640351</c:v>
                </c:pt>
                <c:pt idx="31">
                  <c:v>649.29576514569976</c:v>
                </c:pt>
                <c:pt idx="32">
                  <c:v>681.22931565104852</c:v>
                </c:pt>
                <c:pt idx="33">
                  <c:v>713.16286615639729</c:v>
                </c:pt>
                <c:pt idx="34">
                  <c:v>745.09641666174605</c:v>
                </c:pt>
                <c:pt idx="35">
                  <c:v>777.02996716709481</c:v>
                </c:pt>
                <c:pt idx="36">
                  <c:v>808.96351767244357</c:v>
                </c:pt>
                <c:pt idx="37">
                  <c:v>840.89706817779233</c:v>
                </c:pt>
                <c:pt idx="38">
                  <c:v>872.8306186831411</c:v>
                </c:pt>
                <c:pt idx="39">
                  <c:v>904.76416918848986</c:v>
                </c:pt>
                <c:pt idx="40">
                  <c:v>936.69771969383862</c:v>
                </c:pt>
                <c:pt idx="41">
                  <c:v>968.63127019918738</c:v>
                </c:pt>
                <c:pt idx="42">
                  <c:v>1000.5648207045361</c:v>
                </c:pt>
                <c:pt idx="43">
                  <c:v>1032.4983712098849</c:v>
                </c:pt>
                <c:pt idx="44">
                  <c:v>1064.4319217152336</c:v>
                </c:pt>
                <c:pt idx="45">
                  <c:v>1096.3654722205822</c:v>
                </c:pt>
                <c:pt idx="46">
                  <c:v>1128.2990227259309</c:v>
                </c:pt>
                <c:pt idx="47">
                  <c:v>1160.2325732312795</c:v>
                </c:pt>
                <c:pt idx="48">
                  <c:v>1192.1661237366282</c:v>
                </c:pt>
                <c:pt idx="49">
                  <c:v>1224.0996742419768</c:v>
                </c:pt>
                <c:pt idx="50">
                  <c:v>1256.0332247473254</c:v>
                </c:pt>
                <c:pt idx="51">
                  <c:v>1287.9667752526741</c:v>
                </c:pt>
                <c:pt idx="52">
                  <c:v>1319.9003257580227</c:v>
                </c:pt>
                <c:pt idx="53">
                  <c:v>1351.8338762633714</c:v>
                </c:pt>
                <c:pt idx="54">
                  <c:v>1383.76742676872</c:v>
                </c:pt>
                <c:pt idx="55">
                  <c:v>1415.7009772740687</c:v>
                </c:pt>
                <c:pt idx="56">
                  <c:v>1447.6345277794173</c:v>
                </c:pt>
                <c:pt idx="57">
                  <c:v>1479.568078284766</c:v>
                </c:pt>
                <c:pt idx="58">
                  <c:v>1511.5016287901146</c:v>
                </c:pt>
                <c:pt idx="59">
                  <c:v>1543.4351792954633</c:v>
                </c:pt>
                <c:pt idx="60">
                  <c:v>1575.3687298008119</c:v>
                </c:pt>
                <c:pt idx="61">
                  <c:v>1607.3022803061606</c:v>
                </c:pt>
                <c:pt idx="62">
                  <c:v>1639.2358308115092</c:v>
                </c:pt>
                <c:pt idx="63">
                  <c:v>1671.1693813168579</c:v>
                </c:pt>
                <c:pt idx="64">
                  <c:v>1703.1029318222065</c:v>
                </c:pt>
                <c:pt idx="65">
                  <c:v>1735.0364823275552</c:v>
                </c:pt>
                <c:pt idx="66">
                  <c:v>1766.9700328329038</c:v>
                </c:pt>
                <c:pt idx="67">
                  <c:v>1798.9035833382525</c:v>
                </c:pt>
                <c:pt idx="68">
                  <c:v>1830.8371338436011</c:v>
                </c:pt>
                <c:pt idx="69">
                  <c:v>1862.7706843489498</c:v>
                </c:pt>
                <c:pt idx="70">
                  <c:v>1894.7042348542984</c:v>
                </c:pt>
                <c:pt idx="71">
                  <c:v>1926.6377853596471</c:v>
                </c:pt>
                <c:pt idx="72">
                  <c:v>1958.5713358649957</c:v>
                </c:pt>
                <c:pt idx="73">
                  <c:v>1990.5048863703444</c:v>
                </c:pt>
                <c:pt idx="74">
                  <c:v>2022.438436875693</c:v>
                </c:pt>
                <c:pt idx="75">
                  <c:v>2054.3719873810419</c:v>
                </c:pt>
                <c:pt idx="76">
                  <c:v>2086.3055378863905</c:v>
                </c:pt>
                <c:pt idx="77">
                  <c:v>2118.2390883917392</c:v>
                </c:pt>
                <c:pt idx="78">
                  <c:v>2150.1726388970878</c:v>
                </c:pt>
                <c:pt idx="79">
                  <c:v>2182.1061894024365</c:v>
                </c:pt>
                <c:pt idx="80">
                  <c:v>2214.0397399077851</c:v>
                </c:pt>
                <c:pt idx="81">
                  <c:v>2245.9732904131338</c:v>
                </c:pt>
                <c:pt idx="82">
                  <c:v>2277.9068409184824</c:v>
                </c:pt>
                <c:pt idx="83">
                  <c:v>2309.8403914238311</c:v>
                </c:pt>
                <c:pt idx="84">
                  <c:v>2341.7739419291797</c:v>
                </c:pt>
                <c:pt idx="85">
                  <c:v>2373.7074924345284</c:v>
                </c:pt>
                <c:pt idx="86">
                  <c:v>2405.641042939877</c:v>
                </c:pt>
                <c:pt idx="87">
                  <c:v>2437.5745934452257</c:v>
                </c:pt>
                <c:pt idx="88">
                  <c:v>2469.5081439505743</c:v>
                </c:pt>
                <c:pt idx="89">
                  <c:v>2501.441694455923</c:v>
                </c:pt>
                <c:pt idx="90">
                  <c:v>2533.3752449612716</c:v>
                </c:pt>
                <c:pt idx="91">
                  <c:v>2565.3087954666203</c:v>
                </c:pt>
                <c:pt idx="92">
                  <c:v>2597.2423459719689</c:v>
                </c:pt>
                <c:pt idx="93">
                  <c:v>2629.1758964773176</c:v>
                </c:pt>
                <c:pt idx="94">
                  <c:v>2661.1094469826662</c:v>
                </c:pt>
                <c:pt idx="95">
                  <c:v>2693.0429974880149</c:v>
                </c:pt>
                <c:pt idx="96">
                  <c:v>2724.9765479933635</c:v>
                </c:pt>
                <c:pt idx="97">
                  <c:v>2756.9100984987122</c:v>
                </c:pt>
                <c:pt idx="98">
                  <c:v>2788.8436490040608</c:v>
                </c:pt>
                <c:pt idx="99">
                  <c:v>2820.7771995094095</c:v>
                </c:pt>
                <c:pt idx="100">
                  <c:v>2852.7107500147581</c:v>
                </c:pt>
                <c:pt idx="101">
                  <c:v>2884.6443005201118</c:v>
                </c:pt>
              </c:numCache>
            </c:numRef>
          </c:cat>
          <c:val>
            <c:numRef>
              <c:f>'SPERT® Lognormal (Mixed entry)'!$DX$109:$HT$109</c:f>
              <c:numCache>
                <c:formatCode>General</c:formatCode>
                <c:ptCount val="101"/>
                <c:pt idx="0">
                  <c:v>9.8355863518458306E-6</c:v>
                </c:pt>
                <c:pt idx="1">
                  <c:v>1.1692309197001418E-5</c:v>
                </c:pt>
                <c:pt idx="2">
                  <c:v>1.3850570864164887E-5</c:v>
                </c:pt>
                <c:pt idx="3">
                  <c:v>1.6349421933562313E-5</c:v>
                </c:pt>
                <c:pt idx="4">
                  <c:v>1.9231115509923071E-5</c:v>
                </c:pt>
                <c:pt idx="5">
                  <c:v>2.2541037272897323E-5</c:v>
                </c:pt>
                <c:pt idx="6">
                  <c:v>2.6327563204819913E-5</c:v>
                </c:pt>
                <c:pt idx="7">
                  <c:v>3.0641835530707637E-5</c:v>
                </c:pt>
                <c:pt idx="8">
                  <c:v>3.553744794207734E-5</c:v>
                </c:pt>
                <c:pt idx="9">
                  <c:v>4.1070032076794886E-5</c:v>
                </c:pt>
                <c:pt idx="10">
                  <c:v>4.7296738522609457E-5</c:v>
                </c:pt>
                <c:pt idx="11">
                  <c:v>5.4275607323416883E-5</c:v>
                </c:pt>
                <c:pt idx="12">
                  <c:v>6.2064825103424706E-5</c:v>
                </c:pt>
                <c:pt idx="13">
                  <c:v>7.0721868479427455E-5</c:v>
                </c:pt>
                <c:pt idx="14">
                  <c:v>8.030253638278143E-5</c:v>
                </c:pt>
                <c:pt idx="15">
                  <c:v>9.0859877219502176E-5</c:v>
                </c:pt>
                <c:pt idx="16">
                  <c:v>1.0244302039893097E-4</c:v>
                </c:pt>
                <c:pt idx="17">
                  <c:v>1.1509592557864831E-4</c:v>
                </c:pt>
                <c:pt idx="18">
                  <c:v>1.2885606690661491E-4</c:v>
                </c:pt>
                <c:pt idx="19">
                  <c:v>1.4375307347400075E-4</c:v>
                </c:pt>
                <c:pt idx="20">
                  <c:v>1.5980735099166302E-4</c:v>
                </c:pt>
                <c:pt idx="21">
                  <c:v>1.7702871322573132E-4</c:v>
                </c:pt>
                <c:pt idx="22">
                  <c:v>1.9541505482182628E-4</c:v>
                </c:pt>
                <c:pt idx="23">
                  <c:v>2.1495109965947916E-4</c:v>
                </c:pt>
                <c:pt idx="24">
                  <c:v>2.3560726065862759E-4</c:v>
                </c:pt>
                <c:pt idx="25">
                  <c:v>2.5733864786931513E-4</c:v>
                </c:pt>
                <c:pt idx="26">
                  <c:v>2.8008426159180529E-4</c:v>
                </c:pt>
                <c:pt idx="27">
                  <c:v>3.0376640609906943E-4</c:v>
                </c:pt>
                <c:pt idx="28">
                  <c:v>3.2829035719925608E-4</c:v>
                </c:pt>
                <c:pt idx="29">
                  <c:v>3.5354431335057125E-4</c:v>
                </c:pt>
                <c:pt idx="30">
                  <c:v>3.7939965533405004E-4</c:v>
                </c:pt>
                <c:pt idx="31">
                  <c:v>4.0571153365405395E-4</c:v>
                </c:pt>
                <c:pt idx="32">
                  <c:v>4.3231979597078149E-4</c:v>
                </c:pt>
                <c:pt idx="33">
                  <c:v>4.5905025911793568E-4</c:v>
                </c:pt>
                <c:pt idx="34">
                  <c:v>4.857163218095506E-4</c:v>
                </c:pt>
                <c:pt idx="35">
                  <c:v>5.1212090521949682E-4</c:v>
                </c:pt>
                <c:pt idx="36">
                  <c:v>5.3805869948476742E-4</c:v>
                </c:pt>
                <c:pt idx="37">
                  <c:v>5.6331868512335122E-4</c:v>
                </c:pt>
                <c:pt idx="38">
                  <c:v>5.8768688966827863E-4</c:v>
                </c:pt>
                <c:pt idx="39">
                  <c:v>6.1094933180415539E-4</c:v>
                </c:pt>
                <c:pt idx="40">
                  <c:v>6.3289509824620367E-4</c:v>
                </c:pt>
                <c:pt idx="41">
                  <c:v>6.5331949279959656E-4</c:v>
                </c:pt>
                <c:pt idx="42">
                  <c:v>6.7202719272199771E-4</c:v>
                </c:pt>
                <c:pt idx="43">
                  <c:v>6.8883534488523989E-4</c:v>
                </c:pt>
                <c:pt idx="44">
                  <c:v>7.0357653344105047E-4</c:v>
                </c:pt>
                <c:pt idx="45">
                  <c:v>7.1610155182850576E-4</c:v>
                </c:pt>
                <c:pt idx="46">
                  <c:v>7.262819150395635E-4</c:v>
                </c:pt>
                <c:pt idx="47">
                  <c:v>7.3401205303711748E-4</c:v>
                </c:pt>
                <c:pt idx="48">
                  <c:v>7.392111329824312E-4</c:v>
                </c:pt>
                <c:pt idx="49">
                  <c:v>7.4182446629476526E-4</c:v>
                </c:pt>
                <c:pt idx="50">
                  <c:v>7.4182446629476526E-4</c:v>
                </c:pt>
                <c:pt idx="51">
                  <c:v>7.3921113298243131E-4</c:v>
                </c:pt>
                <c:pt idx="52">
                  <c:v>7.3401205303711759E-4</c:v>
                </c:pt>
                <c:pt idx="53">
                  <c:v>7.2628191503956361E-4</c:v>
                </c:pt>
                <c:pt idx="54">
                  <c:v>7.1610155182850587E-4</c:v>
                </c:pt>
                <c:pt idx="55">
                  <c:v>7.0357653344105069E-4</c:v>
                </c:pt>
                <c:pt idx="56">
                  <c:v>6.888353448852401E-4</c:v>
                </c:pt>
                <c:pt idx="57">
                  <c:v>6.7202719272199804E-4</c:v>
                </c:pt>
                <c:pt idx="58">
                  <c:v>6.53319492799597E-4</c:v>
                </c:pt>
                <c:pt idx="59">
                  <c:v>6.328950982462041E-4</c:v>
                </c:pt>
                <c:pt idx="60">
                  <c:v>6.1094933180415604E-4</c:v>
                </c:pt>
                <c:pt idx="61">
                  <c:v>5.8768688966827928E-4</c:v>
                </c:pt>
                <c:pt idx="62">
                  <c:v>5.6331868512335197E-4</c:v>
                </c:pt>
                <c:pt idx="63">
                  <c:v>5.380586994847684E-4</c:v>
                </c:pt>
                <c:pt idx="64">
                  <c:v>5.1212090521949802E-4</c:v>
                </c:pt>
                <c:pt idx="65">
                  <c:v>4.8571632180955185E-4</c:v>
                </c:pt>
                <c:pt idx="66">
                  <c:v>4.5905025911793698E-4</c:v>
                </c:pt>
                <c:pt idx="67">
                  <c:v>4.3231979597078285E-4</c:v>
                </c:pt>
                <c:pt idx="68">
                  <c:v>4.0571153365405541E-4</c:v>
                </c:pt>
                <c:pt idx="69">
                  <c:v>3.7939965533405161E-4</c:v>
                </c:pt>
                <c:pt idx="70">
                  <c:v>3.5354431335057283E-4</c:v>
                </c:pt>
                <c:pt idx="71">
                  <c:v>3.2829035719925771E-4</c:v>
                </c:pt>
                <c:pt idx="72">
                  <c:v>3.03766406099071E-4</c:v>
                </c:pt>
                <c:pt idx="73">
                  <c:v>2.8008426159180697E-4</c:v>
                </c:pt>
                <c:pt idx="74">
                  <c:v>2.5733864786931665E-4</c:v>
                </c:pt>
                <c:pt idx="75">
                  <c:v>2.3560726065862905E-4</c:v>
                </c:pt>
                <c:pt idx="76">
                  <c:v>2.1495109965948068E-4</c:v>
                </c:pt>
                <c:pt idx="77">
                  <c:v>1.9541505482182779E-4</c:v>
                </c:pt>
                <c:pt idx="78">
                  <c:v>1.7702871322573268E-4</c:v>
                </c:pt>
                <c:pt idx="79">
                  <c:v>1.5980735099166435E-4</c:v>
                </c:pt>
                <c:pt idx="80">
                  <c:v>1.4375307347400213E-4</c:v>
                </c:pt>
                <c:pt idx="81">
                  <c:v>1.2885606690661626E-4</c:v>
                </c:pt>
                <c:pt idx="82">
                  <c:v>1.1509592557864965E-4</c:v>
                </c:pt>
                <c:pt idx="83">
                  <c:v>1.0244302039893219E-4</c:v>
                </c:pt>
                <c:pt idx="84">
                  <c:v>9.085987721950326E-5</c:v>
                </c:pt>
                <c:pt idx="85">
                  <c:v>8.0302536382782501E-5</c:v>
                </c:pt>
                <c:pt idx="86">
                  <c:v>7.0721868479428445E-5</c:v>
                </c:pt>
                <c:pt idx="87">
                  <c:v>6.2064825103425641E-5</c:v>
                </c:pt>
                <c:pt idx="88">
                  <c:v>5.4275607323417784E-5</c:v>
                </c:pt>
                <c:pt idx="89">
                  <c:v>4.7296738522610256E-5</c:v>
                </c:pt>
                <c:pt idx="90">
                  <c:v>4.1070032076795631E-5</c:v>
                </c:pt>
                <c:pt idx="91">
                  <c:v>3.5537447942078011E-5</c:v>
                </c:pt>
                <c:pt idx="92">
                  <c:v>3.064183553070822E-5</c:v>
                </c:pt>
                <c:pt idx="93">
                  <c:v>2.6327563204820451E-5</c:v>
                </c:pt>
                <c:pt idx="94">
                  <c:v>2.2541037272897804E-5</c:v>
                </c:pt>
                <c:pt idx="95">
                  <c:v>1.9231115509923508E-5</c:v>
                </c:pt>
                <c:pt idx="96">
                  <c:v>1.6349421933562696E-5</c:v>
                </c:pt>
                <c:pt idx="97">
                  <c:v>1.3850570864165214E-5</c:v>
                </c:pt>
                <c:pt idx="98">
                  <c:v>1.169230919700172E-5</c:v>
                </c:pt>
                <c:pt idx="99">
                  <c:v>9.8355863518461E-6</c:v>
                </c:pt>
                <c:pt idx="100">
                  <c:v>8.2445615759941158E-6</c:v>
                </c:pt>
              </c:numCache>
            </c:numRef>
          </c:val>
          <c:smooth val="0"/>
          <c:extLst>
            <c:ext xmlns:c16="http://schemas.microsoft.com/office/drawing/2014/chart" uri="{C3380CC4-5D6E-409C-BE32-E72D297353CC}">
              <c16:uniqueId val="{00000000-2A6F-467D-B710-83A4B4E855B5}"/>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4E7-4BB4-8C81-CFC5829AF881}"/>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C4E7-4BB4-8C81-CFC5829AF881}"/>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C4E7-4BB4-8C81-CFC5829AF881}"/>
              </c:ext>
            </c:extLst>
          </c:dPt>
          <c:val>
            <c:numLit>
              <c:formatCode>General</c:formatCode>
              <c:ptCount val="3"/>
              <c:pt idx="0">
                <c:v>0.90374117551737698</c:v>
              </c:pt>
              <c:pt idx="1">
                <c:v>4.8406737792180674E-2</c:v>
              </c:pt>
              <c:pt idx="2">
                <c:v>4.7852086690442386E-2</c:v>
              </c:pt>
            </c:numLit>
          </c:val>
          <c:extLst>
            <c:ext xmlns:c16="http://schemas.microsoft.com/office/drawing/2014/chart" uri="{C3380CC4-5D6E-409C-BE32-E72D297353CC}">
              <c16:uniqueId val="{00000006-C4E7-4BB4-8C81-CFC5829AF88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rich>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SPERT</a:t>
            </a:r>
            <a:r>
              <a:rPr lang="en-US">
                <a:effectLst/>
              </a:rPr>
              <a:t>®</a:t>
            </a:r>
            <a:r>
              <a:rPr lang="en-US" sz="1400" b="0" i="0" u="none" strike="noStrike" baseline="0">
                <a:solidFill>
                  <a:sysClr val="windowText" lastClr="000000">
                    <a:lumMod val="65000"/>
                    <a:lumOff val="35000"/>
                  </a:sysClr>
                </a:solidFill>
                <a:latin typeface="Calibri" panose="020F0502020204030204"/>
              </a:rPr>
              <a:t> Lognormal Monte Carlo Simulation</a:t>
            </a:r>
          </a:p>
        </cx:rich>
      </cx:tx>
    </cx:title>
    <cx:plotArea>
      <cx:plotAreaRegion>
        <cx:series layoutId="clusteredColumn" uniqueId="{CD6D8552-D45A-4232-806D-0BE5BC2D6F17}">
          <cx:dataId val="0"/>
          <cx:layoutPr>
            <cx:binning intervalClosed="r"/>
          </cx:layoutPr>
        </cx:series>
      </cx:plotAreaRegion>
      <cx:axis id="0">
        <cx:catScaling gapWidth="0"/>
        <cx:tickLabels/>
        <cx:numFmt formatCode="#,##0" sourceLinked="0"/>
      </cx:axis>
      <cx:axis id="1">
        <cx:valScaling/>
        <cx:majorGridlines/>
        <cx:tickLabels/>
      </cx:axis>
    </cx:plotArea>
  </cx:chart>
  <cx: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https://www.statisticalpert.com/contact-me/" TargetMode="External"/><Relationship Id="rId2" Type="http://schemas.microsoft.com/office/2014/relationships/chartEx" Target="../charts/chartEx1.xml"/><Relationship Id="rId1" Type="http://schemas.openxmlformats.org/officeDocument/2006/relationships/image" Target="../media/image5.jpeg"/><Relationship Id="rId4"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hyperlink" Target="https://www.statisticalpert.com/contact-me/" TargetMode="External"/><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hyperlink" Target="https://www.statisticalpert.com/contact-me/" TargetMode="External"/><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https://www.statisticalpert.com/contact-me/" TargetMode="External"/><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hyperlink" Target="https://www.statisticalpert.com/contact-me/" TargetMode="External"/><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hyperlink" Target="https://www.statisticalpert.com/contact-me/" TargetMode="External"/><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5.jpeg"/><Relationship Id="rId1" Type="http://schemas.openxmlformats.org/officeDocument/2006/relationships/chart" Target="../charts/chart1.xml"/><Relationship Id="rId4" Type="http://schemas.openxmlformats.org/officeDocument/2006/relationships/hyperlink" Target="https://www.statisticalpert.com/contact-me/" TargetMode="External"/></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5.jpeg"/><Relationship Id="rId1" Type="http://schemas.openxmlformats.org/officeDocument/2006/relationships/chart" Target="../charts/chart3.xml"/><Relationship Id="rId4" Type="http://schemas.openxmlformats.org/officeDocument/2006/relationships/hyperlink" Target="https://www.statisticalpert.com/contact-me/" TargetMode="External"/></Relationships>
</file>

<file path=xl/drawings/_rels/drawing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5.jpeg"/><Relationship Id="rId1" Type="http://schemas.openxmlformats.org/officeDocument/2006/relationships/chart" Target="../charts/chart5.xml"/><Relationship Id="rId4" Type="http://schemas.openxmlformats.org/officeDocument/2006/relationships/hyperlink" Target="https://www.statisticalpert.com/contact-me/" TargetMode="Externa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5.jpeg"/><Relationship Id="rId1" Type="http://schemas.openxmlformats.org/officeDocument/2006/relationships/chart" Target="../charts/chart7.xml"/><Relationship Id="rId4" Type="http://schemas.openxmlformats.org/officeDocument/2006/relationships/hyperlink" Target="https://www.statisticalpert.com/contact-me/" TargetMode="External"/></Relationships>
</file>

<file path=xl/drawings/_rels/drawing9.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image" Target="../media/image5.jpeg"/><Relationship Id="rId1" Type="http://schemas.openxmlformats.org/officeDocument/2006/relationships/chart" Target="../charts/chart9.xml"/><Relationship Id="rId4" Type="http://schemas.openxmlformats.org/officeDocument/2006/relationships/hyperlink" Target="https://www.statisticalpert.com/contact-m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111226</xdr:colOff>
      <xdr:row>1</xdr:row>
      <xdr:rowOff>0</xdr:rowOff>
    </xdr:from>
    <xdr:to>
      <xdr:col>1</xdr:col>
      <xdr:colOff>0</xdr:colOff>
      <xdr:row>1</xdr:row>
      <xdr:rowOff>320803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26" y="190500"/>
          <a:ext cx="488849" cy="320803"/>
        </a:xfrm>
        <a:prstGeom prst="rect">
          <a:avLst/>
        </a:prstGeom>
      </xdr:spPr>
    </xdr:pic>
    <xdr:clientData/>
  </xdr:twoCellAnchor>
  <xdr:twoCellAnchor editAs="oneCell">
    <xdr:from>
      <xdr:col>3</xdr:col>
      <xdr:colOff>25919</xdr:colOff>
      <xdr:row>27</xdr:row>
      <xdr:rowOff>133350</xdr:rowOff>
    </xdr:from>
    <xdr:to>
      <xdr:col>9</xdr:col>
      <xdr:colOff>340359</xdr:colOff>
      <xdr:row>38</xdr:row>
      <xdr:rowOff>17192</xdr:rowOff>
    </xdr:to>
    <xdr:pic>
      <xdr:nvPicPr>
        <xdr:cNvPr id="6" name="Picture 5">
          <a:extLst>
            <a:ext uri="{FF2B5EF4-FFF2-40B4-BE49-F238E27FC236}">
              <a16:creationId xmlns:a16="http://schemas.microsoft.com/office/drawing/2014/main" id="{0EDBBE78-C975-7000-C185-C5F0D96A9E7E}"/>
            </a:ext>
          </a:extLst>
        </xdr:cNvPr>
        <xdr:cNvPicPr>
          <a:picLocks noChangeAspect="1"/>
        </xdr:cNvPicPr>
      </xdr:nvPicPr>
      <xdr:blipFill>
        <a:blip xmlns:r="http://schemas.openxmlformats.org/officeDocument/2006/relationships" r:embed="rId2"/>
        <a:stretch>
          <a:fillRect/>
        </a:stretch>
      </xdr:blipFill>
      <xdr:spPr>
        <a:xfrm>
          <a:off x="8207894" y="5432425"/>
          <a:ext cx="4086340" cy="1944417"/>
        </a:xfrm>
        <a:prstGeom prst="rect">
          <a:avLst/>
        </a:prstGeom>
      </xdr:spPr>
    </xdr:pic>
    <xdr:clientData/>
  </xdr:twoCellAnchor>
  <xdr:twoCellAnchor editAs="oneCell">
    <xdr:from>
      <xdr:col>2</xdr:col>
      <xdr:colOff>614362</xdr:colOff>
      <xdr:row>11</xdr:row>
      <xdr:rowOff>134752</xdr:rowOff>
    </xdr:from>
    <xdr:to>
      <xdr:col>9</xdr:col>
      <xdr:colOff>176252</xdr:colOff>
      <xdr:row>21</xdr:row>
      <xdr:rowOff>119080</xdr:rowOff>
    </xdr:to>
    <xdr:pic>
      <xdr:nvPicPr>
        <xdr:cNvPr id="3" name="Picture 2">
          <a:extLst>
            <a:ext uri="{FF2B5EF4-FFF2-40B4-BE49-F238E27FC236}">
              <a16:creationId xmlns:a16="http://schemas.microsoft.com/office/drawing/2014/main" id="{28ED783D-A4A5-1687-7021-7C7EE7366150}"/>
            </a:ext>
          </a:extLst>
        </xdr:cNvPr>
        <xdr:cNvPicPr>
          <a:picLocks noChangeAspect="1"/>
        </xdr:cNvPicPr>
      </xdr:nvPicPr>
      <xdr:blipFill>
        <a:blip xmlns:r="http://schemas.openxmlformats.org/officeDocument/2006/relationships" r:embed="rId3"/>
        <a:stretch>
          <a:fillRect/>
        </a:stretch>
      </xdr:blipFill>
      <xdr:spPr>
        <a:xfrm>
          <a:off x="8339137" y="2373127"/>
          <a:ext cx="4062453" cy="179407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0</xdr:col>
      <xdr:colOff>371477</xdr:colOff>
      <xdr:row>0</xdr:row>
      <xdr:rowOff>238125</xdr:rowOff>
    </xdr:to>
    <xdr:pic>
      <xdr:nvPicPr>
        <xdr:cNvPr id="3" name="Picture 2">
          <a:extLst>
            <a:ext uri="{FF2B5EF4-FFF2-40B4-BE49-F238E27FC236}">
              <a16:creationId xmlns:a16="http://schemas.microsoft.com/office/drawing/2014/main" id="{DD49622F-8D51-45D5-9293-62B3F97544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38100"/>
          <a:ext cx="304802" cy="200025"/>
        </a:xfrm>
        <a:prstGeom prst="rect">
          <a:avLst/>
        </a:prstGeom>
      </xdr:spPr>
    </xdr:pic>
    <xdr:clientData/>
  </xdr:twoCellAnchor>
  <xdr:twoCellAnchor>
    <xdr:from>
      <xdr:col>4</xdr:col>
      <xdr:colOff>266700</xdr:colOff>
      <xdr:row>8</xdr:row>
      <xdr:rowOff>209550</xdr:rowOff>
    </xdr:from>
    <xdr:to>
      <xdr:col>16</xdr:col>
      <xdr:colOff>76200</xdr:colOff>
      <xdr:row>26</xdr:row>
      <xdr:rowOff>0</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FE28AD7F-5415-43F1-99B3-BAAA98E7C27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3776663" y="1304925"/>
              <a:ext cx="6657975" cy="346233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9</xdr:col>
      <xdr:colOff>66675</xdr:colOff>
      <xdr:row>0</xdr:row>
      <xdr:rowOff>104775</xdr:rowOff>
    </xdr:from>
    <xdr:to>
      <xdr:col>10</xdr:col>
      <xdr:colOff>247650</xdr:colOff>
      <xdr:row>1</xdr:row>
      <xdr:rowOff>28575</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76B4BEEC-9C09-4FC4-AD22-225AE4E3CA21}"/>
            </a:ext>
          </a:extLst>
        </xdr:cNvPr>
        <xdr:cNvSpPr/>
      </xdr:nvSpPr>
      <xdr:spPr>
        <a:xfrm>
          <a:off x="6962775" y="1047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twoCellAnchor>
    <xdr:from>
      <xdr:col>4</xdr:col>
      <xdr:colOff>265112</xdr:colOff>
      <xdr:row>26</xdr:row>
      <xdr:rowOff>96836</xdr:rowOff>
    </xdr:from>
    <xdr:to>
      <xdr:col>16</xdr:col>
      <xdr:colOff>104775</xdr:colOff>
      <xdr:row>42</xdr:row>
      <xdr:rowOff>104775</xdr:rowOff>
    </xdr:to>
    <xdr:graphicFrame macro="">
      <xdr:nvGraphicFramePr>
        <xdr:cNvPr id="2" name="Chart 1">
          <a:extLst>
            <a:ext uri="{FF2B5EF4-FFF2-40B4-BE49-F238E27FC236}">
              <a16:creationId xmlns:a16="http://schemas.microsoft.com/office/drawing/2014/main" id="{79559DC4-4577-48BE-933C-BAF8BA2101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0</xdr:col>
      <xdr:colOff>371477</xdr:colOff>
      <xdr:row>0</xdr:row>
      <xdr:rowOff>247650</xdr:rowOff>
    </xdr:to>
    <xdr:pic>
      <xdr:nvPicPr>
        <xdr:cNvPr id="2" name="Picture 1">
          <a:extLst>
            <a:ext uri="{FF2B5EF4-FFF2-40B4-BE49-F238E27FC236}">
              <a16:creationId xmlns:a16="http://schemas.microsoft.com/office/drawing/2014/main" id="{33400B03-0847-4613-87B7-432716C31A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38100"/>
          <a:ext cx="304802" cy="209550"/>
        </a:xfrm>
        <a:prstGeom prst="rect">
          <a:avLst/>
        </a:prstGeom>
      </xdr:spPr>
    </xdr:pic>
    <xdr:clientData/>
  </xdr:twoCellAnchor>
  <xdr:twoCellAnchor editAs="oneCell">
    <xdr:from>
      <xdr:col>0</xdr:col>
      <xdr:colOff>66675</xdr:colOff>
      <xdr:row>0</xdr:row>
      <xdr:rowOff>38100</xdr:rowOff>
    </xdr:from>
    <xdr:to>
      <xdr:col>0</xdr:col>
      <xdr:colOff>371477</xdr:colOff>
      <xdr:row>0</xdr:row>
      <xdr:rowOff>247650</xdr:rowOff>
    </xdr:to>
    <xdr:pic>
      <xdr:nvPicPr>
        <xdr:cNvPr id="3" name="Picture 2">
          <a:extLst>
            <a:ext uri="{FF2B5EF4-FFF2-40B4-BE49-F238E27FC236}">
              <a16:creationId xmlns:a16="http://schemas.microsoft.com/office/drawing/2014/main" id="{146DC43E-4B6E-4483-B779-814A73B86F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38100"/>
          <a:ext cx="304802" cy="209550"/>
        </a:xfrm>
        <a:prstGeom prst="rect">
          <a:avLst/>
        </a:prstGeom>
      </xdr:spPr>
    </xdr:pic>
    <xdr:clientData/>
  </xdr:twoCellAnchor>
  <xdr:twoCellAnchor>
    <xdr:from>
      <xdr:col>5</xdr:col>
      <xdr:colOff>123825</xdr:colOff>
      <xdr:row>0</xdr:row>
      <xdr:rowOff>47625</xdr:rowOff>
    </xdr:from>
    <xdr:to>
      <xdr:col>6</xdr:col>
      <xdr:colOff>476250</xdr:colOff>
      <xdr:row>0</xdr:row>
      <xdr:rowOff>276225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DD5EF3E9-9D4D-4F2D-9E36-C985DDAF79B9}"/>
            </a:ext>
          </a:extLst>
        </xdr:cNvPr>
        <xdr:cNvSpPr/>
      </xdr:nvSpPr>
      <xdr:spPr>
        <a:xfrm>
          <a:off x="8629650" y="4762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38101</xdr:rowOff>
    </xdr:from>
    <xdr:to>
      <xdr:col>0</xdr:col>
      <xdr:colOff>371477</xdr:colOff>
      <xdr:row>0</xdr:row>
      <xdr:rowOff>228601</xdr:rowOff>
    </xdr:to>
    <xdr:pic>
      <xdr:nvPicPr>
        <xdr:cNvPr id="2" name="Picture 1">
          <a:extLst>
            <a:ext uri="{FF2B5EF4-FFF2-40B4-BE49-F238E27FC236}">
              <a16:creationId xmlns:a16="http://schemas.microsoft.com/office/drawing/2014/main" id="{BAF04343-AE03-401A-A70D-5C5EBFBA71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38101"/>
          <a:ext cx="304802" cy="190500"/>
        </a:xfrm>
        <a:prstGeom prst="rect">
          <a:avLst/>
        </a:prstGeom>
      </xdr:spPr>
    </xdr:pic>
    <xdr:clientData/>
  </xdr:twoCellAnchor>
  <xdr:twoCellAnchor>
    <xdr:from>
      <xdr:col>14</xdr:col>
      <xdr:colOff>19050</xdr:colOff>
      <xdr:row>0</xdr:row>
      <xdr:rowOff>28574</xdr:rowOff>
    </xdr:from>
    <xdr:to>
      <xdr:col>15</xdr:col>
      <xdr:colOff>0</xdr:colOff>
      <xdr:row>0</xdr:row>
      <xdr:rowOff>266699</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EB5F5E51-E519-4DFA-9C78-5816984476BB}"/>
            </a:ext>
          </a:extLst>
        </xdr:cNvPr>
        <xdr:cNvSpPr/>
      </xdr:nvSpPr>
      <xdr:spPr>
        <a:xfrm>
          <a:off x="8629650" y="28574"/>
          <a:ext cx="962025" cy="238125"/>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twoCellAnchor>
    <xdr:from>
      <xdr:col>0</xdr:col>
      <xdr:colOff>333374</xdr:colOff>
      <xdr:row>57</xdr:row>
      <xdr:rowOff>19050</xdr:rowOff>
    </xdr:from>
    <xdr:to>
      <xdr:col>12</xdr:col>
      <xdr:colOff>971550</xdr:colOff>
      <xdr:row>75</xdr:row>
      <xdr:rowOff>163830</xdr:rowOff>
    </xdr:to>
    <xdr:graphicFrame macro="">
      <xdr:nvGraphicFramePr>
        <xdr:cNvPr id="4" name="Chart 3">
          <a:extLst>
            <a:ext uri="{FF2B5EF4-FFF2-40B4-BE49-F238E27FC236}">
              <a16:creationId xmlns:a16="http://schemas.microsoft.com/office/drawing/2014/main" id="{FBC74E73-3515-46B1-B42E-C57368E61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352427</xdr:colOff>
      <xdr:row>1</xdr:row>
      <xdr:rowOff>9525</xdr:rowOff>
    </xdr:to>
    <xdr:pic>
      <xdr:nvPicPr>
        <xdr:cNvPr id="2" name="Picture 1">
          <a:extLst>
            <a:ext uri="{FF2B5EF4-FFF2-40B4-BE49-F238E27FC236}">
              <a16:creationId xmlns:a16="http://schemas.microsoft.com/office/drawing/2014/main" id="{8738D2FD-B9E0-491E-9046-CF92ED829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100"/>
          <a:ext cx="304802" cy="209550"/>
        </a:xfrm>
        <a:prstGeom prst="rect">
          <a:avLst/>
        </a:prstGeom>
      </xdr:spPr>
    </xdr:pic>
    <xdr:clientData/>
  </xdr:twoCellAnchor>
  <xdr:twoCellAnchor>
    <xdr:from>
      <xdr:col>7</xdr:col>
      <xdr:colOff>19050</xdr:colOff>
      <xdr:row>0</xdr:row>
      <xdr:rowOff>76200</xdr:rowOff>
    </xdr:from>
    <xdr:to>
      <xdr:col>8</xdr:col>
      <xdr:colOff>371475</xdr:colOff>
      <xdr:row>1</xdr:row>
      <xdr:rowOff>66675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FCF7A45A-69AA-4394-90EB-CC1F5871F835}"/>
            </a:ext>
          </a:extLst>
        </xdr:cNvPr>
        <xdr:cNvSpPr/>
      </xdr:nvSpPr>
      <xdr:spPr>
        <a:xfrm>
          <a:off x="5867400" y="76200"/>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47625</xdr:colOff>
      <xdr:row>2</xdr:row>
      <xdr:rowOff>19050</xdr:rowOff>
    </xdr:from>
    <xdr:to>
      <xdr:col>3</xdr:col>
      <xdr:colOff>539774</xdr:colOff>
      <xdr:row>28</xdr:row>
      <xdr:rowOff>180975</xdr:rowOff>
    </xdr:to>
    <xdr:pic>
      <xdr:nvPicPr>
        <xdr:cNvPr id="10" name="Picture 9">
          <a:extLst>
            <a:ext uri="{FF2B5EF4-FFF2-40B4-BE49-F238E27FC236}">
              <a16:creationId xmlns:a16="http://schemas.microsoft.com/office/drawing/2014/main" id="{E8178DDB-F874-46C2-ACE2-601BE4734A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571500"/>
          <a:ext cx="2320949" cy="51244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47625</xdr:colOff>
      <xdr:row>0</xdr:row>
      <xdr:rowOff>38101</xdr:rowOff>
    </xdr:from>
    <xdr:to>
      <xdr:col>0</xdr:col>
      <xdr:colOff>352427</xdr:colOff>
      <xdr:row>0</xdr:row>
      <xdr:rowOff>247650</xdr:rowOff>
    </xdr:to>
    <xdr:pic>
      <xdr:nvPicPr>
        <xdr:cNvPr id="2" name="Picture 1">
          <a:extLst>
            <a:ext uri="{FF2B5EF4-FFF2-40B4-BE49-F238E27FC236}">
              <a16:creationId xmlns:a16="http://schemas.microsoft.com/office/drawing/2014/main" id="{BA6284BA-C76B-41EE-9396-ACF160C6E4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101"/>
          <a:ext cx="304802" cy="2095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111227</xdr:colOff>
      <xdr:row>0</xdr:row>
      <xdr:rowOff>181091</xdr:rowOff>
    </xdr:from>
    <xdr:to>
      <xdr:col>1</xdr:col>
      <xdr:colOff>31750</xdr:colOff>
      <xdr:row>1</xdr:row>
      <xdr:rowOff>316382</xdr:rowOff>
    </xdr:to>
    <xdr:pic>
      <xdr:nvPicPr>
        <xdr:cNvPr id="2" name="Picture 1">
          <a:extLst>
            <a:ext uri="{FF2B5EF4-FFF2-40B4-BE49-F238E27FC236}">
              <a16:creationId xmlns:a16="http://schemas.microsoft.com/office/drawing/2014/main" id="{0C69499E-CDE4-40C6-A64D-1D0EF6053D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27" y="181091"/>
          <a:ext cx="517423" cy="322616"/>
        </a:xfrm>
        <a:prstGeom prst="rect">
          <a:avLst/>
        </a:prstGeom>
      </xdr:spPr>
    </xdr:pic>
    <xdr:clientData/>
  </xdr:twoCellAnchor>
  <xdr:twoCellAnchor editAs="oneCell">
    <xdr:from>
      <xdr:col>0</xdr:col>
      <xdr:colOff>600074</xdr:colOff>
      <xdr:row>18</xdr:row>
      <xdr:rowOff>88083</xdr:rowOff>
    </xdr:from>
    <xdr:to>
      <xdr:col>1</xdr:col>
      <xdr:colOff>6591300</xdr:colOff>
      <xdr:row>22</xdr:row>
      <xdr:rowOff>171254</xdr:rowOff>
    </xdr:to>
    <xdr:pic>
      <xdr:nvPicPr>
        <xdr:cNvPr id="7" name="Picture 6">
          <a:extLst>
            <a:ext uri="{FF2B5EF4-FFF2-40B4-BE49-F238E27FC236}">
              <a16:creationId xmlns:a16="http://schemas.microsoft.com/office/drawing/2014/main" id="{B786CFD0-3CD0-4C1A-88C7-4CCE1B5BA417}"/>
            </a:ext>
          </a:extLst>
        </xdr:cNvPr>
        <xdr:cNvPicPr>
          <a:picLocks noChangeAspect="1"/>
        </xdr:cNvPicPr>
      </xdr:nvPicPr>
      <xdr:blipFill>
        <a:blip xmlns:r="http://schemas.openxmlformats.org/officeDocument/2006/relationships" r:embed="rId2"/>
        <a:stretch>
          <a:fillRect/>
        </a:stretch>
      </xdr:blipFill>
      <xdr:spPr>
        <a:xfrm>
          <a:off x="600074" y="3745683"/>
          <a:ext cx="6591301" cy="845171"/>
        </a:xfrm>
        <a:prstGeom prst="rect">
          <a:avLst/>
        </a:prstGeom>
      </xdr:spPr>
    </xdr:pic>
    <xdr:clientData/>
  </xdr:twoCellAnchor>
  <xdr:twoCellAnchor>
    <xdr:from>
      <xdr:col>2</xdr:col>
      <xdr:colOff>19049</xdr:colOff>
      <xdr:row>2</xdr:row>
      <xdr:rowOff>52387</xdr:rowOff>
    </xdr:from>
    <xdr:to>
      <xdr:col>8</xdr:col>
      <xdr:colOff>471487</xdr:colOff>
      <xdr:row>27</xdr:row>
      <xdr:rowOff>176214</xdr:rowOff>
    </xdr:to>
    <xdr:sp macro="" textlink="">
      <xdr:nvSpPr>
        <xdr:cNvPr id="3" name="Rectangle 2">
          <a:extLst>
            <a:ext uri="{FF2B5EF4-FFF2-40B4-BE49-F238E27FC236}">
              <a16:creationId xmlns:a16="http://schemas.microsoft.com/office/drawing/2014/main" id="{91E38BF7-D0F2-4DA6-83E5-6C7BEDADA381}"/>
            </a:ext>
          </a:extLst>
        </xdr:cNvPr>
        <xdr:cNvSpPr/>
      </xdr:nvSpPr>
      <xdr:spPr>
        <a:xfrm>
          <a:off x="7877174" y="595312"/>
          <a:ext cx="4310063" cy="4714877"/>
        </a:xfrm>
        <a:prstGeom prst="rect">
          <a:avLst/>
        </a:prstGeom>
        <a:gradFill flip="none" rotWithShape="1">
          <a:gsLst>
            <a:gs pos="0">
              <a:schemeClr val="accent2">
                <a:lumMod val="5000"/>
                <a:lumOff val="95000"/>
              </a:schemeClr>
            </a:gs>
            <a:gs pos="74000">
              <a:schemeClr val="accent2">
                <a:lumMod val="45000"/>
                <a:lumOff val="55000"/>
              </a:schemeClr>
            </a:gs>
            <a:gs pos="83000">
              <a:schemeClr val="accent2">
                <a:lumMod val="45000"/>
                <a:lumOff val="55000"/>
              </a:schemeClr>
            </a:gs>
            <a:gs pos="100000">
              <a:schemeClr val="accent2">
                <a:lumMod val="30000"/>
                <a:lumOff val="70000"/>
              </a:schemeClr>
            </a:gs>
          </a:gsLst>
          <a:lin ang="54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solidFill>
                <a:srgbClr val="C00000"/>
              </a:solidFill>
            </a:rPr>
            <a:t>TL;DR</a:t>
          </a:r>
        </a:p>
        <a:p>
          <a:pPr algn="ctr"/>
          <a:r>
            <a:rPr lang="en-US" sz="1600" b="0">
              <a:solidFill>
                <a:sysClr val="windowText" lastClr="000000"/>
              </a:solidFill>
            </a:rPr>
            <a:t>On the Excel</a:t>
          </a:r>
          <a:r>
            <a:rPr lang="en-US" sz="1600" b="0" baseline="0">
              <a:solidFill>
                <a:sysClr val="windowText" lastClr="000000"/>
              </a:solidFill>
            </a:rPr>
            <a:t> Ribbon, look for the "Calculation" group under the "Formulas" menu selection. Then, click the "Calculation Options" button and select "</a:t>
          </a:r>
          <a:r>
            <a:rPr lang="en-US" sz="1600" b="1" baseline="0">
              <a:solidFill>
                <a:srgbClr val="C00000"/>
              </a:solidFill>
            </a:rPr>
            <a:t>Partial</a:t>
          </a:r>
          <a:r>
            <a:rPr lang="en-US" sz="1600" b="0" baseline="0">
              <a:solidFill>
                <a:sysClr val="windowText" lastClr="000000"/>
              </a:solidFill>
            </a:rPr>
            <a:t>" (newer Excel versions) or "</a:t>
          </a:r>
          <a:r>
            <a:rPr lang="en-US" sz="1600" b="1" baseline="0">
              <a:solidFill>
                <a:srgbClr val="C00000"/>
              </a:solidFill>
            </a:rPr>
            <a:t>Automatic Except for Data Tables</a:t>
          </a:r>
          <a:r>
            <a:rPr lang="en-US" sz="1600" b="0" baseline="0">
              <a:solidFill>
                <a:sysClr val="windowText" lastClr="000000"/>
              </a:solidFill>
            </a:rPr>
            <a:t>" (older Excel versions) to increase the speed and calculation performance of all SPERT worksheets.</a:t>
          </a:r>
        </a:p>
        <a:p>
          <a:pPr algn="ctr"/>
          <a:endParaRPr lang="en-US" sz="1600" b="0" baseline="0">
            <a:solidFill>
              <a:sysClr val="windowText" lastClr="000000"/>
            </a:solidFill>
          </a:endParaRPr>
        </a:p>
        <a:p>
          <a:pPr algn="ctr"/>
          <a:r>
            <a:rPr lang="en-US" sz="1600" b="0" baseline="0">
              <a:solidFill>
                <a:sysClr val="windowText" lastClr="000000"/>
              </a:solidFill>
            </a:rPr>
            <a:t>Or, simply delete the </a:t>
          </a:r>
          <a:r>
            <a:rPr lang="en-US" sz="1600" b="1" baseline="0">
              <a:solidFill>
                <a:sysClr val="windowText" lastClr="000000"/>
              </a:solidFill>
            </a:rPr>
            <a:t>SPERT® Lognormal MC Simulation </a:t>
          </a:r>
          <a:r>
            <a:rPr lang="en-US" sz="1600" b="0" baseline="0">
              <a:solidFill>
                <a:sysClr val="windowText" lastClr="000000"/>
              </a:solidFill>
            </a:rPr>
            <a:t>worksheet from this Excel workbook.</a:t>
          </a:r>
        </a:p>
        <a:p>
          <a:pPr algn="ctr"/>
          <a:endParaRPr lang="en-US" sz="1600" b="0" baseline="0">
            <a:solidFill>
              <a:sysClr val="windowText" lastClr="00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Deleting the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SPERT® Lognormal MC Simulation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worksheet may improve any performance issues you may encounter using Excel.</a:t>
          </a:r>
        </a:p>
        <a:p>
          <a:pPr algn="ctr"/>
          <a:endParaRPr lang="en-US" sz="1600" b="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114299</xdr:colOff>
      <xdr:row>0</xdr:row>
      <xdr:rowOff>38100</xdr:rowOff>
    </xdr:from>
    <xdr:to>
      <xdr:col>1</xdr:col>
      <xdr:colOff>132717</xdr:colOff>
      <xdr:row>0</xdr:row>
      <xdr:rowOff>285750</xdr:rowOff>
    </xdr:to>
    <xdr:pic>
      <xdr:nvPicPr>
        <xdr:cNvPr id="2" name="Picture 1">
          <a:extLst>
            <a:ext uri="{FF2B5EF4-FFF2-40B4-BE49-F238E27FC236}">
              <a16:creationId xmlns:a16="http://schemas.microsoft.com/office/drawing/2014/main" id="{C927C336-3A95-4B04-9E6D-9C42B5BF3F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38100"/>
          <a:ext cx="396243" cy="247650"/>
        </a:xfrm>
        <a:prstGeom prst="rect">
          <a:avLst/>
        </a:prstGeom>
      </xdr:spPr>
    </xdr:pic>
    <xdr:clientData/>
  </xdr:twoCellAnchor>
  <xdr:twoCellAnchor>
    <xdr:from>
      <xdr:col>3</xdr:col>
      <xdr:colOff>438150</xdr:colOff>
      <xdr:row>0</xdr:row>
      <xdr:rowOff>66675</xdr:rowOff>
    </xdr:from>
    <xdr:to>
      <xdr:col>4</xdr:col>
      <xdr:colOff>485775</xdr:colOff>
      <xdr:row>0</xdr:row>
      <xdr:rowOff>295275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542C5434-003D-4CB9-903D-36A0E81D8993}"/>
            </a:ext>
          </a:extLst>
        </xdr:cNvPr>
        <xdr:cNvSpPr/>
      </xdr:nvSpPr>
      <xdr:spPr>
        <a:xfrm>
          <a:off x="7115175" y="666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twoCellAnchor editAs="oneCell">
    <xdr:from>
      <xdr:col>0</xdr:col>
      <xdr:colOff>114299</xdr:colOff>
      <xdr:row>0</xdr:row>
      <xdr:rowOff>38100</xdr:rowOff>
    </xdr:from>
    <xdr:to>
      <xdr:col>1</xdr:col>
      <xdr:colOff>132717</xdr:colOff>
      <xdr:row>0</xdr:row>
      <xdr:rowOff>285750</xdr:rowOff>
    </xdr:to>
    <xdr:pic>
      <xdr:nvPicPr>
        <xdr:cNvPr id="4" name="Picture 3">
          <a:extLst>
            <a:ext uri="{FF2B5EF4-FFF2-40B4-BE49-F238E27FC236}">
              <a16:creationId xmlns:a16="http://schemas.microsoft.com/office/drawing/2014/main" id="{FA804E31-5FF7-4432-9A3A-9507C6EB23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38100"/>
          <a:ext cx="396243" cy="247650"/>
        </a:xfrm>
        <a:prstGeom prst="rect">
          <a:avLst/>
        </a:prstGeom>
      </xdr:spPr>
    </xdr:pic>
    <xdr:clientData/>
  </xdr:twoCellAnchor>
  <xdr:twoCellAnchor>
    <xdr:from>
      <xdr:col>3</xdr:col>
      <xdr:colOff>438150</xdr:colOff>
      <xdr:row>0</xdr:row>
      <xdr:rowOff>66675</xdr:rowOff>
    </xdr:from>
    <xdr:to>
      <xdr:col>4</xdr:col>
      <xdr:colOff>485775</xdr:colOff>
      <xdr:row>0</xdr:row>
      <xdr:rowOff>295275</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613E6CD8-06C3-440B-AA62-176D924270B2}"/>
            </a:ext>
          </a:extLst>
        </xdr:cNvPr>
        <xdr:cNvSpPr/>
      </xdr:nvSpPr>
      <xdr:spPr>
        <a:xfrm>
          <a:off x="7115175" y="666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114299</xdr:colOff>
      <xdr:row>0</xdr:row>
      <xdr:rowOff>38100</xdr:rowOff>
    </xdr:from>
    <xdr:to>
      <xdr:col>1</xdr:col>
      <xdr:colOff>132717</xdr:colOff>
      <xdr:row>0</xdr:row>
      <xdr:rowOff>285750</xdr:rowOff>
    </xdr:to>
    <xdr:pic>
      <xdr:nvPicPr>
        <xdr:cNvPr id="5" name="Picture 4">
          <a:extLst>
            <a:ext uri="{FF2B5EF4-FFF2-40B4-BE49-F238E27FC236}">
              <a16:creationId xmlns:a16="http://schemas.microsoft.com/office/drawing/2014/main" id="{A60DF280-B80F-420F-9BEF-A85A2173DE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38100"/>
          <a:ext cx="396243" cy="247650"/>
        </a:xfrm>
        <a:prstGeom prst="rect">
          <a:avLst/>
        </a:prstGeom>
      </xdr:spPr>
    </xdr:pic>
    <xdr:clientData/>
  </xdr:twoCellAnchor>
  <xdr:twoCellAnchor>
    <xdr:from>
      <xdr:col>10</xdr:col>
      <xdr:colOff>180975</xdr:colOff>
      <xdr:row>0</xdr:row>
      <xdr:rowOff>66675</xdr:rowOff>
    </xdr:from>
    <xdr:to>
      <xdr:col>12</xdr:col>
      <xdr:colOff>361950</xdr:colOff>
      <xdr:row>0</xdr:row>
      <xdr:rowOff>295275</xdr:rowOff>
    </xdr:to>
    <xdr:sp macro="" textlink="">
      <xdr:nvSpPr>
        <xdr:cNvPr id="6" name="Rectangle: Rounded Corners 5">
          <a:hlinkClick xmlns:r="http://schemas.openxmlformats.org/officeDocument/2006/relationships" r:id="rId2"/>
          <a:extLst>
            <a:ext uri="{FF2B5EF4-FFF2-40B4-BE49-F238E27FC236}">
              <a16:creationId xmlns:a16="http://schemas.microsoft.com/office/drawing/2014/main" id="{6CC074C3-A3FA-43E3-A6C9-4C89E754C93E}"/>
            </a:ext>
          </a:extLst>
        </xdr:cNvPr>
        <xdr:cNvSpPr/>
      </xdr:nvSpPr>
      <xdr:spPr>
        <a:xfrm>
          <a:off x="7077075" y="666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152399</xdr:colOff>
      <xdr:row>107</xdr:row>
      <xdr:rowOff>76200</xdr:rowOff>
    </xdr:from>
    <xdr:to>
      <xdr:col>12</xdr:col>
      <xdr:colOff>904874</xdr:colOff>
      <xdr:row>116</xdr:row>
      <xdr:rowOff>9524</xdr:rowOff>
    </xdr:to>
    <xdr:sp macro="" textlink="">
      <xdr:nvSpPr>
        <xdr:cNvPr id="2" name="TextBox 1">
          <a:extLst>
            <a:ext uri="{FF2B5EF4-FFF2-40B4-BE49-F238E27FC236}">
              <a16:creationId xmlns:a16="http://schemas.microsoft.com/office/drawing/2014/main" id="{5D9DF57C-0AF4-460B-A02F-D8FAA234F2B8}"/>
            </a:ext>
          </a:extLst>
        </xdr:cNvPr>
        <xdr:cNvSpPr txBox="1"/>
      </xdr:nvSpPr>
      <xdr:spPr>
        <a:xfrm>
          <a:off x="4838699" y="3438525"/>
          <a:ext cx="3114675" cy="1809749"/>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After you</a:t>
          </a:r>
          <a:r>
            <a:rPr lang="en-US" sz="1100" baseline="0">
              <a:solidFill>
                <a:schemeClr val="dk1"/>
              </a:solidFill>
              <a:effectLst/>
              <a:latin typeface="+mn-lt"/>
              <a:ea typeface="+mn-ea"/>
              <a:cs typeface="+mn-cs"/>
            </a:rPr>
            <a:t> finish entering your estimates above, use this area to calculate the probability of all uncertainties together.  This is especially useful for creating a forecast for an entire project, for example.</a:t>
          </a:r>
        </a:p>
        <a:p>
          <a:endParaRPr lang="en-US">
            <a:effectLst/>
          </a:endParaRPr>
        </a:p>
        <a:p>
          <a:r>
            <a:rPr lang="en-US" sz="1100">
              <a:solidFill>
                <a:schemeClr val="dk1"/>
              </a:solidFill>
              <a:effectLst/>
              <a:latin typeface="+mn-lt"/>
              <a:ea typeface="+mn-ea"/>
              <a:cs typeface="+mn-cs"/>
            </a:rPr>
            <a:t>Choose the confidence you want for</a:t>
          </a:r>
          <a:r>
            <a:rPr lang="en-US" sz="1100" baseline="0">
              <a:solidFill>
                <a:schemeClr val="dk1"/>
              </a:solidFill>
              <a:effectLst/>
              <a:latin typeface="+mn-lt"/>
              <a:ea typeface="+mn-ea"/>
              <a:cs typeface="+mn-cs"/>
            </a:rPr>
            <a:t> the confidence interval in cell D108, and/or choose the confidence lower and upperbound thresholds in cells D112 and D113.</a:t>
          </a:r>
          <a:endParaRPr lang="en-US">
            <a:effectLst/>
          </a:endParaRPr>
        </a:p>
      </xdr:txBody>
    </xdr:sp>
    <xdr:clientData/>
  </xdr:twoCellAnchor>
  <xdr:twoCellAnchor>
    <xdr:from>
      <xdr:col>4</xdr:col>
      <xdr:colOff>70757</xdr:colOff>
      <xdr:row>110</xdr:row>
      <xdr:rowOff>43545</xdr:rowOff>
    </xdr:from>
    <xdr:to>
      <xdr:col>6</xdr:col>
      <xdr:colOff>762000</xdr:colOff>
      <xdr:row>116</xdr:row>
      <xdr:rowOff>38101</xdr:rowOff>
    </xdr:to>
    <xdr:graphicFrame macro="">
      <xdr:nvGraphicFramePr>
        <xdr:cNvPr id="3" name="Chart 2">
          <a:extLst>
            <a:ext uri="{FF2B5EF4-FFF2-40B4-BE49-F238E27FC236}">
              <a16:creationId xmlns:a16="http://schemas.microsoft.com/office/drawing/2014/main" id="{696765D7-7368-4067-97E5-5A0947882B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762000</xdr:colOff>
      <xdr:row>107</xdr:row>
      <xdr:rowOff>38100</xdr:rowOff>
    </xdr:from>
    <xdr:to>
      <xdr:col>7</xdr:col>
      <xdr:colOff>9525</xdr:colOff>
      <xdr:row>115</xdr:row>
      <xdr:rowOff>209550</xdr:rowOff>
    </xdr:to>
    <xdr:sp macro="" textlink="">
      <xdr:nvSpPr>
        <xdr:cNvPr id="4" name="Right Brace 3">
          <a:extLst>
            <a:ext uri="{FF2B5EF4-FFF2-40B4-BE49-F238E27FC236}">
              <a16:creationId xmlns:a16="http://schemas.microsoft.com/office/drawing/2014/main" id="{F2C4905A-50CD-423C-BA11-FE0F2BB09639}"/>
            </a:ext>
          </a:extLst>
        </xdr:cNvPr>
        <xdr:cNvSpPr/>
      </xdr:nvSpPr>
      <xdr:spPr>
        <a:xfrm>
          <a:off x="4324350" y="3333750"/>
          <a:ext cx="161925" cy="1924050"/>
        </a:xfrm>
        <a:prstGeom prst="rightBrace">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0</xdr:col>
      <xdr:colOff>66675</xdr:colOff>
      <xdr:row>0</xdr:row>
      <xdr:rowOff>28576</xdr:rowOff>
    </xdr:from>
    <xdr:to>
      <xdr:col>0</xdr:col>
      <xdr:colOff>371477</xdr:colOff>
      <xdr:row>0</xdr:row>
      <xdr:rowOff>228600</xdr:rowOff>
    </xdr:to>
    <xdr:pic>
      <xdr:nvPicPr>
        <xdr:cNvPr id="5" name="Picture 4">
          <a:extLst>
            <a:ext uri="{FF2B5EF4-FFF2-40B4-BE49-F238E27FC236}">
              <a16:creationId xmlns:a16="http://schemas.microsoft.com/office/drawing/2014/main" id="{26A64BF8-41A8-460F-986A-6F1B9C3B54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28576"/>
          <a:ext cx="304802" cy="200024"/>
        </a:xfrm>
        <a:prstGeom prst="rect">
          <a:avLst/>
        </a:prstGeom>
      </xdr:spPr>
    </xdr:pic>
    <xdr:clientData/>
  </xdr:twoCellAnchor>
  <xdr:twoCellAnchor>
    <xdr:from>
      <xdr:col>0</xdr:col>
      <xdr:colOff>371474</xdr:colOff>
      <xdr:row>117</xdr:row>
      <xdr:rowOff>38100</xdr:rowOff>
    </xdr:from>
    <xdr:to>
      <xdr:col>13</xdr:col>
      <xdr:colOff>666749</xdr:colOff>
      <xdr:row>135</xdr:row>
      <xdr:rowOff>76200</xdr:rowOff>
    </xdr:to>
    <xdr:graphicFrame macro="">
      <xdr:nvGraphicFramePr>
        <xdr:cNvPr id="8" name="Chart 7">
          <a:extLst>
            <a:ext uri="{FF2B5EF4-FFF2-40B4-BE49-F238E27FC236}">
              <a16:creationId xmlns:a16="http://schemas.microsoft.com/office/drawing/2014/main" id="{842559D5-4F35-4EB1-9932-8AD8B67E3E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142875</xdr:colOff>
      <xdr:row>0</xdr:row>
      <xdr:rowOff>66675</xdr:rowOff>
    </xdr:from>
    <xdr:to>
      <xdr:col>10</xdr:col>
      <xdr:colOff>323850</xdr:colOff>
      <xdr:row>0</xdr:row>
      <xdr:rowOff>295275</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6E6F3337-AE86-4271-9EF2-5D7A4FE059CA}"/>
            </a:ext>
          </a:extLst>
        </xdr:cNvPr>
        <xdr:cNvSpPr/>
      </xdr:nvSpPr>
      <xdr:spPr>
        <a:xfrm>
          <a:off x="7038975" y="666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42182</xdr:colOff>
      <xdr:row>10</xdr:row>
      <xdr:rowOff>167369</xdr:rowOff>
    </xdr:from>
    <xdr:to>
      <xdr:col>6</xdr:col>
      <xdr:colOff>733425</xdr:colOff>
      <xdr:row>16</xdr:row>
      <xdr:rowOff>209550</xdr:rowOff>
    </xdr:to>
    <xdr:graphicFrame macro="">
      <xdr:nvGraphicFramePr>
        <xdr:cNvPr id="3" name="Chart 2">
          <a:extLst>
            <a:ext uri="{FF2B5EF4-FFF2-40B4-BE49-F238E27FC236}">
              <a16:creationId xmlns:a16="http://schemas.microsoft.com/office/drawing/2014/main" id="{8B5FAAFD-A1BE-44E5-B4E7-CB56380851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66675</xdr:colOff>
      <xdr:row>0</xdr:row>
      <xdr:rowOff>38100</xdr:rowOff>
    </xdr:from>
    <xdr:to>
      <xdr:col>0</xdr:col>
      <xdr:colOff>371477</xdr:colOff>
      <xdr:row>0</xdr:row>
      <xdr:rowOff>238125</xdr:rowOff>
    </xdr:to>
    <xdr:pic>
      <xdr:nvPicPr>
        <xdr:cNvPr id="5" name="Picture 4">
          <a:extLst>
            <a:ext uri="{FF2B5EF4-FFF2-40B4-BE49-F238E27FC236}">
              <a16:creationId xmlns:a16="http://schemas.microsoft.com/office/drawing/2014/main" id="{DBBDF1A2-384B-4BC2-B328-1EE43B5E1B6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38100"/>
          <a:ext cx="304802" cy="200025"/>
        </a:xfrm>
        <a:prstGeom prst="rect">
          <a:avLst/>
        </a:prstGeom>
      </xdr:spPr>
    </xdr:pic>
    <xdr:clientData/>
  </xdr:twoCellAnchor>
  <xdr:twoCellAnchor>
    <xdr:from>
      <xdr:col>7</xdr:col>
      <xdr:colOff>60325</xdr:colOff>
      <xdr:row>7</xdr:row>
      <xdr:rowOff>123825</xdr:rowOff>
    </xdr:from>
    <xdr:to>
      <xdr:col>16</xdr:col>
      <xdr:colOff>581026</xdr:colOff>
      <xdr:row>25</xdr:row>
      <xdr:rowOff>0</xdr:rowOff>
    </xdr:to>
    <xdr:graphicFrame macro="">
      <xdr:nvGraphicFramePr>
        <xdr:cNvPr id="6" name="Chart 5">
          <a:extLst>
            <a:ext uri="{FF2B5EF4-FFF2-40B4-BE49-F238E27FC236}">
              <a16:creationId xmlns:a16="http://schemas.microsoft.com/office/drawing/2014/main" id="{054A8D96-75E4-4C3E-B7A5-9104937EC0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76200</xdr:colOff>
      <xdr:row>0</xdr:row>
      <xdr:rowOff>104775</xdr:rowOff>
    </xdr:from>
    <xdr:to>
      <xdr:col>10</xdr:col>
      <xdr:colOff>257175</xdr:colOff>
      <xdr:row>1</xdr:row>
      <xdr:rowOff>28575</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3ABEFF46-5F68-4406-AE3A-124696E576E7}"/>
            </a:ext>
          </a:extLst>
        </xdr:cNvPr>
        <xdr:cNvSpPr/>
      </xdr:nvSpPr>
      <xdr:spPr>
        <a:xfrm>
          <a:off x="6972300" y="1047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152399</xdr:colOff>
      <xdr:row>107</xdr:row>
      <xdr:rowOff>76200</xdr:rowOff>
    </xdr:from>
    <xdr:to>
      <xdr:col>13</xdr:col>
      <xdr:colOff>904874</xdr:colOff>
      <xdr:row>116</xdr:row>
      <xdr:rowOff>9524</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4838699" y="3438525"/>
          <a:ext cx="3114675" cy="1809749"/>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After you</a:t>
          </a:r>
          <a:r>
            <a:rPr lang="en-US" sz="1100" baseline="0">
              <a:solidFill>
                <a:schemeClr val="dk1"/>
              </a:solidFill>
              <a:effectLst/>
              <a:latin typeface="+mn-lt"/>
              <a:ea typeface="+mn-ea"/>
              <a:cs typeface="+mn-cs"/>
            </a:rPr>
            <a:t> finish entering your estimates above, use this area to calculate the probability of all uncertainties together.  This is especially useful for creating a forecast for an entire project, for example.</a:t>
          </a:r>
        </a:p>
        <a:p>
          <a:endParaRPr lang="en-US">
            <a:effectLst/>
          </a:endParaRPr>
        </a:p>
        <a:p>
          <a:r>
            <a:rPr lang="en-US" sz="1100">
              <a:solidFill>
                <a:schemeClr val="dk1"/>
              </a:solidFill>
              <a:effectLst/>
              <a:latin typeface="+mn-lt"/>
              <a:ea typeface="+mn-ea"/>
              <a:cs typeface="+mn-cs"/>
            </a:rPr>
            <a:t>Choose the confidence you want for</a:t>
          </a:r>
          <a:r>
            <a:rPr lang="en-US" sz="1100" baseline="0">
              <a:solidFill>
                <a:schemeClr val="dk1"/>
              </a:solidFill>
              <a:effectLst/>
              <a:latin typeface="+mn-lt"/>
              <a:ea typeface="+mn-ea"/>
              <a:cs typeface="+mn-cs"/>
            </a:rPr>
            <a:t> the confidence interval (or credible interval) in cell D108, and/or choose the lower and upperbound thresholds in cells D112 and D113.</a:t>
          </a:r>
          <a:endParaRPr lang="en-US">
            <a:effectLst/>
          </a:endParaRPr>
        </a:p>
      </xdr:txBody>
    </xdr:sp>
    <xdr:clientData/>
  </xdr:twoCellAnchor>
  <xdr:twoCellAnchor>
    <xdr:from>
      <xdr:col>4</xdr:col>
      <xdr:colOff>42182</xdr:colOff>
      <xdr:row>109</xdr:row>
      <xdr:rowOff>167369</xdr:rowOff>
    </xdr:from>
    <xdr:to>
      <xdr:col>6</xdr:col>
      <xdr:colOff>733425</xdr:colOff>
      <xdr:row>115</xdr:row>
      <xdr:rowOff>209550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762000</xdr:colOff>
      <xdr:row>107</xdr:row>
      <xdr:rowOff>38100</xdr:rowOff>
    </xdr:from>
    <xdr:to>
      <xdr:col>7</xdr:col>
      <xdr:colOff>9525</xdr:colOff>
      <xdr:row>115</xdr:row>
      <xdr:rowOff>209550</xdr:rowOff>
    </xdr:to>
    <xdr:sp macro="" textlink="">
      <xdr:nvSpPr>
        <xdr:cNvPr id="4" name="Right Brace 3">
          <a:extLst>
            <a:ext uri="{FF2B5EF4-FFF2-40B4-BE49-F238E27FC236}">
              <a16:creationId xmlns:a16="http://schemas.microsoft.com/office/drawing/2014/main" id="{00000000-0008-0000-0100-000004000000}"/>
            </a:ext>
          </a:extLst>
        </xdr:cNvPr>
        <xdr:cNvSpPr/>
      </xdr:nvSpPr>
      <xdr:spPr>
        <a:xfrm>
          <a:off x="4848225" y="3714750"/>
          <a:ext cx="295275" cy="1924050"/>
        </a:xfrm>
        <a:prstGeom prst="rightBrace">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0</xdr:col>
      <xdr:colOff>66675</xdr:colOff>
      <xdr:row>0</xdr:row>
      <xdr:rowOff>38100</xdr:rowOff>
    </xdr:from>
    <xdr:to>
      <xdr:col>0</xdr:col>
      <xdr:colOff>374652</xdr:colOff>
      <xdr:row>0</xdr:row>
      <xdr:rowOff>241299</xdr:rowOff>
    </xdr:to>
    <xdr:pic>
      <xdr:nvPicPr>
        <xdr:cNvPr id="6" name="Picture 5">
          <a:extLst>
            <a:ext uri="{FF2B5EF4-FFF2-40B4-BE49-F238E27FC236}">
              <a16:creationId xmlns:a16="http://schemas.microsoft.com/office/drawing/2014/main" id="{607F60B2-20C8-4055-BA23-0F2F660321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38100"/>
          <a:ext cx="304802" cy="200024"/>
        </a:xfrm>
        <a:prstGeom prst="rect">
          <a:avLst/>
        </a:prstGeom>
      </xdr:spPr>
    </xdr:pic>
    <xdr:clientData/>
  </xdr:twoCellAnchor>
  <xdr:twoCellAnchor>
    <xdr:from>
      <xdr:col>1</xdr:col>
      <xdr:colOff>47625</xdr:colOff>
      <xdr:row>116</xdr:row>
      <xdr:rowOff>142875</xdr:rowOff>
    </xdr:from>
    <xdr:to>
      <xdr:col>15</xdr:col>
      <xdr:colOff>9525</xdr:colOff>
      <xdr:row>134</xdr:row>
      <xdr:rowOff>180975</xdr:rowOff>
    </xdr:to>
    <xdr:graphicFrame macro="">
      <xdr:nvGraphicFramePr>
        <xdr:cNvPr id="7" name="Chart 6">
          <a:extLst>
            <a:ext uri="{FF2B5EF4-FFF2-40B4-BE49-F238E27FC236}">
              <a16:creationId xmlns:a16="http://schemas.microsoft.com/office/drawing/2014/main" id="{BA21433D-771D-46FD-9F88-84E30AF71C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171450</xdr:colOff>
      <xdr:row>0</xdr:row>
      <xdr:rowOff>76200</xdr:rowOff>
    </xdr:from>
    <xdr:to>
      <xdr:col>10</xdr:col>
      <xdr:colOff>352425</xdr:colOff>
      <xdr:row>1</xdr:row>
      <xdr:rowOff>0</xdr:rowOff>
    </xdr:to>
    <xdr:sp macro="" textlink="">
      <xdr:nvSpPr>
        <xdr:cNvPr id="8" name="Rectangle: Rounded Corners 7">
          <a:hlinkClick xmlns:r="http://schemas.openxmlformats.org/officeDocument/2006/relationships" r:id="rId4"/>
          <a:extLst>
            <a:ext uri="{FF2B5EF4-FFF2-40B4-BE49-F238E27FC236}">
              <a16:creationId xmlns:a16="http://schemas.microsoft.com/office/drawing/2014/main" id="{272D72C3-7303-4ADC-8D19-BDFC491B0056}"/>
            </a:ext>
          </a:extLst>
        </xdr:cNvPr>
        <xdr:cNvSpPr/>
      </xdr:nvSpPr>
      <xdr:spPr>
        <a:xfrm>
          <a:off x="7067550" y="76200"/>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9524</xdr:colOff>
      <xdr:row>107</xdr:row>
      <xdr:rowOff>76200</xdr:rowOff>
    </xdr:from>
    <xdr:to>
      <xdr:col>13</xdr:col>
      <xdr:colOff>247649</xdr:colOff>
      <xdr:row>116</xdr:row>
      <xdr:rowOff>9524</xdr:rowOff>
    </xdr:to>
    <xdr:sp macro="" textlink="">
      <xdr:nvSpPr>
        <xdr:cNvPr id="2" name="TextBox 1">
          <a:extLst>
            <a:ext uri="{FF2B5EF4-FFF2-40B4-BE49-F238E27FC236}">
              <a16:creationId xmlns:a16="http://schemas.microsoft.com/office/drawing/2014/main" id="{EC102021-7F16-4EAE-B9C5-F07EF73ADDB8}"/>
            </a:ext>
          </a:extLst>
        </xdr:cNvPr>
        <xdr:cNvSpPr txBox="1"/>
      </xdr:nvSpPr>
      <xdr:spPr>
        <a:xfrm>
          <a:off x="5305424" y="3438525"/>
          <a:ext cx="2981325" cy="1809749"/>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After you</a:t>
          </a:r>
          <a:r>
            <a:rPr lang="en-US" sz="1100" baseline="0">
              <a:solidFill>
                <a:schemeClr val="dk1"/>
              </a:solidFill>
              <a:effectLst/>
              <a:latin typeface="+mn-lt"/>
              <a:ea typeface="+mn-ea"/>
              <a:cs typeface="+mn-cs"/>
            </a:rPr>
            <a:t> finish entering your estimates above, use this area to calculate the probability of all uncertainties together.  This is especially useful for creating a forecast for an entire project, for example.</a:t>
          </a:r>
        </a:p>
        <a:p>
          <a:endParaRPr lang="en-US">
            <a:effectLst/>
          </a:endParaRPr>
        </a:p>
        <a:p>
          <a:r>
            <a:rPr lang="en-US" sz="1100">
              <a:solidFill>
                <a:schemeClr val="dk1"/>
              </a:solidFill>
              <a:effectLst/>
              <a:latin typeface="+mn-lt"/>
              <a:ea typeface="+mn-ea"/>
              <a:cs typeface="+mn-cs"/>
            </a:rPr>
            <a:t>Choose the confidence you want for</a:t>
          </a:r>
          <a:r>
            <a:rPr lang="en-US" sz="1100" baseline="0">
              <a:solidFill>
                <a:schemeClr val="dk1"/>
              </a:solidFill>
              <a:effectLst/>
              <a:latin typeface="+mn-lt"/>
              <a:ea typeface="+mn-ea"/>
              <a:cs typeface="+mn-cs"/>
            </a:rPr>
            <a:t> the confidence interval in cell F108, and/or choose the confidence lower and upperbound thresholds in cells F112 and F113.</a:t>
          </a:r>
          <a:endParaRPr lang="en-US">
            <a:effectLst/>
          </a:endParaRPr>
        </a:p>
      </xdr:txBody>
    </xdr:sp>
    <xdr:clientData/>
  </xdr:twoCellAnchor>
  <xdr:twoCellAnchor>
    <xdr:from>
      <xdr:col>6</xdr:col>
      <xdr:colOff>38100</xdr:colOff>
      <xdr:row>109</xdr:row>
      <xdr:rowOff>110220</xdr:rowOff>
    </xdr:from>
    <xdr:to>
      <xdr:col>8</xdr:col>
      <xdr:colOff>95250</xdr:colOff>
      <xdr:row>116</xdr:row>
      <xdr:rowOff>38101</xdr:rowOff>
    </xdr:to>
    <xdr:graphicFrame macro="">
      <xdr:nvGraphicFramePr>
        <xdr:cNvPr id="3" name="Chart 2">
          <a:extLst>
            <a:ext uri="{FF2B5EF4-FFF2-40B4-BE49-F238E27FC236}">
              <a16:creationId xmlns:a16="http://schemas.microsoft.com/office/drawing/2014/main" id="{4DF07420-B29C-4E91-8325-B6B20B0B4E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95250</xdr:colOff>
      <xdr:row>107</xdr:row>
      <xdr:rowOff>57150</xdr:rowOff>
    </xdr:from>
    <xdr:to>
      <xdr:col>8</xdr:col>
      <xdr:colOff>180975</xdr:colOff>
      <xdr:row>116</xdr:row>
      <xdr:rowOff>9525</xdr:rowOff>
    </xdr:to>
    <xdr:sp macro="" textlink="">
      <xdr:nvSpPr>
        <xdr:cNvPr id="4" name="Right Brace 3">
          <a:extLst>
            <a:ext uri="{FF2B5EF4-FFF2-40B4-BE49-F238E27FC236}">
              <a16:creationId xmlns:a16="http://schemas.microsoft.com/office/drawing/2014/main" id="{B6E3F6A4-D78F-470C-8844-E047569F6319}"/>
            </a:ext>
          </a:extLst>
        </xdr:cNvPr>
        <xdr:cNvSpPr/>
      </xdr:nvSpPr>
      <xdr:spPr>
        <a:xfrm>
          <a:off x="5076825" y="3419475"/>
          <a:ext cx="85725" cy="1828800"/>
        </a:xfrm>
        <a:prstGeom prst="rightBrace">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0</xdr:col>
      <xdr:colOff>66675</xdr:colOff>
      <xdr:row>0</xdr:row>
      <xdr:rowOff>28576</xdr:rowOff>
    </xdr:from>
    <xdr:to>
      <xdr:col>0</xdr:col>
      <xdr:colOff>371477</xdr:colOff>
      <xdr:row>0</xdr:row>
      <xdr:rowOff>238125</xdr:rowOff>
    </xdr:to>
    <xdr:pic>
      <xdr:nvPicPr>
        <xdr:cNvPr id="5" name="Picture 4">
          <a:extLst>
            <a:ext uri="{FF2B5EF4-FFF2-40B4-BE49-F238E27FC236}">
              <a16:creationId xmlns:a16="http://schemas.microsoft.com/office/drawing/2014/main" id="{F1507F22-AFC7-416E-B81A-FC52B54D6F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28576"/>
          <a:ext cx="304802" cy="209549"/>
        </a:xfrm>
        <a:prstGeom prst="rect">
          <a:avLst/>
        </a:prstGeom>
      </xdr:spPr>
    </xdr:pic>
    <xdr:clientData/>
  </xdr:twoCellAnchor>
  <xdr:twoCellAnchor>
    <xdr:from>
      <xdr:col>1</xdr:col>
      <xdr:colOff>0</xdr:colOff>
      <xdr:row>117</xdr:row>
      <xdr:rowOff>0</xdr:rowOff>
    </xdr:from>
    <xdr:to>
      <xdr:col>16</xdr:col>
      <xdr:colOff>133350</xdr:colOff>
      <xdr:row>135</xdr:row>
      <xdr:rowOff>38100</xdr:rowOff>
    </xdr:to>
    <xdr:graphicFrame macro="">
      <xdr:nvGraphicFramePr>
        <xdr:cNvPr id="6" name="Chart 5">
          <a:extLst>
            <a:ext uri="{FF2B5EF4-FFF2-40B4-BE49-F238E27FC236}">
              <a16:creationId xmlns:a16="http://schemas.microsoft.com/office/drawing/2014/main" id="{2D30EFEE-A0AE-4573-AD5D-2B766A92C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733425</xdr:colOff>
      <xdr:row>0</xdr:row>
      <xdr:rowOff>85725</xdr:rowOff>
    </xdr:from>
    <xdr:to>
      <xdr:col>11</xdr:col>
      <xdr:colOff>1695450</xdr:colOff>
      <xdr:row>1</xdr:row>
      <xdr:rowOff>9525</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887E260E-4F75-4042-98D9-C33594C87828}"/>
            </a:ext>
          </a:extLst>
        </xdr:cNvPr>
        <xdr:cNvSpPr/>
      </xdr:nvSpPr>
      <xdr:spPr>
        <a:xfrm>
          <a:off x="7058025" y="8572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9524</xdr:colOff>
      <xdr:row>108</xdr:row>
      <xdr:rowOff>76200</xdr:rowOff>
    </xdr:from>
    <xdr:to>
      <xdr:col>12</xdr:col>
      <xdr:colOff>247649</xdr:colOff>
      <xdr:row>117</xdr:row>
      <xdr:rowOff>9524</xdr:rowOff>
    </xdr:to>
    <xdr:sp macro="" textlink="">
      <xdr:nvSpPr>
        <xdr:cNvPr id="2" name="TextBox 1">
          <a:extLst>
            <a:ext uri="{FF2B5EF4-FFF2-40B4-BE49-F238E27FC236}">
              <a16:creationId xmlns:a16="http://schemas.microsoft.com/office/drawing/2014/main" id="{D6A392D4-8009-48AB-B819-FA1EC535DF90}"/>
            </a:ext>
          </a:extLst>
        </xdr:cNvPr>
        <xdr:cNvSpPr txBox="1"/>
      </xdr:nvSpPr>
      <xdr:spPr>
        <a:xfrm>
          <a:off x="10791824" y="3959225"/>
          <a:ext cx="3654425" cy="1825624"/>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After you</a:t>
          </a:r>
          <a:r>
            <a:rPr lang="en-US" sz="1100" baseline="0">
              <a:solidFill>
                <a:schemeClr val="dk1"/>
              </a:solidFill>
              <a:effectLst/>
              <a:latin typeface="+mn-lt"/>
              <a:ea typeface="+mn-ea"/>
              <a:cs typeface="+mn-cs"/>
            </a:rPr>
            <a:t> finish entering your estimates above, use this area to calculate the probability of all uncertainties together.  This is especially useful for creating a forecast for an entire project, for example.</a:t>
          </a:r>
        </a:p>
        <a:p>
          <a:endParaRPr lang="en-US">
            <a:effectLst/>
          </a:endParaRPr>
        </a:p>
        <a:p>
          <a:r>
            <a:rPr lang="en-US" sz="1100">
              <a:solidFill>
                <a:schemeClr val="dk1"/>
              </a:solidFill>
              <a:effectLst/>
              <a:latin typeface="+mn-lt"/>
              <a:ea typeface="+mn-ea"/>
              <a:cs typeface="+mn-cs"/>
            </a:rPr>
            <a:t>Choose the confidence you want for</a:t>
          </a:r>
          <a:r>
            <a:rPr lang="en-US" sz="1100" baseline="0">
              <a:solidFill>
                <a:schemeClr val="dk1"/>
              </a:solidFill>
              <a:effectLst/>
              <a:latin typeface="+mn-lt"/>
              <a:ea typeface="+mn-ea"/>
              <a:cs typeface="+mn-cs"/>
            </a:rPr>
            <a:t> the confidence interval (or credible interval) in cell G109, and/or choose the  lower and upperbound thresholds in cells G113 and G114.</a:t>
          </a:r>
          <a:endParaRPr lang="en-US">
            <a:effectLst/>
          </a:endParaRPr>
        </a:p>
      </xdr:txBody>
    </xdr:sp>
    <xdr:clientData/>
  </xdr:twoCellAnchor>
  <xdr:twoCellAnchor>
    <xdr:from>
      <xdr:col>7</xdr:col>
      <xdr:colOff>0</xdr:colOff>
      <xdr:row>110</xdr:row>
      <xdr:rowOff>110220</xdr:rowOff>
    </xdr:from>
    <xdr:to>
      <xdr:col>7</xdr:col>
      <xdr:colOff>95250</xdr:colOff>
      <xdr:row>117</xdr:row>
      <xdr:rowOff>38101</xdr:rowOff>
    </xdr:to>
    <xdr:graphicFrame macro="">
      <xdr:nvGraphicFramePr>
        <xdr:cNvPr id="3" name="Chart 2">
          <a:extLst>
            <a:ext uri="{FF2B5EF4-FFF2-40B4-BE49-F238E27FC236}">
              <a16:creationId xmlns:a16="http://schemas.microsoft.com/office/drawing/2014/main" id="{0783CFE4-0944-417C-8E39-6226CE43CF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95250</xdr:colOff>
      <xdr:row>108</xdr:row>
      <xdr:rowOff>57150</xdr:rowOff>
    </xdr:from>
    <xdr:to>
      <xdr:col>7</xdr:col>
      <xdr:colOff>180975</xdr:colOff>
      <xdr:row>117</xdr:row>
      <xdr:rowOff>9525</xdr:rowOff>
    </xdr:to>
    <xdr:sp macro="" textlink="">
      <xdr:nvSpPr>
        <xdr:cNvPr id="4" name="Right Brace 3">
          <a:extLst>
            <a:ext uri="{FF2B5EF4-FFF2-40B4-BE49-F238E27FC236}">
              <a16:creationId xmlns:a16="http://schemas.microsoft.com/office/drawing/2014/main" id="{3F964614-B4A6-4BED-BE4A-2D5D15A2A99B}"/>
            </a:ext>
          </a:extLst>
        </xdr:cNvPr>
        <xdr:cNvSpPr/>
      </xdr:nvSpPr>
      <xdr:spPr>
        <a:xfrm>
          <a:off x="10547350" y="3940175"/>
          <a:ext cx="85725" cy="1844675"/>
        </a:xfrm>
        <a:prstGeom prst="rightBrace">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0</xdr:col>
      <xdr:colOff>66675</xdr:colOff>
      <xdr:row>0</xdr:row>
      <xdr:rowOff>28577</xdr:rowOff>
    </xdr:from>
    <xdr:to>
      <xdr:col>0</xdr:col>
      <xdr:colOff>374652</xdr:colOff>
      <xdr:row>0</xdr:row>
      <xdr:rowOff>254001</xdr:rowOff>
    </xdr:to>
    <xdr:pic>
      <xdr:nvPicPr>
        <xdr:cNvPr id="5" name="Picture 4">
          <a:extLst>
            <a:ext uri="{FF2B5EF4-FFF2-40B4-BE49-F238E27FC236}">
              <a16:creationId xmlns:a16="http://schemas.microsoft.com/office/drawing/2014/main" id="{9C749B67-40EC-4585-9B6F-1452891AF6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28577"/>
          <a:ext cx="307977" cy="225424"/>
        </a:xfrm>
        <a:prstGeom prst="rect">
          <a:avLst/>
        </a:prstGeom>
      </xdr:spPr>
    </xdr:pic>
    <xdr:clientData/>
  </xdr:twoCellAnchor>
  <xdr:twoCellAnchor>
    <xdr:from>
      <xdr:col>4</xdr:col>
      <xdr:colOff>0</xdr:colOff>
      <xdr:row>118</xdr:row>
      <xdr:rowOff>0</xdr:rowOff>
    </xdr:from>
    <xdr:to>
      <xdr:col>16</xdr:col>
      <xdr:colOff>133350</xdr:colOff>
      <xdr:row>136</xdr:row>
      <xdr:rowOff>38100</xdr:rowOff>
    </xdr:to>
    <xdr:graphicFrame macro="">
      <xdr:nvGraphicFramePr>
        <xdr:cNvPr id="6" name="Chart 5">
          <a:extLst>
            <a:ext uri="{FF2B5EF4-FFF2-40B4-BE49-F238E27FC236}">
              <a16:creationId xmlns:a16="http://schemas.microsoft.com/office/drawing/2014/main" id="{1D84B535-46E4-41CC-9401-6FE15DF4C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311150</xdr:colOff>
      <xdr:row>0</xdr:row>
      <xdr:rowOff>101600</xdr:rowOff>
    </xdr:from>
    <xdr:to>
      <xdr:col>10</xdr:col>
      <xdr:colOff>193675</xdr:colOff>
      <xdr:row>1</xdr:row>
      <xdr:rowOff>25400</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34D65842-7B9D-4884-A603-91277125DAC0}"/>
            </a:ext>
          </a:extLst>
        </xdr:cNvPr>
        <xdr:cNvSpPr/>
      </xdr:nvSpPr>
      <xdr:spPr>
        <a:xfrm>
          <a:off x="11093450" y="101600"/>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luralsight.com/courses/estimate-projects-products" TargetMode="External"/><Relationship Id="rId3" Type="http://schemas.openxmlformats.org/officeDocument/2006/relationships/hyperlink" Target="https://www.statisticalpert.com/download-free-templates/" TargetMode="External"/><Relationship Id="rId7" Type="http://schemas.openxmlformats.org/officeDocument/2006/relationships/hyperlink" Target="https://www.statisticalpert.com/download/2360/" TargetMode="External"/><Relationship Id="rId2" Type="http://schemas.openxmlformats.org/officeDocument/2006/relationships/hyperlink" Target="https://www.youtube.com/statisticalpert" TargetMode="External"/><Relationship Id="rId1" Type="http://schemas.openxmlformats.org/officeDocument/2006/relationships/hyperlink" Target="https://www.statisticalpert.com/" TargetMode="External"/><Relationship Id="rId6" Type="http://schemas.openxmlformats.org/officeDocument/2006/relationships/hyperlink" Target="https://www.statisticalpert.com/contact-me/" TargetMode="External"/><Relationship Id="rId11" Type="http://schemas.openxmlformats.org/officeDocument/2006/relationships/drawing" Target="../drawings/drawing1.xml"/><Relationship Id="rId5" Type="http://schemas.openxmlformats.org/officeDocument/2006/relationships/hyperlink" Target="https://www.gnu.org/licenses/" TargetMode="External"/><Relationship Id="rId10" Type="http://schemas.openxmlformats.org/officeDocument/2006/relationships/printerSettings" Target="../printerSettings/printerSettings1.bin"/><Relationship Id="rId4" Type="http://schemas.openxmlformats.org/officeDocument/2006/relationships/hyperlink" Target="https://www.linkedin.com/in/famousdavis/" TargetMode="External"/><Relationship Id="rId9" Type="http://schemas.openxmlformats.org/officeDocument/2006/relationships/hyperlink" Target="http://www.pluralsight.com/courses/estimate-projects-using-statistics-and-excel"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gnu.org/licenses/" TargetMode="External"/><Relationship Id="rId13" Type="http://schemas.openxmlformats.org/officeDocument/2006/relationships/comments" Target="../comments7.xm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12" Type="http://schemas.openxmlformats.org/officeDocument/2006/relationships/vmlDrawing" Target="../drawings/vmlDrawing7.v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drawing" Target="../drawings/drawing10.xml"/><Relationship Id="rId5" Type="http://schemas.openxmlformats.org/officeDocument/2006/relationships/hyperlink" Target="https://www.youtube.com/statisticalpert" TargetMode="External"/><Relationship Id="rId10" Type="http://schemas.openxmlformats.org/officeDocument/2006/relationships/printerSettings" Target="../printerSettings/printerSettings9.bin"/><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statisticalpert.com/download-free-templates/" TargetMode="External"/><Relationship Id="rId3" Type="http://schemas.openxmlformats.org/officeDocument/2006/relationships/hyperlink" Target="https://www.youtube.com/statisticalpert" TargetMode="External"/><Relationship Id="rId7" Type="http://schemas.openxmlformats.org/officeDocument/2006/relationships/hyperlink" Target="https://www.gnu.org/licenses/" TargetMode="Externa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app.pluralsight.com/library/courses/estimate-projects-products/table-of-contents" TargetMode="External"/><Relationship Id="rId11" Type="http://schemas.openxmlformats.org/officeDocument/2006/relationships/comments" Target="../comments8.xml"/><Relationship Id="rId5" Type="http://schemas.openxmlformats.org/officeDocument/2006/relationships/hyperlink" Target="https://www.linkedin.com/in/famousdavis/" TargetMode="External"/><Relationship Id="rId10" Type="http://schemas.openxmlformats.org/officeDocument/2006/relationships/vmlDrawing" Target="../drawings/vmlDrawing8.vml"/><Relationship Id="rId4" Type="http://schemas.openxmlformats.org/officeDocument/2006/relationships/hyperlink" Target="https://twitter.com/StatisticalPERT" TargetMode="External"/><Relationship Id="rId9"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s://www.youtube.com/statisticalpert" TargetMode="External"/><Relationship Id="rId7" Type="http://schemas.openxmlformats.org/officeDocument/2006/relationships/printerSettings" Target="../printerSettings/printerSettings10.bin"/><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statisticalpert.com/download-free-templates/" TargetMode="External"/><Relationship Id="rId5" Type="http://schemas.openxmlformats.org/officeDocument/2006/relationships/hyperlink" Target="https://www.gnu.org/licenses/" TargetMode="External"/><Relationship Id="rId10" Type="http://schemas.openxmlformats.org/officeDocument/2006/relationships/comments" Target="../comments9.xml"/><Relationship Id="rId4" Type="http://schemas.openxmlformats.org/officeDocument/2006/relationships/hyperlink" Target="https://twitter.com/StatisticalPERT" TargetMode="External"/><Relationship Id="rId9"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1.bin"/><Relationship Id="rId1" Type="http://schemas.openxmlformats.org/officeDocument/2006/relationships/hyperlink" Target="https://www.gnu.org/licenses/" TargetMode="External"/><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https://www.collabinart.com/" TargetMode="External"/><Relationship Id="rId1" Type="http://schemas.openxmlformats.org/officeDocument/2006/relationships/hyperlink" Target="http://www.pluralsight.com/courses/estimate-projects-using-statistics-and-excel"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youtube.com/statisticalpert" TargetMode="External"/><Relationship Id="rId7" Type="http://schemas.openxmlformats.org/officeDocument/2006/relationships/hyperlink" Target="https://www.statisticalpert.com/download-free-templates/" TargetMode="Externa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gnu.org/licenses/" TargetMode="External"/><Relationship Id="rId5" Type="http://schemas.openxmlformats.org/officeDocument/2006/relationships/hyperlink" Target="https://www.pluralsight.com/courses/estimate-projects-products" TargetMode="External"/><Relationship Id="rId4" Type="http://schemas.openxmlformats.org/officeDocument/2006/relationships/hyperlink" Target="https://www.linkedin.com/in/famousdavis/"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statisticalpert.com/download-free-templates/" TargetMode="External"/><Relationship Id="rId3" Type="http://schemas.openxmlformats.org/officeDocument/2006/relationships/hyperlink" Target="https://www.youtube.com/statisticalpert/" TargetMode="External"/><Relationship Id="rId7" Type="http://schemas.openxmlformats.org/officeDocument/2006/relationships/hyperlink" Target="https://www.gnu.org/licenses/" TargetMode="External"/><Relationship Id="rId2" Type="http://schemas.openxmlformats.org/officeDocument/2006/relationships/hyperlink" Target="https://www.pluralsight.com/courses/estimate-projects-products" TargetMode="External"/><Relationship Id="rId1" Type="http://schemas.openxmlformats.org/officeDocument/2006/relationships/hyperlink" Target="https://www.statisticalpert.com/" TargetMode="External"/><Relationship Id="rId6" Type="http://schemas.openxmlformats.org/officeDocument/2006/relationships/hyperlink" Target="https://app.pluralsight.com/library/courses/estimate-projects-products/table-of-contents" TargetMode="External"/><Relationship Id="rId5" Type="http://schemas.openxmlformats.org/officeDocument/2006/relationships/hyperlink" Target="https://www.linkedin.com/in/famousdavis/" TargetMode="External"/><Relationship Id="rId10" Type="http://schemas.openxmlformats.org/officeDocument/2006/relationships/drawing" Target="../drawings/drawing3.xml"/><Relationship Id="rId4" Type="http://schemas.openxmlformats.org/officeDocument/2006/relationships/hyperlink" Target="https://www.youtube.com/statisticalpert"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gnu.org/licenses/" TargetMode="External"/><Relationship Id="rId13" Type="http://schemas.openxmlformats.org/officeDocument/2006/relationships/comments" Target="../comments1.xm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12" Type="http://schemas.openxmlformats.org/officeDocument/2006/relationships/vmlDrawing" Target="../drawings/vmlDrawing1.v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drawing" Target="../drawings/drawing4.xml"/><Relationship Id="rId5" Type="http://schemas.openxmlformats.org/officeDocument/2006/relationships/hyperlink" Target="https://www.youtube.com/statisticalpert" TargetMode="External"/><Relationship Id="rId10" Type="http://schemas.openxmlformats.org/officeDocument/2006/relationships/printerSettings" Target="../printerSettings/printerSettings4.bin"/><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gnu.org/licenses/" TargetMode="External"/><Relationship Id="rId13" Type="http://schemas.openxmlformats.org/officeDocument/2006/relationships/comments" Target="../comments2.xml"/><Relationship Id="rId3" Type="http://schemas.openxmlformats.org/officeDocument/2006/relationships/hyperlink" Target="https://www.youtube.com/statisticalpert/" TargetMode="External"/><Relationship Id="rId7" Type="http://schemas.openxmlformats.org/officeDocument/2006/relationships/hyperlink" Target="https://app.pluralsight.com/library/courses/estimate-projects-products/table-of-contents" TargetMode="External"/><Relationship Id="rId12" Type="http://schemas.openxmlformats.org/officeDocument/2006/relationships/vmlDrawing" Target="../drawings/vmlDrawing2.v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drawing" Target="../drawings/drawing5.xml"/><Relationship Id="rId5" Type="http://schemas.openxmlformats.org/officeDocument/2006/relationships/hyperlink" Target="https://www.youtube.com/statisticalpert" TargetMode="External"/><Relationship Id="rId10" Type="http://schemas.openxmlformats.org/officeDocument/2006/relationships/printerSettings" Target="../printerSettings/printerSettings5.bin"/><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gnu.org/licenses/" TargetMode="Externa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12" Type="http://schemas.openxmlformats.org/officeDocument/2006/relationships/comments" Target="../comments3.x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vmlDrawing" Target="../drawings/vmlDrawing3.vml"/><Relationship Id="rId5" Type="http://schemas.openxmlformats.org/officeDocument/2006/relationships/hyperlink" Target="https://www.youtube.com/statisticalpert" TargetMode="External"/><Relationship Id="rId10" Type="http://schemas.openxmlformats.org/officeDocument/2006/relationships/drawing" Target="../drawings/drawing6.xml"/><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gnu.org/licenses/" TargetMode="External"/><Relationship Id="rId13" Type="http://schemas.openxmlformats.org/officeDocument/2006/relationships/comments" Target="../comments4.xm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12" Type="http://schemas.openxmlformats.org/officeDocument/2006/relationships/vmlDrawing" Target="../drawings/vmlDrawing4.v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drawing" Target="../drawings/drawing7.xml"/><Relationship Id="rId5" Type="http://schemas.openxmlformats.org/officeDocument/2006/relationships/hyperlink" Target="https://www.youtube.com/statisticalpert" TargetMode="External"/><Relationship Id="rId10" Type="http://schemas.openxmlformats.org/officeDocument/2006/relationships/printerSettings" Target="../printerSettings/printerSettings6.bin"/><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statisticalpert.com/download-free-templates/" TargetMode="External"/><Relationship Id="rId3" Type="http://schemas.openxmlformats.org/officeDocument/2006/relationships/hyperlink" Target="https://www.youtube.com/statisticalpert/" TargetMode="External"/><Relationship Id="rId7" Type="http://schemas.openxmlformats.org/officeDocument/2006/relationships/hyperlink" Target="https://www.gnu.org/licenses/" TargetMode="External"/><Relationship Id="rId12" Type="http://schemas.openxmlformats.org/officeDocument/2006/relationships/comments" Target="../comments5.x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app.pluralsight.com/library/courses/estimate-projects-products/table-of-contents" TargetMode="External"/><Relationship Id="rId11" Type="http://schemas.openxmlformats.org/officeDocument/2006/relationships/vmlDrawing" Target="../drawings/vmlDrawing5.vml"/><Relationship Id="rId5" Type="http://schemas.openxmlformats.org/officeDocument/2006/relationships/hyperlink" Target="https://www.linkedin.com/in/famousdavis/" TargetMode="External"/><Relationship Id="rId10" Type="http://schemas.openxmlformats.org/officeDocument/2006/relationships/drawing" Target="../drawings/drawing8.xml"/><Relationship Id="rId4" Type="http://schemas.openxmlformats.org/officeDocument/2006/relationships/hyperlink" Target="https://twitter.com/StatisticalPERT" TargetMode="External"/><Relationship Id="rId9"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pluralsight.com/courses/estimate-projects-products" TargetMode="External"/><Relationship Id="rId3" Type="http://schemas.openxmlformats.org/officeDocument/2006/relationships/hyperlink" Target="https://www.youtube.com/statisticalpert/" TargetMode="External"/><Relationship Id="rId7" Type="http://schemas.openxmlformats.org/officeDocument/2006/relationships/hyperlink" Target="https://www.linkedin.com/in/famousdavis/" TargetMode="External"/><Relationship Id="rId12" Type="http://schemas.openxmlformats.org/officeDocument/2006/relationships/comments" Target="../comments6.x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statisticalpert.com/download-free-templates/" TargetMode="External"/><Relationship Id="rId11" Type="http://schemas.openxmlformats.org/officeDocument/2006/relationships/vmlDrawing" Target="../drawings/vmlDrawing6.vml"/><Relationship Id="rId5" Type="http://schemas.openxmlformats.org/officeDocument/2006/relationships/hyperlink" Target="https://www.gnu.org/licenses/" TargetMode="External"/><Relationship Id="rId10" Type="http://schemas.openxmlformats.org/officeDocument/2006/relationships/drawing" Target="../drawings/drawing9.xml"/><Relationship Id="rId4" Type="http://schemas.openxmlformats.org/officeDocument/2006/relationships/hyperlink" Target="https://twitter.com/StatisticalPERT" TargetMode="External"/><Relationship Id="rId9"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showGridLines="0" showRowColHeaders="0" tabSelected="1" workbookViewId="0">
      <pane ySplit="2" topLeftCell="A3" activePane="bottomLeft" state="frozen"/>
      <selection pane="bottomLeft" activeCell="B44" sqref="B44"/>
    </sheetView>
  </sheetViews>
  <sheetFormatPr defaultColWidth="9" defaultRowHeight="14.25" x14ac:dyDescent="0.45"/>
  <cols>
    <col min="1" max="1" width="9" style="11"/>
    <col min="2" max="2" width="99.1328125" style="11" customWidth="1"/>
    <col min="3" max="16384" width="9" style="11"/>
  </cols>
  <sheetData>
    <row r="1" spans="1:7" x14ac:dyDescent="0.45">
      <c r="A1" s="5"/>
      <c r="B1" s="5"/>
      <c r="C1" s="176"/>
    </row>
    <row r="2" spans="1:7" ht="28.5" x14ac:dyDescent="0.85">
      <c r="A2" s="5"/>
      <c r="B2" s="43" t="s">
        <v>739</v>
      </c>
      <c r="C2" s="177"/>
    </row>
    <row r="3" spans="1:7" x14ac:dyDescent="0.45">
      <c r="A3" s="5"/>
      <c r="B3" s="5"/>
    </row>
    <row r="4" spans="1:7" ht="16.899999999999999" x14ac:dyDescent="0.5">
      <c r="A4" s="5"/>
      <c r="B4" s="5" t="s">
        <v>816</v>
      </c>
      <c r="D4" s="207" t="s">
        <v>152</v>
      </c>
      <c r="G4" s="178"/>
    </row>
    <row r="5" spans="1:7" x14ac:dyDescent="0.45">
      <c r="A5" s="5"/>
      <c r="B5" s="5" t="s">
        <v>59</v>
      </c>
      <c r="D5" s="208" t="s">
        <v>151</v>
      </c>
      <c r="G5" s="178"/>
    </row>
    <row r="6" spans="1:7" x14ac:dyDescent="0.45">
      <c r="A6" s="5"/>
      <c r="B6" s="5" t="s">
        <v>26</v>
      </c>
      <c r="G6" s="178"/>
    </row>
    <row r="7" spans="1:7" x14ac:dyDescent="0.45">
      <c r="A7" s="5"/>
      <c r="B7" s="5"/>
      <c r="G7" s="178"/>
    </row>
    <row r="8" spans="1:7" ht="16.899999999999999" x14ac:dyDescent="0.5">
      <c r="A8" s="5"/>
      <c r="B8" s="5" t="s">
        <v>815</v>
      </c>
      <c r="D8" s="209" t="s">
        <v>153</v>
      </c>
      <c r="G8" s="178"/>
    </row>
    <row r="9" spans="1:7" x14ac:dyDescent="0.45">
      <c r="A9" s="5"/>
      <c r="B9" s="5" t="s">
        <v>751</v>
      </c>
      <c r="D9" s="208" t="s">
        <v>150</v>
      </c>
      <c r="G9" s="178"/>
    </row>
    <row r="10" spans="1:7" x14ac:dyDescent="0.45">
      <c r="A10" s="5"/>
      <c r="B10" s="5" t="s">
        <v>752</v>
      </c>
      <c r="G10" s="178"/>
    </row>
    <row r="11" spans="1:7" x14ac:dyDescent="0.45">
      <c r="A11" s="5"/>
      <c r="B11" s="5" t="s">
        <v>753</v>
      </c>
      <c r="G11" s="178"/>
    </row>
    <row r="12" spans="1:7" x14ac:dyDescent="0.45">
      <c r="A12" s="5"/>
      <c r="B12" s="5" t="s">
        <v>754</v>
      </c>
      <c r="G12" s="178"/>
    </row>
    <row r="13" spans="1:7" x14ac:dyDescent="0.45">
      <c r="A13" s="5"/>
      <c r="B13" s="5"/>
      <c r="G13" s="178"/>
    </row>
    <row r="14" spans="1:7" x14ac:dyDescent="0.45">
      <c r="A14" s="5"/>
      <c r="B14" s="5" t="s">
        <v>29</v>
      </c>
      <c r="G14" s="178"/>
    </row>
    <row r="15" spans="1:7" x14ac:dyDescent="0.45">
      <c r="A15" s="5"/>
      <c r="B15" s="44" t="s">
        <v>827</v>
      </c>
      <c r="G15" s="178"/>
    </row>
    <row r="16" spans="1:7" x14ac:dyDescent="0.45">
      <c r="A16" s="5"/>
      <c r="B16" s="5" t="s">
        <v>742</v>
      </c>
      <c r="G16" s="178"/>
    </row>
    <row r="17" spans="1:9" x14ac:dyDescent="0.45">
      <c r="A17" s="5"/>
      <c r="B17" s="5" t="s">
        <v>61</v>
      </c>
      <c r="G17" s="178"/>
    </row>
    <row r="18" spans="1:9" x14ac:dyDescent="0.45">
      <c r="A18" s="5"/>
      <c r="B18" s="5"/>
      <c r="G18" s="178"/>
    </row>
    <row r="19" spans="1:9" x14ac:dyDescent="0.45">
      <c r="A19" s="5"/>
      <c r="B19" s="5" t="s">
        <v>759</v>
      </c>
      <c r="G19" s="179"/>
    </row>
    <row r="20" spans="1:9" x14ac:dyDescent="0.45">
      <c r="A20" s="5"/>
      <c r="B20" s="5" t="s">
        <v>760</v>
      </c>
      <c r="G20" s="178"/>
    </row>
    <row r="21" spans="1:9" x14ac:dyDescent="0.45">
      <c r="A21" s="5"/>
      <c r="B21" s="5" t="s">
        <v>30</v>
      </c>
      <c r="D21" s="220"/>
      <c r="G21" s="325"/>
      <c r="H21" s="325"/>
      <c r="I21" s="325"/>
    </row>
    <row r="22" spans="1:9" x14ac:dyDescent="0.45">
      <c r="A22" s="5"/>
      <c r="B22" s="5"/>
      <c r="D22" s="220"/>
      <c r="G22" s="178"/>
    </row>
    <row r="23" spans="1:9" x14ac:dyDescent="0.45">
      <c r="A23" s="5"/>
      <c r="B23" s="5" t="s">
        <v>27</v>
      </c>
      <c r="D23" s="220" t="s">
        <v>886</v>
      </c>
    </row>
    <row r="24" spans="1:9" x14ac:dyDescent="0.45">
      <c r="A24" s="5"/>
      <c r="B24" s="44" t="s">
        <v>28</v>
      </c>
      <c r="D24" s="220" t="s">
        <v>887</v>
      </c>
    </row>
    <row r="25" spans="1:9" x14ac:dyDescent="0.45">
      <c r="A25" s="5"/>
      <c r="B25" s="5"/>
      <c r="D25" s="220" t="s">
        <v>888</v>
      </c>
    </row>
    <row r="26" spans="1:9" x14ac:dyDescent="0.45">
      <c r="A26" s="5"/>
      <c r="B26" s="5"/>
      <c r="D26" s="220" t="s">
        <v>889</v>
      </c>
    </row>
    <row r="27" spans="1:9" x14ac:dyDescent="0.45">
      <c r="A27" s="5"/>
      <c r="B27" s="5"/>
      <c r="D27" s="220" t="s">
        <v>890</v>
      </c>
    </row>
    <row r="28" spans="1:9" x14ac:dyDescent="0.45">
      <c r="A28" s="5"/>
      <c r="B28" s="19" t="str">
        <f>_xlfn.CONCAT("Version ",'Change Log'!$B$3," – © 2022-",YEAR('Change Log'!$A$3),IF('Change Log'!$C$3="William W. Davis",", William W. Davis, MSPM, PMP",_xlfn.CONCAT(", original copyright holder is William W. Davis, MSPM, PMP; later modified by ",'Change Log'!$C$3)))</f>
        <v>Version 2.1 – © 2022-2025, William W. Davis, MSPM, PMP</v>
      </c>
      <c r="C28" s="12"/>
      <c r="D28" s="220"/>
      <c r="H28" s="12"/>
    </row>
    <row r="29" spans="1:9" x14ac:dyDescent="0.45">
      <c r="A29" s="5"/>
      <c r="B29" s="89" t="s">
        <v>80</v>
      </c>
      <c r="C29" s="88"/>
      <c r="D29" s="220"/>
      <c r="E29" s="88"/>
      <c r="F29" s="88"/>
      <c r="G29" s="88"/>
      <c r="H29" s="88"/>
    </row>
    <row r="30" spans="1:9" x14ac:dyDescent="0.45">
      <c r="A30" s="5"/>
      <c r="B30" s="89" t="s">
        <v>885</v>
      </c>
      <c r="C30" s="88"/>
      <c r="D30" s="220"/>
      <c r="H30" s="12"/>
    </row>
    <row r="31" spans="1:9" x14ac:dyDescent="0.45">
      <c r="A31" s="5"/>
      <c r="B31" s="89" t="s">
        <v>60</v>
      </c>
      <c r="C31" s="88"/>
      <c r="D31" s="220"/>
      <c r="H31" s="12"/>
    </row>
    <row r="32" spans="1:9" x14ac:dyDescent="0.45">
      <c r="A32" s="5"/>
      <c r="B32" s="89" t="s">
        <v>139</v>
      </c>
      <c r="C32" s="88"/>
      <c r="D32" s="220"/>
      <c r="H32" s="12"/>
    </row>
    <row r="33" spans="1:8" x14ac:dyDescent="0.45">
      <c r="A33" s="5"/>
      <c r="B33" s="89" t="s">
        <v>883</v>
      </c>
      <c r="C33" s="88"/>
      <c r="D33" s="220"/>
      <c r="H33" s="12"/>
    </row>
    <row r="34" spans="1:8" x14ac:dyDescent="0.45">
      <c r="A34" s="5"/>
      <c r="B34" s="132" t="s">
        <v>137</v>
      </c>
      <c r="C34" s="12"/>
      <c r="D34" s="220"/>
      <c r="H34" s="12"/>
    </row>
    <row r="35" spans="1:8" x14ac:dyDescent="0.45">
      <c r="A35" s="5"/>
      <c r="B35" s="132" t="s">
        <v>58</v>
      </c>
      <c r="C35" s="12"/>
      <c r="D35" s="220"/>
      <c r="H35" s="12"/>
    </row>
    <row r="36" spans="1:8" x14ac:dyDescent="0.45">
      <c r="A36" s="5"/>
      <c r="B36" s="132" t="s">
        <v>136</v>
      </c>
      <c r="C36" s="12"/>
      <c r="D36" s="220"/>
      <c r="H36" s="12"/>
    </row>
    <row r="37" spans="1:8" x14ac:dyDescent="0.45">
      <c r="A37" s="5"/>
      <c r="B37" s="132" t="s">
        <v>138</v>
      </c>
      <c r="C37" s="12"/>
      <c r="D37" s="220"/>
      <c r="H37" s="12"/>
    </row>
    <row r="38" spans="1:8" x14ac:dyDescent="0.45">
      <c r="A38" s="5"/>
      <c r="B38" s="132" t="s">
        <v>671</v>
      </c>
      <c r="C38" s="12"/>
      <c r="D38" s="220"/>
      <c r="H38" s="12"/>
    </row>
    <row r="39" spans="1:8" x14ac:dyDescent="0.45">
      <c r="A39" s="5"/>
      <c r="B39" s="132" t="s">
        <v>672</v>
      </c>
      <c r="C39" s="12"/>
      <c r="D39" s="220"/>
      <c r="H39" s="12"/>
    </row>
    <row r="40" spans="1:8" x14ac:dyDescent="0.45">
      <c r="A40" s="5"/>
      <c r="B40" s="132"/>
      <c r="C40" s="12"/>
      <c r="D40" s="220"/>
      <c r="H40" s="12"/>
    </row>
    <row r="41" spans="1:8" x14ac:dyDescent="0.45">
      <c r="A41" s="5"/>
      <c r="B41" s="132" t="s">
        <v>673</v>
      </c>
      <c r="C41" s="12"/>
      <c r="D41" s="220"/>
      <c r="H41" s="12"/>
    </row>
    <row r="42" spans="1:8" x14ac:dyDescent="0.45">
      <c r="A42" s="19"/>
      <c r="B42" s="132" t="s">
        <v>57</v>
      </c>
      <c r="C42" s="12"/>
      <c r="D42" s="220"/>
      <c r="H42" s="12"/>
    </row>
    <row r="43" spans="1:8" x14ac:dyDescent="0.45">
      <c r="A43" s="5"/>
      <c r="B43" s="221" t="s">
        <v>677</v>
      </c>
      <c r="D43" s="220"/>
    </row>
    <row r="44" spans="1:8" x14ac:dyDescent="0.45">
      <c r="A44" s="5"/>
      <c r="B44" s="5"/>
      <c r="D44" s="220"/>
    </row>
  </sheetData>
  <hyperlinks>
    <hyperlink ref="B29" r:id="rId1" display="Download more FREE Statistical PERT templates at https://www.statisticalpert.com" xr:uid="{00000000-0004-0000-0000-000000000000}"/>
    <hyperlink ref="B31" r:id="rId2" xr:uid="{00000000-0004-0000-0000-000003000000}"/>
    <hyperlink ref="B33" r:id="rId3" location="newsletter" display="Follow Statistical PERT on Twitter to learn when new updates are released" xr:uid="{00000000-0004-0000-0000-000004000000}"/>
    <hyperlink ref="B32" r:id="rId4" display="Connect with me on LinkedIn" xr:uid="{C0C92256-31A4-4FB1-A305-87401A6C973C}"/>
    <hyperlink ref="B43" r:id="rId5" display="See the GNU General Public License for more details (http://www.gnu.org/licenses/)." xr:uid="{B70012EC-FEB6-4BF6-A7A5-A758DCB9E95F}"/>
    <hyperlink ref="B24" r:id="rId6" xr:uid="{A1B32B94-9DE5-42D7-B06C-9418C8BBFAB7}"/>
    <hyperlink ref="B15" r:id="rId7" xr:uid="{5E43F840-A9D2-410A-B896-B79E38F0B3D1}"/>
    <hyperlink ref="B30" r:id="rId8" xr:uid="{F174AB8F-5919-441C-A3F4-7BDC7B764F06}"/>
    <hyperlink ref="B30:D30" r:id="rId9" display="Take a Pluralsight course on Statistical PERT" xr:uid="{00000000-0004-0000-0000-000001000000}"/>
  </hyperlinks>
  <pageMargins left="0.7" right="0.7" top="0.75" bottom="0.75" header="0.3" footer="0.3"/>
  <pageSetup orientation="portrait" r:id="rId10"/>
  <drawing r:id="rId1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E4E3D-3EA6-46E2-B33E-841E2A71135F}">
  <dimension ref="A1:PL10063"/>
  <sheetViews>
    <sheetView showGridLines="0" workbookViewId="0">
      <selection activeCell="C4" sqref="C4"/>
    </sheetView>
  </sheetViews>
  <sheetFormatPr defaultRowHeight="14.25" x14ac:dyDescent="0.45"/>
  <cols>
    <col min="1" max="1" width="5.73046875" style="1" customWidth="1"/>
    <col min="2" max="3" width="13.73046875" customWidth="1"/>
    <col min="4" max="4" width="15.9296875" customWidth="1"/>
    <col min="5" max="6" width="4.73046875" style="1" customWidth="1"/>
    <col min="7" max="7" width="13.73046875" customWidth="1"/>
    <col min="8" max="8" width="25.73046875" style="1" customWidth="1"/>
    <col min="9" max="9" width="7.73046875" style="1" customWidth="1"/>
    <col min="10" max="11" width="12.73046875" customWidth="1"/>
    <col min="12" max="12" width="11.73046875" hidden="1" customWidth="1"/>
    <col min="13" max="15" width="13.53125" hidden="1" customWidth="1"/>
    <col min="16" max="16" width="13.73046875" customWidth="1"/>
    <col min="17" max="17" width="10.73046875" customWidth="1"/>
    <col min="18" max="23" width="13.73046875" customWidth="1"/>
    <col min="25" max="227" width="9.1328125" customWidth="1"/>
  </cols>
  <sheetData>
    <row r="1" spans="1:428" ht="24" customHeight="1" x14ac:dyDescent="0.45">
      <c r="A1" s="50"/>
      <c r="B1" s="50" t="s">
        <v>772</v>
      </c>
      <c r="C1" s="5"/>
      <c r="D1" s="5"/>
      <c r="E1" s="2"/>
      <c r="F1" s="2"/>
      <c r="G1" s="5"/>
      <c r="H1" s="5"/>
      <c r="I1" s="5"/>
      <c r="J1" s="5"/>
      <c r="K1" s="5"/>
      <c r="L1" s="5"/>
      <c r="M1" s="5"/>
      <c r="N1" s="5"/>
      <c r="O1" s="5"/>
      <c r="P1" s="399" t="s">
        <v>43</v>
      </c>
      <c r="Q1" s="400"/>
      <c r="R1" s="408" t="str">
        <f>VLOOKUP(P1,VLookups!A27:C28,3,FALSE)</f>
        <v>Show the likelihood that the SPERT estimates will be EQUAL TO or GREATER THAN an uncertainty</v>
      </c>
      <c r="S1" s="408"/>
      <c r="T1" s="408"/>
      <c r="U1" s="408"/>
      <c r="V1" s="408"/>
      <c r="W1" s="408"/>
      <c r="X1" s="5"/>
      <c r="Z1">
        <v>1</v>
      </c>
      <c r="AA1">
        <v>2</v>
      </c>
      <c r="AB1">
        <v>3</v>
      </c>
      <c r="AC1">
        <v>4</v>
      </c>
      <c r="AD1">
        <v>5</v>
      </c>
      <c r="AE1">
        <v>6</v>
      </c>
      <c r="AF1">
        <v>7</v>
      </c>
      <c r="AG1">
        <v>8</v>
      </c>
      <c r="AH1">
        <v>9</v>
      </c>
      <c r="AI1">
        <v>10</v>
      </c>
      <c r="AJ1">
        <v>11</v>
      </c>
      <c r="AK1">
        <v>12</v>
      </c>
      <c r="AL1">
        <v>13</v>
      </c>
      <c r="AM1">
        <v>14</v>
      </c>
      <c r="AN1">
        <v>15</v>
      </c>
      <c r="AO1">
        <v>16</v>
      </c>
      <c r="AP1">
        <v>17</v>
      </c>
      <c r="AQ1">
        <v>18</v>
      </c>
      <c r="AR1">
        <v>19</v>
      </c>
      <c r="AS1">
        <v>20</v>
      </c>
      <c r="AT1">
        <v>21</v>
      </c>
      <c r="AU1">
        <v>22</v>
      </c>
      <c r="AV1">
        <v>23</v>
      </c>
      <c r="AW1">
        <v>24</v>
      </c>
      <c r="AX1">
        <v>25</v>
      </c>
      <c r="AY1">
        <v>26</v>
      </c>
      <c r="AZ1">
        <v>27</v>
      </c>
      <c r="BA1">
        <v>28</v>
      </c>
      <c r="BB1">
        <v>29</v>
      </c>
      <c r="BC1">
        <v>30</v>
      </c>
      <c r="BD1">
        <v>31</v>
      </c>
      <c r="BE1">
        <v>32</v>
      </c>
      <c r="BF1">
        <v>33</v>
      </c>
      <c r="BG1">
        <v>34</v>
      </c>
      <c r="BH1">
        <v>35</v>
      </c>
      <c r="BI1">
        <v>36</v>
      </c>
      <c r="BJ1">
        <v>37</v>
      </c>
      <c r="BK1">
        <v>38</v>
      </c>
      <c r="BL1">
        <v>39</v>
      </c>
      <c r="BM1">
        <v>40</v>
      </c>
      <c r="BN1">
        <v>41</v>
      </c>
      <c r="BO1">
        <v>42</v>
      </c>
      <c r="BP1">
        <v>43</v>
      </c>
      <c r="BQ1">
        <v>44</v>
      </c>
      <c r="BR1">
        <v>45</v>
      </c>
      <c r="BS1">
        <v>46</v>
      </c>
      <c r="BT1">
        <v>47</v>
      </c>
      <c r="BU1">
        <v>48</v>
      </c>
      <c r="BV1">
        <v>49</v>
      </c>
      <c r="BW1">
        <v>50</v>
      </c>
      <c r="BX1">
        <v>51</v>
      </c>
      <c r="BY1">
        <v>52</v>
      </c>
      <c r="BZ1">
        <v>53</v>
      </c>
      <c r="CA1">
        <v>54</v>
      </c>
      <c r="CB1">
        <v>55</v>
      </c>
      <c r="CC1">
        <v>56</v>
      </c>
      <c r="CD1">
        <v>57</v>
      </c>
      <c r="CE1">
        <v>58</v>
      </c>
      <c r="CF1">
        <v>59</v>
      </c>
      <c r="CG1">
        <v>60</v>
      </c>
      <c r="CH1">
        <v>61</v>
      </c>
      <c r="CI1">
        <v>62</v>
      </c>
      <c r="CJ1">
        <v>63</v>
      </c>
      <c r="CK1">
        <v>64</v>
      </c>
      <c r="CL1">
        <v>65</v>
      </c>
      <c r="CM1">
        <v>66</v>
      </c>
      <c r="CN1">
        <v>67</v>
      </c>
      <c r="CO1">
        <v>68</v>
      </c>
      <c r="CP1">
        <v>69</v>
      </c>
      <c r="CQ1">
        <v>70</v>
      </c>
      <c r="CR1">
        <v>71</v>
      </c>
      <c r="CS1">
        <v>72</v>
      </c>
      <c r="CT1">
        <v>73</v>
      </c>
      <c r="CU1">
        <v>74</v>
      </c>
      <c r="CV1">
        <v>75</v>
      </c>
      <c r="CW1">
        <v>76</v>
      </c>
      <c r="CX1">
        <v>77</v>
      </c>
      <c r="CY1">
        <v>78</v>
      </c>
      <c r="CZ1">
        <v>79</v>
      </c>
      <c r="DA1">
        <v>80</v>
      </c>
      <c r="DB1">
        <v>81</v>
      </c>
      <c r="DC1">
        <v>82</v>
      </c>
      <c r="DD1">
        <v>83</v>
      </c>
      <c r="DE1">
        <v>84</v>
      </c>
      <c r="DF1">
        <v>85</v>
      </c>
      <c r="DG1">
        <v>86</v>
      </c>
      <c r="DH1">
        <v>87</v>
      </c>
      <c r="DI1">
        <v>88</v>
      </c>
      <c r="DJ1">
        <v>89</v>
      </c>
      <c r="DK1">
        <v>90</v>
      </c>
      <c r="DL1">
        <v>91</v>
      </c>
      <c r="DM1">
        <v>92</v>
      </c>
      <c r="DN1">
        <v>93</v>
      </c>
      <c r="DO1">
        <v>94</v>
      </c>
      <c r="DP1">
        <v>95</v>
      </c>
      <c r="DQ1">
        <v>96</v>
      </c>
      <c r="DR1">
        <v>97</v>
      </c>
      <c r="DS1">
        <v>98</v>
      </c>
      <c r="DT1">
        <v>99</v>
      </c>
      <c r="DU1">
        <v>100</v>
      </c>
      <c r="DV1">
        <v>101</v>
      </c>
      <c r="DW1">
        <v>102</v>
      </c>
      <c r="DX1">
        <v>103</v>
      </c>
      <c r="DY1">
        <v>104</v>
      </c>
      <c r="DZ1">
        <v>105</v>
      </c>
      <c r="EA1">
        <v>106</v>
      </c>
      <c r="EB1">
        <v>107</v>
      </c>
      <c r="EC1">
        <v>108</v>
      </c>
      <c r="ED1">
        <v>109</v>
      </c>
      <c r="EE1">
        <v>110</v>
      </c>
      <c r="EF1">
        <v>111</v>
      </c>
      <c r="EG1">
        <v>112</v>
      </c>
      <c r="EH1">
        <v>113</v>
      </c>
      <c r="EI1">
        <v>114</v>
      </c>
      <c r="EJ1">
        <v>115</v>
      </c>
      <c r="EK1">
        <v>116</v>
      </c>
      <c r="EL1">
        <v>117</v>
      </c>
      <c r="EM1">
        <v>118</v>
      </c>
      <c r="EN1">
        <v>119</v>
      </c>
      <c r="EO1">
        <v>120</v>
      </c>
      <c r="EP1">
        <v>121</v>
      </c>
      <c r="EQ1">
        <v>122</v>
      </c>
      <c r="ER1">
        <v>123</v>
      </c>
      <c r="ES1">
        <v>124</v>
      </c>
      <c r="ET1">
        <v>125</v>
      </c>
      <c r="EU1">
        <v>126</v>
      </c>
      <c r="EV1">
        <v>127</v>
      </c>
      <c r="EW1">
        <v>128</v>
      </c>
      <c r="EX1">
        <v>129</v>
      </c>
      <c r="EY1">
        <v>130</v>
      </c>
      <c r="EZ1">
        <v>131</v>
      </c>
      <c r="FA1">
        <v>132</v>
      </c>
      <c r="FB1">
        <v>133</v>
      </c>
      <c r="FC1">
        <v>134</v>
      </c>
      <c r="FD1">
        <v>135</v>
      </c>
      <c r="FE1">
        <v>136</v>
      </c>
      <c r="FF1">
        <v>137</v>
      </c>
      <c r="FG1">
        <v>138</v>
      </c>
      <c r="FH1">
        <v>139</v>
      </c>
      <c r="FI1">
        <v>140</v>
      </c>
      <c r="FJ1">
        <v>141</v>
      </c>
      <c r="FK1">
        <v>142</v>
      </c>
      <c r="FL1">
        <v>143</v>
      </c>
      <c r="FM1">
        <v>144</v>
      </c>
      <c r="FN1">
        <v>145</v>
      </c>
      <c r="FO1">
        <v>146</v>
      </c>
      <c r="FP1">
        <v>147</v>
      </c>
      <c r="FQ1">
        <v>148</v>
      </c>
      <c r="FR1">
        <v>149</v>
      </c>
      <c r="FS1">
        <v>150</v>
      </c>
      <c r="FT1">
        <v>151</v>
      </c>
      <c r="FU1">
        <v>152</v>
      </c>
      <c r="FV1">
        <v>153</v>
      </c>
      <c r="FW1">
        <v>154</v>
      </c>
      <c r="FX1">
        <v>155</v>
      </c>
      <c r="FY1">
        <v>156</v>
      </c>
      <c r="FZ1">
        <v>157</v>
      </c>
      <c r="GA1">
        <v>158</v>
      </c>
      <c r="GB1">
        <v>159</v>
      </c>
      <c r="GC1">
        <v>160</v>
      </c>
      <c r="GD1">
        <v>161</v>
      </c>
      <c r="GE1">
        <v>162</v>
      </c>
      <c r="GF1">
        <v>163</v>
      </c>
      <c r="GG1">
        <v>164</v>
      </c>
      <c r="GH1">
        <v>165</v>
      </c>
      <c r="GI1">
        <v>166</v>
      </c>
      <c r="GJ1">
        <v>167</v>
      </c>
      <c r="GK1">
        <v>168</v>
      </c>
      <c r="GL1">
        <v>169</v>
      </c>
      <c r="GM1">
        <v>170</v>
      </c>
      <c r="GN1">
        <v>171</v>
      </c>
      <c r="GO1">
        <v>172</v>
      </c>
      <c r="GP1">
        <v>173</v>
      </c>
      <c r="GQ1">
        <v>174</v>
      </c>
      <c r="GR1">
        <v>175</v>
      </c>
      <c r="GS1">
        <v>176</v>
      </c>
      <c r="GT1">
        <v>177</v>
      </c>
      <c r="GU1">
        <v>178</v>
      </c>
      <c r="GV1">
        <v>179</v>
      </c>
      <c r="GW1">
        <v>180</v>
      </c>
      <c r="GX1">
        <v>181</v>
      </c>
      <c r="GY1">
        <v>182</v>
      </c>
      <c r="GZ1">
        <v>183</v>
      </c>
      <c r="HA1">
        <v>184</v>
      </c>
      <c r="HB1">
        <v>185</v>
      </c>
      <c r="HC1">
        <v>186</v>
      </c>
      <c r="HD1">
        <v>187</v>
      </c>
      <c r="HE1">
        <v>188</v>
      </c>
      <c r="HF1">
        <v>189</v>
      </c>
      <c r="HG1">
        <v>190</v>
      </c>
      <c r="HH1">
        <v>191</v>
      </c>
      <c r="HI1">
        <v>192</v>
      </c>
      <c r="HJ1">
        <v>193</v>
      </c>
      <c r="HK1">
        <v>194</v>
      </c>
      <c r="HL1">
        <v>195</v>
      </c>
      <c r="HM1">
        <v>196</v>
      </c>
      <c r="HN1">
        <v>197</v>
      </c>
      <c r="HO1">
        <v>198</v>
      </c>
      <c r="HP1">
        <v>199</v>
      </c>
      <c r="HQ1">
        <v>200</v>
      </c>
      <c r="HR1">
        <v>201</v>
      </c>
      <c r="HS1">
        <v>1</v>
      </c>
      <c r="HT1">
        <v>2</v>
      </c>
      <c r="HU1">
        <v>3</v>
      </c>
      <c r="HV1">
        <v>4</v>
      </c>
      <c r="HW1">
        <v>5</v>
      </c>
      <c r="HX1">
        <v>6</v>
      </c>
      <c r="HY1">
        <v>7</v>
      </c>
      <c r="HZ1">
        <v>8</v>
      </c>
      <c r="IA1">
        <v>9</v>
      </c>
      <c r="IB1">
        <v>10</v>
      </c>
      <c r="IC1">
        <v>11</v>
      </c>
      <c r="ID1">
        <v>12</v>
      </c>
      <c r="IE1">
        <v>13</v>
      </c>
      <c r="IF1">
        <v>14</v>
      </c>
      <c r="IG1">
        <v>15</v>
      </c>
      <c r="IH1">
        <v>16</v>
      </c>
      <c r="II1">
        <v>17</v>
      </c>
      <c r="IJ1">
        <v>18</v>
      </c>
      <c r="IK1">
        <v>19</v>
      </c>
      <c r="IL1">
        <v>20</v>
      </c>
      <c r="IM1">
        <v>21</v>
      </c>
      <c r="IN1">
        <v>22</v>
      </c>
      <c r="IO1">
        <v>23</v>
      </c>
      <c r="IP1">
        <v>24</v>
      </c>
      <c r="IQ1">
        <v>25</v>
      </c>
      <c r="IR1">
        <v>26</v>
      </c>
      <c r="IS1">
        <v>27</v>
      </c>
      <c r="IT1">
        <v>28</v>
      </c>
      <c r="IU1">
        <v>29</v>
      </c>
      <c r="IV1">
        <v>30</v>
      </c>
      <c r="IW1">
        <v>31</v>
      </c>
      <c r="IX1">
        <v>32</v>
      </c>
      <c r="IY1">
        <v>33</v>
      </c>
      <c r="IZ1">
        <v>34</v>
      </c>
      <c r="JA1">
        <v>35</v>
      </c>
      <c r="JB1">
        <v>36</v>
      </c>
      <c r="JC1">
        <v>37</v>
      </c>
      <c r="JD1">
        <v>38</v>
      </c>
      <c r="JE1">
        <v>39</v>
      </c>
      <c r="JF1">
        <v>40</v>
      </c>
      <c r="JG1">
        <v>41</v>
      </c>
      <c r="JH1">
        <v>42</v>
      </c>
      <c r="JI1">
        <v>43</v>
      </c>
      <c r="JJ1">
        <v>44</v>
      </c>
      <c r="JK1">
        <v>45</v>
      </c>
      <c r="JL1">
        <v>46</v>
      </c>
      <c r="JM1">
        <v>47</v>
      </c>
      <c r="JN1">
        <v>48</v>
      </c>
      <c r="JO1">
        <v>49</v>
      </c>
      <c r="JP1">
        <v>50</v>
      </c>
      <c r="JQ1">
        <v>51</v>
      </c>
      <c r="JR1">
        <v>52</v>
      </c>
      <c r="JS1">
        <v>53</v>
      </c>
      <c r="JT1">
        <v>54</v>
      </c>
      <c r="JU1">
        <v>55</v>
      </c>
      <c r="JV1">
        <v>56</v>
      </c>
      <c r="JW1">
        <v>57</v>
      </c>
      <c r="JX1">
        <v>58</v>
      </c>
      <c r="JY1">
        <v>59</v>
      </c>
      <c r="JZ1">
        <v>60</v>
      </c>
      <c r="KA1">
        <v>61</v>
      </c>
      <c r="KB1">
        <v>62</v>
      </c>
      <c r="KC1">
        <v>63</v>
      </c>
      <c r="KD1">
        <v>64</v>
      </c>
      <c r="KE1">
        <v>65</v>
      </c>
      <c r="KF1">
        <v>66</v>
      </c>
      <c r="KG1">
        <v>67</v>
      </c>
      <c r="KH1">
        <v>68</v>
      </c>
      <c r="KI1">
        <v>69</v>
      </c>
      <c r="KJ1">
        <v>70</v>
      </c>
      <c r="KK1">
        <v>71</v>
      </c>
      <c r="KL1">
        <v>72</v>
      </c>
      <c r="KM1">
        <v>73</v>
      </c>
      <c r="KN1">
        <v>74</v>
      </c>
      <c r="KO1">
        <v>75</v>
      </c>
      <c r="KP1">
        <v>76</v>
      </c>
      <c r="KQ1">
        <v>77</v>
      </c>
      <c r="KR1">
        <v>78</v>
      </c>
      <c r="KS1">
        <v>79</v>
      </c>
      <c r="KT1">
        <v>80</v>
      </c>
      <c r="KU1">
        <v>81</v>
      </c>
      <c r="KV1">
        <v>82</v>
      </c>
      <c r="KW1">
        <v>83</v>
      </c>
      <c r="KX1">
        <v>84</v>
      </c>
      <c r="KY1">
        <v>85</v>
      </c>
      <c r="KZ1">
        <v>86</v>
      </c>
      <c r="LA1">
        <v>87</v>
      </c>
      <c r="LB1">
        <v>88</v>
      </c>
      <c r="LC1">
        <v>89</v>
      </c>
      <c r="LD1">
        <v>90</v>
      </c>
      <c r="LE1">
        <v>91</v>
      </c>
      <c r="LF1">
        <v>92</v>
      </c>
      <c r="LG1">
        <v>93</v>
      </c>
      <c r="LH1">
        <v>94</v>
      </c>
      <c r="LI1">
        <v>95</v>
      </c>
      <c r="LJ1">
        <v>96</v>
      </c>
      <c r="LK1">
        <v>97</v>
      </c>
      <c r="LL1">
        <v>98</v>
      </c>
      <c r="LM1">
        <v>99</v>
      </c>
      <c r="LN1">
        <v>100</v>
      </c>
      <c r="LO1">
        <v>101</v>
      </c>
      <c r="LP1">
        <v>102</v>
      </c>
      <c r="LQ1">
        <v>103</v>
      </c>
      <c r="LR1">
        <v>104</v>
      </c>
      <c r="LS1">
        <v>105</v>
      </c>
      <c r="LT1">
        <v>106</v>
      </c>
      <c r="LU1">
        <v>107</v>
      </c>
      <c r="LV1">
        <v>108</v>
      </c>
      <c r="LW1">
        <v>109</v>
      </c>
      <c r="LX1">
        <v>110</v>
      </c>
      <c r="LY1">
        <v>111</v>
      </c>
      <c r="LZ1">
        <v>112</v>
      </c>
      <c r="MA1">
        <v>113</v>
      </c>
      <c r="MB1">
        <v>114</v>
      </c>
      <c r="MC1">
        <v>115</v>
      </c>
      <c r="MD1">
        <v>116</v>
      </c>
      <c r="ME1">
        <v>117</v>
      </c>
      <c r="MF1">
        <v>118</v>
      </c>
      <c r="MG1">
        <v>119</v>
      </c>
      <c r="MH1">
        <v>120</v>
      </c>
      <c r="MI1">
        <v>121</v>
      </c>
      <c r="MJ1">
        <v>122</v>
      </c>
      <c r="MK1">
        <v>123</v>
      </c>
      <c r="ML1">
        <v>124</v>
      </c>
      <c r="MM1">
        <v>125</v>
      </c>
      <c r="MN1">
        <v>126</v>
      </c>
      <c r="MO1">
        <v>127</v>
      </c>
      <c r="MP1">
        <v>128</v>
      </c>
      <c r="MQ1">
        <v>129</v>
      </c>
      <c r="MR1">
        <v>130</v>
      </c>
      <c r="MS1">
        <v>131</v>
      </c>
      <c r="MT1">
        <v>132</v>
      </c>
      <c r="MU1">
        <v>133</v>
      </c>
      <c r="MV1">
        <v>134</v>
      </c>
      <c r="MW1">
        <v>135</v>
      </c>
      <c r="MX1">
        <v>136</v>
      </c>
      <c r="MY1">
        <v>137</v>
      </c>
      <c r="MZ1">
        <v>138</v>
      </c>
      <c r="NA1">
        <v>139</v>
      </c>
      <c r="NB1">
        <v>140</v>
      </c>
      <c r="NC1">
        <v>141</v>
      </c>
      <c r="ND1">
        <v>142</v>
      </c>
      <c r="NE1">
        <v>143</v>
      </c>
      <c r="NF1">
        <v>144</v>
      </c>
      <c r="NG1">
        <v>145</v>
      </c>
      <c r="NH1">
        <v>146</v>
      </c>
      <c r="NI1">
        <v>147</v>
      </c>
      <c r="NJ1">
        <v>148</v>
      </c>
      <c r="NK1">
        <v>149</v>
      </c>
      <c r="NL1">
        <v>150</v>
      </c>
      <c r="NM1">
        <v>151</v>
      </c>
      <c r="NN1">
        <v>152</v>
      </c>
      <c r="NO1">
        <v>153</v>
      </c>
      <c r="NP1">
        <v>154</v>
      </c>
      <c r="NQ1">
        <v>155</v>
      </c>
      <c r="NR1">
        <v>156</v>
      </c>
      <c r="NS1">
        <v>157</v>
      </c>
      <c r="NT1">
        <v>158</v>
      </c>
      <c r="NU1">
        <v>159</v>
      </c>
      <c r="NV1">
        <v>160</v>
      </c>
      <c r="NW1">
        <v>161</v>
      </c>
      <c r="NX1">
        <v>162</v>
      </c>
      <c r="NY1">
        <v>163</v>
      </c>
      <c r="NZ1">
        <v>164</v>
      </c>
      <c r="OA1">
        <v>165</v>
      </c>
      <c r="OB1">
        <v>166</v>
      </c>
      <c r="OC1">
        <v>167</v>
      </c>
      <c r="OD1">
        <v>168</v>
      </c>
      <c r="OE1">
        <v>169</v>
      </c>
      <c r="OF1">
        <v>170</v>
      </c>
      <c r="OG1">
        <v>171</v>
      </c>
      <c r="OH1">
        <v>172</v>
      </c>
      <c r="OI1">
        <v>173</v>
      </c>
      <c r="OJ1">
        <v>174</v>
      </c>
      <c r="OK1">
        <v>175</v>
      </c>
      <c r="OL1">
        <v>176</v>
      </c>
      <c r="OM1">
        <v>177</v>
      </c>
      <c r="ON1">
        <v>178</v>
      </c>
      <c r="OO1">
        <v>179</v>
      </c>
      <c r="OP1">
        <v>180</v>
      </c>
      <c r="OQ1">
        <v>181</v>
      </c>
      <c r="OR1">
        <v>182</v>
      </c>
      <c r="OS1">
        <v>183</v>
      </c>
      <c r="OT1">
        <v>184</v>
      </c>
      <c r="OU1">
        <v>185</v>
      </c>
      <c r="OV1">
        <v>186</v>
      </c>
      <c r="OW1">
        <v>187</v>
      </c>
      <c r="OX1">
        <v>188</v>
      </c>
      <c r="OY1">
        <v>189</v>
      </c>
      <c r="OZ1">
        <v>190</v>
      </c>
      <c r="PA1">
        <v>191</v>
      </c>
      <c r="PB1">
        <v>192</v>
      </c>
      <c r="PC1">
        <v>193</v>
      </c>
      <c r="PD1">
        <v>194</v>
      </c>
      <c r="PE1">
        <v>195</v>
      </c>
      <c r="PF1">
        <v>196</v>
      </c>
      <c r="PG1">
        <v>197</v>
      </c>
      <c r="PH1">
        <v>198</v>
      </c>
      <c r="PI1">
        <v>199</v>
      </c>
      <c r="PJ1">
        <v>200</v>
      </c>
      <c r="PK1">
        <v>201</v>
      </c>
    </row>
    <row r="2" spans="1:428" ht="15" customHeight="1" x14ac:dyDescent="0.45">
      <c r="B2" s="23"/>
      <c r="C2" s="23"/>
      <c r="D2" s="23"/>
      <c r="E2" s="24"/>
      <c r="F2" s="24"/>
      <c r="G2" s="23"/>
      <c r="H2" s="24"/>
      <c r="I2" s="24"/>
      <c r="J2" s="5"/>
      <c r="K2" s="5"/>
      <c r="L2" s="5"/>
      <c r="M2" s="5"/>
      <c r="N2" s="5"/>
      <c r="O2" s="5"/>
      <c r="P2" s="412" t="s">
        <v>40</v>
      </c>
      <c r="Q2" s="412" t="s">
        <v>41</v>
      </c>
      <c r="R2" s="409" t="s">
        <v>773</v>
      </c>
      <c r="S2" s="410"/>
      <c r="T2" s="410"/>
      <c r="U2" s="410"/>
      <c r="V2" s="410"/>
      <c r="W2" s="411"/>
      <c r="X2" s="5"/>
      <c r="Y2" s="144" t="s">
        <v>111</v>
      </c>
    </row>
    <row r="3" spans="1:428" x14ac:dyDescent="0.45">
      <c r="A3" s="3" t="s">
        <v>5</v>
      </c>
      <c r="B3" s="53" t="s">
        <v>24</v>
      </c>
      <c r="C3" s="317" t="s">
        <v>745</v>
      </c>
      <c r="D3" s="53" t="s">
        <v>25</v>
      </c>
      <c r="E3" s="53"/>
      <c r="F3" s="53"/>
      <c r="G3" s="53" t="s">
        <v>690</v>
      </c>
      <c r="H3" s="53" t="s">
        <v>9</v>
      </c>
      <c r="I3" s="53" t="s">
        <v>108</v>
      </c>
      <c r="J3" s="53" t="s">
        <v>750</v>
      </c>
      <c r="K3" s="53" t="s">
        <v>749</v>
      </c>
      <c r="L3" s="53" t="s">
        <v>747</v>
      </c>
      <c r="M3" s="53" t="s">
        <v>51</v>
      </c>
      <c r="N3" s="53" t="s">
        <v>686</v>
      </c>
      <c r="O3" s="244" t="s">
        <v>687</v>
      </c>
      <c r="P3" s="413"/>
      <c r="Q3" s="413"/>
      <c r="R3" s="86">
        <v>0.1</v>
      </c>
      <c r="S3" s="49">
        <v>0.9</v>
      </c>
      <c r="T3" s="49">
        <v>0.85</v>
      </c>
      <c r="U3" s="49">
        <v>0.8</v>
      </c>
      <c r="V3" s="49">
        <v>0.75</v>
      </c>
      <c r="W3" s="49">
        <v>0.7</v>
      </c>
      <c r="X3" s="5"/>
      <c r="Y3" s="144" t="s">
        <v>112</v>
      </c>
      <c r="HS3" s="144" t="s">
        <v>109</v>
      </c>
      <c r="PL3" s="147" t="s">
        <v>812</v>
      </c>
    </row>
    <row r="4" spans="1:428" ht="18" x14ac:dyDescent="0.55000000000000004">
      <c r="A4" s="4">
        <v>1</v>
      </c>
      <c r="B4" s="316">
        <f>IFERROR(_xlfn.LOGNORM.INV(VLookups!$B$22,LN($G4),LN($K4)),"")</f>
        <v>45.22973470616882</v>
      </c>
      <c r="C4" s="182">
        <v>120</v>
      </c>
      <c r="D4" s="316">
        <f>IFERROR(_xlfn.LOGNORM.INV(VLookups!$B$23,LN($G4),LN($K4)),"")</f>
        <v>318.37462884866534</v>
      </c>
      <c r="E4" s="32">
        <f>IF(OR(ISBLANK(C4),ISBLANK(D4),ISBLANK(B4)),"",IF(AND(B4&gt;0,C4&gt;0,D4&gt;0),IF(C4&gt;B4,IF(D4&gt;C4,1,-1),-1)))</f>
        <v>1</v>
      </c>
      <c r="F4" s="32">
        <f>IF(OR(ISBLANK(B4),ISBLANK(C4),ISBLANK(D4)),"",IFERROR(MIN(C4-B4,D4-C4)/MAX(C4-B4,D4-C4),""))</f>
        <v>0.37691445588473621</v>
      </c>
      <c r="G4" s="184">
        <f>IF(AND(C4&gt;0,NOT(ISBLANK(H4))),IF(VLOOKUP($C$3,VLookups!$A$17:$B$18,2,FALSE),C4*VLOOKUP(H4,VLookups!$A$4:$B$13,2,FALSE),C4),"")</f>
        <v>120</v>
      </c>
      <c r="H4" s="183" t="s">
        <v>1</v>
      </c>
      <c r="I4" s="53"/>
      <c r="J4" s="238"/>
      <c r="K4" s="315">
        <f>IF(C4&gt;0,IF(ISBLANK(J4),IF(ISBLANK(H4),"",VLOOKUP(H4,VLookups!$A$4:$C$13,3,FALSE)),J4),"")</f>
        <v>1.3</v>
      </c>
      <c r="L4" s="185">
        <f>IFERROR((D4-B4)/6,"")</f>
        <v>45.524149023749423</v>
      </c>
      <c r="M4" s="186">
        <f>IF(L4="","",L4^2)</f>
        <v>2072.4481443365457</v>
      </c>
      <c r="N4" s="242">
        <f ca="1">RAND()</f>
        <v>0.65953614223125445</v>
      </c>
      <c r="O4" s="243">
        <f ca="1">IF(K4="","",_xlfn.LOGNORM.INV(N4,LN(G4),LN(K4)))</f>
        <v>133.67016020271052</v>
      </c>
      <c r="P4" s="182">
        <v>150</v>
      </c>
      <c r="Q4" s="234">
        <f>IF(AND(P4&gt;0,C4&gt;0,NOT(K4="")),ABS(VLOOKUP($P$1,VLookups!$A$27:$B$28,2,FALSE)-_xlfn.LOGNORM.DIST(P4,LN(G4),LN(K4),TRUE)),"")</f>
        <v>0.80247932631358743</v>
      </c>
      <c r="R4" s="187">
        <f>IF(AND($B4&gt;0,$C4&gt;0,$D4&gt;0,NOT(ISBLANK($H4))),_xlfn.LOGNORM.INV(ABS(VLOOKUP($P$1,VLookups!$A$27:$B$28,2,FALSE)-R$3),LN($G4),LN($K4)),"")</f>
        <v>85.734765539097964</v>
      </c>
      <c r="S4" s="188">
        <f>IF(AND($B4&gt;0,$C4&gt;0,$D4&gt;0,NOT(ISBLANK($H4))),_xlfn.LOGNORM.INV(ABS(VLOOKUP($P$1,VLookups!$A$27:$B$28,2,FALSE)-S$3),LN($G4),LN($K4)),"")</f>
        <v>167.95986913188798</v>
      </c>
      <c r="T4" s="187">
        <f>IF(AND($B4&gt;0,$C4&gt;0,$D4&gt;0,NOT(ISBLANK($H4))),_xlfn.LOGNORM.INV(ABS(VLOOKUP($P$1,VLookups!$A$27:$B$28,2,FALSE)-T$3),LN($G4),LN($K4)),"")</f>
        <v>157.49832553512113</v>
      </c>
      <c r="U4" s="188">
        <f>IF(AND($B4&gt;0,$C4&gt;0,$D4&gt;0,NOT(ISBLANK($H4))),_xlfn.LOGNORM.INV(ABS(VLOOKUP($P$1,VLookups!$A$27:$B$28,2,FALSE)-U$3),LN($G4),LN($K4)),"")</f>
        <v>149.65057531405711</v>
      </c>
      <c r="V4" s="187">
        <f>IF(AND($B4&gt;0,$C4&gt;0,$D4&gt;0,NOT(ISBLANK($H4))),_xlfn.LOGNORM.INV(ABS(VLOOKUP($P$1,VLookups!$A$27:$B$28,2,FALSE)-V$3),LN($G4),LN($K4)),"")</f>
        <v>143.23028935229635</v>
      </c>
      <c r="W4" s="188">
        <f>IF(AND($B4&gt;0,$C4&gt;0,$D4&gt;0,NOT(ISBLANK($H4))),_xlfn.LOGNORM.INV(ABS(VLOOKUP($P$1,VLookups!$A$27:$B$28,2,FALSE)-W$3),LN($G4),LN($K4)),"")</f>
        <v>137.69976478800876</v>
      </c>
      <c r="X4" s="5"/>
      <c r="Y4" s="145">
        <f>IF(AND(B4&gt;0,C4&gt;0,D4&gt;0),ABS(B4-D4)/(200*D39),"")</f>
        <v>1.3657244707124827</v>
      </c>
      <c r="Z4" s="145">
        <f>IF(ISNONTEXT($Y4),$B4,"")</f>
        <v>45.22973470616882</v>
      </c>
      <c r="AA4" s="46">
        <f>IF(ISNONTEXT($Y4),Z4+$Y4,"")</f>
        <v>46.595459176881306</v>
      </c>
      <c r="AB4" s="46">
        <f t="shared" ref="AB4:CM4" si="0">IF(ISNONTEXT($Y4),AA4+$Y4,"")</f>
        <v>47.961183647593792</v>
      </c>
      <c r="AC4" s="46">
        <f t="shared" si="0"/>
        <v>49.326908118306278</v>
      </c>
      <c r="AD4" s="46">
        <f t="shared" si="0"/>
        <v>50.692632589018764</v>
      </c>
      <c r="AE4" s="46">
        <f t="shared" si="0"/>
        <v>52.05835705973125</v>
      </c>
      <c r="AF4" s="46">
        <f t="shared" si="0"/>
        <v>53.424081530443736</v>
      </c>
      <c r="AG4" s="46">
        <f t="shared" si="0"/>
        <v>54.789806001156222</v>
      </c>
      <c r="AH4" s="46">
        <f t="shared" si="0"/>
        <v>56.155530471868708</v>
      </c>
      <c r="AI4" s="46">
        <f t="shared" si="0"/>
        <v>57.521254942581194</v>
      </c>
      <c r="AJ4" s="46">
        <f t="shared" si="0"/>
        <v>58.88697941329368</v>
      </c>
      <c r="AK4" s="46">
        <f t="shared" si="0"/>
        <v>60.252703884006166</v>
      </c>
      <c r="AL4" s="46">
        <f t="shared" si="0"/>
        <v>61.618428354718652</v>
      </c>
      <c r="AM4" s="46">
        <f t="shared" si="0"/>
        <v>62.984152825431138</v>
      </c>
      <c r="AN4" s="46">
        <f t="shared" si="0"/>
        <v>64.349877296143617</v>
      </c>
      <c r="AO4" s="46">
        <f t="shared" si="0"/>
        <v>65.715601766856096</v>
      </c>
      <c r="AP4" s="46">
        <f t="shared" si="0"/>
        <v>67.081326237568575</v>
      </c>
      <c r="AQ4" s="46">
        <f t="shared" si="0"/>
        <v>68.447050708281054</v>
      </c>
      <c r="AR4" s="46">
        <f t="shared" si="0"/>
        <v>69.812775178993533</v>
      </c>
      <c r="AS4" s="46">
        <f t="shared" si="0"/>
        <v>71.178499649706012</v>
      </c>
      <c r="AT4" s="46">
        <f t="shared" si="0"/>
        <v>72.544224120418491</v>
      </c>
      <c r="AU4" s="46">
        <f t="shared" si="0"/>
        <v>73.90994859113097</v>
      </c>
      <c r="AV4" s="46">
        <f t="shared" si="0"/>
        <v>75.275673061843449</v>
      </c>
      <c r="AW4" s="46">
        <f t="shared" si="0"/>
        <v>76.641397532555928</v>
      </c>
      <c r="AX4" s="46">
        <f t="shared" si="0"/>
        <v>78.007122003268407</v>
      </c>
      <c r="AY4" s="46">
        <f t="shared" si="0"/>
        <v>79.372846473980886</v>
      </c>
      <c r="AZ4" s="46">
        <f t="shared" si="0"/>
        <v>80.738570944693365</v>
      </c>
      <c r="BA4" s="46">
        <f t="shared" si="0"/>
        <v>82.104295415405844</v>
      </c>
      <c r="BB4" s="46">
        <f t="shared" si="0"/>
        <v>83.470019886118322</v>
      </c>
      <c r="BC4" s="46">
        <f t="shared" si="0"/>
        <v>84.835744356830801</v>
      </c>
      <c r="BD4" s="46">
        <f t="shared" si="0"/>
        <v>86.20146882754328</v>
      </c>
      <c r="BE4" s="46">
        <f t="shared" si="0"/>
        <v>87.567193298255759</v>
      </c>
      <c r="BF4" s="46">
        <f t="shared" si="0"/>
        <v>88.932917768968238</v>
      </c>
      <c r="BG4" s="46">
        <f t="shared" si="0"/>
        <v>90.298642239680717</v>
      </c>
      <c r="BH4" s="46">
        <f t="shared" si="0"/>
        <v>91.664366710393196</v>
      </c>
      <c r="BI4" s="46">
        <f t="shared" si="0"/>
        <v>93.030091181105675</v>
      </c>
      <c r="BJ4" s="46">
        <f t="shared" si="0"/>
        <v>94.395815651818154</v>
      </c>
      <c r="BK4" s="46">
        <f t="shared" si="0"/>
        <v>95.761540122530633</v>
      </c>
      <c r="BL4" s="46">
        <f t="shared" si="0"/>
        <v>97.127264593243112</v>
      </c>
      <c r="BM4" s="46">
        <f t="shared" si="0"/>
        <v>98.492989063955591</v>
      </c>
      <c r="BN4" s="46">
        <f t="shared" si="0"/>
        <v>99.85871353466807</v>
      </c>
      <c r="BO4" s="46">
        <f t="shared" si="0"/>
        <v>101.22443800538055</v>
      </c>
      <c r="BP4" s="46">
        <f t="shared" si="0"/>
        <v>102.59016247609303</v>
      </c>
      <c r="BQ4" s="46">
        <f t="shared" si="0"/>
        <v>103.95588694680551</v>
      </c>
      <c r="BR4" s="46">
        <f t="shared" si="0"/>
        <v>105.32161141751799</v>
      </c>
      <c r="BS4" s="46">
        <f t="shared" si="0"/>
        <v>106.68733588823046</v>
      </c>
      <c r="BT4" s="46">
        <f t="shared" si="0"/>
        <v>108.05306035894294</v>
      </c>
      <c r="BU4" s="46">
        <f t="shared" si="0"/>
        <v>109.41878482965542</v>
      </c>
      <c r="BV4" s="46">
        <f t="shared" si="0"/>
        <v>110.7845093003679</v>
      </c>
      <c r="BW4" s="46">
        <f t="shared" si="0"/>
        <v>112.15023377108038</v>
      </c>
      <c r="BX4" s="46">
        <f t="shared" si="0"/>
        <v>113.51595824179286</v>
      </c>
      <c r="BY4" s="46">
        <f t="shared" si="0"/>
        <v>114.88168271250534</v>
      </c>
      <c r="BZ4" s="46">
        <f t="shared" si="0"/>
        <v>116.24740718321782</v>
      </c>
      <c r="CA4" s="46">
        <f t="shared" si="0"/>
        <v>117.6131316539303</v>
      </c>
      <c r="CB4" s="46">
        <f t="shared" si="0"/>
        <v>118.97885612464277</v>
      </c>
      <c r="CC4" s="46">
        <f t="shared" si="0"/>
        <v>120.34458059535525</v>
      </c>
      <c r="CD4" s="46">
        <f t="shared" si="0"/>
        <v>121.71030506606773</v>
      </c>
      <c r="CE4" s="46">
        <f t="shared" si="0"/>
        <v>123.07602953678021</v>
      </c>
      <c r="CF4" s="46">
        <f t="shared" si="0"/>
        <v>124.44175400749269</v>
      </c>
      <c r="CG4" s="46">
        <f t="shared" si="0"/>
        <v>125.80747847820517</v>
      </c>
      <c r="CH4" s="46">
        <f t="shared" si="0"/>
        <v>127.17320294891765</v>
      </c>
      <c r="CI4" s="46">
        <f t="shared" si="0"/>
        <v>128.53892741963014</v>
      </c>
      <c r="CJ4" s="46">
        <f t="shared" si="0"/>
        <v>129.90465189034262</v>
      </c>
      <c r="CK4" s="46">
        <f t="shared" si="0"/>
        <v>131.2703763610551</v>
      </c>
      <c r="CL4" s="46">
        <f t="shared" si="0"/>
        <v>132.63610083176758</v>
      </c>
      <c r="CM4" s="46">
        <f t="shared" si="0"/>
        <v>134.00182530248006</v>
      </c>
      <c r="CN4" s="46">
        <f t="shared" ref="CN4:EY4" si="1">IF(ISNONTEXT($Y4),CM4+$Y4,"")</f>
        <v>135.36754977319254</v>
      </c>
      <c r="CO4" s="46">
        <f t="shared" si="1"/>
        <v>136.73327424390502</v>
      </c>
      <c r="CP4" s="46">
        <f t="shared" si="1"/>
        <v>138.09899871461749</v>
      </c>
      <c r="CQ4" s="46">
        <f t="shared" si="1"/>
        <v>139.46472318532997</v>
      </c>
      <c r="CR4" s="46">
        <f t="shared" si="1"/>
        <v>140.83044765604245</v>
      </c>
      <c r="CS4" s="46">
        <f t="shared" si="1"/>
        <v>142.19617212675493</v>
      </c>
      <c r="CT4" s="46">
        <f t="shared" si="1"/>
        <v>143.56189659746741</v>
      </c>
      <c r="CU4" s="46">
        <f t="shared" si="1"/>
        <v>144.92762106817989</v>
      </c>
      <c r="CV4" s="46">
        <f t="shared" si="1"/>
        <v>146.29334553889237</v>
      </c>
      <c r="CW4" s="46">
        <f t="shared" si="1"/>
        <v>147.65907000960485</v>
      </c>
      <c r="CX4" s="46">
        <f t="shared" si="1"/>
        <v>149.02479448031733</v>
      </c>
      <c r="CY4" s="46">
        <f t="shared" si="1"/>
        <v>150.3905189510298</v>
      </c>
      <c r="CZ4" s="46">
        <f t="shared" si="1"/>
        <v>151.75624342174228</v>
      </c>
      <c r="DA4" s="46">
        <f t="shared" si="1"/>
        <v>153.12196789245476</v>
      </c>
      <c r="DB4" s="46">
        <f t="shared" si="1"/>
        <v>154.48769236316724</v>
      </c>
      <c r="DC4" s="46">
        <f t="shared" si="1"/>
        <v>155.85341683387972</v>
      </c>
      <c r="DD4" s="46">
        <f t="shared" si="1"/>
        <v>157.2191413045922</v>
      </c>
      <c r="DE4" s="46">
        <f t="shared" si="1"/>
        <v>158.58486577530468</v>
      </c>
      <c r="DF4" s="46">
        <f t="shared" si="1"/>
        <v>159.95059024601716</v>
      </c>
      <c r="DG4" s="46">
        <f t="shared" si="1"/>
        <v>161.31631471672964</v>
      </c>
      <c r="DH4" s="46">
        <f t="shared" si="1"/>
        <v>162.68203918744211</v>
      </c>
      <c r="DI4" s="46">
        <f t="shared" si="1"/>
        <v>164.04776365815459</v>
      </c>
      <c r="DJ4" s="46">
        <f t="shared" si="1"/>
        <v>165.41348812886707</v>
      </c>
      <c r="DK4" s="46">
        <f t="shared" si="1"/>
        <v>166.77921259957955</v>
      </c>
      <c r="DL4" s="46">
        <f t="shared" si="1"/>
        <v>168.14493707029203</v>
      </c>
      <c r="DM4" s="46">
        <f t="shared" si="1"/>
        <v>169.51066154100451</v>
      </c>
      <c r="DN4" s="46">
        <f t="shared" si="1"/>
        <v>170.87638601171699</v>
      </c>
      <c r="DO4" s="46">
        <f t="shared" si="1"/>
        <v>172.24211048242947</v>
      </c>
      <c r="DP4" s="46">
        <f t="shared" si="1"/>
        <v>173.60783495314195</v>
      </c>
      <c r="DQ4" s="46">
        <f t="shared" si="1"/>
        <v>174.97355942385443</v>
      </c>
      <c r="DR4" s="46">
        <f t="shared" si="1"/>
        <v>176.3392838945669</v>
      </c>
      <c r="DS4" s="46">
        <f t="shared" si="1"/>
        <v>177.70500836527938</v>
      </c>
      <c r="DT4" s="46">
        <f t="shared" si="1"/>
        <v>179.07073283599186</v>
      </c>
      <c r="DU4" s="46">
        <f t="shared" si="1"/>
        <v>180.43645730670434</v>
      </c>
      <c r="DV4" s="46">
        <f t="shared" si="1"/>
        <v>181.80218177741682</v>
      </c>
      <c r="DW4" s="46">
        <f t="shared" si="1"/>
        <v>183.1679062481293</v>
      </c>
      <c r="DX4" s="46">
        <f t="shared" si="1"/>
        <v>184.53363071884178</v>
      </c>
      <c r="DY4" s="46">
        <f t="shared" si="1"/>
        <v>185.89935518955426</v>
      </c>
      <c r="DZ4" s="46">
        <f t="shared" si="1"/>
        <v>187.26507966026674</v>
      </c>
      <c r="EA4" s="46">
        <f t="shared" si="1"/>
        <v>188.63080413097921</v>
      </c>
      <c r="EB4" s="46">
        <f t="shared" si="1"/>
        <v>189.99652860169169</v>
      </c>
      <c r="EC4" s="46">
        <f t="shared" si="1"/>
        <v>191.36225307240417</v>
      </c>
      <c r="ED4" s="46">
        <f t="shared" si="1"/>
        <v>192.72797754311665</v>
      </c>
      <c r="EE4" s="46">
        <f t="shared" si="1"/>
        <v>194.09370201382913</v>
      </c>
      <c r="EF4" s="46">
        <f t="shared" si="1"/>
        <v>195.45942648454161</v>
      </c>
      <c r="EG4" s="46">
        <f t="shared" si="1"/>
        <v>196.82515095525409</v>
      </c>
      <c r="EH4" s="46">
        <f t="shared" si="1"/>
        <v>198.19087542596657</v>
      </c>
      <c r="EI4" s="46">
        <f t="shared" si="1"/>
        <v>199.55659989667905</v>
      </c>
      <c r="EJ4" s="46">
        <f t="shared" si="1"/>
        <v>200.92232436739152</v>
      </c>
      <c r="EK4" s="46">
        <f t="shared" si="1"/>
        <v>202.288048838104</v>
      </c>
      <c r="EL4" s="46">
        <f t="shared" si="1"/>
        <v>203.65377330881648</v>
      </c>
      <c r="EM4" s="46">
        <f t="shared" si="1"/>
        <v>205.01949777952896</v>
      </c>
      <c r="EN4" s="46">
        <f t="shared" si="1"/>
        <v>206.38522225024144</v>
      </c>
      <c r="EO4" s="46">
        <f t="shared" si="1"/>
        <v>207.75094672095392</v>
      </c>
      <c r="EP4" s="46">
        <f t="shared" si="1"/>
        <v>209.1166711916664</v>
      </c>
      <c r="EQ4" s="46">
        <f t="shared" si="1"/>
        <v>210.48239566237888</v>
      </c>
      <c r="ER4" s="46">
        <f t="shared" si="1"/>
        <v>211.84812013309136</v>
      </c>
      <c r="ES4" s="46">
        <f t="shared" si="1"/>
        <v>213.21384460380384</v>
      </c>
      <c r="ET4" s="46">
        <f t="shared" si="1"/>
        <v>214.57956907451631</v>
      </c>
      <c r="EU4" s="46">
        <f t="shared" si="1"/>
        <v>215.94529354522879</v>
      </c>
      <c r="EV4" s="46">
        <f t="shared" si="1"/>
        <v>217.31101801594127</v>
      </c>
      <c r="EW4" s="46">
        <f t="shared" si="1"/>
        <v>218.67674248665375</v>
      </c>
      <c r="EX4" s="46">
        <f t="shared" si="1"/>
        <v>220.04246695736623</v>
      </c>
      <c r="EY4" s="46">
        <f t="shared" si="1"/>
        <v>221.40819142807871</v>
      </c>
      <c r="EZ4" s="46">
        <f t="shared" ref="EZ4:HK4" si="2">IF(ISNONTEXT($Y4),EY4+$Y4,"")</f>
        <v>222.77391589879119</v>
      </c>
      <c r="FA4" s="46">
        <f t="shared" si="2"/>
        <v>224.13964036950367</v>
      </c>
      <c r="FB4" s="46">
        <f t="shared" si="2"/>
        <v>225.50536484021615</v>
      </c>
      <c r="FC4" s="46">
        <f t="shared" si="2"/>
        <v>226.87108931092862</v>
      </c>
      <c r="FD4" s="46">
        <f t="shared" si="2"/>
        <v>228.2368137816411</v>
      </c>
      <c r="FE4" s="46">
        <f t="shared" si="2"/>
        <v>229.60253825235358</v>
      </c>
      <c r="FF4" s="46">
        <f t="shared" si="2"/>
        <v>230.96826272306606</v>
      </c>
      <c r="FG4" s="46">
        <f t="shared" si="2"/>
        <v>232.33398719377854</v>
      </c>
      <c r="FH4" s="46">
        <f t="shared" si="2"/>
        <v>233.69971166449102</v>
      </c>
      <c r="FI4" s="46">
        <f t="shared" si="2"/>
        <v>235.0654361352035</v>
      </c>
      <c r="FJ4" s="46">
        <f t="shared" si="2"/>
        <v>236.43116060591598</v>
      </c>
      <c r="FK4" s="46">
        <f t="shared" si="2"/>
        <v>237.79688507662846</v>
      </c>
      <c r="FL4" s="46">
        <f t="shared" si="2"/>
        <v>239.16260954734094</v>
      </c>
      <c r="FM4" s="46">
        <f t="shared" si="2"/>
        <v>240.52833401805341</v>
      </c>
      <c r="FN4" s="46">
        <f t="shared" si="2"/>
        <v>241.89405848876589</v>
      </c>
      <c r="FO4" s="46">
        <f t="shared" si="2"/>
        <v>243.25978295947837</v>
      </c>
      <c r="FP4" s="46">
        <f t="shared" si="2"/>
        <v>244.62550743019085</v>
      </c>
      <c r="FQ4" s="46">
        <f t="shared" si="2"/>
        <v>245.99123190090333</v>
      </c>
      <c r="FR4" s="46">
        <f t="shared" si="2"/>
        <v>247.35695637161581</v>
      </c>
      <c r="FS4" s="46">
        <f t="shared" si="2"/>
        <v>248.72268084232829</v>
      </c>
      <c r="FT4" s="46">
        <f t="shared" si="2"/>
        <v>250.08840531304077</v>
      </c>
      <c r="FU4" s="46">
        <f t="shared" si="2"/>
        <v>251.45412978375325</v>
      </c>
      <c r="FV4" s="46">
        <f t="shared" si="2"/>
        <v>252.81985425446572</v>
      </c>
      <c r="FW4" s="46">
        <f t="shared" si="2"/>
        <v>254.1855787251782</v>
      </c>
      <c r="FX4" s="46">
        <f t="shared" si="2"/>
        <v>255.55130319589068</v>
      </c>
      <c r="FY4" s="46">
        <f t="shared" si="2"/>
        <v>256.91702766660319</v>
      </c>
      <c r="FZ4" s="46">
        <f t="shared" si="2"/>
        <v>258.2827521373157</v>
      </c>
      <c r="GA4" s="46">
        <f t="shared" si="2"/>
        <v>259.6484766080282</v>
      </c>
      <c r="GB4" s="46">
        <f t="shared" si="2"/>
        <v>261.01420107874071</v>
      </c>
      <c r="GC4" s="46">
        <f t="shared" si="2"/>
        <v>262.37992554945322</v>
      </c>
      <c r="GD4" s="46">
        <f t="shared" si="2"/>
        <v>263.74565002016573</v>
      </c>
      <c r="GE4" s="46">
        <f t="shared" si="2"/>
        <v>265.11137449087823</v>
      </c>
      <c r="GF4" s="46">
        <f t="shared" si="2"/>
        <v>266.47709896159074</v>
      </c>
      <c r="GG4" s="46">
        <f t="shared" si="2"/>
        <v>267.84282343230325</v>
      </c>
      <c r="GH4" s="46">
        <f t="shared" si="2"/>
        <v>269.20854790301576</v>
      </c>
      <c r="GI4" s="46">
        <f t="shared" si="2"/>
        <v>270.57427237372826</v>
      </c>
      <c r="GJ4" s="46">
        <f t="shared" si="2"/>
        <v>271.93999684444077</v>
      </c>
      <c r="GK4" s="46">
        <f t="shared" si="2"/>
        <v>273.30572131515328</v>
      </c>
      <c r="GL4" s="46">
        <f t="shared" si="2"/>
        <v>274.67144578586579</v>
      </c>
      <c r="GM4" s="46">
        <f t="shared" si="2"/>
        <v>276.03717025657829</v>
      </c>
      <c r="GN4" s="46">
        <f t="shared" si="2"/>
        <v>277.4028947272908</v>
      </c>
      <c r="GO4" s="46">
        <f t="shared" si="2"/>
        <v>278.76861919800331</v>
      </c>
      <c r="GP4" s="46">
        <f t="shared" si="2"/>
        <v>280.13434366871581</v>
      </c>
      <c r="GQ4" s="46">
        <f t="shared" si="2"/>
        <v>281.50006813942832</v>
      </c>
      <c r="GR4" s="46">
        <f t="shared" si="2"/>
        <v>282.86579261014083</v>
      </c>
      <c r="GS4" s="46">
        <f t="shared" si="2"/>
        <v>284.23151708085334</v>
      </c>
      <c r="GT4" s="46">
        <f t="shared" si="2"/>
        <v>285.59724155156584</v>
      </c>
      <c r="GU4" s="46">
        <f t="shared" si="2"/>
        <v>286.96296602227835</v>
      </c>
      <c r="GV4" s="46">
        <f t="shared" si="2"/>
        <v>288.32869049299086</v>
      </c>
      <c r="GW4" s="46">
        <f t="shared" si="2"/>
        <v>289.69441496370337</v>
      </c>
      <c r="GX4" s="46">
        <f t="shared" si="2"/>
        <v>291.06013943441587</v>
      </c>
      <c r="GY4" s="46">
        <f t="shared" si="2"/>
        <v>292.42586390512838</v>
      </c>
      <c r="GZ4" s="46">
        <f t="shared" si="2"/>
        <v>293.79158837584089</v>
      </c>
      <c r="HA4" s="46">
        <f t="shared" si="2"/>
        <v>295.1573128465534</v>
      </c>
      <c r="HB4" s="46">
        <f t="shared" si="2"/>
        <v>296.5230373172659</v>
      </c>
      <c r="HC4" s="46">
        <f t="shared" si="2"/>
        <v>297.88876178797841</v>
      </c>
      <c r="HD4" s="46">
        <f t="shared" si="2"/>
        <v>299.25448625869092</v>
      </c>
      <c r="HE4" s="46">
        <f t="shared" si="2"/>
        <v>300.62021072940342</v>
      </c>
      <c r="HF4" s="46">
        <f t="shared" si="2"/>
        <v>301.98593520011593</v>
      </c>
      <c r="HG4" s="46">
        <f t="shared" si="2"/>
        <v>303.35165967082844</v>
      </c>
      <c r="HH4" s="46">
        <f t="shared" si="2"/>
        <v>304.71738414154095</v>
      </c>
      <c r="HI4" s="46">
        <f t="shared" si="2"/>
        <v>306.08310861225345</v>
      </c>
      <c r="HJ4" s="46">
        <f t="shared" si="2"/>
        <v>307.44883308296596</v>
      </c>
      <c r="HK4" s="46">
        <f t="shared" si="2"/>
        <v>308.81455755367847</v>
      </c>
      <c r="HL4" s="46">
        <f t="shared" ref="HL4:HR4" si="3">IF(ISNONTEXT($Y4),HK4+$Y4,"")</f>
        <v>310.18028202439098</v>
      </c>
      <c r="HM4" s="46">
        <f t="shared" si="3"/>
        <v>311.54600649510348</v>
      </c>
      <c r="HN4" s="46">
        <f t="shared" si="3"/>
        <v>312.91173096581599</v>
      </c>
      <c r="HO4" s="46">
        <f t="shared" si="3"/>
        <v>314.2774554365285</v>
      </c>
      <c r="HP4" s="46">
        <f t="shared" si="3"/>
        <v>315.64317990724101</v>
      </c>
      <c r="HQ4" s="46">
        <f t="shared" si="3"/>
        <v>317.00890437795351</v>
      </c>
      <c r="HR4" s="46">
        <f t="shared" si="3"/>
        <v>318.37462884866602</v>
      </c>
      <c r="HS4" s="146">
        <f>IF(ISNONTEXT($K4),_xlfn.LOGNORM.DIST(Z4,LN($G4),LN($K4),FALSE),NA())</f>
        <v>3.33579763810563E-5</v>
      </c>
      <c r="HT4" s="146">
        <f t="shared" ref="HT4:KE4" si="4">IF(ISNONTEXT($K4),_xlfn.LOGNORM.DIST(AA4,LN($G4),LN($K4),FALSE),NA())</f>
        <v>4.9048222355828684E-5</v>
      </c>
      <c r="HU4" s="146">
        <f t="shared" si="4"/>
        <v>7.0447569836321844E-5</v>
      </c>
      <c r="HV4" s="146">
        <f t="shared" si="4"/>
        <v>9.9002844518206992E-5</v>
      </c>
      <c r="HW4" s="146">
        <f t="shared" si="4"/>
        <v>1.3633929038987813E-4</v>
      </c>
      <c r="HX4" s="146">
        <f t="shared" si="4"/>
        <v>1.8423819390584042E-4</v>
      </c>
      <c r="HY4" s="146">
        <f t="shared" si="4"/>
        <v>2.4460461413256229E-4</v>
      </c>
      <c r="HZ4" s="146">
        <f t="shared" si="4"/>
        <v>3.1942601139468618E-4</v>
      </c>
      <c r="IA4" s="146">
        <f t="shared" si="4"/>
        <v>4.1072313673745485E-4</v>
      </c>
      <c r="IB4" s="146">
        <f t="shared" si="4"/>
        <v>5.2049501994977398E-4</v>
      </c>
      <c r="IC4" s="146">
        <f t="shared" si="4"/>
        <v>6.5066024414493317E-4</v>
      </c>
      <c r="ID4" s="146">
        <f t="shared" si="4"/>
        <v>8.0299690206525468E-4</v>
      </c>
      <c r="IE4" s="146">
        <f t="shared" si="4"/>
        <v>9.7908368835523387E-4</v>
      </c>
      <c r="IF4" s="146">
        <f t="shared" si="4"/>
        <v>1.1802444996811925E-3</v>
      </c>
      <c r="IG4" s="146">
        <f t="shared" si="4"/>
        <v>1.4074987069467206E-3</v>
      </c>
      <c r="IH4" s="146">
        <f t="shared" si="4"/>
        <v>1.6615189540685341E-3</v>
      </c>
      <c r="II4" s="146">
        <f t="shared" si="4"/>
        <v>1.9425979531127035E-3</v>
      </c>
      <c r="IJ4" s="146">
        <f t="shared" si="4"/>
        <v>2.2506253148709739E-3</v>
      </c>
      <c r="IK4" s="146">
        <f t="shared" si="4"/>
        <v>2.5850750052764395E-3</v>
      </c>
      <c r="IL4" s="146">
        <f t="shared" si="4"/>
        <v>2.9450035769727489E-3</v>
      </c>
      <c r="IM4" s="146">
        <f t="shared" si="4"/>
        <v>3.3290589135852424E-3</v>
      </c>
      <c r="IN4" s="146">
        <f t="shared" si="4"/>
        <v>3.735498858914321E-3</v>
      </c>
      <c r="IO4" s="146">
        <f t="shared" si="4"/>
        <v>4.1622187965756506E-3</v>
      </c>
      <c r="IP4" s="146">
        <f t="shared" si="4"/>
        <v>4.6067870049133911E-3</v>
      </c>
      <c r="IQ4" s="146">
        <f t="shared" si="4"/>
        <v>5.0664864402093883E-3</v>
      </c>
      <c r="IR4" s="146">
        <f t="shared" si="4"/>
        <v>5.5383614973421244E-3</v>
      </c>
      <c r="IS4" s="146">
        <f t="shared" si="4"/>
        <v>6.0192682569969822E-3</v>
      </c>
      <c r="IT4" s="146">
        <f t="shared" si="4"/>
        <v>6.5059267457872848E-3</v>
      </c>
      <c r="IU4" s="146">
        <f t="shared" si="4"/>
        <v>6.9949738020744631E-3</v>
      </c>
      <c r="IV4" s="146">
        <f t="shared" si="4"/>
        <v>7.4830152467944737E-3</v>
      </c>
      <c r="IW4" s="146">
        <f t="shared" si="4"/>
        <v>7.9666761957977485E-3</v>
      </c>
      <c r="IX4" s="146">
        <f t="shared" si="4"/>
        <v>8.4426485088652161E-3</v>
      </c>
      <c r="IY4" s="146">
        <f t="shared" si="4"/>
        <v>8.9077345420178651E-3</v>
      </c>
      <c r="IZ4" s="146">
        <f t="shared" si="4"/>
        <v>9.358886546207314E-3</v>
      </c>
      <c r="JA4" s="146">
        <f t="shared" si="4"/>
        <v>9.7932412302218913E-3</v>
      </c>
      <c r="JB4" s="146">
        <f t="shared" si="4"/>
        <v>1.0208149173084399E-2</v>
      </c>
      <c r="JC4" s="146">
        <f t="shared" si="4"/>
        <v>1.06011989269462E-2</v>
      </c>
      <c r="JD4" s="146">
        <f t="shared" si="4"/>
        <v>1.0970235792236164E-2</v>
      </c>
      <c r="JE4" s="146">
        <f t="shared" si="4"/>
        <v>1.1313375370399534E-2</v>
      </c>
      <c r="JF4" s="146">
        <f t="shared" si="4"/>
        <v>1.1629012104720848E-2</v>
      </c>
      <c r="JG4" s="146">
        <f t="shared" si="4"/>
        <v>1.1915823106051337E-2</v>
      </c>
      <c r="JH4" s="146">
        <f t="shared" si="4"/>
        <v>1.2172767628025999E-2</v>
      </c>
      <c r="JI4" s="146">
        <f t="shared" si="4"/>
        <v>1.2399082606395133E-2</v>
      </c>
      <c r="JJ4" s="146">
        <f t="shared" si="4"/>
        <v>1.2594274710653323E-2</v>
      </c>
      <c r="JK4" s="146">
        <f t="shared" si="4"/>
        <v>1.2758109374783142E-2</v>
      </c>
      <c r="JL4" s="146">
        <f t="shared" si="4"/>
        <v>1.2890597279382597E-2</v>
      </c>
      <c r="JM4" s="146">
        <f t="shared" si="4"/>
        <v>1.2991978751556088E-2</v>
      </c>
      <c r="JN4" s="146">
        <f t="shared" si="4"/>
        <v>1.3062706533580807E-2</v>
      </c>
      <c r="JO4" s="146">
        <f t="shared" si="4"/>
        <v>1.3103427348331984E-2</v>
      </c>
      <c r="JP4" s="146">
        <f t="shared" si="4"/>
        <v>1.3114962660485775E-2</v>
      </c>
      <c r="JQ4" s="146">
        <f t="shared" si="4"/>
        <v>1.3098288999213628E-2</v>
      </c>
      <c r="JR4" s="146">
        <f t="shared" si="4"/>
        <v>1.3054518171881873E-2</v>
      </c>
      <c r="JS4" s="146">
        <f t="shared" si="4"/>
        <v>1.2984877660447872E-2</v>
      </c>
      <c r="JT4" s="146">
        <f t="shared" si="4"/>
        <v>1.289069145390305E-2</v>
      </c>
      <c r="JU4" s="146">
        <f t="shared" si="4"/>
        <v>1.2773361532182094E-2</v>
      </c>
      <c r="JV4" s="146">
        <f t="shared" si="4"/>
        <v>1.2634350180197205E-2</v>
      </c>
      <c r="JW4" s="146">
        <f t="shared" si="4"/>
        <v>1.2475163275672253E-2</v>
      </c>
      <c r="JX4" s="146">
        <f t="shared" si="4"/>
        <v>1.2297334661703038E-2</v>
      </c>
      <c r="JY4" s="146">
        <f t="shared" si="4"/>
        <v>1.2102411684787597E-2</v>
      </c>
      <c r="JZ4" s="146">
        <f t="shared" si="4"/>
        <v>1.1891941951668008E-2</v>
      </c>
      <c r="KA4" s="146">
        <f t="shared" si="4"/>
        <v>1.1667461333819464E-2</v>
      </c>
      <c r="KB4" s="146">
        <f t="shared" si="4"/>
        <v>1.1430483226845914E-2</v>
      </c>
      <c r="KC4" s="146">
        <f t="shared" si="4"/>
        <v>1.1182489053354441E-2</v>
      </c>
      <c r="KD4" s="146">
        <f t="shared" si="4"/>
        <v>1.0924919981992432E-2</v>
      </c>
      <c r="KE4" s="146">
        <f t="shared" si="4"/>
        <v>1.0659169822103885E-2</v>
      </c>
      <c r="KF4" s="146">
        <f t="shared" ref="KF4:MQ4" si="5">IF(ISNONTEXT($K4),_xlfn.LOGNORM.DIST(CM4,LN($G4),LN($K4),FALSE),NA())</f>
        <v>1.0386579042725348E-2</v>
      </c>
      <c r="KG4" s="146">
        <f t="shared" si="5"/>
        <v>1.0108429856207139E-2</v>
      </c>
      <c r="KH4" s="146">
        <f t="shared" si="5"/>
        <v>9.8259423004054824E-3</v>
      </c>
      <c r="KI4" s="146">
        <f t="shared" si="5"/>
        <v>9.5402712489338695E-3</v>
      </c>
      <c r="KJ4" s="146">
        <f t="shared" si="5"/>
        <v>9.2525042761728311E-3</v>
      </c>
      <c r="KK4" s="146">
        <f t="shared" si="5"/>
        <v>8.96366030240924E-3</v>
      </c>
      <c r="KL4" s="146">
        <f t="shared" si="5"/>
        <v>8.6746889444027E-3</v>
      </c>
      <c r="KM4" s="146">
        <f t="shared" si="5"/>
        <v>8.3864704976699504E-3</v>
      </c>
      <c r="KN4" s="146">
        <f t="shared" si="5"/>
        <v>8.0998164786568773E-3</v>
      </c>
      <c r="KO4" s="146">
        <f t="shared" si="5"/>
        <v>7.8154706575659406E-3</v>
      </c>
      <c r="KP4" s="146">
        <f t="shared" si="5"/>
        <v>7.534110515775419E-3</v>
      </c>
      <c r="KQ4" s="146">
        <f t="shared" si="5"/>
        <v>7.2563490653892717E-3</v>
      </c>
      <c r="KR4" s="146">
        <f t="shared" si="5"/>
        <v>6.9827369723707323E-3</v>
      </c>
      <c r="KS4" s="146">
        <f t="shared" si="5"/>
        <v>6.7137649288359479E-3</v>
      </c>
      <c r="KT4" s="146">
        <f t="shared" si="5"/>
        <v>6.449866224320186E-3</v>
      </c>
      <c r="KU4" s="146">
        <f t="shared" si="5"/>
        <v>6.1914194701034493E-3</v>
      </c>
      <c r="KV4" s="146">
        <f t="shared" si="5"/>
        <v>5.9387514349246769E-3</v>
      </c>
      <c r="KW4" s="146">
        <f t="shared" si="5"/>
        <v>5.6921399545723462E-3</v>
      </c>
      <c r="KX4" s="146">
        <f t="shared" si="5"/>
        <v>5.4518168818665294E-3</v>
      </c>
      <c r="KY4" s="146">
        <f t="shared" si="5"/>
        <v>5.2179710474115175E-3</v>
      </c>
      <c r="KZ4" s="146">
        <f t="shared" si="5"/>
        <v>4.9907512051668903E-3</v>
      </c>
      <c r="LA4" s="146">
        <f t="shared" si="5"/>
        <v>4.770268940344732E-3</v>
      </c>
      <c r="LB4" s="146">
        <f t="shared" si="5"/>
        <v>4.5566015203730584E-3</v>
      </c>
      <c r="LC4" s="146">
        <f t="shared" si="5"/>
        <v>4.3497946726651741E-3</v>
      </c>
      <c r="LD4" s="146">
        <f t="shared" si="5"/>
        <v>4.1498652756980269E-3</v>
      </c>
      <c r="LE4" s="146">
        <f t="shared" si="5"/>
        <v>3.956803952430003E-3</v>
      </c>
      <c r="LF4" s="146">
        <f t="shared" si="5"/>
        <v>3.7705775573841221E-3</v>
      </c>
      <c r="LG4" s="146">
        <f t="shared" si="5"/>
        <v>3.5911315507927153E-3</v>
      </c>
      <c r="LH4" s="146">
        <f t="shared" si="5"/>
        <v>3.418392255052811E-3</v>
      </c>
      <c r="LI4" s="146">
        <f t="shared" si="5"/>
        <v>3.2522689903889263E-3</v>
      </c>
      <c r="LJ4" s="146">
        <f t="shared" si="5"/>
        <v>3.0926560880705604E-3</v>
      </c>
      <c r="LK4" s="146">
        <f t="shared" si="5"/>
        <v>2.9394347808007594E-3</v>
      </c>
      <c r="LL4" s="146">
        <f t="shared" si="5"/>
        <v>2.7924749709894716E-3</v>
      </c>
      <c r="LM4" s="146">
        <f t="shared" si="5"/>
        <v>2.6516368785652008E-3</v>
      </c>
      <c r="LN4" s="146">
        <f t="shared" si="5"/>
        <v>2.5167725707736506E-3</v>
      </c>
      <c r="LO4" s="146">
        <f t="shared" si="5"/>
        <v>2.3877273770738982E-3</v>
      </c>
      <c r="LP4" s="146">
        <f t="shared" si="5"/>
        <v>2.26434119278542E-3</v>
      </c>
      <c r="LQ4" s="146">
        <f t="shared" si="5"/>
        <v>2.1464496755722266E-3</v>
      </c>
      <c r="LR4" s="146">
        <f t="shared" si="5"/>
        <v>2.0338853391878532E-3</v>
      </c>
      <c r="LS4" s="146">
        <f t="shared" si="5"/>
        <v>1.9264785491540913E-3</v>
      </c>
      <c r="LT4" s="146">
        <f t="shared" si="5"/>
        <v>1.8240584252209721E-3</v>
      </c>
      <c r="LU4" s="146">
        <f t="shared" si="5"/>
        <v>1.7264536555612051E-3</v>
      </c>
      <c r="LV4" s="146">
        <f t="shared" si="5"/>
        <v>1.6334932277012313E-3</v>
      </c>
      <c r="LW4" s="146">
        <f t="shared" si="5"/>
        <v>1.5450070811882826E-3</v>
      </c>
      <c r="LX4" s="146">
        <f t="shared" si="5"/>
        <v>1.4608266869477551E-3</v>
      </c>
      <c r="LY4" s="146">
        <f t="shared" si="5"/>
        <v>1.3807855582038044E-3</v>
      </c>
      <c r="LZ4" s="146">
        <f t="shared" si="5"/>
        <v>1.3047196977235651E-3</v>
      </c>
      <c r="MA4" s="146">
        <f t="shared" si="5"/>
        <v>1.2324679860091022E-3</v>
      </c>
      <c r="MB4" s="146">
        <f t="shared" si="5"/>
        <v>1.1638725149040062E-3</v>
      </c>
      <c r="MC4" s="146">
        <f t="shared" si="5"/>
        <v>1.098778870909268E-3</v>
      </c>
      <c r="MD4" s="146">
        <f t="shared" si="5"/>
        <v>1.0370363723189162E-3</v>
      </c>
      <c r="ME4" s="146">
        <f t="shared" si="5"/>
        <v>9.7849826409295991E-4</v>
      </c>
      <c r="MF4" s="146">
        <f t="shared" si="5"/>
        <v>9.2302187418762517E-4</v>
      </c>
      <c r="MG4" s="146">
        <f t="shared" si="5"/>
        <v>8.7046873486150899E-4</v>
      </c>
      <c r="MH4" s="146">
        <f t="shared" si="5"/>
        <v>8.2070467227497214E-4</v>
      </c>
      <c r="MI4" s="146">
        <f t="shared" si="5"/>
        <v>7.7359986749968323E-4</v>
      </c>
      <c r="MJ4" s="146">
        <f t="shared" si="5"/>
        <v>7.2902889185760464E-4</v>
      </c>
      <c r="MK4" s="146">
        <f t="shared" si="5"/>
        <v>6.8687071931536076E-4</v>
      </c>
      <c r="ML4" s="146">
        <f t="shared" si="5"/>
        <v>6.4700871847168169E-4</v>
      </c>
      <c r="MM4" s="146">
        <f t="shared" si="5"/>
        <v>6.0933062649336158E-4</v>
      </c>
      <c r="MN4" s="146">
        <f t="shared" si="5"/>
        <v>5.7372850717979666E-4</v>
      </c>
      <c r="MO4" s="146">
        <f t="shared" si="5"/>
        <v>5.4009869516803786E-4</v>
      </c>
      <c r="MP4" s="146">
        <f t="shared" si="5"/>
        <v>5.0834172812958933E-4</v>
      </c>
      <c r="MQ4" s="146">
        <f t="shared" si="5"/>
        <v>4.7836226865765962E-4</v>
      </c>
      <c r="MR4" s="146">
        <f t="shared" ref="MR4:PC4" si="6">IF(ISNONTEXT($K4),_xlfn.LOGNORM.DIST(EY4,LN($G4),LN($K4),FALSE),NA())</f>
        <v>4.5006901739879843E-4</v>
      </c>
      <c r="MS4" s="146">
        <f t="shared" si="6"/>
        <v>4.2337461884623117E-4</v>
      </c>
      <c r="MT4" s="146">
        <f t="shared" si="6"/>
        <v>3.9819556108362363E-4</v>
      </c>
      <c r="MU4" s="146">
        <f t="shared" si="6"/>
        <v>3.7445207064729997E-4</v>
      </c>
      <c r="MV4" s="146">
        <f t="shared" si="6"/>
        <v>3.5206800356189799E-4</v>
      </c>
      <c r="MW4" s="146">
        <f t="shared" si="6"/>
        <v>3.3097073349919729E-4</v>
      </c>
      <c r="MX4" s="146">
        <f t="shared" si="6"/>
        <v>3.1109103791166393E-4</v>
      </c>
      <c r="MY4" s="146">
        <f t="shared" si="6"/>
        <v>2.9236298290123371E-4</v>
      </c>
      <c r="MZ4" s="146">
        <f t="shared" si="6"/>
        <v>2.7472380749965849E-4</v>
      </c>
      <c r="NA4" s="146">
        <f t="shared" si="6"/>
        <v>2.5811380795885821E-4</v>
      </c>
      <c r="NB4" s="146">
        <f t="shared" si="6"/>
        <v>2.424762225781166E-4</v>
      </c>
      <c r="NC4" s="146">
        <f t="shared" si="6"/>
        <v>2.2775711752913818E-4</v>
      </c>
      <c r="ND4" s="146">
        <f t="shared" si="6"/>
        <v>2.1390527407963919E-4</v>
      </c>
      <c r="NE4" s="146">
        <f t="shared" si="6"/>
        <v>2.0087207756111652E-4</v>
      </c>
      <c r="NF4" s="146">
        <f t="shared" si="6"/>
        <v>1.8861140837610394E-4</v>
      </c>
      <c r="NG4" s="146">
        <f t="shared" si="6"/>
        <v>1.7707953529469628E-4</v>
      </c>
      <c r="NH4" s="146">
        <f t="shared" si="6"/>
        <v>1.66235011248632E-4</v>
      </c>
      <c r="NI4" s="146">
        <f t="shared" si="6"/>
        <v>1.5603857179391528E-4</v>
      </c>
      <c r="NJ4" s="146">
        <f t="shared" si="6"/>
        <v>1.4645303637922694E-4</v>
      </c>
      <c r="NK4" s="146">
        <f t="shared" si="6"/>
        <v>1.3744321252712389E-4</v>
      </c>
      <c r="NL4" s="146">
        <f t="shared" si="6"/>
        <v>1.2897580300796872E-4</v>
      </c>
      <c r="NM4" s="146">
        <f t="shared" si="6"/>
        <v>1.2101931606237388E-4</v>
      </c>
      <c r="NN4" s="146">
        <f t="shared" si="6"/>
        <v>1.1354397870650834E-4</v>
      </c>
      <c r="NO4" s="146">
        <f t="shared" si="6"/>
        <v>1.0652165313566993E-4</v>
      </c>
      <c r="NP4" s="146">
        <f t="shared" si="6"/>
        <v>9.9925756224832825E-5</v>
      </c>
      <c r="NQ4" s="146">
        <f t="shared" si="6"/>
        <v>9.373118211030645E-5</v>
      </c>
      <c r="NR4" s="146">
        <f t="shared" si="6"/>
        <v>8.7914227823903649E-5</v>
      </c>
      <c r="NS4" s="146">
        <f t="shared" si="6"/>
        <v>8.245252194010606E-5</v>
      </c>
      <c r="NT4" s="146">
        <f t="shared" si="6"/>
        <v>7.7324956187279346E-5</v>
      </c>
      <c r="NU4" s="146">
        <f t="shared" si="6"/>
        <v>7.2511619966019993E-5</v>
      </c>
      <c r="NV4" s="146">
        <f t="shared" si="6"/>
        <v>6.7993737711059189E-5</v>
      </c>
      <c r="NW4" s="146">
        <f t="shared" si="6"/>
        <v>6.3753609027589114E-5</v>
      </c>
      <c r="NX4" s="146">
        <f t="shared" si="6"/>
        <v>5.9774551528409986E-5</v>
      </c>
      <c r="NY4" s="146">
        <f t="shared" si="6"/>
        <v>5.6040846294730731E-5</v>
      </c>
      <c r="NZ4" s="146">
        <f t="shared" si="6"/>
        <v>5.2537685880753108E-5</v>
      </c>
      <c r="OA4" s="146">
        <f t="shared" si="6"/>
        <v>4.9251124780154457E-5</v>
      </c>
      <c r="OB4" s="146">
        <f t="shared" si="6"/>
        <v>4.6168032271305957E-5</v>
      </c>
      <c r="OC4" s="146">
        <f t="shared" si="6"/>
        <v>4.3276047557277869E-5</v>
      </c>
      <c r="OD4" s="146">
        <f t="shared" si="6"/>
        <v>4.0563537116470039E-5</v>
      </c>
      <c r="OE4" s="146">
        <f t="shared" si="6"/>
        <v>3.8019554179913618E-5</v>
      </c>
      <c r="OF4" s="146">
        <f t="shared" si="6"/>
        <v>3.5633800251878838E-5</v>
      </c>
      <c r="OG4" s="146">
        <f t="shared" si="6"/>
        <v>3.3396588591369054E-5</v>
      </c>
      <c r="OH4" s="146">
        <f t="shared" si="6"/>
        <v>3.1298809573284432E-5</v>
      </c>
      <c r="OI4" s="146">
        <f t="shared" si="6"/>
        <v>2.9331897849505018E-5</v>
      </c>
      <c r="OJ4" s="146">
        <f t="shared" si="6"/>
        <v>2.7487801231817289E-5</v>
      </c>
      <c r="OK4" s="146">
        <f t="shared" si="6"/>
        <v>2.575895122042615E-5</v>
      </c>
      <c r="OL4" s="146">
        <f t="shared" si="6"/>
        <v>2.4138235103778386E-5</v>
      </c>
      <c r="OM4" s="146">
        <f t="shared" si="6"/>
        <v>2.2618969557506054E-5</v>
      </c>
      <c r="ON4" s="146">
        <f t="shared" si="6"/>
        <v>2.11948756724569E-5</v>
      </c>
      <c r="OO4" s="146">
        <f t="shared" si="6"/>
        <v>1.9860055344022682E-5</v>
      </c>
      <c r="OP4" s="146">
        <f t="shared" si="6"/>
        <v>1.8608968957238002E-5</v>
      </c>
      <c r="OQ4" s="146">
        <f t="shared" si="6"/>
        <v>1.74364143044314E-5</v>
      </c>
      <c r="OR4" s="146">
        <f t="shared" si="6"/>
        <v>1.6337506674518293E-5</v>
      </c>
      <c r="OS4" s="146">
        <f t="shared" si="6"/>
        <v>1.5307660055334335E-5</v>
      </c>
      <c r="OT4" s="146">
        <f t="shared" si="6"/>
        <v>1.4342569392705703E-5</v>
      </c>
      <c r="OU4" s="146">
        <f t="shared" si="6"/>
        <v>1.343819385222475E-5</v>
      </c>
      <c r="OV4" s="146">
        <f t="shared" si="6"/>
        <v>1.2590741031938116E-5</v>
      </c>
      <c r="OW4" s="146">
        <f t="shared" si="6"/>
        <v>1.1796652076360637E-5</v>
      </c>
      <c r="OX4" s="146">
        <f t="shared" si="6"/>
        <v>1.1052587644379975E-5</v>
      </c>
      <c r="OY4" s="146">
        <f t="shared" si="6"/>
        <v>1.0355414685727238E-5</v>
      </c>
      <c r="OZ4" s="146">
        <f t="shared" si="6"/>
        <v>9.7021939827414516E-6</v>
      </c>
      <c r="PA4" s="146">
        <f t="shared" si="6"/>
        <v>9.0901684161485277E-6</v>
      </c>
      <c r="PB4" s="146">
        <f t="shared" si="6"/>
        <v>8.5167519155147263E-6</v>
      </c>
      <c r="PC4" s="146">
        <f t="shared" si="6"/>
        <v>7.9795190569056748E-6</v>
      </c>
      <c r="PD4" s="146">
        <f t="shared" ref="PD4:PK4" si="7">IF(ISNONTEXT($K4),_xlfn.LOGNORM.DIST(HK4,LN($G4),LN($K4),FALSE),NA())</f>
        <v>7.4761952720955939E-6</v>
      </c>
      <c r="PE4" s="146">
        <f t="shared" si="7"/>
        <v>7.0046476354151325E-6</v>
      </c>
      <c r="PF4" s="146">
        <f t="shared" si="7"/>
        <v>6.5628761960150932E-6</v>
      </c>
      <c r="PG4" s="146">
        <f t="shared" si="7"/>
        <v>6.1490058249362144E-6</v>
      </c>
      <c r="PH4" s="146">
        <f t="shared" si="7"/>
        <v>5.7612785479358863E-6</v>
      </c>
      <c r="PI4" s="146">
        <f t="shared" si="7"/>
        <v>5.3980463365107204E-6</v>
      </c>
      <c r="PJ4" s="146">
        <f t="shared" si="7"/>
        <v>5.0577643309875863E-6</v>
      </c>
      <c r="PK4" s="146">
        <f t="shared" si="7"/>
        <v>4.7389844709227802E-6</v>
      </c>
    </row>
    <row r="5" spans="1:428" hidden="1" x14ac:dyDescent="0.45">
      <c r="A5" s="2"/>
      <c r="B5" s="76">
        <f>SUM(B4:B4)</f>
        <v>45.22973470616882</v>
      </c>
      <c r="C5" s="76">
        <f>SUM(C4:C4)</f>
        <v>120</v>
      </c>
      <c r="D5" s="76">
        <f>SUM(D4:D4)</f>
        <v>318.37462884866534</v>
      </c>
      <c r="E5" s="33"/>
      <c r="F5" s="33"/>
      <c r="G5" s="76">
        <f>SUM(G4:G4)</f>
        <v>120</v>
      </c>
      <c r="H5" s="5"/>
      <c r="I5" s="5"/>
      <c r="L5" s="77">
        <f>IF(K4="","",SQRT(M5))</f>
        <v>45.524149023749423</v>
      </c>
      <c r="M5" s="64">
        <f>IF(M4="","",SUM(M4:M4))</f>
        <v>2072.4481443365457</v>
      </c>
      <c r="N5" s="64"/>
      <c r="O5" s="64"/>
      <c r="P5" s="76">
        <f>IF(SUM(P4:P4)=0,"",SUM(P4:P4))</f>
        <v>150</v>
      </c>
      <c r="Q5" s="70">
        <f>IF(OR(L5="",P5=""),"",ABS(VLOOKUP($P$1,VLookups!$A$27:$B$28,2,FALSE)-_xlfn.NORM.DIST(P5,G5,L5,TRUE)))</f>
        <v>0.7450491943194596</v>
      </c>
      <c r="R5" s="78">
        <f t="shared" ref="R5:W5" si="8">SUM(R4:R4)</f>
        <v>85.734765539097964</v>
      </c>
      <c r="S5" s="78">
        <f t="shared" si="8"/>
        <v>167.95986913188798</v>
      </c>
      <c r="T5" s="78">
        <f t="shared" si="8"/>
        <v>157.49832553512113</v>
      </c>
      <c r="U5" s="78">
        <f t="shared" si="8"/>
        <v>149.65057531405711</v>
      </c>
      <c r="V5" s="78">
        <f t="shared" si="8"/>
        <v>143.23028935229635</v>
      </c>
      <c r="W5" s="78">
        <f t="shared" si="8"/>
        <v>137.69976478800876</v>
      </c>
      <c r="X5" s="5"/>
    </row>
    <row r="6" spans="1:428" hidden="1" x14ac:dyDescent="0.45">
      <c r="A6" s="2"/>
      <c r="B6" s="5"/>
      <c r="C6" s="5"/>
      <c r="D6" s="5"/>
      <c r="E6" s="2"/>
      <c r="F6" s="2"/>
      <c r="G6" s="5"/>
      <c r="H6" s="2"/>
      <c r="I6" s="2"/>
      <c r="J6" s="2"/>
      <c r="K6" s="2"/>
      <c r="L6" s="2"/>
      <c r="M6" s="2"/>
      <c r="N6" s="2"/>
      <c r="O6" s="2"/>
      <c r="P6" s="22"/>
      <c r="Q6" s="5"/>
      <c r="R6" s="31"/>
      <c r="S6" s="31"/>
      <c r="T6" s="31"/>
      <c r="U6" s="31"/>
      <c r="V6" s="31"/>
      <c r="W6" s="31"/>
      <c r="X6" s="5"/>
    </row>
    <row r="7" spans="1:428" ht="15.75" hidden="1" x14ac:dyDescent="0.5">
      <c r="A7" s="5"/>
      <c r="B7" s="392" t="s">
        <v>45</v>
      </c>
      <c r="C7" s="393"/>
      <c r="D7" s="394"/>
      <c r="E7" s="5"/>
      <c r="F7" s="5"/>
      <c r="G7" s="5"/>
      <c r="H7" s="5"/>
      <c r="I7" s="5"/>
      <c r="J7" s="29" t="s">
        <v>54</v>
      </c>
      <c r="K7" s="29"/>
      <c r="L7" s="29"/>
      <c r="M7" s="29"/>
      <c r="N7" s="29"/>
      <c r="O7" s="29"/>
      <c r="P7" s="83">
        <v>1000</v>
      </c>
      <c r="Q7" s="37">
        <f>IF(OR(L5="",P7=""),"",ABS(VLOOKUP($P$1,VLookups!$A$27:$B$28,2,FALSE)-_xlfn.NORM.DIST(P7,G5,L5,TRUE)))</f>
        <v>1</v>
      </c>
      <c r="R7" s="58">
        <f>IF($L$5="","",_xlfn.NORM.INV(ABS(VLOOKUP($P$1,VLookups!$A$27:$B$28,2,FALSE)-R$3),$G$5,$L5))</f>
        <v>61.658455548528224</v>
      </c>
      <c r="S7" s="59">
        <f>IF($L$5="","",_xlfn.NORM.INV(ABS(VLOOKUP($P$1,VLookups!$A$27:$B$28,2,FALSE)-S$3),$G$5,$L5))</f>
        <v>178.34154445147178</v>
      </c>
      <c r="T7" s="60">
        <f>IF($L$5="","",_xlfn.NORM.INV(ABS(VLOOKUP($P$1,VLookups!$A$27:$B$28,2,FALSE)-T$3),$G$5,$L5))</f>
        <v>167.18274807650502</v>
      </c>
      <c r="U7" s="61">
        <f>IF($L$5="","",_xlfn.NORM.INV(ABS(VLOOKUP($P$1,VLookups!$A$27:$B$28,2,FALSE)-U$3),$G$5,$L5))</f>
        <v>158.31409045872519</v>
      </c>
      <c r="V7" s="62">
        <f>IF($L$5="","",_xlfn.NORM.INV(ABS(VLOOKUP($P$1,VLookups!$A$27:$B$28,2,FALSE)-V$3),$G$5,$L5))</f>
        <v>150.70557190291797</v>
      </c>
      <c r="W7" s="63">
        <f>IF($L$5="","",_xlfn.NORM.INV(ABS(VLOOKUP($P$1,VLookups!$A$27:$B$28,2,FALSE)-W$3),$G$5,$L5))</f>
        <v>143.87288708865145</v>
      </c>
      <c r="X7" s="5"/>
    </row>
    <row r="8" spans="1:428" ht="15" customHeight="1" x14ac:dyDescent="0.45">
      <c r="A8" s="5"/>
      <c r="B8" s="5"/>
      <c r="C8" s="5"/>
      <c r="D8" s="5"/>
      <c r="E8" s="2"/>
      <c r="F8" s="2"/>
      <c r="G8" s="5"/>
      <c r="H8" s="309" t="s">
        <v>893</v>
      </c>
      <c r="I8" s="5"/>
      <c r="J8" s="5"/>
      <c r="K8" s="5"/>
      <c r="L8" s="5"/>
      <c r="M8" s="5"/>
      <c r="N8" s="5"/>
      <c r="O8" s="5"/>
      <c r="P8" s="5"/>
      <c r="Q8" s="5"/>
      <c r="X8" s="5"/>
      <c r="HS8" s="175">
        <f>IF(AND($D$32&gt;0,$D$33&gt;0),IF(OR(Z4&lt;$D$32,Z4=$D$32),HS4,0),"")</f>
        <v>3.33579763810563E-5</v>
      </c>
      <c r="HT8" s="175">
        <f t="shared" ref="HT8:KE8" si="9">IF(AND($D$32&gt;0,$D$33&gt;0),IF(OR(AA4&lt;$D$32,AA4=$D$32),HT4,0),"")</f>
        <v>4.9048222355828684E-5</v>
      </c>
      <c r="HU8" s="175">
        <f t="shared" si="9"/>
        <v>7.0447569836321844E-5</v>
      </c>
      <c r="HV8" s="175">
        <f t="shared" si="9"/>
        <v>9.9002844518206992E-5</v>
      </c>
      <c r="HW8" s="175">
        <f t="shared" si="9"/>
        <v>1.3633929038987813E-4</v>
      </c>
      <c r="HX8" s="175">
        <f t="shared" si="9"/>
        <v>1.8423819390584042E-4</v>
      </c>
      <c r="HY8" s="175">
        <f t="shared" si="9"/>
        <v>2.4460461413256229E-4</v>
      </c>
      <c r="HZ8" s="175">
        <f t="shared" si="9"/>
        <v>3.1942601139468618E-4</v>
      </c>
      <c r="IA8" s="175">
        <f t="shared" si="9"/>
        <v>4.1072313673745485E-4</v>
      </c>
      <c r="IB8" s="175">
        <f t="shared" si="9"/>
        <v>5.2049501994977398E-4</v>
      </c>
      <c r="IC8" s="175">
        <f t="shared" si="9"/>
        <v>6.5066024414493317E-4</v>
      </c>
      <c r="ID8" s="175">
        <f t="shared" si="9"/>
        <v>8.0299690206525468E-4</v>
      </c>
      <c r="IE8" s="175">
        <f t="shared" si="9"/>
        <v>9.7908368835523387E-4</v>
      </c>
      <c r="IF8" s="175">
        <f t="shared" si="9"/>
        <v>1.1802444996811925E-3</v>
      </c>
      <c r="IG8" s="175">
        <f t="shared" si="9"/>
        <v>1.4074987069467206E-3</v>
      </c>
      <c r="IH8" s="175">
        <f t="shared" si="9"/>
        <v>1.6615189540685341E-3</v>
      </c>
      <c r="II8" s="175">
        <f t="shared" si="9"/>
        <v>1.9425979531127035E-3</v>
      </c>
      <c r="IJ8" s="175">
        <f t="shared" si="9"/>
        <v>2.2506253148709739E-3</v>
      </c>
      <c r="IK8" s="175">
        <f t="shared" si="9"/>
        <v>2.5850750052764395E-3</v>
      </c>
      <c r="IL8" s="175">
        <f t="shared" si="9"/>
        <v>2.9450035769727489E-3</v>
      </c>
      <c r="IM8" s="175">
        <f t="shared" si="9"/>
        <v>3.3290589135852424E-3</v>
      </c>
      <c r="IN8" s="175">
        <f t="shared" si="9"/>
        <v>3.735498858914321E-3</v>
      </c>
      <c r="IO8" s="175">
        <f t="shared" si="9"/>
        <v>4.1622187965756506E-3</v>
      </c>
      <c r="IP8" s="175">
        <f t="shared" si="9"/>
        <v>4.6067870049133911E-3</v>
      </c>
      <c r="IQ8" s="175">
        <f t="shared" si="9"/>
        <v>5.0664864402093883E-3</v>
      </c>
      <c r="IR8" s="175">
        <f t="shared" si="9"/>
        <v>5.5383614973421244E-3</v>
      </c>
      <c r="IS8" s="175">
        <f t="shared" si="9"/>
        <v>6.0192682569969822E-3</v>
      </c>
      <c r="IT8" s="175">
        <f t="shared" si="9"/>
        <v>6.5059267457872848E-3</v>
      </c>
      <c r="IU8" s="175">
        <f t="shared" si="9"/>
        <v>6.9949738020744631E-3</v>
      </c>
      <c r="IV8" s="175">
        <f t="shared" si="9"/>
        <v>7.4830152467944737E-3</v>
      </c>
      <c r="IW8" s="175">
        <f t="shared" si="9"/>
        <v>0</v>
      </c>
      <c r="IX8" s="175">
        <f t="shared" si="9"/>
        <v>0</v>
      </c>
      <c r="IY8" s="175">
        <f t="shared" si="9"/>
        <v>0</v>
      </c>
      <c r="IZ8" s="175">
        <f t="shared" si="9"/>
        <v>0</v>
      </c>
      <c r="JA8" s="175">
        <f t="shared" si="9"/>
        <v>0</v>
      </c>
      <c r="JB8" s="175">
        <f t="shared" si="9"/>
        <v>0</v>
      </c>
      <c r="JC8" s="175">
        <f t="shared" si="9"/>
        <v>0</v>
      </c>
      <c r="JD8" s="175">
        <f t="shared" si="9"/>
        <v>0</v>
      </c>
      <c r="JE8" s="175">
        <f t="shared" si="9"/>
        <v>0</v>
      </c>
      <c r="JF8" s="175">
        <f t="shared" si="9"/>
        <v>0</v>
      </c>
      <c r="JG8" s="175">
        <f t="shared" si="9"/>
        <v>0</v>
      </c>
      <c r="JH8" s="175">
        <f t="shared" si="9"/>
        <v>0</v>
      </c>
      <c r="JI8" s="175">
        <f t="shared" si="9"/>
        <v>0</v>
      </c>
      <c r="JJ8" s="175">
        <f t="shared" si="9"/>
        <v>0</v>
      </c>
      <c r="JK8" s="175">
        <f t="shared" si="9"/>
        <v>0</v>
      </c>
      <c r="JL8" s="175">
        <f t="shared" si="9"/>
        <v>0</v>
      </c>
      <c r="JM8" s="175">
        <f t="shared" si="9"/>
        <v>0</v>
      </c>
      <c r="JN8" s="175">
        <f t="shared" si="9"/>
        <v>0</v>
      </c>
      <c r="JO8" s="175">
        <f t="shared" si="9"/>
        <v>0</v>
      </c>
      <c r="JP8" s="175">
        <f t="shared" si="9"/>
        <v>0</v>
      </c>
      <c r="JQ8" s="175">
        <f t="shared" si="9"/>
        <v>0</v>
      </c>
      <c r="JR8" s="175">
        <f t="shared" si="9"/>
        <v>0</v>
      </c>
      <c r="JS8" s="175">
        <f t="shared" si="9"/>
        <v>0</v>
      </c>
      <c r="JT8" s="175">
        <f t="shared" si="9"/>
        <v>0</v>
      </c>
      <c r="JU8" s="175">
        <f t="shared" si="9"/>
        <v>0</v>
      </c>
      <c r="JV8" s="175">
        <f t="shared" si="9"/>
        <v>0</v>
      </c>
      <c r="JW8" s="175">
        <f t="shared" si="9"/>
        <v>0</v>
      </c>
      <c r="JX8" s="175">
        <f t="shared" si="9"/>
        <v>0</v>
      </c>
      <c r="JY8" s="175">
        <f t="shared" si="9"/>
        <v>0</v>
      </c>
      <c r="JZ8" s="175">
        <f t="shared" si="9"/>
        <v>0</v>
      </c>
      <c r="KA8" s="175">
        <f t="shared" si="9"/>
        <v>0</v>
      </c>
      <c r="KB8" s="175">
        <f t="shared" si="9"/>
        <v>0</v>
      </c>
      <c r="KC8" s="175">
        <f t="shared" si="9"/>
        <v>0</v>
      </c>
      <c r="KD8" s="175">
        <f t="shared" si="9"/>
        <v>0</v>
      </c>
      <c r="KE8" s="175">
        <f t="shared" si="9"/>
        <v>0</v>
      </c>
      <c r="KF8" s="175">
        <f t="shared" ref="KF8:MQ8" si="10">IF(AND($D$32&gt;0,$D$33&gt;0),IF(OR(CM4&lt;$D$32,CM4=$D$32),KF4,0),"")</f>
        <v>0</v>
      </c>
      <c r="KG8" s="175">
        <f t="shared" si="10"/>
        <v>0</v>
      </c>
      <c r="KH8" s="175">
        <f t="shared" si="10"/>
        <v>0</v>
      </c>
      <c r="KI8" s="175">
        <f t="shared" si="10"/>
        <v>0</v>
      </c>
      <c r="KJ8" s="175">
        <f t="shared" si="10"/>
        <v>0</v>
      </c>
      <c r="KK8" s="175">
        <f t="shared" si="10"/>
        <v>0</v>
      </c>
      <c r="KL8" s="175">
        <f t="shared" si="10"/>
        <v>0</v>
      </c>
      <c r="KM8" s="175">
        <f t="shared" si="10"/>
        <v>0</v>
      </c>
      <c r="KN8" s="175">
        <f t="shared" si="10"/>
        <v>0</v>
      </c>
      <c r="KO8" s="175">
        <f t="shared" si="10"/>
        <v>0</v>
      </c>
      <c r="KP8" s="175">
        <f t="shared" si="10"/>
        <v>0</v>
      </c>
      <c r="KQ8" s="175">
        <f t="shared" si="10"/>
        <v>0</v>
      </c>
      <c r="KR8" s="175">
        <f t="shared" si="10"/>
        <v>0</v>
      </c>
      <c r="KS8" s="175">
        <f t="shared" si="10"/>
        <v>0</v>
      </c>
      <c r="KT8" s="175">
        <f t="shared" si="10"/>
        <v>0</v>
      </c>
      <c r="KU8" s="175">
        <f t="shared" si="10"/>
        <v>0</v>
      </c>
      <c r="KV8" s="175">
        <f t="shared" si="10"/>
        <v>0</v>
      </c>
      <c r="KW8" s="175">
        <f t="shared" si="10"/>
        <v>0</v>
      </c>
      <c r="KX8" s="175">
        <f t="shared" si="10"/>
        <v>0</v>
      </c>
      <c r="KY8" s="175">
        <f t="shared" si="10"/>
        <v>0</v>
      </c>
      <c r="KZ8" s="175">
        <f t="shared" si="10"/>
        <v>0</v>
      </c>
      <c r="LA8" s="175">
        <f t="shared" si="10"/>
        <v>0</v>
      </c>
      <c r="LB8" s="175">
        <f t="shared" si="10"/>
        <v>0</v>
      </c>
      <c r="LC8" s="175">
        <f t="shared" si="10"/>
        <v>0</v>
      </c>
      <c r="LD8" s="175">
        <f t="shared" si="10"/>
        <v>0</v>
      </c>
      <c r="LE8" s="175">
        <f t="shared" si="10"/>
        <v>0</v>
      </c>
      <c r="LF8" s="175">
        <f t="shared" si="10"/>
        <v>0</v>
      </c>
      <c r="LG8" s="175">
        <f t="shared" si="10"/>
        <v>0</v>
      </c>
      <c r="LH8" s="175">
        <f t="shared" si="10"/>
        <v>0</v>
      </c>
      <c r="LI8" s="175">
        <f t="shared" si="10"/>
        <v>0</v>
      </c>
      <c r="LJ8" s="175">
        <f t="shared" si="10"/>
        <v>0</v>
      </c>
      <c r="LK8" s="175">
        <f t="shared" si="10"/>
        <v>0</v>
      </c>
      <c r="LL8" s="175">
        <f t="shared" si="10"/>
        <v>0</v>
      </c>
      <c r="LM8" s="175">
        <f t="shared" si="10"/>
        <v>0</v>
      </c>
      <c r="LN8" s="175">
        <f t="shared" si="10"/>
        <v>0</v>
      </c>
      <c r="LO8" s="175">
        <f t="shared" si="10"/>
        <v>0</v>
      </c>
      <c r="LP8" s="175">
        <f t="shared" si="10"/>
        <v>0</v>
      </c>
      <c r="LQ8" s="175">
        <f t="shared" si="10"/>
        <v>0</v>
      </c>
      <c r="LR8" s="175">
        <f t="shared" si="10"/>
        <v>0</v>
      </c>
      <c r="LS8" s="175">
        <f t="shared" si="10"/>
        <v>0</v>
      </c>
      <c r="LT8" s="175">
        <f t="shared" si="10"/>
        <v>0</v>
      </c>
      <c r="LU8" s="175">
        <f t="shared" si="10"/>
        <v>0</v>
      </c>
      <c r="LV8" s="175">
        <f t="shared" si="10"/>
        <v>0</v>
      </c>
      <c r="LW8" s="175">
        <f t="shared" si="10"/>
        <v>0</v>
      </c>
      <c r="LX8" s="175">
        <f t="shared" si="10"/>
        <v>0</v>
      </c>
      <c r="LY8" s="175">
        <f t="shared" si="10"/>
        <v>0</v>
      </c>
      <c r="LZ8" s="175">
        <f t="shared" si="10"/>
        <v>0</v>
      </c>
      <c r="MA8" s="175">
        <f t="shared" si="10"/>
        <v>0</v>
      </c>
      <c r="MB8" s="175">
        <f t="shared" si="10"/>
        <v>0</v>
      </c>
      <c r="MC8" s="175">
        <f t="shared" si="10"/>
        <v>0</v>
      </c>
      <c r="MD8" s="175">
        <f t="shared" si="10"/>
        <v>0</v>
      </c>
      <c r="ME8" s="175">
        <f t="shared" si="10"/>
        <v>0</v>
      </c>
      <c r="MF8" s="175">
        <f t="shared" si="10"/>
        <v>0</v>
      </c>
      <c r="MG8" s="175">
        <f t="shared" si="10"/>
        <v>0</v>
      </c>
      <c r="MH8" s="175">
        <f t="shared" si="10"/>
        <v>0</v>
      </c>
      <c r="MI8" s="175">
        <f t="shared" si="10"/>
        <v>0</v>
      </c>
      <c r="MJ8" s="175">
        <f t="shared" si="10"/>
        <v>0</v>
      </c>
      <c r="MK8" s="175">
        <f t="shared" si="10"/>
        <v>0</v>
      </c>
      <c r="ML8" s="175">
        <f t="shared" si="10"/>
        <v>0</v>
      </c>
      <c r="MM8" s="175">
        <f t="shared" si="10"/>
        <v>0</v>
      </c>
      <c r="MN8" s="175">
        <f t="shared" si="10"/>
        <v>0</v>
      </c>
      <c r="MO8" s="175">
        <f t="shared" si="10"/>
        <v>0</v>
      </c>
      <c r="MP8" s="175">
        <f t="shared" si="10"/>
        <v>0</v>
      </c>
      <c r="MQ8" s="175">
        <f t="shared" si="10"/>
        <v>0</v>
      </c>
      <c r="MR8" s="175">
        <f t="shared" ref="MR8:PC8" si="11">IF(AND($D$32&gt;0,$D$33&gt;0),IF(OR(EY4&lt;$D$32,EY4=$D$32),MR4,0),"")</f>
        <v>0</v>
      </c>
      <c r="MS8" s="175">
        <f t="shared" si="11"/>
        <v>0</v>
      </c>
      <c r="MT8" s="175">
        <f t="shared" si="11"/>
        <v>0</v>
      </c>
      <c r="MU8" s="175">
        <f t="shared" si="11"/>
        <v>0</v>
      </c>
      <c r="MV8" s="175">
        <f t="shared" si="11"/>
        <v>0</v>
      </c>
      <c r="MW8" s="175">
        <f t="shared" si="11"/>
        <v>0</v>
      </c>
      <c r="MX8" s="175">
        <f t="shared" si="11"/>
        <v>0</v>
      </c>
      <c r="MY8" s="175">
        <f t="shared" si="11"/>
        <v>0</v>
      </c>
      <c r="MZ8" s="175">
        <f t="shared" si="11"/>
        <v>0</v>
      </c>
      <c r="NA8" s="175">
        <f t="shared" si="11"/>
        <v>0</v>
      </c>
      <c r="NB8" s="175">
        <f t="shared" si="11"/>
        <v>0</v>
      </c>
      <c r="NC8" s="175">
        <f t="shared" si="11"/>
        <v>0</v>
      </c>
      <c r="ND8" s="175">
        <f t="shared" si="11"/>
        <v>0</v>
      </c>
      <c r="NE8" s="175">
        <f t="shared" si="11"/>
        <v>0</v>
      </c>
      <c r="NF8" s="175">
        <f t="shared" si="11"/>
        <v>0</v>
      </c>
      <c r="NG8" s="175">
        <f t="shared" si="11"/>
        <v>0</v>
      </c>
      <c r="NH8" s="175">
        <f t="shared" si="11"/>
        <v>0</v>
      </c>
      <c r="NI8" s="175">
        <f t="shared" si="11"/>
        <v>0</v>
      </c>
      <c r="NJ8" s="175">
        <f t="shared" si="11"/>
        <v>0</v>
      </c>
      <c r="NK8" s="175">
        <f t="shared" si="11"/>
        <v>0</v>
      </c>
      <c r="NL8" s="175">
        <f t="shared" si="11"/>
        <v>0</v>
      </c>
      <c r="NM8" s="175">
        <f t="shared" si="11"/>
        <v>0</v>
      </c>
      <c r="NN8" s="175">
        <f t="shared" si="11"/>
        <v>0</v>
      </c>
      <c r="NO8" s="175">
        <f t="shared" si="11"/>
        <v>0</v>
      </c>
      <c r="NP8" s="175">
        <f t="shared" si="11"/>
        <v>0</v>
      </c>
      <c r="NQ8" s="175">
        <f t="shared" si="11"/>
        <v>0</v>
      </c>
      <c r="NR8" s="175">
        <f t="shared" si="11"/>
        <v>0</v>
      </c>
      <c r="NS8" s="175">
        <f t="shared" si="11"/>
        <v>0</v>
      </c>
      <c r="NT8" s="175">
        <f t="shared" si="11"/>
        <v>0</v>
      </c>
      <c r="NU8" s="175">
        <f t="shared" si="11"/>
        <v>0</v>
      </c>
      <c r="NV8" s="175">
        <f t="shared" si="11"/>
        <v>0</v>
      </c>
      <c r="NW8" s="175">
        <f t="shared" si="11"/>
        <v>0</v>
      </c>
      <c r="NX8" s="175">
        <f t="shared" si="11"/>
        <v>0</v>
      </c>
      <c r="NY8" s="175">
        <f t="shared" si="11"/>
        <v>0</v>
      </c>
      <c r="NZ8" s="175">
        <f t="shared" si="11"/>
        <v>0</v>
      </c>
      <c r="OA8" s="175">
        <f t="shared" si="11"/>
        <v>0</v>
      </c>
      <c r="OB8" s="175">
        <f t="shared" si="11"/>
        <v>0</v>
      </c>
      <c r="OC8" s="175">
        <f t="shared" si="11"/>
        <v>0</v>
      </c>
      <c r="OD8" s="175">
        <f t="shared" si="11"/>
        <v>0</v>
      </c>
      <c r="OE8" s="175">
        <f t="shared" si="11"/>
        <v>0</v>
      </c>
      <c r="OF8" s="175">
        <f t="shared" si="11"/>
        <v>0</v>
      </c>
      <c r="OG8" s="175">
        <f t="shared" si="11"/>
        <v>0</v>
      </c>
      <c r="OH8" s="175">
        <f t="shared" si="11"/>
        <v>0</v>
      </c>
      <c r="OI8" s="175">
        <f t="shared" si="11"/>
        <v>0</v>
      </c>
      <c r="OJ8" s="175">
        <f t="shared" si="11"/>
        <v>0</v>
      </c>
      <c r="OK8" s="175">
        <f t="shared" si="11"/>
        <v>0</v>
      </c>
      <c r="OL8" s="175">
        <f t="shared" si="11"/>
        <v>0</v>
      </c>
      <c r="OM8" s="175">
        <f t="shared" si="11"/>
        <v>0</v>
      </c>
      <c r="ON8" s="175">
        <f t="shared" si="11"/>
        <v>0</v>
      </c>
      <c r="OO8" s="175">
        <f t="shared" si="11"/>
        <v>0</v>
      </c>
      <c r="OP8" s="175">
        <f t="shared" si="11"/>
        <v>0</v>
      </c>
      <c r="OQ8" s="175">
        <f t="shared" si="11"/>
        <v>0</v>
      </c>
      <c r="OR8" s="175">
        <f t="shared" si="11"/>
        <v>0</v>
      </c>
      <c r="OS8" s="175">
        <f t="shared" si="11"/>
        <v>0</v>
      </c>
      <c r="OT8" s="175">
        <f t="shared" si="11"/>
        <v>0</v>
      </c>
      <c r="OU8" s="175">
        <f t="shared" si="11"/>
        <v>0</v>
      </c>
      <c r="OV8" s="175">
        <f t="shared" si="11"/>
        <v>0</v>
      </c>
      <c r="OW8" s="175">
        <f t="shared" si="11"/>
        <v>0</v>
      </c>
      <c r="OX8" s="175">
        <f t="shared" si="11"/>
        <v>0</v>
      </c>
      <c r="OY8" s="175">
        <f t="shared" si="11"/>
        <v>0</v>
      </c>
      <c r="OZ8" s="175">
        <f t="shared" si="11"/>
        <v>0</v>
      </c>
      <c r="PA8" s="175">
        <f t="shared" si="11"/>
        <v>0</v>
      </c>
      <c r="PB8" s="175">
        <f t="shared" si="11"/>
        <v>0</v>
      </c>
      <c r="PC8" s="175">
        <f t="shared" si="11"/>
        <v>0</v>
      </c>
      <c r="PD8" s="175">
        <f t="shared" ref="PD8:PK8" si="12">IF(AND($D$32&gt;0,$D$33&gt;0),IF(OR(HK4&lt;$D$32,HK4=$D$32),PD4,0),"")</f>
        <v>0</v>
      </c>
      <c r="PE8" s="175">
        <f t="shared" si="12"/>
        <v>0</v>
      </c>
      <c r="PF8" s="175">
        <f t="shared" si="12"/>
        <v>0</v>
      </c>
      <c r="PG8" s="175">
        <f t="shared" si="12"/>
        <v>0</v>
      </c>
      <c r="PH8" s="175">
        <f t="shared" si="12"/>
        <v>0</v>
      </c>
      <c r="PI8" s="175">
        <f t="shared" si="12"/>
        <v>0</v>
      </c>
      <c r="PJ8" s="175">
        <f t="shared" si="12"/>
        <v>0</v>
      </c>
      <c r="PK8" s="175">
        <f t="shared" si="12"/>
        <v>0</v>
      </c>
    </row>
    <row r="9" spans="1:428" ht="18" customHeight="1" x14ac:dyDescent="0.45">
      <c r="A9" s="5"/>
      <c r="E9" s="2"/>
      <c r="F9" s="2"/>
      <c r="G9" s="5"/>
      <c r="H9" s="5"/>
      <c r="I9" s="5"/>
      <c r="J9" s="5"/>
      <c r="K9" s="5"/>
      <c r="L9" s="5"/>
      <c r="M9" s="5"/>
      <c r="N9" s="5"/>
      <c r="O9" s="5"/>
      <c r="P9" s="5"/>
      <c r="Q9" s="5"/>
      <c r="R9" s="401">
        <f>VLOOKUP(P1,VLookups!A27:M28,12,FALSE)</f>
        <v>0</v>
      </c>
      <c r="S9" s="401"/>
      <c r="T9" s="401"/>
      <c r="U9" s="401"/>
      <c r="V9" s="401"/>
      <c r="W9" s="401"/>
      <c r="X9" s="5"/>
      <c r="HS9" s="175">
        <f>IF(AND($D$32&gt;0,$D$33&gt;0),IF(AND(Z4&gt;$D$32,OR(Z4&lt;$D$33,Z4=$D$33)),HS4,0),"")</f>
        <v>0</v>
      </c>
      <c r="HT9" s="175">
        <f t="shared" ref="HT9:KE9" si="13">IF(AND($D$32&gt;0,$D$33&gt;0),IF(AND(AA4&gt;$D$32,OR(AA4&lt;$D$33,AA4=$D$33)),HT4,0),"")</f>
        <v>0</v>
      </c>
      <c r="HU9" s="175">
        <f t="shared" si="13"/>
        <v>0</v>
      </c>
      <c r="HV9" s="175">
        <f t="shared" si="13"/>
        <v>0</v>
      </c>
      <c r="HW9" s="175">
        <f t="shared" si="13"/>
        <v>0</v>
      </c>
      <c r="HX9" s="175">
        <f t="shared" si="13"/>
        <v>0</v>
      </c>
      <c r="HY9" s="175">
        <f t="shared" si="13"/>
        <v>0</v>
      </c>
      <c r="HZ9" s="175">
        <f t="shared" si="13"/>
        <v>0</v>
      </c>
      <c r="IA9" s="175">
        <f t="shared" si="13"/>
        <v>0</v>
      </c>
      <c r="IB9" s="175">
        <f t="shared" si="13"/>
        <v>0</v>
      </c>
      <c r="IC9" s="175">
        <f t="shared" si="13"/>
        <v>0</v>
      </c>
      <c r="ID9" s="175">
        <f t="shared" si="13"/>
        <v>0</v>
      </c>
      <c r="IE9" s="175">
        <f t="shared" si="13"/>
        <v>0</v>
      </c>
      <c r="IF9" s="175">
        <f t="shared" si="13"/>
        <v>0</v>
      </c>
      <c r="IG9" s="175">
        <f t="shared" si="13"/>
        <v>0</v>
      </c>
      <c r="IH9" s="175">
        <f t="shared" si="13"/>
        <v>0</v>
      </c>
      <c r="II9" s="175">
        <f t="shared" si="13"/>
        <v>0</v>
      </c>
      <c r="IJ9" s="175">
        <f t="shared" si="13"/>
        <v>0</v>
      </c>
      <c r="IK9" s="175">
        <f t="shared" si="13"/>
        <v>0</v>
      </c>
      <c r="IL9" s="175">
        <f t="shared" si="13"/>
        <v>0</v>
      </c>
      <c r="IM9" s="175">
        <f t="shared" si="13"/>
        <v>0</v>
      </c>
      <c r="IN9" s="175">
        <f t="shared" si="13"/>
        <v>0</v>
      </c>
      <c r="IO9" s="175">
        <f t="shared" si="13"/>
        <v>0</v>
      </c>
      <c r="IP9" s="175">
        <f t="shared" si="13"/>
        <v>0</v>
      </c>
      <c r="IQ9" s="175">
        <f t="shared" si="13"/>
        <v>0</v>
      </c>
      <c r="IR9" s="175">
        <f t="shared" si="13"/>
        <v>0</v>
      </c>
      <c r="IS9" s="175">
        <f t="shared" si="13"/>
        <v>0</v>
      </c>
      <c r="IT9" s="175">
        <f t="shared" si="13"/>
        <v>0</v>
      </c>
      <c r="IU9" s="175">
        <f t="shared" si="13"/>
        <v>0</v>
      </c>
      <c r="IV9" s="175">
        <f t="shared" si="13"/>
        <v>0</v>
      </c>
      <c r="IW9" s="175">
        <f t="shared" si="13"/>
        <v>7.9666761957977485E-3</v>
      </c>
      <c r="IX9" s="175">
        <f t="shared" si="13"/>
        <v>8.4426485088652161E-3</v>
      </c>
      <c r="IY9" s="175">
        <f t="shared" si="13"/>
        <v>8.9077345420178651E-3</v>
      </c>
      <c r="IZ9" s="175">
        <f t="shared" si="13"/>
        <v>9.358886546207314E-3</v>
      </c>
      <c r="JA9" s="175">
        <f t="shared" si="13"/>
        <v>9.7932412302218913E-3</v>
      </c>
      <c r="JB9" s="175">
        <f t="shared" si="13"/>
        <v>1.0208149173084399E-2</v>
      </c>
      <c r="JC9" s="175">
        <f t="shared" si="13"/>
        <v>1.06011989269462E-2</v>
      </c>
      <c r="JD9" s="175">
        <f t="shared" si="13"/>
        <v>1.0970235792236164E-2</v>
      </c>
      <c r="JE9" s="175">
        <f t="shared" si="13"/>
        <v>1.1313375370399534E-2</v>
      </c>
      <c r="JF9" s="175">
        <f t="shared" si="13"/>
        <v>1.1629012104720848E-2</v>
      </c>
      <c r="JG9" s="175">
        <f t="shared" si="13"/>
        <v>1.1915823106051337E-2</v>
      </c>
      <c r="JH9" s="175">
        <f t="shared" si="13"/>
        <v>1.2172767628025999E-2</v>
      </c>
      <c r="JI9" s="175">
        <f t="shared" si="13"/>
        <v>1.2399082606395133E-2</v>
      </c>
      <c r="JJ9" s="175">
        <f t="shared" si="13"/>
        <v>1.2594274710653323E-2</v>
      </c>
      <c r="JK9" s="175">
        <f t="shared" si="13"/>
        <v>1.2758109374783142E-2</v>
      </c>
      <c r="JL9" s="175">
        <f t="shared" si="13"/>
        <v>1.2890597279382597E-2</v>
      </c>
      <c r="JM9" s="175">
        <f t="shared" si="13"/>
        <v>1.2991978751556088E-2</v>
      </c>
      <c r="JN9" s="175">
        <f t="shared" si="13"/>
        <v>1.3062706533580807E-2</v>
      </c>
      <c r="JO9" s="175">
        <f t="shared" si="13"/>
        <v>1.3103427348331984E-2</v>
      </c>
      <c r="JP9" s="175">
        <f t="shared" si="13"/>
        <v>1.3114962660485775E-2</v>
      </c>
      <c r="JQ9" s="175">
        <f t="shared" si="13"/>
        <v>1.3098288999213628E-2</v>
      </c>
      <c r="JR9" s="175">
        <f t="shared" si="13"/>
        <v>1.3054518171881873E-2</v>
      </c>
      <c r="JS9" s="175">
        <f t="shared" si="13"/>
        <v>1.2984877660447872E-2</v>
      </c>
      <c r="JT9" s="175">
        <f t="shared" si="13"/>
        <v>1.289069145390305E-2</v>
      </c>
      <c r="JU9" s="175">
        <f t="shared" si="13"/>
        <v>1.2773361532182094E-2</v>
      </c>
      <c r="JV9" s="175">
        <f t="shared" si="13"/>
        <v>1.2634350180197205E-2</v>
      </c>
      <c r="JW9" s="175">
        <f t="shared" si="13"/>
        <v>1.2475163275672253E-2</v>
      </c>
      <c r="JX9" s="175">
        <f t="shared" si="13"/>
        <v>1.2297334661703038E-2</v>
      </c>
      <c r="JY9" s="175">
        <f t="shared" si="13"/>
        <v>1.2102411684787597E-2</v>
      </c>
      <c r="JZ9" s="175">
        <f t="shared" si="13"/>
        <v>1.1891941951668008E-2</v>
      </c>
      <c r="KA9" s="175">
        <f t="shared" si="13"/>
        <v>1.1667461333819464E-2</v>
      </c>
      <c r="KB9" s="175">
        <f t="shared" si="13"/>
        <v>1.1430483226845914E-2</v>
      </c>
      <c r="KC9" s="175">
        <f t="shared" si="13"/>
        <v>1.1182489053354441E-2</v>
      </c>
      <c r="KD9" s="175">
        <f t="shared" si="13"/>
        <v>1.0924919981992432E-2</v>
      </c>
      <c r="KE9" s="175">
        <f t="shared" si="13"/>
        <v>1.0659169822103885E-2</v>
      </c>
      <c r="KF9" s="175">
        <f t="shared" ref="KF9:MQ9" si="14">IF(AND($D$32&gt;0,$D$33&gt;0),IF(AND(CM4&gt;$D$32,OR(CM4&lt;$D$33,CM4=$D$33)),KF4,0),"")</f>
        <v>1.0386579042725348E-2</v>
      </c>
      <c r="KG9" s="175">
        <f t="shared" si="14"/>
        <v>1.0108429856207139E-2</v>
      </c>
      <c r="KH9" s="175">
        <f t="shared" si="14"/>
        <v>9.8259423004054824E-3</v>
      </c>
      <c r="KI9" s="175">
        <f t="shared" si="14"/>
        <v>9.5402712489338695E-3</v>
      </c>
      <c r="KJ9" s="175">
        <f t="shared" si="14"/>
        <v>9.2525042761728311E-3</v>
      </c>
      <c r="KK9" s="175">
        <f t="shared" si="14"/>
        <v>8.96366030240924E-3</v>
      </c>
      <c r="KL9" s="175">
        <f t="shared" si="14"/>
        <v>8.6746889444027E-3</v>
      </c>
      <c r="KM9" s="175">
        <f t="shared" si="14"/>
        <v>8.3864704976699504E-3</v>
      </c>
      <c r="KN9" s="175">
        <f t="shared" si="14"/>
        <v>8.0998164786568773E-3</v>
      </c>
      <c r="KO9" s="175">
        <f t="shared" si="14"/>
        <v>7.8154706575659406E-3</v>
      </c>
      <c r="KP9" s="175">
        <f t="shared" si="14"/>
        <v>7.534110515775419E-3</v>
      </c>
      <c r="KQ9" s="175">
        <f t="shared" si="14"/>
        <v>7.2563490653892717E-3</v>
      </c>
      <c r="KR9" s="175">
        <f t="shared" si="14"/>
        <v>6.9827369723707323E-3</v>
      </c>
      <c r="KS9" s="175">
        <f t="shared" si="14"/>
        <v>6.7137649288359479E-3</v>
      </c>
      <c r="KT9" s="175">
        <f t="shared" si="14"/>
        <v>6.449866224320186E-3</v>
      </c>
      <c r="KU9" s="175">
        <f t="shared" si="14"/>
        <v>6.1914194701034493E-3</v>
      </c>
      <c r="KV9" s="175">
        <f t="shared" si="14"/>
        <v>5.9387514349246769E-3</v>
      </c>
      <c r="KW9" s="175">
        <f t="shared" si="14"/>
        <v>5.6921399545723462E-3</v>
      </c>
      <c r="KX9" s="175">
        <f t="shared" si="14"/>
        <v>5.4518168818665294E-3</v>
      </c>
      <c r="KY9" s="175">
        <f t="shared" si="14"/>
        <v>5.2179710474115175E-3</v>
      </c>
      <c r="KZ9" s="175">
        <f t="shared" si="14"/>
        <v>4.9907512051668903E-3</v>
      </c>
      <c r="LA9" s="175">
        <f t="shared" si="14"/>
        <v>4.770268940344732E-3</v>
      </c>
      <c r="LB9" s="175">
        <f t="shared" si="14"/>
        <v>4.5566015203730584E-3</v>
      </c>
      <c r="LC9" s="175">
        <f t="shared" si="14"/>
        <v>4.3497946726651741E-3</v>
      </c>
      <c r="LD9" s="175">
        <f t="shared" si="14"/>
        <v>4.1498652756980269E-3</v>
      </c>
      <c r="LE9" s="175">
        <f t="shared" si="14"/>
        <v>0</v>
      </c>
      <c r="LF9" s="175">
        <f t="shared" si="14"/>
        <v>0</v>
      </c>
      <c r="LG9" s="175">
        <f t="shared" si="14"/>
        <v>0</v>
      </c>
      <c r="LH9" s="175">
        <f t="shared" si="14"/>
        <v>0</v>
      </c>
      <c r="LI9" s="175">
        <f t="shared" si="14"/>
        <v>0</v>
      </c>
      <c r="LJ9" s="175">
        <f t="shared" si="14"/>
        <v>0</v>
      </c>
      <c r="LK9" s="175">
        <f t="shared" si="14"/>
        <v>0</v>
      </c>
      <c r="LL9" s="175">
        <f t="shared" si="14"/>
        <v>0</v>
      </c>
      <c r="LM9" s="175">
        <f t="shared" si="14"/>
        <v>0</v>
      </c>
      <c r="LN9" s="175">
        <f t="shared" si="14"/>
        <v>0</v>
      </c>
      <c r="LO9" s="175">
        <f t="shared" si="14"/>
        <v>0</v>
      </c>
      <c r="LP9" s="175">
        <f t="shared" si="14"/>
        <v>0</v>
      </c>
      <c r="LQ9" s="175">
        <f t="shared" si="14"/>
        <v>0</v>
      </c>
      <c r="LR9" s="175">
        <f t="shared" si="14"/>
        <v>0</v>
      </c>
      <c r="LS9" s="175">
        <f t="shared" si="14"/>
        <v>0</v>
      </c>
      <c r="LT9" s="175">
        <f t="shared" si="14"/>
        <v>0</v>
      </c>
      <c r="LU9" s="175">
        <f t="shared" si="14"/>
        <v>0</v>
      </c>
      <c r="LV9" s="175">
        <f t="shared" si="14"/>
        <v>0</v>
      </c>
      <c r="LW9" s="175">
        <f t="shared" si="14"/>
        <v>0</v>
      </c>
      <c r="LX9" s="175">
        <f t="shared" si="14"/>
        <v>0</v>
      </c>
      <c r="LY9" s="175">
        <f t="shared" si="14"/>
        <v>0</v>
      </c>
      <c r="LZ9" s="175">
        <f t="shared" si="14"/>
        <v>0</v>
      </c>
      <c r="MA9" s="175">
        <f t="shared" si="14"/>
        <v>0</v>
      </c>
      <c r="MB9" s="175">
        <f t="shared" si="14"/>
        <v>0</v>
      </c>
      <c r="MC9" s="175">
        <f t="shared" si="14"/>
        <v>0</v>
      </c>
      <c r="MD9" s="175">
        <f t="shared" si="14"/>
        <v>0</v>
      </c>
      <c r="ME9" s="175">
        <f t="shared" si="14"/>
        <v>0</v>
      </c>
      <c r="MF9" s="175">
        <f t="shared" si="14"/>
        <v>0</v>
      </c>
      <c r="MG9" s="175">
        <f t="shared" si="14"/>
        <v>0</v>
      </c>
      <c r="MH9" s="175">
        <f t="shared" si="14"/>
        <v>0</v>
      </c>
      <c r="MI9" s="175">
        <f t="shared" si="14"/>
        <v>0</v>
      </c>
      <c r="MJ9" s="175">
        <f t="shared" si="14"/>
        <v>0</v>
      </c>
      <c r="MK9" s="175">
        <f t="shared" si="14"/>
        <v>0</v>
      </c>
      <c r="ML9" s="175">
        <f t="shared" si="14"/>
        <v>0</v>
      </c>
      <c r="MM9" s="175">
        <f t="shared" si="14"/>
        <v>0</v>
      </c>
      <c r="MN9" s="175">
        <f t="shared" si="14"/>
        <v>0</v>
      </c>
      <c r="MO9" s="175">
        <f t="shared" si="14"/>
        <v>0</v>
      </c>
      <c r="MP9" s="175">
        <f t="shared" si="14"/>
        <v>0</v>
      </c>
      <c r="MQ9" s="175">
        <f t="shared" si="14"/>
        <v>0</v>
      </c>
      <c r="MR9" s="175">
        <f t="shared" ref="MR9:PC9" si="15">IF(AND($D$32&gt;0,$D$33&gt;0),IF(AND(EY4&gt;$D$32,OR(EY4&lt;$D$33,EY4=$D$33)),MR4,0),"")</f>
        <v>0</v>
      </c>
      <c r="MS9" s="175">
        <f t="shared" si="15"/>
        <v>0</v>
      </c>
      <c r="MT9" s="175">
        <f t="shared" si="15"/>
        <v>0</v>
      </c>
      <c r="MU9" s="175">
        <f t="shared" si="15"/>
        <v>0</v>
      </c>
      <c r="MV9" s="175">
        <f t="shared" si="15"/>
        <v>0</v>
      </c>
      <c r="MW9" s="175">
        <f t="shared" si="15"/>
        <v>0</v>
      </c>
      <c r="MX9" s="175">
        <f t="shared" si="15"/>
        <v>0</v>
      </c>
      <c r="MY9" s="175">
        <f t="shared" si="15"/>
        <v>0</v>
      </c>
      <c r="MZ9" s="175">
        <f t="shared" si="15"/>
        <v>0</v>
      </c>
      <c r="NA9" s="175">
        <f t="shared" si="15"/>
        <v>0</v>
      </c>
      <c r="NB9" s="175">
        <f t="shared" si="15"/>
        <v>0</v>
      </c>
      <c r="NC9" s="175">
        <f t="shared" si="15"/>
        <v>0</v>
      </c>
      <c r="ND9" s="175">
        <f t="shared" si="15"/>
        <v>0</v>
      </c>
      <c r="NE9" s="175">
        <f t="shared" si="15"/>
        <v>0</v>
      </c>
      <c r="NF9" s="175">
        <f t="shared" si="15"/>
        <v>0</v>
      </c>
      <c r="NG9" s="175">
        <f t="shared" si="15"/>
        <v>0</v>
      </c>
      <c r="NH9" s="175">
        <f t="shared" si="15"/>
        <v>0</v>
      </c>
      <c r="NI9" s="175">
        <f t="shared" si="15"/>
        <v>0</v>
      </c>
      <c r="NJ9" s="175">
        <f t="shared" si="15"/>
        <v>0</v>
      </c>
      <c r="NK9" s="175">
        <f t="shared" si="15"/>
        <v>0</v>
      </c>
      <c r="NL9" s="175">
        <f t="shared" si="15"/>
        <v>0</v>
      </c>
      <c r="NM9" s="175">
        <f t="shared" si="15"/>
        <v>0</v>
      </c>
      <c r="NN9" s="175">
        <f t="shared" si="15"/>
        <v>0</v>
      </c>
      <c r="NO9" s="175">
        <f t="shared" si="15"/>
        <v>0</v>
      </c>
      <c r="NP9" s="175">
        <f t="shared" si="15"/>
        <v>0</v>
      </c>
      <c r="NQ9" s="175">
        <f t="shared" si="15"/>
        <v>0</v>
      </c>
      <c r="NR9" s="175">
        <f t="shared" si="15"/>
        <v>0</v>
      </c>
      <c r="NS9" s="175">
        <f t="shared" si="15"/>
        <v>0</v>
      </c>
      <c r="NT9" s="175">
        <f t="shared" si="15"/>
        <v>0</v>
      </c>
      <c r="NU9" s="175">
        <f t="shared" si="15"/>
        <v>0</v>
      </c>
      <c r="NV9" s="175">
        <f t="shared" si="15"/>
        <v>0</v>
      </c>
      <c r="NW9" s="175">
        <f t="shared" si="15"/>
        <v>0</v>
      </c>
      <c r="NX9" s="175">
        <f t="shared" si="15"/>
        <v>0</v>
      </c>
      <c r="NY9" s="175">
        <f t="shared" si="15"/>
        <v>0</v>
      </c>
      <c r="NZ9" s="175">
        <f t="shared" si="15"/>
        <v>0</v>
      </c>
      <c r="OA9" s="175">
        <f t="shared" si="15"/>
        <v>0</v>
      </c>
      <c r="OB9" s="175">
        <f t="shared" si="15"/>
        <v>0</v>
      </c>
      <c r="OC9" s="175">
        <f t="shared" si="15"/>
        <v>0</v>
      </c>
      <c r="OD9" s="175">
        <f t="shared" si="15"/>
        <v>0</v>
      </c>
      <c r="OE9" s="175">
        <f t="shared" si="15"/>
        <v>0</v>
      </c>
      <c r="OF9" s="175">
        <f t="shared" si="15"/>
        <v>0</v>
      </c>
      <c r="OG9" s="175">
        <f t="shared" si="15"/>
        <v>0</v>
      </c>
      <c r="OH9" s="175">
        <f t="shared" si="15"/>
        <v>0</v>
      </c>
      <c r="OI9" s="175">
        <f t="shared" si="15"/>
        <v>0</v>
      </c>
      <c r="OJ9" s="175">
        <f t="shared" si="15"/>
        <v>0</v>
      </c>
      <c r="OK9" s="175">
        <f t="shared" si="15"/>
        <v>0</v>
      </c>
      <c r="OL9" s="175">
        <f t="shared" si="15"/>
        <v>0</v>
      </c>
      <c r="OM9" s="175">
        <f t="shared" si="15"/>
        <v>0</v>
      </c>
      <c r="ON9" s="175">
        <f t="shared" si="15"/>
        <v>0</v>
      </c>
      <c r="OO9" s="175">
        <f t="shared" si="15"/>
        <v>0</v>
      </c>
      <c r="OP9" s="175">
        <f t="shared" si="15"/>
        <v>0</v>
      </c>
      <c r="OQ9" s="175">
        <f t="shared" si="15"/>
        <v>0</v>
      </c>
      <c r="OR9" s="175">
        <f t="shared" si="15"/>
        <v>0</v>
      </c>
      <c r="OS9" s="175">
        <f t="shared" si="15"/>
        <v>0</v>
      </c>
      <c r="OT9" s="175">
        <f t="shared" si="15"/>
        <v>0</v>
      </c>
      <c r="OU9" s="175">
        <f t="shared" si="15"/>
        <v>0</v>
      </c>
      <c r="OV9" s="175">
        <f t="shared" si="15"/>
        <v>0</v>
      </c>
      <c r="OW9" s="175">
        <f t="shared" si="15"/>
        <v>0</v>
      </c>
      <c r="OX9" s="175">
        <f t="shared" si="15"/>
        <v>0</v>
      </c>
      <c r="OY9" s="175">
        <f t="shared" si="15"/>
        <v>0</v>
      </c>
      <c r="OZ9" s="175">
        <f t="shared" si="15"/>
        <v>0</v>
      </c>
      <c r="PA9" s="175">
        <f t="shared" si="15"/>
        <v>0</v>
      </c>
      <c r="PB9" s="175">
        <f t="shared" si="15"/>
        <v>0</v>
      </c>
      <c r="PC9" s="175">
        <f t="shared" si="15"/>
        <v>0</v>
      </c>
      <c r="PD9" s="175">
        <f t="shared" ref="PD9:PK9" si="16">IF(AND($D$32&gt;0,$D$33&gt;0),IF(AND(HK4&gt;$D$32,OR(HK4&lt;$D$33,HK4=$D$33)),PD4,0),"")</f>
        <v>0</v>
      </c>
      <c r="PE9" s="175">
        <f t="shared" si="16"/>
        <v>0</v>
      </c>
      <c r="PF9" s="175">
        <f t="shared" si="16"/>
        <v>0</v>
      </c>
      <c r="PG9" s="175">
        <f t="shared" si="16"/>
        <v>0</v>
      </c>
      <c r="PH9" s="175">
        <f t="shared" si="16"/>
        <v>0</v>
      </c>
      <c r="PI9" s="175">
        <f t="shared" si="16"/>
        <v>0</v>
      </c>
      <c r="PJ9" s="175">
        <f t="shared" si="16"/>
        <v>0</v>
      </c>
      <c r="PK9" s="175">
        <f t="shared" si="16"/>
        <v>0</v>
      </c>
    </row>
    <row r="10" spans="1:428" ht="16.899999999999999" x14ac:dyDescent="0.45">
      <c r="A10" s="5"/>
      <c r="B10" s="417" t="s">
        <v>691</v>
      </c>
      <c r="C10" s="418"/>
      <c r="D10" s="419"/>
      <c r="F10" s="2"/>
      <c r="G10" s="5"/>
      <c r="H10" s="5"/>
      <c r="I10" s="5"/>
      <c r="J10" s="5"/>
      <c r="K10" s="5"/>
      <c r="L10" s="5"/>
      <c r="M10" s="5"/>
      <c r="N10" s="5"/>
      <c r="O10" s="5"/>
      <c r="P10" s="5"/>
      <c r="R10" s="421" t="s">
        <v>774</v>
      </c>
      <c r="S10" s="422"/>
      <c r="T10" s="422"/>
      <c r="U10" s="422"/>
      <c r="V10" s="422"/>
      <c r="W10" s="423"/>
      <c r="X10" s="5"/>
      <c r="HS10" s="175">
        <f>IF(AND($D$32&gt;0,$D$33&gt;0),IF(AND(Z4&gt;$D$33),HS4,0),"")</f>
        <v>0</v>
      </c>
      <c r="HT10" s="175">
        <f t="shared" ref="HT10:KE10" si="17">IF(AND($D$32&gt;0,$D$33&gt;0),IF(AND(AA4&gt;$D$33),HT4,0),"")</f>
        <v>0</v>
      </c>
      <c r="HU10" s="175">
        <f t="shared" si="17"/>
        <v>0</v>
      </c>
      <c r="HV10" s="175">
        <f t="shared" si="17"/>
        <v>0</v>
      </c>
      <c r="HW10" s="175">
        <f t="shared" si="17"/>
        <v>0</v>
      </c>
      <c r="HX10" s="175">
        <f t="shared" si="17"/>
        <v>0</v>
      </c>
      <c r="HY10" s="175">
        <f t="shared" si="17"/>
        <v>0</v>
      </c>
      <c r="HZ10" s="175">
        <f t="shared" si="17"/>
        <v>0</v>
      </c>
      <c r="IA10" s="175">
        <f t="shared" si="17"/>
        <v>0</v>
      </c>
      <c r="IB10" s="175">
        <f t="shared" si="17"/>
        <v>0</v>
      </c>
      <c r="IC10" s="175">
        <f t="shared" si="17"/>
        <v>0</v>
      </c>
      <c r="ID10" s="175">
        <f t="shared" si="17"/>
        <v>0</v>
      </c>
      <c r="IE10" s="175">
        <f t="shared" si="17"/>
        <v>0</v>
      </c>
      <c r="IF10" s="175">
        <f t="shared" si="17"/>
        <v>0</v>
      </c>
      <c r="IG10" s="175">
        <f t="shared" si="17"/>
        <v>0</v>
      </c>
      <c r="IH10" s="175">
        <f t="shared" si="17"/>
        <v>0</v>
      </c>
      <c r="II10" s="175">
        <f t="shared" si="17"/>
        <v>0</v>
      </c>
      <c r="IJ10" s="175">
        <f t="shared" si="17"/>
        <v>0</v>
      </c>
      <c r="IK10" s="175">
        <f t="shared" si="17"/>
        <v>0</v>
      </c>
      <c r="IL10" s="175">
        <f t="shared" si="17"/>
        <v>0</v>
      </c>
      <c r="IM10" s="175">
        <f t="shared" si="17"/>
        <v>0</v>
      </c>
      <c r="IN10" s="175">
        <f t="shared" si="17"/>
        <v>0</v>
      </c>
      <c r="IO10" s="175">
        <f t="shared" si="17"/>
        <v>0</v>
      </c>
      <c r="IP10" s="175">
        <f t="shared" si="17"/>
        <v>0</v>
      </c>
      <c r="IQ10" s="175">
        <f t="shared" si="17"/>
        <v>0</v>
      </c>
      <c r="IR10" s="175">
        <f t="shared" si="17"/>
        <v>0</v>
      </c>
      <c r="IS10" s="175">
        <f t="shared" si="17"/>
        <v>0</v>
      </c>
      <c r="IT10" s="175">
        <f t="shared" si="17"/>
        <v>0</v>
      </c>
      <c r="IU10" s="175">
        <f t="shared" si="17"/>
        <v>0</v>
      </c>
      <c r="IV10" s="175">
        <f t="shared" si="17"/>
        <v>0</v>
      </c>
      <c r="IW10" s="175">
        <f t="shared" si="17"/>
        <v>0</v>
      </c>
      <c r="IX10" s="175">
        <f t="shared" si="17"/>
        <v>0</v>
      </c>
      <c r="IY10" s="175">
        <f t="shared" si="17"/>
        <v>0</v>
      </c>
      <c r="IZ10" s="175">
        <f t="shared" si="17"/>
        <v>0</v>
      </c>
      <c r="JA10" s="175">
        <f t="shared" si="17"/>
        <v>0</v>
      </c>
      <c r="JB10" s="175">
        <f t="shared" si="17"/>
        <v>0</v>
      </c>
      <c r="JC10" s="175">
        <f t="shared" si="17"/>
        <v>0</v>
      </c>
      <c r="JD10" s="175">
        <f t="shared" si="17"/>
        <v>0</v>
      </c>
      <c r="JE10" s="175">
        <f t="shared" si="17"/>
        <v>0</v>
      </c>
      <c r="JF10" s="175">
        <f t="shared" si="17"/>
        <v>0</v>
      </c>
      <c r="JG10" s="175">
        <f t="shared" si="17"/>
        <v>0</v>
      </c>
      <c r="JH10" s="175">
        <f t="shared" si="17"/>
        <v>0</v>
      </c>
      <c r="JI10" s="175">
        <f t="shared" si="17"/>
        <v>0</v>
      </c>
      <c r="JJ10" s="175">
        <f t="shared" si="17"/>
        <v>0</v>
      </c>
      <c r="JK10" s="175">
        <f t="shared" si="17"/>
        <v>0</v>
      </c>
      <c r="JL10" s="175">
        <f t="shared" si="17"/>
        <v>0</v>
      </c>
      <c r="JM10" s="175">
        <f t="shared" si="17"/>
        <v>0</v>
      </c>
      <c r="JN10" s="175">
        <f t="shared" si="17"/>
        <v>0</v>
      </c>
      <c r="JO10" s="175">
        <f t="shared" si="17"/>
        <v>0</v>
      </c>
      <c r="JP10" s="175">
        <f t="shared" si="17"/>
        <v>0</v>
      </c>
      <c r="JQ10" s="175">
        <f t="shared" si="17"/>
        <v>0</v>
      </c>
      <c r="JR10" s="175">
        <f t="shared" si="17"/>
        <v>0</v>
      </c>
      <c r="JS10" s="175">
        <f t="shared" si="17"/>
        <v>0</v>
      </c>
      <c r="JT10" s="175">
        <f t="shared" si="17"/>
        <v>0</v>
      </c>
      <c r="JU10" s="175">
        <f t="shared" si="17"/>
        <v>0</v>
      </c>
      <c r="JV10" s="175">
        <f t="shared" si="17"/>
        <v>0</v>
      </c>
      <c r="JW10" s="175">
        <f t="shared" si="17"/>
        <v>0</v>
      </c>
      <c r="JX10" s="175">
        <f t="shared" si="17"/>
        <v>0</v>
      </c>
      <c r="JY10" s="175">
        <f t="shared" si="17"/>
        <v>0</v>
      </c>
      <c r="JZ10" s="175">
        <f t="shared" si="17"/>
        <v>0</v>
      </c>
      <c r="KA10" s="175">
        <f t="shared" si="17"/>
        <v>0</v>
      </c>
      <c r="KB10" s="175">
        <f t="shared" si="17"/>
        <v>0</v>
      </c>
      <c r="KC10" s="175">
        <f t="shared" si="17"/>
        <v>0</v>
      </c>
      <c r="KD10" s="175">
        <f t="shared" si="17"/>
        <v>0</v>
      </c>
      <c r="KE10" s="175">
        <f t="shared" si="17"/>
        <v>0</v>
      </c>
      <c r="KF10" s="175">
        <f t="shared" ref="KF10:MQ10" si="18">IF(AND($D$32&gt;0,$D$33&gt;0),IF(AND(CM4&gt;$D$33),KF4,0),"")</f>
        <v>0</v>
      </c>
      <c r="KG10" s="175">
        <f t="shared" si="18"/>
        <v>0</v>
      </c>
      <c r="KH10" s="175">
        <f t="shared" si="18"/>
        <v>0</v>
      </c>
      <c r="KI10" s="175">
        <f t="shared" si="18"/>
        <v>0</v>
      </c>
      <c r="KJ10" s="175">
        <f t="shared" si="18"/>
        <v>0</v>
      </c>
      <c r="KK10" s="175">
        <f t="shared" si="18"/>
        <v>0</v>
      </c>
      <c r="KL10" s="175">
        <f t="shared" si="18"/>
        <v>0</v>
      </c>
      <c r="KM10" s="175">
        <f t="shared" si="18"/>
        <v>0</v>
      </c>
      <c r="KN10" s="175">
        <f t="shared" si="18"/>
        <v>0</v>
      </c>
      <c r="KO10" s="175">
        <f t="shared" si="18"/>
        <v>0</v>
      </c>
      <c r="KP10" s="175">
        <f t="shared" si="18"/>
        <v>0</v>
      </c>
      <c r="KQ10" s="175">
        <f t="shared" si="18"/>
        <v>0</v>
      </c>
      <c r="KR10" s="175">
        <f t="shared" si="18"/>
        <v>0</v>
      </c>
      <c r="KS10" s="175">
        <f t="shared" si="18"/>
        <v>0</v>
      </c>
      <c r="KT10" s="175">
        <f t="shared" si="18"/>
        <v>0</v>
      </c>
      <c r="KU10" s="175">
        <f t="shared" si="18"/>
        <v>0</v>
      </c>
      <c r="KV10" s="175">
        <f t="shared" si="18"/>
        <v>0</v>
      </c>
      <c r="KW10" s="175">
        <f t="shared" si="18"/>
        <v>0</v>
      </c>
      <c r="KX10" s="175">
        <f t="shared" si="18"/>
        <v>0</v>
      </c>
      <c r="KY10" s="175">
        <f t="shared" si="18"/>
        <v>0</v>
      </c>
      <c r="KZ10" s="175">
        <f t="shared" si="18"/>
        <v>0</v>
      </c>
      <c r="LA10" s="175">
        <f t="shared" si="18"/>
        <v>0</v>
      </c>
      <c r="LB10" s="175">
        <f t="shared" si="18"/>
        <v>0</v>
      </c>
      <c r="LC10" s="175">
        <f t="shared" si="18"/>
        <v>0</v>
      </c>
      <c r="LD10" s="175">
        <f t="shared" si="18"/>
        <v>0</v>
      </c>
      <c r="LE10" s="175">
        <f t="shared" si="18"/>
        <v>3.956803952430003E-3</v>
      </c>
      <c r="LF10" s="175">
        <f t="shared" si="18"/>
        <v>3.7705775573841221E-3</v>
      </c>
      <c r="LG10" s="175">
        <f t="shared" si="18"/>
        <v>3.5911315507927153E-3</v>
      </c>
      <c r="LH10" s="175">
        <f t="shared" si="18"/>
        <v>3.418392255052811E-3</v>
      </c>
      <c r="LI10" s="175">
        <f t="shared" si="18"/>
        <v>3.2522689903889263E-3</v>
      </c>
      <c r="LJ10" s="175">
        <f t="shared" si="18"/>
        <v>3.0926560880705604E-3</v>
      </c>
      <c r="LK10" s="175">
        <f t="shared" si="18"/>
        <v>2.9394347808007594E-3</v>
      </c>
      <c r="LL10" s="175">
        <f t="shared" si="18"/>
        <v>2.7924749709894716E-3</v>
      </c>
      <c r="LM10" s="175">
        <f t="shared" si="18"/>
        <v>2.6516368785652008E-3</v>
      </c>
      <c r="LN10" s="175">
        <f t="shared" si="18"/>
        <v>2.5167725707736506E-3</v>
      </c>
      <c r="LO10" s="175">
        <f t="shared" si="18"/>
        <v>2.3877273770738982E-3</v>
      </c>
      <c r="LP10" s="175">
        <f t="shared" si="18"/>
        <v>2.26434119278542E-3</v>
      </c>
      <c r="LQ10" s="175">
        <f t="shared" si="18"/>
        <v>2.1464496755722266E-3</v>
      </c>
      <c r="LR10" s="175">
        <f t="shared" si="18"/>
        <v>2.0338853391878532E-3</v>
      </c>
      <c r="LS10" s="175">
        <f t="shared" si="18"/>
        <v>1.9264785491540913E-3</v>
      </c>
      <c r="LT10" s="175">
        <f t="shared" si="18"/>
        <v>1.8240584252209721E-3</v>
      </c>
      <c r="LU10" s="175">
        <f t="shared" si="18"/>
        <v>1.7264536555612051E-3</v>
      </c>
      <c r="LV10" s="175">
        <f t="shared" si="18"/>
        <v>1.6334932277012313E-3</v>
      </c>
      <c r="LW10" s="175">
        <f t="shared" si="18"/>
        <v>1.5450070811882826E-3</v>
      </c>
      <c r="LX10" s="175">
        <f t="shared" si="18"/>
        <v>1.4608266869477551E-3</v>
      </c>
      <c r="LY10" s="175">
        <f t="shared" si="18"/>
        <v>1.3807855582038044E-3</v>
      </c>
      <c r="LZ10" s="175">
        <f t="shared" si="18"/>
        <v>1.3047196977235651E-3</v>
      </c>
      <c r="MA10" s="175">
        <f t="shared" si="18"/>
        <v>1.2324679860091022E-3</v>
      </c>
      <c r="MB10" s="175">
        <f t="shared" si="18"/>
        <v>1.1638725149040062E-3</v>
      </c>
      <c r="MC10" s="175">
        <f t="shared" si="18"/>
        <v>1.098778870909268E-3</v>
      </c>
      <c r="MD10" s="175">
        <f t="shared" si="18"/>
        <v>1.0370363723189162E-3</v>
      </c>
      <c r="ME10" s="175">
        <f t="shared" si="18"/>
        <v>9.7849826409295991E-4</v>
      </c>
      <c r="MF10" s="175">
        <f t="shared" si="18"/>
        <v>9.2302187418762517E-4</v>
      </c>
      <c r="MG10" s="175">
        <f t="shared" si="18"/>
        <v>8.7046873486150899E-4</v>
      </c>
      <c r="MH10" s="175">
        <f t="shared" si="18"/>
        <v>8.2070467227497214E-4</v>
      </c>
      <c r="MI10" s="175">
        <f t="shared" si="18"/>
        <v>7.7359986749968323E-4</v>
      </c>
      <c r="MJ10" s="175">
        <f t="shared" si="18"/>
        <v>7.2902889185760464E-4</v>
      </c>
      <c r="MK10" s="175">
        <f t="shared" si="18"/>
        <v>6.8687071931536076E-4</v>
      </c>
      <c r="ML10" s="175">
        <f t="shared" si="18"/>
        <v>6.4700871847168169E-4</v>
      </c>
      <c r="MM10" s="175">
        <f t="shared" si="18"/>
        <v>6.0933062649336158E-4</v>
      </c>
      <c r="MN10" s="175">
        <f t="shared" si="18"/>
        <v>5.7372850717979666E-4</v>
      </c>
      <c r="MO10" s="175">
        <f t="shared" si="18"/>
        <v>5.4009869516803786E-4</v>
      </c>
      <c r="MP10" s="175">
        <f t="shared" si="18"/>
        <v>5.0834172812958933E-4</v>
      </c>
      <c r="MQ10" s="175">
        <f t="shared" si="18"/>
        <v>4.7836226865765962E-4</v>
      </c>
      <c r="MR10" s="175">
        <f t="shared" ref="MR10:PC10" si="19">IF(AND($D$32&gt;0,$D$33&gt;0),IF(AND(EY4&gt;$D$33),MR4,0),"")</f>
        <v>4.5006901739879843E-4</v>
      </c>
      <c r="MS10" s="175">
        <f t="shared" si="19"/>
        <v>4.2337461884623117E-4</v>
      </c>
      <c r="MT10" s="175">
        <f t="shared" si="19"/>
        <v>3.9819556108362363E-4</v>
      </c>
      <c r="MU10" s="175">
        <f t="shared" si="19"/>
        <v>3.7445207064729997E-4</v>
      </c>
      <c r="MV10" s="175">
        <f t="shared" si="19"/>
        <v>3.5206800356189799E-4</v>
      </c>
      <c r="MW10" s="175">
        <f t="shared" si="19"/>
        <v>3.3097073349919729E-4</v>
      </c>
      <c r="MX10" s="175">
        <f t="shared" si="19"/>
        <v>3.1109103791166393E-4</v>
      </c>
      <c r="MY10" s="175">
        <f t="shared" si="19"/>
        <v>2.9236298290123371E-4</v>
      </c>
      <c r="MZ10" s="175">
        <f t="shared" si="19"/>
        <v>2.7472380749965849E-4</v>
      </c>
      <c r="NA10" s="175">
        <f t="shared" si="19"/>
        <v>2.5811380795885821E-4</v>
      </c>
      <c r="NB10" s="175">
        <f t="shared" si="19"/>
        <v>2.424762225781166E-4</v>
      </c>
      <c r="NC10" s="175">
        <f t="shared" si="19"/>
        <v>2.2775711752913818E-4</v>
      </c>
      <c r="ND10" s="175">
        <f t="shared" si="19"/>
        <v>2.1390527407963919E-4</v>
      </c>
      <c r="NE10" s="175">
        <f t="shared" si="19"/>
        <v>2.0087207756111652E-4</v>
      </c>
      <c r="NF10" s="175">
        <f t="shared" si="19"/>
        <v>1.8861140837610394E-4</v>
      </c>
      <c r="NG10" s="175">
        <f t="shared" si="19"/>
        <v>1.7707953529469628E-4</v>
      </c>
      <c r="NH10" s="175">
        <f t="shared" si="19"/>
        <v>1.66235011248632E-4</v>
      </c>
      <c r="NI10" s="175">
        <f t="shared" si="19"/>
        <v>1.5603857179391528E-4</v>
      </c>
      <c r="NJ10" s="175">
        <f t="shared" si="19"/>
        <v>1.4645303637922694E-4</v>
      </c>
      <c r="NK10" s="175">
        <f t="shared" si="19"/>
        <v>1.3744321252712389E-4</v>
      </c>
      <c r="NL10" s="175">
        <f t="shared" si="19"/>
        <v>1.2897580300796872E-4</v>
      </c>
      <c r="NM10" s="175">
        <f t="shared" si="19"/>
        <v>1.2101931606237388E-4</v>
      </c>
      <c r="NN10" s="175">
        <f t="shared" si="19"/>
        <v>1.1354397870650834E-4</v>
      </c>
      <c r="NO10" s="175">
        <f t="shared" si="19"/>
        <v>1.0652165313566993E-4</v>
      </c>
      <c r="NP10" s="175">
        <f t="shared" si="19"/>
        <v>9.9925756224832825E-5</v>
      </c>
      <c r="NQ10" s="175">
        <f t="shared" si="19"/>
        <v>9.373118211030645E-5</v>
      </c>
      <c r="NR10" s="175">
        <f t="shared" si="19"/>
        <v>8.7914227823903649E-5</v>
      </c>
      <c r="NS10" s="175">
        <f t="shared" si="19"/>
        <v>8.245252194010606E-5</v>
      </c>
      <c r="NT10" s="175">
        <f t="shared" si="19"/>
        <v>7.7324956187279346E-5</v>
      </c>
      <c r="NU10" s="175">
        <f t="shared" si="19"/>
        <v>7.2511619966019993E-5</v>
      </c>
      <c r="NV10" s="175">
        <f t="shared" si="19"/>
        <v>6.7993737711059189E-5</v>
      </c>
      <c r="NW10" s="175">
        <f t="shared" si="19"/>
        <v>6.3753609027589114E-5</v>
      </c>
      <c r="NX10" s="175">
        <f t="shared" si="19"/>
        <v>5.9774551528409986E-5</v>
      </c>
      <c r="NY10" s="175">
        <f t="shared" si="19"/>
        <v>5.6040846294730731E-5</v>
      </c>
      <c r="NZ10" s="175">
        <f t="shared" si="19"/>
        <v>5.2537685880753108E-5</v>
      </c>
      <c r="OA10" s="175">
        <f t="shared" si="19"/>
        <v>4.9251124780154457E-5</v>
      </c>
      <c r="OB10" s="175">
        <f t="shared" si="19"/>
        <v>4.6168032271305957E-5</v>
      </c>
      <c r="OC10" s="175">
        <f t="shared" si="19"/>
        <v>4.3276047557277869E-5</v>
      </c>
      <c r="OD10" s="175">
        <f t="shared" si="19"/>
        <v>4.0563537116470039E-5</v>
      </c>
      <c r="OE10" s="175">
        <f t="shared" si="19"/>
        <v>3.8019554179913618E-5</v>
      </c>
      <c r="OF10" s="175">
        <f t="shared" si="19"/>
        <v>3.5633800251878838E-5</v>
      </c>
      <c r="OG10" s="175">
        <f t="shared" si="19"/>
        <v>3.3396588591369054E-5</v>
      </c>
      <c r="OH10" s="175">
        <f t="shared" si="19"/>
        <v>3.1298809573284432E-5</v>
      </c>
      <c r="OI10" s="175">
        <f t="shared" si="19"/>
        <v>2.9331897849505018E-5</v>
      </c>
      <c r="OJ10" s="175">
        <f t="shared" si="19"/>
        <v>2.7487801231817289E-5</v>
      </c>
      <c r="OK10" s="175">
        <f t="shared" si="19"/>
        <v>2.575895122042615E-5</v>
      </c>
      <c r="OL10" s="175">
        <f t="shared" si="19"/>
        <v>2.4138235103778386E-5</v>
      </c>
      <c r="OM10" s="175">
        <f t="shared" si="19"/>
        <v>2.2618969557506054E-5</v>
      </c>
      <c r="ON10" s="175">
        <f t="shared" si="19"/>
        <v>2.11948756724569E-5</v>
      </c>
      <c r="OO10" s="175">
        <f t="shared" si="19"/>
        <v>1.9860055344022682E-5</v>
      </c>
      <c r="OP10" s="175">
        <f t="shared" si="19"/>
        <v>1.8608968957238002E-5</v>
      </c>
      <c r="OQ10" s="175">
        <f t="shared" si="19"/>
        <v>1.74364143044314E-5</v>
      </c>
      <c r="OR10" s="175">
        <f t="shared" si="19"/>
        <v>1.6337506674518293E-5</v>
      </c>
      <c r="OS10" s="175">
        <f t="shared" si="19"/>
        <v>1.5307660055334335E-5</v>
      </c>
      <c r="OT10" s="175">
        <f t="shared" si="19"/>
        <v>1.4342569392705703E-5</v>
      </c>
      <c r="OU10" s="175">
        <f t="shared" si="19"/>
        <v>1.343819385222475E-5</v>
      </c>
      <c r="OV10" s="175">
        <f t="shared" si="19"/>
        <v>1.2590741031938116E-5</v>
      </c>
      <c r="OW10" s="175">
        <f t="shared" si="19"/>
        <v>1.1796652076360637E-5</v>
      </c>
      <c r="OX10" s="175">
        <f t="shared" si="19"/>
        <v>1.1052587644379975E-5</v>
      </c>
      <c r="OY10" s="175">
        <f t="shared" si="19"/>
        <v>1.0355414685727238E-5</v>
      </c>
      <c r="OZ10" s="175">
        <f t="shared" si="19"/>
        <v>9.7021939827414516E-6</v>
      </c>
      <c r="PA10" s="175">
        <f t="shared" si="19"/>
        <v>9.0901684161485277E-6</v>
      </c>
      <c r="PB10" s="175">
        <f t="shared" si="19"/>
        <v>8.5167519155147263E-6</v>
      </c>
      <c r="PC10" s="175">
        <f t="shared" si="19"/>
        <v>7.9795190569056748E-6</v>
      </c>
      <c r="PD10" s="175">
        <f t="shared" ref="PD10:PK10" si="20">IF(AND($D$32&gt;0,$D$33&gt;0),IF(AND(HK4&gt;$D$33),PD4,0),"")</f>
        <v>7.4761952720955939E-6</v>
      </c>
      <c r="PE10" s="175">
        <f t="shared" si="20"/>
        <v>7.0046476354151325E-6</v>
      </c>
      <c r="PF10" s="175">
        <f t="shared" si="20"/>
        <v>6.5628761960150932E-6</v>
      </c>
      <c r="PG10" s="175">
        <f t="shared" si="20"/>
        <v>6.1490058249362144E-6</v>
      </c>
      <c r="PH10" s="175">
        <f t="shared" si="20"/>
        <v>5.7612785479358863E-6</v>
      </c>
      <c r="PI10" s="175">
        <f t="shared" si="20"/>
        <v>5.3980463365107204E-6</v>
      </c>
      <c r="PJ10" s="175">
        <f t="shared" si="20"/>
        <v>5.0577643309875863E-6</v>
      </c>
      <c r="PK10" s="175">
        <f t="shared" si="20"/>
        <v>4.7389844709227802E-6</v>
      </c>
    </row>
    <row r="11" spans="1:428" ht="18" x14ac:dyDescent="0.55000000000000004">
      <c r="A11" s="5"/>
      <c r="F11" s="2"/>
      <c r="G11" s="5"/>
      <c r="H11" s="5"/>
      <c r="I11" s="5"/>
      <c r="J11" s="5"/>
      <c r="K11" s="5"/>
      <c r="L11" s="5"/>
      <c r="M11" s="5"/>
      <c r="N11" s="5"/>
      <c r="O11" s="5"/>
      <c r="P11" s="5"/>
      <c r="Q11" s="5"/>
      <c r="R11" s="247">
        <f>IF(VLOOKUP($P$1,VLookups!$A$27:$C$28,2,FALSE),COUNTIF($C$64:$C$10063,"&gt;"&amp;R4)/10000,COUNTIF($C$64:$C$10063,"&lt;"&amp;R4)/10000)</f>
        <v>0.1013</v>
      </c>
      <c r="S11" s="247">
        <f>IF(VLOOKUP($P$1,VLookups!$A$27:$C$28,2,FALSE),COUNTIF($C$64:$C$10063,"&gt;"&amp;S4)/10000,COUNTIF($C$64:$C$10063,"&lt;"&amp;S4)/10000)</f>
        <v>0.89690000000000003</v>
      </c>
      <c r="T11" s="247">
        <f>IF(VLOOKUP($P$1,VLookups!$A$27:$C$28,2,FALSE),COUNTIF($C$64:$C$10063,"&gt;"&amp;T4)/10000,COUNTIF($C$64:$C$10063,"&lt;"&amp;T4)/10000)</f>
        <v>0.84289999999999998</v>
      </c>
      <c r="U11" s="247">
        <f>IF(VLOOKUP($P$1,VLookups!$A$27:$C$28,2,FALSE),COUNTIF($C$64:$C$10063,"&gt;"&amp;U4)/10000,COUNTIF($C$64:$C$10063,"&lt;"&amp;U4)/10000)</f>
        <v>0.7923</v>
      </c>
      <c r="V11" s="247">
        <f>IF(VLOOKUP($P$1,VLookups!$A$27:$C$28,2,FALSE),COUNTIF($C$64:$C$10063,"&gt;"&amp;V4)/10000,COUNTIF($C$64:$C$10063,"&lt;"&amp;V4)/10000)</f>
        <v>0.74170000000000003</v>
      </c>
      <c r="W11" s="247">
        <f>IF(VLOOKUP($P$1,VLookups!$A$27:$C$28,2,FALSE),COUNTIF($C$64:$C$10063,"&gt;"&amp;W4)/10000,COUNTIF($C$64:$C$10063,"&lt;"&amp;W4)/10000)</f>
        <v>0.69259999999999999</v>
      </c>
      <c r="X11" s="5"/>
      <c r="HS11" s="219">
        <f t="shared" ref="HS11" si="21">MAX(HS8:HS10)</f>
        <v>3.33579763810563E-5</v>
      </c>
      <c r="HT11" s="219">
        <f t="shared" ref="HT11:KE11" si="22">MAX(HT8:HT10)</f>
        <v>4.9048222355828684E-5</v>
      </c>
      <c r="HU11" s="219">
        <f t="shared" si="22"/>
        <v>7.0447569836321844E-5</v>
      </c>
      <c r="HV11" s="219">
        <f t="shared" si="22"/>
        <v>9.9002844518206992E-5</v>
      </c>
      <c r="HW11" s="219">
        <f t="shared" si="22"/>
        <v>1.3633929038987813E-4</v>
      </c>
      <c r="HX11" s="219">
        <f t="shared" si="22"/>
        <v>1.8423819390584042E-4</v>
      </c>
      <c r="HY11" s="219">
        <f t="shared" si="22"/>
        <v>2.4460461413256229E-4</v>
      </c>
      <c r="HZ11" s="219">
        <f t="shared" si="22"/>
        <v>3.1942601139468618E-4</v>
      </c>
      <c r="IA11" s="219">
        <f t="shared" si="22"/>
        <v>4.1072313673745485E-4</v>
      </c>
      <c r="IB11" s="219">
        <f t="shared" si="22"/>
        <v>5.2049501994977398E-4</v>
      </c>
      <c r="IC11" s="219">
        <f t="shared" si="22"/>
        <v>6.5066024414493317E-4</v>
      </c>
      <c r="ID11" s="219">
        <f t="shared" si="22"/>
        <v>8.0299690206525468E-4</v>
      </c>
      <c r="IE11" s="219">
        <f t="shared" si="22"/>
        <v>9.7908368835523387E-4</v>
      </c>
      <c r="IF11" s="219">
        <f t="shared" si="22"/>
        <v>1.1802444996811925E-3</v>
      </c>
      <c r="IG11" s="219">
        <f t="shared" si="22"/>
        <v>1.4074987069467206E-3</v>
      </c>
      <c r="IH11" s="219">
        <f t="shared" si="22"/>
        <v>1.6615189540685341E-3</v>
      </c>
      <c r="II11" s="219">
        <f t="shared" si="22"/>
        <v>1.9425979531127035E-3</v>
      </c>
      <c r="IJ11" s="219">
        <f t="shared" si="22"/>
        <v>2.2506253148709739E-3</v>
      </c>
      <c r="IK11" s="219">
        <f t="shared" si="22"/>
        <v>2.5850750052764395E-3</v>
      </c>
      <c r="IL11" s="219">
        <f t="shared" si="22"/>
        <v>2.9450035769727489E-3</v>
      </c>
      <c r="IM11" s="219">
        <f t="shared" si="22"/>
        <v>3.3290589135852424E-3</v>
      </c>
      <c r="IN11" s="219">
        <f t="shared" si="22"/>
        <v>3.735498858914321E-3</v>
      </c>
      <c r="IO11" s="219">
        <f t="shared" si="22"/>
        <v>4.1622187965756506E-3</v>
      </c>
      <c r="IP11" s="219">
        <f t="shared" si="22"/>
        <v>4.6067870049133911E-3</v>
      </c>
      <c r="IQ11" s="219">
        <f t="shared" si="22"/>
        <v>5.0664864402093883E-3</v>
      </c>
      <c r="IR11" s="219">
        <f t="shared" si="22"/>
        <v>5.5383614973421244E-3</v>
      </c>
      <c r="IS11" s="219">
        <f t="shared" si="22"/>
        <v>6.0192682569969822E-3</v>
      </c>
      <c r="IT11" s="219">
        <f t="shared" si="22"/>
        <v>6.5059267457872848E-3</v>
      </c>
      <c r="IU11" s="219">
        <f t="shared" si="22"/>
        <v>6.9949738020744631E-3</v>
      </c>
      <c r="IV11" s="219">
        <f t="shared" si="22"/>
        <v>7.4830152467944737E-3</v>
      </c>
      <c r="IW11" s="219">
        <f t="shared" si="22"/>
        <v>7.9666761957977485E-3</v>
      </c>
      <c r="IX11" s="219">
        <f t="shared" si="22"/>
        <v>8.4426485088652161E-3</v>
      </c>
      <c r="IY11" s="219">
        <f t="shared" si="22"/>
        <v>8.9077345420178651E-3</v>
      </c>
      <c r="IZ11" s="219">
        <f t="shared" si="22"/>
        <v>9.358886546207314E-3</v>
      </c>
      <c r="JA11" s="219">
        <f t="shared" si="22"/>
        <v>9.7932412302218913E-3</v>
      </c>
      <c r="JB11" s="219">
        <f t="shared" si="22"/>
        <v>1.0208149173084399E-2</v>
      </c>
      <c r="JC11" s="219">
        <f t="shared" si="22"/>
        <v>1.06011989269462E-2</v>
      </c>
      <c r="JD11" s="219">
        <f t="shared" si="22"/>
        <v>1.0970235792236164E-2</v>
      </c>
      <c r="JE11" s="219">
        <f t="shared" si="22"/>
        <v>1.1313375370399534E-2</v>
      </c>
      <c r="JF11" s="219">
        <f t="shared" si="22"/>
        <v>1.1629012104720848E-2</v>
      </c>
      <c r="JG11" s="219">
        <f t="shared" si="22"/>
        <v>1.1915823106051337E-2</v>
      </c>
      <c r="JH11" s="219">
        <f t="shared" si="22"/>
        <v>1.2172767628025999E-2</v>
      </c>
      <c r="JI11" s="219">
        <f t="shared" si="22"/>
        <v>1.2399082606395133E-2</v>
      </c>
      <c r="JJ11" s="219">
        <f t="shared" si="22"/>
        <v>1.2594274710653323E-2</v>
      </c>
      <c r="JK11" s="219">
        <f t="shared" si="22"/>
        <v>1.2758109374783142E-2</v>
      </c>
      <c r="JL11" s="219">
        <f t="shared" si="22"/>
        <v>1.2890597279382597E-2</v>
      </c>
      <c r="JM11" s="219">
        <f t="shared" si="22"/>
        <v>1.2991978751556088E-2</v>
      </c>
      <c r="JN11" s="219">
        <f t="shared" si="22"/>
        <v>1.3062706533580807E-2</v>
      </c>
      <c r="JO11" s="219">
        <f t="shared" si="22"/>
        <v>1.3103427348331984E-2</v>
      </c>
      <c r="JP11" s="219">
        <f t="shared" si="22"/>
        <v>1.3114962660485775E-2</v>
      </c>
      <c r="JQ11" s="219">
        <f t="shared" si="22"/>
        <v>1.3098288999213628E-2</v>
      </c>
      <c r="JR11" s="219">
        <f t="shared" si="22"/>
        <v>1.3054518171881873E-2</v>
      </c>
      <c r="JS11" s="219">
        <f t="shared" si="22"/>
        <v>1.2984877660447872E-2</v>
      </c>
      <c r="JT11" s="219">
        <f t="shared" si="22"/>
        <v>1.289069145390305E-2</v>
      </c>
      <c r="JU11" s="219">
        <f t="shared" si="22"/>
        <v>1.2773361532182094E-2</v>
      </c>
      <c r="JV11" s="219">
        <f t="shared" si="22"/>
        <v>1.2634350180197205E-2</v>
      </c>
      <c r="JW11" s="219">
        <f t="shared" si="22"/>
        <v>1.2475163275672253E-2</v>
      </c>
      <c r="JX11" s="219">
        <f t="shared" si="22"/>
        <v>1.2297334661703038E-2</v>
      </c>
      <c r="JY11" s="219">
        <f t="shared" si="22"/>
        <v>1.2102411684787597E-2</v>
      </c>
      <c r="JZ11" s="219">
        <f t="shared" si="22"/>
        <v>1.1891941951668008E-2</v>
      </c>
      <c r="KA11" s="219">
        <f t="shared" si="22"/>
        <v>1.1667461333819464E-2</v>
      </c>
      <c r="KB11" s="219">
        <f t="shared" si="22"/>
        <v>1.1430483226845914E-2</v>
      </c>
      <c r="KC11" s="219">
        <f t="shared" si="22"/>
        <v>1.1182489053354441E-2</v>
      </c>
      <c r="KD11" s="219">
        <f t="shared" si="22"/>
        <v>1.0924919981992432E-2</v>
      </c>
      <c r="KE11" s="219">
        <f t="shared" si="22"/>
        <v>1.0659169822103885E-2</v>
      </c>
      <c r="KF11" s="219">
        <f t="shared" ref="KF11:MQ11" si="23">MAX(KF8:KF10)</f>
        <v>1.0386579042725348E-2</v>
      </c>
      <c r="KG11" s="219">
        <f t="shared" si="23"/>
        <v>1.0108429856207139E-2</v>
      </c>
      <c r="KH11" s="219">
        <f t="shared" si="23"/>
        <v>9.8259423004054824E-3</v>
      </c>
      <c r="KI11" s="219">
        <f t="shared" si="23"/>
        <v>9.5402712489338695E-3</v>
      </c>
      <c r="KJ11" s="219">
        <f t="shared" si="23"/>
        <v>9.2525042761728311E-3</v>
      </c>
      <c r="KK11" s="219">
        <f t="shared" si="23"/>
        <v>8.96366030240924E-3</v>
      </c>
      <c r="KL11" s="219">
        <f t="shared" si="23"/>
        <v>8.6746889444027E-3</v>
      </c>
      <c r="KM11" s="219">
        <f t="shared" si="23"/>
        <v>8.3864704976699504E-3</v>
      </c>
      <c r="KN11" s="219">
        <f t="shared" si="23"/>
        <v>8.0998164786568773E-3</v>
      </c>
      <c r="KO11" s="219">
        <f t="shared" si="23"/>
        <v>7.8154706575659406E-3</v>
      </c>
      <c r="KP11" s="219">
        <f t="shared" si="23"/>
        <v>7.534110515775419E-3</v>
      </c>
      <c r="KQ11" s="219">
        <f t="shared" si="23"/>
        <v>7.2563490653892717E-3</v>
      </c>
      <c r="KR11" s="219">
        <f t="shared" si="23"/>
        <v>6.9827369723707323E-3</v>
      </c>
      <c r="KS11" s="219">
        <f t="shared" si="23"/>
        <v>6.7137649288359479E-3</v>
      </c>
      <c r="KT11" s="219">
        <f t="shared" si="23"/>
        <v>6.449866224320186E-3</v>
      </c>
      <c r="KU11" s="219">
        <f t="shared" si="23"/>
        <v>6.1914194701034493E-3</v>
      </c>
      <c r="KV11" s="219">
        <f t="shared" si="23"/>
        <v>5.9387514349246769E-3</v>
      </c>
      <c r="KW11" s="219">
        <f t="shared" si="23"/>
        <v>5.6921399545723462E-3</v>
      </c>
      <c r="KX11" s="219">
        <f t="shared" si="23"/>
        <v>5.4518168818665294E-3</v>
      </c>
      <c r="KY11" s="219">
        <f t="shared" si="23"/>
        <v>5.2179710474115175E-3</v>
      </c>
      <c r="KZ11" s="219">
        <f t="shared" si="23"/>
        <v>4.9907512051668903E-3</v>
      </c>
      <c r="LA11" s="219">
        <f t="shared" si="23"/>
        <v>4.770268940344732E-3</v>
      </c>
      <c r="LB11" s="219">
        <f t="shared" si="23"/>
        <v>4.5566015203730584E-3</v>
      </c>
      <c r="LC11" s="219">
        <f t="shared" si="23"/>
        <v>4.3497946726651741E-3</v>
      </c>
      <c r="LD11" s="219">
        <f t="shared" si="23"/>
        <v>4.1498652756980269E-3</v>
      </c>
      <c r="LE11" s="219">
        <f t="shared" si="23"/>
        <v>3.956803952430003E-3</v>
      </c>
      <c r="LF11" s="219">
        <f t="shared" si="23"/>
        <v>3.7705775573841221E-3</v>
      </c>
      <c r="LG11" s="219">
        <f t="shared" si="23"/>
        <v>3.5911315507927153E-3</v>
      </c>
      <c r="LH11" s="219">
        <f t="shared" si="23"/>
        <v>3.418392255052811E-3</v>
      </c>
      <c r="LI11" s="219">
        <f t="shared" si="23"/>
        <v>3.2522689903889263E-3</v>
      </c>
      <c r="LJ11" s="219">
        <f t="shared" si="23"/>
        <v>3.0926560880705604E-3</v>
      </c>
      <c r="LK11" s="219">
        <f t="shared" si="23"/>
        <v>2.9394347808007594E-3</v>
      </c>
      <c r="LL11" s="219">
        <f t="shared" si="23"/>
        <v>2.7924749709894716E-3</v>
      </c>
      <c r="LM11" s="219">
        <f t="shared" si="23"/>
        <v>2.6516368785652008E-3</v>
      </c>
      <c r="LN11" s="219">
        <f t="shared" si="23"/>
        <v>2.5167725707736506E-3</v>
      </c>
      <c r="LO11" s="219">
        <f t="shared" si="23"/>
        <v>2.3877273770738982E-3</v>
      </c>
      <c r="LP11" s="219">
        <f t="shared" si="23"/>
        <v>2.26434119278542E-3</v>
      </c>
      <c r="LQ11" s="219">
        <f t="shared" si="23"/>
        <v>2.1464496755722266E-3</v>
      </c>
      <c r="LR11" s="219">
        <f t="shared" si="23"/>
        <v>2.0338853391878532E-3</v>
      </c>
      <c r="LS11" s="219">
        <f t="shared" si="23"/>
        <v>1.9264785491540913E-3</v>
      </c>
      <c r="LT11" s="219">
        <f t="shared" si="23"/>
        <v>1.8240584252209721E-3</v>
      </c>
      <c r="LU11" s="219">
        <f t="shared" si="23"/>
        <v>1.7264536555612051E-3</v>
      </c>
      <c r="LV11" s="219">
        <f t="shared" si="23"/>
        <v>1.6334932277012313E-3</v>
      </c>
      <c r="LW11" s="219">
        <f t="shared" si="23"/>
        <v>1.5450070811882826E-3</v>
      </c>
      <c r="LX11" s="219">
        <f t="shared" si="23"/>
        <v>1.4608266869477551E-3</v>
      </c>
      <c r="LY11" s="219">
        <f t="shared" si="23"/>
        <v>1.3807855582038044E-3</v>
      </c>
      <c r="LZ11" s="219">
        <f t="shared" si="23"/>
        <v>1.3047196977235651E-3</v>
      </c>
      <c r="MA11" s="219">
        <f t="shared" si="23"/>
        <v>1.2324679860091022E-3</v>
      </c>
      <c r="MB11" s="219">
        <f t="shared" si="23"/>
        <v>1.1638725149040062E-3</v>
      </c>
      <c r="MC11" s="219">
        <f t="shared" si="23"/>
        <v>1.098778870909268E-3</v>
      </c>
      <c r="MD11" s="219">
        <f t="shared" si="23"/>
        <v>1.0370363723189162E-3</v>
      </c>
      <c r="ME11" s="219">
        <f t="shared" si="23"/>
        <v>9.7849826409295991E-4</v>
      </c>
      <c r="MF11" s="219">
        <f t="shared" si="23"/>
        <v>9.2302187418762517E-4</v>
      </c>
      <c r="MG11" s="219">
        <f t="shared" si="23"/>
        <v>8.7046873486150899E-4</v>
      </c>
      <c r="MH11" s="219">
        <f t="shared" si="23"/>
        <v>8.2070467227497214E-4</v>
      </c>
      <c r="MI11" s="219">
        <f t="shared" si="23"/>
        <v>7.7359986749968323E-4</v>
      </c>
      <c r="MJ11" s="219">
        <f t="shared" si="23"/>
        <v>7.2902889185760464E-4</v>
      </c>
      <c r="MK11" s="219">
        <f t="shared" si="23"/>
        <v>6.8687071931536076E-4</v>
      </c>
      <c r="ML11" s="219">
        <f t="shared" si="23"/>
        <v>6.4700871847168169E-4</v>
      </c>
      <c r="MM11" s="219">
        <f t="shared" si="23"/>
        <v>6.0933062649336158E-4</v>
      </c>
      <c r="MN11" s="219">
        <f t="shared" si="23"/>
        <v>5.7372850717979666E-4</v>
      </c>
      <c r="MO11" s="219">
        <f t="shared" si="23"/>
        <v>5.4009869516803786E-4</v>
      </c>
      <c r="MP11" s="219">
        <f t="shared" si="23"/>
        <v>5.0834172812958933E-4</v>
      </c>
      <c r="MQ11" s="219">
        <f t="shared" si="23"/>
        <v>4.7836226865765962E-4</v>
      </c>
      <c r="MR11" s="219">
        <f t="shared" ref="MR11:PC11" si="24">MAX(MR8:MR10)</f>
        <v>4.5006901739879843E-4</v>
      </c>
      <c r="MS11" s="219">
        <f t="shared" si="24"/>
        <v>4.2337461884623117E-4</v>
      </c>
      <c r="MT11" s="219">
        <f t="shared" si="24"/>
        <v>3.9819556108362363E-4</v>
      </c>
      <c r="MU11" s="219">
        <f t="shared" si="24"/>
        <v>3.7445207064729997E-4</v>
      </c>
      <c r="MV11" s="219">
        <f t="shared" si="24"/>
        <v>3.5206800356189799E-4</v>
      </c>
      <c r="MW11" s="219">
        <f t="shared" si="24"/>
        <v>3.3097073349919729E-4</v>
      </c>
      <c r="MX11" s="219">
        <f t="shared" si="24"/>
        <v>3.1109103791166393E-4</v>
      </c>
      <c r="MY11" s="219">
        <f t="shared" si="24"/>
        <v>2.9236298290123371E-4</v>
      </c>
      <c r="MZ11" s="219">
        <f t="shared" si="24"/>
        <v>2.7472380749965849E-4</v>
      </c>
      <c r="NA11" s="219">
        <f t="shared" si="24"/>
        <v>2.5811380795885821E-4</v>
      </c>
      <c r="NB11" s="219">
        <f t="shared" si="24"/>
        <v>2.424762225781166E-4</v>
      </c>
      <c r="NC11" s="219">
        <f t="shared" si="24"/>
        <v>2.2775711752913818E-4</v>
      </c>
      <c r="ND11" s="219">
        <f t="shared" si="24"/>
        <v>2.1390527407963919E-4</v>
      </c>
      <c r="NE11" s="219">
        <f t="shared" si="24"/>
        <v>2.0087207756111652E-4</v>
      </c>
      <c r="NF11" s="219">
        <f t="shared" si="24"/>
        <v>1.8861140837610394E-4</v>
      </c>
      <c r="NG11" s="219">
        <f t="shared" si="24"/>
        <v>1.7707953529469628E-4</v>
      </c>
      <c r="NH11" s="219">
        <f t="shared" si="24"/>
        <v>1.66235011248632E-4</v>
      </c>
      <c r="NI11" s="219">
        <f t="shared" si="24"/>
        <v>1.5603857179391528E-4</v>
      </c>
      <c r="NJ11" s="219">
        <f t="shared" si="24"/>
        <v>1.4645303637922694E-4</v>
      </c>
      <c r="NK11" s="219">
        <f t="shared" si="24"/>
        <v>1.3744321252712389E-4</v>
      </c>
      <c r="NL11" s="219">
        <f t="shared" si="24"/>
        <v>1.2897580300796872E-4</v>
      </c>
      <c r="NM11" s="219">
        <f t="shared" si="24"/>
        <v>1.2101931606237388E-4</v>
      </c>
      <c r="NN11" s="219">
        <f t="shared" si="24"/>
        <v>1.1354397870650834E-4</v>
      </c>
      <c r="NO11" s="219">
        <f t="shared" si="24"/>
        <v>1.0652165313566993E-4</v>
      </c>
      <c r="NP11" s="219">
        <f t="shared" si="24"/>
        <v>9.9925756224832825E-5</v>
      </c>
      <c r="NQ11" s="219">
        <f t="shared" si="24"/>
        <v>9.373118211030645E-5</v>
      </c>
      <c r="NR11" s="219">
        <f t="shared" si="24"/>
        <v>8.7914227823903649E-5</v>
      </c>
      <c r="NS11" s="219">
        <f t="shared" si="24"/>
        <v>8.245252194010606E-5</v>
      </c>
      <c r="NT11" s="219">
        <f t="shared" si="24"/>
        <v>7.7324956187279346E-5</v>
      </c>
      <c r="NU11" s="219">
        <f t="shared" si="24"/>
        <v>7.2511619966019993E-5</v>
      </c>
      <c r="NV11" s="219">
        <f t="shared" si="24"/>
        <v>6.7993737711059189E-5</v>
      </c>
      <c r="NW11" s="219">
        <f t="shared" si="24"/>
        <v>6.3753609027589114E-5</v>
      </c>
      <c r="NX11" s="219">
        <f t="shared" si="24"/>
        <v>5.9774551528409986E-5</v>
      </c>
      <c r="NY11" s="219">
        <f t="shared" si="24"/>
        <v>5.6040846294730731E-5</v>
      </c>
      <c r="NZ11" s="219">
        <f t="shared" si="24"/>
        <v>5.2537685880753108E-5</v>
      </c>
      <c r="OA11" s="219">
        <f t="shared" si="24"/>
        <v>4.9251124780154457E-5</v>
      </c>
      <c r="OB11" s="219">
        <f t="shared" si="24"/>
        <v>4.6168032271305957E-5</v>
      </c>
      <c r="OC11" s="219">
        <f t="shared" si="24"/>
        <v>4.3276047557277869E-5</v>
      </c>
      <c r="OD11" s="219">
        <f t="shared" si="24"/>
        <v>4.0563537116470039E-5</v>
      </c>
      <c r="OE11" s="219">
        <f t="shared" si="24"/>
        <v>3.8019554179913618E-5</v>
      </c>
      <c r="OF11" s="219">
        <f t="shared" si="24"/>
        <v>3.5633800251878838E-5</v>
      </c>
      <c r="OG11" s="219">
        <f t="shared" si="24"/>
        <v>3.3396588591369054E-5</v>
      </c>
      <c r="OH11" s="219">
        <f t="shared" si="24"/>
        <v>3.1298809573284432E-5</v>
      </c>
      <c r="OI11" s="219">
        <f t="shared" si="24"/>
        <v>2.9331897849505018E-5</v>
      </c>
      <c r="OJ11" s="219">
        <f t="shared" si="24"/>
        <v>2.7487801231817289E-5</v>
      </c>
      <c r="OK11" s="219">
        <f t="shared" si="24"/>
        <v>2.575895122042615E-5</v>
      </c>
      <c r="OL11" s="219">
        <f t="shared" si="24"/>
        <v>2.4138235103778386E-5</v>
      </c>
      <c r="OM11" s="219">
        <f t="shared" si="24"/>
        <v>2.2618969557506054E-5</v>
      </c>
      <c r="ON11" s="219">
        <f t="shared" si="24"/>
        <v>2.11948756724569E-5</v>
      </c>
      <c r="OO11" s="219">
        <f t="shared" si="24"/>
        <v>1.9860055344022682E-5</v>
      </c>
      <c r="OP11" s="219">
        <f t="shared" si="24"/>
        <v>1.8608968957238002E-5</v>
      </c>
      <c r="OQ11" s="219">
        <f t="shared" si="24"/>
        <v>1.74364143044314E-5</v>
      </c>
      <c r="OR11" s="219">
        <f t="shared" si="24"/>
        <v>1.6337506674518293E-5</v>
      </c>
      <c r="OS11" s="219">
        <f t="shared" si="24"/>
        <v>1.5307660055334335E-5</v>
      </c>
      <c r="OT11" s="219">
        <f t="shared" si="24"/>
        <v>1.4342569392705703E-5</v>
      </c>
      <c r="OU11" s="219">
        <f t="shared" si="24"/>
        <v>1.343819385222475E-5</v>
      </c>
      <c r="OV11" s="219">
        <f t="shared" si="24"/>
        <v>1.2590741031938116E-5</v>
      </c>
      <c r="OW11" s="219">
        <f t="shared" si="24"/>
        <v>1.1796652076360637E-5</v>
      </c>
      <c r="OX11" s="219">
        <f t="shared" si="24"/>
        <v>1.1052587644379975E-5</v>
      </c>
      <c r="OY11" s="219">
        <f t="shared" si="24"/>
        <v>1.0355414685727238E-5</v>
      </c>
      <c r="OZ11" s="219">
        <f t="shared" si="24"/>
        <v>9.7021939827414516E-6</v>
      </c>
      <c r="PA11" s="219">
        <f t="shared" si="24"/>
        <v>9.0901684161485277E-6</v>
      </c>
      <c r="PB11" s="219">
        <f t="shared" si="24"/>
        <v>8.5167519155147263E-6</v>
      </c>
      <c r="PC11" s="219">
        <f t="shared" si="24"/>
        <v>7.9795190569056748E-6</v>
      </c>
      <c r="PD11" s="219">
        <f t="shared" ref="PD11:PK11" si="25">MAX(PD8:PD10)</f>
        <v>7.4761952720955939E-6</v>
      </c>
      <c r="PE11" s="219">
        <f t="shared" si="25"/>
        <v>7.0046476354151325E-6</v>
      </c>
      <c r="PF11" s="219">
        <f t="shared" si="25"/>
        <v>6.5628761960150932E-6</v>
      </c>
      <c r="PG11" s="219">
        <f t="shared" si="25"/>
        <v>6.1490058249362144E-6</v>
      </c>
      <c r="PH11" s="219">
        <f t="shared" si="25"/>
        <v>5.7612785479358863E-6</v>
      </c>
      <c r="PI11" s="219">
        <f t="shared" si="25"/>
        <v>5.3980463365107204E-6</v>
      </c>
      <c r="PJ11" s="219">
        <f t="shared" si="25"/>
        <v>5.0577643309875863E-6</v>
      </c>
      <c r="PK11" s="219">
        <f t="shared" si="25"/>
        <v>4.7389844709227802E-6</v>
      </c>
    </row>
    <row r="12" spans="1:428" ht="16.05" customHeight="1" x14ac:dyDescent="0.45">
      <c r="A12"/>
      <c r="C12" s="256" t="s">
        <v>40</v>
      </c>
      <c r="D12" s="257">
        <v>150</v>
      </c>
      <c r="F12" s="36"/>
      <c r="G12" s="5"/>
      <c r="H12" s="5"/>
      <c r="I12" s="5"/>
      <c r="J12" s="5"/>
      <c r="K12" s="5"/>
      <c r="L12" s="5"/>
      <c r="M12" s="5"/>
      <c r="N12" s="5"/>
      <c r="V12" s="5"/>
      <c r="W12" s="5"/>
      <c r="X12" s="5"/>
    </row>
    <row r="13" spans="1:428" ht="16.05" customHeight="1" x14ac:dyDescent="0.45">
      <c r="A13"/>
      <c r="C13" s="258" t="str">
        <f>IF(VLOOKUP(P1,VLookups!A27:C28,2,FALSE),"Planning estimate is not greater than","Planning estimate is greater than")</f>
        <v>Planning estimate is greater than</v>
      </c>
      <c r="D13" s="255">
        <f>IF(AND(P4&gt;0,C4&gt;0,NOT(K4="")),ABS(VLOOKUP($P$1,VLookups!$A$27:$B$28,2,FALSE)-(COUNTIF(C64:C10063,"&lt;"&amp;D12)/10000)),"")</f>
        <v>0.79600000000000004</v>
      </c>
      <c r="F13" s="2"/>
      <c r="G13" s="5"/>
      <c r="H13" s="5"/>
      <c r="I13" s="5"/>
      <c r="J13" s="5"/>
      <c r="K13" s="5"/>
      <c r="L13" s="5"/>
      <c r="M13" s="5"/>
      <c r="N13" s="5"/>
      <c r="V13" s="5"/>
      <c r="W13" s="5"/>
      <c r="X13" s="5"/>
    </row>
    <row r="14" spans="1:428" ht="16.05" customHeight="1" x14ac:dyDescent="0.45">
      <c r="A14"/>
      <c r="C14" s="258" t="s">
        <v>735</v>
      </c>
      <c r="F14" s="42"/>
      <c r="G14" s="5"/>
      <c r="H14" s="5"/>
      <c r="I14" s="5"/>
      <c r="J14" s="5"/>
      <c r="K14" s="5"/>
      <c r="L14" s="5"/>
      <c r="M14" s="5"/>
      <c r="N14" s="5"/>
      <c r="R14" s="259"/>
      <c r="V14" s="5"/>
      <c r="W14" s="5"/>
      <c r="X14" s="5"/>
    </row>
    <row r="15" spans="1:428" ht="16.05" customHeight="1" x14ac:dyDescent="0.45">
      <c r="A15"/>
      <c r="C15" s="256" t="s">
        <v>18</v>
      </c>
      <c r="D15" s="251">
        <v>86</v>
      </c>
      <c r="F15" s="42"/>
      <c r="G15" s="5"/>
      <c r="H15" s="5"/>
      <c r="I15" s="5"/>
      <c r="J15" s="5"/>
      <c r="K15" s="5"/>
      <c r="L15" s="5"/>
      <c r="M15" s="5"/>
      <c r="N15" s="5"/>
      <c r="R15" s="424" t="s">
        <v>775</v>
      </c>
      <c r="S15" s="425"/>
      <c r="T15" s="425"/>
      <c r="U15" s="426"/>
      <c r="V15" s="5"/>
      <c r="W15" s="5"/>
      <c r="X15" s="5"/>
    </row>
    <row r="16" spans="1:428" ht="16.05" customHeight="1" x14ac:dyDescent="0.45">
      <c r="A16"/>
      <c r="C16" s="256" t="s">
        <v>19</v>
      </c>
      <c r="D16" s="251">
        <v>168</v>
      </c>
      <c r="F16" s="42"/>
      <c r="G16" s="5"/>
      <c r="H16" s="5"/>
      <c r="I16" s="5"/>
      <c r="J16" s="5"/>
      <c r="K16" s="5"/>
      <c r="L16" s="5"/>
      <c r="M16" s="5"/>
      <c r="N16" s="5"/>
      <c r="R16" s="306">
        <v>0.01</v>
      </c>
      <c r="S16" s="307">
        <f>IF(ISERROR(_xlfn.PERCENTILE.EXC($C$64:$C$10063,R16)),"",_xlfn.PERCENTILE.EXC($C$66:$C$10065,R16))</f>
        <v>64.599476175146407</v>
      </c>
      <c r="T16" s="306">
        <v>0.5</v>
      </c>
      <c r="U16" s="307">
        <f>IF(ISERROR(_xlfn.PERCENTILE.EXC($C$64:$C$10063,T16)),"",_xlfn.PERCENTILE.EXC($C$64:$C$10063,T16))</f>
        <v>120.34829607155982</v>
      </c>
      <c r="V16" s="5"/>
      <c r="W16" s="5"/>
      <c r="X16" s="5"/>
    </row>
    <row r="17" spans="1:24" ht="16.05" customHeight="1" x14ac:dyDescent="0.45">
      <c r="A17"/>
      <c r="C17" s="256" t="s">
        <v>49</v>
      </c>
      <c r="D17" s="255">
        <f>1-(COUNTIF($C$64:$C$10063,"&lt;"&amp;D15)/10000)-(COUNTIF($C$64:$C$10063,"&gt;"&amp;D16)/10000)</f>
        <v>0.79390000000000005</v>
      </c>
      <c r="F17" s="42"/>
      <c r="G17" s="5"/>
      <c r="H17" s="5"/>
      <c r="I17" s="5"/>
      <c r="J17" s="5"/>
      <c r="K17" s="5"/>
      <c r="L17" s="5"/>
      <c r="M17" s="5"/>
      <c r="N17" s="5"/>
      <c r="R17" s="306">
        <v>0.05</v>
      </c>
      <c r="S17" s="307">
        <f t="shared" ref="S17:S26" si="26">IF(ISERROR(_xlfn.PERCENTILE.EXC($C$64:$C$10063,R17)),"",_xlfn.PERCENTILE.EXC($C$66:$C$10065,R17))</f>
        <v>77.43004275030863</v>
      </c>
      <c r="T17" s="306">
        <v>0.55000000000000004</v>
      </c>
      <c r="U17" s="307">
        <f t="shared" ref="U17:U26" si="27">IF(ISERROR(_xlfn.PERCENTILE.EXC($C$64:$C$10063,T17)),"",_xlfn.PERCENTILE.EXC($C$64:$C$10063,T17))</f>
        <v>124.38166551936648</v>
      </c>
      <c r="V17" s="5"/>
      <c r="W17" s="5"/>
      <c r="X17" s="5"/>
    </row>
    <row r="18" spans="1:24" ht="16.05" customHeight="1" x14ac:dyDescent="0.45">
      <c r="A18"/>
      <c r="C18" s="256" t="s">
        <v>156</v>
      </c>
      <c r="D18" s="255">
        <f>COUNTIF($C$64:$C$10063,"&lt;"&amp;D15)/10000</f>
        <v>0.10299999999999999</v>
      </c>
      <c r="F18" s="42"/>
      <c r="G18" s="5"/>
      <c r="H18" s="5"/>
      <c r="I18" s="5"/>
      <c r="J18" s="5"/>
      <c r="K18" s="5"/>
      <c r="L18" s="5"/>
      <c r="M18" s="5"/>
      <c r="N18" s="5"/>
      <c r="R18" s="306">
        <v>0.1</v>
      </c>
      <c r="S18" s="307">
        <f t="shared" si="26"/>
        <v>85.571879968789588</v>
      </c>
      <c r="T18" s="306">
        <v>0.6</v>
      </c>
      <c r="U18" s="307">
        <f t="shared" si="27"/>
        <v>128.81029299435792</v>
      </c>
      <c r="V18" s="5"/>
      <c r="W18" s="5"/>
      <c r="X18" s="5"/>
    </row>
    <row r="19" spans="1:24" ht="16.05" customHeight="1" x14ac:dyDescent="0.45">
      <c r="A19" s="5"/>
      <c r="B19" s="29"/>
      <c r="C19" s="256" t="s">
        <v>157</v>
      </c>
      <c r="D19" s="255">
        <f>COUNTIF($C$64:$C$10063,"&gt;"&amp;D16)/10000</f>
        <v>0.1031</v>
      </c>
      <c r="G19" s="5"/>
      <c r="H19" s="5"/>
      <c r="I19" s="5"/>
      <c r="J19" s="5"/>
      <c r="K19" s="5"/>
      <c r="L19" s="5"/>
      <c r="M19" s="5"/>
      <c r="N19" s="5"/>
      <c r="R19" s="306">
        <v>0.15</v>
      </c>
      <c r="S19" s="307">
        <f t="shared" si="26"/>
        <v>91.220706975612927</v>
      </c>
      <c r="T19" s="306">
        <v>0.65</v>
      </c>
      <c r="U19" s="307">
        <f t="shared" si="27"/>
        <v>133.48601635096841</v>
      </c>
      <c r="V19" s="5"/>
      <c r="W19" s="5"/>
      <c r="X19" s="5"/>
    </row>
    <row r="20" spans="1:24" ht="16.05" customHeight="1" x14ac:dyDescent="0.45">
      <c r="A20" s="5"/>
      <c r="B20" s="29"/>
      <c r="C20" s="256"/>
      <c r="D20" s="29"/>
      <c r="G20" s="5"/>
      <c r="H20" s="5"/>
      <c r="I20" s="5"/>
      <c r="J20" s="5"/>
      <c r="K20" s="5"/>
      <c r="L20" s="5"/>
      <c r="M20" s="5"/>
      <c r="N20" s="5"/>
      <c r="R20" s="306">
        <v>0.2</v>
      </c>
      <c r="S20" s="307">
        <f t="shared" si="26"/>
        <v>96.273607300835423</v>
      </c>
      <c r="T20" s="306">
        <v>0.7</v>
      </c>
      <c r="U20" s="307">
        <f t="shared" si="27"/>
        <v>138.56750465849873</v>
      </c>
      <c r="V20" s="5"/>
      <c r="W20" s="5"/>
      <c r="X20" s="5"/>
    </row>
    <row r="21" spans="1:24" ht="16.05" customHeight="1" x14ac:dyDescent="0.45">
      <c r="A21" s="5"/>
      <c r="B21" s="29"/>
      <c r="C21" s="256" t="s">
        <v>24</v>
      </c>
      <c r="D21" s="308">
        <f>MIN($C$64:$C$10063)</f>
        <v>47.46150453282236</v>
      </c>
      <c r="E21" s="2"/>
      <c r="F21" s="2"/>
      <c r="G21" s="5"/>
      <c r="H21" s="5"/>
      <c r="I21" s="5"/>
      <c r="J21" s="5"/>
      <c r="K21" s="5"/>
      <c r="L21" s="5"/>
      <c r="M21" s="5"/>
      <c r="N21" s="5"/>
      <c r="O21" s="5"/>
      <c r="P21" s="5"/>
      <c r="Q21" s="5"/>
      <c r="R21" s="306">
        <v>0.25</v>
      </c>
      <c r="S21" s="307">
        <f t="shared" si="26"/>
        <v>100.61535942695669</v>
      </c>
      <c r="T21" s="306">
        <v>0.75</v>
      </c>
      <c r="U21" s="307">
        <f t="shared" si="27"/>
        <v>144.11916158733774</v>
      </c>
      <c r="V21" s="5"/>
      <c r="W21" s="5"/>
      <c r="X21" s="5"/>
    </row>
    <row r="22" spans="1:24" ht="16.05" customHeight="1" x14ac:dyDescent="0.45">
      <c r="A22" s="5"/>
      <c r="B22" s="5"/>
      <c r="C22" s="256" t="s">
        <v>25</v>
      </c>
      <c r="D22" s="308">
        <f>MAX($C$64:$C$10063)</f>
        <v>346.67910944546776</v>
      </c>
      <c r="E22" s="2"/>
      <c r="F22" s="2"/>
      <c r="G22" s="5"/>
      <c r="H22" s="5"/>
      <c r="I22" s="5"/>
      <c r="J22" s="5"/>
      <c r="K22" s="5"/>
      <c r="L22" s="5"/>
      <c r="M22" s="5"/>
      <c r="N22" s="5"/>
      <c r="O22" s="5"/>
      <c r="P22" s="5"/>
      <c r="Q22" s="5"/>
      <c r="R22" s="306">
        <v>0.3</v>
      </c>
      <c r="S22" s="307">
        <f t="shared" si="26"/>
        <v>104.62748724398089</v>
      </c>
      <c r="T22" s="306">
        <v>0.8</v>
      </c>
      <c r="U22" s="307">
        <f t="shared" si="27"/>
        <v>150.6033729492033</v>
      </c>
      <c r="V22" s="5"/>
      <c r="W22" s="5"/>
      <c r="X22" s="5"/>
    </row>
    <row r="23" spans="1:24" ht="16.05" customHeight="1" x14ac:dyDescent="0.45">
      <c r="A23" s="5"/>
      <c r="B23" s="5"/>
      <c r="C23" s="256" t="s">
        <v>690</v>
      </c>
      <c r="D23" s="303">
        <f>IF(ISERR(AVERAGE($C$64:$C$10063)),"",AVERAGE($C$64:$C$10063))</f>
        <v>124.41258128133784</v>
      </c>
      <c r="E23" s="2"/>
      <c r="F23" s="2"/>
      <c r="G23" s="5"/>
      <c r="H23" s="5"/>
      <c r="I23" s="5"/>
      <c r="J23" s="5"/>
      <c r="K23" s="5"/>
      <c r="L23" s="5"/>
      <c r="M23" s="5"/>
      <c r="N23" s="5"/>
      <c r="O23" s="5"/>
      <c r="P23" s="5"/>
      <c r="Q23" s="5"/>
      <c r="R23" s="306">
        <v>0.35</v>
      </c>
      <c r="S23" s="307">
        <f t="shared" si="26"/>
        <v>108.49401005444382</v>
      </c>
      <c r="T23" s="306">
        <v>0.85</v>
      </c>
      <c r="U23" s="307">
        <f t="shared" si="27"/>
        <v>158.76805777961803</v>
      </c>
      <c r="V23" s="5"/>
      <c r="W23" s="5"/>
      <c r="X23" s="5"/>
    </row>
    <row r="24" spans="1:24" ht="16.05" customHeight="1" x14ac:dyDescent="0.45">
      <c r="A24" s="5"/>
      <c r="B24" s="5"/>
      <c r="C24" s="256" t="s">
        <v>733</v>
      </c>
      <c r="D24" s="303">
        <f>IF(ISERR(MEDIAN($C$64:$C$10063)),"",MEDIAN($C$64:$C$10063))</f>
        <v>120.34829607155982</v>
      </c>
      <c r="E24" s="2"/>
      <c r="F24" s="2"/>
      <c r="G24" s="5"/>
      <c r="H24" s="5"/>
      <c r="I24" s="5"/>
      <c r="J24" s="5"/>
      <c r="K24" s="5"/>
      <c r="L24" s="5"/>
      <c r="M24" s="5"/>
      <c r="N24" s="5"/>
      <c r="O24" s="5"/>
      <c r="P24" s="5"/>
      <c r="Q24" s="5"/>
      <c r="R24" s="306">
        <v>0.4</v>
      </c>
      <c r="S24" s="307">
        <f t="shared" si="26"/>
        <v>112.11714022523695</v>
      </c>
      <c r="T24" s="306">
        <v>0.9</v>
      </c>
      <c r="U24" s="307">
        <f t="shared" si="27"/>
        <v>168.61248287389185</v>
      </c>
      <c r="V24" s="5"/>
      <c r="W24" s="5"/>
      <c r="X24" s="5"/>
    </row>
    <row r="25" spans="1:24" ht="16.05" customHeight="1" x14ac:dyDescent="0.45">
      <c r="A25" s="5"/>
      <c r="B25" s="5"/>
      <c r="C25" s="256" t="s">
        <v>731</v>
      </c>
      <c r="D25" s="304" cm="1">
        <f t="array" ref="D25">IF(ISERR(_xlfn.MODE.SNGL(ROUND($C$64:$C$10063,0))),"",_xlfn.MODE.SNGL(ROUND($C$64:$C$10063,0)))</f>
        <v>112</v>
      </c>
      <c r="E25" s="2"/>
      <c r="F25" s="2"/>
      <c r="G25" s="5"/>
      <c r="H25" s="5"/>
      <c r="I25" s="5"/>
      <c r="J25" s="5"/>
      <c r="K25" s="5"/>
      <c r="L25" s="5"/>
      <c r="M25" s="5"/>
      <c r="N25" s="5"/>
      <c r="O25" s="5"/>
      <c r="P25" s="5"/>
      <c r="Q25" s="5"/>
      <c r="R25" s="306">
        <v>0.45</v>
      </c>
      <c r="S25" s="307">
        <f t="shared" si="26"/>
        <v>116.16948553833767</v>
      </c>
      <c r="T25" s="306">
        <v>0.95</v>
      </c>
      <c r="U25" s="307">
        <f t="shared" si="27"/>
        <v>184.53238478179298</v>
      </c>
      <c r="V25" s="5"/>
      <c r="W25" s="5"/>
      <c r="X25" s="5"/>
    </row>
    <row r="26" spans="1:24" ht="16.05" customHeight="1" x14ac:dyDescent="0.45">
      <c r="A26" s="5"/>
      <c r="B26" s="5"/>
      <c r="C26" s="256" t="s">
        <v>732</v>
      </c>
      <c r="D26" s="303">
        <f>IF(ISERR(_xlfn.STDEV.P($C$64:$C$10063)),"",_xlfn.STDEV.P($C$64:$C$10063))</f>
        <v>33.256077730388782</v>
      </c>
      <c r="E26" s="2"/>
      <c r="F26" s="2"/>
      <c r="G26" s="5"/>
      <c r="H26" s="5"/>
      <c r="I26" s="5"/>
      <c r="J26" s="5"/>
      <c r="K26" s="5"/>
      <c r="L26" s="5"/>
      <c r="M26" s="5"/>
      <c r="N26" s="5"/>
      <c r="O26" s="5"/>
      <c r="P26" s="5"/>
      <c r="Q26" s="5"/>
      <c r="R26" s="306">
        <v>0.5</v>
      </c>
      <c r="S26" s="307">
        <f t="shared" si="26"/>
        <v>120.35547103958034</v>
      </c>
      <c r="T26" s="306">
        <v>0.99</v>
      </c>
      <c r="U26" s="307">
        <f t="shared" si="27"/>
        <v>218.73275935173046</v>
      </c>
      <c r="V26" s="5"/>
      <c r="W26" s="5"/>
      <c r="X26" s="5"/>
    </row>
    <row r="27" spans="1:24" ht="16.05" customHeight="1" x14ac:dyDescent="0.45">
      <c r="A27" s="5"/>
      <c r="B27" s="5"/>
      <c r="C27" s="29"/>
      <c r="D27" s="29"/>
      <c r="E27" s="2"/>
      <c r="F27" s="2"/>
      <c r="G27" s="5"/>
      <c r="H27" s="5"/>
      <c r="I27" s="5"/>
      <c r="J27" s="5"/>
      <c r="K27" s="5"/>
      <c r="L27" s="5"/>
      <c r="M27" s="5"/>
      <c r="N27" s="5"/>
      <c r="O27" s="5"/>
      <c r="P27" s="5"/>
      <c r="Q27" s="5"/>
      <c r="R27" s="5"/>
      <c r="S27" s="5"/>
      <c r="T27" s="5"/>
      <c r="U27" s="5"/>
      <c r="V27" s="5"/>
      <c r="W27" s="5"/>
      <c r="X27" s="5"/>
    </row>
    <row r="28" spans="1:24" ht="16.05" customHeight="1" x14ac:dyDescent="0.45">
      <c r="A28" s="5"/>
      <c r="C28" s="29" t="str">
        <f>IF(VLOOKUP(VLookups!$A$54,VLookups!$A$48:$B$50,2,FALSE),"With a confidence interval of","With a credible interval of")</f>
        <v>With a confidence interval of</v>
      </c>
      <c r="D28" s="248">
        <v>0.8</v>
      </c>
      <c r="E28" s="2"/>
      <c r="F28" s="2"/>
      <c r="G28" s="5"/>
      <c r="H28" s="5"/>
      <c r="I28" s="5"/>
      <c r="J28" s="5"/>
      <c r="K28" s="5"/>
      <c r="L28" s="5"/>
      <c r="M28" s="5"/>
      <c r="N28" s="5"/>
      <c r="O28" s="5"/>
      <c r="P28" s="5"/>
      <c r="Q28" s="5"/>
      <c r="R28" s="5"/>
      <c r="S28" s="5"/>
      <c r="T28" s="5"/>
      <c r="U28" s="5"/>
      <c r="V28" s="5"/>
      <c r="W28" s="5"/>
      <c r="X28" s="5"/>
    </row>
    <row r="29" spans="1:24" ht="16.05" customHeight="1" x14ac:dyDescent="0.5">
      <c r="A29" s="5"/>
      <c r="C29" s="29" t="s">
        <v>16</v>
      </c>
      <c r="D29" s="68">
        <f>IF(AND(D28&gt;0,D28&lt;1,NOT(L5="")),_xlfn.LOGNORM.INV((1-$D$28)/2,LN($G$5),LN($K$4)),"")</f>
        <v>85.734765539097964</v>
      </c>
      <c r="E29" s="2"/>
      <c r="F29" s="2"/>
      <c r="G29" s="5"/>
      <c r="H29" s="5"/>
      <c r="I29" s="5"/>
      <c r="J29" s="5"/>
      <c r="K29" s="5"/>
      <c r="L29" s="5"/>
      <c r="M29" s="5"/>
      <c r="N29" s="5"/>
      <c r="O29" s="5"/>
      <c r="P29" s="5"/>
      <c r="Q29" s="5"/>
      <c r="R29" s="5"/>
      <c r="S29" s="5"/>
      <c r="T29" s="5"/>
      <c r="U29" s="5"/>
      <c r="V29" s="5"/>
      <c r="W29" s="5"/>
      <c r="X29" s="5"/>
    </row>
    <row r="30" spans="1:24" ht="16.05" customHeight="1" x14ac:dyDescent="0.5">
      <c r="A30" s="5"/>
      <c r="C30" s="29" t="s">
        <v>48</v>
      </c>
      <c r="D30" s="68">
        <f>IF(AND(D28&gt;0,D28&lt;1,NOT(L5="")),_xlfn.LOGNORM.INV(($D$28+(1-$D$28)/2),LN($G$5),LN($K$4)),"")</f>
        <v>167.95986913188798</v>
      </c>
      <c r="E30" s="2"/>
      <c r="F30" s="2"/>
      <c r="G30" s="5"/>
      <c r="H30" s="5"/>
      <c r="I30" s="5"/>
      <c r="J30" s="5"/>
      <c r="K30" s="5"/>
      <c r="L30" s="5"/>
      <c r="M30" s="5"/>
      <c r="N30" s="5"/>
      <c r="O30" s="5"/>
      <c r="P30" s="5"/>
      <c r="Q30" s="5"/>
      <c r="R30" s="5"/>
      <c r="S30" s="5"/>
      <c r="T30" s="5"/>
      <c r="U30" s="5"/>
      <c r="V30" s="5"/>
      <c r="W30" s="5"/>
      <c r="X30" s="5"/>
    </row>
    <row r="31" spans="1:24" ht="16.05" customHeight="1" x14ac:dyDescent="0.5">
      <c r="A31" s="5"/>
      <c r="C31" s="29"/>
      <c r="D31" s="38"/>
      <c r="E31" s="2"/>
      <c r="F31" s="2"/>
      <c r="G31" s="5"/>
      <c r="H31" s="5"/>
      <c r="I31" s="5"/>
      <c r="J31" s="5"/>
      <c r="K31" s="5"/>
      <c r="L31" s="5"/>
      <c r="M31" s="5"/>
      <c r="N31" s="5"/>
      <c r="O31" s="5"/>
      <c r="P31" s="5"/>
      <c r="Q31" s="5"/>
      <c r="R31" s="5"/>
      <c r="S31" s="5"/>
      <c r="T31" s="5"/>
      <c r="U31" s="5"/>
      <c r="V31" s="5"/>
      <c r="W31" s="5"/>
      <c r="X31" s="5"/>
    </row>
    <row r="32" spans="1:24" ht="16.05" customHeight="1" x14ac:dyDescent="0.45">
      <c r="A32" s="2"/>
      <c r="C32" s="69" t="s">
        <v>18</v>
      </c>
      <c r="D32" s="251">
        <v>86</v>
      </c>
      <c r="E32" s="2"/>
      <c r="F32" s="2"/>
      <c r="G32" s="5"/>
      <c r="H32" s="2"/>
      <c r="I32" s="2"/>
      <c r="J32" s="5"/>
      <c r="K32" s="5"/>
      <c r="L32" s="5"/>
      <c r="M32" s="5"/>
      <c r="N32" s="5"/>
      <c r="O32" s="5"/>
      <c r="P32" s="5"/>
      <c r="Q32" s="5"/>
      <c r="R32" s="5"/>
      <c r="S32" s="5"/>
      <c r="T32" s="5"/>
      <c r="U32" s="5"/>
      <c r="V32" s="5"/>
      <c r="W32" s="5"/>
      <c r="X32" s="5"/>
    </row>
    <row r="33" spans="1:24" ht="16.05" customHeight="1" x14ac:dyDescent="0.45">
      <c r="A33" s="2"/>
      <c r="C33" s="69" t="s">
        <v>19</v>
      </c>
      <c r="D33" s="251">
        <v>168</v>
      </c>
      <c r="E33" s="2"/>
      <c r="F33" s="2"/>
      <c r="G33" s="5"/>
      <c r="H33" s="2"/>
      <c r="I33" s="2"/>
      <c r="J33" s="5"/>
      <c r="K33" s="5"/>
      <c r="L33" s="5"/>
      <c r="M33" s="5"/>
      <c r="N33" s="5"/>
      <c r="O33" s="5"/>
      <c r="P33" s="5"/>
      <c r="Q33" s="5"/>
      <c r="R33" s="5"/>
      <c r="S33" s="5"/>
      <c r="T33" s="5"/>
      <c r="U33" s="5"/>
      <c r="V33" s="5"/>
      <c r="W33" s="5"/>
      <c r="X33" s="5"/>
    </row>
    <row r="34" spans="1:24" ht="16.05" customHeight="1" x14ac:dyDescent="0.45">
      <c r="A34" s="2"/>
      <c r="C34" s="69" t="s">
        <v>49</v>
      </c>
      <c r="D34" s="252">
        <f>IF(AND($D$32&gt;0,$D$33&gt;0,$D$32&lt;$D$33,NOT(L5="")),_xlfn.LOGNORM.DIST($D$33,LN($G$5),LN($K$4),TRUE)-_xlfn.LOGNORM.DIST($D$32,LN($G$5),LN($K$4),TRUE),"")</f>
        <v>0.79807790302034831</v>
      </c>
      <c r="E34" s="2"/>
      <c r="F34" s="2"/>
      <c r="G34" s="5"/>
      <c r="H34" s="2"/>
      <c r="I34" s="2"/>
      <c r="J34" s="5"/>
      <c r="K34" s="5"/>
      <c r="L34" s="5"/>
      <c r="M34" s="5"/>
      <c r="N34" s="5"/>
      <c r="O34" s="5"/>
      <c r="P34" s="5"/>
      <c r="Q34" s="5"/>
      <c r="R34" s="5"/>
      <c r="S34" s="5"/>
      <c r="T34" s="5"/>
      <c r="U34" s="5"/>
      <c r="V34" s="5"/>
      <c r="W34" s="5"/>
      <c r="X34" s="5"/>
    </row>
    <row r="35" spans="1:24" ht="16.05" customHeight="1" x14ac:dyDescent="0.45">
      <c r="A35" s="2"/>
      <c r="C35" s="69" t="s">
        <v>156</v>
      </c>
      <c r="D35" s="253">
        <f>IF(AND($D$32&gt;0,$D$33&gt;0,$D$32&lt;$D$33,NOT($L$5="")),_xlfn.LOGNORM.DIST(D32,LN($G$5),LN($K$4),TRUE),"")</f>
        <v>0.10208180841948823</v>
      </c>
      <c r="E35" s="2"/>
      <c r="F35" s="2"/>
      <c r="G35" s="5"/>
      <c r="H35" s="2"/>
      <c r="I35" s="2"/>
      <c r="J35" s="5"/>
      <c r="K35" s="5"/>
      <c r="L35" s="5"/>
      <c r="M35" s="5"/>
      <c r="N35" s="5"/>
      <c r="O35" s="5"/>
      <c r="P35" s="5"/>
      <c r="Q35" s="5"/>
      <c r="R35" s="5"/>
      <c r="S35" s="5"/>
      <c r="T35" s="5"/>
      <c r="U35" s="5"/>
      <c r="V35" s="5"/>
      <c r="W35" s="5"/>
      <c r="X35" s="5"/>
    </row>
    <row r="36" spans="1:24" ht="16.05" customHeight="1" x14ac:dyDescent="0.45">
      <c r="A36" s="2"/>
      <c r="C36" s="69" t="s">
        <v>157</v>
      </c>
      <c r="D36" s="254">
        <f>IF(AND($D$32&gt;0,$D$33&gt;0,$D$32&lt;$D$33,NOT($L$5="")),1-_xlfn.LOGNORM.DIST(D33,LN($G$5),LN($K$4),TRUE),"")</f>
        <v>9.984028856016347E-2</v>
      </c>
      <c r="E36" s="2"/>
      <c r="F36" s="2"/>
      <c r="G36" s="5"/>
      <c r="H36" s="2"/>
      <c r="I36" s="2"/>
      <c r="J36" s="5"/>
      <c r="K36" s="5"/>
      <c r="L36" s="5"/>
      <c r="M36" s="5"/>
      <c r="N36" s="5"/>
      <c r="O36" s="5"/>
      <c r="P36" s="5"/>
      <c r="Q36" s="5"/>
      <c r="R36" s="5"/>
      <c r="S36" s="5"/>
      <c r="T36" s="5"/>
      <c r="U36" s="5"/>
      <c r="V36" s="5"/>
      <c r="W36" s="5"/>
      <c r="X36" s="5"/>
    </row>
    <row r="37" spans="1:24" ht="16.05" customHeight="1" x14ac:dyDescent="0.45">
      <c r="A37" s="2"/>
      <c r="B37" s="5"/>
      <c r="E37" s="2"/>
      <c r="F37" s="2"/>
      <c r="G37" s="5"/>
      <c r="H37" s="2"/>
      <c r="I37" s="2"/>
      <c r="J37" s="5"/>
      <c r="K37" s="5"/>
      <c r="L37" s="5"/>
      <c r="M37" s="5"/>
      <c r="N37" s="5"/>
      <c r="O37" s="5"/>
      <c r="P37" s="5"/>
      <c r="Q37" s="5"/>
      <c r="R37" s="5"/>
      <c r="S37" s="5"/>
      <c r="T37" s="5"/>
      <c r="U37" s="5"/>
      <c r="V37" s="5"/>
      <c r="W37" s="5"/>
      <c r="X37" s="5"/>
    </row>
    <row r="38" spans="1:24" ht="16.05" customHeight="1" x14ac:dyDescent="0.45">
      <c r="A38" s="2"/>
      <c r="B38" s="5"/>
      <c r="D38" s="53" t="s">
        <v>813</v>
      </c>
      <c r="E38" s="2"/>
      <c r="F38" s="2"/>
      <c r="G38" s="5"/>
      <c r="H38" s="2"/>
      <c r="I38" s="2"/>
      <c r="J38" s="5"/>
      <c r="K38" s="5"/>
      <c r="L38" s="5"/>
      <c r="M38" s="5"/>
      <c r="N38" s="5"/>
      <c r="O38" s="5"/>
      <c r="P38" s="5"/>
      <c r="Q38" s="5"/>
      <c r="R38" s="5"/>
      <c r="S38" s="5"/>
      <c r="T38" s="5"/>
      <c r="U38" s="5"/>
      <c r="V38" s="5"/>
      <c r="W38" s="5"/>
      <c r="X38" s="5"/>
    </row>
    <row r="39" spans="1:24" ht="16.05" customHeight="1" x14ac:dyDescent="0.45">
      <c r="A39" s="2"/>
      <c r="B39" s="5"/>
      <c r="D39" s="248">
        <v>1</v>
      </c>
      <c r="E39" s="2"/>
      <c r="F39" s="2"/>
      <c r="G39" s="5"/>
      <c r="H39" s="2"/>
      <c r="I39" s="2"/>
      <c r="J39" s="5"/>
      <c r="K39" s="5"/>
      <c r="L39" s="5"/>
      <c r="M39" s="5"/>
      <c r="N39" s="5"/>
      <c r="O39" s="5"/>
      <c r="P39" s="5"/>
      <c r="Q39" s="5"/>
      <c r="R39" s="5"/>
      <c r="S39" s="5"/>
      <c r="T39" s="5"/>
      <c r="U39" s="5"/>
      <c r="V39" s="5"/>
      <c r="W39" s="5"/>
      <c r="X39" s="5"/>
    </row>
    <row r="40" spans="1:24" ht="16.05" customHeight="1" x14ac:dyDescent="0.45">
      <c r="A40" s="2"/>
      <c r="B40" s="5"/>
      <c r="E40" s="2"/>
      <c r="F40" s="2"/>
      <c r="G40" s="5"/>
      <c r="H40" s="2"/>
      <c r="I40" s="2"/>
      <c r="J40" s="5"/>
      <c r="K40" s="5"/>
      <c r="L40" s="5"/>
      <c r="M40" s="5"/>
      <c r="N40" s="5"/>
      <c r="O40" s="5"/>
      <c r="P40" s="5"/>
      <c r="Q40" s="5"/>
      <c r="R40" s="5"/>
      <c r="S40" s="5"/>
      <c r="T40" s="5"/>
      <c r="U40" s="5"/>
      <c r="V40" s="5"/>
      <c r="W40" s="5"/>
      <c r="X40" s="5"/>
    </row>
    <row r="41" spans="1:24" ht="16.05" customHeight="1" x14ac:dyDescent="0.45">
      <c r="A41" s="2"/>
      <c r="B41" s="5"/>
      <c r="E41" s="2"/>
      <c r="F41" s="2"/>
      <c r="G41" s="5"/>
      <c r="H41" s="2"/>
      <c r="I41" s="2"/>
      <c r="J41" s="5"/>
      <c r="K41" s="5"/>
      <c r="L41" s="5"/>
      <c r="M41" s="5"/>
      <c r="N41" s="5"/>
      <c r="O41" s="5"/>
      <c r="P41" s="5"/>
      <c r="Q41" s="5"/>
      <c r="R41" s="5"/>
      <c r="S41" s="5"/>
      <c r="T41" s="5"/>
      <c r="U41" s="5"/>
      <c r="V41" s="5"/>
      <c r="W41" s="5"/>
      <c r="X41" s="5"/>
    </row>
    <row r="42" spans="1:24" ht="16.05" customHeight="1" x14ac:dyDescent="0.45">
      <c r="A42" s="2"/>
      <c r="B42" s="5"/>
      <c r="E42" s="2"/>
      <c r="F42" s="2"/>
      <c r="G42" s="5"/>
      <c r="H42" s="2"/>
      <c r="I42" s="2"/>
      <c r="J42" s="5"/>
      <c r="K42" s="5"/>
      <c r="L42" s="5"/>
      <c r="M42" s="5"/>
      <c r="N42" s="5"/>
      <c r="O42" s="5"/>
      <c r="P42" s="5"/>
      <c r="Q42" s="5"/>
      <c r="R42" s="5"/>
      <c r="S42" s="5"/>
      <c r="T42" s="5"/>
      <c r="U42" s="5"/>
      <c r="V42" s="5"/>
      <c r="W42" s="5"/>
      <c r="X42" s="5"/>
    </row>
    <row r="43" spans="1:24" ht="16.05" customHeight="1" x14ac:dyDescent="0.45">
      <c r="A43" s="2"/>
      <c r="B43" s="5"/>
      <c r="C43" s="5"/>
      <c r="D43" s="5"/>
      <c r="E43" s="2"/>
      <c r="F43" s="2"/>
      <c r="G43" s="5"/>
      <c r="H43" s="2"/>
      <c r="I43" s="2"/>
      <c r="J43" s="5"/>
      <c r="K43" s="5"/>
      <c r="L43" s="5"/>
      <c r="M43" s="5"/>
      <c r="N43" s="5"/>
      <c r="O43" s="5"/>
      <c r="P43" s="5"/>
      <c r="Q43" s="5"/>
      <c r="R43" s="5"/>
      <c r="S43" s="5"/>
      <c r="T43" s="5"/>
      <c r="U43" s="5"/>
      <c r="V43" s="5"/>
      <c r="W43" s="5"/>
      <c r="X43" s="5"/>
    </row>
    <row r="44" spans="1:24" x14ac:dyDescent="0.45">
      <c r="A44" s="2"/>
      <c r="B44" s="19" t="str">
        <f>_xlfn.CONCAT("Version ",'Change Log'!$B$3," – © 2022-",YEAR('Change Log'!$A$3),IF('Change Log'!$C$3="William W. Davis",", William W. Davis, MSPM, PMP",_xlfn.CONCAT(", original copyright holder is William W. Davis, MSPM, PMP; later modified by ",'Change Log'!$C$3)))</f>
        <v>Version 2.1 – © 2022-2025, William W. Davis, MSPM, PMP</v>
      </c>
      <c r="C44" s="5"/>
      <c r="D44" s="5"/>
      <c r="E44" s="5"/>
      <c r="F44" s="2"/>
      <c r="G44" s="2"/>
      <c r="H44" s="5"/>
      <c r="I44" s="5"/>
      <c r="J44" s="2"/>
      <c r="K44" s="2"/>
      <c r="L44" s="2"/>
      <c r="M44" s="5"/>
      <c r="N44" s="5"/>
      <c r="O44" s="5"/>
      <c r="P44" s="5"/>
      <c r="Q44" s="5"/>
      <c r="R44" s="5"/>
      <c r="S44" s="5"/>
      <c r="T44" s="5"/>
      <c r="U44" s="5"/>
      <c r="V44" s="5"/>
      <c r="W44" s="5"/>
      <c r="X44" s="5"/>
    </row>
    <row r="45" spans="1:24" x14ac:dyDescent="0.45">
      <c r="A45" s="2"/>
      <c r="B45" s="387" t="s">
        <v>80</v>
      </c>
      <c r="C45" s="387"/>
      <c r="D45" s="387"/>
      <c r="E45" s="387"/>
      <c r="F45" s="387"/>
      <c r="G45" s="387"/>
      <c r="H45" s="387"/>
      <c r="I45" s="89"/>
      <c r="J45" s="2"/>
      <c r="K45" s="2"/>
      <c r="L45" s="2"/>
      <c r="M45" s="5"/>
      <c r="N45" s="5"/>
      <c r="O45" s="5"/>
      <c r="P45" s="5"/>
      <c r="Q45" s="5"/>
      <c r="R45" s="5"/>
      <c r="S45" s="5"/>
      <c r="T45" s="5"/>
      <c r="U45" s="5"/>
      <c r="V45" s="5"/>
      <c r="W45" s="5"/>
      <c r="X45" s="5"/>
    </row>
    <row r="46" spans="1:24" x14ac:dyDescent="0.45">
      <c r="A46" s="2"/>
      <c r="B46" s="387" t="s">
        <v>885</v>
      </c>
      <c r="C46" s="387"/>
      <c r="D46" s="387"/>
      <c r="E46" s="387"/>
      <c r="F46" s="387"/>
      <c r="G46" s="387"/>
      <c r="H46" s="387"/>
      <c r="I46" s="89"/>
      <c r="J46" s="2"/>
      <c r="K46" s="2"/>
      <c r="L46" s="2"/>
      <c r="M46" s="5"/>
      <c r="N46" s="5"/>
      <c r="O46" s="5"/>
      <c r="P46" s="5"/>
      <c r="Q46" s="5"/>
      <c r="R46" s="5"/>
      <c r="S46" s="5"/>
      <c r="T46" s="5"/>
      <c r="U46" s="5"/>
      <c r="V46" s="5"/>
      <c r="W46" s="5"/>
      <c r="X46" s="5"/>
    </row>
    <row r="47" spans="1:24" x14ac:dyDescent="0.45">
      <c r="A47" s="2"/>
      <c r="B47" s="387" t="s">
        <v>60</v>
      </c>
      <c r="C47" s="387"/>
      <c r="D47" s="387"/>
      <c r="E47" s="387"/>
      <c r="F47" s="387"/>
      <c r="G47" s="387"/>
      <c r="H47" s="387"/>
      <c r="I47" s="89"/>
      <c r="J47" s="2"/>
      <c r="K47" s="2"/>
      <c r="L47" s="2"/>
      <c r="M47" s="5"/>
      <c r="N47" s="5"/>
      <c r="O47" s="5"/>
      <c r="P47" s="5"/>
      <c r="Q47" s="5"/>
      <c r="R47" s="5"/>
      <c r="S47" s="5"/>
      <c r="T47" s="5"/>
      <c r="U47" s="5"/>
      <c r="V47" s="5"/>
      <c r="W47" s="5"/>
      <c r="X47" s="5"/>
    </row>
    <row r="48" spans="1:24" x14ac:dyDescent="0.45">
      <c r="A48" s="2"/>
      <c r="B48" s="387" t="s">
        <v>139</v>
      </c>
      <c r="C48" s="387"/>
      <c r="D48" s="387"/>
      <c r="E48" s="387"/>
      <c r="F48" s="387"/>
      <c r="G48" s="387"/>
      <c r="H48" s="387"/>
      <c r="I48" s="89"/>
      <c r="J48" s="2"/>
      <c r="K48" s="2"/>
      <c r="L48" s="2"/>
      <c r="M48" s="5"/>
      <c r="N48" s="5"/>
      <c r="O48" s="5"/>
      <c r="P48" s="5"/>
      <c r="Q48" s="5"/>
      <c r="R48" s="5"/>
      <c r="S48" s="5"/>
      <c r="T48" s="5"/>
      <c r="U48" s="5"/>
      <c r="V48" s="5"/>
      <c r="W48" s="5"/>
      <c r="X48" s="5"/>
    </row>
    <row r="49" spans="1:24" x14ac:dyDescent="0.45">
      <c r="A49" s="2"/>
      <c r="B49" s="387" t="s">
        <v>883</v>
      </c>
      <c r="C49" s="387"/>
      <c r="D49" s="387"/>
      <c r="E49" s="387"/>
      <c r="F49" s="387"/>
      <c r="G49" s="387"/>
      <c r="H49" s="387"/>
      <c r="I49" s="89"/>
      <c r="J49" s="2"/>
      <c r="K49" s="2"/>
      <c r="L49" s="2"/>
      <c r="M49" s="5"/>
      <c r="N49" s="5"/>
      <c r="O49" s="5"/>
      <c r="P49" s="5"/>
      <c r="Q49" s="5"/>
      <c r="R49" s="5"/>
      <c r="S49" s="5"/>
      <c r="T49" s="5"/>
      <c r="U49" s="5"/>
      <c r="V49" s="5"/>
      <c r="W49" s="5"/>
      <c r="X49" s="5"/>
    </row>
    <row r="50" spans="1:24" x14ac:dyDescent="0.45">
      <c r="A50" s="2"/>
      <c r="B50" s="132" t="s">
        <v>137</v>
      </c>
      <c r="C50" s="5"/>
      <c r="D50" s="5"/>
      <c r="E50" s="5"/>
      <c r="F50" s="2"/>
      <c r="G50" s="2"/>
      <c r="H50" s="5"/>
      <c r="I50" s="5"/>
      <c r="J50" s="2"/>
      <c r="K50" s="2"/>
      <c r="L50" s="2"/>
      <c r="M50" s="5"/>
      <c r="N50" s="5"/>
      <c r="O50" s="5"/>
      <c r="P50" s="5"/>
      <c r="Q50" s="5"/>
      <c r="R50" s="5"/>
      <c r="S50" s="5"/>
      <c r="T50" s="5"/>
      <c r="U50" s="5"/>
      <c r="V50" s="5"/>
      <c r="W50" s="5"/>
      <c r="X50" s="5"/>
    </row>
    <row r="51" spans="1:24" x14ac:dyDescent="0.45">
      <c r="A51" s="2"/>
      <c r="B51" s="132" t="s">
        <v>58</v>
      </c>
      <c r="C51" s="5"/>
      <c r="D51" s="5"/>
      <c r="E51" s="5"/>
      <c r="F51" s="2"/>
      <c r="G51" s="2"/>
      <c r="H51" s="5"/>
      <c r="I51" s="5"/>
      <c r="J51" s="2"/>
      <c r="K51" s="2"/>
      <c r="L51" s="2"/>
      <c r="M51" s="5"/>
      <c r="N51" s="5"/>
      <c r="O51" s="5"/>
      <c r="P51" s="5"/>
      <c r="Q51" s="5"/>
      <c r="R51" s="5"/>
      <c r="S51" s="5"/>
      <c r="T51" s="5"/>
      <c r="U51" s="5"/>
      <c r="V51" s="5"/>
      <c r="W51" s="5"/>
      <c r="X51" s="5"/>
    </row>
    <row r="52" spans="1:24" x14ac:dyDescent="0.45">
      <c r="A52" s="19"/>
      <c r="B52" s="132" t="s">
        <v>136</v>
      </c>
      <c r="C52" s="5"/>
      <c r="D52" s="5"/>
      <c r="E52" s="2"/>
      <c r="F52" s="2"/>
      <c r="G52" s="5"/>
      <c r="H52" s="2"/>
      <c r="I52" s="2"/>
      <c r="J52" s="5"/>
      <c r="K52" s="5"/>
      <c r="L52" s="5"/>
      <c r="M52" s="5"/>
      <c r="N52" s="5"/>
      <c r="O52" s="5"/>
      <c r="P52" s="5"/>
      <c r="Q52" s="5"/>
      <c r="R52" s="5"/>
      <c r="S52" s="5"/>
      <c r="T52" s="5"/>
      <c r="U52" s="5"/>
      <c r="V52" s="5"/>
      <c r="W52" s="5"/>
      <c r="X52" s="5"/>
    </row>
    <row r="53" spans="1:24" x14ac:dyDescent="0.45">
      <c r="A53" s="19"/>
      <c r="B53" s="132" t="s">
        <v>138</v>
      </c>
      <c r="C53" s="5"/>
      <c r="D53" s="5"/>
      <c r="E53" s="2"/>
      <c r="F53" s="2"/>
      <c r="G53" s="5"/>
      <c r="H53" s="2"/>
      <c r="I53" s="2"/>
      <c r="J53" s="5"/>
      <c r="K53" s="5"/>
      <c r="L53" s="5"/>
      <c r="M53" s="5"/>
      <c r="N53" s="5"/>
      <c r="O53" s="5"/>
      <c r="P53" s="5"/>
      <c r="Q53" s="5"/>
      <c r="R53" s="5"/>
      <c r="S53" s="5"/>
      <c r="T53" s="5"/>
      <c r="U53" s="5"/>
      <c r="V53" s="5"/>
      <c r="W53" s="5"/>
      <c r="X53" s="5"/>
    </row>
    <row r="54" spans="1:24" x14ac:dyDescent="0.45">
      <c r="A54" s="19"/>
      <c r="B54" s="132" t="s">
        <v>671</v>
      </c>
      <c r="C54" s="5"/>
      <c r="D54" s="5"/>
      <c r="E54" s="2"/>
      <c r="F54" s="2"/>
      <c r="G54" s="5"/>
      <c r="H54" s="2"/>
      <c r="I54" s="2"/>
      <c r="J54" s="5"/>
      <c r="K54" s="5"/>
      <c r="L54" s="5"/>
      <c r="M54" s="5"/>
      <c r="N54" s="5"/>
      <c r="O54" s="5"/>
      <c r="P54" s="5"/>
      <c r="Q54" s="5"/>
      <c r="R54" s="5"/>
      <c r="S54" s="5"/>
      <c r="T54" s="5"/>
      <c r="U54" s="5"/>
      <c r="V54" s="5"/>
      <c r="W54" s="5"/>
      <c r="X54" s="5"/>
    </row>
    <row r="55" spans="1:24" x14ac:dyDescent="0.45">
      <c r="A55" s="19"/>
      <c r="B55" s="132" t="s">
        <v>672</v>
      </c>
      <c r="C55" s="5"/>
      <c r="D55" s="5"/>
      <c r="E55" s="2"/>
      <c r="F55" s="2"/>
      <c r="G55" s="5"/>
      <c r="H55" s="2"/>
      <c r="I55" s="2"/>
      <c r="J55" s="5"/>
      <c r="K55" s="5"/>
      <c r="L55" s="5"/>
      <c r="M55" s="5"/>
      <c r="N55" s="5"/>
      <c r="O55" s="5"/>
      <c r="P55" s="5"/>
      <c r="Q55" s="5"/>
      <c r="R55" s="5"/>
      <c r="S55" s="5"/>
      <c r="T55" s="5"/>
      <c r="U55" s="5"/>
      <c r="V55" s="5"/>
      <c r="W55" s="5"/>
      <c r="X55" s="5"/>
    </row>
    <row r="56" spans="1:24" x14ac:dyDescent="0.45">
      <c r="B56" s="132"/>
    </row>
    <row r="57" spans="1:24" x14ac:dyDescent="0.45">
      <c r="B57" s="132" t="s">
        <v>673</v>
      </c>
    </row>
    <row r="58" spans="1:24" x14ac:dyDescent="0.45">
      <c r="B58" s="132" t="s">
        <v>57</v>
      </c>
    </row>
    <row r="59" spans="1:24" x14ac:dyDescent="0.45">
      <c r="B59" s="388" t="s">
        <v>677</v>
      </c>
      <c r="C59" s="388"/>
      <c r="D59" s="388"/>
      <c r="E59" s="388"/>
      <c r="F59" s="388"/>
      <c r="G59" s="388"/>
      <c r="H59" s="388"/>
    </row>
    <row r="61" spans="1:24" x14ac:dyDescent="0.45">
      <c r="B61" s="420" t="s">
        <v>694</v>
      </c>
      <c r="C61" s="420"/>
    </row>
    <row r="62" spans="1:24" x14ac:dyDescent="0.45">
      <c r="B62" s="245" t="s">
        <v>684</v>
      </c>
      <c r="C62" s="245" t="s">
        <v>685</v>
      </c>
    </row>
    <row r="63" spans="1:24" x14ac:dyDescent="0.45">
      <c r="B63" s="241"/>
      <c r="C63" s="246">
        <f ca="1">$O$4</f>
        <v>133.67016020271052</v>
      </c>
    </row>
    <row r="64" spans="1:24" x14ac:dyDescent="0.45">
      <c r="B64" s="211">
        <v>1</v>
      </c>
      <c r="C64" s="210">
        <f t="dataTable" ref="C64:C10063" dt2D="0" dtr="0" r1="N3" ca="1"/>
        <v>100.01886353715645</v>
      </c>
    </row>
    <row r="65" spans="2:9" x14ac:dyDescent="0.45">
      <c r="B65" s="211">
        <v>2</v>
      </c>
      <c r="C65" s="210">
        <v>74.802176541907926</v>
      </c>
    </row>
    <row r="66" spans="2:9" x14ac:dyDescent="0.45">
      <c r="B66" s="211">
        <v>3</v>
      </c>
      <c r="C66" s="210">
        <v>120.63945174144391</v>
      </c>
    </row>
    <row r="67" spans="2:9" x14ac:dyDescent="0.45">
      <c r="B67" s="211">
        <v>4</v>
      </c>
      <c r="C67" s="210">
        <v>159.24231156625325</v>
      </c>
    </row>
    <row r="68" spans="2:9" x14ac:dyDescent="0.45">
      <c r="B68" s="211">
        <v>5</v>
      </c>
      <c r="C68" s="210">
        <v>134.19735464772324</v>
      </c>
      <c r="H68"/>
      <c r="I68"/>
    </row>
    <row r="69" spans="2:9" x14ac:dyDescent="0.45">
      <c r="B69" s="211">
        <v>6</v>
      </c>
      <c r="C69" s="210">
        <v>116.85718392871337</v>
      </c>
      <c r="H69"/>
      <c r="I69"/>
    </row>
    <row r="70" spans="2:9" x14ac:dyDescent="0.45">
      <c r="B70" s="211">
        <v>7</v>
      </c>
      <c r="C70" s="210">
        <v>118.08135604692451</v>
      </c>
      <c r="H70"/>
      <c r="I70"/>
    </row>
    <row r="71" spans="2:9" x14ac:dyDescent="0.45">
      <c r="B71" s="211">
        <v>8</v>
      </c>
      <c r="C71" s="210">
        <v>109.16609713374942</v>
      </c>
      <c r="H71"/>
      <c r="I71"/>
    </row>
    <row r="72" spans="2:9" x14ac:dyDescent="0.45">
      <c r="B72" s="211">
        <v>9</v>
      </c>
      <c r="C72" s="210">
        <v>124.88600590372687</v>
      </c>
      <c r="H72"/>
      <c r="I72"/>
    </row>
    <row r="73" spans="2:9" x14ac:dyDescent="0.45">
      <c r="B73" s="211">
        <v>10</v>
      </c>
      <c r="C73" s="210">
        <v>112.69215495731915</v>
      </c>
      <c r="H73"/>
      <c r="I73"/>
    </row>
    <row r="74" spans="2:9" x14ac:dyDescent="0.45">
      <c r="B74" s="211">
        <v>11</v>
      </c>
      <c r="C74" s="210">
        <v>151.36847547532136</v>
      </c>
      <c r="H74"/>
      <c r="I74"/>
    </row>
    <row r="75" spans="2:9" x14ac:dyDescent="0.45">
      <c r="B75" s="211">
        <v>12</v>
      </c>
      <c r="C75" s="210">
        <v>142.92557933417953</v>
      </c>
      <c r="H75"/>
      <c r="I75"/>
    </row>
    <row r="76" spans="2:9" x14ac:dyDescent="0.45">
      <c r="B76" s="211">
        <v>13</v>
      </c>
      <c r="C76" s="210">
        <v>80.778166928990785</v>
      </c>
      <c r="H76"/>
      <c r="I76"/>
    </row>
    <row r="77" spans="2:9" x14ac:dyDescent="0.45">
      <c r="B77" s="211">
        <v>14</v>
      </c>
      <c r="C77" s="210">
        <v>175.03482712842128</v>
      </c>
      <c r="H77"/>
      <c r="I77"/>
    </row>
    <row r="78" spans="2:9" x14ac:dyDescent="0.45">
      <c r="B78" s="211">
        <v>15</v>
      </c>
      <c r="C78" s="210">
        <v>149.01803586555602</v>
      </c>
      <c r="H78"/>
      <c r="I78"/>
    </row>
    <row r="79" spans="2:9" x14ac:dyDescent="0.45">
      <c r="B79" s="211">
        <v>16</v>
      </c>
      <c r="C79" s="210">
        <v>92.066497611407542</v>
      </c>
      <c r="H79"/>
      <c r="I79"/>
    </row>
    <row r="80" spans="2:9" x14ac:dyDescent="0.45">
      <c r="B80" s="211">
        <v>17</v>
      </c>
      <c r="C80" s="210">
        <v>120.53802115121142</v>
      </c>
      <c r="H80"/>
      <c r="I80"/>
    </row>
    <row r="81" spans="2:9" x14ac:dyDescent="0.45">
      <c r="B81" s="211">
        <v>18</v>
      </c>
      <c r="C81" s="210">
        <v>151.38056191082862</v>
      </c>
      <c r="H81"/>
      <c r="I81"/>
    </row>
    <row r="82" spans="2:9" x14ac:dyDescent="0.45">
      <c r="B82" s="211">
        <v>19</v>
      </c>
      <c r="C82" s="210">
        <v>111.58801907306241</v>
      </c>
      <c r="H82"/>
      <c r="I82"/>
    </row>
    <row r="83" spans="2:9" x14ac:dyDescent="0.45">
      <c r="B83" s="211">
        <v>20</v>
      </c>
      <c r="C83" s="210">
        <v>102.84423139279248</v>
      </c>
      <c r="H83"/>
      <c r="I83"/>
    </row>
    <row r="84" spans="2:9" x14ac:dyDescent="0.45">
      <c r="B84" s="211">
        <v>21</v>
      </c>
      <c r="C84" s="210">
        <v>184.85779836557606</v>
      </c>
      <c r="H84"/>
      <c r="I84"/>
    </row>
    <row r="85" spans="2:9" x14ac:dyDescent="0.45">
      <c r="B85" s="211">
        <v>22</v>
      </c>
      <c r="C85" s="210">
        <v>139.95354946908066</v>
      </c>
      <c r="H85"/>
      <c r="I85"/>
    </row>
    <row r="86" spans="2:9" x14ac:dyDescent="0.45">
      <c r="B86" s="211">
        <v>23</v>
      </c>
      <c r="C86" s="210">
        <v>159.15477225480944</v>
      </c>
      <c r="H86"/>
      <c r="I86"/>
    </row>
    <row r="87" spans="2:9" x14ac:dyDescent="0.45">
      <c r="B87" s="211">
        <v>24</v>
      </c>
      <c r="C87" s="210">
        <v>124.10175119435158</v>
      </c>
      <c r="H87"/>
      <c r="I87"/>
    </row>
    <row r="88" spans="2:9" x14ac:dyDescent="0.45">
      <c r="B88" s="211">
        <v>25</v>
      </c>
      <c r="C88" s="210">
        <v>178.99207693982819</v>
      </c>
      <c r="H88"/>
      <c r="I88"/>
    </row>
    <row r="89" spans="2:9" x14ac:dyDescent="0.45">
      <c r="B89" s="211">
        <v>26</v>
      </c>
      <c r="C89" s="210">
        <v>183.59965942990306</v>
      </c>
      <c r="H89"/>
      <c r="I89"/>
    </row>
    <row r="90" spans="2:9" x14ac:dyDescent="0.45">
      <c r="B90" s="211">
        <v>27</v>
      </c>
      <c r="C90" s="210">
        <v>135.91009856092452</v>
      </c>
      <c r="H90"/>
      <c r="I90"/>
    </row>
    <row r="91" spans="2:9" x14ac:dyDescent="0.45">
      <c r="B91" s="211">
        <v>28</v>
      </c>
      <c r="C91" s="210">
        <v>100.47449155087116</v>
      </c>
      <c r="H91"/>
      <c r="I91"/>
    </row>
    <row r="92" spans="2:9" x14ac:dyDescent="0.45">
      <c r="B92" s="211">
        <v>29</v>
      </c>
      <c r="C92" s="210">
        <v>124.60547394770005</v>
      </c>
      <c r="H92"/>
      <c r="I92"/>
    </row>
    <row r="93" spans="2:9" x14ac:dyDescent="0.45">
      <c r="B93" s="211">
        <v>30</v>
      </c>
      <c r="C93" s="210">
        <v>151.73686553831664</v>
      </c>
      <c r="H93"/>
      <c r="I93"/>
    </row>
    <row r="94" spans="2:9" x14ac:dyDescent="0.45">
      <c r="B94" s="211">
        <v>31</v>
      </c>
      <c r="C94" s="210">
        <v>128.94914186977482</v>
      </c>
      <c r="H94"/>
      <c r="I94"/>
    </row>
    <row r="95" spans="2:9" x14ac:dyDescent="0.45">
      <c r="B95" s="211">
        <v>32</v>
      </c>
      <c r="C95" s="210">
        <v>157.11597653642684</v>
      </c>
      <c r="H95"/>
      <c r="I95"/>
    </row>
    <row r="96" spans="2:9" x14ac:dyDescent="0.45">
      <c r="B96" s="211">
        <v>33</v>
      </c>
      <c r="C96" s="210">
        <v>140.19116900691492</v>
      </c>
      <c r="H96"/>
      <c r="I96"/>
    </row>
    <row r="97" spans="2:9" x14ac:dyDescent="0.45">
      <c r="B97" s="211">
        <v>34</v>
      </c>
      <c r="C97" s="210">
        <v>176.50214215763387</v>
      </c>
      <c r="H97"/>
      <c r="I97"/>
    </row>
    <row r="98" spans="2:9" x14ac:dyDescent="0.45">
      <c r="B98" s="211">
        <v>35</v>
      </c>
      <c r="C98" s="210">
        <v>148.4410847591644</v>
      </c>
      <c r="H98"/>
      <c r="I98"/>
    </row>
    <row r="99" spans="2:9" x14ac:dyDescent="0.45">
      <c r="B99" s="211">
        <v>36</v>
      </c>
      <c r="C99" s="210">
        <v>108.70682082994071</v>
      </c>
      <c r="H99"/>
      <c r="I99"/>
    </row>
    <row r="100" spans="2:9" x14ac:dyDescent="0.45">
      <c r="B100" s="211">
        <v>37</v>
      </c>
      <c r="C100" s="210">
        <v>118.45467390123449</v>
      </c>
      <c r="H100"/>
      <c r="I100"/>
    </row>
    <row r="101" spans="2:9" x14ac:dyDescent="0.45">
      <c r="B101" s="211">
        <v>38</v>
      </c>
      <c r="C101" s="210">
        <v>130.35297132189882</v>
      </c>
      <c r="H101"/>
      <c r="I101"/>
    </row>
    <row r="102" spans="2:9" x14ac:dyDescent="0.45">
      <c r="B102" s="211">
        <v>39</v>
      </c>
      <c r="C102" s="210">
        <v>113.92110613101032</v>
      </c>
      <c r="H102"/>
      <c r="I102"/>
    </row>
    <row r="103" spans="2:9" x14ac:dyDescent="0.45">
      <c r="B103" s="211">
        <v>40</v>
      </c>
      <c r="C103" s="210">
        <v>129.93393548283348</v>
      </c>
      <c r="H103"/>
      <c r="I103"/>
    </row>
    <row r="104" spans="2:9" x14ac:dyDescent="0.45">
      <c r="B104" s="211">
        <v>41</v>
      </c>
      <c r="C104" s="210">
        <v>111.29345004602639</v>
      </c>
      <c r="H104"/>
      <c r="I104"/>
    </row>
    <row r="105" spans="2:9" x14ac:dyDescent="0.45">
      <c r="B105" s="211">
        <v>42</v>
      </c>
      <c r="C105" s="210">
        <v>157.45675272622591</v>
      </c>
      <c r="H105"/>
      <c r="I105"/>
    </row>
    <row r="106" spans="2:9" x14ac:dyDescent="0.45">
      <c r="B106" s="211">
        <v>43</v>
      </c>
      <c r="C106" s="210">
        <v>171.37239122992531</v>
      </c>
      <c r="H106"/>
      <c r="I106"/>
    </row>
    <row r="107" spans="2:9" x14ac:dyDescent="0.45">
      <c r="B107" s="211">
        <v>44</v>
      </c>
      <c r="C107" s="210">
        <v>140.26349623901348</v>
      </c>
      <c r="H107"/>
      <c r="I107"/>
    </row>
    <row r="108" spans="2:9" x14ac:dyDescent="0.45">
      <c r="B108" s="211">
        <v>45</v>
      </c>
      <c r="C108" s="210">
        <v>81.258847620274366</v>
      </c>
      <c r="H108"/>
      <c r="I108"/>
    </row>
    <row r="109" spans="2:9" x14ac:dyDescent="0.45">
      <c r="B109" s="211">
        <v>46</v>
      </c>
      <c r="C109" s="210">
        <v>98.261027546426817</v>
      </c>
      <c r="H109"/>
      <c r="I109"/>
    </row>
    <row r="110" spans="2:9" x14ac:dyDescent="0.45">
      <c r="B110" s="211">
        <v>47</v>
      </c>
      <c r="C110" s="210">
        <v>106.81473919288167</v>
      </c>
      <c r="H110"/>
      <c r="I110"/>
    </row>
    <row r="111" spans="2:9" x14ac:dyDescent="0.45">
      <c r="B111" s="211">
        <v>48</v>
      </c>
      <c r="C111" s="210">
        <v>107.43765968921441</v>
      </c>
      <c r="H111"/>
      <c r="I111"/>
    </row>
    <row r="112" spans="2:9" x14ac:dyDescent="0.45">
      <c r="B112" s="211">
        <v>49</v>
      </c>
      <c r="C112" s="210">
        <v>123.06226853751049</v>
      </c>
      <c r="H112"/>
      <c r="I112"/>
    </row>
    <row r="113" spans="2:9" x14ac:dyDescent="0.45">
      <c r="B113" s="211">
        <v>50</v>
      </c>
      <c r="C113" s="210">
        <v>165.12110492308702</v>
      </c>
      <c r="H113"/>
      <c r="I113"/>
    </row>
    <row r="114" spans="2:9" x14ac:dyDescent="0.45">
      <c r="B114" s="211">
        <v>51</v>
      </c>
      <c r="C114" s="210">
        <v>120.08890090714198</v>
      </c>
      <c r="H114"/>
      <c r="I114"/>
    </row>
    <row r="115" spans="2:9" x14ac:dyDescent="0.45">
      <c r="B115" s="211">
        <v>52</v>
      </c>
      <c r="C115" s="210">
        <v>135.62006455740203</v>
      </c>
      <c r="H115"/>
      <c r="I115"/>
    </row>
    <row r="116" spans="2:9" x14ac:dyDescent="0.45">
      <c r="B116" s="211">
        <v>53</v>
      </c>
      <c r="C116" s="210">
        <v>134.61269020079595</v>
      </c>
      <c r="H116"/>
      <c r="I116"/>
    </row>
    <row r="117" spans="2:9" x14ac:dyDescent="0.45">
      <c r="B117" s="211">
        <v>54</v>
      </c>
      <c r="C117" s="210">
        <v>119.86522399481751</v>
      </c>
      <c r="H117"/>
      <c r="I117"/>
    </row>
    <row r="118" spans="2:9" x14ac:dyDescent="0.45">
      <c r="B118" s="211">
        <v>55</v>
      </c>
      <c r="C118" s="210">
        <v>166.9679461177445</v>
      </c>
      <c r="H118"/>
      <c r="I118"/>
    </row>
    <row r="119" spans="2:9" x14ac:dyDescent="0.45">
      <c r="B119" s="211">
        <v>56</v>
      </c>
      <c r="C119" s="210">
        <v>158.30555252364792</v>
      </c>
      <c r="H119"/>
      <c r="I119"/>
    </row>
    <row r="120" spans="2:9" x14ac:dyDescent="0.45">
      <c r="B120" s="211">
        <v>57</v>
      </c>
      <c r="C120" s="210">
        <v>119.58380506440548</v>
      </c>
      <c r="H120"/>
      <c r="I120"/>
    </row>
    <row r="121" spans="2:9" x14ac:dyDescent="0.45">
      <c r="B121" s="211">
        <v>58</v>
      </c>
      <c r="C121" s="210">
        <v>110.25586533748736</v>
      </c>
      <c r="H121"/>
      <c r="I121"/>
    </row>
    <row r="122" spans="2:9" x14ac:dyDescent="0.45">
      <c r="B122" s="211">
        <v>59</v>
      </c>
      <c r="C122" s="210">
        <v>159.22375802758813</v>
      </c>
      <c r="H122"/>
      <c r="I122"/>
    </row>
    <row r="123" spans="2:9" x14ac:dyDescent="0.45">
      <c r="B123" s="211">
        <v>60</v>
      </c>
      <c r="C123" s="210">
        <v>154.18567271998234</v>
      </c>
      <c r="H123"/>
      <c r="I123"/>
    </row>
    <row r="124" spans="2:9" x14ac:dyDescent="0.45">
      <c r="B124" s="211">
        <v>61</v>
      </c>
      <c r="C124" s="210">
        <v>147.23560234188864</v>
      </c>
      <c r="H124"/>
      <c r="I124"/>
    </row>
    <row r="125" spans="2:9" x14ac:dyDescent="0.45">
      <c r="B125" s="211">
        <v>62</v>
      </c>
      <c r="C125" s="210">
        <v>93.251142562904008</v>
      </c>
      <c r="H125"/>
      <c r="I125"/>
    </row>
    <row r="126" spans="2:9" x14ac:dyDescent="0.45">
      <c r="B126" s="211">
        <v>63</v>
      </c>
      <c r="C126" s="210">
        <v>166.75977497512659</v>
      </c>
      <c r="H126"/>
      <c r="I126"/>
    </row>
    <row r="127" spans="2:9" x14ac:dyDescent="0.45">
      <c r="B127" s="211">
        <v>64</v>
      </c>
      <c r="C127" s="210">
        <v>107.14208415986866</v>
      </c>
      <c r="H127"/>
      <c r="I127"/>
    </row>
    <row r="128" spans="2:9" x14ac:dyDescent="0.45">
      <c r="B128" s="211">
        <v>65</v>
      </c>
      <c r="C128" s="210">
        <v>107.49241042554695</v>
      </c>
      <c r="H128"/>
      <c r="I128"/>
    </row>
    <row r="129" spans="2:9" x14ac:dyDescent="0.45">
      <c r="B129" s="211">
        <v>66</v>
      </c>
      <c r="C129" s="210">
        <v>89.200934114142598</v>
      </c>
      <c r="H129"/>
      <c r="I129"/>
    </row>
    <row r="130" spans="2:9" x14ac:dyDescent="0.45">
      <c r="B130" s="211">
        <v>67</v>
      </c>
      <c r="C130" s="210">
        <v>124.81584518207728</v>
      </c>
      <c r="H130"/>
      <c r="I130"/>
    </row>
    <row r="131" spans="2:9" x14ac:dyDescent="0.45">
      <c r="B131" s="211">
        <v>68</v>
      </c>
      <c r="C131" s="210">
        <v>133.01123490713024</v>
      </c>
      <c r="H131"/>
      <c r="I131"/>
    </row>
    <row r="132" spans="2:9" x14ac:dyDescent="0.45">
      <c r="B132" s="211">
        <v>69</v>
      </c>
      <c r="C132" s="210">
        <v>107.24302201312111</v>
      </c>
      <c r="H132"/>
      <c r="I132"/>
    </row>
    <row r="133" spans="2:9" x14ac:dyDescent="0.45">
      <c r="B133" s="211">
        <v>70</v>
      </c>
      <c r="C133" s="210">
        <v>105.49029419282654</v>
      </c>
      <c r="H133"/>
      <c r="I133"/>
    </row>
    <row r="134" spans="2:9" x14ac:dyDescent="0.45">
      <c r="B134" s="211">
        <v>71</v>
      </c>
      <c r="C134" s="210">
        <v>87.20394449125763</v>
      </c>
      <c r="H134"/>
      <c r="I134"/>
    </row>
    <row r="135" spans="2:9" x14ac:dyDescent="0.45">
      <c r="B135" s="211">
        <v>72</v>
      </c>
      <c r="C135" s="210">
        <v>87.478357694496466</v>
      </c>
      <c r="H135"/>
      <c r="I135"/>
    </row>
    <row r="136" spans="2:9" x14ac:dyDescent="0.45">
      <c r="B136" s="211">
        <v>73</v>
      </c>
      <c r="C136" s="210">
        <v>108.22361027878299</v>
      </c>
      <c r="H136"/>
      <c r="I136"/>
    </row>
    <row r="137" spans="2:9" x14ac:dyDescent="0.45">
      <c r="B137" s="211">
        <v>74</v>
      </c>
      <c r="C137" s="210">
        <v>138.25192180561149</v>
      </c>
      <c r="H137"/>
      <c r="I137"/>
    </row>
    <row r="138" spans="2:9" x14ac:dyDescent="0.45">
      <c r="B138" s="211">
        <v>75</v>
      </c>
      <c r="C138" s="210">
        <v>191.68156676854159</v>
      </c>
      <c r="H138"/>
      <c r="I138"/>
    </row>
    <row r="139" spans="2:9" x14ac:dyDescent="0.45">
      <c r="B139" s="211">
        <v>76</v>
      </c>
      <c r="C139" s="210">
        <v>134.99206180039801</v>
      </c>
      <c r="H139"/>
      <c r="I139"/>
    </row>
    <row r="140" spans="2:9" x14ac:dyDescent="0.45">
      <c r="B140" s="211">
        <v>77</v>
      </c>
      <c r="C140" s="210">
        <v>112.78293684625999</v>
      </c>
      <c r="H140"/>
      <c r="I140"/>
    </row>
    <row r="141" spans="2:9" x14ac:dyDescent="0.45">
      <c r="B141" s="211">
        <v>78</v>
      </c>
      <c r="C141" s="210">
        <v>111.34182744034905</v>
      </c>
      <c r="H141"/>
      <c r="I141"/>
    </row>
    <row r="142" spans="2:9" x14ac:dyDescent="0.45">
      <c r="B142" s="211">
        <v>79</v>
      </c>
      <c r="C142" s="210">
        <v>125.31705788848421</v>
      </c>
      <c r="H142"/>
      <c r="I142"/>
    </row>
    <row r="143" spans="2:9" x14ac:dyDescent="0.45">
      <c r="B143" s="211">
        <v>80</v>
      </c>
      <c r="C143" s="210">
        <v>141.529483084991</v>
      </c>
      <c r="H143"/>
      <c r="I143"/>
    </row>
    <row r="144" spans="2:9" x14ac:dyDescent="0.45">
      <c r="B144" s="211">
        <v>81</v>
      </c>
      <c r="C144" s="210">
        <v>115.44011494013147</v>
      </c>
      <c r="H144"/>
      <c r="I144"/>
    </row>
    <row r="145" spans="2:9" x14ac:dyDescent="0.45">
      <c r="B145" s="211">
        <v>82</v>
      </c>
      <c r="C145" s="210">
        <v>129.24413613311691</v>
      </c>
      <c r="H145"/>
      <c r="I145"/>
    </row>
    <row r="146" spans="2:9" x14ac:dyDescent="0.45">
      <c r="B146" s="211">
        <v>83</v>
      </c>
      <c r="C146" s="210">
        <v>180.84724731199833</v>
      </c>
      <c r="H146"/>
      <c r="I146"/>
    </row>
    <row r="147" spans="2:9" x14ac:dyDescent="0.45">
      <c r="B147" s="211">
        <v>84</v>
      </c>
      <c r="C147" s="210">
        <v>63.92705095713147</v>
      </c>
      <c r="H147"/>
      <c r="I147"/>
    </row>
    <row r="148" spans="2:9" x14ac:dyDescent="0.45">
      <c r="B148" s="211">
        <v>85</v>
      </c>
      <c r="C148" s="210">
        <v>101.47516881782111</v>
      </c>
      <c r="H148"/>
      <c r="I148"/>
    </row>
    <row r="149" spans="2:9" x14ac:dyDescent="0.45">
      <c r="B149" s="211">
        <v>86</v>
      </c>
      <c r="C149" s="210">
        <v>158.24962938514159</v>
      </c>
      <c r="H149"/>
      <c r="I149"/>
    </row>
    <row r="150" spans="2:9" x14ac:dyDescent="0.45">
      <c r="B150" s="211">
        <v>87</v>
      </c>
      <c r="C150" s="210">
        <v>146.51462305429087</v>
      </c>
      <c r="H150"/>
      <c r="I150"/>
    </row>
    <row r="151" spans="2:9" x14ac:dyDescent="0.45">
      <c r="B151" s="211">
        <v>88</v>
      </c>
      <c r="C151" s="210">
        <v>168.80752261692302</v>
      </c>
      <c r="H151"/>
      <c r="I151"/>
    </row>
    <row r="152" spans="2:9" x14ac:dyDescent="0.45">
      <c r="B152" s="211">
        <v>89</v>
      </c>
      <c r="C152" s="210">
        <v>125.26773930247609</v>
      </c>
      <c r="H152"/>
      <c r="I152"/>
    </row>
    <row r="153" spans="2:9" x14ac:dyDescent="0.45">
      <c r="B153" s="211">
        <v>90</v>
      </c>
      <c r="C153" s="210">
        <v>135.13106773969989</v>
      </c>
      <c r="H153"/>
      <c r="I153"/>
    </row>
    <row r="154" spans="2:9" x14ac:dyDescent="0.45">
      <c r="B154" s="211">
        <v>91</v>
      </c>
      <c r="C154" s="210">
        <v>139.39454712605848</v>
      </c>
      <c r="H154"/>
      <c r="I154"/>
    </row>
    <row r="155" spans="2:9" x14ac:dyDescent="0.45">
      <c r="B155" s="211">
        <v>92</v>
      </c>
      <c r="C155" s="210">
        <v>133.46208005749131</v>
      </c>
      <c r="H155"/>
      <c r="I155"/>
    </row>
    <row r="156" spans="2:9" x14ac:dyDescent="0.45">
      <c r="B156" s="211">
        <v>93</v>
      </c>
      <c r="C156" s="210">
        <v>111.00904591342281</v>
      </c>
      <c r="H156"/>
      <c r="I156"/>
    </row>
    <row r="157" spans="2:9" x14ac:dyDescent="0.45">
      <c r="B157" s="211">
        <v>94</v>
      </c>
      <c r="C157" s="210">
        <v>98.706408722866783</v>
      </c>
      <c r="H157"/>
      <c r="I157"/>
    </row>
    <row r="158" spans="2:9" x14ac:dyDescent="0.45">
      <c r="B158" s="211">
        <v>95</v>
      </c>
      <c r="C158" s="210">
        <v>151.24544353036123</v>
      </c>
      <c r="H158"/>
      <c r="I158"/>
    </row>
    <row r="159" spans="2:9" x14ac:dyDescent="0.45">
      <c r="B159" s="211">
        <v>96</v>
      </c>
      <c r="C159" s="210">
        <v>153.46424680218539</v>
      </c>
      <c r="H159"/>
      <c r="I159"/>
    </row>
    <row r="160" spans="2:9" x14ac:dyDescent="0.45">
      <c r="B160" s="211">
        <v>97</v>
      </c>
      <c r="C160" s="210">
        <v>129.0828772262081</v>
      </c>
      <c r="H160"/>
      <c r="I160"/>
    </row>
    <row r="161" spans="2:9" x14ac:dyDescent="0.45">
      <c r="B161" s="211">
        <v>98</v>
      </c>
      <c r="C161" s="210">
        <v>209.72748603172298</v>
      </c>
      <c r="H161"/>
      <c r="I161"/>
    </row>
    <row r="162" spans="2:9" x14ac:dyDescent="0.45">
      <c r="B162" s="211">
        <v>99</v>
      </c>
      <c r="C162" s="210">
        <v>65.755895627217015</v>
      </c>
      <c r="H162"/>
      <c r="I162"/>
    </row>
    <row r="163" spans="2:9" x14ac:dyDescent="0.45">
      <c r="B163" s="211">
        <v>100</v>
      </c>
      <c r="C163" s="210">
        <v>164.32019346376433</v>
      </c>
      <c r="H163"/>
      <c r="I163"/>
    </row>
    <row r="164" spans="2:9" x14ac:dyDescent="0.45">
      <c r="B164" s="211">
        <v>101</v>
      </c>
      <c r="C164" s="210">
        <v>124.6997615625418</v>
      </c>
      <c r="H164"/>
      <c r="I164"/>
    </row>
    <row r="165" spans="2:9" x14ac:dyDescent="0.45">
      <c r="B165" s="211">
        <v>102</v>
      </c>
      <c r="C165" s="210">
        <v>181.20373531315158</v>
      </c>
      <c r="H165"/>
      <c r="I165"/>
    </row>
    <row r="166" spans="2:9" x14ac:dyDescent="0.45">
      <c r="B166" s="211">
        <v>103</v>
      </c>
      <c r="C166" s="210">
        <v>172.30555078072396</v>
      </c>
      <c r="H166"/>
      <c r="I166"/>
    </row>
    <row r="167" spans="2:9" x14ac:dyDescent="0.45">
      <c r="B167" s="211">
        <v>104</v>
      </c>
      <c r="C167" s="210">
        <v>101.20950445877985</v>
      </c>
      <c r="H167"/>
      <c r="I167"/>
    </row>
    <row r="168" spans="2:9" x14ac:dyDescent="0.45">
      <c r="B168" s="211">
        <v>105</v>
      </c>
      <c r="C168" s="210">
        <v>113.06728421273824</v>
      </c>
      <c r="H168"/>
      <c r="I168"/>
    </row>
    <row r="169" spans="2:9" x14ac:dyDescent="0.45">
      <c r="B169" s="211">
        <v>106</v>
      </c>
      <c r="C169" s="210">
        <v>113.56553590582944</v>
      </c>
      <c r="H169"/>
      <c r="I169"/>
    </row>
    <row r="170" spans="2:9" x14ac:dyDescent="0.45">
      <c r="B170" s="211">
        <v>107</v>
      </c>
      <c r="C170" s="210">
        <v>87.142165602631792</v>
      </c>
      <c r="H170"/>
      <c r="I170"/>
    </row>
    <row r="171" spans="2:9" x14ac:dyDescent="0.45">
      <c r="B171" s="211">
        <v>108</v>
      </c>
      <c r="C171" s="210">
        <v>130.15672798846688</v>
      </c>
      <c r="H171"/>
      <c r="I171"/>
    </row>
    <row r="172" spans="2:9" x14ac:dyDescent="0.45">
      <c r="B172" s="211">
        <v>109</v>
      </c>
      <c r="C172" s="210">
        <v>117.76169941299449</v>
      </c>
      <c r="H172"/>
      <c r="I172"/>
    </row>
    <row r="173" spans="2:9" x14ac:dyDescent="0.45">
      <c r="B173" s="211">
        <v>110</v>
      </c>
      <c r="C173" s="210">
        <v>111.29001490547505</v>
      </c>
      <c r="H173"/>
      <c r="I173"/>
    </row>
    <row r="174" spans="2:9" x14ac:dyDescent="0.45">
      <c r="B174" s="211">
        <v>111</v>
      </c>
      <c r="C174" s="210">
        <v>186.03936850458868</v>
      </c>
      <c r="H174"/>
      <c r="I174"/>
    </row>
    <row r="175" spans="2:9" x14ac:dyDescent="0.45">
      <c r="B175" s="211">
        <v>112</v>
      </c>
      <c r="C175" s="210">
        <v>169.26102761167328</v>
      </c>
      <c r="H175"/>
      <c r="I175"/>
    </row>
    <row r="176" spans="2:9" x14ac:dyDescent="0.45">
      <c r="B176" s="211">
        <v>113</v>
      </c>
      <c r="C176" s="210">
        <v>111.33180097295867</v>
      </c>
      <c r="H176"/>
      <c r="I176"/>
    </row>
    <row r="177" spans="2:9" x14ac:dyDescent="0.45">
      <c r="B177" s="211">
        <v>114</v>
      </c>
      <c r="C177" s="210">
        <v>150.93602634478597</v>
      </c>
      <c r="H177"/>
      <c r="I177"/>
    </row>
    <row r="178" spans="2:9" x14ac:dyDescent="0.45">
      <c r="B178" s="211">
        <v>115</v>
      </c>
      <c r="C178" s="210">
        <v>135.6885655313408</v>
      </c>
      <c r="H178"/>
      <c r="I178"/>
    </row>
    <row r="179" spans="2:9" x14ac:dyDescent="0.45">
      <c r="B179" s="211">
        <v>116</v>
      </c>
      <c r="C179" s="210">
        <v>121.2711614999524</v>
      </c>
      <c r="H179"/>
      <c r="I179"/>
    </row>
    <row r="180" spans="2:9" x14ac:dyDescent="0.45">
      <c r="B180" s="211">
        <v>117</v>
      </c>
      <c r="C180" s="210">
        <v>109.0475753182165</v>
      </c>
      <c r="H180"/>
      <c r="I180"/>
    </row>
    <row r="181" spans="2:9" x14ac:dyDescent="0.45">
      <c r="B181" s="211">
        <v>118</v>
      </c>
      <c r="C181" s="210">
        <v>142.23071802630281</v>
      </c>
      <c r="H181"/>
      <c r="I181"/>
    </row>
    <row r="182" spans="2:9" x14ac:dyDescent="0.45">
      <c r="B182" s="211">
        <v>119</v>
      </c>
      <c r="C182" s="210">
        <v>112.29399472994037</v>
      </c>
      <c r="H182"/>
      <c r="I182"/>
    </row>
    <row r="183" spans="2:9" x14ac:dyDescent="0.45">
      <c r="B183" s="211">
        <v>120</v>
      </c>
      <c r="C183" s="210">
        <v>115.11852569473047</v>
      </c>
      <c r="H183"/>
      <c r="I183"/>
    </row>
    <row r="184" spans="2:9" x14ac:dyDescent="0.45">
      <c r="B184" s="211">
        <v>121</v>
      </c>
      <c r="C184" s="210">
        <v>123.80226885466713</v>
      </c>
      <c r="H184"/>
      <c r="I184"/>
    </row>
    <row r="185" spans="2:9" x14ac:dyDescent="0.45">
      <c r="B185" s="211">
        <v>122</v>
      </c>
      <c r="C185" s="210">
        <v>164.88169489083995</v>
      </c>
      <c r="H185"/>
      <c r="I185"/>
    </row>
    <row r="186" spans="2:9" x14ac:dyDescent="0.45">
      <c r="B186" s="211">
        <v>123</v>
      </c>
      <c r="C186" s="210">
        <v>135.03602925633834</v>
      </c>
      <c r="H186"/>
      <c r="I186"/>
    </row>
    <row r="187" spans="2:9" x14ac:dyDescent="0.45">
      <c r="B187" s="211">
        <v>124</v>
      </c>
      <c r="C187" s="210">
        <v>122.52046413546007</v>
      </c>
      <c r="H187"/>
      <c r="I187"/>
    </row>
    <row r="188" spans="2:9" x14ac:dyDescent="0.45">
      <c r="B188" s="211">
        <v>125</v>
      </c>
      <c r="C188" s="210">
        <v>166.336514136982</v>
      </c>
      <c r="H188"/>
      <c r="I188"/>
    </row>
    <row r="189" spans="2:9" x14ac:dyDescent="0.45">
      <c r="B189" s="211">
        <v>126</v>
      </c>
      <c r="C189" s="210">
        <v>167.57897984598827</v>
      </c>
      <c r="H189"/>
      <c r="I189"/>
    </row>
    <row r="190" spans="2:9" x14ac:dyDescent="0.45">
      <c r="B190" s="211">
        <v>127</v>
      </c>
      <c r="C190" s="210">
        <v>123.03185352067905</v>
      </c>
      <c r="H190"/>
      <c r="I190"/>
    </row>
    <row r="191" spans="2:9" x14ac:dyDescent="0.45">
      <c r="B191" s="211">
        <v>128</v>
      </c>
      <c r="C191" s="210">
        <v>109.18698964519405</v>
      </c>
      <c r="H191"/>
      <c r="I191"/>
    </row>
    <row r="192" spans="2:9" x14ac:dyDescent="0.45">
      <c r="B192" s="211">
        <v>129</v>
      </c>
      <c r="C192" s="210">
        <v>83.077644305887759</v>
      </c>
      <c r="H192"/>
      <c r="I192"/>
    </row>
    <row r="193" spans="2:9" x14ac:dyDescent="0.45">
      <c r="B193" s="211">
        <v>130</v>
      </c>
      <c r="C193" s="210">
        <v>90.846218321273795</v>
      </c>
      <c r="H193"/>
      <c r="I193"/>
    </row>
    <row r="194" spans="2:9" x14ac:dyDescent="0.45">
      <c r="B194" s="211">
        <v>131</v>
      </c>
      <c r="C194" s="210">
        <v>107.26690974232045</v>
      </c>
      <c r="H194"/>
      <c r="I194"/>
    </row>
    <row r="195" spans="2:9" x14ac:dyDescent="0.45">
      <c r="B195" s="211">
        <v>132</v>
      </c>
      <c r="C195" s="210">
        <v>94.662312235809836</v>
      </c>
      <c r="H195"/>
      <c r="I195"/>
    </row>
    <row r="196" spans="2:9" x14ac:dyDescent="0.45">
      <c r="B196" s="211">
        <v>133</v>
      </c>
      <c r="C196" s="210">
        <v>97.788712314477294</v>
      </c>
      <c r="H196"/>
      <c r="I196"/>
    </row>
    <row r="197" spans="2:9" x14ac:dyDescent="0.45">
      <c r="B197" s="211">
        <v>134</v>
      </c>
      <c r="C197" s="210">
        <v>142.07624770365027</v>
      </c>
      <c r="H197"/>
      <c r="I197"/>
    </row>
    <row r="198" spans="2:9" x14ac:dyDescent="0.45">
      <c r="B198" s="211">
        <v>135</v>
      </c>
      <c r="C198" s="210">
        <v>176.32896673712119</v>
      </c>
      <c r="H198"/>
      <c r="I198"/>
    </row>
    <row r="199" spans="2:9" x14ac:dyDescent="0.45">
      <c r="B199" s="211">
        <v>136</v>
      </c>
      <c r="C199" s="210">
        <v>146.34908268103683</v>
      </c>
      <c r="H199"/>
      <c r="I199"/>
    </row>
    <row r="200" spans="2:9" x14ac:dyDescent="0.45">
      <c r="B200" s="211">
        <v>137</v>
      </c>
      <c r="C200" s="210">
        <v>102.24120543896052</v>
      </c>
      <c r="H200"/>
      <c r="I200"/>
    </row>
    <row r="201" spans="2:9" x14ac:dyDescent="0.45">
      <c r="B201" s="211">
        <v>138</v>
      </c>
      <c r="C201" s="210">
        <v>140.35008706771265</v>
      </c>
      <c r="H201"/>
      <c r="I201"/>
    </row>
    <row r="202" spans="2:9" x14ac:dyDescent="0.45">
      <c r="B202" s="211">
        <v>139</v>
      </c>
      <c r="C202" s="210">
        <v>186.89847752361874</v>
      </c>
      <c r="H202"/>
      <c r="I202"/>
    </row>
    <row r="203" spans="2:9" x14ac:dyDescent="0.45">
      <c r="B203" s="211">
        <v>140</v>
      </c>
      <c r="C203" s="210">
        <v>136.22708104356201</v>
      </c>
      <c r="H203"/>
      <c r="I203"/>
    </row>
    <row r="204" spans="2:9" x14ac:dyDescent="0.45">
      <c r="B204" s="211">
        <v>141</v>
      </c>
      <c r="C204" s="210">
        <v>118.31651842655555</v>
      </c>
      <c r="H204"/>
      <c r="I204"/>
    </row>
    <row r="205" spans="2:9" x14ac:dyDescent="0.45">
      <c r="B205" s="211">
        <v>142</v>
      </c>
      <c r="C205" s="210">
        <v>167.28999744343136</v>
      </c>
      <c r="H205"/>
      <c r="I205"/>
    </row>
    <row r="206" spans="2:9" x14ac:dyDescent="0.45">
      <c r="B206" s="211">
        <v>143</v>
      </c>
      <c r="C206" s="210">
        <v>94.501798486285523</v>
      </c>
      <c r="H206"/>
      <c r="I206"/>
    </row>
    <row r="207" spans="2:9" x14ac:dyDescent="0.45">
      <c r="B207" s="211">
        <v>144</v>
      </c>
      <c r="C207" s="210">
        <v>127.5240186397378</v>
      </c>
      <c r="H207"/>
      <c r="I207"/>
    </row>
    <row r="208" spans="2:9" x14ac:dyDescent="0.45">
      <c r="B208" s="211">
        <v>145</v>
      </c>
      <c r="C208" s="210">
        <v>190.4067813996223</v>
      </c>
      <c r="H208"/>
      <c r="I208"/>
    </row>
    <row r="209" spans="2:9" x14ac:dyDescent="0.45">
      <c r="B209" s="211">
        <v>146</v>
      </c>
      <c r="C209" s="210">
        <v>76.369279938718762</v>
      </c>
      <c r="H209"/>
      <c r="I209"/>
    </row>
    <row r="210" spans="2:9" x14ac:dyDescent="0.45">
      <c r="B210" s="211">
        <v>147</v>
      </c>
      <c r="C210" s="210">
        <v>117.4484531226983</v>
      </c>
      <c r="H210"/>
      <c r="I210"/>
    </row>
    <row r="211" spans="2:9" x14ac:dyDescent="0.45">
      <c r="B211" s="211">
        <v>148</v>
      </c>
      <c r="C211" s="210">
        <v>82.149892072130754</v>
      </c>
      <c r="H211"/>
      <c r="I211"/>
    </row>
    <row r="212" spans="2:9" x14ac:dyDescent="0.45">
      <c r="B212" s="211">
        <v>149</v>
      </c>
      <c r="C212" s="210">
        <v>96.745066933067193</v>
      </c>
      <c r="H212"/>
      <c r="I212"/>
    </row>
    <row r="213" spans="2:9" x14ac:dyDescent="0.45">
      <c r="B213" s="211">
        <v>150</v>
      </c>
      <c r="C213" s="210">
        <v>85.513472516563496</v>
      </c>
      <c r="H213"/>
      <c r="I213"/>
    </row>
    <row r="214" spans="2:9" x14ac:dyDescent="0.45">
      <c r="B214" s="211">
        <v>151</v>
      </c>
      <c r="C214" s="210">
        <v>138.88838614044309</v>
      </c>
      <c r="H214"/>
      <c r="I214"/>
    </row>
    <row r="215" spans="2:9" x14ac:dyDescent="0.45">
      <c r="B215" s="211">
        <v>152</v>
      </c>
      <c r="C215" s="210">
        <v>102.70416407413759</v>
      </c>
      <c r="H215"/>
      <c r="I215"/>
    </row>
    <row r="216" spans="2:9" x14ac:dyDescent="0.45">
      <c r="B216" s="211">
        <v>153</v>
      </c>
      <c r="C216" s="210">
        <v>105.8930593603009</v>
      </c>
      <c r="H216"/>
      <c r="I216"/>
    </row>
    <row r="217" spans="2:9" x14ac:dyDescent="0.45">
      <c r="B217" s="211">
        <v>154</v>
      </c>
      <c r="C217" s="210">
        <v>77.782713825819727</v>
      </c>
      <c r="H217"/>
      <c r="I217"/>
    </row>
    <row r="218" spans="2:9" x14ac:dyDescent="0.45">
      <c r="B218" s="211">
        <v>155</v>
      </c>
      <c r="C218" s="210">
        <v>117.45247961700963</v>
      </c>
      <c r="H218"/>
      <c r="I218"/>
    </row>
    <row r="219" spans="2:9" x14ac:dyDescent="0.45">
      <c r="B219" s="211">
        <v>156</v>
      </c>
      <c r="C219" s="210">
        <v>96.01002121203382</v>
      </c>
      <c r="H219"/>
      <c r="I219"/>
    </row>
    <row r="220" spans="2:9" x14ac:dyDescent="0.45">
      <c r="B220" s="211">
        <v>157</v>
      </c>
      <c r="C220" s="210">
        <v>220.74289191342106</v>
      </c>
      <c r="H220"/>
      <c r="I220"/>
    </row>
    <row r="221" spans="2:9" x14ac:dyDescent="0.45">
      <c r="B221" s="211">
        <v>158</v>
      </c>
      <c r="C221" s="210">
        <v>94.991607031719823</v>
      </c>
      <c r="H221"/>
      <c r="I221"/>
    </row>
    <row r="222" spans="2:9" x14ac:dyDescent="0.45">
      <c r="B222" s="211">
        <v>159</v>
      </c>
      <c r="C222" s="210">
        <v>137.8007448590821</v>
      </c>
      <c r="H222"/>
      <c r="I222"/>
    </row>
    <row r="223" spans="2:9" x14ac:dyDescent="0.45">
      <c r="B223" s="211">
        <v>160</v>
      </c>
      <c r="C223" s="210">
        <v>182.65104390727652</v>
      </c>
    </row>
    <row r="224" spans="2:9" x14ac:dyDescent="0.45">
      <c r="B224" s="211">
        <v>161</v>
      </c>
      <c r="C224" s="210">
        <v>140.8985551281429</v>
      </c>
    </row>
    <row r="225" spans="2:9" x14ac:dyDescent="0.45">
      <c r="B225" s="211">
        <v>162</v>
      </c>
      <c r="C225" s="210">
        <v>165.2155997464713</v>
      </c>
      <c r="H225"/>
      <c r="I225"/>
    </row>
    <row r="226" spans="2:9" x14ac:dyDescent="0.45">
      <c r="B226" s="211">
        <v>163</v>
      </c>
      <c r="C226" s="210">
        <v>106.14320625758164</v>
      </c>
      <c r="H226"/>
      <c r="I226"/>
    </row>
    <row r="227" spans="2:9" x14ac:dyDescent="0.45">
      <c r="B227" s="211">
        <v>164</v>
      </c>
      <c r="C227" s="210">
        <v>181.91749375813802</v>
      </c>
      <c r="H227"/>
      <c r="I227"/>
    </row>
    <row r="228" spans="2:9" x14ac:dyDescent="0.45">
      <c r="B228" s="211">
        <v>165</v>
      </c>
      <c r="C228" s="210">
        <v>140.44013147197839</v>
      </c>
      <c r="H228"/>
      <c r="I228"/>
    </row>
    <row r="229" spans="2:9" x14ac:dyDescent="0.45">
      <c r="B229" s="211">
        <v>166</v>
      </c>
      <c r="C229" s="210">
        <v>102.84054960549641</v>
      </c>
      <c r="H229"/>
      <c r="I229"/>
    </row>
    <row r="230" spans="2:9" x14ac:dyDescent="0.45">
      <c r="B230" s="211">
        <v>167</v>
      </c>
      <c r="C230" s="210">
        <v>87.410427616018367</v>
      </c>
      <c r="H230"/>
      <c r="I230"/>
    </row>
    <row r="231" spans="2:9" x14ac:dyDescent="0.45">
      <c r="B231" s="211">
        <v>168</v>
      </c>
      <c r="C231" s="210">
        <v>130.595632821598</v>
      </c>
      <c r="H231"/>
      <c r="I231"/>
    </row>
    <row r="232" spans="2:9" x14ac:dyDescent="0.45">
      <c r="B232" s="211">
        <v>169</v>
      </c>
      <c r="C232" s="210">
        <v>106.37723164465112</v>
      </c>
      <c r="H232"/>
      <c r="I232"/>
    </row>
    <row r="233" spans="2:9" x14ac:dyDescent="0.45">
      <c r="B233" s="211">
        <v>170</v>
      </c>
      <c r="C233" s="210">
        <v>125.40102618108919</v>
      </c>
      <c r="H233"/>
      <c r="I233"/>
    </row>
    <row r="234" spans="2:9" x14ac:dyDescent="0.45">
      <c r="B234" s="211">
        <v>171</v>
      </c>
      <c r="C234" s="210">
        <v>91.722476368392904</v>
      </c>
      <c r="H234"/>
      <c r="I234"/>
    </row>
    <row r="235" spans="2:9" x14ac:dyDescent="0.45">
      <c r="B235" s="211">
        <v>172</v>
      </c>
      <c r="C235" s="210">
        <v>118.12660046139946</v>
      </c>
      <c r="H235"/>
      <c r="I235"/>
    </row>
    <row r="236" spans="2:9" x14ac:dyDescent="0.45">
      <c r="B236" s="211">
        <v>173</v>
      </c>
      <c r="C236" s="210">
        <v>141.15080188638441</v>
      </c>
      <c r="H236"/>
      <c r="I236"/>
    </row>
    <row r="237" spans="2:9" x14ac:dyDescent="0.45">
      <c r="B237" s="211">
        <v>174</v>
      </c>
      <c r="C237" s="210">
        <v>75.638235284269996</v>
      </c>
      <c r="H237"/>
      <c r="I237"/>
    </row>
    <row r="238" spans="2:9" x14ac:dyDescent="0.45">
      <c r="B238" s="211">
        <v>175</v>
      </c>
      <c r="C238" s="210">
        <v>126.76074278669188</v>
      </c>
      <c r="H238"/>
      <c r="I238"/>
    </row>
    <row r="239" spans="2:9" x14ac:dyDescent="0.45">
      <c r="B239" s="211">
        <v>176</v>
      </c>
      <c r="C239" s="210">
        <v>116.16697758678507</v>
      </c>
      <c r="H239"/>
      <c r="I239"/>
    </row>
    <row r="240" spans="2:9" x14ac:dyDescent="0.45">
      <c r="B240" s="211">
        <v>177</v>
      </c>
      <c r="C240" s="210">
        <v>144.78665882463898</v>
      </c>
      <c r="H240"/>
      <c r="I240"/>
    </row>
    <row r="241" spans="2:3" x14ac:dyDescent="0.45">
      <c r="B241" s="211">
        <v>178</v>
      </c>
      <c r="C241" s="210">
        <v>132.07969567976156</v>
      </c>
    </row>
    <row r="242" spans="2:3" x14ac:dyDescent="0.45">
      <c r="B242" s="211">
        <v>179</v>
      </c>
      <c r="C242" s="210">
        <v>167.64634325791775</v>
      </c>
    </row>
    <row r="243" spans="2:3" x14ac:dyDescent="0.45">
      <c r="B243" s="211">
        <v>180</v>
      </c>
      <c r="C243" s="210">
        <v>132.62218568119815</v>
      </c>
    </row>
    <row r="244" spans="2:3" x14ac:dyDescent="0.45">
      <c r="B244" s="211">
        <v>181</v>
      </c>
      <c r="C244" s="210">
        <v>157.18985182944255</v>
      </c>
    </row>
    <row r="245" spans="2:3" x14ac:dyDescent="0.45">
      <c r="B245" s="211">
        <v>182</v>
      </c>
      <c r="C245" s="210">
        <v>75.528816102458265</v>
      </c>
    </row>
    <row r="246" spans="2:3" x14ac:dyDescent="0.45">
      <c r="B246" s="211">
        <v>183</v>
      </c>
      <c r="C246" s="210">
        <v>96.688554060019499</v>
      </c>
    </row>
    <row r="247" spans="2:3" x14ac:dyDescent="0.45">
      <c r="B247" s="211">
        <v>184</v>
      </c>
      <c r="C247" s="210">
        <v>111.23602825980034</v>
      </c>
    </row>
    <row r="248" spans="2:3" x14ac:dyDescent="0.45">
      <c r="B248" s="211">
        <v>185</v>
      </c>
      <c r="C248" s="210">
        <v>89.540304221638934</v>
      </c>
    </row>
    <row r="249" spans="2:3" x14ac:dyDescent="0.45">
      <c r="B249" s="211">
        <v>186</v>
      </c>
      <c r="C249" s="210">
        <v>84.173425848088996</v>
      </c>
    </row>
    <row r="250" spans="2:3" x14ac:dyDescent="0.45">
      <c r="B250" s="211">
        <v>187</v>
      </c>
      <c r="C250" s="210">
        <v>144.35423045102806</v>
      </c>
    </row>
    <row r="251" spans="2:3" x14ac:dyDescent="0.45">
      <c r="B251" s="211">
        <v>188</v>
      </c>
      <c r="C251" s="210">
        <v>172.40207716468217</v>
      </c>
    </row>
    <row r="252" spans="2:3" x14ac:dyDescent="0.45">
      <c r="B252" s="211">
        <v>189</v>
      </c>
      <c r="C252" s="210">
        <v>95.764039003750995</v>
      </c>
    </row>
    <row r="253" spans="2:3" x14ac:dyDescent="0.45">
      <c r="B253" s="211">
        <v>190</v>
      </c>
      <c r="C253" s="210">
        <v>96.946938035617393</v>
      </c>
    </row>
    <row r="254" spans="2:3" x14ac:dyDescent="0.45">
      <c r="B254" s="211">
        <v>191</v>
      </c>
      <c r="C254" s="210">
        <v>79.29956556476391</v>
      </c>
    </row>
    <row r="255" spans="2:3" x14ac:dyDescent="0.45">
      <c r="B255" s="211">
        <v>192</v>
      </c>
      <c r="C255" s="210">
        <v>89.524230609764047</v>
      </c>
    </row>
    <row r="256" spans="2:3" x14ac:dyDescent="0.45">
      <c r="B256" s="211">
        <v>193</v>
      </c>
      <c r="C256" s="210">
        <v>134.59264198867848</v>
      </c>
    </row>
    <row r="257" spans="2:3" x14ac:dyDescent="0.45">
      <c r="B257" s="211">
        <v>194</v>
      </c>
      <c r="C257" s="210">
        <v>172.87327565884615</v>
      </c>
    </row>
    <row r="258" spans="2:3" x14ac:dyDescent="0.45">
      <c r="B258" s="211">
        <v>195</v>
      </c>
      <c r="C258" s="210">
        <v>118.12283776544012</v>
      </c>
    </row>
    <row r="259" spans="2:3" x14ac:dyDescent="0.45">
      <c r="B259" s="211">
        <v>196</v>
      </c>
      <c r="C259" s="210">
        <v>137.89440329751605</v>
      </c>
    </row>
    <row r="260" spans="2:3" x14ac:dyDescent="0.45">
      <c r="B260" s="211">
        <v>197</v>
      </c>
      <c r="C260" s="210">
        <v>77.260956303462748</v>
      </c>
    </row>
    <row r="261" spans="2:3" x14ac:dyDescent="0.45">
      <c r="B261" s="211">
        <v>198</v>
      </c>
      <c r="C261" s="210">
        <v>217.49522814798291</v>
      </c>
    </row>
    <row r="262" spans="2:3" x14ac:dyDescent="0.45">
      <c r="B262" s="211">
        <v>199</v>
      </c>
      <c r="C262" s="210">
        <v>133.5510707962793</v>
      </c>
    </row>
    <row r="263" spans="2:3" x14ac:dyDescent="0.45">
      <c r="B263" s="211">
        <v>200</v>
      </c>
      <c r="C263" s="210">
        <v>146.13127544448423</v>
      </c>
    </row>
    <row r="264" spans="2:3" x14ac:dyDescent="0.45">
      <c r="B264" s="211">
        <v>201</v>
      </c>
      <c r="C264" s="210">
        <v>91.483596368312789</v>
      </c>
    </row>
    <row r="265" spans="2:3" x14ac:dyDescent="0.45">
      <c r="B265" s="211">
        <v>202</v>
      </c>
      <c r="C265" s="210">
        <v>71.0897388577078</v>
      </c>
    </row>
    <row r="266" spans="2:3" x14ac:dyDescent="0.45">
      <c r="B266" s="211">
        <v>203</v>
      </c>
      <c r="C266" s="210">
        <v>106.84160443955975</v>
      </c>
    </row>
    <row r="267" spans="2:3" x14ac:dyDescent="0.45">
      <c r="B267" s="211">
        <v>204</v>
      </c>
      <c r="C267" s="210">
        <v>65.81109996849392</v>
      </c>
    </row>
    <row r="268" spans="2:3" x14ac:dyDescent="0.45">
      <c r="B268" s="211">
        <v>205</v>
      </c>
      <c r="C268" s="210">
        <v>117.07700484922695</v>
      </c>
    </row>
    <row r="269" spans="2:3" x14ac:dyDescent="0.45">
      <c r="B269" s="211">
        <v>206</v>
      </c>
      <c r="C269" s="210">
        <v>114.41035243023654</v>
      </c>
    </row>
    <row r="270" spans="2:3" x14ac:dyDescent="0.45">
      <c r="B270" s="211">
        <v>207</v>
      </c>
      <c r="C270" s="210">
        <v>111.7479055659206</v>
      </c>
    </row>
    <row r="271" spans="2:3" x14ac:dyDescent="0.45">
      <c r="B271" s="211">
        <v>208</v>
      </c>
      <c r="C271" s="210">
        <v>62.33606852798146</v>
      </c>
    </row>
    <row r="272" spans="2:3" x14ac:dyDescent="0.45">
      <c r="B272" s="211">
        <v>209</v>
      </c>
      <c r="C272" s="210">
        <v>153.91433276204503</v>
      </c>
    </row>
    <row r="273" spans="2:3" x14ac:dyDescent="0.45">
      <c r="B273" s="211">
        <v>210</v>
      </c>
      <c r="C273" s="210">
        <v>155.48667111237631</v>
      </c>
    </row>
    <row r="274" spans="2:3" x14ac:dyDescent="0.45">
      <c r="B274" s="211">
        <v>211</v>
      </c>
      <c r="C274" s="210">
        <v>97.778442399540793</v>
      </c>
    </row>
    <row r="275" spans="2:3" x14ac:dyDescent="0.45">
      <c r="B275" s="211">
        <v>212</v>
      </c>
      <c r="C275" s="210">
        <v>108.73447735852669</v>
      </c>
    </row>
    <row r="276" spans="2:3" x14ac:dyDescent="0.45">
      <c r="B276" s="211">
        <v>213</v>
      </c>
      <c r="C276" s="210">
        <v>111.76688784823857</v>
      </c>
    </row>
    <row r="277" spans="2:3" x14ac:dyDescent="0.45">
      <c r="B277" s="211">
        <v>214</v>
      </c>
      <c r="C277" s="210">
        <v>88.09411672328396</v>
      </c>
    </row>
    <row r="278" spans="2:3" x14ac:dyDescent="0.45">
      <c r="B278" s="211">
        <v>215</v>
      </c>
      <c r="C278" s="210">
        <v>81.280101655285208</v>
      </c>
    </row>
    <row r="279" spans="2:3" x14ac:dyDescent="0.45">
      <c r="B279" s="211">
        <v>216</v>
      </c>
      <c r="C279" s="210">
        <v>91.26939932162621</v>
      </c>
    </row>
    <row r="280" spans="2:3" x14ac:dyDescent="0.45">
      <c r="B280" s="211">
        <v>217</v>
      </c>
      <c r="C280" s="210">
        <v>149.05927375155164</v>
      </c>
    </row>
    <row r="281" spans="2:3" x14ac:dyDescent="0.45">
      <c r="B281" s="211">
        <v>218</v>
      </c>
      <c r="C281" s="210">
        <v>93.20305196961732</v>
      </c>
    </row>
    <row r="282" spans="2:3" x14ac:dyDescent="0.45">
      <c r="B282" s="211">
        <v>219</v>
      </c>
      <c r="C282" s="210">
        <v>78.585457504594999</v>
      </c>
    </row>
    <row r="283" spans="2:3" x14ac:dyDescent="0.45">
      <c r="B283" s="211">
        <v>220</v>
      </c>
      <c r="C283" s="210">
        <v>94.804241896822759</v>
      </c>
    </row>
    <row r="284" spans="2:3" x14ac:dyDescent="0.45">
      <c r="B284" s="211">
        <v>221</v>
      </c>
      <c r="C284" s="210">
        <v>159.36923578455892</v>
      </c>
    </row>
    <row r="285" spans="2:3" x14ac:dyDescent="0.45">
      <c r="B285" s="211">
        <v>222</v>
      </c>
      <c r="C285" s="210">
        <v>174.34533327549644</v>
      </c>
    </row>
    <row r="286" spans="2:3" x14ac:dyDescent="0.45">
      <c r="B286" s="211">
        <v>223</v>
      </c>
      <c r="C286" s="210">
        <v>137.85008577225977</v>
      </c>
    </row>
    <row r="287" spans="2:3" x14ac:dyDescent="0.45">
      <c r="B287" s="211">
        <v>224</v>
      </c>
      <c r="C287" s="210">
        <v>185.31907921014775</v>
      </c>
    </row>
    <row r="288" spans="2:3" x14ac:dyDescent="0.45">
      <c r="B288" s="211">
        <v>225</v>
      </c>
      <c r="C288" s="210">
        <v>90.591826493348393</v>
      </c>
    </row>
    <row r="289" spans="2:3" x14ac:dyDescent="0.45">
      <c r="B289" s="211">
        <v>226</v>
      </c>
      <c r="C289" s="210">
        <v>131.00472593171048</v>
      </c>
    </row>
    <row r="290" spans="2:3" x14ac:dyDescent="0.45">
      <c r="B290" s="211">
        <v>227</v>
      </c>
      <c r="C290" s="210">
        <v>67.980879931814357</v>
      </c>
    </row>
    <row r="291" spans="2:3" x14ac:dyDescent="0.45">
      <c r="B291" s="211">
        <v>228</v>
      </c>
      <c r="C291" s="210">
        <v>113.31651806578112</v>
      </c>
    </row>
    <row r="292" spans="2:3" x14ac:dyDescent="0.45">
      <c r="B292" s="211">
        <v>229</v>
      </c>
      <c r="C292" s="210">
        <v>90.417080954468886</v>
      </c>
    </row>
    <row r="293" spans="2:3" x14ac:dyDescent="0.45">
      <c r="B293" s="211">
        <v>230</v>
      </c>
      <c r="C293" s="210">
        <v>116.74546076166381</v>
      </c>
    </row>
    <row r="294" spans="2:3" x14ac:dyDescent="0.45">
      <c r="B294" s="211">
        <v>231</v>
      </c>
      <c r="C294" s="210">
        <v>79.262728506468392</v>
      </c>
    </row>
    <row r="295" spans="2:3" x14ac:dyDescent="0.45">
      <c r="B295" s="211">
        <v>232</v>
      </c>
      <c r="C295" s="210">
        <v>90.070833557379032</v>
      </c>
    </row>
    <row r="296" spans="2:3" x14ac:dyDescent="0.45">
      <c r="B296" s="211">
        <v>233</v>
      </c>
      <c r="C296" s="210">
        <v>102.00040686030451</v>
      </c>
    </row>
    <row r="297" spans="2:3" x14ac:dyDescent="0.45">
      <c r="B297" s="211">
        <v>234</v>
      </c>
      <c r="C297" s="210">
        <v>173.65160743376197</v>
      </c>
    </row>
    <row r="298" spans="2:3" x14ac:dyDescent="0.45">
      <c r="B298" s="211">
        <v>235</v>
      </c>
      <c r="C298" s="210">
        <v>125.48750126971281</v>
      </c>
    </row>
    <row r="299" spans="2:3" x14ac:dyDescent="0.45">
      <c r="B299" s="211">
        <v>236</v>
      </c>
      <c r="C299" s="210">
        <v>102.96900396962081</v>
      </c>
    </row>
    <row r="300" spans="2:3" x14ac:dyDescent="0.45">
      <c r="B300" s="211">
        <v>237</v>
      </c>
      <c r="C300" s="210">
        <v>104.9736787287095</v>
      </c>
    </row>
    <row r="301" spans="2:3" x14ac:dyDescent="0.45">
      <c r="B301" s="211">
        <v>238</v>
      </c>
      <c r="C301" s="210">
        <v>106.546365410582</v>
      </c>
    </row>
    <row r="302" spans="2:3" x14ac:dyDescent="0.45">
      <c r="B302" s="211">
        <v>239</v>
      </c>
      <c r="C302" s="210">
        <v>112.84865477806603</v>
      </c>
    </row>
    <row r="303" spans="2:3" x14ac:dyDescent="0.45">
      <c r="B303" s="211">
        <v>240</v>
      </c>
      <c r="C303" s="210">
        <v>61.775071264951059</v>
      </c>
    </row>
    <row r="304" spans="2:3" x14ac:dyDescent="0.45">
      <c r="B304" s="211">
        <v>241</v>
      </c>
      <c r="C304" s="210">
        <v>118.35773939945577</v>
      </c>
    </row>
    <row r="305" spans="2:3" x14ac:dyDescent="0.45">
      <c r="B305" s="211">
        <v>242</v>
      </c>
      <c r="C305" s="210">
        <v>125.31440764962217</v>
      </c>
    </row>
    <row r="306" spans="2:3" x14ac:dyDescent="0.45">
      <c r="B306" s="211">
        <v>243</v>
      </c>
      <c r="C306" s="210">
        <v>87.112650409318661</v>
      </c>
    </row>
    <row r="307" spans="2:3" x14ac:dyDescent="0.45">
      <c r="B307" s="211">
        <v>244</v>
      </c>
      <c r="C307" s="210">
        <v>190.59053047629635</v>
      </c>
    </row>
    <row r="308" spans="2:3" x14ac:dyDescent="0.45">
      <c r="B308" s="211">
        <v>245</v>
      </c>
      <c r="C308" s="210">
        <v>94.750097177167333</v>
      </c>
    </row>
    <row r="309" spans="2:3" x14ac:dyDescent="0.45">
      <c r="B309" s="211">
        <v>246</v>
      </c>
      <c r="C309" s="210">
        <v>88.172788679760146</v>
      </c>
    </row>
    <row r="310" spans="2:3" x14ac:dyDescent="0.45">
      <c r="B310" s="211">
        <v>247</v>
      </c>
      <c r="C310" s="210">
        <v>158.67011027062799</v>
      </c>
    </row>
    <row r="311" spans="2:3" x14ac:dyDescent="0.45">
      <c r="B311" s="211">
        <v>248</v>
      </c>
      <c r="C311" s="210">
        <v>88.67485428305686</v>
      </c>
    </row>
    <row r="312" spans="2:3" x14ac:dyDescent="0.45">
      <c r="B312" s="211">
        <v>249</v>
      </c>
      <c r="C312" s="210">
        <v>88.167501427133374</v>
      </c>
    </row>
    <row r="313" spans="2:3" x14ac:dyDescent="0.45">
      <c r="B313" s="211">
        <v>250</v>
      </c>
      <c r="C313" s="210">
        <v>88.211428116941363</v>
      </c>
    </row>
    <row r="314" spans="2:3" x14ac:dyDescent="0.45">
      <c r="B314" s="211">
        <v>251</v>
      </c>
      <c r="C314" s="210">
        <v>95.255024858112648</v>
      </c>
    </row>
    <row r="315" spans="2:3" x14ac:dyDescent="0.45">
      <c r="B315" s="211">
        <v>252</v>
      </c>
      <c r="C315" s="210">
        <v>104.22834095240412</v>
      </c>
    </row>
    <row r="316" spans="2:3" x14ac:dyDescent="0.45">
      <c r="B316" s="211">
        <v>253</v>
      </c>
      <c r="C316" s="210">
        <v>152.20636344146001</v>
      </c>
    </row>
    <row r="317" spans="2:3" x14ac:dyDescent="0.45">
      <c r="B317" s="211">
        <v>254</v>
      </c>
      <c r="C317" s="210">
        <v>121.19996617352635</v>
      </c>
    </row>
    <row r="318" spans="2:3" x14ac:dyDescent="0.45">
      <c r="B318" s="211">
        <v>255</v>
      </c>
      <c r="C318" s="210">
        <v>145.43852072731801</v>
      </c>
    </row>
    <row r="319" spans="2:3" x14ac:dyDescent="0.45">
      <c r="B319" s="211">
        <v>256</v>
      </c>
      <c r="C319" s="210">
        <v>97.56906435100143</v>
      </c>
    </row>
    <row r="320" spans="2:3" x14ac:dyDescent="0.45">
      <c r="B320" s="211">
        <v>257</v>
      </c>
      <c r="C320" s="210">
        <v>170.47764980595753</v>
      </c>
    </row>
    <row r="321" spans="2:3" x14ac:dyDescent="0.45">
      <c r="B321" s="211">
        <v>258</v>
      </c>
      <c r="C321" s="210">
        <v>112.92995247665354</v>
      </c>
    </row>
    <row r="322" spans="2:3" x14ac:dyDescent="0.45">
      <c r="B322" s="211">
        <v>259</v>
      </c>
      <c r="C322" s="210">
        <v>85.29628597729743</v>
      </c>
    </row>
    <row r="323" spans="2:3" x14ac:dyDescent="0.45">
      <c r="B323" s="211">
        <v>260</v>
      </c>
      <c r="C323" s="210">
        <v>89.80244864085401</v>
      </c>
    </row>
    <row r="324" spans="2:3" x14ac:dyDescent="0.45">
      <c r="B324" s="211">
        <v>261</v>
      </c>
      <c r="C324" s="210">
        <v>133.72530287349647</v>
      </c>
    </row>
    <row r="325" spans="2:3" x14ac:dyDescent="0.45">
      <c r="B325" s="211">
        <v>262</v>
      </c>
      <c r="C325" s="210">
        <v>101.72572837836825</v>
      </c>
    </row>
    <row r="326" spans="2:3" x14ac:dyDescent="0.45">
      <c r="B326" s="211">
        <v>263</v>
      </c>
      <c r="C326" s="210">
        <v>155.19696160790465</v>
      </c>
    </row>
    <row r="327" spans="2:3" x14ac:dyDescent="0.45">
      <c r="B327" s="211">
        <v>264</v>
      </c>
      <c r="C327" s="210">
        <v>130.69606004744946</v>
      </c>
    </row>
    <row r="328" spans="2:3" x14ac:dyDescent="0.45">
      <c r="B328" s="211">
        <v>265</v>
      </c>
      <c r="C328" s="210">
        <v>106.14920139324249</v>
      </c>
    </row>
    <row r="329" spans="2:3" x14ac:dyDescent="0.45">
      <c r="B329" s="211">
        <v>266</v>
      </c>
      <c r="C329" s="210">
        <v>149.20537476825635</v>
      </c>
    </row>
    <row r="330" spans="2:3" x14ac:dyDescent="0.45">
      <c r="B330" s="211">
        <v>267</v>
      </c>
      <c r="C330" s="210">
        <v>120.74309375415996</v>
      </c>
    </row>
    <row r="331" spans="2:3" x14ac:dyDescent="0.45">
      <c r="B331" s="211">
        <v>268</v>
      </c>
      <c r="C331" s="210">
        <v>111.84935069479313</v>
      </c>
    </row>
    <row r="332" spans="2:3" x14ac:dyDescent="0.45">
      <c r="B332" s="211">
        <v>269</v>
      </c>
      <c r="C332" s="210">
        <v>76.925381517375754</v>
      </c>
    </row>
    <row r="333" spans="2:3" x14ac:dyDescent="0.45">
      <c r="B333" s="211">
        <v>270</v>
      </c>
      <c r="C333" s="210">
        <v>186.75017184661741</v>
      </c>
    </row>
    <row r="334" spans="2:3" x14ac:dyDescent="0.45">
      <c r="B334" s="211">
        <v>271</v>
      </c>
      <c r="C334" s="210">
        <v>83.706247935887134</v>
      </c>
    </row>
    <row r="335" spans="2:3" x14ac:dyDescent="0.45">
      <c r="B335" s="211">
        <v>272</v>
      </c>
      <c r="C335" s="210">
        <v>77.673143781848211</v>
      </c>
    </row>
    <row r="336" spans="2:3" x14ac:dyDescent="0.45">
      <c r="B336" s="211">
        <v>273</v>
      </c>
      <c r="C336" s="210">
        <v>144.56677367226385</v>
      </c>
    </row>
    <row r="337" spans="2:3" x14ac:dyDescent="0.45">
      <c r="B337" s="211">
        <v>274</v>
      </c>
      <c r="C337" s="210">
        <v>111.28132737420518</v>
      </c>
    </row>
    <row r="338" spans="2:3" x14ac:dyDescent="0.45">
      <c r="B338" s="211">
        <v>275</v>
      </c>
      <c r="C338" s="210">
        <v>101.85313266532863</v>
      </c>
    </row>
    <row r="339" spans="2:3" x14ac:dyDescent="0.45">
      <c r="B339" s="211">
        <v>276</v>
      </c>
      <c r="C339" s="210">
        <v>108.10925270032364</v>
      </c>
    </row>
    <row r="340" spans="2:3" x14ac:dyDescent="0.45">
      <c r="B340" s="211">
        <v>277</v>
      </c>
      <c r="C340" s="210">
        <v>119.20671172553062</v>
      </c>
    </row>
    <row r="341" spans="2:3" x14ac:dyDescent="0.45">
      <c r="B341" s="211">
        <v>278</v>
      </c>
      <c r="C341" s="210">
        <v>113.88943886818556</v>
      </c>
    </row>
    <row r="342" spans="2:3" x14ac:dyDescent="0.45">
      <c r="B342" s="211">
        <v>279</v>
      </c>
      <c r="C342" s="210">
        <v>114.61495771549984</v>
      </c>
    </row>
    <row r="343" spans="2:3" x14ac:dyDescent="0.45">
      <c r="B343" s="211">
        <v>280</v>
      </c>
      <c r="C343" s="210">
        <v>125.34641816997387</v>
      </c>
    </row>
    <row r="344" spans="2:3" x14ac:dyDescent="0.45">
      <c r="B344" s="211">
        <v>281</v>
      </c>
      <c r="C344" s="210">
        <v>141.13819114940259</v>
      </c>
    </row>
    <row r="345" spans="2:3" x14ac:dyDescent="0.45">
      <c r="B345" s="211">
        <v>282</v>
      </c>
      <c r="C345" s="210">
        <v>125.95632009088304</v>
      </c>
    </row>
    <row r="346" spans="2:3" x14ac:dyDescent="0.45">
      <c r="B346" s="211">
        <v>283</v>
      </c>
      <c r="C346" s="210">
        <v>128.12106890949607</v>
      </c>
    </row>
    <row r="347" spans="2:3" x14ac:dyDescent="0.45">
      <c r="B347" s="211">
        <v>284</v>
      </c>
      <c r="C347" s="210">
        <v>89.326839995515002</v>
      </c>
    </row>
    <row r="348" spans="2:3" x14ac:dyDescent="0.45">
      <c r="B348" s="211">
        <v>285</v>
      </c>
      <c r="C348" s="210">
        <v>169.97701005250681</v>
      </c>
    </row>
    <row r="349" spans="2:3" x14ac:dyDescent="0.45">
      <c r="B349" s="211">
        <v>286</v>
      </c>
      <c r="C349" s="210">
        <v>125.68771926535914</v>
      </c>
    </row>
    <row r="350" spans="2:3" x14ac:dyDescent="0.45">
      <c r="B350" s="211">
        <v>287</v>
      </c>
      <c r="C350" s="210">
        <v>105.57602478300494</v>
      </c>
    </row>
    <row r="351" spans="2:3" x14ac:dyDescent="0.45">
      <c r="B351" s="211">
        <v>288</v>
      </c>
      <c r="C351" s="210">
        <v>125.22728209431004</v>
      </c>
    </row>
    <row r="352" spans="2:3" x14ac:dyDescent="0.45">
      <c r="B352" s="211">
        <v>289</v>
      </c>
      <c r="C352" s="210">
        <v>122.7001048345231</v>
      </c>
    </row>
    <row r="353" spans="2:3" x14ac:dyDescent="0.45">
      <c r="B353" s="211">
        <v>290</v>
      </c>
      <c r="C353" s="210">
        <v>144.98093911681616</v>
      </c>
    </row>
    <row r="354" spans="2:3" x14ac:dyDescent="0.45">
      <c r="B354" s="211">
        <v>291</v>
      </c>
      <c r="C354" s="210">
        <v>70.65864862239728</v>
      </c>
    </row>
    <row r="355" spans="2:3" x14ac:dyDescent="0.45">
      <c r="B355" s="211">
        <v>292</v>
      </c>
      <c r="C355" s="210">
        <v>116.92341848461186</v>
      </c>
    </row>
    <row r="356" spans="2:3" x14ac:dyDescent="0.45">
      <c r="B356" s="211">
        <v>293</v>
      </c>
      <c r="C356" s="210">
        <v>171.04116235615948</v>
      </c>
    </row>
    <row r="357" spans="2:3" x14ac:dyDescent="0.45">
      <c r="B357" s="211">
        <v>294</v>
      </c>
      <c r="C357" s="210">
        <v>167.20507409136684</v>
      </c>
    </row>
    <row r="358" spans="2:3" x14ac:dyDescent="0.45">
      <c r="B358" s="211">
        <v>295</v>
      </c>
      <c r="C358" s="210">
        <v>188.83070399919461</v>
      </c>
    </row>
    <row r="359" spans="2:3" x14ac:dyDescent="0.45">
      <c r="B359" s="211">
        <v>296</v>
      </c>
      <c r="C359" s="210">
        <v>117.17213775384228</v>
      </c>
    </row>
    <row r="360" spans="2:3" x14ac:dyDescent="0.45">
      <c r="B360" s="211">
        <v>297</v>
      </c>
      <c r="C360" s="210">
        <v>161.68716026872747</v>
      </c>
    </row>
    <row r="361" spans="2:3" x14ac:dyDescent="0.45">
      <c r="B361" s="211">
        <v>298</v>
      </c>
      <c r="C361" s="210">
        <v>165.09992887951483</v>
      </c>
    </row>
    <row r="362" spans="2:3" x14ac:dyDescent="0.45">
      <c r="B362" s="211">
        <v>299</v>
      </c>
      <c r="C362" s="210">
        <v>162.91811710396684</v>
      </c>
    </row>
    <row r="363" spans="2:3" x14ac:dyDescent="0.45">
      <c r="B363" s="211">
        <v>300</v>
      </c>
      <c r="C363" s="210">
        <v>66.005656939394285</v>
      </c>
    </row>
    <row r="364" spans="2:3" x14ac:dyDescent="0.45">
      <c r="B364" s="211">
        <v>301</v>
      </c>
      <c r="C364" s="210">
        <v>121.33279020695925</v>
      </c>
    </row>
    <row r="365" spans="2:3" x14ac:dyDescent="0.45">
      <c r="B365" s="211">
        <v>302</v>
      </c>
      <c r="C365" s="210">
        <v>158.85281269847223</v>
      </c>
    </row>
    <row r="366" spans="2:3" x14ac:dyDescent="0.45">
      <c r="B366" s="211">
        <v>303</v>
      </c>
      <c r="C366" s="210">
        <v>135.71235037001685</v>
      </c>
    </row>
    <row r="367" spans="2:3" x14ac:dyDescent="0.45">
      <c r="B367" s="211">
        <v>304</v>
      </c>
      <c r="C367" s="210">
        <v>170.54017307732167</v>
      </c>
    </row>
    <row r="368" spans="2:3" x14ac:dyDescent="0.45">
      <c r="B368" s="211">
        <v>305</v>
      </c>
      <c r="C368" s="210">
        <v>105.9727774777993</v>
      </c>
    </row>
    <row r="369" spans="2:3" x14ac:dyDescent="0.45">
      <c r="B369" s="211">
        <v>306</v>
      </c>
      <c r="C369" s="210">
        <v>142.98180701537683</v>
      </c>
    </row>
    <row r="370" spans="2:3" x14ac:dyDescent="0.45">
      <c r="B370" s="211">
        <v>307</v>
      </c>
      <c r="C370" s="210">
        <v>157.26786678168136</v>
      </c>
    </row>
    <row r="371" spans="2:3" x14ac:dyDescent="0.45">
      <c r="B371" s="211">
        <v>308</v>
      </c>
      <c r="C371" s="210">
        <v>92.750764342985377</v>
      </c>
    </row>
    <row r="372" spans="2:3" x14ac:dyDescent="0.45">
      <c r="B372" s="211">
        <v>309</v>
      </c>
      <c r="C372" s="210">
        <v>128.35346318185265</v>
      </c>
    </row>
    <row r="373" spans="2:3" x14ac:dyDescent="0.45">
      <c r="B373" s="211">
        <v>310</v>
      </c>
      <c r="C373" s="210">
        <v>100.48722515066352</v>
      </c>
    </row>
    <row r="374" spans="2:3" x14ac:dyDescent="0.45">
      <c r="B374" s="211">
        <v>311</v>
      </c>
      <c r="C374" s="210">
        <v>104.13936907717873</v>
      </c>
    </row>
    <row r="375" spans="2:3" x14ac:dyDescent="0.45">
      <c r="B375" s="211">
        <v>312</v>
      </c>
      <c r="C375" s="210">
        <v>177.72555114655199</v>
      </c>
    </row>
    <row r="376" spans="2:3" x14ac:dyDescent="0.45">
      <c r="B376" s="211">
        <v>313</v>
      </c>
      <c r="C376" s="210">
        <v>160.63638523435299</v>
      </c>
    </row>
    <row r="377" spans="2:3" x14ac:dyDescent="0.45">
      <c r="B377" s="211">
        <v>314</v>
      </c>
      <c r="C377" s="210">
        <v>89.886070660865215</v>
      </c>
    </row>
    <row r="378" spans="2:3" x14ac:dyDescent="0.45">
      <c r="B378" s="211">
        <v>315</v>
      </c>
      <c r="C378" s="210">
        <v>76.731008052176662</v>
      </c>
    </row>
    <row r="379" spans="2:3" x14ac:dyDescent="0.45">
      <c r="B379" s="211">
        <v>316</v>
      </c>
      <c r="C379" s="210">
        <v>151.65241314822313</v>
      </c>
    </row>
    <row r="380" spans="2:3" x14ac:dyDescent="0.45">
      <c r="B380" s="211">
        <v>317</v>
      </c>
      <c r="C380" s="210">
        <v>89.477928131574885</v>
      </c>
    </row>
    <row r="381" spans="2:3" x14ac:dyDescent="0.45">
      <c r="B381" s="211">
        <v>318</v>
      </c>
      <c r="C381" s="210">
        <v>117.15036993876929</v>
      </c>
    </row>
    <row r="382" spans="2:3" x14ac:dyDescent="0.45">
      <c r="B382" s="211">
        <v>319</v>
      </c>
      <c r="C382" s="210">
        <v>157.54244404434249</v>
      </c>
    </row>
    <row r="383" spans="2:3" x14ac:dyDescent="0.45">
      <c r="B383" s="211">
        <v>320</v>
      </c>
      <c r="C383" s="210">
        <v>161.93793821866964</v>
      </c>
    </row>
    <row r="384" spans="2:3" x14ac:dyDescent="0.45">
      <c r="B384" s="211">
        <v>321</v>
      </c>
      <c r="C384" s="210">
        <v>95.341575566023963</v>
      </c>
    </row>
    <row r="385" spans="2:3" x14ac:dyDescent="0.45">
      <c r="B385" s="211">
        <v>322</v>
      </c>
      <c r="C385" s="210">
        <v>138.36863205827149</v>
      </c>
    </row>
    <row r="386" spans="2:3" x14ac:dyDescent="0.45">
      <c r="B386" s="211">
        <v>323</v>
      </c>
      <c r="C386" s="210">
        <v>98.671288551727272</v>
      </c>
    </row>
    <row r="387" spans="2:3" x14ac:dyDescent="0.45">
      <c r="B387" s="211">
        <v>324</v>
      </c>
      <c r="C387" s="210">
        <v>120.18786290042256</v>
      </c>
    </row>
    <row r="388" spans="2:3" x14ac:dyDescent="0.45">
      <c r="B388" s="211">
        <v>325</v>
      </c>
      <c r="C388" s="210">
        <v>128.92908106290059</v>
      </c>
    </row>
    <row r="389" spans="2:3" x14ac:dyDescent="0.45">
      <c r="B389" s="211">
        <v>326</v>
      </c>
      <c r="C389" s="210">
        <v>149.37387311403657</v>
      </c>
    </row>
    <row r="390" spans="2:3" x14ac:dyDescent="0.45">
      <c r="B390" s="211">
        <v>327</v>
      </c>
      <c r="C390" s="210">
        <v>79.233991095638515</v>
      </c>
    </row>
    <row r="391" spans="2:3" x14ac:dyDescent="0.45">
      <c r="B391" s="211">
        <v>328</v>
      </c>
      <c r="C391" s="210">
        <v>109.88379687342632</v>
      </c>
    </row>
    <row r="392" spans="2:3" x14ac:dyDescent="0.45">
      <c r="B392" s="211">
        <v>329</v>
      </c>
      <c r="C392" s="210">
        <v>176.88567174332735</v>
      </c>
    </row>
    <row r="393" spans="2:3" x14ac:dyDescent="0.45">
      <c r="B393" s="211">
        <v>330</v>
      </c>
      <c r="C393" s="210">
        <v>158.88099301971494</v>
      </c>
    </row>
    <row r="394" spans="2:3" x14ac:dyDescent="0.45">
      <c r="B394" s="211">
        <v>331</v>
      </c>
      <c r="C394" s="210">
        <v>142.180107119583</v>
      </c>
    </row>
    <row r="395" spans="2:3" x14ac:dyDescent="0.45">
      <c r="B395" s="211">
        <v>332</v>
      </c>
      <c r="C395" s="210">
        <v>108.02638272416318</v>
      </c>
    </row>
    <row r="396" spans="2:3" x14ac:dyDescent="0.45">
      <c r="B396" s="211">
        <v>333</v>
      </c>
      <c r="C396" s="210">
        <v>119.45159983193241</v>
      </c>
    </row>
    <row r="397" spans="2:3" x14ac:dyDescent="0.45">
      <c r="B397" s="211">
        <v>334</v>
      </c>
      <c r="C397" s="210">
        <v>89.050858446370427</v>
      </c>
    </row>
    <row r="398" spans="2:3" x14ac:dyDescent="0.45">
      <c r="B398" s="211">
        <v>335</v>
      </c>
      <c r="C398" s="210">
        <v>106.98599697239082</v>
      </c>
    </row>
    <row r="399" spans="2:3" x14ac:dyDescent="0.45">
      <c r="B399" s="211">
        <v>336</v>
      </c>
      <c r="C399" s="210">
        <v>93.72899753534395</v>
      </c>
    </row>
    <row r="400" spans="2:3" x14ac:dyDescent="0.45">
      <c r="B400" s="211">
        <v>337</v>
      </c>
      <c r="C400" s="210">
        <v>170.30825806049421</v>
      </c>
    </row>
    <row r="401" spans="2:3" x14ac:dyDescent="0.45">
      <c r="B401" s="211">
        <v>338</v>
      </c>
      <c r="C401" s="210">
        <v>134.54152961176047</v>
      </c>
    </row>
    <row r="402" spans="2:3" x14ac:dyDescent="0.45">
      <c r="B402" s="211">
        <v>339</v>
      </c>
      <c r="C402" s="210">
        <v>112.6385821763603</v>
      </c>
    </row>
    <row r="403" spans="2:3" x14ac:dyDescent="0.45">
      <c r="B403" s="211">
        <v>340</v>
      </c>
      <c r="C403" s="210">
        <v>92.544799803469147</v>
      </c>
    </row>
    <row r="404" spans="2:3" x14ac:dyDescent="0.45">
      <c r="B404" s="211">
        <v>341</v>
      </c>
      <c r="C404" s="210">
        <v>94.23320047094127</v>
      </c>
    </row>
    <row r="405" spans="2:3" x14ac:dyDescent="0.45">
      <c r="B405" s="211">
        <v>342</v>
      </c>
      <c r="C405" s="210">
        <v>127.6554007435273</v>
      </c>
    </row>
    <row r="406" spans="2:3" x14ac:dyDescent="0.45">
      <c r="B406" s="211">
        <v>343</v>
      </c>
      <c r="C406" s="210">
        <v>113.08591480999576</v>
      </c>
    </row>
    <row r="407" spans="2:3" x14ac:dyDescent="0.45">
      <c r="B407" s="211">
        <v>344</v>
      </c>
      <c r="C407" s="210">
        <v>101.12570572953157</v>
      </c>
    </row>
    <row r="408" spans="2:3" x14ac:dyDescent="0.45">
      <c r="B408" s="211">
        <v>345</v>
      </c>
      <c r="C408" s="210">
        <v>110.9402110456161</v>
      </c>
    </row>
    <row r="409" spans="2:3" x14ac:dyDescent="0.45">
      <c r="B409" s="211">
        <v>346</v>
      </c>
      <c r="C409" s="210">
        <v>97.840239689102916</v>
      </c>
    </row>
    <row r="410" spans="2:3" x14ac:dyDescent="0.45">
      <c r="B410" s="211">
        <v>347</v>
      </c>
      <c r="C410" s="210">
        <v>132.63852161328708</v>
      </c>
    </row>
    <row r="411" spans="2:3" x14ac:dyDescent="0.45">
      <c r="B411" s="211">
        <v>348</v>
      </c>
      <c r="C411" s="210">
        <v>125.61856989719703</v>
      </c>
    </row>
    <row r="412" spans="2:3" x14ac:dyDescent="0.45">
      <c r="B412" s="211">
        <v>349</v>
      </c>
      <c r="C412" s="210">
        <v>130.02158688707561</v>
      </c>
    </row>
    <row r="413" spans="2:3" x14ac:dyDescent="0.45">
      <c r="B413" s="211">
        <v>350</v>
      </c>
      <c r="C413" s="210">
        <v>139.33668130572616</v>
      </c>
    </row>
    <row r="414" spans="2:3" x14ac:dyDescent="0.45">
      <c r="B414" s="211">
        <v>351</v>
      </c>
      <c r="C414" s="210">
        <v>104.65414781675436</v>
      </c>
    </row>
    <row r="415" spans="2:3" x14ac:dyDescent="0.45">
      <c r="B415" s="211">
        <v>352</v>
      </c>
      <c r="C415" s="210">
        <v>195.24351566230536</v>
      </c>
    </row>
    <row r="416" spans="2:3" x14ac:dyDescent="0.45">
      <c r="B416" s="211">
        <v>353</v>
      </c>
      <c r="C416" s="210">
        <v>126.72044057882282</v>
      </c>
    </row>
    <row r="417" spans="2:3" x14ac:dyDescent="0.45">
      <c r="B417" s="211">
        <v>354</v>
      </c>
      <c r="C417" s="210">
        <v>128.86204607501398</v>
      </c>
    </row>
    <row r="418" spans="2:3" x14ac:dyDescent="0.45">
      <c r="B418" s="211">
        <v>355</v>
      </c>
      <c r="C418" s="210">
        <v>106.62191058516224</v>
      </c>
    </row>
    <row r="419" spans="2:3" x14ac:dyDescent="0.45">
      <c r="B419" s="211">
        <v>356</v>
      </c>
      <c r="C419" s="210">
        <v>156.82113200589794</v>
      </c>
    </row>
    <row r="420" spans="2:3" x14ac:dyDescent="0.45">
      <c r="B420" s="211">
        <v>357</v>
      </c>
      <c r="C420" s="210">
        <v>131.26823045093653</v>
      </c>
    </row>
    <row r="421" spans="2:3" x14ac:dyDescent="0.45">
      <c r="B421" s="211">
        <v>358</v>
      </c>
      <c r="C421" s="210">
        <v>135.89270074395463</v>
      </c>
    </row>
    <row r="422" spans="2:3" x14ac:dyDescent="0.45">
      <c r="B422" s="211">
        <v>359</v>
      </c>
      <c r="C422" s="210">
        <v>102.09151046147991</v>
      </c>
    </row>
    <row r="423" spans="2:3" x14ac:dyDescent="0.45">
      <c r="B423" s="211">
        <v>360</v>
      </c>
      <c r="C423" s="210">
        <v>96.366592171648492</v>
      </c>
    </row>
    <row r="424" spans="2:3" x14ac:dyDescent="0.45">
      <c r="B424" s="211">
        <v>361</v>
      </c>
      <c r="C424" s="210">
        <v>132.31745877488194</v>
      </c>
    </row>
    <row r="425" spans="2:3" x14ac:dyDescent="0.45">
      <c r="B425" s="211">
        <v>362</v>
      </c>
      <c r="C425" s="210">
        <v>203.16795729360726</v>
      </c>
    </row>
    <row r="426" spans="2:3" x14ac:dyDescent="0.45">
      <c r="B426" s="211">
        <v>363</v>
      </c>
      <c r="C426" s="210">
        <v>142.3033751673498</v>
      </c>
    </row>
    <row r="427" spans="2:3" x14ac:dyDescent="0.45">
      <c r="B427" s="211">
        <v>364</v>
      </c>
      <c r="C427" s="210">
        <v>80.876574651409939</v>
      </c>
    </row>
    <row r="428" spans="2:3" x14ac:dyDescent="0.45">
      <c r="B428" s="211">
        <v>365</v>
      </c>
      <c r="C428" s="210">
        <v>131.92242039975582</v>
      </c>
    </row>
    <row r="429" spans="2:3" x14ac:dyDescent="0.45">
      <c r="B429" s="211">
        <v>366</v>
      </c>
      <c r="C429" s="210">
        <v>133.75037336117254</v>
      </c>
    </row>
    <row r="430" spans="2:3" x14ac:dyDescent="0.45">
      <c r="B430" s="211">
        <v>367</v>
      </c>
      <c r="C430" s="210">
        <v>84.555248460342511</v>
      </c>
    </row>
    <row r="431" spans="2:3" x14ac:dyDescent="0.45">
      <c r="B431" s="211">
        <v>368</v>
      </c>
      <c r="C431" s="210">
        <v>127.53665756233914</v>
      </c>
    </row>
    <row r="432" spans="2:3" x14ac:dyDescent="0.45">
      <c r="B432" s="211">
        <v>369</v>
      </c>
      <c r="C432" s="210">
        <v>108.45967222418241</v>
      </c>
    </row>
    <row r="433" spans="2:3" x14ac:dyDescent="0.45">
      <c r="B433" s="211">
        <v>370</v>
      </c>
      <c r="C433" s="210">
        <v>115.96353679754586</v>
      </c>
    </row>
    <row r="434" spans="2:3" x14ac:dyDescent="0.45">
      <c r="B434" s="211">
        <v>371</v>
      </c>
      <c r="C434" s="210">
        <v>138.55813280381619</v>
      </c>
    </row>
    <row r="435" spans="2:3" x14ac:dyDescent="0.45">
      <c r="B435" s="211">
        <v>372</v>
      </c>
      <c r="C435" s="210">
        <v>126.3937181237004</v>
      </c>
    </row>
    <row r="436" spans="2:3" x14ac:dyDescent="0.45">
      <c r="B436" s="211">
        <v>373</v>
      </c>
      <c r="C436" s="210">
        <v>142.65726897626968</v>
      </c>
    </row>
    <row r="437" spans="2:3" x14ac:dyDescent="0.45">
      <c r="B437" s="211">
        <v>374</v>
      </c>
      <c r="C437" s="210">
        <v>121.18908473824251</v>
      </c>
    </row>
    <row r="438" spans="2:3" x14ac:dyDescent="0.45">
      <c r="B438" s="211">
        <v>375</v>
      </c>
      <c r="C438" s="210">
        <v>171.96993390174595</v>
      </c>
    </row>
    <row r="439" spans="2:3" x14ac:dyDescent="0.45">
      <c r="B439" s="211">
        <v>376</v>
      </c>
      <c r="C439" s="210">
        <v>101.5489036737175</v>
      </c>
    </row>
    <row r="440" spans="2:3" x14ac:dyDescent="0.45">
      <c r="B440" s="211">
        <v>377</v>
      </c>
      <c r="C440" s="210">
        <v>134.79849884986999</v>
      </c>
    </row>
    <row r="441" spans="2:3" x14ac:dyDescent="0.45">
      <c r="B441" s="211">
        <v>378</v>
      </c>
      <c r="C441" s="210">
        <v>90.115626967221289</v>
      </c>
    </row>
    <row r="442" spans="2:3" x14ac:dyDescent="0.45">
      <c r="B442" s="211">
        <v>379</v>
      </c>
      <c r="C442" s="210">
        <v>93.032623567447288</v>
      </c>
    </row>
    <row r="443" spans="2:3" x14ac:dyDescent="0.45">
      <c r="B443" s="211">
        <v>380</v>
      </c>
      <c r="C443" s="210">
        <v>123.96476799704537</v>
      </c>
    </row>
    <row r="444" spans="2:3" x14ac:dyDescent="0.45">
      <c r="B444" s="211">
        <v>381</v>
      </c>
      <c r="C444" s="210">
        <v>102.85746992285124</v>
      </c>
    </row>
    <row r="445" spans="2:3" x14ac:dyDescent="0.45">
      <c r="B445" s="211">
        <v>382</v>
      </c>
      <c r="C445" s="210">
        <v>119.36181014995678</v>
      </c>
    </row>
    <row r="446" spans="2:3" x14ac:dyDescent="0.45">
      <c r="B446" s="211">
        <v>383</v>
      </c>
      <c r="C446" s="210">
        <v>182.05347043953935</v>
      </c>
    </row>
    <row r="447" spans="2:3" x14ac:dyDescent="0.45">
      <c r="B447" s="211">
        <v>384</v>
      </c>
      <c r="C447" s="210">
        <v>165.39089658235707</v>
      </c>
    </row>
    <row r="448" spans="2:3" x14ac:dyDescent="0.45">
      <c r="B448" s="211">
        <v>385</v>
      </c>
      <c r="C448" s="210">
        <v>96.053895310430818</v>
      </c>
    </row>
    <row r="449" spans="2:3" x14ac:dyDescent="0.45">
      <c r="B449" s="211">
        <v>386</v>
      </c>
      <c r="C449" s="210">
        <v>73.489943773936616</v>
      </c>
    </row>
    <row r="450" spans="2:3" x14ac:dyDescent="0.45">
      <c r="B450" s="211">
        <v>387</v>
      </c>
      <c r="C450" s="210">
        <v>163.21211620585012</v>
      </c>
    </row>
    <row r="451" spans="2:3" x14ac:dyDescent="0.45">
      <c r="B451" s="211">
        <v>388</v>
      </c>
      <c r="C451" s="210">
        <v>125.4998595132132</v>
      </c>
    </row>
    <row r="452" spans="2:3" x14ac:dyDescent="0.45">
      <c r="B452" s="211">
        <v>389</v>
      </c>
      <c r="C452" s="210">
        <v>143.40738165761749</v>
      </c>
    </row>
    <row r="453" spans="2:3" x14ac:dyDescent="0.45">
      <c r="B453" s="211">
        <v>390</v>
      </c>
      <c r="C453" s="210">
        <v>147.2371091105847</v>
      </c>
    </row>
    <row r="454" spans="2:3" x14ac:dyDescent="0.45">
      <c r="B454" s="211">
        <v>391</v>
      </c>
      <c r="C454" s="210">
        <v>59.61344638039597</v>
      </c>
    </row>
    <row r="455" spans="2:3" x14ac:dyDescent="0.45">
      <c r="B455" s="211">
        <v>392</v>
      </c>
      <c r="C455" s="210">
        <v>149.74961626767706</v>
      </c>
    </row>
    <row r="456" spans="2:3" x14ac:dyDescent="0.45">
      <c r="B456" s="211">
        <v>393</v>
      </c>
      <c r="C456" s="210">
        <v>75.867450223537233</v>
      </c>
    </row>
    <row r="457" spans="2:3" x14ac:dyDescent="0.45">
      <c r="B457" s="211">
        <v>394</v>
      </c>
      <c r="C457" s="210">
        <v>102.97041530806287</v>
      </c>
    </row>
    <row r="458" spans="2:3" x14ac:dyDescent="0.45">
      <c r="B458" s="211">
        <v>395</v>
      </c>
      <c r="C458" s="210">
        <v>138.6488033215881</v>
      </c>
    </row>
    <row r="459" spans="2:3" x14ac:dyDescent="0.45">
      <c r="B459" s="211">
        <v>396</v>
      </c>
      <c r="C459" s="210">
        <v>89.60313030128998</v>
      </c>
    </row>
    <row r="460" spans="2:3" x14ac:dyDescent="0.45">
      <c r="B460" s="211">
        <v>397</v>
      </c>
      <c r="C460" s="210">
        <v>102.47448886434205</v>
      </c>
    </row>
    <row r="461" spans="2:3" x14ac:dyDescent="0.45">
      <c r="B461" s="211">
        <v>398</v>
      </c>
      <c r="C461" s="210">
        <v>127.23806156096832</v>
      </c>
    </row>
    <row r="462" spans="2:3" x14ac:dyDescent="0.45">
      <c r="B462" s="211">
        <v>399</v>
      </c>
      <c r="C462" s="210">
        <v>144.70229038991508</v>
      </c>
    </row>
    <row r="463" spans="2:3" x14ac:dyDescent="0.45">
      <c r="B463" s="211">
        <v>400</v>
      </c>
      <c r="C463" s="210">
        <v>153.09200121597442</v>
      </c>
    </row>
    <row r="464" spans="2:3" x14ac:dyDescent="0.45">
      <c r="B464" s="211">
        <v>401</v>
      </c>
      <c r="C464" s="210">
        <v>103.6861924372253</v>
      </c>
    </row>
    <row r="465" spans="2:3" x14ac:dyDescent="0.45">
      <c r="B465" s="211">
        <v>402</v>
      </c>
      <c r="C465" s="210">
        <v>114.12656813217728</v>
      </c>
    </row>
    <row r="466" spans="2:3" x14ac:dyDescent="0.45">
      <c r="B466" s="211">
        <v>403</v>
      </c>
      <c r="C466" s="210">
        <v>75.055718318402214</v>
      </c>
    </row>
    <row r="467" spans="2:3" x14ac:dyDescent="0.45">
      <c r="B467" s="211">
        <v>404</v>
      </c>
      <c r="C467" s="210">
        <v>108.43254318562717</v>
      </c>
    </row>
    <row r="468" spans="2:3" x14ac:dyDescent="0.45">
      <c r="B468" s="211">
        <v>405</v>
      </c>
      <c r="C468" s="210">
        <v>100.95469253700325</v>
      </c>
    </row>
    <row r="469" spans="2:3" x14ac:dyDescent="0.45">
      <c r="B469" s="211">
        <v>406</v>
      </c>
      <c r="C469" s="210">
        <v>79.71052544583118</v>
      </c>
    </row>
    <row r="470" spans="2:3" x14ac:dyDescent="0.45">
      <c r="B470" s="211">
        <v>407</v>
      </c>
      <c r="C470" s="210">
        <v>132.05760363679784</v>
      </c>
    </row>
    <row r="471" spans="2:3" x14ac:dyDescent="0.45">
      <c r="B471" s="211">
        <v>408</v>
      </c>
      <c r="C471" s="210">
        <v>47.46150453282236</v>
      </c>
    </row>
    <row r="472" spans="2:3" x14ac:dyDescent="0.45">
      <c r="B472" s="211">
        <v>409</v>
      </c>
      <c r="C472" s="210">
        <v>85.349378211611523</v>
      </c>
    </row>
    <row r="473" spans="2:3" x14ac:dyDescent="0.45">
      <c r="B473" s="211">
        <v>410</v>
      </c>
      <c r="C473" s="210">
        <v>115.79068655834388</v>
      </c>
    </row>
    <row r="474" spans="2:3" x14ac:dyDescent="0.45">
      <c r="B474" s="211">
        <v>411</v>
      </c>
      <c r="C474" s="210">
        <v>82.48022374391492</v>
      </c>
    </row>
    <row r="475" spans="2:3" x14ac:dyDescent="0.45">
      <c r="B475" s="211">
        <v>412</v>
      </c>
      <c r="C475" s="210">
        <v>148.04570098730903</v>
      </c>
    </row>
    <row r="476" spans="2:3" x14ac:dyDescent="0.45">
      <c r="B476" s="211">
        <v>413</v>
      </c>
      <c r="C476" s="210">
        <v>154.78228481956404</v>
      </c>
    </row>
    <row r="477" spans="2:3" x14ac:dyDescent="0.45">
      <c r="B477" s="211">
        <v>414</v>
      </c>
      <c r="C477" s="210">
        <v>120.54718164741827</v>
      </c>
    </row>
    <row r="478" spans="2:3" x14ac:dyDescent="0.45">
      <c r="B478" s="211">
        <v>415</v>
      </c>
      <c r="C478" s="210">
        <v>171.62891802756855</v>
      </c>
    </row>
    <row r="479" spans="2:3" x14ac:dyDescent="0.45">
      <c r="B479" s="211">
        <v>416</v>
      </c>
      <c r="C479" s="210">
        <v>153.07027272346616</v>
      </c>
    </row>
    <row r="480" spans="2:3" x14ac:dyDescent="0.45">
      <c r="B480" s="211">
        <v>417</v>
      </c>
      <c r="C480" s="210">
        <v>84.420041741762603</v>
      </c>
    </row>
    <row r="481" spans="2:3" x14ac:dyDescent="0.45">
      <c r="B481" s="211">
        <v>418</v>
      </c>
      <c r="C481" s="210">
        <v>96.943653277157807</v>
      </c>
    </row>
    <row r="482" spans="2:3" x14ac:dyDescent="0.45">
      <c r="B482" s="211">
        <v>419</v>
      </c>
      <c r="C482" s="210">
        <v>60.234122626683636</v>
      </c>
    </row>
    <row r="483" spans="2:3" x14ac:dyDescent="0.45">
      <c r="B483" s="211">
        <v>420</v>
      </c>
      <c r="C483" s="210">
        <v>79.273212110464385</v>
      </c>
    </row>
    <row r="484" spans="2:3" x14ac:dyDescent="0.45">
      <c r="B484" s="211">
        <v>421</v>
      </c>
      <c r="C484" s="210">
        <v>154.93239886096438</v>
      </c>
    </row>
    <row r="485" spans="2:3" x14ac:dyDescent="0.45">
      <c r="B485" s="211">
        <v>422</v>
      </c>
      <c r="C485" s="210">
        <v>102.10967797683682</v>
      </c>
    </row>
    <row r="486" spans="2:3" x14ac:dyDescent="0.45">
      <c r="B486" s="211">
        <v>423</v>
      </c>
      <c r="C486" s="210">
        <v>129.82571954488276</v>
      </c>
    </row>
    <row r="487" spans="2:3" x14ac:dyDescent="0.45">
      <c r="B487" s="211">
        <v>424</v>
      </c>
      <c r="C487" s="210">
        <v>175.96563421955557</v>
      </c>
    </row>
    <row r="488" spans="2:3" x14ac:dyDescent="0.45">
      <c r="B488" s="211">
        <v>425</v>
      </c>
      <c r="C488" s="210">
        <v>77.657473545520403</v>
      </c>
    </row>
    <row r="489" spans="2:3" x14ac:dyDescent="0.45">
      <c r="B489" s="211">
        <v>426</v>
      </c>
      <c r="C489" s="210">
        <v>91.082804482687337</v>
      </c>
    </row>
    <row r="490" spans="2:3" x14ac:dyDescent="0.45">
      <c r="B490" s="211">
        <v>427</v>
      </c>
      <c r="C490" s="210">
        <v>147.06445546842534</v>
      </c>
    </row>
    <row r="491" spans="2:3" x14ac:dyDescent="0.45">
      <c r="B491" s="211">
        <v>428</v>
      </c>
      <c r="C491" s="210">
        <v>123.49412641120888</v>
      </c>
    </row>
    <row r="492" spans="2:3" x14ac:dyDescent="0.45">
      <c r="B492" s="211">
        <v>429</v>
      </c>
      <c r="C492" s="210">
        <v>148.5055755302829</v>
      </c>
    </row>
    <row r="493" spans="2:3" x14ac:dyDescent="0.45">
      <c r="B493" s="211">
        <v>430</v>
      </c>
      <c r="C493" s="210">
        <v>126.81371043226052</v>
      </c>
    </row>
    <row r="494" spans="2:3" x14ac:dyDescent="0.45">
      <c r="B494" s="211">
        <v>431</v>
      </c>
      <c r="C494" s="210">
        <v>156.55206403330794</v>
      </c>
    </row>
    <row r="495" spans="2:3" x14ac:dyDescent="0.45">
      <c r="B495" s="211">
        <v>432</v>
      </c>
      <c r="C495" s="210">
        <v>119.19012876063807</v>
      </c>
    </row>
    <row r="496" spans="2:3" x14ac:dyDescent="0.45">
      <c r="B496" s="211">
        <v>433</v>
      </c>
      <c r="C496" s="210">
        <v>89.826556043047162</v>
      </c>
    </row>
    <row r="497" spans="2:3" x14ac:dyDescent="0.45">
      <c r="B497" s="211">
        <v>434</v>
      </c>
      <c r="C497" s="210">
        <v>179.19293323302085</v>
      </c>
    </row>
    <row r="498" spans="2:3" x14ac:dyDescent="0.45">
      <c r="B498" s="211">
        <v>435</v>
      </c>
      <c r="C498" s="210">
        <v>161.28255336445957</v>
      </c>
    </row>
    <row r="499" spans="2:3" x14ac:dyDescent="0.45">
      <c r="B499" s="211">
        <v>436</v>
      </c>
      <c r="C499" s="210">
        <v>196.0129181620934</v>
      </c>
    </row>
    <row r="500" spans="2:3" x14ac:dyDescent="0.45">
      <c r="B500" s="211">
        <v>437</v>
      </c>
      <c r="C500" s="210">
        <v>173.78888894931697</v>
      </c>
    </row>
    <row r="501" spans="2:3" x14ac:dyDescent="0.45">
      <c r="B501" s="211">
        <v>438</v>
      </c>
      <c r="C501" s="210">
        <v>124.12017896214448</v>
      </c>
    </row>
    <row r="502" spans="2:3" x14ac:dyDescent="0.45">
      <c r="B502" s="211">
        <v>439</v>
      </c>
      <c r="C502" s="210">
        <v>153.64356609412559</v>
      </c>
    </row>
    <row r="503" spans="2:3" x14ac:dyDescent="0.45">
      <c r="B503" s="211">
        <v>440</v>
      </c>
      <c r="C503" s="210">
        <v>185.38062847309473</v>
      </c>
    </row>
    <row r="504" spans="2:3" x14ac:dyDescent="0.45">
      <c r="B504" s="211">
        <v>441</v>
      </c>
      <c r="C504" s="210">
        <v>140.50975467092897</v>
      </c>
    </row>
    <row r="505" spans="2:3" x14ac:dyDescent="0.45">
      <c r="B505" s="211">
        <v>442</v>
      </c>
      <c r="C505" s="210">
        <v>116.4766636336297</v>
      </c>
    </row>
    <row r="506" spans="2:3" x14ac:dyDescent="0.45">
      <c r="B506" s="211">
        <v>443</v>
      </c>
      <c r="C506" s="210">
        <v>108.71734750528475</v>
      </c>
    </row>
    <row r="507" spans="2:3" x14ac:dyDescent="0.45">
      <c r="B507" s="211">
        <v>444</v>
      </c>
      <c r="C507" s="210">
        <v>124.97680180907923</v>
      </c>
    </row>
    <row r="508" spans="2:3" x14ac:dyDescent="0.45">
      <c r="B508" s="211">
        <v>445</v>
      </c>
      <c r="C508" s="210">
        <v>141.9209559801001</v>
      </c>
    </row>
    <row r="509" spans="2:3" x14ac:dyDescent="0.45">
      <c r="B509" s="211">
        <v>446</v>
      </c>
      <c r="C509" s="210">
        <v>117.72602588799127</v>
      </c>
    </row>
    <row r="510" spans="2:3" x14ac:dyDescent="0.45">
      <c r="B510" s="211">
        <v>447</v>
      </c>
      <c r="C510" s="210">
        <v>160.0717780182473</v>
      </c>
    </row>
    <row r="511" spans="2:3" x14ac:dyDescent="0.45">
      <c r="B511" s="211">
        <v>448</v>
      </c>
      <c r="C511" s="210">
        <v>205.88796439666802</v>
      </c>
    </row>
    <row r="512" spans="2:3" x14ac:dyDescent="0.45">
      <c r="B512" s="211">
        <v>449</v>
      </c>
      <c r="C512" s="210">
        <v>125.61699891090826</v>
      </c>
    </row>
    <row r="513" spans="2:3" x14ac:dyDescent="0.45">
      <c r="B513" s="211">
        <v>450</v>
      </c>
      <c r="C513" s="210">
        <v>118.10481661658014</v>
      </c>
    </row>
    <row r="514" spans="2:3" x14ac:dyDescent="0.45">
      <c r="B514" s="211">
        <v>451</v>
      </c>
      <c r="C514" s="210">
        <v>116.20283286762121</v>
      </c>
    </row>
    <row r="515" spans="2:3" x14ac:dyDescent="0.45">
      <c r="B515" s="211">
        <v>452</v>
      </c>
      <c r="C515" s="210">
        <v>103.57987316129706</v>
      </c>
    </row>
    <row r="516" spans="2:3" x14ac:dyDescent="0.45">
      <c r="B516" s="211">
        <v>453</v>
      </c>
      <c r="C516" s="210">
        <v>137.26372349772257</v>
      </c>
    </row>
    <row r="517" spans="2:3" x14ac:dyDescent="0.45">
      <c r="B517" s="211">
        <v>454</v>
      </c>
      <c r="C517" s="210">
        <v>116.04773650269495</v>
      </c>
    </row>
    <row r="518" spans="2:3" x14ac:dyDescent="0.45">
      <c r="B518" s="211">
        <v>455</v>
      </c>
      <c r="C518" s="210">
        <v>105.22252790568426</v>
      </c>
    </row>
    <row r="519" spans="2:3" x14ac:dyDescent="0.45">
      <c r="B519" s="211">
        <v>456</v>
      </c>
      <c r="C519" s="210">
        <v>137.86958986782463</v>
      </c>
    </row>
    <row r="520" spans="2:3" x14ac:dyDescent="0.45">
      <c r="B520" s="211">
        <v>457</v>
      </c>
      <c r="C520" s="210">
        <v>112.68489784191014</v>
      </c>
    </row>
    <row r="521" spans="2:3" x14ac:dyDescent="0.45">
      <c r="B521" s="211">
        <v>458</v>
      </c>
      <c r="C521" s="210">
        <v>165.92222043689057</v>
      </c>
    </row>
    <row r="522" spans="2:3" x14ac:dyDescent="0.45">
      <c r="B522" s="211">
        <v>459</v>
      </c>
      <c r="C522" s="210">
        <v>138.50976582132421</v>
      </c>
    </row>
    <row r="523" spans="2:3" x14ac:dyDescent="0.45">
      <c r="B523" s="211">
        <v>460</v>
      </c>
      <c r="C523" s="210">
        <v>86.554216718148524</v>
      </c>
    </row>
    <row r="524" spans="2:3" x14ac:dyDescent="0.45">
      <c r="B524" s="211">
        <v>461</v>
      </c>
      <c r="C524" s="210">
        <v>84.349264668139597</v>
      </c>
    </row>
    <row r="525" spans="2:3" x14ac:dyDescent="0.45">
      <c r="B525" s="211">
        <v>462</v>
      </c>
      <c r="C525" s="210">
        <v>102.73340783023924</v>
      </c>
    </row>
    <row r="526" spans="2:3" x14ac:dyDescent="0.45">
      <c r="B526" s="211">
        <v>463</v>
      </c>
      <c r="C526" s="210">
        <v>120.07240825829447</v>
      </c>
    </row>
    <row r="527" spans="2:3" x14ac:dyDescent="0.45">
      <c r="B527" s="211">
        <v>464</v>
      </c>
      <c r="C527" s="210">
        <v>197.41744632701364</v>
      </c>
    </row>
    <row r="528" spans="2:3" x14ac:dyDescent="0.45">
      <c r="B528" s="211">
        <v>465</v>
      </c>
      <c r="C528" s="210">
        <v>174.72785921578361</v>
      </c>
    </row>
    <row r="529" spans="2:3" x14ac:dyDescent="0.45">
      <c r="B529" s="211">
        <v>466</v>
      </c>
      <c r="C529" s="210">
        <v>90.558147862838311</v>
      </c>
    </row>
    <row r="530" spans="2:3" x14ac:dyDescent="0.45">
      <c r="B530" s="211">
        <v>467</v>
      </c>
      <c r="C530" s="210">
        <v>78.984713251656672</v>
      </c>
    </row>
    <row r="531" spans="2:3" x14ac:dyDescent="0.45">
      <c r="B531" s="211">
        <v>468</v>
      </c>
      <c r="C531" s="210">
        <v>134.13915950606409</v>
      </c>
    </row>
    <row r="532" spans="2:3" x14ac:dyDescent="0.45">
      <c r="B532" s="211">
        <v>469</v>
      </c>
      <c r="C532" s="210">
        <v>120.46824752006938</v>
      </c>
    </row>
    <row r="533" spans="2:3" x14ac:dyDescent="0.45">
      <c r="B533" s="211">
        <v>470</v>
      </c>
      <c r="C533" s="210">
        <v>82.494861655422</v>
      </c>
    </row>
    <row r="534" spans="2:3" x14ac:dyDescent="0.45">
      <c r="B534" s="211">
        <v>471</v>
      </c>
      <c r="C534" s="210">
        <v>94.369493742949828</v>
      </c>
    </row>
    <row r="535" spans="2:3" x14ac:dyDescent="0.45">
      <c r="B535" s="211">
        <v>472</v>
      </c>
      <c r="C535" s="210">
        <v>120.41763429989236</v>
      </c>
    </row>
    <row r="536" spans="2:3" x14ac:dyDescent="0.45">
      <c r="B536" s="211">
        <v>473</v>
      </c>
      <c r="C536" s="210">
        <v>154.66317460894075</v>
      </c>
    </row>
    <row r="537" spans="2:3" x14ac:dyDescent="0.45">
      <c r="B537" s="211">
        <v>474</v>
      </c>
      <c r="C537" s="210">
        <v>70.159834529465286</v>
      </c>
    </row>
    <row r="538" spans="2:3" x14ac:dyDescent="0.45">
      <c r="B538" s="211">
        <v>475</v>
      </c>
      <c r="C538" s="210">
        <v>59.226402590205005</v>
      </c>
    </row>
    <row r="539" spans="2:3" x14ac:dyDescent="0.45">
      <c r="B539" s="211">
        <v>476</v>
      </c>
      <c r="C539" s="210">
        <v>157.87447739035761</v>
      </c>
    </row>
    <row r="540" spans="2:3" x14ac:dyDescent="0.45">
      <c r="B540" s="211">
        <v>477</v>
      </c>
      <c r="C540" s="210">
        <v>84.541437442083193</v>
      </c>
    </row>
    <row r="541" spans="2:3" x14ac:dyDescent="0.45">
      <c r="B541" s="211">
        <v>478</v>
      </c>
      <c r="C541" s="210">
        <v>163.07877456455634</v>
      </c>
    </row>
    <row r="542" spans="2:3" x14ac:dyDescent="0.45">
      <c r="B542" s="211">
        <v>479</v>
      </c>
      <c r="C542" s="210">
        <v>108.93114302220121</v>
      </c>
    </row>
    <row r="543" spans="2:3" x14ac:dyDescent="0.45">
      <c r="B543" s="211">
        <v>480</v>
      </c>
      <c r="C543" s="210">
        <v>124.07816311371231</v>
      </c>
    </row>
    <row r="544" spans="2:3" x14ac:dyDescent="0.45">
      <c r="B544" s="211">
        <v>481</v>
      </c>
      <c r="C544" s="210">
        <v>214.77676261462031</v>
      </c>
    </row>
    <row r="545" spans="2:3" x14ac:dyDescent="0.45">
      <c r="B545" s="211">
        <v>482</v>
      </c>
      <c r="C545" s="210">
        <v>115.02667072575979</v>
      </c>
    </row>
    <row r="546" spans="2:3" x14ac:dyDescent="0.45">
      <c r="B546" s="211">
        <v>483</v>
      </c>
      <c r="C546" s="210">
        <v>184.52567244446172</v>
      </c>
    </row>
    <row r="547" spans="2:3" x14ac:dyDescent="0.45">
      <c r="B547" s="211">
        <v>484</v>
      </c>
      <c r="C547" s="210">
        <v>87.197434511059726</v>
      </c>
    </row>
    <row r="548" spans="2:3" x14ac:dyDescent="0.45">
      <c r="B548" s="211">
        <v>485</v>
      </c>
      <c r="C548" s="210">
        <v>119.48198516306203</v>
      </c>
    </row>
    <row r="549" spans="2:3" x14ac:dyDescent="0.45">
      <c r="B549" s="211">
        <v>486</v>
      </c>
      <c r="C549" s="210">
        <v>103.54097107766705</v>
      </c>
    </row>
    <row r="550" spans="2:3" x14ac:dyDescent="0.45">
      <c r="B550" s="211">
        <v>487</v>
      </c>
      <c r="C550" s="210">
        <v>130.75117686312484</v>
      </c>
    </row>
    <row r="551" spans="2:3" x14ac:dyDescent="0.45">
      <c r="B551" s="211">
        <v>488</v>
      </c>
      <c r="C551" s="210">
        <v>124.75381907991783</v>
      </c>
    </row>
    <row r="552" spans="2:3" x14ac:dyDescent="0.45">
      <c r="B552" s="211">
        <v>489</v>
      </c>
      <c r="C552" s="210">
        <v>139.54927608605789</v>
      </c>
    </row>
    <row r="553" spans="2:3" x14ac:dyDescent="0.45">
      <c r="B553" s="211">
        <v>490</v>
      </c>
      <c r="C553" s="210">
        <v>97.568292511379042</v>
      </c>
    </row>
    <row r="554" spans="2:3" x14ac:dyDescent="0.45">
      <c r="B554" s="211">
        <v>491</v>
      </c>
      <c r="C554" s="210">
        <v>84.535058582293971</v>
      </c>
    </row>
    <row r="555" spans="2:3" x14ac:dyDescent="0.45">
      <c r="B555" s="211">
        <v>492</v>
      </c>
      <c r="C555" s="210">
        <v>155.91393997628137</v>
      </c>
    </row>
    <row r="556" spans="2:3" x14ac:dyDescent="0.45">
      <c r="B556" s="211">
        <v>493</v>
      </c>
      <c r="C556" s="210">
        <v>147.52408788856246</v>
      </c>
    </row>
    <row r="557" spans="2:3" x14ac:dyDescent="0.45">
      <c r="B557" s="211">
        <v>494</v>
      </c>
      <c r="C557" s="210">
        <v>91.387024300468312</v>
      </c>
    </row>
    <row r="558" spans="2:3" x14ac:dyDescent="0.45">
      <c r="B558" s="211">
        <v>495</v>
      </c>
      <c r="C558" s="210">
        <v>103.5354120089962</v>
      </c>
    </row>
    <row r="559" spans="2:3" x14ac:dyDescent="0.45">
      <c r="B559" s="211">
        <v>496</v>
      </c>
      <c r="C559" s="210">
        <v>123.50721463442869</v>
      </c>
    </row>
    <row r="560" spans="2:3" x14ac:dyDescent="0.45">
      <c r="B560" s="211">
        <v>497</v>
      </c>
      <c r="C560" s="210">
        <v>123.33413563199151</v>
      </c>
    </row>
    <row r="561" spans="2:3" x14ac:dyDescent="0.45">
      <c r="B561" s="211">
        <v>498</v>
      </c>
      <c r="C561" s="210">
        <v>127.92978075060728</v>
      </c>
    </row>
    <row r="562" spans="2:3" x14ac:dyDescent="0.45">
      <c r="B562" s="211">
        <v>499</v>
      </c>
      <c r="C562" s="210">
        <v>191.56152707746313</v>
      </c>
    </row>
    <row r="563" spans="2:3" x14ac:dyDescent="0.45">
      <c r="B563" s="211">
        <v>500</v>
      </c>
      <c r="C563" s="210">
        <v>90.315035697712759</v>
      </c>
    </row>
    <row r="564" spans="2:3" x14ac:dyDescent="0.45">
      <c r="B564" s="211">
        <v>501</v>
      </c>
      <c r="C564" s="210">
        <v>106.66807624444117</v>
      </c>
    </row>
    <row r="565" spans="2:3" x14ac:dyDescent="0.45">
      <c r="B565" s="211">
        <v>502</v>
      </c>
      <c r="C565" s="210">
        <v>138.03923460593933</v>
      </c>
    </row>
    <row r="566" spans="2:3" x14ac:dyDescent="0.45">
      <c r="B566" s="211">
        <v>503</v>
      </c>
      <c r="C566" s="210">
        <v>121.121274353202</v>
      </c>
    </row>
    <row r="567" spans="2:3" x14ac:dyDescent="0.45">
      <c r="B567" s="211">
        <v>504</v>
      </c>
      <c r="C567" s="210">
        <v>136.42827105837947</v>
      </c>
    </row>
    <row r="568" spans="2:3" x14ac:dyDescent="0.45">
      <c r="B568" s="211">
        <v>505</v>
      </c>
      <c r="C568" s="210">
        <v>127.79535555465267</v>
      </c>
    </row>
    <row r="569" spans="2:3" x14ac:dyDescent="0.45">
      <c r="B569" s="211">
        <v>506</v>
      </c>
      <c r="C569" s="210">
        <v>69.519150458688571</v>
      </c>
    </row>
    <row r="570" spans="2:3" x14ac:dyDescent="0.45">
      <c r="B570" s="211">
        <v>507</v>
      </c>
      <c r="C570" s="210">
        <v>107.24635941402374</v>
      </c>
    </row>
    <row r="571" spans="2:3" x14ac:dyDescent="0.45">
      <c r="B571" s="211">
        <v>508</v>
      </c>
      <c r="C571" s="210">
        <v>137.31434526695674</v>
      </c>
    </row>
    <row r="572" spans="2:3" x14ac:dyDescent="0.45">
      <c r="B572" s="211">
        <v>509</v>
      </c>
      <c r="C572" s="210">
        <v>169.01545454941569</v>
      </c>
    </row>
    <row r="573" spans="2:3" x14ac:dyDescent="0.45">
      <c r="B573" s="211">
        <v>510</v>
      </c>
      <c r="C573" s="210">
        <v>148.32453519532652</v>
      </c>
    </row>
    <row r="574" spans="2:3" x14ac:dyDescent="0.45">
      <c r="B574" s="211">
        <v>511</v>
      </c>
      <c r="C574" s="210">
        <v>106.70864861560337</v>
      </c>
    </row>
    <row r="575" spans="2:3" x14ac:dyDescent="0.45">
      <c r="B575" s="211">
        <v>512</v>
      </c>
      <c r="C575" s="210">
        <v>142.5359755574342</v>
      </c>
    </row>
    <row r="576" spans="2:3" x14ac:dyDescent="0.45">
      <c r="B576" s="211">
        <v>513</v>
      </c>
      <c r="C576" s="210">
        <v>130.09174228341038</v>
      </c>
    </row>
    <row r="577" spans="2:3" x14ac:dyDescent="0.45">
      <c r="B577" s="211">
        <v>514</v>
      </c>
      <c r="C577" s="210">
        <v>111.22644520714663</v>
      </c>
    </row>
    <row r="578" spans="2:3" x14ac:dyDescent="0.45">
      <c r="B578" s="211">
        <v>515</v>
      </c>
      <c r="C578" s="210">
        <v>122.49774534970294</v>
      </c>
    </row>
    <row r="579" spans="2:3" x14ac:dyDescent="0.45">
      <c r="B579" s="211">
        <v>516</v>
      </c>
      <c r="C579" s="210">
        <v>120.94715680912913</v>
      </c>
    </row>
    <row r="580" spans="2:3" x14ac:dyDescent="0.45">
      <c r="B580" s="211">
        <v>517</v>
      </c>
      <c r="C580" s="210">
        <v>93.442509342471524</v>
      </c>
    </row>
    <row r="581" spans="2:3" x14ac:dyDescent="0.45">
      <c r="B581" s="211">
        <v>518</v>
      </c>
      <c r="C581" s="210">
        <v>110.34625156301604</v>
      </c>
    </row>
    <row r="582" spans="2:3" x14ac:dyDescent="0.45">
      <c r="B582" s="211">
        <v>519</v>
      </c>
      <c r="C582" s="210">
        <v>74.534606302041681</v>
      </c>
    </row>
    <row r="583" spans="2:3" x14ac:dyDescent="0.45">
      <c r="B583" s="211">
        <v>520</v>
      </c>
      <c r="C583" s="210">
        <v>100.08109081466428</v>
      </c>
    </row>
    <row r="584" spans="2:3" x14ac:dyDescent="0.45">
      <c r="B584" s="211">
        <v>521</v>
      </c>
      <c r="C584" s="210">
        <v>126.10095717624567</v>
      </c>
    </row>
    <row r="585" spans="2:3" x14ac:dyDescent="0.45">
      <c r="B585" s="211">
        <v>522</v>
      </c>
      <c r="C585" s="210">
        <v>169.99043854164634</v>
      </c>
    </row>
    <row r="586" spans="2:3" x14ac:dyDescent="0.45">
      <c r="B586" s="211">
        <v>523</v>
      </c>
      <c r="C586" s="210">
        <v>68.882698911766326</v>
      </c>
    </row>
    <row r="587" spans="2:3" x14ac:dyDescent="0.45">
      <c r="B587" s="211">
        <v>524</v>
      </c>
      <c r="C587" s="210">
        <v>120.27070722331644</v>
      </c>
    </row>
    <row r="588" spans="2:3" x14ac:dyDescent="0.45">
      <c r="B588" s="211">
        <v>525</v>
      </c>
      <c r="C588" s="210">
        <v>91.181289398929266</v>
      </c>
    </row>
    <row r="589" spans="2:3" x14ac:dyDescent="0.45">
      <c r="B589" s="211">
        <v>526</v>
      </c>
      <c r="C589" s="210">
        <v>147.43595940637559</v>
      </c>
    </row>
    <row r="590" spans="2:3" x14ac:dyDescent="0.45">
      <c r="B590" s="211">
        <v>527</v>
      </c>
      <c r="C590" s="210">
        <v>104.95066488048869</v>
      </c>
    </row>
    <row r="591" spans="2:3" x14ac:dyDescent="0.45">
      <c r="B591" s="211">
        <v>528</v>
      </c>
      <c r="C591" s="210">
        <v>139.55632772552792</v>
      </c>
    </row>
    <row r="592" spans="2:3" x14ac:dyDescent="0.45">
      <c r="B592" s="211">
        <v>529</v>
      </c>
      <c r="C592" s="210">
        <v>112.95336989615359</v>
      </c>
    </row>
    <row r="593" spans="2:3" x14ac:dyDescent="0.45">
      <c r="B593" s="211">
        <v>530</v>
      </c>
      <c r="C593" s="210">
        <v>135.30910942227064</v>
      </c>
    </row>
    <row r="594" spans="2:3" x14ac:dyDescent="0.45">
      <c r="B594" s="211">
        <v>531</v>
      </c>
      <c r="C594" s="210">
        <v>170.32031354184986</v>
      </c>
    </row>
    <row r="595" spans="2:3" x14ac:dyDescent="0.45">
      <c r="B595" s="211">
        <v>532</v>
      </c>
      <c r="C595" s="210">
        <v>80.033146773849253</v>
      </c>
    </row>
    <row r="596" spans="2:3" x14ac:dyDescent="0.45">
      <c r="B596" s="211">
        <v>533</v>
      </c>
      <c r="C596" s="210">
        <v>128.55532537814543</v>
      </c>
    </row>
    <row r="597" spans="2:3" x14ac:dyDescent="0.45">
      <c r="B597" s="211">
        <v>534</v>
      </c>
      <c r="C597" s="210">
        <v>113.23179360583069</v>
      </c>
    </row>
    <row r="598" spans="2:3" x14ac:dyDescent="0.45">
      <c r="B598" s="211">
        <v>535</v>
      </c>
      <c r="C598" s="210">
        <v>146.3999659660978</v>
      </c>
    </row>
    <row r="599" spans="2:3" x14ac:dyDescent="0.45">
      <c r="B599" s="211">
        <v>536</v>
      </c>
      <c r="C599" s="210">
        <v>155.00308887452363</v>
      </c>
    </row>
    <row r="600" spans="2:3" x14ac:dyDescent="0.45">
      <c r="B600" s="211">
        <v>537</v>
      </c>
      <c r="C600" s="210">
        <v>116.86130527916509</v>
      </c>
    </row>
    <row r="601" spans="2:3" x14ac:dyDescent="0.45">
      <c r="B601" s="211">
        <v>538</v>
      </c>
      <c r="C601" s="210">
        <v>135.48125688123116</v>
      </c>
    </row>
    <row r="602" spans="2:3" x14ac:dyDescent="0.45">
      <c r="B602" s="211">
        <v>539</v>
      </c>
      <c r="C602" s="210">
        <v>171.72072236512454</v>
      </c>
    </row>
    <row r="603" spans="2:3" x14ac:dyDescent="0.45">
      <c r="B603" s="211">
        <v>540</v>
      </c>
      <c r="C603" s="210">
        <v>162.45328769947679</v>
      </c>
    </row>
    <row r="604" spans="2:3" x14ac:dyDescent="0.45">
      <c r="B604" s="211">
        <v>541</v>
      </c>
      <c r="C604" s="210">
        <v>108.4332325131373</v>
      </c>
    </row>
    <row r="605" spans="2:3" x14ac:dyDescent="0.45">
      <c r="B605" s="211">
        <v>542</v>
      </c>
      <c r="C605" s="210">
        <v>211.64050670924681</v>
      </c>
    </row>
    <row r="606" spans="2:3" x14ac:dyDescent="0.45">
      <c r="B606" s="211">
        <v>543</v>
      </c>
      <c r="C606" s="210">
        <v>136.29190317881543</v>
      </c>
    </row>
    <row r="607" spans="2:3" x14ac:dyDescent="0.45">
      <c r="B607" s="211">
        <v>544</v>
      </c>
      <c r="C607" s="210">
        <v>127.21633220019051</v>
      </c>
    </row>
    <row r="608" spans="2:3" x14ac:dyDescent="0.45">
      <c r="B608" s="211">
        <v>545</v>
      </c>
      <c r="C608" s="210">
        <v>131.61253783996369</v>
      </c>
    </row>
    <row r="609" spans="2:3" x14ac:dyDescent="0.45">
      <c r="B609" s="211">
        <v>546</v>
      </c>
      <c r="C609" s="210">
        <v>162.65103892231198</v>
      </c>
    </row>
    <row r="610" spans="2:3" x14ac:dyDescent="0.45">
      <c r="B610" s="211">
        <v>547</v>
      </c>
      <c r="C610" s="210">
        <v>116.04710845752435</v>
      </c>
    </row>
    <row r="611" spans="2:3" x14ac:dyDescent="0.45">
      <c r="B611" s="211">
        <v>548</v>
      </c>
      <c r="C611" s="210">
        <v>139.95091819061284</v>
      </c>
    </row>
    <row r="612" spans="2:3" x14ac:dyDescent="0.45">
      <c r="B612" s="211">
        <v>549</v>
      </c>
      <c r="C612" s="210">
        <v>192.79887500494718</v>
      </c>
    </row>
    <row r="613" spans="2:3" x14ac:dyDescent="0.45">
      <c r="B613" s="211">
        <v>550</v>
      </c>
      <c r="C613" s="210">
        <v>87.818824603706616</v>
      </c>
    </row>
    <row r="614" spans="2:3" x14ac:dyDescent="0.45">
      <c r="B614" s="211">
        <v>551</v>
      </c>
      <c r="C614" s="210">
        <v>149.26181802842069</v>
      </c>
    </row>
    <row r="615" spans="2:3" x14ac:dyDescent="0.45">
      <c r="B615" s="211">
        <v>552</v>
      </c>
      <c r="C615" s="210">
        <v>132.11274085407948</v>
      </c>
    </row>
    <row r="616" spans="2:3" x14ac:dyDescent="0.45">
      <c r="B616" s="211">
        <v>553</v>
      </c>
      <c r="C616" s="210">
        <v>101.6151696867652</v>
      </c>
    </row>
    <row r="617" spans="2:3" x14ac:dyDescent="0.45">
      <c r="B617" s="211">
        <v>554</v>
      </c>
      <c r="C617" s="210">
        <v>113.78269400019092</v>
      </c>
    </row>
    <row r="618" spans="2:3" x14ac:dyDescent="0.45">
      <c r="B618" s="211">
        <v>555</v>
      </c>
      <c r="C618" s="210">
        <v>124.8016195030677</v>
      </c>
    </row>
    <row r="619" spans="2:3" x14ac:dyDescent="0.45">
      <c r="B619" s="211">
        <v>556</v>
      </c>
      <c r="C619" s="210">
        <v>213.56792787497184</v>
      </c>
    </row>
    <row r="620" spans="2:3" x14ac:dyDescent="0.45">
      <c r="B620" s="211">
        <v>557</v>
      </c>
      <c r="C620" s="210">
        <v>121.34802281476087</v>
      </c>
    </row>
    <row r="621" spans="2:3" x14ac:dyDescent="0.45">
      <c r="B621" s="211">
        <v>558</v>
      </c>
      <c r="C621" s="210">
        <v>152.45150186755936</v>
      </c>
    </row>
    <row r="622" spans="2:3" x14ac:dyDescent="0.45">
      <c r="B622" s="211">
        <v>559</v>
      </c>
      <c r="C622" s="210">
        <v>130.09712168637486</v>
      </c>
    </row>
    <row r="623" spans="2:3" x14ac:dyDescent="0.45">
      <c r="B623" s="211">
        <v>560</v>
      </c>
      <c r="C623" s="210">
        <v>152.30371338822042</v>
      </c>
    </row>
    <row r="624" spans="2:3" x14ac:dyDescent="0.45">
      <c r="B624" s="211">
        <v>561</v>
      </c>
      <c r="C624" s="210">
        <v>123.10793534509988</v>
      </c>
    </row>
    <row r="625" spans="2:3" x14ac:dyDescent="0.45">
      <c r="B625" s="211">
        <v>562</v>
      </c>
      <c r="C625" s="210">
        <v>85.2414391446693</v>
      </c>
    </row>
    <row r="626" spans="2:3" x14ac:dyDescent="0.45">
      <c r="B626" s="211">
        <v>563</v>
      </c>
      <c r="C626" s="210">
        <v>107.66183539840746</v>
      </c>
    </row>
    <row r="627" spans="2:3" x14ac:dyDescent="0.45">
      <c r="B627" s="211">
        <v>564</v>
      </c>
      <c r="C627" s="210">
        <v>89.505580180254924</v>
      </c>
    </row>
    <row r="628" spans="2:3" x14ac:dyDescent="0.45">
      <c r="B628" s="211">
        <v>565</v>
      </c>
      <c r="C628" s="210">
        <v>132.85011031900808</v>
      </c>
    </row>
    <row r="629" spans="2:3" x14ac:dyDescent="0.45">
      <c r="B629" s="211">
        <v>566</v>
      </c>
      <c r="C629" s="210">
        <v>91.553292200622536</v>
      </c>
    </row>
    <row r="630" spans="2:3" x14ac:dyDescent="0.45">
      <c r="B630" s="211">
        <v>567</v>
      </c>
      <c r="C630" s="210">
        <v>201.60138140078297</v>
      </c>
    </row>
    <row r="631" spans="2:3" x14ac:dyDescent="0.45">
      <c r="B631" s="211">
        <v>568</v>
      </c>
      <c r="C631" s="210">
        <v>194.67668945023243</v>
      </c>
    </row>
    <row r="632" spans="2:3" x14ac:dyDescent="0.45">
      <c r="B632" s="211">
        <v>569</v>
      </c>
      <c r="C632" s="210">
        <v>122.15230687893389</v>
      </c>
    </row>
    <row r="633" spans="2:3" x14ac:dyDescent="0.45">
      <c r="B633" s="211">
        <v>570</v>
      </c>
      <c r="C633" s="210">
        <v>164.14051897475153</v>
      </c>
    </row>
    <row r="634" spans="2:3" x14ac:dyDescent="0.45">
      <c r="B634" s="211">
        <v>571</v>
      </c>
      <c r="C634" s="210">
        <v>127.11620894610832</v>
      </c>
    </row>
    <row r="635" spans="2:3" x14ac:dyDescent="0.45">
      <c r="B635" s="211">
        <v>572</v>
      </c>
      <c r="C635" s="210">
        <v>104.27098334041555</v>
      </c>
    </row>
    <row r="636" spans="2:3" x14ac:dyDescent="0.45">
      <c r="B636" s="211">
        <v>573</v>
      </c>
      <c r="C636" s="210">
        <v>79.208958802484617</v>
      </c>
    </row>
    <row r="637" spans="2:3" x14ac:dyDescent="0.45">
      <c r="B637" s="211">
        <v>574</v>
      </c>
      <c r="C637" s="210">
        <v>131.88656571989321</v>
      </c>
    </row>
    <row r="638" spans="2:3" x14ac:dyDescent="0.45">
      <c r="B638" s="211">
        <v>575</v>
      </c>
      <c r="C638" s="210">
        <v>102.3507403439516</v>
      </c>
    </row>
    <row r="639" spans="2:3" x14ac:dyDescent="0.45">
      <c r="B639" s="211">
        <v>576</v>
      </c>
      <c r="C639" s="210">
        <v>132.74009168908188</v>
      </c>
    </row>
    <row r="640" spans="2:3" x14ac:dyDescent="0.45">
      <c r="B640" s="211">
        <v>577</v>
      </c>
      <c r="C640" s="210">
        <v>106.27330382141152</v>
      </c>
    </row>
    <row r="641" spans="2:3" x14ac:dyDescent="0.45">
      <c r="B641" s="211">
        <v>578</v>
      </c>
      <c r="C641" s="210">
        <v>123.95754869032309</v>
      </c>
    </row>
    <row r="642" spans="2:3" x14ac:dyDescent="0.45">
      <c r="B642" s="211">
        <v>579</v>
      </c>
      <c r="C642" s="210">
        <v>109.5666421454351</v>
      </c>
    </row>
    <row r="643" spans="2:3" x14ac:dyDescent="0.45">
      <c r="B643" s="211">
        <v>580</v>
      </c>
      <c r="C643" s="210">
        <v>108.06708055295105</v>
      </c>
    </row>
    <row r="644" spans="2:3" x14ac:dyDescent="0.45">
      <c r="B644" s="211">
        <v>581</v>
      </c>
      <c r="C644" s="210">
        <v>130.16344184503106</v>
      </c>
    </row>
    <row r="645" spans="2:3" x14ac:dyDescent="0.45">
      <c r="B645" s="211">
        <v>582</v>
      </c>
      <c r="C645" s="210">
        <v>217.93772319129084</v>
      </c>
    </row>
    <row r="646" spans="2:3" x14ac:dyDescent="0.45">
      <c r="B646" s="211">
        <v>583</v>
      </c>
      <c r="C646" s="210">
        <v>116.76242624902854</v>
      </c>
    </row>
    <row r="647" spans="2:3" x14ac:dyDescent="0.45">
      <c r="B647" s="211">
        <v>584</v>
      </c>
      <c r="C647" s="210">
        <v>98.364497606242409</v>
      </c>
    </row>
    <row r="648" spans="2:3" x14ac:dyDescent="0.45">
      <c r="B648" s="211">
        <v>585</v>
      </c>
      <c r="C648" s="210">
        <v>129.44583881519313</v>
      </c>
    </row>
    <row r="649" spans="2:3" x14ac:dyDescent="0.45">
      <c r="B649" s="211">
        <v>586</v>
      </c>
      <c r="C649" s="210">
        <v>94.019252884093433</v>
      </c>
    </row>
    <row r="650" spans="2:3" x14ac:dyDescent="0.45">
      <c r="B650" s="211">
        <v>587</v>
      </c>
      <c r="C650" s="210">
        <v>83.768466263386316</v>
      </c>
    </row>
    <row r="651" spans="2:3" x14ac:dyDescent="0.45">
      <c r="B651" s="211">
        <v>588</v>
      </c>
      <c r="C651" s="210">
        <v>77.705886794317678</v>
      </c>
    </row>
    <row r="652" spans="2:3" x14ac:dyDescent="0.45">
      <c r="B652" s="211">
        <v>589</v>
      </c>
      <c r="C652" s="210">
        <v>136.53284167300828</v>
      </c>
    </row>
    <row r="653" spans="2:3" x14ac:dyDescent="0.45">
      <c r="B653" s="211">
        <v>590</v>
      </c>
      <c r="C653" s="210">
        <v>96.53269918122615</v>
      </c>
    </row>
    <row r="654" spans="2:3" x14ac:dyDescent="0.45">
      <c r="B654" s="211">
        <v>591</v>
      </c>
      <c r="C654" s="210">
        <v>86.037196650279043</v>
      </c>
    </row>
    <row r="655" spans="2:3" x14ac:dyDescent="0.45">
      <c r="B655" s="211">
        <v>592</v>
      </c>
      <c r="C655" s="210">
        <v>179.94689370438257</v>
      </c>
    </row>
    <row r="656" spans="2:3" x14ac:dyDescent="0.45">
      <c r="B656" s="211">
        <v>593</v>
      </c>
      <c r="C656" s="210">
        <v>107.93841879518136</v>
      </c>
    </row>
    <row r="657" spans="2:3" x14ac:dyDescent="0.45">
      <c r="B657" s="211">
        <v>594</v>
      </c>
      <c r="C657" s="210">
        <v>163.36681427002168</v>
      </c>
    </row>
    <row r="658" spans="2:3" x14ac:dyDescent="0.45">
      <c r="B658" s="211">
        <v>595</v>
      </c>
      <c r="C658" s="210">
        <v>112.27154974142393</v>
      </c>
    </row>
    <row r="659" spans="2:3" x14ac:dyDescent="0.45">
      <c r="B659" s="211">
        <v>596</v>
      </c>
      <c r="C659" s="210">
        <v>109.08240234452515</v>
      </c>
    </row>
    <row r="660" spans="2:3" x14ac:dyDescent="0.45">
      <c r="B660" s="211">
        <v>597</v>
      </c>
      <c r="C660" s="210">
        <v>108.52256712322441</v>
      </c>
    </row>
    <row r="661" spans="2:3" x14ac:dyDescent="0.45">
      <c r="B661" s="211">
        <v>598</v>
      </c>
      <c r="C661" s="210">
        <v>191.54004595018861</v>
      </c>
    </row>
    <row r="662" spans="2:3" x14ac:dyDescent="0.45">
      <c r="B662" s="211">
        <v>599</v>
      </c>
      <c r="C662" s="210">
        <v>98.553118064031906</v>
      </c>
    </row>
    <row r="663" spans="2:3" x14ac:dyDescent="0.45">
      <c r="B663" s="211">
        <v>600</v>
      </c>
      <c r="C663" s="210">
        <v>143.97119581616334</v>
      </c>
    </row>
    <row r="664" spans="2:3" x14ac:dyDescent="0.45">
      <c r="B664" s="211">
        <v>601</v>
      </c>
      <c r="C664" s="210">
        <v>148.13127753806745</v>
      </c>
    </row>
    <row r="665" spans="2:3" x14ac:dyDescent="0.45">
      <c r="B665" s="211">
        <v>602</v>
      </c>
      <c r="C665" s="210">
        <v>152.76898158221221</v>
      </c>
    </row>
    <row r="666" spans="2:3" x14ac:dyDescent="0.45">
      <c r="B666" s="211">
        <v>603</v>
      </c>
      <c r="C666" s="210">
        <v>86.047589689441651</v>
      </c>
    </row>
    <row r="667" spans="2:3" x14ac:dyDescent="0.45">
      <c r="B667" s="211">
        <v>604</v>
      </c>
      <c r="C667" s="210">
        <v>73.194908253720058</v>
      </c>
    </row>
    <row r="668" spans="2:3" x14ac:dyDescent="0.45">
      <c r="B668" s="211">
        <v>605</v>
      </c>
      <c r="C668" s="210">
        <v>116.7071481492805</v>
      </c>
    </row>
    <row r="669" spans="2:3" x14ac:dyDescent="0.45">
      <c r="B669" s="211">
        <v>606</v>
      </c>
      <c r="C669" s="210">
        <v>103.92683293899236</v>
      </c>
    </row>
    <row r="670" spans="2:3" x14ac:dyDescent="0.45">
      <c r="B670" s="211">
        <v>607</v>
      </c>
      <c r="C670" s="210">
        <v>94.780535323558937</v>
      </c>
    </row>
    <row r="671" spans="2:3" x14ac:dyDescent="0.45">
      <c r="B671" s="211">
        <v>608</v>
      </c>
      <c r="C671" s="210">
        <v>129.65627211653759</v>
      </c>
    </row>
    <row r="672" spans="2:3" x14ac:dyDescent="0.45">
      <c r="B672" s="211">
        <v>609</v>
      </c>
      <c r="C672" s="210">
        <v>150.28384615611628</v>
      </c>
    </row>
    <row r="673" spans="2:3" x14ac:dyDescent="0.45">
      <c r="B673" s="211">
        <v>610</v>
      </c>
      <c r="C673" s="210">
        <v>93.715792551279861</v>
      </c>
    </row>
    <row r="674" spans="2:3" x14ac:dyDescent="0.45">
      <c r="B674" s="211">
        <v>611</v>
      </c>
      <c r="C674" s="210">
        <v>162.52731523558077</v>
      </c>
    </row>
    <row r="675" spans="2:3" x14ac:dyDescent="0.45">
      <c r="B675" s="211">
        <v>612</v>
      </c>
      <c r="C675" s="210">
        <v>114.06651477786063</v>
      </c>
    </row>
    <row r="676" spans="2:3" x14ac:dyDescent="0.45">
      <c r="B676" s="211">
        <v>613</v>
      </c>
      <c r="C676" s="210">
        <v>145.26063446581625</v>
      </c>
    </row>
    <row r="677" spans="2:3" x14ac:dyDescent="0.45">
      <c r="B677" s="211">
        <v>614</v>
      </c>
      <c r="C677" s="210">
        <v>101.54194680350818</v>
      </c>
    </row>
    <row r="678" spans="2:3" x14ac:dyDescent="0.45">
      <c r="B678" s="211">
        <v>615</v>
      </c>
      <c r="C678" s="210">
        <v>123.23268091853066</v>
      </c>
    </row>
    <row r="679" spans="2:3" x14ac:dyDescent="0.45">
      <c r="B679" s="211">
        <v>616</v>
      </c>
      <c r="C679" s="210">
        <v>90.204159921008213</v>
      </c>
    </row>
    <row r="680" spans="2:3" x14ac:dyDescent="0.45">
      <c r="B680" s="211">
        <v>617</v>
      </c>
      <c r="C680" s="210">
        <v>166.75993423032753</v>
      </c>
    </row>
    <row r="681" spans="2:3" x14ac:dyDescent="0.45">
      <c r="B681" s="211">
        <v>618</v>
      </c>
      <c r="C681" s="210">
        <v>114.42945316284531</v>
      </c>
    </row>
    <row r="682" spans="2:3" x14ac:dyDescent="0.45">
      <c r="B682" s="211">
        <v>619</v>
      </c>
      <c r="C682" s="210">
        <v>121.10685689631542</v>
      </c>
    </row>
    <row r="683" spans="2:3" x14ac:dyDescent="0.45">
      <c r="B683" s="211">
        <v>620</v>
      </c>
      <c r="C683" s="210">
        <v>108.39132860244176</v>
      </c>
    </row>
    <row r="684" spans="2:3" x14ac:dyDescent="0.45">
      <c r="B684" s="211">
        <v>621</v>
      </c>
      <c r="C684" s="210">
        <v>96.868366904821499</v>
      </c>
    </row>
    <row r="685" spans="2:3" x14ac:dyDescent="0.45">
      <c r="B685" s="211">
        <v>622</v>
      </c>
      <c r="C685" s="210">
        <v>86.224847082063434</v>
      </c>
    </row>
    <row r="686" spans="2:3" x14ac:dyDescent="0.45">
      <c r="B686" s="211">
        <v>623</v>
      </c>
      <c r="C686" s="210">
        <v>67.825375693248375</v>
      </c>
    </row>
    <row r="687" spans="2:3" x14ac:dyDescent="0.45">
      <c r="B687" s="211">
        <v>624</v>
      </c>
      <c r="C687" s="210">
        <v>164.57924651248985</v>
      </c>
    </row>
    <row r="688" spans="2:3" x14ac:dyDescent="0.45">
      <c r="B688" s="211">
        <v>625</v>
      </c>
      <c r="C688" s="210">
        <v>107.5908920697878</v>
      </c>
    </row>
    <row r="689" spans="2:3" x14ac:dyDescent="0.45">
      <c r="B689" s="211">
        <v>626</v>
      </c>
      <c r="C689" s="210">
        <v>151.36528365536205</v>
      </c>
    </row>
    <row r="690" spans="2:3" x14ac:dyDescent="0.45">
      <c r="B690" s="211">
        <v>627</v>
      </c>
      <c r="C690" s="210">
        <v>98.042732219734546</v>
      </c>
    </row>
    <row r="691" spans="2:3" x14ac:dyDescent="0.45">
      <c r="B691" s="211">
        <v>628</v>
      </c>
      <c r="C691" s="210">
        <v>110.96806578953077</v>
      </c>
    </row>
    <row r="692" spans="2:3" x14ac:dyDescent="0.45">
      <c r="B692" s="211">
        <v>629</v>
      </c>
      <c r="C692" s="210">
        <v>79.180853144274224</v>
      </c>
    </row>
    <row r="693" spans="2:3" x14ac:dyDescent="0.45">
      <c r="B693" s="211">
        <v>630</v>
      </c>
      <c r="C693" s="210">
        <v>208.18909844146563</v>
      </c>
    </row>
    <row r="694" spans="2:3" x14ac:dyDescent="0.45">
      <c r="B694" s="211">
        <v>631</v>
      </c>
      <c r="C694" s="210">
        <v>172.26598833545862</v>
      </c>
    </row>
    <row r="695" spans="2:3" x14ac:dyDescent="0.45">
      <c r="B695" s="211">
        <v>632</v>
      </c>
      <c r="C695" s="210">
        <v>86.481967690879102</v>
      </c>
    </row>
    <row r="696" spans="2:3" x14ac:dyDescent="0.45">
      <c r="B696" s="211">
        <v>633</v>
      </c>
      <c r="C696" s="210">
        <v>82.839183409131792</v>
      </c>
    </row>
    <row r="697" spans="2:3" x14ac:dyDescent="0.45">
      <c r="B697" s="211">
        <v>634</v>
      </c>
      <c r="C697" s="210">
        <v>186.82975622024182</v>
      </c>
    </row>
    <row r="698" spans="2:3" x14ac:dyDescent="0.45">
      <c r="B698" s="211">
        <v>635</v>
      </c>
      <c r="C698" s="210">
        <v>142.4852960292626</v>
      </c>
    </row>
    <row r="699" spans="2:3" x14ac:dyDescent="0.45">
      <c r="B699" s="211">
        <v>636</v>
      </c>
      <c r="C699" s="210">
        <v>119.4928175737238</v>
      </c>
    </row>
    <row r="700" spans="2:3" x14ac:dyDescent="0.45">
      <c r="B700" s="211">
        <v>637</v>
      </c>
      <c r="C700" s="210">
        <v>140.41975602082206</v>
      </c>
    </row>
    <row r="701" spans="2:3" x14ac:dyDescent="0.45">
      <c r="B701" s="211">
        <v>638</v>
      </c>
      <c r="C701" s="210">
        <v>119.67479498340688</v>
      </c>
    </row>
    <row r="702" spans="2:3" x14ac:dyDescent="0.45">
      <c r="B702" s="211">
        <v>639</v>
      </c>
      <c r="C702" s="210">
        <v>123.89878916376493</v>
      </c>
    </row>
    <row r="703" spans="2:3" x14ac:dyDescent="0.45">
      <c r="B703" s="211">
        <v>640</v>
      </c>
      <c r="C703" s="210">
        <v>162.76510479773259</v>
      </c>
    </row>
    <row r="704" spans="2:3" x14ac:dyDescent="0.45">
      <c r="B704" s="211">
        <v>641</v>
      </c>
      <c r="C704" s="210">
        <v>123.1028318136009</v>
      </c>
    </row>
    <row r="705" spans="2:3" x14ac:dyDescent="0.45">
      <c r="B705" s="211">
        <v>642</v>
      </c>
      <c r="C705" s="210">
        <v>64.855078800691942</v>
      </c>
    </row>
    <row r="706" spans="2:3" x14ac:dyDescent="0.45">
      <c r="B706" s="211">
        <v>643</v>
      </c>
      <c r="C706" s="210">
        <v>123.8986658272518</v>
      </c>
    </row>
    <row r="707" spans="2:3" x14ac:dyDescent="0.45">
      <c r="B707" s="211">
        <v>644</v>
      </c>
      <c r="C707" s="210">
        <v>106.7280458396247</v>
      </c>
    </row>
    <row r="708" spans="2:3" x14ac:dyDescent="0.45">
      <c r="B708" s="211">
        <v>645</v>
      </c>
      <c r="C708" s="210">
        <v>131.98800393273089</v>
      </c>
    </row>
    <row r="709" spans="2:3" x14ac:dyDescent="0.45">
      <c r="B709" s="211">
        <v>646</v>
      </c>
      <c r="C709" s="210">
        <v>99.049306335634199</v>
      </c>
    </row>
    <row r="710" spans="2:3" x14ac:dyDescent="0.45">
      <c r="B710" s="211">
        <v>647</v>
      </c>
      <c r="C710" s="210">
        <v>71.06774284886005</v>
      </c>
    </row>
    <row r="711" spans="2:3" x14ac:dyDescent="0.45">
      <c r="B711" s="211">
        <v>648</v>
      </c>
      <c r="C711" s="210">
        <v>83.15071285296635</v>
      </c>
    </row>
    <row r="712" spans="2:3" x14ac:dyDescent="0.45">
      <c r="B712" s="211">
        <v>649</v>
      </c>
      <c r="C712" s="210">
        <v>121.02255486941041</v>
      </c>
    </row>
    <row r="713" spans="2:3" x14ac:dyDescent="0.45">
      <c r="B713" s="211">
        <v>650</v>
      </c>
      <c r="C713" s="210">
        <v>93.166666960319887</v>
      </c>
    </row>
    <row r="714" spans="2:3" x14ac:dyDescent="0.45">
      <c r="B714" s="211">
        <v>651</v>
      </c>
      <c r="C714" s="210">
        <v>85.962162082418317</v>
      </c>
    </row>
    <row r="715" spans="2:3" x14ac:dyDescent="0.45">
      <c r="B715" s="211">
        <v>652</v>
      </c>
      <c r="C715" s="210">
        <v>137.53405350970129</v>
      </c>
    </row>
    <row r="716" spans="2:3" x14ac:dyDescent="0.45">
      <c r="B716" s="211">
        <v>653</v>
      </c>
      <c r="C716" s="210">
        <v>160.89823399120249</v>
      </c>
    </row>
    <row r="717" spans="2:3" x14ac:dyDescent="0.45">
      <c r="B717" s="211">
        <v>654</v>
      </c>
      <c r="C717" s="210">
        <v>114.47549335848146</v>
      </c>
    </row>
    <row r="718" spans="2:3" x14ac:dyDescent="0.45">
      <c r="B718" s="211">
        <v>655</v>
      </c>
      <c r="C718" s="210">
        <v>94.19897987652709</v>
      </c>
    </row>
    <row r="719" spans="2:3" x14ac:dyDescent="0.45">
      <c r="B719" s="211">
        <v>656</v>
      </c>
      <c r="C719" s="210">
        <v>106.87535605515905</v>
      </c>
    </row>
    <row r="720" spans="2:3" x14ac:dyDescent="0.45">
      <c r="B720" s="211">
        <v>657</v>
      </c>
      <c r="C720" s="210">
        <v>87.075438829409478</v>
      </c>
    </row>
    <row r="721" spans="2:3" x14ac:dyDescent="0.45">
      <c r="B721" s="211">
        <v>658</v>
      </c>
      <c r="C721" s="210">
        <v>118.94333526797925</v>
      </c>
    </row>
    <row r="722" spans="2:3" x14ac:dyDescent="0.45">
      <c r="B722" s="211">
        <v>659</v>
      </c>
      <c r="C722" s="210">
        <v>120.97294401814578</v>
      </c>
    </row>
    <row r="723" spans="2:3" x14ac:dyDescent="0.45">
      <c r="B723" s="211">
        <v>660</v>
      </c>
      <c r="C723" s="210">
        <v>79.175247294144938</v>
      </c>
    </row>
    <row r="724" spans="2:3" x14ac:dyDescent="0.45">
      <c r="B724" s="211">
        <v>661</v>
      </c>
      <c r="C724" s="210">
        <v>96.394958907226751</v>
      </c>
    </row>
    <row r="725" spans="2:3" x14ac:dyDescent="0.45">
      <c r="B725" s="211">
        <v>662</v>
      </c>
      <c r="C725" s="210">
        <v>94.031109156563701</v>
      </c>
    </row>
    <row r="726" spans="2:3" x14ac:dyDescent="0.45">
      <c r="B726" s="211">
        <v>663</v>
      </c>
      <c r="C726" s="210">
        <v>167.83431219895104</v>
      </c>
    </row>
    <row r="727" spans="2:3" x14ac:dyDescent="0.45">
      <c r="B727" s="211">
        <v>664</v>
      </c>
      <c r="C727" s="210">
        <v>114.34467830952445</v>
      </c>
    </row>
    <row r="728" spans="2:3" x14ac:dyDescent="0.45">
      <c r="B728" s="211">
        <v>665</v>
      </c>
      <c r="C728" s="210">
        <v>122.21929958473285</v>
      </c>
    </row>
    <row r="729" spans="2:3" x14ac:dyDescent="0.45">
      <c r="B729" s="211">
        <v>666</v>
      </c>
      <c r="C729" s="210">
        <v>172.0203431325684</v>
      </c>
    </row>
    <row r="730" spans="2:3" x14ac:dyDescent="0.45">
      <c r="B730" s="211">
        <v>667</v>
      </c>
      <c r="C730" s="210">
        <v>71.229207696519822</v>
      </c>
    </row>
    <row r="731" spans="2:3" x14ac:dyDescent="0.45">
      <c r="B731" s="211">
        <v>668</v>
      </c>
      <c r="C731" s="210">
        <v>112.64469363823467</v>
      </c>
    </row>
    <row r="732" spans="2:3" x14ac:dyDescent="0.45">
      <c r="B732" s="211">
        <v>669</v>
      </c>
      <c r="C732" s="210">
        <v>89.559329541264404</v>
      </c>
    </row>
    <row r="733" spans="2:3" x14ac:dyDescent="0.45">
      <c r="B733" s="211">
        <v>670</v>
      </c>
      <c r="C733" s="210">
        <v>115.53261948576204</v>
      </c>
    </row>
    <row r="734" spans="2:3" x14ac:dyDescent="0.45">
      <c r="B734" s="211">
        <v>671</v>
      </c>
      <c r="C734" s="210">
        <v>137.52303626550849</v>
      </c>
    </row>
    <row r="735" spans="2:3" x14ac:dyDescent="0.45">
      <c r="B735" s="211">
        <v>672</v>
      </c>
      <c r="C735" s="210">
        <v>94.400923253197945</v>
      </c>
    </row>
    <row r="736" spans="2:3" x14ac:dyDescent="0.45">
      <c r="B736" s="211">
        <v>673</v>
      </c>
      <c r="C736" s="210">
        <v>92.453726775446327</v>
      </c>
    </row>
    <row r="737" spans="2:3" x14ac:dyDescent="0.45">
      <c r="B737" s="211">
        <v>674</v>
      </c>
      <c r="C737" s="210">
        <v>159.17579694829419</v>
      </c>
    </row>
    <row r="738" spans="2:3" x14ac:dyDescent="0.45">
      <c r="B738" s="211">
        <v>675</v>
      </c>
      <c r="C738" s="210">
        <v>124.42057577112546</v>
      </c>
    </row>
    <row r="739" spans="2:3" x14ac:dyDescent="0.45">
      <c r="B739" s="211">
        <v>676</v>
      </c>
      <c r="C739" s="210">
        <v>112.5020398748771</v>
      </c>
    </row>
    <row r="740" spans="2:3" x14ac:dyDescent="0.45">
      <c r="B740" s="211">
        <v>677</v>
      </c>
      <c r="C740" s="210">
        <v>146.37168758855131</v>
      </c>
    </row>
    <row r="741" spans="2:3" x14ac:dyDescent="0.45">
      <c r="B741" s="211">
        <v>678</v>
      </c>
      <c r="C741" s="210">
        <v>176.20656126355266</v>
      </c>
    </row>
    <row r="742" spans="2:3" x14ac:dyDescent="0.45">
      <c r="B742" s="211">
        <v>679</v>
      </c>
      <c r="C742" s="210">
        <v>96.720565796451098</v>
      </c>
    </row>
    <row r="743" spans="2:3" x14ac:dyDescent="0.45">
      <c r="B743" s="211">
        <v>680</v>
      </c>
      <c r="C743" s="210">
        <v>100.9644518460842</v>
      </c>
    </row>
    <row r="744" spans="2:3" x14ac:dyDescent="0.45">
      <c r="B744" s="211">
        <v>681</v>
      </c>
      <c r="C744" s="210">
        <v>142.55539670928232</v>
      </c>
    </row>
    <row r="745" spans="2:3" x14ac:dyDescent="0.45">
      <c r="B745" s="211">
        <v>682</v>
      </c>
      <c r="C745" s="210">
        <v>128.78934479662675</v>
      </c>
    </row>
    <row r="746" spans="2:3" x14ac:dyDescent="0.45">
      <c r="B746" s="211">
        <v>683</v>
      </c>
      <c r="C746" s="210">
        <v>73.560953203724978</v>
      </c>
    </row>
    <row r="747" spans="2:3" x14ac:dyDescent="0.45">
      <c r="B747" s="211">
        <v>684</v>
      </c>
      <c r="C747" s="210">
        <v>122.94622370866023</v>
      </c>
    </row>
    <row r="748" spans="2:3" x14ac:dyDescent="0.45">
      <c r="B748" s="211">
        <v>685</v>
      </c>
      <c r="C748" s="210">
        <v>91.477582826676311</v>
      </c>
    </row>
    <row r="749" spans="2:3" x14ac:dyDescent="0.45">
      <c r="B749" s="211">
        <v>686</v>
      </c>
      <c r="C749" s="210">
        <v>102.63039278188</v>
      </c>
    </row>
    <row r="750" spans="2:3" x14ac:dyDescent="0.45">
      <c r="B750" s="211">
        <v>687</v>
      </c>
      <c r="C750" s="210">
        <v>70.391216888999296</v>
      </c>
    </row>
    <row r="751" spans="2:3" x14ac:dyDescent="0.45">
      <c r="B751" s="211">
        <v>688</v>
      </c>
      <c r="C751" s="210">
        <v>142.06574064148842</v>
      </c>
    </row>
    <row r="752" spans="2:3" x14ac:dyDescent="0.45">
      <c r="B752" s="211">
        <v>689</v>
      </c>
      <c r="C752" s="210">
        <v>116.46758319762748</v>
      </c>
    </row>
    <row r="753" spans="2:3" x14ac:dyDescent="0.45">
      <c r="B753" s="211">
        <v>690</v>
      </c>
      <c r="C753" s="210">
        <v>158.95926411701862</v>
      </c>
    </row>
    <row r="754" spans="2:3" x14ac:dyDescent="0.45">
      <c r="B754" s="211">
        <v>691</v>
      </c>
      <c r="C754" s="210">
        <v>75.019165251258499</v>
      </c>
    </row>
    <row r="755" spans="2:3" x14ac:dyDescent="0.45">
      <c r="B755" s="211">
        <v>692</v>
      </c>
      <c r="C755" s="210">
        <v>152.78301761842471</v>
      </c>
    </row>
    <row r="756" spans="2:3" x14ac:dyDescent="0.45">
      <c r="B756" s="211">
        <v>693</v>
      </c>
      <c r="C756" s="210">
        <v>130.40970782934011</v>
      </c>
    </row>
    <row r="757" spans="2:3" x14ac:dyDescent="0.45">
      <c r="B757" s="211">
        <v>694</v>
      </c>
      <c r="C757" s="210">
        <v>125.3575806324563</v>
      </c>
    </row>
    <row r="758" spans="2:3" x14ac:dyDescent="0.45">
      <c r="B758" s="211">
        <v>695</v>
      </c>
      <c r="C758" s="210">
        <v>170.28316437437604</v>
      </c>
    </row>
    <row r="759" spans="2:3" x14ac:dyDescent="0.45">
      <c r="B759" s="211">
        <v>696</v>
      </c>
      <c r="C759" s="210">
        <v>72.289009978585071</v>
      </c>
    </row>
    <row r="760" spans="2:3" x14ac:dyDescent="0.45">
      <c r="B760" s="211">
        <v>697</v>
      </c>
      <c r="C760" s="210">
        <v>94.730623754121325</v>
      </c>
    </row>
    <row r="761" spans="2:3" x14ac:dyDescent="0.45">
      <c r="B761" s="211">
        <v>698</v>
      </c>
      <c r="C761" s="210">
        <v>119.13333419023127</v>
      </c>
    </row>
    <row r="762" spans="2:3" x14ac:dyDescent="0.45">
      <c r="B762" s="211">
        <v>699</v>
      </c>
      <c r="C762" s="210">
        <v>190.78693021790787</v>
      </c>
    </row>
    <row r="763" spans="2:3" x14ac:dyDescent="0.45">
      <c r="B763" s="211">
        <v>700</v>
      </c>
      <c r="C763" s="210">
        <v>103.44883037252899</v>
      </c>
    </row>
    <row r="764" spans="2:3" x14ac:dyDescent="0.45">
      <c r="B764" s="211">
        <v>701</v>
      </c>
      <c r="C764" s="210">
        <v>90.296787761580518</v>
      </c>
    </row>
    <row r="765" spans="2:3" x14ac:dyDescent="0.45">
      <c r="B765" s="211">
        <v>702</v>
      </c>
      <c r="C765" s="210">
        <v>126.39439601925601</v>
      </c>
    </row>
    <row r="766" spans="2:3" x14ac:dyDescent="0.45">
      <c r="B766" s="211">
        <v>703</v>
      </c>
      <c r="C766" s="210">
        <v>147.59143864341263</v>
      </c>
    </row>
    <row r="767" spans="2:3" x14ac:dyDescent="0.45">
      <c r="B767" s="211">
        <v>704</v>
      </c>
      <c r="C767" s="210">
        <v>112.7742100709511</v>
      </c>
    </row>
    <row r="768" spans="2:3" x14ac:dyDescent="0.45">
      <c r="B768" s="211">
        <v>705</v>
      </c>
      <c r="C768" s="210">
        <v>145.43414308815329</v>
      </c>
    </row>
    <row r="769" spans="2:3" x14ac:dyDescent="0.45">
      <c r="B769" s="211">
        <v>706</v>
      </c>
      <c r="C769" s="210">
        <v>139.86712780227958</v>
      </c>
    </row>
    <row r="770" spans="2:3" x14ac:dyDescent="0.45">
      <c r="B770" s="211">
        <v>707</v>
      </c>
      <c r="C770" s="210">
        <v>110.77169850029544</v>
      </c>
    </row>
    <row r="771" spans="2:3" x14ac:dyDescent="0.45">
      <c r="B771" s="211">
        <v>708</v>
      </c>
      <c r="C771" s="210">
        <v>85.006630661509732</v>
      </c>
    </row>
    <row r="772" spans="2:3" x14ac:dyDescent="0.45">
      <c r="B772" s="211">
        <v>709</v>
      </c>
      <c r="C772" s="210">
        <v>121.22572544386894</v>
      </c>
    </row>
    <row r="773" spans="2:3" x14ac:dyDescent="0.45">
      <c r="B773" s="211">
        <v>710</v>
      </c>
      <c r="C773" s="210">
        <v>103.54033046002054</v>
      </c>
    </row>
    <row r="774" spans="2:3" x14ac:dyDescent="0.45">
      <c r="B774" s="211">
        <v>711</v>
      </c>
      <c r="C774" s="210">
        <v>110.10675670813765</v>
      </c>
    </row>
    <row r="775" spans="2:3" x14ac:dyDescent="0.45">
      <c r="B775" s="211">
        <v>712</v>
      </c>
      <c r="C775" s="210">
        <v>137.30076100276025</v>
      </c>
    </row>
    <row r="776" spans="2:3" x14ac:dyDescent="0.45">
      <c r="B776" s="211">
        <v>713</v>
      </c>
      <c r="C776" s="210">
        <v>99.779291487069131</v>
      </c>
    </row>
    <row r="777" spans="2:3" x14ac:dyDescent="0.45">
      <c r="B777" s="211">
        <v>714</v>
      </c>
      <c r="C777" s="210">
        <v>126.06542041851964</v>
      </c>
    </row>
    <row r="778" spans="2:3" x14ac:dyDescent="0.45">
      <c r="B778" s="211">
        <v>715</v>
      </c>
      <c r="C778" s="210">
        <v>102.19896149075424</v>
      </c>
    </row>
    <row r="779" spans="2:3" x14ac:dyDescent="0.45">
      <c r="B779" s="211">
        <v>716</v>
      </c>
      <c r="C779" s="210">
        <v>152.60756727151463</v>
      </c>
    </row>
    <row r="780" spans="2:3" x14ac:dyDescent="0.45">
      <c r="B780" s="211">
        <v>717</v>
      </c>
      <c r="C780" s="210">
        <v>107.1705878207588</v>
      </c>
    </row>
    <row r="781" spans="2:3" x14ac:dyDescent="0.45">
      <c r="B781" s="211">
        <v>718</v>
      </c>
      <c r="C781" s="210">
        <v>194.27375467787149</v>
      </c>
    </row>
    <row r="782" spans="2:3" x14ac:dyDescent="0.45">
      <c r="B782" s="211">
        <v>719</v>
      </c>
      <c r="C782" s="210">
        <v>193.11705431425179</v>
      </c>
    </row>
    <row r="783" spans="2:3" x14ac:dyDescent="0.45">
      <c r="B783" s="211">
        <v>720</v>
      </c>
      <c r="C783" s="210">
        <v>132.89804118451949</v>
      </c>
    </row>
    <row r="784" spans="2:3" x14ac:dyDescent="0.45">
      <c r="B784" s="211">
        <v>721</v>
      </c>
      <c r="C784" s="210">
        <v>157.24074065318243</v>
      </c>
    </row>
    <row r="785" spans="2:3" x14ac:dyDescent="0.45">
      <c r="B785" s="211">
        <v>722</v>
      </c>
      <c r="C785" s="210">
        <v>101.42587095864414</v>
      </c>
    </row>
    <row r="786" spans="2:3" x14ac:dyDescent="0.45">
      <c r="B786" s="211">
        <v>723</v>
      </c>
      <c r="C786" s="210">
        <v>104.85759301804774</v>
      </c>
    </row>
    <row r="787" spans="2:3" x14ac:dyDescent="0.45">
      <c r="B787" s="211">
        <v>724</v>
      </c>
      <c r="C787" s="210">
        <v>236.15524444316569</v>
      </c>
    </row>
    <row r="788" spans="2:3" x14ac:dyDescent="0.45">
      <c r="B788" s="211">
        <v>725</v>
      </c>
      <c r="C788" s="210">
        <v>88.279887297126976</v>
      </c>
    </row>
    <row r="789" spans="2:3" x14ac:dyDescent="0.45">
      <c r="B789" s="211">
        <v>726</v>
      </c>
      <c r="C789" s="210">
        <v>147.69029802543102</v>
      </c>
    </row>
    <row r="790" spans="2:3" x14ac:dyDescent="0.45">
      <c r="B790" s="211">
        <v>727</v>
      </c>
      <c r="C790" s="210">
        <v>172.78602141865144</v>
      </c>
    </row>
    <row r="791" spans="2:3" x14ac:dyDescent="0.45">
      <c r="B791" s="211">
        <v>728</v>
      </c>
      <c r="C791" s="210">
        <v>143.88293121326225</v>
      </c>
    </row>
    <row r="792" spans="2:3" x14ac:dyDescent="0.45">
      <c r="B792" s="211">
        <v>729</v>
      </c>
      <c r="C792" s="210">
        <v>145.39750713191182</v>
      </c>
    </row>
    <row r="793" spans="2:3" x14ac:dyDescent="0.45">
      <c r="B793" s="211">
        <v>730</v>
      </c>
      <c r="C793" s="210">
        <v>107.54690312509592</v>
      </c>
    </row>
    <row r="794" spans="2:3" x14ac:dyDescent="0.45">
      <c r="B794" s="211">
        <v>731</v>
      </c>
      <c r="C794" s="210">
        <v>130.27634453435883</v>
      </c>
    </row>
    <row r="795" spans="2:3" x14ac:dyDescent="0.45">
      <c r="B795" s="211">
        <v>732</v>
      </c>
      <c r="C795" s="210">
        <v>116.37640350260122</v>
      </c>
    </row>
    <row r="796" spans="2:3" x14ac:dyDescent="0.45">
      <c r="B796" s="211">
        <v>733</v>
      </c>
      <c r="C796" s="210">
        <v>176.64999376961606</v>
      </c>
    </row>
    <row r="797" spans="2:3" x14ac:dyDescent="0.45">
      <c r="B797" s="211">
        <v>734</v>
      </c>
      <c r="C797" s="210">
        <v>110.54176193153694</v>
      </c>
    </row>
    <row r="798" spans="2:3" x14ac:dyDescent="0.45">
      <c r="B798" s="211">
        <v>735</v>
      </c>
      <c r="C798" s="210">
        <v>197.0182822962596</v>
      </c>
    </row>
    <row r="799" spans="2:3" x14ac:dyDescent="0.45">
      <c r="B799" s="211">
        <v>736</v>
      </c>
      <c r="C799" s="210">
        <v>136.01073084757789</v>
      </c>
    </row>
    <row r="800" spans="2:3" x14ac:dyDescent="0.45">
      <c r="B800" s="211">
        <v>737</v>
      </c>
      <c r="C800" s="210">
        <v>111.55570708602076</v>
      </c>
    </row>
    <row r="801" spans="2:3" x14ac:dyDescent="0.45">
      <c r="B801" s="211">
        <v>738</v>
      </c>
      <c r="C801" s="210">
        <v>157.85143484155776</v>
      </c>
    </row>
    <row r="802" spans="2:3" x14ac:dyDescent="0.45">
      <c r="B802" s="211">
        <v>739</v>
      </c>
      <c r="C802" s="210">
        <v>126.21833197554075</v>
      </c>
    </row>
    <row r="803" spans="2:3" x14ac:dyDescent="0.45">
      <c r="B803" s="211">
        <v>740</v>
      </c>
      <c r="C803" s="210">
        <v>125.48191906857129</v>
      </c>
    </row>
    <row r="804" spans="2:3" x14ac:dyDescent="0.45">
      <c r="B804" s="211">
        <v>741</v>
      </c>
      <c r="C804" s="210">
        <v>97.961268906289106</v>
      </c>
    </row>
    <row r="805" spans="2:3" x14ac:dyDescent="0.45">
      <c r="B805" s="211">
        <v>742</v>
      </c>
      <c r="C805" s="210">
        <v>89.462108893432031</v>
      </c>
    </row>
    <row r="806" spans="2:3" x14ac:dyDescent="0.45">
      <c r="B806" s="211">
        <v>743</v>
      </c>
      <c r="C806" s="210">
        <v>93.050798270579719</v>
      </c>
    </row>
    <row r="807" spans="2:3" x14ac:dyDescent="0.45">
      <c r="B807" s="211">
        <v>744</v>
      </c>
      <c r="C807" s="210">
        <v>82.493386272569822</v>
      </c>
    </row>
    <row r="808" spans="2:3" x14ac:dyDescent="0.45">
      <c r="B808" s="211">
        <v>745</v>
      </c>
      <c r="C808" s="210">
        <v>115.34650969846221</v>
      </c>
    </row>
    <row r="809" spans="2:3" x14ac:dyDescent="0.45">
      <c r="B809" s="211">
        <v>746</v>
      </c>
      <c r="C809" s="210">
        <v>129.36216136526784</v>
      </c>
    </row>
    <row r="810" spans="2:3" x14ac:dyDescent="0.45">
      <c r="B810" s="211">
        <v>747</v>
      </c>
      <c r="C810" s="210">
        <v>99.312171491975107</v>
      </c>
    </row>
    <row r="811" spans="2:3" x14ac:dyDescent="0.45">
      <c r="B811" s="211">
        <v>748</v>
      </c>
      <c r="C811" s="210">
        <v>140.46764026015035</v>
      </c>
    </row>
    <row r="812" spans="2:3" x14ac:dyDescent="0.45">
      <c r="B812" s="211">
        <v>749</v>
      </c>
      <c r="C812" s="210">
        <v>75.403088453199686</v>
      </c>
    </row>
    <row r="813" spans="2:3" x14ac:dyDescent="0.45">
      <c r="B813" s="211">
        <v>750</v>
      </c>
      <c r="C813" s="210">
        <v>107.39620231292184</v>
      </c>
    </row>
    <row r="814" spans="2:3" x14ac:dyDescent="0.45">
      <c r="B814" s="211">
        <v>751</v>
      </c>
      <c r="C814" s="210">
        <v>76.481994766052495</v>
      </c>
    </row>
    <row r="815" spans="2:3" x14ac:dyDescent="0.45">
      <c r="B815" s="211">
        <v>752</v>
      </c>
      <c r="C815" s="210">
        <v>106.94693363608386</v>
      </c>
    </row>
    <row r="816" spans="2:3" x14ac:dyDescent="0.45">
      <c r="B816" s="211">
        <v>753</v>
      </c>
      <c r="C816" s="210">
        <v>109.07410096156254</v>
      </c>
    </row>
    <row r="817" spans="2:3" x14ac:dyDescent="0.45">
      <c r="B817" s="211">
        <v>754</v>
      </c>
      <c r="C817" s="210">
        <v>85.139890423621921</v>
      </c>
    </row>
    <row r="818" spans="2:3" x14ac:dyDescent="0.45">
      <c r="B818" s="211">
        <v>755</v>
      </c>
      <c r="C818" s="210">
        <v>132.86441106580801</v>
      </c>
    </row>
    <row r="819" spans="2:3" x14ac:dyDescent="0.45">
      <c r="B819" s="211">
        <v>756</v>
      </c>
      <c r="C819" s="210">
        <v>107.62746269616228</v>
      </c>
    </row>
    <row r="820" spans="2:3" x14ac:dyDescent="0.45">
      <c r="B820" s="211">
        <v>757</v>
      </c>
      <c r="C820" s="210">
        <v>111.45669288899217</v>
      </c>
    </row>
    <row r="821" spans="2:3" x14ac:dyDescent="0.45">
      <c r="B821" s="211">
        <v>758</v>
      </c>
      <c r="C821" s="210">
        <v>134.87490305374817</v>
      </c>
    </row>
    <row r="822" spans="2:3" x14ac:dyDescent="0.45">
      <c r="B822" s="211">
        <v>759</v>
      </c>
      <c r="C822" s="210">
        <v>94.03712988368207</v>
      </c>
    </row>
    <row r="823" spans="2:3" x14ac:dyDescent="0.45">
      <c r="B823" s="211">
        <v>760</v>
      </c>
      <c r="C823" s="210">
        <v>114.12910770385058</v>
      </c>
    </row>
    <row r="824" spans="2:3" x14ac:dyDescent="0.45">
      <c r="B824" s="211">
        <v>761</v>
      </c>
      <c r="C824" s="210">
        <v>134.42476959194451</v>
      </c>
    </row>
    <row r="825" spans="2:3" x14ac:dyDescent="0.45">
      <c r="B825" s="211">
        <v>762</v>
      </c>
      <c r="C825" s="210">
        <v>108.29608655278633</v>
      </c>
    </row>
    <row r="826" spans="2:3" x14ac:dyDescent="0.45">
      <c r="B826" s="211">
        <v>763</v>
      </c>
      <c r="C826" s="210">
        <v>127.88151149011516</v>
      </c>
    </row>
    <row r="827" spans="2:3" x14ac:dyDescent="0.45">
      <c r="B827" s="211">
        <v>764</v>
      </c>
      <c r="C827" s="210">
        <v>111.70499196772246</v>
      </c>
    </row>
    <row r="828" spans="2:3" x14ac:dyDescent="0.45">
      <c r="B828" s="211">
        <v>765</v>
      </c>
      <c r="C828" s="210">
        <v>96.083536754965181</v>
      </c>
    </row>
    <row r="829" spans="2:3" x14ac:dyDescent="0.45">
      <c r="B829" s="211">
        <v>766</v>
      </c>
      <c r="C829" s="210">
        <v>141.44878510064888</v>
      </c>
    </row>
    <row r="830" spans="2:3" x14ac:dyDescent="0.45">
      <c r="B830" s="211">
        <v>767</v>
      </c>
      <c r="C830" s="210">
        <v>119.65702729199671</v>
      </c>
    </row>
    <row r="831" spans="2:3" x14ac:dyDescent="0.45">
      <c r="B831" s="211">
        <v>768</v>
      </c>
      <c r="C831" s="210">
        <v>105.32734871401919</v>
      </c>
    </row>
    <row r="832" spans="2:3" x14ac:dyDescent="0.45">
      <c r="B832" s="211">
        <v>769</v>
      </c>
      <c r="C832" s="210">
        <v>112.68340058645759</v>
      </c>
    </row>
    <row r="833" spans="2:3" x14ac:dyDescent="0.45">
      <c r="B833" s="211">
        <v>770</v>
      </c>
      <c r="C833" s="210">
        <v>159.61237976204683</v>
      </c>
    </row>
    <row r="834" spans="2:3" x14ac:dyDescent="0.45">
      <c r="B834" s="211">
        <v>771</v>
      </c>
      <c r="C834" s="210">
        <v>116.39732418101923</v>
      </c>
    </row>
    <row r="835" spans="2:3" x14ac:dyDescent="0.45">
      <c r="B835" s="211">
        <v>772</v>
      </c>
      <c r="C835" s="210">
        <v>197.77166539553102</v>
      </c>
    </row>
    <row r="836" spans="2:3" x14ac:dyDescent="0.45">
      <c r="B836" s="211">
        <v>773</v>
      </c>
      <c r="C836" s="210">
        <v>165.59667976899675</v>
      </c>
    </row>
    <row r="837" spans="2:3" x14ac:dyDescent="0.45">
      <c r="B837" s="211">
        <v>774</v>
      </c>
      <c r="C837" s="210">
        <v>100.89326931460182</v>
      </c>
    </row>
    <row r="838" spans="2:3" x14ac:dyDescent="0.45">
      <c r="B838" s="211">
        <v>775</v>
      </c>
      <c r="C838" s="210">
        <v>153.50194332562918</v>
      </c>
    </row>
    <row r="839" spans="2:3" x14ac:dyDescent="0.45">
      <c r="B839" s="211">
        <v>776</v>
      </c>
      <c r="C839" s="210">
        <v>104.01073535039129</v>
      </c>
    </row>
    <row r="840" spans="2:3" x14ac:dyDescent="0.45">
      <c r="B840" s="211">
        <v>777</v>
      </c>
      <c r="C840" s="210">
        <v>127.13995813837943</v>
      </c>
    </row>
    <row r="841" spans="2:3" x14ac:dyDescent="0.45">
      <c r="B841" s="211">
        <v>778</v>
      </c>
      <c r="C841" s="210">
        <v>268.86008944200637</v>
      </c>
    </row>
    <row r="842" spans="2:3" x14ac:dyDescent="0.45">
      <c r="B842" s="211">
        <v>779</v>
      </c>
      <c r="C842" s="210">
        <v>157.55280802986306</v>
      </c>
    </row>
    <row r="843" spans="2:3" x14ac:dyDescent="0.45">
      <c r="B843" s="211">
        <v>780</v>
      </c>
      <c r="C843" s="210">
        <v>114.82126725688619</v>
      </c>
    </row>
    <row r="844" spans="2:3" x14ac:dyDescent="0.45">
      <c r="B844" s="211">
        <v>781</v>
      </c>
      <c r="C844" s="210">
        <v>112.23641580408885</v>
      </c>
    </row>
    <row r="845" spans="2:3" x14ac:dyDescent="0.45">
      <c r="B845" s="211">
        <v>782</v>
      </c>
      <c r="C845" s="210">
        <v>100.47368405371843</v>
      </c>
    </row>
    <row r="846" spans="2:3" x14ac:dyDescent="0.45">
      <c r="B846" s="211">
        <v>783</v>
      </c>
      <c r="C846" s="210">
        <v>255.34805442963636</v>
      </c>
    </row>
    <row r="847" spans="2:3" x14ac:dyDescent="0.45">
      <c r="B847" s="211">
        <v>784</v>
      </c>
      <c r="C847" s="210">
        <v>62.727669838052336</v>
      </c>
    </row>
    <row r="848" spans="2:3" x14ac:dyDescent="0.45">
      <c r="B848" s="211">
        <v>785</v>
      </c>
      <c r="C848" s="210">
        <v>110.23078014273477</v>
      </c>
    </row>
    <row r="849" spans="2:3" x14ac:dyDescent="0.45">
      <c r="B849" s="211">
        <v>786</v>
      </c>
      <c r="C849" s="210">
        <v>78.067524217874208</v>
      </c>
    </row>
    <row r="850" spans="2:3" x14ac:dyDescent="0.45">
      <c r="B850" s="211">
        <v>787</v>
      </c>
      <c r="C850" s="210">
        <v>87.704410348206181</v>
      </c>
    </row>
    <row r="851" spans="2:3" x14ac:dyDescent="0.45">
      <c r="B851" s="211">
        <v>788</v>
      </c>
      <c r="C851" s="210">
        <v>144.47979646453052</v>
      </c>
    </row>
    <row r="852" spans="2:3" x14ac:dyDescent="0.45">
      <c r="B852" s="211">
        <v>789</v>
      </c>
      <c r="C852" s="210">
        <v>65.517498313502955</v>
      </c>
    </row>
    <row r="853" spans="2:3" x14ac:dyDescent="0.45">
      <c r="B853" s="211">
        <v>790</v>
      </c>
      <c r="C853" s="210">
        <v>151.24634249510643</v>
      </c>
    </row>
    <row r="854" spans="2:3" x14ac:dyDescent="0.45">
      <c r="B854" s="211">
        <v>791</v>
      </c>
      <c r="C854" s="210">
        <v>113.4490478783309</v>
      </c>
    </row>
    <row r="855" spans="2:3" x14ac:dyDescent="0.45">
      <c r="B855" s="211">
        <v>792</v>
      </c>
      <c r="C855" s="210">
        <v>108.37365782784035</v>
      </c>
    </row>
    <row r="856" spans="2:3" x14ac:dyDescent="0.45">
      <c r="B856" s="211">
        <v>793</v>
      </c>
      <c r="C856" s="210">
        <v>109.6739833367001</v>
      </c>
    </row>
    <row r="857" spans="2:3" x14ac:dyDescent="0.45">
      <c r="B857" s="211">
        <v>794</v>
      </c>
      <c r="C857" s="210">
        <v>120.75254713038605</v>
      </c>
    </row>
    <row r="858" spans="2:3" x14ac:dyDescent="0.45">
      <c r="B858" s="211">
        <v>795</v>
      </c>
      <c r="C858" s="210">
        <v>116.78520544321984</v>
      </c>
    </row>
    <row r="859" spans="2:3" x14ac:dyDescent="0.45">
      <c r="B859" s="211">
        <v>796</v>
      </c>
      <c r="C859" s="210">
        <v>90.95469449796532</v>
      </c>
    </row>
    <row r="860" spans="2:3" x14ac:dyDescent="0.45">
      <c r="B860" s="211">
        <v>797</v>
      </c>
      <c r="C860" s="210">
        <v>184.28690166021894</v>
      </c>
    </row>
    <row r="861" spans="2:3" x14ac:dyDescent="0.45">
      <c r="B861" s="211">
        <v>798</v>
      </c>
      <c r="C861" s="210">
        <v>81.527186332193466</v>
      </c>
    </row>
    <row r="862" spans="2:3" x14ac:dyDescent="0.45">
      <c r="B862" s="211">
        <v>799</v>
      </c>
      <c r="C862" s="210">
        <v>114.4463447565027</v>
      </c>
    </row>
    <row r="863" spans="2:3" x14ac:dyDescent="0.45">
      <c r="B863" s="211">
        <v>800</v>
      </c>
      <c r="C863" s="210">
        <v>103.57225343970022</v>
      </c>
    </row>
    <row r="864" spans="2:3" x14ac:dyDescent="0.45">
      <c r="B864" s="211">
        <v>801</v>
      </c>
      <c r="C864" s="210">
        <v>131.23547516832463</v>
      </c>
    </row>
    <row r="865" spans="2:3" x14ac:dyDescent="0.45">
      <c r="B865" s="211">
        <v>802</v>
      </c>
      <c r="C865" s="210">
        <v>135.8412591400691</v>
      </c>
    </row>
    <row r="866" spans="2:3" x14ac:dyDescent="0.45">
      <c r="B866" s="211">
        <v>803</v>
      </c>
      <c r="C866" s="210">
        <v>121.0431593877834</v>
      </c>
    </row>
    <row r="867" spans="2:3" x14ac:dyDescent="0.45">
      <c r="B867" s="211">
        <v>804</v>
      </c>
      <c r="C867" s="210">
        <v>122.82419212317301</v>
      </c>
    </row>
    <row r="868" spans="2:3" x14ac:dyDescent="0.45">
      <c r="B868" s="211">
        <v>805</v>
      </c>
      <c r="C868" s="210">
        <v>101.76919333829299</v>
      </c>
    </row>
    <row r="869" spans="2:3" x14ac:dyDescent="0.45">
      <c r="B869" s="211">
        <v>806</v>
      </c>
      <c r="C869" s="210">
        <v>72.561334437946272</v>
      </c>
    </row>
    <row r="870" spans="2:3" x14ac:dyDescent="0.45">
      <c r="B870" s="211">
        <v>807</v>
      </c>
      <c r="C870" s="210">
        <v>133.4295768163955</v>
      </c>
    </row>
    <row r="871" spans="2:3" x14ac:dyDescent="0.45">
      <c r="B871" s="211">
        <v>808</v>
      </c>
      <c r="C871" s="210">
        <v>176.10740700055302</v>
      </c>
    </row>
    <row r="872" spans="2:3" x14ac:dyDescent="0.45">
      <c r="B872" s="211">
        <v>809</v>
      </c>
      <c r="C872" s="210">
        <v>106.93898514894374</v>
      </c>
    </row>
    <row r="873" spans="2:3" x14ac:dyDescent="0.45">
      <c r="B873" s="211">
        <v>810</v>
      </c>
      <c r="C873" s="210">
        <v>95.709658060483534</v>
      </c>
    </row>
    <row r="874" spans="2:3" x14ac:dyDescent="0.45">
      <c r="B874" s="211">
        <v>811</v>
      </c>
      <c r="C874" s="210">
        <v>173.3522560502708</v>
      </c>
    </row>
    <row r="875" spans="2:3" x14ac:dyDescent="0.45">
      <c r="B875" s="211">
        <v>812</v>
      </c>
      <c r="C875" s="210">
        <v>152.35724390932509</v>
      </c>
    </row>
    <row r="876" spans="2:3" x14ac:dyDescent="0.45">
      <c r="B876" s="211">
        <v>813</v>
      </c>
      <c r="C876" s="210">
        <v>96.624577526511274</v>
      </c>
    </row>
    <row r="877" spans="2:3" x14ac:dyDescent="0.45">
      <c r="B877" s="211">
        <v>814</v>
      </c>
      <c r="C877" s="210">
        <v>160.62549151294132</v>
      </c>
    </row>
    <row r="878" spans="2:3" x14ac:dyDescent="0.45">
      <c r="B878" s="211">
        <v>815</v>
      </c>
      <c r="C878" s="210">
        <v>184.53273806270516</v>
      </c>
    </row>
    <row r="879" spans="2:3" x14ac:dyDescent="0.45">
      <c r="B879" s="211">
        <v>816</v>
      </c>
      <c r="C879" s="210">
        <v>92.45280515958072</v>
      </c>
    </row>
    <row r="880" spans="2:3" x14ac:dyDescent="0.45">
      <c r="B880" s="211">
        <v>817</v>
      </c>
      <c r="C880" s="210">
        <v>84.830179640356306</v>
      </c>
    </row>
    <row r="881" spans="2:3" x14ac:dyDescent="0.45">
      <c r="B881" s="211">
        <v>818</v>
      </c>
      <c r="C881" s="210">
        <v>113.84575451907922</v>
      </c>
    </row>
    <row r="882" spans="2:3" x14ac:dyDescent="0.45">
      <c r="B882" s="211">
        <v>819</v>
      </c>
      <c r="C882" s="210">
        <v>111.19588350055687</v>
      </c>
    </row>
    <row r="883" spans="2:3" x14ac:dyDescent="0.45">
      <c r="B883" s="211">
        <v>820</v>
      </c>
      <c r="C883" s="210">
        <v>87.955090107875193</v>
      </c>
    </row>
    <row r="884" spans="2:3" x14ac:dyDescent="0.45">
      <c r="B884" s="211">
        <v>821</v>
      </c>
      <c r="C884" s="210">
        <v>158.67703756120488</v>
      </c>
    </row>
    <row r="885" spans="2:3" x14ac:dyDescent="0.45">
      <c r="B885" s="211">
        <v>822</v>
      </c>
      <c r="C885" s="210">
        <v>102.10386252180145</v>
      </c>
    </row>
    <row r="886" spans="2:3" x14ac:dyDescent="0.45">
      <c r="B886" s="211">
        <v>823</v>
      </c>
      <c r="C886" s="210">
        <v>133.86130652606772</v>
      </c>
    </row>
    <row r="887" spans="2:3" x14ac:dyDescent="0.45">
      <c r="B887" s="211">
        <v>824</v>
      </c>
      <c r="C887" s="210">
        <v>120.49101267848563</v>
      </c>
    </row>
    <row r="888" spans="2:3" x14ac:dyDescent="0.45">
      <c r="B888" s="211">
        <v>825</v>
      </c>
      <c r="C888" s="210">
        <v>146.0362784138639</v>
      </c>
    </row>
    <row r="889" spans="2:3" x14ac:dyDescent="0.45">
      <c r="B889" s="211">
        <v>826</v>
      </c>
      <c r="C889" s="210">
        <v>76.028029423126867</v>
      </c>
    </row>
    <row r="890" spans="2:3" x14ac:dyDescent="0.45">
      <c r="B890" s="211">
        <v>827</v>
      </c>
      <c r="C890" s="210">
        <v>81.54258664894121</v>
      </c>
    </row>
    <row r="891" spans="2:3" x14ac:dyDescent="0.45">
      <c r="B891" s="211">
        <v>828</v>
      </c>
      <c r="C891" s="210">
        <v>124.00935548589442</v>
      </c>
    </row>
    <row r="892" spans="2:3" x14ac:dyDescent="0.45">
      <c r="B892" s="211">
        <v>829</v>
      </c>
      <c r="C892" s="210">
        <v>160.84515423180088</v>
      </c>
    </row>
    <row r="893" spans="2:3" x14ac:dyDescent="0.45">
      <c r="B893" s="211">
        <v>830</v>
      </c>
      <c r="C893" s="210">
        <v>197.69247071949428</v>
      </c>
    </row>
    <row r="894" spans="2:3" x14ac:dyDescent="0.45">
      <c r="B894" s="211">
        <v>831</v>
      </c>
      <c r="C894" s="210">
        <v>152.92541837851033</v>
      </c>
    </row>
    <row r="895" spans="2:3" x14ac:dyDescent="0.45">
      <c r="B895" s="211">
        <v>832</v>
      </c>
      <c r="C895" s="210">
        <v>97.647840367578056</v>
      </c>
    </row>
    <row r="896" spans="2:3" x14ac:dyDescent="0.45">
      <c r="B896" s="211">
        <v>833</v>
      </c>
      <c r="C896" s="210">
        <v>168.55665833098169</v>
      </c>
    </row>
    <row r="897" spans="2:3" x14ac:dyDescent="0.45">
      <c r="B897" s="211">
        <v>834</v>
      </c>
      <c r="C897" s="210">
        <v>77.98283934440903</v>
      </c>
    </row>
    <row r="898" spans="2:3" x14ac:dyDescent="0.45">
      <c r="B898" s="211">
        <v>835</v>
      </c>
      <c r="C898" s="210">
        <v>140.42089168627419</v>
      </c>
    </row>
    <row r="899" spans="2:3" x14ac:dyDescent="0.45">
      <c r="B899" s="211">
        <v>836</v>
      </c>
      <c r="C899" s="210">
        <v>158.21259631831148</v>
      </c>
    </row>
    <row r="900" spans="2:3" x14ac:dyDescent="0.45">
      <c r="B900" s="211">
        <v>837</v>
      </c>
      <c r="C900" s="210">
        <v>83.826302737173819</v>
      </c>
    </row>
    <row r="901" spans="2:3" x14ac:dyDescent="0.45">
      <c r="B901" s="211">
        <v>838</v>
      </c>
      <c r="C901" s="210">
        <v>180.04465656025843</v>
      </c>
    </row>
    <row r="902" spans="2:3" x14ac:dyDescent="0.45">
      <c r="B902" s="211">
        <v>839</v>
      </c>
      <c r="C902" s="210">
        <v>104.9789039169743</v>
      </c>
    </row>
    <row r="903" spans="2:3" x14ac:dyDescent="0.45">
      <c r="B903" s="211">
        <v>840</v>
      </c>
      <c r="C903" s="210">
        <v>107.27751066888139</v>
      </c>
    </row>
    <row r="904" spans="2:3" x14ac:dyDescent="0.45">
      <c r="B904" s="211">
        <v>841</v>
      </c>
      <c r="C904" s="210">
        <v>136.64849735086</v>
      </c>
    </row>
    <row r="905" spans="2:3" x14ac:dyDescent="0.45">
      <c r="B905" s="211">
        <v>842</v>
      </c>
      <c r="C905" s="210">
        <v>102.55571302323143</v>
      </c>
    </row>
    <row r="906" spans="2:3" x14ac:dyDescent="0.45">
      <c r="B906" s="211">
        <v>843</v>
      </c>
      <c r="C906" s="210">
        <v>97.87878769615196</v>
      </c>
    </row>
    <row r="907" spans="2:3" x14ac:dyDescent="0.45">
      <c r="B907" s="211">
        <v>844</v>
      </c>
      <c r="C907" s="210">
        <v>143.10057953985802</v>
      </c>
    </row>
    <row r="908" spans="2:3" x14ac:dyDescent="0.45">
      <c r="B908" s="211">
        <v>845</v>
      </c>
      <c r="C908" s="210">
        <v>207.02058423883733</v>
      </c>
    </row>
    <row r="909" spans="2:3" x14ac:dyDescent="0.45">
      <c r="B909" s="211">
        <v>846</v>
      </c>
      <c r="C909" s="210">
        <v>140.85194933176379</v>
      </c>
    </row>
    <row r="910" spans="2:3" x14ac:dyDescent="0.45">
      <c r="B910" s="211">
        <v>847</v>
      </c>
      <c r="C910" s="210">
        <v>123.75081974473912</v>
      </c>
    </row>
    <row r="911" spans="2:3" x14ac:dyDescent="0.45">
      <c r="B911" s="211">
        <v>848</v>
      </c>
      <c r="C911" s="210">
        <v>152.96356272578174</v>
      </c>
    </row>
    <row r="912" spans="2:3" x14ac:dyDescent="0.45">
      <c r="B912" s="211">
        <v>849</v>
      </c>
      <c r="C912" s="210">
        <v>131.13593244360257</v>
      </c>
    </row>
    <row r="913" spans="2:3" x14ac:dyDescent="0.45">
      <c r="B913" s="211">
        <v>850</v>
      </c>
      <c r="C913" s="210">
        <v>102.75488013299857</v>
      </c>
    </row>
    <row r="914" spans="2:3" x14ac:dyDescent="0.45">
      <c r="B914" s="211">
        <v>851</v>
      </c>
      <c r="C914" s="210">
        <v>208.09580850697338</v>
      </c>
    </row>
    <row r="915" spans="2:3" x14ac:dyDescent="0.45">
      <c r="B915" s="211">
        <v>852</v>
      </c>
      <c r="C915" s="210">
        <v>152.87345305481281</v>
      </c>
    </row>
    <row r="916" spans="2:3" x14ac:dyDescent="0.45">
      <c r="B916" s="211">
        <v>853</v>
      </c>
      <c r="C916" s="210">
        <v>116.65438465921196</v>
      </c>
    </row>
    <row r="917" spans="2:3" x14ac:dyDescent="0.45">
      <c r="B917" s="211">
        <v>854</v>
      </c>
      <c r="C917" s="210">
        <v>147.99828551069285</v>
      </c>
    </row>
    <row r="918" spans="2:3" x14ac:dyDescent="0.45">
      <c r="B918" s="211">
        <v>855</v>
      </c>
      <c r="C918" s="210">
        <v>112.76874666172385</v>
      </c>
    </row>
    <row r="919" spans="2:3" x14ac:dyDescent="0.45">
      <c r="B919" s="211">
        <v>856</v>
      </c>
      <c r="C919" s="210">
        <v>138.88711123036185</v>
      </c>
    </row>
    <row r="920" spans="2:3" x14ac:dyDescent="0.45">
      <c r="B920" s="211">
        <v>857</v>
      </c>
      <c r="C920" s="210">
        <v>177.56637819505983</v>
      </c>
    </row>
    <row r="921" spans="2:3" x14ac:dyDescent="0.45">
      <c r="B921" s="211">
        <v>858</v>
      </c>
      <c r="C921" s="210">
        <v>183.64901237697842</v>
      </c>
    </row>
    <row r="922" spans="2:3" x14ac:dyDescent="0.45">
      <c r="B922" s="211">
        <v>859</v>
      </c>
      <c r="C922" s="210">
        <v>145.21208821644996</v>
      </c>
    </row>
    <row r="923" spans="2:3" x14ac:dyDescent="0.45">
      <c r="B923" s="211">
        <v>860</v>
      </c>
      <c r="C923" s="210">
        <v>120.38519267013353</v>
      </c>
    </row>
    <row r="924" spans="2:3" x14ac:dyDescent="0.45">
      <c r="B924" s="211">
        <v>861</v>
      </c>
      <c r="C924" s="210">
        <v>139.18811096683299</v>
      </c>
    </row>
    <row r="925" spans="2:3" x14ac:dyDescent="0.45">
      <c r="B925" s="211">
        <v>862</v>
      </c>
      <c r="C925" s="210">
        <v>112.24911179695988</v>
      </c>
    </row>
    <row r="926" spans="2:3" x14ac:dyDescent="0.45">
      <c r="B926" s="211">
        <v>863</v>
      </c>
      <c r="C926" s="210">
        <v>87.114681574766053</v>
      </c>
    </row>
    <row r="927" spans="2:3" x14ac:dyDescent="0.45">
      <c r="B927" s="211">
        <v>864</v>
      </c>
      <c r="C927" s="210">
        <v>96.939332310460046</v>
      </c>
    </row>
    <row r="928" spans="2:3" x14ac:dyDescent="0.45">
      <c r="B928" s="211">
        <v>865</v>
      </c>
      <c r="C928" s="210">
        <v>114.07253624778377</v>
      </c>
    </row>
    <row r="929" spans="2:3" x14ac:dyDescent="0.45">
      <c r="B929" s="211">
        <v>866</v>
      </c>
      <c r="C929" s="210">
        <v>120.04564679536165</v>
      </c>
    </row>
    <row r="930" spans="2:3" x14ac:dyDescent="0.45">
      <c r="B930" s="211">
        <v>867</v>
      </c>
      <c r="C930" s="210">
        <v>125.86500416179854</v>
      </c>
    </row>
    <row r="931" spans="2:3" x14ac:dyDescent="0.45">
      <c r="B931" s="211">
        <v>868</v>
      </c>
      <c r="C931" s="210">
        <v>127.33878152629094</v>
      </c>
    </row>
    <row r="932" spans="2:3" x14ac:dyDescent="0.45">
      <c r="B932" s="211">
        <v>869</v>
      </c>
      <c r="C932" s="210">
        <v>152.73690864029513</v>
      </c>
    </row>
    <row r="933" spans="2:3" x14ac:dyDescent="0.45">
      <c r="B933" s="211">
        <v>870</v>
      </c>
      <c r="C933" s="210">
        <v>103.53193490426055</v>
      </c>
    </row>
    <row r="934" spans="2:3" x14ac:dyDescent="0.45">
      <c r="B934" s="211">
        <v>871</v>
      </c>
      <c r="C934" s="210">
        <v>128.24740129942504</v>
      </c>
    </row>
    <row r="935" spans="2:3" x14ac:dyDescent="0.45">
      <c r="B935" s="211">
        <v>872</v>
      </c>
      <c r="C935" s="210">
        <v>100.21334177730105</v>
      </c>
    </row>
    <row r="936" spans="2:3" x14ac:dyDescent="0.45">
      <c r="B936" s="211">
        <v>873</v>
      </c>
      <c r="C936" s="210">
        <v>83.191165447742918</v>
      </c>
    </row>
    <row r="937" spans="2:3" x14ac:dyDescent="0.45">
      <c r="B937" s="211">
        <v>874</v>
      </c>
      <c r="C937" s="210">
        <v>113.41542848560964</v>
      </c>
    </row>
    <row r="938" spans="2:3" x14ac:dyDescent="0.45">
      <c r="B938" s="211">
        <v>875</v>
      </c>
      <c r="C938" s="210">
        <v>83.201170710003211</v>
      </c>
    </row>
    <row r="939" spans="2:3" x14ac:dyDescent="0.45">
      <c r="B939" s="211">
        <v>876</v>
      </c>
      <c r="C939" s="210">
        <v>113.87758580322132</v>
      </c>
    </row>
    <row r="940" spans="2:3" x14ac:dyDescent="0.45">
      <c r="B940" s="211">
        <v>877</v>
      </c>
      <c r="C940" s="210">
        <v>120.2539532173505</v>
      </c>
    </row>
    <row r="941" spans="2:3" x14ac:dyDescent="0.45">
      <c r="B941" s="211">
        <v>878</v>
      </c>
      <c r="C941" s="210">
        <v>131.3203044302615</v>
      </c>
    </row>
    <row r="942" spans="2:3" x14ac:dyDescent="0.45">
      <c r="B942" s="211">
        <v>879</v>
      </c>
      <c r="C942" s="210">
        <v>115.88010565595204</v>
      </c>
    </row>
    <row r="943" spans="2:3" x14ac:dyDescent="0.45">
      <c r="B943" s="211">
        <v>880</v>
      </c>
      <c r="C943" s="210">
        <v>75.860545069791698</v>
      </c>
    </row>
    <row r="944" spans="2:3" x14ac:dyDescent="0.45">
      <c r="B944" s="211">
        <v>881</v>
      </c>
      <c r="C944" s="210">
        <v>134.51266870629604</v>
      </c>
    </row>
    <row r="945" spans="2:3" x14ac:dyDescent="0.45">
      <c r="B945" s="211">
        <v>882</v>
      </c>
      <c r="C945" s="210">
        <v>104.99729376972469</v>
      </c>
    </row>
    <row r="946" spans="2:3" x14ac:dyDescent="0.45">
      <c r="B946" s="211">
        <v>883</v>
      </c>
      <c r="C946" s="210">
        <v>62.689902591572086</v>
      </c>
    </row>
    <row r="947" spans="2:3" x14ac:dyDescent="0.45">
      <c r="B947" s="211">
        <v>884</v>
      </c>
      <c r="C947" s="210">
        <v>82.102080525415559</v>
      </c>
    </row>
    <row r="948" spans="2:3" x14ac:dyDescent="0.45">
      <c r="B948" s="211">
        <v>885</v>
      </c>
      <c r="C948" s="210">
        <v>91.238418166317572</v>
      </c>
    </row>
    <row r="949" spans="2:3" x14ac:dyDescent="0.45">
      <c r="B949" s="211">
        <v>886</v>
      </c>
      <c r="C949" s="210">
        <v>106.72714407733851</v>
      </c>
    </row>
    <row r="950" spans="2:3" x14ac:dyDescent="0.45">
      <c r="B950" s="211">
        <v>887</v>
      </c>
      <c r="C950" s="210">
        <v>169.95598536616623</v>
      </c>
    </row>
    <row r="951" spans="2:3" x14ac:dyDescent="0.45">
      <c r="B951" s="211">
        <v>888</v>
      </c>
      <c r="C951" s="210">
        <v>193.1893704615228</v>
      </c>
    </row>
    <row r="952" spans="2:3" x14ac:dyDescent="0.45">
      <c r="B952" s="211">
        <v>889</v>
      </c>
      <c r="C952" s="210">
        <v>97.490428047406596</v>
      </c>
    </row>
    <row r="953" spans="2:3" x14ac:dyDescent="0.45">
      <c r="B953" s="211">
        <v>890</v>
      </c>
      <c r="C953" s="210">
        <v>94.820912282012287</v>
      </c>
    </row>
    <row r="954" spans="2:3" x14ac:dyDescent="0.45">
      <c r="B954" s="211">
        <v>891</v>
      </c>
      <c r="C954" s="210">
        <v>141.92394725544676</v>
      </c>
    </row>
    <row r="955" spans="2:3" x14ac:dyDescent="0.45">
      <c r="B955" s="211">
        <v>892</v>
      </c>
      <c r="C955" s="210">
        <v>114.10238413124908</v>
      </c>
    </row>
    <row r="956" spans="2:3" x14ac:dyDescent="0.45">
      <c r="B956" s="211">
        <v>893</v>
      </c>
      <c r="C956" s="210">
        <v>117.74184205407178</v>
      </c>
    </row>
    <row r="957" spans="2:3" x14ac:dyDescent="0.45">
      <c r="B957" s="211">
        <v>894</v>
      </c>
      <c r="C957" s="210">
        <v>163.41983042704925</v>
      </c>
    </row>
    <row r="958" spans="2:3" x14ac:dyDescent="0.45">
      <c r="B958" s="211">
        <v>895</v>
      </c>
      <c r="C958" s="210">
        <v>107.64255702703244</v>
      </c>
    </row>
    <row r="959" spans="2:3" x14ac:dyDescent="0.45">
      <c r="B959" s="211">
        <v>896</v>
      </c>
      <c r="C959" s="210">
        <v>92.986618452384377</v>
      </c>
    </row>
    <row r="960" spans="2:3" x14ac:dyDescent="0.45">
      <c r="B960" s="211">
        <v>897</v>
      </c>
      <c r="C960" s="210">
        <v>197.87555045992931</v>
      </c>
    </row>
    <row r="961" spans="2:3" x14ac:dyDescent="0.45">
      <c r="B961" s="211">
        <v>898</v>
      </c>
      <c r="C961" s="210">
        <v>85.778125866410448</v>
      </c>
    </row>
    <row r="962" spans="2:3" x14ac:dyDescent="0.45">
      <c r="B962" s="211">
        <v>899</v>
      </c>
      <c r="C962" s="210">
        <v>90.609791078485244</v>
      </c>
    </row>
    <row r="963" spans="2:3" x14ac:dyDescent="0.45">
      <c r="B963" s="211">
        <v>900</v>
      </c>
      <c r="C963" s="210">
        <v>84.08707273124638</v>
      </c>
    </row>
    <row r="964" spans="2:3" x14ac:dyDescent="0.45">
      <c r="B964" s="211">
        <v>901</v>
      </c>
      <c r="C964" s="210">
        <v>143.61560286796396</v>
      </c>
    </row>
    <row r="965" spans="2:3" x14ac:dyDescent="0.45">
      <c r="B965" s="211">
        <v>902</v>
      </c>
      <c r="C965" s="210">
        <v>92.565045058402916</v>
      </c>
    </row>
    <row r="966" spans="2:3" x14ac:dyDescent="0.45">
      <c r="B966" s="211">
        <v>903</v>
      </c>
      <c r="C966" s="210">
        <v>156.56461319627761</v>
      </c>
    </row>
    <row r="967" spans="2:3" x14ac:dyDescent="0.45">
      <c r="B967" s="211">
        <v>904</v>
      </c>
      <c r="C967" s="210">
        <v>157.39893644790979</v>
      </c>
    </row>
    <row r="968" spans="2:3" x14ac:dyDescent="0.45">
      <c r="B968" s="211">
        <v>905</v>
      </c>
      <c r="C968" s="210">
        <v>196.82973436630769</v>
      </c>
    </row>
    <row r="969" spans="2:3" x14ac:dyDescent="0.45">
      <c r="B969" s="211">
        <v>906</v>
      </c>
      <c r="C969" s="210">
        <v>130.2030998972613</v>
      </c>
    </row>
    <row r="970" spans="2:3" x14ac:dyDescent="0.45">
      <c r="B970" s="211">
        <v>907</v>
      </c>
      <c r="C970" s="210">
        <v>97.069935140562308</v>
      </c>
    </row>
    <row r="971" spans="2:3" x14ac:dyDescent="0.45">
      <c r="B971" s="211">
        <v>908</v>
      </c>
      <c r="C971" s="210">
        <v>123.64808716574073</v>
      </c>
    </row>
    <row r="972" spans="2:3" x14ac:dyDescent="0.45">
      <c r="B972" s="211">
        <v>909</v>
      </c>
      <c r="C972" s="210">
        <v>162.55305819474137</v>
      </c>
    </row>
    <row r="973" spans="2:3" x14ac:dyDescent="0.45">
      <c r="B973" s="211">
        <v>910</v>
      </c>
      <c r="C973" s="210">
        <v>93.873117741574418</v>
      </c>
    </row>
    <row r="974" spans="2:3" x14ac:dyDescent="0.45">
      <c r="B974" s="211">
        <v>911</v>
      </c>
      <c r="C974" s="210">
        <v>170.58944149765472</v>
      </c>
    </row>
    <row r="975" spans="2:3" x14ac:dyDescent="0.45">
      <c r="B975" s="211">
        <v>912</v>
      </c>
      <c r="C975" s="210">
        <v>90.056811018789944</v>
      </c>
    </row>
    <row r="976" spans="2:3" x14ac:dyDescent="0.45">
      <c r="B976" s="211">
        <v>913</v>
      </c>
      <c r="C976" s="210">
        <v>211.07399542141292</v>
      </c>
    </row>
    <row r="977" spans="2:3" x14ac:dyDescent="0.45">
      <c r="B977" s="211">
        <v>914</v>
      </c>
      <c r="C977" s="210">
        <v>138.09924138670212</v>
      </c>
    </row>
    <row r="978" spans="2:3" x14ac:dyDescent="0.45">
      <c r="B978" s="211">
        <v>915</v>
      </c>
      <c r="C978" s="210">
        <v>152.45469577151587</v>
      </c>
    </row>
    <row r="979" spans="2:3" x14ac:dyDescent="0.45">
      <c r="B979" s="211">
        <v>916</v>
      </c>
      <c r="C979" s="210">
        <v>106.70368188534665</v>
      </c>
    </row>
    <row r="980" spans="2:3" x14ac:dyDescent="0.45">
      <c r="B980" s="211">
        <v>917</v>
      </c>
      <c r="C980" s="210">
        <v>80.204182878742003</v>
      </c>
    </row>
    <row r="981" spans="2:3" x14ac:dyDescent="0.45">
      <c r="B981" s="211">
        <v>918</v>
      </c>
      <c r="C981" s="210">
        <v>127.08149087619522</v>
      </c>
    </row>
    <row r="982" spans="2:3" x14ac:dyDescent="0.45">
      <c r="B982" s="211">
        <v>919</v>
      </c>
      <c r="C982" s="210">
        <v>103.71663809427329</v>
      </c>
    </row>
    <row r="983" spans="2:3" x14ac:dyDescent="0.45">
      <c r="B983" s="211">
        <v>920</v>
      </c>
      <c r="C983" s="210">
        <v>161.98212474138458</v>
      </c>
    </row>
    <row r="984" spans="2:3" x14ac:dyDescent="0.45">
      <c r="B984" s="211">
        <v>921</v>
      </c>
      <c r="C984" s="210">
        <v>126.1737996659528</v>
      </c>
    </row>
    <row r="985" spans="2:3" x14ac:dyDescent="0.45">
      <c r="B985" s="211">
        <v>922</v>
      </c>
      <c r="C985" s="210">
        <v>176.27515257831118</v>
      </c>
    </row>
    <row r="986" spans="2:3" x14ac:dyDescent="0.45">
      <c r="B986" s="211">
        <v>923</v>
      </c>
      <c r="C986" s="210">
        <v>117.54287375383984</v>
      </c>
    </row>
    <row r="987" spans="2:3" x14ac:dyDescent="0.45">
      <c r="B987" s="211">
        <v>924</v>
      </c>
      <c r="C987" s="210">
        <v>164.3094351833432</v>
      </c>
    </row>
    <row r="988" spans="2:3" x14ac:dyDescent="0.45">
      <c r="B988" s="211">
        <v>925</v>
      </c>
      <c r="C988" s="210">
        <v>99.575760918429708</v>
      </c>
    </row>
    <row r="989" spans="2:3" x14ac:dyDescent="0.45">
      <c r="B989" s="211">
        <v>926</v>
      </c>
      <c r="C989" s="210">
        <v>109.66312555712307</v>
      </c>
    </row>
    <row r="990" spans="2:3" x14ac:dyDescent="0.45">
      <c r="B990" s="211">
        <v>927</v>
      </c>
      <c r="C990" s="210">
        <v>108.88294812828886</v>
      </c>
    </row>
    <row r="991" spans="2:3" x14ac:dyDescent="0.45">
      <c r="B991" s="211">
        <v>928</v>
      </c>
      <c r="C991" s="210">
        <v>92.041244471369552</v>
      </c>
    </row>
    <row r="992" spans="2:3" x14ac:dyDescent="0.45">
      <c r="B992" s="211">
        <v>929</v>
      </c>
      <c r="C992" s="210">
        <v>124.85704621757388</v>
      </c>
    </row>
    <row r="993" spans="2:3" x14ac:dyDescent="0.45">
      <c r="B993" s="211">
        <v>930</v>
      </c>
      <c r="C993" s="210">
        <v>146.7894046018028</v>
      </c>
    </row>
    <row r="994" spans="2:3" x14ac:dyDescent="0.45">
      <c r="B994" s="211">
        <v>931</v>
      </c>
      <c r="C994" s="210">
        <v>93.742626304811566</v>
      </c>
    </row>
    <row r="995" spans="2:3" x14ac:dyDescent="0.45">
      <c r="B995" s="211">
        <v>932</v>
      </c>
      <c r="C995" s="210">
        <v>109.65578562737353</v>
      </c>
    </row>
    <row r="996" spans="2:3" x14ac:dyDescent="0.45">
      <c r="B996" s="211">
        <v>933</v>
      </c>
      <c r="C996" s="210">
        <v>115.63144921968562</v>
      </c>
    </row>
    <row r="997" spans="2:3" x14ac:dyDescent="0.45">
      <c r="B997" s="211">
        <v>934</v>
      </c>
      <c r="C997" s="210">
        <v>160.76178023167989</v>
      </c>
    </row>
    <row r="998" spans="2:3" x14ac:dyDescent="0.45">
      <c r="B998" s="211">
        <v>935</v>
      </c>
      <c r="C998" s="210">
        <v>136.37725715709726</v>
      </c>
    </row>
    <row r="999" spans="2:3" x14ac:dyDescent="0.45">
      <c r="B999" s="211">
        <v>936</v>
      </c>
      <c r="C999" s="210">
        <v>103.44564175198205</v>
      </c>
    </row>
    <row r="1000" spans="2:3" x14ac:dyDescent="0.45">
      <c r="B1000" s="211">
        <v>937</v>
      </c>
      <c r="C1000" s="210">
        <v>138.95792594109187</v>
      </c>
    </row>
    <row r="1001" spans="2:3" x14ac:dyDescent="0.45">
      <c r="B1001" s="211">
        <v>938</v>
      </c>
      <c r="C1001" s="210">
        <v>80.439754047205341</v>
      </c>
    </row>
    <row r="1002" spans="2:3" x14ac:dyDescent="0.45">
      <c r="B1002" s="211">
        <v>939</v>
      </c>
      <c r="C1002" s="210">
        <v>112.88232416490816</v>
      </c>
    </row>
    <row r="1003" spans="2:3" x14ac:dyDescent="0.45">
      <c r="B1003" s="211">
        <v>940</v>
      </c>
      <c r="C1003" s="210">
        <v>131.98082182889939</v>
      </c>
    </row>
    <row r="1004" spans="2:3" x14ac:dyDescent="0.45">
      <c r="B1004" s="211">
        <v>941</v>
      </c>
      <c r="C1004" s="210">
        <v>125.06908575229687</v>
      </c>
    </row>
    <row r="1005" spans="2:3" x14ac:dyDescent="0.45">
      <c r="B1005" s="211">
        <v>942</v>
      </c>
      <c r="C1005" s="210">
        <v>109.72437535180698</v>
      </c>
    </row>
    <row r="1006" spans="2:3" x14ac:dyDescent="0.45">
      <c r="B1006" s="211">
        <v>943</v>
      </c>
      <c r="C1006" s="210">
        <v>72.906410859308536</v>
      </c>
    </row>
    <row r="1007" spans="2:3" x14ac:dyDescent="0.45">
      <c r="B1007" s="211">
        <v>944</v>
      </c>
      <c r="C1007" s="210">
        <v>107.96580816065385</v>
      </c>
    </row>
    <row r="1008" spans="2:3" x14ac:dyDescent="0.45">
      <c r="B1008" s="211">
        <v>945</v>
      </c>
      <c r="C1008" s="210">
        <v>155.21560430170425</v>
      </c>
    </row>
    <row r="1009" spans="2:3" x14ac:dyDescent="0.45">
      <c r="B1009" s="211">
        <v>946</v>
      </c>
      <c r="C1009" s="210">
        <v>125.43269175620425</v>
      </c>
    </row>
    <row r="1010" spans="2:3" x14ac:dyDescent="0.45">
      <c r="B1010" s="211">
        <v>947</v>
      </c>
      <c r="C1010" s="210">
        <v>150.52783758099255</v>
      </c>
    </row>
    <row r="1011" spans="2:3" x14ac:dyDescent="0.45">
      <c r="B1011" s="211">
        <v>948</v>
      </c>
      <c r="C1011" s="210">
        <v>146.11172599541678</v>
      </c>
    </row>
    <row r="1012" spans="2:3" x14ac:dyDescent="0.45">
      <c r="B1012" s="211">
        <v>949</v>
      </c>
      <c r="C1012" s="210">
        <v>94.167756888561271</v>
      </c>
    </row>
    <row r="1013" spans="2:3" x14ac:dyDescent="0.45">
      <c r="B1013" s="211">
        <v>950</v>
      </c>
      <c r="C1013" s="210">
        <v>141.72208862744296</v>
      </c>
    </row>
    <row r="1014" spans="2:3" x14ac:dyDescent="0.45">
      <c r="B1014" s="211">
        <v>951</v>
      </c>
      <c r="C1014" s="210">
        <v>124.43956784284566</v>
      </c>
    </row>
    <row r="1015" spans="2:3" x14ac:dyDescent="0.45">
      <c r="B1015" s="211">
        <v>952</v>
      </c>
      <c r="C1015" s="210">
        <v>115.77583492153326</v>
      </c>
    </row>
    <row r="1016" spans="2:3" x14ac:dyDescent="0.45">
      <c r="B1016" s="211">
        <v>953</v>
      </c>
      <c r="C1016" s="210">
        <v>122.90660920357165</v>
      </c>
    </row>
    <row r="1017" spans="2:3" x14ac:dyDescent="0.45">
      <c r="B1017" s="211">
        <v>954</v>
      </c>
      <c r="C1017" s="210">
        <v>164.27656453803723</v>
      </c>
    </row>
    <row r="1018" spans="2:3" x14ac:dyDescent="0.45">
      <c r="B1018" s="211">
        <v>955</v>
      </c>
      <c r="C1018" s="210">
        <v>133.71146877569026</v>
      </c>
    </row>
    <row r="1019" spans="2:3" x14ac:dyDescent="0.45">
      <c r="B1019" s="211">
        <v>956</v>
      </c>
      <c r="C1019" s="210">
        <v>167.30868743557807</v>
      </c>
    </row>
    <row r="1020" spans="2:3" x14ac:dyDescent="0.45">
      <c r="B1020" s="211">
        <v>957</v>
      </c>
      <c r="C1020" s="210">
        <v>95.955443838112373</v>
      </c>
    </row>
    <row r="1021" spans="2:3" x14ac:dyDescent="0.45">
      <c r="B1021" s="211">
        <v>958</v>
      </c>
      <c r="C1021" s="210">
        <v>152.16933869461693</v>
      </c>
    </row>
    <row r="1022" spans="2:3" x14ac:dyDescent="0.45">
      <c r="B1022" s="211">
        <v>959</v>
      </c>
      <c r="C1022" s="210">
        <v>198.75526489042406</v>
      </c>
    </row>
    <row r="1023" spans="2:3" x14ac:dyDescent="0.45">
      <c r="B1023" s="211">
        <v>960</v>
      </c>
      <c r="C1023" s="210">
        <v>125.44026292497476</v>
      </c>
    </row>
    <row r="1024" spans="2:3" x14ac:dyDescent="0.45">
      <c r="B1024" s="211">
        <v>961</v>
      </c>
      <c r="C1024" s="210">
        <v>84.595855360119074</v>
      </c>
    </row>
    <row r="1025" spans="2:3" x14ac:dyDescent="0.45">
      <c r="B1025" s="211">
        <v>962</v>
      </c>
      <c r="C1025" s="210">
        <v>85.566596250973902</v>
      </c>
    </row>
    <row r="1026" spans="2:3" x14ac:dyDescent="0.45">
      <c r="B1026" s="211">
        <v>963</v>
      </c>
      <c r="C1026" s="210">
        <v>93.711205680979546</v>
      </c>
    </row>
    <row r="1027" spans="2:3" x14ac:dyDescent="0.45">
      <c r="B1027" s="211">
        <v>964</v>
      </c>
      <c r="C1027" s="210">
        <v>117.68551104026226</v>
      </c>
    </row>
    <row r="1028" spans="2:3" x14ac:dyDescent="0.45">
      <c r="B1028" s="211">
        <v>965</v>
      </c>
      <c r="C1028" s="210">
        <v>187.9996518431208</v>
      </c>
    </row>
    <row r="1029" spans="2:3" x14ac:dyDescent="0.45">
      <c r="B1029" s="211">
        <v>966</v>
      </c>
      <c r="C1029" s="210">
        <v>128.88592755052738</v>
      </c>
    </row>
    <row r="1030" spans="2:3" x14ac:dyDescent="0.45">
      <c r="B1030" s="211">
        <v>967</v>
      </c>
      <c r="C1030" s="210">
        <v>206.69728782079406</v>
      </c>
    </row>
    <row r="1031" spans="2:3" x14ac:dyDescent="0.45">
      <c r="B1031" s="211">
        <v>968</v>
      </c>
      <c r="C1031" s="210">
        <v>136.56644667016198</v>
      </c>
    </row>
    <row r="1032" spans="2:3" x14ac:dyDescent="0.45">
      <c r="B1032" s="211">
        <v>969</v>
      </c>
      <c r="C1032" s="210">
        <v>101.07573596760508</v>
      </c>
    </row>
    <row r="1033" spans="2:3" x14ac:dyDescent="0.45">
      <c r="B1033" s="211">
        <v>970</v>
      </c>
      <c r="C1033" s="210">
        <v>92.13934911505747</v>
      </c>
    </row>
    <row r="1034" spans="2:3" x14ac:dyDescent="0.45">
      <c r="B1034" s="211">
        <v>971</v>
      </c>
      <c r="C1034" s="210">
        <v>163.68549830653308</v>
      </c>
    </row>
    <row r="1035" spans="2:3" x14ac:dyDescent="0.45">
      <c r="B1035" s="211">
        <v>972</v>
      </c>
      <c r="C1035" s="210">
        <v>73.383639103466024</v>
      </c>
    </row>
    <row r="1036" spans="2:3" x14ac:dyDescent="0.45">
      <c r="B1036" s="211">
        <v>973</v>
      </c>
      <c r="C1036" s="210">
        <v>117.88541421346925</v>
      </c>
    </row>
    <row r="1037" spans="2:3" x14ac:dyDescent="0.45">
      <c r="B1037" s="211">
        <v>974</v>
      </c>
      <c r="C1037" s="210">
        <v>150.74302195951242</v>
      </c>
    </row>
    <row r="1038" spans="2:3" x14ac:dyDescent="0.45">
      <c r="B1038" s="211">
        <v>975</v>
      </c>
      <c r="C1038" s="210">
        <v>120.06886932738324</v>
      </c>
    </row>
    <row r="1039" spans="2:3" x14ac:dyDescent="0.45">
      <c r="B1039" s="211">
        <v>976</v>
      </c>
      <c r="C1039" s="210">
        <v>85.693691185307614</v>
      </c>
    </row>
    <row r="1040" spans="2:3" x14ac:dyDescent="0.45">
      <c r="B1040" s="211">
        <v>977</v>
      </c>
      <c r="C1040" s="210">
        <v>204.87271555993689</v>
      </c>
    </row>
    <row r="1041" spans="2:3" x14ac:dyDescent="0.45">
      <c r="B1041" s="211">
        <v>978</v>
      </c>
      <c r="C1041" s="210">
        <v>124.57553050244539</v>
      </c>
    </row>
    <row r="1042" spans="2:3" x14ac:dyDescent="0.45">
      <c r="B1042" s="211">
        <v>979</v>
      </c>
      <c r="C1042" s="210">
        <v>128.09454285856796</v>
      </c>
    </row>
    <row r="1043" spans="2:3" x14ac:dyDescent="0.45">
      <c r="B1043" s="211">
        <v>980</v>
      </c>
      <c r="C1043" s="210">
        <v>106.59870813849933</v>
      </c>
    </row>
    <row r="1044" spans="2:3" x14ac:dyDescent="0.45">
      <c r="B1044" s="211">
        <v>981</v>
      </c>
      <c r="C1044" s="210">
        <v>151.16404956877727</v>
      </c>
    </row>
    <row r="1045" spans="2:3" x14ac:dyDescent="0.45">
      <c r="B1045" s="211">
        <v>982</v>
      </c>
      <c r="C1045" s="210">
        <v>146.89913340816818</v>
      </c>
    </row>
    <row r="1046" spans="2:3" x14ac:dyDescent="0.45">
      <c r="B1046" s="211">
        <v>983</v>
      </c>
      <c r="C1046" s="210">
        <v>109.61759584775371</v>
      </c>
    </row>
    <row r="1047" spans="2:3" x14ac:dyDescent="0.45">
      <c r="B1047" s="211">
        <v>984</v>
      </c>
      <c r="C1047" s="210">
        <v>148.06570512372468</v>
      </c>
    </row>
    <row r="1048" spans="2:3" x14ac:dyDescent="0.45">
      <c r="B1048" s="211">
        <v>985</v>
      </c>
      <c r="C1048" s="210">
        <v>93.178061414654493</v>
      </c>
    </row>
    <row r="1049" spans="2:3" x14ac:dyDescent="0.45">
      <c r="B1049" s="211">
        <v>986</v>
      </c>
      <c r="C1049" s="210">
        <v>116.69575734988926</v>
      </c>
    </row>
    <row r="1050" spans="2:3" x14ac:dyDescent="0.45">
      <c r="B1050" s="211">
        <v>987</v>
      </c>
      <c r="C1050" s="210">
        <v>208.01256746317796</v>
      </c>
    </row>
    <row r="1051" spans="2:3" x14ac:dyDescent="0.45">
      <c r="B1051" s="211">
        <v>988</v>
      </c>
      <c r="C1051" s="210">
        <v>158.49310576646434</v>
      </c>
    </row>
    <row r="1052" spans="2:3" x14ac:dyDescent="0.45">
      <c r="B1052" s="211">
        <v>989</v>
      </c>
      <c r="C1052" s="210">
        <v>144.26397248238217</v>
      </c>
    </row>
    <row r="1053" spans="2:3" x14ac:dyDescent="0.45">
      <c r="B1053" s="211">
        <v>990</v>
      </c>
      <c r="C1053" s="210">
        <v>144.57982521647125</v>
      </c>
    </row>
    <row r="1054" spans="2:3" x14ac:dyDescent="0.45">
      <c r="B1054" s="211">
        <v>991</v>
      </c>
      <c r="C1054" s="210">
        <v>99.260955687849162</v>
      </c>
    </row>
    <row r="1055" spans="2:3" x14ac:dyDescent="0.45">
      <c r="B1055" s="211">
        <v>992</v>
      </c>
      <c r="C1055" s="210">
        <v>123.71383586443575</v>
      </c>
    </row>
    <row r="1056" spans="2:3" x14ac:dyDescent="0.45">
      <c r="B1056" s="211">
        <v>993</v>
      </c>
      <c r="C1056" s="210">
        <v>112.32224507117542</v>
      </c>
    </row>
    <row r="1057" spans="2:3" x14ac:dyDescent="0.45">
      <c r="B1057" s="211">
        <v>994</v>
      </c>
      <c r="C1057" s="210">
        <v>102.88578248174939</v>
      </c>
    </row>
    <row r="1058" spans="2:3" x14ac:dyDescent="0.45">
      <c r="B1058" s="211">
        <v>995</v>
      </c>
      <c r="C1058" s="210">
        <v>74.316206311813403</v>
      </c>
    </row>
    <row r="1059" spans="2:3" x14ac:dyDescent="0.45">
      <c r="B1059" s="211">
        <v>996</v>
      </c>
      <c r="C1059" s="210">
        <v>96.334805772304406</v>
      </c>
    </row>
    <row r="1060" spans="2:3" x14ac:dyDescent="0.45">
      <c r="B1060" s="211">
        <v>997</v>
      </c>
      <c r="C1060" s="210">
        <v>198.43896566018915</v>
      </c>
    </row>
    <row r="1061" spans="2:3" x14ac:dyDescent="0.45">
      <c r="B1061" s="211">
        <v>998</v>
      </c>
      <c r="C1061" s="210">
        <v>135.19984691237323</v>
      </c>
    </row>
    <row r="1062" spans="2:3" x14ac:dyDescent="0.45">
      <c r="B1062" s="211">
        <v>999</v>
      </c>
      <c r="C1062" s="210">
        <v>140.00953078193072</v>
      </c>
    </row>
    <row r="1063" spans="2:3" x14ac:dyDescent="0.45">
      <c r="B1063" s="211">
        <v>1000</v>
      </c>
      <c r="C1063" s="210">
        <v>82.824282243968185</v>
      </c>
    </row>
    <row r="1064" spans="2:3" x14ac:dyDescent="0.45">
      <c r="B1064" s="211">
        <v>1001</v>
      </c>
      <c r="C1064" s="210">
        <v>90.358576649948063</v>
      </c>
    </row>
    <row r="1065" spans="2:3" x14ac:dyDescent="0.45">
      <c r="B1065" s="211">
        <v>1002</v>
      </c>
      <c r="C1065" s="210">
        <v>127.4687595899355</v>
      </c>
    </row>
    <row r="1066" spans="2:3" x14ac:dyDescent="0.45">
      <c r="B1066" s="211">
        <v>1003</v>
      </c>
      <c r="C1066" s="210">
        <v>213.62976398481729</v>
      </c>
    </row>
    <row r="1067" spans="2:3" x14ac:dyDescent="0.45">
      <c r="B1067" s="211">
        <v>1004</v>
      </c>
      <c r="C1067" s="210">
        <v>94.245771585651227</v>
      </c>
    </row>
    <row r="1068" spans="2:3" x14ac:dyDescent="0.45">
      <c r="B1068" s="211">
        <v>1005</v>
      </c>
      <c r="C1068" s="210">
        <v>101.42100227837162</v>
      </c>
    </row>
    <row r="1069" spans="2:3" x14ac:dyDescent="0.45">
      <c r="B1069" s="211">
        <v>1006</v>
      </c>
      <c r="C1069" s="210">
        <v>236.83311509968505</v>
      </c>
    </row>
    <row r="1070" spans="2:3" x14ac:dyDescent="0.45">
      <c r="B1070" s="211">
        <v>1007</v>
      </c>
      <c r="C1070" s="210">
        <v>200.65009145653553</v>
      </c>
    </row>
    <row r="1071" spans="2:3" x14ac:dyDescent="0.45">
      <c r="B1071" s="211">
        <v>1008</v>
      </c>
      <c r="C1071" s="210">
        <v>70.52999420842599</v>
      </c>
    </row>
    <row r="1072" spans="2:3" x14ac:dyDescent="0.45">
      <c r="B1072" s="211">
        <v>1009</v>
      </c>
      <c r="C1072" s="210">
        <v>176.70492597744342</v>
      </c>
    </row>
    <row r="1073" spans="2:3" x14ac:dyDescent="0.45">
      <c r="B1073" s="211">
        <v>1010</v>
      </c>
      <c r="C1073" s="210">
        <v>76.348317795869391</v>
      </c>
    </row>
    <row r="1074" spans="2:3" x14ac:dyDescent="0.45">
      <c r="B1074" s="211">
        <v>1011</v>
      </c>
      <c r="C1074" s="210">
        <v>173.12075822334054</v>
      </c>
    </row>
    <row r="1075" spans="2:3" x14ac:dyDescent="0.45">
      <c r="B1075" s="211">
        <v>1012</v>
      </c>
      <c r="C1075" s="210">
        <v>120.76803812441167</v>
      </c>
    </row>
    <row r="1076" spans="2:3" x14ac:dyDescent="0.45">
      <c r="B1076" s="211">
        <v>1013</v>
      </c>
      <c r="C1076" s="210">
        <v>130.5867390011916</v>
      </c>
    </row>
    <row r="1077" spans="2:3" x14ac:dyDescent="0.45">
      <c r="B1077" s="211">
        <v>1014</v>
      </c>
      <c r="C1077" s="210">
        <v>86.117446619310584</v>
      </c>
    </row>
    <row r="1078" spans="2:3" x14ac:dyDescent="0.45">
      <c r="B1078" s="211">
        <v>1015</v>
      </c>
      <c r="C1078" s="210">
        <v>68.794936831503279</v>
      </c>
    </row>
    <row r="1079" spans="2:3" x14ac:dyDescent="0.45">
      <c r="B1079" s="211">
        <v>1016</v>
      </c>
      <c r="C1079" s="210">
        <v>107.50296110015154</v>
      </c>
    </row>
    <row r="1080" spans="2:3" x14ac:dyDescent="0.45">
      <c r="B1080" s="211">
        <v>1017</v>
      </c>
      <c r="C1080" s="210">
        <v>161.70961960404412</v>
      </c>
    </row>
    <row r="1081" spans="2:3" x14ac:dyDescent="0.45">
      <c r="B1081" s="211">
        <v>1018</v>
      </c>
      <c r="C1081" s="210">
        <v>109.80101023429513</v>
      </c>
    </row>
    <row r="1082" spans="2:3" x14ac:dyDescent="0.45">
      <c r="B1082" s="211">
        <v>1019</v>
      </c>
      <c r="C1082" s="210">
        <v>165.92711876273387</v>
      </c>
    </row>
    <row r="1083" spans="2:3" x14ac:dyDescent="0.45">
      <c r="B1083" s="211">
        <v>1020</v>
      </c>
      <c r="C1083" s="210">
        <v>179.20797210513305</v>
      </c>
    </row>
    <row r="1084" spans="2:3" x14ac:dyDescent="0.45">
      <c r="B1084" s="211">
        <v>1021</v>
      </c>
      <c r="C1084" s="210">
        <v>183.50021989599358</v>
      </c>
    </row>
    <row r="1085" spans="2:3" x14ac:dyDescent="0.45">
      <c r="B1085" s="211">
        <v>1022</v>
      </c>
      <c r="C1085" s="210">
        <v>149.66427338619306</v>
      </c>
    </row>
    <row r="1086" spans="2:3" x14ac:dyDescent="0.45">
      <c r="B1086" s="211">
        <v>1023</v>
      </c>
      <c r="C1086" s="210">
        <v>127.51403795631548</v>
      </c>
    </row>
    <row r="1087" spans="2:3" x14ac:dyDescent="0.45">
      <c r="B1087" s="211">
        <v>1024</v>
      </c>
      <c r="C1087" s="210">
        <v>181.36866580984341</v>
      </c>
    </row>
    <row r="1088" spans="2:3" x14ac:dyDescent="0.45">
      <c r="B1088" s="211">
        <v>1025</v>
      </c>
      <c r="C1088" s="210">
        <v>124.05393105966006</v>
      </c>
    </row>
    <row r="1089" spans="2:3" x14ac:dyDescent="0.45">
      <c r="B1089" s="211">
        <v>1026</v>
      </c>
      <c r="C1089" s="210">
        <v>78.098003973847455</v>
      </c>
    </row>
    <row r="1090" spans="2:3" x14ac:dyDescent="0.45">
      <c r="B1090" s="211">
        <v>1027</v>
      </c>
      <c r="C1090" s="210">
        <v>83.666577642047784</v>
      </c>
    </row>
    <row r="1091" spans="2:3" x14ac:dyDescent="0.45">
      <c r="B1091" s="211">
        <v>1028</v>
      </c>
      <c r="C1091" s="210">
        <v>99.393575702282234</v>
      </c>
    </row>
    <row r="1092" spans="2:3" x14ac:dyDescent="0.45">
      <c r="B1092" s="211">
        <v>1029</v>
      </c>
      <c r="C1092" s="210">
        <v>90.192162903512965</v>
      </c>
    </row>
    <row r="1093" spans="2:3" x14ac:dyDescent="0.45">
      <c r="B1093" s="211">
        <v>1030</v>
      </c>
      <c r="C1093" s="210">
        <v>107.42994793868894</v>
      </c>
    </row>
    <row r="1094" spans="2:3" x14ac:dyDescent="0.45">
      <c r="B1094" s="211">
        <v>1031</v>
      </c>
      <c r="C1094" s="210">
        <v>127.15606610315203</v>
      </c>
    </row>
    <row r="1095" spans="2:3" x14ac:dyDescent="0.45">
      <c r="B1095" s="211">
        <v>1032</v>
      </c>
      <c r="C1095" s="210">
        <v>117.68796191838503</v>
      </c>
    </row>
    <row r="1096" spans="2:3" x14ac:dyDescent="0.45">
      <c r="B1096" s="211">
        <v>1033</v>
      </c>
      <c r="C1096" s="210">
        <v>126.82677981600334</v>
      </c>
    </row>
    <row r="1097" spans="2:3" x14ac:dyDescent="0.45">
      <c r="B1097" s="211">
        <v>1034</v>
      </c>
      <c r="C1097" s="210">
        <v>97.165158713142688</v>
      </c>
    </row>
    <row r="1098" spans="2:3" x14ac:dyDescent="0.45">
      <c r="B1098" s="211">
        <v>1035</v>
      </c>
      <c r="C1098" s="210">
        <v>133.17569775750673</v>
      </c>
    </row>
    <row r="1099" spans="2:3" x14ac:dyDescent="0.45">
      <c r="B1099" s="211">
        <v>1036</v>
      </c>
      <c r="C1099" s="210">
        <v>134.09203296659416</v>
      </c>
    </row>
    <row r="1100" spans="2:3" x14ac:dyDescent="0.45">
      <c r="B1100" s="211">
        <v>1037</v>
      </c>
      <c r="C1100" s="210">
        <v>146.57930916203173</v>
      </c>
    </row>
    <row r="1101" spans="2:3" x14ac:dyDescent="0.45">
      <c r="B1101" s="211">
        <v>1038</v>
      </c>
      <c r="C1101" s="210">
        <v>134.63158958421829</v>
      </c>
    </row>
    <row r="1102" spans="2:3" x14ac:dyDescent="0.45">
      <c r="B1102" s="211">
        <v>1039</v>
      </c>
      <c r="C1102" s="210">
        <v>96.314795139936123</v>
      </c>
    </row>
    <row r="1103" spans="2:3" x14ac:dyDescent="0.45">
      <c r="B1103" s="211">
        <v>1040</v>
      </c>
      <c r="C1103" s="210">
        <v>162.38624901210886</v>
      </c>
    </row>
    <row r="1104" spans="2:3" x14ac:dyDescent="0.45">
      <c r="B1104" s="211">
        <v>1041</v>
      </c>
      <c r="C1104" s="210">
        <v>118.99585460140244</v>
      </c>
    </row>
    <row r="1105" spans="2:3" x14ac:dyDescent="0.45">
      <c r="B1105" s="211">
        <v>1042</v>
      </c>
      <c r="C1105" s="210">
        <v>147.32449664670099</v>
      </c>
    </row>
    <row r="1106" spans="2:3" x14ac:dyDescent="0.45">
      <c r="B1106" s="211">
        <v>1043</v>
      </c>
      <c r="C1106" s="210">
        <v>175.66182755990201</v>
      </c>
    </row>
    <row r="1107" spans="2:3" x14ac:dyDescent="0.45">
      <c r="B1107" s="211">
        <v>1044</v>
      </c>
      <c r="C1107" s="210">
        <v>130.45542921134395</v>
      </c>
    </row>
    <row r="1108" spans="2:3" x14ac:dyDescent="0.45">
      <c r="B1108" s="211">
        <v>1045</v>
      </c>
      <c r="C1108" s="210">
        <v>112.1235739454814</v>
      </c>
    </row>
    <row r="1109" spans="2:3" x14ac:dyDescent="0.45">
      <c r="B1109" s="211">
        <v>1046</v>
      </c>
      <c r="C1109" s="210">
        <v>100.62030471800294</v>
      </c>
    </row>
    <row r="1110" spans="2:3" x14ac:dyDescent="0.45">
      <c r="B1110" s="211">
        <v>1047</v>
      </c>
      <c r="C1110" s="210">
        <v>160.71164909452887</v>
      </c>
    </row>
    <row r="1111" spans="2:3" x14ac:dyDescent="0.45">
      <c r="B1111" s="211">
        <v>1048</v>
      </c>
      <c r="C1111" s="210">
        <v>101.13593544293556</v>
      </c>
    </row>
    <row r="1112" spans="2:3" x14ac:dyDescent="0.45">
      <c r="B1112" s="211">
        <v>1049</v>
      </c>
      <c r="C1112" s="210">
        <v>155.48639401159699</v>
      </c>
    </row>
    <row r="1113" spans="2:3" x14ac:dyDescent="0.45">
      <c r="B1113" s="211">
        <v>1050</v>
      </c>
      <c r="C1113" s="210">
        <v>127.32710855888267</v>
      </c>
    </row>
    <row r="1114" spans="2:3" x14ac:dyDescent="0.45">
      <c r="B1114" s="211">
        <v>1051</v>
      </c>
      <c r="C1114" s="210">
        <v>124.64725524039697</v>
      </c>
    </row>
    <row r="1115" spans="2:3" x14ac:dyDescent="0.45">
      <c r="B1115" s="211">
        <v>1052</v>
      </c>
      <c r="C1115" s="210">
        <v>164.56701487002411</v>
      </c>
    </row>
    <row r="1116" spans="2:3" x14ac:dyDescent="0.45">
      <c r="B1116" s="211">
        <v>1053</v>
      </c>
      <c r="C1116" s="210">
        <v>214.81589105794947</v>
      </c>
    </row>
    <row r="1117" spans="2:3" x14ac:dyDescent="0.45">
      <c r="B1117" s="211">
        <v>1054</v>
      </c>
      <c r="C1117" s="210">
        <v>90.588484378854517</v>
      </c>
    </row>
    <row r="1118" spans="2:3" x14ac:dyDescent="0.45">
      <c r="B1118" s="211">
        <v>1055</v>
      </c>
      <c r="C1118" s="210">
        <v>150.45716877600933</v>
      </c>
    </row>
    <row r="1119" spans="2:3" x14ac:dyDescent="0.45">
      <c r="B1119" s="211">
        <v>1056</v>
      </c>
      <c r="C1119" s="210">
        <v>120.39537476881362</v>
      </c>
    </row>
    <row r="1120" spans="2:3" x14ac:dyDescent="0.45">
      <c r="B1120" s="211">
        <v>1057</v>
      </c>
      <c r="C1120" s="210">
        <v>128.09779517827059</v>
      </c>
    </row>
    <row r="1121" spans="2:3" x14ac:dyDescent="0.45">
      <c r="B1121" s="211">
        <v>1058</v>
      </c>
      <c r="C1121" s="210">
        <v>99.870828404648037</v>
      </c>
    </row>
    <row r="1122" spans="2:3" x14ac:dyDescent="0.45">
      <c r="B1122" s="211">
        <v>1059</v>
      </c>
      <c r="C1122" s="210">
        <v>125.05679956665477</v>
      </c>
    </row>
    <row r="1123" spans="2:3" x14ac:dyDescent="0.45">
      <c r="B1123" s="211">
        <v>1060</v>
      </c>
      <c r="C1123" s="210">
        <v>131.15029811311928</v>
      </c>
    </row>
    <row r="1124" spans="2:3" x14ac:dyDescent="0.45">
      <c r="B1124" s="211">
        <v>1061</v>
      </c>
      <c r="C1124" s="210">
        <v>106.71742283330178</v>
      </c>
    </row>
    <row r="1125" spans="2:3" x14ac:dyDescent="0.45">
      <c r="B1125" s="211">
        <v>1062</v>
      </c>
      <c r="C1125" s="210">
        <v>115.9401745118375</v>
      </c>
    </row>
    <row r="1126" spans="2:3" x14ac:dyDescent="0.45">
      <c r="B1126" s="211">
        <v>1063</v>
      </c>
      <c r="C1126" s="210">
        <v>116.74272722063998</v>
      </c>
    </row>
    <row r="1127" spans="2:3" x14ac:dyDescent="0.45">
      <c r="B1127" s="211">
        <v>1064</v>
      </c>
      <c r="C1127" s="210">
        <v>110.14319544441079</v>
      </c>
    </row>
    <row r="1128" spans="2:3" x14ac:dyDescent="0.45">
      <c r="B1128" s="211">
        <v>1065</v>
      </c>
      <c r="C1128" s="210">
        <v>99.637434600741429</v>
      </c>
    </row>
    <row r="1129" spans="2:3" x14ac:dyDescent="0.45">
      <c r="B1129" s="211">
        <v>1066</v>
      </c>
      <c r="C1129" s="210">
        <v>186.21498924713148</v>
      </c>
    </row>
    <row r="1130" spans="2:3" x14ac:dyDescent="0.45">
      <c r="B1130" s="211">
        <v>1067</v>
      </c>
      <c r="C1130" s="210">
        <v>98.070480501546129</v>
      </c>
    </row>
    <row r="1131" spans="2:3" x14ac:dyDescent="0.45">
      <c r="B1131" s="211">
        <v>1068</v>
      </c>
      <c r="C1131" s="210">
        <v>94.193225956445943</v>
      </c>
    </row>
    <row r="1132" spans="2:3" x14ac:dyDescent="0.45">
      <c r="B1132" s="211">
        <v>1069</v>
      </c>
      <c r="C1132" s="210">
        <v>104.9455029677097</v>
      </c>
    </row>
    <row r="1133" spans="2:3" x14ac:dyDescent="0.45">
      <c r="B1133" s="211">
        <v>1070</v>
      </c>
      <c r="C1133" s="210">
        <v>144.14902157235187</v>
      </c>
    </row>
    <row r="1134" spans="2:3" x14ac:dyDescent="0.45">
      <c r="B1134" s="211">
        <v>1071</v>
      </c>
      <c r="C1134" s="210">
        <v>88.665681364506881</v>
      </c>
    </row>
    <row r="1135" spans="2:3" x14ac:dyDescent="0.45">
      <c r="B1135" s="211">
        <v>1072</v>
      </c>
      <c r="C1135" s="210">
        <v>111.94857891463197</v>
      </c>
    </row>
    <row r="1136" spans="2:3" x14ac:dyDescent="0.45">
      <c r="B1136" s="211">
        <v>1073</v>
      </c>
      <c r="C1136" s="210">
        <v>108.95510968981986</v>
      </c>
    </row>
    <row r="1137" spans="2:3" x14ac:dyDescent="0.45">
      <c r="B1137" s="211">
        <v>1074</v>
      </c>
      <c r="C1137" s="210">
        <v>109.6337650421528</v>
      </c>
    </row>
    <row r="1138" spans="2:3" x14ac:dyDescent="0.45">
      <c r="B1138" s="211">
        <v>1075</v>
      </c>
      <c r="C1138" s="210">
        <v>140.36513011349899</v>
      </c>
    </row>
    <row r="1139" spans="2:3" x14ac:dyDescent="0.45">
      <c r="B1139" s="211">
        <v>1076</v>
      </c>
      <c r="C1139" s="210">
        <v>118.69563110855367</v>
      </c>
    </row>
    <row r="1140" spans="2:3" x14ac:dyDescent="0.45">
      <c r="B1140" s="211">
        <v>1077</v>
      </c>
      <c r="C1140" s="210">
        <v>88.963264207005622</v>
      </c>
    </row>
    <row r="1141" spans="2:3" x14ac:dyDescent="0.45">
      <c r="B1141" s="211">
        <v>1078</v>
      </c>
      <c r="C1141" s="210">
        <v>105.09137138592934</v>
      </c>
    </row>
    <row r="1142" spans="2:3" x14ac:dyDescent="0.45">
      <c r="B1142" s="211">
        <v>1079</v>
      </c>
      <c r="C1142" s="210">
        <v>103.72945411584864</v>
      </c>
    </row>
    <row r="1143" spans="2:3" x14ac:dyDescent="0.45">
      <c r="B1143" s="211">
        <v>1080</v>
      </c>
      <c r="C1143" s="210">
        <v>85.199496959423954</v>
      </c>
    </row>
    <row r="1144" spans="2:3" x14ac:dyDescent="0.45">
      <c r="B1144" s="211">
        <v>1081</v>
      </c>
      <c r="C1144" s="210">
        <v>145.90992506396356</v>
      </c>
    </row>
    <row r="1145" spans="2:3" x14ac:dyDescent="0.45">
      <c r="B1145" s="211">
        <v>1082</v>
      </c>
      <c r="C1145" s="210">
        <v>107.555160403342</v>
      </c>
    </row>
    <row r="1146" spans="2:3" x14ac:dyDescent="0.45">
      <c r="B1146" s="211">
        <v>1083</v>
      </c>
      <c r="C1146" s="210">
        <v>122.0055221485522</v>
      </c>
    </row>
    <row r="1147" spans="2:3" x14ac:dyDescent="0.45">
      <c r="B1147" s="211">
        <v>1084</v>
      </c>
      <c r="C1147" s="210">
        <v>94.4505913589486</v>
      </c>
    </row>
    <row r="1148" spans="2:3" x14ac:dyDescent="0.45">
      <c r="B1148" s="211">
        <v>1085</v>
      </c>
      <c r="C1148" s="210">
        <v>98.543185698768056</v>
      </c>
    </row>
    <row r="1149" spans="2:3" x14ac:dyDescent="0.45">
      <c r="B1149" s="211">
        <v>1086</v>
      </c>
      <c r="C1149" s="210">
        <v>107.61498887160757</v>
      </c>
    </row>
    <row r="1150" spans="2:3" x14ac:dyDescent="0.45">
      <c r="B1150" s="211">
        <v>1087</v>
      </c>
      <c r="C1150" s="210">
        <v>139.69165558504574</v>
      </c>
    </row>
    <row r="1151" spans="2:3" x14ac:dyDescent="0.45">
      <c r="B1151" s="211">
        <v>1088</v>
      </c>
      <c r="C1151" s="210">
        <v>121.22885592628131</v>
      </c>
    </row>
    <row r="1152" spans="2:3" x14ac:dyDescent="0.45">
      <c r="B1152" s="211">
        <v>1089</v>
      </c>
      <c r="C1152" s="210">
        <v>107.30919542333244</v>
      </c>
    </row>
    <row r="1153" spans="2:3" x14ac:dyDescent="0.45">
      <c r="B1153" s="211">
        <v>1090</v>
      </c>
      <c r="C1153" s="210">
        <v>105.37546530355188</v>
      </c>
    </row>
    <row r="1154" spans="2:3" x14ac:dyDescent="0.45">
      <c r="B1154" s="211">
        <v>1091</v>
      </c>
      <c r="C1154" s="210">
        <v>156.64933512848546</v>
      </c>
    </row>
    <row r="1155" spans="2:3" x14ac:dyDescent="0.45">
      <c r="B1155" s="211">
        <v>1092</v>
      </c>
      <c r="C1155" s="210">
        <v>112.29015224092393</v>
      </c>
    </row>
    <row r="1156" spans="2:3" x14ac:dyDescent="0.45">
      <c r="B1156" s="211">
        <v>1093</v>
      </c>
      <c r="C1156" s="210">
        <v>92.291227170015873</v>
      </c>
    </row>
    <row r="1157" spans="2:3" x14ac:dyDescent="0.45">
      <c r="B1157" s="211">
        <v>1094</v>
      </c>
      <c r="C1157" s="210">
        <v>135.73431353310056</v>
      </c>
    </row>
    <row r="1158" spans="2:3" x14ac:dyDescent="0.45">
      <c r="B1158" s="211">
        <v>1095</v>
      </c>
      <c r="C1158" s="210">
        <v>155.40618499735459</v>
      </c>
    </row>
    <row r="1159" spans="2:3" x14ac:dyDescent="0.45">
      <c r="B1159" s="211">
        <v>1096</v>
      </c>
      <c r="C1159" s="210">
        <v>144.17859405850868</v>
      </c>
    </row>
    <row r="1160" spans="2:3" x14ac:dyDescent="0.45">
      <c r="B1160" s="211">
        <v>1097</v>
      </c>
      <c r="C1160" s="210">
        <v>130.77652285575169</v>
      </c>
    </row>
    <row r="1161" spans="2:3" x14ac:dyDescent="0.45">
      <c r="B1161" s="211">
        <v>1098</v>
      </c>
      <c r="C1161" s="210">
        <v>178.60940675156817</v>
      </c>
    </row>
    <row r="1162" spans="2:3" x14ac:dyDescent="0.45">
      <c r="B1162" s="211">
        <v>1099</v>
      </c>
      <c r="C1162" s="210">
        <v>112.77486105460858</v>
      </c>
    </row>
    <row r="1163" spans="2:3" x14ac:dyDescent="0.45">
      <c r="B1163" s="211">
        <v>1100</v>
      </c>
      <c r="C1163" s="210">
        <v>88.659714701300018</v>
      </c>
    </row>
    <row r="1164" spans="2:3" x14ac:dyDescent="0.45">
      <c r="B1164" s="211">
        <v>1101</v>
      </c>
      <c r="C1164" s="210">
        <v>198.55665010445543</v>
      </c>
    </row>
    <row r="1165" spans="2:3" x14ac:dyDescent="0.45">
      <c r="B1165" s="211">
        <v>1102</v>
      </c>
      <c r="C1165" s="210">
        <v>191.45038304500372</v>
      </c>
    </row>
    <row r="1166" spans="2:3" x14ac:dyDescent="0.45">
      <c r="B1166" s="211">
        <v>1103</v>
      </c>
      <c r="C1166" s="210">
        <v>193.3411799360029</v>
      </c>
    </row>
    <row r="1167" spans="2:3" x14ac:dyDescent="0.45">
      <c r="B1167" s="211">
        <v>1104</v>
      </c>
      <c r="C1167" s="210">
        <v>168.44430548441289</v>
      </c>
    </row>
    <row r="1168" spans="2:3" x14ac:dyDescent="0.45">
      <c r="B1168" s="211">
        <v>1105</v>
      </c>
      <c r="C1168" s="210">
        <v>129.30528676069989</v>
      </c>
    </row>
    <row r="1169" spans="2:3" x14ac:dyDescent="0.45">
      <c r="B1169" s="211">
        <v>1106</v>
      </c>
      <c r="C1169" s="210">
        <v>122.72520937188433</v>
      </c>
    </row>
    <row r="1170" spans="2:3" x14ac:dyDescent="0.45">
      <c r="B1170" s="211">
        <v>1107</v>
      </c>
      <c r="C1170" s="210">
        <v>106.52243535537556</v>
      </c>
    </row>
    <row r="1171" spans="2:3" x14ac:dyDescent="0.45">
      <c r="B1171" s="211">
        <v>1108</v>
      </c>
      <c r="C1171" s="210">
        <v>229.2380794464525</v>
      </c>
    </row>
    <row r="1172" spans="2:3" x14ac:dyDescent="0.45">
      <c r="B1172" s="211">
        <v>1109</v>
      </c>
      <c r="C1172" s="210">
        <v>56.713173244495358</v>
      </c>
    </row>
    <row r="1173" spans="2:3" x14ac:dyDescent="0.45">
      <c r="B1173" s="211">
        <v>1110</v>
      </c>
      <c r="C1173" s="210">
        <v>77.320744267805821</v>
      </c>
    </row>
    <row r="1174" spans="2:3" x14ac:dyDescent="0.45">
      <c r="B1174" s="211">
        <v>1111</v>
      </c>
      <c r="C1174" s="210">
        <v>156.84051037383915</v>
      </c>
    </row>
    <row r="1175" spans="2:3" x14ac:dyDescent="0.45">
      <c r="B1175" s="211">
        <v>1112</v>
      </c>
      <c r="C1175" s="210">
        <v>155.13720976373131</v>
      </c>
    </row>
    <row r="1176" spans="2:3" x14ac:dyDescent="0.45">
      <c r="B1176" s="211">
        <v>1113</v>
      </c>
      <c r="C1176" s="210">
        <v>92.839638582301134</v>
      </c>
    </row>
    <row r="1177" spans="2:3" x14ac:dyDescent="0.45">
      <c r="B1177" s="211">
        <v>1114</v>
      </c>
      <c r="C1177" s="210">
        <v>94.020220624579167</v>
      </c>
    </row>
    <row r="1178" spans="2:3" x14ac:dyDescent="0.45">
      <c r="B1178" s="211">
        <v>1115</v>
      </c>
      <c r="C1178" s="210">
        <v>104.68690979250508</v>
      </c>
    </row>
    <row r="1179" spans="2:3" x14ac:dyDescent="0.45">
      <c r="B1179" s="211">
        <v>1116</v>
      </c>
      <c r="C1179" s="210">
        <v>68.160696946400293</v>
      </c>
    </row>
    <row r="1180" spans="2:3" x14ac:dyDescent="0.45">
      <c r="B1180" s="211">
        <v>1117</v>
      </c>
      <c r="C1180" s="210">
        <v>131.24941697233953</v>
      </c>
    </row>
    <row r="1181" spans="2:3" x14ac:dyDescent="0.45">
      <c r="B1181" s="211">
        <v>1118</v>
      </c>
      <c r="C1181" s="210">
        <v>160.70768956111309</v>
      </c>
    </row>
    <row r="1182" spans="2:3" x14ac:dyDescent="0.45">
      <c r="B1182" s="211">
        <v>1119</v>
      </c>
      <c r="C1182" s="210">
        <v>141.03590334588131</v>
      </c>
    </row>
    <row r="1183" spans="2:3" x14ac:dyDescent="0.45">
      <c r="B1183" s="211">
        <v>1120</v>
      </c>
      <c r="C1183" s="210">
        <v>116.02477660270635</v>
      </c>
    </row>
    <row r="1184" spans="2:3" x14ac:dyDescent="0.45">
      <c r="B1184" s="211">
        <v>1121</v>
      </c>
      <c r="C1184" s="210">
        <v>124.95706914926684</v>
      </c>
    </row>
    <row r="1185" spans="2:3" x14ac:dyDescent="0.45">
      <c r="B1185" s="211">
        <v>1122</v>
      </c>
      <c r="C1185" s="210">
        <v>104.88099208035307</v>
      </c>
    </row>
    <row r="1186" spans="2:3" x14ac:dyDescent="0.45">
      <c r="B1186" s="211">
        <v>1123</v>
      </c>
      <c r="C1186" s="210">
        <v>95.018901935726205</v>
      </c>
    </row>
    <row r="1187" spans="2:3" x14ac:dyDescent="0.45">
      <c r="B1187" s="211">
        <v>1124</v>
      </c>
      <c r="C1187" s="210">
        <v>99.807060722847638</v>
      </c>
    </row>
    <row r="1188" spans="2:3" x14ac:dyDescent="0.45">
      <c r="B1188" s="211">
        <v>1125</v>
      </c>
      <c r="C1188" s="210">
        <v>134.16732721821489</v>
      </c>
    </row>
    <row r="1189" spans="2:3" x14ac:dyDescent="0.45">
      <c r="B1189" s="211">
        <v>1126</v>
      </c>
      <c r="C1189" s="210">
        <v>88.428590631967694</v>
      </c>
    </row>
    <row r="1190" spans="2:3" x14ac:dyDescent="0.45">
      <c r="B1190" s="211">
        <v>1127</v>
      </c>
      <c r="C1190" s="210">
        <v>122.07933674523795</v>
      </c>
    </row>
    <row r="1191" spans="2:3" x14ac:dyDescent="0.45">
      <c r="B1191" s="211">
        <v>1128</v>
      </c>
      <c r="C1191" s="210">
        <v>143.02567504151833</v>
      </c>
    </row>
    <row r="1192" spans="2:3" x14ac:dyDescent="0.45">
      <c r="B1192" s="211">
        <v>1129</v>
      </c>
      <c r="C1192" s="210">
        <v>114.8362327002506</v>
      </c>
    </row>
    <row r="1193" spans="2:3" x14ac:dyDescent="0.45">
      <c r="B1193" s="211">
        <v>1130</v>
      </c>
      <c r="C1193" s="210">
        <v>80.024935113040584</v>
      </c>
    </row>
    <row r="1194" spans="2:3" x14ac:dyDescent="0.45">
      <c r="B1194" s="211">
        <v>1131</v>
      </c>
      <c r="C1194" s="210">
        <v>121.75226725274104</v>
      </c>
    </row>
    <row r="1195" spans="2:3" x14ac:dyDescent="0.45">
      <c r="B1195" s="211">
        <v>1132</v>
      </c>
      <c r="C1195" s="210">
        <v>105.1687406812359</v>
      </c>
    </row>
    <row r="1196" spans="2:3" x14ac:dyDescent="0.45">
      <c r="B1196" s="211">
        <v>1133</v>
      </c>
      <c r="C1196" s="210">
        <v>153.45269044912558</v>
      </c>
    </row>
    <row r="1197" spans="2:3" x14ac:dyDescent="0.45">
      <c r="B1197" s="211">
        <v>1134</v>
      </c>
      <c r="C1197" s="210">
        <v>175.41301378209167</v>
      </c>
    </row>
    <row r="1198" spans="2:3" x14ac:dyDescent="0.45">
      <c r="B1198" s="211">
        <v>1135</v>
      </c>
      <c r="C1198" s="210">
        <v>109.79063543894395</v>
      </c>
    </row>
    <row r="1199" spans="2:3" x14ac:dyDescent="0.45">
      <c r="B1199" s="211">
        <v>1136</v>
      </c>
      <c r="C1199" s="210">
        <v>132.32788086819031</v>
      </c>
    </row>
    <row r="1200" spans="2:3" x14ac:dyDescent="0.45">
      <c r="B1200" s="211">
        <v>1137</v>
      </c>
      <c r="C1200" s="210">
        <v>167.39292993204845</v>
      </c>
    </row>
    <row r="1201" spans="2:3" x14ac:dyDescent="0.45">
      <c r="B1201" s="211">
        <v>1138</v>
      </c>
      <c r="C1201" s="210">
        <v>184.32468596692456</v>
      </c>
    </row>
    <row r="1202" spans="2:3" x14ac:dyDescent="0.45">
      <c r="B1202" s="211">
        <v>1139</v>
      </c>
      <c r="C1202" s="210">
        <v>175.13071491806565</v>
      </c>
    </row>
    <row r="1203" spans="2:3" x14ac:dyDescent="0.45">
      <c r="B1203" s="211">
        <v>1140</v>
      </c>
      <c r="C1203" s="210">
        <v>79.06552712448466</v>
      </c>
    </row>
    <row r="1204" spans="2:3" x14ac:dyDescent="0.45">
      <c r="B1204" s="211">
        <v>1141</v>
      </c>
      <c r="C1204" s="210">
        <v>96.803928476684391</v>
      </c>
    </row>
    <row r="1205" spans="2:3" x14ac:dyDescent="0.45">
      <c r="B1205" s="211">
        <v>1142</v>
      </c>
      <c r="C1205" s="210">
        <v>143.00194696877094</v>
      </c>
    </row>
    <row r="1206" spans="2:3" x14ac:dyDescent="0.45">
      <c r="B1206" s="211">
        <v>1143</v>
      </c>
      <c r="C1206" s="210">
        <v>115.46211246080732</v>
      </c>
    </row>
    <row r="1207" spans="2:3" x14ac:dyDescent="0.45">
      <c r="B1207" s="211">
        <v>1144</v>
      </c>
      <c r="C1207" s="210">
        <v>79.628728532780627</v>
      </c>
    </row>
    <row r="1208" spans="2:3" x14ac:dyDescent="0.45">
      <c r="B1208" s="211">
        <v>1145</v>
      </c>
      <c r="C1208" s="210">
        <v>117.41275740599684</v>
      </c>
    </row>
    <row r="1209" spans="2:3" x14ac:dyDescent="0.45">
      <c r="B1209" s="211">
        <v>1146</v>
      </c>
      <c r="C1209" s="210">
        <v>61.221551521201334</v>
      </c>
    </row>
    <row r="1210" spans="2:3" x14ac:dyDescent="0.45">
      <c r="B1210" s="211">
        <v>1147</v>
      </c>
      <c r="C1210" s="210">
        <v>118.26382334137831</v>
      </c>
    </row>
    <row r="1211" spans="2:3" x14ac:dyDescent="0.45">
      <c r="B1211" s="211">
        <v>1148</v>
      </c>
      <c r="C1211" s="210">
        <v>143.17287991389881</v>
      </c>
    </row>
    <row r="1212" spans="2:3" x14ac:dyDescent="0.45">
      <c r="B1212" s="211">
        <v>1149</v>
      </c>
      <c r="C1212" s="210">
        <v>133.87318989198434</v>
      </c>
    </row>
    <row r="1213" spans="2:3" x14ac:dyDescent="0.45">
      <c r="B1213" s="211">
        <v>1150</v>
      </c>
      <c r="C1213" s="210">
        <v>129.16213936041513</v>
      </c>
    </row>
    <row r="1214" spans="2:3" x14ac:dyDescent="0.45">
      <c r="B1214" s="211">
        <v>1151</v>
      </c>
      <c r="C1214" s="210">
        <v>110.876181088766</v>
      </c>
    </row>
    <row r="1215" spans="2:3" x14ac:dyDescent="0.45">
      <c r="B1215" s="211">
        <v>1152</v>
      </c>
      <c r="C1215" s="210">
        <v>98.568618061601128</v>
      </c>
    </row>
    <row r="1216" spans="2:3" x14ac:dyDescent="0.45">
      <c r="B1216" s="211">
        <v>1153</v>
      </c>
      <c r="C1216" s="210">
        <v>104.32244673332822</v>
      </c>
    </row>
    <row r="1217" spans="2:3" x14ac:dyDescent="0.45">
      <c r="B1217" s="211">
        <v>1154</v>
      </c>
      <c r="C1217" s="210">
        <v>128.56225957811375</v>
      </c>
    </row>
    <row r="1218" spans="2:3" x14ac:dyDescent="0.45">
      <c r="B1218" s="211">
        <v>1155</v>
      </c>
      <c r="C1218" s="210">
        <v>133.73210427701378</v>
      </c>
    </row>
    <row r="1219" spans="2:3" x14ac:dyDescent="0.45">
      <c r="B1219" s="211">
        <v>1156</v>
      </c>
      <c r="C1219" s="210">
        <v>135.54887556200774</v>
      </c>
    </row>
    <row r="1220" spans="2:3" x14ac:dyDescent="0.45">
      <c r="B1220" s="211">
        <v>1157</v>
      </c>
      <c r="C1220" s="210">
        <v>100.22353389212552</v>
      </c>
    </row>
    <row r="1221" spans="2:3" x14ac:dyDescent="0.45">
      <c r="B1221" s="211">
        <v>1158</v>
      </c>
      <c r="C1221" s="210">
        <v>133.4576323131927</v>
      </c>
    </row>
    <row r="1222" spans="2:3" x14ac:dyDescent="0.45">
      <c r="B1222" s="211">
        <v>1159</v>
      </c>
      <c r="C1222" s="210">
        <v>123.13702126125847</v>
      </c>
    </row>
    <row r="1223" spans="2:3" x14ac:dyDescent="0.45">
      <c r="B1223" s="211">
        <v>1160</v>
      </c>
      <c r="C1223" s="210">
        <v>90.980500086113892</v>
      </c>
    </row>
    <row r="1224" spans="2:3" x14ac:dyDescent="0.45">
      <c r="B1224" s="211">
        <v>1161</v>
      </c>
      <c r="C1224" s="210">
        <v>114.17252998069837</v>
      </c>
    </row>
    <row r="1225" spans="2:3" x14ac:dyDescent="0.45">
      <c r="B1225" s="211">
        <v>1162</v>
      </c>
      <c r="C1225" s="210">
        <v>59.912928335413447</v>
      </c>
    </row>
    <row r="1226" spans="2:3" x14ac:dyDescent="0.45">
      <c r="B1226" s="211">
        <v>1163</v>
      </c>
      <c r="C1226" s="210">
        <v>153.41676996905574</v>
      </c>
    </row>
    <row r="1227" spans="2:3" x14ac:dyDescent="0.45">
      <c r="B1227" s="211">
        <v>1164</v>
      </c>
      <c r="C1227" s="210">
        <v>167.79956749144628</v>
      </c>
    </row>
    <row r="1228" spans="2:3" x14ac:dyDescent="0.45">
      <c r="B1228" s="211">
        <v>1165</v>
      </c>
      <c r="C1228" s="210">
        <v>114.25473561803651</v>
      </c>
    </row>
    <row r="1229" spans="2:3" x14ac:dyDescent="0.45">
      <c r="B1229" s="211">
        <v>1166</v>
      </c>
      <c r="C1229" s="210">
        <v>224.14602193726165</v>
      </c>
    </row>
    <row r="1230" spans="2:3" x14ac:dyDescent="0.45">
      <c r="B1230" s="211">
        <v>1167</v>
      </c>
      <c r="C1230" s="210">
        <v>105.67199878460752</v>
      </c>
    </row>
    <row r="1231" spans="2:3" x14ac:dyDescent="0.45">
      <c r="B1231" s="211">
        <v>1168</v>
      </c>
      <c r="C1231" s="210">
        <v>131.11994883576278</v>
      </c>
    </row>
    <row r="1232" spans="2:3" x14ac:dyDescent="0.45">
      <c r="B1232" s="211">
        <v>1169</v>
      </c>
      <c r="C1232" s="210">
        <v>115.89451312124314</v>
      </c>
    </row>
    <row r="1233" spans="2:3" x14ac:dyDescent="0.45">
      <c r="B1233" s="211">
        <v>1170</v>
      </c>
      <c r="C1233" s="210">
        <v>199.33598347711606</v>
      </c>
    </row>
    <row r="1234" spans="2:3" x14ac:dyDescent="0.45">
      <c r="B1234" s="211">
        <v>1171</v>
      </c>
      <c r="C1234" s="210">
        <v>110.40194564147876</v>
      </c>
    </row>
    <row r="1235" spans="2:3" x14ac:dyDescent="0.45">
      <c r="B1235" s="211">
        <v>1172</v>
      </c>
      <c r="C1235" s="210">
        <v>224.72189507840073</v>
      </c>
    </row>
    <row r="1236" spans="2:3" x14ac:dyDescent="0.45">
      <c r="B1236" s="211">
        <v>1173</v>
      </c>
      <c r="C1236" s="210">
        <v>93.319736177113114</v>
      </c>
    </row>
    <row r="1237" spans="2:3" x14ac:dyDescent="0.45">
      <c r="B1237" s="211">
        <v>1174</v>
      </c>
      <c r="C1237" s="210">
        <v>166.25076098528911</v>
      </c>
    </row>
    <row r="1238" spans="2:3" x14ac:dyDescent="0.45">
      <c r="B1238" s="211">
        <v>1175</v>
      </c>
      <c r="C1238" s="210">
        <v>100.79310522700061</v>
      </c>
    </row>
    <row r="1239" spans="2:3" x14ac:dyDescent="0.45">
      <c r="B1239" s="211">
        <v>1176</v>
      </c>
      <c r="C1239" s="210">
        <v>126.1822512529683</v>
      </c>
    </row>
    <row r="1240" spans="2:3" x14ac:dyDescent="0.45">
      <c r="B1240" s="211">
        <v>1177</v>
      </c>
      <c r="C1240" s="210">
        <v>151.59953983477055</v>
      </c>
    </row>
    <row r="1241" spans="2:3" x14ac:dyDescent="0.45">
      <c r="B1241" s="211">
        <v>1178</v>
      </c>
      <c r="C1241" s="210">
        <v>98.472333601832943</v>
      </c>
    </row>
    <row r="1242" spans="2:3" x14ac:dyDescent="0.45">
      <c r="B1242" s="211">
        <v>1179</v>
      </c>
      <c r="C1242" s="210">
        <v>127.57862788832526</v>
      </c>
    </row>
    <row r="1243" spans="2:3" x14ac:dyDescent="0.45">
      <c r="B1243" s="211">
        <v>1180</v>
      </c>
      <c r="C1243" s="210">
        <v>139.39407195740279</v>
      </c>
    </row>
    <row r="1244" spans="2:3" x14ac:dyDescent="0.45">
      <c r="B1244" s="211">
        <v>1181</v>
      </c>
      <c r="C1244" s="210">
        <v>120.85423561031273</v>
      </c>
    </row>
    <row r="1245" spans="2:3" x14ac:dyDescent="0.45">
      <c r="B1245" s="211">
        <v>1182</v>
      </c>
      <c r="C1245" s="210">
        <v>80.1396719248485</v>
      </c>
    </row>
    <row r="1246" spans="2:3" x14ac:dyDescent="0.45">
      <c r="B1246" s="211">
        <v>1183</v>
      </c>
      <c r="C1246" s="210">
        <v>90.430300041532476</v>
      </c>
    </row>
    <row r="1247" spans="2:3" x14ac:dyDescent="0.45">
      <c r="B1247" s="211">
        <v>1184</v>
      </c>
      <c r="C1247" s="210">
        <v>113.37387553506694</v>
      </c>
    </row>
    <row r="1248" spans="2:3" x14ac:dyDescent="0.45">
      <c r="B1248" s="211">
        <v>1185</v>
      </c>
      <c r="C1248" s="210">
        <v>104.58101939693651</v>
      </c>
    </row>
    <row r="1249" spans="2:3" x14ac:dyDescent="0.45">
      <c r="B1249" s="211">
        <v>1186</v>
      </c>
      <c r="C1249" s="210">
        <v>117.8202765000903</v>
      </c>
    </row>
    <row r="1250" spans="2:3" x14ac:dyDescent="0.45">
      <c r="B1250" s="211">
        <v>1187</v>
      </c>
      <c r="C1250" s="210">
        <v>164.86868608812716</v>
      </c>
    </row>
    <row r="1251" spans="2:3" x14ac:dyDescent="0.45">
      <c r="B1251" s="211">
        <v>1188</v>
      </c>
      <c r="C1251" s="210">
        <v>124.12559243941469</v>
      </c>
    </row>
    <row r="1252" spans="2:3" x14ac:dyDescent="0.45">
      <c r="B1252" s="211">
        <v>1189</v>
      </c>
      <c r="C1252" s="210">
        <v>78.809988035500638</v>
      </c>
    </row>
    <row r="1253" spans="2:3" x14ac:dyDescent="0.45">
      <c r="B1253" s="211">
        <v>1190</v>
      </c>
      <c r="C1253" s="210">
        <v>162.3107567252307</v>
      </c>
    </row>
    <row r="1254" spans="2:3" x14ac:dyDescent="0.45">
      <c r="B1254" s="211">
        <v>1191</v>
      </c>
      <c r="C1254" s="210">
        <v>91.091280368181671</v>
      </c>
    </row>
    <row r="1255" spans="2:3" x14ac:dyDescent="0.45">
      <c r="B1255" s="211">
        <v>1192</v>
      </c>
      <c r="C1255" s="210">
        <v>179.52702625526101</v>
      </c>
    </row>
    <row r="1256" spans="2:3" x14ac:dyDescent="0.45">
      <c r="B1256" s="211">
        <v>1193</v>
      </c>
      <c r="C1256" s="210">
        <v>82.532175786129841</v>
      </c>
    </row>
    <row r="1257" spans="2:3" x14ac:dyDescent="0.45">
      <c r="B1257" s="211">
        <v>1194</v>
      </c>
      <c r="C1257" s="210">
        <v>105.51972162056946</v>
      </c>
    </row>
    <row r="1258" spans="2:3" x14ac:dyDescent="0.45">
      <c r="B1258" s="211">
        <v>1195</v>
      </c>
      <c r="C1258" s="210">
        <v>145.23133274667362</v>
      </c>
    </row>
    <row r="1259" spans="2:3" x14ac:dyDescent="0.45">
      <c r="B1259" s="211">
        <v>1196</v>
      </c>
      <c r="C1259" s="210">
        <v>141.03151721275589</v>
      </c>
    </row>
    <row r="1260" spans="2:3" x14ac:dyDescent="0.45">
      <c r="B1260" s="211">
        <v>1197</v>
      </c>
      <c r="C1260" s="210">
        <v>63.739586263469576</v>
      </c>
    </row>
    <row r="1261" spans="2:3" x14ac:dyDescent="0.45">
      <c r="B1261" s="211">
        <v>1198</v>
      </c>
      <c r="C1261" s="210">
        <v>110.13336936837759</v>
      </c>
    </row>
    <row r="1262" spans="2:3" x14ac:dyDescent="0.45">
      <c r="B1262" s="211">
        <v>1199</v>
      </c>
      <c r="C1262" s="210">
        <v>85.722434968834747</v>
      </c>
    </row>
    <row r="1263" spans="2:3" x14ac:dyDescent="0.45">
      <c r="B1263" s="211">
        <v>1200</v>
      </c>
      <c r="C1263" s="210">
        <v>160.75004092561659</v>
      </c>
    </row>
    <row r="1264" spans="2:3" x14ac:dyDescent="0.45">
      <c r="B1264" s="211">
        <v>1201</v>
      </c>
      <c r="C1264" s="210">
        <v>103.29544866842478</v>
      </c>
    </row>
    <row r="1265" spans="2:3" x14ac:dyDescent="0.45">
      <c r="B1265" s="211">
        <v>1202</v>
      </c>
      <c r="C1265" s="210">
        <v>107.81860717625105</v>
      </c>
    </row>
    <row r="1266" spans="2:3" x14ac:dyDescent="0.45">
      <c r="B1266" s="211">
        <v>1203</v>
      </c>
      <c r="C1266" s="210">
        <v>118.64810046756902</v>
      </c>
    </row>
    <row r="1267" spans="2:3" x14ac:dyDescent="0.45">
      <c r="B1267" s="211">
        <v>1204</v>
      </c>
      <c r="C1267" s="210">
        <v>115.82955212011207</v>
      </c>
    </row>
    <row r="1268" spans="2:3" x14ac:dyDescent="0.45">
      <c r="B1268" s="211">
        <v>1205</v>
      </c>
      <c r="C1268" s="210">
        <v>126.65052853997364</v>
      </c>
    </row>
    <row r="1269" spans="2:3" x14ac:dyDescent="0.45">
      <c r="B1269" s="211">
        <v>1206</v>
      </c>
      <c r="C1269" s="210">
        <v>123.21070170155971</v>
      </c>
    </row>
    <row r="1270" spans="2:3" x14ac:dyDescent="0.45">
      <c r="B1270" s="211">
        <v>1207</v>
      </c>
      <c r="C1270" s="210">
        <v>136.16432206283173</v>
      </c>
    </row>
    <row r="1271" spans="2:3" x14ac:dyDescent="0.45">
      <c r="B1271" s="211">
        <v>1208</v>
      </c>
      <c r="C1271" s="210">
        <v>170.92870672215071</v>
      </c>
    </row>
    <row r="1272" spans="2:3" x14ac:dyDescent="0.45">
      <c r="B1272" s="211">
        <v>1209</v>
      </c>
      <c r="C1272" s="210">
        <v>82.968605538512463</v>
      </c>
    </row>
    <row r="1273" spans="2:3" x14ac:dyDescent="0.45">
      <c r="B1273" s="211">
        <v>1210</v>
      </c>
      <c r="C1273" s="210">
        <v>112.95118800046855</v>
      </c>
    </row>
    <row r="1274" spans="2:3" x14ac:dyDescent="0.45">
      <c r="B1274" s="211">
        <v>1211</v>
      </c>
      <c r="C1274" s="210">
        <v>89.932757903771147</v>
      </c>
    </row>
    <row r="1275" spans="2:3" x14ac:dyDescent="0.45">
      <c r="B1275" s="211">
        <v>1212</v>
      </c>
      <c r="C1275" s="210">
        <v>111.85408502670627</v>
      </c>
    </row>
    <row r="1276" spans="2:3" x14ac:dyDescent="0.45">
      <c r="B1276" s="211">
        <v>1213</v>
      </c>
      <c r="C1276" s="210">
        <v>109.90973947289378</v>
      </c>
    </row>
    <row r="1277" spans="2:3" x14ac:dyDescent="0.45">
      <c r="B1277" s="211">
        <v>1214</v>
      </c>
      <c r="C1277" s="210">
        <v>95.400745178681575</v>
      </c>
    </row>
    <row r="1278" spans="2:3" x14ac:dyDescent="0.45">
      <c r="B1278" s="211">
        <v>1215</v>
      </c>
      <c r="C1278" s="210">
        <v>225.76526998278118</v>
      </c>
    </row>
    <row r="1279" spans="2:3" x14ac:dyDescent="0.45">
      <c r="B1279" s="211">
        <v>1216</v>
      </c>
      <c r="C1279" s="210">
        <v>111.16896517118506</v>
      </c>
    </row>
    <row r="1280" spans="2:3" x14ac:dyDescent="0.45">
      <c r="B1280" s="211">
        <v>1217</v>
      </c>
      <c r="C1280" s="210">
        <v>124.60624883878579</v>
      </c>
    </row>
    <row r="1281" spans="2:3" x14ac:dyDescent="0.45">
      <c r="B1281" s="211">
        <v>1218</v>
      </c>
      <c r="C1281" s="210">
        <v>91.491101904272767</v>
      </c>
    </row>
    <row r="1282" spans="2:3" x14ac:dyDescent="0.45">
      <c r="B1282" s="211">
        <v>1219</v>
      </c>
      <c r="C1282" s="210">
        <v>150.93732445893923</v>
      </c>
    </row>
    <row r="1283" spans="2:3" x14ac:dyDescent="0.45">
      <c r="B1283" s="211">
        <v>1220</v>
      </c>
      <c r="C1283" s="210">
        <v>105.89576643173581</v>
      </c>
    </row>
    <row r="1284" spans="2:3" x14ac:dyDescent="0.45">
      <c r="B1284" s="211">
        <v>1221</v>
      </c>
      <c r="C1284" s="210">
        <v>138.83437042655609</v>
      </c>
    </row>
    <row r="1285" spans="2:3" x14ac:dyDescent="0.45">
      <c r="B1285" s="211">
        <v>1222</v>
      </c>
      <c r="C1285" s="210">
        <v>171.09562168063511</v>
      </c>
    </row>
    <row r="1286" spans="2:3" x14ac:dyDescent="0.45">
      <c r="B1286" s="211">
        <v>1223</v>
      </c>
      <c r="C1286" s="210">
        <v>160.13575152606356</v>
      </c>
    </row>
    <row r="1287" spans="2:3" x14ac:dyDescent="0.45">
      <c r="B1287" s="211">
        <v>1224</v>
      </c>
      <c r="C1287" s="210">
        <v>114.52075617107181</v>
      </c>
    </row>
    <row r="1288" spans="2:3" x14ac:dyDescent="0.45">
      <c r="B1288" s="211">
        <v>1225</v>
      </c>
      <c r="C1288" s="210">
        <v>73.661626981582884</v>
      </c>
    </row>
    <row r="1289" spans="2:3" x14ac:dyDescent="0.45">
      <c r="B1289" s="211">
        <v>1226</v>
      </c>
      <c r="C1289" s="210">
        <v>141.20940431695053</v>
      </c>
    </row>
    <row r="1290" spans="2:3" x14ac:dyDescent="0.45">
      <c r="B1290" s="211">
        <v>1227</v>
      </c>
      <c r="C1290" s="210">
        <v>69.981594960309479</v>
      </c>
    </row>
    <row r="1291" spans="2:3" x14ac:dyDescent="0.45">
      <c r="B1291" s="211">
        <v>1228</v>
      </c>
      <c r="C1291" s="210">
        <v>108.43817239682696</v>
      </c>
    </row>
    <row r="1292" spans="2:3" x14ac:dyDescent="0.45">
      <c r="B1292" s="211">
        <v>1229</v>
      </c>
      <c r="C1292" s="210">
        <v>136.87824270741785</v>
      </c>
    </row>
    <row r="1293" spans="2:3" x14ac:dyDescent="0.45">
      <c r="B1293" s="211">
        <v>1230</v>
      </c>
      <c r="C1293" s="210">
        <v>137.51828002394939</v>
      </c>
    </row>
    <row r="1294" spans="2:3" x14ac:dyDescent="0.45">
      <c r="B1294" s="211">
        <v>1231</v>
      </c>
      <c r="C1294" s="210">
        <v>136.2351873226805</v>
      </c>
    </row>
    <row r="1295" spans="2:3" x14ac:dyDescent="0.45">
      <c r="B1295" s="211">
        <v>1232</v>
      </c>
      <c r="C1295" s="210">
        <v>76.038227243818028</v>
      </c>
    </row>
    <row r="1296" spans="2:3" x14ac:dyDescent="0.45">
      <c r="B1296" s="211">
        <v>1233</v>
      </c>
      <c r="C1296" s="210">
        <v>77.406647356547921</v>
      </c>
    </row>
    <row r="1297" spans="2:3" x14ac:dyDescent="0.45">
      <c r="B1297" s="211">
        <v>1234</v>
      </c>
      <c r="C1297" s="210">
        <v>76.165675061889928</v>
      </c>
    </row>
    <row r="1298" spans="2:3" x14ac:dyDescent="0.45">
      <c r="B1298" s="211">
        <v>1235</v>
      </c>
      <c r="C1298" s="210">
        <v>186.81311068104463</v>
      </c>
    </row>
    <row r="1299" spans="2:3" x14ac:dyDescent="0.45">
      <c r="B1299" s="211">
        <v>1236</v>
      </c>
      <c r="C1299" s="210">
        <v>106.97927383992553</v>
      </c>
    </row>
    <row r="1300" spans="2:3" x14ac:dyDescent="0.45">
      <c r="B1300" s="211">
        <v>1237</v>
      </c>
      <c r="C1300" s="210">
        <v>137.81086834320999</v>
      </c>
    </row>
    <row r="1301" spans="2:3" x14ac:dyDescent="0.45">
      <c r="B1301" s="211">
        <v>1238</v>
      </c>
      <c r="C1301" s="210">
        <v>108.94380174816958</v>
      </c>
    </row>
    <row r="1302" spans="2:3" x14ac:dyDescent="0.45">
      <c r="B1302" s="211">
        <v>1239</v>
      </c>
      <c r="C1302" s="210">
        <v>138.02015175009223</v>
      </c>
    </row>
    <row r="1303" spans="2:3" x14ac:dyDescent="0.45">
      <c r="B1303" s="211">
        <v>1240</v>
      </c>
      <c r="C1303" s="210">
        <v>102.37530655443534</v>
      </c>
    </row>
    <row r="1304" spans="2:3" x14ac:dyDescent="0.45">
      <c r="B1304" s="211">
        <v>1241</v>
      </c>
      <c r="C1304" s="210">
        <v>157.41554009769283</v>
      </c>
    </row>
    <row r="1305" spans="2:3" x14ac:dyDescent="0.45">
      <c r="B1305" s="211">
        <v>1242</v>
      </c>
      <c r="C1305" s="210">
        <v>151.15296828665691</v>
      </c>
    </row>
    <row r="1306" spans="2:3" x14ac:dyDescent="0.45">
      <c r="B1306" s="211">
        <v>1243</v>
      </c>
      <c r="C1306" s="210">
        <v>116.05301025268089</v>
      </c>
    </row>
    <row r="1307" spans="2:3" x14ac:dyDescent="0.45">
      <c r="B1307" s="211">
        <v>1244</v>
      </c>
      <c r="C1307" s="210">
        <v>157.52023858612645</v>
      </c>
    </row>
    <row r="1308" spans="2:3" x14ac:dyDescent="0.45">
      <c r="B1308" s="211">
        <v>1245</v>
      </c>
      <c r="C1308" s="210">
        <v>119.45078212865913</v>
      </c>
    </row>
    <row r="1309" spans="2:3" x14ac:dyDescent="0.45">
      <c r="B1309" s="211">
        <v>1246</v>
      </c>
      <c r="C1309" s="210">
        <v>175.51798305276037</v>
      </c>
    </row>
    <row r="1310" spans="2:3" x14ac:dyDescent="0.45">
      <c r="B1310" s="211">
        <v>1247</v>
      </c>
      <c r="C1310" s="210">
        <v>108.41818320472311</v>
      </c>
    </row>
    <row r="1311" spans="2:3" x14ac:dyDescent="0.45">
      <c r="B1311" s="211">
        <v>1248</v>
      </c>
      <c r="C1311" s="210">
        <v>185.42536315737999</v>
      </c>
    </row>
    <row r="1312" spans="2:3" x14ac:dyDescent="0.45">
      <c r="B1312" s="211">
        <v>1249</v>
      </c>
      <c r="C1312" s="210">
        <v>66.937026516151064</v>
      </c>
    </row>
    <row r="1313" spans="2:3" x14ac:dyDescent="0.45">
      <c r="B1313" s="211">
        <v>1250</v>
      </c>
      <c r="C1313" s="210">
        <v>167.2165528270429</v>
      </c>
    </row>
    <row r="1314" spans="2:3" x14ac:dyDescent="0.45">
      <c r="B1314" s="211">
        <v>1251</v>
      </c>
      <c r="C1314" s="210">
        <v>172.77424324359873</v>
      </c>
    </row>
    <row r="1315" spans="2:3" x14ac:dyDescent="0.45">
      <c r="B1315" s="211">
        <v>1252</v>
      </c>
      <c r="C1315" s="210">
        <v>171.38710092956288</v>
      </c>
    </row>
    <row r="1316" spans="2:3" x14ac:dyDescent="0.45">
      <c r="B1316" s="211">
        <v>1253</v>
      </c>
      <c r="C1316" s="210">
        <v>157.38302622434307</v>
      </c>
    </row>
    <row r="1317" spans="2:3" x14ac:dyDescent="0.45">
      <c r="B1317" s="211">
        <v>1254</v>
      </c>
      <c r="C1317" s="210">
        <v>129.79674583922358</v>
      </c>
    </row>
    <row r="1318" spans="2:3" x14ac:dyDescent="0.45">
      <c r="B1318" s="211">
        <v>1255</v>
      </c>
      <c r="C1318" s="210">
        <v>120.14423058640293</v>
      </c>
    </row>
    <row r="1319" spans="2:3" x14ac:dyDescent="0.45">
      <c r="B1319" s="211">
        <v>1256</v>
      </c>
      <c r="C1319" s="210">
        <v>103.0155140260057</v>
      </c>
    </row>
    <row r="1320" spans="2:3" x14ac:dyDescent="0.45">
      <c r="B1320" s="211">
        <v>1257</v>
      </c>
      <c r="C1320" s="210">
        <v>182.16866644755595</v>
      </c>
    </row>
    <row r="1321" spans="2:3" x14ac:dyDescent="0.45">
      <c r="B1321" s="211">
        <v>1258</v>
      </c>
      <c r="C1321" s="210">
        <v>103.23327100278503</v>
      </c>
    </row>
    <row r="1322" spans="2:3" x14ac:dyDescent="0.45">
      <c r="B1322" s="211">
        <v>1259</v>
      </c>
      <c r="C1322" s="210">
        <v>214.59287624944579</v>
      </c>
    </row>
    <row r="1323" spans="2:3" x14ac:dyDescent="0.45">
      <c r="B1323" s="211">
        <v>1260</v>
      </c>
      <c r="C1323" s="210">
        <v>144.13928373487627</v>
      </c>
    </row>
    <row r="1324" spans="2:3" x14ac:dyDescent="0.45">
      <c r="B1324" s="211">
        <v>1261</v>
      </c>
      <c r="C1324" s="210">
        <v>84.972952724189554</v>
      </c>
    </row>
    <row r="1325" spans="2:3" x14ac:dyDescent="0.45">
      <c r="B1325" s="211">
        <v>1262</v>
      </c>
      <c r="C1325" s="210">
        <v>136.8110909572043</v>
      </c>
    </row>
    <row r="1326" spans="2:3" x14ac:dyDescent="0.45">
      <c r="B1326" s="211">
        <v>1263</v>
      </c>
      <c r="C1326" s="210">
        <v>94.382811313921962</v>
      </c>
    </row>
    <row r="1327" spans="2:3" x14ac:dyDescent="0.45">
      <c r="B1327" s="211">
        <v>1264</v>
      </c>
      <c r="C1327" s="210">
        <v>102.24497367355983</v>
      </c>
    </row>
    <row r="1328" spans="2:3" x14ac:dyDescent="0.45">
      <c r="B1328" s="211">
        <v>1265</v>
      </c>
      <c r="C1328" s="210">
        <v>147.7565220144499</v>
      </c>
    </row>
    <row r="1329" spans="2:3" x14ac:dyDescent="0.45">
      <c r="B1329" s="211">
        <v>1266</v>
      </c>
      <c r="C1329" s="210">
        <v>162.94941179775742</v>
      </c>
    </row>
    <row r="1330" spans="2:3" x14ac:dyDescent="0.45">
      <c r="B1330" s="211">
        <v>1267</v>
      </c>
      <c r="C1330" s="210">
        <v>146.17015882293452</v>
      </c>
    </row>
    <row r="1331" spans="2:3" x14ac:dyDescent="0.45">
      <c r="B1331" s="211">
        <v>1268</v>
      </c>
      <c r="C1331" s="210">
        <v>133.41009880470611</v>
      </c>
    </row>
    <row r="1332" spans="2:3" x14ac:dyDescent="0.45">
      <c r="B1332" s="211">
        <v>1269</v>
      </c>
      <c r="C1332" s="210">
        <v>136.55837263620475</v>
      </c>
    </row>
    <row r="1333" spans="2:3" x14ac:dyDescent="0.45">
      <c r="B1333" s="211">
        <v>1270</v>
      </c>
      <c r="C1333" s="210">
        <v>115.51118710257788</v>
      </c>
    </row>
    <row r="1334" spans="2:3" x14ac:dyDescent="0.45">
      <c r="B1334" s="211">
        <v>1271</v>
      </c>
      <c r="C1334" s="210">
        <v>141.48967258654892</v>
      </c>
    </row>
    <row r="1335" spans="2:3" x14ac:dyDescent="0.45">
      <c r="B1335" s="211">
        <v>1272</v>
      </c>
      <c r="C1335" s="210">
        <v>99.642829872791623</v>
      </c>
    </row>
    <row r="1336" spans="2:3" x14ac:dyDescent="0.45">
      <c r="B1336" s="211">
        <v>1273</v>
      </c>
      <c r="C1336" s="210">
        <v>85.726988899505017</v>
      </c>
    </row>
    <row r="1337" spans="2:3" x14ac:dyDescent="0.45">
      <c r="B1337" s="211">
        <v>1274</v>
      </c>
      <c r="C1337" s="210">
        <v>99.752475872087075</v>
      </c>
    </row>
    <row r="1338" spans="2:3" x14ac:dyDescent="0.45">
      <c r="B1338" s="211">
        <v>1275</v>
      </c>
      <c r="C1338" s="210">
        <v>59.93192943211227</v>
      </c>
    </row>
    <row r="1339" spans="2:3" x14ac:dyDescent="0.45">
      <c r="B1339" s="211">
        <v>1276</v>
      </c>
      <c r="C1339" s="210">
        <v>125.83933072034661</v>
      </c>
    </row>
    <row r="1340" spans="2:3" x14ac:dyDescent="0.45">
      <c r="B1340" s="211">
        <v>1277</v>
      </c>
      <c r="C1340" s="210">
        <v>114.88214843646583</v>
      </c>
    </row>
    <row r="1341" spans="2:3" x14ac:dyDescent="0.45">
      <c r="B1341" s="211">
        <v>1278</v>
      </c>
      <c r="C1341" s="210">
        <v>177.57496261509019</v>
      </c>
    </row>
    <row r="1342" spans="2:3" x14ac:dyDescent="0.45">
      <c r="B1342" s="211">
        <v>1279</v>
      </c>
      <c r="C1342" s="210">
        <v>189.94481353963334</v>
      </c>
    </row>
    <row r="1343" spans="2:3" x14ac:dyDescent="0.45">
      <c r="B1343" s="211">
        <v>1280</v>
      </c>
      <c r="C1343" s="210">
        <v>88.261394562362383</v>
      </c>
    </row>
    <row r="1344" spans="2:3" x14ac:dyDescent="0.45">
      <c r="B1344" s="211">
        <v>1281</v>
      </c>
      <c r="C1344" s="210">
        <v>87.859016691141747</v>
      </c>
    </row>
    <row r="1345" spans="2:3" x14ac:dyDescent="0.45">
      <c r="B1345" s="211">
        <v>1282</v>
      </c>
      <c r="C1345" s="210">
        <v>81.342123444189099</v>
      </c>
    </row>
    <row r="1346" spans="2:3" x14ac:dyDescent="0.45">
      <c r="B1346" s="211">
        <v>1283</v>
      </c>
      <c r="C1346" s="210">
        <v>111.4460896888133</v>
      </c>
    </row>
    <row r="1347" spans="2:3" x14ac:dyDescent="0.45">
      <c r="B1347" s="211">
        <v>1284</v>
      </c>
      <c r="C1347" s="210">
        <v>127.68462628108288</v>
      </c>
    </row>
    <row r="1348" spans="2:3" x14ac:dyDescent="0.45">
      <c r="B1348" s="211">
        <v>1285</v>
      </c>
      <c r="C1348" s="210">
        <v>75.187892429116431</v>
      </c>
    </row>
    <row r="1349" spans="2:3" x14ac:dyDescent="0.45">
      <c r="B1349" s="211">
        <v>1286</v>
      </c>
      <c r="C1349" s="210">
        <v>110.59120401629824</v>
      </c>
    </row>
    <row r="1350" spans="2:3" x14ac:dyDescent="0.45">
      <c r="B1350" s="211">
        <v>1287</v>
      </c>
      <c r="C1350" s="210">
        <v>115.39904442655961</v>
      </c>
    </row>
    <row r="1351" spans="2:3" x14ac:dyDescent="0.45">
      <c r="B1351" s="211">
        <v>1288</v>
      </c>
      <c r="C1351" s="210">
        <v>95.818991760305522</v>
      </c>
    </row>
    <row r="1352" spans="2:3" x14ac:dyDescent="0.45">
      <c r="B1352" s="211">
        <v>1289</v>
      </c>
      <c r="C1352" s="210">
        <v>153.74897028824847</v>
      </c>
    </row>
    <row r="1353" spans="2:3" x14ac:dyDescent="0.45">
      <c r="B1353" s="211">
        <v>1290</v>
      </c>
      <c r="C1353" s="210">
        <v>156.65393154311494</v>
      </c>
    </row>
    <row r="1354" spans="2:3" x14ac:dyDescent="0.45">
      <c r="B1354" s="211">
        <v>1291</v>
      </c>
      <c r="C1354" s="210">
        <v>123.36177254590746</v>
      </c>
    </row>
    <row r="1355" spans="2:3" x14ac:dyDescent="0.45">
      <c r="B1355" s="211">
        <v>1292</v>
      </c>
      <c r="C1355" s="210">
        <v>112.1108932745249</v>
      </c>
    </row>
    <row r="1356" spans="2:3" x14ac:dyDescent="0.45">
      <c r="B1356" s="211">
        <v>1293</v>
      </c>
      <c r="C1356" s="210">
        <v>166.85013012324262</v>
      </c>
    </row>
    <row r="1357" spans="2:3" x14ac:dyDescent="0.45">
      <c r="B1357" s="211">
        <v>1294</v>
      </c>
      <c r="C1357" s="210">
        <v>153.74985825988676</v>
      </c>
    </row>
    <row r="1358" spans="2:3" x14ac:dyDescent="0.45">
      <c r="B1358" s="211">
        <v>1295</v>
      </c>
      <c r="C1358" s="210">
        <v>112.94307517170827</v>
      </c>
    </row>
    <row r="1359" spans="2:3" x14ac:dyDescent="0.45">
      <c r="B1359" s="211">
        <v>1296</v>
      </c>
      <c r="C1359" s="210">
        <v>112.07291942947182</v>
      </c>
    </row>
    <row r="1360" spans="2:3" x14ac:dyDescent="0.45">
      <c r="B1360" s="211">
        <v>1297</v>
      </c>
      <c r="C1360" s="210">
        <v>106.0655449898054</v>
      </c>
    </row>
    <row r="1361" spans="2:3" x14ac:dyDescent="0.45">
      <c r="B1361" s="211">
        <v>1298</v>
      </c>
      <c r="C1361" s="210">
        <v>194.80886002961111</v>
      </c>
    </row>
    <row r="1362" spans="2:3" x14ac:dyDescent="0.45">
      <c r="B1362" s="211">
        <v>1299</v>
      </c>
      <c r="C1362" s="210">
        <v>185.78019681323079</v>
      </c>
    </row>
    <row r="1363" spans="2:3" x14ac:dyDescent="0.45">
      <c r="B1363" s="211">
        <v>1300</v>
      </c>
      <c r="C1363" s="210">
        <v>117.37113827581975</v>
      </c>
    </row>
    <row r="1364" spans="2:3" x14ac:dyDescent="0.45">
      <c r="B1364" s="211">
        <v>1301</v>
      </c>
      <c r="C1364" s="210">
        <v>182.84136469978955</v>
      </c>
    </row>
    <row r="1365" spans="2:3" x14ac:dyDescent="0.45">
      <c r="B1365" s="211">
        <v>1302</v>
      </c>
      <c r="C1365" s="210">
        <v>136.21754397963747</v>
      </c>
    </row>
    <row r="1366" spans="2:3" x14ac:dyDescent="0.45">
      <c r="B1366" s="211">
        <v>1303</v>
      </c>
      <c r="C1366" s="210">
        <v>143.14315673827991</v>
      </c>
    </row>
    <row r="1367" spans="2:3" x14ac:dyDescent="0.45">
      <c r="B1367" s="211">
        <v>1304</v>
      </c>
      <c r="C1367" s="210">
        <v>192.22726109710936</v>
      </c>
    </row>
    <row r="1368" spans="2:3" x14ac:dyDescent="0.45">
      <c r="B1368" s="211">
        <v>1305</v>
      </c>
      <c r="C1368" s="210">
        <v>130.55874342735359</v>
      </c>
    </row>
    <row r="1369" spans="2:3" x14ac:dyDescent="0.45">
      <c r="B1369" s="211">
        <v>1306</v>
      </c>
      <c r="C1369" s="210">
        <v>159.21073833811161</v>
      </c>
    </row>
    <row r="1370" spans="2:3" x14ac:dyDescent="0.45">
      <c r="B1370" s="211">
        <v>1307</v>
      </c>
      <c r="C1370" s="210">
        <v>95.201907706614634</v>
      </c>
    </row>
    <row r="1371" spans="2:3" x14ac:dyDescent="0.45">
      <c r="B1371" s="211">
        <v>1308</v>
      </c>
      <c r="C1371" s="210">
        <v>102.3898368261527</v>
      </c>
    </row>
    <row r="1372" spans="2:3" x14ac:dyDescent="0.45">
      <c r="B1372" s="211">
        <v>1309</v>
      </c>
      <c r="C1372" s="210">
        <v>85.466911204206582</v>
      </c>
    </row>
    <row r="1373" spans="2:3" x14ac:dyDescent="0.45">
      <c r="B1373" s="211">
        <v>1310</v>
      </c>
      <c r="C1373" s="210">
        <v>96.45776795274142</v>
      </c>
    </row>
    <row r="1374" spans="2:3" x14ac:dyDescent="0.45">
      <c r="B1374" s="211">
        <v>1311</v>
      </c>
      <c r="C1374" s="210">
        <v>254.72176549765464</v>
      </c>
    </row>
    <row r="1375" spans="2:3" x14ac:dyDescent="0.45">
      <c r="B1375" s="211">
        <v>1312</v>
      </c>
      <c r="C1375" s="210">
        <v>104.61527523674094</v>
      </c>
    </row>
    <row r="1376" spans="2:3" x14ac:dyDescent="0.45">
      <c r="B1376" s="211">
        <v>1313</v>
      </c>
      <c r="C1376" s="210">
        <v>110.19844312919578</v>
      </c>
    </row>
    <row r="1377" spans="2:3" x14ac:dyDescent="0.45">
      <c r="B1377" s="211">
        <v>1314</v>
      </c>
      <c r="C1377" s="210">
        <v>116.16237111135592</v>
      </c>
    </row>
    <row r="1378" spans="2:3" x14ac:dyDescent="0.45">
      <c r="B1378" s="211">
        <v>1315</v>
      </c>
      <c r="C1378" s="210">
        <v>105.46593349540282</v>
      </c>
    </row>
    <row r="1379" spans="2:3" x14ac:dyDescent="0.45">
      <c r="B1379" s="211">
        <v>1316</v>
      </c>
      <c r="C1379" s="210">
        <v>97.214632629218045</v>
      </c>
    </row>
    <row r="1380" spans="2:3" x14ac:dyDescent="0.45">
      <c r="B1380" s="211">
        <v>1317</v>
      </c>
      <c r="C1380" s="210">
        <v>121.59931782309546</v>
      </c>
    </row>
    <row r="1381" spans="2:3" x14ac:dyDescent="0.45">
      <c r="B1381" s="211">
        <v>1318</v>
      </c>
      <c r="C1381" s="210">
        <v>149.77652641869915</v>
      </c>
    </row>
    <row r="1382" spans="2:3" x14ac:dyDescent="0.45">
      <c r="B1382" s="211">
        <v>1319</v>
      </c>
      <c r="C1382" s="210">
        <v>92.232526601039609</v>
      </c>
    </row>
    <row r="1383" spans="2:3" x14ac:dyDescent="0.45">
      <c r="B1383" s="211">
        <v>1320</v>
      </c>
      <c r="C1383" s="210">
        <v>101.00346567809012</v>
      </c>
    </row>
    <row r="1384" spans="2:3" x14ac:dyDescent="0.45">
      <c r="B1384" s="211">
        <v>1321</v>
      </c>
      <c r="C1384" s="210">
        <v>141.44565713228417</v>
      </c>
    </row>
    <row r="1385" spans="2:3" x14ac:dyDescent="0.45">
      <c r="B1385" s="211">
        <v>1322</v>
      </c>
      <c r="C1385" s="210">
        <v>173.19315908046036</v>
      </c>
    </row>
    <row r="1386" spans="2:3" x14ac:dyDescent="0.45">
      <c r="B1386" s="211">
        <v>1323</v>
      </c>
      <c r="C1386" s="210">
        <v>134.96576483387841</v>
      </c>
    </row>
    <row r="1387" spans="2:3" x14ac:dyDescent="0.45">
      <c r="B1387" s="211">
        <v>1324</v>
      </c>
      <c r="C1387" s="210">
        <v>154.21122564483963</v>
      </c>
    </row>
    <row r="1388" spans="2:3" x14ac:dyDescent="0.45">
      <c r="B1388" s="211">
        <v>1325</v>
      </c>
      <c r="C1388" s="210">
        <v>119.85415431292482</v>
      </c>
    </row>
    <row r="1389" spans="2:3" x14ac:dyDescent="0.45">
      <c r="B1389" s="211">
        <v>1326</v>
      </c>
      <c r="C1389" s="210">
        <v>66.976882942514436</v>
      </c>
    </row>
    <row r="1390" spans="2:3" x14ac:dyDescent="0.45">
      <c r="B1390" s="211">
        <v>1327</v>
      </c>
      <c r="C1390" s="210">
        <v>163.22038810190676</v>
      </c>
    </row>
    <row r="1391" spans="2:3" x14ac:dyDescent="0.45">
      <c r="B1391" s="211">
        <v>1328</v>
      </c>
      <c r="C1391" s="210">
        <v>164.07241849200787</v>
      </c>
    </row>
    <row r="1392" spans="2:3" x14ac:dyDescent="0.45">
      <c r="B1392" s="211">
        <v>1329</v>
      </c>
      <c r="C1392" s="210">
        <v>98.611023095979689</v>
      </c>
    </row>
    <row r="1393" spans="2:3" x14ac:dyDescent="0.45">
      <c r="B1393" s="211">
        <v>1330</v>
      </c>
      <c r="C1393" s="210">
        <v>104.6667354814002</v>
      </c>
    </row>
    <row r="1394" spans="2:3" x14ac:dyDescent="0.45">
      <c r="B1394" s="211">
        <v>1331</v>
      </c>
      <c r="C1394" s="210">
        <v>119.15907328722469</v>
      </c>
    </row>
    <row r="1395" spans="2:3" x14ac:dyDescent="0.45">
      <c r="B1395" s="211">
        <v>1332</v>
      </c>
      <c r="C1395" s="210">
        <v>90.679250906966459</v>
      </c>
    </row>
    <row r="1396" spans="2:3" x14ac:dyDescent="0.45">
      <c r="B1396" s="211">
        <v>1333</v>
      </c>
      <c r="C1396" s="210">
        <v>125.79239917385986</v>
      </c>
    </row>
    <row r="1397" spans="2:3" x14ac:dyDescent="0.45">
      <c r="B1397" s="211">
        <v>1334</v>
      </c>
      <c r="C1397" s="210">
        <v>83.626710835222823</v>
      </c>
    </row>
    <row r="1398" spans="2:3" x14ac:dyDescent="0.45">
      <c r="B1398" s="211">
        <v>1335</v>
      </c>
      <c r="C1398" s="210">
        <v>101.06666943326982</v>
      </c>
    </row>
    <row r="1399" spans="2:3" x14ac:dyDescent="0.45">
      <c r="B1399" s="211">
        <v>1336</v>
      </c>
      <c r="C1399" s="210">
        <v>127.80294372561052</v>
      </c>
    </row>
    <row r="1400" spans="2:3" x14ac:dyDescent="0.45">
      <c r="B1400" s="211">
        <v>1337</v>
      </c>
      <c r="C1400" s="210">
        <v>100.67499337735788</v>
      </c>
    </row>
    <row r="1401" spans="2:3" x14ac:dyDescent="0.45">
      <c r="B1401" s="211">
        <v>1338</v>
      </c>
      <c r="C1401" s="210">
        <v>94.16898916287019</v>
      </c>
    </row>
    <row r="1402" spans="2:3" x14ac:dyDescent="0.45">
      <c r="B1402" s="211">
        <v>1339</v>
      </c>
      <c r="C1402" s="210">
        <v>118.25218299683323</v>
      </c>
    </row>
    <row r="1403" spans="2:3" x14ac:dyDescent="0.45">
      <c r="B1403" s="211">
        <v>1340</v>
      </c>
      <c r="C1403" s="210">
        <v>98.250797152994423</v>
      </c>
    </row>
    <row r="1404" spans="2:3" x14ac:dyDescent="0.45">
      <c r="B1404" s="211">
        <v>1341</v>
      </c>
      <c r="C1404" s="210">
        <v>134.40946037482919</v>
      </c>
    </row>
    <row r="1405" spans="2:3" x14ac:dyDescent="0.45">
      <c r="B1405" s="211">
        <v>1342</v>
      </c>
      <c r="C1405" s="210">
        <v>77.7299057364405</v>
      </c>
    </row>
    <row r="1406" spans="2:3" x14ac:dyDescent="0.45">
      <c r="B1406" s="211">
        <v>1343</v>
      </c>
      <c r="C1406" s="210">
        <v>141.1702549821124</v>
      </c>
    </row>
    <row r="1407" spans="2:3" x14ac:dyDescent="0.45">
      <c r="B1407" s="211">
        <v>1344</v>
      </c>
      <c r="C1407" s="210">
        <v>84.92436744015086</v>
      </c>
    </row>
    <row r="1408" spans="2:3" x14ac:dyDescent="0.45">
      <c r="B1408" s="211">
        <v>1345</v>
      </c>
      <c r="C1408" s="210">
        <v>107.34964562092966</v>
      </c>
    </row>
    <row r="1409" spans="2:3" x14ac:dyDescent="0.45">
      <c r="B1409" s="211">
        <v>1346</v>
      </c>
      <c r="C1409" s="210">
        <v>78.58099998323091</v>
      </c>
    </row>
    <row r="1410" spans="2:3" x14ac:dyDescent="0.45">
      <c r="B1410" s="211">
        <v>1347</v>
      </c>
      <c r="C1410" s="210">
        <v>128.76562184872759</v>
      </c>
    </row>
    <row r="1411" spans="2:3" x14ac:dyDescent="0.45">
      <c r="B1411" s="211">
        <v>1348</v>
      </c>
      <c r="C1411" s="210">
        <v>120.32019716522424</v>
      </c>
    </row>
    <row r="1412" spans="2:3" x14ac:dyDescent="0.45">
      <c r="B1412" s="211">
        <v>1349</v>
      </c>
      <c r="C1412" s="210">
        <v>75.702094566258637</v>
      </c>
    </row>
    <row r="1413" spans="2:3" x14ac:dyDescent="0.45">
      <c r="B1413" s="211">
        <v>1350</v>
      </c>
      <c r="C1413" s="210">
        <v>148.5370295769369</v>
      </c>
    </row>
    <row r="1414" spans="2:3" x14ac:dyDescent="0.45">
      <c r="B1414" s="211">
        <v>1351</v>
      </c>
      <c r="C1414" s="210">
        <v>89.804569447194197</v>
      </c>
    </row>
    <row r="1415" spans="2:3" x14ac:dyDescent="0.45">
      <c r="B1415" s="211">
        <v>1352</v>
      </c>
      <c r="C1415" s="210">
        <v>171.5307610112028</v>
      </c>
    </row>
    <row r="1416" spans="2:3" x14ac:dyDescent="0.45">
      <c r="B1416" s="211">
        <v>1353</v>
      </c>
      <c r="C1416" s="210">
        <v>157.93516617246354</v>
      </c>
    </row>
    <row r="1417" spans="2:3" x14ac:dyDescent="0.45">
      <c r="B1417" s="211">
        <v>1354</v>
      </c>
      <c r="C1417" s="210">
        <v>209.56097222494714</v>
      </c>
    </row>
    <row r="1418" spans="2:3" x14ac:dyDescent="0.45">
      <c r="B1418" s="211">
        <v>1355</v>
      </c>
      <c r="C1418" s="210">
        <v>141.83027139747034</v>
      </c>
    </row>
    <row r="1419" spans="2:3" x14ac:dyDescent="0.45">
      <c r="B1419" s="211">
        <v>1356</v>
      </c>
      <c r="C1419" s="210">
        <v>124.83595213731935</v>
      </c>
    </row>
    <row r="1420" spans="2:3" x14ac:dyDescent="0.45">
      <c r="B1420" s="211">
        <v>1357</v>
      </c>
      <c r="C1420" s="210">
        <v>149.41317241268408</v>
      </c>
    </row>
    <row r="1421" spans="2:3" x14ac:dyDescent="0.45">
      <c r="B1421" s="211">
        <v>1358</v>
      </c>
      <c r="C1421" s="210">
        <v>136.24654369031356</v>
      </c>
    </row>
    <row r="1422" spans="2:3" x14ac:dyDescent="0.45">
      <c r="B1422" s="211">
        <v>1359</v>
      </c>
      <c r="C1422" s="210">
        <v>89.526747594714138</v>
      </c>
    </row>
    <row r="1423" spans="2:3" x14ac:dyDescent="0.45">
      <c r="B1423" s="211">
        <v>1360</v>
      </c>
      <c r="C1423" s="210">
        <v>78.35864651125965</v>
      </c>
    </row>
    <row r="1424" spans="2:3" x14ac:dyDescent="0.45">
      <c r="B1424" s="211">
        <v>1361</v>
      </c>
      <c r="C1424" s="210">
        <v>106.7308994635697</v>
      </c>
    </row>
    <row r="1425" spans="2:3" x14ac:dyDescent="0.45">
      <c r="B1425" s="211">
        <v>1362</v>
      </c>
      <c r="C1425" s="210">
        <v>127.59829883938457</v>
      </c>
    </row>
    <row r="1426" spans="2:3" x14ac:dyDescent="0.45">
      <c r="B1426" s="211">
        <v>1363</v>
      </c>
      <c r="C1426" s="210">
        <v>169.13042761335177</v>
      </c>
    </row>
    <row r="1427" spans="2:3" x14ac:dyDescent="0.45">
      <c r="B1427" s="211">
        <v>1364</v>
      </c>
      <c r="C1427" s="210">
        <v>140.09176617036775</v>
      </c>
    </row>
    <row r="1428" spans="2:3" x14ac:dyDescent="0.45">
      <c r="B1428" s="211">
        <v>1365</v>
      </c>
      <c r="C1428" s="210">
        <v>136.23269516927235</v>
      </c>
    </row>
    <row r="1429" spans="2:3" x14ac:dyDescent="0.45">
      <c r="B1429" s="211">
        <v>1366</v>
      </c>
      <c r="C1429" s="210">
        <v>87.021553756364682</v>
      </c>
    </row>
    <row r="1430" spans="2:3" x14ac:dyDescent="0.45">
      <c r="B1430" s="211">
        <v>1367</v>
      </c>
      <c r="C1430" s="210">
        <v>109.69247181500073</v>
      </c>
    </row>
    <row r="1431" spans="2:3" x14ac:dyDescent="0.45">
      <c r="B1431" s="211">
        <v>1368</v>
      </c>
      <c r="C1431" s="210">
        <v>78.375507210792733</v>
      </c>
    </row>
    <row r="1432" spans="2:3" x14ac:dyDescent="0.45">
      <c r="B1432" s="211">
        <v>1369</v>
      </c>
      <c r="C1432" s="210">
        <v>150.25946360441014</v>
      </c>
    </row>
    <row r="1433" spans="2:3" x14ac:dyDescent="0.45">
      <c r="B1433" s="211">
        <v>1370</v>
      </c>
      <c r="C1433" s="210">
        <v>92.723253614628064</v>
      </c>
    </row>
    <row r="1434" spans="2:3" x14ac:dyDescent="0.45">
      <c r="B1434" s="211">
        <v>1371</v>
      </c>
      <c r="C1434" s="210">
        <v>110.16601943301052</v>
      </c>
    </row>
    <row r="1435" spans="2:3" x14ac:dyDescent="0.45">
      <c r="B1435" s="211">
        <v>1372</v>
      </c>
      <c r="C1435" s="210">
        <v>125.0048228468083</v>
      </c>
    </row>
    <row r="1436" spans="2:3" x14ac:dyDescent="0.45">
      <c r="B1436" s="211">
        <v>1373</v>
      </c>
      <c r="C1436" s="210">
        <v>98.342940724714836</v>
      </c>
    </row>
    <row r="1437" spans="2:3" x14ac:dyDescent="0.45">
      <c r="B1437" s="211">
        <v>1374</v>
      </c>
      <c r="C1437" s="210">
        <v>127.45544254841967</v>
      </c>
    </row>
    <row r="1438" spans="2:3" x14ac:dyDescent="0.45">
      <c r="B1438" s="211">
        <v>1375</v>
      </c>
      <c r="C1438" s="210">
        <v>180.80332692394686</v>
      </c>
    </row>
    <row r="1439" spans="2:3" x14ac:dyDescent="0.45">
      <c r="B1439" s="211">
        <v>1376</v>
      </c>
      <c r="C1439" s="210">
        <v>87.896586885569036</v>
      </c>
    </row>
    <row r="1440" spans="2:3" x14ac:dyDescent="0.45">
      <c r="B1440" s="211">
        <v>1377</v>
      </c>
      <c r="C1440" s="210">
        <v>85.715408319314875</v>
      </c>
    </row>
    <row r="1441" spans="2:3" x14ac:dyDescent="0.45">
      <c r="B1441" s="211">
        <v>1378</v>
      </c>
      <c r="C1441" s="210">
        <v>143.98086781556268</v>
      </c>
    </row>
    <row r="1442" spans="2:3" x14ac:dyDescent="0.45">
      <c r="B1442" s="211">
        <v>1379</v>
      </c>
      <c r="C1442" s="210">
        <v>93.221322326009727</v>
      </c>
    </row>
    <row r="1443" spans="2:3" x14ac:dyDescent="0.45">
      <c r="B1443" s="211">
        <v>1380</v>
      </c>
      <c r="C1443" s="210">
        <v>143.02925115183427</v>
      </c>
    </row>
    <row r="1444" spans="2:3" x14ac:dyDescent="0.45">
      <c r="B1444" s="211">
        <v>1381</v>
      </c>
      <c r="C1444" s="210">
        <v>129.08246675258323</v>
      </c>
    </row>
    <row r="1445" spans="2:3" x14ac:dyDescent="0.45">
      <c r="B1445" s="211">
        <v>1382</v>
      </c>
      <c r="C1445" s="210">
        <v>105.72499503118436</v>
      </c>
    </row>
    <row r="1446" spans="2:3" x14ac:dyDescent="0.45">
      <c r="B1446" s="211">
        <v>1383</v>
      </c>
      <c r="C1446" s="210">
        <v>80.459007672033366</v>
      </c>
    </row>
    <row r="1447" spans="2:3" x14ac:dyDescent="0.45">
      <c r="B1447" s="211">
        <v>1384</v>
      </c>
      <c r="C1447" s="210">
        <v>139.77398881588945</v>
      </c>
    </row>
    <row r="1448" spans="2:3" x14ac:dyDescent="0.45">
      <c r="B1448" s="211">
        <v>1385</v>
      </c>
      <c r="C1448" s="210">
        <v>114.16660034134857</v>
      </c>
    </row>
    <row r="1449" spans="2:3" x14ac:dyDescent="0.45">
      <c r="B1449" s="211">
        <v>1386</v>
      </c>
      <c r="C1449" s="210">
        <v>179.80264253351208</v>
      </c>
    </row>
    <row r="1450" spans="2:3" x14ac:dyDescent="0.45">
      <c r="B1450" s="211">
        <v>1387</v>
      </c>
      <c r="C1450" s="210">
        <v>134.73414712377487</v>
      </c>
    </row>
    <row r="1451" spans="2:3" x14ac:dyDescent="0.45">
      <c r="B1451" s="211">
        <v>1388</v>
      </c>
      <c r="C1451" s="210">
        <v>124.69081263754154</v>
      </c>
    </row>
    <row r="1452" spans="2:3" x14ac:dyDescent="0.45">
      <c r="B1452" s="211">
        <v>1389</v>
      </c>
      <c r="C1452" s="210">
        <v>125.234068761912</v>
      </c>
    </row>
    <row r="1453" spans="2:3" x14ac:dyDescent="0.45">
      <c r="B1453" s="211">
        <v>1390</v>
      </c>
      <c r="C1453" s="210">
        <v>96.203678862387278</v>
      </c>
    </row>
    <row r="1454" spans="2:3" x14ac:dyDescent="0.45">
      <c r="B1454" s="211">
        <v>1391</v>
      </c>
      <c r="C1454" s="210">
        <v>103.67586541671665</v>
      </c>
    </row>
    <row r="1455" spans="2:3" x14ac:dyDescent="0.45">
      <c r="B1455" s="211">
        <v>1392</v>
      </c>
      <c r="C1455" s="210">
        <v>186.34323983580532</v>
      </c>
    </row>
    <row r="1456" spans="2:3" x14ac:dyDescent="0.45">
      <c r="B1456" s="211">
        <v>1393</v>
      </c>
      <c r="C1456" s="210">
        <v>135.34800158659428</v>
      </c>
    </row>
    <row r="1457" spans="2:3" x14ac:dyDescent="0.45">
      <c r="B1457" s="211">
        <v>1394</v>
      </c>
      <c r="C1457" s="210">
        <v>128.34207266476668</v>
      </c>
    </row>
    <row r="1458" spans="2:3" x14ac:dyDescent="0.45">
      <c r="B1458" s="211">
        <v>1395</v>
      </c>
      <c r="C1458" s="210">
        <v>126.36722021432549</v>
      </c>
    </row>
    <row r="1459" spans="2:3" x14ac:dyDescent="0.45">
      <c r="B1459" s="211">
        <v>1396</v>
      </c>
      <c r="C1459" s="210">
        <v>101.80109833918036</v>
      </c>
    </row>
    <row r="1460" spans="2:3" x14ac:dyDescent="0.45">
      <c r="B1460" s="211">
        <v>1397</v>
      </c>
      <c r="C1460" s="210">
        <v>101.94379969079986</v>
      </c>
    </row>
    <row r="1461" spans="2:3" x14ac:dyDescent="0.45">
      <c r="B1461" s="211">
        <v>1398</v>
      </c>
      <c r="C1461" s="210">
        <v>82.791525891101202</v>
      </c>
    </row>
    <row r="1462" spans="2:3" x14ac:dyDescent="0.45">
      <c r="B1462" s="211">
        <v>1399</v>
      </c>
      <c r="C1462" s="210">
        <v>181.54498412055642</v>
      </c>
    </row>
    <row r="1463" spans="2:3" x14ac:dyDescent="0.45">
      <c r="B1463" s="211">
        <v>1400</v>
      </c>
      <c r="C1463" s="210">
        <v>89.815206023248521</v>
      </c>
    </row>
    <row r="1464" spans="2:3" x14ac:dyDescent="0.45">
      <c r="B1464" s="211">
        <v>1401</v>
      </c>
      <c r="C1464" s="210">
        <v>80.287966636282576</v>
      </c>
    </row>
    <row r="1465" spans="2:3" x14ac:dyDescent="0.45">
      <c r="B1465" s="211">
        <v>1402</v>
      </c>
      <c r="C1465" s="210">
        <v>61.212386165877241</v>
      </c>
    </row>
    <row r="1466" spans="2:3" x14ac:dyDescent="0.45">
      <c r="B1466" s="211">
        <v>1403</v>
      </c>
      <c r="C1466" s="210">
        <v>154.18564043739116</v>
      </c>
    </row>
    <row r="1467" spans="2:3" x14ac:dyDescent="0.45">
      <c r="B1467" s="211">
        <v>1404</v>
      </c>
      <c r="C1467" s="210">
        <v>145.92433063733438</v>
      </c>
    </row>
    <row r="1468" spans="2:3" x14ac:dyDescent="0.45">
      <c r="B1468" s="211">
        <v>1405</v>
      </c>
      <c r="C1468" s="210">
        <v>112.79340356420433</v>
      </c>
    </row>
    <row r="1469" spans="2:3" x14ac:dyDescent="0.45">
      <c r="B1469" s="211">
        <v>1406</v>
      </c>
      <c r="C1469" s="210">
        <v>187.28209793347068</v>
      </c>
    </row>
    <row r="1470" spans="2:3" x14ac:dyDescent="0.45">
      <c r="B1470" s="211">
        <v>1407</v>
      </c>
      <c r="C1470" s="210">
        <v>90.259866115177502</v>
      </c>
    </row>
    <row r="1471" spans="2:3" x14ac:dyDescent="0.45">
      <c r="B1471" s="211">
        <v>1408</v>
      </c>
      <c r="C1471" s="210">
        <v>122.90311678238808</v>
      </c>
    </row>
    <row r="1472" spans="2:3" x14ac:dyDescent="0.45">
      <c r="B1472" s="211">
        <v>1409</v>
      </c>
      <c r="C1472" s="210">
        <v>119.14246771776325</v>
      </c>
    </row>
    <row r="1473" spans="2:3" x14ac:dyDescent="0.45">
      <c r="B1473" s="211">
        <v>1410</v>
      </c>
      <c r="C1473" s="210">
        <v>128.41172524816585</v>
      </c>
    </row>
    <row r="1474" spans="2:3" x14ac:dyDescent="0.45">
      <c r="B1474" s="211">
        <v>1411</v>
      </c>
      <c r="C1474" s="210">
        <v>126.83210984847571</v>
      </c>
    </row>
    <row r="1475" spans="2:3" x14ac:dyDescent="0.45">
      <c r="B1475" s="211">
        <v>1412</v>
      </c>
      <c r="C1475" s="210">
        <v>69.543739849743474</v>
      </c>
    </row>
    <row r="1476" spans="2:3" x14ac:dyDescent="0.45">
      <c r="B1476" s="211">
        <v>1413</v>
      </c>
      <c r="C1476" s="210">
        <v>140.35090498429463</v>
      </c>
    </row>
    <row r="1477" spans="2:3" x14ac:dyDescent="0.45">
      <c r="B1477" s="211">
        <v>1414</v>
      </c>
      <c r="C1477" s="210">
        <v>137.53270033783522</v>
      </c>
    </row>
    <row r="1478" spans="2:3" x14ac:dyDescent="0.45">
      <c r="B1478" s="211">
        <v>1415</v>
      </c>
      <c r="C1478" s="210">
        <v>151.26210611760965</v>
      </c>
    </row>
    <row r="1479" spans="2:3" x14ac:dyDescent="0.45">
      <c r="B1479" s="211">
        <v>1416</v>
      </c>
      <c r="C1479" s="210">
        <v>149.93315226327314</v>
      </c>
    </row>
    <row r="1480" spans="2:3" x14ac:dyDescent="0.45">
      <c r="B1480" s="211">
        <v>1417</v>
      </c>
      <c r="C1480" s="210">
        <v>141.64737940352279</v>
      </c>
    </row>
    <row r="1481" spans="2:3" x14ac:dyDescent="0.45">
      <c r="B1481" s="211">
        <v>1418</v>
      </c>
      <c r="C1481" s="210">
        <v>119.73627551910799</v>
      </c>
    </row>
    <row r="1482" spans="2:3" x14ac:dyDescent="0.45">
      <c r="B1482" s="211">
        <v>1419</v>
      </c>
      <c r="C1482" s="210">
        <v>172.70158649571806</v>
      </c>
    </row>
    <row r="1483" spans="2:3" x14ac:dyDescent="0.45">
      <c r="B1483" s="211">
        <v>1420</v>
      </c>
      <c r="C1483" s="210">
        <v>184.80422574650058</v>
      </c>
    </row>
    <row r="1484" spans="2:3" x14ac:dyDescent="0.45">
      <c r="B1484" s="211">
        <v>1421</v>
      </c>
      <c r="C1484" s="210">
        <v>101.57573675423743</v>
      </c>
    </row>
    <row r="1485" spans="2:3" x14ac:dyDescent="0.45">
      <c r="B1485" s="211">
        <v>1422</v>
      </c>
      <c r="C1485" s="210">
        <v>168.35890405502846</v>
      </c>
    </row>
    <row r="1486" spans="2:3" x14ac:dyDescent="0.45">
      <c r="B1486" s="211">
        <v>1423</v>
      </c>
      <c r="C1486" s="210">
        <v>109.69738859419896</v>
      </c>
    </row>
    <row r="1487" spans="2:3" x14ac:dyDescent="0.45">
      <c r="B1487" s="211">
        <v>1424</v>
      </c>
      <c r="C1487" s="210">
        <v>127.51735840481354</v>
      </c>
    </row>
    <row r="1488" spans="2:3" x14ac:dyDescent="0.45">
      <c r="B1488" s="211">
        <v>1425</v>
      </c>
      <c r="C1488" s="210">
        <v>129.49322019680983</v>
      </c>
    </row>
    <row r="1489" spans="2:3" x14ac:dyDescent="0.45">
      <c r="B1489" s="211">
        <v>1426</v>
      </c>
      <c r="C1489" s="210">
        <v>71.767508773883293</v>
      </c>
    </row>
    <row r="1490" spans="2:3" x14ac:dyDescent="0.45">
      <c r="B1490" s="211">
        <v>1427</v>
      </c>
      <c r="C1490" s="210">
        <v>159.14210829458642</v>
      </c>
    </row>
    <row r="1491" spans="2:3" x14ac:dyDescent="0.45">
      <c r="B1491" s="211">
        <v>1428</v>
      </c>
      <c r="C1491" s="210">
        <v>126.61298313215777</v>
      </c>
    </row>
    <row r="1492" spans="2:3" x14ac:dyDescent="0.45">
      <c r="B1492" s="211">
        <v>1429</v>
      </c>
      <c r="C1492" s="210">
        <v>104.50313469203932</v>
      </c>
    </row>
    <row r="1493" spans="2:3" x14ac:dyDescent="0.45">
      <c r="B1493" s="211">
        <v>1430</v>
      </c>
      <c r="C1493" s="210">
        <v>148.65353615051728</v>
      </c>
    </row>
    <row r="1494" spans="2:3" x14ac:dyDescent="0.45">
      <c r="B1494" s="211">
        <v>1431</v>
      </c>
      <c r="C1494" s="210">
        <v>165.56029490715062</v>
      </c>
    </row>
    <row r="1495" spans="2:3" x14ac:dyDescent="0.45">
      <c r="B1495" s="211">
        <v>1432</v>
      </c>
      <c r="C1495" s="210">
        <v>129.82750400299784</v>
      </c>
    </row>
    <row r="1496" spans="2:3" x14ac:dyDescent="0.45">
      <c r="B1496" s="211">
        <v>1433</v>
      </c>
      <c r="C1496" s="210">
        <v>163.54989130675204</v>
      </c>
    </row>
    <row r="1497" spans="2:3" x14ac:dyDescent="0.45">
      <c r="B1497" s="211">
        <v>1434</v>
      </c>
      <c r="C1497" s="210">
        <v>92.575454737013317</v>
      </c>
    </row>
    <row r="1498" spans="2:3" x14ac:dyDescent="0.45">
      <c r="B1498" s="211">
        <v>1435</v>
      </c>
      <c r="C1498" s="210">
        <v>80.016996111584831</v>
      </c>
    </row>
    <row r="1499" spans="2:3" x14ac:dyDescent="0.45">
      <c r="B1499" s="211">
        <v>1436</v>
      </c>
      <c r="C1499" s="210">
        <v>158.3055605789846</v>
      </c>
    </row>
    <row r="1500" spans="2:3" x14ac:dyDescent="0.45">
      <c r="B1500" s="211">
        <v>1437</v>
      </c>
      <c r="C1500" s="210">
        <v>196.28156783596179</v>
      </c>
    </row>
    <row r="1501" spans="2:3" x14ac:dyDescent="0.45">
      <c r="B1501" s="211">
        <v>1438</v>
      </c>
      <c r="C1501" s="210">
        <v>95.743363705186894</v>
      </c>
    </row>
    <row r="1502" spans="2:3" x14ac:dyDescent="0.45">
      <c r="B1502" s="211">
        <v>1439</v>
      </c>
      <c r="C1502" s="210">
        <v>166.83369290143216</v>
      </c>
    </row>
    <row r="1503" spans="2:3" x14ac:dyDescent="0.45">
      <c r="B1503" s="211">
        <v>1440</v>
      </c>
      <c r="C1503" s="210">
        <v>105.04121821331682</v>
      </c>
    </row>
    <row r="1504" spans="2:3" x14ac:dyDescent="0.45">
      <c r="B1504" s="211">
        <v>1441</v>
      </c>
      <c r="C1504" s="210">
        <v>109.44117867481432</v>
      </c>
    </row>
    <row r="1505" spans="2:3" x14ac:dyDescent="0.45">
      <c r="B1505" s="211">
        <v>1442</v>
      </c>
      <c r="C1505" s="210">
        <v>145.81493816535217</v>
      </c>
    </row>
    <row r="1506" spans="2:3" x14ac:dyDescent="0.45">
      <c r="B1506" s="211">
        <v>1443</v>
      </c>
      <c r="C1506" s="210">
        <v>91.924703300524797</v>
      </c>
    </row>
    <row r="1507" spans="2:3" x14ac:dyDescent="0.45">
      <c r="B1507" s="211">
        <v>1444</v>
      </c>
      <c r="C1507" s="210">
        <v>87.721485724003628</v>
      </c>
    </row>
    <row r="1508" spans="2:3" x14ac:dyDescent="0.45">
      <c r="B1508" s="211">
        <v>1445</v>
      </c>
      <c r="C1508" s="210">
        <v>126.08641974042047</v>
      </c>
    </row>
    <row r="1509" spans="2:3" x14ac:dyDescent="0.45">
      <c r="B1509" s="211">
        <v>1446</v>
      </c>
      <c r="C1509" s="210">
        <v>108.01099246464288</v>
      </c>
    </row>
    <row r="1510" spans="2:3" x14ac:dyDescent="0.45">
      <c r="B1510" s="211">
        <v>1447</v>
      </c>
      <c r="C1510" s="210">
        <v>137.95127225205917</v>
      </c>
    </row>
    <row r="1511" spans="2:3" x14ac:dyDescent="0.45">
      <c r="B1511" s="211">
        <v>1448</v>
      </c>
      <c r="C1511" s="210">
        <v>131.93261106940247</v>
      </c>
    </row>
    <row r="1512" spans="2:3" x14ac:dyDescent="0.45">
      <c r="B1512" s="211">
        <v>1449</v>
      </c>
      <c r="C1512" s="210">
        <v>83.862043980453791</v>
      </c>
    </row>
    <row r="1513" spans="2:3" x14ac:dyDescent="0.45">
      <c r="B1513" s="211">
        <v>1450</v>
      </c>
      <c r="C1513" s="210">
        <v>154.2987695081664</v>
      </c>
    </row>
    <row r="1514" spans="2:3" x14ac:dyDescent="0.45">
      <c r="B1514" s="211">
        <v>1451</v>
      </c>
      <c r="C1514" s="210">
        <v>91.90044690891132</v>
      </c>
    </row>
    <row r="1515" spans="2:3" x14ac:dyDescent="0.45">
      <c r="B1515" s="211">
        <v>1452</v>
      </c>
      <c r="C1515" s="210">
        <v>188.09261427458961</v>
      </c>
    </row>
    <row r="1516" spans="2:3" x14ac:dyDescent="0.45">
      <c r="B1516" s="211">
        <v>1453</v>
      </c>
      <c r="C1516" s="210">
        <v>122.80911840691212</v>
      </c>
    </row>
    <row r="1517" spans="2:3" x14ac:dyDescent="0.45">
      <c r="B1517" s="211">
        <v>1454</v>
      </c>
      <c r="C1517" s="210">
        <v>158.90556649976199</v>
      </c>
    </row>
    <row r="1518" spans="2:3" x14ac:dyDescent="0.45">
      <c r="B1518" s="211">
        <v>1455</v>
      </c>
      <c r="C1518" s="210">
        <v>125.35323401244045</v>
      </c>
    </row>
    <row r="1519" spans="2:3" x14ac:dyDescent="0.45">
      <c r="B1519" s="211">
        <v>1456</v>
      </c>
      <c r="C1519" s="210">
        <v>139.8800046181488</v>
      </c>
    </row>
    <row r="1520" spans="2:3" x14ac:dyDescent="0.45">
      <c r="B1520" s="211">
        <v>1457</v>
      </c>
      <c r="C1520" s="210">
        <v>191.51533520465242</v>
      </c>
    </row>
    <row r="1521" spans="2:3" x14ac:dyDescent="0.45">
      <c r="B1521" s="211">
        <v>1458</v>
      </c>
      <c r="C1521" s="210">
        <v>138.45900756438752</v>
      </c>
    </row>
    <row r="1522" spans="2:3" x14ac:dyDescent="0.45">
      <c r="B1522" s="211">
        <v>1459</v>
      </c>
      <c r="C1522" s="210">
        <v>119.72028024062845</v>
      </c>
    </row>
    <row r="1523" spans="2:3" x14ac:dyDescent="0.45">
      <c r="B1523" s="211">
        <v>1460</v>
      </c>
      <c r="C1523" s="210">
        <v>107.94813565704158</v>
      </c>
    </row>
    <row r="1524" spans="2:3" x14ac:dyDescent="0.45">
      <c r="B1524" s="211">
        <v>1461</v>
      </c>
      <c r="C1524" s="210">
        <v>110.37935288500098</v>
      </c>
    </row>
    <row r="1525" spans="2:3" x14ac:dyDescent="0.45">
      <c r="B1525" s="211">
        <v>1462</v>
      </c>
      <c r="C1525" s="210">
        <v>73.214141678749755</v>
      </c>
    </row>
    <row r="1526" spans="2:3" x14ac:dyDescent="0.45">
      <c r="B1526" s="211">
        <v>1463</v>
      </c>
      <c r="C1526" s="210">
        <v>125.72624980946522</v>
      </c>
    </row>
    <row r="1527" spans="2:3" x14ac:dyDescent="0.45">
      <c r="B1527" s="211">
        <v>1464</v>
      </c>
      <c r="C1527" s="210">
        <v>196.91157211981212</v>
      </c>
    </row>
    <row r="1528" spans="2:3" x14ac:dyDescent="0.45">
      <c r="B1528" s="211">
        <v>1465</v>
      </c>
      <c r="C1528" s="210">
        <v>121.97304471749423</v>
      </c>
    </row>
    <row r="1529" spans="2:3" x14ac:dyDescent="0.45">
      <c r="B1529" s="211">
        <v>1466</v>
      </c>
      <c r="C1529" s="210">
        <v>128.30574522360703</v>
      </c>
    </row>
    <row r="1530" spans="2:3" x14ac:dyDescent="0.45">
      <c r="B1530" s="211">
        <v>1467</v>
      </c>
      <c r="C1530" s="210">
        <v>163.2197550740014</v>
      </c>
    </row>
    <row r="1531" spans="2:3" x14ac:dyDescent="0.45">
      <c r="B1531" s="211">
        <v>1468</v>
      </c>
      <c r="C1531" s="210">
        <v>240.8347035947917</v>
      </c>
    </row>
    <row r="1532" spans="2:3" x14ac:dyDescent="0.45">
      <c r="B1532" s="211">
        <v>1469</v>
      </c>
      <c r="C1532" s="210">
        <v>149.47841439033047</v>
      </c>
    </row>
    <row r="1533" spans="2:3" x14ac:dyDescent="0.45">
      <c r="B1533" s="211">
        <v>1470</v>
      </c>
      <c r="C1533" s="210">
        <v>108.54610519085067</v>
      </c>
    </row>
    <row r="1534" spans="2:3" x14ac:dyDescent="0.45">
      <c r="B1534" s="211">
        <v>1471</v>
      </c>
      <c r="C1534" s="210">
        <v>145.46832678003594</v>
      </c>
    </row>
    <row r="1535" spans="2:3" x14ac:dyDescent="0.45">
      <c r="B1535" s="211">
        <v>1472</v>
      </c>
      <c r="C1535" s="210">
        <v>125.99182579959856</v>
      </c>
    </row>
    <row r="1536" spans="2:3" x14ac:dyDescent="0.45">
      <c r="B1536" s="211">
        <v>1473</v>
      </c>
      <c r="C1536" s="210">
        <v>173.44473308247674</v>
      </c>
    </row>
    <row r="1537" spans="2:3" x14ac:dyDescent="0.45">
      <c r="B1537" s="211">
        <v>1474</v>
      </c>
      <c r="C1537" s="210">
        <v>90.187974866785197</v>
      </c>
    </row>
    <row r="1538" spans="2:3" x14ac:dyDescent="0.45">
      <c r="B1538" s="211">
        <v>1475</v>
      </c>
      <c r="C1538" s="210">
        <v>106.97032582074986</v>
      </c>
    </row>
    <row r="1539" spans="2:3" x14ac:dyDescent="0.45">
      <c r="B1539" s="211">
        <v>1476</v>
      </c>
      <c r="C1539" s="210">
        <v>143.19016016048232</v>
      </c>
    </row>
    <row r="1540" spans="2:3" x14ac:dyDescent="0.45">
      <c r="B1540" s="211">
        <v>1477</v>
      </c>
      <c r="C1540" s="210">
        <v>147.63905748869431</v>
      </c>
    </row>
    <row r="1541" spans="2:3" x14ac:dyDescent="0.45">
      <c r="B1541" s="211">
        <v>1478</v>
      </c>
      <c r="C1541" s="210">
        <v>148.34697532532365</v>
      </c>
    </row>
    <row r="1542" spans="2:3" x14ac:dyDescent="0.45">
      <c r="B1542" s="211">
        <v>1479</v>
      </c>
      <c r="C1542" s="210">
        <v>120.67261136284685</v>
      </c>
    </row>
    <row r="1543" spans="2:3" x14ac:dyDescent="0.45">
      <c r="B1543" s="211">
        <v>1480</v>
      </c>
      <c r="C1543" s="210">
        <v>160.12302177512225</v>
      </c>
    </row>
    <row r="1544" spans="2:3" x14ac:dyDescent="0.45">
      <c r="B1544" s="211">
        <v>1481</v>
      </c>
      <c r="C1544" s="210">
        <v>86.331090801847239</v>
      </c>
    </row>
    <row r="1545" spans="2:3" x14ac:dyDescent="0.45">
      <c r="B1545" s="211">
        <v>1482</v>
      </c>
      <c r="C1545" s="210">
        <v>164.29874177836103</v>
      </c>
    </row>
    <row r="1546" spans="2:3" x14ac:dyDescent="0.45">
      <c r="B1546" s="211">
        <v>1483</v>
      </c>
      <c r="C1546" s="210">
        <v>145.92124233912156</v>
      </c>
    </row>
    <row r="1547" spans="2:3" x14ac:dyDescent="0.45">
      <c r="B1547" s="211">
        <v>1484</v>
      </c>
      <c r="C1547" s="210">
        <v>98.169904260176651</v>
      </c>
    </row>
    <row r="1548" spans="2:3" x14ac:dyDescent="0.45">
      <c r="B1548" s="211">
        <v>1485</v>
      </c>
      <c r="C1548" s="210">
        <v>81.81402948967866</v>
      </c>
    </row>
    <row r="1549" spans="2:3" x14ac:dyDescent="0.45">
      <c r="B1549" s="211">
        <v>1486</v>
      </c>
      <c r="C1549" s="210">
        <v>156.81756735007926</v>
      </c>
    </row>
    <row r="1550" spans="2:3" x14ac:dyDescent="0.45">
      <c r="B1550" s="211">
        <v>1487</v>
      </c>
      <c r="C1550" s="210">
        <v>193.84722454293518</v>
      </c>
    </row>
    <row r="1551" spans="2:3" x14ac:dyDescent="0.45">
      <c r="B1551" s="211">
        <v>1488</v>
      </c>
      <c r="C1551" s="210">
        <v>106.1592947797398</v>
      </c>
    </row>
    <row r="1552" spans="2:3" x14ac:dyDescent="0.45">
      <c r="B1552" s="211">
        <v>1489</v>
      </c>
      <c r="C1552" s="210">
        <v>125.20898325614277</v>
      </c>
    </row>
    <row r="1553" spans="2:3" x14ac:dyDescent="0.45">
      <c r="B1553" s="211">
        <v>1490</v>
      </c>
      <c r="C1553" s="210">
        <v>161.56866511134018</v>
      </c>
    </row>
    <row r="1554" spans="2:3" x14ac:dyDescent="0.45">
      <c r="B1554" s="211">
        <v>1491</v>
      </c>
      <c r="C1554" s="210">
        <v>131.95652415980939</v>
      </c>
    </row>
    <row r="1555" spans="2:3" x14ac:dyDescent="0.45">
      <c r="B1555" s="211">
        <v>1492</v>
      </c>
      <c r="C1555" s="210">
        <v>141.25780531613705</v>
      </c>
    </row>
    <row r="1556" spans="2:3" x14ac:dyDescent="0.45">
      <c r="B1556" s="211">
        <v>1493</v>
      </c>
      <c r="C1556" s="210">
        <v>129.86960345738177</v>
      </c>
    </row>
    <row r="1557" spans="2:3" x14ac:dyDescent="0.45">
      <c r="B1557" s="211">
        <v>1494</v>
      </c>
      <c r="C1557" s="210">
        <v>76.860722804952914</v>
      </c>
    </row>
    <row r="1558" spans="2:3" x14ac:dyDescent="0.45">
      <c r="B1558" s="211">
        <v>1495</v>
      </c>
      <c r="C1558" s="210">
        <v>134.9944720334496</v>
      </c>
    </row>
    <row r="1559" spans="2:3" x14ac:dyDescent="0.45">
      <c r="B1559" s="211">
        <v>1496</v>
      </c>
      <c r="C1559" s="210">
        <v>143.80521143835455</v>
      </c>
    </row>
    <row r="1560" spans="2:3" x14ac:dyDescent="0.45">
      <c r="B1560" s="211">
        <v>1497</v>
      </c>
      <c r="C1560" s="210">
        <v>180.13626141036065</v>
      </c>
    </row>
    <row r="1561" spans="2:3" x14ac:dyDescent="0.45">
      <c r="B1561" s="211">
        <v>1498</v>
      </c>
      <c r="C1561" s="210">
        <v>57.293770773833153</v>
      </c>
    </row>
    <row r="1562" spans="2:3" x14ac:dyDescent="0.45">
      <c r="B1562" s="211">
        <v>1499</v>
      </c>
      <c r="C1562" s="210">
        <v>85.07462464894536</v>
      </c>
    </row>
    <row r="1563" spans="2:3" x14ac:dyDescent="0.45">
      <c r="B1563" s="211">
        <v>1500</v>
      </c>
      <c r="C1563" s="210">
        <v>151.84423934367209</v>
      </c>
    </row>
    <row r="1564" spans="2:3" x14ac:dyDescent="0.45">
      <c r="B1564" s="211">
        <v>1501</v>
      </c>
      <c r="C1564" s="210">
        <v>93.710455265660428</v>
      </c>
    </row>
    <row r="1565" spans="2:3" x14ac:dyDescent="0.45">
      <c r="B1565" s="211">
        <v>1502</v>
      </c>
      <c r="C1565" s="210">
        <v>166.78834641260318</v>
      </c>
    </row>
    <row r="1566" spans="2:3" x14ac:dyDescent="0.45">
      <c r="B1566" s="211">
        <v>1503</v>
      </c>
      <c r="C1566" s="210">
        <v>176.03124766840838</v>
      </c>
    </row>
    <row r="1567" spans="2:3" x14ac:dyDescent="0.45">
      <c r="B1567" s="211">
        <v>1504</v>
      </c>
      <c r="C1567" s="210">
        <v>173.67898311343268</v>
      </c>
    </row>
    <row r="1568" spans="2:3" x14ac:dyDescent="0.45">
      <c r="B1568" s="211">
        <v>1505</v>
      </c>
      <c r="C1568" s="210">
        <v>143.88724240155679</v>
      </c>
    </row>
    <row r="1569" spans="2:3" x14ac:dyDescent="0.45">
      <c r="B1569" s="211">
        <v>1506</v>
      </c>
      <c r="C1569" s="210">
        <v>143.12391998935914</v>
      </c>
    </row>
    <row r="1570" spans="2:3" x14ac:dyDescent="0.45">
      <c r="B1570" s="211">
        <v>1507</v>
      </c>
      <c r="C1570" s="210">
        <v>118.23622886052027</v>
      </c>
    </row>
    <row r="1571" spans="2:3" x14ac:dyDescent="0.45">
      <c r="B1571" s="211">
        <v>1508</v>
      </c>
      <c r="C1571" s="210">
        <v>138.17996900983368</v>
      </c>
    </row>
    <row r="1572" spans="2:3" x14ac:dyDescent="0.45">
      <c r="B1572" s="211">
        <v>1509</v>
      </c>
      <c r="C1572" s="210">
        <v>124.13621730757198</v>
      </c>
    </row>
    <row r="1573" spans="2:3" x14ac:dyDescent="0.45">
      <c r="B1573" s="211">
        <v>1510</v>
      </c>
      <c r="C1573" s="210">
        <v>82.263718582921356</v>
      </c>
    </row>
    <row r="1574" spans="2:3" x14ac:dyDescent="0.45">
      <c r="B1574" s="211">
        <v>1511</v>
      </c>
      <c r="C1574" s="210">
        <v>95.831455536391957</v>
      </c>
    </row>
    <row r="1575" spans="2:3" x14ac:dyDescent="0.45">
      <c r="B1575" s="211">
        <v>1512</v>
      </c>
      <c r="C1575" s="210">
        <v>96.914526465521604</v>
      </c>
    </row>
    <row r="1576" spans="2:3" x14ac:dyDescent="0.45">
      <c r="B1576" s="211">
        <v>1513</v>
      </c>
      <c r="C1576" s="210">
        <v>131.93895385709465</v>
      </c>
    </row>
    <row r="1577" spans="2:3" x14ac:dyDescent="0.45">
      <c r="B1577" s="211">
        <v>1514</v>
      </c>
      <c r="C1577" s="210">
        <v>87.26155395885938</v>
      </c>
    </row>
    <row r="1578" spans="2:3" x14ac:dyDescent="0.45">
      <c r="B1578" s="211">
        <v>1515</v>
      </c>
      <c r="C1578" s="210">
        <v>97.183877826460844</v>
      </c>
    </row>
    <row r="1579" spans="2:3" x14ac:dyDescent="0.45">
      <c r="B1579" s="211">
        <v>1516</v>
      </c>
      <c r="C1579" s="210">
        <v>164.54291560824757</v>
      </c>
    </row>
    <row r="1580" spans="2:3" x14ac:dyDescent="0.45">
      <c r="B1580" s="211">
        <v>1517</v>
      </c>
      <c r="C1580" s="210">
        <v>164.91489288679202</v>
      </c>
    </row>
    <row r="1581" spans="2:3" x14ac:dyDescent="0.45">
      <c r="B1581" s="211">
        <v>1518</v>
      </c>
      <c r="C1581" s="210">
        <v>143.80941194234671</v>
      </c>
    </row>
    <row r="1582" spans="2:3" x14ac:dyDescent="0.45">
      <c r="B1582" s="211">
        <v>1519</v>
      </c>
      <c r="C1582" s="210">
        <v>110.3525984013566</v>
      </c>
    </row>
    <row r="1583" spans="2:3" x14ac:dyDescent="0.45">
      <c r="B1583" s="211">
        <v>1520</v>
      </c>
      <c r="C1583" s="210">
        <v>152.01348067568227</v>
      </c>
    </row>
    <row r="1584" spans="2:3" x14ac:dyDescent="0.45">
      <c r="B1584" s="211">
        <v>1521</v>
      </c>
      <c r="C1584" s="210">
        <v>77.07021590442065</v>
      </c>
    </row>
    <row r="1585" spans="2:3" x14ac:dyDescent="0.45">
      <c r="B1585" s="211">
        <v>1522</v>
      </c>
      <c r="C1585" s="210">
        <v>105.67558502648782</v>
      </c>
    </row>
    <row r="1586" spans="2:3" x14ac:dyDescent="0.45">
      <c r="B1586" s="211">
        <v>1523</v>
      </c>
      <c r="C1586" s="210">
        <v>86.926002510796522</v>
      </c>
    </row>
    <row r="1587" spans="2:3" x14ac:dyDescent="0.45">
      <c r="B1587" s="211">
        <v>1524</v>
      </c>
      <c r="C1587" s="210">
        <v>84.327669614170063</v>
      </c>
    </row>
    <row r="1588" spans="2:3" x14ac:dyDescent="0.45">
      <c r="B1588" s="211">
        <v>1525</v>
      </c>
      <c r="C1588" s="210">
        <v>82.550412438002127</v>
      </c>
    </row>
    <row r="1589" spans="2:3" x14ac:dyDescent="0.45">
      <c r="B1589" s="211">
        <v>1526</v>
      </c>
      <c r="C1589" s="210">
        <v>141.67223526777684</v>
      </c>
    </row>
    <row r="1590" spans="2:3" x14ac:dyDescent="0.45">
      <c r="B1590" s="211">
        <v>1527</v>
      </c>
      <c r="C1590" s="210">
        <v>140.93822644176683</v>
      </c>
    </row>
    <row r="1591" spans="2:3" x14ac:dyDescent="0.45">
      <c r="B1591" s="211">
        <v>1528</v>
      </c>
      <c r="C1591" s="210">
        <v>99.94966796223494</v>
      </c>
    </row>
    <row r="1592" spans="2:3" x14ac:dyDescent="0.45">
      <c r="B1592" s="211">
        <v>1529</v>
      </c>
      <c r="C1592" s="210">
        <v>143.53471683995264</v>
      </c>
    </row>
    <row r="1593" spans="2:3" x14ac:dyDescent="0.45">
      <c r="B1593" s="211">
        <v>1530</v>
      </c>
      <c r="C1593" s="210">
        <v>96.216607851793043</v>
      </c>
    </row>
    <row r="1594" spans="2:3" x14ac:dyDescent="0.45">
      <c r="B1594" s="211">
        <v>1531</v>
      </c>
      <c r="C1594" s="210">
        <v>88.977404932251119</v>
      </c>
    </row>
    <row r="1595" spans="2:3" x14ac:dyDescent="0.45">
      <c r="B1595" s="211">
        <v>1532</v>
      </c>
      <c r="C1595" s="210">
        <v>137.36226518798446</v>
      </c>
    </row>
    <row r="1596" spans="2:3" x14ac:dyDescent="0.45">
      <c r="B1596" s="211">
        <v>1533</v>
      </c>
      <c r="C1596" s="210">
        <v>127.81122630642744</v>
      </c>
    </row>
    <row r="1597" spans="2:3" x14ac:dyDescent="0.45">
      <c r="B1597" s="211">
        <v>1534</v>
      </c>
      <c r="C1597" s="210">
        <v>121.20137229467215</v>
      </c>
    </row>
    <row r="1598" spans="2:3" x14ac:dyDescent="0.45">
      <c r="B1598" s="211">
        <v>1535</v>
      </c>
      <c r="C1598" s="210">
        <v>84.594365066649885</v>
      </c>
    </row>
    <row r="1599" spans="2:3" x14ac:dyDescent="0.45">
      <c r="B1599" s="211">
        <v>1536</v>
      </c>
      <c r="C1599" s="210">
        <v>108.92536955718853</v>
      </c>
    </row>
    <row r="1600" spans="2:3" x14ac:dyDescent="0.45">
      <c r="B1600" s="211">
        <v>1537</v>
      </c>
      <c r="C1600" s="210">
        <v>205.71827310229142</v>
      </c>
    </row>
    <row r="1601" spans="2:3" x14ac:dyDescent="0.45">
      <c r="B1601" s="211">
        <v>1538</v>
      </c>
      <c r="C1601" s="210">
        <v>147.53862694647816</v>
      </c>
    </row>
    <row r="1602" spans="2:3" x14ac:dyDescent="0.45">
      <c r="B1602" s="211">
        <v>1539</v>
      </c>
      <c r="C1602" s="210">
        <v>81.420840027904887</v>
      </c>
    </row>
    <row r="1603" spans="2:3" x14ac:dyDescent="0.45">
      <c r="B1603" s="211">
        <v>1540</v>
      </c>
      <c r="C1603" s="210">
        <v>138.50862235291271</v>
      </c>
    </row>
    <row r="1604" spans="2:3" x14ac:dyDescent="0.45">
      <c r="B1604" s="211">
        <v>1541</v>
      </c>
      <c r="C1604" s="210">
        <v>118.43520014330142</v>
      </c>
    </row>
    <row r="1605" spans="2:3" x14ac:dyDescent="0.45">
      <c r="B1605" s="211">
        <v>1542</v>
      </c>
      <c r="C1605" s="210">
        <v>132.48905584725912</v>
      </c>
    </row>
    <row r="1606" spans="2:3" x14ac:dyDescent="0.45">
      <c r="B1606" s="211">
        <v>1543</v>
      </c>
      <c r="C1606" s="210">
        <v>147.12153025117047</v>
      </c>
    </row>
    <row r="1607" spans="2:3" x14ac:dyDescent="0.45">
      <c r="B1607" s="211">
        <v>1544</v>
      </c>
      <c r="C1607" s="210">
        <v>126.69102569948365</v>
      </c>
    </row>
    <row r="1608" spans="2:3" x14ac:dyDescent="0.45">
      <c r="B1608" s="211">
        <v>1545</v>
      </c>
      <c r="C1608" s="210">
        <v>113.23195108429141</v>
      </c>
    </row>
    <row r="1609" spans="2:3" x14ac:dyDescent="0.45">
      <c r="B1609" s="211">
        <v>1546</v>
      </c>
      <c r="C1609" s="210">
        <v>122.93035838288857</v>
      </c>
    </row>
    <row r="1610" spans="2:3" x14ac:dyDescent="0.45">
      <c r="B1610" s="211">
        <v>1547</v>
      </c>
      <c r="C1610" s="210">
        <v>87.039485757922407</v>
      </c>
    </row>
    <row r="1611" spans="2:3" x14ac:dyDescent="0.45">
      <c r="B1611" s="211">
        <v>1548</v>
      </c>
      <c r="C1611" s="210">
        <v>125.94260409697108</v>
      </c>
    </row>
    <row r="1612" spans="2:3" x14ac:dyDescent="0.45">
      <c r="B1612" s="211">
        <v>1549</v>
      </c>
      <c r="C1612" s="210">
        <v>130.25842615670234</v>
      </c>
    </row>
    <row r="1613" spans="2:3" x14ac:dyDescent="0.45">
      <c r="B1613" s="211">
        <v>1550</v>
      </c>
      <c r="C1613" s="210">
        <v>112.39872865328896</v>
      </c>
    </row>
    <row r="1614" spans="2:3" x14ac:dyDescent="0.45">
      <c r="B1614" s="211">
        <v>1551</v>
      </c>
      <c r="C1614" s="210">
        <v>140.65439099540717</v>
      </c>
    </row>
    <row r="1615" spans="2:3" x14ac:dyDescent="0.45">
      <c r="B1615" s="211">
        <v>1552</v>
      </c>
      <c r="C1615" s="210">
        <v>81.774757212620884</v>
      </c>
    </row>
    <row r="1616" spans="2:3" x14ac:dyDescent="0.45">
      <c r="B1616" s="211">
        <v>1553</v>
      </c>
      <c r="C1616" s="210">
        <v>155.64217853986722</v>
      </c>
    </row>
    <row r="1617" spans="2:3" x14ac:dyDescent="0.45">
      <c r="B1617" s="211">
        <v>1554</v>
      </c>
      <c r="C1617" s="210">
        <v>181.02918454023893</v>
      </c>
    </row>
    <row r="1618" spans="2:3" x14ac:dyDescent="0.45">
      <c r="B1618" s="211">
        <v>1555</v>
      </c>
      <c r="C1618" s="210">
        <v>129.82806668170582</v>
      </c>
    </row>
    <row r="1619" spans="2:3" x14ac:dyDescent="0.45">
      <c r="B1619" s="211">
        <v>1556</v>
      </c>
      <c r="C1619" s="210">
        <v>136.09167444851866</v>
      </c>
    </row>
    <row r="1620" spans="2:3" x14ac:dyDescent="0.45">
      <c r="B1620" s="211">
        <v>1557</v>
      </c>
      <c r="C1620" s="210">
        <v>103.32543497614381</v>
      </c>
    </row>
    <row r="1621" spans="2:3" x14ac:dyDescent="0.45">
      <c r="B1621" s="211">
        <v>1558</v>
      </c>
      <c r="C1621" s="210">
        <v>117.94230348322645</v>
      </c>
    </row>
    <row r="1622" spans="2:3" x14ac:dyDescent="0.45">
      <c r="B1622" s="211">
        <v>1559</v>
      </c>
      <c r="C1622" s="210">
        <v>148.01464916987953</v>
      </c>
    </row>
    <row r="1623" spans="2:3" x14ac:dyDescent="0.45">
      <c r="B1623" s="211">
        <v>1560</v>
      </c>
      <c r="C1623" s="210">
        <v>109.61178753716422</v>
      </c>
    </row>
    <row r="1624" spans="2:3" x14ac:dyDescent="0.45">
      <c r="B1624" s="211">
        <v>1561</v>
      </c>
      <c r="C1624" s="210">
        <v>110.30513343603019</v>
      </c>
    </row>
    <row r="1625" spans="2:3" x14ac:dyDescent="0.45">
      <c r="B1625" s="211">
        <v>1562</v>
      </c>
      <c r="C1625" s="210">
        <v>86.951910679205682</v>
      </c>
    </row>
    <row r="1626" spans="2:3" x14ac:dyDescent="0.45">
      <c r="B1626" s="211">
        <v>1563</v>
      </c>
      <c r="C1626" s="210">
        <v>105.892303273534</v>
      </c>
    </row>
    <row r="1627" spans="2:3" x14ac:dyDescent="0.45">
      <c r="B1627" s="211">
        <v>1564</v>
      </c>
      <c r="C1627" s="210">
        <v>194.40651615945626</v>
      </c>
    </row>
    <row r="1628" spans="2:3" x14ac:dyDescent="0.45">
      <c r="B1628" s="211">
        <v>1565</v>
      </c>
      <c r="C1628" s="210">
        <v>130.7486665496412</v>
      </c>
    </row>
    <row r="1629" spans="2:3" x14ac:dyDescent="0.45">
      <c r="B1629" s="211">
        <v>1566</v>
      </c>
      <c r="C1629" s="210">
        <v>79.730441877579864</v>
      </c>
    </row>
    <row r="1630" spans="2:3" x14ac:dyDescent="0.45">
      <c r="B1630" s="211">
        <v>1567</v>
      </c>
      <c r="C1630" s="210">
        <v>91.318854635401124</v>
      </c>
    </row>
    <row r="1631" spans="2:3" x14ac:dyDescent="0.45">
      <c r="B1631" s="211">
        <v>1568</v>
      </c>
      <c r="C1631" s="210">
        <v>111.66939207183246</v>
      </c>
    </row>
    <row r="1632" spans="2:3" x14ac:dyDescent="0.45">
      <c r="B1632" s="211">
        <v>1569</v>
      </c>
      <c r="C1632" s="210">
        <v>134.332826132349</v>
      </c>
    </row>
    <row r="1633" spans="2:3" x14ac:dyDescent="0.45">
      <c r="B1633" s="211">
        <v>1570</v>
      </c>
      <c r="C1633" s="210">
        <v>129.675004840159</v>
      </c>
    </row>
    <row r="1634" spans="2:3" x14ac:dyDescent="0.45">
      <c r="B1634" s="211">
        <v>1571</v>
      </c>
      <c r="C1634" s="210">
        <v>82.975449632319354</v>
      </c>
    </row>
    <row r="1635" spans="2:3" x14ac:dyDescent="0.45">
      <c r="B1635" s="211">
        <v>1572</v>
      </c>
      <c r="C1635" s="210">
        <v>146.02539910449718</v>
      </c>
    </row>
    <row r="1636" spans="2:3" x14ac:dyDescent="0.45">
      <c r="B1636" s="211">
        <v>1573</v>
      </c>
      <c r="C1636" s="210">
        <v>109.69323144179791</v>
      </c>
    </row>
    <row r="1637" spans="2:3" x14ac:dyDescent="0.45">
      <c r="B1637" s="211">
        <v>1574</v>
      </c>
      <c r="C1637" s="210">
        <v>87.637800836902102</v>
      </c>
    </row>
    <row r="1638" spans="2:3" x14ac:dyDescent="0.45">
      <c r="B1638" s="211">
        <v>1575</v>
      </c>
      <c r="C1638" s="210">
        <v>90.699280714638974</v>
      </c>
    </row>
    <row r="1639" spans="2:3" x14ac:dyDescent="0.45">
      <c r="B1639" s="211">
        <v>1576</v>
      </c>
      <c r="C1639" s="210">
        <v>131.50713369308633</v>
      </c>
    </row>
    <row r="1640" spans="2:3" x14ac:dyDescent="0.45">
      <c r="B1640" s="211">
        <v>1577</v>
      </c>
      <c r="C1640" s="210">
        <v>104.9643561326386</v>
      </c>
    </row>
    <row r="1641" spans="2:3" x14ac:dyDescent="0.45">
      <c r="B1641" s="211">
        <v>1578</v>
      </c>
      <c r="C1641" s="210">
        <v>163.95740906982581</v>
      </c>
    </row>
    <row r="1642" spans="2:3" x14ac:dyDescent="0.45">
      <c r="B1642" s="211">
        <v>1579</v>
      </c>
      <c r="C1642" s="210">
        <v>115.7389151546564</v>
      </c>
    </row>
    <row r="1643" spans="2:3" x14ac:dyDescent="0.45">
      <c r="B1643" s="211">
        <v>1580</v>
      </c>
      <c r="C1643" s="210">
        <v>135.48454729792866</v>
      </c>
    </row>
    <row r="1644" spans="2:3" x14ac:dyDescent="0.45">
      <c r="B1644" s="211">
        <v>1581</v>
      </c>
      <c r="C1644" s="210">
        <v>109.58953116428378</v>
      </c>
    </row>
    <row r="1645" spans="2:3" x14ac:dyDescent="0.45">
      <c r="B1645" s="211">
        <v>1582</v>
      </c>
      <c r="C1645" s="210">
        <v>161.480159500399</v>
      </c>
    </row>
    <row r="1646" spans="2:3" x14ac:dyDescent="0.45">
      <c r="B1646" s="211">
        <v>1583</v>
      </c>
      <c r="C1646" s="210">
        <v>154.27379032905441</v>
      </c>
    </row>
    <row r="1647" spans="2:3" x14ac:dyDescent="0.45">
      <c r="B1647" s="211">
        <v>1584</v>
      </c>
      <c r="C1647" s="210">
        <v>94.562225072985768</v>
      </c>
    </row>
    <row r="1648" spans="2:3" x14ac:dyDescent="0.45">
      <c r="B1648" s="211">
        <v>1585</v>
      </c>
      <c r="C1648" s="210">
        <v>96.869221863415348</v>
      </c>
    </row>
    <row r="1649" spans="2:3" x14ac:dyDescent="0.45">
      <c r="B1649" s="211">
        <v>1586</v>
      </c>
      <c r="C1649" s="210">
        <v>114.88774540330355</v>
      </c>
    </row>
    <row r="1650" spans="2:3" x14ac:dyDescent="0.45">
      <c r="B1650" s="211">
        <v>1587</v>
      </c>
      <c r="C1650" s="210">
        <v>69.263145857427872</v>
      </c>
    </row>
    <row r="1651" spans="2:3" x14ac:dyDescent="0.45">
      <c r="B1651" s="211">
        <v>1588</v>
      </c>
      <c r="C1651" s="210">
        <v>111.7787187537088</v>
      </c>
    </row>
    <row r="1652" spans="2:3" x14ac:dyDescent="0.45">
      <c r="B1652" s="211">
        <v>1589</v>
      </c>
      <c r="C1652" s="210">
        <v>113.51222036326868</v>
      </c>
    </row>
    <row r="1653" spans="2:3" x14ac:dyDescent="0.45">
      <c r="B1653" s="211">
        <v>1590</v>
      </c>
      <c r="C1653" s="210">
        <v>97.257678829697227</v>
      </c>
    </row>
    <row r="1654" spans="2:3" x14ac:dyDescent="0.45">
      <c r="B1654" s="211">
        <v>1591</v>
      </c>
      <c r="C1654" s="210">
        <v>178.58207864326113</v>
      </c>
    </row>
    <row r="1655" spans="2:3" x14ac:dyDescent="0.45">
      <c r="B1655" s="211">
        <v>1592</v>
      </c>
      <c r="C1655" s="210">
        <v>127.99237067417995</v>
      </c>
    </row>
    <row r="1656" spans="2:3" x14ac:dyDescent="0.45">
      <c r="B1656" s="211">
        <v>1593</v>
      </c>
      <c r="C1656" s="210">
        <v>150.47712378593681</v>
      </c>
    </row>
    <row r="1657" spans="2:3" x14ac:dyDescent="0.45">
      <c r="B1657" s="211">
        <v>1594</v>
      </c>
      <c r="C1657" s="210">
        <v>151.05595994476224</v>
      </c>
    </row>
    <row r="1658" spans="2:3" x14ac:dyDescent="0.45">
      <c r="B1658" s="211">
        <v>1595</v>
      </c>
      <c r="C1658" s="210">
        <v>167.77460305525369</v>
      </c>
    </row>
    <row r="1659" spans="2:3" x14ac:dyDescent="0.45">
      <c r="B1659" s="211">
        <v>1596</v>
      </c>
      <c r="C1659" s="210">
        <v>141.80017587007734</v>
      </c>
    </row>
    <row r="1660" spans="2:3" x14ac:dyDescent="0.45">
      <c r="B1660" s="211">
        <v>1597</v>
      </c>
      <c r="C1660" s="210">
        <v>160.79736547771455</v>
      </c>
    </row>
    <row r="1661" spans="2:3" x14ac:dyDescent="0.45">
      <c r="B1661" s="211">
        <v>1598</v>
      </c>
      <c r="C1661" s="210">
        <v>110.45799477679441</v>
      </c>
    </row>
    <row r="1662" spans="2:3" x14ac:dyDescent="0.45">
      <c r="B1662" s="211">
        <v>1599</v>
      </c>
      <c r="C1662" s="210">
        <v>136.93607252577365</v>
      </c>
    </row>
    <row r="1663" spans="2:3" x14ac:dyDescent="0.45">
      <c r="B1663" s="211">
        <v>1600</v>
      </c>
      <c r="C1663" s="210">
        <v>113.82868864091816</v>
      </c>
    </row>
    <row r="1664" spans="2:3" x14ac:dyDescent="0.45">
      <c r="B1664" s="211">
        <v>1601</v>
      </c>
      <c r="C1664" s="210">
        <v>87.342267886302409</v>
      </c>
    </row>
    <row r="1665" spans="2:3" x14ac:dyDescent="0.45">
      <c r="B1665" s="211">
        <v>1602</v>
      </c>
      <c r="C1665" s="210">
        <v>130.83731535762021</v>
      </c>
    </row>
    <row r="1666" spans="2:3" x14ac:dyDescent="0.45">
      <c r="B1666" s="211">
        <v>1603</v>
      </c>
      <c r="C1666" s="210">
        <v>108.40215943006605</v>
      </c>
    </row>
    <row r="1667" spans="2:3" x14ac:dyDescent="0.45">
      <c r="B1667" s="211">
        <v>1604</v>
      </c>
      <c r="C1667" s="210">
        <v>86.677651986757795</v>
      </c>
    </row>
    <row r="1668" spans="2:3" x14ac:dyDescent="0.45">
      <c r="B1668" s="211">
        <v>1605</v>
      </c>
      <c r="C1668" s="210">
        <v>78.226706137445007</v>
      </c>
    </row>
    <row r="1669" spans="2:3" x14ac:dyDescent="0.45">
      <c r="B1669" s="211">
        <v>1606</v>
      </c>
      <c r="C1669" s="210">
        <v>247.54340180962356</v>
      </c>
    </row>
    <row r="1670" spans="2:3" x14ac:dyDescent="0.45">
      <c r="B1670" s="211">
        <v>1607</v>
      </c>
      <c r="C1670" s="210">
        <v>172.4841367368908</v>
      </c>
    </row>
    <row r="1671" spans="2:3" x14ac:dyDescent="0.45">
      <c r="B1671" s="211">
        <v>1608</v>
      </c>
      <c r="C1671" s="210">
        <v>146.47873045775771</v>
      </c>
    </row>
    <row r="1672" spans="2:3" x14ac:dyDescent="0.45">
      <c r="B1672" s="211">
        <v>1609</v>
      </c>
      <c r="C1672" s="210">
        <v>120.71832203962568</v>
      </c>
    </row>
    <row r="1673" spans="2:3" x14ac:dyDescent="0.45">
      <c r="B1673" s="211">
        <v>1610</v>
      </c>
      <c r="C1673" s="210">
        <v>154.02364929633993</v>
      </c>
    </row>
    <row r="1674" spans="2:3" x14ac:dyDescent="0.45">
      <c r="B1674" s="211">
        <v>1611</v>
      </c>
      <c r="C1674" s="210">
        <v>131.30734310928864</v>
      </c>
    </row>
    <row r="1675" spans="2:3" x14ac:dyDescent="0.45">
      <c r="B1675" s="211">
        <v>1612</v>
      </c>
      <c r="C1675" s="210">
        <v>135.27233950772603</v>
      </c>
    </row>
    <row r="1676" spans="2:3" x14ac:dyDescent="0.45">
      <c r="B1676" s="211">
        <v>1613</v>
      </c>
      <c r="C1676" s="210">
        <v>136.75235787244628</v>
      </c>
    </row>
    <row r="1677" spans="2:3" x14ac:dyDescent="0.45">
      <c r="B1677" s="211">
        <v>1614</v>
      </c>
      <c r="C1677" s="210">
        <v>92.261931122825033</v>
      </c>
    </row>
    <row r="1678" spans="2:3" x14ac:dyDescent="0.45">
      <c r="B1678" s="211">
        <v>1615</v>
      </c>
      <c r="C1678" s="210">
        <v>93.677381839247175</v>
      </c>
    </row>
    <row r="1679" spans="2:3" x14ac:dyDescent="0.45">
      <c r="B1679" s="211">
        <v>1616</v>
      </c>
      <c r="C1679" s="210">
        <v>101.13201122621926</v>
      </c>
    </row>
    <row r="1680" spans="2:3" x14ac:dyDescent="0.45">
      <c r="B1680" s="211">
        <v>1617</v>
      </c>
      <c r="C1680" s="210">
        <v>193.30678274018615</v>
      </c>
    </row>
    <row r="1681" spans="2:3" x14ac:dyDescent="0.45">
      <c r="B1681" s="211">
        <v>1618</v>
      </c>
      <c r="C1681" s="210">
        <v>97.283132885673339</v>
      </c>
    </row>
    <row r="1682" spans="2:3" x14ac:dyDescent="0.45">
      <c r="B1682" s="211">
        <v>1619</v>
      </c>
      <c r="C1682" s="210">
        <v>106.67501342234155</v>
      </c>
    </row>
    <row r="1683" spans="2:3" x14ac:dyDescent="0.45">
      <c r="B1683" s="211">
        <v>1620</v>
      </c>
      <c r="C1683" s="210">
        <v>117.3571246145078</v>
      </c>
    </row>
    <row r="1684" spans="2:3" x14ac:dyDescent="0.45">
      <c r="B1684" s="211">
        <v>1621</v>
      </c>
      <c r="C1684" s="210">
        <v>185.13488020295867</v>
      </c>
    </row>
    <row r="1685" spans="2:3" x14ac:dyDescent="0.45">
      <c r="B1685" s="211">
        <v>1622</v>
      </c>
      <c r="C1685" s="210">
        <v>112.40338717766319</v>
      </c>
    </row>
    <row r="1686" spans="2:3" x14ac:dyDescent="0.45">
      <c r="B1686" s="211">
        <v>1623</v>
      </c>
      <c r="C1686" s="210">
        <v>204.04223317042084</v>
      </c>
    </row>
    <row r="1687" spans="2:3" x14ac:dyDescent="0.45">
      <c r="B1687" s="211">
        <v>1624</v>
      </c>
      <c r="C1687" s="210">
        <v>152.59639718858949</v>
      </c>
    </row>
    <row r="1688" spans="2:3" x14ac:dyDescent="0.45">
      <c r="B1688" s="211">
        <v>1625</v>
      </c>
      <c r="C1688" s="210">
        <v>74.019268145277451</v>
      </c>
    </row>
    <row r="1689" spans="2:3" x14ac:dyDescent="0.45">
      <c r="B1689" s="211">
        <v>1626</v>
      </c>
      <c r="C1689" s="210">
        <v>102.47503246026521</v>
      </c>
    </row>
    <row r="1690" spans="2:3" x14ac:dyDescent="0.45">
      <c r="B1690" s="211">
        <v>1627</v>
      </c>
      <c r="C1690" s="210">
        <v>184.04775966372148</v>
      </c>
    </row>
    <row r="1691" spans="2:3" x14ac:dyDescent="0.45">
      <c r="B1691" s="211">
        <v>1628</v>
      </c>
      <c r="C1691" s="210">
        <v>146.73792246929975</v>
      </c>
    </row>
    <row r="1692" spans="2:3" x14ac:dyDescent="0.45">
      <c r="B1692" s="211">
        <v>1629</v>
      </c>
      <c r="C1692" s="210">
        <v>138.79230384543138</v>
      </c>
    </row>
    <row r="1693" spans="2:3" x14ac:dyDescent="0.45">
      <c r="B1693" s="211">
        <v>1630</v>
      </c>
      <c r="C1693" s="210">
        <v>102.92574429749905</v>
      </c>
    </row>
    <row r="1694" spans="2:3" x14ac:dyDescent="0.45">
      <c r="B1694" s="211">
        <v>1631</v>
      </c>
      <c r="C1694" s="210">
        <v>118.29022060901532</v>
      </c>
    </row>
    <row r="1695" spans="2:3" x14ac:dyDescent="0.45">
      <c r="B1695" s="211">
        <v>1632</v>
      </c>
      <c r="C1695" s="210">
        <v>114.89773220836518</v>
      </c>
    </row>
    <row r="1696" spans="2:3" x14ac:dyDescent="0.45">
      <c r="B1696" s="211">
        <v>1633</v>
      </c>
      <c r="C1696" s="210">
        <v>167.21480002718843</v>
      </c>
    </row>
    <row r="1697" spans="2:3" x14ac:dyDescent="0.45">
      <c r="B1697" s="211">
        <v>1634</v>
      </c>
      <c r="C1697" s="210">
        <v>98.577177484653632</v>
      </c>
    </row>
    <row r="1698" spans="2:3" x14ac:dyDescent="0.45">
      <c r="B1698" s="211">
        <v>1635</v>
      </c>
      <c r="C1698" s="210">
        <v>110.70445679097743</v>
      </c>
    </row>
    <row r="1699" spans="2:3" x14ac:dyDescent="0.45">
      <c r="B1699" s="211">
        <v>1636</v>
      </c>
      <c r="C1699" s="210">
        <v>85.572080690989225</v>
      </c>
    </row>
    <row r="1700" spans="2:3" x14ac:dyDescent="0.45">
      <c r="B1700" s="211">
        <v>1637</v>
      </c>
      <c r="C1700" s="210">
        <v>113.39513807398205</v>
      </c>
    </row>
    <row r="1701" spans="2:3" x14ac:dyDescent="0.45">
      <c r="B1701" s="211">
        <v>1638</v>
      </c>
      <c r="C1701" s="210">
        <v>95.375842597684652</v>
      </c>
    </row>
    <row r="1702" spans="2:3" x14ac:dyDescent="0.45">
      <c r="B1702" s="211">
        <v>1639</v>
      </c>
      <c r="C1702" s="210">
        <v>92.963882067669317</v>
      </c>
    </row>
    <row r="1703" spans="2:3" x14ac:dyDescent="0.45">
      <c r="B1703" s="211">
        <v>1640</v>
      </c>
      <c r="C1703" s="210">
        <v>132.77903938618522</v>
      </c>
    </row>
    <row r="1704" spans="2:3" x14ac:dyDescent="0.45">
      <c r="B1704" s="211">
        <v>1641</v>
      </c>
      <c r="C1704" s="210">
        <v>98.997507724191223</v>
      </c>
    </row>
    <row r="1705" spans="2:3" x14ac:dyDescent="0.45">
      <c r="B1705" s="211">
        <v>1642</v>
      </c>
      <c r="C1705" s="210">
        <v>117.53740757061058</v>
      </c>
    </row>
    <row r="1706" spans="2:3" x14ac:dyDescent="0.45">
      <c r="B1706" s="211">
        <v>1643</v>
      </c>
      <c r="C1706" s="210">
        <v>138.7098452701284</v>
      </c>
    </row>
    <row r="1707" spans="2:3" x14ac:dyDescent="0.45">
      <c r="B1707" s="211">
        <v>1644</v>
      </c>
      <c r="C1707" s="210">
        <v>67.435125908893355</v>
      </c>
    </row>
    <row r="1708" spans="2:3" x14ac:dyDescent="0.45">
      <c r="B1708" s="211">
        <v>1645</v>
      </c>
      <c r="C1708" s="210">
        <v>97.349484537756609</v>
      </c>
    </row>
    <row r="1709" spans="2:3" x14ac:dyDescent="0.45">
      <c r="B1709" s="211">
        <v>1646</v>
      </c>
      <c r="C1709" s="210">
        <v>200.89532850949587</v>
      </c>
    </row>
    <row r="1710" spans="2:3" x14ac:dyDescent="0.45">
      <c r="B1710" s="211">
        <v>1647</v>
      </c>
      <c r="C1710" s="210">
        <v>110.352279485951</v>
      </c>
    </row>
    <row r="1711" spans="2:3" x14ac:dyDescent="0.45">
      <c r="B1711" s="211">
        <v>1648</v>
      </c>
      <c r="C1711" s="210">
        <v>91.44282289923386</v>
      </c>
    </row>
    <row r="1712" spans="2:3" x14ac:dyDescent="0.45">
      <c r="B1712" s="211">
        <v>1649</v>
      </c>
      <c r="C1712" s="210">
        <v>124.52797347250284</v>
      </c>
    </row>
    <row r="1713" spans="2:3" x14ac:dyDescent="0.45">
      <c r="B1713" s="211">
        <v>1650</v>
      </c>
      <c r="C1713" s="210">
        <v>126.14807277676016</v>
      </c>
    </row>
    <row r="1714" spans="2:3" x14ac:dyDescent="0.45">
      <c r="B1714" s="211">
        <v>1651</v>
      </c>
      <c r="C1714" s="210">
        <v>112.57048360791262</v>
      </c>
    </row>
    <row r="1715" spans="2:3" x14ac:dyDescent="0.45">
      <c r="B1715" s="211">
        <v>1652</v>
      </c>
      <c r="C1715" s="210">
        <v>83.46760034110595</v>
      </c>
    </row>
    <row r="1716" spans="2:3" x14ac:dyDescent="0.45">
      <c r="B1716" s="211">
        <v>1653</v>
      </c>
      <c r="C1716" s="210">
        <v>109.65694218604401</v>
      </c>
    </row>
    <row r="1717" spans="2:3" x14ac:dyDescent="0.45">
      <c r="B1717" s="211">
        <v>1654</v>
      </c>
      <c r="C1717" s="210">
        <v>153.85770175436878</v>
      </c>
    </row>
    <row r="1718" spans="2:3" x14ac:dyDescent="0.45">
      <c r="B1718" s="211">
        <v>1655</v>
      </c>
      <c r="C1718" s="210">
        <v>89.280988700715952</v>
      </c>
    </row>
    <row r="1719" spans="2:3" x14ac:dyDescent="0.45">
      <c r="B1719" s="211">
        <v>1656</v>
      </c>
      <c r="C1719" s="210">
        <v>92.185634320310712</v>
      </c>
    </row>
    <row r="1720" spans="2:3" x14ac:dyDescent="0.45">
      <c r="B1720" s="211">
        <v>1657</v>
      </c>
      <c r="C1720" s="210">
        <v>131.73565334793352</v>
      </c>
    </row>
    <row r="1721" spans="2:3" x14ac:dyDescent="0.45">
      <c r="B1721" s="211">
        <v>1658</v>
      </c>
      <c r="C1721" s="210">
        <v>100.33952126251233</v>
      </c>
    </row>
    <row r="1722" spans="2:3" x14ac:dyDescent="0.45">
      <c r="B1722" s="211">
        <v>1659</v>
      </c>
      <c r="C1722" s="210">
        <v>144.85270381462212</v>
      </c>
    </row>
    <row r="1723" spans="2:3" x14ac:dyDescent="0.45">
      <c r="B1723" s="211">
        <v>1660</v>
      </c>
      <c r="C1723" s="210">
        <v>66.581946259333961</v>
      </c>
    </row>
    <row r="1724" spans="2:3" x14ac:dyDescent="0.45">
      <c r="B1724" s="211">
        <v>1661</v>
      </c>
      <c r="C1724" s="210">
        <v>98.286610184981086</v>
      </c>
    </row>
    <row r="1725" spans="2:3" x14ac:dyDescent="0.45">
      <c r="B1725" s="211">
        <v>1662</v>
      </c>
      <c r="C1725" s="210">
        <v>102.78443727087516</v>
      </c>
    </row>
    <row r="1726" spans="2:3" x14ac:dyDescent="0.45">
      <c r="B1726" s="211">
        <v>1663</v>
      </c>
      <c r="C1726" s="210">
        <v>142.56204291834956</v>
      </c>
    </row>
    <row r="1727" spans="2:3" x14ac:dyDescent="0.45">
      <c r="B1727" s="211">
        <v>1664</v>
      </c>
      <c r="C1727" s="210">
        <v>160.98193964383964</v>
      </c>
    </row>
    <row r="1728" spans="2:3" x14ac:dyDescent="0.45">
      <c r="B1728" s="211">
        <v>1665</v>
      </c>
      <c r="C1728" s="210">
        <v>117.08986891946905</v>
      </c>
    </row>
    <row r="1729" spans="2:3" x14ac:dyDescent="0.45">
      <c r="B1729" s="211">
        <v>1666</v>
      </c>
      <c r="C1729" s="210">
        <v>114.70514615702734</v>
      </c>
    </row>
    <row r="1730" spans="2:3" x14ac:dyDescent="0.45">
      <c r="B1730" s="211">
        <v>1667</v>
      </c>
      <c r="C1730" s="210">
        <v>82.632587114878561</v>
      </c>
    </row>
    <row r="1731" spans="2:3" x14ac:dyDescent="0.45">
      <c r="B1731" s="211">
        <v>1668</v>
      </c>
      <c r="C1731" s="210">
        <v>113.84787303171747</v>
      </c>
    </row>
    <row r="1732" spans="2:3" x14ac:dyDescent="0.45">
      <c r="B1732" s="211">
        <v>1669</v>
      </c>
      <c r="C1732" s="210">
        <v>124.87793950382328</v>
      </c>
    </row>
    <row r="1733" spans="2:3" x14ac:dyDescent="0.45">
      <c r="B1733" s="211">
        <v>1670</v>
      </c>
      <c r="C1733" s="210">
        <v>103.53172719368719</v>
      </c>
    </row>
    <row r="1734" spans="2:3" x14ac:dyDescent="0.45">
      <c r="B1734" s="211">
        <v>1671</v>
      </c>
      <c r="C1734" s="210">
        <v>138.01442780794301</v>
      </c>
    </row>
    <row r="1735" spans="2:3" x14ac:dyDescent="0.45">
      <c r="B1735" s="211">
        <v>1672</v>
      </c>
      <c r="C1735" s="210">
        <v>130.15726102192417</v>
      </c>
    </row>
    <row r="1736" spans="2:3" x14ac:dyDescent="0.45">
      <c r="B1736" s="211">
        <v>1673</v>
      </c>
      <c r="C1736" s="210">
        <v>84.74495955310249</v>
      </c>
    </row>
    <row r="1737" spans="2:3" x14ac:dyDescent="0.45">
      <c r="B1737" s="211">
        <v>1674</v>
      </c>
      <c r="C1737" s="210">
        <v>96.30929279541833</v>
      </c>
    </row>
    <row r="1738" spans="2:3" x14ac:dyDescent="0.45">
      <c r="B1738" s="211">
        <v>1675</v>
      </c>
      <c r="C1738" s="210">
        <v>121.58009801079704</v>
      </c>
    </row>
    <row r="1739" spans="2:3" x14ac:dyDescent="0.45">
      <c r="B1739" s="211">
        <v>1676</v>
      </c>
      <c r="C1739" s="210">
        <v>157.01622594902921</v>
      </c>
    </row>
    <row r="1740" spans="2:3" x14ac:dyDescent="0.45">
      <c r="B1740" s="211">
        <v>1677</v>
      </c>
      <c r="C1740" s="210">
        <v>116.29440120412019</v>
      </c>
    </row>
    <row r="1741" spans="2:3" x14ac:dyDescent="0.45">
      <c r="B1741" s="211">
        <v>1678</v>
      </c>
      <c r="C1741" s="210">
        <v>78.460580837796385</v>
      </c>
    </row>
    <row r="1742" spans="2:3" x14ac:dyDescent="0.45">
      <c r="B1742" s="211">
        <v>1679</v>
      </c>
      <c r="C1742" s="210">
        <v>154.12026372166275</v>
      </c>
    </row>
    <row r="1743" spans="2:3" x14ac:dyDescent="0.45">
      <c r="B1743" s="211">
        <v>1680</v>
      </c>
      <c r="C1743" s="210">
        <v>214.94411365529066</v>
      </c>
    </row>
    <row r="1744" spans="2:3" x14ac:dyDescent="0.45">
      <c r="B1744" s="211">
        <v>1681</v>
      </c>
      <c r="C1744" s="210">
        <v>117.731912241983</v>
      </c>
    </row>
    <row r="1745" spans="2:3" x14ac:dyDescent="0.45">
      <c r="B1745" s="211">
        <v>1682</v>
      </c>
      <c r="C1745" s="210">
        <v>98.494961452380181</v>
      </c>
    </row>
    <row r="1746" spans="2:3" x14ac:dyDescent="0.45">
      <c r="B1746" s="211">
        <v>1683</v>
      </c>
      <c r="C1746" s="210">
        <v>96.285041376356332</v>
      </c>
    </row>
    <row r="1747" spans="2:3" x14ac:dyDescent="0.45">
      <c r="B1747" s="211">
        <v>1684</v>
      </c>
      <c r="C1747" s="210">
        <v>166.42391714069771</v>
      </c>
    </row>
    <row r="1748" spans="2:3" x14ac:dyDescent="0.45">
      <c r="B1748" s="211">
        <v>1685</v>
      </c>
      <c r="C1748" s="210">
        <v>137.04758186189903</v>
      </c>
    </row>
    <row r="1749" spans="2:3" x14ac:dyDescent="0.45">
      <c r="B1749" s="211">
        <v>1686</v>
      </c>
      <c r="C1749" s="210">
        <v>105.90539681199274</v>
      </c>
    </row>
    <row r="1750" spans="2:3" x14ac:dyDescent="0.45">
      <c r="B1750" s="211">
        <v>1687</v>
      </c>
      <c r="C1750" s="210">
        <v>155.68803275059463</v>
      </c>
    </row>
    <row r="1751" spans="2:3" x14ac:dyDescent="0.45">
      <c r="B1751" s="211">
        <v>1688</v>
      </c>
      <c r="C1751" s="210">
        <v>122.3633702042774</v>
      </c>
    </row>
    <row r="1752" spans="2:3" x14ac:dyDescent="0.45">
      <c r="B1752" s="211">
        <v>1689</v>
      </c>
      <c r="C1752" s="210">
        <v>123.168406270253</v>
      </c>
    </row>
    <row r="1753" spans="2:3" x14ac:dyDescent="0.45">
      <c r="B1753" s="211">
        <v>1690</v>
      </c>
      <c r="C1753" s="210">
        <v>116.86809075946532</v>
      </c>
    </row>
    <row r="1754" spans="2:3" x14ac:dyDescent="0.45">
      <c r="B1754" s="211">
        <v>1691</v>
      </c>
      <c r="C1754" s="210">
        <v>140.84657343167697</v>
      </c>
    </row>
    <row r="1755" spans="2:3" x14ac:dyDescent="0.45">
      <c r="B1755" s="211">
        <v>1692</v>
      </c>
      <c r="C1755" s="210">
        <v>108.78662217413168</v>
      </c>
    </row>
    <row r="1756" spans="2:3" x14ac:dyDescent="0.45">
      <c r="B1756" s="211">
        <v>1693</v>
      </c>
      <c r="C1756" s="210">
        <v>111.64189128302381</v>
      </c>
    </row>
    <row r="1757" spans="2:3" x14ac:dyDescent="0.45">
      <c r="B1757" s="211">
        <v>1694</v>
      </c>
      <c r="C1757" s="210">
        <v>96.229687276572392</v>
      </c>
    </row>
    <row r="1758" spans="2:3" x14ac:dyDescent="0.45">
      <c r="B1758" s="211">
        <v>1695</v>
      </c>
      <c r="C1758" s="210">
        <v>123.60364606556482</v>
      </c>
    </row>
    <row r="1759" spans="2:3" x14ac:dyDescent="0.45">
      <c r="B1759" s="211">
        <v>1696</v>
      </c>
      <c r="C1759" s="210">
        <v>134.82709098522</v>
      </c>
    </row>
    <row r="1760" spans="2:3" x14ac:dyDescent="0.45">
      <c r="B1760" s="211">
        <v>1697</v>
      </c>
      <c r="C1760" s="210">
        <v>142.13149957778839</v>
      </c>
    </row>
    <row r="1761" spans="2:3" x14ac:dyDescent="0.45">
      <c r="B1761" s="211">
        <v>1698</v>
      </c>
      <c r="C1761" s="210">
        <v>154.79354115861395</v>
      </c>
    </row>
    <row r="1762" spans="2:3" x14ac:dyDescent="0.45">
      <c r="B1762" s="211">
        <v>1699</v>
      </c>
      <c r="C1762" s="210">
        <v>129.59997989879986</v>
      </c>
    </row>
    <row r="1763" spans="2:3" x14ac:dyDescent="0.45">
      <c r="B1763" s="211">
        <v>1700</v>
      </c>
      <c r="C1763" s="210">
        <v>96.063799281135786</v>
      </c>
    </row>
    <row r="1764" spans="2:3" x14ac:dyDescent="0.45">
      <c r="B1764" s="211">
        <v>1701</v>
      </c>
      <c r="C1764" s="210">
        <v>182.1632594672819</v>
      </c>
    </row>
    <row r="1765" spans="2:3" x14ac:dyDescent="0.45">
      <c r="B1765" s="211">
        <v>1702</v>
      </c>
      <c r="C1765" s="210">
        <v>58.526195779988988</v>
      </c>
    </row>
    <row r="1766" spans="2:3" x14ac:dyDescent="0.45">
      <c r="B1766" s="211">
        <v>1703</v>
      </c>
      <c r="C1766" s="210">
        <v>91.733786453928957</v>
      </c>
    </row>
    <row r="1767" spans="2:3" x14ac:dyDescent="0.45">
      <c r="B1767" s="211">
        <v>1704</v>
      </c>
      <c r="C1767" s="210">
        <v>116.71119467337697</v>
      </c>
    </row>
    <row r="1768" spans="2:3" x14ac:dyDescent="0.45">
      <c r="B1768" s="211">
        <v>1705</v>
      </c>
      <c r="C1768" s="210">
        <v>129.16899463779941</v>
      </c>
    </row>
    <row r="1769" spans="2:3" x14ac:dyDescent="0.45">
      <c r="B1769" s="211">
        <v>1706</v>
      </c>
      <c r="C1769" s="210">
        <v>130.89973861124875</v>
      </c>
    </row>
    <row r="1770" spans="2:3" x14ac:dyDescent="0.45">
      <c r="B1770" s="211">
        <v>1707</v>
      </c>
      <c r="C1770" s="210">
        <v>92.255119894593278</v>
      </c>
    </row>
    <row r="1771" spans="2:3" x14ac:dyDescent="0.45">
      <c r="B1771" s="211">
        <v>1708</v>
      </c>
      <c r="C1771" s="210">
        <v>138.69200959746146</v>
      </c>
    </row>
    <row r="1772" spans="2:3" x14ac:dyDescent="0.45">
      <c r="B1772" s="211">
        <v>1709</v>
      </c>
      <c r="C1772" s="210">
        <v>129.10982254084419</v>
      </c>
    </row>
    <row r="1773" spans="2:3" x14ac:dyDescent="0.45">
      <c r="B1773" s="211">
        <v>1710</v>
      </c>
      <c r="C1773" s="210">
        <v>69.308826575281813</v>
      </c>
    </row>
    <row r="1774" spans="2:3" x14ac:dyDescent="0.45">
      <c r="B1774" s="211">
        <v>1711</v>
      </c>
      <c r="C1774" s="210">
        <v>136.98076848962157</v>
      </c>
    </row>
    <row r="1775" spans="2:3" x14ac:dyDescent="0.45">
      <c r="B1775" s="211">
        <v>1712</v>
      </c>
      <c r="C1775" s="210">
        <v>123.05165896076466</v>
      </c>
    </row>
    <row r="1776" spans="2:3" x14ac:dyDescent="0.45">
      <c r="B1776" s="211">
        <v>1713</v>
      </c>
      <c r="C1776" s="210">
        <v>117.03864007573796</v>
      </c>
    </row>
    <row r="1777" spans="2:3" x14ac:dyDescent="0.45">
      <c r="B1777" s="211">
        <v>1714</v>
      </c>
      <c r="C1777" s="210">
        <v>124.22697277655428</v>
      </c>
    </row>
    <row r="1778" spans="2:3" x14ac:dyDescent="0.45">
      <c r="B1778" s="211">
        <v>1715</v>
      </c>
      <c r="C1778" s="210">
        <v>107.83547482121521</v>
      </c>
    </row>
    <row r="1779" spans="2:3" x14ac:dyDescent="0.45">
      <c r="B1779" s="211">
        <v>1716</v>
      </c>
      <c r="C1779" s="210">
        <v>94.742358494419022</v>
      </c>
    </row>
    <row r="1780" spans="2:3" x14ac:dyDescent="0.45">
      <c r="B1780" s="211">
        <v>1717</v>
      </c>
      <c r="C1780" s="210">
        <v>80.251718703499762</v>
      </c>
    </row>
    <row r="1781" spans="2:3" x14ac:dyDescent="0.45">
      <c r="B1781" s="211">
        <v>1718</v>
      </c>
      <c r="C1781" s="210">
        <v>141.91612592648062</v>
      </c>
    </row>
    <row r="1782" spans="2:3" x14ac:dyDescent="0.45">
      <c r="B1782" s="211">
        <v>1719</v>
      </c>
      <c r="C1782" s="210">
        <v>80.160035936536474</v>
      </c>
    </row>
    <row r="1783" spans="2:3" x14ac:dyDescent="0.45">
      <c r="B1783" s="211">
        <v>1720</v>
      </c>
      <c r="C1783" s="210">
        <v>94.751608855076057</v>
      </c>
    </row>
    <row r="1784" spans="2:3" x14ac:dyDescent="0.45">
      <c r="B1784" s="211">
        <v>1721</v>
      </c>
      <c r="C1784" s="210">
        <v>135.31034345007777</v>
      </c>
    </row>
    <row r="1785" spans="2:3" x14ac:dyDescent="0.45">
      <c r="B1785" s="211">
        <v>1722</v>
      </c>
      <c r="C1785" s="210">
        <v>115.60183229090887</v>
      </c>
    </row>
    <row r="1786" spans="2:3" x14ac:dyDescent="0.45">
      <c r="B1786" s="211">
        <v>1723</v>
      </c>
      <c r="C1786" s="210">
        <v>47.581208979184915</v>
      </c>
    </row>
    <row r="1787" spans="2:3" x14ac:dyDescent="0.45">
      <c r="B1787" s="211">
        <v>1724</v>
      </c>
      <c r="C1787" s="210">
        <v>120.49910662968816</v>
      </c>
    </row>
    <row r="1788" spans="2:3" x14ac:dyDescent="0.45">
      <c r="B1788" s="211">
        <v>1725</v>
      </c>
      <c r="C1788" s="210">
        <v>154.84939572618447</v>
      </c>
    </row>
    <row r="1789" spans="2:3" x14ac:dyDescent="0.45">
      <c r="B1789" s="211">
        <v>1726</v>
      </c>
      <c r="C1789" s="210">
        <v>101.34175361952175</v>
      </c>
    </row>
    <row r="1790" spans="2:3" x14ac:dyDescent="0.45">
      <c r="B1790" s="211">
        <v>1727</v>
      </c>
      <c r="C1790" s="210">
        <v>125.23811174236897</v>
      </c>
    </row>
    <row r="1791" spans="2:3" x14ac:dyDescent="0.45">
      <c r="B1791" s="211">
        <v>1728</v>
      </c>
      <c r="C1791" s="210">
        <v>140.60767439409867</v>
      </c>
    </row>
    <row r="1792" spans="2:3" x14ac:dyDescent="0.45">
      <c r="B1792" s="211">
        <v>1729</v>
      </c>
      <c r="C1792" s="210">
        <v>155.40250971363292</v>
      </c>
    </row>
    <row r="1793" spans="2:3" x14ac:dyDescent="0.45">
      <c r="B1793" s="211">
        <v>1730</v>
      </c>
      <c r="C1793" s="210">
        <v>150.48606986769647</v>
      </c>
    </row>
    <row r="1794" spans="2:3" x14ac:dyDescent="0.45">
      <c r="B1794" s="211">
        <v>1731</v>
      </c>
      <c r="C1794" s="210">
        <v>116.3046794329691</v>
      </c>
    </row>
    <row r="1795" spans="2:3" x14ac:dyDescent="0.45">
      <c r="B1795" s="211">
        <v>1732</v>
      </c>
      <c r="C1795" s="210">
        <v>156.02746866487624</v>
      </c>
    </row>
    <row r="1796" spans="2:3" x14ac:dyDescent="0.45">
      <c r="B1796" s="211">
        <v>1733</v>
      </c>
      <c r="C1796" s="210">
        <v>84.474560259823292</v>
      </c>
    </row>
    <row r="1797" spans="2:3" x14ac:dyDescent="0.45">
      <c r="B1797" s="211">
        <v>1734</v>
      </c>
      <c r="C1797" s="210">
        <v>123.43988862888413</v>
      </c>
    </row>
    <row r="1798" spans="2:3" x14ac:dyDescent="0.45">
      <c r="B1798" s="211">
        <v>1735</v>
      </c>
      <c r="C1798" s="210">
        <v>141.83751279392061</v>
      </c>
    </row>
    <row r="1799" spans="2:3" x14ac:dyDescent="0.45">
      <c r="B1799" s="211">
        <v>1736</v>
      </c>
      <c r="C1799" s="210">
        <v>94.234224648739499</v>
      </c>
    </row>
    <row r="1800" spans="2:3" x14ac:dyDescent="0.45">
      <c r="B1800" s="211">
        <v>1737</v>
      </c>
      <c r="C1800" s="210">
        <v>111.51336748895133</v>
      </c>
    </row>
    <row r="1801" spans="2:3" x14ac:dyDescent="0.45">
      <c r="B1801" s="211">
        <v>1738</v>
      </c>
      <c r="C1801" s="210">
        <v>121.49424764435415</v>
      </c>
    </row>
    <row r="1802" spans="2:3" x14ac:dyDescent="0.45">
      <c r="B1802" s="211">
        <v>1739</v>
      </c>
      <c r="C1802" s="210">
        <v>131.64564354063825</v>
      </c>
    </row>
    <row r="1803" spans="2:3" x14ac:dyDescent="0.45">
      <c r="B1803" s="211">
        <v>1740</v>
      </c>
      <c r="C1803" s="210">
        <v>105.92824249883897</v>
      </c>
    </row>
    <row r="1804" spans="2:3" x14ac:dyDescent="0.45">
      <c r="B1804" s="211">
        <v>1741</v>
      </c>
      <c r="C1804" s="210">
        <v>112.09419639307303</v>
      </c>
    </row>
    <row r="1805" spans="2:3" x14ac:dyDescent="0.45">
      <c r="B1805" s="211">
        <v>1742</v>
      </c>
      <c r="C1805" s="210">
        <v>106.20752361859967</v>
      </c>
    </row>
    <row r="1806" spans="2:3" x14ac:dyDescent="0.45">
      <c r="B1806" s="211">
        <v>1743</v>
      </c>
      <c r="C1806" s="210">
        <v>128.18259917030463</v>
      </c>
    </row>
    <row r="1807" spans="2:3" x14ac:dyDescent="0.45">
      <c r="B1807" s="211">
        <v>1744</v>
      </c>
      <c r="C1807" s="210">
        <v>98.776288243435346</v>
      </c>
    </row>
    <row r="1808" spans="2:3" x14ac:dyDescent="0.45">
      <c r="B1808" s="211">
        <v>1745</v>
      </c>
      <c r="C1808" s="210">
        <v>144.80247744984129</v>
      </c>
    </row>
    <row r="1809" spans="2:3" x14ac:dyDescent="0.45">
      <c r="B1809" s="211">
        <v>1746</v>
      </c>
      <c r="C1809" s="210">
        <v>97.127727310859953</v>
      </c>
    </row>
    <row r="1810" spans="2:3" x14ac:dyDescent="0.45">
      <c r="B1810" s="211">
        <v>1747</v>
      </c>
      <c r="C1810" s="210">
        <v>120.61158897363961</v>
      </c>
    </row>
    <row r="1811" spans="2:3" x14ac:dyDescent="0.45">
      <c r="B1811" s="211">
        <v>1748</v>
      </c>
      <c r="C1811" s="210">
        <v>95.686787691157789</v>
      </c>
    </row>
    <row r="1812" spans="2:3" x14ac:dyDescent="0.45">
      <c r="B1812" s="211">
        <v>1749</v>
      </c>
      <c r="C1812" s="210">
        <v>239.1189324884443</v>
      </c>
    </row>
    <row r="1813" spans="2:3" x14ac:dyDescent="0.45">
      <c r="B1813" s="211">
        <v>1750</v>
      </c>
      <c r="C1813" s="210">
        <v>103.36054960685053</v>
      </c>
    </row>
    <row r="1814" spans="2:3" x14ac:dyDescent="0.45">
      <c r="B1814" s="211">
        <v>1751</v>
      </c>
      <c r="C1814" s="210">
        <v>93.313350395868795</v>
      </c>
    </row>
    <row r="1815" spans="2:3" x14ac:dyDescent="0.45">
      <c r="B1815" s="211">
        <v>1752</v>
      </c>
      <c r="C1815" s="210">
        <v>127.34015115188532</v>
      </c>
    </row>
    <row r="1816" spans="2:3" x14ac:dyDescent="0.45">
      <c r="B1816" s="211">
        <v>1753</v>
      </c>
      <c r="C1816" s="210">
        <v>117.95886301604779</v>
      </c>
    </row>
    <row r="1817" spans="2:3" x14ac:dyDescent="0.45">
      <c r="B1817" s="211">
        <v>1754</v>
      </c>
      <c r="C1817" s="210">
        <v>140.61943928156055</v>
      </c>
    </row>
    <row r="1818" spans="2:3" x14ac:dyDescent="0.45">
      <c r="B1818" s="211">
        <v>1755</v>
      </c>
      <c r="C1818" s="210">
        <v>160.23715660245108</v>
      </c>
    </row>
    <row r="1819" spans="2:3" x14ac:dyDescent="0.45">
      <c r="B1819" s="211">
        <v>1756</v>
      </c>
      <c r="C1819" s="210">
        <v>99.537015778354771</v>
      </c>
    </row>
    <row r="1820" spans="2:3" x14ac:dyDescent="0.45">
      <c r="B1820" s="211">
        <v>1757</v>
      </c>
      <c r="C1820" s="210">
        <v>91.567691433554501</v>
      </c>
    </row>
    <row r="1821" spans="2:3" x14ac:dyDescent="0.45">
      <c r="B1821" s="211">
        <v>1758</v>
      </c>
      <c r="C1821" s="210">
        <v>93.806792333874597</v>
      </c>
    </row>
    <row r="1822" spans="2:3" x14ac:dyDescent="0.45">
      <c r="B1822" s="211">
        <v>1759</v>
      </c>
      <c r="C1822" s="210">
        <v>119.6304939522928</v>
      </c>
    </row>
    <row r="1823" spans="2:3" x14ac:dyDescent="0.45">
      <c r="B1823" s="211">
        <v>1760</v>
      </c>
      <c r="C1823" s="210">
        <v>113.61908627289166</v>
      </c>
    </row>
    <row r="1824" spans="2:3" x14ac:dyDescent="0.45">
      <c r="B1824" s="211">
        <v>1761</v>
      </c>
      <c r="C1824" s="210">
        <v>118.04383567849376</v>
      </c>
    </row>
    <row r="1825" spans="2:3" x14ac:dyDescent="0.45">
      <c r="B1825" s="211">
        <v>1762</v>
      </c>
      <c r="C1825" s="210">
        <v>162.18665939638277</v>
      </c>
    </row>
    <row r="1826" spans="2:3" x14ac:dyDescent="0.45">
      <c r="B1826" s="211">
        <v>1763</v>
      </c>
      <c r="C1826" s="210">
        <v>115.34215305873472</v>
      </c>
    </row>
    <row r="1827" spans="2:3" x14ac:dyDescent="0.45">
      <c r="B1827" s="211">
        <v>1764</v>
      </c>
      <c r="C1827" s="210">
        <v>158.46609761178021</v>
      </c>
    </row>
    <row r="1828" spans="2:3" x14ac:dyDescent="0.45">
      <c r="B1828" s="211">
        <v>1765</v>
      </c>
      <c r="C1828" s="210">
        <v>180.91733047101732</v>
      </c>
    </row>
    <row r="1829" spans="2:3" x14ac:dyDescent="0.45">
      <c r="B1829" s="211">
        <v>1766</v>
      </c>
      <c r="C1829" s="210">
        <v>183.77848484954782</v>
      </c>
    </row>
    <row r="1830" spans="2:3" x14ac:dyDescent="0.45">
      <c r="B1830" s="211">
        <v>1767</v>
      </c>
      <c r="C1830" s="210">
        <v>145.51132061888634</v>
      </c>
    </row>
    <row r="1831" spans="2:3" x14ac:dyDescent="0.45">
      <c r="B1831" s="211">
        <v>1768</v>
      </c>
      <c r="C1831" s="210">
        <v>158.68018737479471</v>
      </c>
    </row>
    <row r="1832" spans="2:3" x14ac:dyDescent="0.45">
      <c r="B1832" s="211">
        <v>1769</v>
      </c>
      <c r="C1832" s="210">
        <v>87.428680286141926</v>
      </c>
    </row>
    <row r="1833" spans="2:3" x14ac:dyDescent="0.45">
      <c r="B1833" s="211">
        <v>1770</v>
      </c>
      <c r="C1833" s="210">
        <v>194.4804441802026</v>
      </c>
    </row>
    <row r="1834" spans="2:3" x14ac:dyDescent="0.45">
      <c r="B1834" s="211">
        <v>1771</v>
      </c>
      <c r="C1834" s="210">
        <v>99.015029331157962</v>
      </c>
    </row>
    <row r="1835" spans="2:3" x14ac:dyDescent="0.45">
      <c r="B1835" s="211">
        <v>1772</v>
      </c>
      <c r="C1835" s="210">
        <v>115.96662182961448</v>
      </c>
    </row>
    <row r="1836" spans="2:3" x14ac:dyDescent="0.45">
      <c r="B1836" s="211">
        <v>1773</v>
      </c>
      <c r="C1836" s="210">
        <v>84.091012338774362</v>
      </c>
    </row>
    <row r="1837" spans="2:3" x14ac:dyDescent="0.45">
      <c r="B1837" s="211">
        <v>1774</v>
      </c>
      <c r="C1837" s="210">
        <v>106.35971124150767</v>
      </c>
    </row>
    <row r="1838" spans="2:3" x14ac:dyDescent="0.45">
      <c r="B1838" s="211">
        <v>1775</v>
      </c>
      <c r="C1838" s="210">
        <v>89.018830546370992</v>
      </c>
    </row>
    <row r="1839" spans="2:3" x14ac:dyDescent="0.45">
      <c r="B1839" s="211">
        <v>1776</v>
      </c>
      <c r="C1839" s="210">
        <v>114.21211044697959</v>
      </c>
    </row>
    <row r="1840" spans="2:3" x14ac:dyDescent="0.45">
      <c r="B1840" s="211">
        <v>1777</v>
      </c>
      <c r="C1840" s="210">
        <v>109.9118538769778</v>
      </c>
    </row>
    <row r="1841" spans="2:3" x14ac:dyDescent="0.45">
      <c r="B1841" s="211">
        <v>1778</v>
      </c>
      <c r="C1841" s="210">
        <v>161.11629756272956</v>
      </c>
    </row>
    <row r="1842" spans="2:3" x14ac:dyDescent="0.45">
      <c r="B1842" s="211">
        <v>1779</v>
      </c>
      <c r="C1842" s="210">
        <v>96.665986720038532</v>
      </c>
    </row>
    <row r="1843" spans="2:3" x14ac:dyDescent="0.45">
      <c r="B1843" s="211">
        <v>1780</v>
      </c>
      <c r="C1843" s="210">
        <v>194.92726694061062</v>
      </c>
    </row>
    <row r="1844" spans="2:3" x14ac:dyDescent="0.45">
      <c r="B1844" s="211">
        <v>1781</v>
      </c>
      <c r="C1844" s="210">
        <v>102.58398382895841</v>
      </c>
    </row>
    <row r="1845" spans="2:3" x14ac:dyDescent="0.45">
      <c r="B1845" s="211">
        <v>1782</v>
      </c>
      <c r="C1845" s="210">
        <v>113.59997586759097</v>
      </c>
    </row>
    <row r="1846" spans="2:3" x14ac:dyDescent="0.45">
      <c r="B1846" s="211">
        <v>1783</v>
      </c>
      <c r="C1846" s="210">
        <v>114.6871686279918</v>
      </c>
    </row>
    <row r="1847" spans="2:3" x14ac:dyDescent="0.45">
      <c r="B1847" s="211">
        <v>1784</v>
      </c>
      <c r="C1847" s="210">
        <v>91.050835554412387</v>
      </c>
    </row>
    <row r="1848" spans="2:3" x14ac:dyDescent="0.45">
      <c r="B1848" s="211">
        <v>1785</v>
      </c>
      <c r="C1848" s="210">
        <v>111.78723396066283</v>
      </c>
    </row>
    <row r="1849" spans="2:3" x14ac:dyDescent="0.45">
      <c r="B1849" s="211">
        <v>1786</v>
      </c>
      <c r="C1849" s="210">
        <v>96.107923797656994</v>
      </c>
    </row>
    <row r="1850" spans="2:3" x14ac:dyDescent="0.45">
      <c r="B1850" s="211">
        <v>1787</v>
      </c>
      <c r="C1850" s="210">
        <v>119.48454563557927</v>
      </c>
    </row>
    <row r="1851" spans="2:3" x14ac:dyDescent="0.45">
      <c r="B1851" s="211">
        <v>1788</v>
      </c>
      <c r="C1851" s="210">
        <v>180.84864357108242</v>
      </c>
    </row>
    <row r="1852" spans="2:3" x14ac:dyDescent="0.45">
      <c r="B1852" s="211">
        <v>1789</v>
      </c>
      <c r="C1852" s="210">
        <v>127.5934537321058</v>
      </c>
    </row>
    <row r="1853" spans="2:3" x14ac:dyDescent="0.45">
      <c r="B1853" s="211">
        <v>1790</v>
      </c>
      <c r="C1853" s="210">
        <v>130.45234917186008</v>
      </c>
    </row>
    <row r="1854" spans="2:3" x14ac:dyDescent="0.45">
      <c r="B1854" s="211">
        <v>1791</v>
      </c>
      <c r="C1854" s="210">
        <v>104.84578475764957</v>
      </c>
    </row>
    <row r="1855" spans="2:3" x14ac:dyDescent="0.45">
      <c r="B1855" s="211">
        <v>1792</v>
      </c>
      <c r="C1855" s="210">
        <v>92.458444921245459</v>
      </c>
    </row>
    <row r="1856" spans="2:3" x14ac:dyDescent="0.45">
      <c r="B1856" s="211">
        <v>1793</v>
      </c>
      <c r="C1856" s="210">
        <v>160.43340011874645</v>
      </c>
    </row>
    <row r="1857" spans="2:3" x14ac:dyDescent="0.45">
      <c r="B1857" s="211">
        <v>1794</v>
      </c>
      <c r="C1857" s="210">
        <v>69.672039378822802</v>
      </c>
    </row>
    <row r="1858" spans="2:3" x14ac:dyDescent="0.45">
      <c r="B1858" s="211">
        <v>1795</v>
      </c>
      <c r="C1858" s="210">
        <v>103.73033452230233</v>
      </c>
    </row>
    <row r="1859" spans="2:3" x14ac:dyDescent="0.45">
      <c r="B1859" s="211">
        <v>1796</v>
      </c>
      <c r="C1859" s="210">
        <v>96.256224059890002</v>
      </c>
    </row>
    <row r="1860" spans="2:3" x14ac:dyDescent="0.45">
      <c r="B1860" s="211">
        <v>1797</v>
      </c>
      <c r="C1860" s="210">
        <v>143.60430960907323</v>
      </c>
    </row>
    <row r="1861" spans="2:3" x14ac:dyDescent="0.45">
      <c r="B1861" s="211">
        <v>1798</v>
      </c>
      <c r="C1861" s="210">
        <v>97.263623157115958</v>
      </c>
    </row>
    <row r="1862" spans="2:3" x14ac:dyDescent="0.45">
      <c r="B1862" s="211">
        <v>1799</v>
      </c>
      <c r="C1862" s="210">
        <v>90.758971512377784</v>
      </c>
    </row>
    <row r="1863" spans="2:3" x14ac:dyDescent="0.45">
      <c r="B1863" s="211">
        <v>1800</v>
      </c>
      <c r="C1863" s="210">
        <v>146.58072448755664</v>
      </c>
    </row>
    <row r="1864" spans="2:3" x14ac:dyDescent="0.45">
      <c r="B1864" s="211">
        <v>1801</v>
      </c>
      <c r="C1864" s="210">
        <v>71.749565009111976</v>
      </c>
    </row>
    <row r="1865" spans="2:3" x14ac:dyDescent="0.45">
      <c r="B1865" s="211">
        <v>1802</v>
      </c>
      <c r="C1865" s="210">
        <v>170.75118089293127</v>
      </c>
    </row>
    <row r="1866" spans="2:3" x14ac:dyDescent="0.45">
      <c r="B1866" s="211">
        <v>1803</v>
      </c>
      <c r="C1866" s="210">
        <v>136.14312453813511</v>
      </c>
    </row>
    <row r="1867" spans="2:3" x14ac:dyDescent="0.45">
      <c r="B1867" s="211">
        <v>1804</v>
      </c>
      <c r="C1867" s="210">
        <v>74.475886663105427</v>
      </c>
    </row>
    <row r="1868" spans="2:3" x14ac:dyDescent="0.45">
      <c r="B1868" s="211">
        <v>1805</v>
      </c>
      <c r="C1868" s="210">
        <v>162.76944280516236</v>
      </c>
    </row>
    <row r="1869" spans="2:3" x14ac:dyDescent="0.45">
      <c r="B1869" s="211">
        <v>1806</v>
      </c>
      <c r="C1869" s="210">
        <v>134.19344988382915</v>
      </c>
    </row>
    <row r="1870" spans="2:3" x14ac:dyDescent="0.45">
      <c r="B1870" s="211">
        <v>1807</v>
      </c>
      <c r="C1870" s="210">
        <v>120.08985917849689</v>
      </c>
    </row>
    <row r="1871" spans="2:3" x14ac:dyDescent="0.45">
      <c r="B1871" s="211">
        <v>1808</v>
      </c>
      <c r="C1871" s="210">
        <v>162.67887281943518</v>
      </c>
    </row>
    <row r="1872" spans="2:3" x14ac:dyDescent="0.45">
      <c r="B1872" s="211">
        <v>1809</v>
      </c>
      <c r="C1872" s="210">
        <v>127.60823709848165</v>
      </c>
    </row>
    <row r="1873" spans="2:3" x14ac:dyDescent="0.45">
      <c r="B1873" s="211">
        <v>1810</v>
      </c>
      <c r="C1873" s="210">
        <v>116.66330045921657</v>
      </c>
    </row>
    <row r="1874" spans="2:3" x14ac:dyDescent="0.45">
      <c r="B1874" s="211">
        <v>1811</v>
      </c>
      <c r="C1874" s="210">
        <v>106.92800014189997</v>
      </c>
    </row>
    <row r="1875" spans="2:3" x14ac:dyDescent="0.45">
      <c r="B1875" s="211">
        <v>1812</v>
      </c>
      <c r="C1875" s="210">
        <v>140.96134637810229</v>
      </c>
    </row>
    <row r="1876" spans="2:3" x14ac:dyDescent="0.45">
      <c r="B1876" s="211">
        <v>1813</v>
      </c>
      <c r="C1876" s="210">
        <v>133.39079598262776</v>
      </c>
    </row>
    <row r="1877" spans="2:3" x14ac:dyDescent="0.45">
      <c r="B1877" s="211">
        <v>1814</v>
      </c>
      <c r="C1877" s="210">
        <v>120.23483063339505</v>
      </c>
    </row>
    <row r="1878" spans="2:3" x14ac:dyDescent="0.45">
      <c r="B1878" s="211">
        <v>1815</v>
      </c>
      <c r="C1878" s="210">
        <v>60.484200544048115</v>
      </c>
    </row>
    <row r="1879" spans="2:3" x14ac:dyDescent="0.45">
      <c r="B1879" s="211">
        <v>1816</v>
      </c>
      <c r="C1879" s="210">
        <v>124.88031840797184</v>
      </c>
    </row>
    <row r="1880" spans="2:3" x14ac:dyDescent="0.45">
      <c r="B1880" s="211">
        <v>1817</v>
      </c>
      <c r="C1880" s="210">
        <v>141.02487366810763</v>
      </c>
    </row>
    <row r="1881" spans="2:3" x14ac:dyDescent="0.45">
      <c r="B1881" s="211">
        <v>1818</v>
      </c>
      <c r="C1881" s="210">
        <v>123.8134817813155</v>
      </c>
    </row>
    <row r="1882" spans="2:3" x14ac:dyDescent="0.45">
      <c r="B1882" s="211">
        <v>1819</v>
      </c>
      <c r="C1882" s="210">
        <v>125.39025807902082</v>
      </c>
    </row>
    <row r="1883" spans="2:3" x14ac:dyDescent="0.45">
      <c r="B1883" s="211">
        <v>1820</v>
      </c>
      <c r="C1883" s="210">
        <v>149.81755667293456</v>
      </c>
    </row>
    <row r="1884" spans="2:3" x14ac:dyDescent="0.45">
      <c r="B1884" s="211">
        <v>1821</v>
      </c>
      <c r="C1884" s="210">
        <v>177.24618363099341</v>
      </c>
    </row>
    <row r="1885" spans="2:3" x14ac:dyDescent="0.45">
      <c r="B1885" s="211">
        <v>1822</v>
      </c>
      <c r="C1885" s="210">
        <v>124.34340832024071</v>
      </c>
    </row>
    <row r="1886" spans="2:3" x14ac:dyDescent="0.45">
      <c r="B1886" s="211">
        <v>1823</v>
      </c>
      <c r="C1886" s="210">
        <v>107.95457997316625</v>
      </c>
    </row>
    <row r="1887" spans="2:3" x14ac:dyDescent="0.45">
      <c r="B1887" s="211">
        <v>1824</v>
      </c>
      <c r="C1887" s="210">
        <v>94.832300318879135</v>
      </c>
    </row>
    <row r="1888" spans="2:3" x14ac:dyDescent="0.45">
      <c r="B1888" s="211">
        <v>1825</v>
      </c>
      <c r="C1888" s="210">
        <v>177.11009903590531</v>
      </c>
    </row>
    <row r="1889" spans="2:3" x14ac:dyDescent="0.45">
      <c r="B1889" s="211">
        <v>1826</v>
      </c>
      <c r="C1889" s="210">
        <v>141.52482883106271</v>
      </c>
    </row>
    <row r="1890" spans="2:3" x14ac:dyDescent="0.45">
      <c r="B1890" s="211">
        <v>1827</v>
      </c>
      <c r="C1890" s="210">
        <v>87.835616556275653</v>
      </c>
    </row>
    <row r="1891" spans="2:3" x14ac:dyDescent="0.45">
      <c r="B1891" s="211">
        <v>1828</v>
      </c>
      <c r="C1891" s="210">
        <v>117.57068361223057</v>
      </c>
    </row>
    <row r="1892" spans="2:3" x14ac:dyDescent="0.45">
      <c r="B1892" s="211">
        <v>1829</v>
      </c>
      <c r="C1892" s="210">
        <v>91.523528113585442</v>
      </c>
    </row>
    <row r="1893" spans="2:3" x14ac:dyDescent="0.45">
      <c r="B1893" s="211">
        <v>1830</v>
      </c>
      <c r="C1893" s="210">
        <v>117.72540299921384</v>
      </c>
    </row>
    <row r="1894" spans="2:3" x14ac:dyDescent="0.45">
      <c r="B1894" s="211">
        <v>1831</v>
      </c>
      <c r="C1894" s="210">
        <v>151.03919547098431</v>
      </c>
    </row>
    <row r="1895" spans="2:3" x14ac:dyDescent="0.45">
      <c r="B1895" s="211">
        <v>1832</v>
      </c>
      <c r="C1895" s="210">
        <v>117.51682556561512</v>
      </c>
    </row>
    <row r="1896" spans="2:3" x14ac:dyDescent="0.45">
      <c r="B1896" s="211">
        <v>1833</v>
      </c>
      <c r="C1896" s="210">
        <v>100.2651663376357</v>
      </c>
    </row>
    <row r="1897" spans="2:3" x14ac:dyDescent="0.45">
      <c r="B1897" s="211">
        <v>1834</v>
      </c>
      <c r="C1897" s="210">
        <v>96.243318684112879</v>
      </c>
    </row>
    <row r="1898" spans="2:3" x14ac:dyDescent="0.45">
      <c r="B1898" s="211">
        <v>1835</v>
      </c>
      <c r="C1898" s="210">
        <v>118.63155504099191</v>
      </c>
    </row>
    <row r="1899" spans="2:3" x14ac:dyDescent="0.45">
      <c r="B1899" s="211">
        <v>1836</v>
      </c>
      <c r="C1899" s="210">
        <v>236.98919313590429</v>
      </c>
    </row>
    <row r="1900" spans="2:3" x14ac:dyDescent="0.45">
      <c r="B1900" s="211">
        <v>1837</v>
      </c>
      <c r="C1900" s="210">
        <v>110.26806225018923</v>
      </c>
    </row>
    <row r="1901" spans="2:3" x14ac:dyDescent="0.45">
      <c r="B1901" s="211">
        <v>1838</v>
      </c>
      <c r="C1901" s="210">
        <v>135.16714063716725</v>
      </c>
    </row>
    <row r="1902" spans="2:3" x14ac:dyDescent="0.45">
      <c r="B1902" s="211">
        <v>1839</v>
      </c>
      <c r="C1902" s="210">
        <v>93.494518905575077</v>
      </c>
    </row>
    <row r="1903" spans="2:3" x14ac:dyDescent="0.45">
      <c r="B1903" s="211">
        <v>1840</v>
      </c>
      <c r="C1903" s="210">
        <v>119.77215612118779</v>
      </c>
    </row>
    <row r="1904" spans="2:3" x14ac:dyDescent="0.45">
      <c r="B1904" s="211">
        <v>1841</v>
      </c>
      <c r="C1904" s="210">
        <v>138.06228398988603</v>
      </c>
    </row>
    <row r="1905" spans="2:3" x14ac:dyDescent="0.45">
      <c r="B1905" s="211">
        <v>1842</v>
      </c>
      <c r="C1905" s="210">
        <v>100.38521505906033</v>
      </c>
    </row>
    <row r="1906" spans="2:3" x14ac:dyDescent="0.45">
      <c r="B1906" s="211">
        <v>1843</v>
      </c>
      <c r="C1906" s="210">
        <v>117.94774710415422</v>
      </c>
    </row>
    <row r="1907" spans="2:3" x14ac:dyDescent="0.45">
      <c r="B1907" s="211">
        <v>1844</v>
      </c>
      <c r="C1907" s="210">
        <v>117.4946938928373</v>
      </c>
    </row>
    <row r="1908" spans="2:3" x14ac:dyDescent="0.45">
      <c r="B1908" s="211">
        <v>1845</v>
      </c>
      <c r="C1908" s="210">
        <v>125.55818770265422</v>
      </c>
    </row>
    <row r="1909" spans="2:3" x14ac:dyDescent="0.45">
      <c r="B1909" s="211">
        <v>1846</v>
      </c>
      <c r="C1909" s="210">
        <v>175.94623478917481</v>
      </c>
    </row>
    <row r="1910" spans="2:3" x14ac:dyDescent="0.45">
      <c r="B1910" s="211">
        <v>1847</v>
      </c>
      <c r="C1910" s="210">
        <v>121.55555269996427</v>
      </c>
    </row>
    <row r="1911" spans="2:3" x14ac:dyDescent="0.45">
      <c r="B1911" s="211">
        <v>1848</v>
      </c>
      <c r="C1911" s="210">
        <v>144.90287504412692</v>
      </c>
    </row>
    <row r="1912" spans="2:3" x14ac:dyDescent="0.45">
      <c r="B1912" s="211">
        <v>1849</v>
      </c>
      <c r="C1912" s="210">
        <v>104.73730476819054</v>
      </c>
    </row>
    <row r="1913" spans="2:3" x14ac:dyDescent="0.45">
      <c r="B1913" s="211">
        <v>1850</v>
      </c>
      <c r="C1913" s="210">
        <v>98.414127264262362</v>
      </c>
    </row>
    <row r="1914" spans="2:3" x14ac:dyDescent="0.45">
      <c r="B1914" s="211">
        <v>1851</v>
      </c>
      <c r="C1914" s="210">
        <v>119.23035105264255</v>
      </c>
    </row>
    <row r="1915" spans="2:3" x14ac:dyDescent="0.45">
      <c r="B1915" s="211">
        <v>1852</v>
      </c>
      <c r="C1915" s="210">
        <v>101.66663567446797</v>
      </c>
    </row>
    <row r="1916" spans="2:3" x14ac:dyDescent="0.45">
      <c r="B1916" s="211">
        <v>1853</v>
      </c>
      <c r="C1916" s="210">
        <v>95.137601389846353</v>
      </c>
    </row>
    <row r="1917" spans="2:3" x14ac:dyDescent="0.45">
      <c r="B1917" s="211">
        <v>1854</v>
      </c>
      <c r="C1917" s="210">
        <v>128.41125955733787</v>
      </c>
    </row>
    <row r="1918" spans="2:3" x14ac:dyDescent="0.45">
      <c r="B1918" s="211">
        <v>1855</v>
      </c>
      <c r="C1918" s="210">
        <v>137.79308158816042</v>
      </c>
    </row>
    <row r="1919" spans="2:3" x14ac:dyDescent="0.45">
      <c r="B1919" s="211">
        <v>1856</v>
      </c>
      <c r="C1919" s="210">
        <v>104.25528356375753</v>
      </c>
    </row>
    <row r="1920" spans="2:3" x14ac:dyDescent="0.45">
      <c r="B1920" s="211">
        <v>1857</v>
      </c>
      <c r="C1920" s="210">
        <v>171.63474347296543</v>
      </c>
    </row>
    <row r="1921" spans="2:3" x14ac:dyDescent="0.45">
      <c r="B1921" s="211">
        <v>1858</v>
      </c>
      <c r="C1921" s="210">
        <v>146.07858228544487</v>
      </c>
    </row>
    <row r="1922" spans="2:3" x14ac:dyDescent="0.45">
      <c r="B1922" s="211">
        <v>1859</v>
      </c>
      <c r="C1922" s="210">
        <v>88.942389325560796</v>
      </c>
    </row>
    <row r="1923" spans="2:3" x14ac:dyDescent="0.45">
      <c r="B1923" s="211">
        <v>1860</v>
      </c>
      <c r="C1923" s="210">
        <v>168.54043370807608</v>
      </c>
    </row>
    <row r="1924" spans="2:3" x14ac:dyDescent="0.45">
      <c r="B1924" s="211">
        <v>1861</v>
      </c>
      <c r="C1924" s="210">
        <v>110.75018434288381</v>
      </c>
    </row>
    <row r="1925" spans="2:3" x14ac:dyDescent="0.45">
      <c r="B1925" s="211">
        <v>1862</v>
      </c>
      <c r="C1925" s="210">
        <v>162.38837345049487</v>
      </c>
    </row>
    <row r="1926" spans="2:3" x14ac:dyDescent="0.45">
      <c r="B1926" s="211">
        <v>1863</v>
      </c>
      <c r="C1926" s="210">
        <v>107.88610272920526</v>
      </c>
    </row>
    <row r="1927" spans="2:3" x14ac:dyDescent="0.45">
      <c r="B1927" s="211">
        <v>1864</v>
      </c>
      <c r="C1927" s="210">
        <v>83.478769929078183</v>
      </c>
    </row>
    <row r="1928" spans="2:3" x14ac:dyDescent="0.45">
      <c r="B1928" s="211">
        <v>1865</v>
      </c>
      <c r="C1928" s="210">
        <v>162.27988473121977</v>
      </c>
    </row>
    <row r="1929" spans="2:3" x14ac:dyDescent="0.45">
      <c r="B1929" s="211">
        <v>1866</v>
      </c>
      <c r="C1929" s="210">
        <v>164.57982271135424</v>
      </c>
    </row>
    <row r="1930" spans="2:3" x14ac:dyDescent="0.45">
      <c r="B1930" s="211">
        <v>1867</v>
      </c>
      <c r="C1930" s="210">
        <v>83.00467977693269</v>
      </c>
    </row>
    <row r="1931" spans="2:3" x14ac:dyDescent="0.45">
      <c r="B1931" s="211">
        <v>1868</v>
      </c>
      <c r="C1931" s="210">
        <v>116.68756152167981</v>
      </c>
    </row>
    <row r="1932" spans="2:3" x14ac:dyDescent="0.45">
      <c r="B1932" s="211">
        <v>1869</v>
      </c>
      <c r="C1932" s="210">
        <v>126.02449300383221</v>
      </c>
    </row>
    <row r="1933" spans="2:3" x14ac:dyDescent="0.45">
      <c r="B1933" s="211">
        <v>1870</v>
      </c>
      <c r="C1933" s="210">
        <v>175.79020795218449</v>
      </c>
    </row>
    <row r="1934" spans="2:3" x14ac:dyDescent="0.45">
      <c r="B1934" s="211">
        <v>1871</v>
      </c>
      <c r="C1934" s="210">
        <v>105.93680242480431</v>
      </c>
    </row>
    <row r="1935" spans="2:3" x14ac:dyDescent="0.45">
      <c r="B1935" s="211">
        <v>1872</v>
      </c>
      <c r="C1935" s="210">
        <v>143.13497690976334</v>
      </c>
    </row>
    <row r="1936" spans="2:3" x14ac:dyDescent="0.45">
      <c r="B1936" s="211">
        <v>1873</v>
      </c>
      <c r="C1936" s="210">
        <v>89.111010642720601</v>
      </c>
    </row>
    <row r="1937" spans="2:3" x14ac:dyDescent="0.45">
      <c r="B1937" s="211">
        <v>1874</v>
      </c>
      <c r="C1937" s="210">
        <v>135.25436488342689</v>
      </c>
    </row>
    <row r="1938" spans="2:3" x14ac:dyDescent="0.45">
      <c r="B1938" s="211">
        <v>1875</v>
      </c>
      <c r="C1938" s="210">
        <v>119.0897931392318</v>
      </c>
    </row>
    <row r="1939" spans="2:3" x14ac:dyDescent="0.45">
      <c r="B1939" s="211">
        <v>1876</v>
      </c>
      <c r="C1939" s="210">
        <v>109.01355277413776</v>
      </c>
    </row>
    <row r="1940" spans="2:3" x14ac:dyDescent="0.45">
      <c r="B1940" s="211">
        <v>1877</v>
      </c>
      <c r="C1940" s="210">
        <v>143.81753764783795</v>
      </c>
    </row>
    <row r="1941" spans="2:3" x14ac:dyDescent="0.45">
      <c r="B1941" s="211">
        <v>1878</v>
      </c>
      <c r="C1941" s="210">
        <v>87.477924438951121</v>
      </c>
    </row>
    <row r="1942" spans="2:3" x14ac:dyDescent="0.45">
      <c r="B1942" s="211">
        <v>1879</v>
      </c>
      <c r="C1942" s="210">
        <v>130.76923460479131</v>
      </c>
    </row>
    <row r="1943" spans="2:3" x14ac:dyDescent="0.45">
      <c r="B1943" s="211">
        <v>1880</v>
      </c>
      <c r="C1943" s="210">
        <v>182.64961919138133</v>
      </c>
    </row>
    <row r="1944" spans="2:3" x14ac:dyDescent="0.45">
      <c r="B1944" s="211">
        <v>1881</v>
      </c>
      <c r="C1944" s="210">
        <v>80.555356245722621</v>
      </c>
    </row>
    <row r="1945" spans="2:3" x14ac:dyDescent="0.45">
      <c r="B1945" s="211">
        <v>1882</v>
      </c>
      <c r="C1945" s="210">
        <v>169.78715829529895</v>
      </c>
    </row>
    <row r="1946" spans="2:3" x14ac:dyDescent="0.45">
      <c r="B1946" s="211">
        <v>1883</v>
      </c>
      <c r="C1946" s="210">
        <v>119.58609345989991</v>
      </c>
    </row>
    <row r="1947" spans="2:3" x14ac:dyDescent="0.45">
      <c r="B1947" s="211">
        <v>1884</v>
      </c>
      <c r="C1947" s="210">
        <v>120.05126199005588</v>
      </c>
    </row>
    <row r="1948" spans="2:3" x14ac:dyDescent="0.45">
      <c r="B1948" s="211">
        <v>1885</v>
      </c>
      <c r="C1948" s="210">
        <v>116.05250114483505</v>
      </c>
    </row>
    <row r="1949" spans="2:3" x14ac:dyDescent="0.45">
      <c r="B1949" s="211">
        <v>1886</v>
      </c>
      <c r="C1949" s="210">
        <v>155.95099041048769</v>
      </c>
    </row>
    <row r="1950" spans="2:3" x14ac:dyDescent="0.45">
      <c r="B1950" s="211">
        <v>1887</v>
      </c>
      <c r="C1950" s="210">
        <v>140.70469817821191</v>
      </c>
    </row>
    <row r="1951" spans="2:3" x14ac:dyDescent="0.45">
      <c r="B1951" s="211">
        <v>1888</v>
      </c>
      <c r="C1951" s="210">
        <v>124.72939743822661</v>
      </c>
    </row>
    <row r="1952" spans="2:3" x14ac:dyDescent="0.45">
      <c r="B1952" s="211">
        <v>1889</v>
      </c>
      <c r="C1952" s="210">
        <v>133.1331952889754</v>
      </c>
    </row>
    <row r="1953" spans="2:3" x14ac:dyDescent="0.45">
      <c r="B1953" s="211">
        <v>1890</v>
      </c>
      <c r="C1953" s="210">
        <v>118.55905783930578</v>
      </c>
    </row>
    <row r="1954" spans="2:3" x14ac:dyDescent="0.45">
      <c r="B1954" s="211">
        <v>1891</v>
      </c>
      <c r="C1954" s="210">
        <v>101.62335676873536</v>
      </c>
    </row>
    <row r="1955" spans="2:3" x14ac:dyDescent="0.45">
      <c r="B1955" s="211">
        <v>1892</v>
      </c>
      <c r="C1955" s="210">
        <v>148.7946503769584</v>
      </c>
    </row>
    <row r="1956" spans="2:3" x14ac:dyDescent="0.45">
      <c r="B1956" s="211">
        <v>1893</v>
      </c>
      <c r="C1956" s="210">
        <v>82.857871093283208</v>
      </c>
    </row>
    <row r="1957" spans="2:3" x14ac:dyDescent="0.45">
      <c r="B1957" s="211">
        <v>1894</v>
      </c>
      <c r="C1957" s="210">
        <v>130.95601774394399</v>
      </c>
    </row>
    <row r="1958" spans="2:3" x14ac:dyDescent="0.45">
      <c r="B1958" s="211">
        <v>1895</v>
      </c>
      <c r="C1958" s="210">
        <v>125.05837554415608</v>
      </c>
    </row>
    <row r="1959" spans="2:3" x14ac:dyDescent="0.45">
      <c r="B1959" s="211">
        <v>1896</v>
      </c>
      <c r="C1959" s="210">
        <v>109.24985523652717</v>
      </c>
    </row>
    <row r="1960" spans="2:3" x14ac:dyDescent="0.45">
      <c r="B1960" s="211">
        <v>1897</v>
      </c>
      <c r="C1960" s="210">
        <v>131.2202696244143</v>
      </c>
    </row>
    <row r="1961" spans="2:3" x14ac:dyDescent="0.45">
      <c r="B1961" s="211">
        <v>1898</v>
      </c>
      <c r="C1961" s="210">
        <v>113.25037718268342</v>
      </c>
    </row>
    <row r="1962" spans="2:3" x14ac:dyDescent="0.45">
      <c r="B1962" s="211">
        <v>1899</v>
      </c>
      <c r="C1962" s="210">
        <v>100.1061031647472</v>
      </c>
    </row>
    <row r="1963" spans="2:3" x14ac:dyDescent="0.45">
      <c r="B1963" s="211">
        <v>1900</v>
      </c>
      <c r="C1963" s="210">
        <v>114.01738290582136</v>
      </c>
    </row>
    <row r="1964" spans="2:3" x14ac:dyDescent="0.45">
      <c r="B1964" s="211">
        <v>1901</v>
      </c>
      <c r="C1964" s="210">
        <v>85.39120467306428</v>
      </c>
    </row>
    <row r="1965" spans="2:3" x14ac:dyDescent="0.45">
      <c r="B1965" s="211">
        <v>1902</v>
      </c>
      <c r="C1965" s="210">
        <v>89.317101409643271</v>
      </c>
    </row>
    <row r="1966" spans="2:3" x14ac:dyDescent="0.45">
      <c r="B1966" s="211">
        <v>1903</v>
      </c>
      <c r="C1966" s="210">
        <v>133.93495650889284</v>
      </c>
    </row>
    <row r="1967" spans="2:3" x14ac:dyDescent="0.45">
      <c r="B1967" s="211">
        <v>1904</v>
      </c>
      <c r="C1967" s="210">
        <v>181.9006161641382</v>
      </c>
    </row>
    <row r="1968" spans="2:3" x14ac:dyDescent="0.45">
      <c r="B1968" s="211">
        <v>1905</v>
      </c>
      <c r="C1968" s="210">
        <v>125.63752888036213</v>
      </c>
    </row>
    <row r="1969" spans="2:3" x14ac:dyDescent="0.45">
      <c r="B1969" s="211">
        <v>1906</v>
      </c>
      <c r="C1969" s="210">
        <v>95.030709524717437</v>
      </c>
    </row>
    <row r="1970" spans="2:3" x14ac:dyDescent="0.45">
      <c r="B1970" s="211">
        <v>1907</v>
      </c>
      <c r="C1970" s="210">
        <v>113.75423461337738</v>
      </c>
    </row>
    <row r="1971" spans="2:3" x14ac:dyDescent="0.45">
      <c r="B1971" s="211">
        <v>1908</v>
      </c>
      <c r="C1971" s="210">
        <v>112.94908704024975</v>
      </c>
    </row>
    <row r="1972" spans="2:3" x14ac:dyDescent="0.45">
      <c r="B1972" s="211">
        <v>1909</v>
      </c>
      <c r="C1972" s="210">
        <v>73.535049229833533</v>
      </c>
    </row>
    <row r="1973" spans="2:3" x14ac:dyDescent="0.45">
      <c r="B1973" s="211">
        <v>1910</v>
      </c>
      <c r="C1973" s="210">
        <v>98.540160701258898</v>
      </c>
    </row>
    <row r="1974" spans="2:3" x14ac:dyDescent="0.45">
      <c r="B1974" s="211">
        <v>1911</v>
      </c>
      <c r="C1974" s="210">
        <v>154.01086786677433</v>
      </c>
    </row>
    <row r="1975" spans="2:3" x14ac:dyDescent="0.45">
      <c r="B1975" s="211">
        <v>1912</v>
      </c>
      <c r="C1975" s="210">
        <v>90.505124357319716</v>
      </c>
    </row>
    <row r="1976" spans="2:3" x14ac:dyDescent="0.45">
      <c r="B1976" s="211">
        <v>1913</v>
      </c>
      <c r="C1976" s="210">
        <v>109.86584514139382</v>
      </c>
    </row>
    <row r="1977" spans="2:3" x14ac:dyDescent="0.45">
      <c r="B1977" s="211">
        <v>1914</v>
      </c>
      <c r="C1977" s="210">
        <v>109.62663118173172</v>
      </c>
    </row>
    <row r="1978" spans="2:3" x14ac:dyDescent="0.45">
      <c r="B1978" s="211">
        <v>1915</v>
      </c>
      <c r="C1978" s="210">
        <v>130.56400118615764</v>
      </c>
    </row>
    <row r="1979" spans="2:3" x14ac:dyDescent="0.45">
      <c r="B1979" s="211">
        <v>1916</v>
      </c>
      <c r="C1979" s="210">
        <v>89.883442005176718</v>
      </c>
    </row>
    <row r="1980" spans="2:3" x14ac:dyDescent="0.45">
      <c r="B1980" s="211">
        <v>1917</v>
      </c>
      <c r="C1980" s="210">
        <v>123.98586158905587</v>
      </c>
    </row>
    <row r="1981" spans="2:3" x14ac:dyDescent="0.45">
      <c r="B1981" s="211">
        <v>1918</v>
      </c>
      <c r="C1981" s="210">
        <v>115.31682765463499</v>
      </c>
    </row>
    <row r="1982" spans="2:3" x14ac:dyDescent="0.45">
      <c r="B1982" s="211">
        <v>1919</v>
      </c>
      <c r="C1982" s="210">
        <v>165.80121451118458</v>
      </c>
    </row>
    <row r="1983" spans="2:3" x14ac:dyDescent="0.45">
      <c r="B1983" s="211">
        <v>1920</v>
      </c>
      <c r="C1983" s="210">
        <v>217.97700757789917</v>
      </c>
    </row>
    <row r="1984" spans="2:3" x14ac:dyDescent="0.45">
      <c r="B1984" s="211">
        <v>1921</v>
      </c>
      <c r="C1984" s="210">
        <v>116.49026533583258</v>
      </c>
    </row>
    <row r="1985" spans="2:3" x14ac:dyDescent="0.45">
      <c r="B1985" s="211">
        <v>1922</v>
      </c>
      <c r="C1985" s="210">
        <v>95.350898117399353</v>
      </c>
    </row>
    <row r="1986" spans="2:3" x14ac:dyDescent="0.45">
      <c r="B1986" s="211">
        <v>1923</v>
      </c>
      <c r="C1986" s="210">
        <v>71.712230851628618</v>
      </c>
    </row>
    <row r="1987" spans="2:3" x14ac:dyDescent="0.45">
      <c r="B1987" s="211">
        <v>1924</v>
      </c>
      <c r="C1987" s="210">
        <v>93.623607311414318</v>
      </c>
    </row>
    <row r="1988" spans="2:3" x14ac:dyDescent="0.45">
      <c r="B1988" s="211">
        <v>1925</v>
      </c>
      <c r="C1988" s="210">
        <v>89.009408633659248</v>
      </c>
    </row>
    <row r="1989" spans="2:3" x14ac:dyDescent="0.45">
      <c r="B1989" s="211">
        <v>1926</v>
      </c>
      <c r="C1989" s="210">
        <v>126.2733462331922</v>
      </c>
    </row>
    <row r="1990" spans="2:3" x14ac:dyDescent="0.45">
      <c r="B1990" s="211">
        <v>1927</v>
      </c>
      <c r="C1990" s="210">
        <v>165.37539929741428</v>
      </c>
    </row>
    <row r="1991" spans="2:3" x14ac:dyDescent="0.45">
      <c r="B1991" s="211">
        <v>1928</v>
      </c>
      <c r="C1991" s="210">
        <v>137.55517237744357</v>
      </c>
    </row>
    <row r="1992" spans="2:3" x14ac:dyDescent="0.45">
      <c r="B1992" s="211">
        <v>1929</v>
      </c>
      <c r="C1992" s="210">
        <v>124.56764994357604</v>
      </c>
    </row>
    <row r="1993" spans="2:3" x14ac:dyDescent="0.45">
      <c r="B1993" s="211">
        <v>1930</v>
      </c>
      <c r="C1993" s="210">
        <v>64.299481435547648</v>
      </c>
    </row>
    <row r="1994" spans="2:3" x14ac:dyDescent="0.45">
      <c r="B1994" s="211">
        <v>1931</v>
      </c>
      <c r="C1994" s="210">
        <v>107.12455771223577</v>
      </c>
    </row>
    <row r="1995" spans="2:3" x14ac:dyDescent="0.45">
      <c r="B1995" s="211">
        <v>1932</v>
      </c>
      <c r="C1995" s="210">
        <v>108.34743588747277</v>
      </c>
    </row>
    <row r="1996" spans="2:3" x14ac:dyDescent="0.45">
      <c r="B1996" s="211">
        <v>1933</v>
      </c>
      <c r="C1996" s="210">
        <v>112.65944929241213</v>
      </c>
    </row>
    <row r="1997" spans="2:3" x14ac:dyDescent="0.45">
      <c r="B1997" s="211">
        <v>1934</v>
      </c>
      <c r="C1997" s="210">
        <v>93.098656226750137</v>
      </c>
    </row>
    <row r="1998" spans="2:3" x14ac:dyDescent="0.45">
      <c r="B1998" s="211">
        <v>1935</v>
      </c>
      <c r="C1998" s="210">
        <v>114.73061654537047</v>
      </c>
    </row>
    <row r="1999" spans="2:3" x14ac:dyDescent="0.45">
      <c r="B1999" s="211">
        <v>1936</v>
      </c>
      <c r="C1999" s="210">
        <v>169.14210250467977</v>
      </c>
    </row>
    <row r="2000" spans="2:3" x14ac:dyDescent="0.45">
      <c r="B2000" s="211">
        <v>1937</v>
      </c>
      <c r="C2000" s="210">
        <v>129.32529087472989</v>
      </c>
    </row>
    <row r="2001" spans="2:3" x14ac:dyDescent="0.45">
      <c r="B2001" s="211">
        <v>1938</v>
      </c>
      <c r="C2001" s="210">
        <v>106.66290162760632</v>
      </c>
    </row>
    <row r="2002" spans="2:3" x14ac:dyDescent="0.45">
      <c r="B2002" s="211">
        <v>1939</v>
      </c>
      <c r="C2002" s="210">
        <v>154.45007415075546</v>
      </c>
    </row>
    <row r="2003" spans="2:3" x14ac:dyDescent="0.45">
      <c r="B2003" s="211">
        <v>1940</v>
      </c>
      <c r="C2003" s="210">
        <v>138.79063369470941</v>
      </c>
    </row>
    <row r="2004" spans="2:3" x14ac:dyDescent="0.45">
      <c r="B2004" s="211">
        <v>1941</v>
      </c>
      <c r="C2004" s="210">
        <v>153.46156646275716</v>
      </c>
    </row>
    <row r="2005" spans="2:3" x14ac:dyDescent="0.45">
      <c r="B2005" s="211">
        <v>1942</v>
      </c>
      <c r="C2005" s="210">
        <v>96.813007127431788</v>
      </c>
    </row>
    <row r="2006" spans="2:3" x14ac:dyDescent="0.45">
      <c r="B2006" s="211">
        <v>1943</v>
      </c>
      <c r="C2006" s="210">
        <v>130.96122547828023</v>
      </c>
    </row>
    <row r="2007" spans="2:3" x14ac:dyDescent="0.45">
      <c r="B2007" s="211">
        <v>1944</v>
      </c>
      <c r="C2007" s="210">
        <v>102.21121871355662</v>
      </c>
    </row>
    <row r="2008" spans="2:3" x14ac:dyDescent="0.45">
      <c r="B2008" s="211">
        <v>1945</v>
      </c>
      <c r="C2008" s="210">
        <v>74.653076586608009</v>
      </c>
    </row>
    <row r="2009" spans="2:3" x14ac:dyDescent="0.45">
      <c r="B2009" s="211">
        <v>1946</v>
      </c>
      <c r="C2009" s="210">
        <v>85.395069340860829</v>
      </c>
    </row>
    <row r="2010" spans="2:3" x14ac:dyDescent="0.45">
      <c r="B2010" s="211">
        <v>1947</v>
      </c>
      <c r="C2010" s="210">
        <v>101.0977066198753</v>
      </c>
    </row>
    <row r="2011" spans="2:3" x14ac:dyDescent="0.45">
      <c r="B2011" s="211">
        <v>1948</v>
      </c>
      <c r="C2011" s="210">
        <v>97.677348955565321</v>
      </c>
    </row>
    <row r="2012" spans="2:3" x14ac:dyDescent="0.45">
      <c r="B2012" s="211">
        <v>1949</v>
      </c>
      <c r="C2012" s="210">
        <v>111.62646703263053</v>
      </c>
    </row>
    <row r="2013" spans="2:3" x14ac:dyDescent="0.45">
      <c r="B2013" s="211">
        <v>1950</v>
      </c>
      <c r="C2013" s="210">
        <v>111.09422501948423</v>
      </c>
    </row>
    <row r="2014" spans="2:3" x14ac:dyDescent="0.45">
      <c r="B2014" s="211">
        <v>1951</v>
      </c>
      <c r="C2014" s="210">
        <v>76.599252539014131</v>
      </c>
    </row>
    <row r="2015" spans="2:3" x14ac:dyDescent="0.45">
      <c r="B2015" s="211">
        <v>1952</v>
      </c>
      <c r="C2015" s="210">
        <v>109.80495504943632</v>
      </c>
    </row>
    <row r="2016" spans="2:3" x14ac:dyDescent="0.45">
      <c r="B2016" s="211">
        <v>1953</v>
      </c>
      <c r="C2016" s="210">
        <v>99.00653301207312</v>
      </c>
    </row>
    <row r="2017" spans="2:3" x14ac:dyDescent="0.45">
      <c r="B2017" s="211">
        <v>1954</v>
      </c>
      <c r="C2017" s="210">
        <v>81.851834627550971</v>
      </c>
    </row>
    <row r="2018" spans="2:3" x14ac:dyDescent="0.45">
      <c r="B2018" s="211">
        <v>1955</v>
      </c>
      <c r="C2018" s="210">
        <v>155.25347186680588</v>
      </c>
    </row>
    <row r="2019" spans="2:3" x14ac:dyDescent="0.45">
      <c r="B2019" s="211">
        <v>1956</v>
      </c>
      <c r="C2019" s="210">
        <v>114.08905798860283</v>
      </c>
    </row>
    <row r="2020" spans="2:3" x14ac:dyDescent="0.45">
      <c r="B2020" s="211">
        <v>1957</v>
      </c>
      <c r="C2020" s="210">
        <v>158.72801413349936</v>
      </c>
    </row>
    <row r="2021" spans="2:3" x14ac:dyDescent="0.45">
      <c r="B2021" s="211">
        <v>1958</v>
      </c>
      <c r="C2021" s="210">
        <v>96.894346820751892</v>
      </c>
    </row>
    <row r="2022" spans="2:3" x14ac:dyDescent="0.45">
      <c r="B2022" s="211">
        <v>1959</v>
      </c>
      <c r="C2022" s="210">
        <v>117.30422482853855</v>
      </c>
    </row>
    <row r="2023" spans="2:3" x14ac:dyDescent="0.45">
      <c r="B2023" s="211">
        <v>1960</v>
      </c>
      <c r="C2023" s="210">
        <v>130.984662484903</v>
      </c>
    </row>
    <row r="2024" spans="2:3" x14ac:dyDescent="0.45">
      <c r="B2024" s="211">
        <v>1961</v>
      </c>
      <c r="C2024" s="210">
        <v>134.61857452074412</v>
      </c>
    </row>
    <row r="2025" spans="2:3" x14ac:dyDescent="0.45">
      <c r="B2025" s="211">
        <v>1962</v>
      </c>
      <c r="C2025" s="210">
        <v>92.703790358970863</v>
      </c>
    </row>
    <row r="2026" spans="2:3" x14ac:dyDescent="0.45">
      <c r="B2026" s="211">
        <v>1963</v>
      </c>
      <c r="C2026" s="210">
        <v>86.610916158547496</v>
      </c>
    </row>
    <row r="2027" spans="2:3" x14ac:dyDescent="0.45">
      <c r="B2027" s="211">
        <v>1964</v>
      </c>
      <c r="C2027" s="210">
        <v>122.8650813796304</v>
      </c>
    </row>
    <row r="2028" spans="2:3" x14ac:dyDescent="0.45">
      <c r="B2028" s="211">
        <v>1965</v>
      </c>
      <c r="C2028" s="210">
        <v>161.93099746456937</v>
      </c>
    </row>
    <row r="2029" spans="2:3" x14ac:dyDescent="0.45">
      <c r="B2029" s="211">
        <v>1966</v>
      </c>
      <c r="C2029" s="210">
        <v>118.5729268463852</v>
      </c>
    </row>
    <row r="2030" spans="2:3" x14ac:dyDescent="0.45">
      <c r="B2030" s="211">
        <v>1967</v>
      </c>
      <c r="C2030" s="210">
        <v>118.18422358990004</v>
      </c>
    </row>
    <row r="2031" spans="2:3" x14ac:dyDescent="0.45">
      <c r="B2031" s="211">
        <v>1968</v>
      </c>
      <c r="C2031" s="210">
        <v>131.50228470161585</v>
      </c>
    </row>
    <row r="2032" spans="2:3" x14ac:dyDescent="0.45">
      <c r="B2032" s="211">
        <v>1969</v>
      </c>
      <c r="C2032" s="210">
        <v>207.8788294055835</v>
      </c>
    </row>
    <row r="2033" spans="2:3" x14ac:dyDescent="0.45">
      <c r="B2033" s="211">
        <v>1970</v>
      </c>
      <c r="C2033" s="210">
        <v>194.82696213933644</v>
      </c>
    </row>
    <row r="2034" spans="2:3" x14ac:dyDescent="0.45">
      <c r="B2034" s="211">
        <v>1971</v>
      </c>
      <c r="C2034" s="210">
        <v>111.82159591246172</v>
      </c>
    </row>
    <row r="2035" spans="2:3" x14ac:dyDescent="0.45">
      <c r="B2035" s="211">
        <v>1972</v>
      </c>
      <c r="C2035" s="210">
        <v>117.4809716119611</v>
      </c>
    </row>
    <row r="2036" spans="2:3" x14ac:dyDescent="0.45">
      <c r="B2036" s="211">
        <v>1973</v>
      </c>
      <c r="C2036" s="210">
        <v>109.57210001786935</v>
      </c>
    </row>
    <row r="2037" spans="2:3" x14ac:dyDescent="0.45">
      <c r="B2037" s="211">
        <v>1974</v>
      </c>
      <c r="C2037" s="210">
        <v>107.82843727067132</v>
      </c>
    </row>
    <row r="2038" spans="2:3" x14ac:dyDescent="0.45">
      <c r="B2038" s="211">
        <v>1975</v>
      </c>
      <c r="C2038" s="210">
        <v>112.58590542663069</v>
      </c>
    </row>
    <row r="2039" spans="2:3" x14ac:dyDescent="0.45">
      <c r="B2039" s="211">
        <v>1976</v>
      </c>
      <c r="C2039" s="210">
        <v>127.55305043060058</v>
      </c>
    </row>
    <row r="2040" spans="2:3" x14ac:dyDescent="0.45">
      <c r="B2040" s="211">
        <v>1977</v>
      </c>
      <c r="C2040" s="210">
        <v>151.89837770590697</v>
      </c>
    </row>
    <row r="2041" spans="2:3" x14ac:dyDescent="0.45">
      <c r="B2041" s="211">
        <v>1978</v>
      </c>
      <c r="C2041" s="210">
        <v>157.05740230994607</v>
      </c>
    </row>
    <row r="2042" spans="2:3" x14ac:dyDescent="0.45">
      <c r="B2042" s="211">
        <v>1979</v>
      </c>
      <c r="C2042" s="210">
        <v>130.12204573756281</v>
      </c>
    </row>
    <row r="2043" spans="2:3" x14ac:dyDescent="0.45">
      <c r="B2043" s="211">
        <v>1980</v>
      </c>
      <c r="C2043" s="210">
        <v>127.68135358327824</v>
      </c>
    </row>
    <row r="2044" spans="2:3" x14ac:dyDescent="0.45">
      <c r="B2044" s="211">
        <v>1981</v>
      </c>
      <c r="C2044" s="210">
        <v>180.09175940135958</v>
      </c>
    </row>
    <row r="2045" spans="2:3" x14ac:dyDescent="0.45">
      <c r="B2045" s="211">
        <v>1982</v>
      </c>
      <c r="C2045" s="210">
        <v>88.661508678738926</v>
      </c>
    </row>
    <row r="2046" spans="2:3" x14ac:dyDescent="0.45">
      <c r="B2046" s="211">
        <v>1983</v>
      </c>
      <c r="C2046" s="210">
        <v>58.455512118136689</v>
      </c>
    </row>
    <row r="2047" spans="2:3" x14ac:dyDescent="0.45">
      <c r="B2047" s="211">
        <v>1984</v>
      </c>
      <c r="C2047" s="210">
        <v>129.28445458487414</v>
      </c>
    </row>
    <row r="2048" spans="2:3" x14ac:dyDescent="0.45">
      <c r="B2048" s="211">
        <v>1985</v>
      </c>
      <c r="C2048" s="210">
        <v>200.56809988723614</v>
      </c>
    </row>
    <row r="2049" spans="2:3" x14ac:dyDescent="0.45">
      <c r="B2049" s="211">
        <v>1986</v>
      </c>
      <c r="C2049" s="210">
        <v>93.204214609509407</v>
      </c>
    </row>
    <row r="2050" spans="2:3" x14ac:dyDescent="0.45">
      <c r="B2050" s="211">
        <v>1987</v>
      </c>
      <c r="C2050" s="210">
        <v>127.80605520648122</v>
      </c>
    </row>
    <row r="2051" spans="2:3" x14ac:dyDescent="0.45">
      <c r="B2051" s="211">
        <v>1988</v>
      </c>
      <c r="C2051" s="210">
        <v>127.39389004073392</v>
      </c>
    </row>
    <row r="2052" spans="2:3" x14ac:dyDescent="0.45">
      <c r="B2052" s="211">
        <v>1989</v>
      </c>
      <c r="C2052" s="210">
        <v>166.03764144623025</v>
      </c>
    </row>
    <row r="2053" spans="2:3" x14ac:dyDescent="0.45">
      <c r="B2053" s="211">
        <v>1990</v>
      </c>
      <c r="C2053" s="210">
        <v>98.486228840994741</v>
      </c>
    </row>
    <row r="2054" spans="2:3" x14ac:dyDescent="0.45">
      <c r="B2054" s="211">
        <v>1991</v>
      </c>
      <c r="C2054" s="210">
        <v>154.86675093306107</v>
      </c>
    </row>
    <row r="2055" spans="2:3" x14ac:dyDescent="0.45">
      <c r="B2055" s="211">
        <v>1992</v>
      </c>
      <c r="C2055" s="210">
        <v>79.255832218617243</v>
      </c>
    </row>
    <row r="2056" spans="2:3" x14ac:dyDescent="0.45">
      <c r="B2056" s="211">
        <v>1993</v>
      </c>
      <c r="C2056" s="210">
        <v>115.5934664346567</v>
      </c>
    </row>
    <row r="2057" spans="2:3" x14ac:dyDescent="0.45">
      <c r="B2057" s="211">
        <v>1994</v>
      </c>
      <c r="C2057" s="210">
        <v>162.8185372816186</v>
      </c>
    </row>
    <row r="2058" spans="2:3" x14ac:dyDescent="0.45">
      <c r="B2058" s="211">
        <v>1995</v>
      </c>
      <c r="C2058" s="210">
        <v>111.20377869449968</v>
      </c>
    </row>
    <row r="2059" spans="2:3" x14ac:dyDescent="0.45">
      <c r="B2059" s="211">
        <v>1996</v>
      </c>
      <c r="C2059" s="210">
        <v>176.30775723702627</v>
      </c>
    </row>
    <row r="2060" spans="2:3" x14ac:dyDescent="0.45">
      <c r="B2060" s="211">
        <v>1997</v>
      </c>
      <c r="C2060" s="210">
        <v>110.69051646046655</v>
      </c>
    </row>
    <row r="2061" spans="2:3" x14ac:dyDescent="0.45">
      <c r="B2061" s="211">
        <v>1998</v>
      </c>
      <c r="C2061" s="210">
        <v>116.20653777754114</v>
      </c>
    </row>
    <row r="2062" spans="2:3" x14ac:dyDescent="0.45">
      <c r="B2062" s="211">
        <v>1999</v>
      </c>
      <c r="C2062" s="210">
        <v>123.71663869467268</v>
      </c>
    </row>
    <row r="2063" spans="2:3" x14ac:dyDescent="0.45">
      <c r="B2063" s="211">
        <v>2000</v>
      </c>
      <c r="C2063" s="210">
        <v>131.83294271263222</v>
      </c>
    </row>
    <row r="2064" spans="2:3" x14ac:dyDescent="0.45">
      <c r="B2064" s="211">
        <v>2001</v>
      </c>
      <c r="C2064" s="210">
        <v>149.37236488977402</v>
      </c>
    </row>
    <row r="2065" spans="2:3" x14ac:dyDescent="0.45">
      <c r="B2065" s="211">
        <v>2002</v>
      </c>
      <c r="C2065" s="210">
        <v>111.71773632373383</v>
      </c>
    </row>
    <row r="2066" spans="2:3" x14ac:dyDescent="0.45">
      <c r="B2066" s="211">
        <v>2003</v>
      </c>
      <c r="C2066" s="210">
        <v>77.081000219140364</v>
      </c>
    </row>
    <row r="2067" spans="2:3" x14ac:dyDescent="0.45">
      <c r="B2067" s="211">
        <v>2004</v>
      </c>
      <c r="C2067" s="210">
        <v>184.89827919007803</v>
      </c>
    </row>
    <row r="2068" spans="2:3" x14ac:dyDescent="0.45">
      <c r="B2068" s="211">
        <v>2005</v>
      </c>
      <c r="C2068" s="210">
        <v>110.86155536465661</v>
      </c>
    </row>
    <row r="2069" spans="2:3" x14ac:dyDescent="0.45">
      <c r="B2069" s="211">
        <v>2006</v>
      </c>
      <c r="C2069" s="210">
        <v>103.98113378345437</v>
      </c>
    </row>
    <row r="2070" spans="2:3" x14ac:dyDescent="0.45">
      <c r="B2070" s="211">
        <v>2007</v>
      </c>
      <c r="C2070" s="210">
        <v>131.54139938469436</v>
      </c>
    </row>
    <row r="2071" spans="2:3" x14ac:dyDescent="0.45">
      <c r="B2071" s="211">
        <v>2008</v>
      </c>
      <c r="C2071" s="210">
        <v>94.220418735493254</v>
      </c>
    </row>
    <row r="2072" spans="2:3" x14ac:dyDescent="0.45">
      <c r="B2072" s="211">
        <v>2009</v>
      </c>
      <c r="C2072" s="210">
        <v>122.55401554561391</v>
      </c>
    </row>
    <row r="2073" spans="2:3" x14ac:dyDescent="0.45">
      <c r="B2073" s="211">
        <v>2010</v>
      </c>
      <c r="C2073" s="210">
        <v>73.719702377257121</v>
      </c>
    </row>
    <row r="2074" spans="2:3" x14ac:dyDescent="0.45">
      <c r="B2074" s="211">
        <v>2011</v>
      </c>
      <c r="C2074" s="210">
        <v>244.68309556556292</v>
      </c>
    </row>
    <row r="2075" spans="2:3" x14ac:dyDescent="0.45">
      <c r="B2075" s="211">
        <v>2012</v>
      </c>
      <c r="C2075" s="210">
        <v>123.69070049133826</v>
      </c>
    </row>
    <row r="2076" spans="2:3" x14ac:dyDescent="0.45">
      <c r="B2076" s="211">
        <v>2013</v>
      </c>
      <c r="C2076" s="210">
        <v>108.37733955823072</v>
      </c>
    </row>
    <row r="2077" spans="2:3" x14ac:dyDescent="0.45">
      <c r="B2077" s="211">
        <v>2014</v>
      </c>
      <c r="C2077" s="210">
        <v>124.32181815489324</v>
      </c>
    </row>
    <row r="2078" spans="2:3" x14ac:dyDescent="0.45">
      <c r="B2078" s="211">
        <v>2015</v>
      </c>
      <c r="C2078" s="210">
        <v>129.75738819728517</v>
      </c>
    </row>
    <row r="2079" spans="2:3" x14ac:dyDescent="0.45">
      <c r="B2079" s="211">
        <v>2016</v>
      </c>
      <c r="C2079" s="210">
        <v>69.023046490863621</v>
      </c>
    </row>
    <row r="2080" spans="2:3" x14ac:dyDescent="0.45">
      <c r="B2080" s="211">
        <v>2017</v>
      </c>
      <c r="C2080" s="210">
        <v>98.979472680708284</v>
      </c>
    </row>
    <row r="2081" spans="2:3" x14ac:dyDescent="0.45">
      <c r="B2081" s="211">
        <v>2018</v>
      </c>
      <c r="C2081" s="210">
        <v>103.21743741002236</v>
      </c>
    </row>
    <row r="2082" spans="2:3" x14ac:dyDescent="0.45">
      <c r="B2082" s="211">
        <v>2019</v>
      </c>
      <c r="C2082" s="210">
        <v>120.53925108377615</v>
      </c>
    </row>
    <row r="2083" spans="2:3" x14ac:dyDescent="0.45">
      <c r="B2083" s="211">
        <v>2020</v>
      </c>
      <c r="C2083" s="210">
        <v>128.71785345272508</v>
      </c>
    </row>
    <row r="2084" spans="2:3" x14ac:dyDescent="0.45">
      <c r="B2084" s="211">
        <v>2021</v>
      </c>
      <c r="C2084" s="210">
        <v>215.39788728011931</v>
      </c>
    </row>
    <row r="2085" spans="2:3" x14ac:dyDescent="0.45">
      <c r="B2085" s="211">
        <v>2022</v>
      </c>
      <c r="C2085" s="210">
        <v>87.217233318208159</v>
      </c>
    </row>
    <row r="2086" spans="2:3" x14ac:dyDescent="0.45">
      <c r="B2086" s="211">
        <v>2023</v>
      </c>
      <c r="C2086" s="210">
        <v>105.65207791696301</v>
      </c>
    </row>
    <row r="2087" spans="2:3" x14ac:dyDescent="0.45">
      <c r="B2087" s="211">
        <v>2024</v>
      </c>
      <c r="C2087" s="210">
        <v>110.50440877995889</v>
      </c>
    </row>
    <row r="2088" spans="2:3" x14ac:dyDescent="0.45">
      <c r="B2088" s="211">
        <v>2025</v>
      </c>
      <c r="C2088" s="210">
        <v>92.226557943766863</v>
      </c>
    </row>
    <row r="2089" spans="2:3" x14ac:dyDescent="0.45">
      <c r="B2089" s="211">
        <v>2026</v>
      </c>
      <c r="C2089" s="210">
        <v>73.251967418406366</v>
      </c>
    </row>
    <row r="2090" spans="2:3" x14ac:dyDescent="0.45">
      <c r="B2090" s="211">
        <v>2027</v>
      </c>
      <c r="C2090" s="210">
        <v>143.3129979600057</v>
      </c>
    </row>
    <row r="2091" spans="2:3" x14ac:dyDescent="0.45">
      <c r="B2091" s="211">
        <v>2028</v>
      </c>
      <c r="C2091" s="210">
        <v>120.79201595857059</v>
      </c>
    </row>
    <row r="2092" spans="2:3" x14ac:dyDescent="0.45">
      <c r="B2092" s="211">
        <v>2029</v>
      </c>
      <c r="C2092" s="210">
        <v>90.03373449305424</v>
      </c>
    </row>
    <row r="2093" spans="2:3" x14ac:dyDescent="0.45">
      <c r="B2093" s="211">
        <v>2030</v>
      </c>
      <c r="C2093" s="210">
        <v>153.42074093741761</v>
      </c>
    </row>
    <row r="2094" spans="2:3" x14ac:dyDescent="0.45">
      <c r="B2094" s="211">
        <v>2031</v>
      </c>
      <c r="C2094" s="210">
        <v>74.838554651209876</v>
      </c>
    </row>
    <row r="2095" spans="2:3" x14ac:dyDescent="0.45">
      <c r="B2095" s="211">
        <v>2032</v>
      </c>
      <c r="C2095" s="210">
        <v>117.72564482314854</v>
      </c>
    </row>
    <row r="2096" spans="2:3" x14ac:dyDescent="0.45">
      <c r="B2096" s="211">
        <v>2033</v>
      </c>
      <c r="C2096" s="210">
        <v>131.14783561286961</v>
      </c>
    </row>
    <row r="2097" spans="2:3" x14ac:dyDescent="0.45">
      <c r="B2097" s="211">
        <v>2034</v>
      </c>
      <c r="C2097" s="210">
        <v>191.24481131891528</v>
      </c>
    </row>
    <row r="2098" spans="2:3" x14ac:dyDescent="0.45">
      <c r="B2098" s="211">
        <v>2035</v>
      </c>
      <c r="C2098" s="210">
        <v>159.1829746909994</v>
      </c>
    </row>
    <row r="2099" spans="2:3" x14ac:dyDescent="0.45">
      <c r="B2099" s="211">
        <v>2036</v>
      </c>
      <c r="C2099" s="210">
        <v>123.52388936119131</v>
      </c>
    </row>
    <row r="2100" spans="2:3" x14ac:dyDescent="0.45">
      <c r="B2100" s="211">
        <v>2037</v>
      </c>
      <c r="C2100" s="210">
        <v>111.64274350219381</v>
      </c>
    </row>
    <row r="2101" spans="2:3" x14ac:dyDescent="0.45">
      <c r="B2101" s="211">
        <v>2038</v>
      </c>
      <c r="C2101" s="210">
        <v>122.24343404217197</v>
      </c>
    </row>
    <row r="2102" spans="2:3" x14ac:dyDescent="0.45">
      <c r="B2102" s="211">
        <v>2039</v>
      </c>
      <c r="C2102" s="210">
        <v>87.041558793102183</v>
      </c>
    </row>
    <row r="2103" spans="2:3" x14ac:dyDescent="0.45">
      <c r="B2103" s="211">
        <v>2040</v>
      </c>
      <c r="C2103" s="210">
        <v>96.373157888554502</v>
      </c>
    </row>
    <row r="2104" spans="2:3" x14ac:dyDescent="0.45">
      <c r="B2104" s="211">
        <v>2041</v>
      </c>
      <c r="C2104" s="210">
        <v>83.594924245226721</v>
      </c>
    </row>
    <row r="2105" spans="2:3" x14ac:dyDescent="0.45">
      <c r="B2105" s="211">
        <v>2042</v>
      </c>
      <c r="C2105" s="210">
        <v>126.43247150922519</v>
      </c>
    </row>
    <row r="2106" spans="2:3" x14ac:dyDescent="0.45">
      <c r="B2106" s="211">
        <v>2043</v>
      </c>
      <c r="C2106" s="210">
        <v>162.14540725288234</v>
      </c>
    </row>
    <row r="2107" spans="2:3" x14ac:dyDescent="0.45">
      <c r="B2107" s="211">
        <v>2044</v>
      </c>
      <c r="C2107" s="210">
        <v>82.746873842569869</v>
      </c>
    </row>
    <row r="2108" spans="2:3" x14ac:dyDescent="0.45">
      <c r="B2108" s="211">
        <v>2045</v>
      </c>
      <c r="C2108" s="210">
        <v>145.06909689857977</v>
      </c>
    </row>
    <row r="2109" spans="2:3" x14ac:dyDescent="0.45">
      <c r="B2109" s="211">
        <v>2046</v>
      </c>
      <c r="C2109" s="210">
        <v>169.57609284295467</v>
      </c>
    </row>
    <row r="2110" spans="2:3" x14ac:dyDescent="0.45">
      <c r="B2110" s="211">
        <v>2047</v>
      </c>
      <c r="C2110" s="210">
        <v>96.960946192839046</v>
      </c>
    </row>
    <row r="2111" spans="2:3" x14ac:dyDescent="0.45">
      <c r="B2111" s="211">
        <v>2048</v>
      </c>
      <c r="C2111" s="210">
        <v>149.35489591903843</v>
      </c>
    </row>
    <row r="2112" spans="2:3" x14ac:dyDescent="0.45">
      <c r="B2112" s="211">
        <v>2049</v>
      </c>
      <c r="C2112" s="210">
        <v>167.0195801139032</v>
      </c>
    </row>
    <row r="2113" spans="2:3" x14ac:dyDescent="0.45">
      <c r="B2113" s="211">
        <v>2050</v>
      </c>
      <c r="C2113" s="210">
        <v>120.6053188366149</v>
      </c>
    </row>
    <row r="2114" spans="2:3" x14ac:dyDescent="0.45">
      <c r="B2114" s="211">
        <v>2051</v>
      </c>
      <c r="C2114" s="210">
        <v>179.35234476576755</v>
      </c>
    </row>
    <row r="2115" spans="2:3" x14ac:dyDescent="0.45">
      <c r="B2115" s="211">
        <v>2052</v>
      </c>
      <c r="C2115" s="210">
        <v>135.22132463834899</v>
      </c>
    </row>
    <row r="2116" spans="2:3" x14ac:dyDescent="0.45">
      <c r="B2116" s="211">
        <v>2053</v>
      </c>
      <c r="C2116" s="210">
        <v>129.61817670964109</v>
      </c>
    </row>
    <row r="2117" spans="2:3" x14ac:dyDescent="0.45">
      <c r="B2117" s="211">
        <v>2054</v>
      </c>
      <c r="C2117" s="210">
        <v>120.59016089121265</v>
      </c>
    </row>
    <row r="2118" spans="2:3" x14ac:dyDescent="0.45">
      <c r="B2118" s="211">
        <v>2055</v>
      </c>
      <c r="C2118" s="210">
        <v>97.293797643344732</v>
      </c>
    </row>
    <row r="2119" spans="2:3" x14ac:dyDescent="0.45">
      <c r="B2119" s="211">
        <v>2056</v>
      </c>
      <c r="C2119" s="210">
        <v>163.24620490263257</v>
      </c>
    </row>
    <row r="2120" spans="2:3" x14ac:dyDescent="0.45">
      <c r="B2120" s="211">
        <v>2057</v>
      </c>
      <c r="C2120" s="210">
        <v>120.0898037770714</v>
      </c>
    </row>
    <row r="2121" spans="2:3" x14ac:dyDescent="0.45">
      <c r="B2121" s="211">
        <v>2058</v>
      </c>
      <c r="C2121" s="210">
        <v>128.12728129655719</v>
      </c>
    </row>
    <row r="2122" spans="2:3" x14ac:dyDescent="0.45">
      <c r="B2122" s="211">
        <v>2059</v>
      </c>
      <c r="C2122" s="210">
        <v>100.48775037425591</v>
      </c>
    </row>
    <row r="2123" spans="2:3" x14ac:dyDescent="0.45">
      <c r="B2123" s="211">
        <v>2060</v>
      </c>
      <c r="C2123" s="210">
        <v>81.768962208476395</v>
      </c>
    </row>
    <row r="2124" spans="2:3" x14ac:dyDescent="0.45">
      <c r="B2124" s="211">
        <v>2061</v>
      </c>
      <c r="C2124" s="210">
        <v>173.42228449752596</v>
      </c>
    </row>
    <row r="2125" spans="2:3" x14ac:dyDescent="0.45">
      <c r="B2125" s="211">
        <v>2062</v>
      </c>
      <c r="C2125" s="210">
        <v>93.723059564479996</v>
      </c>
    </row>
    <row r="2126" spans="2:3" x14ac:dyDescent="0.45">
      <c r="B2126" s="211">
        <v>2063</v>
      </c>
      <c r="C2126" s="210">
        <v>118.23147578611803</v>
      </c>
    </row>
    <row r="2127" spans="2:3" x14ac:dyDescent="0.45">
      <c r="B2127" s="211">
        <v>2064</v>
      </c>
      <c r="C2127" s="210">
        <v>172.02864344474676</v>
      </c>
    </row>
    <row r="2128" spans="2:3" x14ac:dyDescent="0.45">
      <c r="B2128" s="211">
        <v>2065</v>
      </c>
      <c r="C2128" s="210">
        <v>134.07037976790227</v>
      </c>
    </row>
    <row r="2129" spans="2:3" x14ac:dyDescent="0.45">
      <c r="B2129" s="211">
        <v>2066</v>
      </c>
      <c r="C2129" s="210">
        <v>95.898806663620746</v>
      </c>
    </row>
    <row r="2130" spans="2:3" x14ac:dyDescent="0.45">
      <c r="B2130" s="211">
        <v>2067</v>
      </c>
      <c r="C2130" s="210">
        <v>103.93925962071874</v>
      </c>
    </row>
    <row r="2131" spans="2:3" x14ac:dyDescent="0.45">
      <c r="B2131" s="211">
        <v>2068</v>
      </c>
      <c r="C2131" s="210">
        <v>118.52159340582043</v>
      </c>
    </row>
    <row r="2132" spans="2:3" x14ac:dyDescent="0.45">
      <c r="B2132" s="211">
        <v>2069</v>
      </c>
      <c r="C2132" s="210">
        <v>110.10974078716417</v>
      </c>
    </row>
    <row r="2133" spans="2:3" x14ac:dyDescent="0.45">
      <c r="B2133" s="211">
        <v>2070</v>
      </c>
      <c r="C2133" s="210">
        <v>251.4988923943541</v>
      </c>
    </row>
    <row r="2134" spans="2:3" x14ac:dyDescent="0.45">
      <c r="B2134" s="211">
        <v>2071</v>
      </c>
      <c r="C2134" s="210">
        <v>100.96559052189349</v>
      </c>
    </row>
    <row r="2135" spans="2:3" x14ac:dyDescent="0.45">
      <c r="B2135" s="211">
        <v>2072</v>
      </c>
      <c r="C2135" s="210">
        <v>146.14335616462279</v>
      </c>
    </row>
    <row r="2136" spans="2:3" x14ac:dyDescent="0.45">
      <c r="B2136" s="211">
        <v>2073</v>
      </c>
      <c r="C2136" s="210">
        <v>121.80697025488728</v>
      </c>
    </row>
    <row r="2137" spans="2:3" x14ac:dyDescent="0.45">
      <c r="B2137" s="211">
        <v>2074</v>
      </c>
      <c r="C2137" s="210">
        <v>89.841107576217937</v>
      </c>
    </row>
    <row r="2138" spans="2:3" x14ac:dyDescent="0.45">
      <c r="B2138" s="211">
        <v>2075</v>
      </c>
      <c r="C2138" s="210">
        <v>98.047998524172556</v>
      </c>
    </row>
    <row r="2139" spans="2:3" x14ac:dyDescent="0.45">
      <c r="B2139" s="211">
        <v>2076</v>
      </c>
      <c r="C2139" s="210">
        <v>125.95357833131231</v>
      </c>
    </row>
    <row r="2140" spans="2:3" x14ac:dyDescent="0.45">
      <c r="B2140" s="211">
        <v>2077</v>
      </c>
      <c r="C2140" s="210">
        <v>79.178992432337353</v>
      </c>
    </row>
    <row r="2141" spans="2:3" x14ac:dyDescent="0.45">
      <c r="B2141" s="211">
        <v>2078</v>
      </c>
      <c r="C2141" s="210">
        <v>140.83840841802652</v>
      </c>
    </row>
    <row r="2142" spans="2:3" x14ac:dyDescent="0.45">
      <c r="B2142" s="211">
        <v>2079</v>
      </c>
      <c r="C2142" s="210">
        <v>98.374877884439655</v>
      </c>
    </row>
    <row r="2143" spans="2:3" x14ac:dyDescent="0.45">
      <c r="B2143" s="211">
        <v>2080</v>
      </c>
      <c r="C2143" s="210">
        <v>130.38708112230563</v>
      </c>
    </row>
    <row r="2144" spans="2:3" x14ac:dyDescent="0.45">
      <c r="B2144" s="211">
        <v>2081</v>
      </c>
      <c r="C2144" s="210">
        <v>164.64876595519212</v>
      </c>
    </row>
    <row r="2145" spans="2:3" x14ac:dyDescent="0.45">
      <c r="B2145" s="211">
        <v>2082</v>
      </c>
      <c r="C2145" s="210">
        <v>132.3759847442368</v>
      </c>
    </row>
    <row r="2146" spans="2:3" x14ac:dyDescent="0.45">
      <c r="B2146" s="211">
        <v>2083</v>
      </c>
      <c r="C2146" s="210">
        <v>102.76806762683273</v>
      </c>
    </row>
    <row r="2147" spans="2:3" x14ac:dyDescent="0.45">
      <c r="B2147" s="211">
        <v>2084</v>
      </c>
      <c r="C2147" s="210">
        <v>213.21580501933917</v>
      </c>
    </row>
    <row r="2148" spans="2:3" x14ac:dyDescent="0.45">
      <c r="B2148" s="211">
        <v>2085</v>
      </c>
      <c r="C2148" s="210">
        <v>86.994850848235572</v>
      </c>
    </row>
    <row r="2149" spans="2:3" x14ac:dyDescent="0.45">
      <c r="B2149" s="211">
        <v>2086</v>
      </c>
      <c r="C2149" s="210">
        <v>119.27292999653902</v>
      </c>
    </row>
    <row r="2150" spans="2:3" x14ac:dyDescent="0.45">
      <c r="B2150" s="211">
        <v>2087</v>
      </c>
      <c r="C2150" s="210">
        <v>133.90345773820837</v>
      </c>
    </row>
    <row r="2151" spans="2:3" x14ac:dyDescent="0.45">
      <c r="B2151" s="211">
        <v>2088</v>
      </c>
      <c r="C2151" s="210">
        <v>106.76052428463257</v>
      </c>
    </row>
    <row r="2152" spans="2:3" x14ac:dyDescent="0.45">
      <c r="B2152" s="211">
        <v>2089</v>
      </c>
      <c r="C2152" s="210">
        <v>92.684179882428381</v>
      </c>
    </row>
    <row r="2153" spans="2:3" x14ac:dyDescent="0.45">
      <c r="B2153" s="211">
        <v>2090</v>
      </c>
      <c r="C2153" s="210">
        <v>134.11511320631939</v>
      </c>
    </row>
    <row r="2154" spans="2:3" x14ac:dyDescent="0.45">
      <c r="B2154" s="211">
        <v>2091</v>
      </c>
      <c r="C2154" s="210">
        <v>106.27596353432088</v>
      </c>
    </row>
    <row r="2155" spans="2:3" x14ac:dyDescent="0.45">
      <c r="B2155" s="211">
        <v>2092</v>
      </c>
      <c r="C2155" s="210">
        <v>104.48103553868189</v>
      </c>
    </row>
    <row r="2156" spans="2:3" x14ac:dyDescent="0.45">
      <c r="B2156" s="211">
        <v>2093</v>
      </c>
      <c r="C2156" s="210">
        <v>93.205665460144616</v>
      </c>
    </row>
    <row r="2157" spans="2:3" x14ac:dyDescent="0.45">
      <c r="B2157" s="211">
        <v>2094</v>
      </c>
      <c r="C2157" s="210">
        <v>114.85982812007077</v>
      </c>
    </row>
    <row r="2158" spans="2:3" x14ac:dyDescent="0.45">
      <c r="B2158" s="211">
        <v>2095</v>
      </c>
      <c r="C2158" s="210">
        <v>85.690147003505658</v>
      </c>
    </row>
    <row r="2159" spans="2:3" x14ac:dyDescent="0.45">
      <c r="B2159" s="211">
        <v>2096</v>
      </c>
      <c r="C2159" s="210">
        <v>132.51891330326055</v>
      </c>
    </row>
    <row r="2160" spans="2:3" x14ac:dyDescent="0.45">
      <c r="B2160" s="211">
        <v>2097</v>
      </c>
      <c r="C2160" s="210">
        <v>106.42028669327929</v>
      </c>
    </row>
    <row r="2161" spans="2:3" x14ac:dyDescent="0.45">
      <c r="B2161" s="211">
        <v>2098</v>
      </c>
      <c r="C2161" s="210">
        <v>115.90203934127361</v>
      </c>
    </row>
    <row r="2162" spans="2:3" x14ac:dyDescent="0.45">
      <c r="B2162" s="211">
        <v>2099</v>
      </c>
      <c r="C2162" s="210">
        <v>173.68718398550348</v>
      </c>
    </row>
    <row r="2163" spans="2:3" x14ac:dyDescent="0.45">
      <c r="B2163" s="211">
        <v>2100</v>
      </c>
      <c r="C2163" s="210">
        <v>173.14474499810336</v>
      </c>
    </row>
    <row r="2164" spans="2:3" x14ac:dyDescent="0.45">
      <c r="B2164" s="211">
        <v>2101</v>
      </c>
      <c r="C2164" s="210">
        <v>152.5013366643737</v>
      </c>
    </row>
    <row r="2165" spans="2:3" x14ac:dyDescent="0.45">
      <c r="B2165" s="211">
        <v>2102</v>
      </c>
      <c r="C2165" s="210">
        <v>166.1540957586688</v>
      </c>
    </row>
    <row r="2166" spans="2:3" x14ac:dyDescent="0.45">
      <c r="B2166" s="211">
        <v>2103</v>
      </c>
      <c r="C2166" s="210">
        <v>69.763314265740561</v>
      </c>
    </row>
    <row r="2167" spans="2:3" x14ac:dyDescent="0.45">
      <c r="B2167" s="211">
        <v>2104</v>
      </c>
      <c r="C2167" s="210">
        <v>118.07419800034572</v>
      </c>
    </row>
    <row r="2168" spans="2:3" x14ac:dyDescent="0.45">
      <c r="B2168" s="211">
        <v>2105</v>
      </c>
      <c r="C2168" s="210">
        <v>117.01388742236824</v>
      </c>
    </row>
    <row r="2169" spans="2:3" x14ac:dyDescent="0.45">
      <c r="B2169" s="211">
        <v>2106</v>
      </c>
      <c r="C2169" s="210">
        <v>135.41158054786317</v>
      </c>
    </row>
    <row r="2170" spans="2:3" x14ac:dyDescent="0.45">
      <c r="B2170" s="211">
        <v>2107</v>
      </c>
      <c r="C2170" s="210">
        <v>134.13567440008919</v>
      </c>
    </row>
    <row r="2171" spans="2:3" x14ac:dyDescent="0.45">
      <c r="B2171" s="211">
        <v>2108</v>
      </c>
      <c r="C2171" s="210">
        <v>95.931072525426885</v>
      </c>
    </row>
    <row r="2172" spans="2:3" x14ac:dyDescent="0.45">
      <c r="B2172" s="211">
        <v>2109</v>
      </c>
      <c r="C2172" s="210">
        <v>114.79168524080229</v>
      </c>
    </row>
    <row r="2173" spans="2:3" x14ac:dyDescent="0.45">
      <c r="B2173" s="211">
        <v>2110</v>
      </c>
      <c r="C2173" s="210">
        <v>134.83415255043681</v>
      </c>
    </row>
    <row r="2174" spans="2:3" x14ac:dyDescent="0.45">
      <c r="B2174" s="211">
        <v>2111</v>
      </c>
      <c r="C2174" s="210">
        <v>248.33809867245856</v>
      </c>
    </row>
    <row r="2175" spans="2:3" x14ac:dyDescent="0.45">
      <c r="B2175" s="211">
        <v>2112</v>
      </c>
      <c r="C2175" s="210">
        <v>131.65821737860267</v>
      </c>
    </row>
    <row r="2176" spans="2:3" x14ac:dyDescent="0.45">
      <c r="B2176" s="211">
        <v>2113</v>
      </c>
      <c r="C2176" s="210">
        <v>145.98815485290876</v>
      </c>
    </row>
    <row r="2177" spans="2:3" x14ac:dyDescent="0.45">
      <c r="B2177" s="211">
        <v>2114</v>
      </c>
      <c r="C2177" s="210">
        <v>131.52790229109013</v>
      </c>
    </row>
    <row r="2178" spans="2:3" x14ac:dyDescent="0.45">
      <c r="B2178" s="211">
        <v>2115</v>
      </c>
      <c r="C2178" s="210">
        <v>196.42156565135733</v>
      </c>
    </row>
    <row r="2179" spans="2:3" x14ac:dyDescent="0.45">
      <c r="B2179" s="211">
        <v>2116</v>
      </c>
      <c r="C2179" s="210">
        <v>126.35415694584175</v>
      </c>
    </row>
    <row r="2180" spans="2:3" x14ac:dyDescent="0.45">
      <c r="B2180" s="211">
        <v>2117</v>
      </c>
      <c r="C2180" s="210">
        <v>107.49629676620206</v>
      </c>
    </row>
    <row r="2181" spans="2:3" x14ac:dyDescent="0.45">
      <c r="B2181" s="211">
        <v>2118</v>
      </c>
      <c r="C2181" s="210">
        <v>146.07114865517218</v>
      </c>
    </row>
    <row r="2182" spans="2:3" x14ac:dyDescent="0.45">
      <c r="B2182" s="211">
        <v>2119</v>
      </c>
      <c r="C2182" s="210">
        <v>74.052069283234076</v>
      </c>
    </row>
    <row r="2183" spans="2:3" x14ac:dyDescent="0.45">
      <c r="B2183" s="211">
        <v>2120</v>
      </c>
      <c r="C2183" s="210">
        <v>129.32511588617257</v>
      </c>
    </row>
    <row r="2184" spans="2:3" x14ac:dyDescent="0.45">
      <c r="B2184" s="211">
        <v>2121</v>
      </c>
      <c r="C2184" s="210">
        <v>101.09826060048583</v>
      </c>
    </row>
    <row r="2185" spans="2:3" x14ac:dyDescent="0.45">
      <c r="B2185" s="211">
        <v>2122</v>
      </c>
      <c r="C2185" s="210">
        <v>95.293712076698867</v>
      </c>
    </row>
    <row r="2186" spans="2:3" x14ac:dyDescent="0.45">
      <c r="B2186" s="211">
        <v>2123</v>
      </c>
      <c r="C2186" s="210">
        <v>141.1908000238619</v>
      </c>
    </row>
    <row r="2187" spans="2:3" x14ac:dyDescent="0.45">
      <c r="B2187" s="211">
        <v>2124</v>
      </c>
      <c r="C2187" s="210">
        <v>158.3224087596858</v>
      </c>
    </row>
    <row r="2188" spans="2:3" x14ac:dyDescent="0.45">
      <c r="B2188" s="211">
        <v>2125</v>
      </c>
      <c r="C2188" s="210">
        <v>89.680200023524932</v>
      </c>
    </row>
    <row r="2189" spans="2:3" x14ac:dyDescent="0.45">
      <c r="B2189" s="211">
        <v>2126</v>
      </c>
      <c r="C2189" s="210">
        <v>125.47413276847074</v>
      </c>
    </row>
    <row r="2190" spans="2:3" x14ac:dyDescent="0.45">
      <c r="B2190" s="211">
        <v>2127</v>
      </c>
      <c r="C2190" s="210">
        <v>117.25755199066849</v>
      </c>
    </row>
    <row r="2191" spans="2:3" x14ac:dyDescent="0.45">
      <c r="B2191" s="211">
        <v>2128</v>
      </c>
      <c r="C2191" s="210">
        <v>96.675658797291135</v>
      </c>
    </row>
    <row r="2192" spans="2:3" x14ac:dyDescent="0.45">
      <c r="B2192" s="211">
        <v>2129</v>
      </c>
      <c r="C2192" s="210">
        <v>140.20129736376796</v>
      </c>
    </row>
    <row r="2193" spans="2:3" x14ac:dyDescent="0.45">
      <c r="B2193" s="211">
        <v>2130</v>
      </c>
      <c r="C2193" s="210">
        <v>116.41077599721763</v>
      </c>
    </row>
    <row r="2194" spans="2:3" x14ac:dyDescent="0.45">
      <c r="B2194" s="211">
        <v>2131</v>
      </c>
      <c r="C2194" s="210">
        <v>155.15923749960376</v>
      </c>
    </row>
    <row r="2195" spans="2:3" x14ac:dyDescent="0.45">
      <c r="B2195" s="211">
        <v>2132</v>
      </c>
      <c r="C2195" s="210">
        <v>64.674402317727015</v>
      </c>
    </row>
    <row r="2196" spans="2:3" x14ac:dyDescent="0.45">
      <c r="B2196" s="211">
        <v>2133</v>
      </c>
      <c r="C2196" s="210">
        <v>166.8822979478395</v>
      </c>
    </row>
    <row r="2197" spans="2:3" x14ac:dyDescent="0.45">
      <c r="B2197" s="211">
        <v>2134</v>
      </c>
      <c r="C2197" s="210">
        <v>106.78428913212244</v>
      </c>
    </row>
    <row r="2198" spans="2:3" x14ac:dyDescent="0.45">
      <c r="B2198" s="211">
        <v>2135</v>
      </c>
      <c r="C2198" s="210">
        <v>88.940137727298151</v>
      </c>
    </row>
    <row r="2199" spans="2:3" x14ac:dyDescent="0.45">
      <c r="B2199" s="211">
        <v>2136</v>
      </c>
      <c r="C2199" s="210">
        <v>106.61511804467436</v>
      </c>
    </row>
    <row r="2200" spans="2:3" x14ac:dyDescent="0.45">
      <c r="B2200" s="211">
        <v>2137</v>
      </c>
      <c r="C2200" s="210">
        <v>157.6666616302266</v>
      </c>
    </row>
    <row r="2201" spans="2:3" x14ac:dyDescent="0.45">
      <c r="B2201" s="211">
        <v>2138</v>
      </c>
      <c r="C2201" s="210">
        <v>112.00625124101954</v>
      </c>
    </row>
    <row r="2202" spans="2:3" x14ac:dyDescent="0.45">
      <c r="B2202" s="211">
        <v>2139</v>
      </c>
      <c r="C2202" s="210">
        <v>176.50760797160453</v>
      </c>
    </row>
    <row r="2203" spans="2:3" x14ac:dyDescent="0.45">
      <c r="B2203" s="211">
        <v>2140</v>
      </c>
      <c r="C2203" s="210">
        <v>101.65578036792796</v>
      </c>
    </row>
    <row r="2204" spans="2:3" x14ac:dyDescent="0.45">
      <c r="B2204" s="211">
        <v>2141</v>
      </c>
      <c r="C2204" s="210">
        <v>76.097228619992393</v>
      </c>
    </row>
    <row r="2205" spans="2:3" x14ac:dyDescent="0.45">
      <c r="B2205" s="211">
        <v>2142</v>
      </c>
      <c r="C2205" s="210">
        <v>51.623142555523245</v>
      </c>
    </row>
    <row r="2206" spans="2:3" x14ac:dyDescent="0.45">
      <c r="B2206" s="211">
        <v>2143</v>
      </c>
      <c r="C2206" s="210">
        <v>118.42435415248001</v>
      </c>
    </row>
    <row r="2207" spans="2:3" x14ac:dyDescent="0.45">
      <c r="B2207" s="211">
        <v>2144</v>
      </c>
      <c r="C2207" s="210">
        <v>113.79721182144662</v>
      </c>
    </row>
    <row r="2208" spans="2:3" x14ac:dyDescent="0.45">
      <c r="B2208" s="211">
        <v>2145</v>
      </c>
      <c r="C2208" s="210">
        <v>139.55012582068881</v>
      </c>
    </row>
    <row r="2209" spans="2:3" x14ac:dyDescent="0.45">
      <c r="B2209" s="211">
        <v>2146</v>
      </c>
      <c r="C2209" s="210">
        <v>97.427020083258725</v>
      </c>
    </row>
    <row r="2210" spans="2:3" x14ac:dyDescent="0.45">
      <c r="B2210" s="211">
        <v>2147</v>
      </c>
      <c r="C2210" s="210">
        <v>173.90548226647033</v>
      </c>
    </row>
    <row r="2211" spans="2:3" x14ac:dyDescent="0.45">
      <c r="B2211" s="211">
        <v>2148</v>
      </c>
      <c r="C2211" s="210">
        <v>116.78771887530365</v>
      </c>
    </row>
    <row r="2212" spans="2:3" x14ac:dyDescent="0.45">
      <c r="B2212" s="211">
        <v>2149</v>
      </c>
      <c r="C2212" s="210">
        <v>175.8532262244544</v>
      </c>
    </row>
    <row r="2213" spans="2:3" x14ac:dyDescent="0.45">
      <c r="B2213" s="211">
        <v>2150</v>
      </c>
      <c r="C2213" s="210">
        <v>104.24632997556525</v>
      </c>
    </row>
    <row r="2214" spans="2:3" x14ac:dyDescent="0.45">
      <c r="B2214" s="211">
        <v>2151</v>
      </c>
      <c r="C2214" s="210">
        <v>132.96593589401462</v>
      </c>
    </row>
    <row r="2215" spans="2:3" x14ac:dyDescent="0.45">
      <c r="B2215" s="211">
        <v>2152</v>
      </c>
      <c r="C2215" s="210">
        <v>119.44461191334477</v>
      </c>
    </row>
    <row r="2216" spans="2:3" x14ac:dyDescent="0.45">
      <c r="B2216" s="211">
        <v>2153</v>
      </c>
      <c r="C2216" s="210">
        <v>119.61919024856759</v>
      </c>
    </row>
    <row r="2217" spans="2:3" x14ac:dyDescent="0.45">
      <c r="B2217" s="211">
        <v>2154</v>
      </c>
      <c r="C2217" s="210">
        <v>91.655159349862103</v>
      </c>
    </row>
    <row r="2218" spans="2:3" x14ac:dyDescent="0.45">
      <c r="B2218" s="211">
        <v>2155</v>
      </c>
      <c r="C2218" s="210">
        <v>102.01364400648842</v>
      </c>
    </row>
    <row r="2219" spans="2:3" x14ac:dyDescent="0.45">
      <c r="B2219" s="211">
        <v>2156</v>
      </c>
      <c r="C2219" s="210">
        <v>110.51676084672198</v>
      </c>
    </row>
    <row r="2220" spans="2:3" x14ac:dyDescent="0.45">
      <c r="B2220" s="211">
        <v>2157</v>
      </c>
      <c r="C2220" s="210">
        <v>144.86410311183909</v>
      </c>
    </row>
    <row r="2221" spans="2:3" x14ac:dyDescent="0.45">
      <c r="B2221" s="211">
        <v>2158</v>
      </c>
      <c r="C2221" s="210">
        <v>121.85090985471783</v>
      </c>
    </row>
    <row r="2222" spans="2:3" x14ac:dyDescent="0.45">
      <c r="B2222" s="211">
        <v>2159</v>
      </c>
      <c r="C2222" s="210">
        <v>140.01152098565885</v>
      </c>
    </row>
    <row r="2223" spans="2:3" x14ac:dyDescent="0.45">
      <c r="B2223" s="211">
        <v>2160</v>
      </c>
      <c r="C2223" s="210">
        <v>137.39388691618979</v>
      </c>
    </row>
    <row r="2224" spans="2:3" x14ac:dyDescent="0.45">
      <c r="B2224" s="211">
        <v>2161</v>
      </c>
      <c r="C2224" s="210">
        <v>120.0351040933303</v>
      </c>
    </row>
    <row r="2225" spans="2:3" x14ac:dyDescent="0.45">
      <c r="B2225" s="211">
        <v>2162</v>
      </c>
      <c r="C2225" s="210">
        <v>159.0333631617257</v>
      </c>
    </row>
    <row r="2226" spans="2:3" x14ac:dyDescent="0.45">
      <c r="B2226" s="211">
        <v>2163</v>
      </c>
      <c r="C2226" s="210">
        <v>130.63483125643111</v>
      </c>
    </row>
    <row r="2227" spans="2:3" x14ac:dyDescent="0.45">
      <c r="B2227" s="211">
        <v>2164</v>
      </c>
      <c r="C2227" s="210">
        <v>104.63867363029985</v>
      </c>
    </row>
    <row r="2228" spans="2:3" x14ac:dyDescent="0.45">
      <c r="B2228" s="211">
        <v>2165</v>
      </c>
      <c r="C2228" s="210">
        <v>89.606852705469635</v>
      </c>
    </row>
    <row r="2229" spans="2:3" x14ac:dyDescent="0.45">
      <c r="B2229" s="211">
        <v>2166</v>
      </c>
      <c r="C2229" s="210">
        <v>111.5545151758957</v>
      </c>
    </row>
    <row r="2230" spans="2:3" x14ac:dyDescent="0.45">
      <c r="B2230" s="211">
        <v>2167</v>
      </c>
      <c r="C2230" s="210">
        <v>119.37657742874505</v>
      </c>
    </row>
    <row r="2231" spans="2:3" x14ac:dyDescent="0.45">
      <c r="B2231" s="211">
        <v>2168</v>
      </c>
      <c r="C2231" s="210">
        <v>87.617437063733433</v>
      </c>
    </row>
    <row r="2232" spans="2:3" x14ac:dyDescent="0.45">
      <c r="B2232" s="211">
        <v>2169</v>
      </c>
      <c r="C2232" s="210">
        <v>169.95338064714028</v>
      </c>
    </row>
    <row r="2233" spans="2:3" x14ac:dyDescent="0.45">
      <c r="B2233" s="211">
        <v>2170</v>
      </c>
      <c r="C2233" s="210">
        <v>139.15645835852459</v>
      </c>
    </row>
    <row r="2234" spans="2:3" x14ac:dyDescent="0.45">
      <c r="B2234" s="211">
        <v>2171</v>
      </c>
      <c r="C2234" s="210">
        <v>117.62117448584682</v>
      </c>
    </row>
    <row r="2235" spans="2:3" x14ac:dyDescent="0.45">
      <c r="B2235" s="211">
        <v>2172</v>
      </c>
      <c r="C2235" s="210">
        <v>96.092394335536838</v>
      </c>
    </row>
    <row r="2236" spans="2:3" x14ac:dyDescent="0.45">
      <c r="B2236" s="211">
        <v>2173</v>
      </c>
      <c r="C2236" s="210">
        <v>164.57750556834296</v>
      </c>
    </row>
    <row r="2237" spans="2:3" x14ac:dyDescent="0.45">
      <c r="B2237" s="211">
        <v>2174</v>
      </c>
      <c r="C2237" s="210">
        <v>166.27314527014329</v>
      </c>
    </row>
    <row r="2238" spans="2:3" x14ac:dyDescent="0.45">
      <c r="B2238" s="211">
        <v>2175</v>
      </c>
      <c r="C2238" s="210">
        <v>125.25020176471344</v>
      </c>
    </row>
    <row r="2239" spans="2:3" x14ac:dyDescent="0.45">
      <c r="B2239" s="211">
        <v>2176</v>
      </c>
      <c r="C2239" s="210">
        <v>103.08224098328398</v>
      </c>
    </row>
    <row r="2240" spans="2:3" x14ac:dyDescent="0.45">
      <c r="B2240" s="211">
        <v>2177</v>
      </c>
      <c r="C2240" s="210">
        <v>83.331708430047357</v>
      </c>
    </row>
    <row r="2241" spans="2:3" x14ac:dyDescent="0.45">
      <c r="B2241" s="211">
        <v>2178</v>
      </c>
      <c r="C2241" s="210">
        <v>188.81193698351001</v>
      </c>
    </row>
    <row r="2242" spans="2:3" x14ac:dyDescent="0.45">
      <c r="B2242" s="211">
        <v>2179</v>
      </c>
      <c r="C2242" s="210">
        <v>89.185103227163395</v>
      </c>
    </row>
    <row r="2243" spans="2:3" x14ac:dyDescent="0.45">
      <c r="B2243" s="211">
        <v>2180</v>
      </c>
      <c r="C2243" s="210">
        <v>105.41420063801796</v>
      </c>
    </row>
    <row r="2244" spans="2:3" x14ac:dyDescent="0.45">
      <c r="B2244" s="211">
        <v>2181</v>
      </c>
      <c r="C2244" s="210">
        <v>89.46535128914455</v>
      </c>
    </row>
    <row r="2245" spans="2:3" x14ac:dyDescent="0.45">
      <c r="B2245" s="211">
        <v>2182</v>
      </c>
      <c r="C2245" s="210">
        <v>164.12942268525663</v>
      </c>
    </row>
    <row r="2246" spans="2:3" x14ac:dyDescent="0.45">
      <c r="B2246" s="211">
        <v>2183</v>
      </c>
      <c r="C2246" s="210">
        <v>134.35670834890993</v>
      </c>
    </row>
    <row r="2247" spans="2:3" x14ac:dyDescent="0.45">
      <c r="B2247" s="211">
        <v>2184</v>
      </c>
      <c r="C2247" s="210">
        <v>199.56862004124363</v>
      </c>
    </row>
    <row r="2248" spans="2:3" x14ac:dyDescent="0.45">
      <c r="B2248" s="211">
        <v>2185</v>
      </c>
      <c r="C2248" s="210">
        <v>132.09078181350446</v>
      </c>
    </row>
    <row r="2249" spans="2:3" x14ac:dyDescent="0.45">
      <c r="B2249" s="211">
        <v>2186</v>
      </c>
      <c r="C2249" s="210">
        <v>77.625643971755082</v>
      </c>
    </row>
    <row r="2250" spans="2:3" x14ac:dyDescent="0.45">
      <c r="B2250" s="211">
        <v>2187</v>
      </c>
      <c r="C2250" s="210">
        <v>88.237379509733799</v>
      </c>
    </row>
    <row r="2251" spans="2:3" x14ac:dyDescent="0.45">
      <c r="B2251" s="211">
        <v>2188</v>
      </c>
      <c r="C2251" s="210">
        <v>104.59315283588124</v>
      </c>
    </row>
    <row r="2252" spans="2:3" x14ac:dyDescent="0.45">
      <c r="B2252" s="211">
        <v>2189</v>
      </c>
      <c r="C2252" s="210">
        <v>115.6749413744152</v>
      </c>
    </row>
    <row r="2253" spans="2:3" x14ac:dyDescent="0.45">
      <c r="B2253" s="211">
        <v>2190</v>
      </c>
      <c r="C2253" s="210">
        <v>70.456118604426621</v>
      </c>
    </row>
    <row r="2254" spans="2:3" x14ac:dyDescent="0.45">
      <c r="B2254" s="211">
        <v>2191</v>
      </c>
      <c r="C2254" s="210">
        <v>132.51494576840912</v>
      </c>
    </row>
    <row r="2255" spans="2:3" x14ac:dyDescent="0.45">
      <c r="B2255" s="211">
        <v>2192</v>
      </c>
      <c r="C2255" s="210">
        <v>101.85399073266292</v>
      </c>
    </row>
    <row r="2256" spans="2:3" x14ac:dyDescent="0.45">
      <c r="B2256" s="211">
        <v>2193</v>
      </c>
      <c r="C2256" s="210">
        <v>179.97683198358175</v>
      </c>
    </row>
    <row r="2257" spans="2:3" x14ac:dyDescent="0.45">
      <c r="B2257" s="211">
        <v>2194</v>
      </c>
      <c r="C2257" s="210">
        <v>158.65123569538821</v>
      </c>
    </row>
    <row r="2258" spans="2:3" x14ac:dyDescent="0.45">
      <c r="B2258" s="211">
        <v>2195</v>
      </c>
      <c r="C2258" s="210">
        <v>84.282957988282007</v>
      </c>
    </row>
    <row r="2259" spans="2:3" x14ac:dyDescent="0.45">
      <c r="B2259" s="211">
        <v>2196</v>
      </c>
      <c r="C2259" s="210">
        <v>161.12341941685261</v>
      </c>
    </row>
    <row r="2260" spans="2:3" x14ac:dyDescent="0.45">
      <c r="B2260" s="211">
        <v>2197</v>
      </c>
      <c r="C2260" s="210">
        <v>96.301251299329536</v>
      </c>
    </row>
    <row r="2261" spans="2:3" x14ac:dyDescent="0.45">
      <c r="B2261" s="211">
        <v>2198</v>
      </c>
      <c r="C2261" s="210">
        <v>134.16238484524021</v>
      </c>
    </row>
    <row r="2262" spans="2:3" x14ac:dyDescent="0.45">
      <c r="B2262" s="211">
        <v>2199</v>
      </c>
      <c r="C2262" s="210">
        <v>133.10163771036798</v>
      </c>
    </row>
    <row r="2263" spans="2:3" x14ac:dyDescent="0.45">
      <c r="B2263" s="211">
        <v>2200</v>
      </c>
      <c r="C2263" s="210">
        <v>95.714616890998641</v>
      </c>
    </row>
    <row r="2264" spans="2:3" x14ac:dyDescent="0.45">
      <c r="B2264" s="211">
        <v>2201</v>
      </c>
      <c r="C2264" s="210">
        <v>111.51094824259496</v>
      </c>
    </row>
    <row r="2265" spans="2:3" x14ac:dyDescent="0.45">
      <c r="B2265" s="211">
        <v>2202</v>
      </c>
      <c r="C2265" s="210">
        <v>119.2779069332417</v>
      </c>
    </row>
    <row r="2266" spans="2:3" x14ac:dyDescent="0.45">
      <c r="B2266" s="211">
        <v>2203</v>
      </c>
      <c r="C2266" s="210">
        <v>118.28074504188531</v>
      </c>
    </row>
    <row r="2267" spans="2:3" x14ac:dyDescent="0.45">
      <c r="B2267" s="211">
        <v>2204</v>
      </c>
      <c r="C2267" s="210">
        <v>133.51325932846419</v>
      </c>
    </row>
    <row r="2268" spans="2:3" x14ac:dyDescent="0.45">
      <c r="B2268" s="211">
        <v>2205</v>
      </c>
      <c r="C2268" s="210">
        <v>107.63018564803124</v>
      </c>
    </row>
    <row r="2269" spans="2:3" x14ac:dyDescent="0.45">
      <c r="B2269" s="211">
        <v>2206</v>
      </c>
      <c r="C2269" s="210">
        <v>102.00963122198911</v>
      </c>
    </row>
    <row r="2270" spans="2:3" x14ac:dyDescent="0.45">
      <c r="B2270" s="211">
        <v>2207</v>
      </c>
      <c r="C2270" s="210">
        <v>119.13835272381495</v>
      </c>
    </row>
    <row r="2271" spans="2:3" x14ac:dyDescent="0.45">
      <c r="B2271" s="211">
        <v>2208</v>
      </c>
      <c r="C2271" s="210">
        <v>86.819974584661125</v>
      </c>
    </row>
    <row r="2272" spans="2:3" x14ac:dyDescent="0.45">
      <c r="B2272" s="211">
        <v>2209</v>
      </c>
      <c r="C2272" s="210">
        <v>157.91114026497036</v>
      </c>
    </row>
    <row r="2273" spans="2:3" x14ac:dyDescent="0.45">
      <c r="B2273" s="211">
        <v>2210</v>
      </c>
      <c r="C2273" s="210">
        <v>97.090265146831129</v>
      </c>
    </row>
    <row r="2274" spans="2:3" x14ac:dyDescent="0.45">
      <c r="B2274" s="211">
        <v>2211</v>
      </c>
      <c r="C2274" s="210">
        <v>168.41964013825771</v>
      </c>
    </row>
    <row r="2275" spans="2:3" x14ac:dyDescent="0.45">
      <c r="B2275" s="211">
        <v>2212</v>
      </c>
      <c r="C2275" s="210">
        <v>157.90216126818601</v>
      </c>
    </row>
    <row r="2276" spans="2:3" x14ac:dyDescent="0.45">
      <c r="B2276" s="211">
        <v>2213</v>
      </c>
      <c r="C2276" s="210">
        <v>57.275554277996726</v>
      </c>
    </row>
    <row r="2277" spans="2:3" x14ac:dyDescent="0.45">
      <c r="B2277" s="211">
        <v>2214</v>
      </c>
      <c r="C2277" s="210">
        <v>168.45243855711021</v>
      </c>
    </row>
    <row r="2278" spans="2:3" x14ac:dyDescent="0.45">
      <c r="B2278" s="211">
        <v>2215</v>
      </c>
      <c r="C2278" s="210">
        <v>154.74601794452028</v>
      </c>
    </row>
    <row r="2279" spans="2:3" x14ac:dyDescent="0.45">
      <c r="B2279" s="211">
        <v>2216</v>
      </c>
      <c r="C2279" s="210">
        <v>128.19633128383992</v>
      </c>
    </row>
    <row r="2280" spans="2:3" x14ac:dyDescent="0.45">
      <c r="B2280" s="211">
        <v>2217</v>
      </c>
      <c r="C2280" s="210">
        <v>126.17261318366148</v>
      </c>
    </row>
    <row r="2281" spans="2:3" x14ac:dyDescent="0.45">
      <c r="B2281" s="211">
        <v>2218</v>
      </c>
      <c r="C2281" s="210">
        <v>117.26449745069063</v>
      </c>
    </row>
    <row r="2282" spans="2:3" x14ac:dyDescent="0.45">
      <c r="B2282" s="211">
        <v>2219</v>
      </c>
      <c r="C2282" s="210">
        <v>108.33725390902509</v>
      </c>
    </row>
    <row r="2283" spans="2:3" x14ac:dyDescent="0.45">
      <c r="B2283" s="211">
        <v>2220</v>
      </c>
      <c r="C2283" s="210">
        <v>135.97226112734899</v>
      </c>
    </row>
    <row r="2284" spans="2:3" x14ac:dyDescent="0.45">
      <c r="B2284" s="211">
        <v>2221</v>
      </c>
      <c r="C2284" s="210">
        <v>126.61962445967404</v>
      </c>
    </row>
    <row r="2285" spans="2:3" x14ac:dyDescent="0.45">
      <c r="B2285" s="211">
        <v>2222</v>
      </c>
      <c r="C2285" s="210">
        <v>135.64721076864942</v>
      </c>
    </row>
    <row r="2286" spans="2:3" x14ac:dyDescent="0.45">
      <c r="B2286" s="211">
        <v>2223</v>
      </c>
      <c r="C2286" s="210">
        <v>147.8687832935104</v>
      </c>
    </row>
    <row r="2287" spans="2:3" x14ac:dyDescent="0.45">
      <c r="B2287" s="211">
        <v>2224</v>
      </c>
      <c r="C2287" s="210">
        <v>112.44310712176886</v>
      </c>
    </row>
    <row r="2288" spans="2:3" x14ac:dyDescent="0.45">
      <c r="B2288" s="211">
        <v>2225</v>
      </c>
      <c r="C2288" s="210">
        <v>117.84377145222825</v>
      </c>
    </row>
    <row r="2289" spans="2:3" x14ac:dyDescent="0.45">
      <c r="B2289" s="211">
        <v>2226</v>
      </c>
      <c r="C2289" s="210">
        <v>112.87815257996576</v>
      </c>
    </row>
    <row r="2290" spans="2:3" x14ac:dyDescent="0.45">
      <c r="B2290" s="211">
        <v>2227</v>
      </c>
      <c r="C2290" s="210">
        <v>123.98611815214012</v>
      </c>
    </row>
    <row r="2291" spans="2:3" x14ac:dyDescent="0.45">
      <c r="B2291" s="211">
        <v>2228</v>
      </c>
      <c r="C2291" s="210">
        <v>86.915770967084228</v>
      </c>
    </row>
    <row r="2292" spans="2:3" x14ac:dyDescent="0.45">
      <c r="B2292" s="211">
        <v>2229</v>
      </c>
      <c r="C2292" s="210">
        <v>75.930150897348781</v>
      </c>
    </row>
    <row r="2293" spans="2:3" x14ac:dyDescent="0.45">
      <c r="B2293" s="211">
        <v>2230</v>
      </c>
      <c r="C2293" s="210">
        <v>119.04627170608185</v>
      </c>
    </row>
    <row r="2294" spans="2:3" x14ac:dyDescent="0.45">
      <c r="B2294" s="211">
        <v>2231</v>
      </c>
      <c r="C2294" s="210">
        <v>119.19524624788427</v>
      </c>
    </row>
    <row r="2295" spans="2:3" x14ac:dyDescent="0.45">
      <c r="B2295" s="211">
        <v>2232</v>
      </c>
      <c r="C2295" s="210">
        <v>229.48978945365295</v>
      </c>
    </row>
    <row r="2296" spans="2:3" x14ac:dyDescent="0.45">
      <c r="B2296" s="211">
        <v>2233</v>
      </c>
      <c r="C2296" s="210">
        <v>130.41327620323784</v>
      </c>
    </row>
    <row r="2297" spans="2:3" x14ac:dyDescent="0.45">
      <c r="B2297" s="211">
        <v>2234</v>
      </c>
      <c r="C2297" s="210">
        <v>152.17867206863303</v>
      </c>
    </row>
    <row r="2298" spans="2:3" x14ac:dyDescent="0.45">
      <c r="B2298" s="211">
        <v>2235</v>
      </c>
      <c r="C2298" s="210">
        <v>105.44682679983929</v>
      </c>
    </row>
    <row r="2299" spans="2:3" x14ac:dyDescent="0.45">
      <c r="B2299" s="211">
        <v>2236</v>
      </c>
      <c r="C2299" s="210">
        <v>106.5742514399146</v>
      </c>
    </row>
    <row r="2300" spans="2:3" x14ac:dyDescent="0.45">
      <c r="B2300" s="211">
        <v>2237</v>
      </c>
      <c r="C2300" s="210">
        <v>76.294997484789988</v>
      </c>
    </row>
    <row r="2301" spans="2:3" x14ac:dyDescent="0.45">
      <c r="B2301" s="211">
        <v>2238</v>
      </c>
      <c r="C2301" s="210">
        <v>145.50975719345232</v>
      </c>
    </row>
    <row r="2302" spans="2:3" x14ac:dyDescent="0.45">
      <c r="B2302" s="211">
        <v>2239</v>
      </c>
      <c r="C2302" s="210">
        <v>47.632534840045246</v>
      </c>
    </row>
    <row r="2303" spans="2:3" x14ac:dyDescent="0.45">
      <c r="B2303" s="211">
        <v>2240</v>
      </c>
      <c r="C2303" s="210">
        <v>126.17719198972728</v>
      </c>
    </row>
    <row r="2304" spans="2:3" x14ac:dyDescent="0.45">
      <c r="B2304" s="211">
        <v>2241</v>
      </c>
      <c r="C2304" s="210">
        <v>128.49305536464126</v>
      </c>
    </row>
    <row r="2305" spans="2:3" x14ac:dyDescent="0.45">
      <c r="B2305" s="211">
        <v>2242</v>
      </c>
      <c r="C2305" s="210">
        <v>188.06048332304823</v>
      </c>
    </row>
    <row r="2306" spans="2:3" x14ac:dyDescent="0.45">
      <c r="B2306" s="211">
        <v>2243</v>
      </c>
      <c r="C2306" s="210">
        <v>87.295517052962552</v>
      </c>
    </row>
    <row r="2307" spans="2:3" x14ac:dyDescent="0.45">
      <c r="B2307" s="211">
        <v>2244</v>
      </c>
      <c r="C2307" s="210">
        <v>196.85477536134809</v>
      </c>
    </row>
    <row r="2308" spans="2:3" x14ac:dyDescent="0.45">
      <c r="B2308" s="211">
        <v>2245</v>
      </c>
      <c r="C2308" s="210">
        <v>98.975590430183217</v>
      </c>
    </row>
    <row r="2309" spans="2:3" x14ac:dyDescent="0.45">
      <c r="B2309" s="211">
        <v>2246</v>
      </c>
      <c r="C2309" s="210">
        <v>203.4260788643825</v>
      </c>
    </row>
    <row r="2310" spans="2:3" x14ac:dyDescent="0.45">
      <c r="B2310" s="211">
        <v>2247</v>
      </c>
      <c r="C2310" s="210">
        <v>84.718492100046205</v>
      </c>
    </row>
    <row r="2311" spans="2:3" x14ac:dyDescent="0.45">
      <c r="B2311" s="211">
        <v>2248</v>
      </c>
      <c r="C2311" s="210">
        <v>143.46760455836156</v>
      </c>
    </row>
    <row r="2312" spans="2:3" x14ac:dyDescent="0.45">
      <c r="B2312" s="211">
        <v>2249</v>
      </c>
      <c r="C2312" s="210">
        <v>105.164283872501</v>
      </c>
    </row>
    <row r="2313" spans="2:3" x14ac:dyDescent="0.45">
      <c r="B2313" s="211">
        <v>2250</v>
      </c>
      <c r="C2313" s="210">
        <v>148.99087430760508</v>
      </c>
    </row>
    <row r="2314" spans="2:3" x14ac:dyDescent="0.45">
      <c r="B2314" s="211">
        <v>2251</v>
      </c>
      <c r="C2314" s="210">
        <v>131.9682406507053</v>
      </c>
    </row>
    <row r="2315" spans="2:3" x14ac:dyDescent="0.45">
      <c r="B2315" s="211">
        <v>2252</v>
      </c>
      <c r="C2315" s="210">
        <v>120.03055852289866</v>
      </c>
    </row>
    <row r="2316" spans="2:3" x14ac:dyDescent="0.45">
      <c r="B2316" s="211">
        <v>2253</v>
      </c>
      <c r="C2316" s="210">
        <v>86.023908592732809</v>
      </c>
    </row>
    <row r="2317" spans="2:3" x14ac:dyDescent="0.45">
      <c r="B2317" s="211">
        <v>2254</v>
      </c>
      <c r="C2317" s="210">
        <v>149.37280938026237</v>
      </c>
    </row>
    <row r="2318" spans="2:3" x14ac:dyDescent="0.45">
      <c r="B2318" s="211">
        <v>2255</v>
      </c>
      <c r="C2318" s="210">
        <v>151.60222853948221</v>
      </c>
    </row>
    <row r="2319" spans="2:3" x14ac:dyDescent="0.45">
      <c r="B2319" s="211">
        <v>2256</v>
      </c>
      <c r="C2319" s="210">
        <v>131.32842185934732</v>
      </c>
    </row>
    <row r="2320" spans="2:3" x14ac:dyDescent="0.45">
      <c r="B2320" s="211">
        <v>2257</v>
      </c>
      <c r="C2320" s="210">
        <v>215.54968256039311</v>
      </c>
    </row>
    <row r="2321" spans="2:3" x14ac:dyDescent="0.45">
      <c r="B2321" s="211">
        <v>2258</v>
      </c>
      <c r="C2321" s="210">
        <v>104.5863460921402</v>
      </c>
    </row>
    <row r="2322" spans="2:3" x14ac:dyDescent="0.45">
      <c r="B2322" s="211">
        <v>2259</v>
      </c>
      <c r="C2322" s="210">
        <v>104.35773712433054</v>
      </c>
    </row>
    <row r="2323" spans="2:3" x14ac:dyDescent="0.45">
      <c r="B2323" s="211">
        <v>2260</v>
      </c>
      <c r="C2323" s="210">
        <v>169.51769137550554</v>
      </c>
    </row>
    <row r="2324" spans="2:3" x14ac:dyDescent="0.45">
      <c r="B2324" s="211">
        <v>2261</v>
      </c>
      <c r="C2324" s="210">
        <v>165.21647154830407</v>
      </c>
    </row>
    <row r="2325" spans="2:3" x14ac:dyDescent="0.45">
      <c r="B2325" s="211">
        <v>2262</v>
      </c>
      <c r="C2325" s="210">
        <v>87.169431708064991</v>
      </c>
    </row>
    <row r="2326" spans="2:3" x14ac:dyDescent="0.45">
      <c r="B2326" s="211">
        <v>2263</v>
      </c>
      <c r="C2326" s="210">
        <v>112.85463227863626</v>
      </c>
    </row>
    <row r="2327" spans="2:3" x14ac:dyDescent="0.45">
      <c r="B2327" s="211">
        <v>2264</v>
      </c>
      <c r="C2327" s="210">
        <v>89.374868482814307</v>
      </c>
    </row>
    <row r="2328" spans="2:3" x14ac:dyDescent="0.45">
      <c r="B2328" s="211">
        <v>2265</v>
      </c>
      <c r="C2328" s="210">
        <v>67.438694989501442</v>
      </c>
    </row>
    <row r="2329" spans="2:3" x14ac:dyDescent="0.45">
      <c r="B2329" s="211">
        <v>2266</v>
      </c>
      <c r="C2329" s="210">
        <v>162.61592991055028</v>
      </c>
    </row>
    <row r="2330" spans="2:3" x14ac:dyDescent="0.45">
      <c r="B2330" s="211">
        <v>2267</v>
      </c>
      <c r="C2330" s="210">
        <v>74.47248749907088</v>
      </c>
    </row>
    <row r="2331" spans="2:3" x14ac:dyDescent="0.45">
      <c r="B2331" s="211">
        <v>2268</v>
      </c>
      <c r="C2331" s="210">
        <v>95.328295933030532</v>
      </c>
    </row>
    <row r="2332" spans="2:3" x14ac:dyDescent="0.45">
      <c r="B2332" s="211">
        <v>2269</v>
      </c>
      <c r="C2332" s="210">
        <v>91.461959908808367</v>
      </c>
    </row>
    <row r="2333" spans="2:3" x14ac:dyDescent="0.45">
      <c r="B2333" s="211">
        <v>2270</v>
      </c>
      <c r="C2333" s="210">
        <v>116.06975366693021</v>
      </c>
    </row>
    <row r="2334" spans="2:3" x14ac:dyDescent="0.45">
      <c r="B2334" s="211">
        <v>2271</v>
      </c>
      <c r="C2334" s="210">
        <v>167.2470007210444</v>
      </c>
    </row>
    <row r="2335" spans="2:3" x14ac:dyDescent="0.45">
      <c r="B2335" s="211">
        <v>2272</v>
      </c>
      <c r="C2335" s="210">
        <v>140.90361140406495</v>
      </c>
    </row>
    <row r="2336" spans="2:3" x14ac:dyDescent="0.45">
      <c r="B2336" s="211">
        <v>2273</v>
      </c>
      <c r="C2336" s="210">
        <v>159.51013332276656</v>
      </c>
    </row>
    <row r="2337" spans="2:3" x14ac:dyDescent="0.45">
      <c r="B2337" s="211">
        <v>2274</v>
      </c>
      <c r="C2337" s="210">
        <v>112.91158270266473</v>
      </c>
    </row>
    <row r="2338" spans="2:3" x14ac:dyDescent="0.45">
      <c r="B2338" s="211">
        <v>2275</v>
      </c>
      <c r="C2338" s="210">
        <v>115.86113479224363</v>
      </c>
    </row>
    <row r="2339" spans="2:3" x14ac:dyDescent="0.45">
      <c r="B2339" s="211">
        <v>2276</v>
      </c>
      <c r="C2339" s="210">
        <v>108.64510163211365</v>
      </c>
    </row>
    <row r="2340" spans="2:3" x14ac:dyDescent="0.45">
      <c r="B2340" s="211">
        <v>2277</v>
      </c>
      <c r="C2340" s="210">
        <v>139.68744028494351</v>
      </c>
    </row>
    <row r="2341" spans="2:3" x14ac:dyDescent="0.45">
      <c r="B2341" s="211">
        <v>2278</v>
      </c>
      <c r="C2341" s="210">
        <v>112.2023616234848</v>
      </c>
    </row>
    <row r="2342" spans="2:3" x14ac:dyDescent="0.45">
      <c r="B2342" s="211">
        <v>2279</v>
      </c>
      <c r="C2342" s="210">
        <v>97.431001448609308</v>
      </c>
    </row>
    <row r="2343" spans="2:3" x14ac:dyDescent="0.45">
      <c r="B2343" s="211">
        <v>2280</v>
      </c>
      <c r="C2343" s="210">
        <v>208.13890102805757</v>
      </c>
    </row>
    <row r="2344" spans="2:3" x14ac:dyDescent="0.45">
      <c r="B2344" s="211">
        <v>2281</v>
      </c>
      <c r="C2344" s="210">
        <v>78.076538720139581</v>
      </c>
    </row>
    <row r="2345" spans="2:3" x14ac:dyDescent="0.45">
      <c r="B2345" s="211">
        <v>2282</v>
      </c>
      <c r="C2345" s="210">
        <v>83.61965842101867</v>
      </c>
    </row>
    <row r="2346" spans="2:3" x14ac:dyDescent="0.45">
      <c r="B2346" s="211">
        <v>2283</v>
      </c>
      <c r="C2346" s="210">
        <v>115.30726512413538</v>
      </c>
    </row>
    <row r="2347" spans="2:3" x14ac:dyDescent="0.45">
      <c r="B2347" s="211">
        <v>2284</v>
      </c>
      <c r="C2347" s="210">
        <v>191.57134291095144</v>
      </c>
    </row>
    <row r="2348" spans="2:3" x14ac:dyDescent="0.45">
      <c r="B2348" s="211">
        <v>2285</v>
      </c>
      <c r="C2348" s="210">
        <v>178.40655429819708</v>
      </c>
    </row>
    <row r="2349" spans="2:3" x14ac:dyDescent="0.45">
      <c r="B2349" s="211">
        <v>2286</v>
      </c>
      <c r="C2349" s="210">
        <v>115.04215544489962</v>
      </c>
    </row>
    <row r="2350" spans="2:3" x14ac:dyDescent="0.45">
      <c r="B2350" s="211">
        <v>2287</v>
      </c>
      <c r="C2350" s="210">
        <v>125.16513420070969</v>
      </c>
    </row>
    <row r="2351" spans="2:3" x14ac:dyDescent="0.45">
      <c r="B2351" s="211">
        <v>2288</v>
      </c>
      <c r="C2351" s="210">
        <v>136.664777913558</v>
      </c>
    </row>
    <row r="2352" spans="2:3" x14ac:dyDescent="0.45">
      <c r="B2352" s="211">
        <v>2289</v>
      </c>
      <c r="C2352" s="210">
        <v>73.409305922100984</v>
      </c>
    </row>
    <row r="2353" spans="2:3" x14ac:dyDescent="0.45">
      <c r="B2353" s="211">
        <v>2290</v>
      </c>
      <c r="C2353" s="210">
        <v>126.18159563610517</v>
      </c>
    </row>
    <row r="2354" spans="2:3" x14ac:dyDescent="0.45">
      <c r="B2354" s="211">
        <v>2291</v>
      </c>
      <c r="C2354" s="210">
        <v>77.465437300217346</v>
      </c>
    </row>
    <row r="2355" spans="2:3" x14ac:dyDescent="0.45">
      <c r="B2355" s="211">
        <v>2292</v>
      </c>
      <c r="C2355" s="210">
        <v>150.22642782370136</v>
      </c>
    </row>
    <row r="2356" spans="2:3" x14ac:dyDescent="0.45">
      <c r="B2356" s="211">
        <v>2293</v>
      </c>
      <c r="C2356" s="210">
        <v>121.32018261054536</v>
      </c>
    </row>
    <row r="2357" spans="2:3" x14ac:dyDescent="0.45">
      <c r="B2357" s="211">
        <v>2294</v>
      </c>
      <c r="C2357" s="210">
        <v>159.54099208334978</v>
      </c>
    </row>
    <row r="2358" spans="2:3" x14ac:dyDescent="0.45">
      <c r="B2358" s="211">
        <v>2295</v>
      </c>
      <c r="C2358" s="210">
        <v>104.58418046637352</v>
      </c>
    </row>
    <row r="2359" spans="2:3" x14ac:dyDescent="0.45">
      <c r="B2359" s="211">
        <v>2296</v>
      </c>
      <c r="C2359" s="210">
        <v>60.165013340923117</v>
      </c>
    </row>
    <row r="2360" spans="2:3" x14ac:dyDescent="0.45">
      <c r="B2360" s="211">
        <v>2297</v>
      </c>
      <c r="C2360" s="210">
        <v>115.59932404872166</v>
      </c>
    </row>
    <row r="2361" spans="2:3" x14ac:dyDescent="0.45">
      <c r="B2361" s="211">
        <v>2298</v>
      </c>
      <c r="C2361" s="210">
        <v>152.59961174386572</v>
      </c>
    </row>
    <row r="2362" spans="2:3" x14ac:dyDescent="0.45">
      <c r="B2362" s="211">
        <v>2299</v>
      </c>
      <c r="C2362" s="210">
        <v>192.82805491857857</v>
      </c>
    </row>
    <row r="2363" spans="2:3" x14ac:dyDescent="0.45">
      <c r="B2363" s="211">
        <v>2300</v>
      </c>
      <c r="C2363" s="210">
        <v>164.86272016205717</v>
      </c>
    </row>
    <row r="2364" spans="2:3" x14ac:dyDescent="0.45">
      <c r="B2364" s="211">
        <v>2301</v>
      </c>
      <c r="C2364" s="210">
        <v>91.543438157003294</v>
      </c>
    </row>
    <row r="2365" spans="2:3" x14ac:dyDescent="0.45">
      <c r="B2365" s="211">
        <v>2302</v>
      </c>
      <c r="C2365" s="210">
        <v>121.62408500899274</v>
      </c>
    </row>
    <row r="2366" spans="2:3" x14ac:dyDescent="0.45">
      <c r="B2366" s="211">
        <v>2303</v>
      </c>
      <c r="C2366" s="210">
        <v>134.60589973479779</v>
      </c>
    </row>
    <row r="2367" spans="2:3" x14ac:dyDescent="0.45">
      <c r="B2367" s="211">
        <v>2304</v>
      </c>
      <c r="C2367" s="210">
        <v>89.974375360773379</v>
      </c>
    </row>
    <row r="2368" spans="2:3" x14ac:dyDescent="0.45">
      <c r="B2368" s="211">
        <v>2305</v>
      </c>
      <c r="C2368" s="210">
        <v>174.87133005483574</v>
      </c>
    </row>
    <row r="2369" spans="2:3" x14ac:dyDescent="0.45">
      <c r="B2369" s="211">
        <v>2306</v>
      </c>
      <c r="C2369" s="210">
        <v>113.97165957395679</v>
      </c>
    </row>
    <row r="2370" spans="2:3" x14ac:dyDescent="0.45">
      <c r="B2370" s="211">
        <v>2307</v>
      </c>
      <c r="C2370" s="210">
        <v>171.72509397646292</v>
      </c>
    </row>
    <row r="2371" spans="2:3" x14ac:dyDescent="0.45">
      <c r="B2371" s="211">
        <v>2308</v>
      </c>
      <c r="C2371" s="210">
        <v>150.80818971066134</v>
      </c>
    </row>
    <row r="2372" spans="2:3" x14ac:dyDescent="0.45">
      <c r="B2372" s="211">
        <v>2309</v>
      </c>
      <c r="C2372" s="210">
        <v>92.014243168817728</v>
      </c>
    </row>
    <row r="2373" spans="2:3" x14ac:dyDescent="0.45">
      <c r="B2373" s="211">
        <v>2310</v>
      </c>
      <c r="C2373" s="210">
        <v>83.518526607516009</v>
      </c>
    </row>
    <row r="2374" spans="2:3" x14ac:dyDescent="0.45">
      <c r="B2374" s="211">
        <v>2311</v>
      </c>
      <c r="C2374" s="210">
        <v>119.79687146387231</v>
      </c>
    </row>
    <row r="2375" spans="2:3" x14ac:dyDescent="0.45">
      <c r="B2375" s="211">
        <v>2312</v>
      </c>
      <c r="C2375" s="210">
        <v>91.940911576471564</v>
      </c>
    </row>
    <row r="2376" spans="2:3" x14ac:dyDescent="0.45">
      <c r="B2376" s="211">
        <v>2313</v>
      </c>
      <c r="C2376" s="210">
        <v>127.3095217404319</v>
      </c>
    </row>
    <row r="2377" spans="2:3" x14ac:dyDescent="0.45">
      <c r="B2377" s="211">
        <v>2314</v>
      </c>
      <c r="C2377" s="210">
        <v>145.14555413450893</v>
      </c>
    </row>
    <row r="2378" spans="2:3" x14ac:dyDescent="0.45">
      <c r="B2378" s="211">
        <v>2315</v>
      </c>
      <c r="C2378" s="210">
        <v>118.39123879597167</v>
      </c>
    </row>
    <row r="2379" spans="2:3" x14ac:dyDescent="0.45">
      <c r="B2379" s="211">
        <v>2316</v>
      </c>
      <c r="C2379" s="210">
        <v>80.962361403391867</v>
      </c>
    </row>
    <row r="2380" spans="2:3" x14ac:dyDescent="0.45">
      <c r="B2380" s="211">
        <v>2317</v>
      </c>
      <c r="C2380" s="210">
        <v>90.907780756627005</v>
      </c>
    </row>
    <row r="2381" spans="2:3" x14ac:dyDescent="0.45">
      <c r="B2381" s="211">
        <v>2318</v>
      </c>
      <c r="C2381" s="210">
        <v>106.5043196830579</v>
      </c>
    </row>
    <row r="2382" spans="2:3" x14ac:dyDescent="0.45">
      <c r="B2382" s="211">
        <v>2319</v>
      </c>
      <c r="C2382" s="210">
        <v>132.45838438734617</v>
      </c>
    </row>
    <row r="2383" spans="2:3" x14ac:dyDescent="0.45">
      <c r="B2383" s="211">
        <v>2320</v>
      </c>
      <c r="C2383" s="210">
        <v>111.0838421130707</v>
      </c>
    </row>
    <row r="2384" spans="2:3" x14ac:dyDescent="0.45">
      <c r="B2384" s="211">
        <v>2321</v>
      </c>
      <c r="C2384" s="210">
        <v>99.859221487855848</v>
      </c>
    </row>
    <row r="2385" spans="2:3" x14ac:dyDescent="0.45">
      <c r="B2385" s="211">
        <v>2322</v>
      </c>
      <c r="C2385" s="210">
        <v>125.14948037781613</v>
      </c>
    </row>
    <row r="2386" spans="2:3" x14ac:dyDescent="0.45">
      <c r="B2386" s="211">
        <v>2323</v>
      </c>
      <c r="C2386" s="210">
        <v>140.60476270102478</v>
      </c>
    </row>
    <row r="2387" spans="2:3" x14ac:dyDescent="0.45">
      <c r="B2387" s="211">
        <v>2324</v>
      </c>
      <c r="C2387" s="210">
        <v>116.65779696760156</v>
      </c>
    </row>
    <row r="2388" spans="2:3" x14ac:dyDescent="0.45">
      <c r="B2388" s="211">
        <v>2325</v>
      </c>
      <c r="C2388" s="210">
        <v>95.420805965485613</v>
      </c>
    </row>
    <row r="2389" spans="2:3" x14ac:dyDescent="0.45">
      <c r="B2389" s="211">
        <v>2326</v>
      </c>
      <c r="C2389" s="210">
        <v>110.12376660486004</v>
      </c>
    </row>
    <row r="2390" spans="2:3" x14ac:dyDescent="0.45">
      <c r="B2390" s="211">
        <v>2327</v>
      </c>
      <c r="C2390" s="210">
        <v>232.06547600253273</v>
      </c>
    </row>
    <row r="2391" spans="2:3" x14ac:dyDescent="0.45">
      <c r="B2391" s="211">
        <v>2328</v>
      </c>
      <c r="C2391" s="210">
        <v>115.8884812376067</v>
      </c>
    </row>
    <row r="2392" spans="2:3" x14ac:dyDescent="0.45">
      <c r="B2392" s="211">
        <v>2329</v>
      </c>
      <c r="C2392" s="210">
        <v>175.79364822074908</v>
      </c>
    </row>
    <row r="2393" spans="2:3" x14ac:dyDescent="0.45">
      <c r="B2393" s="211">
        <v>2330</v>
      </c>
      <c r="C2393" s="210">
        <v>142.76414659529848</v>
      </c>
    </row>
    <row r="2394" spans="2:3" x14ac:dyDescent="0.45">
      <c r="B2394" s="211">
        <v>2331</v>
      </c>
      <c r="C2394" s="210">
        <v>190.587818368238</v>
      </c>
    </row>
    <row r="2395" spans="2:3" x14ac:dyDescent="0.45">
      <c r="B2395" s="211">
        <v>2332</v>
      </c>
      <c r="C2395" s="210">
        <v>97.369952744142623</v>
      </c>
    </row>
    <row r="2396" spans="2:3" x14ac:dyDescent="0.45">
      <c r="B2396" s="211">
        <v>2333</v>
      </c>
      <c r="C2396" s="210">
        <v>120.71318522834825</v>
      </c>
    </row>
    <row r="2397" spans="2:3" x14ac:dyDescent="0.45">
      <c r="B2397" s="211">
        <v>2334</v>
      </c>
      <c r="C2397" s="210">
        <v>156.05946422097449</v>
      </c>
    </row>
    <row r="2398" spans="2:3" x14ac:dyDescent="0.45">
      <c r="B2398" s="211">
        <v>2335</v>
      </c>
      <c r="C2398" s="210">
        <v>108.40699160154468</v>
      </c>
    </row>
    <row r="2399" spans="2:3" x14ac:dyDescent="0.45">
      <c r="B2399" s="211">
        <v>2336</v>
      </c>
      <c r="C2399" s="210">
        <v>151.33427219144369</v>
      </c>
    </row>
    <row r="2400" spans="2:3" x14ac:dyDescent="0.45">
      <c r="B2400" s="211">
        <v>2337</v>
      </c>
      <c r="C2400" s="210">
        <v>106.87725039128954</v>
      </c>
    </row>
    <row r="2401" spans="2:3" x14ac:dyDescent="0.45">
      <c r="B2401" s="211">
        <v>2338</v>
      </c>
      <c r="C2401" s="210">
        <v>166.8865135300627</v>
      </c>
    </row>
    <row r="2402" spans="2:3" x14ac:dyDescent="0.45">
      <c r="B2402" s="211">
        <v>2339</v>
      </c>
      <c r="C2402" s="210">
        <v>125.389697083717</v>
      </c>
    </row>
    <row r="2403" spans="2:3" x14ac:dyDescent="0.45">
      <c r="B2403" s="211">
        <v>2340</v>
      </c>
      <c r="C2403" s="210">
        <v>85.786776727560422</v>
      </c>
    </row>
    <row r="2404" spans="2:3" x14ac:dyDescent="0.45">
      <c r="B2404" s="211">
        <v>2341</v>
      </c>
      <c r="C2404" s="210">
        <v>86.454972146449776</v>
      </c>
    </row>
    <row r="2405" spans="2:3" x14ac:dyDescent="0.45">
      <c r="B2405" s="211">
        <v>2342</v>
      </c>
      <c r="C2405" s="210">
        <v>109.12274548353282</v>
      </c>
    </row>
    <row r="2406" spans="2:3" x14ac:dyDescent="0.45">
      <c r="B2406" s="211">
        <v>2343</v>
      </c>
      <c r="C2406" s="210">
        <v>96.718341815033099</v>
      </c>
    </row>
    <row r="2407" spans="2:3" x14ac:dyDescent="0.45">
      <c r="B2407" s="211">
        <v>2344</v>
      </c>
      <c r="C2407" s="210">
        <v>84.572529354787449</v>
      </c>
    </row>
    <row r="2408" spans="2:3" x14ac:dyDescent="0.45">
      <c r="B2408" s="211">
        <v>2345</v>
      </c>
      <c r="C2408" s="210">
        <v>94.237360919189342</v>
      </c>
    </row>
    <row r="2409" spans="2:3" x14ac:dyDescent="0.45">
      <c r="B2409" s="211">
        <v>2346</v>
      </c>
      <c r="C2409" s="210">
        <v>113.78753702513863</v>
      </c>
    </row>
    <row r="2410" spans="2:3" x14ac:dyDescent="0.45">
      <c r="B2410" s="211">
        <v>2347</v>
      </c>
      <c r="C2410" s="210">
        <v>98.61129088653648</v>
      </c>
    </row>
    <row r="2411" spans="2:3" x14ac:dyDescent="0.45">
      <c r="B2411" s="211">
        <v>2348</v>
      </c>
      <c r="C2411" s="210">
        <v>117.79910886151799</v>
      </c>
    </row>
    <row r="2412" spans="2:3" x14ac:dyDescent="0.45">
      <c r="B2412" s="211">
        <v>2349</v>
      </c>
      <c r="C2412" s="210">
        <v>85.425635574942675</v>
      </c>
    </row>
    <row r="2413" spans="2:3" x14ac:dyDescent="0.45">
      <c r="B2413" s="211">
        <v>2350</v>
      </c>
      <c r="C2413" s="210">
        <v>131.88257259320724</v>
      </c>
    </row>
    <row r="2414" spans="2:3" x14ac:dyDescent="0.45">
      <c r="B2414" s="211">
        <v>2351</v>
      </c>
      <c r="C2414" s="210">
        <v>98.232880908576959</v>
      </c>
    </row>
    <row r="2415" spans="2:3" x14ac:dyDescent="0.45">
      <c r="B2415" s="211">
        <v>2352</v>
      </c>
      <c r="C2415" s="210">
        <v>152.56871470998783</v>
      </c>
    </row>
    <row r="2416" spans="2:3" x14ac:dyDescent="0.45">
      <c r="B2416" s="211">
        <v>2353</v>
      </c>
      <c r="C2416" s="210">
        <v>91.703946303082944</v>
      </c>
    </row>
    <row r="2417" spans="2:3" x14ac:dyDescent="0.45">
      <c r="B2417" s="211">
        <v>2354</v>
      </c>
      <c r="C2417" s="210">
        <v>117.93621593170757</v>
      </c>
    </row>
    <row r="2418" spans="2:3" x14ac:dyDescent="0.45">
      <c r="B2418" s="211">
        <v>2355</v>
      </c>
      <c r="C2418" s="210">
        <v>110.3051562020227</v>
      </c>
    </row>
    <row r="2419" spans="2:3" x14ac:dyDescent="0.45">
      <c r="B2419" s="211">
        <v>2356</v>
      </c>
      <c r="C2419" s="210">
        <v>156.21752382416005</v>
      </c>
    </row>
    <row r="2420" spans="2:3" x14ac:dyDescent="0.45">
      <c r="B2420" s="211">
        <v>2357</v>
      </c>
      <c r="C2420" s="210">
        <v>78.532607872890779</v>
      </c>
    </row>
    <row r="2421" spans="2:3" x14ac:dyDescent="0.45">
      <c r="B2421" s="211">
        <v>2358</v>
      </c>
      <c r="C2421" s="210">
        <v>169.63617522580802</v>
      </c>
    </row>
    <row r="2422" spans="2:3" x14ac:dyDescent="0.45">
      <c r="B2422" s="211">
        <v>2359</v>
      </c>
      <c r="C2422" s="210">
        <v>116.38565756738555</v>
      </c>
    </row>
    <row r="2423" spans="2:3" x14ac:dyDescent="0.45">
      <c r="B2423" s="211">
        <v>2360</v>
      </c>
      <c r="C2423" s="210">
        <v>185.08378617178457</v>
      </c>
    </row>
    <row r="2424" spans="2:3" x14ac:dyDescent="0.45">
      <c r="B2424" s="211">
        <v>2361</v>
      </c>
      <c r="C2424" s="210">
        <v>135.87450159192412</v>
      </c>
    </row>
    <row r="2425" spans="2:3" x14ac:dyDescent="0.45">
      <c r="B2425" s="211">
        <v>2362</v>
      </c>
      <c r="C2425" s="210">
        <v>101.57386483074701</v>
      </c>
    </row>
    <row r="2426" spans="2:3" x14ac:dyDescent="0.45">
      <c r="B2426" s="211">
        <v>2363</v>
      </c>
      <c r="C2426" s="210">
        <v>108.18707484164239</v>
      </c>
    </row>
    <row r="2427" spans="2:3" x14ac:dyDescent="0.45">
      <c r="B2427" s="211">
        <v>2364</v>
      </c>
      <c r="C2427" s="210">
        <v>113.02603997586475</v>
      </c>
    </row>
    <row r="2428" spans="2:3" x14ac:dyDescent="0.45">
      <c r="B2428" s="211">
        <v>2365</v>
      </c>
      <c r="C2428" s="210">
        <v>127.30476934140748</v>
      </c>
    </row>
    <row r="2429" spans="2:3" x14ac:dyDescent="0.45">
      <c r="B2429" s="211">
        <v>2366</v>
      </c>
      <c r="C2429" s="210">
        <v>95.438135082889801</v>
      </c>
    </row>
    <row r="2430" spans="2:3" x14ac:dyDescent="0.45">
      <c r="B2430" s="211">
        <v>2367</v>
      </c>
      <c r="C2430" s="210">
        <v>80.962584467644831</v>
      </c>
    </row>
    <row r="2431" spans="2:3" x14ac:dyDescent="0.45">
      <c r="B2431" s="211">
        <v>2368</v>
      </c>
      <c r="C2431" s="210">
        <v>69.693045160776137</v>
      </c>
    </row>
    <row r="2432" spans="2:3" x14ac:dyDescent="0.45">
      <c r="B2432" s="211">
        <v>2369</v>
      </c>
      <c r="C2432" s="210">
        <v>165.34590634210608</v>
      </c>
    </row>
    <row r="2433" spans="2:3" x14ac:dyDescent="0.45">
      <c r="B2433" s="211">
        <v>2370</v>
      </c>
      <c r="C2433" s="210">
        <v>68.075465553463516</v>
      </c>
    </row>
    <row r="2434" spans="2:3" x14ac:dyDescent="0.45">
      <c r="B2434" s="211">
        <v>2371</v>
      </c>
      <c r="C2434" s="210">
        <v>96.975505149657252</v>
      </c>
    </row>
    <row r="2435" spans="2:3" x14ac:dyDescent="0.45">
      <c r="B2435" s="211">
        <v>2372</v>
      </c>
      <c r="C2435" s="210">
        <v>80.563283643930447</v>
      </c>
    </row>
    <row r="2436" spans="2:3" x14ac:dyDescent="0.45">
      <c r="B2436" s="211">
        <v>2373</v>
      </c>
      <c r="C2436" s="210">
        <v>88.408437325659008</v>
      </c>
    </row>
    <row r="2437" spans="2:3" x14ac:dyDescent="0.45">
      <c r="B2437" s="211">
        <v>2374</v>
      </c>
      <c r="C2437" s="210">
        <v>150.44559671869541</v>
      </c>
    </row>
    <row r="2438" spans="2:3" x14ac:dyDescent="0.45">
      <c r="B2438" s="211">
        <v>2375</v>
      </c>
      <c r="C2438" s="210">
        <v>142.85610453185768</v>
      </c>
    </row>
    <row r="2439" spans="2:3" x14ac:dyDescent="0.45">
      <c r="B2439" s="211">
        <v>2376</v>
      </c>
      <c r="C2439" s="210">
        <v>90.406816773443509</v>
      </c>
    </row>
    <row r="2440" spans="2:3" x14ac:dyDescent="0.45">
      <c r="B2440" s="211">
        <v>2377</v>
      </c>
      <c r="C2440" s="210">
        <v>115.94487750506606</v>
      </c>
    </row>
    <row r="2441" spans="2:3" x14ac:dyDescent="0.45">
      <c r="B2441" s="211">
        <v>2378</v>
      </c>
      <c r="C2441" s="210">
        <v>126.66522984886767</v>
      </c>
    </row>
    <row r="2442" spans="2:3" x14ac:dyDescent="0.45">
      <c r="B2442" s="211">
        <v>2379</v>
      </c>
      <c r="C2442" s="210">
        <v>126.19819457623274</v>
      </c>
    </row>
    <row r="2443" spans="2:3" x14ac:dyDescent="0.45">
      <c r="B2443" s="211">
        <v>2380</v>
      </c>
      <c r="C2443" s="210">
        <v>143.02616456118218</v>
      </c>
    </row>
    <row r="2444" spans="2:3" x14ac:dyDescent="0.45">
      <c r="B2444" s="211">
        <v>2381</v>
      </c>
      <c r="C2444" s="210">
        <v>131.0467748625434</v>
      </c>
    </row>
    <row r="2445" spans="2:3" x14ac:dyDescent="0.45">
      <c r="B2445" s="211">
        <v>2382</v>
      </c>
      <c r="C2445" s="210">
        <v>138.37317945651702</v>
      </c>
    </row>
    <row r="2446" spans="2:3" x14ac:dyDescent="0.45">
      <c r="B2446" s="211">
        <v>2383</v>
      </c>
      <c r="C2446" s="210">
        <v>133.13203158028651</v>
      </c>
    </row>
    <row r="2447" spans="2:3" x14ac:dyDescent="0.45">
      <c r="B2447" s="211">
        <v>2384</v>
      </c>
      <c r="C2447" s="210">
        <v>118.98994781488646</v>
      </c>
    </row>
    <row r="2448" spans="2:3" x14ac:dyDescent="0.45">
      <c r="B2448" s="211">
        <v>2385</v>
      </c>
      <c r="C2448" s="210">
        <v>101.87689846251358</v>
      </c>
    </row>
    <row r="2449" spans="2:3" x14ac:dyDescent="0.45">
      <c r="B2449" s="211">
        <v>2386</v>
      </c>
      <c r="C2449" s="210">
        <v>139.95078636545239</v>
      </c>
    </row>
    <row r="2450" spans="2:3" x14ac:dyDescent="0.45">
      <c r="B2450" s="211">
        <v>2387</v>
      </c>
      <c r="C2450" s="210">
        <v>231.00162879122433</v>
      </c>
    </row>
    <row r="2451" spans="2:3" x14ac:dyDescent="0.45">
      <c r="B2451" s="211">
        <v>2388</v>
      </c>
      <c r="C2451" s="210">
        <v>161.65277110290393</v>
      </c>
    </row>
    <row r="2452" spans="2:3" x14ac:dyDescent="0.45">
      <c r="B2452" s="211">
        <v>2389</v>
      </c>
      <c r="C2452" s="210">
        <v>102.22104610945379</v>
      </c>
    </row>
    <row r="2453" spans="2:3" x14ac:dyDescent="0.45">
      <c r="B2453" s="211">
        <v>2390</v>
      </c>
      <c r="C2453" s="210">
        <v>109.0016214024136</v>
      </c>
    </row>
    <row r="2454" spans="2:3" x14ac:dyDescent="0.45">
      <c r="B2454" s="211">
        <v>2391</v>
      </c>
      <c r="C2454" s="210">
        <v>136.53585759316724</v>
      </c>
    </row>
    <row r="2455" spans="2:3" x14ac:dyDescent="0.45">
      <c r="B2455" s="211">
        <v>2392</v>
      </c>
      <c r="C2455" s="210">
        <v>126.63479364022915</v>
      </c>
    </row>
    <row r="2456" spans="2:3" x14ac:dyDescent="0.45">
      <c r="B2456" s="211">
        <v>2393</v>
      </c>
      <c r="C2456" s="210">
        <v>76.327004152994903</v>
      </c>
    </row>
    <row r="2457" spans="2:3" x14ac:dyDescent="0.45">
      <c r="B2457" s="211">
        <v>2394</v>
      </c>
      <c r="C2457" s="210">
        <v>157.35072451731028</v>
      </c>
    </row>
    <row r="2458" spans="2:3" x14ac:dyDescent="0.45">
      <c r="B2458" s="211">
        <v>2395</v>
      </c>
      <c r="C2458" s="210">
        <v>179.70209789254022</v>
      </c>
    </row>
    <row r="2459" spans="2:3" x14ac:dyDescent="0.45">
      <c r="B2459" s="211">
        <v>2396</v>
      </c>
      <c r="C2459" s="210">
        <v>100.29769077553577</v>
      </c>
    </row>
    <row r="2460" spans="2:3" x14ac:dyDescent="0.45">
      <c r="B2460" s="211">
        <v>2397</v>
      </c>
      <c r="C2460" s="210">
        <v>115.9281070729583</v>
      </c>
    </row>
    <row r="2461" spans="2:3" x14ac:dyDescent="0.45">
      <c r="B2461" s="211">
        <v>2398</v>
      </c>
      <c r="C2461" s="210">
        <v>176.24138696220598</v>
      </c>
    </row>
    <row r="2462" spans="2:3" x14ac:dyDescent="0.45">
      <c r="B2462" s="211">
        <v>2399</v>
      </c>
      <c r="C2462" s="210">
        <v>82.26320896380517</v>
      </c>
    </row>
    <row r="2463" spans="2:3" x14ac:dyDescent="0.45">
      <c r="B2463" s="211">
        <v>2400</v>
      </c>
      <c r="C2463" s="210">
        <v>84.705879970654408</v>
      </c>
    </row>
    <row r="2464" spans="2:3" x14ac:dyDescent="0.45">
      <c r="B2464" s="211">
        <v>2401</v>
      </c>
      <c r="C2464" s="210">
        <v>159.39388362808205</v>
      </c>
    </row>
    <row r="2465" spans="2:3" x14ac:dyDescent="0.45">
      <c r="B2465" s="211">
        <v>2402</v>
      </c>
      <c r="C2465" s="210">
        <v>131.01184855620312</v>
      </c>
    </row>
    <row r="2466" spans="2:3" x14ac:dyDescent="0.45">
      <c r="B2466" s="211">
        <v>2403</v>
      </c>
      <c r="C2466" s="210">
        <v>160.40216701321233</v>
      </c>
    </row>
    <row r="2467" spans="2:3" x14ac:dyDescent="0.45">
      <c r="B2467" s="211">
        <v>2404</v>
      </c>
      <c r="C2467" s="210">
        <v>149.53316593690755</v>
      </c>
    </row>
    <row r="2468" spans="2:3" x14ac:dyDescent="0.45">
      <c r="B2468" s="211">
        <v>2405</v>
      </c>
      <c r="C2468" s="210">
        <v>102.72950960885144</v>
      </c>
    </row>
    <row r="2469" spans="2:3" x14ac:dyDescent="0.45">
      <c r="B2469" s="211">
        <v>2406</v>
      </c>
      <c r="C2469" s="210">
        <v>206.17332562150548</v>
      </c>
    </row>
    <row r="2470" spans="2:3" x14ac:dyDescent="0.45">
      <c r="B2470" s="211">
        <v>2407</v>
      </c>
      <c r="C2470" s="210">
        <v>123.48494471958051</v>
      </c>
    </row>
    <row r="2471" spans="2:3" x14ac:dyDescent="0.45">
      <c r="B2471" s="211">
        <v>2408</v>
      </c>
      <c r="C2471" s="210">
        <v>98.052084728528428</v>
      </c>
    </row>
    <row r="2472" spans="2:3" x14ac:dyDescent="0.45">
      <c r="B2472" s="211">
        <v>2409</v>
      </c>
      <c r="C2472" s="210">
        <v>119.34596408390391</v>
      </c>
    </row>
    <row r="2473" spans="2:3" x14ac:dyDescent="0.45">
      <c r="B2473" s="211">
        <v>2410</v>
      </c>
      <c r="C2473" s="210">
        <v>143.30908958562583</v>
      </c>
    </row>
    <row r="2474" spans="2:3" x14ac:dyDescent="0.45">
      <c r="B2474" s="211">
        <v>2411</v>
      </c>
      <c r="C2474" s="210">
        <v>115.26017534720295</v>
      </c>
    </row>
    <row r="2475" spans="2:3" x14ac:dyDescent="0.45">
      <c r="B2475" s="211">
        <v>2412</v>
      </c>
      <c r="C2475" s="210">
        <v>155.624801201856</v>
      </c>
    </row>
    <row r="2476" spans="2:3" x14ac:dyDescent="0.45">
      <c r="B2476" s="211">
        <v>2413</v>
      </c>
      <c r="C2476" s="210">
        <v>69.586091782068067</v>
      </c>
    </row>
    <row r="2477" spans="2:3" x14ac:dyDescent="0.45">
      <c r="B2477" s="211">
        <v>2414</v>
      </c>
      <c r="C2477" s="210">
        <v>95.422095612885926</v>
      </c>
    </row>
    <row r="2478" spans="2:3" x14ac:dyDescent="0.45">
      <c r="B2478" s="211">
        <v>2415</v>
      </c>
      <c r="C2478" s="210">
        <v>146.42183219417873</v>
      </c>
    </row>
    <row r="2479" spans="2:3" x14ac:dyDescent="0.45">
      <c r="B2479" s="211">
        <v>2416</v>
      </c>
      <c r="C2479" s="210">
        <v>245.95276561920372</v>
      </c>
    </row>
    <row r="2480" spans="2:3" x14ac:dyDescent="0.45">
      <c r="B2480" s="211">
        <v>2417</v>
      </c>
      <c r="C2480" s="210">
        <v>116.64768627622178</v>
      </c>
    </row>
    <row r="2481" spans="2:3" x14ac:dyDescent="0.45">
      <c r="B2481" s="211">
        <v>2418</v>
      </c>
      <c r="C2481" s="210">
        <v>114.8174949277351</v>
      </c>
    </row>
    <row r="2482" spans="2:3" x14ac:dyDescent="0.45">
      <c r="B2482" s="211">
        <v>2419</v>
      </c>
      <c r="C2482" s="210">
        <v>147.1933429056879</v>
      </c>
    </row>
    <row r="2483" spans="2:3" x14ac:dyDescent="0.45">
      <c r="B2483" s="211">
        <v>2420</v>
      </c>
      <c r="C2483" s="210">
        <v>137.83143426051069</v>
      </c>
    </row>
    <row r="2484" spans="2:3" x14ac:dyDescent="0.45">
      <c r="B2484" s="211">
        <v>2421</v>
      </c>
      <c r="C2484" s="210">
        <v>54.446323159115863</v>
      </c>
    </row>
    <row r="2485" spans="2:3" x14ac:dyDescent="0.45">
      <c r="B2485" s="211">
        <v>2422</v>
      </c>
      <c r="C2485" s="210">
        <v>69.658705216258866</v>
      </c>
    </row>
    <row r="2486" spans="2:3" x14ac:dyDescent="0.45">
      <c r="B2486" s="211">
        <v>2423</v>
      </c>
      <c r="C2486" s="210">
        <v>75.895569344552044</v>
      </c>
    </row>
    <row r="2487" spans="2:3" x14ac:dyDescent="0.45">
      <c r="B2487" s="211">
        <v>2424</v>
      </c>
      <c r="C2487" s="210">
        <v>107.89069516338435</v>
      </c>
    </row>
    <row r="2488" spans="2:3" x14ac:dyDescent="0.45">
      <c r="B2488" s="211">
        <v>2425</v>
      </c>
      <c r="C2488" s="210">
        <v>89.844015354225405</v>
      </c>
    </row>
    <row r="2489" spans="2:3" x14ac:dyDescent="0.45">
      <c r="B2489" s="211">
        <v>2426</v>
      </c>
      <c r="C2489" s="210">
        <v>113.0515200118847</v>
      </c>
    </row>
    <row r="2490" spans="2:3" x14ac:dyDescent="0.45">
      <c r="B2490" s="211">
        <v>2427</v>
      </c>
      <c r="C2490" s="210">
        <v>109.94158792710574</v>
      </c>
    </row>
    <row r="2491" spans="2:3" x14ac:dyDescent="0.45">
      <c r="B2491" s="211">
        <v>2428</v>
      </c>
      <c r="C2491" s="210">
        <v>156.20858793413123</v>
      </c>
    </row>
    <row r="2492" spans="2:3" x14ac:dyDescent="0.45">
      <c r="B2492" s="211">
        <v>2429</v>
      </c>
      <c r="C2492" s="210">
        <v>102.0821634430407</v>
      </c>
    </row>
    <row r="2493" spans="2:3" x14ac:dyDescent="0.45">
      <c r="B2493" s="211">
        <v>2430</v>
      </c>
      <c r="C2493" s="210">
        <v>126.56435740496008</v>
      </c>
    </row>
    <row r="2494" spans="2:3" x14ac:dyDescent="0.45">
      <c r="B2494" s="211">
        <v>2431</v>
      </c>
      <c r="C2494" s="210">
        <v>164.23229445783872</v>
      </c>
    </row>
    <row r="2495" spans="2:3" x14ac:dyDescent="0.45">
      <c r="B2495" s="211">
        <v>2432</v>
      </c>
      <c r="C2495" s="210">
        <v>140.25404276712166</v>
      </c>
    </row>
    <row r="2496" spans="2:3" x14ac:dyDescent="0.45">
      <c r="B2496" s="211">
        <v>2433</v>
      </c>
      <c r="C2496" s="210">
        <v>90.805522015951453</v>
      </c>
    </row>
    <row r="2497" spans="2:3" x14ac:dyDescent="0.45">
      <c r="B2497" s="211">
        <v>2434</v>
      </c>
      <c r="C2497" s="210">
        <v>140.10010361973133</v>
      </c>
    </row>
    <row r="2498" spans="2:3" x14ac:dyDescent="0.45">
      <c r="B2498" s="211">
        <v>2435</v>
      </c>
      <c r="C2498" s="210">
        <v>116.28836995715446</v>
      </c>
    </row>
    <row r="2499" spans="2:3" x14ac:dyDescent="0.45">
      <c r="B2499" s="211">
        <v>2436</v>
      </c>
      <c r="C2499" s="210">
        <v>132.89409061806646</v>
      </c>
    </row>
    <row r="2500" spans="2:3" x14ac:dyDescent="0.45">
      <c r="B2500" s="211">
        <v>2437</v>
      </c>
      <c r="C2500" s="210">
        <v>103.37009282743482</v>
      </c>
    </row>
    <row r="2501" spans="2:3" x14ac:dyDescent="0.45">
      <c r="B2501" s="211">
        <v>2438</v>
      </c>
      <c r="C2501" s="210">
        <v>156.73300292558457</v>
      </c>
    </row>
    <row r="2502" spans="2:3" x14ac:dyDescent="0.45">
      <c r="B2502" s="211">
        <v>2439</v>
      </c>
      <c r="C2502" s="210">
        <v>121.93047887442638</v>
      </c>
    </row>
    <row r="2503" spans="2:3" x14ac:dyDescent="0.45">
      <c r="B2503" s="211">
        <v>2440</v>
      </c>
      <c r="C2503" s="210">
        <v>110.50351893910546</v>
      </c>
    </row>
    <row r="2504" spans="2:3" x14ac:dyDescent="0.45">
      <c r="B2504" s="211">
        <v>2441</v>
      </c>
      <c r="C2504" s="210">
        <v>92.746662950091988</v>
      </c>
    </row>
    <row r="2505" spans="2:3" x14ac:dyDescent="0.45">
      <c r="B2505" s="211">
        <v>2442</v>
      </c>
      <c r="C2505" s="210">
        <v>129.92827527782995</v>
      </c>
    </row>
    <row r="2506" spans="2:3" x14ac:dyDescent="0.45">
      <c r="B2506" s="211">
        <v>2443</v>
      </c>
      <c r="C2506" s="210">
        <v>104.34541109089581</v>
      </c>
    </row>
    <row r="2507" spans="2:3" x14ac:dyDescent="0.45">
      <c r="B2507" s="211">
        <v>2444</v>
      </c>
      <c r="C2507" s="210">
        <v>105.23083565342526</v>
      </c>
    </row>
    <row r="2508" spans="2:3" x14ac:dyDescent="0.45">
      <c r="B2508" s="211">
        <v>2445</v>
      </c>
      <c r="C2508" s="210">
        <v>117.4946191791567</v>
      </c>
    </row>
    <row r="2509" spans="2:3" x14ac:dyDescent="0.45">
      <c r="B2509" s="211">
        <v>2446</v>
      </c>
      <c r="C2509" s="210">
        <v>81.880663669551566</v>
      </c>
    </row>
    <row r="2510" spans="2:3" x14ac:dyDescent="0.45">
      <c r="B2510" s="211">
        <v>2447</v>
      </c>
      <c r="C2510" s="210">
        <v>143.41872745996477</v>
      </c>
    </row>
    <row r="2511" spans="2:3" x14ac:dyDescent="0.45">
      <c r="B2511" s="211">
        <v>2448</v>
      </c>
      <c r="C2511" s="210">
        <v>123.68171594620375</v>
      </c>
    </row>
    <row r="2512" spans="2:3" x14ac:dyDescent="0.45">
      <c r="B2512" s="211">
        <v>2449</v>
      </c>
      <c r="C2512" s="210">
        <v>192.72078466964948</v>
      </c>
    </row>
    <row r="2513" spans="2:3" x14ac:dyDescent="0.45">
      <c r="B2513" s="211">
        <v>2450</v>
      </c>
      <c r="C2513" s="210">
        <v>131.79770021174798</v>
      </c>
    </row>
    <row r="2514" spans="2:3" x14ac:dyDescent="0.45">
      <c r="B2514" s="211">
        <v>2451</v>
      </c>
      <c r="C2514" s="210">
        <v>80.282883168059939</v>
      </c>
    </row>
    <row r="2515" spans="2:3" x14ac:dyDescent="0.45">
      <c r="B2515" s="211">
        <v>2452</v>
      </c>
      <c r="C2515" s="210">
        <v>107.85533215737119</v>
      </c>
    </row>
    <row r="2516" spans="2:3" x14ac:dyDescent="0.45">
      <c r="B2516" s="211">
        <v>2453</v>
      </c>
      <c r="C2516" s="210">
        <v>105.13119272549503</v>
      </c>
    </row>
    <row r="2517" spans="2:3" x14ac:dyDescent="0.45">
      <c r="B2517" s="211">
        <v>2454</v>
      </c>
      <c r="C2517" s="210">
        <v>96.975275159608998</v>
      </c>
    </row>
    <row r="2518" spans="2:3" x14ac:dyDescent="0.45">
      <c r="B2518" s="211">
        <v>2455</v>
      </c>
      <c r="C2518" s="210">
        <v>207.92779461467666</v>
      </c>
    </row>
    <row r="2519" spans="2:3" x14ac:dyDescent="0.45">
      <c r="B2519" s="211">
        <v>2456</v>
      </c>
      <c r="C2519" s="210">
        <v>121.05290568002627</v>
      </c>
    </row>
    <row r="2520" spans="2:3" x14ac:dyDescent="0.45">
      <c r="B2520" s="211">
        <v>2457</v>
      </c>
      <c r="C2520" s="210">
        <v>159.678365861711</v>
      </c>
    </row>
    <row r="2521" spans="2:3" x14ac:dyDescent="0.45">
      <c r="B2521" s="211">
        <v>2458</v>
      </c>
      <c r="C2521" s="210">
        <v>144.9682082990121</v>
      </c>
    </row>
    <row r="2522" spans="2:3" x14ac:dyDescent="0.45">
      <c r="B2522" s="211">
        <v>2459</v>
      </c>
      <c r="C2522" s="210">
        <v>100.53922420242061</v>
      </c>
    </row>
    <row r="2523" spans="2:3" x14ac:dyDescent="0.45">
      <c r="B2523" s="211">
        <v>2460</v>
      </c>
      <c r="C2523" s="210">
        <v>118.77535854955816</v>
      </c>
    </row>
    <row r="2524" spans="2:3" x14ac:dyDescent="0.45">
      <c r="B2524" s="211">
        <v>2461</v>
      </c>
      <c r="C2524" s="210">
        <v>161.29931622975553</v>
      </c>
    </row>
    <row r="2525" spans="2:3" x14ac:dyDescent="0.45">
      <c r="B2525" s="211">
        <v>2462</v>
      </c>
      <c r="C2525" s="210">
        <v>87.67851540859985</v>
      </c>
    </row>
    <row r="2526" spans="2:3" x14ac:dyDescent="0.45">
      <c r="B2526" s="211">
        <v>2463</v>
      </c>
      <c r="C2526" s="210">
        <v>130.79536518366211</v>
      </c>
    </row>
    <row r="2527" spans="2:3" x14ac:dyDescent="0.45">
      <c r="B2527" s="211">
        <v>2464</v>
      </c>
      <c r="C2527" s="210">
        <v>135.34553287045313</v>
      </c>
    </row>
    <row r="2528" spans="2:3" x14ac:dyDescent="0.45">
      <c r="B2528" s="211">
        <v>2465</v>
      </c>
      <c r="C2528" s="210">
        <v>131.17150491980857</v>
      </c>
    </row>
    <row r="2529" spans="2:3" x14ac:dyDescent="0.45">
      <c r="B2529" s="211">
        <v>2466</v>
      </c>
      <c r="C2529" s="210">
        <v>81.384221851003034</v>
      </c>
    </row>
    <row r="2530" spans="2:3" x14ac:dyDescent="0.45">
      <c r="B2530" s="211">
        <v>2467</v>
      </c>
      <c r="C2530" s="210">
        <v>111.54845722522914</v>
      </c>
    </row>
    <row r="2531" spans="2:3" x14ac:dyDescent="0.45">
      <c r="B2531" s="211">
        <v>2468</v>
      </c>
      <c r="C2531" s="210">
        <v>105.23960035012468</v>
      </c>
    </row>
    <row r="2532" spans="2:3" x14ac:dyDescent="0.45">
      <c r="B2532" s="211">
        <v>2469</v>
      </c>
      <c r="C2532" s="210">
        <v>108.65014128541632</v>
      </c>
    </row>
    <row r="2533" spans="2:3" x14ac:dyDescent="0.45">
      <c r="B2533" s="211">
        <v>2470</v>
      </c>
      <c r="C2533" s="210">
        <v>116.76135041157161</v>
      </c>
    </row>
    <row r="2534" spans="2:3" x14ac:dyDescent="0.45">
      <c r="B2534" s="211">
        <v>2471</v>
      </c>
      <c r="C2534" s="210">
        <v>181.08266576265794</v>
      </c>
    </row>
    <row r="2535" spans="2:3" x14ac:dyDescent="0.45">
      <c r="B2535" s="211">
        <v>2472</v>
      </c>
      <c r="C2535" s="210">
        <v>126.57652404940652</v>
      </c>
    </row>
    <row r="2536" spans="2:3" x14ac:dyDescent="0.45">
      <c r="B2536" s="211">
        <v>2473</v>
      </c>
      <c r="C2536" s="210">
        <v>139.44145841180728</v>
      </c>
    </row>
    <row r="2537" spans="2:3" x14ac:dyDescent="0.45">
      <c r="B2537" s="211">
        <v>2474</v>
      </c>
      <c r="C2537" s="210">
        <v>107.64131770776122</v>
      </c>
    </row>
    <row r="2538" spans="2:3" x14ac:dyDescent="0.45">
      <c r="B2538" s="211">
        <v>2475</v>
      </c>
      <c r="C2538" s="210">
        <v>85.23311366327907</v>
      </c>
    </row>
    <row r="2539" spans="2:3" x14ac:dyDescent="0.45">
      <c r="B2539" s="211">
        <v>2476</v>
      </c>
      <c r="C2539" s="210">
        <v>139.86145697365336</v>
      </c>
    </row>
    <row r="2540" spans="2:3" x14ac:dyDescent="0.45">
      <c r="B2540" s="211">
        <v>2477</v>
      </c>
      <c r="C2540" s="210">
        <v>89.228900000224684</v>
      </c>
    </row>
    <row r="2541" spans="2:3" x14ac:dyDescent="0.45">
      <c r="B2541" s="211">
        <v>2478</v>
      </c>
      <c r="C2541" s="210">
        <v>103.36077829471559</v>
      </c>
    </row>
    <row r="2542" spans="2:3" x14ac:dyDescent="0.45">
      <c r="B2542" s="211">
        <v>2479</v>
      </c>
      <c r="C2542" s="210">
        <v>95.235903136535114</v>
      </c>
    </row>
    <row r="2543" spans="2:3" x14ac:dyDescent="0.45">
      <c r="B2543" s="211">
        <v>2480</v>
      </c>
      <c r="C2543" s="210">
        <v>106.85329427049022</v>
      </c>
    </row>
    <row r="2544" spans="2:3" x14ac:dyDescent="0.45">
      <c r="B2544" s="211">
        <v>2481</v>
      </c>
      <c r="C2544" s="210">
        <v>113.82950467976926</v>
      </c>
    </row>
    <row r="2545" spans="2:3" x14ac:dyDescent="0.45">
      <c r="B2545" s="211">
        <v>2482</v>
      </c>
      <c r="C2545" s="210">
        <v>130.91261145844493</v>
      </c>
    </row>
    <row r="2546" spans="2:3" x14ac:dyDescent="0.45">
      <c r="B2546" s="211">
        <v>2483</v>
      </c>
      <c r="C2546" s="210">
        <v>152.61271101305459</v>
      </c>
    </row>
    <row r="2547" spans="2:3" x14ac:dyDescent="0.45">
      <c r="B2547" s="211">
        <v>2484</v>
      </c>
      <c r="C2547" s="210">
        <v>92.621679653536091</v>
      </c>
    </row>
    <row r="2548" spans="2:3" x14ac:dyDescent="0.45">
      <c r="B2548" s="211">
        <v>2485</v>
      </c>
      <c r="C2548" s="210">
        <v>126.99999275576022</v>
      </c>
    </row>
    <row r="2549" spans="2:3" x14ac:dyDescent="0.45">
      <c r="B2549" s="211">
        <v>2486</v>
      </c>
      <c r="C2549" s="210">
        <v>120.70202408736876</v>
      </c>
    </row>
    <row r="2550" spans="2:3" x14ac:dyDescent="0.45">
      <c r="B2550" s="211">
        <v>2487</v>
      </c>
      <c r="C2550" s="210">
        <v>122.52042140155946</v>
      </c>
    </row>
    <row r="2551" spans="2:3" x14ac:dyDescent="0.45">
      <c r="B2551" s="211">
        <v>2488</v>
      </c>
      <c r="C2551" s="210">
        <v>88.846278720272821</v>
      </c>
    </row>
    <row r="2552" spans="2:3" x14ac:dyDescent="0.45">
      <c r="B2552" s="211">
        <v>2489</v>
      </c>
      <c r="C2552" s="210">
        <v>119.99972933922405</v>
      </c>
    </row>
    <row r="2553" spans="2:3" x14ac:dyDescent="0.45">
      <c r="B2553" s="211">
        <v>2490</v>
      </c>
      <c r="C2553" s="210">
        <v>105.96052072301167</v>
      </c>
    </row>
    <row r="2554" spans="2:3" x14ac:dyDescent="0.45">
      <c r="B2554" s="211">
        <v>2491</v>
      </c>
      <c r="C2554" s="210">
        <v>117.32246231203543</v>
      </c>
    </row>
    <row r="2555" spans="2:3" x14ac:dyDescent="0.45">
      <c r="B2555" s="211">
        <v>2492</v>
      </c>
      <c r="C2555" s="210">
        <v>171.4249809497698</v>
      </c>
    </row>
    <row r="2556" spans="2:3" x14ac:dyDescent="0.45">
      <c r="B2556" s="211">
        <v>2493</v>
      </c>
      <c r="C2556" s="210">
        <v>66.553708160716198</v>
      </c>
    </row>
    <row r="2557" spans="2:3" x14ac:dyDescent="0.45">
      <c r="B2557" s="211">
        <v>2494</v>
      </c>
      <c r="C2557" s="210">
        <v>139.38100117087194</v>
      </c>
    </row>
    <row r="2558" spans="2:3" x14ac:dyDescent="0.45">
      <c r="B2558" s="211">
        <v>2495</v>
      </c>
      <c r="C2558" s="210">
        <v>135.60820966077293</v>
      </c>
    </row>
    <row r="2559" spans="2:3" x14ac:dyDescent="0.45">
      <c r="B2559" s="211">
        <v>2496</v>
      </c>
      <c r="C2559" s="210">
        <v>160.03009108295052</v>
      </c>
    </row>
    <row r="2560" spans="2:3" x14ac:dyDescent="0.45">
      <c r="B2560" s="211">
        <v>2497</v>
      </c>
      <c r="C2560" s="210">
        <v>117.5341139507435</v>
      </c>
    </row>
    <row r="2561" spans="2:3" x14ac:dyDescent="0.45">
      <c r="B2561" s="211">
        <v>2498</v>
      </c>
      <c r="C2561" s="210">
        <v>164.94747835135797</v>
      </c>
    </row>
    <row r="2562" spans="2:3" x14ac:dyDescent="0.45">
      <c r="B2562" s="211">
        <v>2499</v>
      </c>
      <c r="C2562" s="210">
        <v>115.74842018587914</v>
      </c>
    </row>
    <row r="2563" spans="2:3" x14ac:dyDescent="0.45">
      <c r="B2563" s="211">
        <v>2500</v>
      </c>
      <c r="C2563" s="210">
        <v>126.95547004622036</v>
      </c>
    </row>
    <row r="2564" spans="2:3" x14ac:dyDescent="0.45">
      <c r="B2564" s="211">
        <v>2501</v>
      </c>
      <c r="C2564" s="210">
        <v>175.31821318759751</v>
      </c>
    </row>
    <row r="2565" spans="2:3" x14ac:dyDescent="0.45">
      <c r="B2565" s="211">
        <v>2502</v>
      </c>
      <c r="C2565" s="210">
        <v>94.455297508710544</v>
      </c>
    </row>
    <row r="2566" spans="2:3" x14ac:dyDescent="0.45">
      <c r="B2566" s="211">
        <v>2503</v>
      </c>
      <c r="C2566" s="210">
        <v>92.388770233433476</v>
      </c>
    </row>
    <row r="2567" spans="2:3" x14ac:dyDescent="0.45">
      <c r="B2567" s="211">
        <v>2504</v>
      </c>
      <c r="C2567" s="210">
        <v>194.38072739558297</v>
      </c>
    </row>
    <row r="2568" spans="2:3" x14ac:dyDescent="0.45">
      <c r="B2568" s="211">
        <v>2505</v>
      </c>
      <c r="C2568" s="210">
        <v>66.820927057172057</v>
      </c>
    </row>
    <row r="2569" spans="2:3" x14ac:dyDescent="0.45">
      <c r="B2569" s="211">
        <v>2506</v>
      </c>
      <c r="C2569" s="210">
        <v>130.2388228451253</v>
      </c>
    </row>
    <row r="2570" spans="2:3" x14ac:dyDescent="0.45">
      <c r="B2570" s="211">
        <v>2507</v>
      </c>
      <c r="C2570" s="210">
        <v>100.98313023937823</v>
      </c>
    </row>
    <row r="2571" spans="2:3" x14ac:dyDescent="0.45">
      <c r="B2571" s="211">
        <v>2508</v>
      </c>
      <c r="C2571" s="210">
        <v>109.19258077588265</v>
      </c>
    </row>
    <row r="2572" spans="2:3" x14ac:dyDescent="0.45">
      <c r="B2572" s="211">
        <v>2509</v>
      </c>
      <c r="C2572" s="210">
        <v>122.50250493949495</v>
      </c>
    </row>
    <row r="2573" spans="2:3" x14ac:dyDescent="0.45">
      <c r="B2573" s="211">
        <v>2510</v>
      </c>
      <c r="C2573" s="210">
        <v>124.97939019087258</v>
      </c>
    </row>
    <row r="2574" spans="2:3" x14ac:dyDescent="0.45">
      <c r="B2574" s="211">
        <v>2511</v>
      </c>
      <c r="C2574" s="210">
        <v>148.89393772899518</v>
      </c>
    </row>
    <row r="2575" spans="2:3" x14ac:dyDescent="0.45">
      <c r="B2575" s="211">
        <v>2512</v>
      </c>
      <c r="C2575" s="210">
        <v>146.69598884250277</v>
      </c>
    </row>
    <row r="2576" spans="2:3" x14ac:dyDescent="0.45">
      <c r="B2576" s="211">
        <v>2513</v>
      </c>
      <c r="C2576" s="210">
        <v>192.07924552082932</v>
      </c>
    </row>
    <row r="2577" spans="2:3" x14ac:dyDescent="0.45">
      <c r="B2577" s="211">
        <v>2514</v>
      </c>
      <c r="C2577" s="210">
        <v>181.03079106363685</v>
      </c>
    </row>
    <row r="2578" spans="2:3" x14ac:dyDescent="0.45">
      <c r="B2578" s="211">
        <v>2515</v>
      </c>
      <c r="C2578" s="210">
        <v>134.39504355783305</v>
      </c>
    </row>
    <row r="2579" spans="2:3" x14ac:dyDescent="0.45">
      <c r="B2579" s="211">
        <v>2516</v>
      </c>
      <c r="C2579" s="210">
        <v>102.28585798517254</v>
      </c>
    </row>
    <row r="2580" spans="2:3" x14ac:dyDescent="0.45">
      <c r="B2580" s="211">
        <v>2517</v>
      </c>
      <c r="C2580" s="210">
        <v>85.266234932245709</v>
      </c>
    </row>
    <row r="2581" spans="2:3" x14ac:dyDescent="0.45">
      <c r="B2581" s="211">
        <v>2518</v>
      </c>
      <c r="C2581" s="210">
        <v>173.00499897879914</v>
      </c>
    </row>
    <row r="2582" spans="2:3" x14ac:dyDescent="0.45">
      <c r="B2582" s="211">
        <v>2519</v>
      </c>
      <c r="C2582" s="210">
        <v>122.27211715582557</v>
      </c>
    </row>
    <row r="2583" spans="2:3" x14ac:dyDescent="0.45">
      <c r="B2583" s="211">
        <v>2520</v>
      </c>
      <c r="C2583" s="210">
        <v>154.82730098419805</v>
      </c>
    </row>
    <row r="2584" spans="2:3" x14ac:dyDescent="0.45">
      <c r="B2584" s="211">
        <v>2521</v>
      </c>
      <c r="C2584" s="210">
        <v>209.85062042640243</v>
      </c>
    </row>
    <row r="2585" spans="2:3" x14ac:dyDescent="0.45">
      <c r="B2585" s="211">
        <v>2522</v>
      </c>
      <c r="C2585" s="210">
        <v>83.435216527436282</v>
      </c>
    </row>
    <row r="2586" spans="2:3" x14ac:dyDescent="0.45">
      <c r="B2586" s="211">
        <v>2523</v>
      </c>
      <c r="C2586" s="210">
        <v>200.82359415340926</v>
      </c>
    </row>
    <row r="2587" spans="2:3" x14ac:dyDescent="0.45">
      <c r="B2587" s="211">
        <v>2524</v>
      </c>
      <c r="C2587" s="210">
        <v>125.07269277409287</v>
      </c>
    </row>
    <row r="2588" spans="2:3" x14ac:dyDescent="0.45">
      <c r="B2588" s="211">
        <v>2525</v>
      </c>
      <c r="C2588" s="210">
        <v>99.722930711546311</v>
      </c>
    </row>
    <row r="2589" spans="2:3" x14ac:dyDescent="0.45">
      <c r="B2589" s="211">
        <v>2526</v>
      </c>
      <c r="C2589" s="210">
        <v>127.28144918042024</v>
      </c>
    </row>
    <row r="2590" spans="2:3" x14ac:dyDescent="0.45">
      <c r="B2590" s="211">
        <v>2527</v>
      </c>
      <c r="C2590" s="210">
        <v>86.619492813750043</v>
      </c>
    </row>
    <row r="2591" spans="2:3" x14ac:dyDescent="0.45">
      <c r="B2591" s="211">
        <v>2528</v>
      </c>
      <c r="C2591" s="210">
        <v>125.37340683389228</v>
      </c>
    </row>
    <row r="2592" spans="2:3" x14ac:dyDescent="0.45">
      <c r="B2592" s="211">
        <v>2529</v>
      </c>
      <c r="C2592" s="210">
        <v>121.97377608048609</v>
      </c>
    </row>
    <row r="2593" spans="2:3" x14ac:dyDescent="0.45">
      <c r="B2593" s="211">
        <v>2530</v>
      </c>
      <c r="C2593" s="210">
        <v>147.22019390389426</v>
      </c>
    </row>
    <row r="2594" spans="2:3" x14ac:dyDescent="0.45">
      <c r="B2594" s="211">
        <v>2531</v>
      </c>
      <c r="C2594" s="210">
        <v>131.13541574968878</v>
      </c>
    </row>
    <row r="2595" spans="2:3" x14ac:dyDescent="0.45">
      <c r="B2595" s="211">
        <v>2532</v>
      </c>
      <c r="C2595" s="210">
        <v>84.027662224526267</v>
      </c>
    </row>
    <row r="2596" spans="2:3" x14ac:dyDescent="0.45">
      <c r="B2596" s="211">
        <v>2533</v>
      </c>
      <c r="C2596" s="210">
        <v>103.84059024562784</v>
      </c>
    </row>
    <row r="2597" spans="2:3" x14ac:dyDescent="0.45">
      <c r="B2597" s="211">
        <v>2534</v>
      </c>
      <c r="C2597" s="210">
        <v>87.506946633130994</v>
      </c>
    </row>
    <row r="2598" spans="2:3" x14ac:dyDescent="0.45">
      <c r="B2598" s="211">
        <v>2535</v>
      </c>
      <c r="C2598" s="210">
        <v>163.02175965158227</v>
      </c>
    </row>
    <row r="2599" spans="2:3" x14ac:dyDescent="0.45">
      <c r="B2599" s="211">
        <v>2536</v>
      </c>
      <c r="C2599" s="210">
        <v>130.44524851099902</v>
      </c>
    </row>
    <row r="2600" spans="2:3" x14ac:dyDescent="0.45">
      <c r="B2600" s="211">
        <v>2537</v>
      </c>
      <c r="C2600" s="210">
        <v>120.63103519462041</v>
      </c>
    </row>
    <row r="2601" spans="2:3" x14ac:dyDescent="0.45">
      <c r="B2601" s="211">
        <v>2538</v>
      </c>
      <c r="C2601" s="210">
        <v>137.97963235808598</v>
      </c>
    </row>
    <row r="2602" spans="2:3" x14ac:dyDescent="0.45">
      <c r="B2602" s="211">
        <v>2539</v>
      </c>
      <c r="C2602" s="210">
        <v>83.825240606153926</v>
      </c>
    </row>
    <row r="2603" spans="2:3" x14ac:dyDescent="0.45">
      <c r="B2603" s="211">
        <v>2540</v>
      </c>
      <c r="C2603" s="210">
        <v>98.380549137961296</v>
      </c>
    </row>
    <row r="2604" spans="2:3" x14ac:dyDescent="0.45">
      <c r="B2604" s="211">
        <v>2541</v>
      </c>
      <c r="C2604" s="210">
        <v>120.83139115731463</v>
      </c>
    </row>
    <row r="2605" spans="2:3" x14ac:dyDescent="0.45">
      <c r="B2605" s="211">
        <v>2542</v>
      </c>
      <c r="C2605" s="210">
        <v>118.71812824541044</v>
      </c>
    </row>
    <row r="2606" spans="2:3" x14ac:dyDescent="0.45">
      <c r="B2606" s="211">
        <v>2543</v>
      </c>
      <c r="C2606" s="210">
        <v>104.92419650511093</v>
      </c>
    </row>
    <row r="2607" spans="2:3" x14ac:dyDescent="0.45">
      <c r="B2607" s="211">
        <v>2544</v>
      </c>
      <c r="C2607" s="210">
        <v>127.93639987024947</v>
      </c>
    </row>
    <row r="2608" spans="2:3" x14ac:dyDescent="0.45">
      <c r="B2608" s="211">
        <v>2545</v>
      </c>
      <c r="C2608" s="210">
        <v>142.98848043022249</v>
      </c>
    </row>
    <row r="2609" spans="2:3" x14ac:dyDescent="0.45">
      <c r="B2609" s="211">
        <v>2546</v>
      </c>
      <c r="C2609" s="210">
        <v>101.89597971726202</v>
      </c>
    </row>
    <row r="2610" spans="2:3" x14ac:dyDescent="0.45">
      <c r="B2610" s="211">
        <v>2547</v>
      </c>
      <c r="C2610" s="210">
        <v>113.4012842508713</v>
      </c>
    </row>
    <row r="2611" spans="2:3" x14ac:dyDescent="0.45">
      <c r="B2611" s="211">
        <v>2548</v>
      </c>
      <c r="C2611" s="210">
        <v>106.43061365907944</v>
      </c>
    </row>
    <row r="2612" spans="2:3" x14ac:dyDescent="0.45">
      <c r="B2612" s="211">
        <v>2549</v>
      </c>
      <c r="C2612" s="210">
        <v>87.205100517746843</v>
      </c>
    </row>
    <row r="2613" spans="2:3" x14ac:dyDescent="0.45">
      <c r="B2613" s="211">
        <v>2550</v>
      </c>
      <c r="C2613" s="210">
        <v>136.88379874734457</v>
      </c>
    </row>
    <row r="2614" spans="2:3" x14ac:dyDescent="0.45">
      <c r="B2614" s="211">
        <v>2551</v>
      </c>
      <c r="C2614" s="210">
        <v>131.42398045868725</v>
      </c>
    </row>
    <row r="2615" spans="2:3" x14ac:dyDescent="0.45">
      <c r="B2615" s="211">
        <v>2552</v>
      </c>
      <c r="C2615" s="210">
        <v>140.82168608290345</v>
      </c>
    </row>
    <row r="2616" spans="2:3" x14ac:dyDescent="0.45">
      <c r="B2616" s="211">
        <v>2553</v>
      </c>
      <c r="C2616" s="210">
        <v>162.82417848221445</v>
      </c>
    </row>
    <row r="2617" spans="2:3" x14ac:dyDescent="0.45">
      <c r="B2617" s="211">
        <v>2554</v>
      </c>
      <c r="C2617" s="210">
        <v>161.31187174711775</v>
      </c>
    </row>
    <row r="2618" spans="2:3" x14ac:dyDescent="0.45">
      <c r="B2618" s="211">
        <v>2555</v>
      </c>
      <c r="C2618" s="210">
        <v>99.998584520243327</v>
      </c>
    </row>
    <row r="2619" spans="2:3" x14ac:dyDescent="0.45">
      <c r="B2619" s="211">
        <v>2556</v>
      </c>
      <c r="C2619" s="210">
        <v>125.48160175175036</v>
      </c>
    </row>
    <row r="2620" spans="2:3" x14ac:dyDescent="0.45">
      <c r="B2620" s="211">
        <v>2557</v>
      </c>
      <c r="C2620" s="210">
        <v>110.19130416008377</v>
      </c>
    </row>
    <row r="2621" spans="2:3" x14ac:dyDescent="0.45">
      <c r="B2621" s="211">
        <v>2558</v>
      </c>
      <c r="C2621" s="210">
        <v>124.61250802002964</v>
      </c>
    </row>
    <row r="2622" spans="2:3" x14ac:dyDescent="0.45">
      <c r="B2622" s="211">
        <v>2559</v>
      </c>
      <c r="C2622" s="210">
        <v>144.94364084471988</v>
      </c>
    </row>
    <row r="2623" spans="2:3" x14ac:dyDescent="0.45">
      <c r="B2623" s="211">
        <v>2560</v>
      </c>
      <c r="C2623" s="210">
        <v>94.874951151920541</v>
      </c>
    </row>
    <row r="2624" spans="2:3" x14ac:dyDescent="0.45">
      <c r="B2624" s="211">
        <v>2561</v>
      </c>
      <c r="C2624" s="210">
        <v>150.39069788427591</v>
      </c>
    </row>
    <row r="2625" spans="2:3" x14ac:dyDescent="0.45">
      <c r="B2625" s="211">
        <v>2562</v>
      </c>
      <c r="C2625" s="210">
        <v>155.4139051797882</v>
      </c>
    </row>
    <row r="2626" spans="2:3" x14ac:dyDescent="0.45">
      <c r="B2626" s="211">
        <v>2563</v>
      </c>
      <c r="C2626" s="210">
        <v>149.42887663245696</v>
      </c>
    </row>
    <row r="2627" spans="2:3" x14ac:dyDescent="0.45">
      <c r="B2627" s="211">
        <v>2564</v>
      </c>
      <c r="C2627" s="210">
        <v>126.00690681314258</v>
      </c>
    </row>
    <row r="2628" spans="2:3" x14ac:dyDescent="0.45">
      <c r="B2628" s="211">
        <v>2565</v>
      </c>
      <c r="C2628" s="210">
        <v>132.72977774439934</v>
      </c>
    </row>
    <row r="2629" spans="2:3" x14ac:dyDescent="0.45">
      <c r="B2629" s="211">
        <v>2566</v>
      </c>
      <c r="C2629" s="210">
        <v>165.84635618386332</v>
      </c>
    </row>
    <row r="2630" spans="2:3" x14ac:dyDescent="0.45">
      <c r="B2630" s="211">
        <v>2567</v>
      </c>
      <c r="C2630" s="210">
        <v>147.22219597004937</v>
      </c>
    </row>
    <row r="2631" spans="2:3" x14ac:dyDescent="0.45">
      <c r="B2631" s="211">
        <v>2568</v>
      </c>
      <c r="C2631" s="210">
        <v>139.45656586642232</v>
      </c>
    </row>
    <row r="2632" spans="2:3" x14ac:dyDescent="0.45">
      <c r="B2632" s="211">
        <v>2569</v>
      </c>
      <c r="C2632" s="210">
        <v>151.38428352952116</v>
      </c>
    </row>
    <row r="2633" spans="2:3" x14ac:dyDescent="0.45">
      <c r="B2633" s="211">
        <v>2570</v>
      </c>
      <c r="C2633" s="210">
        <v>58.172919766999705</v>
      </c>
    </row>
    <row r="2634" spans="2:3" x14ac:dyDescent="0.45">
      <c r="B2634" s="211">
        <v>2571</v>
      </c>
      <c r="C2634" s="210">
        <v>146.73972448094656</v>
      </c>
    </row>
    <row r="2635" spans="2:3" x14ac:dyDescent="0.45">
      <c r="B2635" s="211">
        <v>2572</v>
      </c>
      <c r="C2635" s="210">
        <v>109.35470547287569</v>
      </c>
    </row>
    <row r="2636" spans="2:3" x14ac:dyDescent="0.45">
      <c r="B2636" s="211">
        <v>2573</v>
      </c>
      <c r="C2636" s="210">
        <v>126.33207432264003</v>
      </c>
    </row>
    <row r="2637" spans="2:3" x14ac:dyDescent="0.45">
      <c r="B2637" s="211">
        <v>2574</v>
      </c>
      <c r="C2637" s="210">
        <v>96.763429306932437</v>
      </c>
    </row>
    <row r="2638" spans="2:3" x14ac:dyDescent="0.45">
      <c r="B2638" s="211">
        <v>2575</v>
      </c>
      <c r="C2638" s="210">
        <v>118.59066954204857</v>
      </c>
    </row>
    <row r="2639" spans="2:3" x14ac:dyDescent="0.45">
      <c r="B2639" s="211">
        <v>2576</v>
      </c>
      <c r="C2639" s="210">
        <v>200.04845572771865</v>
      </c>
    </row>
    <row r="2640" spans="2:3" x14ac:dyDescent="0.45">
      <c r="B2640" s="211">
        <v>2577</v>
      </c>
      <c r="C2640" s="210">
        <v>153.67364188619115</v>
      </c>
    </row>
    <row r="2641" spans="2:3" x14ac:dyDescent="0.45">
      <c r="B2641" s="211">
        <v>2578</v>
      </c>
      <c r="C2641" s="210">
        <v>130.18051179336106</v>
      </c>
    </row>
    <row r="2642" spans="2:3" x14ac:dyDescent="0.45">
      <c r="B2642" s="211">
        <v>2579</v>
      </c>
      <c r="C2642" s="210">
        <v>162.32482783201777</v>
      </c>
    </row>
    <row r="2643" spans="2:3" x14ac:dyDescent="0.45">
      <c r="B2643" s="211">
        <v>2580</v>
      </c>
      <c r="C2643" s="210">
        <v>152.6975523587459</v>
      </c>
    </row>
    <row r="2644" spans="2:3" x14ac:dyDescent="0.45">
      <c r="B2644" s="211">
        <v>2581</v>
      </c>
      <c r="C2644" s="210">
        <v>95.749833905028822</v>
      </c>
    </row>
    <row r="2645" spans="2:3" x14ac:dyDescent="0.45">
      <c r="B2645" s="211">
        <v>2582</v>
      </c>
      <c r="C2645" s="210">
        <v>127.0242726926034</v>
      </c>
    </row>
    <row r="2646" spans="2:3" x14ac:dyDescent="0.45">
      <c r="B2646" s="211">
        <v>2583</v>
      </c>
      <c r="C2646" s="210">
        <v>104.70068948215129</v>
      </c>
    </row>
    <row r="2647" spans="2:3" x14ac:dyDescent="0.45">
      <c r="B2647" s="211">
        <v>2584</v>
      </c>
      <c r="C2647" s="210">
        <v>106.92294576537144</v>
      </c>
    </row>
    <row r="2648" spans="2:3" x14ac:dyDescent="0.45">
      <c r="B2648" s="211">
        <v>2585</v>
      </c>
      <c r="C2648" s="210">
        <v>106.39399780454374</v>
      </c>
    </row>
    <row r="2649" spans="2:3" x14ac:dyDescent="0.45">
      <c r="B2649" s="211">
        <v>2586</v>
      </c>
      <c r="C2649" s="210">
        <v>146.88425972134633</v>
      </c>
    </row>
    <row r="2650" spans="2:3" x14ac:dyDescent="0.45">
      <c r="B2650" s="211">
        <v>2587</v>
      </c>
      <c r="C2650" s="210">
        <v>116.89573761153447</v>
      </c>
    </row>
    <row r="2651" spans="2:3" x14ac:dyDescent="0.45">
      <c r="B2651" s="211">
        <v>2588</v>
      </c>
      <c r="C2651" s="210">
        <v>108.33960079430723</v>
      </c>
    </row>
    <row r="2652" spans="2:3" x14ac:dyDescent="0.45">
      <c r="B2652" s="211">
        <v>2589</v>
      </c>
      <c r="C2652" s="210">
        <v>190.23830885497597</v>
      </c>
    </row>
    <row r="2653" spans="2:3" x14ac:dyDescent="0.45">
      <c r="B2653" s="211">
        <v>2590</v>
      </c>
      <c r="C2653" s="210">
        <v>108.85806123338082</v>
      </c>
    </row>
    <row r="2654" spans="2:3" x14ac:dyDescent="0.45">
      <c r="B2654" s="211">
        <v>2591</v>
      </c>
      <c r="C2654" s="210">
        <v>152.438127420689</v>
      </c>
    </row>
    <row r="2655" spans="2:3" x14ac:dyDescent="0.45">
      <c r="B2655" s="211">
        <v>2592</v>
      </c>
      <c r="C2655" s="210">
        <v>114.26404669799838</v>
      </c>
    </row>
    <row r="2656" spans="2:3" x14ac:dyDescent="0.45">
      <c r="B2656" s="211">
        <v>2593</v>
      </c>
      <c r="C2656" s="210">
        <v>102.30679401816263</v>
      </c>
    </row>
    <row r="2657" spans="2:3" x14ac:dyDescent="0.45">
      <c r="B2657" s="211">
        <v>2594</v>
      </c>
      <c r="C2657" s="210">
        <v>136.82737594022248</v>
      </c>
    </row>
    <row r="2658" spans="2:3" x14ac:dyDescent="0.45">
      <c r="B2658" s="211">
        <v>2595</v>
      </c>
      <c r="C2658" s="210">
        <v>137.03940970725955</v>
      </c>
    </row>
    <row r="2659" spans="2:3" x14ac:dyDescent="0.45">
      <c r="B2659" s="211">
        <v>2596</v>
      </c>
      <c r="C2659" s="210">
        <v>157.24229971479704</v>
      </c>
    </row>
    <row r="2660" spans="2:3" x14ac:dyDescent="0.45">
      <c r="B2660" s="211">
        <v>2597</v>
      </c>
      <c r="C2660" s="210">
        <v>197.03490731794315</v>
      </c>
    </row>
    <row r="2661" spans="2:3" x14ac:dyDescent="0.45">
      <c r="B2661" s="211">
        <v>2598</v>
      </c>
      <c r="C2661" s="210">
        <v>112.20083073477353</v>
      </c>
    </row>
    <row r="2662" spans="2:3" x14ac:dyDescent="0.45">
      <c r="B2662" s="211">
        <v>2599</v>
      </c>
      <c r="C2662" s="210">
        <v>146.02809211173769</v>
      </c>
    </row>
    <row r="2663" spans="2:3" x14ac:dyDescent="0.45">
      <c r="B2663" s="211">
        <v>2600</v>
      </c>
      <c r="C2663" s="210">
        <v>187.57662277831545</v>
      </c>
    </row>
    <row r="2664" spans="2:3" x14ac:dyDescent="0.45">
      <c r="B2664" s="211">
        <v>2601</v>
      </c>
      <c r="C2664" s="210">
        <v>66.554755172454875</v>
      </c>
    </row>
    <row r="2665" spans="2:3" x14ac:dyDescent="0.45">
      <c r="B2665" s="211">
        <v>2602</v>
      </c>
      <c r="C2665" s="210">
        <v>103.56223479831765</v>
      </c>
    </row>
    <row r="2666" spans="2:3" x14ac:dyDescent="0.45">
      <c r="B2666" s="211">
        <v>2603</v>
      </c>
      <c r="C2666" s="210">
        <v>172.51762317009664</v>
      </c>
    </row>
    <row r="2667" spans="2:3" x14ac:dyDescent="0.45">
      <c r="B2667" s="211">
        <v>2604</v>
      </c>
      <c r="C2667" s="210">
        <v>164.61412106669647</v>
      </c>
    </row>
    <row r="2668" spans="2:3" x14ac:dyDescent="0.45">
      <c r="B2668" s="211">
        <v>2605</v>
      </c>
      <c r="C2668" s="210">
        <v>153.03682363566224</v>
      </c>
    </row>
    <row r="2669" spans="2:3" x14ac:dyDescent="0.45">
      <c r="B2669" s="211">
        <v>2606</v>
      </c>
      <c r="C2669" s="210">
        <v>96.151867620980639</v>
      </c>
    </row>
    <row r="2670" spans="2:3" x14ac:dyDescent="0.45">
      <c r="B2670" s="211">
        <v>2607</v>
      </c>
      <c r="C2670" s="210">
        <v>125.42901918925068</v>
      </c>
    </row>
    <row r="2671" spans="2:3" x14ac:dyDescent="0.45">
      <c r="B2671" s="211">
        <v>2608</v>
      </c>
      <c r="C2671" s="210">
        <v>112.90508306461372</v>
      </c>
    </row>
    <row r="2672" spans="2:3" x14ac:dyDescent="0.45">
      <c r="B2672" s="211">
        <v>2609</v>
      </c>
      <c r="C2672" s="210">
        <v>159.51879721245996</v>
      </c>
    </row>
    <row r="2673" spans="2:3" x14ac:dyDescent="0.45">
      <c r="B2673" s="211">
        <v>2610</v>
      </c>
      <c r="C2673" s="210">
        <v>95.688190150156132</v>
      </c>
    </row>
    <row r="2674" spans="2:3" x14ac:dyDescent="0.45">
      <c r="B2674" s="211">
        <v>2611</v>
      </c>
      <c r="C2674" s="210">
        <v>197.08294746219732</v>
      </c>
    </row>
    <row r="2675" spans="2:3" x14ac:dyDescent="0.45">
      <c r="B2675" s="211">
        <v>2612</v>
      </c>
      <c r="C2675" s="210">
        <v>119.51972348006828</v>
      </c>
    </row>
    <row r="2676" spans="2:3" x14ac:dyDescent="0.45">
      <c r="B2676" s="211">
        <v>2613</v>
      </c>
      <c r="C2676" s="210">
        <v>101.46632938946549</v>
      </c>
    </row>
    <row r="2677" spans="2:3" x14ac:dyDescent="0.45">
      <c r="B2677" s="211">
        <v>2614</v>
      </c>
      <c r="C2677" s="210">
        <v>231.72322124808852</v>
      </c>
    </row>
    <row r="2678" spans="2:3" x14ac:dyDescent="0.45">
      <c r="B2678" s="211">
        <v>2615</v>
      </c>
      <c r="C2678" s="210">
        <v>118.34251362710573</v>
      </c>
    </row>
    <row r="2679" spans="2:3" x14ac:dyDescent="0.45">
      <c r="B2679" s="211">
        <v>2616</v>
      </c>
      <c r="C2679" s="210">
        <v>109.23365550089601</v>
      </c>
    </row>
    <row r="2680" spans="2:3" x14ac:dyDescent="0.45">
      <c r="B2680" s="211">
        <v>2617</v>
      </c>
      <c r="C2680" s="210">
        <v>91.901510220029479</v>
      </c>
    </row>
    <row r="2681" spans="2:3" x14ac:dyDescent="0.45">
      <c r="B2681" s="211">
        <v>2618</v>
      </c>
      <c r="C2681" s="210">
        <v>134.62212175533764</v>
      </c>
    </row>
    <row r="2682" spans="2:3" x14ac:dyDescent="0.45">
      <c r="B2682" s="211">
        <v>2619</v>
      </c>
      <c r="C2682" s="210">
        <v>124.82903343225352</v>
      </c>
    </row>
    <row r="2683" spans="2:3" x14ac:dyDescent="0.45">
      <c r="B2683" s="211">
        <v>2620</v>
      </c>
      <c r="C2683" s="210">
        <v>94.354287629739488</v>
      </c>
    </row>
    <row r="2684" spans="2:3" x14ac:dyDescent="0.45">
      <c r="B2684" s="211">
        <v>2621</v>
      </c>
      <c r="C2684" s="210">
        <v>103.33023258885939</v>
      </c>
    </row>
    <row r="2685" spans="2:3" x14ac:dyDescent="0.45">
      <c r="B2685" s="211">
        <v>2622</v>
      </c>
      <c r="C2685" s="210">
        <v>126.40300068135585</v>
      </c>
    </row>
    <row r="2686" spans="2:3" x14ac:dyDescent="0.45">
      <c r="B2686" s="211">
        <v>2623</v>
      </c>
      <c r="C2686" s="210">
        <v>164.95209856827842</v>
      </c>
    </row>
    <row r="2687" spans="2:3" x14ac:dyDescent="0.45">
      <c r="B2687" s="211">
        <v>2624</v>
      </c>
      <c r="C2687" s="210">
        <v>111.04061601976908</v>
      </c>
    </row>
    <row r="2688" spans="2:3" x14ac:dyDescent="0.45">
      <c r="B2688" s="211">
        <v>2625</v>
      </c>
      <c r="C2688" s="210">
        <v>95.99149170797422</v>
      </c>
    </row>
    <row r="2689" spans="2:3" x14ac:dyDescent="0.45">
      <c r="B2689" s="211">
        <v>2626</v>
      </c>
      <c r="C2689" s="210">
        <v>160.06126318412271</v>
      </c>
    </row>
    <row r="2690" spans="2:3" x14ac:dyDescent="0.45">
      <c r="B2690" s="211">
        <v>2627</v>
      </c>
      <c r="C2690" s="210">
        <v>145.41611956986586</v>
      </c>
    </row>
    <row r="2691" spans="2:3" x14ac:dyDescent="0.45">
      <c r="B2691" s="211">
        <v>2628</v>
      </c>
      <c r="C2691" s="210">
        <v>93.951642474357186</v>
      </c>
    </row>
    <row r="2692" spans="2:3" x14ac:dyDescent="0.45">
      <c r="B2692" s="211">
        <v>2629</v>
      </c>
      <c r="C2692" s="210">
        <v>121.8736990053804</v>
      </c>
    </row>
    <row r="2693" spans="2:3" x14ac:dyDescent="0.45">
      <c r="B2693" s="211">
        <v>2630</v>
      </c>
      <c r="C2693" s="210">
        <v>128.91406616343309</v>
      </c>
    </row>
    <row r="2694" spans="2:3" x14ac:dyDescent="0.45">
      <c r="B2694" s="211">
        <v>2631</v>
      </c>
      <c r="C2694" s="210">
        <v>112.63107622354701</v>
      </c>
    </row>
    <row r="2695" spans="2:3" x14ac:dyDescent="0.45">
      <c r="B2695" s="211">
        <v>2632</v>
      </c>
      <c r="C2695" s="210">
        <v>127.20954033969267</v>
      </c>
    </row>
    <row r="2696" spans="2:3" x14ac:dyDescent="0.45">
      <c r="B2696" s="211">
        <v>2633</v>
      </c>
      <c r="C2696" s="210">
        <v>84.063976653442836</v>
      </c>
    </row>
    <row r="2697" spans="2:3" x14ac:dyDescent="0.45">
      <c r="B2697" s="211">
        <v>2634</v>
      </c>
      <c r="C2697" s="210">
        <v>124.17761063590999</v>
      </c>
    </row>
    <row r="2698" spans="2:3" x14ac:dyDescent="0.45">
      <c r="B2698" s="211">
        <v>2635</v>
      </c>
      <c r="C2698" s="210">
        <v>112.89979147809424</v>
      </c>
    </row>
    <row r="2699" spans="2:3" x14ac:dyDescent="0.45">
      <c r="B2699" s="211">
        <v>2636</v>
      </c>
      <c r="C2699" s="210">
        <v>129.304367388721</v>
      </c>
    </row>
    <row r="2700" spans="2:3" x14ac:dyDescent="0.45">
      <c r="B2700" s="211">
        <v>2637</v>
      </c>
      <c r="C2700" s="210">
        <v>139.85104770925014</v>
      </c>
    </row>
    <row r="2701" spans="2:3" x14ac:dyDescent="0.45">
      <c r="B2701" s="211">
        <v>2638</v>
      </c>
      <c r="C2701" s="210">
        <v>92.234148911931626</v>
      </c>
    </row>
    <row r="2702" spans="2:3" x14ac:dyDescent="0.45">
      <c r="B2702" s="211">
        <v>2639</v>
      </c>
      <c r="C2702" s="210">
        <v>193.88096241415519</v>
      </c>
    </row>
    <row r="2703" spans="2:3" x14ac:dyDescent="0.45">
      <c r="B2703" s="211">
        <v>2640</v>
      </c>
      <c r="C2703" s="210">
        <v>179.8770908871345</v>
      </c>
    </row>
    <row r="2704" spans="2:3" x14ac:dyDescent="0.45">
      <c r="B2704" s="211">
        <v>2641</v>
      </c>
      <c r="C2704" s="210">
        <v>146.18114733775488</v>
      </c>
    </row>
    <row r="2705" spans="2:3" x14ac:dyDescent="0.45">
      <c r="B2705" s="211">
        <v>2642</v>
      </c>
      <c r="C2705" s="210">
        <v>121.44359654111264</v>
      </c>
    </row>
    <row r="2706" spans="2:3" x14ac:dyDescent="0.45">
      <c r="B2706" s="211">
        <v>2643</v>
      </c>
      <c r="C2706" s="210">
        <v>142.80557783851435</v>
      </c>
    </row>
    <row r="2707" spans="2:3" x14ac:dyDescent="0.45">
      <c r="B2707" s="211">
        <v>2644</v>
      </c>
      <c r="C2707" s="210">
        <v>118.27303753974772</v>
      </c>
    </row>
    <row r="2708" spans="2:3" x14ac:dyDescent="0.45">
      <c r="B2708" s="211">
        <v>2645</v>
      </c>
      <c r="C2708" s="210">
        <v>159.36442893462316</v>
      </c>
    </row>
    <row r="2709" spans="2:3" x14ac:dyDescent="0.45">
      <c r="B2709" s="211">
        <v>2646</v>
      </c>
      <c r="C2709" s="210">
        <v>116.61931913353976</v>
      </c>
    </row>
    <row r="2710" spans="2:3" x14ac:dyDescent="0.45">
      <c r="B2710" s="211">
        <v>2647</v>
      </c>
      <c r="C2710" s="210">
        <v>142.65933141439643</v>
      </c>
    </row>
    <row r="2711" spans="2:3" x14ac:dyDescent="0.45">
      <c r="B2711" s="211">
        <v>2648</v>
      </c>
      <c r="C2711" s="210">
        <v>91.333045642462849</v>
      </c>
    </row>
    <row r="2712" spans="2:3" x14ac:dyDescent="0.45">
      <c r="B2712" s="211">
        <v>2649</v>
      </c>
      <c r="C2712" s="210">
        <v>128.86122155973672</v>
      </c>
    </row>
    <row r="2713" spans="2:3" x14ac:dyDescent="0.45">
      <c r="B2713" s="211">
        <v>2650</v>
      </c>
      <c r="C2713" s="210">
        <v>149.64400008428129</v>
      </c>
    </row>
    <row r="2714" spans="2:3" x14ac:dyDescent="0.45">
      <c r="B2714" s="211">
        <v>2651</v>
      </c>
      <c r="C2714" s="210">
        <v>91.163042244856314</v>
      </c>
    </row>
    <row r="2715" spans="2:3" x14ac:dyDescent="0.45">
      <c r="B2715" s="211">
        <v>2652</v>
      </c>
      <c r="C2715" s="210">
        <v>153.35479153558023</v>
      </c>
    </row>
    <row r="2716" spans="2:3" x14ac:dyDescent="0.45">
      <c r="B2716" s="211">
        <v>2653</v>
      </c>
      <c r="C2716" s="210">
        <v>77.658971511901782</v>
      </c>
    </row>
    <row r="2717" spans="2:3" x14ac:dyDescent="0.45">
      <c r="B2717" s="211">
        <v>2654</v>
      </c>
      <c r="C2717" s="210">
        <v>92.806545691100681</v>
      </c>
    </row>
    <row r="2718" spans="2:3" x14ac:dyDescent="0.45">
      <c r="B2718" s="211">
        <v>2655</v>
      </c>
      <c r="C2718" s="210">
        <v>188.34745231122918</v>
      </c>
    </row>
    <row r="2719" spans="2:3" x14ac:dyDescent="0.45">
      <c r="B2719" s="211">
        <v>2656</v>
      </c>
      <c r="C2719" s="210">
        <v>109.8787247429036</v>
      </c>
    </row>
    <row r="2720" spans="2:3" x14ac:dyDescent="0.45">
      <c r="B2720" s="211">
        <v>2657</v>
      </c>
      <c r="C2720" s="210">
        <v>136.56926617899188</v>
      </c>
    </row>
    <row r="2721" spans="2:3" x14ac:dyDescent="0.45">
      <c r="B2721" s="211">
        <v>2658</v>
      </c>
      <c r="C2721" s="210">
        <v>109.70086028043282</v>
      </c>
    </row>
    <row r="2722" spans="2:3" x14ac:dyDescent="0.45">
      <c r="B2722" s="211">
        <v>2659</v>
      </c>
      <c r="C2722" s="210">
        <v>150.84956771387041</v>
      </c>
    </row>
    <row r="2723" spans="2:3" x14ac:dyDescent="0.45">
      <c r="B2723" s="211">
        <v>2660</v>
      </c>
      <c r="C2723" s="210">
        <v>112.07956476969404</v>
      </c>
    </row>
    <row r="2724" spans="2:3" x14ac:dyDescent="0.45">
      <c r="B2724" s="211">
        <v>2661</v>
      </c>
      <c r="C2724" s="210">
        <v>172.1297954800319</v>
      </c>
    </row>
    <row r="2725" spans="2:3" x14ac:dyDescent="0.45">
      <c r="B2725" s="211">
        <v>2662</v>
      </c>
      <c r="C2725" s="210">
        <v>59.815796063243766</v>
      </c>
    </row>
    <row r="2726" spans="2:3" x14ac:dyDescent="0.45">
      <c r="B2726" s="211">
        <v>2663</v>
      </c>
      <c r="C2726" s="210">
        <v>127.55148830861849</v>
      </c>
    </row>
    <row r="2727" spans="2:3" x14ac:dyDescent="0.45">
      <c r="B2727" s="211">
        <v>2664</v>
      </c>
      <c r="C2727" s="210">
        <v>95.11395782211865</v>
      </c>
    </row>
    <row r="2728" spans="2:3" x14ac:dyDescent="0.45">
      <c r="B2728" s="211">
        <v>2665</v>
      </c>
      <c r="C2728" s="210">
        <v>139.55695312616771</v>
      </c>
    </row>
    <row r="2729" spans="2:3" x14ac:dyDescent="0.45">
      <c r="B2729" s="211">
        <v>2666</v>
      </c>
      <c r="C2729" s="210">
        <v>150.01783938094201</v>
      </c>
    </row>
    <row r="2730" spans="2:3" x14ac:dyDescent="0.45">
      <c r="B2730" s="211">
        <v>2667</v>
      </c>
      <c r="C2730" s="210">
        <v>78.896010958557198</v>
      </c>
    </row>
    <row r="2731" spans="2:3" x14ac:dyDescent="0.45">
      <c r="B2731" s="211">
        <v>2668</v>
      </c>
      <c r="C2731" s="210">
        <v>192.7991740735487</v>
      </c>
    </row>
    <row r="2732" spans="2:3" x14ac:dyDescent="0.45">
      <c r="B2732" s="211">
        <v>2669</v>
      </c>
      <c r="C2732" s="210">
        <v>103.92342414592626</v>
      </c>
    </row>
    <row r="2733" spans="2:3" x14ac:dyDescent="0.45">
      <c r="B2733" s="211">
        <v>2670</v>
      </c>
      <c r="C2733" s="210">
        <v>167.77892287450106</v>
      </c>
    </row>
    <row r="2734" spans="2:3" x14ac:dyDescent="0.45">
      <c r="B2734" s="211">
        <v>2671</v>
      </c>
      <c r="C2734" s="210">
        <v>97.970182846544319</v>
      </c>
    </row>
    <row r="2735" spans="2:3" x14ac:dyDescent="0.45">
      <c r="B2735" s="211">
        <v>2672</v>
      </c>
      <c r="C2735" s="210">
        <v>100.09895615876417</v>
      </c>
    </row>
    <row r="2736" spans="2:3" x14ac:dyDescent="0.45">
      <c r="B2736" s="211">
        <v>2673</v>
      </c>
      <c r="C2736" s="210">
        <v>74.404866893305226</v>
      </c>
    </row>
    <row r="2737" spans="2:3" x14ac:dyDescent="0.45">
      <c r="B2737" s="211">
        <v>2674</v>
      </c>
      <c r="C2737" s="210">
        <v>92.290208766140665</v>
      </c>
    </row>
    <row r="2738" spans="2:3" x14ac:dyDescent="0.45">
      <c r="B2738" s="211">
        <v>2675</v>
      </c>
      <c r="C2738" s="210">
        <v>147.93204195305938</v>
      </c>
    </row>
    <row r="2739" spans="2:3" x14ac:dyDescent="0.45">
      <c r="B2739" s="211">
        <v>2676</v>
      </c>
      <c r="C2739" s="210">
        <v>151.34190235864259</v>
      </c>
    </row>
    <row r="2740" spans="2:3" x14ac:dyDescent="0.45">
      <c r="B2740" s="211">
        <v>2677</v>
      </c>
      <c r="C2740" s="210">
        <v>92.173718866432736</v>
      </c>
    </row>
    <row r="2741" spans="2:3" x14ac:dyDescent="0.45">
      <c r="B2741" s="211">
        <v>2678</v>
      </c>
      <c r="C2741" s="210">
        <v>73.323303280534603</v>
      </c>
    </row>
    <row r="2742" spans="2:3" x14ac:dyDescent="0.45">
      <c r="B2742" s="211">
        <v>2679</v>
      </c>
      <c r="C2742" s="210">
        <v>155.39770407855639</v>
      </c>
    </row>
    <row r="2743" spans="2:3" x14ac:dyDescent="0.45">
      <c r="B2743" s="211">
        <v>2680</v>
      </c>
      <c r="C2743" s="210">
        <v>138.45026297839721</v>
      </c>
    </row>
    <row r="2744" spans="2:3" x14ac:dyDescent="0.45">
      <c r="B2744" s="211">
        <v>2681</v>
      </c>
      <c r="C2744" s="210">
        <v>183.79228575089991</v>
      </c>
    </row>
    <row r="2745" spans="2:3" x14ac:dyDescent="0.45">
      <c r="B2745" s="211">
        <v>2682</v>
      </c>
      <c r="C2745" s="210">
        <v>122.91505960582157</v>
      </c>
    </row>
    <row r="2746" spans="2:3" x14ac:dyDescent="0.45">
      <c r="B2746" s="211">
        <v>2683</v>
      </c>
      <c r="C2746" s="210">
        <v>85.498142960083769</v>
      </c>
    </row>
    <row r="2747" spans="2:3" x14ac:dyDescent="0.45">
      <c r="B2747" s="211">
        <v>2684</v>
      </c>
      <c r="C2747" s="210">
        <v>134.43793490582792</v>
      </c>
    </row>
    <row r="2748" spans="2:3" x14ac:dyDescent="0.45">
      <c r="B2748" s="211">
        <v>2685</v>
      </c>
      <c r="C2748" s="210">
        <v>133.60179992545102</v>
      </c>
    </row>
    <row r="2749" spans="2:3" x14ac:dyDescent="0.45">
      <c r="B2749" s="211">
        <v>2686</v>
      </c>
      <c r="C2749" s="210">
        <v>126.84838524807181</v>
      </c>
    </row>
    <row r="2750" spans="2:3" x14ac:dyDescent="0.45">
      <c r="B2750" s="211">
        <v>2687</v>
      </c>
      <c r="C2750" s="210">
        <v>120.57521737456523</v>
      </c>
    </row>
    <row r="2751" spans="2:3" x14ac:dyDescent="0.45">
      <c r="B2751" s="211">
        <v>2688</v>
      </c>
      <c r="C2751" s="210">
        <v>153.41342984763412</v>
      </c>
    </row>
    <row r="2752" spans="2:3" x14ac:dyDescent="0.45">
      <c r="B2752" s="211">
        <v>2689</v>
      </c>
      <c r="C2752" s="210">
        <v>158.03957860447574</v>
      </c>
    </row>
    <row r="2753" spans="2:3" x14ac:dyDescent="0.45">
      <c r="B2753" s="211">
        <v>2690</v>
      </c>
      <c r="C2753" s="210">
        <v>143.64038321612466</v>
      </c>
    </row>
    <row r="2754" spans="2:3" x14ac:dyDescent="0.45">
      <c r="B2754" s="211">
        <v>2691</v>
      </c>
      <c r="C2754" s="210">
        <v>138.95298470057242</v>
      </c>
    </row>
    <row r="2755" spans="2:3" x14ac:dyDescent="0.45">
      <c r="B2755" s="211">
        <v>2692</v>
      </c>
      <c r="C2755" s="210">
        <v>110.0624517617492</v>
      </c>
    </row>
    <row r="2756" spans="2:3" x14ac:dyDescent="0.45">
      <c r="B2756" s="211">
        <v>2693</v>
      </c>
      <c r="C2756" s="210">
        <v>98.108340297411189</v>
      </c>
    </row>
    <row r="2757" spans="2:3" x14ac:dyDescent="0.45">
      <c r="B2757" s="211">
        <v>2694</v>
      </c>
      <c r="C2757" s="210">
        <v>103.92784213490934</v>
      </c>
    </row>
    <row r="2758" spans="2:3" x14ac:dyDescent="0.45">
      <c r="B2758" s="211">
        <v>2695</v>
      </c>
      <c r="C2758" s="210">
        <v>108.00716166320585</v>
      </c>
    </row>
    <row r="2759" spans="2:3" x14ac:dyDescent="0.45">
      <c r="B2759" s="211">
        <v>2696</v>
      </c>
      <c r="C2759" s="210">
        <v>137.24955862587282</v>
      </c>
    </row>
    <row r="2760" spans="2:3" x14ac:dyDescent="0.45">
      <c r="B2760" s="211">
        <v>2697</v>
      </c>
      <c r="C2760" s="210">
        <v>121.87791965973264</v>
      </c>
    </row>
    <row r="2761" spans="2:3" x14ac:dyDescent="0.45">
      <c r="B2761" s="211">
        <v>2698</v>
      </c>
      <c r="C2761" s="210">
        <v>102.32517377769589</v>
      </c>
    </row>
    <row r="2762" spans="2:3" x14ac:dyDescent="0.45">
      <c r="B2762" s="211">
        <v>2699</v>
      </c>
      <c r="C2762" s="210">
        <v>159.62465843122627</v>
      </c>
    </row>
    <row r="2763" spans="2:3" x14ac:dyDescent="0.45">
      <c r="B2763" s="211">
        <v>2700</v>
      </c>
      <c r="C2763" s="210">
        <v>162.16817147880161</v>
      </c>
    </row>
    <row r="2764" spans="2:3" x14ac:dyDescent="0.45">
      <c r="B2764" s="211">
        <v>2701</v>
      </c>
      <c r="C2764" s="210">
        <v>155.82949117688395</v>
      </c>
    </row>
    <row r="2765" spans="2:3" x14ac:dyDescent="0.45">
      <c r="B2765" s="211">
        <v>2702</v>
      </c>
      <c r="C2765" s="210">
        <v>125.44611402020379</v>
      </c>
    </row>
    <row r="2766" spans="2:3" x14ac:dyDescent="0.45">
      <c r="B2766" s="211">
        <v>2703</v>
      </c>
      <c r="C2766" s="210">
        <v>81.562949571310867</v>
      </c>
    </row>
    <row r="2767" spans="2:3" x14ac:dyDescent="0.45">
      <c r="B2767" s="211">
        <v>2704</v>
      </c>
      <c r="C2767" s="210">
        <v>105.90236678805159</v>
      </c>
    </row>
    <row r="2768" spans="2:3" x14ac:dyDescent="0.45">
      <c r="B2768" s="211">
        <v>2705</v>
      </c>
      <c r="C2768" s="210">
        <v>174.19468853564595</v>
      </c>
    </row>
    <row r="2769" spans="2:3" x14ac:dyDescent="0.45">
      <c r="B2769" s="211">
        <v>2706</v>
      </c>
      <c r="C2769" s="210">
        <v>115.75677651613236</v>
      </c>
    </row>
    <row r="2770" spans="2:3" x14ac:dyDescent="0.45">
      <c r="B2770" s="211">
        <v>2707</v>
      </c>
      <c r="C2770" s="210">
        <v>104.22543348645094</v>
      </c>
    </row>
    <row r="2771" spans="2:3" x14ac:dyDescent="0.45">
      <c r="B2771" s="211">
        <v>2708</v>
      </c>
      <c r="C2771" s="210">
        <v>124.90974532916745</v>
      </c>
    </row>
    <row r="2772" spans="2:3" x14ac:dyDescent="0.45">
      <c r="B2772" s="211">
        <v>2709</v>
      </c>
      <c r="C2772" s="210">
        <v>109.3323400248515</v>
      </c>
    </row>
    <row r="2773" spans="2:3" x14ac:dyDescent="0.45">
      <c r="B2773" s="211">
        <v>2710</v>
      </c>
      <c r="C2773" s="210">
        <v>90.413391209154256</v>
      </c>
    </row>
    <row r="2774" spans="2:3" x14ac:dyDescent="0.45">
      <c r="B2774" s="211">
        <v>2711</v>
      </c>
      <c r="C2774" s="210">
        <v>156.88775026550113</v>
      </c>
    </row>
    <row r="2775" spans="2:3" x14ac:dyDescent="0.45">
      <c r="B2775" s="211">
        <v>2712</v>
      </c>
      <c r="C2775" s="210">
        <v>160.9449865954781</v>
      </c>
    </row>
    <row r="2776" spans="2:3" x14ac:dyDescent="0.45">
      <c r="B2776" s="211">
        <v>2713</v>
      </c>
      <c r="C2776" s="210">
        <v>78.259023439760341</v>
      </c>
    </row>
    <row r="2777" spans="2:3" x14ac:dyDescent="0.45">
      <c r="B2777" s="211">
        <v>2714</v>
      </c>
      <c r="C2777" s="210">
        <v>74.298431455944808</v>
      </c>
    </row>
    <row r="2778" spans="2:3" x14ac:dyDescent="0.45">
      <c r="B2778" s="211">
        <v>2715</v>
      </c>
      <c r="C2778" s="210">
        <v>83.427922714196924</v>
      </c>
    </row>
    <row r="2779" spans="2:3" x14ac:dyDescent="0.45">
      <c r="B2779" s="211">
        <v>2716</v>
      </c>
      <c r="C2779" s="210">
        <v>104.72695351837926</v>
      </c>
    </row>
    <row r="2780" spans="2:3" x14ac:dyDescent="0.45">
      <c r="B2780" s="211">
        <v>2717</v>
      </c>
      <c r="C2780" s="210">
        <v>134.06815776704698</v>
      </c>
    </row>
    <row r="2781" spans="2:3" x14ac:dyDescent="0.45">
      <c r="B2781" s="211">
        <v>2718</v>
      </c>
      <c r="C2781" s="210">
        <v>71.277639107356663</v>
      </c>
    </row>
    <row r="2782" spans="2:3" x14ac:dyDescent="0.45">
      <c r="B2782" s="211">
        <v>2719</v>
      </c>
      <c r="C2782" s="210">
        <v>187.59854306060743</v>
      </c>
    </row>
    <row r="2783" spans="2:3" x14ac:dyDescent="0.45">
      <c r="B2783" s="211">
        <v>2720</v>
      </c>
      <c r="C2783" s="210">
        <v>103.71844905769971</v>
      </c>
    </row>
    <row r="2784" spans="2:3" x14ac:dyDescent="0.45">
      <c r="B2784" s="211">
        <v>2721</v>
      </c>
      <c r="C2784" s="210">
        <v>113.75323132229151</v>
      </c>
    </row>
    <row r="2785" spans="2:3" x14ac:dyDescent="0.45">
      <c r="B2785" s="211">
        <v>2722</v>
      </c>
      <c r="C2785" s="210">
        <v>80.812560718407951</v>
      </c>
    </row>
    <row r="2786" spans="2:3" x14ac:dyDescent="0.45">
      <c r="B2786" s="211">
        <v>2723</v>
      </c>
      <c r="C2786" s="210">
        <v>78.272635168833432</v>
      </c>
    </row>
    <row r="2787" spans="2:3" x14ac:dyDescent="0.45">
      <c r="B2787" s="211">
        <v>2724</v>
      </c>
      <c r="C2787" s="210">
        <v>119.94826123529617</v>
      </c>
    </row>
    <row r="2788" spans="2:3" x14ac:dyDescent="0.45">
      <c r="B2788" s="211">
        <v>2725</v>
      </c>
      <c r="C2788" s="210">
        <v>134.35547066333129</v>
      </c>
    </row>
    <row r="2789" spans="2:3" x14ac:dyDescent="0.45">
      <c r="B2789" s="211">
        <v>2726</v>
      </c>
      <c r="C2789" s="210">
        <v>91.73343417485232</v>
      </c>
    </row>
    <row r="2790" spans="2:3" x14ac:dyDescent="0.45">
      <c r="B2790" s="211">
        <v>2727</v>
      </c>
      <c r="C2790" s="210">
        <v>106.82477422544483</v>
      </c>
    </row>
    <row r="2791" spans="2:3" x14ac:dyDescent="0.45">
      <c r="B2791" s="211">
        <v>2728</v>
      </c>
      <c r="C2791" s="210">
        <v>152.50688921023371</v>
      </c>
    </row>
    <row r="2792" spans="2:3" x14ac:dyDescent="0.45">
      <c r="B2792" s="211">
        <v>2729</v>
      </c>
      <c r="C2792" s="210">
        <v>89.701897076909276</v>
      </c>
    </row>
    <row r="2793" spans="2:3" x14ac:dyDescent="0.45">
      <c r="B2793" s="211">
        <v>2730</v>
      </c>
      <c r="C2793" s="210">
        <v>117.08683266323951</v>
      </c>
    </row>
    <row r="2794" spans="2:3" x14ac:dyDescent="0.45">
      <c r="B2794" s="211">
        <v>2731</v>
      </c>
      <c r="C2794" s="210">
        <v>129.15714341142362</v>
      </c>
    </row>
    <row r="2795" spans="2:3" x14ac:dyDescent="0.45">
      <c r="B2795" s="211">
        <v>2732</v>
      </c>
      <c r="C2795" s="210">
        <v>143.21861171022007</v>
      </c>
    </row>
    <row r="2796" spans="2:3" x14ac:dyDescent="0.45">
      <c r="B2796" s="211">
        <v>2733</v>
      </c>
      <c r="C2796" s="210">
        <v>110.95616673929698</v>
      </c>
    </row>
    <row r="2797" spans="2:3" x14ac:dyDescent="0.45">
      <c r="B2797" s="211">
        <v>2734</v>
      </c>
      <c r="C2797" s="210">
        <v>116.18960916591253</v>
      </c>
    </row>
    <row r="2798" spans="2:3" x14ac:dyDescent="0.45">
      <c r="B2798" s="211">
        <v>2735</v>
      </c>
      <c r="C2798" s="210">
        <v>116.44634093931542</v>
      </c>
    </row>
    <row r="2799" spans="2:3" x14ac:dyDescent="0.45">
      <c r="B2799" s="211">
        <v>2736</v>
      </c>
      <c r="C2799" s="210">
        <v>177.28957644421658</v>
      </c>
    </row>
    <row r="2800" spans="2:3" x14ac:dyDescent="0.45">
      <c r="B2800" s="211">
        <v>2737</v>
      </c>
      <c r="C2800" s="210">
        <v>152.55842533390057</v>
      </c>
    </row>
    <row r="2801" spans="2:3" x14ac:dyDescent="0.45">
      <c r="B2801" s="211">
        <v>2738</v>
      </c>
      <c r="C2801" s="210">
        <v>134.68803027090436</v>
      </c>
    </row>
    <row r="2802" spans="2:3" x14ac:dyDescent="0.45">
      <c r="B2802" s="211">
        <v>2739</v>
      </c>
      <c r="C2802" s="210">
        <v>142.22533287362808</v>
      </c>
    </row>
    <row r="2803" spans="2:3" x14ac:dyDescent="0.45">
      <c r="B2803" s="211">
        <v>2740</v>
      </c>
      <c r="C2803" s="210">
        <v>176.05476086721728</v>
      </c>
    </row>
    <row r="2804" spans="2:3" x14ac:dyDescent="0.45">
      <c r="B2804" s="211">
        <v>2741</v>
      </c>
      <c r="C2804" s="210">
        <v>143.19859414205095</v>
      </c>
    </row>
    <row r="2805" spans="2:3" x14ac:dyDescent="0.45">
      <c r="B2805" s="211">
        <v>2742</v>
      </c>
      <c r="C2805" s="210">
        <v>148.27735597705149</v>
      </c>
    </row>
    <row r="2806" spans="2:3" x14ac:dyDescent="0.45">
      <c r="B2806" s="211">
        <v>2743</v>
      </c>
      <c r="C2806" s="210">
        <v>107.21410247469545</v>
      </c>
    </row>
    <row r="2807" spans="2:3" x14ac:dyDescent="0.45">
      <c r="B2807" s="211">
        <v>2744</v>
      </c>
      <c r="C2807" s="210">
        <v>81.145985291762585</v>
      </c>
    </row>
    <row r="2808" spans="2:3" x14ac:dyDescent="0.45">
      <c r="B2808" s="211">
        <v>2745</v>
      </c>
      <c r="C2808" s="210">
        <v>130.61148000998108</v>
      </c>
    </row>
    <row r="2809" spans="2:3" x14ac:dyDescent="0.45">
      <c r="B2809" s="211">
        <v>2746</v>
      </c>
      <c r="C2809" s="210">
        <v>140.6993177396331</v>
      </c>
    </row>
    <row r="2810" spans="2:3" x14ac:dyDescent="0.45">
      <c r="B2810" s="211">
        <v>2747</v>
      </c>
      <c r="C2810" s="210">
        <v>95.351607687881668</v>
      </c>
    </row>
    <row r="2811" spans="2:3" x14ac:dyDescent="0.45">
      <c r="B2811" s="211">
        <v>2748</v>
      </c>
      <c r="C2811" s="210">
        <v>76.691104318804378</v>
      </c>
    </row>
    <row r="2812" spans="2:3" x14ac:dyDescent="0.45">
      <c r="B2812" s="211">
        <v>2749</v>
      </c>
      <c r="C2812" s="210">
        <v>127.94047358075755</v>
      </c>
    </row>
    <row r="2813" spans="2:3" x14ac:dyDescent="0.45">
      <c r="B2813" s="211">
        <v>2750</v>
      </c>
      <c r="C2813" s="210">
        <v>96.331957518832112</v>
      </c>
    </row>
    <row r="2814" spans="2:3" x14ac:dyDescent="0.45">
      <c r="B2814" s="211">
        <v>2751</v>
      </c>
      <c r="C2814" s="210">
        <v>86.829278053222879</v>
      </c>
    </row>
    <row r="2815" spans="2:3" x14ac:dyDescent="0.45">
      <c r="B2815" s="211">
        <v>2752</v>
      </c>
      <c r="C2815" s="210">
        <v>138.85461930908164</v>
      </c>
    </row>
    <row r="2816" spans="2:3" x14ac:dyDescent="0.45">
      <c r="B2816" s="211">
        <v>2753</v>
      </c>
      <c r="C2816" s="210">
        <v>101.16887168709033</v>
      </c>
    </row>
    <row r="2817" spans="2:3" x14ac:dyDescent="0.45">
      <c r="B2817" s="211">
        <v>2754</v>
      </c>
      <c r="C2817" s="210">
        <v>109.26925798646903</v>
      </c>
    </row>
    <row r="2818" spans="2:3" x14ac:dyDescent="0.45">
      <c r="B2818" s="211">
        <v>2755</v>
      </c>
      <c r="C2818" s="210">
        <v>113.53264235348256</v>
      </c>
    </row>
    <row r="2819" spans="2:3" x14ac:dyDescent="0.45">
      <c r="B2819" s="211">
        <v>2756</v>
      </c>
      <c r="C2819" s="210">
        <v>102.75409917170398</v>
      </c>
    </row>
    <row r="2820" spans="2:3" x14ac:dyDescent="0.45">
      <c r="B2820" s="211">
        <v>2757</v>
      </c>
      <c r="C2820" s="210">
        <v>146.09225841595523</v>
      </c>
    </row>
    <row r="2821" spans="2:3" x14ac:dyDescent="0.45">
      <c r="B2821" s="211">
        <v>2758</v>
      </c>
      <c r="C2821" s="210">
        <v>117.20981082331662</v>
      </c>
    </row>
    <row r="2822" spans="2:3" x14ac:dyDescent="0.45">
      <c r="B2822" s="211">
        <v>2759</v>
      </c>
      <c r="C2822" s="210">
        <v>108.12120427818181</v>
      </c>
    </row>
    <row r="2823" spans="2:3" x14ac:dyDescent="0.45">
      <c r="B2823" s="211">
        <v>2760</v>
      </c>
      <c r="C2823" s="210">
        <v>87.63710060643416</v>
      </c>
    </row>
    <row r="2824" spans="2:3" x14ac:dyDescent="0.45">
      <c r="B2824" s="211">
        <v>2761</v>
      </c>
      <c r="C2824" s="210">
        <v>115.19173168074839</v>
      </c>
    </row>
    <row r="2825" spans="2:3" x14ac:dyDescent="0.45">
      <c r="B2825" s="211">
        <v>2762</v>
      </c>
      <c r="C2825" s="210">
        <v>136.64067126841866</v>
      </c>
    </row>
    <row r="2826" spans="2:3" x14ac:dyDescent="0.45">
      <c r="B2826" s="211">
        <v>2763</v>
      </c>
      <c r="C2826" s="210">
        <v>119.48432117324121</v>
      </c>
    </row>
    <row r="2827" spans="2:3" x14ac:dyDescent="0.45">
      <c r="B2827" s="211">
        <v>2764</v>
      </c>
      <c r="C2827" s="210">
        <v>218.98361489871007</v>
      </c>
    </row>
    <row r="2828" spans="2:3" x14ac:dyDescent="0.45">
      <c r="B2828" s="211">
        <v>2765</v>
      </c>
      <c r="C2828" s="210">
        <v>132.11092293454803</v>
      </c>
    </row>
    <row r="2829" spans="2:3" x14ac:dyDescent="0.45">
      <c r="B2829" s="211">
        <v>2766</v>
      </c>
      <c r="C2829" s="210">
        <v>154.77035324109033</v>
      </c>
    </row>
    <row r="2830" spans="2:3" x14ac:dyDescent="0.45">
      <c r="B2830" s="211">
        <v>2767</v>
      </c>
      <c r="C2830" s="210">
        <v>131.00222824192483</v>
      </c>
    </row>
    <row r="2831" spans="2:3" x14ac:dyDescent="0.45">
      <c r="B2831" s="211">
        <v>2768</v>
      </c>
      <c r="C2831" s="210">
        <v>161.53485579051875</v>
      </c>
    </row>
    <row r="2832" spans="2:3" x14ac:dyDescent="0.45">
      <c r="B2832" s="211">
        <v>2769</v>
      </c>
      <c r="C2832" s="210">
        <v>148.25465148591817</v>
      </c>
    </row>
    <row r="2833" spans="2:3" x14ac:dyDescent="0.45">
      <c r="B2833" s="211">
        <v>2770</v>
      </c>
      <c r="C2833" s="210">
        <v>122.47096817148099</v>
      </c>
    </row>
    <row r="2834" spans="2:3" x14ac:dyDescent="0.45">
      <c r="B2834" s="211">
        <v>2771</v>
      </c>
      <c r="C2834" s="210">
        <v>133.29416459115902</v>
      </c>
    </row>
    <row r="2835" spans="2:3" x14ac:dyDescent="0.45">
      <c r="B2835" s="211">
        <v>2772</v>
      </c>
      <c r="C2835" s="210">
        <v>146.83496038180465</v>
      </c>
    </row>
    <row r="2836" spans="2:3" x14ac:dyDescent="0.45">
      <c r="B2836" s="211">
        <v>2773</v>
      </c>
      <c r="C2836" s="210">
        <v>93.011572326655951</v>
      </c>
    </row>
    <row r="2837" spans="2:3" x14ac:dyDescent="0.45">
      <c r="B2837" s="211">
        <v>2774</v>
      </c>
      <c r="C2837" s="210">
        <v>119.52041810025005</v>
      </c>
    </row>
    <row r="2838" spans="2:3" x14ac:dyDescent="0.45">
      <c r="B2838" s="211">
        <v>2775</v>
      </c>
      <c r="C2838" s="210">
        <v>145.8053647493812</v>
      </c>
    </row>
    <row r="2839" spans="2:3" x14ac:dyDescent="0.45">
      <c r="B2839" s="211">
        <v>2776</v>
      </c>
      <c r="C2839" s="210">
        <v>203.8539264761381</v>
      </c>
    </row>
    <row r="2840" spans="2:3" x14ac:dyDescent="0.45">
      <c r="B2840" s="211">
        <v>2777</v>
      </c>
      <c r="C2840" s="210">
        <v>173.21766387047199</v>
      </c>
    </row>
    <row r="2841" spans="2:3" x14ac:dyDescent="0.45">
      <c r="B2841" s="211">
        <v>2778</v>
      </c>
      <c r="C2841" s="210">
        <v>74.855476529425545</v>
      </c>
    </row>
    <row r="2842" spans="2:3" x14ac:dyDescent="0.45">
      <c r="B2842" s="211">
        <v>2779</v>
      </c>
      <c r="C2842" s="210">
        <v>98.914146099206334</v>
      </c>
    </row>
    <row r="2843" spans="2:3" x14ac:dyDescent="0.45">
      <c r="B2843" s="211">
        <v>2780</v>
      </c>
      <c r="C2843" s="210">
        <v>128.87360015665701</v>
      </c>
    </row>
    <row r="2844" spans="2:3" x14ac:dyDescent="0.45">
      <c r="B2844" s="211">
        <v>2781</v>
      </c>
      <c r="C2844" s="210">
        <v>133.03710102658147</v>
      </c>
    </row>
    <row r="2845" spans="2:3" x14ac:dyDescent="0.45">
      <c r="B2845" s="211">
        <v>2782</v>
      </c>
      <c r="C2845" s="210">
        <v>99.423687471345502</v>
      </c>
    </row>
    <row r="2846" spans="2:3" x14ac:dyDescent="0.45">
      <c r="B2846" s="211">
        <v>2783</v>
      </c>
      <c r="C2846" s="210">
        <v>119.9880764129345</v>
      </c>
    </row>
    <row r="2847" spans="2:3" x14ac:dyDescent="0.45">
      <c r="B2847" s="211">
        <v>2784</v>
      </c>
      <c r="C2847" s="210">
        <v>115.6132632621958</v>
      </c>
    </row>
    <row r="2848" spans="2:3" x14ac:dyDescent="0.45">
      <c r="B2848" s="211">
        <v>2785</v>
      </c>
      <c r="C2848" s="210">
        <v>102.71312169032306</v>
      </c>
    </row>
    <row r="2849" spans="2:3" x14ac:dyDescent="0.45">
      <c r="B2849" s="211">
        <v>2786</v>
      </c>
      <c r="C2849" s="210">
        <v>100.21762884092131</v>
      </c>
    </row>
    <row r="2850" spans="2:3" x14ac:dyDescent="0.45">
      <c r="B2850" s="211">
        <v>2787</v>
      </c>
      <c r="C2850" s="210">
        <v>181.80525830148645</v>
      </c>
    </row>
    <row r="2851" spans="2:3" x14ac:dyDescent="0.45">
      <c r="B2851" s="211">
        <v>2788</v>
      </c>
      <c r="C2851" s="210">
        <v>151.79374693916981</v>
      </c>
    </row>
    <row r="2852" spans="2:3" x14ac:dyDescent="0.45">
      <c r="B2852" s="211">
        <v>2789</v>
      </c>
      <c r="C2852" s="210">
        <v>111.2691493635609</v>
      </c>
    </row>
    <row r="2853" spans="2:3" x14ac:dyDescent="0.45">
      <c r="B2853" s="211">
        <v>2790</v>
      </c>
      <c r="C2853" s="210">
        <v>133.13784480189031</v>
      </c>
    </row>
    <row r="2854" spans="2:3" x14ac:dyDescent="0.45">
      <c r="B2854" s="211">
        <v>2791</v>
      </c>
      <c r="C2854" s="210">
        <v>154.27970253072749</v>
      </c>
    </row>
    <row r="2855" spans="2:3" x14ac:dyDescent="0.45">
      <c r="B2855" s="211">
        <v>2792</v>
      </c>
      <c r="C2855" s="210">
        <v>162.31990907594471</v>
      </c>
    </row>
    <row r="2856" spans="2:3" x14ac:dyDescent="0.45">
      <c r="B2856" s="211">
        <v>2793</v>
      </c>
      <c r="C2856" s="210">
        <v>140.02028525234411</v>
      </c>
    </row>
    <row r="2857" spans="2:3" x14ac:dyDescent="0.45">
      <c r="B2857" s="211">
        <v>2794</v>
      </c>
      <c r="C2857" s="210">
        <v>116.41369881964984</v>
      </c>
    </row>
    <row r="2858" spans="2:3" x14ac:dyDescent="0.45">
      <c r="B2858" s="211">
        <v>2795</v>
      </c>
      <c r="C2858" s="210">
        <v>93.773370334105607</v>
      </c>
    </row>
    <row r="2859" spans="2:3" x14ac:dyDescent="0.45">
      <c r="B2859" s="211">
        <v>2796</v>
      </c>
      <c r="C2859" s="210">
        <v>130.16756789722297</v>
      </c>
    </row>
    <row r="2860" spans="2:3" x14ac:dyDescent="0.45">
      <c r="B2860" s="211">
        <v>2797</v>
      </c>
      <c r="C2860" s="210">
        <v>97.668813775626418</v>
      </c>
    </row>
    <row r="2861" spans="2:3" x14ac:dyDescent="0.45">
      <c r="B2861" s="211">
        <v>2798</v>
      </c>
      <c r="C2861" s="210">
        <v>116.54041474752455</v>
      </c>
    </row>
    <row r="2862" spans="2:3" x14ac:dyDescent="0.45">
      <c r="B2862" s="211">
        <v>2799</v>
      </c>
      <c r="C2862" s="210">
        <v>136.67923637442743</v>
      </c>
    </row>
    <row r="2863" spans="2:3" x14ac:dyDescent="0.45">
      <c r="B2863" s="211">
        <v>2800</v>
      </c>
      <c r="C2863" s="210">
        <v>111.38799386009704</v>
      </c>
    </row>
    <row r="2864" spans="2:3" x14ac:dyDescent="0.45">
      <c r="B2864" s="211">
        <v>2801</v>
      </c>
      <c r="C2864" s="210">
        <v>184.22642905874102</v>
      </c>
    </row>
    <row r="2865" spans="2:3" x14ac:dyDescent="0.45">
      <c r="B2865" s="211">
        <v>2802</v>
      </c>
      <c r="C2865" s="210">
        <v>123.65019040007323</v>
      </c>
    </row>
    <row r="2866" spans="2:3" x14ac:dyDescent="0.45">
      <c r="B2866" s="211">
        <v>2803</v>
      </c>
      <c r="C2866" s="210">
        <v>156.99238511566301</v>
      </c>
    </row>
    <row r="2867" spans="2:3" x14ac:dyDescent="0.45">
      <c r="B2867" s="211">
        <v>2804</v>
      </c>
      <c r="C2867" s="210">
        <v>95.792977637710337</v>
      </c>
    </row>
    <row r="2868" spans="2:3" x14ac:dyDescent="0.45">
      <c r="B2868" s="211">
        <v>2805</v>
      </c>
      <c r="C2868" s="210">
        <v>114.35832981485223</v>
      </c>
    </row>
    <row r="2869" spans="2:3" x14ac:dyDescent="0.45">
      <c r="B2869" s="211">
        <v>2806</v>
      </c>
      <c r="C2869" s="210">
        <v>135.68473068315623</v>
      </c>
    </row>
    <row r="2870" spans="2:3" x14ac:dyDescent="0.45">
      <c r="B2870" s="211">
        <v>2807</v>
      </c>
      <c r="C2870" s="210">
        <v>105.93692293361836</v>
      </c>
    </row>
    <row r="2871" spans="2:3" x14ac:dyDescent="0.45">
      <c r="B2871" s="211">
        <v>2808</v>
      </c>
      <c r="C2871" s="210">
        <v>121.70089293420108</v>
      </c>
    </row>
    <row r="2872" spans="2:3" x14ac:dyDescent="0.45">
      <c r="B2872" s="211">
        <v>2809</v>
      </c>
      <c r="C2872" s="210">
        <v>64.534548948719291</v>
      </c>
    </row>
    <row r="2873" spans="2:3" x14ac:dyDescent="0.45">
      <c r="B2873" s="211">
        <v>2810</v>
      </c>
      <c r="C2873" s="210">
        <v>121.95479357261823</v>
      </c>
    </row>
    <row r="2874" spans="2:3" x14ac:dyDescent="0.45">
      <c r="B2874" s="211">
        <v>2811</v>
      </c>
      <c r="C2874" s="210">
        <v>122.71681726348332</v>
      </c>
    </row>
    <row r="2875" spans="2:3" x14ac:dyDescent="0.45">
      <c r="B2875" s="211">
        <v>2812</v>
      </c>
      <c r="C2875" s="210">
        <v>84.646853788543183</v>
      </c>
    </row>
    <row r="2876" spans="2:3" x14ac:dyDescent="0.45">
      <c r="B2876" s="211">
        <v>2813</v>
      </c>
      <c r="C2876" s="210">
        <v>99.268491838782381</v>
      </c>
    </row>
    <row r="2877" spans="2:3" x14ac:dyDescent="0.45">
      <c r="B2877" s="211">
        <v>2814</v>
      </c>
      <c r="C2877" s="210">
        <v>71.085802091815722</v>
      </c>
    </row>
    <row r="2878" spans="2:3" x14ac:dyDescent="0.45">
      <c r="B2878" s="211">
        <v>2815</v>
      </c>
      <c r="C2878" s="210">
        <v>211.5661660795939</v>
      </c>
    </row>
    <row r="2879" spans="2:3" x14ac:dyDescent="0.45">
      <c r="B2879" s="211">
        <v>2816</v>
      </c>
      <c r="C2879" s="210">
        <v>87.848056908184773</v>
      </c>
    </row>
    <row r="2880" spans="2:3" x14ac:dyDescent="0.45">
      <c r="B2880" s="211">
        <v>2817</v>
      </c>
      <c r="C2880" s="210">
        <v>105.53642640671221</v>
      </c>
    </row>
    <row r="2881" spans="2:3" x14ac:dyDescent="0.45">
      <c r="B2881" s="211">
        <v>2818</v>
      </c>
      <c r="C2881" s="210">
        <v>109.43719728384693</v>
      </c>
    </row>
    <row r="2882" spans="2:3" x14ac:dyDescent="0.45">
      <c r="B2882" s="211">
        <v>2819</v>
      </c>
      <c r="C2882" s="210">
        <v>191.66888987277238</v>
      </c>
    </row>
    <row r="2883" spans="2:3" x14ac:dyDescent="0.45">
      <c r="B2883" s="211">
        <v>2820</v>
      </c>
      <c r="C2883" s="210">
        <v>115.02880134449832</v>
      </c>
    </row>
    <row r="2884" spans="2:3" x14ac:dyDescent="0.45">
      <c r="B2884" s="211">
        <v>2821</v>
      </c>
      <c r="C2884" s="210">
        <v>157.69511539030836</v>
      </c>
    </row>
    <row r="2885" spans="2:3" x14ac:dyDescent="0.45">
      <c r="B2885" s="211">
        <v>2822</v>
      </c>
      <c r="C2885" s="210">
        <v>101.95250993884574</v>
      </c>
    </row>
    <row r="2886" spans="2:3" x14ac:dyDescent="0.45">
      <c r="B2886" s="211">
        <v>2823</v>
      </c>
      <c r="C2886" s="210">
        <v>198.02600597277933</v>
      </c>
    </row>
    <row r="2887" spans="2:3" x14ac:dyDescent="0.45">
      <c r="B2887" s="211">
        <v>2824</v>
      </c>
      <c r="C2887" s="210">
        <v>135.53419059599125</v>
      </c>
    </row>
    <row r="2888" spans="2:3" x14ac:dyDescent="0.45">
      <c r="B2888" s="211">
        <v>2825</v>
      </c>
      <c r="C2888" s="210">
        <v>134.19353852387007</v>
      </c>
    </row>
    <row r="2889" spans="2:3" x14ac:dyDescent="0.45">
      <c r="B2889" s="211">
        <v>2826</v>
      </c>
      <c r="C2889" s="210">
        <v>144.90772395524124</v>
      </c>
    </row>
    <row r="2890" spans="2:3" x14ac:dyDescent="0.45">
      <c r="B2890" s="211">
        <v>2827</v>
      </c>
      <c r="C2890" s="210">
        <v>168.4956775642481</v>
      </c>
    </row>
    <row r="2891" spans="2:3" x14ac:dyDescent="0.45">
      <c r="B2891" s="211">
        <v>2828</v>
      </c>
      <c r="C2891" s="210">
        <v>110.45150820549982</v>
      </c>
    </row>
    <row r="2892" spans="2:3" x14ac:dyDescent="0.45">
      <c r="B2892" s="211">
        <v>2829</v>
      </c>
      <c r="C2892" s="210">
        <v>121.98381570556302</v>
      </c>
    </row>
    <row r="2893" spans="2:3" x14ac:dyDescent="0.45">
      <c r="B2893" s="211">
        <v>2830</v>
      </c>
      <c r="C2893" s="210">
        <v>151.37942281002637</v>
      </c>
    </row>
    <row r="2894" spans="2:3" x14ac:dyDescent="0.45">
      <c r="B2894" s="211">
        <v>2831</v>
      </c>
      <c r="C2894" s="210">
        <v>101.29504038665262</v>
      </c>
    </row>
    <row r="2895" spans="2:3" x14ac:dyDescent="0.45">
      <c r="B2895" s="211">
        <v>2832</v>
      </c>
      <c r="C2895" s="210">
        <v>102.50417919126792</v>
      </c>
    </row>
    <row r="2896" spans="2:3" x14ac:dyDescent="0.45">
      <c r="B2896" s="211">
        <v>2833</v>
      </c>
      <c r="C2896" s="210">
        <v>146.35370858309585</v>
      </c>
    </row>
    <row r="2897" spans="2:3" x14ac:dyDescent="0.45">
      <c r="B2897" s="211">
        <v>2834</v>
      </c>
      <c r="C2897" s="210">
        <v>115.28595614443633</v>
      </c>
    </row>
    <row r="2898" spans="2:3" x14ac:dyDescent="0.45">
      <c r="B2898" s="211">
        <v>2835</v>
      </c>
      <c r="C2898" s="210">
        <v>77.250403140604362</v>
      </c>
    </row>
    <row r="2899" spans="2:3" x14ac:dyDescent="0.45">
      <c r="B2899" s="211">
        <v>2836</v>
      </c>
      <c r="C2899" s="210">
        <v>128.15915823086092</v>
      </c>
    </row>
    <row r="2900" spans="2:3" x14ac:dyDescent="0.45">
      <c r="B2900" s="211">
        <v>2837</v>
      </c>
      <c r="C2900" s="210">
        <v>171.84694328997048</v>
      </c>
    </row>
    <row r="2901" spans="2:3" x14ac:dyDescent="0.45">
      <c r="B2901" s="211">
        <v>2838</v>
      </c>
      <c r="C2901" s="210">
        <v>79.991283734646757</v>
      </c>
    </row>
    <row r="2902" spans="2:3" x14ac:dyDescent="0.45">
      <c r="B2902" s="211">
        <v>2839</v>
      </c>
      <c r="C2902" s="210">
        <v>121.46256273752486</v>
      </c>
    </row>
    <row r="2903" spans="2:3" x14ac:dyDescent="0.45">
      <c r="B2903" s="211">
        <v>2840</v>
      </c>
      <c r="C2903" s="210">
        <v>133.67272778417998</v>
      </c>
    </row>
    <row r="2904" spans="2:3" x14ac:dyDescent="0.45">
      <c r="B2904" s="211">
        <v>2841</v>
      </c>
      <c r="C2904" s="210">
        <v>169.40443986578933</v>
      </c>
    </row>
    <row r="2905" spans="2:3" x14ac:dyDescent="0.45">
      <c r="B2905" s="211">
        <v>2842</v>
      </c>
      <c r="C2905" s="210">
        <v>98.429494018077449</v>
      </c>
    </row>
    <row r="2906" spans="2:3" x14ac:dyDescent="0.45">
      <c r="B2906" s="211">
        <v>2843</v>
      </c>
      <c r="C2906" s="210">
        <v>161.52364430281906</v>
      </c>
    </row>
    <row r="2907" spans="2:3" x14ac:dyDescent="0.45">
      <c r="B2907" s="211">
        <v>2844</v>
      </c>
      <c r="C2907" s="210">
        <v>85.426147283635231</v>
      </c>
    </row>
    <row r="2908" spans="2:3" x14ac:dyDescent="0.45">
      <c r="B2908" s="211">
        <v>2845</v>
      </c>
      <c r="C2908" s="210">
        <v>98.972639056297368</v>
      </c>
    </row>
    <row r="2909" spans="2:3" x14ac:dyDescent="0.45">
      <c r="B2909" s="211">
        <v>2846</v>
      </c>
      <c r="C2909" s="210">
        <v>102.51081180743554</v>
      </c>
    </row>
    <row r="2910" spans="2:3" x14ac:dyDescent="0.45">
      <c r="B2910" s="211">
        <v>2847</v>
      </c>
      <c r="C2910" s="210">
        <v>148.14980193704432</v>
      </c>
    </row>
    <row r="2911" spans="2:3" x14ac:dyDescent="0.45">
      <c r="B2911" s="211">
        <v>2848</v>
      </c>
      <c r="C2911" s="210">
        <v>62.76024985414724</v>
      </c>
    </row>
    <row r="2912" spans="2:3" x14ac:dyDescent="0.45">
      <c r="B2912" s="211">
        <v>2849</v>
      </c>
      <c r="C2912" s="210">
        <v>119.17845876493207</v>
      </c>
    </row>
    <row r="2913" spans="2:3" x14ac:dyDescent="0.45">
      <c r="B2913" s="211">
        <v>2850</v>
      </c>
      <c r="C2913" s="210">
        <v>115.25616692424086</v>
      </c>
    </row>
    <row r="2914" spans="2:3" x14ac:dyDescent="0.45">
      <c r="B2914" s="211">
        <v>2851</v>
      </c>
      <c r="C2914" s="210">
        <v>103.92127136421705</v>
      </c>
    </row>
    <row r="2915" spans="2:3" x14ac:dyDescent="0.45">
      <c r="B2915" s="211">
        <v>2852</v>
      </c>
      <c r="C2915" s="210">
        <v>146.02877363636028</v>
      </c>
    </row>
    <row r="2916" spans="2:3" x14ac:dyDescent="0.45">
      <c r="B2916" s="211">
        <v>2853</v>
      </c>
      <c r="C2916" s="210">
        <v>114.34991048559222</v>
      </c>
    </row>
    <row r="2917" spans="2:3" x14ac:dyDescent="0.45">
      <c r="B2917" s="211">
        <v>2854</v>
      </c>
      <c r="C2917" s="210">
        <v>155.84324616583652</v>
      </c>
    </row>
    <row r="2918" spans="2:3" x14ac:dyDescent="0.45">
      <c r="B2918" s="211">
        <v>2855</v>
      </c>
      <c r="C2918" s="210">
        <v>178.59350467553213</v>
      </c>
    </row>
    <row r="2919" spans="2:3" x14ac:dyDescent="0.45">
      <c r="B2919" s="211">
        <v>2856</v>
      </c>
      <c r="C2919" s="210">
        <v>144.77462349438196</v>
      </c>
    </row>
    <row r="2920" spans="2:3" x14ac:dyDescent="0.45">
      <c r="B2920" s="211">
        <v>2857</v>
      </c>
      <c r="C2920" s="210">
        <v>182.73567594403971</v>
      </c>
    </row>
    <row r="2921" spans="2:3" x14ac:dyDescent="0.45">
      <c r="B2921" s="211">
        <v>2858</v>
      </c>
      <c r="C2921" s="210">
        <v>81.506146667784392</v>
      </c>
    </row>
    <row r="2922" spans="2:3" x14ac:dyDescent="0.45">
      <c r="B2922" s="211">
        <v>2859</v>
      </c>
      <c r="C2922" s="210">
        <v>125.39272237580806</v>
      </c>
    </row>
    <row r="2923" spans="2:3" x14ac:dyDescent="0.45">
      <c r="B2923" s="211">
        <v>2860</v>
      </c>
      <c r="C2923" s="210">
        <v>153.87505616249527</v>
      </c>
    </row>
    <row r="2924" spans="2:3" x14ac:dyDescent="0.45">
      <c r="B2924" s="211">
        <v>2861</v>
      </c>
      <c r="C2924" s="210">
        <v>152.75702995160196</v>
      </c>
    </row>
    <row r="2925" spans="2:3" x14ac:dyDescent="0.45">
      <c r="B2925" s="211">
        <v>2862</v>
      </c>
      <c r="C2925" s="210">
        <v>130.55422771361955</v>
      </c>
    </row>
    <row r="2926" spans="2:3" x14ac:dyDescent="0.45">
      <c r="B2926" s="211">
        <v>2863</v>
      </c>
      <c r="C2926" s="210">
        <v>107.6388082976769</v>
      </c>
    </row>
    <row r="2927" spans="2:3" x14ac:dyDescent="0.45">
      <c r="B2927" s="211">
        <v>2864</v>
      </c>
      <c r="C2927" s="210">
        <v>79.206209489682351</v>
      </c>
    </row>
    <row r="2928" spans="2:3" x14ac:dyDescent="0.45">
      <c r="B2928" s="211">
        <v>2865</v>
      </c>
      <c r="C2928" s="210">
        <v>111.25987233034309</v>
      </c>
    </row>
    <row r="2929" spans="2:3" x14ac:dyDescent="0.45">
      <c r="B2929" s="211">
        <v>2866</v>
      </c>
      <c r="C2929" s="210">
        <v>107.96334548713568</v>
      </c>
    </row>
    <row r="2930" spans="2:3" x14ac:dyDescent="0.45">
      <c r="B2930" s="211">
        <v>2867</v>
      </c>
      <c r="C2930" s="210">
        <v>161.53990887025591</v>
      </c>
    </row>
    <row r="2931" spans="2:3" x14ac:dyDescent="0.45">
      <c r="B2931" s="211">
        <v>2868</v>
      </c>
      <c r="C2931" s="210">
        <v>97.057487208881795</v>
      </c>
    </row>
    <row r="2932" spans="2:3" x14ac:dyDescent="0.45">
      <c r="B2932" s="211">
        <v>2869</v>
      </c>
      <c r="C2932" s="210">
        <v>159.62310825941222</v>
      </c>
    </row>
    <row r="2933" spans="2:3" x14ac:dyDescent="0.45">
      <c r="B2933" s="211">
        <v>2870</v>
      </c>
      <c r="C2933" s="210">
        <v>72.884347839151488</v>
      </c>
    </row>
    <row r="2934" spans="2:3" x14ac:dyDescent="0.45">
      <c r="B2934" s="211">
        <v>2871</v>
      </c>
      <c r="C2934" s="210">
        <v>123.45812089370528</v>
      </c>
    </row>
    <row r="2935" spans="2:3" x14ac:dyDescent="0.45">
      <c r="B2935" s="211">
        <v>2872</v>
      </c>
      <c r="C2935" s="210">
        <v>157.33401996172569</v>
      </c>
    </row>
    <row r="2936" spans="2:3" x14ac:dyDescent="0.45">
      <c r="B2936" s="211">
        <v>2873</v>
      </c>
      <c r="C2936" s="210">
        <v>112.91264510556177</v>
      </c>
    </row>
    <row r="2937" spans="2:3" x14ac:dyDescent="0.45">
      <c r="B2937" s="211">
        <v>2874</v>
      </c>
      <c r="C2937" s="210">
        <v>56.384748526550545</v>
      </c>
    </row>
    <row r="2938" spans="2:3" x14ac:dyDescent="0.45">
      <c r="B2938" s="211">
        <v>2875</v>
      </c>
      <c r="C2938" s="210">
        <v>149.91365073660245</v>
      </c>
    </row>
    <row r="2939" spans="2:3" x14ac:dyDescent="0.45">
      <c r="B2939" s="211">
        <v>2876</v>
      </c>
      <c r="C2939" s="210">
        <v>178.55012335422663</v>
      </c>
    </row>
    <row r="2940" spans="2:3" x14ac:dyDescent="0.45">
      <c r="B2940" s="211">
        <v>2877</v>
      </c>
      <c r="C2940" s="210">
        <v>138.66247200135786</v>
      </c>
    </row>
    <row r="2941" spans="2:3" x14ac:dyDescent="0.45">
      <c r="B2941" s="211">
        <v>2878</v>
      </c>
      <c r="C2941" s="210">
        <v>135.74138532522025</v>
      </c>
    </row>
    <row r="2942" spans="2:3" x14ac:dyDescent="0.45">
      <c r="B2942" s="211">
        <v>2879</v>
      </c>
      <c r="C2942" s="210">
        <v>85.396211970770793</v>
      </c>
    </row>
    <row r="2943" spans="2:3" x14ac:dyDescent="0.45">
      <c r="B2943" s="211">
        <v>2880</v>
      </c>
      <c r="C2943" s="210">
        <v>122.38311653043104</v>
      </c>
    </row>
    <row r="2944" spans="2:3" x14ac:dyDescent="0.45">
      <c r="B2944" s="211">
        <v>2881</v>
      </c>
      <c r="C2944" s="210">
        <v>102.30959535982228</v>
      </c>
    </row>
    <row r="2945" spans="2:3" x14ac:dyDescent="0.45">
      <c r="B2945" s="211">
        <v>2882</v>
      </c>
      <c r="C2945" s="210">
        <v>152.97567723117658</v>
      </c>
    </row>
    <row r="2946" spans="2:3" x14ac:dyDescent="0.45">
      <c r="B2946" s="211">
        <v>2883</v>
      </c>
      <c r="C2946" s="210">
        <v>123.34449696024566</v>
      </c>
    </row>
    <row r="2947" spans="2:3" x14ac:dyDescent="0.45">
      <c r="B2947" s="211">
        <v>2884</v>
      </c>
      <c r="C2947" s="210">
        <v>152.14436238549419</v>
      </c>
    </row>
    <row r="2948" spans="2:3" x14ac:dyDescent="0.45">
      <c r="B2948" s="211">
        <v>2885</v>
      </c>
      <c r="C2948" s="210">
        <v>145.80928883080315</v>
      </c>
    </row>
    <row r="2949" spans="2:3" x14ac:dyDescent="0.45">
      <c r="B2949" s="211">
        <v>2886</v>
      </c>
      <c r="C2949" s="210">
        <v>135.87160744200094</v>
      </c>
    </row>
    <row r="2950" spans="2:3" x14ac:dyDescent="0.45">
      <c r="B2950" s="211">
        <v>2887</v>
      </c>
      <c r="C2950" s="210">
        <v>109.23841620571324</v>
      </c>
    </row>
    <row r="2951" spans="2:3" x14ac:dyDescent="0.45">
      <c r="B2951" s="211">
        <v>2888</v>
      </c>
      <c r="C2951" s="210">
        <v>87.448414557672706</v>
      </c>
    </row>
    <row r="2952" spans="2:3" x14ac:dyDescent="0.45">
      <c r="B2952" s="211">
        <v>2889</v>
      </c>
      <c r="C2952" s="210">
        <v>148.53064499734225</v>
      </c>
    </row>
    <row r="2953" spans="2:3" x14ac:dyDescent="0.45">
      <c r="B2953" s="211">
        <v>2890</v>
      </c>
      <c r="C2953" s="210">
        <v>102.172753545155</v>
      </c>
    </row>
    <row r="2954" spans="2:3" x14ac:dyDescent="0.45">
      <c r="B2954" s="211">
        <v>2891</v>
      </c>
      <c r="C2954" s="210">
        <v>117.4919598332104</v>
      </c>
    </row>
    <row r="2955" spans="2:3" x14ac:dyDescent="0.45">
      <c r="B2955" s="211">
        <v>2892</v>
      </c>
      <c r="C2955" s="210">
        <v>118.2651483864443</v>
      </c>
    </row>
    <row r="2956" spans="2:3" x14ac:dyDescent="0.45">
      <c r="B2956" s="211">
        <v>2893</v>
      </c>
      <c r="C2956" s="210">
        <v>88.052860118577783</v>
      </c>
    </row>
    <row r="2957" spans="2:3" x14ac:dyDescent="0.45">
      <c r="B2957" s="211">
        <v>2894</v>
      </c>
      <c r="C2957" s="210">
        <v>177.92417346545099</v>
      </c>
    </row>
    <row r="2958" spans="2:3" x14ac:dyDescent="0.45">
      <c r="B2958" s="211">
        <v>2895</v>
      </c>
      <c r="C2958" s="210">
        <v>136.34701962288796</v>
      </c>
    </row>
    <row r="2959" spans="2:3" x14ac:dyDescent="0.45">
      <c r="B2959" s="211">
        <v>2896</v>
      </c>
      <c r="C2959" s="210">
        <v>70.391734469302804</v>
      </c>
    </row>
    <row r="2960" spans="2:3" x14ac:dyDescent="0.45">
      <c r="B2960" s="211">
        <v>2897</v>
      </c>
      <c r="C2960" s="210">
        <v>184.18463298946884</v>
      </c>
    </row>
    <row r="2961" spans="2:3" x14ac:dyDescent="0.45">
      <c r="B2961" s="211">
        <v>2898</v>
      </c>
      <c r="C2961" s="210">
        <v>122.97035539789546</v>
      </c>
    </row>
    <row r="2962" spans="2:3" x14ac:dyDescent="0.45">
      <c r="B2962" s="211">
        <v>2899</v>
      </c>
      <c r="C2962" s="210">
        <v>168.04835275504396</v>
      </c>
    </row>
    <row r="2963" spans="2:3" x14ac:dyDescent="0.45">
      <c r="B2963" s="211">
        <v>2900</v>
      </c>
      <c r="C2963" s="210">
        <v>103.48722020754546</v>
      </c>
    </row>
    <row r="2964" spans="2:3" x14ac:dyDescent="0.45">
      <c r="B2964" s="211">
        <v>2901</v>
      </c>
      <c r="C2964" s="210">
        <v>101.92806624686438</v>
      </c>
    </row>
    <row r="2965" spans="2:3" x14ac:dyDescent="0.45">
      <c r="B2965" s="211">
        <v>2902</v>
      </c>
      <c r="C2965" s="210">
        <v>130.90147762164062</v>
      </c>
    </row>
    <row r="2966" spans="2:3" x14ac:dyDescent="0.45">
      <c r="B2966" s="211">
        <v>2903</v>
      </c>
      <c r="C2966" s="210">
        <v>135.34774129953701</v>
      </c>
    </row>
    <row r="2967" spans="2:3" x14ac:dyDescent="0.45">
      <c r="B2967" s="211">
        <v>2904</v>
      </c>
      <c r="C2967" s="210">
        <v>71.721001741845882</v>
      </c>
    </row>
    <row r="2968" spans="2:3" x14ac:dyDescent="0.45">
      <c r="B2968" s="211">
        <v>2905</v>
      </c>
      <c r="C2968" s="210">
        <v>95.816548750270215</v>
      </c>
    </row>
    <row r="2969" spans="2:3" x14ac:dyDescent="0.45">
      <c r="B2969" s="211">
        <v>2906</v>
      </c>
      <c r="C2969" s="210">
        <v>82.46027743362869</v>
      </c>
    </row>
    <row r="2970" spans="2:3" x14ac:dyDescent="0.45">
      <c r="B2970" s="211">
        <v>2907</v>
      </c>
      <c r="C2970" s="210">
        <v>122.26406698769799</v>
      </c>
    </row>
    <row r="2971" spans="2:3" x14ac:dyDescent="0.45">
      <c r="B2971" s="211">
        <v>2908</v>
      </c>
      <c r="C2971" s="210">
        <v>108.25419484166952</v>
      </c>
    </row>
    <row r="2972" spans="2:3" x14ac:dyDescent="0.45">
      <c r="B2972" s="211">
        <v>2909</v>
      </c>
      <c r="C2972" s="210">
        <v>155.86521505792899</v>
      </c>
    </row>
    <row r="2973" spans="2:3" x14ac:dyDescent="0.45">
      <c r="B2973" s="211">
        <v>2910</v>
      </c>
      <c r="C2973" s="210">
        <v>154.06254573165</v>
      </c>
    </row>
    <row r="2974" spans="2:3" x14ac:dyDescent="0.45">
      <c r="B2974" s="211">
        <v>2911</v>
      </c>
      <c r="C2974" s="210">
        <v>108.43346595660572</v>
      </c>
    </row>
    <row r="2975" spans="2:3" x14ac:dyDescent="0.45">
      <c r="B2975" s="211">
        <v>2912</v>
      </c>
      <c r="C2975" s="210">
        <v>105.36902121748409</v>
      </c>
    </row>
    <row r="2976" spans="2:3" x14ac:dyDescent="0.45">
      <c r="B2976" s="211">
        <v>2913</v>
      </c>
      <c r="C2976" s="210">
        <v>105.21766350670715</v>
      </c>
    </row>
    <row r="2977" spans="2:3" x14ac:dyDescent="0.45">
      <c r="B2977" s="211">
        <v>2914</v>
      </c>
      <c r="C2977" s="210">
        <v>69.653518877569923</v>
      </c>
    </row>
    <row r="2978" spans="2:3" x14ac:dyDescent="0.45">
      <c r="B2978" s="211">
        <v>2915</v>
      </c>
      <c r="C2978" s="210">
        <v>134.34862234616048</v>
      </c>
    </row>
    <row r="2979" spans="2:3" x14ac:dyDescent="0.45">
      <c r="B2979" s="211">
        <v>2916</v>
      </c>
      <c r="C2979" s="210">
        <v>222.41848602200125</v>
      </c>
    </row>
    <row r="2980" spans="2:3" x14ac:dyDescent="0.45">
      <c r="B2980" s="211">
        <v>2917</v>
      </c>
      <c r="C2980" s="210">
        <v>106.92358418731519</v>
      </c>
    </row>
    <row r="2981" spans="2:3" x14ac:dyDescent="0.45">
      <c r="B2981" s="211">
        <v>2918</v>
      </c>
      <c r="C2981" s="210">
        <v>97.227572278480068</v>
      </c>
    </row>
    <row r="2982" spans="2:3" x14ac:dyDescent="0.45">
      <c r="B2982" s="211">
        <v>2919</v>
      </c>
      <c r="C2982" s="210">
        <v>126.46003772748504</v>
      </c>
    </row>
    <row r="2983" spans="2:3" x14ac:dyDescent="0.45">
      <c r="B2983" s="211">
        <v>2920</v>
      </c>
      <c r="C2983" s="210">
        <v>120.34006213679508</v>
      </c>
    </row>
    <row r="2984" spans="2:3" x14ac:dyDescent="0.45">
      <c r="B2984" s="211">
        <v>2921</v>
      </c>
      <c r="C2984" s="210">
        <v>76.617069823653281</v>
      </c>
    </row>
    <row r="2985" spans="2:3" x14ac:dyDescent="0.45">
      <c r="B2985" s="211">
        <v>2922</v>
      </c>
      <c r="C2985" s="210">
        <v>98.929943929246491</v>
      </c>
    </row>
    <row r="2986" spans="2:3" x14ac:dyDescent="0.45">
      <c r="B2986" s="211">
        <v>2923</v>
      </c>
      <c r="C2986" s="210">
        <v>66.864142449672315</v>
      </c>
    </row>
    <row r="2987" spans="2:3" x14ac:dyDescent="0.45">
      <c r="B2987" s="211">
        <v>2924</v>
      </c>
      <c r="C2987" s="210">
        <v>183.33228914199202</v>
      </c>
    </row>
    <row r="2988" spans="2:3" x14ac:dyDescent="0.45">
      <c r="B2988" s="211">
        <v>2925</v>
      </c>
      <c r="C2988" s="210">
        <v>149.17281788243852</v>
      </c>
    </row>
    <row r="2989" spans="2:3" x14ac:dyDescent="0.45">
      <c r="B2989" s="211">
        <v>2926</v>
      </c>
      <c r="C2989" s="210">
        <v>108.74538647428936</v>
      </c>
    </row>
    <row r="2990" spans="2:3" x14ac:dyDescent="0.45">
      <c r="B2990" s="211">
        <v>2927</v>
      </c>
      <c r="C2990" s="210">
        <v>143.37058827136889</v>
      </c>
    </row>
    <row r="2991" spans="2:3" x14ac:dyDescent="0.45">
      <c r="B2991" s="211">
        <v>2928</v>
      </c>
      <c r="C2991" s="210">
        <v>200.46938789735617</v>
      </c>
    </row>
    <row r="2992" spans="2:3" x14ac:dyDescent="0.45">
      <c r="B2992" s="211">
        <v>2929</v>
      </c>
      <c r="C2992" s="210">
        <v>89.213638369066175</v>
      </c>
    </row>
    <row r="2993" spans="2:3" x14ac:dyDescent="0.45">
      <c r="B2993" s="211">
        <v>2930</v>
      </c>
      <c r="C2993" s="210">
        <v>106.09977579444457</v>
      </c>
    </row>
    <row r="2994" spans="2:3" x14ac:dyDescent="0.45">
      <c r="B2994" s="211">
        <v>2931</v>
      </c>
      <c r="C2994" s="210">
        <v>105.75653781026779</v>
      </c>
    </row>
    <row r="2995" spans="2:3" x14ac:dyDescent="0.45">
      <c r="B2995" s="211">
        <v>2932</v>
      </c>
      <c r="C2995" s="210">
        <v>139.76071969430234</v>
      </c>
    </row>
    <row r="2996" spans="2:3" x14ac:dyDescent="0.45">
      <c r="B2996" s="211">
        <v>2933</v>
      </c>
      <c r="C2996" s="210">
        <v>160.04310398798054</v>
      </c>
    </row>
    <row r="2997" spans="2:3" x14ac:dyDescent="0.45">
      <c r="B2997" s="211">
        <v>2934</v>
      </c>
      <c r="C2997" s="210">
        <v>122.30811247672908</v>
      </c>
    </row>
    <row r="2998" spans="2:3" x14ac:dyDescent="0.45">
      <c r="B2998" s="211">
        <v>2935</v>
      </c>
      <c r="C2998" s="210">
        <v>129.31205576502092</v>
      </c>
    </row>
    <row r="2999" spans="2:3" x14ac:dyDescent="0.45">
      <c r="B2999" s="211">
        <v>2936</v>
      </c>
      <c r="C2999" s="210">
        <v>136.10219380635138</v>
      </c>
    </row>
    <row r="3000" spans="2:3" x14ac:dyDescent="0.45">
      <c r="B3000" s="211">
        <v>2937</v>
      </c>
      <c r="C3000" s="210">
        <v>204.58726298535757</v>
      </c>
    </row>
    <row r="3001" spans="2:3" x14ac:dyDescent="0.45">
      <c r="B3001" s="211">
        <v>2938</v>
      </c>
      <c r="C3001" s="210">
        <v>74.386964703763383</v>
      </c>
    </row>
    <row r="3002" spans="2:3" x14ac:dyDescent="0.45">
      <c r="B3002" s="211">
        <v>2939</v>
      </c>
      <c r="C3002" s="210">
        <v>121.27076513906108</v>
      </c>
    </row>
    <row r="3003" spans="2:3" x14ac:dyDescent="0.45">
      <c r="B3003" s="211">
        <v>2940</v>
      </c>
      <c r="C3003" s="210">
        <v>110.23924059558014</v>
      </c>
    </row>
    <row r="3004" spans="2:3" x14ac:dyDescent="0.45">
      <c r="B3004" s="211">
        <v>2941</v>
      </c>
      <c r="C3004" s="210">
        <v>116.14600505004242</v>
      </c>
    </row>
    <row r="3005" spans="2:3" x14ac:dyDescent="0.45">
      <c r="B3005" s="211">
        <v>2942</v>
      </c>
      <c r="C3005" s="210">
        <v>68.769033510849454</v>
      </c>
    </row>
    <row r="3006" spans="2:3" x14ac:dyDescent="0.45">
      <c r="B3006" s="211">
        <v>2943</v>
      </c>
      <c r="C3006" s="210">
        <v>117.78470553002607</v>
      </c>
    </row>
    <row r="3007" spans="2:3" x14ac:dyDescent="0.45">
      <c r="B3007" s="211">
        <v>2944</v>
      </c>
      <c r="C3007" s="210">
        <v>172.68320996060831</v>
      </c>
    </row>
    <row r="3008" spans="2:3" x14ac:dyDescent="0.45">
      <c r="B3008" s="211">
        <v>2945</v>
      </c>
      <c r="C3008" s="210">
        <v>124.58146594595888</v>
      </c>
    </row>
    <row r="3009" spans="2:3" x14ac:dyDescent="0.45">
      <c r="B3009" s="211">
        <v>2946</v>
      </c>
      <c r="C3009" s="210">
        <v>132.09646646919208</v>
      </c>
    </row>
    <row r="3010" spans="2:3" x14ac:dyDescent="0.45">
      <c r="B3010" s="211">
        <v>2947</v>
      </c>
      <c r="C3010" s="210">
        <v>109.35164152048716</v>
      </c>
    </row>
    <row r="3011" spans="2:3" x14ac:dyDescent="0.45">
      <c r="B3011" s="211">
        <v>2948</v>
      </c>
      <c r="C3011" s="210">
        <v>159.88096745702461</v>
      </c>
    </row>
    <row r="3012" spans="2:3" x14ac:dyDescent="0.45">
      <c r="B3012" s="211">
        <v>2949</v>
      </c>
      <c r="C3012" s="210">
        <v>164.20248458629032</v>
      </c>
    </row>
    <row r="3013" spans="2:3" x14ac:dyDescent="0.45">
      <c r="B3013" s="211">
        <v>2950</v>
      </c>
      <c r="C3013" s="210">
        <v>141.40794855711408</v>
      </c>
    </row>
    <row r="3014" spans="2:3" x14ac:dyDescent="0.45">
      <c r="B3014" s="211">
        <v>2951</v>
      </c>
      <c r="C3014" s="210">
        <v>217.0471176654932</v>
      </c>
    </row>
    <row r="3015" spans="2:3" x14ac:dyDescent="0.45">
      <c r="B3015" s="211">
        <v>2952</v>
      </c>
      <c r="C3015" s="210">
        <v>225.24007521552443</v>
      </c>
    </row>
    <row r="3016" spans="2:3" x14ac:dyDescent="0.45">
      <c r="B3016" s="211">
        <v>2953</v>
      </c>
      <c r="C3016" s="210">
        <v>110.31979845768829</v>
      </c>
    </row>
    <row r="3017" spans="2:3" x14ac:dyDescent="0.45">
      <c r="B3017" s="211">
        <v>2954</v>
      </c>
      <c r="C3017" s="210">
        <v>66.258341789640596</v>
      </c>
    </row>
    <row r="3018" spans="2:3" x14ac:dyDescent="0.45">
      <c r="B3018" s="211">
        <v>2955</v>
      </c>
      <c r="C3018" s="210">
        <v>86.29465522562414</v>
      </c>
    </row>
    <row r="3019" spans="2:3" x14ac:dyDescent="0.45">
      <c r="B3019" s="211">
        <v>2956</v>
      </c>
      <c r="C3019" s="210">
        <v>86.707463102421713</v>
      </c>
    </row>
    <row r="3020" spans="2:3" x14ac:dyDescent="0.45">
      <c r="B3020" s="211">
        <v>2957</v>
      </c>
      <c r="C3020" s="210">
        <v>88.651002439158859</v>
      </c>
    </row>
    <row r="3021" spans="2:3" x14ac:dyDescent="0.45">
      <c r="B3021" s="211">
        <v>2958</v>
      </c>
      <c r="C3021" s="210">
        <v>87.338486629157629</v>
      </c>
    </row>
    <row r="3022" spans="2:3" x14ac:dyDescent="0.45">
      <c r="B3022" s="211">
        <v>2959</v>
      </c>
      <c r="C3022" s="210">
        <v>152.17133954285075</v>
      </c>
    </row>
    <row r="3023" spans="2:3" x14ac:dyDescent="0.45">
      <c r="B3023" s="211">
        <v>2960</v>
      </c>
      <c r="C3023" s="210">
        <v>153.30767146349987</v>
      </c>
    </row>
    <row r="3024" spans="2:3" x14ac:dyDescent="0.45">
      <c r="B3024" s="211">
        <v>2961</v>
      </c>
      <c r="C3024" s="210">
        <v>126.80612895870681</v>
      </c>
    </row>
    <row r="3025" spans="2:3" x14ac:dyDescent="0.45">
      <c r="B3025" s="211">
        <v>2962</v>
      </c>
      <c r="C3025" s="210">
        <v>86.062341829195034</v>
      </c>
    </row>
    <row r="3026" spans="2:3" x14ac:dyDescent="0.45">
      <c r="B3026" s="211">
        <v>2963</v>
      </c>
      <c r="C3026" s="210">
        <v>117.63237241431827</v>
      </c>
    </row>
    <row r="3027" spans="2:3" x14ac:dyDescent="0.45">
      <c r="B3027" s="211">
        <v>2964</v>
      </c>
      <c r="C3027" s="210">
        <v>77.525016006606435</v>
      </c>
    </row>
    <row r="3028" spans="2:3" x14ac:dyDescent="0.45">
      <c r="B3028" s="211">
        <v>2965</v>
      </c>
      <c r="C3028" s="210">
        <v>127.44792095353007</v>
      </c>
    </row>
    <row r="3029" spans="2:3" x14ac:dyDescent="0.45">
      <c r="B3029" s="211">
        <v>2966</v>
      </c>
      <c r="C3029" s="210">
        <v>123.54763284812672</v>
      </c>
    </row>
    <row r="3030" spans="2:3" x14ac:dyDescent="0.45">
      <c r="B3030" s="211">
        <v>2967</v>
      </c>
      <c r="C3030" s="210">
        <v>181.03522446636805</v>
      </c>
    </row>
    <row r="3031" spans="2:3" x14ac:dyDescent="0.45">
      <c r="B3031" s="211">
        <v>2968</v>
      </c>
      <c r="C3031" s="210">
        <v>101.20758747106512</v>
      </c>
    </row>
    <row r="3032" spans="2:3" x14ac:dyDescent="0.45">
      <c r="B3032" s="211">
        <v>2969</v>
      </c>
      <c r="C3032" s="210">
        <v>109.81019360298426</v>
      </c>
    </row>
    <row r="3033" spans="2:3" x14ac:dyDescent="0.45">
      <c r="B3033" s="211">
        <v>2970</v>
      </c>
      <c r="C3033" s="210">
        <v>126.03048394333457</v>
      </c>
    </row>
    <row r="3034" spans="2:3" x14ac:dyDescent="0.45">
      <c r="B3034" s="211">
        <v>2971</v>
      </c>
      <c r="C3034" s="210">
        <v>152.94127270343677</v>
      </c>
    </row>
    <row r="3035" spans="2:3" x14ac:dyDescent="0.45">
      <c r="B3035" s="211">
        <v>2972</v>
      </c>
      <c r="C3035" s="210">
        <v>115.06601391078537</v>
      </c>
    </row>
    <row r="3036" spans="2:3" x14ac:dyDescent="0.45">
      <c r="B3036" s="211">
        <v>2973</v>
      </c>
      <c r="C3036" s="210">
        <v>94.373556278456775</v>
      </c>
    </row>
    <row r="3037" spans="2:3" x14ac:dyDescent="0.45">
      <c r="B3037" s="211">
        <v>2974</v>
      </c>
      <c r="C3037" s="210">
        <v>73.389870626952344</v>
      </c>
    </row>
    <row r="3038" spans="2:3" x14ac:dyDescent="0.45">
      <c r="B3038" s="211">
        <v>2975</v>
      </c>
      <c r="C3038" s="210">
        <v>78.349981434724995</v>
      </c>
    </row>
    <row r="3039" spans="2:3" x14ac:dyDescent="0.45">
      <c r="B3039" s="211">
        <v>2976</v>
      </c>
      <c r="C3039" s="210">
        <v>95.934913799673609</v>
      </c>
    </row>
    <row r="3040" spans="2:3" x14ac:dyDescent="0.45">
      <c r="B3040" s="211">
        <v>2977</v>
      </c>
      <c r="C3040" s="210">
        <v>77.781648865038022</v>
      </c>
    </row>
    <row r="3041" spans="2:3" x14ac:dyDescent="0.45">
      <c r="B3041" s="211">
        <v>2978</v>
      </c>
      <c r="C3041" s="210">
        <v>91.097732681431467</v>
      </c>
    </row>
    <row r="3042" spans="2:3" x14ac:dyDescent="0.45">
      <c r="B3042" s="211">
        <v>2979</v>
      </c>
      <c r="C3042" s="210">
        <v>137.97235970034652</v>
      </c>
    </row>
    <row r="3043" spans="2:3" x14ac:dyDescent="0.45">
      <c r="B3043" s="211">
        <v>2980</v>
      </c>
      <c r="C3043" s="210">
        <v>88.243227130442534</v>
      </c>
    </row>
    <row r="3044" spans="2:3" x14ac:dyDescent="0.45">
      <c r="B3044" s="211">
        <v>2981</v>
      </c>
      <c r="C3044" s="210">
        <v>138.39853484465968</v>
      </c>
    </row>
    <row r="3045" spans="2:3" x14ac:dyDescent="0.45">
      <c r="B3045" s="211">
        <v>2982</v>
      </c>
      <c r="C3045" s="210">
        <v>91.041462368058632</v>
      </c>
    </row>
    <row r="3046" spans="2:3" x14ac:dyDescent="0.45">
      <c r="B3046" s="211">
        <v>2983</v>
      </c>
      <c r="C3046" s="210">
        <v>129.63648507476697</v>
      </c>
    </row>
    <row r="3047" spans="2:3" x14ac:dyDescent="0.45">
      <c r="B3047" s="211">
        <v>2984</v>
      </c>
      <c r="C3047" s="210">
        <v>79.561354985684602</v>
      </c>
    </row>
    <row r="3048" spans="2:3" x14ac:dyDescent="0.45">
      <c r="B3048" s="211">
        <v>2985</v>
      </c>
      <c r="C3048" s="210">
        <v>133.89367322378988</v>
      </c>
    </row>
    <row r="3049" spans="2:3" x14ac:dyDescent="0.45">
      <c r="B3049" s="211">
        <v>2986</v>
      </c>
      <c r="C3049" s="210">
        <v>146.50224155965446</v>
      </c>
    </row>
    <row r="3050" spans="2:3" x14ac:dyDescent="0.45">
      <c r="B3050" s="211">
        <v>2987</v>
      </c>
      <c r="C3050" s="210">
        <v>161.34258517170906</v>
      </c>
    </row>
    <row r="3051" spans="2:3" x14ac:dyDescent="0.45">
      <c r="B3051" s="211">
        <v>2988</v>
      </c>
      <c r="C3051" s="210">
        <v>116.50170578991565</v>
      </c>
    </row>
    <row r="3052" spans="2:3" x14ac:dyDescent="0.45">
      <c r="B3052" s="211">
        <v>2989</v>
      </c>
      <c r="C3052" s="210">
        <v>143.93324618717077</v>
      </c>
    </row>
    <row r="3053" spans="2:3" x14ac:dyDescent="0.45">
      <c r="B3053" s="211">
        <v>2990</v>
      </c>
      <c r="C3053" s="210">
        <v>146.66437262818104</v>
      </c>
    </row>
    <row r="3054" spans="2:3" x14ac:dyDescent="0.45">
      <c r="B3054" s="211">
        <v>2991</v>
      </c>
      <c r="C3054" s="210">
        <v>193.53585893697934</v>
      </c>
    </row>
    <row r="3055" spans="2:3" x14ac:dyDescent="0.45">
      <c r="B3055" s="211">
        <v>2992</v>
      </c>
      <c r="C3055" s="210">
        <v>160.97199065625588</v>
      </c>
    </row>
    <row r="3056" spans="2:3" x14ac:dyDescent="0.45">
      <c r="B3056" s="211">
        <v>2993</v>
      </c>
      <c r="C3056" s="210">
        <v>111.06198264545658</v>
      </c>
    </row>
    <row r="3057" spans="2:3" x14ac:dyDescent="0.45">
      <c r="B3057" s="211">
        <v>2994</v>
      </c>
      <c r="C3057" s="210">
        <v>130.54423616548607</v>
      </c>
    </row>
    <row r="3058" spans="2:3" x14ac:dyDescent="0.45">
      <c r="B3058" s="211">
        <v>2995</v>
      </c>
      <c r="C3058" s="210">
        <v>151.35685253018056</v>
      </c>
    </row>
    <row r="3059" spans="2:3" x14ac:dyDescent="0.45">
      <c r="B3059" s="211">
        <v>2996</v>
      </c>
      <c r="C3059" s="210">
        <v>153.60136041175369</v>
      </c>
    </row>
    <row r="3060" spans="2:3" x14ac:dyDescent="0.45">
      <c r="B3060" s="211">
        <v>2997</v>
      </c>
      <c r="C3060" s="210">
        <v>116.62740910244233</v>
      </c>
    </row>
    <row r="3061" spans="2:3" x14ac:dyDescent="0.45">
      <c r="B3061" s="211">
        <v>2998</v>
      </c>
      <c r="C3061" s="210">
        <v>63.393200176648179</v>
      </c>
    </row>
    <row r="3062" spans="2:3" x14ac:dyDescent="0.45">
      <c r="B3062" s="211">
        <v>2999</v>
      </c>
      <c r="C3062" s="210">
        <v>67.397874108517087</v>
      </c>
    </row>
    <row r="3063" spans="2:3" x14ac:dyDescent="0.45">
      <c r="B3063" s="211">
        <v>3000</v>
      </c>
      <c r="C3063" s="210">
        <v>136.14518223501329</v>
      </c>
    </row>
    <row r="3064" spans="2:3" x14ac:dyDescent="0.45">
      <c r="B3064" s="211">
        <v>3001</v>
      </c>
      <c r="C3064" s="210">
        <v>102.1209388041226</v>
      </c>
    </row>
    <row r="3065" spans="2:3" x14ac:dyDescent="0.45">
      <c r="B3065" s="211">
        <v>3002</v>
      </c>
      <c r="C3065" s="210">
        <v>84.783042516724905</v>
      </c>
    </row>
    <row r="3066" spans="2:3" x14ac:dyDescent="0.45">
      <c r="B3066" s="211">
        <v>3003</v>
      </c>
      <c r="C3066" s="210">
        <v>96.880224500817377</v>
      </c>
    </row>
    <row r="3067" spans="2:3" x14ac:dyDescent="0.45">
      <c r="B3067" s="211">
        <v>3004</v>
      </c>
      <c r="C3067" s="210">
        <v>121.85242948029345</v>
      </c>
    </row>
    <row r="3068" spans="2:3" x14ac:dyDescent="0.45">
      <c r="B3068" s="211">
        <v>3005</v>
      </c>
      <c r="C3068" s="210">
        <v>162.03843064713476</v>
      </c>
    </row>
    <row r="3069" spans="2:3" x14ac:dyDescent="0.45">
      <c r="B3069" s="211">
        <v>3006</v>
      </c>
      <c r="C3069" s="210">
        <v>166.24126264677969</v>
      </c>
    </row>
    <row r="3070" spans="2:3" x14ac:dyDescent="0.45">
      <c r="B3070" s="211">
        <v>3007</v>
      </c>
      <c r="C3070" s="210">
        <v>94.251569381640948</v>
      </c>
    </row>
    <row r="3071" spans="2:3" x14ac:dyDescent="0.45">
      <c r="B3071" s="211">
        <v>3008</v>
      </c>
      <c r="C3071" s="210">
        <v>132.62766362984513</v>
      </c>
    </row>
    <row r="3072" spans="2:3" x14ac:dyDescent="0.45">
      <c r="B3072" s="211">
        <v>3009</v>
      </c>
      <c r="C3072" s="210">
        <v>67.889392047507968</v>
      </c>
    </row>
    <row r="3073" spans="2:3" x14ac:dyDescent="0.45">
      <c r="B3073" s="211">
        <v>3010</v>
      </c>
      <c r="C3073" s="210">
        <v>131.38886608403217</v>
      </c>
    </row>
    <row r="3074" spans="2:3" x14ac:dyDescent="0.45">
      <c r="B3074" s="211">
        <v>3011</v>
      </c>
      <c r="C3074" s="210">
        <v>122.55024413721306</v>
      </c>
    </row>
    <row r="3075" spans="2:3" x14ac:dyDescent="0.45">
      <c r="B3075" s="211">
        <v>3012</v>
      </c>
      <c r="C3075" s="210">
        <v>199.51237989848551</v>
      </c>
    </row>
    <row r="3076" spans="2:3" x14ac:dyDescent="0.45">
      <c r="B3076" s="211">
        <v>3013</v>
      </c>
      <c r="C3076" s="210">
        <v>108.61989600191632</v>
      </c>
    </row>
    <row r="3077" spans="2:3" x14ac:dyDescent="0.45">
      <c r="B3077" s="211">
        <v>3014</v>
      </c>
      <c r="C3077" s="210">
        <v>194.99328685925863</v>
      </c>
    </row>
    <row r="3078" spans="2:3" x14ac:dyDescent="0.45">
      <c r="B3078" s="211">
        <v>3015</v>
      </c>
      <c r="C3078" s="210">
        <v>124.36477301898135</v>
      </c>
    </row>
    <row r="3079" spans="2:3" x14ac:dyDescent="0.45">
      <c r="B3079" s="211">
        <v>3016</v>
      </c>
      <c r="C3079" s="210">
        <v>160.74614553478958</v>
      </c>
    </row>
    <row r="3080" spans="2:3" x14ac:dyDescent="0.45">
      <c r="B3080" s="211">
        <v>3017</v>
      </c>
      <c r="C3080" s="210">
        <v>116.35209189810182</v>
      </c>
    </row>
    <row r="3081" spans="2:3" x14ac:dyDescent="0.45">
      <c r="B3081" s="211">
        <v>3018</v>
      </c>
      <c r="C3081" s="210">
        <v>171.6824324487346</v>
      </c>
    </row>
    <row r="3082" spans="2:3" x14ac:dyDescent="0.45">
      <c r="B3082" s="211">
        <v>3019</v>
      </c>
      <c r="C3082" s="210">
        <v>163.05141786835225</v>
      </c>
    </row>
    <row r="3083" spans="2:3" x14ac:dyDescent="0.45">
      <c r="B3083" s="211">
        <v>3020</v>
      </c>
      <c r="C3083" s="210">
        <v>103.54012319785471</v>
      </c>
    </row>
    <row r="3084" spans="2:3" x14ac:dyDescent="0.45">
      <c r="B3084" s="211">
        <v>3021</v>
      </c>
      <c r="C3084" s="210">
        <v>89.192563518734303</v>
      </c>
    </row>
    <row r="3085" spans="2:3" x14ac:dyDescent="0.45">
      <c r="B3085" s="211">
        <v>3022</v>
      </c>
      <c r="C3085" s="210">
        <v>160.2172238069254</v>
      </c>
    </row>
    <row r="3086" spans="2:3" x14ac:dyDescent="0.45">
      <c r="B3086" s="211">
        <v>3023</v>
      </c>
      <c r="C3086" s="210">
        <v>126.06822118840812</v>
      </c>
    </row>
    <row r="3087" spans="2:3" x14ac:dyDescent="0.45">
      <c r="B3087" s="211">
        <v>3024</v>
      </c>
      <c r="C3087" s="210">
        <v>115.16760422658524</v>
      </c>
    </row>
    <row r="3088" spans="2:3" x14ac:dyDescent="0.45">
      <c r="B3088" s="211">
        <v>3025</v>
      </c>
      <c r="C3088" s="210">
        <v>161.82273103864549</v>
      </c>
    </row>
    <row r="3089" spans="2:3" x14ac:dyDescent="0.45">
      <c r="B3089" s="211">
        <v>3026</v>
      </c>
      <c r="C3089" s="210">
        <v>151.08696817642104</v>
      </c>
    </row>
    <row r="3090" spans="2:3" x14ac:dyDescent="0.45">
      <c r="B3090" s="211">
        <v>3027</v>
      </c>
      <c r="C3090" s="210">
        <v>126.89338096467272</v>
      </c>
    </row>
    <row r="3091" spans="2:3" x14ac:dyDescent="0.45">
      <c r="B3091" s="211">
        <v>3028</v>
      </c>
      <c r="C3091" s="210">
        <v>104.23664614337294</v>
      </c>
    </row>
    <row r="3092" spans="2:3" x14ac:dyDescent="0.45">
      <c r="B3092" s="211">
        <v>3029</v>
      </c>
      <c r="C3092" s="210">
        <v>87.898975560242221</v>
      </c>
    </row>
    <row r="3093" spans="2:3" x14ac:dyDescent="0.45">
      <c r="B3093" s="211">
        <v>3030</v>
      </c>
      <c r="C3093" s="210">
        <v>84.178624241389358</v>
      </c>
    </row>
    <row r="3094" spans="2:3" x14ac:dyDescent="0.45">
      <c r="B3094" s="211">
        <v>3031</v>
      </c>
      <c r="C3094" s="210">
        <v>114.42809599751095</v>
      </c>
    </row>
    <row r="3095" spans="2:3" x14ac:dyDescent="0.45">
      <c r="B3095" s="211">
        <v>3032</v>
      </c>
      <c r="C3095" s="210">
        <v>124.82330380213185</v>
      </c>
    </row>
    <row r="3096" spans="2:3" x14ac:dyDescent="0.45">
      <c r="B3096" s="211">
        <v>3033</v>
      </c>
      <c r="C3096" s="210">
        <v>118.54825248196643</v>
      </c>
    </row>
    <row r="3097" spans="2:3" x14ac:dyDescent="0.45">
      <c r="B3097" s="211">
        <v>3034</v>
      </c>
      <c r="C3097" s="210">
        <v>132.47218033652084</v>
      </c>
    </row>
    <row r="3098" spans="2:3" x14ac:dyDescent="0.45">
      <c r="B3098" s="211">
        <v>3035</v>
      </c>
      <c r="C3098" s="210">
        <v>105.68395830853866</v>
      </c>
    </row>
    <row r="3099" spans="2:3" x14ac:dyDescent="0.45">
      <c r="B3099" s="211">
        <v>3036</v>
      </c>
      <c r="C3099" s="210">
        <v>132.83360842249209</v>
      </c>
    </row>
    <row r="3100" spans="2:3" x14ac:dyDescent="0.45">
      <c r="B3100" s="211">
        <v>3037</v>
      </c>
      <c r="C3100" s="210">
        <v>111.48484016363675</v>
      </c>
    </row>
    <row r="3101" spans="2:3" x14ac:dyDescent="0.45">
      <c r="B3101" s="211">
        <v>3038</v>
      </c>
      <c r="C3101" s="210">
        <v>60.82346503872062</v>
      </c>
    </row>
    <row r="3102" spans="2:3" x14ac:dyDescent="0.45">
      <c r="B3102" s="211">
        <v>3039</v>
      </c>
      <c r="C3102" s="210">
        <v>141.67449190520838</v>
      </c>
    </row>
    <row r="3103" spans="2:3" x14ac:dyDescent="0.45">
      <c r="B3103" s="211">
        <v>3040</v>
      </c>
      <c r="C3103" s="210">
        <v>77.425941624686772</v>
      </c>
    </row>
    <row r="3104" spans="2:3" x14ac:dyDescent="0.45">
      <c r="B3104" s="211">
        <v>3041</v>
      </c>
      <c r="C3104" s="210">
        <v>107.16368831419244</v>
      </c>
    </row>
    <row r="3105" spans="2:3" x14ac:dyDescent="0.45">
      <c r="B3105" s="211">
        <v>3042</v>
      </c>
      <c r="C3105" s="210">
        <v>109.61137374105536</v>
      </c>
    </row>
    <row r="3106" spans="2:3" x14ac:dyDescent="0.45">
      <c r="B3106" s="211">
        <v>3043</v>
      </c>
      <c r="C3106" s="210">
        <v>132.35344822560486</v>
      </c>
    </row>
    <row r="3107" spans="2:3" x14ac:dyDescent="0.45">
      <c r="B3107" s="211">
        <v>3044</v>
      </c>
      <c r="C3107" s="210">
        <v>78.215074751712081</v>
      </c>
    </row>
    <row r="3108" spans="2:3" x14ac:dyDescent="0.45">
      <c r="B3108" s="211">
        <v>3045</v>
      </c>
      <c r="C3108" s="210">
        <v>148.71986608393641</v>
      </c>
    </row>
    <row r="3109" spans="2:3" x14ac:dyDescent="0.45">
      <c r="B3109" s="211">
        <v>3046</v>
      </c>
      <c r="C3109" s="210">
        <v>199.58083719218268</v>
      </c>
    </row>
    <row r="3110" spans="2:3" x14ac:dyDescent="0.45">
      <c r="B3110" s="211">
        <v>3047</v>
      </c>
      <c r="C3110" s="210">
        <v>97.558861649695999</v>
      </c>
    </row>
    <row r="3111" spans="2:3" x14ac:dyDescent="0.45">
      <c r="B3111" s="211">
        <v>3048</v>
      </c>
      <c r="C3111" s="210">
        <v>172.22367831680955</v>
      </c>
    </row>
    <row r="3112" spans="2:3" x14ac:dyDescent="0.45">
      <c r="B3112" s="211">
        <v>3049</v>
      </c>
      <c r="C3112" s="210">
        <v>144.82343119609126</v>
      </c>
    </row>
    <row r="3113" spans="2:3" x14ac:dyDescent="0.45">
      <c r="B3113" s="211">
        <v>3050</v>
      </c>
      <c r="C3113" s="210">
        <v>98.240360032382483</v>
      </c>
    </row>
    <row r="3114" spans="2:3" x14ac:dyDescent="0.45">
      <c r="B3114" s="211">
        <v>3051</v>
      </c>
      <c r="C3114" s="210">
        <v>169.60429491306047</v>
      </c>
    </row>
    <row r="3115" spans="2:3" x14ac:dyDescent="0.45">
      <c r="B3115" s="211">
        <v>3052</v>
      </c>
      <c r="C3115" s="210">
        <v>92.184356987608226</v>
      </c>
    </row>
    <row r="3116" spans="2:3" x14ac:dyDescent="0.45">
      <c r="B3116" s="211">
        <v>3053</v>
      </c>
      <c r="C3116" s="210">
        <v>90.932305049241776</v>
      </c>
    </row>
    <row r="3117" spans="2:3" x14ac:dyDescent="0.45">
      <c r="B3117" s="211">
        <v>3054</v>
      </c>
      <c r="C3117" s="210">
        <v>144.47514563260506</v>
      </c>
    </row>
    <row r="3118" spans="2:3" x14ac:dyDescent="0.45">
      <c r="B3118" s="211">
        <v>3055</v>
      </c>
      <c r="C3118" s="210">
        <v>104.24041599306258</v>
      </c>
    </row>
    <row r="3119" spans="2:3" x14ac:dyDescent="0.45">
      <c r="B3119" s="211">
        <v>3056</v>
      </c>
      <c r="C3119" s="210">
        <v>120.22961685036478</v>
      </c>
    </row>
    <row r="3120" spans="2:3" x14ac:dyDescent="0.45">
      <c r="B3120" s="211">
        <v>3057</v>
      </c>
      <c r="C3120" s="210">
        <v>147.32761095628513</v>
      </c>
    </row>
    <row r="3121" spans="2:3" x14ac:dyDescent="0.45">
      <c r="B3121" s="211">
        <v>3058</v>
      </c>
      <c r="C3121" s="210">
        <v>188.37864527190669</v>
      </c>
    </row>
    <row r="3122" spans="2:3" x14ac:dyDescent="0.45">
      <c r="B3122" s="211">
        <v>3059</v>
      </c>
      <c r="C3122" s="210">
        <v>88.791062073176747</v>
      </c>
    </row>
    <row r="3123" spans="2:3" x14ac:dyDescent="0.45">
      <c r="B3123" s="211">
        <v>3060</v>
      </c>
      <c r="C3123" s="210">
        <v>125.78984141133913</v>
      </c>
    </row>
    <row r="3124" spans="2:3" x14ac:dyDescent="0.45">
      <c r="B3124" s="211">
        <v>3061</v>
      </c>
      <c r="C3124" s="210">
        <v>113.57465393145301</v>
      </c>
    </row>
    <row r="3125" spans="2:3" x14ac:dyDescent="0.45">
      <c r="B3125" s="211">
        <v>3062</v>
      </c>
      <c r="C3125" s="210">
        <v>129.17046752156773</v>
      </c>
    </row>
    <row r="3126" spans="2:3" x14ac:dyDescent="0.45">
      <c r="B3126" s="211">
        <v>3063</v>
      </c>
      <c r="C3126" s="210">
        <v>107.44190123890573</v>
      </c>
    </row>
    <row r="3127" spans="2:3" x14ac:dyDescent="0.45">
      <c r="B3127" s="211">
        <v>3064</v>
      </c>
      <c r="C3127" s="210">
        <v>145.80899274122581</v>
      </c>
    </row>
    <row r="3128" spans="2:3" x14ac:dyDescent="0.45">
      <c r="B3128" s="211">
        <v>3065</v>
      </c>
      <c r="C3128" s="210">
        <v>115.49008318871154</v>
      </c>
    </row>
    <row r="3129" spans="2:3" x14ac:dyDescent="0.45">
      <c r="B3129" s="211">
        <v>3066</v>
      </c>
      <c r="C3129" s="210">
        <v>109.76813737711234</v>
      </c>
    </row>
    <row r="3130" spans="2:3" x14ac:dyDescent="0.45">
      <c r="B3130" s="211">
        <v>3067</v>
      </c>
      <c r="C3130" s="210">
        <v>169.97782278199733</v>
      </c>
    </row>
    <row r="3131" spans="2:3" x14ac:dyDescent="0.45">
      <c r="B3131" s="211">
        <v>3068</v>
      </c>
      <c r="C3131" s="210">
        <v>108.40449752146429</v>
      </c>
    </row>
    <row r="3132" spans="2:3" x14ac:dyDescent="0.45">
      <c r="B3132" s="211">
        <v>3069</v>
      </c>
      <c r="C3132" s="210">
        <v>78.133773634149478</v>
      </c>
    </row>
    <row r="3133" spans="2:3" x14ac:dyDescent="0.45">
      <c r="B3133" s="211">
        <v>3070</v>
      </c>
      <c r="C3133" s="210">
        <v>133.73688534540247</v>
      </c>
    </row>
    <row r="3134" spans="2:3" x14ac:dyDescent="0.45">
      <c r="B3134" s="211">
        <v>3071</v>
      </c>
      <c r="C3134" s="210">
        <v>116.89227990690641</v>
      </c>
    </row>
    <row r="3135" spans="2:3" x14ac:dyDescent="0.45">
      <c r="B3135" s="211">
        <v>3072</v>
      </c>
      <c r="C3135" s="210">
        <v>92.917205361834561</v>
      </c>
    </row>
    <row r="3136" spans="2:3" x14ac:dyDescent="0.45">
      <c r="B3136" s="211">
        <v>3073</v>
      </c>
      <c r="C3136" s="210">
        <v>123.28623367057502</v>
      </c>
    </row>
    <row r="3137" spans="2:3" x14ac:dyDescent="0.45">
      <c r="B3137" s="211">
        <v>3074</v>
      </c>
      <c r="C3137" s="210">
        <v>65.291571171283493</v>
      </c>
    </row>
    <row r="3138" spans="2:3" x14ac:dyDescent="0.45">
      <c r="B3138" s="211">
        <v>3075</v>
      </c>
      <c r="C3138" s="210">
        <v>97.014152245125686</v>
      </c>
    </row>
    <row r="3139" spans="2:3" x14ac:dyDescent="0.45">
      <c r="B3139" s="211">
        <v>3076</v>
      </c>
      <c r="C3139" s="210">
        <v>176.22020709519055</v>
      </c>
    </row>
    <row r="3140" spans="2:3" x14ac:dyDescent="0.45">
      <c r="B3140" s="211">
        <v>3077</v>
      </c>
      <c r="C3140" s="210">
        <v>152.12287286524617</v>
      </c>
    </row>
    <row r="3141" spans="2:3" x14ac:dyDescent="0.45">
      <c r="B3141" s="211">
        <v>3078</v>
      </c>
      <c r="C3141" s="210">
        <v>58.76931564683337</v>
      </c>
    </row>
    <row r="3142" spans="2:3" x14ac:dyDescent="0.45">
      <c r="B3142" s="211">
        <v>3079</v>
      </c>
      <c r="C3142" s="210">
        <v>153.70740398258104</v>
      </c>
    </row>
    <row r="3143" spans="2:3" x14ac:dyDescent="0.45">
      <c r="B3143" s="211">
        <v>3080</v>
      </c>
      <c r="C3143" s="210">
        <v>119.51266898325676</v>
      </c>
    </row>
    <row r="3144" spans="2:3" x14ac:dyDescent="0.45">
      <c r="B3144" s="211">
        <v>3081</v>
      </c>
      <c r="C3144" s="210">
        <v>195.52467314283251</v>
      </c>
    </row>
    <row r="3145" spans="2:3" x14ac:dyDescent="0.45">
      <c r="B3145" s="211">
        <v>3082</v>
      </c>
      <c r="C3145" s="210">
        <v>94.796637623598841</v>
      </c>
    </row>
    <row r="3146" spans="2:3" x14ac:dyDescent="0.45">
      <c r="B3146" s="211">
        <v>3083</v>
      </c>
      <c r="C3146" s="210">
        <v>158.93769654561399</v>
      </c>
    </row>
    <row r="3147" spans="2:3" x14ac:dyDescent="0.45">
      <c r="B3147" s="211">
        <v>3084</v>
      </c>
      <c r="C3147" s="210">
        <v>77.7501873928733</v>
      </c>
    </row>
    <row r="3148" spans="2:3" x14ac:dyDescent="0.45">
      <c r="B3148" s="211">
        <v>3085</v>
      </c>
      <c r="C3148" s="210">
        <v>96.346037258679914</v>
      </c>
    </row>
    <row r="3149" spans="2:3" x14ac:dyDescent="0.45">
      <c r="B3149" s="211">
        <v>3086</v>
      </c>
      <c r="C3149" s="210">
        <v>123.54801472390321</v>
      </c>
    </row>
    <row r="3150" spans="2:3" x14ac:dyDescent="0.45">
      <c r="B3150" s="211">
        <v>3087</v>
      </c>
      <c r="C3150" s="210">
        <v>129.45212576955265</v>
      </c>
    </row>
    <row r="3151" spans="2:3" x14ac:dyDescent="0.45">
      <c r="B3151" s="211">
        <v>3088</v>
      </c>
      <c r="C3151" s="210">
        <v>173.91293164616997</v>
      </c>
    </row>
    <row r="3152" spans="2:3" x14ac:dyDescent="0.45">
      <c r="B3152" s="211">
        <v>3089</v>
      </c>
      <c r="C3152" s="210">
        <v>132.19217734205665</v>
      </c>
    </row>
    <row r="3153" spans="2:3" x14ac:dyDescent="0.45">
      <c r="B3153" s="211">
        <v>3090</v>
      </c>
      <c r="C3153" s="210">
        <v>178.71880304029415</v>
      </c>
    </row>
    <row r="3154" spans="2:3" x14ac:dyDescent="0.45">
      <c r="B3154" s="211">
        <v>3091</v>
      </c>
      <c r="C3154" s="210">
        <v>106.25183295704157</v>
      </c>
    </row>
    <row r="3155" spans="2:3" x14ac:dyDescent="0.45">
      <c r="B3155" s="211">
        <v>3092</v>
      </c>
      <c r="C3155" s="210">
        <v>136.71701036463486</v>
      </c>
    </row>
    <row r="3156" spans="2:3" x14ac:dyDescent="0.45">
      <c r="B3156" s="211">
        <v>3093</v>
      </c>
      <c r="C3156" s="210">
        <v>103.06482620735585</v>
      </c>
    </row>
    <row r="3157" spans="2:3" x14ac:dyDescent="0.45">
      <c r="B3157" s="211">
        <v>3094</v>
      </c>
      <c r="C3157" s="210">
        <v>125.67872080119125</v>
      </c>
    </row>
    <row r="3158" spans="2:3" x14ac:dyDescent="0.45">
      <c r="B3158" s="211">
        <v>3095</v>
      </c>
      <c r="C3158" s="210">
        <v>77.067320290046126</v>
      </c>
    </row>
    <row r="3159" spans="2:3" x14ac:dyDescent="0.45">
      <c r="B3159" s="211">
        <v>3096</v>
      </c>
      <c r="C3159" s="210">
        <v>118.88659998056016</v>
      </c>
    </row>
    <row r="3160" spans="2:3" x14ac:dyDescent="0.45">
      <c r="B3160" s="211">
        <v>3097</v>
      </c>
      <c r="C3160" s="210">
        <v>159.0935501772725</v>
      </c>
    </row>
    <row r="3161" spans="2:3" x14ac:dyDescent="0.45">
      <c r="B3161" s="211">
        <v>3098</v>
      </c>
      <c r="C3161" s="210">
        <v>84.304817525822287</v>
      </c>
    </row>
    <row r="3162" spans="2:3" x14ac:dyDescent="0.45">
      <c r="B3162" s="211">
        <v>3099</v>
      </c>
      <c r="C3162" s="210">
        <v>152.89513392830148</v>
      </c>
    </row>
    <row r="3163" spans="2:3" x14ac:dyDescent="0.45">
      <c r="B3163" s="211">
        <v>3100</v>
      </c>
      <c r="C3163" s="210">
        <v>214.80091436343622</v>
      </c>
    </row>
    <row r="3164" spans="2:3" x14ac:dyDescent="0.45">
      <c r="B3164" s="211">
        <v>3101</v>
      </c>
      <c r="C3164" s="210">
        <v>80.507564774304981</v>
      </c>
    </row>
    <row r="3165" spans="2:3" x14ac:dyDescent="0.45">
      <c r="B3165" s="211">
        <v>3102</v>
      </c>
      <c r="C3165" s="210">
        <v>106.28074027272679</v>
      </c>
    </row>
    <row r="3166" spans="2:3" x14ac:dyDescent="0.45">
      <c r="B3166" s="211">
        <v>3103</v>
      </c>
      <c r="C3166" s="210">
        <v>105.46179148295549</v>
      </c>
    </row>
    <row r="3167" spans="2:3" x14ac:dyDescent="0.45">
      <c r="B3167" s="211">
        <v>3104</v>
      </c>
      <c r="C3167" s="210">
        <v>190.47745930841396</v>
      </c>
    </row>
    <row r="3168" spans="2:3" x14ac:dyDescent="0.45">
      <c r="B3168" s="211">
        <v>3105</v>
      </c>
      <c r="C3168" s="210">
        <v>110.48182018568869</v>
      </c>
    </row>
    <row r="3169" spans="2:3" x14ac:dyDescent="0.45">
      <c r="B3169" s="211">
        <v>3106</v>
      </c>
      <c r="C3169" s="210">
        <v>148.05015322776174</v>
      </c>
    </row>
    <row r="3170" spans="2:3" x14ac:dyDescent="0.45">
      <c r="B3170" s="211">
        <v>3107</v>
      </c>
      <c r="C3170" s="210">
        <v>108.43960728022677</v>
      </c>
    </row>
    <row r="3171" spans="2:3" x14ac:dyDescent="0.45">
      <c r="B3171" s="211">
        <v>3108</v>
      </c>
      <c r="C3171" s="210">
        <v>132.0145083757692</v>
      </c>
    </row>
    <row r="3172" spans="2:3" x14ac:dyDescent="0.45">
      <c r="B3172" s="211">
        <v>3109</v>
      </c>
      <c r="C3172" s="210">
        <v>107.38762091621783</v>
      </c>
    </row>
    <row r="3173" spans="2:3" x14ac:dyDescent="0.45">
      <c r="B3173" s="211">
        <v>3110</v>
      </c>
      <c r="C3173" s="210">
        <v>96.019715044775765</v>
      </c>
    </row>
    <row r="3174" spans="2:3" x14ac:dyDescent="0.45">
      <c r="B3174" s="211">
        <v>3111</v>
      </c>
      <c r="C3174" s="210">
        <v>75.309919122185605</v>
      </c>
    </row>
    <row r="3175" spans="2:3" x14ac:dyDescent="0.45">
      <c r="B3175" s="211">
        <v>3112</v>
      </c>
      <c r="C3175" s="210">
        <v>72.256561183367268</v>
      </c>
    </row>
    <row r="3176" spans="2:3" x14ac:dyDescent="0.45">
      <c r="B3176" s="211">
        <v>3113</v>
      </c>
      <c r="C3176" s="210">
        <v>105.67821321567101</v>
      </c>
    </row>
    <row r="3177" spans="2:3" x14ac:dyDescent="0.45">
      <c r="B3177" s="211">
        <v>3114</v>
      </c>
      <c r="C3177" s="210">
        <v>90.900707677759499</v>
      </c>
    </row>
    <row r="3178" spans="2:3" x14ac:dyDescent="0.45">
      <c r="B3178" s="211">
        <v>3115</v>
      </c>
      <c r="C3178" s="210">
        <v>87.926047431805671</v>
      </c>
    </row>
    <row r="3179" spans="2:3" x14ac:dyDescent="0.45">
      <c r="B3179" s="211">
        <v>3116</v>
      </c>
      <c r="C3179" s="210">
        <v>164.53712378319759</v>
      </c>
    </row>
    <row r="3180" spans="2:3" x14ac:dyDescent="0.45">
      <c r="B3180" s="211">
        <v>3117</v>
      </c>
      <c r="C3180" s="210">
        <v>130.83990132434192</v>
      </c>
    </row>
    <row r="3181" spans="2:3" x14ac:dyDescent="0.45">
      <c r="B3181" s="211">
        <v>3118</v>
      </c>
      <c r="C3181" s="210">
        <v>170.6213169086198</v>
      </c>
    </row>
    <row r="3182" spans="2:3" x14ac:dyDescent="0.45">
      <c r="B3182" s="211">
        <v>3119</v>
      </c>
      <c r="C3182" s="210">
        <v>80.899552347517329</v>
      </c>
    </row>
    <row r="3183" spans="2:3" x14ac:dyDescent="0.45">
      <c r="B3183" s="211">
        <v>3120</v>
      </c>
      <c r="C3183" s="210">
        <v>110.07659717931006</v>
      </c>
    </row>
    <row r="3184" spans="2:3" x14ac:dyDescent="0.45">
      <c r="B3184" s="211">
        <v>3121</v>
      </c>
      <c r="C3184" s="210">
        <v>77.196874135611239</v>
      </c>
    </row>
    <row r="3185" spans="2:3" x14ac:dyDescent="0.45">
      <c r="B3185" s="211">
        <v>3122</v>
      </c>
      <c r="C3185" s="210">
        <v>182.3400752533426</v>
      </c>
    </row>
    <row r="3186" spans="2:3" x14ac:dyDescent="0.45">
      <c r="B3186" s="211">
        <v>3123</v>
      </c>
      <c r="C3186" s="210">
        <v>148.7410514891468</v>
      </c>
    </row>
    <row r="3187" spans="2:3" x14ac:dyDescent="0.45">
      <c r="B3187" s="211">
        <v>3124</v>
      </c>
      <c r="C3187" s="210">
        <v>117.26212812629591</v>
      </c>
    </row>
    <row r="3188" spans="2:3" x14ac:dyDescent="0.45">
      <c r="B3188" s="211">
        <v>3125</v>
      </c>
      <c r="C3188" s="210">
        <v>158.71741808547617</v>
      </c>
    </row>
    <row r="3189" spans="2:3" x14ac:dyDescent="0.45">
      <c r="B3189" s="211">
        <v>3126</v>
      </c>
      <c r="C3189" s="210">
        <v>125.96440071442638</v>
      </c>
    </row>
    <row r="3190" spans="2:3" x14ac:dyDescent="0.45">
      <c r="B3190" s="211">
        <v>3127</v>
      </c>
      <c r="C3190" s="210">
        <v>145.19557779982557</v>
      </c>
    </row>
    <row r="3191" spans="2:3" x14ac:dyDescent="0.45">
      <c r="B3191" s="211">
        <v>3128</v>
      </c>
      <c r="C3191" s="210">
        <v>72.87278109461613</v>
      </c>
    </row>
    <row r="3192" spans="2:3" x14ac:dyDescent="0.45">
      <c r="B3192" s="211">
        <v>3129</v>
      </c>
      <c r="C3192" s="210">
        <v>130.62537508683565</v>
      </c>
    </row>
    <row r="3193" spans="2:3" x14ac:dyDescent="0.45">
      <c r="B3193" s="211">
        <v>3130</v>
      </c>
      <c r="C3193" s="210">
        <v>89.530828637342736</v>
      </c>
    </row>
    <row r="3194" spans="2:3" x14ac:dyDescent="0.45">
      <c r="B3194" s="211">
        <v>3131</v>
      </c>
      <c r="C3194" s="210">
        <v>175.38847644526473</v>
      </c>
    </row>
    <row r="3195" spans="2:3" x14ac:dyDescent="0.45">
      <c r="B3195" s="211">
        <v>3132</v>
      </c>
      <c r="C3195" s="210">
        <v>113.57397644862894</v>
      </c>
    </row>
    <row r="3196" spans="2:3" x14ac:dyDescent="0.45">
      <c r="B3196" s="211">
        <v>3133</v>
      </c>
      <c r="C3196" s="210">
        <v>134.01244870569499</v>
      </c>
    </row>
    <row r="3197" spans="2:3" x14ac:dyDescent="0.45">
      <c r="B3197" s="211">
        <v>3134</v>
      </c>
      <c r="C3197" s="210">
        <v>83.1270263856848</v>
      </c>
    </row>
    <row r="3198" spans="2:3" x14ac:dyDescent="0.45">
      <c r="B3198" s="211">
        <v>3135</v>
      </c>
      <c r="C3198" s="210">
        <v>108.64413160063692</v>
      </c>
    </row>
    <row r="3199" spans="2:3" x14ac:dyDescent="0.45">
      <c r="B3199" s="211">
        <v>3136</v>
      </c>
      <c r="C3199" s="210">
        <v>141.42593450766273</v>
      </c>
    </row>
    <row r="3200" spans="2:3" x14ac:dyDescent="0.45">
      <c r="B3200" s="211">
        <v>3137</v>
      </c>
      <c r="C3200" s="210">
        <v>153.50946180363852</v>
      </c>
    </row>
    <row r="3201" spans="2:3" x14ac:dyDescent="0.45">
      <c r="B3201" s="211">
        <v>3138</v>
      </c>
      <c r="C3201" s="210">
        <v>179.30007137301257</v>
      </c>
    </row>
    <row r="3202" spans="2:3" x14ac:dyDescent="0.45">
      <c r="B3202" s="211">
        <v>3139</v>
      </c>
      <c r="C3202" s="210">
        <v>159.71009800981173</v>
      </c>
    </row>
    <row r="3203" spans="2:3" x14ac:dyDescent="0.45">
      <c r="B3203" s="211">
        <v>3140</v>
      </c>
      <c r="C3203" s="210">
        <v>118.00469119050557</v>
      </c>
    </row>
    <row r="3204" spans="2:3" x14ac:dyDescent="0.45">
      <c r="B3204" s="211">
        <v>3141</v>
      </c>
      <c r="C3204" s="210">
        <v>126.64206472239042</v>
      </c>
    </row>
    <row r="3205" spans="2:3" x14ac:dyDescent="0.45">
      <c r="B3205" s="211">
        <v>3142</v>
      </c>
      <c r="C3205" s="210">
        <v>139.71727435468523</v>
      </c>
    </row>
    <row r="3206" spans="2:3" x14ac:dyDescent="0.45">
      <c r="B3206" s="211">
        <v>3143</v>
      </c>
      <c r="C3206" s="210">
        <v>112.07204489088484</v>
      </c>
    </row>
    <row r="3207" spans="2:3" x14ac:dyDescent="0.45">
      <c r="B3207" s="211">
        <v>3144</v>
      </c>
      <c r="C3207" s="210">
        <v>110.92651376850876</v>
      </c>
    </row>
    <row r="3208" spans="2:3" x14ac:dyDescent="0.45">
      <c r="B3208" s="211">
        <v>3145</v>
      </c>
      <c r="C3208" s="210">
        <v>78.806645597166238</v>
      </c>
    </row>
    <row r="3209" spans="2:3" x14ac:dyDescent="0.45">
      <c r="B3209" s="211">
        <v>3146</v>
      </c>
      <c r="C3209" s="210">
        <v>157.80553064705359</v>
      </c>
    </row>
    <row r="3210" spans="2:3" x14ac:dyDescent="0.45">
      <c r="B3210" s="211">
        <v>3147</v>
      </c>
      <c r="C3210" s="210">
        <v>100.3061516443682</v>
      </c>
    </row>
    <row r="3211" spans="2:3" x14ac:dyDescent="0.45">
      <c r="B3211" s="211">
        <v>3148</v>
      </c>
      <c r="C3211" s="210">
        <v>153.00048073177229</v>
      </c>
    </row>
    <row r="3212" spans="2:3" x14ac:dyDescent="0.45">
      <c r="B3212" s="211">
        <v>3149</v>
      </c>
      <c r="C3212" s="210">
        <v>133.86650805742605</v>
      </c>
    </row>
    <row r="3213" spans="2:3" x14ac:dyDescent="0.45">
      <c r="B3213" s="211">
        <v>3150</v>
      </c>
      <c r="C3213" s="210">
        <v>116.89340962544711</v>
      </c>
    </row>
    <row r="3214" spans="2:3" x14ac:dyDescent="0.45">
      <c r="B3214" s="211">
        <v>3151</v>
      </c>
      <c r="C3214" s="210">
        <v>86.605047662973504</v>
      </c>
    </row>
    <row r="3215" spans="2:3" x14ac:dyDescent="0.45">
      <c r="B3215" s="211">
        <v>3152</v>
      </c>
      <c r="C3215" s="210">
        <v>83.175685788045243</v>
      </c>
    </row>
    <row r="3216" spans="2:3" x14ac:dyDescent="0.45">
      <c r="B3216" s="211">
        <v>3153</v>
      </c>
      <c r="C3216" s="210">
        <v>174.32449111440047</v>
      </c>
    </row>
    <row r="3217" spans="2:3" x14ac:dyDescent="0.45">
      <c r="B3217" s="211">
        <v>3154</v>
      </c>
      <c r="C3217" s="210">
        <v>131.69991420030749</v>
      </c>
    </row>
    <row r="3218" spans="2:3" x14ac:dyDescent="0.45">
      <c r="B3218" s="211">
        <v>3155</v>
      </c>
      <c r="C3218" s="210">
        <v>135.20593113846752</v>
      </c>
    </row>
    <row r="3219" spans="2:3" x14ac:dyDescent="0.45">
      <c r="B3219" s="211">
        <v>3156</v>
      </c>
      <c r="C3219" s="210">
        <v>128.99259221971863</v>
      </c>
    </row>
    <row r="3220" spans="2:3" x14ac:dyDescent="0.45">
      <c r="B3220" s="211">
        <v>3157</v>
      </c>
      <c r="C3220" s="210">
        <v>137.36285035084475</v>
      </c>
    </row>
    <row r="3221" spans="2:3" x14ac:dyDescent="0.45">
      <c r="B3221" s="211">
        <v>3158</v>
      </c>
      <c r="C3221" s="210">
        <v>101.08422110412893</v>
      </c>
    </row>
    <row r="3222" spans="2:3" x14ac:dyDescent="0.45">
      <c r="B3222" s="211">
        <v>3159</v>
      </c>
      <c r="C3222" s="210">
        <v>93.680928693876396</v>
      </c>
    </row>
    <row r="3223" spans="2:3" x14ac:dyDescent="0.45">
      <c r="B3223" s="211">
        <v>3160</v>
      </c>
      <c r="C3223" s="210">
        <v>119.82731873835698</v>
      </c>
    </row>
    <row r="3224" spans="2:3" x14ac:dyDescent="0.45">
      <c r="B3224" s="211">
        <v>3161</v>
      </c>
      <c r="C3224" s="210">
        <v>104.69543202532303</v>
      </c>
    </row>
    <row r="3225" spans="2:3" x14ac:dyDescent="0.45">
      <c r="B3225" s="211">
        <v>3162</v>
      </c>
      <c r="C3225" s="210">
        <v>119.74315642088436</v>
      </c>
    </row>
    <row r="3226" spans="2:3" x14ac:dyDescent="0.45">
      <c r="B3226" s="211">
        <v>3163</v>
      </c>
      <c r="C3226" s="210">
        <v>211.07405520159185</v>
      </c>
    </row>
    <row r="3227" spans="2:3" x14ac:dyDescent="0.45">
      <c r="B3227" s="211">
        <v>3164</v>
      </c>
      <c r="C3227" s="210">
        <v>121.21312735300076</v>
      </c>
    </row>
    <row r="3228" spans="2:3" x14ac:dyDescent="0.45">
      <c r="B3228" s="211">
        <v>3165</v>
      </c>
      <c r="C3228" s="210">
        <v>197.34167768511239</v>
      </c>
    </row>
    <row r="3229" spans="2:3" x14ac:dyDescent="0.45">
      <c r="B3229" s="211">
        <v>3166</v>
      </c>
      <c r="C3229" s="210">
        <v>71.672829414177656</v>
      </c>
    </row>
    <row r="3230" spans="2:3" x14ac:dyDescent="0.45">
      <c r="B3230" s="211">
        <v>3167</v>
      </c>
      <c r="C3230" s="210">
        <v>113.152530246971</v>
      </c>
    </row>
    <row r="3231" spans="2:3" x14ac:dyDescent="0.45">
      <c r="B3231" s="211">
        <v>3168</v>
      </c>
      <c r="C3231" s="210">
        <v>120.84295098122352</v>
      </c>
    </row>
    <row r="3232" spans="2:3" x14ac:dyDescent="0.45">
      <c r="B3232" s="211">
        <v>3169</v>
      </c>
      <c r="C3232" s="210">
        <v>110.07888137363996</v>
      </c>
    </row>
    <row r="3233" spans="2:3" x14ac:dyDescent="0.45">
      <c r="B3233" s="211">
        <v>3170</v>
      </c>
      <c r="C3233" s="210">
        <v>122.31125319733137</v>
      </c>
    </row>
    <row r="3234" spans="2:3" x14ac:dyDescent="0.45">
      <c r="B3234" s="211">
        <v>3171</v>
      </c>
      <c r="C3234" s="210">
        <v>185.06857835524903</v>
      </c>
    </row>
    <row r="3235" spans="2:3" x14ac:dyDescent="0.45">
      <c r="B3235" s="211">
        <v>3172</v>
      </c>
      <c r="C3235" s="210">
        <v>116.18072654631722</v>
      </c>
    </row>
    <row r="3236" spans="2:3" x14ac:dyDescent="0.45">
      <c r="B3236" s="211">
        <v>3173</v>
      </c>
      <c r="C3236" s="210">
        <v>122.31028570312253</v>
      </c>
    </row>
    <row r="3237" spans="2:3" x14ac:dyDescent="0.45">
      <c r="B3237" s="211">
        <v>3174</v>
      </c>
      <c r="C3237" s="210">
        <v>59.454735219561243</v>
      </c>
    </row>
    <row r="3238" spans="2:3" x14ac:dyDescent="0.45">
      <c r="B3238" s="211">
        <v>3175</v>
      </c>
      <c r="C3238" s="210">
        <v>100.86389427875787</v>
      </c>
    </row>
    <row r="3239" spans="2:3" x14ac:dyDescent="0.45">
      <c r="B3239" s="211">
        <v>3176</v>
      </c>
      <c r="C3239" s="210">
        <v>120.67958408202944</v>
      </c>
    </row>
    <row r="3240" spans="2:3" x14ac:dyDescent="0.45">
      <c r="B3240" s="211">
        <v>3177</v>
      </c>
      <c r="C3240" s="210">
        <v>101.42205835401506</v>
      </c>
    </row>
    <row r="3241" spans="2:3" x14ac:dyDescent="0.45">
      <c r="B3241" s="211">
        <v>3178</v>
      </c>
      <c r="C3241" s="210">
        <v>97.932061054328059</v>
      </c>
    </row>
    <row r="3242" spans="2:3" x14ac:dyDescent="0.45">
      <c r="B3242" s="211">
        <v>3179</v>
      </c>
      <c r="C3242" s="210">
        <v>129.03302772830605</v>
      </c>
    </row>
    <row r="3243" spans="2:3" x14ac:dyDescent="0.45">
      <c r="B3243" s="211">
        <v>3180</v>
      </c>
      <c r="C3243" s="210">
        <v>92.211549837404533</v>
      </c>
    </row>
    <row r="3244" spans="2:3" x14ac:dyDescent="0.45">
      <c r="B3244" s="211">
        <v>3181</v>
      </c>
      <c r="C3244" s="210">
        <v>122.84109608218132</v>
      </c>
    </row>
    <row r="3245" spans="2:3" x14ac:dyDescent="0.45">
      <c r="B3245" s="211">
        <v>3182</v>
      </c>
      <c r="C3245" s="210">
        <v>127.7486905167962</v>
      </c>
    </row>
    <row r="3246" spans="2:3" x14ac:dyDescent="0.45">
      <c r="B3246" s="211">
        <v>3183</v>
      </c>
      <c r="C3246" s="210">
        <v>122.63474440369673</v>
      </c>
    </row>
    <row r="3247" spans="2:3" x14ac:dyDescent="0.45">
      <c r="B3247" s="211">
        <v>3184</v>
      </c>
      <c r="C3247" s="210">
        <v>92.657304141139903</v>
      </c>
    </row>
    <row r="3248" spans="2:3" x14ac:dyDescent="0.45">
      <c r="B3248" s="211">
        <v>3185</v>
      </c>
      <c r="C3248" s="210">
        <v>77.381589396312819</v>
      </c>
    </row>
    <row r="3249" spans="2:3" x14ac:dyDescent="0.45">
      <c r="B3249" s="211">
        <v>3186</v>
      </c>
      <c r="C3249" s="210">
        <v>126.12135281583724</v>
      </c>
    </row>
    <row r="3250" spans="2:3" x14ac:dyDescent="0.45">
      <c r="B3250" s="211">
        <v>3187</v>
      </c>
      <c r="C3250" s="210">
        <v>115.79230123456411</v>
      </c>
    </row>
    <row r="3251" spans="2:3" x14ac:dyDescent="0.45">
      <c r="B3251" s="211">
        <v>3188</v>
      </c>
      <c r="C3251" s="210">
        <v>113.04791269538013</v>
      </c>
    </row>
    <row r="3252" spans="2:3" x14ac:dyDescent="0.45">
      <c r="B3252" s="211">
        <v>3189</v>
      </c>
      <c r="C3252" s="210">
        <v>99.80655303172135</v>
      </c>
    </row>
    <row r="3253" spans="2:3" x14ac:dyDescent="0.45">
      <c r="B3253" s="211">
        <v>3190</v>
      </c>
      <c r="C3253" s="210">
        <v>197.78066228547996</v>
      </c>
    </row>
    <row r="3254" spans="2:3" x14ac:dyDescent="0.45">
      <c r="B3254" s="211">
        <v>3191</v>
      </c>
      <c r="C3254" s="210">
        <v>94.352266223789655</v>
      </c>
    </row>
    <row r="3255" spans="2:3" x14ac:dyDescent="0.45">
      <c r="B3255" s="211">
        <v>3192</v>
      </c>
      <c r="C3255" s="210">
        <v>81.238008190725452</v>
      </c>
    </row>
    <row r="3256" spans="2:3" x14ac:dyDescent="0.45">
      <c r="B3256" s="211">
        <v>3193</v>
      </c>
      <c r="C3256" s="210">
        <v>103.17067245194559</v>
      </c>
    </row>
    <row r="3257" spans="2:3" x14ac:dyDescent="0.45">
      <c r="B3257" s="211">
        <v>3194</v>
      </c>
      <c r="C3257" s="210">
        <v>118.49171148236057</v>
      </c>
    </row>
    <row r="3258" spans="2:3" x14ac:dyDescent="0.45">
      <c r="B3258" s="211">
        <v>3195</v>
      </c>
      <c r="C3258" s="210">
        <v>128.4109969478981</v>
      </c>
    </row>
    <row r="3259" spans="2:3" x14ac:dyDescent="0.45">
      <c r="B3259" s="211">
        <v>3196</v>
      </c>
      <c r="C3259" s="210">
        <v>138.64635850323546</v>
      </c>
    </row>
    <row r="3260" spans="2:3" x14ac:dyDescent="0.45">
      <c r="B3260" s="211">
        <v>3197</v>
      </c>
      <c r="C3260" s="210">
        <v>92.487390438273565</v>
      </c>
    </row>
    <row r="3261" spans="2:3" x14ac:dyDescent="0.45">
      <c r="B3261" s="211">
        <v>3198</v>
      </c>
      <c r="C3261" s="210">
        <v>125.31763433326111</v>
      </c>
    </row>
    <row r="3262" spans="2:3" x14ac:dyDescent="0.45">
      <c r="B3262" s="211">
        <v>3199</v>
      </c>
      <c r="C3262" s="210">
        <v>79.207611886257709</v>
      </c>
    </row>
    <row r="3263" spans="2:3" x14ac:dyDescent="0.45">
      <c r="B3263" s="211">
        <v>3200</v>
      </c>
      <c r="C3263" s="210">
        <v>97.331590726368461</v>
      </c>
    </row>
    <row r="3264" spans="2:3" x14ac:dyDescent="0.45">
      <c r="B3264" s="211">
        <v>3201</v>
      </c>
      <c r="C3264" s="210">
        <v>133.07022391293211</v>
      </c>
    </row>
    <row r="3265" spans="2:3" x14ac:dyDescent="0.45">
      <c r="B3265" s="211">
        <v>3202</v>
      </c>
      <c r="C3265" s="210">
        <v>141.69394309122072</v>
      </c>
    </row>
    <row r="3266" spans="2:3" x14ac:dyDescent="0.45">
      <c r="B3266" s="211">
        <v>3203</v>
      </c>
      <c r="C3266" s="210">
        <v>93.595455119958572</v>
      </c>
    </row>
    <row r="3267" spans="2:3" x14ac:dyDescent="0.45">
      <c r="B3267" s="211">
        <v>3204</v>
      </c>
      <c r="C3267" s="210">
        <v>115.09098576906659</v>
      </c>
    </row>
    <row r="3268" spans="2:3" x14ac:dyDescent="0.45">
      <c r="B3268" s="211">
        <v>3205</v>
      </c>
      <c r="C3268" s="210">
        <v>146.44903799065057</v>
      </c>
    </row>
    <row r="3269" spans="2:3" x14ac:dyDescent="0.45">
      <c r="B3269" s="211">
        <v>3206</v>
      </c>
      <c r="C3269" s="210">
        <v>87.75337788364574</v>
      </c>
    </row>
    <row r="3270" spans="2:3" x14ac:dyDescent="0.45">
      <c r="B3270" s="211">
        <v>3207</v>
      </c>
      <c r="C3270" s="210">
        <v>86.295701996300195</v>
      </c>
    </row>
    <row r="3271" spans="2:3" x14ac:dyDescent="0.45">
      <c r="B3271" s="211">
        <v>3208</v>
      </c>
      <c r="C3271" s="210">
        <v>156.51705457126351</v>
      </c>
    </row>
    <row r="3272" spans="2:3" x14ac:dyDescent="0.45">
      <c r="B3272" s="211">
        <v>3209</v>
      </c>
      <c r="C3272" s="210">
        <v>117.3110391064367</v>
      </c>
    </row>
    <row r="3273" spans="2:3" x14ac:dyDescent="0.45">
      <c r="B3273" s="211">
        <v>3210</v>
      </c>
      <c r="C3273" s="210">
        <v>112.63226030679293</v>
      </c>
    </row>
    <row r="3274" spans="2:3" x14ac:dyDescent="0.45">
      <c r="B3274" s="211">
        <v>3211</v>
      </c>
      <c r="C3274" s="210">
        <v>120.59228122434195</v>
      </c>
    </row>
    <row r="3275" spans="2:3" x14ac:dyDescent="0.45">
      <c r="B3275" s="211">
        <v>3212</v>
      </c>
      <c r="C3275" s="210">
        <v>165.98745757612366</v>
      </c>
    </row>
    <row r="3276" spans="2:3" x14ac:dyDescent="0.45">
      <c r="B3276" s="211">
        <v>3213</v>
      </c>
      <c r="C3276" s="210">
        <v>146.44927057314717</v>
      </c>
    </row>
    <row r="3277" spans="2:3" x14ac:dyDescent="0.45">
      <c r="B3277" s="211">
        <v>3214</v>
      </c>
      <c r="C3277" s="210">
        <v>77.034461450153941</v>
      </c>
    </row>
    <row r="3278" spans="2:3" x14ac:dyDescent="0.45">
      <c r="B3278" s="211">
        <v>3215</v>
      </c>
      <c r="C3278" s="210">
        <v>122.67819535702021</v>
      </c>
    </row>
    <row r="3279" spans="2:3" x14ac:dyDescent="0.45">
      <c r="B3279" s="211">
        <v>3216</v>
      </c>
      <c r="C3279" s="210">
        <v>107.32020265122367</v>
      </c>
    </row>
    <row r="3280" spans="2:3" x14ac:dyDescent="0.45">
      <c r="B3280" s="211">
        <v>3217</v>
      </c>
      <c r="C3280" s="210">
        <v>110.96367536055479</v>
      </c>
    </row>
    <row r="3281" spans="2:3" x14ac:dyDescent="0.45">
      <c r="B3281" s="211">
        <v>3218</v>
      </c>
      <c r="C3281" s="210">
        <v>172.91008081825424</v>
      </c>
    </row>
    <row r="3282" spans="2:3" x14ac:dyDescent="0.45">
      <c r="B3282" s="211">
        <v>3219</v>
      </c>
      <c r="C3282" s="210">
        <v>101.43017339096039</v>
      </c>
    </row>
    <row r="3283" spans="2:3" x14ac:dyDescent="0.45">
      <c r="B3283" s="211">
        <v>3220</v>
      </c>
      <c r="C3283" s="210">
        <v>182.49685600415214</v>
      </c>
    </row>
    <row r="3284" spans="2:3" x14ac:dyDescent="0.45">
      <c r="B3284" s="211">
        <v>3221</v>
      </c>
      <c r="C3284" s="210">
        <v>70.86472930221251</v>
      </c>
    </row>
    <row r="3285" spans="2:3" x14ac:dyDescent="0.45">
      <c r="B3285" s="211">
        <v>3222</v>
      </c>
      <c r="C3285" s="210">
        <v>175.96547397653171</v>
      </c>
    </row>
    <row r="3286" spans="2:3" x14ac:dyDescent="0.45">
      <c r="B3286" s="211">
        <v>3223</v>
      </c>
      <c r="C3286" s="210">
        <v>159.78463097864298</v>
      </c>
    </row>
    <row r="3287" spans="2:3" x14ac:dyDescent="0.45">
      <c r="B3287" s="211">
        <v>3224</v>
      </c>
      <c r="C3287" s="210">
        <v>102.13047853335604</v>
      </c>
    </row>
    <row r="3288" spans="2:3" x14ac:dyDescent="0.45">
      <c r="B3288" s="211">
        <v>3225</v>
      </c>
      <c r="C3288" s="210">
        <v>133.10715641683925</v>
      </c>
    </row>
    <row r="3289" spans="2:3" x14ac:dyDescent="0.45">
      <c r="B3289" s="211">
        <v>3226</v>
      </c>
      <c r="C3289" s="210">
        <v>91.271026912268823</v>
      </c>
    </row>
    <row r="3290" spans="2:3" x14ac:dyDescent="0.45">
      <c r="B3290" s="211">
        <v>3227</v>
      </c>
      <c r="C3290" s="210">
        <v>140.54595775810427</v>
      </c>
    </row>
    <row r="3291" spans="2:3" x14ac:dyDescent="0.45">
      <c r="B3291" s="211">
        <v>3228</v>
      </c>
      <c r="C3291" s="210">
        <v>101.17311957360424</v>
      </c>
    </row>
    <row r="3292" spans="2:3" x14ac:dyDescent="0.45">
      <c r="B3292" s="211">
        <v>3229</v>
      </c>
      <c r="C3292" s="210">
        <v>167.64061408113957</v>
      </c>
    </row>
    <row r="3293" spans="2:3" x14ac:dyDescent="0.45">
      <c r="B3293" s="211">
        <v>3230</v>
      </c>
      <c r="C3293" s="210">
        <v>93.406908690183073</v>
      </c>
    </row>
    <row r="3294" spans="2:3" x14ac:dyDescent="0.45">
      <c r="B3294" s="211">
        <v>3231</v>
      </c>
      <c r="C3294" s="210">
        <v>107.08499249052562</v>
      </c>
    </row>
    <row r="3295" spans="2:3" x14ac:dyDescent="0.45">
      <c r="B3295" s="211">
        <v>3232</v>
      </c>
      <c r="C3295" s="210">
        <v>75.999464010446715</v>
      </c>
    </row>
    <row r="3296" spans="2:3" x14ac:dyDescent="0.45">
      <c r="B3296" s="211">
        <v>3233</v>
      </c>
      <c r="C3296" s="210">
        <v>152.58013185564423</v>
      </c>
    </row>
    <row r="3297" spans="2:3" x14ac:dyDescent="0.45">
      <c r="B3297" s="211">
        <v>3234</v>
      </c>
      <c r="C3297" s="210">
        <v>112.23965830019041</v>
      </c>
    </row>
    <row r="3298" spans="2:3" x14ac:dyDescent="0.45">
      <c r="B3298" s="211">
        <v>3235</v>
      </c>
      <c r="C3298" s="210">
        <v>100.87714747472769</v>
      </c>
    </row>
    <row r="3299" spans="2:3" x14ac:dyDescent="0.45">
      <c r="B3299" s="211">
        <v>3236</v>
      </c>
      <c r="C3299" s="210">
        <v>110.48746996114734</v>
      </c>
    </row>
    <row r="3300" spans="2:3" x14ac:dyDescent="0.45">
      <c r="B3300" s="211">
        <v>3237</v>
      </c>
      <c r="C3300" s="210">
        <v>98.887670904478128</v>
      </c>
    </row>
    <row r="3301" spans="2:3" x14ac:dyDescent="0.45">
      <c r="B3301" s="211">
        <v>3238</v>
      </c>
      <c r="C3301" s="210">
        <v>151.90058061843649</v>
      </c>
    </row>
    <row r="3302" spans="2:3" x14ac:dyDescent="0.45">
      <c r="B3302" s="211">
        <v>3239</v>
      </c>
      <c r="C3302" s="210">
        <v>153.04783046952107</v>
      </c>
    </row>
    <row r="3303" spans="2:3" x14ac:dyDescent="0.45">
      <c r="B3303" s="211">
        <v>3240</v>
      </c>
      <c r="C3303" s="210">
        <v>215.59337527806233</v>
      </c>
    </row>
    <row r="3304" spans="2:3" x14ac:dyDescent="0.45">
      <c r="B3304" s="211">
        <v>3241</v>
      </c>
      <c r="C3304" s="210">
        <v>99.69371563527416</v>
      </c>
    </row>
    <row r="3305" spans="2:3" x14ac:dyDescent="0.45">
      <c r="B3305" s="211">
        <v>3242</v>
      </c>
      <c r="C3305" s="210">
        <v>102.40388327235316</v>
      </c>
    </row>
    <row r="3306" spans="2:3" x14ac:dyDescent="0.45">
      <c r="B3306" s="211">
        <v>3243</v>
      </c>
      <c r="C3306" s="210">
        <v>96.29131073356416</v>
      </c>
    </row>
    <row r="3307" spans="2:3" x14ac:dyDescent="0.45">
      <c r="B3307" s="211">
        <v>3244</v>
      </c>
      <c r="C3307" s="210">
        <v>99.656968396288448</v>
      </c>
    </row>
    <row r="3308" spans="2:3" x14ac:dyDescent="0.45">
      <c r="B3308" s="211">
        <v>3245</v>
      </c>
      <c r="C3308" s="210">
        <v>111.87650469613909</v>
      </c>
    </row>
    <row r="3309" spans="2:3" x14ac:dyDescent="0.45">
      <c r="B3309" s="211">
        <v>3246</v>
      </c>
      <c r="C3309" s="210">
        <v>76.385149127680378</v>
      </c>
    </row>
    <row r="3310" spans="2:3" x14ac:dyDescent="0.45">
      <c r="B3310" s="211">
        <v>3247</v>
      </c>
      <c r="C3310" s="210">
        <v>115.6974094152864</v>
      </c>
    </row>
    <row r="3311" spans="2:3" x14ac:dyDescent="0.45">
      <c r="B3311" s="211">
        <v>3248</v>
      </c>
      <c r="C3311" s="210">
        <v>122.57307603333174</v>
      </c>
    </row>
    <row r="3312" spans="2:3" x14ac:dyDescent="0.45">
      <c r="B3312" s="211">
        <v>3249</v>
      </c>
      <c r="C3312" s="210">
        <v>109.03902976848819</v>
      </c>
    </row>
    <row r="3313" spans="2:3" x14ac:dyDescent="0.45">
      <c r="B3313" s="211">
        <v>3250</v>
      </c>
      <c r="C3313" s="210">
        <v>137.36058471609951</v>
      </c>
    </row>
    <row r="3314" spans="2:3" x14ac:dyDescent="0.45">
      <c r="B3314" s="211">
        <v>3251</v>
      </c>
      <c r="C3314" s="210">
        <v>152.46450482394692</v>
      </c>
    </row>
    <row r="3315" spans="2:3" x14ac:dyDescent="0.45">
      <c r="B3315" s="211">
        <v>3252</v>
      </c>
      <c r="C3315" s="210">
        <v>125.60895493506251</v>
      </c>
    </row>
    <row r="3316" spans="2:3" x14ac:dyDescent="0.45">
      <c r="B3316" s="211">
        <v>3253</v>
      </c>
      <c r="C3316" s="210">
        <v>146.98263401570895</v>
      </c>
    </row>
    <row r="3317" spans="2:3" x14ac:dyDescent="0.45">
      <c r="B3317" s="211">
        <v>3254</v>
      </c>
      <c r="C3317" s="210">
        <v>104.16152160774409</v>
      </c>
    </row>
    <row r="3318" spans="2:3" x14ac:dyDescent="0.45">
      <c r="B3318" s="211">
        <v>3255</v>
      </c>
      <c r="C3318" s="210">
        <v>118.28274997412898</v>
      </c>
    </row>
    <row r="3319" spans="2:3" x14ac:dyDescent="0.45">
      <c r="B3319" s="211">
        <v>3256</v>
      </c>
      <c r="C3319" s="210">
        <v>109.70363215153603</v>
      </c>
    </row>
    <row r="3320" spans="2:3" x14ac:dyDescent="0.45">
      <c r="B3320" s="211">
        <v>3257</v>
      </c>
      <c r="C3320" s="210">
        <v>202.23215184111609</v>
      </c>
    </row>
    <row r="3321" spans="2:3" x14ac:dyDescent="0.45">
      <c r="B3321" s="211">
        <v>3258</v>
      </c>
      <c r="C3321" s="210">
        <v>189.21349783307946</v>
      </c>
    </row>
    <row r="3322" spans="2:3" x14ac:dyDescent="0.45">
      <c r="B3322" s="211">
        <v>3259</v>
      </c>
      <c r="C3322" s="210">
        <v>108.39925031901781</v>
      </c>
    </row>
    <row r="3323" spans="2:3" x14ac:dyDescent="0.45">
      <c r="B3323" s="211">
        <v>3260</v>
      </c>
      <c r="C3323" s="210">
        <v>142.51266091439092</v>
      </c>
    </row>
    <row r="3324" spans="2:3" x14ac:dyDescent="0.45">
      <c r="B3324" s="211">
        <v>3261</v>
      </c>
      <c r="C3324" s="210">
        <v>223.20782853584549</v>
      </c>
    </row>
    <row r="3325" spans="2:3" x14ac:dyDescent="0.45">
      <c r="B3325" s="211">
        <v>3262</v>
      </c>
      <c r="C3325" s="210">
        <v>157.74290239002636</v>
      </c>
    </row>
    <row r="3326" spans="2:3" x14ac:dyDescent="0.45">
      <c r="B3326" s="211">
        <v>3263</v>
      </c>
      <c r="C3326" s="210">
        <v>170.53948853103748</v>
      </c>
    </row>
    <row r="3327" spans="2:3" x14ac:dyDescent="0.45">
      <c r="B3327" s="211">
        <v>3264</v>
      </c>
      <c r="C3327" s="210">
        <v>132.23133868834569</v>
      </c>
    </row>
    <row r="3328" spans="2:3" x14ac:dyDescent="0.45">
      <c r="B3328" s="211">
        <v>3265</v>
      </c>
      <c r="C3328" s="210">
        <v>118.16155831123552</v>
      </c>
    </row>
    <row r="3329" spans="2:3" x14ac:dyDescent="0.45">
      <c r="B3329" s="211">
        <v>3266</v>
      </c>
      <c r="C3329" s="210">
        <v>142.46982745078967</v>
      </c>
    </row>
    <row r="3330" spans="2:3" x14ac:dyDescent="0.45">
      <c r="B3330" s="211">
        <v>3267</v>
      </c>
      <c r="C3330" s="210">
        <v>129.92722785511367</v>
      </c>
    </row>
    <row r="3331" spans="2:3" x14ac:dyDescent="0.45">
      <c r="B3331" s="211">
        <v>3268</v>
      </c>
      <c r="C3331" s="210">
        <v>173.28522842289533</v>
      </c>
    </row>
    <row r="3332" spans="2:3" x14ac:dyDescent="0.45">
      <c r="B3332" s="211">
        <v>3269</v>
      </c>
      <c r="C3332" s="210">
        <v>123.05574121947028</v>
      </c>
    </row>
    <row r="3333" spans="2:3" x14ac:dyDescent="0.45">
      <c r="B3333" s="211">
        <v>3270</v>
      </c>
      <c r="C3333" s="210">
        <v>94.111876478866876</v>
      </c>
    </row>
    <row r="3334" spans="2:3" x14ac:dyDescent="0.45">
      <c r="B3334" s="211">
        <v>3271</v>
      </c>
      <c r="C3334" s="210">
        <v>77.099154530331887</v>
      </c>
    </row>
    <row r="3335" spans="2:3" x14ac:dyDescent="0.45">
      <c r="B3335" s="211">
        <v>3272</v>
      </c>
      <c r="C3335" s="210">
        <v>142.56893501190387</v>
      </c>
    </row>
    <row r="3336" spans="2:3" x14ac:dyDescent="0.45">
      <c r="B3336" s="211">
        <v>3273</v>
      </c>
      <c r="C3336" s="210">
        <v>128.53512380677842</v>
      </c>
    </row>
    <row r="3337" spans="2:3" x14ac:dyDescent="0.45">
      <c r="B3337" s="211">
        <v>3274</v>
      </c>
      <c r="C3337" s="210">
        <v>158.12951688959296</v>
      </c>
    </row>
    <row r="3338" spans="2:3" x14ac:dyDescent="0.45">
      <c r="B3338" s="211">
        <v>3275</v>
      </c>
      <c r="C3338" s="210">
        <v>110.50313856115974</v>
      </c>
    </row>
    <row r="3339" spans="2:3" x14ac:dyDescent="0.45">
      <c r="B3339" s="211">
        <v>3276</v>
      </c>
      <c r="C3339" s="210">
        <v>61.09419909817619</v>
      </c>
    </row>
    <row r="3340" spans="2:3" x14ac:dyDescent="0.45">
      <c r="B3340" s="211">
        <v>3277</v>
      </c>
      <c r="C3340" s="210">
        <v>133.11250232490897</v>
      </c>
    </row>
    <row r="3341" spans="2:3" x14ac:dyDescent="0.45">
      <c r="B3341" s="211">
        <v>3278</v>
      </c>
      <c r="C3341" s="210">
        <v>87.989541804473234</v>
      </c>
    </row>
    <row r="3342" spans="2:3" x14ac:dyDescent="0.45">
      <c r="B3342" s="211">
        <v>3279</v>
      </c>
      <c r="C3342" s="210">
        <v>145.34093250152978</v>
      </c>
    </row>
    <row r="3343" spans="2:3" x14ac:dyDescent="0.45">
      <c r="B3343" s="211">
        <v>3280</v>
      </c>
      <c r="C3343" s="210">
        <v>78.134797970419442</v>
      </c>
    </row>
    <row r="3344" spans="2:3" x14ac:dyDescent="0.45">
      <c r="B3344" s="211">
        <v>3281</v>
      </c>
      <c r="C3344" s="210">
        <v>97.473217921412243</v>
      </c>
    </row>
    <row r="3345" spans="2:3" x14ac:dyDescent="0.45">
      <c r="B3345" s="211">
        <v>3282</v>
      </c>
      <c r="C3345" s="210">
        <v>91.772156963210577</v>
      </c>
    </row>
    <row r="3346" spans="2:3" x14ac:dyDescent="0.45">
      <c r="B3346" s="211">
        <v>3283</v>
      </c>
      <c r="C3346" s="210">
        <v>134.47686362204229</v>
      </c>
    </row>
    <row r="3347" spans="2:3" x14ac:dyDescent="0.45">
      <c r="B3347" s="211">
        <v>3284</v>
      </c>
      <c r="C3347" s="210">
        <v>77.823535466708805</v>
      </c>
    </row>
    <row r="3348" spans="2:3" x14ac:dyDescent="0.45">
      <c r="B3348" s="211">
        <v>3285</v>
      </c>
      <c r="C3348" s="210">
        <v>103.58435482197827</v>
      </c>
    </row>
    <row r="3349" spans="2:3" x14ac:dyDescent="0.45">
      <c r="B3349" s="211">
        <v>3286</v>
      </c>
      <c r="C3349" s="210">
        <v>85.746180789331916</v>
      </c>
    </row>
    <row r="3350" spans="2:3" x14ac:dyDescent="0.45">
      <c r="B3350" s="211">
        <v>3287</v>
      </c>
      <c r="C3350" s="210">
        <v>130.31444710833367</v>
      </c>
    </row>
    <row r="3351" spans="2:3" x14ac:dyDescent="0.45">
      <c r="B3351" s="211">
        <v>3288</v>
      </c>
      <c r="C3351" s="210">
        <v>104.1607429150628</v>
      </c>
    </row>
    <row r="3352" spans="2:3" x14ac:dyDescent="0.45">
      <c r="B3352" s="211">
        <v>3289</v>
      </c>
      <c r="C3352" s="210">
        <v>95.85831376767635</v>
      </c>
    </row>
    <row r="3353" spans="2:3" x14ac:dyDescent="0.45">
      <c r="B3353" s="211">
        <v>3290</v>
      </c>
      <c r="C3353" s="210">
        <v>107.62474298541227</v>
      </c>
    </row>
    <row r="3354" spans="2:3" x14ac:dyDescent="0.45">
      <c r="B3354" s="211">
        <v>3291</v>
      </c>
      <c r="C3354" s="210">
        <v>185.6690464775771</v>
      </c>
    </row>
    <row r="3355" spans="2:3" x14ac:dyDescent="0.45">
      <c r="B3355" s="211">
        <v>3292</v>
      </c>
      <c r="C3355" s="210">
        <v>70.987122804573275</v>
      </c>
    </row>
    <row r="3356" spans="2:3" x14ac:dyDescent="0.45">
      <c r="B3356" s="211">
        <v>3293</v>
      </c>
      <c r="C3356" s="210">
        <v>118.93776944029884</v>
      </c>
    </row>
    <row r="3357" spans="2:3" x14ac:dyDescent="0.45">
      <c r="B3357" s="211">
        <v>3294</v>
      </c>
      <c r="C3357" s="210">
        <v>130.31650165380401</v>
      </c>
    </row>
    <row r="3358" spans="2:3" x14ac:dyDescent="0.45">
      <c r="B3358" s="211">
        <v>3295</v>
      </c>
      <c r="C3358" s="210">
        <v>131.70840850557718</v>
      </c>
    </row>
    <row r="3359" spans="2:3" x14ac:dyDescent="0.45">
      <c r="B3359" s="211">
        <v>3296</v>
      </c>
      <c r="C3359" s="210">
        <v>105.16809755044652</v>
      </c>
    </row>
    <row r="3360" spans="2:3" x14ac:dyDescent="0.45">
      <c r="B3360" s="211">
        <v>3297</v>
      </c>
      <c r="C3360" s="210">
        <v>87.348846990565249</v>
      </c>
    </row>
    <row r="3361" spans="2:3" x14ac:dyDescent="0.45">
      <c r="B3361" s="211">
        <v>3298</v>
      </c>
      <c r="C3361" s="210">
        <v>111.18730184622122</v>
      </c>
    </row>
    <row r="3362" spans="2:3" x14ac:dyDescent="0.45">
      <c r="B3362" s="211">
        <v>3299</v>
      </c>
      <c r="C3362" s="210">
        <v>89.661122058672149</v>
      </c>
    </row>
    <row r="3363" spans="2:3" x14ac:dyDescent="0.45">
      <c r="B3363" s="211">
        <v>3300</v>
      </c>
      <c r="C3363" s="210">
        <v>120.52679513362952</v>
      </c>
    </row>
    <row r="3364" spans="2:3" x14ac:dyDescent="0.45">
      <c r="B3364" s="211">
        <v>3301</v>
      </c>
      <c r="C3364" s="210">
        <v>112.13521261059918</v>
      </c>
    </row>
    <row r="3365" spans="2:3" x14ac:dyDescent="0.45">
      <c r="B3365" s="211">
        <v>3302</v>
      </c>
      <c r="C3365" s="210">
        <v>112.15170846762651</v>
      </c>
    </row>
    <row r="3366" spans="2:3" x14ac:dyDescent="0.45">
      <c r="B3366" s="211">
        <v>3303</v>
      </c>
      <c r="C3366" s="210">
        <v>161.09471141262765</v>
      </c>
    </row>
    <row r="3367" spans="2:3" x14ac:dyDescent="0.45">
      <c r="B3367" s="211">
        <v>3304</v>
      </c>
      <c r="C3367" s="210">
        <v>62.828145659843543</v>
      </c>
    </row>
    <row r="3368" spans="2:3" x14ac:dyDescent="0.45">
      <c r="B3368" s="211">
        <v>3305</v>
      </c>
      <c r="C3368" s="210">
        <v>124.37922249996896</v>
      </c>
    </row>
    <row r="3369" spans="2:3" x14ac:dyDescent="0.45">
      <c r="B3369" s="211">
        <v>3306</v>
      </c>
      <c r="C3369" s="210">
        <v>140.44847116948895</v>
      </c>
    </row>
    <row r="3370" spans="2:3" x14ac:dyDescent="0.45">
      <c r="B3370" s="211">
        <v>3307</v>
      </c>
      <c r="C3370" s="210">
        <v>108.12254410067034</v>
      </c>
    </row>
    <row r="3371" spans="2:3" x14ac:dyDescent="0.45">
      <c r="B3371" s="211">
        <v>3308</v>
      </c>
      <c r="C3371" s="210">
        <v>58.440520093510912</v>
      </c>
    </row>
    <row r="3372" spans="2:3" x14ac:dyDescent="0.45">
      <c r="B3372" s="211">
        <v>3309</v>
      </c>
      <c r="C3372" s="210">
        <v>134.8531476652673</v>
      </c>
    </row>
    <row r="3373" spans="2:3" x14ac:dyDescent="0.45">
      <c r="B3373" s="211">
        <v>3310</v>
      </c>
      <c r="C3373" s="210">
        <v>123.66393741193667</v>
      </c>
    </row>
    <row r="3374" spans="2:3" x14ac:dyDescent="0.45">
      <c r="B3374" s="211">
        <v>3311</v>
      </c>
      <c r="C3374" s="210">
        <v>93.480751802245621</v>
      </c>
    </row>
    <row r="3375" spans="2:3" x14ac:dyDescent="0.45">
      <c r="B3375" s="211">
        <v>3312</v>
      </c>
      <c r="C3375" s="210">
        <v>110.36684170061929</v>
      </c>
    </row>
    <row r="3376" spans="2:3" x14ac:dyDescent="0.45">
      <c r="B3376" s="211">
        <v>3313</v>
      </c>
      <c r="C3376" s="210">
        <v>103.21386466974404</v>
      </c>
    </row>
    <row r="3377" spans="2:3" x14ac:dyDescent="0.45">
      <c r="B3377" s="211">
        <v>3314</v>
      </c>
      <c r="C3377" s="210">
        <v>117.503201575411</v>
      </c>
    </row>
    <row r="3378" spans="2:3" x14ac:dyDescent="0.45">
      <c r="B3378" s="211">
        <v>3315</v>
      </c>
      <c r="C3378" s="210">
        <v>102.96899536297963</v>
      </c>
    </row>
    <row r="3379" spans="2:3" x14ac:dyDescent="0.45">
      <c r="B3379" s="211">
        <v>3316</v>
      </c>
      <c r="C3379" s="210">
        <v>159.27542473092407</v>
      </c>
    </row>
    <row r="3380" spans="2:3" x14ac:dyDescent="0.45">
      <c r="B3380" s="211">
        <v>3317</v>
      </c>
      <c r="C3380" s="210">
        <v>115.19044976640762</v>
      </c>
    </row>
    <row r="3381" spans="2:3" x14ac:dyDescent="0.45">
      <c r="B3381" s="211">
        <v>3318</v>
      </c>
      <c r="C3381" s="210">
        <v>97.679267395854254</v>
      </c>
    </row>
    <row r="3382" spans="2:3" x14ac:dyDescent="0.45">
      <c r="B3382" s="211">
        <v>3319</v>
      </c>
      <c r="C3382" s="210">
        <v>110.49204712667478</v>
      </c>
    </row>
    <row r="3383" spans="2:3" x14ac:dyDescent="0.45">
      <c r="B3383" s="211">
        <v>3320</v>
      </c>
      <c r="C3383" s="210">
        <v>191.08960034904644</v>
      </c>
    </row>
    <row r="3384" spans="2:3" x14ac:dyDescent="0.45">
      <c r="B3384" s="211">
        <v>3321</v>
      </c>
      <c r="C3384" s="210">
        <v>123.32527202126271</v>
      </c>
    </row>
    <row r="3385" spans="2:3" x14ac:dyDescent="0.45">
      <c r="B3385" s="211">
        <v>3322</v>
      </c>
      <c r="C3385" s="210">
        <v>101.89724726158013</v>
      </c>
    </row>
    <row r="3386" spans="2:3" x14ac:dyDescent="0.45">
      <c r="B3386" s="211">
        <v>3323</v>
      </c>
      <c r="C3386" s="210">
        <v>146.94916722773553</v>
      </c>
    </row>
    <row r="3387" spans="2:3" x14ac:dyDescent="0.45">
      <c r="B3387" s="211">
        <v>3324</v>
      </c>
      <c r="C3387" s="210">
        <v>111.83574139291156</v>
      </c>
    </row>
    <row r="3388" spans="2:3" x14ac:dyDescent="0.45">
      <c r="B3388" s="211">
        <v>3325</v>
      </c>
      <c r="C3388" s="210">
        <v>95.975012263794497</v>
      </c>
    </row>
    <row r="3389" spans="2:3" x14ac:dyDescent="0.45">
      <c r="B3389" s="211">
        <v>3326</v>
      </c>
      <c r="C3389" s="210">
        <v>201.81864036612342</v>
      </c>
    </row>
    <row r="3390" spans="2:3" x14ac:dyDescent="0.45">
      <c r="B3390" s="211">
        <v>3327</v>
      </c>
      <c r="C3390" s="210">
        <v>122.75482210869821</v>
      </c>
    </row>
    <row r="3391" spans="2:3" x14ac:dyDescent="0.45">
      <c r="B3391" s="211">
        <v>3328</v>
      </c>
      <c r="C3391" s="210">
        <v>113.51134889586065</v>
      </c>
    </row>
    <row r="3392" spans="2:3" x14ac:dyDescent="0.45">
      <c r="B3392" s="211">
        <v>3329</v>
      </c>
      <c r="C3392" s="210">
        <v>134.27798738168991</v>
      </c>
    </row>
    <row r="3393" spans="2:3" x14ac:dyDescent="0.45">
      <c r="B3393" s="211">
        <v>3330</v>
      </c>
      <c r="C3393" s="210">
        <v>154.38519649889685</v>
      </c>
    </row>
    <row r="3394" spans="2:3" x14ac:dyDescent="0.45">
      <c r="B3394" s="211">
        <v>3331</v>
      </c>
      <c r="C3394" s="210">
        <v>148.29991949579451</v>
      </c>
    </row>
    <row r="3395" spans="2:3" x14ac:dyDescent="0.45">
      <c r="B3395" s="211">
        <v>3332</v>
      </c>
      <c r="C3395" s="210">
        <v>147.25070230562238</v>
      </c>
    </row>
    <row r="3396" spans="2:3" x14ac:dyDescent="0.45">
      <c r="B3396" s="211">
        <v>3333</v>
      </c>
      <c r="C3396" s="210">
        <v>97.631736321317078</v>
      </c>
    </row>
    <row r="3397" spans="2:3" x14ac:dyDescent="0.45">
      <c r="B3397" s="211">
        <v>3334</v>
      </c>
      <c r="C3397" s="210">
        <v>110.8341912621686</v>
      </c>
    </row>
    <row r="3398" spans="2:3" x14ac:dyDescent="0.45">
      <c r="B3398" s="211">
        <v>3335</v>
      </c>
      <c r="C3398" s="210">
        <v>165.32404681065924</v>
      </c>
    </row>
    <row r="3399" spans="2:3" x14ac:dyDescent="0.45">
      <c r="B3399" s="211">
        <v>3336</v>
      </c>
      <c r="C3399" s="210">
        <v>93.762843679918447</v>
      </c>
    </row>
    <row r="3400" spans="2:3" x14ac:dyDescent="0.45">
      <c r="B3400" s="211">
        <v>3337</v>
      </c>
      <c r="C3400" s="210">
        <v>110.57228817332553</v>
      </c>
    </row>
    <row r="3401" spans="2:3" x14ac:dyDescent="0.45">
      <c r="B3401" s="211">
        <v>3338</v>
      </c>
      <c r="C3401" s="210">
        <v>182.60388100272419</v>
      </c>
    </row>
    <row r="3402" spans="2:3" x14ac:dyDescent="0.45">
      <c r="B3402" s="211">
        <v>3339</v>
      </c>
      <c r="C3402" s="210">
        <v>138.16416264819645</v>
      </c>
    </row>
    <row r="3403" spans="2:3" x14ac:dyDescent="0.45">
      <c r="B3403" s="211">
        <v>3340</v>
      </c>
      <c r="C3403" s="210">
        <v>112.28126683349933</v>
      </c>
    </row>
    <row r="3404" spans="2:3" x14ac:dyDescent="0.45">
      <c r="B3404" s="211">
        <v>3341</v>
      </c>
      <c r="C3404" s="210">
        <v>112.4613775245092</v>
      </c>
    </row>
    <row r="3405" spans="2:3" x14ac:dyDescent="0.45">
      <c r="B3405" s="211">
        <v>3342</v>
      </c>
      <c r="C3405" s="210">
        <v>125.71802614660591</v>
      </c>
    </row>
    <row r="3406" spans="2:3" x14ac:dyDescent="0.45">
      <c r="B3406" s="211">
        <v>3343</v>
      </c>
      <c r="C3406" s="210">
        <v>81.537731236948645</v>
      </c>
    </row>
    <row r="3407" spans="2:3" x14ac:dyDescent="0.45">
      <c r="B3407" s="211">
        <v>3344</v>
      </c>
      <c r="C3407" s="210">
        <v>118.86789824460276</v>
      </c>
    </row>
    <row r="3408" spans="2:3" x14ac:dyDescent="0.45">
      <c r="B3408" s="211">
        <v>3345</v>
      </c>
      <c r="C3408" s="210">
        <v>111.19035828586645</v>
      </c>
    </row>
    <row r="3409" spans="2:3" x14ac:dyDescent="0.45">
      <c r="B3409" s="211">
        <v>3346</v>
      </c>
      <c r="C3409" s="210">
        <v>90.932352966800622</v>
      </c>
    </row>
    <row r="3410" spans="2:3" x14ac:dyDescent="0.45">
      <c r="B3410" s="211">
        <v>3347</v>
      </c>
      <c r="C3410" s="210">
        <v>158.55891531132843</v>
      </c>
    </row>
    <row r="3411" spans="2:3" x14ac:dyDescent="0.45">
      <c r="B3411" s="211">
        <v>3348</v>
      </c>
      <c r="C3411" s="210">
        <v>154.02272244111199</v>
      </c>
    </row>
    <row r="3412" spans="2:3" x14ac:dyDescent="0.45">
      <c r="B3412" s="211">
        <v>3349</v>
      </c>
      <c r="C3412" s="210">
        <v>143.6741943477162</v>
      </c>
    </row>
    <row r="3413" spans="2:3" x14ac:dyDescent="0.45">
      <c r="B3413" s="211">
        <v>3350</v>
      </c>
      <c r="C3413" s="210">
        <v>128.93576326618441</v>
      </c>
    </row>
    <row r="3414" spans="2:3" x14ac:dyDescent="0.45">
      <c r="B3414" s="211">
        <v>3351</v>
      </c>
      <c r="C3414" s="210">
        <v>124.05753163551897</v>
      </c>
    </row>
    <row r="3415" spans="2:3" x14ac:dyDescent="0.45">
      <c r="B3415" s="211">
        <v>3352</v>
      </c>
      <c r="C3415" s="210">
        <v>117.39569637260041</v>
      </c>
    </row>
    <row r="3416" spans="2:3" x14ac:dyDescent="0.45">
      <c r="B3416" s="211">
        <v>3353</v>
      </c>
      <c r="C3416" s="210">
        <v>138.93396742326161</v>
      </c>
    </row>
    <row r="3417" spans="2:3" x14ac:dyDescent="0.45">
      <c r="B3417" s="211">
        <v>3354</v>
      </c>
      <c r="C3417" s="210">
        <v>90.951209226364611</v>
      </c>
    </row>
    <row r="3418" spans="2:3" x14ac:dyDescent="0.45">
      <c r="B3418" s="211">
        <v>3355</v>
      </c>
      <c r="C3418" s="210">
        <v>99.00103510347347</v>
      </c>
    </row>
    <row r="3419" spans="2:3" x14ac:dyDescent="0.45">
      <c r="B3419" s="211">
        <v>3356</v>
      </c>
      <c r="C3419" s="210">
        <v>93.735752913392361</v>
      </c>
    </row>
    <row r="3420" spans="2:3" x14ac:dyDescent="0.45">
      <c r="B3420" s="211">
        <v>3357</v>
      </c>
      <c r="C3420" s="210">
        <v>98.547361456682395</v>
      </c>
    </row>
    <row r="3421" spans="2:3" x14ac:dyDescent="0.45">
      <c r="B3421" s="211">
        <v>3358</v>
      </c>
      <c r="C3421" s="210">
        <v>139.13054845790842</v>
      </c>
    </row>
    <row r="3422" spans="2:3" x14ac:dyDescent="0.45">
      <c r="B3422" s="211">
        <v>3359</v>
      </c>
      <c r="C3422" s="210">
        <v>134.53438775499941</v>
      </c>
    </row>
    <row r="3423" spans="2:3" x14ac:dyDescent="0.45">
      <c r="B3423" s="211">
        <v>3360</v>
      </c>
      <c r="C3423" s="210">
        <v>145.74954479339002</v>
      </c>
    </row>
    <row r="3424" spans="2:3" x14ac:dyDescent="0.45">
      <c r="B3424" s="211">
        <v>3361</v>
      </c>
      <c r="C3424" s="210">
        <v>109.87667275108092</v>
      </c>
    </row>
    <row r="3425" spans="2:3" x14ac:dyDescent="0.45">
      <c r="B3425" s="211">
        <v>3362</v>
      </c>
      <c r="C3425" s="210">
        <v>103.41794353512543</v>
      </c>
    </row>
    <row r="3426" spans="2:3" x14ac:dyDescent="0.45">
      <c r="B3426" s="211">
        <v>3363</v>
      </c>
      <c r="C3426" s="210">
        <v>120.43559323832704</v>
      </c>
    </row>
    <row r="3427" spans="2:3" x14ac:dyDescent="0.45">
      <c r="B3427" s="211">
        <v>3364</v>
      </c>
      <c r="C3427" s="210">
        <v>139.21957482011493</v>
      </c>
    </row>
    <row r="3428" spans="2:3" x14ac:dyDescent="0.45">
      <c r="B3428" s="211">
        <v>3365</v>
      </c>
      <c r="C3428" s="210">
        <v>99.941650089213326</v>
      </c>
    </row>
    <row r="3429" spans="2:3" x14ac:dyDescent="0.45">
      <c r="B3429" s="211">
        <v>3366</v>
      </c>
      <c r="C3429" s="210">
        <v>107.00750324931944</v>
      </c>
    </row>
    <row r="3430" spans="2:3" x14ac:dyDescent="0.45">
      <c r="B3430" s="211">
        <v>3367</v>
      </c>
      <c r="C3430" s="210">
        <v>99.80858903009657</v>
      </c>
    </row>
    <row r="3431" spans="2:3" x14ac:dyDescent="0.45">
      <c r="B3431" s="211">
        <v>3368</v>
      </c>
      <c r="C3431" s="210">
        <v>123.31564595797718</v>
      </c>
    </row>
    <row r="3432" spans="2:3" x14ac:dyDescent="0.45">
      <c r="B3432" s="211">
        <v>3369</v>
      </c>
      <c r="C3432" s="210">
        <v>96.141140075456661</v>
      </c>
    </row>
    <row r="3433" spans="2:3" x14ac:dyDescent="0.45">
      <c r="B3433" s="211">
        <v>3370</v>
      </c>
      <c r="C3433" s="210">
        <v>106.77690221386776</v>
      </c>
    </row>
    <row r="3434" spans="2:3" x14ac:dyDescent="0.45">
      <c r="B3434" s="211">
        <v>3371</v>
      </c>
      <c r="C3434" s="210">
        <v>143.57481410573439</v>
      </c>
    </row>
    <row r="3435" spans="2:3" x14ac:dyDescent="0.45">
      <c r="B3435" s="211">
        <v>3372</v>
      </c>
      <c r="C3435" s="210">
        <v>119.56143914965064</v>
      </c>
    </row>
    <row r="3436" spans="2:3" x14ac:dyDescent="0.45">
      <c r="B3436" s="211">
        <v>3373</v>
      </c>
      <c r="C3436" s="210">
        <v>104.66294846807054</v>
      </c>
    </row>
    <row r="3437" spans="2:3" x14ac:dyDescent="0.45">
      <c r="B3437" s="211">
        <v>3374</v>
      </c>
      <c r="C3437" s="210">
        <v>102.87285906576473</v>
      </c>
    </row>
    <row r="3438" spans="2:3" x14ac:dyDescent="0.45">
      <c r="B3438" s="211">
        <v>3375</v>
      </c>
      <c r="C3438" s="210">
        <v>160.98586284902723</v>
      </c>
    </row>
    <row r="3439" spans="2:3" x14ac:dyDescent="0.45">
      <c r="B3439" s="211">
        <v>3376</v>
      </c>
      <c r="C3439" s="210">
        <v>101.85208645815734</v>
      </c>
    </row>
    <row r="3440" spans="2:3" x14ac:dyDescent="0.45">
      <c r="B3440" s="211">
        <v>3377</v>
      </c>
      <c r="C3440" s="210">
        <v>91.008102521389418</v>
      </c>
    </row>
    <row r="3441" spans="2:3" x14ac:dyDescent="0.45">
      <c r="B3441" s="211">
        <v>3378</v>
      </c>
      <c r="C3441" s="210">
        <v>112.18483791279371</v>
      </c>
    </row>
    <row r="3442" spans="2:3" x14ac:dyDescent="0.45">
      <c r="B3442" s="211">
        <v>3379</v>
      </c>
      <c r="C3442" s="210">
        <v>63.648154849440282</v>
      </c>
    </row>
    <row r="3443" spans="2:3" x14ac:dyDescent="0.45">
      <c r="B3443" s="211">
        <v>3380</v>
      </c>
      <c r="C3443" s="210">
        <v>143.7451382970786</v>
      </c>
    </row>
    <row r="3444" spans="2:3" x14ac:dyDescent="0.45">
      <c r="B3444" s="211">
        <v>3381</v>
      </c>
      <c r="C3444" s="210">
        <v>154.07163516409187</v>
      </c>
    </row>
    <row r="3445" spans="2:3" x14ac:dyDescent="0.45">
      <c r="B3445" s="211">
        <v>3382</v>
      </c>
      <c r="C3445" s="210">
        <v>123.63400704583294</v>
      </c>
    </row>
    <row r="3446" spans="2:3" x14ac:dyDescent="0.45">
      <c r="B3446" s="211">
        <v>3383</v>
      </c>
      <c r="C3446" s="210">
        <v>114.4593500496761</v>
      </c>
    </row>
    <row r="3447" spans="2:3" x14ac:dyDescent="0.45">
      <c r="B3447" s="211">
        <v>3384</v>
      </c>
      <c r="C3447" s="210">
        <v>130.23794341221293</v>
      </c>
    </row>
    <row r="3448" spans="2:3" x14ac:dyDescent="0.45">
      <c r="B3448" s="211">
        <v>3385</v>
      </c>
      <c r="C3448" s="210">
        <v>134.24145900012405</v>
      </c>
    </row>
    <row r="3449" spans="2:3" x14ac:dyDescent="0.45">
      <c r="B3449" s="211">
        <v>3386</v>
      </c>
      <c r="C3449" s="210">
        <v>111.10159411825987</v>
      </c>
    </row>
    <row r="3450" spans="2:3" x14ac:dyDescent="0.45">
      <c r="B3450" s="211">
        <v>3387</v>
      </c>
      <c r="C3450" s="210">
        <v>122.96398571922924</v>
      </c>
    </row>
    <row r="3451" spans="2:3" x14ac:dyDescent="0.45">
      <c r="B3451" s="211">
        <v>3388</v>
      </c>
      <c r="C3451" s="210">
        <v>117.50445676794101</v>
      </c>
    </row>
    <row r="3452" spans="2:3" x14ac:dyDescent="0.45">
      <c r="B3452" s="211">
        <v>3389</v>
      </c>
      <c r="C3452" s="210">
        <v>150.14549886873797</v>
      </c>
    </row>
    <row r="3453" spans="2:3" x14ac:dyDescent="0.45">
      <c r="B3453" s="211">
        <v>3390</v>
      </c>
      <c r="C3453" s="210">
        <v>129.2327751448729</v>
      </c>
    </row>
    <row r="3454" spans="2:3" x14ac:dyDescent="0.45">
      <c r="B3454" s="211">
        <v>3391</v>
      </c>
      <c r="C3454" s="210">
        <v>88.861890337124194</v>
      </c>
    </row>
    <row r="3455" spans="2:3" x14ac:dyDescent="0.45">
      <c r="B3455" s="211">
        <v>3392</v>
      </c>
      <c r="C3455" s="210">
        <v>67.351100229391477</v>
      </c>
    </row>
    <row r="3456" spans="2:3" x14ac:dyDescent="0.45">
      <c r="B3456" s="211">
        <v>3393</v>
      </c>
      <c r="C3456" s="210">
        <v>239.77645790312457</v>
      </c>
    </row>
    <row r="3457" spans="2:3" x14ac:dyDescent="0.45">
      <c r="B3457" s="211">
        <v>3394</v>
      </c>
      <c r="C3457" s="210">
        <v>109.18249724413604</v>
      </c>
    </row>
    <row r="3458" spans="2:3" x14ac:dyDescent="0.45">
      <c r="B3458" s="211">
        <v>3395</v>
      </c>
      <c r="C3458" s="210">
        <v>91.741167290561449</v>
      </c>
    </row>
    <row r="3459" spans="2:3" x14ac:dyDescent="0.45">
      <c r="B3459" s="211">
        <v>3396</v>
      </c>
      <c r="C3459" s="210">
        <v>145.84104053379957</v>
      </c>
    </row>
    <row r="3460" spans="2:3" x14ac:dyDescent="0.45">
      <c r="B3460" s="211">
        <v>3397</v>
      </c>
      <c r="C3460" s="210">
        <v>180.63061649287829</v>
      </c>
    </row>
    <row r="3461" spans="2:3" x14ac:dyDescent="0.45">
      <c r="B3461" s="211">
        <v>3398</v>
      </c>
      <c r="C3461" s="210">
        <v>58.246083099980751</v>
      </c>
    </row>
    <row r="3462" spans="2:3" x14ac:dyDescent="0.45">
      <c r="B3462" s="211">
        <v>3399</v>
      </c>
      <c r="C3462" s="210">
        <v>183.09185790487629</v>
      </c>
    </row>
    <row r="3463" spans="2:3" x14ac:dyDescent="0.45">
      <c r="B3463" s="211">
        <v>3400</v>
      </c>
      <c r="C3463" s="210">
        <v>85.680968277815609</v>
      </c>
    </row>
    <row r="3464" spans="2:3" x14ac:dyDescent="0.45">
      <c r="B3464" s="211">
        <v>3401</v>
      </c>
      <c r="C3464" s="210">
        <v>113.37988266813926</v>
      </c>
    </row>
    <row r="3465" spans="2:3" x14ac:dyDescent="0.45">
      <c r="B3465" s="211">
        <v>3402</v>
      </c>
      <c r="C3465" s="210">
        <v>73.371824984707487</v>
      </c>
    </row>
    <row r="3466" spans="2:3" x14ac:dyDescent="0.45">
      <c r="B3466" s="211">
        <v>3403</v>
      </c>
      <c r="C3466" s="210">
        <v>181.84742420240684</v>
      </c>
    </row>
    <row r="3467" spans="2:3" x14ac:dyDescent="0.45">
      <c r="B3467" s="211">
        <v>3404</v>
      </c>
      <c r="C3467" s="210">
        <v>105.15879036952221</v>
      </c>
    </row>
    <row r="3468" spans="2:3" x14ac:dyDescent="0.45">
      <c r="B3468" s="211">
        <v>3405</v>
      </c>
      <c r="C3468" s="210">
        <v>172.62458120978093</v>
      </c>
    </row>
    <row r="3469" spans="2:3" x14ac:dyDescent="0.45">
      <c r="B3469" s="211">
        <v>3406</v>
      </c>
      <c r="C3469" s="210">
        <v>108.064782381768</v>
      </c>
    </row>
    <row r="3470" spans="2:3" x14ac:dyDescent="0.45">
      <c r="B3470" s="211">
        <v>3407</v>
      </c>
      <c r="C3470" s="210">
        <v>93.895850782174051</v>
      </c>
    </row>
    <row r="3471" spans="2:3" x14ac:dyDescent="0.45">
      <c r="B3471" s="211">
        <v>3408</v>
      </c>
      <c r="C3471" s="210">
        <v>128.33227715331995</v>
      </c>
    </row>
    <row r="3472" spans="2:3" x14ac:dyDescent="0.45">
      <c r="B3472" s="211">
        <v>3409</v>
      </c>
      <c r="C3472" s="210">
        <v>143.73111724597175</v>
      </c>
    </row>
    <row r="3473" spans="2:3" x14ac:dyDescent="0.45">
      <c r="B3473" s="211">
        <v>3410</v>
      </c>
      <c r="C3473" s="210">
        <v>85.875573537983854</v>
      </c>
    </row>
    <row r="3474" spans="2:3" x14ac:dyDescent="0.45">
      <c r="B3474" s="211">
        <v>3411</v>
      </c>
      <c r="C3474" s="210">
        <v>122.92803978845313</v>
      </c>
    </row>
    <row r="3475" spans="2:3" x14ac:dyDescent="0.45">
      <c r="B3475" s="211">
        <v>3412</v>
      </c>
      <c r="C3475" s="210">
        <v>116.65062179868488</v>
      </c>
    </row>
    <row r="3476" spans="2:3" x14ac:dyDescent="0.45">
      <c r="B3476" s="211">
        <v>3413</v>
      </c>
      <c r="C3476" s="210">
        <v>200.57211482004934</v>
      </c>
    </row>
    <row r="3477" spans="2:3" x14ac:dyDescent="0.45">
      <c r="B3477" s="211">
        <v>3414</v>
      </c>
      <c r="C3477" s="210">
        <v>130.69794908713007</v>
      </c>
    </row>
    <row r="3478" spans="2:3" x14ac:dyDescent="0.45">
      <c r="B3478" s="211">
        <v>3415</v>
      </c>
      <c r="C3478" s="210">
        <v>65.136993615641217</v>
      </c>
    </row>
    <row r="3479" spans="2:3" x14ac:dyDescent="0.45">
      <c r="B3479" s="211">
        <v>3416</v>
      </c>
      <c r="C3479" s="210">
        <v>179.693817759301</v>
      </c>
    </row>
    <row r="3480" spans="2:3" x14ac:dyDescent="0.45">
      <c r="B3480" s="211">
        <v>3417</v>
      </c>
      <c r="C3480" s="210">
        <v>133.41192673202301</v>
      </c>
    </row>
    <row r="3481" spans="2:3" x14ac:dyDescent="0.45">
      <c r="B3481" s="211">
        <v>3418</v>
      </c>
      <c r="C3481" s="210">
        <v>109.34844624235187</v>
      </c>
    </row>
    <row r="3482" spans="2:3" x14ac:dyDescent="0.45">
      <c r="B3482" s="211">
        <v>3419</v>
      </c>
      <c r="C3482" s="210">
        <v>100.88966428905525</v>
      </c>
    </row>
    <row r="3483" spans="2:3" x14ac:dyDescent="0.45">
      <c r="B3483" s="211">
        <v>3420</v>
      </c>
      <c r="C3483" s="210">
        <v>88.039478517506183</v>
      </c>
    </row>
    <row r="3484" spans="2:3" x14ac:dyDescent="0.45">
      <c r="B3484" s="211">
        <v>3421</v>
      </c>
      <c r="C3484" s="210">
        <v>125.7964221039214</v>
      </c>
    </row>
    <row r="3485" spans="2:3" x14ac:dyDescent="0.45">
      <c r="B3485" s="211">
        <v>3422</v>
      </c>
      <c r="C3485" s="210">
        <v>83.955365189317973</v>
      </c>
    </row>
    <row r="3486" spans="2:3" x14ac:dyDescent="0.45">
      <c r="B3486" s="211">
        <v>3423</v>
      </c>
      <c r="C3486" s="210">
        <v>102.52378858155355</v>
      </c>
    </row>
    <row r="3487" spans="2:3" x14ac:dyDescent="0.45">
      <c r="B3487" s="211">
        <v>3424</v>
      </c>
      <c r="C3487" s="210">
        <v>119.64400881494549</v>
      </c>
    </row>
    <row r="3488" spans="2:3" x14ac:dyDescent="0.45">
      <c r="B3488" s="211">
        <v>3425</v>
      </c>
      <c r="C3488" s="210">
        <v>174.98423193191911</v>
      </c>
    </row>
    <row r="3489" spans="2:3" x14ac:dyDescent="0.45">
      <c r="B3489" s="211">
        <v>3426</v>
      </c>
      <c r="C3489" s="210">
        <v>86.359555661529313</v>
      </c>
    </row>
    <row r="3490" spans="2:3" x14ac:dyDescent="0.45">
      <c r="B3490" s="211">
        <v>3427</v>
      </c>
      <c r="C3490" s="210">
        <v>124.35751829579982</v>
      </c>
    </row>
    <row r="3491" spans="2:3" x14ac:dyDescent="0.45">
      <c r="B3491" s="211">
        <v>3428</v>
      </c>
      <c r="C3491" s="210">
        <v>105.41205417002244</v>
      </c>
    </row>
    <row r="3492" spans="2:3" x14ac:dyDescent="0.45">
      <c r="B3492" s="211">
        <v>3429</v>
      </c>
      <c r="C3492" s="210">
        <v>134.3466965862491</v>
      </c>
    </row>
    <row r="3493" spans="2:3" x14ac:dyDescent="0.45">
      <c r="B3493" s="211">
        <v>3430</v>
      </c>
      <c r="C3493" s="210">
        <v>136.10332153975006</v>
      </c>
    </row>
    <row r="3494" spans="2:3" x14ac:dyDescent="0.45">
      <c r="B3494" s="211">
        <v>3431</v>
      </c>
      <c r="C3494" s="210">
        <v>51.418219336517055</v>
      </c>
    </row>
    <row r="3495" spans="2:3" x14ac:dyDescent="0.45">
      <c r="B3495" s="211">
        <v>3432</v>
      </c>
      <c r="C3495" s="210">
        <v>111.48777899360189</v>
      </c>
    </row>
    <row r="3496" spans="2:3" x14ac:dyDescent="0.45">
      <c r="B3496" s="211">
        <v>3433</v>
      </c>
      <c r="C3496" s="210">
        <v>138.28912625260156</v>
      </c>
    </row>
    <row r="3497" spans="2:3" x14ac:dyDescent="0.45">
      <c r="B3497" s="211">
        <v>3434</v>
      </c>
      <c r="C3497" s="210">
        <v>143.40927235877837</v>
      </c>
    </row>
    <row r="3498" spans="2:3" x14ac:dyDescent="0.45">
      <c r="B3498" s="211">
        <v>3435</v>
      </c>
      <c r="C3498" s="210">
        <v>73.264128438480867</v>
      </c>
    </row>
    <row r="3499" spans="2:3" x14ac:dyDescent="0.45">
      <c r="B3499" s="211">
        <v>3436</v>
      </c>
      <c r="C3499" s="210">
        <v>78.617654587312245</v>
      </c>
    </row>
    <row r="3500" spans="2:3" x14ac:dyDescent="0.45">
      <c r="B3500" s="211">
        <v>3437</v>
      </c>
      <c r="C3500" s="210">
        <v>174.98696667549788</v>
      </c>
    </row>
    <row r="3501" spans="2:3" x14ac:dyDescent="0.45">
      <c r="B3501" s="211">
        <v>3438</v>
      </c>
      <c r="C3501" s="210">
        <v>113.89556371727208</v>
      </c>
    </row>
    <row r="3502" spans="2:3" x14ac:dyDescent="0.45">
      <c r="B3502" s="211">
        <v>3439</v>
      </c>
      <c r="C3502" s="210">
        <v>176.59202666014011</v>
      </c>
    </row>
    <row r="3503" spans="2:3" x14ac:dyDescent="0.45">
      <c r="B3503" s="211">
        <v>3440</v>
      </c>
      <c r="C3503" s="210">
        <v>107.41169237513905</v>
      </c>
    </row>
    <row r="3504" spans="2:3" x14ac:dyDescent="0.45">
      <c r="B3504" s="211">
        <v>3441</v>
      </c>
      <c r="C3504" s="210">
        <v>138.22818558143311</v>
      </c>
    </row>
    <row r="3505" spans="2:3" x14ac:dyDescent="0.45">
      <c r="B3505" s="211">
        <v>3442</v>
      </c>
      <c r="C3505" s="210">
        <v>96.948069937677232</v>
      </c>
    </row>
    <row r="3506" spans="2:3" x14ac:dyDescent="0.45">
      <c r="B3506" s="211">
        <v>3443</v>
      </c>
      <c r="C3506" s="210">
        <v>112.1959418707451</v>
      </c>
    </row>
    <row r="3507" spans="2:3" x14ac:dyDescent="0.45">
      <c r="B3507" s="211">
        <v>3444</v>
      </c>
      <c r="C3507" s="210">
        <v>128.93210334322384</v>
      </c>
    </row>
    <row r="3508" spans="2:3" x14ac:dyDescent="0.45">
      <c r="B3508" s="211">
        <v>3445</v>
      </c>
      <c r="C3508" s="210">
        <v>146.15778100566297</v>
      </c>
    </row>
    <row r="3509" spans="2:3" x14ac:dyDescent="0.45">
      <c r="B3509" s="211">
        <v>3446</v>
      </c>
      <c r="C3509" s="210">
        <v>109.76007194239638</v>
      </c>
    </row>
    <row r="3510" spans="2:3" x14ac:dyDescent="0.45">
      <c r="B3510" s="211">
        <v>3447</v>
      </c>
      <c r="C3510" s="210">
        <v>107.05017903041905</v>
      </c>
    </row>
    <row r="3511" spans="2:3" x14ac:dyDescent="0.45">
      <c r="B3511" s="211">
        <v>3448</v>
      </c>
      <c r="C3511" s="210">
        <v>141.62757299695468</v>
      </c>
    </row>
    <row r="3512" spans="2:3" x14ac:dyDescent="0.45">
      <c r="B3512" s="211">
        <v>3449</v>
      </c>
      <c r="C3512" s="210">
        <v>137.28575345278333</v>
      </c>
    </row>
    <row r="3513" spans="2:3" x14ac:dyDescent="0.45">
      <c r="B3513" s="211">
        <v>3450</v>
      </c>
      <c r="C3513" s="210">
        <v>99.426893521097199</v>
      </c>
    </row>
    <row r="3514" spans="2:3" x14ac:dyDescent="0.45">
      <c r="B3514" s="211">
        <v>3451</v>
      </c>
      <c r="C3514" s="210">
        <v>126.66292896394614</v>
      </c>
    </row>
    <row r="3515" spans="2:3" x14ac:dyDescent="0.45">
      <c r="B3515" s="211">
        <v>3452</v>
      </c>
      <c r="C3515" s="210">
        <v>164.39835625698919</v>
      </c>
    </row>
    <row r="3516" spans="2:3" x14ac:dyDescent="0.45">
      <c r="B3516" s="211">
        <v>3453</v>
      </c>
      <c r="C3516" s="210">
        <v>102.82726105845359</v>
      </c>
    </row>
    <row r="3517" spans="2:3" x14ac:dyDescent="0.45">
      <c r="B3517" s="211">
        <v>3454</v>
      </c>
      <c r="C3517" s="210">
        <v>146.43309498114792</v>
      </c>
    </row>
    <row r="3518" spans="2:3" x14ac:dyDescent="0.45">
      <c r="B3518" s="211">
        <v>3455</v>
      </c>
      <c r="C3518" s="210">
        <v>186.82377201468486</v>
      </c>
    </row>
    <row r="3519" spans="2:3" x14ac:dyDescent="0.45">
      <c r="B3519" s="211">
        <v>3456</v>
      </c>
      <c r="C3519" s="210">
        <v>161.54077272610257</v>
      </c>
    </row>
    <row r="3520" spans="2:3" x14ac:dyDescent="0.45">
      <c r="B3520" s="211">
        <v>3457</v>
      </c>
      <c r="C3520" s="210">
        <v>110.72312391890111</v>
      </c>
    </row>
    <row r="3521" spans="2:3" x14ac:dyDescent="0.45">
      <c r="B3521" s="211">
        <v>3458</v>
      </c>
      <c r="C3521" s="210">
        <v>99.245052633490516</v>
      </c>
    </row>
    <row r="3522" spans="2:3" x14ac:dyDescent="0.45">
      <c r="B3522" s="211">
        <v>3459</v>
      </c>
      <c r="C3522" s="210">
        <v>91.569049046870475</v>
      </c>
    </row>
    <row r="3523" spans="2:3" x14ac:dyDescent="0.45">
      <c r="B3523" s="211">
        <v>3460</v>
      </c>
      <c r="C3523" s="210">
        <v>91.849484572839884</v>
      </c>
    </row>
    <row r="3524" spans="2:3" x14ac:dyDescent="0.45">
      <c r="B3524" s="211">
        <v>3461</v>
      </c>
      <c r="C3524" s="210">
        <v>123.91818479594654</v>
      </c>
    </row>
    <row r="3525" spans="2:3" x14ac:dyDescent="0.45">
      <c r="B3525" s="211">
        <v>3462</v>
      </c>
      <c r="C3525" s="210">
        <v>124.09459231234231</v>
      </c>
    </row>
    <row r="3526" spans="2:3" x14ac:dyDescent="0.45">
      <c r="B3526" s="211">
        <v>3463</v>
      </c>
      <c r="C3526" s="210">
        <v>152.51854948284722</v>
      </c>
    </row>
    <row r="3527" spans="2:3" x14ac:dyDescent="0.45">
      <c r="B3527" s="211">
        <v>3464</v>
      </c>
      <c r="C3527" s="210">
        <v>104.99563011145297</v>
      </c>
    </row>
    <row r="3528" spans="2:3" x14ac:dyDescent="0.45">
      <c r="B3528" s="211">
        <v>3465</v>
      </c>
      <c r="C3528" s="210">
        <v>139.21946926348176</v>
      </c>
    </row>
    <row r="3529" spans="2:3" x14ac:dyDescent="0.45">
      <c r="B3529" s="211">
        <v>3466</v>
      </c>
      <c r="C3529" s="210">
        <v>119.60663362044389</v>
      </c>
    </row>
    <row r="3530" spans="2:3" x14ac:dyDescent="0.45">
      <c r="B3530" s="211">
        <v>3467</v>
      </c>
      <c r="C3530" s="210">
        <v>98.257774573736256</v>
      </c>
    </row>
    <row r="3531" spans="2:3" x14ac:dyDescent="0.45">
      <c r="B3531" s="211">
        <v>3468</v>
      </c>
      <c r="C3531" s="210">
        <v>162.73016619609706</v>
      </c>
    </row>
    <row r="3532" spans="2:3" x14ac:dyDescent="0.45">
      <c r="B3532" s="211">
        <v>3469</v>
      </c>
      <c r="C3532" s="210">
        <v>166.45812076479569</v>
      </c>
    </row>
    <row r="3533" spans="2:3" x14ac:dyDescent="0.45">
      <c r="B3533" s="211">
        <v>3470</v>
      </c>
      <c r="C3533" s="210">
        <v>192.10880630620744</v>
      </c>
    </row>
    <row r="3534" spans="2:3" x14ac:dyDescent="0.45">
      <c r="B3534" s="211">
        <v>3471</v>
      </c>
      <c r="C3534" s="210">
        <v>124.15204830133176</v>
      </c>
    </row>
    <row r="3535" spans="2:3" x14ac:dyDescent="0.45">
      <c r="B3535" s="211">
        <v>3472</v>
      </c>
      <c r="C3535" s="210">
        <v>120.04269371752845</v>
      </c>
    </row>
    <row r="3536" spans="2:3" x14ac:dyDescent="0.45">
      <c r="B3536" s="211">
        <v>3473</v>
      </c>
      <c r="C3536" s="210">
        <v>120.94362811913648</v>
      </c>
    </row>
    <row r="3537" spans="2:3" x14ac:dyDescent="0.45">
      <c r="B3537" s="211">
        <v>3474</v>
      </c>
      <c r="C3537" s="210">
        <v>234.3536897590393</v>
      </c>
    </row>
    <row r="3538" spans="2:3" x14ac:dyDescent="0.45">
      <c r="B3538" s="211">
        <v>3475</v>
      </c>
      <c r="C3538" s="210">
        <v>139.02995033396192</v>
      </c>
    </row>
    <row r="3539" spans="2:3" x14ac:dyDescent="0.45">
      <c r="B3539" s="211">
        <v>3476</v>
      </c>
      <c r="C3539" s="210">
        <v>101.88037084679114</v>
      </c>
    </row>
    <row r="3540" spans="2:3" x14ac:dyDescent="0.45">
      <c r="B3540" s="211">
        <v>3477</v>
      </c>
      <c r="C3540" s="210">
        <v>145.12060241537881</v>
      </c>
    </row>
    <row r="3541" spans="2:3" x14ac:dyDescent="0.45">
      <c r="B3541" s="211">
        <v>3478</v>
      </c>
      <c r="C3541" s="210">
        <v>72.013435243715904</v>
      </c>
    </row>
    <row r="3542" spans="2:3" x14ac:dyDescent="0.45">
      <c r="B3542" s="211">
        <v>3479</v>
      </c>
      <c r="C3542" s="210">
        <v>101.00146333448428</v>
      </c>
    </row>
    <row r="3543" spans="2:3" x14ac:dyDescent="0.45">
      <c r="B3543" s="211">
        <v>3480</v>
      </c>
      <c r="C3543" s="210">
        <v>110.09942587810507</v>
      </c>
    </row>
    <row r="3544" spans="2:3" x14ac:dyDescent="0.45">
      <c r="B3544" s="211">
        <v>3481</v>
      </c>
      <c r="C3544" s="210">
        <v>101.78845175885725</v>
      </c>
    </row>
    <row r="3545" spans="2:3" x14ac:dyDescent="0.45">
      <c r="B3545" s="211">
        <v>3482</v>
      </c>
      <c r="C3545" s="210">
        <v>109.87301769263017</v>
      </c>
    </row>
    <row r="3546" spans="2:3" x14ac:dyDescent="0.45">
      <c r="B3546" s="211">
        <v>3483</v>
      </c>
      <c r="C3546" s="210">
        <v>168.54448503208008</v>
      </c>
    </row>
    <row r="3547" spans="2:3" x14ac:dyDescent="0.45">
      <c r="B3547" s="211">
        <v>3484</v>
      </c>
      <c r="C3547" s="210">
        <v>105.28336924540636</v>
      </c>
    </row>
    <row r="3548" spans="2:3" x14ac:dyDescent="0.45">
      <c r="B3548" s="211">
        <v>3485</v>
      </c>
      <c r="C3548" s="210">
        <v>105.20022370546519</v>
      </c>
    </row>
    <row r="3549" spans="2:3" x14ac:dyDescent="0.45">
      <c r="B3549" s="211">
        <v>3486</v>
      </c>
      <c r="C3549" s="210">
        <v>82.210008126083949</v>
      </c>
    </row>
    <row r="3550" spans="2:3" x14ac:dyDescent="0.45">
      <c r="B3550" s="211">
        <v>3487</v>
      </c>
      <c r="C3550" s="210">
        <v>119.14325675845011</v>
      </c>
    </row>
    <row r="3551" spans="2:3" x14ac:dyDescent="0.45">
      <c r="B3551" s="211">
        <v>3488</v>
      </c>
      <c r="C3551" s="210">
        <v>91.929607175584934</v>
      </c>
    </row>
    <row r="3552" spans="2:3" x14ac:dyDescent="0.45">
      <c r="B3552" s="211">
        <v>3489</v>
      </c>
      <c r="C3552" s="210">
        <v>124.57114262957066</v>
      </c>
    </row>
    <row r="3553" spans="2:3" x14ac:dyDescent="0.45">
      <c r="B3553" s="211">
        <v>3490</v>
      </c>
      <c r="C3553" s="210">
        <v>119.39839230405117</v>
      </c>
    </row>
    <row r="3554" spans="2:3" x14ac:dyDescent="0.45">
      <c r="B3554" s="211">
        <v>3491</v>
      </c>
      <c r="C3554" s="210">
        <v>108.03480052337919</v>
      </c>
    </row>
    <row r="3555" spans="2:3" x14ac:dyDescent="0.45">
      <c r="B3555" s="211">
        <v>3492</v>
      </c>
      <c r="C3555" s="210">
        <v>133.69549968217936</v>
      </c>
    </row>
    <row r="3556" spans="2:3" x14ac:dyDescent="0.45">
      <c r="B3556" s="211">
        <v>3493</v>
      </c>
      <c r="C3556" s="210">
        <v>123.90227171556486</v>
      </c>
    </row>
    <row r="3557" spans="2:3" x14ac:dyDescent="0.45">
      <c r="B3557" s="211">
        <v>3494</v>
      </c>
      <c r="C3557" s="210">
        <v>164.52095483336524</v>
      </c>
    </row>
    <row r="3558" spans="2:3" x14ac:dyDescent="0.45">
      <c r="B3558" s="211">
        <v>3495</v>
      </c>
      <c r="C3558" s="210">
        <v>137.6265367827551</v>
      </c>
    </row>
    <row r="3559" spans="2:3" x14ac:dyDescent="0.45">
      <c r="B3559" s="211">
        <v>3496</v>
      </c>
      <c r="C3559" s="210">
        <v>143.50789287492628</v>
      </c>
    </row>
    <row r="3560" spans="2:3" x14ac:dyDescent="0.45">
      <c r="B3560" s="211">
        <v>3497</v>
      </c>
      <c r="C3560" s="210">
        <v>142.22404293414726</v>
      </c>
    </row>
    <row r="3561" spans="2:3" x14ac:dyDescent="0.45">
      <c r="B3561" s="211">
        <v>3498</v>
      </c>
      <c r="C3561" s="210">
        <v>91.857456873052868</v>
      </c>
    </row>
    <row r="3562" spans="2:3" x14ac:dyDescent="0.45">
      <c r="B3562" s="211">
        <v>3499</v>
      </c>
      <c r="C3562" s="210">
        <v>148.98408599235776</v>
      </c>
    </row>
    <row r="3563" spans="2:3" x14ac:dyDescent="0.45">
      <c r="B3563" s="211">
        <v>3500</v>
      </c>
      <c r="C3563" s="210">
        <v>109.82765914908757</v>
      </c>
    </row>
    <row r="3564" spans="2:3" x14ac:dyDescent="0.45">
      <c r="B3564" s="211">
        <v>3501</v>
      </c>
      <c r="C3564" s="210">
        <v>157.7132609682802</v>
      </c>
    </row>
    <row r="3565" spans="2:3" x14ac:dyDescent="0.45">
      <c r="B3565" s="211">
        <v>3502</v>
      </c>
      <c r="C3565" s="210">
        <v>151.96008372069693</v>
      </c>
    </row>
    <row r="3566" spans="2:3" x14ac:dyDescent="0.45">
      <c r="B3566" s="211">
        <v>3503</v>
      </c>
      <c r="C3566" s="210">
        <v>82.377446719743247</v>
      </c>
    </row>
    <row r="3567" spans="2:3" x14ac:dyDescent="0.45">
      <c r="B3567" s="211">
        <v>3504</v>
      </c>
      <c r="C3567" s="210">
        <v>130.91696279750573</v>
      </c>
    </row>
    <row r="3568" spans="2:3" x14ac:dyDescent="0.45">
      <c r="B3568" s="211">
        <v>3505</v>
      </c>
      <c r="C3568" s="210">
        <v>151.14382547998022</v>
      </c>
    </row>
    <row r="3569" spans="2:3" x14ac:dyDescent="0.45">
      <c r="B3569" s="211">
        <v>3506</v>
      </c>
      <c r="C3569" s="210">
        <v>175.21219807853538</v>
      </c>
    </row>
    <row r="3570" spans="2:3" x14ac:dyDescent="0.45">
      <c r="B3570" s="211">
        <v>3507</v>
      </c>
      <c r="C3570" s="210">
        <v>173.91036552431183</v>
      </c>
    </row>
    <row r="3571" spans="2:3" x14ac:dyDescent="0.45">
      <c r="B3571" s="211">
        <v>3508</v>
      </c>
      <c r="C3571" s="210">
        <v>83.714158268376309</v>
      </c>
    </row>
    <row r="3572" spans="2:3" x14ac:dyDescent="0.45">
      <c r="B3572" s="211">
        <v>3509</v>
      </c>
      <c r="C3572" s="210">
        <v>137.10863845275384</v>
      </c>
    </row>
    <row r="3573" spans="2:3" x14ac:dyDescent="0.45">
      <c r="B3573" s="211">
        <v>3510</v>
      </c>
      <c r="C3573" s="210">
        <v>149.15915535128974</v>
      </c>
    </row>
    <row r="3574" spans="2:3" x14ac:dyDescent="0.45">
      <c r="B3574" s="211">
        <v>3511</v>
      </c>
      <c r="C3574" s="210">
        <v>89.280213014382255</v>
      </c>
    </row>
    <row r="3575" spans="2:3" x14ac:dyDescent="0.45">
      <c r="B3575" s="211">
        <v>3512</v>
      </c>
      <c r="C3575" s="210">
        <v>105.20952399515012</v>
      </c>
    </row>
    <row r="3576" spans="2:3" x14ac:dyDescent="0.45">
      <c r="B3576" s="211">
        <v>3513</v>
      </c>
      <c r="C3576" s="210">
        <v>139.56388313920928</v>
      </c>
    </row>
    <row r="3577" spans="2:3" x14ac:dyDescent="0.45">
      <c r="B3577" s="211">
        <v>3514</v>
      </c>
      <c r="C3577" s="210">
        <v>110.81179587922855</v>
      </c>
    </row>
    <row r="3578" spans="2:3" x14ac:dyDescent="0.45">
      <c r="B3578" s="211">
        <v>3515</v>
      </c>
      <c r="C3578" s="210">
        <v>163.84923231788224</v>
      </c>
    </row>
    <row r="3579" spans="2:3" x14ac:dyDescent="0.45">
      <c r="B3579" s="211">
        <v>3516</v>
      </c>
      <c r="C3579" s="210">
        <v>169.33308541779192</v>
      </c>
    </row>
    <row r="3580" spans="2:3" x14ac:dyDescent="0.45">
      <c r="B3580" s="211">
        <v>3517</v>
      </c>
      <c r="C3580" s="210">
        <v>160.10435810850251</v>
      </c>
    </row>
    <row r="3581" spans="2:3" x14ac:dyDescent="0.45">
      <c r="B3581" s="211">
        <v>3518</v>
      </c>
      <c r="C3581" s="210">
        <v>174.48311856784809</v>
      </c>
    </row>
    <row r="3582" spans="2:3" x14ac:dyDescent="0.45">
      <c r="B3582" s="211">
        <v>3519</v>
      </c>
      <c r="C3582" s="210">
        <v>122.89010984328974</v>
      </c>
    </row>
    <row r="3583" spans="2:3" x14ac:dyDescent="0.45">
      <c r="B3583" s="211">
        <v>3520</v>
      </c>
      <c r="C3583" s="210">
        <v>112.87009479024785</v>
      </c>
    </row>
    <row r="3584" spans="2:3" x14ac:dyDescent="0.45">
      <c r="B3584" s="211">
        <v>3521</v>
      </c>
      <c r="C3584" s="210">
        <v>66.019681663745956</v>
      </c>
    </row>
    <row r="3585" spans="2:3" x14ac:dyDescent="0.45">
      <c r="B3585" s="211">
        <v>3522</v>
      </c>
      <c r="C3585" s="210">
        <v>123.74225744575655</v>
      </c>
    </row>
    <row r="3586" spans="2:3" x14ac:dyDescent="0.45">
      <c r="B3586" s="211">
        <v>3523</v>
      </c>
      <c r="C3586" s="210">
        <v>225.4402225585232</v>
      </c>
    </row>
    <row r="3587" spans="2:3" x14ac:dyDescent="0.45">
      <c r="B3587" s="211">
        <v>3524</v>
      </c>
      <c r="C3587" s="210">
        <v>160.78362207144053</v>
      </c>
    </row>
    <row r="3588" spans="2:3" x14ac:dyDescent="0.45">
      <c r="B3588" s="211">
        <v>3525</v>
      </c>
      <c r="C3588" s="210">
        <v>116.54446816784088</v>
      </c>
    </row>
    <row r="3589" spans="2:3" x14ac:dyDescent="0.45">
      <c r="B3589" s="211">
        <v>3526</v>
      </c>
      <c r="C3589" s="210">
        <v>111.04409422264962</v>
      </c>
    </row>
    <row r="3590" spans="2:3" x14ac:dyDescent="0.45">
      <c r="B3590" s="211">
        <v>3527</v>
      </c>
      <c r="C3590" s="210">
        <v>130.11108132170887</v>
      </c>
    </row>
    <row r="3591" spans="2:3" x14ac:dyDescent="0.45">
      <c r="B3591" s="211">
        <v>3528</v>
      </c>
      <c r="C3591" s="210">
        <v>124.82460931302487</v>
      </c>
    </row>
    <row r="3592" spans="2:3" x14ac:dyDescent="0.45">
      <c r="B3592" s="211">
        <v>3529</v>
      </c>
      <c r="C3592" s="210">
        <v>140.29261860940781</v>
      </c>
    </row>
    <row r="3593" spans="2:3" x14ac:dyDescent="0.45">
      <c r="B3593" s="211">
        <v>3530</v>
      </c>
      <c r="C3593" s="210">
        <v>167.78953647939875</v>
      </c>
    </row>
    <row r="3594" spans="2:3" x14ac:dyDescent="0.45">
      <c r="B3594" s="211">
        <v>3531</v>
      </c>
      <c r="C3594" s="210">
        <v>115.82853484742846</v>
      </c>
    </row>
    <row r="3595" spans="2:3" x14ac:dyDescent="0.45">
      <c r="B3595" s="211">
        <v>3532</v>
      </c>
      <c r="C3595" s="210">
        <v>148.8530226495233</v>
      </c>
    </row>
    <row r="3596" spans="2:3" x14ac:dyDescent="0.45">
      <c r="B3596" s="211">
        <v>3533</v>
      </c>
      <c r="C3596" s="210">
        <v>121.88661092337186</v>
      </c>
    </row>
    <row r="3597" spans="2:3" x14ac:dyDescent="0.45">
      <c r="B3597" s="211">
        <v>3534</v>
      </c>
      <c r="C3597" s="210">
        <v>87.315653174752086</v>
      </c>
    </row>
    <row r="3598" spans="2:3" x14ac:dyDescent="0.45">
      <c r="B3598" s="211">
        <v>3535</v>
      </c>
      <c r="C3598" s="210">
        <v>131.83138874926951</v>
      </c>
    </row>
    <row r="3599" spans="2:3" x14ac:dyDescent="0.45">
      <c r="B3599" s="211">
        <v>3536</v>
      </c>
      <c r="C3599" s="210">
        <v>111.28405976573875</v>
      </c>
    </row>
    <row r="3600" spans="2:3" x14ac:dyDescent="0.45">
      <c r="B3600" s="211">
        <v>3537</v>
      </c>
      <c r="C3600" s="210">
        <v>78.060687791150897</v>
      </c>
    </row>
    <row r="3601" spans="2:3" x14ac:dyDescent="0.45">
      <c r="B3601" s="211">
        <v>3538</v>
      </c>
      <c r="C3601" s="210">
        <v>147.18047225421378</v>
      </c>
    </row>
    <row r="3602" spans="2:3" x14ac:dyDescent="0.45">
      <c r="B3602" s="211">
        <v>3539</v>
      </c>
      <c r="C3602" s="210">
        <v>110.62349603025855</v>
      </c>
    </row>
    <row r="3603" spans="2:3" x14ac:dyDescent="0.45">
      <c r="B3603" s="211">
        <v>3540</v>
      </c>
      <c r="C3603" s="210">
        <v>111.98425401490982</v>
      </c>
    </row>
    <row r="3604" spans="2:3" x14ac:dyDescent="0.45">
      <c r="B3604" s="211">
        <v>3541</v>
      </c>
      <c r="C3604" s="210">
        <v>109.23251542792823</v>
      </c>
    </row>
    <row r="3605" spans="2:3" x14ac:dyDescent="0.45">
      <c r="B3605" s="211">
        <v>3542</v>
      </c>
      <c r="C3605" s="210">
        <v>121.87801030703366</v>
      </c>
    </row>
    <row r="3606" spans="2:3" x14ac:dyDescent="0.45">
      <c r="B3606" s="211">
        <v>3543</v>
      </c>
      <c r="C3606" s="210">
        <v>140.90910300436138</v>
      </c>
    </row>
    <row r="3607" spans="2:3" x14ac:dyDescent="0.45">
      <c r="B3607" s="211">
        <v>3544</v>
      </c>
      <c r="C3607" s="210">
        <v>149.21244759876717</v>
      </c>
    </row>
    <row r="3608" spans="2:3" x14ac:dyDescent="0.45">
      <c r="B3608" s="211">
        <v>3545</v>
      </c>
      <c r="C3608" s="210">
        <v>100.9551831788674</v>
      </c>
    </row>
    <row r="3609" spans="2:3" x14ac:dyDescent="0.45">
      <c r="B3609" s="211">
        <v>3546</v>
      </c>
      <c r="C3609" s="210">
        <v>113.8099201617639</v>
      </c>
    </row>
    <row r="3610" spans="2:3" x14ac:dyDescent="0.45">
      <c r="B3610" s="211">
        <v>3547</v>
      </c>
      <c r="C3610" s="210">
        <v>63.431453448300751</v>
      </c>
    </row>
    <row r="3611" spans="2:3" x14ac:dyDescent="0.45">
      <c r="B3611" s="211">
        <v>3548</v>
      </c>
      <c r="C3611" s="210">
        <v>95.250822669931452</v>
      </c>
    </row>
    <row r="3612" spans="2:3" x14ac:dyDescent="0.45">
      <c r="B3612" s="211">
        <v>3549</v>
      </c>
      <c r="C3612" s="210">
        <v>139.89577127702051</v>
      </c>
    </row>
    <row r="3613" spans="2:3" x14ac:dyDescent="0.45">
      <c r="B3613" s="211">
        <v>3550</v>
      </c>
      <c r="C3613" s="210">
        <v>77.430258599025564</v>
      </c>
    </row>
    <row r="3614" spans="2:3" x14ac:dyDescent="0.45">
      <c r="B3614" s="211">
        <v>3551</v>
      </c>
      <c r="C3614" s="210">
        <v>147.32247528667938</v>
      </c>
    </row>
    <row r="3615" spans="2:3" x14ac:dyDescent="0.45">
      <c r="B3615" s="211">
        <v>3552</v>
      </c>
      <c r="C3615" s="210">
        <v>156.69303580440669</v>
      </c>
    </row>
    <row r="3616" spans="2:3" x14ac:dyDescent="0.45">
      <c r="B3616" s="211">
        <v>3553</v>
      </c>
      <c r="C3616" s="210">
        <v>154.04455368859124</v>
      </c>
    </row>
    <row r="3617" spans="2:3" x14ac:dyDescent="0.45">
      <c r="B3617" s="211">
        <v>3554</v>
      </c>
      <c r="C3617" s="210">
        <v>96.571031491885449</v>
      </c>
    </row>
    <row r="3618" spans="2:3" x14ac:dyDescent="0.45">
      <c r="B3618" s="211">
        <v>3555</v>
      </c>
      <c r="C3618" s="210">
        <v>146.22463635527728</v>
      </c>
    </row>
    <row r="3619" spans="2:3" x14ac:dyDescent="0.45">
      <c r="B3619" s="211">
        <v>3556</v>
      </c>
      <c r="C3619" s="210">
        <v>99.666056581843137</v>
      </c>
    </row>
    <row r="3620" spans="2:3" x14ac:dyDescent="0.45">
      <c r="B3620" s="211">
        <v>3557</v>
      </c>
      <c r="C3620" s="210">
        <v>116.08272472398984</v>
      </c>
    </row>
    <row r="3621" spans="2:3" x14ac:dyDescent="0.45">
      <c r="B3621" s="211">
        <v>3558</v>
      </c>
      <c r="C3621" s="210">
        <v>96.571199749916019</v>
      </c>
    </row>
    <row r="3622" spans="2:3" x14ac:dyDescent="0.45">
      <c r="B3622" s="211">
        <v>3559</v>
      </c>
      <c r="C3622" s="210">
        <v>183.14870617754198</v>
      </c>
    </row>
    <row r="3623" spans="2:3" x14ac:dyDescent="0.45">
      <c r="B3623" s="211">
        <v>3560</v>
      </c>
      <c r="C3623" s="210">
        <v>91.680362199229791</v>
      </c>
    </row>
    <row r="3624" spans="2:3" x14ac:dyDescent="0.45">
      <c r="B3624" s="211">
        <v>3561</v>
      </c>
      <c r="C3624" s="210">
        <v>150.15394825700372</v>
      </c>
    </row>
    <row r="3625" spans="2:3" x14ac:dyDescent="0.45">
      <c r="B3625" s="211">
        <v>3562</v>
      </c>
      <c r="C3625" s="210">
        <v>98.554984303803238</v>
      </c>
    </row>
    <row r="3626" spans="2:3" x14ac:dyDescent="0.45">
      <c r="B3626" s="211">
        <v>3563</v>
      </c>
      <c r="C3626" s="210">
        <v>188.65227881929408</v>
      </c>
    </row>
    <row r="3627" spans="2:3" x14ac:dyDescent="0.45">
      <c r="B3627" s="211">
        <v>3564</v>
      </c>
      <c r="C3627" s="210">
        <v>233.84956928046913</v>
      </c>
    </row>
    <row r="3628" spans="2:3" x14ac:dyDescent="0.45">
      <c r="B3628" s="211">
        <v>3565</v>
      </c>
      <c r="C3628" s="210">
        <v>126.81483147908344</v>
      </c>
    </row>
    <row r="3629" spans="2:3" x14ac:dyDescent="0.45">
      <c r="B3629" s="211">
        <v>3566</v>
      </c>
      <c r="C3629" s="210">
        <v>103.33211332059184</v>
      </c>
    </row>
    <row r="3630" spans="2:3" x14ac:dyDescent="0.45">
      <c r="B3630" s="211">
        <v>3567</v>
      </c>
      <c r="C3630" s="210">
        <v>121.70828618376613</v>
      </c>
    </row>
    <row r="3631" spans="2:3" x14ac:dyDescent="0.45">
      <c r="B3631" s="211">
        <v>3568</v>
      </c>
      <c r="C3631" s="210">
        <v>138.45973803952228</v>
      </c>
    </row>
    <row r="3632" spans="2:3" x14ac:dyDescent="0.45">
      <c r="B3632" s="211">
        <v>3569</v>
      </c>
      <c r="C3632" s="210">
        <v>109.34605646582891</v>
      </c>
    </row>
    <row r="3633" spans="2:3" x14ac:dyDescent="0.45">
      <c r="B3633" s="211">
        <v>3570</v>
      </c>
      <c r="C3633" s="210">
        <v>63.729938675556468</v>
      </c>
    </row>
    <row r="3634" spans="2:3" x14ac:dyDescent="0.45">
      <c r="B3634" s="211">
        <v>3571</v>
      </c>
      <c r="C3634" s="210">
        <v>95.188136879874051</v>
      </c>
    </row>
    <row r="3635" spans="2:3" x14ac:dyDescent="0.45">
      <c r="B3635" s="211">
        <v>3572</v>
      </c>
      <c r="C3635" s="210">
        <v>109.96552922215908</v>
      </c>
    </row>
    <row r="3636" spans="2:3" x14ac:dyDescent="0.45">
      <c r="B3636" s="211">
        <v>3573</v>
      </c>
      <c r="C3636" s="210">
        <v>69.489959083748161</v>
      </c>
    </row>
    <row r="3637" spans="2:3" x14ac:dyDescent="0.45">
      <c r="B3637" s="211">
        <v>3574</v>
      </c>
      <c r="C3637" s="210">
        <v>124.17095332704261</v>
      </c>
    </row>
    <row r="3638" spans="2:3" x14ac:dyDescent="0.45">
      <c r="B3638" s="211">
        <v>3575</v>
      </c>
      <c r="C3638" s="210">
        <v>108.49401579187231</v>
      </c>
    </row>
    <row r="3639" spans="2:3" x14ac:dyDescent="0.45">
      <c r="B3639" s="211">
        <v>3576</v>
      </c>
      <c r="C3639" s="210">
        <v>118.24295769136565</v>
      </c>
    </row>
    <row r="3640" spans="2:3" x14ac:dyDescent="0.45">
      <c r="B3640" s="211">
        <v>3577</v>
      </c>
      <c r="C3640" s="210">
        <v>82.952368275205373</v>
      </c>
    </row>
    <row r="3641" spans="2:3" x14ac:dyDescent="0.45">
      <c r="B3641" s="211">
        <v>3578</v>
      </c>
      <c r="C3641" s="210">
        <v>99.694721979403994</v>
      </c>
    </row>
    <row r="3642" spans="2:3" x14ac:dyDescent="0.45">
      <c r="B3642" s="211">
        <v>3579</v>
      </c>
      <c r="C3642" s="210">
        <v>120.39887063078784</v>
      </c>
    </row>
    <row r="3643" spans="2:3" x14ac:dyDescent="0.45">
      <c r="B3643" s="211">
        <v>3580</v>
      </c>
      <c r="C3643" s="210">
        <v>188.54208004844833</v>
      </c>
    </row>
    <row r="3644" spans="2:3" x14ac:dyDescent="0.45">
      <c r="B3644" s="211">
        <v>3581</v>
      </c>
      <c r="C3644" s="210">
        <v>132.35639228549476</v>
      </c>
    </row>
    <row r="3645" spans="2:3" x14ac:dyDescent="0.45">
      <c r="B3645" s="211">
        <v>3582</v>
      </c>
      <c r="C3645" s="210">
        <v>124.5944527107773</v>
      </c>
    </row>
    <row r="3646" spans="2:3" x14ac:dyDescent="0.45">
      <c r="B3646" s="211">
        <v>3583</v>
      </c>
      <c r="C3646" s="210">
        <v>128.78443098545867</v>
      </c>
    </row>
    <row r="3647" spans="2:3" x14ac:dyDescent="0.45">
      <c r="B3647" s="211">
        <v>3584</v>
      </c>
      <c r="C3647" s="210">
        <v>66.658447579062084</v>
      </c>
    </row>
    <row r="3648" spans="2:3" x14ac:dyDescent="0.45">
      <c r="B3648" s="211">
        <v>3585</v>
      </c>
      <c r="C3648" s="210">
        <v>93.638730567324217</v>
      </c>
    </row>
    <row r="3649" spans="2:3" x14ac:dyDescent="0.45">
      <c r="B3649" s="211">
        <v>3586</v>
      </c>
      <c r="C3649" s="210">
        <v>100.15211383786985</v>
      </c>
    </row>
    <row r="3650" spans="2:3" x14ac:dyDescent="0.45">
      <c r="B3650" s="211">
        <v>3587</v>
      </c>
      <c r="C3650" s="210">
        <v>130.67279715812046</v>
      </c>
    </row>
    <row r="3651" spans="2:3" x14ac:dyDescent="0.45">
      <c r="B3651" s="211">
        <v>3588</v>
      </c>
      <c r="C3651" s="210">
        <v>174.38138616159685</v>
      </c>
    </row>
    <row r="3652" spans="2:3" x14ac:dyDescent="0.45">
      <c r="B3652" s="211">
        <v>3589</v>
      </c>
      <c r="C3652" s="210">
        <v>108.28234324573639</v>
      </c>
    </row>
    <row r="3653" spans="2:3" x14ac:dyDescent="0.45">
      <c r="B3653" s="211">
        <v>3590</v>
      </c>
      <c r="C3653" s="210">
        <v>165.4899618542641</v>
      </c>
    </row>
    <row r="3654" spans="2:3" x14ac:dyDescent="0.45">
      <c r="B3654" s="211">
        <v>3591</v>
      </c>
      <c r="C3654" s="210">
        <v>143.46841278555021</v>
      </c>
    </row>
    <row r="3655" spans="2:3" x14ac:dyDescent="0.45">
      <c r="B3655" s="211">
        <v>3592</v>
      </c>
      <c r="C3655" s="210">
        <v>102.7923390820562</v>
      </c>
    </row>
    <row r="3656" spans="2:3" x14ac:dyDescent="0.45">
      <c r="B3656" s="211">
        <v>3593</v>
      </c>
      <c r="C3656" s="210">
        <v>133.78940344041655</v>
      </c>
    </row>
    <row r="3657" spans="2:3" x14ac:dyDescent="0.45">
      <c r="B3657" s="211">
        <v>3594</v>
      </c>
      <c r="C3657" s="210">
        <v>98.72553181012448</v>
      </c>
    </row>
    <row r="3658" spans="2:3" x14ac:dyDescent="0.45">
      <c r="B3658" s="211">
        <v>3595</v>
      </c>
      <c r="C3658" s="210">
        <v>102.16570692631102</v>
      </c>
    </row>
    <row r="3659" spans="2:3" x14ac:dyDescent="0.45">
      <c r="B3659" s="211">
        <v>3596</v>
      </c>
      <c r="C3659" s="210">
        <v>169.22758698681159</v>
      </c>
    </row>
    <row r="3660" spans="2:3" x14ac:dyDescent="0.45">
      <c r="B3660" s="211">
        <v>3597</v>
      </c>
      <c r="C3660" s="210">
        <v>101.12275850452374</v>
      </c>
    </row>
    <row r="3661" spans="2:3" x14ac:dyDescent="0.45">
      <c r="B3661" s="211">
        <v>3598</v>
      </c>
      <c r="C3661" s="210">
        <v>99.540747779225498</v>
      </c>
    </row>
    <row r="3662" spans="2:3" x14ac:dyDescent="0.45">
      <c r="B3662" s="211">
        <v>3599</v>
      </c>
      <c r="C3662" s="210">
        <v>98.221598099586672</v>
      </c>
    </row>
    <row r="3663" spans="2:3" x14ac:dyDescent="0.45">
      <c r="B3663" s="211">
        <v>3600</v>
      </c>
      <c r="C3663" s="210">
        <v>128.66329837490841</v>
      </c>
    </row>
    <row r="3664" spans="2:3" x14ac:dyDescent="0.45">
      <c r="B3664" s="211">
        <v>3601</v>
      </c>
      <c r="C3664" s="210">
        <v>86.495457189099156</v>
      </c>
    </row>
    <row r="3665" spans="2:3" x14ac:dyDescent="0.45">
      <c r="B3665" s="211">
        <v>3602</v>
      </c>
      <c r="C3665" s="210">
        <v>92.04049049729754</v>
      </c>
    </row>
    <row r="3666" spans="2:3" x14ac:dyDescent="0.45">
      <c r="B3666" s="211">
        <v>3603</v>
      </c>
      <c r="C3666" s="210">
        <v>111.58607470580185</v>
      </c>
    </row>
    <row r="3667" spans="2:3" x14ac:dyDescent="0.45">
      <c r="B3667" s="211">
        <v>3604</v>
      </c>
      <c r="C3667" s="210">
        <v>108.67679228980997</v>
      </c>
    </row>
    <row r="3668" spans="2:3" x14ac:dyDescent="0.45">
      <c r="B3668" s="211">
        <v>3605</v>
      </c>
      <c r="C3668" s="210">
        <v>218.73291612205816</v>
      </c>
    </row>
    <row r="3669" spans="2:3" x14ac:dyDescent="0.45">
      <c r="B3669" s="211">
        <v>3606</v>
      </c>
      <c r="C3669" s="210">
        <v>114.68250855546718</v>
      </c>
    </row>
    <row r="3670" spans="2:3" x14ac:dyDescent="0.45">
      <c r="B3670" s="211">
        <v>3607</v>
      </c>
      <c r="C3670" s="210">
        <v>167.92383534056796</v>
      </c>
    </row>
    <row r="3671" spans="2:3" x14ac:dyDescent="0.45">
      <c r="B3671" s="211">
        <v>3608</v>
      </c>
      <c r="C3671" s="210">
        <v>92.661732242596969</v>
      </c>
    </row>
    <row r="3672" spans="2:3" x14ac:dyDescent="0.45">
      <c r="B3672" s="211">
        <v>3609</v>
      </c>
      <c r="C3672" s="210">
        <v>134.92317402882074</v>
      </c>
    </row>
    <row r="3673" spans="2:3" x14ac:dyDescent="0.45">
      <c r="B3673" s="211">
        <v>3610</v>
      </c>
      <c r="C3673" s="210">
        <v>115.55105442698394</v>
      </c>
    </row>
    <row r="3674" spans="2:3" x14ac:dyDescent="0.45">
      <c r="B3674" s="211">
        <v>3611</v>
      </c>
      <c r="C3674" s="210">
        <v>82.634183732748951</v>
      </c>
    </row>
    <row r="3675" spans="2:3" x14ac:dyDescent="0.45">
      <c r="B3675" s="211">
        <v>3612</v>
      </c>
      <c r="C3675" s="210">
        <v>126.42616824828043</v>
      </c>
    </row>
    <row r="3676" spans="2:3" x14ac:dyDescent="0.45">
      <c r="B3676" s="211">
        <v>3613</v>
      </c>
      <c r="C3676" s="210">
        <v>112.39371003434738</v>
      </c>
    </row>
    <row r="3677" spans="2:3" x14ac:dyDescent="0.45">
      <c r="B3677" s="211">
        <v>3614</v>
      </c>
      <c r="C3677" s="210">
        <v>156.10777512596681</v>
      </c>
    </row>
    <row r="3678" spans="2:3" x14ac:dyDescent="0.45">
      <c r="B3678" s="211">
        <v>3615</v>
      </c>
      <c r="C3678" s="210">
        <v>107.14783972600462</v>
      </c>
    </row>
    <row r="3679" spans="2:3" x14ac:dyDescent="0.45">
      <c r="B3679" s="211">
        <v>3616</v>
      </c>
      <c r="C3679" s="210">
        <v>173.09138619482158</v>
      </c>
    </row>
    <row r="3680" spans="2:3" x14ac:dyDescent="0.45">
      <c r="B3680" s="211">
        <v>3617</v>
      </c>
      <c r="C3680" s="210">
        <v>159.72658483980169</v>
      </c>
    </row>
    <row r="3681" spans="2:3" x14ac:dyDescent="0.45">
      <c r="B3681" s="211">
        <v>3618</v>
      </c>
      <c r="C3681" s="210">
        <v>101.26561529409757</v>
      </c>
    </row>
    <row r="3682" spans="2:3" x14ac:dyDescent="0.45">
      <c r="B3682" s="211">
        <v>3619</v>
      </c>
      <c r="C3682" s="210">
        <v>117.46517935676678</v>
      </c>
    </row>
    <row r="3683" spans="2:3" x14ac:dyDescent="0.45">
      <c r="B3683" s="211">
        <v>3620</v>
      </c>
      <c r="C3683" s="210">
        <v>70.03915084956104</v>
      </c>
    </row>
    <row r="3684" spans="2:3" x14ac:dyDescent="0.45">
      <c r="B3684" s="211">
        <v>3621</v>
      </c>
      <c r="C3684" s="210">
        <v>100.97636541363217</v>
      </c>
    </row>
    <row r="3685" spans="2:3" x14ac:dyDescent="0.45">
      <c r="B3685" s="211">
        <v>3622</v>
      </c>
      <c r="C3685" s="210">
        <v>113.99193245727515</v>
      </c>
    </row>
    <row r="3686" spans="2:3" x14ac:dyDescent="0.45">
      <c r="B3686" s="211">
        <v>3623</v>
      </c>
      <c r="C3686" s="210">
        <v>90.695462626375075</v>
      </c>
    </row>
    <row r="3687" spans="2:3" x14ac:dyDescent="0.45">
      <c r="B3687" s="211">
        <v>3624</v>
      </c>
      <c r="C3687" s="210">
        <v>83.142804876593246</v>
      </c>
    </row>
    <row r="3688" spans="2:3" x14ac:dyDescent="0.45">
      <c r="B3688" s="211">
        <v>3625</v>
      </c>
      <c r="C3688" s="210">
        <v>82.913618579315269</v>
      </c>
    </row>
    <row r="3689" spans="2:3" x14ac:dyDescent="0.45">
      <c r="B3689" s="211">
        <v>3626</v>
      </c>
      <c r="C3689" s="210">
        <v>106.37608072841677</v>
      </c>
    </row>
    <row r="3690" spans="2:3" x14ac:dyDescent="0.45">
      <c r="B3690" s="211">
        <v>3627</v>
      </c>
      <c r="C3690" s="210">
        <v>130.53908983174287</v>
      </c>
    </row>
    <row r="3691" spans="2:3" x14ac:dyDescent="0.45">
      <c r="B3691" s="211">
        <v>3628</v>
      </c>
      <c r="C3691" s="210">
        <v>81.278523978584403</v>
      </c>
    </row>
    <row r="3692" spans="2:3" x14ac:dyDescent="0.45">
      <c r="B3692" s="211">
        <v>3629</v>
      </c>
      <c r="C3692" s="210">
        <v>112.98629909323492</v>
      </c>
    </row>
    <row r="3693" spans="2:3" x14ac:dyDescent="0.45">
      <c r="B3693" s="211">
        <v>3630</v>
      </c>
      <c r="C3693" s="210">
        <v>186.65236914868731</v>
      </c>
    </row>
    <row r="3694" spans="2:3" x14ac:dyDescent="0.45">
      <c r="B3694" s="211">
        <v>3631</v>
      </c>
      <c r="C3694" s="210">
        <v>202.54822178644895</v>
      </c>
    </row>
    <row r="3695" spans="2:3" x14ac:dyDescent="0.45">
      <c r="B3695" s="211">
        <v>3632</v>
      </c>
      <c r="C3695" s="210">
        <v>110.65180473031531</v>
      </c>
    </row>
    <row r="3696" spans="2:3" x14ac:dyDescent="0.45">
      <c r="B3696" s="211">
        <v>3633</v>
      </c>
      <c r="C3696" s="210">
        <v>180.12247029900658</v>
      </c>
    </row>
    <row r="3697" spans="2:3" x14ac:dyDescent="0.45">
      <c r="B3697" s="211">
        <v>3634</v>
      </c>
      <c r="C3697" s="210">
        <v>244.55373164702797</v>
      </c>
    </row>
    <row r="3698" spans="2:3" x14ac:dyDescent="0.45">
      <c r="B3698" s="211">
        <v>3635</v>
      </c>
      <c r="C3698" s="210">
        <v>102.18698463020519</v>
      </c>
    </row>
    <row r="3699" spans="2:3" x14ac:dyDescent="0.45">
      <c r="B3699" s="211">
        <v>3636</v>
      </c>
      <c r="C3699" s="210">
        <v>132.22099726335091</v>
      </c>
    </row>
    <row r="3700" spans="2:3" x14ac:dyDescent="0.45">
      <c r="B3700" s="211">
        <v>3637</v>
      </c>
      <c r="C3700" s="210">
        <v>77.332693907283158</v>
      </c>
    </row>
    <row r="3701" spans="2:3" x14ac:dyDescent="0.45">
      <c r="B3701" s="211">
        <v>3638</v>
      </c>
      <c r="C3701" s="210">
        <v>145.56031339575338</v>
      </c>
    </row>
    <row r="3702" spans="2:3" x14ac:dyDescent="0.45">
      <c r="B3702" s="211">
        <v>3639</v>
      </c>
      <c r="C3702" s="210">
        <v>171.32823716206622</v>
      </c>
    </row>
    <row r="3703" spans="2:3" x14ac:dyDescent="0.45">
      <c r="B3703" s="211">
        <v>3640</v>
      </c>
      <c r="C3703" s="210">
        <v>87.097645619365011</v>
      </c>
    </row>
    <row r="3704" spans="2:3" x14ac:dyDescent="0.45">
      <c r="B3704" s="211">
        <v>3641</v>
      </c>
      <c r="C3704" s="210">
        <v>106.14172431478211</v>
      </c>
    </row>
    <row r="3705" spans="2:3" x14ac:dyDescent="0.45">
      <c r="B3705" s="211">
        <v>3642</v>
      </c>
      <c r="C3705" s="210">
        <v>174.75106472013843</v>
      </c>
    </row>
    <row r="3706" spans="2:3" x14ac:dyDescent="0.45">
      <c r="B3706" s="211">
        <v>3643</v>
      </c>
      <c r="C3706" s="210">
        <v>104.41118244530837</v>
      </c>
    </row>
    <row r="3707" spans="2:3" x14ac:dyDescent="0.45">
      <c r="B3707" s="211">
        <v>3644</v>
      </c>
      <c r="C3707" s="210">
        <v>109.34003088668214</v>
      </c>
    </row>
    <row r="3708" spans="2:3" x14ac:dyDescent="0.45">
      <c r="B3708" s="211">
        <v>3645</v>
      </c>
      <c r="C3708" s="210">
        <v>170.83561166147163</v>
      </c>
    </row>
    <row r="3709" spans="2:3" x14ac:dyDescent="0.45">
      <c r="B3709" s="211">
        <v>3646</v>
      </c>
      <c r="C3709" s="210">
        <v>134.62770245004145</v>
      </c>
    </row>
    <row r="3710" spans="2:3" x14ac:dyDescent="0.45">
      <c r="B3710" s="211">
        <v>3647</v>
      </c>
      <c r="C3710" s="210">
        <v>108.38810727944401</v>
      </c>
    </row>
    <row r="3711" spans="2:3" x14ac:dyDescent="0.45">
      <c r="B3711" s="211">
        <v>3648</v>
      </c>
      <c r="C3711" s="210">
        <v>112.51097863177698</v>
      </c>
    </row>
    <row r="3712" spans="2:3" x14ac:dyDescent="0.45">
      <c r="B3712" s="211">
        <v>3649</v>
      </c>
      <c r="C3712" s="210">
        <v>128.25042708309292</v>
      </c>
    </row>
    <row r="3713" spans="2:3" x14ac:dyDescent="0.45">
      <c r="B3713" s="211">
        <v>3650</v>
      </c>
      <c r="C3713" s="210">
        <v>96.257231212106703</v>
      </c>
    </row>
    <row r="3714" spans="2:3" x14ac:dyDescent="0.45">
      <c r="B3714" s="211">
        <v>3651</v>
      </c>
      <c r="C3714" s="210">
        <v>143.07910533664952</v>
      </c>
    </row>
    <row r="3715" spans="2:3" x14ac:dyDescent="0.45">
      <c r="B3715" s="211">
        <v>3652</v>
      </c>
      <c r="C3715" s="210">
        <v>111.09865955276064</v>
      </c>
    </row>
    <row r="3716" spans="2:3" x14ac:dyDescent="0.45">
      <c r="B3716" s="211">
        <v>3653</v>
      </c>
      <c r="C3716" s="210">
        <v>121.80638141623216</v>
      </c>
    </row>
    <row r="3717" spans="2:3" x14ac:dyDescent="0.45">
      <c r="B3717" s="211">
        <v>3654</v>
      </c>
      <c r="C3717" s="210">
        <v>135.5312118808493</v>
      </c>
    </row>
    <row r="3718" spans="2:3" x14ac:dyDescent="0.45">
      <c r="B3718" s="211">
        <v>3655</v>
      </c>
      <c r="C3718" s="210">
        <v>109.03498120086951</v>
      </c>
    </row>
    <row r="3719" spans="2:3" x14ac:dyDescent="0.45">
      <c r="B3719" s="211">
        <v>3656</v>
      </c>
      <c r="C3719" s="210">
        <v>207.05294320216262</v>
      </c>
    </row>
    <row r="3720" spans="2:3" x14ac:dyDescent="0.45">
      <c r="B3720" s="211">
        <v>3657</v>
      </c>
      <c r="C3720" s="210">
        <v>87.239371867724088</v>
      </c>
    </row>
    <row r="3721" spans="2:3" x14ac:dyDescent="0.45">
      <c r="B3721" s="211">
        <v>3658</v>
      </c>
      <c r="C3721" s="210">
        <v>123.83397467502867</v>
      </c>
    </row>
    <row r="3722" spans="2:3" x14ac:dyDescent="0.45">
      <c r="B3722" s="211">
        <v>3659</v>
      </c>
      <c r="C3722" s="210">
        <v>137.44206021811723</v>
      </c>
    </row>
    <row r="3723" spans="2:3" x14ac:dyDescent="0.45">
      <c r="B3723" s="211">
        <v>3660</v>
      </c>
      <c r="C3723" s="210">
        <v>92.98971664944564</v>
      </c>
    </row>
    <row r="3724" spans="2:3" x14ac:dyDescent="0.45">
      <c r="B3724" s="211">
        <v>3661</v>
      </c>
      <c r="C3724" s="210">
        <v>102.92785715383533</v>
      </c>
    </row>
    <row r="3725" spans="2:3" x14ac:dyDescent="0.45">
      <c r="B3725" s="211">
        <v>3662</v>
      </c>
      <c r="C3725" s="210">
        <v>113.79648357375282</v>
      </c>
    </row>
    <row r="3726" spans="2:3" x14ac:dyDescent="0.45">
      <c r="B3726" s="211">
        <v>3663</v>
      </c>
      <c r="C3726" s="210">
        <v>100.79663261902471</v>
      </c>
    </row>
    <row r="3727" spans="2:3" x14ac:dyDescent="0.45">
      <c r="B3727" s="211">
        <v>3664</v>
      </c>
      <c r="C3727" s="210">
        <v>121.0918936029103</v>
      </c>
    </row>
    <row r="3728" spans="2:3" x14ac:dyDescent="0.45">
      <c r="B3728" s="211">
        <v>3665</v>
      </c>
      <c r="C3728" s="210">
        <v>208.7748454138046</v>
      </c>
    </row>
    <row r="3729" spans="2:3" x14ac:dyDescent="0.45">
      <c r="B3729" s="211">
        <v>3666</v>
      </c>
      <c r="C3729" s="210">
        <v>102.75642354859728</v>
      </c>
    </row>
    <row r="3730" spans="2:3" x14ac:dyDescent="0.45">
      <c r="B3730" s="211">
        <v>3667</v>
      </c>
      <c r="C3730" s="210">
        <v>81.219642745373804</v>
      </c>
    </row>
    <row r="3731" spans="2:3" x14ac:dyDescent="0.45">
      <c r="B3731" s="211">
        <v>3668</v>
      </c>
      <c r="C3731" s="210">
        <v>114.46309714794472</v>
      </c>
    </row>
    <row r="3732" spans="2:3" x14ac:dyDescent="0.45">
      <c r="B3732" s="211">
        <v>3669</v>
      </c>
      <c r="C3732" s="210">
        <v>120.86204674053482</v>
      </c>
    </row>
    <row r="3733" spans="2:3" x14ac:dyDescent="0.45">
      <c r="B3733" s="211">
        <v>3670</v>
      </c>
      <c r="C3733" s="210">
        <v>155.18129355396096</v>
      </c>
    </row>
    <row r="3734" spans="2:3" x14ac:dyDescent="0.45">
      <c r="B3734" s="211">
        <v>3671</v>
      </c>
      <c r="C3734" s="210">
        <v>141.70735603639562</v>
      </c>
    </row>
    <row r="3735" spans="2:3" x14ac:dyDescent="0.45">
      <c r="B3735" s="211">
        <v>3672</v>
      </c>
      <c r="C3735" s="210">
        <v>157.15812346859911</v>
      </c>
    </row>
    <row r="3736" spans="2:3" x14ac:dyDescent="0.45">
      <c r="B3736" s="211">
        <v>3673</v>
      </c>
      <c r="C3736" s="210">
        <v>86.266532010877185</v>
      </c>
    </row>
    <row r="3737" spans="2:3" x14ac:dyDescent="0.45">
      <c r="B3737" s="211">
        <v>3674</v>
      </c>
      <c r="C3737" s="210">
        <v>67.136034263662765</v>
      </c>
    </row>
    <row r="3738" spans="2:3" x14ac:dyDescent="0.45">
      <c r="B3738" s="211">
        <v>3675</v>
      </c>
      <c r="C3738" s="210">
        <v>186.55562875472378</v>
      </c>
    </row>
    <row r="3739" spans="2:3" x14ac:dyDescent="0.45">
      <c r="B3739" s="211">
        <v>3676</v>
      </c>
      <c r="C3739" s="210">
        <v>95.891607129464902</v>
      </c>
    </row>
    <row r="3740" spans="2:3" x14ac:dyDescent="0.45">
      <c r="B3740" s="211">
        <v>3677</v>
      </c>
      <c r="C3740" s="210">
        <v>113.32094049030147</v>
      </c>
    </row>
    <row r="3741" spans="2:3" x14ac:dyDescent="0.45">
      <c r="B3741" s="211">
        <v>3678</v>
      </c>
      <c r="C3741" s="210">
        <v>138.2420363771372</v>
      </c>
    </row>
    <row r="3742" spans="2:3" x14ac:dyDescent="0.45">
      <c r="B3742" s="211">
        <v>3679</v>
      </c>
      <c r="C3742" s="210">
        <v>208.01250298340466</v>
      </c>
    </row>
    <row r="3743" spans="2:3" x14ac:dyDescent="0.45">
      <c r="B3743" s="211">
        <v>3680</v>
      </c>
      <c r="C3743" s="210">
        <v>107.65823599810022</v>
      </c>
    </row>
    <row r="3744" spans="2:3" x14ac:dyDescent="0.45">
      <c r="B3744" s="211">
        <v>3681</v>
      </c>
      <c r="C3744" s="210">
        <v>84.416428016719394</v>
      </c>
    </row>
    <row r="3745" spans="2:3" x14ac:dyDescent="0.45">
      <c r="B3745" s="211">
        <v>3682</v>
      </c>
      <c r="C3745" s="210">
        <v>124.68811661014672</v>
      </c>
    </row>
    <row r="3746" spans="2:3" x14ac:dyDescent="0.45">
      <c r="B3746" s="211">
        <v>3683</v>
      </c>
      <c r="C3746" s="210">
        <v>126.45506488770802</v>
      </c>
    </row>
    <row r="3747" spans="2:3" x14ac:dyDescent="0.45">
      <c r="B3747" s="211">
        <v>3684</v>
      </c>
      <c r="C3747" s="210">
        <v>143.61266057508413</v>
      </c>
    </row>
    <row r="3748" spans="2:3" x14ac:dyDescent="0.45">
      <c r="B3748" s="211">
        <v>3685</v>
      </c>
      <c r="C3748" s="210">
        <v>64.939988716048816</v>
      </c>
    </row>
    <row r="3749" spans="2:3" x14ac:dyDescent="0.45">
      <c r="B3749" s="211">
        <v>3686</v>
      </c>
      <c r="C3749" s="210">
        <v>48.649379809403236</v>
      </c>
    </row>
    <row r="3750" spans="2:3" x14ac:dyDescent="0.45">
      <c r="B3750" s="211">
        <v>3687</v>
      </c>
      <c r="C3750" s="210">
        <v>108.35413629368728</v>
      </c>
    </row>
    <row r="3751" spans="2:3" x14ac:dyDescent="0.45">
      <c r="B3751" s="211">
        <v>3688</v>
      </c>
      <c r="C3751" s="210">
        <v>100.8473784912301</v>
      </c>
    </row>
    <row r="3752" spans="2:3" x14ac:dyDescent="0.45">
      <c r="B3752" s="211">
        <v>3689</v>
      </c>
      <c r="C3752" s="210">
        <v>90.501170709358732</v>
      </c>
    </row>
    <row r="3753" spans="2:3" x14ac:dyDescent="0.45">
      <c r="B3753" s="211">
        <v>3690</v>
      </c>
      <c r="C3753" s="210">
        <v>168.58297516998562</v>
      </c>
    </row>
    <row r="3754" spans="2:3" x14ac:dyDescent="0.45">
      <c r="B3754" s="211">
        <v>3691</v>
      </c>
      <c r="C3754" s="210">
        <v>169.94683768017563</v>
      </c>
    </row>
    <row r="3755" spans="2:3" x14ac:dyDescent="0.45">
      <c r="B3755" s="211">
        <v>3692</v>
      </c>
      <c r="C3755" s="210">
        <v>160.3614623621186</v>
      </c>
    </row>
    <row r="3756" spans="2:3" x14ac:dyDescent="0.45">
      <c r="B3756" s="211">
        <v>3693</v>
      </c>
      <c r="C3756" s="210">
        <v>112.17507686896944</v>
      </c>
    </row>
    <row r="3757" spans="2:3" x14ac:dyDescent="0.45">
      <c r="B3757" s="211">
        <v>3694</v>
      </c>
      <c r="C3757" s="210">
        <v>97.027066523304498</v>
      </c>
    </row>
    <row r="3758" spans="2:3" x14ac:dyDescent="0.45">
      <c r="B3758" s="211">
        <v>3695</v>
      </c>
      <c r="C3758" s="210">
        <v>142.23288552382905</v>
      </c>
    </row>
    <row r="3759" spans="2:3" x14ac:dyDescent="0.45">
      <c r="B3759" s="211">
        <v>3696</v>
      </c>
      <c r="C3759" s="210">
        <v>90.499268526685952</v>
      </c>
    </row>
    <row r="3760" spans="2:3" x14ac:dyDescent="0.45">
      <c r="B3760" s="211">
        <v>3697</v>
      </c>
      <c r="C3760" s="210">
        <v>135.89635117562844</v>
      </c>
    </row>
    <row r="3761" spans="2:3" x14ac:dyDescent="0.45">
      <c r="B3761" s="211">
        <v>3698</v>
      </c>
      <c r="C3761" s="210">
        <v>104.83229414176503</v>
      </c>
    </row>
    <row r="3762" spans="2:3" x14ac:dyDescent="0.45">
      <c r="B3762" s="211">
        <v>3699</v>
      </c>
      <c r="C3762" s="210">
        <v>114.83619857140917</v>
      </c>
    </row>
    <row r="3763" spans="2:3" x14ac:dyDescent="0.45">
      <c r="B3763" s="211">
        <v>3700</v>
      </c>
      <c r="C3763" s="210">
        <v>75.765548974609317</v>
      </c>
    </row>
    <row r="3764" spans="2:3" x14ac:dyDescent="0.45">
      <c r="B3764" s="211">
        <v>3701</v>
      </c>
      <c r="C3764" s="210">
        <v>127.50501219700753</v>
      </c>
    </row>
    <row r="3765" spans="2:3" x14ac:dyDescent="0.45">
      <c r="B3765" s="211">
        <v>3702</v>
      </c>
      <c r="C3765" s="210">
        <v>90.785421554186428</v>
      </c>
    </row>
    <row r="3766" spans="2:3" x14ac:dyDescent="0.45">
      <c r="B3766" s="211">
        <v>3703</v>
      </c>
      <c r="C3766" s="210">
        <v>111.81610887383259</v>
      </c>
    </row>
    <row r="3767" spans="2:3" x14ac:dyDescent="0.45">
      <c r="B3767" s="211">
        <v>3704</v>
      </c>
      <c r="C3767" s="210">
        <v>85.899198801826373</v>
      </c>
    </row>
    <row r="3768" spans="2:3" x14ac:dyDescent="0.45">
      <c r="B3768" s="211">
        <v>3705</v>
      </c>
      <c r="C3768" s="210">
        <v>77.117308386133374</v>
      </c>
    </row>
    <row r="3769" spans="2:3" x14ac:dyDescent="0.45">
      <c r="B3769" s="211">
        <v>3706</v>
      </c>
      <c r="C3769" s="210">
        <v>78.238061466190231</v>
      </c>
    </row>
    <row r="3770" spans="2:3" x14ac:dyDescent="0.45">
      <c r="B3770" s="211">
        <v>3707</v>
      </c>
      <c r="C3770" s="210">
        <v>109.39491683925652</v>
      </c>
    </row>
    <row r="3771" spans="2:3" x14ac:dyDescent="0.45">
      <c r="B3771" s="211">
        <v>3708</v>
      </c>
      <c r="C3771" s="210">
        <v>86.841550017771397</v>
      </c>
    </row>
    <row r="3772" spans="2:3" x14ac:dyDescent="0.45">
      <c r="B3772" s="211">
        <v>3709</v>
      </c>
      <c r="C3772" s="210">
        <v>136.26133364665264</v>
      </c>
    </row>
    <row r="3773" spans="2:3" x14ac:dyDescent="0.45">
      <c r="B3773" s="211">
        <v>3710</v>
      </c>
      <c r="C3773" s="210">
        <v>137.36396953076166</v>
      </c>
    </row>
    <row r="3774" spans="2:3" x14ac:dyDescent="0.45">
      <c r="B3774" s="211">
        <v>3711</v>
      </c>
      <c r="C3774" s="210">
        <v>86.010485249640865</v>
      </c>
    </row>
    <row r="3775" spans="2:3" x14ac:dyDescent="0.45">
      <c r="B3775" s="211">
        <v>3712</v>
      </c>
      <c r="C3775" s="210">
        <v>101.43973081871505</v>
      </c>
    </row>
    <row r="3776" spans="2:3" x14ac:dyDescent="0.45">
      <c r="B3776" s="211">
        <v>3713</v>
      </c>
      <c r="C3776" s="210">
        <v>154.90011834118707</v>
      </c>
    </row>
    <row r="3777" spans="2:3" x14ac:dyDescent="0.45">
      <c r="B3777" s="211">
        <v>3714</v>
      </c>
      <c r="C3777" s="210">
        <v>128.25854021593383</v>
      </c>
    </row>
    <row r="3778" spans="2:3" x14ac:dyDescent="0.45">
      <c r="B3778" s="211">
        <v>3715</v>
      </c>
      <c r="C3778" s="210">
        <v>115.05368155598634</v>
      </c>
    </row>
    <row r="3779" spans="2:3" x14ac:dyDescent="0.45">
      <c r="B3779" s="211">
        <v>3716</v>
      </c>
      <c r="C3779" s="210">
        <v>97.84880011720027</v>
      </c>
    </row>
    <row r="3780" spans="2:3" x14ac:dyDescent="0.45">
      <c r="B3780" s="211">
        <v>3717</v>
      </c>
      <c r="C3780" s="210">
        <v>91.021746470110003</v>
      </c>
    </row>
    <row r="3781" spans="2:3" x14ac:dyDescent="0.45">
      <c r="B3781" s="211">
        <v>3718</v>
      </c>
      <c r="C3781" s="210">
        <v>115.67459525955118</v>
      </c>
    </row>
    <row r="3782" spans="2:3" x14ac:dyDescent="0.45">
      <c r="B3782" s="211">
        <v>3719</v>
      </c>
      <c r="C3782" s="210">
        <v>89.168698743515904</v>
      </c>
    </row>
    <row r="3783" spans="2:3" x14ac:dyDescent="0.45">
      <c r="B3783" s="211">
        <v>3720</v>
      </c>
      <c r="C3783" s="210">
        <v>123.63763667998275</v>
      </c>
    </row>
    <row r="3784" spans="2:3" x14ac:dyDescent="0.45">
      <c r="B3784" s="211">
        <v>3721</v>
      </c>
      <c r="C3784" s="210">
        <v>106.24339079690624</v>
      </c>
    </row>
    <row r="3785" spans="2:3" x14ac:dyDescent="0.45">
      <c r="B3785" s="211">
        <v>3722</v>
      </c>
      <c r="C3785" s="210">
        <v>111.38044831822822</v>
      </c>
    </row>
    <row r="3786" spans="2:3" x14ac:dyDescent="0.45">
      <c r="B3786" s="211">
        <v>3723</v>
      </c>
      <c r="C3786" s="210">
        <v>119.96117804740108</v>
      </c>
    </row>
    <row r="3787" spans="2:3" x14ac:dyDescent="0.45">
      <c r="B3787" s="211">
        <v>3724</v>
      </c>
      <c r="C3787" s="210">
        <v>166.62655613812393</v>
      </c>
    </row>
    <row r="3788" spans="2:3" x14ac:dyDescent="0.45">
      <c r="B3788" s="211">
        <v>3725</v>
      </c>
      <c r="C3788" s="210">
        <v>114.17663085772369</v>
      </c>
    </row>
    <row r="3789" spans="2:3" x14ac:dyDescent="0.45">
      <c r="B3789" s="211">
        <v>3726</v>
      </c>
      <c r="C3789" s="210">
        <v>121.80840648865282</v>
      </c>
    </row>
    <row r="3790" spans="2:3" x14ac:dyDescent="0.45">
      <c r="B3790" s="211">
        <v>3727</v>
      </c>
      <c r="C3790" s="210">
        <v>99.49306189136999</v>
      </c>
    </row>
    <row r="3791" spans="2:3" x14ac:dyDescent="0.45">
      <c r="B3791" s="211">
        <v>3728</v>
      </c>
      <c r="C3791" s="210">
        <v>99.774010870674047</v>
      </c>
    </row>
    <row r="3792" spans="2:3" x14ac:dyDescent="0.45">
      <c r="B3792" s="211">
        <v>3729</v>
      </c>
      <c r="C3792" s="210">
        <v>76.524181763752395</v>
      </c>
    </row>
    <row r="3793" spans="2:3" x14ac:dyDescent="0.45">
      <c r="B3793" s="211">
        <v>3730</v>
      </c>
      <c r="C3793" s="210">
        <v>90.41138966564786</v>
      </c>
    </row>
    <row r="3794" spans="2:3" x14ac:dyDescent="0.45">
      <c r="B3794" s="211">
        <v>3731</v>
      </c>
      <c r="C3794" s="210">
        <v>134.39480300613332</v>
      </c>
    </row>
    <row r="3795" spans="2:3" x14ac:dyDescent="0.45">
      <c r="B3795" s="211">
        <v>3732</v>
      </c>
      <c r="C3795" s="210">
        <v>131.73024292310899</v>
      </c>
    </row>
    <row r="3796" spans="2:3" x14ac:dyDescent="0.45">
      <c r="B3796" s="211">
        <v>3733</v>
      </c>
      <c r="C3796" s="210">
        <v>157.93607800712678</v>
      </c>
    </row>
    <row r="3797" spans="2:3" x14ac:dyDescent="0.45">
      <c r="B3797" s="211">
        <v>3734</v>
      </c>
      <c r="C3797" s="210">
        <v>119.523418133492</v>
      </c>
    </row>
    <row r="3798" spans="2:3" x14ac:dyDescent="0.45">
      <c r="B3798" s="211">
        <v>3735</v>
      </c>
      <c r="C3798" s="210">
        <v>143.18408153091647</v>
      </c>
    </row>
    <row r="3799" spans="2:3" x14ac:dyDescent="0.45">
      <c r="B3799" s="211">
        <v>3736</v>
      </c>
      <c r="C3799" s="210">
        <v>123.77900797763351</v>
      </c>
    </row>
    <row r="3800" spans="2:3" x14ac:dyDescent="0.45">
      <c r="B3800" s="211">
        <v>3737</v>
      </c>
      <c r="C3800" s="210">
        <v>108.8021739218766</v>
      </c>
    </row>
    <row r="3801" spans="2:3" x14ac:dyDescent="0.45">
      <c r="B3801" s="211">
        <v>3738</v>
      </c>
      <c r="C3801" s="210">
        <v>164.02907228260108</v>
      </c>
    </row>
    <row r="3802" spans="2:3" x14ac:dyDescent="0.45">
      <c r="B3802" s="211">
        <v>3739</v>
      </c>
      <c r="C3802" s="210">
        <v>109.42901349279515</v>
      </c>
    </row>
    <row r="3803" spans="2:3" x14ac:dyDescent="0.45">
      <c r="B3803" s="211">
        <v>3740</v>
      </c>
      <c r="C3803" s="210">
        <v>135.27144573195909</v>
      </c>
    </row>
    <row r="3804" spans="2:3" x14ac:dyDescent="0.45">
      <c r="B3804" s="211">
        <v>3741</v>
      </c>
      <c r="C3804" s="210">
        <v>138.54025190857325</v>
      </c>
    </row>
    <row r="3805" spans="2:3" x14ac:dyDescent="0.45">
      <c r="B3805" s="211">
        <v>3742</v>
      </c>
      <c r="C3805" s="210">
        <v>106.81208277201453</v>
      </c>
    </row>
    <row r="3806" spans="2:3" x14ac:dyDescent="0.45">
      <c r="B3806" s="211">
        <v>3743</v>
      </c>
      <c r="C3806" s="210">
        <v>168.71308270515692</v>
      </c>
    </row>
    <row r="3807" spans="2:3" x14ac:dyDescent="0.45">
      <c r="B3807" s="211">
        <v>3744</v>
      </c>
      <c r="C3807" s="210">
        <v>96.084182996236137</v>
      </c>
    </row>
    <row r="3808" spans="2:3" x14ac:dyDescent="0.45">
      <c r="B3808" s="211">
        <v>3745</v>
      </c>
      <c r="C3808" s="210">
        <v>72.86637983024788</v>
      </c>
    </row>
    <row r="3809" spans="2:3" x14ac:dyDescent="0.45">
      <c r="B3809" s="211">
        <v>3746</v>
      </c>
      <c r="C3809" s="210">
        <v>203.06207512203898</v>
      </c>
    </row>
    <row r="3810" spans="2:3" x14ac:dyDescent="0.45">
      <c r="B3810" s="211">
        <v>3747</v>
      </c>
      <c r="C3810" s="210">
        <v>99.842914324782285</v>
      </c>
    </row>
    <row r="3811" spans="2:3" x14ac:dyDescent="0.45">
      <c r="B3811" s="211">
        <v>3748</v>
      </c>
      <c r="C3811" s="210">
        <v>118.68751974560492</v>
      </c>
    </row>
    <row r="3812" spans="2:3" x14ac:dyDescent="0.45">
      <c r="B3812" s="211">
        <v>3749</v>
      </c>
      <c r="C3812" s="210">
        <v>141.7846627318001</v>
      </c>
    </row>
    <row r="3813" spans="2:3" x14ac:dyDescent="0.45">
      <c r="B3813" s="211">
        <v>3750</v>
      </c>
      <c r="C3813" s="210">
        <v>147.55567037666029</v>
      </c>
    </row>
    <row r="3814" spans="2:3" x14ac:dyDescent="0.45">
      <c r="B3814" s="211">
        <v>3751</v>
      </c>
      <c r="C3814" s="210">
        <v>103.75994180183184</v>
      </c>
    </row>
    <row r="3815" spans="2:3" x14ac:dyDescent="0.45">
      <c r="B3815" s="211">
        <v>3752</v>
      </c>
      <c r="C3815" s="210">
        <v>136.22238359996729</v>
      </c>
    </row>
    <row r="3816" spans="2:3" x14ac:dyDescent="0.45">
      <c r="B3816" s="211">
        <v>3753</v>
      </c>
      <c r="C3816" s="210">
        <v>123.5813187157754</v>
      </c>
    </row>
    <row r="3817" spans="2:3" x14ac:dyDescent="0.45">
      <c r="B3817" s="211">
        <v>3754</v>
      </c>
      <c r="C3817" s="210">
        <v>95.155887527937566</v>
      </c>
    </row>
    <row r="3818" spans="2:3" x14ac:dyDescent="0.45">
      <c r="B3818" s="211">
        <v>3755</v>
      </c>
      <c r="C3818" s="210">
        <v>129.35340886275733</v>
      </c>
    </row>
    <row r="3819" spans="2:3" x14ac:dyDescent="0.45">
      <c r="B3819" s="211">
        <v>3756</v>
      </c>
      <c r="C3819" s="210">
        <v>133.16718545318506</v>
      </c>
    </row>
    <row r="3820" spans="2:3" x14ac:dyDescent="0.45">
      <c r="B3820" s="211">
        <v>3757</v>
      </c>
      <c r="C3820" s="210">
        <v>105.9757446220152</v>
      </c>
    </row>
    <row r="3821" spans="2:3" x14ac:dyDescent="0.45">
      <c r="B3821" s="211">
        <v>3758</v>
      </c>
      <c r="C3821" s="210">
        <v>140.6565950071388</v>
      </c>
    </row>
    <row r="3822" spans="2:3" x14ac:dyDescent="0.45">
      <c r="B3822" s="211">
        <v>3759</v>
      </c>
      <c r="C3822" s="210">
        <v>182.47041574330868</v>
      </c>
    </row>
    <row r="3823" spans="2:3" x14ac:dyDescent="0.45">
      <c r="B3823" s="211">
        <v>3760</v>
      </c>
      <c r="C3823" s="210">
        <v>102.56533307749636</v>
      </c>
    </row>
    <row r="3824" spans="2:3" x14ac:dyDescent="0.45">
      <c r="B3824" s="211">
        <v>3761</v>
      </c>
      <c r="C3824" s="210">
        <v>147.95395405500201</v>
      </c>
    </row>
    <row r="3825" spans="2:3" x14ac:dyDescent="0.45">
      <c r="B3825" s="211">
        <v>3762</v>
      </c>
      <c r="C3825" s="210">
        <v>104.08487609309013</v>
      </c>
    </row>
    <row r="3826" spans="2:3" x14ac:dyDescent="0.45">
      <c r="B3826" s="211">
        <v>3763</v>
      </c>
      <c r="C3826" s="210">
        <v>205.89157275004078</v>
      </c>
    </row>
    <row r="3827" spans="2:3" x14ac:dyDescent="0.45">
      <c r="B3827" s="211">
        <v>3764</v>
      </c>
      <c r="C3827" s="210">
        <v>114.18306437461681</v>
      </c>
    </row>
    <row r="3828" spans="2:3" x14ac:dyDescent="0.45">
      <c r="B3828" s="211">
        <v>3765</v>
      </c>
      <c r="C3828" s="210">
        <v>80.230369029592808</v>
      </c>
    </row>
    <row r="3829" spans="2:3" x14ac:dyDescent="0.45">
      <c r="B3829" s="211">
        <v>3766</v>
      </c>
      <c r="C3829" s="210">
        <v>104.96054281772808</v>
      </c>
    </row>
    <row r="3830" spans="2:3" x14ac:dyDescent="0.45">
      <c r="B3830" s="211">
        <v>3767</v>
      </c>
      <c r="C3830" s="210">
        <v>76.130685928349976</v>
      </c>
    </row>
    <row r="3831" spans="2:3" x14ac:dyDescent="0.45">
      <c r="B3831" s="211">
        <v>3768</v>
      </c>
      <c r="C3831" s="210">
        <v>112.26395838063095</v>
      </c>
    </row>
    <row r="3832" spans="2:3" x14ac:dyDescent="0.45">
      <c r="B3832" s="211">
        <v>3769</v>
      </c>
      <c r="C3832" s="210">
        <v>71.21546979922438</v>
      </c>
    </row>
    <row r="3833" spans="2:3" x14ac:dyDescent="0.45">
      <c r="B3833" s="211">
        <v>3770</v>
      </c>
      <c r="C3833" s="210">
        <v>113.19785361072218</v>
      </c>
    </row>
    <row r="3834" spans="2:3" x14ac:dyDescent="0.45">
      <c r="B3834" s="211">
        <v>3771</v>
      </c>
      <c r="C3834" s="210">
        <v>105.20269579699257</v>
      </c>
    </row>
    <row r="3835" spans="2:3" x14ac:dyDescent="0.45">
      <c r="B3835" s="211">
        <v>3772</v>
      </c>
      <c r="C3835" s="210">
        <v>147.02302470431542</v>
      </c>
    </row>
    <row r="3836" spans="2:3" x14ac:dyDescent="0.45">
      <c r="B3836" s="211">
        <v>3773</v>
      </c>
      <c r="C3836" s="210">
        <v>129.28046544335558</v>
      </c>
    </row>
    <row r="3837" spans="2:3" x14ac:dyDescent="0.45">
      <c r="B3837" s="211">
        <v>3774</v>
      </c>
      <c r="C3837" s="210">
        <v>78.030921602979376</v>
      </c>
    </row>
    <row r="3838" spans="2:3" x14ac:dyDescent="0.45">
      <c r="B3838" s="211">
        <v>3775</v>
      </c>
      <c r="C3838" s="210">
        <v>149.81865285269441</v>
      </c>
    </row>
    <row r="3839" spans="2:3" x14ac:dyDescent="0.45">
      <c r="B3839" s="211">
        <v>3776</v>
      </c>
      <c r="C3839" s="210">
        <v>95.37113450644236</v>
      </c>
    </row>
    <row r="3840" spans="2:3" x14ac:dyDescent="0.45">
      <c r="B3840" s="211">
        <v>3777</v>
      </c>
      <c r="C3840" s="210">
        <v>154.4117900143446</v>
      </c>
    </row>
    <row r="3841" spans="2:3" x14ac:dyDescent="0.45">
      <c r="B3841" s="211">
        <v>3778</v>
      </c>
      <c r="C3841" s="210">
        <v>120.10112132856496</v>
      </c>
    </row>
    <row r="3842" spans="2:3" x14ac:dyDescent="0.45">
      <c r="B3842" s="211">
        <v>3779</v>
      </c>
      <c r="C3842" s="210">
        <v>139.45620522132134</v>
      </c>
    </row>
    <row r="3843" spans="2:3" x14ac:dyDescent="0.45">
      <c r="B3843" s="211">
        <v>3780</v>
      </c>
      <c r="C3843" s="210">
        <v>123.77659977461136</v>
      </c>
    </row>
    <row r="3844" spans="2:3" x14ac:dyDescent="0.45">
      <c r="B3844" s="211">
        <v>3781</v>
      </c>
      <c r="C3844" s="210">
        <v>125.19883974981327</v>
      </c>
    </row>
    <row r="3845" spans="2:3" x14ac:dyDescent="0.45">
      <c r="B3845" s="211">
        <v>3782</v>
      </c>
      <c r="C3845" s="210">
        <v>133.87622428742307</v>
      </c>
    </row>
    <row r="3846" spans="2:3" x14ac:dyDescent="0.45">
      <c r="B3846" s="211">
        <v>3783</v>
      </c>
      <c r="C3846" s="210">
        <v>97.020233580420353</v>
      </c>
    </row>
    <row r="3847" spans="2:3" x14ac:dyDescent="0.45">
      <c r="B3847" s="211">
        <v>3784</v>
      </c>
      <c r="C3847" s="210">
        <v>170.07737127464833</v>
      </c>
    </row>
    <row r="3848" spans="2:3" x14ac:dyDescent="0.45">
      <c r="B3848" s="211">
        <v>3785</v>
      </c>
      <c r="C3848" s="210">
        <v>92.922781854587257</v>
      </c>
    </row>
    <row r="3849" spans="2:3" x14ac:dyDescent="0.45">
      <c r="B3849" s="211">
        <v>3786</v>
      </c>
      <c r="C3849" s="210">
        <v>85.652781638212375</v>
      </c>
    </row>
    <row r="3850" spans="2:3" x14ac:dyDescent="0.45">
      <c r="B3850" s="211">
        <v>3787</v>
      </c>
      <c r="C3850" s="210">
        <v>110.98530838869327</v>
      </c>
    </row>
    <row r="3851" spans="2:3" x14ac:dyDescent="0.45">
      <c r="B3851" s="211">
        <v>3788</v>
      </c>
      <c r="C3851" s="210">
        <v>162.11338798200029</v>
      </c>
    </row>
    <row r="3852" spans="2:3" x14ac:dyDescent="0.45">
      <c r="B3852" s="211">
        <v>3789</v>
      </c>
      <c r="C3852" s="210">
        <v>127.26083841146769</v>
      </c>
    </row>
    <row r="3853" spans="2:3" x14ac:dyDescent="0.45">
      <c r="B3853" s="211">
        <v>3790</v>
      </c>
      <c r="C3853" s="210">
        <v>156.92329430495269</v>
      </c>
    </row>
    <row r="3854" spans="2:3" x14ac:dyDescent="0.45">
      <c r="B3854" s="211">
        <v>3791</v>
      </c>
      <c r="C3854" s="210">
        <v>105.17365858642236</v>
      </c>
    </row>
    <row r="3855" spans="2:3" x14ac:dyDescent="0.45">
      <c r="B3855" s="211">
        <v>3792</v>
      </c>
      <c r="C3855" s="210">
        <v>99.293605907753872</v>
      </c>
    </row>
    <row r="3856" spans="2:3" x14ac:dyDescent="0.45">
      <c r="B3856" s="211">
        <v>3793</v>
      </c>
      <c r="C3856" s="210">
        <v>106.63985322496956</v>
      </c>
    </row>
    <row r="3857" spans="2:3" x14ac:dyDescent="0.45">
      <c r="B3857" s="211">
        <v>3794</v>
      </c>
      <c r="C3857" s="210">
        <v>107.66630589408516</v>
      </c>
    </row>
    <row r="3858" spans="2:3" x14ac:dyDescent="0.45">
      <c r="B3858" s="211">
        <v>3795</v>
      </c>
      <c r="C3858" s="210">
        <v>135.38597544896874</v>
      </c>
    </row>
    <row r="3859" spans="2:3" x14ac:dyDescent="0.45">
      <c r="B3859" s="211">
        <v>3796</v>
      </c>
      <c r="C3859" s="210">
        <v>105.73395976189995</v>
      </c>
    </row>
    <row r="3860" spans="2:3" x14ac:dyDescent="0.45">
      <c r="B3860" s="211">
        <v>3797</v>
      </c>
      <c r="C3860" s="210">
        <v>151.96273630721518</v>
      </c>
    </row>
    <row r="3861" spans="2:3" x14ac:dyDescent="0.45">
      <c r="B3861" s="211">
        <v>3798</v>
      </c>
      <c r="C3861" s="210">
        <v>120.14133057766659</v>
      </c>
    </row>
    <row r="3862" spans="2:3" x14ac:dyDescent="0.45">
      <c r="B3862" s="211">
        <v>3799</v>
      </c>
      <c r="C3862" s="210">
        <v>181.61087381474081</v>
      </c>
    </row>
    <row r="3863" spans="2:3" x14ac:dyDescent="0.45">
      <c r="B3863" s="211">
        <v>3800</v>
      </c>
      <c r="C3863" s="210">
        <v>126.91619717115746</v>
      </c>
    </row>
    <row r="3864" spans="2:3" x14ac:dyDescent="0.45">
      <c r="B3864" s="211">
        <v>3801</v>
      </c>
      <c r="C3864" s="210">
        <v>106.09845173030065</v>
      </c>
    </row>
    <row r="3865" spans="2:3" x14ac:dyDescent="0.45">
      <c r="B3865" s="211">
        <v>3802</v>
      </c>
      <c r="C3865" s="210">
        <v>143.5862150407327</v>
      </c>
    </row>
    <row r="3866" spans="2:3" x14ac:dyDescent="0.45">
      <c r="B3866" s="211">
        <v>3803</v>
      </c>
      <c r="C3866" s="210">
        <v>106.52693905372796</v>
      </c>
    </row>
    <row r="3867" spans="2:3" x14ac:dyDescent="0.45">
      <c r="B3867" s="211">
        <v>3804</v>
      </c>
      <c r="C3867" s="210">
        <v>80.074021466101087</v>
      </c>
    </row>
    <row r="3868" spans="2:3" x14ac:dyDescent="0.45">
      <c r="B3868" s="211">
        <v>3805</v>
      </c>
      <c r="C3868" s="210">
        <v>149.03988135405402</v>
      </c>
    </row>
    <row r="3869" spans="2:3" x14ac:dyDescent="0.45">
      <c r="B3869" s="211">
        <v>3806</v>
      </c>
      <c r="C3869" s="210">
        <v>144.54997244119099</v>
      </c>
    </row>
    <row r="3870" spans="2:3" x14ac:dyDescent="0.45">
      <c r="B3870" s="211">
        <v>3807</v>
      </c>
      <c r="C3870" s="210">
        <v>95.715112242160629</v>
      </c>
    </row>
    <row r="3871" spans="2:3" x14ac:dyDescent="0.45">
      <c r="B3871" s="211">
        <v>3808</v>
      </c>
      <c r="C3871" s="210">
        <v>164.93276601149088</v>
      </c>
    </row>
    <row r="3872" spans="2:3" x14ac:dyDescent="0.45">
      <c r="B3872" s="211">
        <v>3809</v>
      </c>
      <c r="C3872" s="210">
        <v>110.65289091013541</v>
      </c>
    </row>
    <row r="3873" spans="2:3" x14ac:dyDescent="0.45">
      <c r="B3873" s="211">
        <v>3810</v>
      </c>
      <c r="C3873" s="210">
        <v>122.52472024682204</v>
      </c>
    </row>
    <row r="3874" spans="2:3" x14ac:dyDescent="0.45">
      <c r="B3874" s="211">
        <v>3811</v>
      </c>
      <c r="C3874" s="210">
        <v>142.02468980669897</v>
      </c>
    </row>
    <row r="3875" spans="2:3" x14ac:dyDescent="0.45">
      <c r="B3875" s="211">
        <v>3812</v>
      </c>
      <c r="C3875" s="210">
        <v>134.42311860891814</v>
      </c>
    </row>
    <row r="3876" spans="2:3" x14ac:dyDescent="0.45">
      <c r="B3876" s="211">
        <v>3813</v>
      </c>
      <c r="C3876" s="210">
        <v>150.43417511561555</v>
      </c>
    </row>
    <row r="3877" spans="2:3" x14ac:dyDescent="0.45">
      <c r="B3877" s="211">
        <v>3814</v>
      </c>
      <c r="C3877" s="210">
        <v>99.209302123950408</v>
      </c>
    </row>
    <row r="3878" spans="2:3" x14ac:dyDescent="0.45">
      <c r="B3878" s="211">
        <v>3815</v>
      </c>
      <c r="C3878" s="210">
        <v>104.88658996721334</v>
      </c>
    </row>
    <row r="3879" spans="2:3" x14ac:dyDescent="0.45">
      <c r="B3879" s="211">
        <v>3816</v>
      </c>
      <c r="C3879" s="210">
        <v>108.23635833773702</v>
      </c>
    </row>
    <row r="3880" spans="2:3" x14ac:dyDescent="0.45">
      <c r="B3880" s="211">
        <v>3817</v>
      </c>
      <c r="C3880" s="210">
        <v>107.1646392380851</v>
      </c>
    </row>
    <row r="3881" spans="2:3" x14ac:dyDescent="0.45">
      <c r="B3881" s="211">
        <v>3818</v>
      </c>
      <c r="C3881" s="210">
        <v>176.36847962278244</v>
      </c>
    </row>
    <row r="3882" spans="2:3" x14ac:dyDescent="0.45">
      <c r="B3882" s="211">
        <v>3819</v>
      </c>
      <c r="C3882" s="210">
        <v>146.00471401951148</v>
      </c>
    </row>
    <row r="3883" spans="2:3" x14ac:dyDescent="0.45">
      <c r="B3883" s="211">
        <v>3820</v>
      </c>
      <c r="C3883" s="210">
        <v>67.556799349800102</v>
      </c>
    </row>
    <row r="3884" spans="2:3" x14ac:dyDescent="0.45">
      <c r="B3884" s="211">
        <v>3821</v>
      </c>
      <c r="C3884" s="210">
        <v>144.96015208008097</v>
      </c>
    </row>
    <row r="3885" spans="2:3" x14ac:dyDescent="0.45">
      <c r="B3885" s="211">
        <v>3822</v>
      </c>
      <c r="C3885" s="210">
        <v>65.895413980992075</v>
      </c>
    </row>
    <row r="3886" spans="2:3" x14ac:dyDescent="0.45">
      <c r="B3886" s="211">
        <v>3823</v>
      </c>
      <c r="C3886" s="210">
        <v>61.214968876528388</v>
      </c>
    </row>
    <row r="3887" spans="2:3" x14ac:dyDescent="0.45">
      <c r="B3887" s="211">
        <v>3824</v>
      </c>
      <c r="C3887" s="210">
        <v>142.3226583331714</v>
      </c>
    </row>
    <row r="3888" spans="2:3" x14ac:dyDescent="0.45">
      <c r="B3888" s="211">
        <v>3825</v>
      </c>
      <c r="C3888" s="210">
        <v>147.9053578348539</v>
      </c>
    </row>
    <row r="3889" spans="2:3" x14ac:dyDescent="0.45">
      <c r="B3889" s="211">
        <v>3826</v>
      </c>
      <c r="C3889" s="210">
        <v>111.81531000765948</v>
      </c>
    </row>
    <row r="3890" spans="2:3" x14ac:dyDescent="0.45">
      <c r="B3890" s="211">
        <v>3827</v>
      </c>
      <c r="C3890" s="210">
        <v>129.7950358787665</v>
      </c>
    </row>
    <row r="3891" spans="2:3" x14ac:dyDescent="0.45">
      <c r="B3891" s="211">
        <v>3828</v>
      </c>
      <c r="C3891" s="210">
        <v>118.25987748666346</v>
      </c>
    </row>
    <row r="3892" spans="2:3" x14ac:dyDescent="0.45">
      <c r="B3892" s="211">
        <v>3829</v>
      </c>
      <c r="C3892" s="210">
        <v>102.63911513294939</v>
      </c>
    </row>
    <row r="3893" spans="2:3" x14ac:dyDescent="0.45">
      <c r="B3893" s="211">
        <v>3830</v>
      </c>
      <c r="C3893" s="210">
        <v>95.153032182988213</v>
      </c>
    </row>
    <row r="3894" spans="2:3" x14ac:dyDescent="0.45">
      <c r="B3894" s="211">
        <v>3831</v>
      </c>
      <c r="C3894" s="210">
        <v>112.18412950551854</v>
      </c>
    </row>
    <row r="3895" spans="2:3" x14ac:dyDescent="0.45">
      <c r="B3895" s="211">
        <v>3832</v>
      </c>
      <c r="C3895" s="210">
        <v>108.99627837357708</v>
      </c>
    </row>
    <row r="3896" spans="2:3" x14ac:dyDescent="0.45">
      <c r="B3896" s="211">
        <v>3833</v>
      </c>
      <c r="C3896" s="210">
        <v>133.29653631352286</v>
      </c>
    </row>
    <row r="3897" spans="2:3" x14ac:dyDescent="0.45">
      <c r="B3897" s="211">
        <v>3834</v>
      </c>
      <c r="C3897" s="210">
        <v>128.81437085349214</v>
      </c>
    </row>
    <row r="3898" spans="2:3" x14ac:dyDescent="0.45">
      <c r="B3898" s="211">
        <v>3835</v>
      </c>
      <c r="C3898" s="210">
        <v>84.286679912682146</v>
      </c>
    </row>
    <row r="3899" spans="2:3" x14ac:dyDescent="0.45">
      <c r="B3899" s="211">
        <v>3836</v>
      </c>
      <c r="C3899" s="210">
        <v>206.77660610988735</v>
      </c>
    </row>
    <row r="3900" spans="2:3" x14ac:dyDescent="0.45">
      <c r="B3900" s="211">
        <v>3837</v>
      </c>
      <c r="C3900" s="210">
        <v>217.59300890550205</v>
      </c>
    </row>
    <row r="3901" spans="2:3" x14ac:dyDescent="0.45">
      <c r="B3901" s="211">
        <v>3838</v>
      </c>
      <c r="C3901" s="210">
        <v>108.09854101558399</v>
      </c>
    </row>
    <row r="3902" spans="2:3" x14ac:dyDescent="0.45">
      <c r="B3902" s="211">
        <v>3839</v>
      </c>
      <c r="C3902" s="210">
        <v>149.90774112947628</v>
      </c>
    </row>
    <row r="3903" spans="2:3" x14ac:dyDescent="0.45">
      <c r="B3903" s="211">
        <v>3840</v>
      </c>
      <c r="C3903" s="210">
        <v>202.19412739400673</v>
      </c>
    </row>
    <row r="3904" spans="2:3" x14ac:dyDescent="0.45">
      <c r="B3904" s="211">
        <v>3841</v>
      </c>
      <c r="C3904" s="210">
        <v>145.28077268368037</v>
      </c>
    </row>
    <row r="3905" spans="2:3" x14ac:dyDescent="0.45">
      <c r="B3905" s="211">
        <v>3842</v>
      </c>
      <c r="C3905" s="210">
        <v>189.0003902469594</v>
      </c>
    </row>
    <row r="3906" spans="2:3" x14ac:dyDescent="0.45">
      <c r="B3906" s="211">
        <v>3843</v>
      </c>
      <c r="C3906" s="210">
        <v>108.72808343213734</v>
      </c>
    </row>
    <row r="3907" spans="2:3" x14ac:dyDescent="0.45">
      <c r="B3907" s="211">
        <v>3844</v>
      </c>
      <c r="C3907" s="210">
        <v>125.44949898769487</v>
      </c>
    </row>
    <row r="3908" spans="2:3" x14ac:dyDescent="0.45">
      <c r="B3908" s="211">
        <v>3845</v>
      </c>
      <c r="C3908" s="210">
        <v>116.05411181206642</v>
      </c>
    </row>
    <row r="3909" spans="2:3" x14ac:dyDescent="0.45">
      <c r="B3909" s="211">
        <v>3846</v>
      </c>
      <c r="C3909" s="210">
        <v>129.33789512709762</v>
      </c>
    </row>
    <row r="3910" spans="2:3" x14ac:dyDescent="0.45">
      <c r="B3910" s="211">
        <v>3847</v>
      </c>
      <c r="C3910" s="210">
        <v>82.278713605709513</v>
      </c>
    </row>
    <row r="3911" spans="2:3" x14ac:dyDescent="0.45">
      <c r="B3911" s="211">
        <v>3848</v>
      </c>
      <c r="C3911" s="210">
        <v>107.14431373287822</v>
      </c>
    </row>
    <row r="3912" spans="2:3" x14ac:dyDescent="0.45">
      <c r="B3912" s="211">
        <v>3849</v>
      </c>
      <c r="C3912" s="210">
        <v>97.734923651113405</v>
      </c>
    </row>
    <row r="3913" spans="2:3" x14ac:dyDescent="0.45">
      <c r="B3913" s="211">
        <v>3850</v>
      </c>
      <c r="C3913" s="210">
        <v>138.01802461069596</v>
      </c>
    </row>
    <row r="3914" spans="2:3" x14ac:dyDescent="0.45">
      <c r="B3914" s="211">
        <v>3851</v>
      </c>
      <c r="C3914" s="210">
        <v>132.78594979168631</v>
      </c>
    </row>
    <row r="3915" spans="2:3" x14ac:dyDescent="0.45">
      <c r="B3915" s="211">
        <v>3852</v>
      </c>
      <c r="C3915" s="210">
        <v>182.60432757165754</v>
      </c>
    </row>
    <row r="3916" spans="2:3" x14ac:dyDescent="0.45">
      <c r="B3916" s="211">
        <v>3853</v>
      </c>
      <c r="C3916" s="210">
        <v>132.47212504530484</v>
      </c>
    </row>
    <row r="3917" spans="2:3" x14ac:dyDescent="0.45">
      <c r="B3917" s="211">
        <v>3854</v>
      </c>
      <c r="C3917" s="210">
        <v>119.57189931270068</v>
      </c>
    </row>
    <row r="3918" spans="2:3" x14ac:dyDescent="0.45">
      <c r="B3918" s="211">
        <v>3855</v>
      </c>
      <c r="C3918" s="210">
        <v>150.53130336570501</v>
      </c>
    </row>
    <row r="3919" spans="2:3" x14ac:dyDescent="0.45">
      <c r="B3919" s="211">
        <v>3856</v>
      </c>
      <c r="C3919" s="210">
        <v>132.29069326505268</v>
      </c>
    </row>
    <row r="3920" spans="2:3" x14ac:dyDescent="0.45">
      <c r="B3920" s="211">
        <v>3857</v>
      </c>
      <c r="C3920" s="210">
        <v>103.08217178995625</v>
      </c>
    </row>
    <row r="3921" spans="2:3" x14ac:dyDescent="0.45">
      <c r="B3921" s="211">
        <v>3858</v>
      </c>
      <c r="C3921" s="210">
        <v>137.75889791875997</v>
      </c>
    </row>
    <row r="3922" spans="2:3" x14ac:dyDescent="0.45">
      <c r="B3922" s="211">
        <v>3859</v>
      </c>
      <c r="C3922" s="210">
        <v>84.62976768343664</v>
      </c>
    </row>
    <row r="3923" spans="2:3" x14ac:dyDescent="0.45">
      <c r="B3923" s="211">
        <v>3860</v>
      </c>
      <c r="C3923" s="210">
        <v>103.73445957083207</v>
      </c>
    </row>
    <row r="3924" spans="2:3" x14ac:dyDescent="0.45">
      <c r="B3924" s="211">
        <v>3861</v>
      </c>
      <c r="C3924" s="210">
        <v>88.642771907389744</v>
      </c>
    </row>
    <row r="3925" spans="2:3" x14ac:dyDescent="0.45">
      <c r="B3925" s="211">
        <v>3862</v>
      </c>
      <c r="C3925" s="210">
        <v>115.93043551026678</v>
      </c>
    </row>
    <row r="3926" spans="2:3" x14ac:dyDescent="0.45">
      <c r="B3926" s="211">
        <v>3863</v>
      </c>
      <c r="C3926" s="210">
        <v>154.53800308561961</v>
      </c>
    </row>
    <row r="3927" spans="2:3" x14ac:dyDescent="0.45">
      <c r="B3927" s="211">
        <v>3864</v>
      </c>
      <c r="C3927" s="210">
        <v>117.90549370765456</v>
      </c>
    </row>
    <row r="3928" spans="2:3" x14ac:dyDescent="0.45">
      <c r="B3928" s="211">
        <v>3865</v>
      </c>
      <c r="C3928" s="210">
        <v>237.1994072875051</v>
      </c>
    </row>
    <row r="3929" spans="2:3" x14ac:dyDescent="0.45">
      <c r="B3929" s="211">
        <v>3866</v>
      </c>
      <c r="C3929" s="210">
        <v>122.33033638580476</v>
      </c>
    </row>
    <row r="3930" spans="2:3" x14ac:dyDescent="0.45">
      <c r="B3930" s="211">
        <v>3867</v>
      </c>
      <c r="C3930" s="210">
        <v>187.7120208550246</v>
      </c>
    </row>
    <row r="3931" spans="2:3" x14ac:dyDescent="0.45">
      <c r="B3931" s="211">
        <v>3868</v>
      </c>
      <c r="C3931" s="210">
        <v>98.108802830308278</v>
      </c>
    </row>
    <row r="3932" spans="2:3" x14ac:dyDescent="0.45">
      <c r="B3932" s="211">
        <v>3869</v>
      </c>
      <c r="C3932" s="210">
        <v>171.48886319202774</v>
      </c>
    </row>
    <row r="3933" spans="2:3" x14ac:dyDescent="0.45">
      <c r="B3933" s="211">
        <v>3870</v>
      </c>
      <c r="C3933" s="210">
        <v>120.00018371816647</v>
      </c>
    </row>
    <row r="3934" spans="2:3" x14ac:dyDescent="0.45">
      <c r="B3934" s="211">
        <v>3871</v>
      </c>
      <c r="C3934" s="210">
        <v>145.72549379209519</v>
      </c>
    </row>
    <row r="3935" spans="2:3" x14ac:dyDescent="0.45">
      <c r="B3935" s="211">
        <v>3872</v>
      </c>
      <c r="C3935" s="210">
        <v>81.136914428427488</v>
      </c>
    </row>
    <row r="3936" spans="2:3" x14ac:dyDescent="0.45">
      <c r="B3936" s="211">
        <v>3873</v>
      </c>
      <c r="C3936" s="210">
        <v>90.210352630334427</v>
      </c>
    </row>
    <row r="3937" spans="2:3" x14ac:dyDescent="0.45">
      <c r="B3937" s="211">
        <v>3874</v>
      </c>
      <c r="C3937" s="210">
        <v>74.682364935159356</v>
      </c>
    </row>
    <row r="3938" spans="2:3" x14ac:dyDescent="0.45">
      <c r="B3938" s="211">
        <v>3875</v>
      </c>
      <c r="C3938" s="210">
        <v>112.53586976321694</v>
      </c>
    </row>
    <row r="3939" spans="2:3" x14ac:dyDescent="0.45">
      <c r="B3939" s="211">
        <v>3876</v>
      </c>
      <c r="C3939" s="210">
        <v>121.5544031376683</v>
      </c>
    </row>
    <row r="3940" spans="2:3" x14ac:dyDescent="0.45">
      <c r="B3940" s="211">
        <v>3877</v>
      </c>
      <c r="C3940" s="210">
        <v>128.06457551221953</v>
      </c>
    </row>
    <row r="3941" spans="2:3" x14ac:dyDescent="0.45">
      <c r="B3941" s="211">
        <v>3878</v>
      </c>
      <c r="C3941" s="210">
        <v>103.31664371436997</v>
      </c>
    </row>
    <row r="3942" spans="2:3" x14ac:dyDescent="0.45">
      <c r="B3942" s="211">
        <v>3879</v>
      </c>
      <c r="C3942" s="210">
        <v>112.57987981793816</v>
      </c>
    </row>
    <row r="3943" spans="2:3" x14ac:dyDescent="0.45">
      <c r="B3943" s="211">
        <v>3880</v>
      </c>
      <c r="C3943" s="210">
        <v>134.9332877236005</v>
      </c>
    </row>
    <row r="3944" spans="2:3" x14ac:dyDescent="0.45">
      <c r="B3944" s="211">
        <v>3881</v>
      </c>
      <c r="C3944" s="210">
        <v>84.651707534825206</v>
      </c>
    </row>
    <row r="3945" spans="2:3" x14ac:dyDescent="0.45">
      <c r="B3945" s="211">
        <v>3882</v>
      </c>
      <c r="C3945" s="210">
        <v>114.8494218287169</v>
      </c>
    </row>
    <row r="3946" spans="2:3" x14ac:dyDescent="0.45">
      <c r="B3946" s="211">
        <v>3883</v>
      </c>
      <c r="C3946" s="210">
        <v>124.78714536682791</v>
      </c>
    </row>
    <row r="3947" spans="2:3" x14ac:dyDescent="0.45">
      <c r="B3947" s="211">
        <v>3884</v>
      </c>
      <c r="C3947" s="210">
        <v>107.17491317600906</v>
      </c>
    </row>
    <row r="3948" spans="2:3" x14ac:dyDescent="0.45">
      <c r="B3948" s="211">
        <v>3885</v>
      </c>
      <c r="C3948" s="210">
        <v>159.50445909095583</v>
      </c>
    </row>
    <row r="3949" spans="2:3" x14ac:dyDescent="0.45">
      <c r="B3949" s="211">
        <v>3886</v>
      </c>
      <c r="C3949" s="210">
        <v>149.84885932923891</v>
      </c>
    </row>
    <row r="3950" spans="2:3" x14ac:dyDescent="0.45">
      <c r="B3950" s="211">
        <v>3887</v>
      </c>
      <c r="C3950" s="210">
        <v>136.3301070053258</v>
      </c>
    </row>
    <row r="3951" spans="2:3" x14ac:dyDescent="0.45">
      <c r="B3951" s="211">
        <v>3888</v>
      </c>
      <c r="C3951" s="210">
        <v>113.60635908294348</v>
      </c>
    </row>
    <row r="3952" spans="2:3" x14ac:dyDescent="0.45">
      <c r="B3952" s="211">
        <v>3889</v>
      </c>
      <c r="C3952" s="210">
        <v>119.45951507626344</v>
      </c>
    </row>
    <row r="3953" spans="2:3" x14ac:dyDescent="0.45">
      <c r="B3953" s="211">
        <v>3890</v>
      </c>
      <c r="C3953" s="210">
        <v>172.68049366879086</v>
      </c>
    </row>
    <row r="3954" spans="2:3" x14ac:dyDescent="0.45">
      <c r="B3954" s="211">
        <v>3891</v>
      </c>
      <c r="C3954" s="210">
        <v>80.461968557313853</v>
      </c>
    </row>
    <row r="3955" spans="2:3" x14ac:dyDescent="0.45">
      <c r="B3955" s="211">
        <v>3892</v>
      </c>
      <c r="C3955" s="210">
        <v>70.392620650737541</v>
      </c>
    </row>
    <row r="3956" spans="2:3" x14ac:dyDescent="0.45">
      <c r="B3956" s="211">
        <v>3893</v>
      </c>
      <c r="C3956" s="210">
        <v>92.240231800224933</v>
      </c>
    </row>
    <row r="3957" spans="2:3" x14ac:dyDescent="0.45">
      <c r="B3957" s="211">
        <v>3894</v>
      </c>
      <c r="C3957" s="210">
        <v>151.32199645988536</v>
      </c>
    </row>
    <row r="3958" spans="2:3" x14ac:dyDescent="0.45">
      <c r="B3958" s="211">
        <v>3895</v>
      </c>
      <c r="C3958" s="210">
        <v>134.48724198477618</v>
      </c>
    </row>
    <row r="3959" spans="2:3" x14ac:dyDescent="0.45">
      <c r="B3959" s="211">
        <v>3896</v>
      </c>
      <c r="C3959" s="210">
        <v>112.79382690498753</v>
      </c>
    </row>
    <row r="3960" spans="2:3" x14ac:dyDescent="0.45">
      <c r="B3960" s="211">
        <v>3897</v>
      </c>
      <c r="C3960" s="210">
        <v>116.89790418314161</v>
      </c>
    </row>
    <row r="3961" spans="2:3" x14ac:dyDescent="0.45">
      <c r="B3961" s="211">
        <v>3898</v>
      </c>
      <c r="C3961" s="210">
        <v>146.02565453404875</v>
      </c>
    </row>
    <row r="3962" spans="2:3" x14ac:dyDescent="0.45">
      <c r="B3962" s="211">
        <v>3899</v>
      </c>
      <c r="C3962" s="210">
        <v>107.5661267548373</v>
      </c>
    </row>
    <row r="3963" spans="2:3" x14ac:dyDescent="0.45">
      <c r="B3963" s="211">
        <v>3900</v>
      </c>
      <c r="C3963" s="210">
        <v>98.803291811384241</v>
      </c>
    </row>
    <row r="3964" spans="2:3" x14ac:dyDescent="0.45">
      <c r="B3964" s="211">
        <v>3901</v>
      </c>
      <c r="C3964" s="210">
        <v>80.385823195478878</v>
      </c>
    </row>
    <row r="3965" spans="2:3" x14ac:dyDescent="0.45">
      <c r="B3965" s="211">
        <v>3902</v>
      </c>
      <c r="C3965" s="210">
        <v>133.6008947567189</v>
      </c>
    </row>
    <row r="3966" spans="2:3" x14ac:dyDescent="0.45">
      <c r="B3966" s="211">
        <v>3903</v>
      </c>
      <c r="C3966" s="210">
        <v>117.49784188798709</v>
      </c>
    </row>
    <row r="3967" spans="2:3" x14ac:dyDescent="0.45">
      <c r="B3967" s="211">
        <v>3904</v>
      </c>
      <c r="C3967" s="210">
        <v>96.408162035986848</v>
      </c>
    </row>
    <row r="3968" spans="2:3" x14ac:dyDescent="0.45">
      <c r="B3968" s="211">
        <v>3905</v>
      </c>
      <c r="C3968" s="210">
        <v>208.27501779572816</v>
      </c>
    </row>
    <row r="3969" spans="2:3" x14ac:dyDescent="0.45">
      <c r="B3969" s="211">
        <v>3906</v>
      </c>
      <c r="C3969" s="210">
        <v>121.4029516659856</v>
      </c>
    </row>
    <row r="3970" spans="2:3" x14ac:dyDescent="0.45">
      <c r="B3970" s="211">
        <v>3907</v>
      </c>
      <c r="C3970" s="210">
        <v>121.60131880548306</v>
      </c>
    </row>
    <row r="3971" spans="2:3" x14ac:dyDescent="0.45">
      <c r="B3971" s="211">
        <v>3908</v>
      </c>
      <c r="C3971" s="210">
        <v>103.05256538871848</v>
      </c>
    </row>
    <row r="3972" spans="2:3" x14ac:dyDescent="0.45">
      <c r="B3972" s="211">
        <v>3909</v>
      </c>
      <c r="C3972" s="210">
        <v>134.87912536060668</v>
      </c>
    </row>
    <row r="3973" spans="2:3" x14ac:dyDescent="0.45">
      <c r="B3973" s="211">
        <v>3910</v>
      </c>
      <c r="C3973" s="210">
        <v>89.310645678063665</v>
      </c>
    </row>
    <row r="3974" spans="2:3" x14ac:dyDescent="0.45">
      <c r="B3974" s="211">
        <v>3911</v>
      </c>
      <c r="C3974" s="210">
        <v>127.2096975885687</v>
      </c>
    </row>
    <row r="3975" spans="2:3" x14ac:dyDescent="0.45">
      <c r="B3975" s="211">
        <v>3912</v>
      </c>
      <c r="C3975" s="210">
        <v>83.937919387643902</v>
      </c>
    </row>
    <row r="3976" spans="2:3" x14ac:dyDescent="0.45">
      <c r="B3976" s="211">
        <v>3913</v>
      </c>
      <c r="C3976" s="210">
        <v>107.65904837275737</v>
      </c>
    </row>
    <row r="3977" spans="2:3" x14ac:dyDescent="0.45">
      <c r="B3977" s="211">
        <v>3914</v>
      </c>
      <c r="C3977" s="210">
        <v>102.54586512749192</v>
      </c>
    </row>
    <row r="3978" spans="2:3" x14ac:dyDescent="0.45">
      <c r="B3978" s="211">
        <v>3915</v>
      </c>
      <c r="C3978" s="210">
        <v>197.89498943709762</v>
      </c>
    </row>
    <row r="3979" spans="2:3" x14ac:dyDescent="0.45">
      <c r="B3979" s="211">
        <v>3916</v>
      </c>
      <c r="C3979" s="210">
        <v>112.74788854937006</v>
      </c>
    </row>
    <row r="3980" spans="2:3" x14ac:dyDescent="0.45">
      <c r="B3980" s="211">
        <v>3917</v>
      </c>
      <c r="C3980" s="210">
        <v>83.276249277878875</v>
      </c>
    </row>
    <row r="3981" spans="2:3" x14ac:dyDescent="0.45">
      <c r="B3981" s="211">
        <v>3918</v>
      </c>
      <c r="C3981" s="210">
        <v>83.081946670805038</v>
      </c>
    </row>
    <row r="3982" spans="2:3" x14ac:dyDescent="0.45">
      <c r="B3982" s="211">
        <v>3919</v>
      </c>
      <c r="C3982" s="210">
        <v>120.40710467317331</v>
      </c>
    </row>
    <row r="3983" spans="2:3" x14ac:dyDescent="0.45">
      <c r="B3983" s="211">
        <v>3920</v>
      </c>
      <c r="C3983" s="210">
        <v>94.636904581790574</v>
      </c>
    </row>
    <row r="3984" spans="2:3" x14ac:dyDescent="0.45">
      <c r="B3984" s="211">
        <v>3921</v>
      </c>
      <c r="C3984" s="210">
        <v>100.13272550573488</v>
      </c>
    </row>
    <row r="3985" spans="2:3" x14ac:dyDescent="0.45">
      <c r="B3985" s="211">
        <v>3922</v>
      </c>
      <c r="C3985" s="210">
        <v>132.28517686458031</v>
      </c>
    </row>
    <row r="3986" spans="2:3" x14ac:dyDescent="0.45">
      <c r="B3986" s="211">
        <v>3923</v>
      </c>
      <c r="C3986" s="210">
        <v>132.4923377483095</v>
      </c>
    </row>
    <row r="3987" spans="2:3" x14ac:dyDescent="0.45">
      <c r="B3987" s="211">
        <v>3924</v>
      </c>
      <c r="C3987" s="210">
        <v>129.65757987115919</v>
      </c>
    </row>
    <row r="3988" spans="2:3" x14ac:dyDescent="0.45">
      <c r="B3988" s="211">
        <v>3925</v>
      </c>
      <c r="C3988" s="210">
        <v>121.77440158331471</v>
      </c>
    </row>
    <row r="3989" spans="2:3" x14ac:dyDescent="0.45">
      <c r="B3989" s="211">
        <v>3926</v>
      </c>
      <c r="C3989" s="210">
        <v>108.31829082458172</v>
      </c>
    </row>
    <row r="3990" spans="2:3" x14ac:dyDescent="0.45">
      <c r="B3990" s="211">
        <v>3927</v>
      </c>
      <c r="C3990" s="210">
        <v>116.98514447080191</v>
      </c>
    </row>
    <row r="3991" spans="2:3" x14ac:dyDescent="0.45">
      <c r="B3991" s="211">
        <v>3928</v>
      </c>
      <c r="C3991" s="210">
        <v>131.89955938662914</v>
      </c>
    </row>
    <row r="3992" spans="2:3" x14ac:dyDescent="0.45">
      <c r="B3992" s="211">
        <v>3929</v>
      </c>
      <c r="C3992" s="210">
        <v>147.47160111373145</v>
      </c>
    </row>
    <row r="3993" spans="2:3" x14ac:dyDescent="0.45">
      <c r="B3993" s="211">
        <v>3930</v>
      </c>
      <c r="C3993" s="210">
        <v>50.974130700076458</v>
      </c>
    </row>
    <row r="3994" spans="2:3" x14ac:dyDescent="0.45">
      <c r="B3994" s="211">
        <v>3931</v>
      </c>
      <c r="C3994" s="210">
        <v>227.85445813500036</v>
      </c>
    </row>
    <row r="3995" spans="2:3" x14ac:dyDescent="0.45">
      <c r="B3995" s="211">
        <v>3932</v>
      </c>
      <c r="C3995" s="210">
        <v>118.21414079636088</v>
      </c>
    </row>
    <row r="3996" spans="2:3" x14ac:dyDescent="0.45">
      <c r="B3996" s="211">
        <v>3933</v>
      </c>
      <c r="C3996" s="210">
        <v>160.09492335013297</v>
      </c>
    </row>
    <row r="3997" spans="2:3" x14ac:dyDescent="0.45">
      <c r="B3997" s="211">
        <v>3934</v>
      </c>
      <c r="C3997" s="210">
        <v>156.40578487791683</v>
      </c>
    </row>
    <row r="3998" spans="2:3" x14ac:dyDescent="0.45">
      <c r="B3998" s="211">
        <v>3935</v>
      </c>
      <c r="C3998" s="210">
        <v>135.17378707943539</v>
      </c>
    </row>
    <row r="3999" spans="2:3" x14ac:dyDescent="0.45">
      <c r="B3999" s="211">
        <v>3936</v>
      </c>
      <c r="C3999" s="210">
        <v>173.0368909694453</v>
      </c>
    </row>
    <row r="4000" spans="2:3" x14ac:dyDescent="0.45">
      <c r="B4000" s="211">
        <v>3937</v>
      </c>
      <c r="C4000" s="210">
        <v>86.060531709199267</v>
      </c>
    </row>
    <row r="4001" spans="2:3" x14ac:dyDescent="0.45">
      <c r="B4001" s="211">
        <v>3938</v>
      </c>
      <c r="C4001" s="210">
        <v>93.097103091919777</v>
      </c>
    </row>
    <row r="4002" spans="2:3" x14ac:dyDescent="0.45">
      <c r="B4002" s="211">
        <v>3939</v>
      </c>
      <c r="C4002" s="210">
        <v>122.01297585955994</v>
      </c>
    </row>
    <row r="4003" spans="2:3" x14ac:dyDescent="0.45">
      <c r="B4003" s="211">
        <v>3940</v>
      </c>
      <c r="C4003" s="210">
        <v>164.68836506071625</v>
      </c>
    </row>
    <row r="4004" spans="2:3" x14ac:dyDescent="0.45">
      <c r="B4004" s="211">
        <v>3941</v>
      </c>
      <c r="C4004" s="210">
        <v>175.78922016951682</v>
      </c>
    </row>
    <row r="4005" spans="2:3" x14ac:dyDescent="0.45">
      <c r="B4005" s="211">
        <v>3942</v>
      </c>
      <c r="C4005" s="210">
        <v>95.505291139115741</v>
      </c>
    </row>
    <row r="4006" spans="2:3" x14ac:dyDescent="0.45">
      <c r="B4006" s="211">
        <v>3943</v>
      </c>
      <c r="C4006" s="210">
        <v>69.533635932997626</v>
      </c>
    </row>
    <row r="4007" spans="2:3" x14ac:dyDescent="0.45">
      <c r="B4007" s="211">
        <v>3944</v>
      </c>
      <c r="C4007" s="210">
        <v>177.03714896318402</v>
      </c>
    </row>
    <row r="4008" spans="2:3" x14ac:dyDescent="0.45">
      <c r="B4008" s="211">
        <v>3945</v>
      </c>
      <c r="C4008" s="210">
        <v>104.9388535862083</v>
      </c>
    </row>
    <row r="4009" spans="2:3" x14ac:dyDescent="0.45">
      <c r="B4009" s="211">
        <v>3946</v>
      </c>
      <c r="C4009" s="210">
        <v>127.10647265699349</v>
      </c>
    </row>
    <row r="4010" spans="2:3" x14ac:dyDescent="0.45">
      <c r="B4010" s="211">
        <v>3947</v>
      </c>
      <c r="C4010" s="210">
        <v>163.26699663607471</v>
      </c>
    </row>
    <row r="4011" spans="2:3" x14ac:dyDescent="0.45">
      <c r="B4011" s="211">
        <v>3948</v>
      </c>
      <c r="C4011" s="210">
        <v>75.233133182019287</v>
      </c>
    </row>
    <row r="4012" spans="2:3" x14ac:dyDescent="0.45">
      <c r="B4012" s="211">
        <v>3949</v>
      </c>
      <c r="C4012" s="210">
        <v>100.48045138032755</v>
      </c>
    </row>
    <row r="4013" spans="2:3" x14ac:dyDescent="0.45">
      <c r="B4013" s="211">
        <v>3950</v>
      </c>
      <c r="C4013" s="210">
        <v>75.45892703399808</v>
      </c>
    </row>
    <row r="4014" spans="2:3" x14ac:dyDescent="0.45">
      <c r="B4014" s="211">
        <v>3951</v>
      </c>
      <c r="C4014" s="210">
        <v>102.12533177240121</v>
      </c>
    </row>
    <row r="4015" spans="2:3" x14ac:dyDescent="0.45">
      <c r="B4015" s="211">
        <v>3952</v>
      </c>
      <c r="C4015" s="210">
        <v>108.40707701802083</v>
      </c>
    </row>
    <row r="4016" spans="2:3" x14ac:dyDescent="0.45">
      <c r="B4016" s="211">
        <v>3953</v>
      </c>
      <c r="C4016" s="210">
        <v>123.06530692329265</v>
      </c>
    </row>
    <row r="4017" spans="2:3" x14ac:dyDescent="0.45">
      <c r="B4017" s="211">
        <v>3954</v>
      </c>
      <c r="C4017" s="210">
        <v>154.06427540830933</v>
      </c>
    </row>
    <row r="4018" spans="2:3" x14ac:dyDescent="0.45">
      <c r="B4018" s="211">
        <v>3955</v>
      </c>
      <c r="C4018" s="210">
        <v>134.843008429463</v>
      </c>
    </row>
    <row r="4019" spans="2:3" x14ac:dyDescent="0.45">
      <c r="B4019" s="211">
        <v>3956</v>
      </c>
      <c r="C4019" s="210">
        <v>127.75804767297966</v>
      </c>
    </row>
    <row r="4020" spans="2:3" x14ac:dyDescent="0.45">
      <c r="B4020" s="211">
        <v>3957</v>
      </c>
      <c r="C4020" s="210">
        <v>113.37118885662801</v>
      </c>
    </row>
    <row r="4021" spans="2:3" x14ac:dyDescent="0.45">
      <c r="B4021" s="211">
        <v>3958</v>
      </c>
      <c r="C4021" s="210">
        <v>186.02354161421584</v>
      </c>
    </row>
    <row r="4022" spans="2:3" x14ac:dyDescent="0.45">
      <c r="B4022" s="211">
        <v>3959</v>
      </c>
      <c r="C4022" s="210">
        <v>128.40615102643036</v>
      </c>
    </row>
    <row r="4023" spans="2:3" x14ac:dyDescent="0.45">
      <c r="B4023" s="211">
        <v>3960</v>
      </c>
      <c r="C4023" s="210">
        <v>100.89499955272817</v>
      </c>
    </row>
    <row r="4024" spans="2:3" x14ac:dyDescent="0.45">
      <c r="B4024" s="211">
        <v>3961</v>
      </c>
      <c r="C4024" s="210">
        <v>73.292880254789679</v>
      </c>
    </row>
    <row r="4025" spans="2:3" x14ac:dyDescent="0.45">
      <c r="B4025" s="211">
        <v>3962</v>
      </c>
      <c r="C4025" s="210">
        <v>94.243933706576072</v>
      </c>
    </row>
    <row r="4026" spans="2:3" x14ac:dyDescent="0.45">
      <c r="B4026" s="211">
        <v>3963</v>
      </c>
      <c r="C4026" s="210">
        <v>154.16677967347002</v>
      </c>
    </row>
    <row r="4027" spans="2:3" x14ac:dyDescent="0.45">
      <c r="B4027" s="211">
        <v>3964</v>
      </c>
      <c r="C4027" s="210">
        <v>86.58850865553228</v>
      </c>
    </row>
    <row r="4028" spans="2:3" x14ac:dyDescent="0.45">
      <c r="B4028" s="211">
        <v>3965</v>
      </c>
      <c r="C4028" s="210">
        <v>77.049406849028159</v>
      </c>
    </row>
    <row r="4029" spans="2:3" x14ac:dyDescent="0.45">
      <c r="B4029" s="211">
        <v>3966</v>
      </c>
      <c r="C4029" s="210">
        <v>140.38412713062766</v>
      </c>
    </row>
    <row r="4030" spans="2:3" x14ac:dyDescent="0.45">
      <c r="B4030" s="211">
        <v>3967</v>
      </c>
      <c r="C4030" s="210">
        <v>104.76521928278177</v>
      </c>
    </row>
    <row r="4031" spans="2:3" x14ac:dyDescent="0.45">
      <c r="B4031" s="211">
        <v>3968</v>
      </c>
      <c r="C4031" s="210">
        <v>64.488538567625312</v>
      </c>
    </row>
    <row r="4032" spans="2:3" x14ac:dyDescent="0.45">
      <c r="B4032" s="211">
        <v>3969</v>
      </c>
      <c r="C4032" s="210">
        <v>138.49980169229042</v>
      </c>
    </row>
    <row r="4033" spans="2:3" x14ac:dyDescent="0.45">
      <c r="B4033" s="211">
        <v>3970</v>
      </c>
      <c r="C4033" s="210">
        <v>161.02285627431581</v>
      </c>
    </row>
    <row r="4034" spans="2:3" x14ac:dyDescent="0.45">
      <c r="B4034" s="211">
        <v>3971</v>
      </c>
      <c r="C4034" s="210">
        <v>264.31972933539208</v>
      </c>
    </row>
    <row r="4035" spans="2:3" x14ac:dyDescent="0.45">
      <c r="B4035" s="211">
        <v>3972</v>
      </c>
      <c r="C4035" s="210">
        <v>114.36706902964156</v>
      </c>
    </row>
    <row r="4036" spans="2:3" x14ac:dyDescent="0.45">
      <c r="B4036" s="211">
        <v>3973</v>
      </c>
      <c r="C4036" s="210">
        <v>129.77309527687538</v>
      </c>
    </row>
    <row r="4037" spans="2:3" x14ac:dyDescent="0.45">
      <c r="B4037" s="211">
        <v>3974</v>
      </c>
      <c r="C4037" s="210">
        <v>105.88065786946376</v>
      </c>
    </row>
    <row r="4038" spans="2:3" x14ac:dyDescent="0.45">
      <c r="B4038" s="211">
        <v>3975</v>
      </c>
      <c r="C4038" s="210">
        <v>111.14401864509556</v>
      </c>
    </row>
    <row r="4039" spans="2:3" x14ac:dyDescent="0.45">
      <c r="B4039" s="211">
        <v>3976</v>
      </c>
      <c r="C4039" s="210">
        <v>63.079735861192006</v>
      </c>
    </row>
    <row r="4040" spans="2:3" x14ac:dyDescent="0.45">
      <c r="B4040" s="211">
        <v>3977</v>
      </c>
      <c r="C4040" s="210">
        <v>157.56855573672109</v>
      </c>
    </row>
    <row r="4041" spans="2:3" x14ac:dyDescent="0.45">
      <c r="B4041" s="211">
        <v>3978</v>
      </c>
      <c r="C4041" s="210">
        <v>144.51680728850201</v>
      </c>
    </row>
    <row r="4042" spans="2:3" x14ac:dyDescent="0.45">
      <c r="B4042" s="211">
        <v>3979</v>
      </c>
      <c r="C4042" s="210">
        <v>167.1813337546526</v>
      </c>
    </row>
    <row r="4043" spans="2:3" x14ac:dyDescent="0.45">
      <c r="B4043" s="211">
        <v>3980</v>
      </c>
      <c r="C4043" s="210">
        <v>158.22996473526547</v>
      </c>
    </row>
    <row r="4044" spans="2:3" x14ac:dyDescent="0.45">
      <c r="B4044" s="211">
        <v>3981</v>
      </c>
      <c r="C4044" s="210">
        <v>100.31308702481593</v>
      </c>
    </row>
    <row r="4045" spans="2:3" x14ac:dyDescent="0.45">
      <c r="B4045" s="211">
        <v>3982</v>
      </c>
      <c r="C4045" s="210">
        <v>170.33775813018997</v>
      </c>
    </row>
    <row r="4046" spans="2:3" x14ac:dyDescent="0.45">
      <c r="B4046" s="211">
        <v>3983</v>
      </c>
      <c r="C4046" s="210">
        <v>191.79838655616408</v>
      </c>
    </row>
    <row r="4047" spans="2:3" x14ac:dyDescent="0.45">
      <c r="B4047" s="211">
        <v>3984</v>
      </c>
      <c r="C4047" s="210">
        <v>147.06529461895855</v>
      </c>
    </row>
    <row r="4048" spans="2:3" x14ac:dyDescent="0.45">
      <c r="B4048" s="211">
        <v>3985</v>
      </c>
      <c r="C4048" s="210">
        <v>72.933304366012365</v>
      </c>
    </row>
    <row r="4049" spans="2:3" x14ac:dyDescent="0.45">
      <c r="B4049" s="211">
        <v>3986</v>
      </c>
      <c r="C4049" s="210">
        <v>110.86679527550781</v>
      </c>
    </row>
    <row r="4050" spans="2:3" x14ac:dyDescent="0.45">
      <c r="B4050" s="211">
        <v>3987</v>
      </c>
      <c r="C4050" s="210">
        <v>164.98198707827385</v>
      </c>
    </row>
    <row r="4051" spans="2:3" x14ac:dyDescent="0.45">
      <c r="B4051" s="211">
        <v>3988</v>
      </c>
      <c r="C4051" s="210">
        <v>142.90617607207065</v>
      </c>
    </row>
    <row r="4052" spans="2:3" x14ac:dyDescent="0.45">
      <c r="B4052" s="211">
        <v>3989</v>
      </c>
      <c r="C4052" s="210">
        <v>93.14600563016036</v>
      </c>
    </row>
    <row r="4053" spans="2:3" x14ac:dyDescent="0.45">
      <c r="B4053" s="211">
        <v>3990</v>
      </c>
      <c r="C4053" s="210">
        <v>106.05111792558169</v>
      </c>
    </row>
    <row r="4054" spans="2:3" x14ac:dyDescent="0.45">
      <c r="B4054" s="211">
        <v>3991</v>
      </c>
      <c r="C4054" s="210">
        <v>107.24272509404996</v>
      </c>
    </row>
    <row r="4055" spans="2:3" x14ac:dyDescent="0.45">
      <c r="B4055" s="211">
        <v>3992</v>
      </c>
      <c r="C4055" s="210">
        <v>100.6860650700973</v>
      </c>
    </row>
    <row r="4056" spans="2:3" x14ac:dyDescent="0.45">
      <c r="B4056" s="211">
        <v>3993</v>
      </c>
      <c r="C4056" s="210">
        <v>86.445932433133478</v>
      </c>
    </row>
    <row r="4057" spans="2:3" x14ac:dyDescent="0.45">
      <c r="B4057" s="211">
        <v>3994</v>
      </c>
      <c r="C4057" s="210">
        <v>163.45839844177732</v>
      </c>
    </row>
    <row r="4058" spans="2:3" x14ac:dyDescent="0.45">
      <c r="B4058" s="211">
        <v>3995</v>
      </c>
      <c r="C4058" s="210">
        <v>128.21245666070035</v>
      </c>
    </row>
    <row r="4059" spans="2:3" x14ac:dyDescent="0.45">
      <c r="B4059" s="211">
        <v>3996</v>
      </c>
      <c r="C4059" s="210">
        <v>124.30555324794462</v>
      </c>
    </row>
    <row r="4060" spans="2:3" x14ac:dyDescent="0.45">
      <c r="B4060" s="211">
        <v>3997</v>
      </c>
      <c r="C4060" s="210">
        <v>73.215663248395273</v>
      </c>
    </row>
    <row r="4061" spans="2:3" x14ac:dyDescent="0.45">
      <c r="B4061" s="211">
        <v>3998</v>
      </c>
      <c r="C4061" s="210">
        <v>124.19185523496911</v>
      </c>
    </row>
    <row r="4062" spans="2:3" x14ac:dyDescent="0.45">
      <c r="B4062" s="211">
        <v>3999</v>
      </c>
      <c r="C4062" s="210">
        <v>108.27979697812489</v>
      </c>
    </row>
    <row r="4063" spans="2:3" x14ac:dyDescent="0.45">
      <c r="B4063" s="211">
        <v>4000</v>
      </c>
      <c r="C4063" s="210">
        <v>93.901145975173236</v>
      </c>
    </row>
    <row r="4064" spans="2:3" x14ac:dyDescent="0.45">
      <c r="B4064" s="211">
        <v>4001</v>
      </c>
      <c r="C4064" s="210">
        <v>104.51761392991126</v>
      </c>
    </row>
    <row r="4065" spans="2:3" x14ac:dyDescent="0.45">
      <c r="B4065" s="211">
        <v>4002</v>
      </c>
      <c r="C4065" s="210">
        <v>179.97056338634027</v>
      </c>
    </row>
    <row r="4066" spans="2:3" x14ac:dyDescent="0.45">
      <c r="B4066" s="211">
        <v>4003</v>
      </c>
      <c r="C4066" s="210">
        <v>196.86079940210416</v>
      </c>
    </row>
    <row r="4067" spans="2:3" x14ac:dyDescent="0.45">
      <c r="B4067" s="211">
        <v>4004</v>
      </c>
      <c r="C4067" s="210">
        <v>89.354252945967843</v>
      </c>
    </row>
    <row r="4068" spans="2:3" x14ac:dyDescent="0.45">
      <c r="B4068" s="211">
        <v>4005</v>
      </c>
      <c r="C4068" s="210">
        <v>128.41220894444965</v>
      </c>
    </row>
    <row r="4069" spans="2:3" x14ac:dyDescent="0.45">
      <c r="B4069" s="211">
        <v>4006</v>
      </c>
      <c r="C4069" s="210">
        <v>138.29222286834406</v>
      </c>
    </row>
    <row r="4070" spans="2:3" x14ac:dyDescent="0.45">
      <c r="B4070" s="211">
        <v>4007</v>
      </c>
      <c r="C4070" s="210">
        <v>122.06954634117324</v>
      </c>
    </row>
    <row r="4071" spans="2:3" x14ac:dyDescent="0.45">
      <c r="B4071" s="211">
        <v>4008</v>
      </c>
      <c r="C4071" s="210">
        <v>102.47809357587563</v>
      </c>
    </row>
    <row r="4072" spans="2:3" x14ac:dyDescent="0.45">
      <c r="B4072" s="211">
        <v>4009</v>
      </c>
      <c r="C4072" s="210">
        <v>90.966688109081048</v>
      </c>
    </row>
    <row r="4073" spans="2:3" x14ac:dyDescent="0.45">
      <c r="B4073" s="211">
        <v>4010</v>
      </c>
      <c r="C4073" s="210">
        <v>127.87230168275441</v>
      </c>
    </row>
    <row r="4074" spans="2:3" x14ac:dyDescent="0.45">
      <c r="B4074" s="211">
        <v>4011</v>
      </c>
      <c r="C4074" s="210">
        <v>160.74506298577461</v>
      </c>
    </row>
    <row r="4075" spans="2:3" x14ac:dyDescent="0.45">
      <c r="B4075" s="211">
        <v>4012</v>
      </c>
      <c r="C4075" s="210">
        <v>87.424563360881749</v>
      </c>
    </row>
    <row r="4076" spans="2:3" x14ac:dyDescent="0.45">
      <c r="B4076" s="211">
        <v>4013</v>
      </c>
      <c r="C4076" s="210">
        <v>180.82429941657801</v>
      </c>
    </row>
    <row r="4077" spans="2:3" x14ac:dyDescent="0.45">
      <c r="B4077" s="211">
        <v>4014</v>
      </c>
      <c r="C4077" s="210">
        <v>208.9326453999941</v>
      </c>
    </row>
    <row r="4078" spans="2:3" x14ac:dyDescent="0.45">
      <c r="B4078" s="211">
        <v>4015</v>
      </c>
      <c r="C4078" s="210">
        <v>149.96894502815442</v>
      </c>
    </row>
    <row r="4079" spans="2:3" x14ac:dyDescent="0.45">
      <c r="B4079" s="211">
        <v>4016</v>
      </c>
      <c r="C4079" s="210">
        <v>77.384858010903159</v>
      </c>
    </row>
    <row r="4080" spans="2:3" x14ac:dyDescent="0.45">
      <c r="B4080" s="211">
        <v>4017</v>
      </c>
      <c r="C4080" s="210">
        <v>139.88905707509178</v>
      </c>
    </row>
    <row r="4081" spans="2:3" x14ac:dyDescent="0.45">
      <c r="B4081" s="211">
        <v>4018</v>
      </c>
      <c r="C4081" s="210">
        <v>168.59658595134741</v>
      </c>
    </row>
    <row r="4082" spans="2:3" x14ac:dyDescent="0.45">
      <c r="B4082" s="211">
        <v>4019</v>
      </c>
      <c r="C4082" s="210">
        <v>105.79296884202709</v>
      </c>
    </row>
    <row r="4083" spans="2:3" x14ac:dyDescent="0.45">
      <c r="B4083" s="211">
        <v>4020</v>
      </c>
      <c r="C4083" s="210">
        <v>108.05142419030433</v>
      </c>
    </row>
    <row r="4084" spans="2:3" x14ac:dyDescent="0.45">
      <c r="B4084" s="211">
        <v>4021</v>
      </c>
      <c r="C4084" s="210">
        <v>113.60925337453212</v>
      </c>
    </row>
    <row r="4085" spans="2:3" x14ac:dyDescent="0.45">
      <c r="B4085" s="211">
        <v>4022</v>
      </c>
      <c r="C4085" s="210">
        <v>143.55773039419563</v>
      </c>
    </row>
    <row r="4086" spans="2:3" x14ac:dyDescent="0.45">
      <c r="B4086" s="211">
        <v>4023</v>
      </c>
      <c r="C4086" s="210">
        <v>139.49012120738666</v>
      </c>
    </row>
    <row r="4087" spans="2:3" x14ac:dyDescent="0.45">
      <c r="B4087" s="211">
        <v>4024</v>
      </c>
      <c r="C4087" s="210">
        <v>160.25068000370263</v>
      </c>
    </row>
    <row r="4088" spans="2:3" x14ac:dyDescent="0.45">
      <c r="B4088" s="211">
        <v>4025</v>
      </c>
      <c r="C4088" s="210">
        <v>124.88298808307867</v>
      </c>
    </row>
    <row r="4089" spans="2:3" x14ac:dyDescent="0.45">
      <c r="B4089" s="211">
        <v>4026</v>
      </c>
      <c r="C4089" s="210">
        <v>69.86952722586534</v>
      </c>
    </row>
    <row r="4090" spans="2:3" x14ac:dyDescent="0.45">
      <c r="B4090" s="211">
        <v>4027</v>
      </c>
      <c r="C4090" s="210">
        <v>130.002039733663</v>
      </c>
    </row>
    <row r="4091" spans="2:3" x14ac:dyDescent="0.45">
      <c r="B4091" s="211">
        <v>4028</v>
      </c>
      <c r="C4091" s="210">
        <v>125.34387014621845</v>
      </c>
    </row>
    <row r="4092" spans="2:3" x14ac:dyDescent="0.45">
      <c r="B4092" s="211">
        <v>4029</v>
      </c>
      <c r="C4092" s="210">
        <v>184.44985869426455</v>
      </c>
    </row>
    <row r="4093" spans="2:3" x14ac:dyDescent="0.45">
      <c r="B4093" s="211">
        <v>4030</v>
      </c>
      <c r="C4093" s="210">
        <v>183.34462061277478</v>
      </c>
    </row>
    <row r="4094" spans="2:3" x14ac:dyDescent="0.45">
      <c r="B4094" s="211">
        <v>4031</v>
      </c>
      <c r="C4094" s="210">
        <v>72.554469675606569</v>
      </c>
    </row>
    <row r="4095" spans="2:3" x14ac:dyDescent="0.45">
      <c r="B4095" s="211">
        <v>4032</v>
      </c>
      <c r="C4095" s="210">
        <v>95.058633673779298</v>
      </c>
    </row>
    <row r="4096" spans="2:3" x14ac:dyDescent="0.45">
      <c r="B4096" s="211">
        <v>4033</v>
      </c>
      <c r="C4096" s="210">
        <v>150.46519868742598</v>
      </c>
    </row>
    <row r="4097" spans="2:3" x14ac:dyDescent="0.45">
      <c r="B4097" s="211">
        <v>4034</v>
      </c>
      <c r="C4097" s="210">
        <v>196.82155051856085</v>
      </c>
    </row>
    <row r="4098" spans="2:3" x14ac:dyDescent="0.45">
      <c r="B4098" s="211">
        <v>4035</v>
      </c>
      <c r="C4098" s="210">
        <v>97.28794918378658</v>
      </c>
    </row>
    <row r="4099" spans="2:3" x14ac:dyDescent="0.45">
      <c r="B4099" s="211">
        <v>4036</v>
      </c>
      <c r="C4099" s="210">
        <v>95.043321860439178</v>
      </c>
    </row>
    <row r="4100" spans="2:3" x14ac:dyDescent="0.45">
      <c r="B4100" s="211">
        <v>4037</v>
      </c>
      <c r="C4100" s="210">
        <v>86.122987042127193</v>
      </c>
    </row>
    <row r="4101" spans="2:3" x14ac:dyDescent="0.45">
      <c r="B4101" s="211">
        <v>4038</v>
      </c>
      <c r="C4101" s="210">
        <v>69.899445257883656</v>
      </c>
    </row>
    <row r="4102" spans="2:3" x14ac:dyDescent="0.45">
      <c r="B4102" s="211">
        <v>4039</v>
      </c>
      <c r="C4102" s="210">
        <v>103.51296628868369</v>
      </c>
    </row>
    <row r="4103" spans="2:3" x14ac:dyDescent="0.45">
      <c r="B4103" s="211">
        <v>4040</v>
      </c>
      <c r="C4103" s="210">
        <v>152.88900070774824</v>
      </c>
    </row>
    <row r="4104" spans="2:3" x14ac:dyDescent="0.45">
      <c r="B4104" s="211">
        <v>4041</v>
      </c>
      <c r="C4104" s="210">
        <v>96.53878387971946</v>
      </c>
    </row>
    <row r="4105" spans="2:3" x14ac:dyDescent="0.45">
      <c r="B4105" s="211">
        <v>4042</v>
      </c>
      <c r="C4105" s="210">
        <v>199.31893482853425</v>
      </c>
    </row>
    <row r="4106" spans="2:3" x14ac:dyDescent="0.45">
      <c r="B4106" s="211">
        <v>4043</v>
      </c>
      <c r="C4106" s="210">
        <v>93.405806225121452</v>
      </c>
    </row>
    <row r="4107" spans="2:3" x14ac:dyDescent="0.45">
      <c r="B4107" s="211">
        <v>4044</v>
      </c>
      <c r="C4107" s="210">
        <v>125.98180312509785</v>
      </c>
    </row>
    <row r="4108" spans="2:3" x14ac:dyDescent="0.45">
      <c r="B4108" s="211">
        <v>4045</v>
      </c>
      <c r="C4108" s="210">
        <v>188.16549619315438</v>
      </c>
    </row>
    <row r="4109" spans="2:3" x14ac:dyDescent="0.45">
      <c r="B4109" s="211">
        <v>4046</v>
      </c>
      <c r="C4109" s="210">
        <v>165.54266715913383</v>
      </c>
    </row>
    <row r="4110" spans="2:3" x14ac:dyDescent="0.45">
      <c r="B4110" s="211">
        <v>4047</v>
      </c>
      <c r="C4110" s="210">
        <v>106.59448745053859</v>
      </c>
    </row>
    <row r="4111" spans="2:3" x14ac:dyDescent="0.45">
      <c r="B4111" s="211">
        <v>4048</v>
      </c>
      <c r="C4111" s="210">
        <v>69.864609053881097</v>
      </c>
    </row>
    <row r="4112" spans="2:3" x14ac:dyDescent="0.45">
      <c r="B4112" s="211">
        <v>4049</v>
      </c>
      <c r="C4112" s="210">
        <v>145.11471656240221</v>
      </c>
    </row>
    <row r="4113" spans="2:3" x14ac:dyDescent="0.45">
      <c r="B4113" s="211">
        <v>4050</v>
      </c>
      <c r="C4113" s="210">
        <v>87.249320928425874</v>
      </c>
    </row>
    <row r="4114" spans="2:3" x14ac:dyDescent="0.45">
      <c r="B4114" s="211">
        <v>4051</v>
      </c>
      <c r="C4114" s="210">
        <v>104.87780520211869</v>
      </c>
    </row>
    <row r="4115" spans="2:3" x14ac:dyDescent="0.45">
      <c r="B4115" s="211">
        <v>4052</v>
      </c>
      <c r="C4115" s="210">
        <v>177.09780663117917</v>
      </c>
    </row>
    <row r="4116" spans="2:3" x14ac:dyDescent="0.45">
      <c r="B4116" s="211">
        <v>4053</v>
      </c>
      <c r="C4116" s="210">
        <v>101.40197540948998</v>
      </c>
    </row>
    <row r="4117" spans="2:3" x14ac:dyDescent="0.45">
      <c r="B4117" s="211">
        <v>4054</v>
      </c>
      <c r="C4117" s="210">
        <v>115.35039788561467</v>
      </c>
    </row>
    <row r="4118" spans="2:3" x14ac:dyDescent="0.45">
      <c r="B4118" s="211">
        <v>4055</v>
      </c>
      <c r="C4118" s="210">
        <v>80.548894137585521</v>
      </c>
    </row>
    <row r="4119" spans="2:3" x14ac:dyDescent="0.45">
      <c r="B4119" s="211">
        <v>4056</v>
      </c>
      <c r="C4119" s="210">
        <v>118.41933820703815</v>
      </c>
    </row>
    <row r="4120" spans="2:3" x14ac:dyDescent="0.45">
      <c r="B4120" s="211">
        <v>4057</v>
      </c>
      <c r="C4120" s="210">
        <v>156.04029353666158</v>
      </c>
    </row>
    <row r="4121" spans="2:3" x14ac:dyDescent="0.45">
      <c r="B4121" s="211">
        <v>4058</v>
      </c>
      <c r="C4121" s="210">
        <v>158.51476526503367</v>
      </c>
    </row>
    <row r="4122" spans="2:3" x14ac:dyDescent="0.45">
      <c r="B4122" s="211">
        <v>4059</v>
      </c>
      <c r="C4122" s="210">
        <v>83.915109434153919</v>
      </c>
    </row>
    <row r="4123" spans="2:3" x14ac:dyDescent="0.45">
      <c r="B4123" s="211">
        <v>4060</v>
      </c>
      <c r="C4123" s="210">
        <v>144.0641106049203</v>
      </c>
    </row>
    <row r="4124" spans="2:3" x14ac:dyDescent="0.45">
      <c r="B4124" s="211">
        <v>4061</v>
      </c>
      <c r="C4124" s="210">
        <v>165.94105239554636</v>
      </c>
    </row>
    <row r="4125" spans="2:3" x14ac:dyDescent="0.45">
      <c r="B4125" s="211">
        <v>4062</v>
      </c>
      <c r="C4125" s="210">
        <v>80.160410060496403</v>
      </c>
    </row>
    <row r="4126" spans="2:3" x14ac:dyDescent="0.45">
      <c r="B4126" s="211">
        <v>4063</v>
      </c>
      <c r="C4126" s="210">
        <v>123.91331441314328</v>
      </c>
    </row>
    <row r="4127" spans="2:3" x14ac:dyDescent="0.45">
      <c r="B4127" s="211">
        <v>4064</v>
      </c>
      <c r="C4127" s="210">
        <v>97.53872046142574</v>
      </c>
    </row>
    <row r="4128" spans="2:3" x14ac:dyDescent="0.45">
      <c r="B4128" s="211">
        <v>4065</v>
      </c>
      <c r="C4128" s="210">
        <v>205.00527525543953</v>
      </c>
    </row>
    <row r="4129" spans="2:3" x14ac:dyDescent="0.45">
      <c r="B4129" s="211">
        <v>4066</v>
      </c>
      <c r="C4129" s="210">
        <v>123.81899288861659</v>
      </c>
    </row>
    <row r="4130" spans="2:3" x14ac:dyDescent="0.45">
      <c r="B4130" s="211">
        <v>4067</v>
      </c>
      <c r="C4130" s="210">
        <v>119.89966332575614</v>
      </c>
    </row>
    <row r="4131" spans="2:3" x14ac:dyDescent="0.45">
      <c r="B4131" s="211">
        <v>4068</v>
      </c>
      <c r="C4131" s="210">
        <v>152.72695205754886</v>
      </c>
    </row>
    <row r="4132" spans="2:3" x14ac:dyDescent="0.45">
      <c r="B4132" s="211">
        <v>4069</v>
      </c>
      <c r="C4132" s="210">
        <v>112.01399135040691</v>
      </c>
    </row>
    <row r="4133" spans="2:3" x14ac:dyDescent="0.45">
      <c r="B4133" s="211">
        <v>4070</v>
      </c>
      <c r="C4133" s="210">
        <v>153.12703304449533</v>
      </c>
    </row>
    <row r="4134" spans="2:3" x14ac:dyDescent="0.45">
      <c r="B4134" s="211">
        <v>4071</v>
      </c>
      <c r="C4134" s="210">
        <v>132.78024827386506</v>
      </c>
    </row>
    <row r="4135" spans="2:3" x14ac:dyDescent="0.45">
      <c r="B4135" s="211">
        <v>4072</v>
      </c>
      <c r="C4135" s="210">
        <v>76.272581311484359</v>
      </c>
    </row>
    <row r="4136" spans="2:3" x14ac:dyDescent="0.45">
      <c r="B4136" s="211">
        <v>4073</v>
      </c>
      <c r="C4136" s="210">
        <v>105.05785149991465</v>
      </c>
    </row>
    <row r="4137" spans="2:3" x14ac:dyDescent="0.45">
      <c r="B4137" s="211">
        <v>4074</v>
      </c>
      <c r="C4137" s="210">
        <v>89.40355240439375</v>
      </c>
    </row>
    <row r="4138" spans="2:3" x14ac:dyDescent="0.45">
      <c r="B4138" s="211">
        <v>4075</v>
      </c>
      <c r="C4138" s="210">
        <v>206.90224365724256</v>
      </c>
    </row>
    <row r="4139" spans="2:3" x14ac:dyDescent="0.45">
      <c r="B4139" s="211">
        <v>4076</v>
      </c>
      <c r="C4139" s="210">
        <v>128.22494588424075</v>
      </c>
    </row>
    <row r="4140" spans="2:3" x14ac:dyDescent="0.45">
      <c r="B4140" s="211">
        <v>4077</v>
      </c>
      <c r="C4140" s="210">
        <v>101.787247506656</v>
      </c>
    </row>
    <row r="4141" spans="2:3" x14ac:dyDescent="0.45">
      <c r="B4141" s="211">
        <v>4078</v>
      </c>
      <c r="C4141" s="210">
        <v>115.69235618321416</v>
      </c>
    </row>
    <row r="4142" spans="2:3" x14ac:dyDescent="0.45">
      <c r="B4142" s="211">
        <v>4079</v>
      </c>
      <c r="C4142" s="210">
        <v>153.55971227182459</v>
      </c>
    </row>
    <row r="4143" spans="2:3" x14ac:dyDescent="0.45">
      <c r="B4143" s="211">
        <v>4080</v>
      </c>
      <c r="C4143" s="210">
        <v>81.144653609406987</v>
      </c>
    </row>
    <row r="4144" spans="2:3" x14ac:dyDescent="0.45">
      <c r="B4144" s="211">
        <v>4081</v>
      </c>
      <c r="C4144" s="210">
        <v>145.03850206378945</v>
      </c>
    </row>
    <row r="4145" spans="2:3" x14ac:dyDescent="0.45">
      <c r="B4145" s="211">
        <v>4082</v>
      </c>
      <c r="C4145" s="210">
        <v>141.60728863640065</v>
      </c>
    </row>
    <row r="4146" spans="2:3" x14ac:dyDescent="0.45">
      <c r="B4146" s="211">
        <v>4083</v>
      </c>
      <c r="C4146" s="210">
        <v>58.141953654923178</v>
      </c>
    </row>
    <row r="4147" spans="2:3" x14ac:dyDescent="0.45">
      <c r="B4147" s="211">
        <v>4084</v>
      </c>
      <c r="C4147" s="210">
        <v>104.21016403985288</v>
      </c>
    </row>
    <row r="4148" spans="2:3" x14ac:dyDescent="0.45">
      <c r="B4148" s="211">
        <v>4085</v>
      </c>
      <c r="C4148" s="210">
        <v>182.68387753215509</v>
      </c>
    </row>
    <row r="4149" spans="2:3" x14ac:dyDescent="0.45">
      <c r="B4149" s="211">
        <v>4086</v>
      </c>
      <c r="C4149" s="210">
        <v>74.027517681759619</v>
      </c>
    </row>
    <row r="4150" spans="2:3" x14ac:dyDescent="0.45">
      <c r="B4150" s="211">
        <v>4087</v>
      </c>
      <c r="C4150" s="210">
        <v>121.81919965323614</v>
      </c>
    </row>
    <row r="4151" spans="2:3" x14ac:dyDescent="0.45">
      <c r="B4151" s="211">
        <v>4088</v>
      </c>
      <c r="C4151" s="210">
        <v>90.295899700139543</v>
      </c>
    </row>
    <row r="4152" spans="2:3" x14ac:dyDescent="0.45">
      <c r="B4152" s="211">
        <v>4089</v>
      </c>
      <c r="C4152" s="210">
        <v>129.77872423058369</v>
      </c>
    </row>
    <row r="4153" spans="2:3" x14ac:dyDescent="0.45">
      <c r="B4153" s="211">
        <v>4090</v>
      </c>
      <c r="C4153" s="210">
        <v>152.40456697266566</v>
      </c>
    </row>
    <row r="4154" spans="2:3" x14ac:dyDescent="0.45">
      <c r="B4154" s="211">
        <v>4091</v>
      </c>
      <c r="C4154" s="210">
        <v>159.82339124070725</v>
      </c>
    </row>
    <row r="4155" spans="2:3" x14ac:dyDescent="0.45">
      <c r="B4155" s="211">
        <v>4092</v>
      </c>
      <c r="C4155" s="210">
        <v>86.853279326233121</v>
      </c>
    </row>
    <row r="4156" spans="2:3" x14ac:dyDescent="0.45">
      <c r="B4156" s="211">
        <v>4093</v>
      </c>
      <c r="C4156" s="210">
        <v>186.22800722613871</v>
      </c>
    </row>
    <row r="4157" spans="2:3" x14ac:dyDescent="0.45">
      <c r="B4157" s="211">
        <v>4094</v>
      </c>
      <c r="C4157" s="210">
        <v>139.35014792782346</v>
      </c>
    </row>
    <row r="4158" spans="2:3" x14ac:dyDescent="0.45">
      <c r="B4158" s="211">
        <v>4095</v>
      </c>
      <c r="C4158" s="210">
        <v>104.83282265747334</v>
      </c>
    </row>
    <row r="4159" spans="2:3" x14ac:dyDescent="0.45">
      <c r="B4159" s="211">
        <v>4096</v>
      </c>
      <c r="C4159" s="210">
        <v>152.062553884339</v>
      </c>
    </row>
    <row r="4160" spans="2:3" x14ac:dyDescent="0.45">
      <c r="B4160" s="211">
        <v>4097</v>
      </c>
      <c r="C4160" s="210">
        <v>86.642522919804222</v>
      </c>
    </row>
    <row r="4161" spans="2:3" x14ac:dyDescent="0.45">
      <c r="B4161" s="211">
        <v>4098</v>
      </c>
      <c r="C4161" s="210">
        <v>184.78465128502839</v>
      </c>
    </row>
    <row r="4162" spans="2:3" x14ac:dyDescent="0.45">
      <c r="B4162" s="211">
        <v>4099</v>
      </c>
      <c r="C4162" s="210">
        <v>123.8240884614668</v>
      </c>
    </row>
    <row r="4163" spans="2:3" x14ac:dyDescent="0.45">
      <c r="B4163" s="211">
        <v>4100</v>
      </c>
      <c r="C4163" s="210">
        <v>58.81319864198818</v>
      </c>
    </row>
    <row r="4164" spans="2:3" x14ac:dyDescent="0.45">
      <c r="B4164" s="211">
        <v>4101</v>
      </c>
      <c r="C4164" s="210">
        <v>145.15266232451057</v>
      </c>
    </row>
    <row r="4165" spans="2:3" x14ac:dyDescent="0.45">
      <c r="B4165" s="211">
        <v>4102</v>
      </c>
      <c r="C4165" s="210">
        <v>113.12223088526049</v>
      </c>
    </row>
    <row r="4166" spans="2:3" x14ac:dyDescent="0.45">
      <c r="B4166" s="211">
        <v>4103</v>
      </c>
      <c r="C4166" s="210">
        <v>129.56947987480072</v>
      </c>
    </row>
    <row r="4167" spans="2:3" x14ac:dyDescent="0.45">
      <c r="B4167" s="211">
        <v>4104</v>
      </c>
      <c r="C4167" s="210">
        <v>109.54931131545005</v>
      </c>
    </row>
    <row r="4168" spans="2:3" x14ac:dyDescent="0.45">
      <c r="B4168" s="211">
        <v>4105</v>
      </c>
      <c r="C4168" s="210">
        <v>104.41213982642653</v>
      </c>
    </row>
    <row r="4169" spans="2:3" x14ac:dyDescent="0.45">
      <c r="B4169" s="211">
        <v>4106</v>
      </c>
      <c r="C4169" s="210">
        <v>78.038655122095435</v>
      </c>
    </row>
    <row r="4170" spans="2:3" x14ac:dyDescent="0.45">
      <c r="B4170" s="211">
        <v>4107</v>
      </c>
      <c r="C4170" s="210">
        <v>75.095242045556233</v>
      </c>
    </row>
    <row r="4171" spans="2:3" x14ac:dyDescent="0.45">
      <c r="B4171" s="211">
        <v>4108</v>
      </c>
      <c r="C4171" s="210">
        <v>96.878599138113955</v>
      </c>
    </row>
    <row r="4172" spans="2:3" x14ac:dyDescent="0.45">
      <c r="B4172" s="211">
        <v>4109</v>
      </c>
      <c r="C4172" s="210">
        <v>142.91474946022569</v>
      </c>
    </row>
    <row r="4173" spans="2:3" x14ac:dyDescent="0.45">
      <c r="B4173" s="211">
        <v>4110</v>
      </c>
      <c r="C4173" s="210">
        <v>132.7503588200619</v>
      </c>
    </row>
    <row r="4174" spans="2:3" x14ac:dyDescent="0.45">
      <c r="B4174" s="211">
        <v>4111</v>
      </c>
      <c r="C4174" s="210">
        <v>112.5332979968516</v>
      </c>
    </row>
    <row r="4175" spans="2:3" x14ac:dyDescent="0.45">
      <c r="B4175" s="211">
        <v>4112</v>
      </c>
      <c r="C4175" s="210">
        <v>124.38366435341899</v>
      </c>
    </row>
    <row r="4176" spans="2:3" x14ac:dyDescent="0.45">
      <c r="B4176" s="211">
        <v>4113</v>
      </c>
      <c r="C4176" s="210">
        <v>131.57432692350866</v>
      </c>
    </row>
    <row r="4177" spans="2:3" x14ac:dyDescent="0.45">
      <c r="B4177" s="211">
        <v>4114</v>
      </c>
      <c r="C4177" s="210">
        <v>119.89466863565082</v>
      </c>
    </row>
    <row r="4178" spans="2:3" x14ac:dyDescent="0.45">
      <c r="B4178" s="211">
        <v>4115</v>
      </c>
      <c r="C4178" s="210">
        <v>94.784617366436251</v>
      </c>
    </row>
    <row r="4179" spans="2:3" x14ac:dyDescent="0.45">
      <c r="B4179" s="211">
        <v>4116</v>
      </c>
      <c r="C4179" s="210">
        <v>82.917304714285407</v>
      </c>
    </row>
    <row r="4180" spans="2:3" x14ac:dyDescent="0.45">
      <c r="B4180" s="211">
        <v>4117</v>
      </c>
      <c r="C4180" s="210">
        <v>118.68897144860173</v>
      </c>
    </row>
    <row r="4181" spans="2:3" x14ac:dyDescent="0.45">
      <c r="B4181" s="211">
        <v>4118</v>
      </c>
      <c r="C4181" s="210">
        <v>112.44714098059298</v>
      </c>
    </row>
    <row r="4182" spans="2:3" x14ac:dyDescent="0.45">
      <c r="B4182" s="211">
        <v>4119</v>
      </c>
      <c r="C4182" s="210">
        <v>69.963369921023855</v>
      </c>
    </row>
    <row r="4183" spans="2:3" x14ac:dyDescent="0.45">
      <c r="B4183" s="211">
        <v>4120</v>
      </c>
      <c r="C4183" s="210">
        <v>128.51803178783362</v>
      </c>
    </row>
    <row r="4184" spans="2:3" x14ac:dyDescent="0.45">
      <c r="B4184" s="211">
        <v>4121</v>
      </c>
      <c r="C4184" s="210">
        <v>109.4375971620849</v>
      </c>
    </row>
    <row r="4185" spans="2:3" x14ac:dyDescent="0.45">
      <c r="B4185" s="211">
        <v>4122</v>
      </c>
      <c r="C4185" s="210">
        <v>130.61850847357735</v>
      </c>
    </row>
    <row r="4186" spans="2:3" x14ac:dyDescent="0.45">
      <c r="B4186" s="211">
        <v>4123</v>
      </c>
      <c r="C4186" s="210">
        <v>127.99346518995708</v>
      </c>
    </row>
    <row r="4187" spans="2:3" x14ac:dyDescent="0.45">
      <c r="B4187" s="211">
        <v>4124</v>
      </c>
      <c r="C4187" s="210">
        <v>137.04592708381119</v>
      </c>
    </row>
    <row r="4188" spans="2:3" x14ac:dyDescent="0.45">
      <c r="B4188" s="211">
        <v>4125</v>
      </c>
      <c r="C4188" s="210">
        <v>131.10090304343731</v>
      </c>
    </row>
    <row r="4189" spans="2:3" x14ac:dyDescent="0.45">
      <c r="B4189" s="211">
        <v>4126</v>
      </c>
      <c r="C4189" s="210">
        <v>89.253316276521844</v>
      </c>
    </row>
    <row r="4190" spans="2:3" x14ac:dyDescent="0.45">
      <c r="B4190" s="211">
        <v>4127</v>
      </c>
      <c r="C4190" s="210">
        <v>87.744464506552859</v>
      </c>
    </row>
    <row r="4191" spans="2:3" x14ac:dyDescent="0.45">
      <c r="B4191" s="211">
        <v>4128</v>
      </c>
      <c r="C4191" s="210">
        <v>142.20699665656704</v>
      </c>
    </row>
    <row r="4192" spans="2:3" x14ac:dyDescent="0.45">
      <c r="B4192" s="211">
        <v>4129</v>
      </c>
      <c r="C4192" s="210">
        <v>187.25726244078118</v>
      </c>
    </row>
    <row r="4193" spans="2:3" x14ac:dyDescent="0.45">
      <c r="B4193" s="211">
        <v>4130</v>
      </c>
      <c r="C4193" s="210">
        <v>110.89893461887874</v>
      </c>
    </row>
    <row r="4194" spans="2:3" x14ac:dyDescent="0.45">
      <c r="B4194" s="211">
        <v>4131</v>
      </c>
      <c r="C4194" s="210">
        <v>132.41826142091531</v>
      </c>
    </row>
    <row r="4195" spans="2:3" x14ac:dyDescent="0.45">
      <c r="B4195" s="211">
        <v>4132</v>
      </c>
      <c r="C4195" s="210">
        <v>130.44528171708566</v>
      </c>
    </row>
    <row r="4196" spans="2:3" x14ac:dyDescent="0.45">
      <c r="B4196" s="211">
        <v>4133</v>
      </c>
      <c r="C4196" s="210">
        <v>274.83279463236653</v>
      </c>
    </row>
    <row r="4197" spans="2:3" x14ac:dyDescent="0.45">
      <c r="B4197" s="211">
        <v>4134</v>
      </c>
      <c r="C4197" s="210">
        <v>194.46988112511357</v>
      </c>
    </row>
    <row r="4198" spans="2:3" x14ac:dyDescent="0.45">
      <c r="B4198" s="211">
        <v>4135</v>
      </c>
      <c r="C4198" s="210">
        <v>71.81734629522137</v>
      </c>
    </row>
    <row r="4199" spans="2:3" x14ac:dyDescent="0.45">
      <c r="B4199" s="211">
        <v>4136</v>
      </c>
      <c r="C4199" s="210">
        <v>101.78642512575308</v>
      </c>
    </row>
    <row r="4200" spans="2:3" x14ac:dyDescent="0.45">
      <c r="B4200" s="211">
        <v>4137</v>
      </c>
      <c r="C4200" s="210">
        <v>147.93377674414401</v>
      </c>
    </row>
    <row r="4201" spans="2:3" x14ac:dyDescent="0.45">
      <c r="B4201" s="211">
        <v>4138</v>
      </c>
      <c r="C4201" s="210">
        <v>162.98065291754267</v>
      </c>
    </row>
    <row r="4202" spans="2:3" x14ac:dyDescent="0.45">
      <c r="B4202" s="211">
        <v>4139</v>
      </c>
      <c r="C4202" s="210">
        <v>138.77373371275533</v>
      </c>
    </row>
    <row r="4203" spans="2:3" x14ac:dyDescent="0.45">
      <c r="B4203" s="211">
        <v>4140</v>
      </c>
      <c r="C4203" s="210">
        <v>152.41247133246171</v>
      </c>
    </row>
    <row r="4204" spans="2:3" x14ac:dyDescent="0.45">
      <c r="B4204" s="211">
        <v>4141</v>
      </c>
      <c r="C4204" s="210">
        <v>103.3084715708752</v>
      </c>
    </row>
    <row r="4205" spans="2:3" x14ac:dyDescent="0.45">
      <c r="B4205" s="211">
        <v>4142</v>
      </c>
      <c r="C4205" s="210">
        <v>97.140569058084552</v>
      </c>
    </row>
    <row r="4206" spans="2:3" x14ac:dyDescent="0.45">
      <c r="B4206" s="211">
        <v>4143</v>
      </c>
      <c r="C4206" s="210">
        <v>66.075904256165387</v>
      </c>
    </row>
    <row r="4207" spans="2:3" x14ac:dyDescent="0.45">
      <c r="B4207" s="211">
        <v>4144</v>
      </c>
      <c r="C4207" s="210">
        <v>123.30478671527837</v>
      </c>
    </row>
    <row r="4208" spans="2:3" x14ac:dyDescent="0.45">
      <c r="B4208" s="211">
        <v>4145</v>
      </c>
      <c r="C4208" s="210">
        <v>162.78432581916138</v>
      </c>
    </row>
    <row r="4209" spans="2:3" x14ac:dyDescent="0.45">
      <c r="B4209" s="211">
        <v>4146</v>
      </c>
      <c r="C4209" s="210">
        <v>122.0001069276334</v>
      </c>
    </row>
    <row r="4210" spans="2:3" x14ac:dyDescent="0.45">
      <c r="B4210" s="211">
        <v>4147</v>
      </c>
      <c r="C4210" s="210">
        <v>127.44991278214586</v>
      </c>
    </row>
    <row r="4211" spans="2:3" x14ac:dyDescent="0.45">
      <c r="B4211" s="211">
        <v>4148</v>
      </c>
      <c r="C4211" s="210">
        <v>69.809618177730812</v>
      </c>
    </row>
    <row r="4212" spans="2:3" x14ac:dyDescent="0.45">
      <c r="B4212" s="211">
        <v>4149</v>
      </c>
      <c r="C4212" s="210">
        <v>123.35876987292546</v>
      </c>
    </row>
    <row r="4213" spans="2:3" x14ac:dyDescent="0.45">
      <c r="B4213" s="211">
        <v>4150</v>
      </c>
      <c r="C4213" s="210">
        <v>108.84828918301382</v>
      </c>
    </row>
    <row r="4214" spans="2:3" x14ac:dyDescent="0.45">
      <c r="B4214" s="211">
        <v>4151</v>
      </c>
      <c r="C4214" s="210">
        <v>94.562986145808978</v>
      </c>
    </row>
    <row r="4215" spans="2:3" x14ac:dyDescent="0.45">
      <c r="B4215" s="211">
        <v>4152</v>
      </c>
      <c r="C4215" s="210">
        <v>171.80480376454688</v>
      </c>
    </row>
    <row r="4216" spans="2:3" x14ac:dyDescent="0.45">
      <c r="B4216" s="211">
        <v>4153</v>
      </c>
      <c r="C4216" s="210">
        <v>77.868780532567925</v>
      </c>
    </row>
    <row r="4217" spans="2:3" x14ac:dyDescent="0.45">
      <c r="B4217" s="211">
        <v>4154</v>
      </c>
      <c r="C4217" s="210">
        <v>153.67225473312348</v>
      </c>
    </row>
    <row r="4218" spans="2:3" x14ac:dyDescent="0.45">
      <c r="B4218" s="211">
        <v>4155</v>
      </c>
      <c r="C4218" s="210">
        <v>85.716277658771943</v>
      </c>
    </row>
    <row r="4219" spans="2:3" x14ac:dyDescent="0.45">
      <c r="B4219" s="211">
        <v>4156</v>
      </c>
      <c r="C4219" s="210">
        <v>118.16300915286125</v>
      </c>
    </row>
    <row r="4220" spans="2:3" x14ac:dyDescent="0.45">
      <c r="B4220" s="211">
        <v>4157</v>
      </c>
      <c r="C4220" s="210">
        <v>173.48520383119561</v>
      </c>
    </row>
    <row r="4221" spans="2:3" x14ac:dyDescent="0.45">
      <c r="B4221" s="211">
        <v>4158</v>
      </c>
      <c r="C4221" s="210">
        <v>119.62144036595235</v>
      </c>
    </row>
    <row r="4222" spans="2:3" x14ac:dyDescent="0.45">
      <c r="B4222" s="211">
        <v>4159</v>
      </c>
      <c r="C4222" s="210">
        <v>90.442627144095638</v>
      </c>
    </row>
    <row r="4223" spans="2:3" x14ac:dyDescent="0.45">
      <c r="B4223" s="211">
        <v>4160</v>
      </c>
      <c r="C4223" s="210">
        <v>85.373310418817852</v>
      </c>
    </row>
    <row r="4224" spans="2:3" x14ac:dyDescent="0.45">
      <c r="B4224" s="211">
        <v>4161</v>
      </c>
      <c r="C4224" s="210">
        <v>87.208455941981029</v>
      </c>
    </row>
    <row r="4225" spans="2:3" x14ac:dyDescent="0.45">
      <c r="B4225" s="211">
        <v>4162</v>
      </c>
      <c r="C4225" s="210">
        <v>146.34829151453147</v>
      </c>
    </row>
    <row r="4226" spans="2:3" x14ac:dyDescent="0.45">
      <c r="B4226" s="211">
        <v>4163</v>
      </c>
      <c r="C4226" s="210">
        <v>184.53334680717933</v>
      </c>
    </row>
    <row r="4227" spans="2:3" x14ac:dyDescent="0.45">
      <c r="B4227" s="211">
        <v>4164</v>
      </c>
      <c r="C4227" s="210">
        <v>161.65840593804091</v>
      </c>
    </row>
    <row r="4228" spans="2:3" x14ac:dyDescent="0.45">
      <c r="B4228" s="211">
        <v>4165</v>
      </c>
      <c r="C4228" s="210">
        <v>116.81954772493511</v>
      </c>
    </row>
    <row r="4229" spans="2:3" x14ac:dyDescent="0.45">
      <c r="B4229" s="211">
        <v>4166</v>
      </c>
      <c r="C4229" s="210">
        <v>113.28811371085088</v>
      </c>
    </row>
    <row r="4230" spans="2:3" x14ac:dyDescent="0.45">
      <c r="B4230" s="211">
        <v>4167</v>
      </c>
      <c r="C4230" s="210">
        <v>100.93529712562909</v>
      </c>
    </row>
    <row r="4231" spans="2:3" x14ac:dyDescent="0.45">
      <c r="B4231" s="211">
        <v>4168</v>
      </c>
      <c r="C4231" s="210">
        <v>118.18987792515628</v>
      </c>
    </row>
    <row r="4232" spans="2:3" x14ac:dyDescent="0.45">
      <c r="B4232" s="211">
        <v>4169</v>
      </c>
      <c r="C4232" s="210">
        <v>74.782498820187243</v>
      </c>
    </row>
    <row r="4233" spans="2:3" x14ac:dyDescent="0.45">
      <c r="B4233" s="211">
        <v>4170</v>
      </c>
      <c r="C4233" s="210">
        <v>103.46805587205856</v>
      </c>
    </row>
    <row r="4234" spans="2:3" x14ac:dyDescent="0.45">
      <c r="B4234" s="211">
        <v>4171</v>
      </c>
      <c r="C4234" s="210">
        <v>96.321893997594245</v>
      </c>
    </row>
    <row r="4235" spans="2:3" x14ac:dyDescent="0.45">
      <c r="B4235" s="211">
        <v>4172</v>
      </c>
      <c r="C4235" s="210">
        <v>100.30503787710835</v>
      </c>
    </row>
    <row r="4236" spans="2:3" x14ac:dyDescent="0.45">
      <c r="B4236" s="211">
        <v>4173</v>
      </c>
      <c r="C4236" s="210">
        <v>57.792433327034402</v>
      </c>
    </row>
    <row r="4237" spans="2:3" x14ac:dyDescent="0.45">
      <c r="B4237" s="211">
        <v>4174</v>
      </c>
      <c r="C4237" s="210">
        <v>99.286522656351494</v>
      </c>
    </row>
    <row r="4238" spans="2:3" x14ac:dyDescent="0.45">
      <c r="B4238" s="211">
        <v>4175</v>
      </c>
      <c r="C4238" s="210">
        <v>121.82361493614918</v>
      </c>
    </row>
    <row r="4239" spans="2:3" x14ac:dyDescent="0.45">
      <c r="B4239" s="211">
        <v>4176</v>
      </c>
      <c r="C4239" s="210">
        <v>135.08702716805064</v>
      </c>
    </row>
    <row r="4240" spans="2:3" x14ac:dyDescent="0.45">
      <c r="B4240" s="211">
        <v>4177</v>
      </c>
      <c r="C4240" s="210">
        <v>113.95081648595229</v>
      </c>
    </row>
    <row r="4241" spans="2:3" x14ac:dyDescent="0.45">
      <c r="B4241" s="211">
        <v>4178</v>
      </c>
      <c r="C4241" s="210">
        <v>87.82580525937216</v>
      </c>
    </row>
    <row r="4242" spans="2:3" x14ac:dyDescent="0.45">
      <c r="B4242" s="211">
        <v>4179</v>
      </c>
      <c r="C4242" s="210">
        <v>82.086376329852698</v>
      </c>
    </row>
    <row r="4243" spans="2:3" x14ac:dyDescent="0.45">
      <c r="B4243" s="211">
        <v>4180</v>
      </c>
      <c r="C4243" s="210">
        <v>119.78630706595196</v>
      </c>
    </row>
    <row r="4244" spans="2:3" x14ac:dyDescent="0.45">
      <c r="B4244" s="211">
        <v>4181</v>
      </c>
      <c r="C4244" s="210">
        <v>105.32150842594741</v>
      </c>
    </row>
    <row r="4245" spans="2:3" x14ac:dyDescent="0.45">
      <c r="B4245" s="211">
        <v>4182</v>
      </c>
      <c r="C4245" s="210">
        <v>81.640653779797546</v>
      </c>
    </row>
    <row r="4246" spans="2:3" x14ac:dyDescent="0.45">
      <c r="B4246" s="211">
        <v>4183</v>
      </c>
      <c r="C4246" s="210">
        <v>83.532453750777208</v>
      </c>
    </row>
    <row r="4247" spans="2:3" x14ac:dyDescent="0.45">
      <c r="B4247" s="211">
        <v>4184</v>
      </c>
      <c r="C4247" s="210">
        <v>99.954775731607825</v>
      </c>
    </row>
    <row r="4248" spans="2:3" x14ac:dyDescent="0.45">
      <c r="B4248" s="211">
        <v>4185</v>
      </c>
      <c r="C4248" s="210">
        <v>248.95689394546491</v>
      </c>
    </row>
    <row r="4249" spans="2:3" x14ac:dyDescent="0.45">
      <c r="B4249" s="211">
        <v>4186</v>
      </c>
      <c r="C4249" s="210">
        <v>148.38097708294003</v>
      </c>
    </row>
    <row r="4250" spans="2:3" x14ac:dyDescent="0.45">
      <c r="B4250" s="211">
        <v>4187</v>
      </c>
      <c r="C4250" s="210">
        <v>202.30410268623112</v>
      </c>
    </row>
    <row r="4251" spans="2:3" x14ac:dyDescent="0.45">
      <c r="B4251" s="211">
        <v>4188</v>
      </c>
      <c r="C4251" s="210">
        <v>117.08308457645343</v>
      </c>
    </row>
    <row r="4252" spans="2:3" x14ac:dyDescent="0.45">
      <c r="B4252" s="211">
        <v>4189</v>
      </c>
      <c r="C4252" s="210">
        <v>124.32767439499968</v>
      </c>
    </row>
    <row r="4253" spans="2:3" x14ac:dyDescent="0.45">
      <c r="B4253" s="211">
        <v>4190</v>
      </c>
      <c r="C4253" s="210">
        <v>113.02352272652377</v>
      </c>
    </row>
    <row r="4254" spans="2:3" x14ac:dyDescent="0.45">
      <c r="B4254" s="211">
        <v>4191</v>
      </c>
      <c r="C4254" s="210">
        <v>154.49755534820196</v>
      </c>
    </row>
    <row r="4255" spans="2:3" x14ac:dyDescent="0.45">
      <c r="B4255" s="211">
        <v>4192</v>
      </c>
      <c r="C4255" s="210">
        <v>109.83191937892309</v>
      </c>
    </row>
    <row r="4256" spans="2:3" x14ac:dyDescent="0.45">
      <c r="B4256" s="211">
        <v>4193</v>
      </c>
      <c r="C4256" s="210">
        <v>144.36855552213353</v>
      </c>
    </row>
    <row r="4257" spans="2:3" x14ac:dyDescent="0.45">
      <c r="B4257" s="211">
        <v>4194</v>
      </c>
      <c r="C4257" s="210">
        <v>170.66001758775926</v>
      </c>
    </row>
    <row r="4258" spans="2:3" x14ac:dyDescent="0.45">
      <c r="B4258" s="211">
        <v>4195</v>
      </c>
      <c r="C4258" s="210">
        <v>117.48484921704437</v>
      </c>
    </row>
    <row r="4259" spans="2:3" x14ac:dyDescent="0.45">
      <c r="B4259" s="211">
        <v>4196</v>
      </c>
      <c r="C4259" s="210">
        <v>116.37294178866792</v>
      </c>
    </row>
    <row r="4260" spans="2:3" x14ac:dyDescent="0.45">
      <c r="B4260" s="211">
        <v>4197</v>
      </c>
      <c r="C4260" s="210">
        <v>170.86120486258693</v>
      </c>
    </row>
    <row r="4261" spans="2:3" x14ac:dyDescent="0.45">
      <c r="B4261" s="211">
        <v>4198</v>
      </c>
      <c r="C4261" s="210">
        <v>150.7821278437099</v>
      </c>
    </row>
    <row r="4262" spans="2:3" x14ac:dyDescent="0.45">
      <c r="B4262" s="211">
        <v>4199</v>
      </c>
      <c r="C4262" s="210">
        <v>109.51768424352501</v>
      </c>
    </row>
    <row r="4263" spans="2:3" x14ac:dyDescent="0.45">
      <c r="B4263" s="211">
        <v>4200</v>
      </c>
      <c r="C4263" s="210">
        <v>76.966035086871727</v>
      </c>
    </row>
    <row r="4264" spans="2:3" x14ac:dyDescent="0.45">
      <c r="B4264" s="211">
        <v>4201</v>
      </c>
      <c r="C4264" s="210">
        <v>83.367225962817756</v>
      </c>
    </row>
    <row r="4265" spans="2:3" x14ac:dyDescent="0.45">
      <c r="B4265" s="211">
        <v>4202</v>
      </c>
      <c r="C4265" s="210">
        <v>114.44059082737942</v>
      </c>
    </row>
    <row r="4266" spans="2:3" x14ac:dyDescent="0.45">
      <c r="B4266" s="211">
        <v>4203</v>
      </c>
      <c r="C4266" s="210">
        <v>142.20009921742229</v>
      </c>
    </row>
    <row r="4267" spans="2:3" x14ac:dyDescent="0.45">
      <c r="B4267" s="211">
        <v>4204</v>
      </c>
      <c r="C4267" s="210">
        <v>156.10986247446587</v>
      </c>
    </row>
    <row r="4268" spans="2:3" x14ac:dyDescent="0.45">
      <c r="B4268" s="211">
        <v>4205</v>
      </c>
      <c r="C4268" s="210">
        <v>154.94194940100965</v>
      </c>
    </row>
    <row r="4269" spans="2:3" x14ac:dyDescent="0.45">
      <c r="B4269" s="211">
        <v>4206</v>
      </c>
      <c r="C4269" s="210">
        <v>96.146349365333023</v>
      </c>
    </row>
    <row r="4270" spans="2:3" x14ac:dyDescent="0.45">
      <c r="B4270" s="211">
        <v>4207</v>
      </c>
      <c r="C4270" s="210">
        <v>134.36408499439705</v>
      </c>
    </row>
    <row r="4271" spans="2:3" x14ac:dyDescent="0.45">
      <c r="B4271" s="211">
        <v>4208</v>
      </c>
      <c r="C4271" s="210">
        <v>181.65595095343966</v>
      </c>
    </row>
    <row r="4272" spans="2:3" x14ac:dyDescent="0.45">
      <c r="B4272" s="211">
        <v>4209</v>
      </c>
      <c r="C4272" s="210">
        <v>108.65389884623791</v>
      </c>
    </row>
    <row r="4273" spans="2:3" x14ac:dyDescent="0.45">
      <c r="B4273" s="211">
        <v>4210</v>
      </c>
      <c r="C4273" s="210">
        <v>109.25082682908337</v>
      </c>
    </row>
    <row r="4274" spans="2:3" x14ac:dyDescent="0.45">
      <c r="B4274" s="211">
        <v>4211</v>
      </c>
      <c r="C4274" s="210">
        <v>103.76720100030398</v>
      </c>
    </row>
    <row r="4275" spans="2:3" x14ac:dyDescent="0.45">
      <c r="B4275" s="211">
        <v>4212</v>
      </c>
      <c r="C4275" s="210">
        <v>179.50875602732367</v>
      </c>
    </row>
    <row r="4276" spans="2:3" x14ac:dyDescent="0.45">
      <c r="B4276" s="211">
        <v>4213</v>
      </c>
      <c r="C4276" s="210">
        <v>192.80610282460816</v>
      </c>
    </row>
    <row r="4277" spans="2:3" x14ac:dyDescent="0.45">
      <c r="B4277" s="211">
        <v>4214</v>
      </c>
      <c r="C4277" s="210">
        <v>97.0981153780737</v>
      </c>
    </row>
    <row r="4278" spans="2:3" x14ac:dyDescent="0.45">
      <c r="B4278" s="211">
        <v>4215</v>
      </c>
      <c r="C4278" s="210">
        <v>97.395410995016576</v>
      </c>
    </row>
    <row r="4279" spans="2:3" x14ac:dyDescent="0.45">
      <c r="B4279" s="211">
        <v>4216</v>
      </c>
      <c r="C4279" s="210">
        <v>93.712398468892616</v>
      </c>
    </row>
    <row r="4280" spans="2:3" x14ac:dyDescent="0.45">
      <c r="B4280" s="211">
        <v>4217</v>
      </c>
      <c r="C4280" s="210">
        <v>89.038400131613642</v>
      </c>
    </row>
    <row r="4281" spans="2:3" x14ac:dyDescent="0.45">
      <c r="B4281" s="211">
        <v>4218</v>
      </c>
      <c r="C4281" s="210">
        <v>76.210802602031279</v>
      </c>
    </row>
    <row r="4282" spans="2:3" x14ac:dyDescent="0.45">
      <c r="B4282" s="211">
        <v>4219</v>
      </c>
      <c r="C4282" s="210">
        <v>155.43107167897941</v>
      </c>
    </row>
    <row r="4283" spans="2:3" x14ac:dyDescent="0.45">
      <c r="B4283" s="211">
        <v>4220</v>
      </c>
      <c r="C4283" s="210">
        <v>98.898172674199429</v>
      </c>
    </row>
    <row r="4284" spans="2:3" x14ac:dyDescent="0.45">
      <c r="B4284" s="211">
        <v>4221</v>
      </c>
      <c r="C4284" s="210">
        <v>101.08255033988345</v>
      </c>
    </row>
    <row r="4285" spans="2:3" x14ac:dyDescent="0.45">
      <c r="B4285" s="211">
        <v>4222</v>
      </c>
      <c r="C4285" s="210">
        <v>90.747307597951632</v>
      </c>
    </row>
    <row r="4286" spans="2:3" x14ac:dyDescent="0.45">
      <c r="B4286" s="211">
        <v>4223</v>
      </c>
      <c r="C4286" s="210">
        <v>134.15638678491842</v>
      </c>
    </row>
    <row r="4287" spans="2:3" x14ac:dyDescent="0.45">
      <c r="B4287" s="211">
        <v>4224</v>
      </c>
      <c r="C4287" s="210">
        <v>150.52441373889874</v>
      </c>
    </row>
    <row r="4288" spans="2:3" x14ac:dyDescent="0.45">
      <c r="B4288" s="211">
        <v>4225</v>
      </c>
      <c r="C4288" s="210">
        <v>90.830740114667151</v>
      </c>
    </row>
    <row r="4289" spans="2:3" x14ac:dyDescent="0.45">
      <c r="B4289" s="211">
        <v>4226</v>
      </c>
      <c r="C4289" s="210">
        <v>99.263247317256244</v>
      </c>
    </row>
    <row r="4290" spans="2:3" x14ac:dyDescent="0.45">
      <c r="B4290" s="211">
        <v>4227</v>
      </c>
      <c r="C4290" s="210">
        <v>122.70430859870423</v>
      </c>
    </row>
    <row r="4291" spans="2:3" x14ac:dyDescent="0.45">
      <c r="B4291" s="211">
        <v>4228</v>
      </c>
      <c r="C4291" s="210">
        <v>88.561823585993949</v>
      </c>
    </row>
    <row r="4292" spans="2:3" x14ac:dyDescent="0.45">
      <c r="B4292" s="211">
        <v>4229</v>
      </c>
      <c r="C4292" s="210">
        <v>156.54767411019196</v>
      </c>
    </row>
    <row r="4293" spans="2:3" x14ac:dyDescent="0.45">
      <c r="B4293" s="211">
        <v>4230</v>
      </c>
      <c r="C4293" s="210">
        <v>111.15615635183191</v>
      </c>
    </row>
    <row r="4294" spans="2:3" x14ac:dyDescent="0.45">
      <c r="B4294" s="211">
        <v>4231</v>
      </c>
      <c r="C4294" s="210">
        <v>111.34167092908814</v>
      </c>
    </row>
    <row r="4295" spans="2:3" x14ac:dyDescent="0.45">
      <c r="B4295" s="211">
        <v>4232</v>
      </c>
      <c r="C4295" s="210">
        <v>104.25934513700699</v>
      </c>
    </row>
    <row r="4296" spans="2:3" x14ac:dyDescent="0.45">
      <c r="B4296" s="211">
        <v>4233</v>
      </c>
      <c r="C4296" s="210">
        <v>145.81562651261885</v>
      </c>
    </row>
    <row r="4297" spans="2:3" x14ac:dyDescent="0.45">
      <c r="B4297" s="211">
        <v>4234</v>
      </c>
      <c r="C4297" s="210">
        <v>138.83852249797351</v>
      </c>
    </row>
    <row r="4298" spans="2:3" x14ac:dyDescent="0.45">
      <c r="B4298" s="211">
        <v>4235</v>
      </c>
      <c r="C4298" s="210">
        <v>100.65592545220478</v>
      </c>
    </row>
    <row r="4299" spans="2:3" x14ac:dyDescent="0.45">
      <c r="B4299" s="211">
        <v>4236</v>
      </c>
      <c r="C4299" s="210">
        <v>163.24583871728831</v>
      </c>
    </row>
    <row r="4300" spans="2:3" x14ac:dyDescent="0.45">
      <c r="B4300" s="211">
        <v>4237</v>
      </c>
      <c r="C4300" s="210">
        <v>127.29223564624894</v>
      </c>
    </row>
    <row r="4301" spans="2:3" x14ac:dyDescent="0.45">
      <c r="B4301" s="211">
        <v>4238</v>
      </c>
      <c r="C4301" s="210">
        <v>175.25819913844617</v>
      </c>
    </row>
    <row r="4302" spans="2:3" x14ac:dyDescent="0.45">
      <c r="B4302" s="211">
        <v>4239</v>
      </c>
      <c r="C4302" s="210">
        <v>217.19527172476685</v>
      </c>
    </row>
    <row r="4303" spans="2:3" x14ac:dyDescent="0.45">
      <c r="B4303" s="211">
        <v>4240</v>
      </c>
      <c r="C4303" s="210">
        <v>135.39795916276978</v>
      </c>
    </row>
    <row r="4304" spans="2:3" x14ac:dyDescent="0.45">
      <c r="B4304" s="211">
        <v>4241</v>
      </c>
      <c r="C4304" s="210">
        <v>99.434494944395809</v>
      </c>
    </row>
    <row r="4305" spans="2:3" x14ac:dyDescent="0.45">
      <c r="B4305" s="211">
        <v>4242</v>
      </c>
      <c r="C4305" s="210">
        <v>98.260762457332646</v>
      </c>
    </row>
    <row r="4306" spans="2:3" x14ac:dyDescent="0.45">
      <c r="B4306" s="211">
        <v>4243</v>
      </c>
      <c r="C4306" s="210">
        <v>234.74363492661388</v>
      </c>
    </row>
    <row r="4307" spans="2:3" x14ac:dyDescent="0.45">
      <c r="B4307" s="211">
        <v>4244</v>
      </c>
      <c r="C4307" s="210">
        <v>73.471286468521356</v>
      </c>
    </row>
    <row r="4308" spans="2:3" x14ac:dyDescent="0.45">
      <c r="B4308" s="211">
        <v>4245</v>
      </c>
      <c r="C4308" s="210">
        <v>128.62043224525058</v>
      </c>
    </row>
    <row r="4309" spans="2:3" x14ac:dyDescent="0.45">
      <c r="B4309" s="211">
        <v>4246</v>
      </c>
      <c r="C4309" s="210">
        <v>87.151754002028483</v>
      </c>
    </row>
    <row r="4310" spans="2:3" x14ac:dyDescent="0.45">
      <c r="B4310" s="211">
        <v>4247</v>
      </c>
      <c r="C4310" s="210">
        <v>210.84829792810422</v>
      </c>
    </row>
    <row r="4311" spans="2:3" x14ac:dyDescent="0.45">
      <c r="B4311" s="211">
        <v>4248</v>
      </c>
      <c r="C4311" s="210">
        <v>83.019489129737892</v>
      </c>
    </row>
    <row r="4312" spans="2:3" x14ac:dyDescent="0.45">
      <c r="B4312" s="211">
        <v>4249</v>
      </c>
      <c r="C4312" s="210">
        <v>102.12302311261288</v>
      </c>
    </row>
    <row r="4313" spans="2:3" x14ac:dyDescent="0.45">
      <c r="B4313" s="211">
        <v>4250</v>
      </c>
      <c r="C4313" s="210">
        <v>119.0915800183148</v>
      </c>
    </row>
    <row r="4314" spans="2:3" x14ac:dyDescent="0.45">
      <c r="B4314" s="211">
        <v>4251</v>
      </c>
      <c r="C4314" s="210">
        <v>146.22941769052963</v>
      </c>
    </row>
    <row r="4315" spans="2:3" x14ac:dyDescent="0.45">
      <c r="B4315" s="211">
        <v>4252</v>
      </c>
      <c r="C4315" s="210">
        <v>144.80030628002891</v>
      </c>
    </row>
    <row r="4316" spans="2:3" x14ac:dyDescent="0.45">
      <c r="B4316" s="211">
        <v>4253</v>
      </c>
      <c r="C4316" s="210">
        <v>115.8606649449011</v>
      </c>
    </row>
    <row r="4317" spans="2:3" x14ac:dyDescent="0.45">
      <c r="B4317" s="211">
        <v>4254</v>
      </c>
      <c r="C4317" s="210">
        <v>73.964080973528439</v>
      </c>
    </row>
    <row r="4318" spans="2:3" x14ac:dyDescent="0.45">
      <c r="B4318" s="211">
        <v>4255</v>
      </c>
      <c r="C4318" s="210">
        <v>90.141199093094258</v>
      </c>
    </row>
    <row r="4319" spans="2:3" x14ac:dyDescent="0.45">
      <c r="B4319" s="211">
        <v>4256</v>
      </c>
      <c r="C4319" s="210">
        <v>91.145970652410739</v>
      </c>
    </row>
    <row r="4320" spans="2:3" x14ac:dyDescent="0.45">
      <c r="B4320" s="211">
        <v>4257</v>
      </c>
      <c r="C4320" s="210">
        <v>164.73268839589753</v>
      </c>
    </row>
    <row r="4321" spans="2:3" x14ac:dyDescent="0.45">
      <c r="B4321" s="211">
        <v>4258</v>
      </c>
      <c r="C4321" s="210">
        <v>121.44733735563783</v>
      </c>
    </row>
    <row r="4322" spans="2:3" x14ac:dyDescent="0.45">
      <c r="B4322" s="211">
        <v>4259</v>
      </c>
      <c r="C4322" s="210">
        <v>93.668933450952892</v>
      </c>
    </row>
    <row r="4323" spans="2:3" x14ac:dyDescent="0.45">
      <c r="B4323" s="211">
        <v>4260</v>
      </c>
      <c r="C4323" s="210">
        <v>164.28222763349171</v>
      </c>
    </row>
    <row r="4324" spans="2:3" x14ac:dyDescent="0.45">
      <c r="B4324" s="211">
        <v>4261</v>
      </c>
      <c r="C4324" s="210">
        <v>155.73570911560219</v>
      </c>
    </row>
    <row r="4325" spans="2:3" x14ac:dyDescent="0.45">
      <c r="B4325" s="211">
        <v>4262</v>
      </c>
      <c r="C4325" s="210">
        <v>143.74557562981641</v>
      </c>
    </row>
    <row r="4326" spans="2:3" x14ac:dyDescent="0.45">
      <c r="B4326" s="211">
        <v>4263</v>
      </c>
      <c r="C4326" s="210">
        <v>97.169823305418859</v>
      </c>
    </row>
    <row r="4327" spans="2:3" x14ac:dyDescent="0.45">
      <c r="B4327" s="211">
        <v>4264</v>
      </c>
      <c r="C4327" s="210">
        <v>132.68481856223096</v>
      </c>
    </row>
    <row r="4328" spans="2:3" x14ac:dyDescent="0.45">
      <c r="B4328" s="211">
        <v>4265</v>
      </c>
      <c r="C4328" s="210">
        <v>129.35691418254913</v>
      </c>
    </row>
    <row r="4329" spans="2:3" x14ac:dyDescent="0.45">
      <c r="B4329" s="211">
        <v>4266</v>
      </c>
      <c r="C4329" s="210">
        <v>142.84954832859171</v>
      </c>
    </row>
    <row r="4330" spans="2:3" x14ac:dyDescent="0.45">
      <c r="B4330" s="211">
        <v>4267</v>
      </c>
      <c r="C4330" s="210">
        <v>94.536313118051311</v>
      </c>
    </row>
    <row r="4331" spans="2:3" x14ac:dyDescent="0.45">
      <c r="B4331" s="211">
        <v>4268</v>
      </c>
      <c r="C4331" s="210">
        <v>88.921969392073137</v>
      </c>
    </row>
    <row r="4332" spans="2:3" x14ac:dyDescent="0.45">
      <c r="B4332" s="211">
        <v>4269</v>
      </c>
      <c r="C4332" s="210">
        <v>97.774812289302531</v>
      </c>
    </row>
    <row r="4333" spans="2:3" x14ac:dyDescent="0.45">
      <c r="B4333" s="211">
        <v>4270</v>
      </c>
      <c r="C4333" s="210">
        <v>98.499934789014148</v>
      </c>
    </row>
    <row r="4334" spans="2:3" x14ac:dyDescent="0.45">
      <c r="B4334" s="211">
        <v>4271</v>
      </c>
      <c r="C4334" s="210">
        <v>80.008022080457835</v>
      </c>
    </row>
    <row r="4335" spans="2:3" x14ac:dyDescent="0.45">
      <c r="B4335" s="211">
        <v>4272</v>
      </c>
      <c r="C4335" s="210">
        <v>121.30945661419271</v>
      </c>
    </row>
    <row r="4336" spans="2:3" x14ac:dyDescent="0.45">
      <c r="B4336" s="211">
        <v>4273</v>
      </c>
      <c r="C4336" s="210">
        <v>123.1065231037604</v>
      </c>
    </row>
    <row r="4337" spans="2:3" x14ac:dyDescent="0.45">
      <c r="B4337" s="211">
        <v>4274</v>
      </c>
      <c r="C4337" s="210">
        <v>135.20479105788834</v>
      </c>
    </row>
    <row r="4338" spans="2:3" x14ac:dyDescent="0.45">
      <c r="B4338" s="211">
        <v>4275</v>
      </c>
      <c r="C4338" s="210">
        <v>173.29408851661307</v>
      </c>
    </row>
    <row r="4339" spans="2:3" x14ac:dyDescent="0.45">
      <c r="B4339" s="211">
        <v>4276</v>
      </c>
      <c r="C4339" s="210">
        <v>133.99784132343626</v>
      </c>
    </row>
    <row r="4340" spans="2:3" x14ac:dyDescent="0.45">
      <c r="B4340" s="211">
        <v>4277</v>
      </c>
      <c r="C4340" s="210">
        <v>159.91381537847857</v>
      </c>
    </row>
    <row r="4341" spans="2:3" x14ac:dyDescent="0.45">
      <c r="B4341" s="211">
        <v>4278</v>
      </c>
      <c r="C4341" s="210">
        <v>95.336669364288909</v>
      </c>
    </row>
    <row r="4342" spans="2:3" x14ac:dyDescent="0.45">
      <c r="B4342" s="211">
        <v>4279</v>
      </c>
      <c r="C4342" s="210">
        <v>108.91968115717198</v>
      </c>
    </row>
    <row r="4343" spans="2:3" x14ac:dyDescent="0.45">
      <c r="B4343" s="211">
        <v>4280</v>
      </c>
      <c r="C4343" s="210">
        <v>141.8596939870321</v>
      </c>
    </row>
    <row r="4344" spans="2:3" x14ac:dyDescent="0.45">
      <c r="B4344" s="211">
        <v>4281</v>
      </c>
      <c r="C4344" s="210">
        <v>133.86296437648309</v>
      </c>
    </row>
    <row r="4345" spans="2:3" x14ac:dyDescent="0.45">
      <c r="B4345" s="211">
        <v>4282</v>
      </c>
      <c r="C4345" s="210">
        <v>145.66270708153419</v>
      </c>
    </row>
    <row r="4346" spans="2:3" x14ac:dyDescent="0.45">
      <c r="B4346" s="211">
        <v>4283</v>
      </c>
      <c r="C4346" s="210">
        <v>132.12176778832909</v>
      </c>
    </row>
    <row r="4347" spans="2:3" x14ac:dyDescent="0.45">
      <c r="B4347" s="211">
        <v>4284</v>
      </c>
      <c r="C4347" s="210">
        <v>99.461194856842582</v>
      </c>
    </row>
    <row r="4348" spans="2:3" x14ac:dyDescent="0.45">
      <c r="B4348" s="211">
        <v>4285</v>
      </c>
      <c r="C4348" s="210">
        <v>131.64158049832275</v>
      </c>
    </row>
    <row r="4349" spans="2:3" x14ac:dyDescent="0.45">
      <c r="B4349" s="211">
        <v>4286</v>
      </c>
      <c r="C4349" s="210">
        <v>52.248879319431708</v>
      </c>
    </row>
    <row r="4350" spans="2:3" x14ac:dyDescent="0.45">
      <c r="B4350" s="211">
        <v>4287</v>
      </c>
      <c r="C4350" s="210">
        <v>140.42431075430767</v>
      </c>
    </row>
    <row r="4351" spans="2:3" x14ac:dyDescent="0.45">
      <c r="B4351" s="211">
        <v>4288</v>
      </c>
      <c r="C4351" s="210">
        <v>127.81231170735876</v>
      </c>
    </row>
    <row r="4352" spans="2:3" x14ac:dyDescent="0.45">
      <c r="B4352" s="211">
        <v>4289</v>
      </c>
      <c r="C4352" s="210">
        <v>80.050346793008188</v>
      </c>
    </row>
    <row r="4353" spans="2:3" x14ac:dyDescent="0.45">
      <c r="B4353" s="211">
        <v>4290</v>
      </c>
      <c r="C4353" s="210">
        <v>187.23375026778169</v>
      </c>
    </row>
    <row r="4354" spans="2:3" x14ac:dyDescent="0.45">
      <c r="B4354" s="211">
        <v>4291</v>
      </c>
      <c r="C4354" s="210">
        <v>236.96919527896492</v>
      </c>
    </row>
    <row r="4355" spans="2:3" x14ac:dyDescent="0.45">
      <c r="B4355" s="211">
        <v>4292</v>
      </c>
      <c r="C4355" s="210">
        <v>85.39572039999571</v>
      </c>
    </row>
    <row r="4356" spans="2:3" x14ac:dyDescent="0.45">
      <c r="B4356" s="211">
        <v>4293</v>
      </c>
      <c r="C4356" s="210">
        <v>91.00400192780431</v>
      </c>
    </row>
    <row r="4357" spans="2:3" x14ac:dyDescent="0.45">
      <c r="B4357" s="211">
        <v>4294</v>
      </c>
      <c r="C4357" s="210">
        <v>146.90405664730682</v>
      </c>
    </row>
    <row r="4358" spans="2:3" x14ac:dyDescent="0.45">
      <c r="B4358" s="211">
        <v>4295</v>
      </c>
      <c r="C4358" s="210">
        <v>131.58628790339117</v>
      </c>
    </row>
    <row r="4359" spans="2:3" x14ac:dyDescent="0.45">
      <c r="B4359" s="211">
        <v>4296</v>
      </c>
      <c r="C4359" s="210">
        <v>102.10209367086745</v>
      </c>
    </row>
    <row r="4360" spans="2:3" x14ac:dyDescent="0.45">
      <c r="B4360" s="211">
        <v>4297</v>
      </c>
      <c r="C4360" s="210">
        <v>103.78075271950601</v>
      </c>
    </row>
    <row r="4361" spans="2:3" x14ac:dyDescent="0.45">
      <c r="B4361" s="211">
        <v>4298</v>
      </c>
      <c r="C4361" s="210">
        <v>122.43407823208017</v>
      </c>
    </row>
    <row r="4362" spans="2:3" x14ac:dyDescent="0.45">
      <c r="B4362" s="211">
        <v>4299</v>
      </c>
      <c r="C4362" s="210">
        <v>83.314083699078878</v>
      </c>
    </row>
    <row r="4363" spans="2:3" x14ac:dyDescent="0.45">
      <c r="B4363" s="211">
        <v>4300</v>
      </c>
      <c r="C4363" s="210">
        <v>187.80791299344799</v>
      </c>
    </row>
    <row r="4364" spans="2:3" x14ac:dyDescent="0.45">
      <c r="B4364" s="211">
        <v>4301</v>
      </c>
      <c r="C4364" s="210">
        <v>90.867129894747535</v>
      </c>
    </row>
    <row r="4365" spans="2:3" x14ac:dyDescent="0.45">
      <c r="B4365" s="211">
        <v>4302</v>
      </c>
      <c r="C4365" s="210">
        <v>184.36142380717632</v>
      </c>
    </row>
    <row r="4366" spans="2:3" x14ac:dyDescent="0.45">
      <c r="B4366" s="211">
        <v>4303</v>
      </c>
      <c r="C4366" s="210">
        <v>81.097849350567472</v>
      </c>
    </row>
    <row r="4367" spans="2:3" x14ac:dyDescent="0.45">
      <c r="B4367" s="211">
        <v>4304</v>
      </c>
      <c r="C4367" s="210">
        <v>109.78892894810119</v>
      </c>
    </row>
    <row r="4368" spans="2:3" x14ac:dyDescent="0.45">
      <c r="B4368" s="211">
        <v>4305</v>
      </c>
      <c r="C4368" s="210">
        <v>103.11281417480846</v>
      </c>
    </row>
    <row r="4369" spans="2:3" x14ac:dyDescent="0.45">
      <c r="B4369" s="211">
        <v>4306</v>
      </c>
      <c r="C4369" s="210">
        <v>202.98475048161106</v>
      </c>
    </row>
    <row r="4370" spans="2:3" x14ac:dyDescent="0.45">
      <c r="B4370" s="211">
        <v>4307</v>
      </c>
      <c r="C4370" s="210">
        <v>139.95663421435677</v>
      </c>
    </row>
    <row r="4371" spans="2:3" x14ac:dyDescent="0.45">
      <c r="B4371" s="211">
        <v>4308</v>
      </c>
      <c r="C4371" s="210">
        <v>104.3043850542641</v>
      </c>
    </row>
    <row r="4372" spans="2:3" x14ac:dyDescent="0.45">
      <c r="B4372" s="211">
        <v>4309</v>
      </c>
      <c r="C4372" s="210">
        <v>143.9681229723889</v>
      </c>
    </row>
    <row r="4373" spans="2:3" x14ac:dyDescent="0.45">
      <c r="B4373" s="211">
        <v>4310</v>
      </c>
      <c r="C4373" s="210">
        <v>119.88622523078487</v>
      </c>
    </row>
    <row r="4374" spans="2:3" x14ac:dyDescent="0.45">
      <c r="B4374" s="211">
        <v>4311</v>
      </c>
      <c r="C4374" s="210">
        <v>83.901082518266648</v>
      </c>
    </row>
    <row r="4375" spans="2:3" x14ac:dyDescent="0.45">
      <c r="B4375" s="211">
        <v>4312</v>
      </c>
      <c r="C4375" s="210">
        <v>100.93944332992704</v>
      </c>
    </row>
    <row r="4376" spans="2:3" x14ac:dyDescent="0.45">
      <c r="B4376" s="211">
        <v>4313</v>
      </c>
      <c r="C4376" s="210">
        <v>107.28794669469849</v>
      </c>
    </row>
    <row r="4377" spans="2:3" x14ac:dyDescent="0.45">
      <c r="B4377" s="211">
        <v>4314</v>
      </c>
      <c r="C4377" s="210">
        <v>88.289949543186026</v>
      </c>
    </row>
    <row r="4378" spans="2:3" x14ac:dyDescent="0.45">
      <c r="B4378" s="211">
        <v>4315</v>
      </c>
      <c r="C4378" s="210">
        <v>147.45903955549383</v>
      </c>
    </row>
    <row r="4379" spans="2:3" x14ac:dyDescent="0.45">
      <c r="B4379" s="211">
        <v>4316</v>
      </c>
      <c r="C4379" s="210">
        <v>103.76303350018743</v>
      </c>
    </row>
    <row r="4380" spans="2:3" x14ac:dyDescent="0.45">
      <c r="B4380" s="211">
        <v>4317</v>
      </c>
      <c r="C4380" s="210">
        <v>72.572830606295994</v>
      </c>
    </row>
    <row r="4381" spans="2:3" x14ac:dyDescent="0.45">
      <c r="B4381" s="211">
        <v>4318</v>
      </c>
      <c r="C4381" s="210">
        <v>72.734889580085792</v>
      </c>
    </row>
    <row r="4382" spans="2:3" x14ac:dyDescent="0.45">
      <c r="B4382" s="211">
        <v>4319</v>
      </c>
      <c r="C4382" s="210">
        <v>182.83696543225375</v>
      </c>
    </row>
    <row r="4383" spans="2:3" x14ac:dyDescent="0.45">
      <c r="B4383" s="211">
        <v>4320</v>
      </c>
      <c r="C4383" s="210">
        <v>143.97750501374122</v>
      </c>
    </row>
    <row r="4384" spans="2:3" x14ac:dyDescent="0.45">
      <c r="B4384" s="211">
        <v>4321</v>
      </c>
      <c r="C4384" s="210">
        <v>102.88516681824088</v>
      </c>
    </row>
    <row r="4385" spans="2:3" x14ac:dyDescent="0.45">
      <c r="B4385" s="211">
        <v>4322</v>
      </c>
      <c r="C4385" s="210">
        <v>91.557279163733483</v>
      </c>
    </row>
    <row r="4386" spans="2:3" x14ac:dyDescent="0.45">
      <c r="B4386" s="211">
        <v>4323</v>
      </c>
      <c r="C4386" s="210">
        <v>100.38313138622293</v>
      </c>
    </row>
    <row r="4387" spans="2:3" x14ac:dyDescent="0.45">
      <c r="B4387" s="211">
        <v>4324</v>
      </c>
      <c r="C4387" s="210">
        <v>81.359736523923843</v>
      </c>
    </row>
    <row r="4388" spans="2:3" x14ac:dyDescent="0.45">
      <c r="B4388" s="211">
        <v>4325</v>
      </c>
      <c r="C4388" s="210">
        <v>97.299014300443446</v>
      </c>
    </row>
    <row r="4389" spans="2:3" x14ac:dyDescent="0.45">
      <c r="B4389" s="211">
        <v>4326</v>
      </c>
      <c r="C4389" s="210">
        <v>93.403077758669681</v>
      </c>
    </row>
    <row r="4390" spans="2:3" x14ac:dyDescent="0.45">
      <c r="B4390" s="211">
        <v>4327</v>
      </c>
      <c r="C4390" s="210">
        <v>126.72609972575606</v>
      </c>
    </row>
    <row r="4391" spans="2:3" x14ac:dyDescent="0.45">
      <c r="B4391" s="211">
        <v>4328</v>
      </c>
      <c r="C4391" s="210">
        <v>110.75867839191523</v>
      </c>
    </row>
    <row r="4392" spans="2:3" x14ac:dyDescent="0.45">
      <c r="B4392" s="211">
        <v>4329</v>
      </c>
      <c r="C4392" s="210">
        <v>74.912483709534101</v>
      </c>
    </row>
    <row r="4393" spans="2:3" x14ac:dyDescent="0.45">
      <c r="B4393" s="211">
        <v>4330</v>
      </c>
      <c r="C4393" s="210">
        <v>117.20154102887446</v>
      </c>
    </row>
    <row r="4394" spans="2:3" x14ac:dyDescent="0.45">
      <c r="B4394" s="211">
        <v>4331</v>
      </c>
      <c r="C4394" s="210">
        <v>119.8840202465273</v>
      </c>
    </row>
    <row r="4395" spans="2:3" x14ac:dyDescent="0.45">
      <c r="B4395" s="211">
        <v>4332</v>
      </c>
      <c r="C4395" s="210">
        <v>159.12556512947157</v>
      </c>
    </row>
    <row r="4396" spans="2:3" x14ac:dyDescent="0.45">
      <c r="B4396" s="211">
        <v>4333</v>
      </c>
      <c r="C4396" s="210">
        <v>107.25763472721242</v>
      </c>
    </row>
    <row r="4397" spans="2:3" x14ac:dyDescent="0.45">
      <c r="B4397" s="211">
        <v>4334</v>
      </c>
      <c r="C4397" s="210">
        <v>184.07536683553042</v>
      </c>
    </row>
    <row r="4398" spans="2:3" x14ac:dyDescent="0.45">
      <c r="B4398" s="211">
        <v>4335</v>
      </c>
      <c r="C4398" s="210">
        <v>143.46096359393479</v>
      </c>
    </row>
    <row r="4399" spans="2:3" x14ac:dyDescent="0.45">
      <c r="B4399" s="211">
        <v>4336</v>
      </c>
      <c r="C4399" s="210">
        <v>158.87230296346158</v>
      </c>
    </row>
    <row r="4400" spans="2:3" x14ac:dyDescent="0.45">
      <c r="B4400" s="211">
        <v>4337</v>
      </c>
      <c r="C4400" s="210">
        <v>114.23791862622924</v>
      </c>
    </row>
    <row r="4401" spans="2:3" x14ac:dyDescent="0.45">
      <c r="B4401" s="211">
        <v>4338</v>
      </c>
      <c r="C4401" s="210">
        <v>134.63832795959263</v>
      </c>
    </row>
    <row r="4402" spans="2:3" x14ac:dyDescent="0.45">
      <c r="B4402" s="211">
        <v>4339</v>
      </c>
      <c r="C4402" s="210">
        <v>91.296455193458698</v>
      </c>
    </row>
    <row r="4403" spans="2:3" x14ac:dyDescent="0.45">
      <c r="B4403" s="211">
        <v>4340</v>
      </c>
      <c r="C4403" s="210">
        <v>90.73486701423127</v>
      </c>
    </row>
    <row r="4404" spans="2:3" x14ac:dyDescent="0.45">
      <c r="B4404" s="211">
        <v>4341</v>
      </c>
      <c r="C4404" s="210">
        <v>126.10309285984656</v>
      </c>
    </row>
    <row r="4405" spans="2:3" x14ac:dyDescent="0.45">
      <c r="B4405" s="211">
        <v>4342</v>
      </c>
      <c r="C4405" s="210">
        <v>182.65450556690735</v>
      </c>
    </row>
    <row r="4406" spans="2:3" x14ac:dyDescent="0.45">
      <c r="B4406" s="211">
        <v>4343</v>
      </c>
      <c r="C4406" s="210">
        <v>88.815672384284298</v>
      </c>
    </row>
    <row r="4407" spans="2:3" x14ac:dyDescent="0.45">
      <c r="B4407" s="211">
        <v>4344</v>
      </c>
      <c r="C4407" s="210">
        <v>175.93776127136707</v>
      </c>
    </row>
    <row r="4408" spans="2:3" x14ac:dyDescent="0.45">
      <c r="B4408" s="211">
        <v>4345</v>
      </c>
      <c r="C4408" s="210">
        <v>116.88093237226767</v>
      </c>
    </row>
    <row r="4409" spans="2:3" x14ac:dyDescent="0.45">
      <c r="B4409" s="211">
        <v>4346</v>
      </c>
      <c r="C4409" s="210">
        <v>89.056511361710321</v>
      </c>
    </row>
    <row r="4410" spans="2:3" x14ac:dyDescent="0.45">
      <c r="B4410" s="211">
        <v>4347</v>
      </c>
      <c r="C4410" s="210">
        <v>166.29601863782406</v>
      </c>
    </row>
    <row r="4411" spans="2:3" x14ac:dyDescent="0.45">
      <c r="B4411" s="211">
        <v>4348</v>
      </c>
      <c r="C4411" s="210">
        <v>150.0232524166114</v>
      </c>
    </row>
    <row r="4412" spans="2:3" x14ac:dyDescent="0.45">
      <c r="B4412" s="211">
        <v>4349</v>
      </c>
      <c r="C4412" s="210">
        <v>130.7984027234765</v>
      </c>
    </row>
    <row r="4413" spans="2:3" x14ac:dyDescent="0.45">
      <c r="B4413" s="211">
        <v>4350</v>
      </c>
      <c r="C4413" s="210">
        <v>81.762694752120012</v>
      </c>
    </row>
    <row r="4414" spans="2:3" x14ac:dyDescent="0.45">
      <c r="B4414" s="211">
        <v>4351</v>
      </c>
      <c r="C4414" s="210">
        <v>178.49560362590199</v>
      </c>
    </row>
    <row r="4415" spans="2:3" x14ac:dyDescent="0.45">
      <c r="B4415" s="211">
        <v>4352</v>
      </c>
      <c r="C4415" s="210">
        <v>101.57463090643377</v>
      </c>
    </row>
    <row r="4416" spans="2:3" x14ac:dyDescent="0.45">
      <c r="B4416" s="211">
        <v>4353</v>
      </c>
      <c r="C4416" s="210">
        <v>71.584417966960714</v>
      </c>
    </row>
    <row r="4417" spans="2:3" x14ac:dyDescent="0.45">
      <c r="B4417" s="211">
        <v>4354</v>
      </c>
      <c r="C4417" s="210">
        <v>137.76539718437408</v>
      </c>
    </row>
    <row r="4418" spans="2:3" x14ac:dyDescent="0.45">
      <c r="B4418" s="211">
        <v>4355</v>
      </c>
      <c r="C4418" s="210">
        <v>136.30436510749504</v>
      </c>
    </row>
    <row r="4419" spans="2:3" x14ac:dyDescent="0.45">
      <c r="B4419" s="211">
        <v>4356</v>
      </c>
      <c r="C4419" s="210">
        <v>101.25307074568539</v>
      </c>
    </row>
    <row r="4420" spans="2:3" x14ac:dyDescent="0.45">
      <c r="B4420" s="211">
        <v>4357</v>
      </c>
      <c r="C4420" s="210">
        <v>110.94305263860589</v>
      </c>
    </row>
    <row r="4421" spans="2:3" x14ac:dyDescent="0.45">
      <c r="B4421" s="211">
        <v>4358</v>
      </c>
      <c r="C4421" s="210">
        <v>98.506356389360207</v>
      </c>
    </row>
    <row r="4422" spans="2:3" x14ac:dyDescent="0.45">
      <c r="B4422" s="211">
        <v>4359</v>
      </c>
      <c r="C4422" s="210">
        <v>156.21323508799873</v>
      </c>
    </row>
    <row r="4423" spans="2:3" x14ac:dyDescent="0.45">
      <c r="B4423" s="211">
        <v>4360</v>
      </c>
      <c r="C4423" s="210">
        <v>102.24174098873777</v>
      </c>
    </row>
    <row r="4424" spans="2:3" x14ac:dyDescent="0.45">
      <c r="B4424" s="211">
        <v>4361</v>
      </c>
      <c r="C4424" s="210">
        <v>108.13982419143758</v>
      </c>
    </row>
    <row r="4425" spans="2:3" x14ac:dyDescent="0.45">
      <c r="B4425" s="211">
        <v>4362</v>
      </c>
      <c r="C4425" s="210">
        <v>112.58299670223319</v>
      </c>
    </row>
    <row r="4426" spans="2:3" x14ac:dyDescent="0.45">
      <c r="B4426" s="211">
        <v>4363</v>
      </c>
      <c r="C4426" s="210">
        <v>99.275626388024278</v>
      </c>
    </row>
    <row r="4427" spans="2:3" x14ac:dyDescent="0.45">
      <c r="B4427" s="211">
        <v>4364</v>
      </c>
      <c r="C4427" s="210">
        <v>153.87988115832087</v>
      </c>
    </row>
    <row r="4428" spans="2:3" x14ac:dyDescent="0.45">
      <c r="B4428" s="211">
        <v>4365</v>
      </c>
      <c r="C4428" s="210">
        <v>183.77696186526833</v>
      </c>
    </row>
    <row r="4429" spans="2:3" x14ac:dyDescent="0.45">
      <c r="B4429" s="211">
        <v>4366</v>
      </c>
      <c r="C4429" s="210">
        <v>99.985432433959332</v>
      </c>
    </row>
    <row r="4430" spans="2:3" x14ac:dyDescent="0.45">
      <c r="B4430" s="211">
        <v>4367</v>
      </c>
      <c r="C4430" s="210">
        <v>110.59668082992822</v>
      </c>
    </row>
    <row r="4431" spans="2:3" x14ac:dyDescent="0.45">
      <c r="B4431" s="211">
        <v>4368</v>
      </c>
      <c r="C4431" s="210">
        <v>130.99685952486328</v>
      </c>
    </row>
    <row r="4432" spans="2:3" x14ac:dyDescent="0.45">
      <c r="B4432" s="211">
        <v>4369</v>
      </c>
      <c r="C4432" s="210">
        <v>108.91786409427255</v>
      </c>
    </row>
    <row r="4433" spans="2:3" x14ac:dyDescent="0.45">
      <c r="B4433" s="211">
        <v>4370</v>
      </c>
      <c r="C4433" s="210">
        <v>140.65470404933203</v>
      </c>
    </row>
    <row r="4434" spans="2:3" x14ac:dyDescent="0.45">
      <c r="B4434" s="211">
        <v>4371</v>
      </c>
      <c r="C4434" s="210">
        <v>148.85123997652735</v>
      </c>
    </row>
    <row r="4435" spans="2:3" x14ac:dyDescent="0.45">
      <c r="B4435" s="211">
        <v>4372</v>
      </c>
      <c r="C4435" s="210">
        <v>160.09913948616534</v>
      </c>
    </row>
    <row r="4436" spans="2:3" x14ac:dyDescent="0.45">
      <c r="B4436" s="211">
        <v>4373</v>
      </c>
      <c r="C4436" s="210">
        <v>116.82167657404483</v>
      </c>
    </row>
    <row r="4437" spans="2:3" x14ac:dyDescent="0.45">
      <c r="B4437" s="211">
        <v>4374</v>
      </c>
      <c r="C4437" s="210">
        <v>114.98539405241772</v>
      </c>
    </row>
    <row r="4438" spans="2:3" x14ac:dyDescent="0.45">
      <c r="B4438" s="211">
        <v>4375</v>
      </c>
      <c r="C4438" s="210">
        <v>110.40186391810414</v>
      </c>
    </row>
    <row r="4439" spans="2:3" x14ac:dyDescent="0.45">
      <c r="B4439" s="211">
        <v>4376</v>
      </c>
      <c r="C4439" s="210">
        <v>135.45369630296278</v>
      </c>
    </row>
    <row r="4440" spans="2:3" x14ac:dyDescent="0.45">
      <c r="B4440" s="211">
        <v>4377</v>
      </c>
      <c r="C4440" s="210">
        <v>143.7015156101462</v>
      </c>
    </row>
    <row r="4441" spans="2:3" x14ac:dyDescent="0.45">
      <c r="B4441" s="211">
        <v>4378</v>
      </c>
      <c r="C4441" s="210">
        <v>114.8547592110458</v>
      </c>
    </row>
    <row r="4442" spans="2:3" x14ac:dyDescent="0.45">
      <c r="B4442" s="211">
        <v>4379</v>
      </c>
      <c r="C4442" s="210">
        <v>82.210890393113601</v>
      </c>
    </row>
    <row r="4443" spans="2:3" x14ac:dyDescent="0.45">
      <c r="B4443" s="211">
        <v>4380</v>
      </c>
      <c r="C4443" s="210">
        <v>102.9941402783018</v>
      </c>
    </row>
    <row r="4444" spans="2:3" x14ac:dyDescent="0.45">
      <c r="B4444" s="211">
        <v>4381</v>
      </c>
      <c r="C4444" s="210">
        <v>194.62377387473532</v>
      </c>
    </row>
    <row r="4445" spans="2:3" x14ac:dyDescent="0.45">
      <c r="B4445" s="211">
        <v>4382</v>
      </c>
      <c r="C4445" s="210">
        <v>125.48435950647203</v>
      </c>
    </row>
    <row r="4446" spans="2:3" x14ac:dyDescent="0.45">
      <c r="B4446" s="211">
        <v>4383</v>
      </c>
      <c r="C4446" s="210">
        <v>100.97753947112216</v>
      </c>
    </row>
    <row r="4447" spans="2:3" x14ac:dyDescent="0.45">
      <c r="B4447" s="211">
        <v>4384</v>
      </c>
      <c r="C4447" s="210">
        <v>140.76173853365742</v>
      </c>
    </row>
    <row r="4448" spans="2:3" x14ac:dyDescent="0.45">
      <c r="B4448" s="211">
        <v>4385</v>
      </c>
      <c r="C4448" s="210">
        <v>110.186011977213</v>
      </c>
    </row>
    <row r="4449" spans="2:3" x14ac:dyDescent="0.45">
      <c r="B4449" s="211">
        <v>4386</v>
      </c>
      <c r="C4449" s="210">
        <v>78.6301189298743</v>
      </c>
    </row>
    <row r="4450" spans="2:3" x14ac:dyDescent="0.45">
      <c r="B4450" s="211">
        <v>4387</v>
      </c>
      <c r="C4450" s="210">
        <v>193.63176666827923</v>
      </c>
    </row>
    <row r="4451" spans="2:3" x14ac:dyDescent="0.45">
      <c r="B4451" s="211">
        <v>4388</v>
      </c>
      <c r="C4451" s="210">
        <v>175.23163579198771</v>
      </c>
    </row>
    <row r="4452" spans="2:3" x14ac:dyDescent="0.45">
      <c r="B4452" s="211">
        <v>4389</v>
      </c>
      <c r="C4452" s="210">
        <v>57.868740890048159</v>
      </c>
    </row>
    <row r="4453" spans="2:3" x14ac:dyDescent="0.45">
      <c r="B4453" s="211">
        <v>4390</v>
      </c>
      <c r="C4453" s="210">
        <v>108.72150793150152</v>
      </c>
    </row>
    <row r="4454" spans="2:3" x14ac:dyDescent="0.45">
      <c r="B4454" s="211">
        <v>4391</v>
      </c>
      <c r="C4454" s="210">
        <v>123.56772056356007</v>
      </c>
    </row>
    <row r="4455" spans="2:3" x14ac:dyDescent="0.45">
      <c r="B4455" s="211">
        <v>4392</v>
      </c>
      <c r="C4455" s="210">
        <v>123.11096413995372</v>
      </c>
    </row>
    <row r="4456" spans="2:3" x14ac:dyDescent="0.45">
      <c r="B4456" s="211">
        <v>4393</v>
      </c>
      <c r="C4456" s="210">
        <v>87.134540929210772</v>
      </c>
    </row>
    <row r="4457" spans="2:3" x14ac:dyDescent="0.45">
      <c r="B4457" s="211">
        <v>4394</v>
      </c>
      <c r="C4457" s="210">
        <v>187.54493089109232</v>
      </c>
    </row>
    <row r="4458" spans="2:3" x14ac:dyDescent="0.45">
      <c r="B4458" s="211">
        <v>4395</v>
      </c>
      <c r="C4458" s="210">
        <v>119.92503163364093</v>
      </c>
    </row>
    <row r="4459" spans="2:3" x14ac:dyDescent="0.45">
      <c r="B4459" s="211">
        <v>4396</v>
      </c>
      <c r="C4459" s="210">
        <v>117.93153608374737</v>
      </c>
    </row>
    <row r="4460" spans="2:3" x14ac:dyDescent="0.45">
      <c r="B4460" s="211">
        <v>4397</v>
      </c>
      <c r="C4460" s="210">
        <v>136.76472900129355</v>
      </c>
    </row>
    <row r="4461" spans="2:3" x14ac:dyDescent="0.45">
      <c r="B4461" s="211">
        <v>4398</v>
      </c>
      <c r="C4461" s="210">
        <v>168.13819631822969</v>
      </c>
    </row>
    <row r="4462" spans="2:3" x14ac:dyDescent="0.45">
      <c r="B4462" s="211">
        <v>4399</v>
      </c>
      <c r="C4462" s="210">
        <v>98.974385251651213</v>
      </c>
    </row>
    <row r="4463" spans="2:3" x14ac:dyDescent="0.45">
      <c r="B4463" s="211">
        <v>4400</v>
      </c>
      <c r="C4463" s="210">
        <v>196.20065607823</v>
      </c>
    </row>
    <row r="4464" spans="2:3" x14ac:dyDescent="0.45">
      <c r="B4464" s="211">
        <v>4401</v>
      </c>
      <c r="C4464" s="210">
        <v>120.78329675931241</v>
      </c>
    </row>
    <row r="4465" spans="2:3" x14ac:dyDescent="0.45">
      <c r="B4465" s="211">
        <v>4402</v>
      </c>
      <c r="C4465" s="210">
        <v>76.265237119469134</v>
      </c>
    </row>
    <row r="4466" spans="2:3" x14ac:dyDescent="0.45">
      <c r="B4466" s="211">
        <v>4403</v>
      </c>
      <c r="C4466" s="210">
        <v>115.29599725158208</v>
      </c>
    </row>
    <row r="4467" spans="2:3" x14ac:dyDescent="0.45">
      <c r="B4467" s="211">
        <v>4404</v>
      </c>
      <c r="C4467" s="210">
        <v>162.31731912863015</v>
      </c>
    </row>
    <row r="4468" spans="2:3" x14ac:dyDescent="0.45">
      <c r="B4468" s="211">
        <v>4405</v>
      </c>
      <c r="C4468" s="210">
        <v>125.10731155148117</v>
      </c>
    </row>
    <row r="4469" spans="2:3" x14ac:dyDescent="0.45">
      <c r="B4469" s="211">
        <v>4406</v>
      </c>
      <c r="C4469" s="210">
        <v>119.43523505076881</v>
      </c>
    </row>
    <row r="4470" spans="2:3" x14ac:dyDescent="0.45">
      <c r="B4470" s="211">
        <v>4407</v>
      </c>
      <c r="C4470" s="210">
        <v>145.47237540433332</v>
      </c>
    </row>
    <row r="4471" spans="2:3" x14ac:dyDescent="0.45">
      <c r="B4471" s="211">
        <v>4408</v>
      </c>
      <c r="C4471" s="210">
        <v>157.7695567932937</v>
      </c>
    </row>
    <row r="4472" spans="2:3" x14ac:dyDescent="0.45">
      <c r="B4472" s="211">
        <v>4409</v>
      </c>
      <c r="C4472" s="210">
        <v>161.36499304456365</v>
      </c>
    </row>
    <row r="4473" spans="2:3" x14ac:dyDescent="0.45">
      <c r="B4473" s="211">
        <v>4410</v>
      </c>
      <c r="C4473" s="210">
        <v>154.56759646201914</v>
      </c>
    </row>
    <row r="4474" spans="2:3" x14ac:dyDescent="0.45">
      <c r="B4474" s="211">
        <v>4411</v>
      </c>
      <c r="C4474" s="210">
        <v>112.2709180097094</v>
      </c>
    </row>
    <row r="4475" spans="2:3" x14ac:dyDescent="0.45">
      <c r="B4475" s="211">
        <v>4412</v>
      </c>
      <c r="C4475" s="210">
        <v>99.914781622832038</v>
      </c>
    </row>
    <row r="4476" spans="2:3" x14ac:dyDescent="0.45">
      <c r="B4476" s="211">
        <v>4413</v>
      </c>
      <c r="C4476" s="210">
        <v>98.879861383147897</v>
      </c>
    </row>
    <row r="4477" spans="2:3" x14ac:dyDescent="0.45">
      <c r="B4477" s="211">
        <v>4414</v>
      </c>
      <c r="C4477" s="210">
        <v>134.53943116486317</v>
      </c>
    </row>
    <row r="4478" spans="2:3" x14ac:dyDescent="0.45">
      <c r="B4478" s="211">
        <v>4415</v>
      </c>
      <c r="C4478" s="210">
        <v>175.0367931479841</v>
      </c>
    </row>
    <row r="4479" spans="2:3" x14ac:dyDescent="0.45">
      <c r="B4479" s="211">
        <v>4416</v>
      </c>
      <c r="C4479" s="210">
        <v>87.59192909455362</v>
      </c>
    </row>
    <row r="4480" spans="2:3" x14ac:dyDescent="0.45">
      <c r="B4480" s="211">
        <v>4417</v>
      </c>
      <c r="C4480" s="210">
        <v>90.471432607333981</v>
      </c>
    </row>
    <row r="4481" spans="2:3" x14ac:dyDescent="0.45">
      <c r="B4481" s="211">
        <v>4418</v>
      </c>
      <c r="C4481" s="210">
        <v>126.50460035329509</v>
      </c>
    </row>
    <row r="4482" spans="2:3" x14ac:dyDescent="0.45">
      <c r="B4482" s="211">
        <v>4419</v>
      </c>
      <c r="C4482" s="210">
        <v>84.75263452987997</v>
      </c>
    </row>
    <row r="4483" spans="2:3" x14ac:dyDescent="0.45">
      <c r="B4483" s="211">
        <v>4420</v>
      </c>
      <c r="C4483" s="210">
        <v>89.906160772995364</v>
      </c>
    </row>
    <row r="4484" spans="2:3" x14ac:dyDescent="0.45">
      <c r="B4484" s="211">
        <v>4421</v>
      </c>
      <c r="C4484" s="210">
        <v>98.530003177235074</v>
      </c>
    </row>
    <row r="4485" spans="2:3" x14ac:dyDescent="0.45">
      <c r="B4485" s="211">
        <v>4422</v>
      </c>
      <c r="C4485" s="210">
        <v>136.46859947724312</v>
      </c>
    </row>
    <row r="4486" spans="2:3" x14ac:dyDescent="0.45">
      <c r="B4486" s="211">
        <v>4423</v>
      </c>
      <c r="C4486" s="210">
        <v>87.128096997162146</v>
      </c>
    </row>
    <row r="4487" spans="2:3" x14ac:dyDescent="0.45">
      <c r="B4487" s="211">
        <v>4424</v>
      </c>
      <c r="C4487" s="210">
        <v>153.32173717246846</v>
      </c>
    </row>
    <row r="4488" spans="2:3" x14ac:dyDescent="0.45">
      <c r="B4488" s="211">
        <v>4425</v>
      </c>
      <c r="C4488" s="210">
        <v>118.10373769615799</v>
      </c>
    </row>
    <row r="4489" spans="2:3" x14ac:dyDescent="0.45">
      <c r="B4489" s="211">
        <v>4426</v>
      </c>
      <c r="C4489" s="210">
        <v>89.795674122285092</v>
      </c>
    </row>
    <row r="4490" spans="2:3" x14ac:dyDescent="0.45">
      <c r="B4490" s="211">
        <v>4427</v>
      </c>
      <c r="C4490" s="210">
        <v>129.51051758285359</v>
      </c>
    </row>
    <row r="4491" spans="2:3" x14ac:dyDescent="0.45">
      <c r="B4491" s="211">
        <v>4428</v>
      </c>
      <c r="C4491" s="210">
        <v>184.87153954188778</v>
      </c>
    </row>
    <row r="4492" spans="2:3" x14ac:dyDescent="0.45">
      <c r="B4492" s="211">
        <v>4429</v>
      </c>
      <c r="C4492" s="210">
        <v>136.27703079600872</v>
      </c>
    </row>
    <row r="4493" spans="2:3" x14ac:dyDescent="0.45">
      <c r="B4493" s="211">
        <v>4430</v>
      </c>
      <c r="C4493" s="210">
        <v>99.019266662968533</v>
      </c>
    </row>
    <row r="4494" spans="2:3" x14ac:dyDescent="0.45">
      <c r="B4494" s="211">
        <v>4431</v>
      </c>
      <c r="C4494" s="210">
        <v>121.95156621016081</v>
      </c>
    </row>
    <row r="4495" spans="2:3" x14ac:dyDescent="0.45">
      <c r="B4495" s="211">
        <v>4432</v>
      </c>
      <c r="C4495" s="210">
        <v>101.87794851191836</v>
      </c>
    </row>
    <row r="4496" spans="2:3" x14ac:dyDescent="0.45">
      <c r="B4496" s="211">
        <v>4433</v>
      </c>
      <c r="C4496" s="210">
        <v>98.551750649396723</v>
      </c>
    </row>
    <row r="4497" spans="2:3" x14ac:dyDescent="0.45">
      <c r="B4497" s="211">
        <v>4434</v>
      </c>
      <c r="C4497" s="210">
        <v>120.12495977638004</v>
      </c>
    </row>
    <row r="4498" spans="2:3" x14ac:dyDescent="0.45">
      <c r="B4498" s="211">
        <v>4435</v>
      </c>
      <c r="C4498" s="210">
        <v>98.133888620361589</v>
      </c>
    </row>
    <row r="4499" spans="2:3" x14ac:dyDescent="0.45">
      <c r="B4499" s="211">
        <v>4436</v>
      </c>
      <c r="C4499" s="210">
        <v>151.3621465103943</v>
      </c>
    </row>
    <row r="4500" spans="2:3" x14ac:dyDescent="0.45">
      <c r="B4500" s="211">
        <v>4437</v>
      </c>
      <c r="C4500" s="210">
        <v>125.35519898358065</v>
      </c>
    </row>
    <row r="4501" spans="2:3" x14ac:dyDescent="0.45">
      <c r="B4501" s="211">
        <v>4438</v>
      </c>
      <c r="C4501" s="210">
        <v>119.17509099008261</v>
      </c>
    </row>
    <row r="4502" spans="2:3" x14ac:dyDescent="0.45">
      <c r="B4502" s="211">
        <v>4439</v>
      </c>
      <c r="C4502" s="210">
        <v>111.04863614932647</v>
      </c>
    </row>
    <row r="4503" spans="2:3" x14ac:dyDescent="0.45">
      <c r="B4503" s="211">
        <v>4440</v>
      </c>
      <c r="C4503" s="210">
        <v>110.35483770716836</v>
      </c>
    </row>
    <row r="4504" spans="2:3" x14ac:dyDescent="0.45">
      <c r="B4504" s="211">
        <v>4441</v>
      </c>
      <c r="C4504" s="210">
        <v>90.348731618767829</v>
      </c>
    </row>
    <row r="4505" spans="2:3" x14ac:dyDescent="0.45">
      <c r="B4505" s="211">
        <v>4442</v>
      </c>
      <c r="C4505" s="210">
        <v>154.28557852333637</v>
      </c>
    </row>
    <row r="4506" spans="2:3" x14ac:dyDescent="0.45">
      <c r="B4506" s="211">
        <v>4443</v>
      </c>
      <c r="C4506" s="210">
        <v>346.67910944546776</v>
      </c>
    </row>
    <row r="4507" spans="2:3" x14ac:dyDescent="0.45">
      <c r="B4507" s="211">
        <v>4444</v>
      </c>
      <c r="C4507" s="210">
        <v>70.534424831192965</v>
      </c>
    </row>
    <row r="4508" spans="2:3" x14ac:dyDescent="0.45">
      <c r="B4508" s="211">
        <v>4445</v>
      </c>
      <c r="C4508" s="210">
        <v>141.22002222284314</v>
      </c>
    </row>
    <row r="4509" spans="2:3" x14ac:dyDescent="0.45">
      <c r="B4509" s="211">
        <v>4446</v>
      </c>
      <c r="C4509" s="210">
        <v>113.90035462939444</v>
      </c>
    </row>
    <row r="4510" spans="2:3" x14ac:dyDescent="0.45">
      <c r="B4510" s="211">
        <v>4447</v>
      </c>
      <c r="C4510" s="210">
        <v>86.695036632926588</v>
      </c>
    </row>
    <row r="4511" spans="2:3" x14ac:dyDescent="0.45">
      <c r="B4511" s="211">
        <v>4448</v>
      </c>
      <c r="C4511" s="210">
        <v>93.594762610501959</v>
      </c>
    </row>
    <row r="4512" spans="2:3" x14ac:dyDescent="0.45">
      <c r="B4512" s="211">
        <v>4449</v>
      </c>
      <c r="C4512" s="210">
        <v>122.85963177916439</v>
      </c>
    </row>
    <row r="4513" spans="2:3" x14ac:dyDescent="0.45">
      <c r="B4513" s="211">
        <v>4450</v>
      </c>
      <c r="C4513" s="210">
        <v>128.77817472376546</v>
      </c>
    </row>
    <row r="4514" spans="2:3" x14ac:dyDescent="0.45">
      <c r="B4514" s="211">
        <v>4451</v>
      </c>
      <c r="C4514" s="210">
        <v>90.122615729265902</v>
      </c>
    </row>
    <row r="4515" spans="2:3" x14ac:dyDescent="0.45">
      <c r="B4515" s="211">
        <v>4452</v>
      </c>
      <c r="C4515" s="210">
        <v>83.413628451389471</v>
      </c>
    </row>
    <row r="4516" spans="2:3" x14ac:dyDescent="0.45">
      <c r="B4516" s="211">
        <v>4453</v>
      </c>
      <c r="C4516" s="210">
        <v>114.90230071395527</v>
      </c>
    </row>
    <row r="4517" spans="2:3" x14ac:dyDescent="0.45">
      <c r="B4517" s="211">
        <v>4454</v>
      </c>
      <c r="C4517" s="210">
        <v>111.71509537674839</v>
      </c>
    </row>
    <row r="4518" spans="2:3" x14ac:dyDescent="0.45">
      <c r="B4518" s="211">
        <v>4455</v>
      </c>
      <c r="C4518" s="210">
        <v>131.47882763425054</v>
      </c>
    </row>
    <row r="4519" spans="2:3" x14ac:dyDescent="0.45">
      <c r="B4519" s="211">
        <v>4456</v>
      </c>
      <c r="C4519" s="210">
        <v>120.29749109993351</v>
      </c>
    </row>
    <row r="4520" spans="2:3" x14ac:dyDescent="0.45">
      <c r="B4520" s="211">
        <v>4457</v>
      </c>
      <c r="C4520" s="210">
        <v>118.04684610518136</v>
      </c>
    </row>
    <row r="4521" spans="2:3" x14ac:dyDescent="0.45">
      <c r="B4521" s="211">
        <v>4458</v>
      </c>
      <c r="C4521" s="210">
        <v>92.340595063005622</v>
      </c>
    </row>
    <row r="4522" spans="2:3" x14ac:dyDescent="0.45">
      <c r="B4522" s="211">
        <v>4459</v>
      </c>
      <c r="C4522" s="210">
        <v>105.54647393084723</v>
      </c>
    </row>
    <row r="4523" spans="2:3" x14ac:dyDescent="0.45">
      <c r="B4523" s="211">
        <v>4460</v>
      </c>
      <c r="C4523" s="210">
        <v>125.10954330856984</v>
      </c>
    </row>
    <row r="4524" spans="2:3" x14ac:dyDescent="0.45">
      <c r="B4524" s="211">
        <v>4461</v>
      </c>
      <c r="C4524" s="210">
        <v>163.43653679542086</v>
      </c>
    </row>
    <row r="4525" spans="2:3" x14ac:dyDescent="0.45">
      <c r="B4525" s="211">
        <v>4462</v>
      </c>
      <c r="C4525" s="210">
        <v>153.22339015354873</v>
      </c>
    </row>
    <row r="4526" spans="2:3" x14ac:dyDescent="0.45">
      <c r="B4526" s="211">
        <v>4463</v>
      </c>
      <c r="C4526" s="210">
        <v>96.094349307098241</v>
      </c>
    </row>
    <row r="4527" spans="2:3" x14ac:dyDescent="0.45">
      <c r="B4527" s="211">
        <v>4464</v>
      </c>
      <c r="C4527" s="210">
        <v>105.64657668124902</v>
      </c>
    </row>
    <row r="4528" spans="2:3" x14ac:dyDescent="0.45">
      <c r="B4528" s="211">
        <v>4465</v>
      </c>
      <c r="C4528" s="210">
        <v>164.99295236383537</v>
      </c>
    </row>
    <row r="4529" spans="2:3" x14ac:dyDescent="0.45">
      <c r="B4529" s="211">
        <v>4466</v>
      </c>
      <c r="C4529" s="210">
        <v>125.84223463651273</v>
      </c>
    </row>
    <row r="4530" spans="2:3" x14ac:dyDescent="0.45">
      <c r="B4530" s="211">
        <v>4467</v>
      </c>
      <c r="C4530" s="210">
        <v>112.56884595519054</v>
      </c>
    </row>
    <row r="4531" spans="2:3" x14ac:dyDescent="0.45">
      <c r="B4531" s="211">
        <v>4468</v>
      </c>
      <c r="C4531" s="210">
        <v>118.42457141756289</v>
      </c>
    </row>
    <row r="4532" spans="2:3" x14ac:dyDescent="0.45">
      <c r="B4532" s="211">
        <v>4469</v>
      </c>
      <c r="C4532" s="210">
        <v>90.62925485405782</v>
      </c>
    </row>
    <row r="4533" spans="2:3" x14ac:dyDescent="0.45">
      <c r="B4533" s="211">
        <v>4470</v>
      </c>
      <c r="C4533" s="210">
        <v>173.53737165246625</v>
      </c>
    </row>
    <row r="4534" spans="2:3" x14ac:dyDescent="0.45">
      <c r="B4534" s="211">
        <v>4471</v>
      </c>
      <c r="C4534" s="210">
        <v>145.17195614607317</v>
      </c>
    </row>
    <row r="4535" spans="2:3" x14ac:dyDescent="0.45">
      <c r="B4535" s="211">
        <v>4472</v>
      </c>
      <c r="C4535" s="210">
        <v>102.02798612207455</v>
      </c>
    </row>
    <row r="4536" spans="2:3" x14ac:dyDescent="0.45">
      <c r="B4536" s="211">
        <v>4473</v>
      </c>
      <c r="C4536" s="210">
        <v>148.89341160252522</v>
      </c>
    </row>
    <row r="4537" spans="2:3" x14ac:dyDescent="0.45">
      <c r="B4537" s="211">
        <v>4474</v>
      </c>
      <c r="C4537" s="210">
        <v>89.862414248283798</v>
      </c>
    </row>
    <row r="4538" spans="2:3" x14ac:dyDescent="0.45">
      <c r="B4538" s="211">
        <v>4475</v>
      </c>
      <c r="C4538" s="210">
        <v>133.27459839281738</v>
      </c>
    </row>
    <row r="4539" spans="2:3" x14ac:dyDescent="0.45">
      <c r="B4539" s="211">
        <v>4476</v>
      </c>
      <c r="C4539" s="210">
        <v>121.07176943766652</v>
      </c>
    </row>
    <row r="4540" spans="2:3" x14ac:dyDescent="0.45">
      <c r="B4540" s="211">
        <v>4477</v>
      </c>
      <c r="C4540" s="210">
        <v>100.76869294360104</v>
      </c>
    </row>
    <row r="4541" spans="2:3" x14ac:dyDescent="0.45">
      <c r="B4541" s="211">
        <v>4478</v>
      </c>
      <c r="C4541" s="210">
        <v>149.14105572026381</v>
      </c>
    </row>
    <row r="4542" spans="2:3" x14ac:dyDescent="0.45">
      <c r="B4542" s="211">
        <v>4479</v>
      </c>
      <c r="C4542" s="210">
        <v>159.34758507102921</v>
      </c>
    </row>
    <row r="4543" spans="2:3" x14ac:dyDescent="0.45">
      <c r="B4543" s="211">
        <v>4480</v>
      </c>
      <c r="C4543" s="210">
        <v>114.56566634394368</v>
      </c>
    </row>
    <row r="4544" spans="2:3" x14ac:dyDescent="0.45">
      <c r="B4544" s="211">
        <v>4481</v>
      </c>
      <c r="C4544" s="210">
        <v>76.585044955336286</v>
      </c>
    </row>
    <row r="4545" spans="2:3" x14ac:dyDescent="0.45">
      <c r="B4545" s="211">
        <v>4482</v>
      </c>
      <c r="C4545" s="210">
        <v>143.3949504295679</v>
      </c>
    </row>
    <row r="4546" spans="2:3" x14ac:dyDescent="0.45">
      <c r="B4546" s="211">
        <v>4483</v>
      </c>
      <c r="C4546" s="210">
        <v>96.231842390747005</v>
      </c>
    </row>
    <row r="4547" spans="2:3" x14ac:dyDescent="0.45">
      <c r="B4547" s="211">
        <v>4484</v>
      </c>
      <c r="C4547" s="210">
        <v>94.959630143417741</v>
      </c>
    </row>
    <row r="4548" spans="2:3" x14ac:dyDescent="0.45">
      <c r="B4548" s="211">
        <v>4485</v>
      </c>
      <c r="C4548" s="210">
        <v>143.57728449130747</v>
      </c>
    </row>
    <row r="4549" spans="2:3" x14ac:dyDescent="0.45">
      <c r="B4549" s="211">
        <v>4486</v>
      </c>
      <c r="C4549" s="210">
        <v>216.85519346109427</v>
      </c>
    </row>
    <row r="4550" spans="2:3" x14ac:dyDescent="0.45">
      <c r="B4550" s="211">
        <v>4487</v>
      </c>
      <c r="C4550" s="210">
        <v>88.780160137787433</v>
      </c>
    </row>
    <row r="4551" spans="2:3" x14ac:dyDescent="0.45">
      <c r="B4551" s="211">
        <v>4488</v>
      </c>
      <c r="C4551" s="210">
        <v>114.90998033587483</v>
      </c>
    </row>
    <row r="4552" spans="2:3" x14ac:dyDescent="0.45">
      <c r="B4552" s="211">
        <v>4489</v>
      </c>
      <c r="C4552" s="210">
        <v>100.54021557928436</v>
      </c>
    </row>
    <row r="4553" spans="2:3" x14ac:dyDescent="0.45">
      <c r="B4553" s="211">
        <v>4490</v>
      </c>
      <c r="C4553" s="210">
        <v>160.68713543474334</v>
      </c>
    </row>
    <row r="4554" spans="2:3" x14ac:dyDescent="0.45">
      <c r="B4554" s="211">
        <v>4491</v>
      </c>
      <c r="C4554" s="210">
        <v>200.45382165697262</v>
      </c>
    </row>
    <row r="4555" spans="2:3" x14ac:dyDescent="0.45">
      <c r="B4555" s="211">
        <v>4492</v>
      </c>
      <c r="C4555" s="210">
        <v>132.59191796208984</v>
      </c>
    </row>
    <row r="4556" spans="2:3" x14ac:dyDescent="0.45">
      <c r="B4556" s="211">
        <v>4493</v>
      </c>
      <c r="C4556" s="210">
        <v>133.52362167103388</v>
      </c>
    </row>
    <row r="4557" spans="2:3" x14ac:dyDescent="0.45">
      <c r="B4557" s="211">
        <v>4494</v>
      </c>
      <c r="C4557" s="210">
        <v>149.66382169422957</v>
      </c>
    </row>
    <row r="4558" spans="2:3" x14ac:dyDescent="0.45">
      <c r="B4558" s="211">
        <v>4495</v>
      </c>
      <c r="C4558" s="210">
        <v>116.10750620316232</v>
      </c>
    </row>
    <row r="4559" spans="2:3" x14ac:dyDescent="0.45">
      <c r="B4559" s="211">
        <v>4496</v>
      </c>
      <c r="C4559" s="210">
        <v>135.66272035478434</v>
      </c>
    </row>
    <row r="4560" spans="2:3" x14ac:dyDescent="0.45">
      <c r="B4560" s="211">
        <v>4497</v>
      </c>
      <c r="C4560" s="210">
        <v>135.10476554166053</v>
      </c>
    </row>
    <row r="4561" spans="2:3" x14ac:dyDescent="0.45">
      <c r="B4561" s="211">
        <v>4498</v>
      </c>
      <c r="C4561" s="210">
        <v>199.53858080372262</v>
      </c>
    </row>
    <row r="4562" spans="2:3" x14ac:dyDescent="0.45">
      <c r="B4562" s="211">
        <v>4499</v>
      </c>
      <c r="C4562" s="210">
        <v>132.43873582029033</v>
      </c>
    </row>
    <row r="4563" spans="2:3" x14ac:dyDescent="0.45">
      <c r="B4563" s="211">
        <v>4500</v>
      </c>
      <c r="C4563" s="210">
        <v>133.66316101068819</v>
      </c>
    </row>
    <row r="4564" spans="2:3" x14ac:dyDescent="0.45">
      <c r="B4564" s="211">
        <v>4501</v>
      </c>
      <c r="C4564" s="210">
        <v>140.12376528411323</v>
      </c>
    </row>
    <row r="4565" spans="2:3" x14ac:dyDescent="0.45">
      <c r="B4565" s="211">
        <v>4502</v>
      </c>
      <c r="C4565" s="210">
        <v>192.53004529237339</v>
      </c>
    </row>
    <row r="4566" spans="2:3" x14ac:dyDescent="0.45">
      <c r="B4566" s="211">
        <v>4503</v>
      </c>
      <c r="C4566" s="210">
        <v>145.09442195562866</v>
      </c>
    </row>
    <row r="4567" spans="2:3" x14ac:dyDescent="0.45">
      <c r="B4567" s="211">
        <v>4504</v>
      </c>
      <c r="C4567" s="210">
        <v>107.86301314193865</v>
      </c>
    </row>
    <row r="4568" spans="2:3" x14ac:dyDescent="0.45">
      <c r="B4568" s="211">
        <v>4505</v>
      </c>
      <c r="C4568" s="210">
        <v>136.75113886180534</v>
      </c>
    </row>
    <row r="4569" spans="2:3" x14ac:dyDescent="0.45">
      <c r="B4569" s="211">
        <v>4506</v>
      </c>
      <c r="C4569" s="210">
        <v>130.34978434576996</v>
      </c>
    </row>
    <row r="4570" spans="2:3" x14ac:dyDescent="0.45">
      <c r="B4570" s="211">
        <v>4507</v>
      </c>
      <c r="C4570" s="210">
        <v>106.26988610252484</v>
      </c>
    </row>
    <row r="4571" spans="2:3" x14ac:dyDescent="0.45">
      <c r="B4571" s="211">
        <v>4508</v>
      </c>
      <c r="C4571" s="210">
        <v>133.77411719148532</v>
      </c>
    </row>
    <row r="4572" spans="2:3" x14ac:dyDescent="0.45">
      <c r="B4572" s="211">
        <v>4509</v>
      </c>
      <c r="C4572" s="210">
        <v>108.04862875873087</v>
      </c>
    </row>
    <row r="4573" spans="2:3" x14ac:dyDescent="0.45">
      <c r="B4573" s="211">
        <v>4510</v>
      </c>
      <c r="C4573" s="210">
        <v>86.110109925991338</v>
      </c>
    </row>
    <row r="4574" spans="2:3" x14ac:dyDescent="0.45">
      <c r="B4574" s="211">
        <v>4511</v>
      </c>
      <c r="C4574" s="210">
        <v>96.122179849525338</v>
      </c>
    </row>
    <row r="4575" spans="2:3" x14ac:dyDescent="0.45">
      <c r="B4575" s="211">
        <v>4512</v>
      </c>
      <c r="C4575" s="210">
        <v>130.81957378344248</v>
      </c>
    </row>
    <row r="4576" spans="2:3" x14ac:dyDescent="0.45">
      <c r="B4576" s="211">
        <v>4513</v>
      </c>
      <c r="C4576" s="210">
        <v>179.59225093095182</v>
      </c>
    </row>
    <row r="4577" spans="2:3" x14ac:dyDescent="0.45">
      <c r="B4577" s="211">
        <v>4514</v>
      </c>
      <c r="C4577" s="210">
        <v>149.0632811737423</v>
      </c>
    </row>
    <row r="4578" spans="2:3" x14ac:dyDescent="0.45">
      <c r="B4578" s="211">
        <v>4515</v>
      </c>
      <c r="C4578" s="210">
        <v>99.638400654707041</v>
      </c>
    </row>
    <row r="4579" spans="2:3" x14ac:dyDescent="0.45">
      <c r="B4579" s="211">
        <v>4516</v>
      </c>
      <c r="C4579" s="210">
        <v>135.03918949812814</v>
      </c>
    </row>
    <row r="4580" spans="2:3" x14ac:dyDescent="0.45">
      <c r="B4580" s="211">
        <v>4517</v>
      </c>
      <c r="C4580" s="210">
        <v>99.683217927643398</v>
      </c>
    </row>
    <row r="4581" spans="2:3" x14ac:dyDescent="0.45">
      <c r="B4581" s="211">
        <v>4518</v>
      </c>
      <c r="C4581" s="210">
        <v>88.494665451710347</v>
      </c>
    </row>
    <row r="4582" spans="2:3" x14ac:dyDescent="0.45">
      <c r="B4582" s="211">
        <v>4519</v>
      </c>
      <c r="C4582" s="210">
        <v>172.61719058413419</v>
      </c>
    </row>
    <row r="4583" spans="2:3" x14ac:dyDescent="0.45">
      <c r="B4583" s="211">
        <v>4520</v>
      </c>
      <c r="C4583" s="210">
        <v>202.43116419389247</v>
      </c>
    </row>
    <row r="4584" spans="2:3" x14ac:dyDescent="0.45">
      <c r="B4584" s="211">
        <v>4521</v>
      </c>
      <c r="C4584" s="210">
        <v>195.14927783081066</v>
      </c>
    </row>
    <row r="4585" spans="2:3" x14ac:dyDescent="0.45">
      <c r="B4585" s="211">
        <v>4522</v>
      </c>
      <c r="C4585" s="210">
        <v>83.627068556242733</v>
      </c>
    </row>
    <row r="4586" spans="2:3" x14ac:dyDescent="0.45">
      <c r="B4586" s="211">
        <v>4523</v>
      </c>
      <c r="C4586" s="210">
        <v>95.706077792958709</v>
      </c>
    </row>
    <row r="4587" spans="2:3" x14ac:dyDescent="0.45">
      <c r="B4587" s="211">
        <v>4524</v>
      </c>
      <c r="C4587" s="210">
        <v>108.402173444951</v>
      </c>
    </row>
    <row r="4588" spans="2:3" x14ac:dyDescent="0.45">
      <c r="B4588" s="211">
        <v>4525</v>
      </c>
      <c r="C4588" s="210">
        <v>119.8694933996088</v>
      </c>
    </row>
    <row r="4589" spans="2:3" x14ac:dyDescent="0.45">
      <c r="B4589" s="211">
        <v>4526</v>
      </c>
      <c r="C4589" s="210">
        <v>107.0985682336087</v>
      </c>
    </row>
    <row r="4590" spans="2:3" x14ac:dyDescent="0.45">
      <c r="B4590" s="211">
        <v>4527</v>
      </c>
      <c r="C4590" s="210">
        <v>82.791666497952889</v>
      </c>
    </row>
    <row r="4591" spans="2:3" x14ac:dyDescent="0.45">
      <c r="B4591" s="211">
        <v>4528</v>
      </c>
      <c r="C4591" s="210">
        <v>120.50457874793133</v>
      </c>
    </row>
    <row r="4592" spans="2:3" x14ac:dyDescent="0.45">
      <c r="B4592" s="211">
        <v>4529</v>
      </c>
      <c r="C4592" s="210">
        <v>103.92132032012879</v>
      </c>
    </row>
    <row r="4593" spans="2:3" x14ac:dyDescent="0.45">
      <c r="B4593" s="211">
        <v>4530</v>
      </c>
      <c r="C4593" s="210">
        <v>126.66119720109997</v>
      </c>
    </row>
    <row r="4594" spans="2:3" x14ac:dyDescent="0.45">
      <c r="B4594" s="211">
        <v>4531</v>
      </c>
      <c r="C4594" s="210">
        <v>177.52450701077746</v>
      </c>
    </row>
    <row r="4595" spans="2:3" x14ac:dyDescent="0.45">
      <c r="B4595" s="211">
        <v>4532</v>
      </c>
      <c r="C4595" s="210">
        <v>130.73083064035734</v>
      </c>
    </row>
    <row r="4596" spans="2:3" x14ac:dyDescent="0.45">
      <c r="B4596" s="211">
        <v>4533</v>
      </c>
      <c r="C4596" s="210">
        <v>104.87528241592344</v>
      </c>
    </row>
    <row r="4597" spans="2:3" x14ac:dyDescent="0.45">
      <c r="B4597" s="211">
        <v>4534</v>
      </c>
      <c r="C4597" s="210">
        <v>145.86022078711159</v>
      </c>
    </row>
    <row r="4598" spans="2:3" x14ac:dyDescent="0.45">
      <c r="B4598" s="211">
        <v>4535</v>
      </c>
      <c r="C4598" s="210">
        <v>155.78979785341843</v>
      </c>
    </row>
    <row r="4599" spans="2:3" x14ac:dyDescent="0.45">
      <c r="B4599" s="211">
        <v>4536</v>
      </c>
      <c r="C4599" s="210">
        <v>157.16459921931738</v>
      </c>
    </row>
    <row r="4600" spans="2:3" x14ac:dyDescent="0.45">
      <c r="B4600" s="211">
        <v>4537</v>
      </c>
      <c r="C4600" s="210">
        <v>162.59315407138661</v>
      </c>
    </row>
    <row r="4601" spans="2:3" x14ac:dyDescent="0.45">
      <c r="B4601" s="211">
        <v>4538</v>
      </c>
      <c r="C4601" s="210">
        <v>71.366195292071652</v>
      </c>
    </row>
    <row r="4602" spans="2:3" x14ac:dyDescent="0.45">
      <c r="B4602" s="211">
        <v>4539</v>
      </c>
      <c r="C4602" s="210">
        <v>89.468685180228363</v>
      </c>
    </row>
    <row r="4603" spans="2:3" x14ac:dyDescent="0.45">
      <c r="B4603" s="211">
        <v>4540</v>
      </c>
      <c r="C4603" s="210">
        <v>75.475977652554164</v>
      </c>
    </row>
    <row r="4604" spans="2:3" x14ac:dyDescent="0.45">
      <c r="B4604" s="211">
        <v>4541</v>
      </c>
      <c r="C4604" s="210">
        <v>147.17114088364846</v>
      </c>
    </row>
    <row r="4605" spans="2:3" x14ac:dyDescent="0.45">
      <c r="B4605" s="211">
        <v>4542</v>
      </c>
      <c r="C4605" s="210">
        <v>114.05659012641893</v>
      </c>
    </row>
    <row r="4606" spans="2:3" x14ac:dyDescent="0.45">
      <c r="B4606" s="211">
        <v>4543</v>
      </c>
      <c r="C4606" s="210">
        <v>77.050719247438664</v>
      </c>
    </row>
    <row r="4607" spans="2:3" x14ac:dyDescent="0.45">
      <c r="B4607" s="211">
        <v>4544</v>
      </c>
      <c r="C4607" s="210">
        <v>82.266665277690592</v>
      </c>
    </row>
    <row r="4608" spans="2:3" x14ac:dyDescent="0.45">
      <c r="B4608" s="211">
        <v>4545</v>
      </c>
      <c r="C4608" s="210">
        <v>154.92585637896187</v>
      </c>
    </row>
    <row r="4609" spans="2:3" x14ac:dyDescent="0.45">
      <c r="B4609" s="211">
        <v>4546</v>
      </c>
      <c r="C4609" s="210">
        <v>120.99869512036047</v>
      </c>
    </row>
    <row r="4610" spans="2:3" x14ac:dyDescent="0.45">
      <c r="B4610" s="211">
        <v>4547</v>
      </c>
      <c r="C4610" s="210">
        <v>172.44251682593315</v>
      </c>
    </row>
    <row r="4611" spans="2:3" x14ac:dyDescent="0.45">
      <c r="B4611" s="211">
        <v>4548</v>
      </c>
      <c r="C4611" s="210">
        <v>88.398319655044475</v>
      </c>
    </row>
    <row r="4612" spans="2:3" x14ac:dyDescent="0.45">
      <c r="B4612" s="211">
        <v>4549</v>
      </c>
      <c r="C4612" s="210">
        <v>147.73116667323117</v>
      </c>
    </row>
    <row r="4613" spans="2:3" x14ac:dyDescent="0.45">
      <c r="B4613" s="211">
        <v>4550</v>
      </c>
      <c r="C4613" s="210">
        <v>82.35860333481321</v>
      </c>
    </row>
    <row r="4614" spans="2:3" x14ac:dyDescent="0.45">
      <c r="B4614" s="211">
        <v>4551</v>
      </c>
      <c r="C4614" s="210">
        <v>110.91116871315992</v>
      </c>
    </row>
    <row r="4615" spans="2:3" x14ac:dyDescent="0.45">
      <c r="B4615" s="211">
        <v>4552</v>
      </c>
      <c r="C4615" s="210">
        <v>102.93633088851288</v>
      </c>
    </row>
    <row r="4616" spans="2:3" x14ac:dyDescent="0.45">
      <c r="B4616" s="211">
        <v>4553</v>
      </c>
      <c r="C4616" s="210">
        <v>119.97484168633375</v>
      </c>
    </row>
    <row r="4617" spans="2:3" x14ac:dyDescent="0.45">
      <c r="B4617" s="211">
        <v>4554</v>
      </c>
      <c r="C4617" s="210">
        <v>129.91100894690427</v>
      </c>
    </row>
    <row r="4618" spans="2:3" x14ac:dyDescent="0.45">
      <c r="B4618" s="211">
        <v>4555</v>
      </c>
      <c r="C4618" s="210">
        <v>97.703335326060341</v>
      </c>
    </row>
    <row r="4619" spans="2:3" x14ac:dyDescent="0.45">
      <c r="B4619" s="211">
        <v>4556</v>
      </c>
      <c r="C4619" s="210">
        <v>121.47361169229335</v>
      </c>
    </row>
    <row r="4620" spans="2:3" x14ac:dyDescent="0.45">
      <c r="B4620" s="211">
        <v>4557</v>
      </c>
      <c r="C4620" s="210">
        <v>123.77038089606773</v>
      </c>
    </row>
    <row r="4621" spans="2:3" x14ac:dyDescent="0.45">
      <c r="B4621" s="211">
        <v>4558</v>
      </c>
      <c r="C4621" s="210">
        <v>215.19313744343546</v>
      </c>
    </row>
    <row r="4622" spans="2:3" x14ac:dyDescent="0.45">
      <c r="B4622" s="211">
        <v>4559</v>
      </c>
      <c r="C4622" s="210">
        <v>116.3487676376282</v>
      </c>
    </row>
    <row r="4623" spans="2:3" x14ac:dyDescent="0.45">
      <c r="B4623" s="211">
        <v>4560</v>
      </c>
      <c r="C4623" s="210">
        <v>123.22263231199808</v>
      </c>
    </row>
    <row r="4624" spans="2:3" x14ac:dyDescent="0.45">
      <c r="B4624" s="211">
        <v>4561</v>
      </c>
      <c r="C4624" s="210">
        <v>131.17254943292878</v>
      </c>
    </row>
    <row r="4625" spans="2:3" x14ac:dyDescent="0.45">
      <c r="B4625" s="211">
        <v>4562</v>
      </c>
      <c r="C4625" s="210">
        <v>237.55653662343082</v>
      </c>
    </row>
    <row r="4626" spans="2:3" x14ac:dyDescent="0.45">
      <c r="B4626" s="211">
        <v>4563</v>
      </c>
      <c r="C4626" s="210">
        <v>130.59929783738846</v>
      </c>
    </row>
    <row r="4627" spans="2:3" x14ac:dyDescent="0.45">
      <c r="B4627" s="211">
        <v>4564</v>
      </c>
      <c r="C4627" s="210">
        <v>91.732233758160973</v>
      </c>
    </row>
    <row r="4628" spans="2:3" x14ac:dyDescent="0.45">
      <c r="B4628" s="211">
        <v>4565</v>
      </c>
      <c r="C4628" s="210">
        <v>149.74014916636625</v>
      </c>
    </row>
    <row r="4629" spans="2:3" x14ac:dyDescent="0.45">
      <c r="B4629" s="211">
        <v>4566</v>
      </c>
      <c r="C4629" s="210">
        <v>125.51447826000116</v>
      </c>
    </row>
    <row r="4630" spans="2:3" x14ac:dyDescent="0.45">
      <c r="B4630" s="211">
        <v>4567</v>
      </c>
      <c r="C4630" s="210">
        <v>208.81975456640711</v>
      </c>
    </row>
    <row r="4631" spans="2:3" x14ac:dyDescent="0.45">
      <c r="B4631" s="211">
        <v>4568</v>
      </c>
      <c r="C4631" s="210">
        <v>121.48108783135879</v>
      </c>
    </row>
    <row r="4632" spans="2:3" x14ac:dyDescent="0.45">
      <c r="B4632" s="211">
        <v>4569</v>
      </c>
      <c r="C4632" s="210">
        <v>89.088807023621214</v>
      </c>
    </row>
    <row r="4633" spans="2:3" x14ac:dyDescent="0.45">
      <c r="B4633" s="211">
        <v>4570</v>
      </c>
      <c r="C4633" s="210">
        <v>175.30016808346349</v>
      </c>
    </row>
    <row r="4634" spans="2:3" x14ac:dyDescent="0.45">
      <c r="B4634" s="211">
        <v>4571</v>
      </c>
      <c r="C4634" s="210">
        <v>83.097807439249721</v>
      </c>
    </row>
    <row r="4635" spans="2:3" x14ac:dyDescent="0.45">
      <c r="B4635" s="211">
        <v>4572</v>
      </c>
      <c r="C4635" s="210">
        <v>112.51949689518629</v>
      </c>
    </row>
    <row r="4636" spans="2:3" x14ac:dyDescent="0.45">
      <c r="B4636" s="211">
        <v>4573</v>
      </c>
      <c r="C4636" s="210">
        <v>109.76840908429627</v>
      </c>
    </row>
    <row r="4637" spans="2:3" x14ac:dyDescent="0.45">
      <c r="B4637" s="211">
        <v>4574</v>
      </c>
      <c r="C4637" s="210">
        <v>91.984674169189077</v>
      </c>
    </row>
    <row r="4638" spans="2:3" x14ac:dyDescent="0.45">
      <c r="B4638" s="211">
        <v>4575</v>
      </c>
      <c r="C4638" s="210">
        <v>120.34422940933401</v>
      </c>
    </row>
    <row r="4639" spans="2:3" x14ac:dyDescent="0.45">
      <c r="B4639" s="211">
        <v>4576</v>
      </c>
      <c r="C4639" s="210">
        <v>108.71804690346455</v>
      </c>
    </row>
    <row r="4640" spans="2:3" x14ac:dyDescent="0.45">
      <c r="B4640" s="211">
        <v>4577</v>
      </c>
      <c r="C4640" s="210">
        <v>114.3184997468381</v>
      </c>
    </row>
    <row r="4641" spans="2:3" x14ac:dyDescent="0.45">
      <c r="B4641" s="211">
        <v>4578</v>
      </c>
      <c r="C4641" s="210">
        <v>147.2786608185751</v>
      </c>
    </row>
    <row r="4642" spans="2:3" x14ac:dyDescent="0.45">
      <c r="B4642" s="211">
        <v>4579</v>
      </c>
      <c r="C4642" s="210">
        <v>155.57097221699161</v>
      </c>
    </row>
    <row r="4643" spans="2:3" x14ac:dyDescent="0.45">
      <c r="B4643" s="211">
        <v>4580</v>
      </c>
      <c r="C4643" s="210">
        <v>167.51498138365841</v>
      </c>
    </row>
    <row r="4644" spans="2:3" x14ac:dyDescent="0.45">
      <c r="B4644" s="211">
        <v>4581</v>
      </c>
      <c r="C4644" s="210">
        <v>81.115185820318317</v>
      </c>
    </row>
    <row r="4645" spans="2:3" x14ac:dyDescent="0.45">
      <c r="B4645" s="211">
        <v>4582</v>
      </c>
      <c r="C4645" s="210">
        <v>100.30796000328104</v>
      </c>
    </row>
    <row r="4646" spans="2:3" x14ac:dyDescent="0.45">
      <c r="B4646" s="211">
        <v>4583</v>
      </c>
      <c r="C4646" s="210">
        <v>107.57919841455646</v>
      </c>
    </row>
    <row r="4647" spans="2:3" x14ac:dyDescent="0.45">
      <c r="B4647" s="211">
        <v>4584</v>
      </c>
      <c r="C4647" s="210">
        <v>85.453523270837792</v>
      </c>
    </row>
    <row r="4648" spans="2:3" x14ac:dyDescent="0.45">
      <c r="B4648" s="211">
        <v>4585</v>
      </c>
      <c r="C4648" s="210">
        <v>137.38719310810851</v>
      </c>
    </row>
    <row r="4649" spans="2:3" x14ac:dyDescent="0.45">
      <c r="B4649" s="211">
        <v>4586</v>
      </c>
      <c r="C4649" s="210">
        <v>142.12309312329646</v>
      </c>
    </row>
    <row r="4650" spans="2:3" x14ac:dyDescent="0.45">
      <c r="B4650" s="211">
        <v>4587</v>
      </c>
      <c r="C4650" s="210">
        <v>98.736574941416833</v>
      </c>
    </row>
    <row r="4651" spans="2:3" x14ac:dyDescent="0.45">
      <c r="B4651" s="211">
        <v>4588</v>
      </c>
      <c r="C4651" s="210">
        <v>127.51366109686236</v>
      </c>
    </row>
    <row r="4652" spans="2:3" x14ac:dyDescent="0.45">
      <c r="B4652" s="211">
        <v>4589</v>
      </c>
      <c r="C4652" s="210">
        <v>117.0687627606515</v>
      </c>
    </row>
    <row r="4653" spans="2:3" x14ac:dyDescent="0.45">
      <c r="B4653" s="211">
        <v>4590</v>
      </c>
      <c r="C4653" s="210">
        <v>135.42056603052055</v>
      </c>
    </row>
    <row r="4654" spans="2:3" x14ac:dyDescent="0.45">
      <c r="B4654" s="211">
        <v>4591</v>
      </c>
      <c r="C4654" s="210">
        <v>128.38790377910044</v>
      </c>
    </row>
    <row r="4655" spans="2:3" x14ac:dyDescent="0.45">
      <c r="B4655" s="211">
        <v>4592</v>
      </c>
      <c r="C4655" s="210">
        <v>174.34647377742274</v>
      </c>
    </row>
    <row r="4656" spans="2:3" x14ac:dyDescent="0.45">
      <c r="B4656" s="211">
        <v>4593</v>
      </c>
      <c r="C4656" s="210">
        <v>102.01824255261263</v>
      </c>
    </row>
    <row r="4657" spans="2:3" x14ac:dyDescent="0.45">
      <c r="B4657" s="211">
        <v>4594</v>
      </c>
      <c r="C4657" s="210">
        <v>124.15637250306871</v>
      </c>
    </row>
    <row r="4658" spans="2:3" x14ac:dyDescent="0.45">
      <c r="B4658" s="211">
        <v>4595</v>
      </c>
      <c r="C4658" s="210">
        <v>121.74681724947501</v>
      </c>
    </row>
    <row r="4659" spans="2:3" x14ac:dyDescent="0.45">
      <c r="B4659" s="211">
        <v>4596</v>
      </c>
      <c r="C4659" s="210">
        <v>133.24707842780319</v>
      </c>
    </row>
    <row r="4660" spans="2:3" x14ac:dyDescent="0.45">
      <c r="B4660" s="211">
        <v>4597</v>
      </c>
      <c r="C4660" s="210">
        <v>76.142951750602123</v>
      </c>
    </row>
    <row r="4661" spans="2:3" x14ac:dyDescent="0.45">
      <c r="B4661" s="211">
        <v>4598</v>
      </c>
      <c r="C4661" s="210">
        <v>62.047612771162569</v>
      </c>
    </row>
    <row r="4662" spans="2:3" x14ac:dyDescent="0.45">
      <c r="B4662" s="211">
        <v>4599</v>
      </c>
      <c r="C4662" s="210">
        <v>124.15184187371558</v>
      </c>
    </row>
    <row r="4663" spans="2:3" x14ac:dyDescent="0.45">
      <c r="B4663" s="211">
        <v>4600</v>
      </c>
      <c r="C4663" s="210">
        <v>123.31378518417137</v>
      </c>
    </row>
    <row r="4664" spans="2:3" x14ac:dyDescent="0.45">
      <c r="B4664" s="211">
        <v>4601</v>
      </c>
      <c r="C4664" s="210">
        <v>226.0888415894191</v>
      </c>
    </row>
    <row r="4665" spans="2:3" x14ac:dyDescent="0.45">
      <c r="B4665" s="211">
        <v>4602</v>
      </c>
      <c r="C4665" s="210">
        <v>123.29313140004908</v>
      </c>
    </row>
    <row r="4666" spans="2:3" x14ac:dyDescent="0.45">
      <c r="B4666" s="211">
        <v>4603</v>
      </c>
      <c r="C4666" s="210">
        <v>172.20202379586391</v>
      </c>
    </row>
    <row r="4667" spans="2:3" x14ac:dyDescent="0.45">
      <c r="B4667" s="211">
        <v>4604</v>
      </c>
      <c r="C4667" s="210">
        <v>116.71192362720956</v>
      </c>
    </row>
    <row r="4668" spans="2:3" x14ac:dyDescent="0.45">
      <c r="B4668" s="211">
        <v>4605</v>
      </c>
      <c r="C4668" s="210">
        <v>131.09882881374983</v>
      </c>
    </row>
    <row r="4669" spans="2:3" x14ac:dyDescent="0.45">
      <c r="B4669" s="211">
        <v>4606</v>
      </c>
      <c r="C4669" s="210">
        <v>118.34877530765927</v>
      </c>
    </row>
    <row r="4670" spans="2:3" x14ac:dyDescent="0.45">
      <c r="B4670" s="211">
        <v>4607</v>
      </c>
      <c r="C4670" s="210">
        <v>86.382462026902431</v>
      </c>
    </row>
    <row r="4671" spans="2:3" x14ac:dyDescent="0.45">
      <c r="B4671" s="211">
        <v>4608</v>
      </c>
      <c r="C4671" s="210">
        <v>149.7778519928687</v>
      </c>
    </row>
    <row r="4672" spans="2:3" x14ac:dyDescent="0.45">
      <c r="B4672" s="211">
        <v>4609</v>
      </c>
      <c r="C4672" s="210">
        <v>82.234130981696069</v>
      </c>
    </row>
    <row r="4673" spans="2:3" x14ac:dyDescent="0.45">
      <c r="B4673" s="211">
        <v>4610</v>
      </c>
      <c r="C4673" s="210">
        <v>123.33970447895554</v>
      </c>
    </row>
    <row r="4674" spans="2:3" x14ac:dyDescent="0.45">
      <c r="B4674" s="211">
        <v>4611</v>
      </c>
      <c r="C4674" s="210">
        <v>74.160567670379635</v>
      </c>
    </row>
    <row r="4675" spans="2:3" x14ac:dyDescent="0.45">
      <c r="B4675" s="211">
        <v>4612</v>
      </c>
      <c r="C4675" s="210">
        <v>161.98310009012695</v>
      </c>
    </row>
    <row r="4676" spans="2:3" x14ac:dyDescent="0.45">
      <c r="B4676" s="211">
        <v>4613</v>
      </c>
      <c r="C4676" s="210">
        <v>93.843460569844567</v>
      </c>
    </row>
    <row r="4677" spans="2:3" x14ac:dyDescent="0.45">
      <c r="B4677" s="211">
        <v>4614</v>
      </c>
      <c r="C4677" s="210">
        <v>110.52453477928452</v>
      </c>
    </row>
    <row r="4678" spans="2:3" x14ac:dyDescent="0.45">
      <c r="B4678" s="211">
        <v>4615</v>
      </c>
      <c r="C4678" s="210">
        <v>106.03381133632993</v>
      </c>
    </row>
    <row r="4679" spans="2:3" x14ac:dyDescent="0.45">
      <c r="B4679" s="211">
        <v>4616</v>
      </c>
      <c r="C4679" s="210">
        <v>163.92592721291973</v>
      </c>
    </row>
    <row r="4680" spans="2:3" x14ac:dyDescent="0.45">
      <c r="B4680" s="211">
        <v>4617</v>
      </c>
      <c r="C4680" s="210">
        <v>110.1768652593141</v>
      </c>
    </row>
    <row r="4681" spans="2:3" x14ac:dyDescent="0.45">
      <c r="B4681" s="211">
        <v>4618</v>
      </c>
      <c r="C4681" s="210">
        <v>143.22543683135845</v>
      </c>
    </row>
    <row r="4682" spans="2:3" x14ac:dyDescent="0.45">
      <c r="B4682" s="211">
        <v>4619</v>
      </c>
      <c r="C4682" s="210">
        <v>186.23015196804715</v>
      </c>
    </row>
    <row r="4683" spans="2:3" x14ac:dyDescent="0.45">
      <c r="B4683" s="211">
        <v>4620</v>
      </c>
      <c r="C4683" s="210">
        <v>111.41361450055305</v>
      </c>
    </row>
    <row r="4684" spans="2:3" x14ac:dyDescent="0.45">
      <c r="B4684" s="211">
        <v>4621</v>
      </c>
      <c r="C4684" s="210">
        <v>108.90848246280157</v>
      </c>
    </row>
    <row r="4685" spans="2:3" x14ac:dyDescent="0.45">
      <c r="B4685" s="211">
        <v>4622</v>
      </c>
      <c r="C4685" s="210">
        <v>93.061233161281891</v>
      </c>
    </row>
    <row r="4686" spans="2:3" x14ac:dyDescent="0.45">
      <c r="B4686" s="211">
        <v>4623</v>
      </c>
      <c r="C4686" s="210">
        <v>100.22318423188999</v>
      </c>
    </row>
    <row r="4687" spans="2:3" x14ac:dyDescent="0.45">
      <c r="B4687" s="211">
        <v>4624</v>
      </c>
      <c r="C4687" s="210">
        <v>187.11071468256512</v>
      </c>
    </row>
    <row r="4688" spans="2:3" x14ac:dyDescent="0.45">
      <c r="B4688" s="211">
        <v>4625</v>
      </c>
      <c r="C4688" s="210">
        <v>108.67319803632542</v>
      </c>
    </row>
    <row r="4689" spans="2:3" x14ac:dyDescent="0.45">
      <c r="B4689" s="211">
        <v>4626</v>
      </c>
      <c r="C4689" s="210">
        <v>127.69916331690494</v>
      </c>
    </row>
    <row r="4690" spans="2:3" x14ac:dyDescent="0.45">
      <c r="B4690" s="211">
        <v>4627</v>
      </c>
      <c r="C4690" s="210">
        <v>145.73628372600086</v>
      </c>
    </row>
    <row r="4691" spans="2:3" x14ac:dyDescent="0.45">
      <c r="B4691" s="211">
        <v>4628</v>
      </c>
      <c r="C4691" s="210">
        <v>168.63151254131986</v>
      </c>
    </row>
    <row r="4692" spans="2:3" x14ac:dyDescent="0.45">
      <c r="B4692" s="211">
        <v>4629</v>
      </c>
      <c r="C4692" s="210">
        <v>95.915712488922736</v>
      </c>
    </row>
    <row r="4693" spans="2:3" x14ac:dyDescent="0.45">
      <c r="B4693" s="211">
        <v>4630</v>
      </c>
      <c r="C4693" s="210">
        <v>93.831599392364211</v>
      </c>
    </row>
    <row r="4694" spans="2:3" x14ac:dyDescent="0.45">
      <c r="B4694" s="211">
        <v>4631</v>
      </c>
      <c r="C4694" s="210">
        <v>91.103908233843669</v>
      </c>
    </row>
    <row r="4695" spans="2:3" x14ac:dyDescent="0.45">
      <c r="B4695" s="211">
        <v>4632</v>
      </c>
      <c r="C4695" s="210">
        <v>158.31492871133074</v>
      </c>
    </row>
    <row r="4696" spans="2:3" x14ac:dyDescent="0.45">
      <c r="B4696" s="211">
        <v>4633</v>
      </c>
      <c r="C4696" s="210">
        <v>102.80430611737418</v>
      </c>
    </row>
    <row r="4697" spans="2:3" x14ac:dyDescent="0.45">
      <c r="B4697" s="211">
        <v>4634</v>
      </c>
      <c r="C4697" s="210">
        <v>150.60427517587308</v>
      </c>
    </row>
    <row r="4698" spans="2:3" x14ac:dyDescent="0.45">
      <c r="B4698" s="211">
        <v>4635</v>
      </c>
      <c r="C4698" s="210">
        <v>161.15263484453936</v>
      </c>
    </row>
    <row r="4699" spans="2:3" x14ac:dyDescent="0.45">
      <c r="B4699" s="211">
        <v>4636</v>
      </c>
      <c r="C4699" s="210">
        <v>139.76793603761874</v>
      </c>
    </row>
    <row r="4700" spans="2:3" x14ac:dyDescent="0.45">
      <c r="B4700" s="211">
        <v>4637</v>
      </c>
      <c r="C4700" s="210">
        <v>102.79572212814996</v>
      </c>
    </row>
    <row r="4701" spans="2:3" x14ac:dyDescent="0.45">
      <c r="B4701" s="211">
        <v>4638</v>
      </c>
      <c r="C4701" s="210">
        <v>149.23638238612511</v>
      </c>
    </row>
    <row r="4702" spans="2:3" x14ac:dyDescent="0.45">
      <c r="B4702" s="211">
        <v>4639</v>
      </c>
      <c r="C4702" s="210">
        <v>138.67633135747477</v>
      </c>
    </row>
    <row r="4703" spans="2:3" x14ac:dyDescent="0.45">
      <c r="B4703" s="211">
        <v>4640</v>
      </c>
      <c r="C4703" s="210">
        <v>134.03832928899428</v>
      </c>
    </row>
    <row r="4704" spans="2:3" x14ac:dyDescent="0.45">
      <c r="B4704" s="211">
        <v>4641</v>
      </c>
      <c r="C4704" s="210">
        <v>144.38886234609467</v>
      </c>
    </row>
    <row r="4705" spans="2:3" x14ac:dyDescent="0.45">
      <c r="B4705" s="211">
        <v>4642</v>
      </c>
      <c r="C4705" s="210">
        <v>163.69700320070626</v>
      </c>
    </row>
    <row r="4706" spans="2:3" x14ac:dyDescent="0.45">
      <c r="B4706" s="211">
        <v>4643</v>
      </c>
      <c r="C4706" s="210">
        <v>105.60226333741544</v>
      </c>
    </row>
    <row r="4707" spans="2:3" x14ac:dyDescent="0.45">
      <c r="B4707" s="211">
        <v>4644</v>
      </c>
      <c r="C4707" s="210">
        <v>83.077590214106294</v>
      </c>
    </row>
    <row r="4708" spans="2:3" x14ac:dyDescent="0.45">
      <c r="B4708" s="211">
        <v>4645</v>
      </c>
      <c r="C4708" s="210">
        <v>72.854330810054265</v>
      </c>
    </row>
    <row r="4709" spans="2:3" x14ac:dyDescent="0.45">
      <c r="B4709" s="211">
        <v>4646</v>
      </c>
      <c r="C4709" s="210">
        <v>135.52960111548884</v>
      </c>
    </row>
    <row r="4710" spans="2:3" x14ac:dyDescent="0.45">
      <c r="B4710" s="211">
        <v>4647</v>
      </c>
      <c r="C4710" s="210">
        <v>51.776750569358924</v>
      </c>
    </row>
    <row r="4711" spans="2:3" x14ac:dyDescent="0.45">
      <c r="B4711" s="211">
        <v>4648</v>
      </c>
      <c r="C4711" s="210">
        <v>105.380682065031</v>
      </c>
    </row>
    <row r="4712" spans="2:3" x14ac:dyDescent="0.45">
      <c r="B4712" s="211">
        <v>4649</v>
      </c>
      <c r="C4712" s="210">
        <v>180.0911060965243</v>
      </c>
    </row>
    <row r="4713" spans="2:3" x14ac:dyDescent="0.45">
      <c r="B4713" s="211">
        <v>4650</v>
      </c>
      <c r="C4713" s="210">
        <v>109.62738366304281</v>
      </c>
    </row>
    <row r="4714" spans="2:3" x14ac:dyDescent="0.45">
      <c r="B4714" s="211">
        <v>4651</v>
      </c>
      <c r="C4714" s="210">
        <v>109.60621593546647</v>
      </c>
    </row>
    <row r="4715" spans="2:3" x14ac:dyDescent="0.45">
      <c r="B4715" s="211">
        <v>4652</v>
      </c>
      <c r="C4715" s="210">
        <v>123.16954527349544</v>
      </c>
    </row>
    <row r="4716" spans="2:3" x14ac:dyDescent="0.45">
      <c r="B4716" s="211">
        <v>4653</v>
      </c>
      <c r="C4716" s="210">
        <v>134.68995723782083</v>
      </c>
    </row>
    <row r="4717" spans="2:3" x14ac:dyDescent="0.45">
      <c r="B4717" s="211">
        <v>4654</v>
      </c>
      <c r="C4717" s="210">
        <v>75.57057345121855</v>
      </c>
    </row>
    <row r="4718" spans="2:3" x14ac:dyDescent="0.45">
      <c r="B4718" s="211">
        <v>4655</v>
      </c>
      <c r="C4718" s="210">
        <v>114.01187163910862</v>
      </c>
    </row>
    <row r="4719" spans="2:3" x14ac:dyDescent="0.45">
      <c r="B4719" s="211">
        <v>4656</v>
      </c>
      <c r="C4719" s="210">
        <v>97.552705561244693</v>
      </c>
    </row>
    <row r="4720" spans="2:3" x14ac:dyDescent="0.45">
      <c r="B4720" s="211">
        <v>4657</v>
      </c>
      <c r="C4720" s="210">
        <v>123.41572169536909</v>
      </c>
    </row>
    <row r="4721" spans="2:3" x14ac:dyDescent="0.45">
      <c r="B4721" s="211">
        <v>4658</v>
      </c>
      <c r="C4721" s="210">
        <v>90.44294322350045</v>
      </c>
    </row>
    <row r="4722" spans="2:3" x14ac:dyDescent="0.45">
      <c r="B4722" s="211">
        <v>4659</v>
      </c>
      <c r="C4722" s="210">
        <v>142.04147984576895</v>
      </c>
    </row>
    <row r="4723" spans="2:3" x14ac:dyDescent="0.45">
      <c r="B4723" s="211">
        <v>4660</v>
      </c>
      <c r="C4723" s="210">
        <v>104.65996475276449</v>
      </c>
    </row>
    <row r="4724" spans="2:3" x14ac:dyDescent="0.45">
      <c r="B4724" s="211">
        <v>4661</v>
      </c>
      <c r="C4724" s="210">
        <v>110.7700677172818</v>
      </c>
    </row>
    <row r="4725" spans="2:3" x14ac:dyDescent="0.45">
      <c r="B4725" s="211">
        <v>4662</v>
      </c>
      <c r="C4725" s="210">
        <v>67.909028046687524</v>
      </c>
    </row>
    <row r="4726" spans="2:3" x14ac:dyDescent="0.45">
      <c r="B4726" s="211">
        <v>4663</v>
      </c>
      <c r="C4726" s="210">
        <v>200.33186959055226</v>
      </c>
    </row>
    <row r="4727" spans="2:3" x14ac:dyDescent="0.45">
      <c r="B4727" s="211">
        <v>4664</v>
      </c>
      <c r="C4727" s="210">
        <v>104.80140939350348</v>
      </c>
    </row>
    <row r="4728" spans="2:3" x14ac:dyDescent="0.45">
      <c r="B4728" s="211">
        <v>4665</v>
      </c>
      <c r="C4728" s="210">
        <v>161.75777253563072</v>
      </c>
    </row>
    <row r="4729" spans="2:3" x14ac:dyDescent="0.45">
      <c r="B4729" s="211">
        <v>4666</v>
      </c>
      <c r="C4729" s="210">
        <v>132.46335646642811</v>
      </c>
    </row>
    <row r="4730" spans="2:3" x14ac:dyDescent="0.45">
      <c r="B4730" s="211">
        <v>4667</v>
      </c>
      <c r="C4730" s="210">
        <v>99.741185751522778</v>
      </c>
    </row>
    <row r="4731" spans="2:3" x14ac:dyDescent="0.45">
      <c r="B4731" s="211">
        <v>4668</v>
      </c>
      <c r="C4731" s="210">
        <v>85.089208138204313</v>
      </c>
    </row>
    <row r="4732" spans="2:3" x14ac:dyDescent="0.45">
      <c r="B4732" s="211">
        <v>4669</v>
      </c>
      <c r="C4732" s="210">
        <v>191.86217253007271</v>
      </c>
    </row>
    <row r="4733" spans="2:3" x14ac:dyDescent="0.45">
      <c r="B4733" s="211">
        <v>4670</v>
      </c>
      <c r="C4733" s="210">
        <v>172.46378983756708</v>
      </c>
    </row>
    <row r="4734" spans="2:3" x14ac:dyDescent="0.45">
      <c r="B4734" s="211">
        <v>4671</v>
      </c>
      <c r="C4734" s="210">
        <v>146.23570795049349</v>
      </c>
    </row>
    <row r="4735" spans="2:3" x14ac:dyDescent="0.45">
      <c r="B4735" s="211">
        <v>4672</v>
      </c>
      <c r="C4735" s="210">
        <v>135.49025945161998</v>
      </c>
    </row>
    <row r="4736" spans="2:3" x14ac:dyDescent="0.45">
      <c r="B4736" s="211">
        <v>4673</v>
      </c>
      <c r="C4736" s="210">
        <v>133.17574569191697</v>
      </c>
    </row>
    <row r="4737" spans="2:3" x14ac:dyDescent="0.45">
      <c r="B4737" s="211">
        <v>4674</v>
      </c>
      <c r="C4737" s="210">
        <v>144.80378946208739</v>
      </c>
    </row>
    <row r="4738" spans="2:3" x14ac:dyDescent="0.45">
      <c r="B4738" s="211">
        <v>4675</v>
      </c>
      <c r="C4738" s="210">
        <v>107.68757787217582</v>
      </c>
    </row>
    <row r="4739" spans="2:3" x14ac:dyDescent="0.45">
      <c r="B4739" s="211">
        <v>4676</v>
      </c>
      <c r="C4739" s="210">
        <v>106.65575135506833</v>
      </c>
    </row>
    <row r="4740" spans="2:3" x14ac:dyDescent="0.45">
      <c r="B4740" s="211">
        <v>4677</v>
      </c>
      <c r="C4740" s="210">
        <v>96.092081037156248</v>
      </c>
    </row>
    <row r="4741" spans="2:3" x14ac:dyDescent="0.45">
      <c r="B4741" s="211">
        <v>4678</v>
      </c>
      <c r="C4741" s="210">
        <v>124.80427099431583</v>
      </c>
    </row>
    <row r="4742" spans="2:3" x14ac:dyDescent="0.45">
      <c r="B4742" s="211">
        <v>4679</v>
      </c>
      <c r="C4742" s="210">
        <v>133.56252846282146</v>
      </c>
    </row>
    <row r="4743" spans="2:3" x14ac:dyDescent="0.45">
      <c r="B4743" s="211">
        <v>4680</v>
      </c>
      <c r="C4743" s="210">
        <v>102.97759354192347</v>
      </c>
    </row>
    <row r="4744" spans="2:3" x14ac:dyDescent="0.45">
      <c r="B4744" s="211">
        <v>4681</v>
      </c>
      <c r="C4744" s="210">
        <v>144.38196595689834</v>
      </c>
    </row>
    <row r="4745" spans="2:3" x14ac:dyDescent="0.45">
      <c r="B4745" s="211">
        <v>4682</v>
      </c>
      <c r="C4745" s="210">
        <v>147.53917844176675</v>
      </c>
    </row>
    <row r="4746" spans="2:3" x14ac:dyDescent="0.45">
      <c r="B4746" s="211">
        <v>4683</v>
      </c>
      <c r="C4746" s="210">
        <v>153.67442967272925</v>
      </c>
    </row>
    <row r="4747" spans="2:3" x14ac:dyDescent="0.45">
      <c r="B4747" s="211">
        <v>4684</v>
      </c>
      <c r="C4747" s="210">
        <v>180.16771115875088</v>
      </c>
    </row>
    <row r="4748" spans="2:3" x14ac:dyDescent="0.45">
      <c r="B4748" s="211">
        <v>4685</v>
      </c>
      <c r="C4748" s="210">
        <v>112.86148056874937</v>
      </c>
    </row>
    <row r="4749" spans="2:3" x14ac:dyDescent="0.45">
      <c r="B4749" s="211">
        <v>4686</v>
      </c>
      <c r="C4749" s="210">
        <v>79.576502801343963</v>
      </c>
    </row>
    <row r="4750" spans="2:3" x14ac:dyDescent="0.45">
      <c r="B4750" s="211">
        <v>4687</v>
      </c>
      <c r="C4750" s="210">
        <v>79.370116618123959</v>
      </c>
    </row>
    <row r="4751" spans="2:3" x14ac:dyDescent="0.45">
      <c r="B4751" s="211">
        <v>4688</v>
      </c>
      <c r="C4751" s="210">
        <v>92.048176670585761</v>
      </c>
    </row>
    <row r="4752" spans="2:3" x14ac:dyDescent="0.45">
      <c r="B4752" s="211">
        <v>4689</v>
      </c>
      <c r="C4752" s="210">
        <v>110.54371250021796</v>
      </c>
    </row>
    <row r="4753" spans="2:3" x14ac:dyDescent="0.45">
      <c r="B4753" s="211">
        <v>4690</v>
      </c>
      <c r="C4753" s="210">
        <v>107.91019689155331</v>
      </c>
    </row>
    <row r="4754" spans="2:3" x14ac:dyDescent="0.45">
      <c r="B4754" s="211">
        <v>4691</v>
      </c>
      <c r="C4754" s="210">
        <v>152.11881606421431</v>
      </c>
    </row>
    <row r="4755" spans="2:3" x14ac:dyDescent="0.45">
      <c r="B4755" s="211">
        <v>4692</v>
      </c>
      <c r="C4755" s="210">
        <v>158.43513068378729</v>
      </c>
    </row>
    <row r="4756" spans="2:3" x14ac:dyDescent="0.45">
      <c r="B4756" s="211">
        <v>4693</v>
      </c>
      <c r="C4756" s="210">
        <v>86.998608241478465</v>
      </c>
    </row>
    <row r="4757" spans="2:3" x14ac:dyDescent="0.45">
      <c r="B4757" s="211">
        <v>4694</v>
      </c>
      <c r="C4757" s="210">
        <v>120.09494155099733</v>
      </c>
    </row>
    <row r="4758" spans="2:3" x14ac:dyDescent="0.45">
      <c r="B4758" s="211">
        <v>4695</v>
      </c>
      <c r="C4758" s="210">
        <v>110.4176678190027</v>
      </c>
    </row>
    <row r="4759" spans="2:3" x14ac:dyDescent="0.45">
      <c r="B4759" s="211">
        <v>4696</v>
      </c>
      <c r="C4759" s="210">
        <v>146.75935956610368</v>
      </c>
    </row>
    <row r="4760" spans="2:3" x14ac:dyDescent="0.45">
      <c r="B4760" s="211">
        <v>4697</v>
      </c>
      <c r="C4760" s="210">
        <v>118.47182868400822</v>
      </c>
    </row>
    <row r="4761" spans="2:3" x14ac:dyDescent="0.45">
      <c r="B4761" s="211">
        <v>4698</v>
      </c>
      <c r="C4761" s="210">
        <v>143.93328306248938</v>
      </c>
    </row>
    <row r="4762" spans="2:3" x14ac:dyDescent="0.45">
      <c r="B4762" s="211">
        <v>4699</v>
      </c>
      <c r="C4762" s="210">
        <v>154.67161986614045</v>
      </c>
    </row>
    <row r="4763" spans="2:3" x14ac:dyDescent="0.45">
      <c r="B4763" s="211">
        <v>4700</v>
      </c>
      <c r="C4763" s="210">
        <v>101.47100032086509</v>
      </c>
    </row>
    <row r="4764" spans="2:3" x14ac:dyDescent="0.45">
      <c r="B4764" s="211">
        <v>4701</v>
      </c>
      <c r="C4764" s="210">
        <v>160.00382359763483</v>
      </c>
    </row>
    <row r="4765" spans="2:3" x14ac:dyDescent="0.45">
      <c r="B4765" s="211">
        <v>4702</v>
      </c>
      <c r="C4765" s="210">
        <v>92.122559181742716</v>
      </c>
    </row>
    <row r="4766" spans="2:3" x14ac:dyDescent="0.45">
      <c r="B4766" s="211">
        <v>4703</v>
      </c>
      <c r="C4766" s="210">
        <v>111.77883981745606</v>
      </c>
    </row>
    <row r="4767" spans="2:3" x14ac:dyDescent="0.45">
      <c r="B4767" s="211">
        <v>4704</v>
      </c>
      <c r="C4767" s="210">
        <v>120.21282114966583</v>
      </c>
    </row>
    <row r="4768" spans="2:3" x14ac:dyDescent="0.45">
      <c r="B4768" s="211">
        <v>4705</v>
      </c>
      <c r="C4768" s="210">
        <v>123.30738916237753</v>
      </c>
    </row>
    <row r="4769" spans="2:3" x14ac:dyDescent="0.45">
      <c r="B4769" s="211">
        <v>4706</v>
      </c>
      <c r="C4769" s="210">
        <v>162.94203300120697</v>
      </c>
    </row>
    <row r="4770" spans="2:3" x14ac:dyDescent="0.45">
      <c r="B4770" s="211">
        <v>4707</v>
      </c>
      <c r="C4770" s="210">
        <v>90.208645299181484</v>
      </c>
    </row>
    <row r="4771" spans="2:3" x14ac:dyDescent="0.45">
      <c r="B4771" s="211">
        <v>4708</v>
      </c>
      <c r="C4771" s="210">
        <v>150.7934540679237</v>
      </c>
    </row>
    <row r="4772" spans="2:3" x14ac:dyDescent="0.45">
      <c r="B4772" s="211">
        <v>4709</v>
      </c>
      <c r="C4772" s="210">
        <v>147.43822451343496</v>
      </c>
    </row>
    <row r="4773" spans="2:3" x14ac:dyDescent="0.45">
      <c r="B4773" s="211">
        <v>4710</v>
      </c>
      <c r="C4773" s="210">
        <v>149.40832226335405</v>
      </c>
    </row>
    <row r="4774" spans="2:3" x14ac:dyDescent="0.45">
      <c r="B4774" s="211">
        <v>4711</v>
      </c>
      <c r="C4774" s="210">
        <v>95.094044350858397</v>
      </c>
    </row>
    <row r="4775" spans="2:3" x14ac:dyDescent="0.45">
      <c r="B4775" s="211">
        <v>4712</v>
      </c>
      <c r="C4775" s="210">
        <v>123.56414396963446</v>
      </c>
    </row>
    <row r="4776" spans="2:3" x14ac:dyDescent="0.45">
      <c r="B4776" s="211">
        <v>4713</v>
      </c>
      <c r="C4776" s="210">
        <v>82.130558610697435</v>
      </c>
    </row>
    <row r="4777" spans="2:3" x14ac:dyDescent="0.45">
      <c r="B4777" s="211">
        <v>4714</v>
      </c>
      <c r="C4777" s="210">
        <v>81.977261952429217</v>
      </c>
    </row>
    <row r="4778" spans="2:3" x14ac:dyDescent="0.45">
      <c r="B4778" s="211">
        <v>4715</v>
      </c>
      <c r="C4778" s="210">
        <v>93.102007614921121</v>
      </c>
    </row>
    <row r="4779" spans="2:3" x14ac:dyDescent="0.45">
      <c r="B4779" s="211">
        <v>4716</v>
      </c>
      <c r="C4779" s="210">
        <v>91.032357779081281</v>
      </c>
    </row>
    <row r="4780" spans="2:3" x14ac:dyDescent="0.45">
      <c r="B4780" s="211">
        <v>4717</v>
      </c>
      <c r="C4780" s="210">
        <v>146.98750463298308</v>
      </c>
    </row>
    <row r="4781" spans="2:3" x14ac:dyDescent="0.45">
      <c r="B4781" s="211">
        <v>4718</v>
      </c>
      <c r="C4781" s="210">
        <v>121.54469142772432</v>
      </c>
    </row>
    <row r="4782" spans="2:3" x14ac:dyDescent="0.45">
      <c r="B4782" s="211">
        <v>4719</v>
      </c>
      <c r="C4782" s="210">
        <v>142.81681798166682</v>
      </c>
    </row>
    <row r="4783" spans="2:3" x14ac:dyDescent="0.45">
      <c r="B4783" s="211">
        <v>4720</v>
      </c>
      <c r="C4783" s="210">
        <v>172.19837781644932</v>
      </c>
    </row>
    <row r="4784" spans="2:3" x14ac:dyDescent="0.45">
      <c r="B4784" s="211">
        <v>4721</v>
      </c>
      <c r="C4784" s="210">
        <v>141.814522927501</v>
      </c>
    </row>
    <row r="4785" spans="2:3" x14ac:dyDescent="0.45">
      <c r="B4785" s="211">
        <v>4722</v>
      </c>
      <c r="C4785" s="210">
        <v>117.43620358120498</v>
      </c>
    </row>
    <row r="4786" spans="2:3" x14ac:dyDescent="0.45">
      <c r="B4786" s="211">
        <v>4723</v>
      </c>
      <c r="C4786" s="210">
        <v>187.22640697716182</v>
      </c>
    </row>
    <row r="4787" spans="2:3" x14ac:dyDescent="0.45">
      <c r="B4787" s="211">
        <v>4724</v>
      </c>
      <c r="C4787" s="210">
        <v>154.34308448386807</v>
      </c>
    </row>
    <row r="4788" spans="2:3" x14ac:dyDescent="0.45">
      <c r="B4788" s="211">
        <v>4725</v>
      </c>
      <c r="C4788" s="210">
        <v>172.15896843678325</v>
      </c>
    </row>
    <row r="4789" spans="2:3" x14ac:dyDescent="0.45">
      <c r="B4789" s="211">
        <v>4726</v>
      </c>
      <c r="C4789" s="210">
        <v>133.23598872219125</v>
      </c>
    </row>
    <row r="4790" spans="2:3" x14ac:dyDescent="0.45">
      <c r="B4790" s="211">
        <v>4727</v>
      </c>
      <c r="C4790" s="210">
        <v>120.48670805777354</v>
      </c>
    </row>
    <row r="4791" spans="2:3" x14ac:dyDescent="0.45">
      <c r="B4791" s="211">
        <v>4728</v>
      </c>
      <c r="C4791" s="210">
        <v>201.47681540314818</v>
      </c>
    </row>
    <row r="4792" spans="2:3" x14ac:dyDescent="0.45">
      <c r="B4792" s="211">
        <v>4729</v>
      </c>
      <c r="C4792" s="210">
        <v>116.02721018455672</v>
      </c>
    </row>
    <row r="4793" spans="2:3" x14ac:dyDescent="0.45">
      <c r="B4793" s="211">
        <v>4730</v>
      </c>
      <c r="C4793" s="210">
        <v>129.66871354364488</v>
      </c>
    </row>
    <row r="4794" spans="2:3" x14ac:dyDescent="0.45">
      <c r="B4794" s="211">
        <v>4731</v>
      </c>
      <c r="C4794" s="210">
        <v>78.913050038792619</v>
      </c>
    </row>
    <row r="4795" spans="2:3" x14ac:dyDescent="0.45">
      <c r="B4795" s="211">
        <v>4732</v>
      </c>
      <c r="C4795" s="210">
        <v>97.517002636916203</v>
      </c>
    </row>
    <row r="4796" spans="2:3" x14ac:dyDescent="0.45">
      <c r="B4796" s="211">
        <v>4733</v>
      </c>
      <c r="C4796" s="210">
        <v>114.65810851250599</v>
      </c>
    </row>
    <row r="4797" spans="2:3" x14ac:dyDescent="0.45">
      <c r="B4797" s="211">
        <v>4734</v>
      </c>
      <c r="C4797" s="210">
        <v>138.3156883568156</v>
      </c>
    </row>
    <row r="4798" spans="2:3" x14ac:dyDescent="0.45">
      <c r="B4798" s="211">
        <v>4735</v>
      </c>
      <c r="C4798" s="210">
        <v>139.0076018911017</v>
      </c>
    </row>
    <row r="4799" spans="2:3" x14ac:dyDescent="0.45">
      <c r="B4799" s="211">
        <v>4736</v>
      </c>
      <c r="C4799" s="210">
        <v>146.81461325939861</v>
      </c>
    </row>
    <row r="4800" spans="2:3" x14ac:dyDescent="0.45">
      <c r="B4800" s="211">
        <v>4737</v>
      </c>
      <c r="C4800" s="210">
        <v>107.858789158539</v>
      </c>
    </row>
    <row r="4801" spans="2:3" x14ac:dyDescent="0.45">
      <c r="B4801" s="211">
        <v>4738</v>
      </c>
      <c r="C4801" s="210">
        <v>130.79391447086456</v>
      </c>
    </row>
    <row r="4802" spans="2:3" x14ac:dyDescent="0.45">
      <c r="B4802" s="211">
        <v>4739</v>
      </c>
      <c r="C4802" s="210">
        <v>121.23365709030476</v>
      </c>
    </row>
    <row r="4803" spans="2:3" x14ac:dyDescent="0.45">
      <c r="B4803" s="211">
        <v>4740</v>
      </c>
      <c r="C4803" s="210">
        <v>118.63651037312633</v>
      </c>
    </row>
    <row r="4804" spans="2:3" x14ac:dyDescent="0.45">
      <c r="B4804" s="211">
        <v>4741</v>
      </c>
      <c r="C4804" s="210">
        <v>100.64174313482036</v>
      </c>
    </row>
    <row r="4805" spans="2:3" x14ac:dyDescent="0.45">
      <c r="B4805" s="211">
        <v>4742</v>
      </c>
      <c r="C4805" s="210">
        <v>157.26620459700419</v>
      </c>
    </row>
    <row r="4806" spans="2:3" x14ac:dyDescent="0.45">
      <c r="B4806" s="211">
        <v>4743</v>
      </c>
      <c r="C4806" s="210">
        <v>100.30754436986027</v>
      </c>
    </row>
    <row r="4807" spans="2:3" x14ac:dyDescent="0.45">
      <c r="B4807" s="211">
        <v>4744</v>
      </c>
      <c r="C4807" s="210">
        <v>70.819006652743639</v>
      </c>
    </row>
    <row r="4808" spans="2:3" x14ac:dyDescent="0.45">
      <c r="B4808" s="211">
        <v>4745</v>
      </c>
      <c r="C4808" s="210">
        <v>93.369094551499344</v>
      </c>
    </row>
    <row r="4809" spans="2:3" x14ac:dyDescent="0.45">
      <c r="B4809" s="211">
        <v>4746</v>
      </c>
      <c r="C4809" s="210">
        <v>111.51440558403232</v>
      </c>
    </row>
    <row r="4810" spans="2:3" x14ac:dyDescent="0.45">
      <c r="B4810" s="211">
        <v>4747</v>
      </c>
      <c r="C4810" s="210">
        <v>176.84144961516625</v>
      </c>
    </row>
    <row r="4811" spans="2:3" x14ac:dyDescent="0.45">
      <c r="B4811" s="211">
        <v>4748</v>
      </c>
      <c r="C4811" s="210">
        <v>98.157313856656444</v>
      </c>
    </row>
    <row r="4812" spans="2:3" x14ac:dyDescent="0.45">
      <c r="B4812" s="211">
        <v>4749</v>
      </c>
      <c r="C4812" s="210">
        <v>96.359038780719871</v>
      </c>
    </row>
    <row r="4813" spans="2:3" x14ac:dyDescent="0.45">
      <c r="B4813" s="211">
        <v>4750</v>
      </c>
      <c r="C4813" s="210">
        <v>106.53193541571864</v>
      </c>
    </row>
    <row r="4814" spans="2:3" x14ac:dyDescent="0.45">
      <c r="B4814" s="211">
        <v>4751</v>
      </c>
      <c r="C4814" s="210">
        <v>98.598390208651026</v>
      </c>
    </row>
    <row r="4815" spans="2:3" x14ac:dyDescent="0.45">
      <c r="B4815" s="211">
        <v>4752</v>
      </c>
      <c r="C4815" s="210">
        <v>129.84927201826926</v>
      </c>
    </row>
    <row r="4816" spans="2:3" x14ac:dyDescent="0.45">
      <c r="B4816" s="211">
        <v>4753</v>
      </c>
      <c r="C4816" s="210">
        <v>90.248668237315371</v>
      </c>
    </row>
    <row r="4817" spans="2:3" x14ac:dyDescent="0.45">
      <c r="B4817" s="211">
        <v>4754</v>
      </c>
      <c r="C4817" s="210">
        <v>127.74113422297205</v>
      </c>
    </row>
    <row r="4818" spans="2:3" x14ac:dyDescent="0.45">
      <c r="B4818" s="211">
        <v>4755</v>
      </c>
      <c r="C4818" s="210">
        <v>188.30265763053072</v>
      </c>
    </row>
    <row r="4819" spans="2:3" x14ac:dyDescent="0.45">
      <c r="B4819" s="211">
        <v>4756</v>
      </c>
      <c r="C4819" s="210">
        <v>75.563413175108991</v>
      </c>
    </row>
    <row r="4820" spans="2:3" x14ac:dyDescent="0.45">
      <c r="B4820" s="211">
        <v>4757</v>
      </c>
      <c r="C4820" s="210">
        <v>126.5345016076608</v>
      </c>
    </row>
    <row r="4821" spans="2:3" x14ac:dyDescent="0.45">
      <c r="B4821" s="211">
        <v>4758</v>
      </c>
      <c r="C4821" s="210">
        <v>106.66397910759171</v>
      </c>
    </row>
    <row r="4822" spans="2:3" x14ac:dyDescent="0.45">
      <c r="B4822" s="211">
        <v>4759</v>
      </c>
      <c r="C4822" s="210">
        <v>104.63751562637441</v>
      </c>
    </row>
    <row r="4823" spans="2:3" x14ac:dyDescent="0.45">
      <c r="B4823" s="211">
        <v>4760</v>
      </c>
      <c r="C4823" s="210">
        <v>96.716072870177072</v>
      </c>
    </row>
    <row r="4824" spans="2:3" x14ac:dyDescent="0.45">
      <c r="B4824" s="211">
        <v>4761</v>
      </c>
      <c r="C4824" s="210">
        <v>90.837671671628996</v>
      </c>
    </row>
    <row r="4825" spans="2:3" x14ac:dyDescent="0.45">
      <c r="B4825" s="211">
        <v>4762</v>
      </c>
      <c r="C4825" s="210">
        <v>140.7794043847712</v>
      </c>
    </row>
    <row r="4826" spans="2:3" x14ac:dyDescent="0.45">
      <c r="B4826" s="211">
        <v>4763</v>
      </c>
      <c r="C4826" s="210">
        <v>69.411885835011461</v>
      </c>
    </row>
    <row r="4827" spans="2:3" x14ac:dyDescent="0.45">
      <c r="B4827" s="211">
        <v>4764</v>
      </c>
      <c r="C4827" s="210">
        <v>135.01737207093581</v>
      </c>
    </row>
    <row r="4828" spans="2:3" x14ac:dyDescent="0.45">
      <c r="B4828" s="211">
        <v>4765</v>
      </c>
      <c r="C4828" s="210">
        <v>83.332947024567389</v>
      </c>
    </row>
    <row r="4829" spans="2:3" x14ac:dyDescent="0.45">
      <c r="B4829" s="211">
        <v>4766</v>
      </c>
      <c r="C4829" s="210">
        <v>110.58126125235189</v>
      </c>
    </row>
    <row r="4830" spans="2:3" x14ac:dyDescent="0.45">
      <c r="B4830" s="211">
        <v>4767</v>
      </c>
      <c r="C4830" s="210">
        <v>146.27872916843253</v>
      </c>
    </row>
    <row r="4831" spans="2:3" x14ac:dyDescent="0.45">
      <c r="B4831" s="211">
        <v>4768</v>
      </c>
      <c r="C4831" s="210">
        <v>104.39355415195963</v>
      </c>
    </row>
    <row r="4832" spans="2:3" x14ac:dyDescent="0.45">
      <c r="B4832" s="211">
        <v>4769</v>
      </c>
      <c r="C4832" s="210">
        <v>118.91205158601507</v>
      </c>
    </row>
    <row r="4833" spans="2:3" x14ac:dyDescent="0.45">
      <c r="B4833" s="211">
        <v>4770</v>
      </c>
      <c r="C4833" s="210">
        <v>170.08155202617095</v>
      </c>
    </row>
    <row r="4834" spans="2:3" x14ac:dyDescent="0.45">
      <c r="B4834" s="211">
        <v>4771</v>
      </c>
      <c r="C4834" s="210">
        <v>100.38519988273059</v>
      </c>
    </row>
    <row r="4835" spans="2:3" x14ac:dyDescent="0.45">
      <c r="B4835" s="211">
        <v>4772</v>
      </c>
      <c r="C4835" s="210">
        <v>95.825441313327588</v>
      </c>
    </row>
    <row r="4836" spans="2:3" x14ac:dyDescent="0.45">
      <c r="B4836" s="211">
        <v>4773</v>
      </c>
      <c r="C4836" s="210">
        <v>129.78859402743763</v>
      </c>
    </row>
    <row r="4837" spans="2:3" x14ac:dyDescent="0.45">
      <c r="B4837" s="211">
        <v>4774</v>
      </c>
      <c r="C4837" s="210">
        <v>125.89563639385381</v>
      </c>
    </row>
    <row r="4838" spans="2:3" x14ac:dyDescent="0.45">
      <c r="B4838" s="211">
        <v>4775</v>
      </c>
      <c r="C4838" s="210">
        <v>101.77950723073427</v>
      </c>
    </row>
    <row r="4839" spans="2:3" x14ac:dyDescent="0.45">
      <c r="B4839" s="211">
        <v>4776</v>
      </c>
      <c r="C4839" s="210">
        <v>109.51268966213692</v>
      </c>
    </row>
    <row r="4840" spans="2:3" x14ac:dyDescent="0.45">
      <c r="B4840" s="211">
        <v>4777</v>
      </c>
      <c r="C4840" s="210">
        <v>243.44433877623666</v>
      </c>
    </row>
    <row r="4841" spans="2:3" x14ac:dyDescent="0.45">
      <c r="B4841" s="211">
        <v>4778</v>
      </c>
      <c r="C4841" s="210">
        <v>89.779211456357842</v>
      </c>
    </row>
    <row r="4842" spans="2:3" x14ac:dyDescent="0.45">
      <c r="B4842" s="211">
        <v>4779</v>
      </c>
      <c r="C4842" s="210">
        <v>174.61173085748831</v>
      </c>
    </row>
    <row r="4843" spans="2:3" x14ac:dyDescent="0.45">
      <c r="B4843" s="211">
        <v>4780</v>
      </c>
      <c r="C4843" s="210">
        <v>118.19493776526419</v>
      </c>
    </row>
    <row r="4844" spans="2:3" x14ac:dyDescent="0.45">
      <c r="B4844" s="211">
        <v>4781</v>
      </c>
      <c r="C4844" s="210">
        <v>187.31222375902357</v>
      </c>
    </row>
    <row r="4845" spans="2:3" x14ac:dyDescent="0.45">
      <c r="B4845" s="211">
        <v>4782</v>
      </c>
      <c r="C4845" s="210">
        <v>155.42895921247606</v>
      </c>
    </row>
    <row r="4846" spans="2:3" x14ac:dyDescent="0.45">
      <c r="B4846" s="211">
        <v>4783</v>
      </c>
      <c r="C4846" s="210">
        <v>77.559730021063885</v>
      </c>
    </row>
    <row r="4847" spans="2:3" x14ac:dyDescent="0.45">
      <c r="B4847" s="211">
        <v>4784</v>
      </c>
      <c r="C4847" s="210">
        <v>103.44419723487313</v>
      </c>
    </row>
    <row r="4848" spans="2:3" x14ac:dyDescent="0.45">
      <c r="B4848" s="211">
        <v>4785</v>
      </c>
      <c r="C4848" s="210">
        <v>131.33846182310791</v>
      </c>
    </row>
    <row r="4849" spans="2:3" x14ac:dyDescent="0.45">
      <c r="B4849" s="211">
        <v>4786</v>
      </c>
      <c r="C4849" s="210">
        <v>91.98485900435783</v>
      </c>
    </row>
    <row r="4850" spans="2:3" x14ac:dyDescent="0.45">
      <c r="B4850" s="211">
        <v>4787</v>
      </c>
      <c r="C4850" s="210">
        <v>129.53905349299001</v>
      </c>
    </row>
    <row r="4851" spans="2:3" x14ac:dyDescent="0.45">
      <c r="B4851" s="211">
        <v>4788</v>
      </c>
      <c r="C4851" s="210">
        <v>166.48544893026971</v>
      </c>
    </row>
    <row r="4852" spans="2:3" x14ac:dyDescent="0.45">
      <c r="B4852" s="211">
        <v>4789</v>
      </c>
      <c r="C4852" s="210">
        <v>70.508506026329002</v>
      </c>
    </row>
    <row r="4853" spans="2:3" x14ac:dyDescent="0.45">
      <c r="B4853" s="211">
        <v>4790</v>
      </c>
      <c r="C4853" s="210">
        <v>148.5267690551502</v>
      </c>
    </row>
    <row r="4854" spans="2:3" x14ac:dyDescent="0.45">
      <c r="B4854" s="211">
        <v>4791</v>
      </c>
      <c r="C4854" s="210">
        <v>117.37318249426663</v>
      </c>
    </row>
    <row r="4855" spans="2:3" x14ac:dyDescent="0.45">
      <c r="B4855" s="211">
        <v>4792</v>
      </c>
      <c r="C4855" s="210">
        <v>160.356563678669</v>
      </c>
    </row>
    <row r="4856" spans="2:3" x14ac:dyDescent="0.45">
      <c r="B4856" s="211">
        <v>4793</v>
      </c>
      <c r="C4856" s="210">
        <v>112.31130932160512</v>
      </c>
    </row>
    <row r="4857" spans="2:3" x14ac:dyDescent="0.45">
      <c r="B4857" s="211">
        <v>4794</v>
      </c>
      <c r="C4857" s="210">
        <v>108.4748394689589</v>
      </c>
    </row>
    <row r="4858" spans="2:3" x14ac:dyDescent="0.45">
      <c r="B4858" s="211">
        <v>4795</v>
      </c>
      <c r="C4858" s="210">
        <v>68.5527228020471</v>
      </c>
    </row>
    <row r="4859" spans="2:3" x14ac:dyDescent="0.45">
      <c r="B4859" s="211">
        <v>4796</v>
      </c>
      <c r="C4859" s="210">
        <v>69.567527360246672</v>
      </c>
    </row>
    <row r="4860" spans="2:3" x14ac:dyDescent="0.45">
      <c r="B4860" s="211">
        <v>4797</v>
      </c>
      <c r="C4860" s="210">
        <v>120.41410244854302</v>
      </c>
    </row>
    <row r="4861" spans="2:3" x14ac:dyDescent="0.45">
      <c r="B4861" s="211">
        <v>4798</v>
      </c>
      <c r="C4861" s="210">
        <v>128.39846030507033</v>
      </c>
    </row>
    <row r="4862" spans="2:3" x14ac:dyDescent="0.45">
      <c r="B4862" s="211">
        <v>4799</v>
      </c>
      <c r="C4862" s="210">
        <v>173.3902579522663</v>
      </c>
    </row>
    <row r="4863" spans="2:3" x14ac:dyDescent="0.45">
      <c r="B4863" s="211">
        <v>4800</v>
      </c>
      <c r="C4863" s="210">
        <v>80.425133110829037</v>
      </c>
    </row>
    <row r="4864" spans="2:3" x14ac:dyDescent="0.45">
      <c r="B4864" s="211">
        <v>4801</v>
      </c>
      <c r="C4864" s="210">
        <v>210.46981959951</v>
      </c>
    </row>
    <row r="4865" spans="2:3" x14ac:dyDescent="0.45">
      <c r="B4865" s="211">
        <v>4802</v>
      </c>
      <c r="C4865" s="210">
        <v>176.44554548453908</v>
      </c>
    </row>
    <row r="4866" spans="2:3" x14ac:dyDescent="0.45">
      <c r="B4866" s="211">
        <v>4803</v>
      </c>
      <c r="C4866" s="210">
        <v>114.54980347762519</v>
      </c>
    </row>
    <row r="4867" spans="2:3" x14ac:dyDescent="0.45">
      <c r="B4867" s="211">
        <v>4804</v>
      </c>
      <c r="C4867" s="210">
        <v>79.475298086845285</v>
      </c>
    </row>
    <row r="4868" spans="2:3" x14ac:dyDescent="0.45">
      <c r="B4868" s="211">
        <v>4805</v>
      </c>
      <c r="C4868" s="210">
        <v>95.723081449397469</v>
      </c>
    </row>
    <row r="4869" spans="2:3" x14ac:dyDescent="0.45">
      <c r="B4869" s="211">
        <v>4806</v>
      </c>
      <c r="C4869" s="210">
        <v>122.62452610415437</v>
      </c>
    </row>
    <row r="4870" spans="2:3" x14ac:dyDescent="0.45">
      <c r="B4870" s="211">
        <v>4807</v>
      </c>
      <c r="C4870" s="210">
        <v>129.86911713833021</v>
      </c>
    </row>
    <row r="4871" spans="2:3" x14ac:dyDescent="0.45">
      <c r="B4871" s="211">
        <v>4808</v>
      </c>
      <c r="C4871" s="210">
        <v>73.369644643423911</v>
      </c>
    </row>
    <row r="4872" spans="2:3" x14ac:dyDescent="0.45">
      <c r="B4872" s="211">
        <v>4809</v>
      </c>
      <c r="C4872" s="210">
        <v>100.00994976524754</v>
      </c>
    </row>
    <row r="4873" spans="2:3" x14ac:dyDescent="0.45">
      <c r="B4873" s="211">
        <v>4810</v>
      </c>
      <c r="C4873" s="210">
        <v>126.14088503508793</v>
      </c>
    </row>
    <row r="4874" spans="2:3" x14ac:dyDescent="0.45">
      <c r="B4874" s="211">
        <v>4811</v>
      </c>
      <c r="C4874" s="210">
        <v>190.01489671686764</v>
      </c>
    </row>
    <row r="4875" spans="2:3" x14ac:dyDescent="0.45">
      <c r="B4875" s="211">
        <v>4812</v>
      </c>
      <c r="C4875" s="210">
        <v>106.33289136727679</v>
      </c>
    </row>
    <row r="4876" spans="2:3" x14ac:dyDescent="0.45">
      <c r="B4876" s="211">
        <v>4813</v>
      </c>
      <c r="C4876" s="210">
        <v>149.51744528722784</v>
      </c>
    </row>
    <row r="4877" spans="2:3" x14ac:dyDescent="0.45">
      <c r="B4877" s="211">
        <v>4814</v>
      </c>
      <c r="C4877" s="210">
        <v>137.7287267705841</v>
      </c>
    </row>
    <row r="4878" spans="2:3" x14ac:dyDescent="0.45">
      <c r="B4878" s="211">
        <v>4815</v>
      </c>
      <c r="C4878" s="210">
        <v>162.28821112907718</v>
      </c>
    </row>
    <row r="4879" spans="2:3" x14ac:dyDescent="0.45">
      <c r="B4879" s="211">
        <v>4816</v>
      </c>
      <c r="C4879" s="210">
        <v>153.58698308361949</v>
      </c>
    </row>
    <row r="4880" spans="2:3" x14ac:dyDescent="0.45">
      <c r="B4880" s="211">
        <v>4817</v>
      </c>
      <c r="C4880" s="210">
        <v>109.35204396387154</v>
      </c>
    </row>
    <row r="4881" spans="2:3" x14ac:dyDescent="0.45">
      <c r="B4881" s="211">
        <v>4818</v>
      </c>
      <c r="C4881" s="210">
        <v>135.22127699353993</v>
      </c>
    </row>
    <row r="4882" spans="2:3" x14ac:dyDescent="0.45">
      <c r="B4882" s="211">
        <v>4819</v>
      </c>
      <c r="C4882" s="210">
        <v>106.60412112550044</v>
      </c>
    </row>
    <row r="4883" spans="2:3" x14ac:dyDescent="0.45">
      <c r="B4883" s="211">
        <v>4820</v>
      </c>
      <c r="C4883" s="210">
        <v>140.7276230333176</v>
      </c>
    </row>
    <row r="4884" spans="2:3" x14ac:dyDescent="0.45">
      <c r="B4884" s="211">
        <v>4821</v>
      </c>
      <c r="C4884" s="210">
        <v>128.64030280662371</v>
      </c>
    </row>
    <row r="4885" spans="2:3" x14ac:dyDescent="0.45">
      <c r="B4885" s="211">
        <v>4822</v>
      </c>
      <c r="C4885" s="210">
        <v>171.49984745102586</v>
      </c>
    </row>
    <row r="4886" spans="2:3" x14ac:dyDescent="0.45">
      <c r="B4886" s="211">
        <v>4823</v>
      </c>
      <c r="C4886" s="210">
        <v>131.895639690205</v>
      </c>
    </row>
    <row r="4887" spans="2:3" x14ac:dyDescent="0.45">
      <c r="B4887" s="211">
        <v>4824</v>
      </c>
      <c r="C4887" s="210">
        <v>102.2749838187965</v>
      </c>
    </row>
    <row r="4888" spans="2:3" x14ac:dyDescent="0.45">
      <c r="B4888" s="211">
        <v>4825</v>
      </c>
      <c r="C4888" s="210">
        <v>124.21175651728586</v>
      </c>
    </row>
    <row r="4889" spans="2:3" x14ac:dyDescent="0.45">
      <c r="B4889" s="211">
        <v>4826</v>
      </c>
      <c r="C4889" s="210">
        <v>113.15582847644767</v>
      </c>
    </row>
    <row r="4890" spans="2:3" x14ac:dyDescent="0.45">
      <c r="B4890" s="211">
        <v>4827</v>
      </c>
      <c r="C4890" s="210">
        <v>112.64761183567036</v>
      </c>
    </row>
    <row r="4891" spans="2:3" x14ac:dyDescent="0.45">
      <c r="B4891" s="211">
        <v>4828</v>
      </c>
      <c r="C4891" s="210">
        <v>81.399260893154931</v>
      </c>
    </row>
    <row r="4892" spans="2:3" x14ac:dyDescent="0.45">
      <c r="B4892" s="211">
        <v>4829</v>
      </c>
      <c r="C4892" s="210">
        <v>121.76541427154856</v>
      </c>
    </row>
    <row r="4893" spans="2:3" x14ac:dyDescent="0.45">
      <c r="B4893" s="211">
        <v>4830</v>
      </c>
      <c r="C4893" s="210">
        <v>126.11077399785746</v>
      </c>
    </row>
    <row r="4894" spans="2:3" x14ac:dyDescent="0.45">
      <c r="B4894" s="211">
        <v>4831</v>
      </c>
      <c r="C4894" s="210">
        <v>102.17650414555331</v>
      </c>
    </row>
    <row r="4895" spans="2:3" x14ac:dyDescent="0.45">
      <c r="B4895" s="211">
        <v>4832</v>
      </c>
      <c r="C4895" s="210">
        <v>134.60394874634051</v>
      </c>
    </row>
    <row r="4896" spans="2:3" x14ac:dyDescent="0.45">
      <c r="B4896" s="211">
        <v>4833</v>
      </c>
      <c r="C4896" s="210">
        <v>144.7065623049584</v>
      </c>
    </row>
    <row r="4897" spans="2:3" x14ac:dyDescent="0.45">
      <c r="B4897" s="211">
        <v>4834</v>
      </c>
      <c r="C4897" s="210">
        <v>119.22283311262487</v>
      </c>
    </row>
    <row r="4898" spans="2:3" x14ac:dyDescent="0.45">
      <c r="B4898" s="211">
        <v>4835</v>
      </c>
      <c r="C4898" s="210">
        <v>94.77535206520399</v>
      </c>
    </row>
    <row r="4899" spans="2:3" x14ac:dyDescent="0.45">
      <c r="B4899" s="211">
        <v>4836</v>
      </c>
      <c r="C4899" s="210">
        <v>128.62762566925977</v>
      </c>
    </row>
    <row r="4900" spans="2:3" x14ac:dyDescent="0.45">
      <c r="B4900" s="211">
        <v>4837</v>
      </c>
      <c r="C4900" s="210">
        <v>101.53478569772123</v>
      </c>
    </row>
    <row r="4901" spans="2:3" x14ac:dyDescent="0.45">
      <c r="B4901" s="211">
        <v>4838</v>
      </c>
      <c r="C4901" s="210">
        <v>139.35266108327988</v>
      </c>
    </row>
    <row r="4902" spans="2:3" x14ac:dyDescent="0.45">
      <c r="B4902" s="211">
        <v>4839</v>
      </c>
      <c r="C4902" s="210">
        <v>95.900555197341902</v>
      </c>
    </row>
    <row r="4903" spans="2:3" x14ac:dyDescent="0.45">
      <c r="B4903" s="211">
        <v>4840</v>
      </c>
      <c r="C4903" s="210">
        <v>167.22845397791278</v>
      </c>
    </row>
    <row r="4904" spans="2:3" x14ac:dyDescent="0.45">
      <c r="B4904" s="211">
        <v>4841</v>
      </c>
      <c r="C4904" s="210">
        <v>94.881423872299465</v>
      </c>
    </row>
    <row r="4905" spans="2:3" x14ac:dyDescent="0.45">
      <c r="B4905" s="211">
        <v>4842</v>
      </c>
      <c r="C4905" s="210">
        <v>109.18492363120636</v>
      </c>
    </row>
    <row r="4906" spans="2:3" x14ac:dyDescent="0.45">
      <c r="B4906" s="211">
        <v>4843</v>
      </c>
      <c r="C4906" s="210">
        <v>268.61443510996287</v>
      </c>
    </row>
    <row r="4907" spans="2:3" x14ac:dyDescent="0.45">
      <c r="B4907" s="211">
        <v>4844</v>
      </c>
      <c r="C4907" s="210">
        <v>133.47714331911106</v>
      </c>
    </row>
    <row r="4908" spans="2:3" x14ac:dyDescent="0.45">
      <c r="B4908" s="211">
        <v>4845</v>
      </c>
      <c r="C4908" s="210">
        <v>110.60277418316745</v>
      </c>
    </row>
    <row r="4909" spans="2:3" x14ac:dyDescent="0.45">
      <c r="B4909" s="211">
        <v>4846</v>
      </c>
      <c r="C4909" s="210">
        <v>136.95066238035727</v>
      </c>
    </row>
    <row r="4910" spans="2:3" x14ac:dyDescent="0.45">
      <c r="B4910" s="211">
        <v>4847</v>
      </c>
      <c r="C4910" s="210">
        <v>90.584527295003369</v>
      </c>
    </row>
    <row r="4911" spans="2:3" x14ac:dyDescent="0.45">
      <c r="B4911" s="211">
        <v>4848</v>
      </c>
      <c r="C4911" s="210">
        <v>142.86600635989674</v>
      </c>
    </row>
    <row r="4912" spans="2:3" x14ac:dyDescent="0.45">
      <c r="B4912" s="211">
        <v>4849</v>
      </c>
      <c r="C4912" s="210">
        <v>108.53335347485678</v>
      </c>
    </row>
    <row r="4913" spans="2:3" x14ac:dyDescent="0.45">
      <c r="B4913" s="211">
        <v>4850</v>
      </c>
      <c r="C4913" s="210">
        <v>112.91944910898815</v>
      </c>
    </row>
    <row r="4914" spans="2:3" x14ac:dyDescent="0.45">
      <c r="B4914" s="211">
        <v>4851</v>
      </c>
      <c r="C4914" s="210">
        <v>87.402044387784017</v>
      </c>
    </row>
    <row r="4915" spans="2:3" x14ac:dyDescent="0.45">
      <c r="B4915" s="211">
        <v>4852</v>
      </c>
      <c r="C4915" s="210">
        <v>154.34399171832669</v>
      </c>
    </row>
    <row r="4916" spans="2:3" x14ac:dyDescent="0.45">
      <c r="B4916" s="211">
        <v>4853</v>
      </c>
      <c r="C4916" s="210">
        <v>102.4480462607995</v>
      </c>
    </row>
    <row r="4917" spans="2:3" x14ac:dyDescent="0.45">
      <c r="B4917" s="211">
        <v>4854</v>
      </c>
      <c r="C4917" s="210">
        <v>110.07567954393694</v>
      </c>
    </row>
    <row r="4918" spans="2:3" x14ac:dyDescent="0.45">
      <c r="B4918" s="211">
        <v>4855</v>
      </c>
      <c r="C4918" s="210">
        <v>163.97985268723522</v>
      </c>
    </row>
    <row r="4919" spans="2:3" x14ac:dyDescent="0.45">
      <c r="B4919" s="211">
        <v>4856</v>
      </c>
      <c r="C4919" s="210">
        <v>94.861958044756278</v>
      </c>
    </row>
    <row r="4920" spans="2:3" x14ac:dyDescent="0.45">
      <c r="B4920" s="211">
        <v>4857</v>
      </c>
      <c r="C4920" s="210">
        <v>177.33368087184238</v>
      </c>
    </row>
    <row r="4921" spans="2:3" x14ac:dyDescent="0.45">
      <c r="B4921" s="211">
        <v>4858</v>
      </c>
      <c r="C4921" s="210">
        <v>105.6963086751214</v>
      </c>
    </row>
    <row r="4922" spans="2:3" x14ac:dyDescent="0.45">
      <c r="B4922" s="211">
        <v>4859</v>
      </c>
      <c r="C4922" s="210">
        <v>136.08004167270943</v>
      </c>
    </row>
    <row r="4923" spans="2:3" x14ac:dyDescent="0.45">
      <c r="B4923" s="211">
        <v>4860</v>
      </c>
      <c r="C4923" s="210">
        <v>107.87961891756761</v>
      </c>
    </row>
    <row r="4924" spans="2:3" x14ac:dyDescent="0.45">
      <c r="B4924" s="211">
        <v>4861</v>
      </c>
      <c r="C4924" s="210">
        <v>98.180010002137379</v>
      </c>
    </row>
    <row r="4925" spans="2:3" x14ac:dyDescent="0.45">
      <c r="B4925" s="211">
        <v>4862</v>
      </c>
      <c r="C4925" s="210">
        <v>140.66518711935862</v>
      </c>
    </row>
    <row r="4926" spans="2:3" x14ac:dyDescent="0.45">
      <c r="B4926" s="211">
        <v>4863</v>
      </c>
      <c r="C4926" s="210">
        <v>84.239804063017289</v>
      </c>
    </row>
    <row r="4927" spans="2:3" x14ac:dyDescent="0.45">
      <c r="B4927" s="211">
        <v>4864</v>
      </c>
      <c r="C4927" s="210">
        <v>91.048616872380322</v>
      </c>
    </row>
    <row r="4928" spans="2:3" x14ac:dyDescent="0.45">
      <c r="B4928" s="211">
        <v>4865</v>
      </c>
      <c r="C4928" s="210">
        <v>165.87280687534135</v>
      </c>
    </row>
    <row r="4929" spans="2:3" x14ac:dyDescent="0.45">
      <c r="B4929" s="211">
        <v>4866</v>
      </c>
      <c r="C4929" s="210">
        <v>216.38991301113614</v>
      </c>
    </row>
    <row r="4930" spans="2:3" x14ac:dyDescent="0.45">
      <c r="B4930" s="211">
        <v>4867</v>
      </c>
      <c r="C4930" s="210">
        <v>93.354148766782231</v>
      </c>
    </row>
    <row r="4931" spans="2:3" x14ac:dyDescent="0.45">
      <c r="B4931" s="211">
        <v>4868</v>
      </c>
      <c r="C4931" s="210">
        <v>122.24561590708737</v>
      </c>
    </row>
    <row r="4932" spans="2:3" x14ac:dyDescent="0.45">
      <c r="B4932" s="211">
        <v>4869</v>
      </c>
      <c r="C4932" s="210">
        <v>91.515268966172599</v>
      </c>
    </row>
    <row r="4933" spans="2:3" x14ac:dyDescent="0.45">
      <c r="B4933" s="211">
        <v>4870</v>
      </c>
      <c r="C4933" s="210">
        <v>157.4592053430766</v>
      </c>
    </row>
    <row r="4934" spans="2:3" x14ac:dyDescent="0.45">
      <c r="B4934" s="211">
        <v>4871</v>
      </c>
      <c r="C4934" s="210">
        <v>172.26564463586161</v>
      </c>
    </row>
    <row r="4935" spans="2:3" x14ac:dyDescent="0.45">
      <c r="B4935" s="211">
        <v>4872</v>
      </c>
      <c r="C4935" s="210">
        <v>136.23457356433798</v>
      </c>
    </row>
    <row r="4936" spans="2:3" x14ac:dyDescent="0.45">
      <c r="B4936" s="211">
        <v>4873</v>
      </c>
      <c r="C4936" s="210">
        <v>171.46762977057074</v>
      </c>
    </row>
    <row r="4937" spans="2:3" x14ac:dyDescent="0.45">
      <c r="B4937" s="211">
        <v>4874</v>
      </c>
      <c r="C4937" s="210">
        <v>87.663380471019579</v>
      </c>
    </row>
    <row r="4938" spans="2:3" x14ac:dyDescent="0.45">
      <c r="B4938" s="211">
        <v>4875</v>
      </c>
      <c r="C4938" s="210">
        <v>140.43877005859343</v>
      </c>
    </row>
    <row r="4939" spans="2:3" x14ac:dyDescent="0.45">
      <c r="B4939" s="211">
        <v>4876</v>
      </c>
      <c r="C4939" s="210">
        <v>205.08884685424283</v>
      </c>
    </row>
    <row r="4940" spans="2:3" x14ac:dyDescent="0.45">
      <c r="B4940" s="211">
        <v>4877</v>
      </c>
      <c r="C4940" s="210">
        <v>88.61167495038967</v>
      </c>
    </row>
    <row r="4941" spans="2:3" x14ac:dyDescent="0.45">
      <c r="B4941" s="211">
        <v>4878</v>
      </c>
      <c r="C4941" s="210">
        <v>92.485845540371642</v>
      </c>
    </row>
    <row r="4942" spans="2:3" x14ac:dyDescent="0.45">
      <c r="B4942" s="211">
        <v>4879</v>
      </c>
      <c r="C4942" s="210">
        <v>95.50885696760507</v>
      </c>
    </row>
    <row r="4943" spans="2:3" x14ac:dyDescent="0.45">
      <c r="B4943" s="211">
        <v>4880</v>
      </c>
      <c r="C4943" s="210">
        <v>103.11323970318675</v>
      </c>
    </row>
    <row r="4944" spans="2:3" x14ac:dyDescent="0.45">
      <c r="B4944" s="211">
        <v>4881</v>
      </c>
      <c r="C4944" s="210">
        <v>84.698982378674543</v>
      </c>
    </row>
    <row r="4945" spans="2:3" x14ac:dyDescent="0.45">
      <c r="B4945" s="211">
        <v>4882</v>
      </c>
      <c r="C4945" s="210">
        <v>108.22080295373139</v>
      </c>
    </row>
    <row r="4946" spans="2:3" x14ac:dyDescent="0.45">
      <c r="B4946" s="211">
        <v>4883</v>
      </c>
      <c r="C4946" s="210">
        <v>152.95092915951173</v>
      </c>
    </row>
    <row r="4947" spans="2:3" x14ac:dyDescent="0.45">
      <c r="B4947" s="211">
        <v>4884</v>
      </c>
      <c r="C4947" s="210">
        <v>111.67067548038537</v>
      </c>
    </row>
    <row r="4948" spans="2:3" x14ac:dyDescent="0.45">
      <c r="B4948" s="211">
        <v>4885</v>
      </c>
      <c r="C4948" s="210">
        <v>118.87925236384721</v>
      </c>
    </row>
    <row r="4949" spans="2:3" x14ac:dyDescent="0.45">
      <c r="B4949" s="211">
        <v>4886</v>
      </c>
      <c r="C4949" s="210">
        <v>118.95043634760816</v>
      </c>
    </row>
    <row r="4950" spans="2:3" x14ac:dyDescent="0.45">
      <c r="B4950" s="211">
        <v>4887</v>
      </c>
      <c r="C4950" s="210">
        <v>94.511093961083276</v>
      </c>
    </row>
    <row r="4951" spans="2:3" x14ac:dyDescent="0.45">
      <c r="B4951" s="211">
        <v>4888</v>
      </c>
      <c r="C4951" s="210">
        <v>129.870821635363</v>
      </c>
    </row>
    <row r="4952" spans="2:3" x14ac:dyDescent="0.45">
      <c r="B4952" s="211">
        <v>4889</v>
      </c>
      <c r="C4952" s="210">
        <v>145.41676354407574</v>
      </c>
    </row>
    <row r="4953" spans="2:3" x14ac:dyDescent="0.45">
      <c r="B4953" s="211">
        <v>4890</v>
      </c>
      <c r="C4953" s="210">
        <v>118.42052738620283</v>
      </c>
    </row>
    <row r="4954" spans="2:3" x14ac:dyDescent="0.45">
      <c r="B4954" s="211">
        <v>4891</v>
      </c>
      <c r="C4954" s="210">
        <v>105.31240026729282</v>
      </c>
    </row>
    <row r="4955" spans="2:3" x14ac:dyDescent="0.45">
      <c r="B4955" s="211">
        <v>4892</v>
      </c>
      <c r="C4955" s="210">
        <v>120.28435450245743</v>
      </c>
    </row>
    <row r="4956" spans="2:3" x14ac:dyDescent="0.45">
      <c r="B4956" s="211">
        <v>4893</v>
      </c>
      <c r="C4956" s="210">
        <v>134.02344235261933</v>
      </c>
    </row>
    <row r="4957" spans="2:3" x14ac:dyDescent="0.45">
      <c r="B4957" s="211">
        <v>4894</v>
      </c>
      <c r="C4957" s="210">
        <v>124.6528090951029</v>
      </c>
    </row>
    <row r="4958" spans="2:3" x14ac:dyDescent="0.45">
      <c r="B4958" s="211">
        <v>4895</v>
      </c>
      <c r="C4958" s="210">
        <v>94.156285878275966</v>
      </c>
    </row>
    <row r="4959" spans="2:3" x14ac:dyDescent="0.45">
      <c r="B4959" s="211">
        <v>4896</v>
      </c>
      <c r="C4959" s="210">
        <v>119.86496607930296</v>
      </c>
    </row>
    <row r="4960" spans="2:3" x14ac:dyDescent="0.45">
      <c r="B4960" s="211">
        <v>4897</v>
      </c>
      <c r="C4960" s="210">
        <v>88.0436411103924</v>
      </c>
    </row>
    <row r="4961" spans="2:3" x14ac:dyDescent="0.45">
      <c r="B4961" s="211">
        <v>4898</v>
      </c>
      <c r="C4961" s="210">
        <v>161.94444880035647</v>
      </c>
    </row>
    <row r="4962" spans="2:3" x14ac:dyDescent="0.45">
      <c r="B4962" s="211">
        <v>4899</v>
      </c>
      <c r="C4962" s="210">
        <v>115.86539618774707</v>
      </c>
    </row>
    <row r="4963" spans="2:3" x14ac:dyDescent="0.45">
      <c r="B4963" s="211">
        <v>4900</v>
      </c>
      <c r="C4963" s="210">
        <v>139.85408691128299</v>
      </c>
    </row>
    <row r="4964" spans="2:3" x14ac:dyDescent="0.45">
      <c r="B4964" s="211">
        <v>4901</v>
      </c>
      <c r="C4964" s="210">
        <v>154.89734757531926</v>
      </c>
    </row>
    <row r="4965" spans="2:3" x14ac:dyDescent="0.45">
      <c r="B4965" s="211">
        <v>4902</v>
      </c>
      <c r="C4965" s="210">
        <v>177.61906474107047</v>
      </c>
    </row>
    <row r="4966" spans="2:3" x14ac:dyDescent="0.45">
      <c r="B4966" s="211">
        <v>4903</v>
      </c>
      <c r="C4966" s="210">
        <v>104.22378776427958</v>
      </c>
    </row>
    <row r="4967" spans="2:3" x14ac:dyDescent="0.45">
      <c r="B4967" s="211">
        <v>4904</v>
      </c>
      <c r="C4967" s="210">
        <v>212.38624355050882</v>
      </c>
    </row>
    <row r="4968" spans="2:3" x14ac:dyDescent="0.45">
      <c r="B4968" s="211">
        <v>4905</v>
      </c>
      <c r="C4968" s="210">
        <v>101.96848449691009</v>
      </c>
    </row>
    <row r="4969" spans="2:3" x14ac:dyDescent="0.45">
      <c r="B4969" s="211">
        <v>4906</v>
      </c>
      <c r="C4969" s="210">
        <v>111.80678834949465</v>
      </c>
    </row>
    <row r="4970" spans="2:3" x14ac:dyDescent="0.45">
      <c r="B4970" s="211">
        <v>4907</v>
      </c>
      <c r="C4970" s="210">
        <v>144.89738460833559</v>
      </c>
    </row>
    <row r="4971" spans="2:3" x14ac:dyDescent="0.45">
      <c r="B4971" s="211">
        <v>4908</v>
      </c>
      <c r="C4971" s="210">
        <v>186.94311132659493</v>
      </c>
    </row>
    <row r="4972" spans="2:3" x14ac:dyDescent="0.45">
      <c r="B4972" s="211">
        <v>4909</v>
      </c>
      <c r="C4972" s="210">
        <v>112.57016781909424</v>
      </c>
    </row>
    <row r="4973" spans="2:3" x14ac:dyDescent="0.45">
      <c r="B4973" s="211">
        <v>4910</v>
      </c>
      <c r="C4973" s="210">
        <v>106.43698054659168</v>
      </c>
    </row>
    <row r="4974" spans="2:3" x14ac:dyDescent="0.45">
      <c r="B4974" s="211">
        <v>4911</v>
      </c>
      <c r="C4974" s="210">
        <v>97.806774762753875</v>
      </c>
    </row>
    <row r="4975" spans="2:3" x14ac:dyDescent="0.45">
      <c r="B4975" s="211">
        <v>4912</v>
      </c>
      <c r="C4975" s="210">
        <v>134.04152923571112</v>
      </c>
    </row>
    <row r="4976" spans="2:3" x14ac:dyDescent="0.45">
      <c r="B4976" s="211">
        <v>4913</v>
      </c>
      <c r="C4976" s="210">
        <v>183.71510092099862</v>
      </c>
    </row>
    <row r="4977" spans="2:3" x14ac:dyDescent="0.45">
      <c r="B4977" s="211">
        <v>4914</v>
      </c>
      <c r="C4977" s="210">
        <v>86.105476270411515</v>
      </c>
    </row>
    <row r="4978" spans="2:3" x14ac:dyDescent="0.45">
      <c r="B4978" s="211">
        <v>4915</v>
      </c>
      <c r="C4978" s="210">
        <v>80.121917806629654</v>
      </c>
    </row>
    <row r="4979" spans="2:3" x14ac:dyDescent="0.45">
      <c r="B4979" s="211">
        <v>4916</v>
      </c>
      <c r="C4979" s="210">
        <v>78.890925242136476</v>
      </c>
    </row>
    <row r="4980" spans="2:3" x14ac:dyDescent="0.45">
      <c r="B4980" s="211">
        <v>4917</v>
      </c>
      <c r="C4980" s="210">
        <v>144.37920030303729</v>
      </c>
    </row>
    <row r="4981" spans="2:3" x14ac:dyDescent="0.45">
      <c r="B4981" s="211">
        <v>4918</v>
      </c>
      <c r="C4981" s="210">
        <v>139.08656215272742</v>
      </c>
    </row>
    <row r="4982" spans="2:3" x14ac:dyDescent="0.45">
      <c r="B4982" s="211">
        <v>4919</v>
      </c>
      <c r="C4982" s="210">
        <v>82.182742990191116</v>
      </c>
    </row>
    <row r="4983" spans="2:3" x14ac:dyDescent="0.45">
      <c r="B4983" s="211">
        <v>4920</v>
      </c>
      <c r="C4983" s="210">
        <v>155.64724340406602</v>
      </c>
    </row>
    <row r="4984" spans="2:3" x14ac:dyDescent="0.45">
      <c r="B4984" s="211">
        <v>4921</v>
      </c>
      <c r="C4984" s="210">
        <v>89.957853681301643</v>
      </c>
    </row>
    <row r="4985" spans="2:3" x14ac:dyDescent="0.45">
      <c r="B4985" s="211">
        <v>4922</v>
      </c>
      <c r="C4985" s="210">
        <v>124.10284750084043</v>
      </c>
    </row>
    <row r="4986" spans="2:3" x14ac:dyDescent="0.45">
      <c r="B4986" s="211">
        <v>4923</v>
      </c>
      <c r="C4986" s="210">
        <v>131.6787874686668</v>
      </c>
    </row>
    <row r="4987" spans="2:3" x14ac:dyDescent="0.45">
      <c r="B4987" s="211">
        <v>4924</v>
      </c>
      <c r="C4987" s="210">
        <v>96.825596519887654</v>
      </c>
    </row>
    <row r="4988" spans="2:3" x14ac:dyDescent="0.45">
      <c r="B4988" s="211">
        <v>4925</v>
      </c>
      <c r="C4988" s="210">
        <v>161.45467446144571</v>
      </c>
    </row>
    <row r="4989" spans="2:3" x14ac:dyDescent="0.45">
      <c r="B4989" s="211">
        <v>4926</v>
      </c>
      <c r="C4989" s="210">
        <v>130.32524916458405</v>
      </c>
    </row>
    <row r="4990" spans="2:3" x14ac:dyDescent="0.45">
      <c r="B4990" s="211">
        <v>4927</v>
      </c>
      <c r="C4990" s="210">
        <v>116.58043380994889</v>
      </c>
    </row>
    <row r="4991" spans="2:3" x14ac:dyDescent="0.45">
      <c r="B4991" s="211">
        <v>4928</v>
      </c>
      <c r="C4991" s="210">
        <v>131.93553178106018</v>
      </c>
    </row>
    <row r="4992" spans="2:3" x14ac:dyDescent="0.45">
      <c r="B4992" s="211">
        <v>4929</v>
      </c>
      <c r="C4992" s="210">
        <v>188.65230811214005</v>
      </c>
    </row>
    <row r="4993" spans="2:3" x14ac:dyDescent="0.45">
      <c r="B4993" s="211">
        <v>4930</v>
      </c>
      <c r="C4993" s="210">
        <v>132.62852186179876</v>
      </c>
    </row>
    <row r="4994" spans="2:3" x14ac:dyDescent="0.45">
      <c r="B4994" s="211">
        <v>4931</v>
      </c>
      <c r="C4994" s="210">
        <v>122.18571478041831</v>
      </c>
    </row>
    <row r="4995" spans="2:3" x14ac:dyDescent="0.45">
      <c r="B4995" s="211">
        <v>4932</v>
      </c>
      <c r="C4995" s="210">
        <v>133.98956501581944</v>
      </c>
    </row>
    <row r="4996" spans="2:3" x14ac:dyDescent="0.45">
      <c r="B4996" s="211">
        <v>4933</v>
      </c>
      <c r="C4996" s="210">
        <v>124.12460720632038</v>
      </c>
    </row>
    <row r="4997" spans="2:3" x14ac:dyDescent="0.45">
      <c r="B4997" s="211">
        <v>4934</v>
      </c>
      <c r="C4997" s="210">
        <v>168.42898973630389</v>
      </c>
    </row>
    <row r="4998" spans="2:3" x14ac:dyDescent="0.45">
      <c r="B4998" s="211">
        <v>4935</v>
      </c>
      <c r="C4998" s="210">
        <v>126.05696919311504</v>
      </c>
    </row>
    <row r="4999" spans="2:3" x14ac:dyDescent="0.45">
      <c r="B4999" s="211">
        <v>4936</v>
      </c>
      <c r="C4999" s="210">
        <v>145.15752847894439</v>
      </c>
    </row>
    <row r="5000" spans="2:3" x14ac:dyDescent="0.45">
      <c r="B5000" s="211">
        <v>4937</v>
      </c>
      <c r="C5000" s="210">
        <v>169.53486424144734</v>
      </c>
    </row>
    <row r="5001" spans="2:3" x14ac:dyDescent="0.45">
      <c r="B5001" s="211">
        <v>4938</v>
      </c>
      <c r="C5001" s="210">
        <v>136.46736141369428</v>
      </c>
    </row>
    <row r="5002" spans="2:3" x14ac:dyDescent="0.45">
      <c r="B5002" s="211">
        <v>4939</v>
      </c>
      <c r="C5002" s="210">
        <v>120.11017365690003</v>
      </c>
    </row>
    <row r="5003" spans="2:3" x14ac:dyDescent="0.45">
      <c r="B5003" s="211">
        <v>4940</v>
      </c>
      <c r="C5003" s="210">
        <v>138.4224620326996</v>
      </c>
    </row>
    <row r="5004" spans="2:3" x14ac:dyDescent="0.45">
      <c r="B5004" s="211">
        <v>4941</v>
      </c>
      <c r="C5004" s="210">
        <v>100.60949194266894</v>
      </c>
    </row>
    <row r="5005" spans="2:3" x14ac:dyDescent="0.45">
      <c r="B5005" s="211">
        <v>4942</v>
      </c>
      <c r="C5005" s="210">
        <v>132.15061016250425</v>
      </c>
    </row>
    <row r="5006" spans="2:3" x14ac:dyDescent="0.45">
      <c r="B5006" s="211">
        <v>4943</v>
      </c>
      <c r="C5006" s="210">
        <v>124.30990102984529</v>
      </c>
    </row>
    <row r="5007" spans="2:3" x14ac:dyDescent="0.45">
      <c r="B5007" s="211">
        <v>4944</v>
      </c>
      <c r="C5007" s="210">
        <v>154.22530714751088</v>
      </c>
    </row>
    <row r="5008" spans="2:3" x14ac:dyDescent="0.45">
      <c r="B5008" s="211">
        <v>4945</v>
      </c>
      <c r="C5008" s="210">
        <v>179.19658058829123</v>
      </c>
    </row>
    <row r="5009" spans="2:3" x14ac:dyDescent="0.45">
      <c r="B5009" s="211">
        <v>4946</v>
      </c>
      <c r="C5009" s="210">
        <v>79.223462214405757</v>
      </c>
    </row>
    <row r="5010" spans="2:3" x14ac:dyDescent="0.45">
      <c r="B5010" s="211">
        <v>4947</v>
      </c>
      <c r="C5010" s="210">
        <v>113.91292246878356</v>
      </c>
    </row>
    <row r="5011" spans="2:3" x14ac:dyDescent="0.45">
      <c r="B5011" s="211">
        <v>4948</v>
      </c>
      <c r="C5011" s="210">
        <v>120.42543052477281</v>
      </c>
    </row>
    <row r="5012" spans="2:3" x14ac:dyDescent="0.45">
      <c r="B5012" s="211">
        <v>4949</v>
      </c>
      <c r="C5012" s="210">
        <v>147.75351639426265</v>
      </c>
    </row>
    <row r="5013" spans="2:3" x14ac:dyDescent="0.45">
      <c r="B5013" s="211">
        <v>4950</v>
      </c>
      <c r="C5013" s="210">
        <v>130.57186459411906</v>
      </c>
    </row>
    <row r="5014" spans="2:3" x14ac:dyDescent="0.45">
      <c r="B5014" s="211">
        <v>4951</v>
      </c>
      <c r="C5014" s="210">
        <v>127.70146614929374</v>
      </c>
    </row>
    <row r="5015" spans="2:3" x14ac:dyDescent="0.45">
      <c r="B5015" s="211">
        <v>4952</v>
      </c>
      <c r="C5015" s="210">
        <v>60.579163946843614</v>
      </c>
    </row>
    <row r="5016" spans="2:3" x14ac:dyDescent="0.45">
      <c r="B5016" s="211">
        <v>4953</v>
      </c>
      <c r="C5016" s="210">
        <v>139.34978328799957</v>
      </c>
    </row>
    <row r="5017" spans="2:3" x14ac:dyDescent="0.45">
      <c r="B5017" s="211">
        <v>4954</v>
      </c>
      <c r="C5017" s="210">
        <v>128.3075917271064</v>
      </c>
    </row>
    <row r="5018" spans="2:3" x14ac:dyDescent="0.45">
      <c r="B5018" s="211">
        <v>4955</v>
      </c>
      <c r="C5018" s="210">
        <v>90.98104603390378</v>
      </c>
    </row>
    <row r="5019" spans="2:3" x14ac:dyDescent="0.45">
      <c r="B5019" s="211">
        <v>4956</v>
      </c>
      <c r="C5019" s="210">
        <v>119.59565115308044</v>
      </c>
    </row>
    <row r="5020" spans="2:3" x14ac:dyDescent="0.45">
      <c r="B5020" s="211">
        <v>4957</v>
      </c>
      <c r="C5020" s="210">
        <v>89.060146129680106</v>
      </c>
    </row>
    <row r="5021" spans="2:3" x14ac:dyDescent="0.45">
      <c r="B5021" s="211">
        <v>4958</v>
      </c>
      <c r="C5021" s="210">
        <v>244.1637619164587</v>
      </c>
    </row>
    <row r="5022" spans="2:3" x14ac:dyDescent="0.45">
      <c r="B5022" s="211">
        <v>4959</v>
      </c>
      <c r="C5022" s="210">
        <v>141.58008705387562</v>
      </c>
    </row>
    <row r="5023" spans="2:3" x14ac:dyDescent="0.45">
      <c r="B5023" s="211">
        <v>4960</v>
      </c>
      <c r="C5023" s="210">
        <v>104.9534241287015</v>
      </c>
    </row>
    <row r="5024" spans="2:3" x14ac:dyDescent="0.45">
      <c r="B5024" s="211">
        <v>4961</v>
      </c>
      <c r="C5024" s="210">
        <v>117.80838403052276</v>
      </c>
    </row>
    <row r="5025" spans="2:3" x14ac:dyDescent="0.45">
      <c r="B5025" s="211">
        <v>4962</v>
      </c>
      <c r="C5025" s="210">
        <v>93.429156046287574</v>
      </c>
    </row>
    <row r="5026" spans="2:3" x14ac:dyDescent="0.45">
      <c r="B5026" s="211">
        <v>4963</v>
      </c>
      <c r="C5026" s="210">
        <v>103.12895687142492</v>
      </c>
    </row>
    <row r="5027" spans="2:3" x14ac:dyDescent="0.45">
      <c r="B5027" s="211">
        <v>4964</v>
      </c>
      <c r="C5027" s="210">
        <v>91.546776361603122</v>
      </c>
    </row>
    <row r="5028" spans="2:3" x14ac:dyDescent="0.45">
      <c r="B5028" s="211">
        <v>4965</v>
      </c>
      <c r="C5028" s="210">
        <v>138.62765256244711</v>
      </c>
    </row>
    <row r="5029" spans="2:3" x14ac:dyDescent="0.45">
      <c r="B5029" s="211">
        <v>4966</v>
      </c>
      <c r="C5029" s="210">
        <v>120.236958377365</v>
      </c>
    </row>
    <row r="5030" spans="2:3" x14ac:dyDescent="0.45">
      <c r="B5030" s="211">
        <v>4967</v>
      </c>
      <c r="C5030" s="210">
        <v>144.95389241940543</v>
      </c>
    </row>
    <row r="5031" spans="2:3" x14ac:dyDescent="0.45">
      <c r="B5031" s="211">
        <v>4968</v>
      </c>
      <c r="C5031" s="210">
        <v>126.86175848353618</v>
      </c>
    </row>
    <row r="5032" spans="2:3" x14ac:dyDescent="0.45">
      <c r="B5032" s="211">
        <v>4969</v>
      </c>
      <c r="C5032" s="210">
        <v>103.84411601300066</v>
      </c>
    </row>
    <row r="5033" spans="2:3" x14ac:dyDescent="0.45">
      <c r="B5033" s="211">
        <v>4970</v>
      </c>
      <c r="C5033" s="210">
        <v>183.0131046581736</v>
      </c>
    </row>
    <row r="5034" spans="2:3" x14ac:dyDescent="0.45">
      <c r="B5034" s="211">
        <v>4971</v>
      </c>
      <c r="C5034" s="210">
        <v>152.35531156870692</v>
      </c>
    </row>
    <row r="5035" spans="2:3" x14ac:dyDescent="0.45">
      <c r="B5035" s="211">
        <v>4972</v>
      </c>
      <c r="C5035" s="210">
        <v>139.55134709475297</v>
      </c>
    </row>
    <row r="5036" spans="2:3" x14ac:dyDescent="0.45">
      <c r="B5036" s="211">
        <v>4973</v>
      </c>
      <c r="C5036" s="210">
        <v>159.18557712245641</v>
      </c>
    </row>
    <row r="5037" spans="2:3" x14ac:dyDescent="0.45">
      <c r="B5037" s="211">
        <v>4974</v>
      </c>
      <c r="C5037" s="210">
        <v>134.61491221419988</v>
      </c>
    </row>
    <row r="5038" spans="2:3" x14ac:dyDescent="0.45">
      <c r="B5038" s="211">
        <v>4975</v>
      </c>
      <c r="C5038" s="210">
        <v>106.19950562455821</v>
      </c>
    </row>
    <row r="5039" spans="2:3" x14ac:dyDescent="0.45">
      <c r="B5039" s="211">
        <v>4976</v>
      </c>
      <c r="C5039" s="210">
        <v>107.39903167516329</v>
      </c>
    </row>
    <row r="5040" spans="2:3" x14ac:dyDescent="0.45">
      <c r="B5040" s="211">
        <v>4977</v>
      </c>
      <c r="C5040" s="210">
        <v>70.289113361646997</v>
      </c>
    </row>
    <row r="5041" spans="2:3" x14ac:dyDescent="0.45">
      <c r="B5041" s="211">
        <v>4978</v>
      </c>
      <c r="C5041" s="210">
        <v>97.666142567773633</v>
      </c>
    </row>
    <row r="5042" spans="2:3" x14ac:dyDescent="0.45">
      <c r="B5042" s="211">
        <v>4979</v>
      </c>
      <c r="C5042" s="210">
        <v>153.33860388944117</v>
      </c>
    </row>
    <row r="5043" spans="2:3" x14ac:dyDescent="0.45">
      <c r="B5043" s="211">
        <v>4980</v>
      </c>
      <c r="C5043" s="210">
        <v>131.40019738425951</v>
      </c>
    </row>
    <row r="5044" spans="2:3" x14ac:dyDescent="0.45">
      <c r="B5044" s="211">
        <v>4981</v>
      </c>
      <c r="C5044" s="210">
        <v>100.98668666530585</v>
      </c>
    </row>
    <row r="5045" spans="2:3" x14ac:dyDescent="0.45">
      <c r="B5045" s="211">
        <v>4982</v>
      </c>
      <c r="C5045" s="210">
        <v>106.63510566941363</v>
      </c>
    </row>
    <row r="5046" spans="2:3" x14ac:dyDescent="0.45">
      <c r="B5046" s="211">
        <v>4983</v>
      </c>
      <c r="C5046" s="210">
        <v>117.96444769736732</v>
      </c>
    </row>
    <row r="5047" spans="2:3" x14ac:dyDescent="0.45">
      <c r="B5047" s="211">
        <v>4984</v>
      </c>
      <c r="C5047" s="210">
        <v>103.84085678615051</v>
      </c>
    </row>
    <row r="5048" spans="2:3" x14ac:dyDescent="0.45">
      <c r="B5048" s="211">
        <v>4985</v>
      </c>
      <c r="C5048" s="210">
        <v>82.016708842814211</v>
      </c>
    </row>
    <row r="5049" spans="2:3" x14ac:dyDescent="0.45">
      <c r="B5049" s="211">
        <v>4986</v>
      </c>
      <c r="C5049" s="210">
        <v>185.82668261661513</v>
      </c>
    </row>
    <row r="5050" spans="2:3" x14ac:dyDescent="0.45">
      <c r="B5050" s="211">
        <v>4987</v>
      </c>
      <c r="C5050" s="210">
        <v>89.067097887215567</v>
      </c>
    </row>
    <row r="5051" spans="2:3" x14ac:dyDescent="0.45">
      <c r="B5051" s="211">
        <v>4988</v>
      </c>
      <c r="C5051" s="210">
        <v>122.56448180110297</v>
      </c>
    </row>
    <row r="5052" spans="2:3" x14ac:dyDescent="0.45">
      <c r="B5052" s="211">
        <v>4989</v>
      </c>
      <c r="C5052" s="210">
        <v>84.492765012938975</v>
      </c>
    </row>
    <row r="5053" spans="2:3" x14ac:dyDescent="0.45">
      <c r="B5053" s="211">
        <v>4990</v>
      </c>
      <c r="C5053" s="210">
        <v>165.2405300028249</v>
      </c>
    </row>
    <row r="5054" spans="2:3" x14ac:dyDescent="0.45">
      <c r="B5054" s="211">
        <v>4991</v>
      </c>
      <c r="C5054" s="210">
        <v>166.35719153540842</v>
      </c>
    </row>
    <row r="5055" spans="2:3" x14ac:dyDescent="0.45">
      <c r="B5055" s="211">
        <v>4992</v>
      </c>
      <c r="C5055" s="210">
        <v>133.39810002470017</v>
      </c>
    </row>
    <row r="5056" spans="2:3" x14ac:dyDescent="0.45">
      <c r="B5056" s="211">
        <v>4993</v>
      </c>
      <c r="C5056" s="210">
        <v>165.13488649142897</v>
      </c>
    </row>
    <row r="5057" spans="2:3" x14ac:dyDescent="0.45">
      <c r="B5057" s="211">
        <v>4994</v>
      </c>
      <c r="C5057" s="210">
        <v>98.909070472195182</v>
      </c>
    </row>
    <row r="5058" spans="2:3" x14ac:dyDescent="0.45">
      <c r="B5058" s="211">
        <v>4995</v>
      </c>
      <c r="C5058" s="210">
        <v>114.46966092308796</v>
      </c>
    </row>
    <row r="5059" spans="2:3" x14ac:dyDescent="0.45">
      <c r="B5059" s="211">
        <v>4996</v>
      </c>
      <c r="C5059" s="210">
        <v>103.09016379702626</v>
      </c>
    </row>
    <row r="5060" spans="2:3" x14ac:dyDescent="0.45">
      <c r="B5060" s="211">
        <v>4997</v>
      </c>
      <c r="C5060" s="210">
        <v>132.84531520698391</v>
      </c>
    </row>
    <row r="5061" spans="2:3" x14ac:dyDescent="0.45">
      <c r="B5061" s="211">
        <v>4998</v>
      </c>
      <c r="C5061" s="210">
        <v>90.102205534913978</v>
      </c>
    </row>
    <row r="5062" spans="2:3" x14ac:dyDescent="0.45">
      <c r="B5062" s="211">
        <v>4999</v>
      </c>
      <c r="C5062" s="210">
        <v>106.95938482816649</v>
      </c>
    </row>
    <row r="5063" spans="2:3" x14ac:dyDescent="0.45">
      <c r="B5063" s="211">
        <v>5000</v>
      </c>
      <c r="C5063" s="210">
        <v>94.19329302516158</v>
      </c>
    </row>
    <row r="5064" spans="2:3" x14ac:dyDescent="0.45">
      <c r="B5064" s="211">
        <v>5001</v>
      </c>
      <c r="C5064" s="210">
        <v>140.58854500242762</v>
      </c>
    </row>
    <row r="5065" spans="2:3" x14ac:dyDescent="0.45">
      <c r="B5065" s="211">
        <v>5002</v>
      </c>
      <c r="C5065" s="210">
        <v>94.058373855236511</v>
      </c>
    </row>
    <row r="5066" spans="2:3" x14ac:dyDescent="0.45">
      <c r="B5066" s="211">
        <v>5003</v>
      </c>
      <c r="C5066" s="210">
        <v>143.09247265804902</v>
      </c>
    </row>
    <row r="5067" spans="2:3" x14ac:dyDescent="0.45">
      <c r="B5067" s="211">
        <v>5004</v>
      </c>
      <c r="C5067" s="210">
        <v>95.244517494105949</v>
      </c>
    </row>
    <row r="5068" spans="2:3" x14ac:dyDescent="0.45">
      <c r="B5068" s="211">
        <v>5005</v>
      </c>
      <c r="C5068" s="210">
        <v>126.90274446613324</v>
      </c>
    </row>
    <row r="5069" spans="2:3" x14ac:dyDescent="0.45">
      <c r="B5069" s="211">
        <v>5006</v>
      </c>
      <c r="C5069" s="210">
        <v>139.4999170077603</v>
      </c>
    </row>
    <row r="5070" spans="2:3" x14ac:dyDescent="0.45">
      <c r="B5070" s="211">
        <v>5007</v>
      </c>
      <c r="C5070" s="210">
        <v>126.26759370384839</v>
      </c>
    </row>
    <row r="5071" spans="2:3" x14ac:dyDescent="0.45">
      <c r="B5071" s="211">
        <v>5008</v>
      </c>
      <c r="C5071" s="210">
        <v>136.09539968841148</v>
      </c>
    </row>
    <row r="5072" spans="2:3" x14ac:dyDescent="0.45">
      <c r="B5072" s="211">
        <v>5009</v>
      </c>
      <c r="C5072" s="210">
        <v>135.64808522314996</v>
      </c>
    </row>
    <row r="5073" spans="2:3" x14ac:dyDescent="0.45">
      <c r="B5073" s="211">
        <v>5010</v>
      </c>
      <c r="C5073" s="210">
        <v>141.07351959935195</v>
      </c>
    </row>
    <row r="5074" spans="2:3" x14ac:dyDescent="0.45">
      <c r="B5074" s="211">
        <v>5011</v>
      </c>
      <c r="C5074" s="210">
        <v>156.09798068383455</v>
      </c>
    </row>
    <row r="5075" spans="2:3" x14ac:dyDescent="0.45">
      <c r="B5075" s="211">
        <v>5012</v>
      </c>
      <c r="C5075" s="210">
        <v>184.22062501490296</v>
      </c>
    </row>
    <row r="5076" spans="2:3" x14ac:dyDescent="0.45">
      <c r="B5076" s="211">
        <v>5013</v>
      </c>
      <c r="C5076" s="210">
        <v>124.4607167309797</v>
      </c>
    </row>
    <row r="5077" spans="2:3" x14ac:dyDescent="0.45">
      <c r="B5077" s="211">
        <v>5014</v>
      </c>
      <c r="C5077" s="210">
        <v>83.545401199976524</v>
      </c>
    </row>
    <row r="5078" spans="2:3" x14ac:dyDescent="0.45">
      <c r="B5078" s="211">
        <v>5015</v>
      </c>
      <c r="C5078" s="210">
        <v>141.39075778629442</v>
      </c>
    </row>
    <row r="5079" spans="2:3" x14ac:dyDescent="0.45">
      <c r="B5079" s="211">
        <v>5016</v>
      </c>
      <c r="C5079" s="210">
        <v>80.946216853139489</v>
      </c>
    </row>
    <row r="5080" spans="2:3" x14ac:dyDescent="0.45">
      <c r="B5080" s="211">
        <v>5017</v>
      </c>
      <c r="C5080" s="210">
        <v>126.76976651278086</v>
      </c>
    </row>
    <row r="5081" spans="2:3" x14ac:dyDescent="0.45">
      <c r="B5081" s="211">
        <v>5018</v>
      </c>
      <c r="C5081" s="210">
        <v>85.998985309058554</v>
      </c>
    </row>
    <row r="5082" spans="2:3" x14ac:dyDescent="0.45">
      <c r="B5082" s="211">
        <v>5019</v>
      </c>
      <c r="C5082" s="210">
        <v>141.74488527150305</v>
      </c>
    </row>
    <row r="5083" spans="2:3" x14ac:dyDescent="0.45">
      <c r="B5083" s="211">
        <v>5020</v>
      </c>
      <c r="C5083" s="210">
        <v>83.583814500592595</v>
      </c>
    </row>
    <row r="5084" spans="2:3" x14ac:dyDescent="0.45">
      <c r="B5084" s="211">
        <v>5021</v>
      </c>
      <c r="C5084" s="210">
        <v>150.94155308249458</v>
      </c>
    </row>
    <row r="5085" spans="2:3" x14ac:dyDescent="0.45">
      <c r="B5085" s="211">
        <v>5022</v>
      </c>
      <c r="C5085" s="210">
        <v>84.697873376238206</v>
      </c>
    </row>
    <row r="5086" spans="2:3" x14ac:dyDescent="0.45">
      <c r="B5086" s="211">
        <v>5023</v>
      </c>
      <c r="C5086" s="210">
        <v>102.60806140399077</v>
      </c>
    </row>
    <row r="5087" spans="2:3" x14ac:dyDescent="0.45">
      <c r="B5087" s="211">
        <v>5024</v>
      </c>
      <c r="C5087" s="210">
        <v>99.93696322245107</v>
      </c>
    </row>
    <row r="5088" spans="2:3" x14ac:dyDescent="0.45">
      <c r="B5088" s="211">
        <v>5025</v>
      </c>
      <c r="C5088" s="210">
        <v>99.900258736468132</v>
      </c>
    </row>
    <row r="5089" spans="2:3" x14ac:dyDescent="0.45">
      <c r="B5089" s="211">
        <v>5026</v>
      </c>
      <c r="C5089" s="210">
        <v>126.60438008326581</v>
      </c>
    </row>
    <row r="5090" spans="2:3" x14ac:dyDescent="0.45">
      <c r="B5090" s="211">
        <v>5027</v>
      </c>
      <c r="C5090" s="210">
        <v>160.08781963114245</v>
      </c>
    </row>
    <row r="5091" spans="2:3" x14ac:dyDescent="0.45">
      <c r="B5091" s="211">
        <v>5028</v>
      </c>
      <c r="C5091" s="210">
        <v>100.60312559402099</v>
      </c>
    </row>
    <row r="5092" spans="2:3" x14ac:dyDescent="0.45">
      <c r="B5092" s="211">
        <v>5029</v>
      </c>
      <c r="C5092" s="210">
        <v>123.71763982596298</v>
      </c>
    </row>
    <row r="5093" spans="2:3" x14ac:dyDescent="0.45">
      <c r="B5093" s="211">
        <v>5030</v>
      </c>
      <c r="C5093" s="210">
        <v>116.9241380574889</v>
      </c>
    </row>
    <row r="5094" spans="2:3" x14ac:dyDescent="0.45">
      <c r="B5094" s="211">
        <v>5031</v>
      </c>
      <c r="C5094" s="210">
        <v>102.22539911349105</v>
      </c>
    </row>
    <row r="5095" spans="2:3" x14ac:dyDescent="0.45">
      <c r="B5095" s="211">
        <v>5032</v>
      </c>
      <c r="C5095" s="210">
        <v>128.85986158259001</v>
      </c>
    </row>
    <row r="5096" spans="2:3" x14ac:dyDescent="0.45">
      <c r="B5096" s="211">
        <v>5033</v>
      </c>
      <c r="C5096" s="210">
        <v>93.519958003494409</v>
      </c>
    </row>
    <row r="5097" spans="2:3" x14ac:dyDescent="0.45">
      <c r="B5097" s="211">
        <v>5034</v>
      </c>
      <c r="C5097" s="210">
        <v>91.634489332159504</v>
      </c>
    </row>
    <row r="5098" spans="2:3" x14ac:dyDescent="0.45">
      <c r="B5098" s="211">
        <v>5035</v>
      </c>
      <c r="C5098" s="210">
        <v>124.58975178029651</v>
      </c>
    </row>
    <row r="5099" spans="2:3" x14ac:dyDescent="0.45">
      <c r="B5099" s="211">
        <v>5036</v>
      </c>
      <c r="C5099" s="210">
        <v>110.81974520035826</v>
      </c>
    </row>
    <row r="5100" spans="2:3" x14ac:dyDescent="0.45">
      <c r="B5100" s="211">
        <v>5037</v>
      </c>
      <c r="C5100" s="210">
        <v>119.31682220259455</v>
      </c>
    </row>
    <row r="5101" spans="2:3" x14ac:dyDescent="0.45">
      <c r="B5101" s="211">
        <v>5038</v>
      </c>
      <c r="C5101" s="210">
        <v>56.441175142753636</v>
      </c>
    </row>
    <row r="5102" spans="2:3" x14ac:dyDescent="0.45">
      <c r="B5102" s="211">
        <v>5039</v>
      </c>
      <c r="C5102" s="210">
        <v>121.01721625859062</v>
      </c>
    </row>
    <row r="5103" spans="2:3" x14ac:dyDescent="0.45">
      <c r="B5103" s="211">
        <v>5040</v>
      </c>
      <c r="C5103" s="210">
        <v>137.220967430423</v>
      </c>
    </row>
    <row r="5104" spans="2:3" x14ac:dyDescent="0.45">
      <c r="B5104" s="211">
        <v>5041</v>
      </c>
      <c r="C5104" s="210">
        <v>147.38791342033286</v>
      </c>
    </row>
    <row r="5105" spans="2:3" x14ac:dyDescent="0.45">
      <c r="B5105" s="211">
        <v>5042</v>
      </c>
      <c r="C5105" s="210">
        <v>220.84991988404477</v>
      </c>
    </row>
    <row r="5106" spans="2:3" x14ac:dyDescent="0.45">
      <c r="B5106" s="211">
        <v>5043</v>
      </c>
      <c r="C5106" s="210">
        <v>102.74827053755784</v>
      </c>
    </row>
    <row r="5107" spans="2:3" x14ac:dyDescent="0.45">
      <c r="B5107" s="211">
        <v>5044</v>
      </c>
      <c r="C5107" s="210">
        <v>173.91706791249712</v>
      </c>
    </row>
    <row r="5108" spans="2:3" x14ac:dyDescent="0.45">
      <c r="B5108" s="211">
        <v>5045</v>
      </c>
      <c r="C5108" s="210">
        <v>145.51882845402002</v>
      </c>
    </row>
    <row r="5109" spans="2:3" x14ac:dyDescent="0.45">
      <c r="B5109" s="211">
        <v>5046</v>
      </c>
      <c r="C5109" s="210">
        <v>131.18029492873083</v>
      </c>
    </row>
    <row r="5110" spans="2:3" x14ac:dyDescent="0.45">
      <c r="B5110" s="211">
        <v>5047</v>
      </c>
      <c r="C5110" s="210">
        <v>94.543031264897536</v>
      </c>
    </row>
    <row r="5111" spans="2:3" x14ac:dyDescent="0.45">
      <c r="B5111" s="211">
        <v>5048</v>
      </c>
      <c r="C5111" s="210">
        <v>152.16629159427183</v>
      </c>
    </row>
    <row r="5112" spans="2:3" x14ac:dyDescent="0.45">
      <c r="B5112" s="211">
        <v>5049</v>
      </c>
      <c r="C5112" s="210">
        <v>102.18080678813372</v>
      </c>
    </row>
    <row r="5113" spans="2:3" x14ac:dyDescent="0.45">
      <c r="B5113" s="211">
        <v>5050</v>
      </c>
      <c r="C5113" s="210">
        <v>87.16927184179913</v>
      </c>
    </row>
    <row r="5114" spans="2:3" x14ac:dyDescent="0.45">
      <c r="B5114" s="211">
        <v>5051</v>
      </c>
      <c r="C5114" s="210">
        <v>87.537080769680884</v>
      </c>
    </row>
    <row r="5115" spans="2:3" x14ac:dyDescent="0.45">
      <c r="B5115" s="211">
        <v>5052</v>
      </c>
      <c r="C5115" s="210">
        <v>135.17331356643044</v>
      </c>
    </row>
    <row r="5116" spans="2:3" x14ac:dyDescent="0.45">
      <c r="B5116" s="211">
        <v>5053</v>
      </c>
      <c r="C5116" s="210">
        <v>143.4306840168023</v>
      </c>
    </row>
    <row r="5117" spans="2:3" x14ac:dyDescent="0.45">
      <c r="B5117" s="211">
        <v>5054</v>
      </c>
      <c r="C5117" s="210">
        <v>154.63650513823694</v>
      </c>
    </row>
    <row r="5118" spans="2:3" x14ac:dyDescent="0.45">
      <c r="B5118" s="211">
        <v>5055</v>
      </c>
      <c r="C5118" s="210">
        <v>128.93867809394706</v>
      </c>
    </row>
    <row r="5119" spans="2:3" x14ac:dyDescent="0.45">
      <c r="B5119" s="211">
        <v>5056</v>
      </c>
      <c r="C5119" s="210">
        <v>112.52154166655076</v>
      </c>
    </row>
    <row r="5120" spans="2:3" x14ac:dyDescent="0.45">
      <c r="B5120" s="211">
        <v>5057</v>
      </c>
      <c r="C5120" s="210">
        <v>107.37879030133593</v>
      </c>
    </row>
    <row r="5121" spans="2:3" x14ac:dyDescent="0.45">
      <c r="B5121" s="211">
        <v>5058</v>
      </c>
      <c r="C5121" s="210">
        <v>147.86886957662153</v>
      </c>
    </row>
    <row r="5122" spans="2:3" x14ac:dyDescent="0.45">
      <c r="B5122" s="211">
        <v>5059</v>
      </c>
      <c r="C5122" s="210">
        <v>121.52638545407586</v>
      </c>
    </row>
    <row r="5123" spans="2:3" x14ac:dyDescent="0.45">
      <c r="B5123" s="211">
        <v>5060</v>
      </c>
      <c r="C5123" s="210">
        <v>99.906979685981298</v>
      </c>
    </row>
    <row r="5124" spans="2:3" x14ac:dyDescent="0.45">
      <c r="B5124" s="211">
        <v>5061</v>
      </c>
      <c r="C5124" s="210">
        <v>141.39988799873393</v>
      </c>
    </row>
    <row r="5125" spans="2:3" x14ac:dyDescent="0.45">
      <c r="B5125" s="211">
        <v>5062</v>
      </c>
      <c r="C5125" s="210">
        <v>145.11589699120179</v>
      </c>
    </row>
    <row r="5126" spans="2:3" x14ac:dyDescent="0.45">
      <c r="B5126" s="211">
        <v>5063</v>
      </c>
      <c r="C5126" s="210">
        <v>107.11607310825144</v>
      </c>
    </row>
    <row r="5127" spans="2:3" x14ac:dyDescent="0.45">
      <c r="B5127" s="211">
        <v>5064</v>
      </c>
      <c r="C5127" s="210">
        <v>153.96916844879885</v>
      </c>
    </row>
    <row r="5128" spans="2:3" x14ac:dyDescent="0.45">
      <c r="B5128" s="211">
        <v>5065</v>
      </c>
      <c r="C5128" s="210">
        <v>66.012445550246298</v>
      </c>
    </row>
    <row r="5129" spans="2:3" x14ac:dyDescent="0.45">
      <c r="B5129" s="211">
        <v>5066</v>
      </c>
      <c r="C5129" s="210">
        <v>137.43400337414531</v>
      </c>
    </row>
    <row r="5130" spans="2:3" x14ac:dyDescent="0.45">
      <c r="B5130" s="211">
        <v>5067</v>
      </c>
      <c r="C5130" s="210">
        <v>65.397801149540356</v>
      </c>
    </row>
    <row r="5131" spans="2:3" x14ac:dyDescent="0.45">
      <c r="B5131" s="211">
        <v>5068</v>
      </c>
      <c r="C5131" s="210">
        <v>96.966317318937811</v>
      </c>
    </row>
    <row r="5132" spans="2:3" x14ac:dyDescent="0.45">
      <c r="B5132" s="211">
        <v>5069</v>
      </c>
      <c r="C5132" s="210">
        <v>123.75182307861941</v>
      </c>
    </row>
    <row r="5133" spans="2:3" x14ac:dyDescent="0.45">
      <c r="B5133" s="211">
        <v>5070</v>
      </c>
      <c r="C5133" s="210">
        <v>117.69431281062751</v>
      </c>
    </row>
    <row r="5134" spans="2:3" x14ac:dyDescent="0.45">
      <c r="B5134" s="211">
        <v>5071</v>
      </c>
      <c r="C5134" s="210">
        <v>128.48245978407348</v>
      </c>
    </row>
    <row r="5135" spans="2:3" x14ac:dyDescent="0.45">
      <c r="B5135" s="211">
        <v>5072</v>
      </c>
      <c r="C5135" s="210">
        <v>141.67329392736386</v>
      </c>
    </row>
    <row r="5136" spans="2:3" x14ac:dyDescent="0.45">
      <c r="B5136" s="211">
        <v>5073</v>
      </c>
      <c r="C5136" s="210">
        <v>104.40817062726495</v>
      </c>
    </row>
    <row r="5137" spans="2:3" x14ac:dyDescent="0.45">
      <c r="B5137" s="211">
        <v>5074</v>
      </c>
      <c r="C5137" s="210">
        <v>110.74669294694758</v>
      </c>
    </row>
    <row r="5138" spans="2:3" x14ac:dyDescent="0.45">
      <c r="B5138" s="211">
        <v>5075</v>
      </c>
      <c r="C5138" s="210">
        <v>136.05932781162673</v>
      </c>
    </row>
    <row r="5139" spans="2:3" x14ac:dyDescent="0.45">
      <c r="B5139" s="211">
        <v>5076</v>
      </c>
      <c r="C5139" s="210">
        <v>110.36016335829139</v>
      </c>
    </row>
    <row r="5140" spans="2:3" x14ac:dyDescent="0.45">
      <c r="B5140" s="211">
        <v>5077</v>
      </c>
      <c r="C5140" s="210">
        <v>121.25131079102459</v>
      </c>
    </row>
    <row r="5141" spans="2:3" x14ac:dyDescent="0.45">
      <c r="B5141" s="211">
        <v>5078</v>
      </c>
      <c r="C5141" s="210">
        <v>95.721666335673447</v>
      </c>
    </row>
    <row r="5142" spans="2:3" x14ac:dyDescent="0.45">
      <c r="B5142" s="211">
        <v>5079</v>
      </c>
      <c r="C5142" s="210">
        <v>124.8541360770037</v>
      </c>
    </row>
    <row r="5143" spans="2:3" x14ac:dyDescent="0.45">
      <c r="B5143" s="211">
        <v>5080</v>
      </c>
      <c r="C5143" s="210">
        <v>118.00006868582688</v>
      </c>
    </row>
    <row r="5144" spans="2:3" x14ac:dyDescent="0.45">
      <c r="B5144" s="211">
        <v>5081</v>
      </c>
      <c r="C5144" s="210">
        <v>127.11528348333347</v>
      </c>
    </row>
    <row r="5145" spans="2:3" x14ac:dyDescent="0.45">
      <c r="B5145" s="211">
        <v>5082</v>
      </c>
      <c r="C5145" s="210">
        <v>115.14303303599297</v>
      </c>
    </row>
    <row r="5146" spans="2:3" x14ac:dyDescent="0.45">
      <c r="B5146" s="211">
        <v>5083</v>
      </c>
      <c r="C5146" s="210">
        <v>128.36041026522568</v>
      </c>
    </row>
    <row r="5147" spans="2:3" x14ac:dyDescent="0.45">
      <c r="B5147" s="211">
        <v>5084</v>
      </c>
      <c r="C5147" s="210">
        <v>101.78940987864755</v>
      </c>
    </row>
    <row r="5148" spans="2:3" x14ac:dyDescent="0.45">
      <c r="B5148" s="211">
        <v>5085</v>
      </c>
      <c r="C5148" s="210">
        <v>142.21012506607403</v>
      </c>
    </row>
    <row r="5149" spans="2:3" x14ac:dyDescent="0.45">
      <c r="B5149" s="211">
        <v>5086</v>
      </c>
      <c r="C5149" s="210">
        <v>153.3716876105297</v>
      </c>
    </row>
    <row r="5150" spans="2:3" x14ac:dyDescent="0.45">
      <c r="B5150" s="211">
        <v>5087</v>
      </c>
      <c r="C5150" s="210">
        <v>104.63272096136944</v>
      </c>
    </row>
    <row r="5151" spans="2:3" x14ac:dyDescent="0.45">
      <c r="B5151" s="211">
        <v>5088</v>
      </c>
      <c r="C5151" s="210">
        <v>155.36201134538618</v>
      </c>
    </row>
    <row r="5152" spans="2:3" x14ac:dyDescent="0.45">
      <c r="B5152" s="211">
        <v>5089</v>
      </c>
      <c r="C5152" s="210">
        <v>120.31572020210147</v>
      </c>
    </row>
    <row r="5153" spans="2:3" x14ac:dyDescent="0.45">
      <c r="B5153" s="211">
        <v>5090</v>
      </c>
      <c r="C5153" s="210">
        <v>134.0169365253044</v>
      </c>
    </row>
    <row r="5154" spans="2:3" x14ac:dyDescent="0.45">
      <c r="B5154" s="211">
        <v>5091</v>
      </c>
      <c r="C5154" s="210">
        <v>89.59620749651333</v>
      </c>
    </row>
    <row r="5155" spans="2:3" x14ac:dyDescent="0.45">
      <c r="B5155" s="211">
        <v>5092</v>
      </c>
      <c r="C5155" s="210">
        <v>122.23133729804408</v>
      </c>
    </row>
    <row r="5156" spans="2:3" x14ac:dyDescent="0.45">
      <c r="B5156" s="211">
        <v>5093</v>
      </c>
      <c r="C5156" s="210">
        <v>85.78943470823171</v>
      </c>
    </row>
    <row r="5157" spans="2:3" x14ac:dyDescent="0.45">
      <c r="B5157" s="211">
        <v>5094</v>
      </c>
      <c r="C5157" s="210">
        <v>106.75721303829069</v>
      </c>
    </row>
    <row r="5158" spans="2:3" x14ac:dyDescent="0.45">
      <c r="B5158" s="211">
        <v>5095</v>
      </c>
      <c r="C5158" s="210">
        <v>107.2768623436743</v>
      </c>
    </row>
    <row r="5159" spans="2:3" x14ac:dyDescent="0.45">
      <c r="B5159" s="211">
        <v>5096</v>
      </c>
      <c r="C5159" s="210">
        <v>111.42648913144247</v>
      </c>
    </row>
    <row r="5160" spans="2:3" x14ac:dyDescent="0.45">
      <c r="B5160" s="211">
        <v>5097</v>
      </c>
      <c r="C5160" s="210">
        <v>163.66153056788696</v>
      </c>
    </row>
    <row r="5161" spans="2:3" x14ac:dyDescent="0.45">
      <c r="B5161" s="211">
        <v>5098</v>
      </c>
      <c r="C5161" s="210">
        <v>102.56984735156307</v>
      </c>
    </row>
    <row r="5162" spans="2:3" x14ac:dyDescent="0.45">
      <c r="B5162" s="211">
        <v>5099</v>
      </c>
      <c r="C5162" s="210">
        <v>100.81786938236898</v>
      </c>
    </row>
    <row r="5163" spans="2:3" x14ac:dyDescent="0.45">
      <c r="B5163" s="211">
        <v>5100</v>
      </c>
      <c r="C5163" s="210">
        <v>108.03785067686925</v>
      </c>
    </row>
    <row r="5164" spans="2:3" x14ac:dyDescent="0.45">
      <c r="B5164" s="211">
        <v>5101</v>
      </c>
      <c r="C5164" s="210">
        <v>58.864389037746179</v>
      </c>
    </row>
    <row r="5165" spans="2:3" x14ac:dyDescent="0.45">
      <c r="B5165" s="211">
        <v>5102</v>
      </c>
      <c r="C5165" s="210">
        <v>127.44319964914908</v>
      </c>
    </row>
    <row r="5166" spans="2:3" x14ac:dyDescent="0.45">
      <c r="B5166" s="211">
        <v>5103</v>
      </c>
      <c r="C5166" s="210">
        <v>135.51288477521092</v>
      </c>
    </row>
    <row r="5167" spans="2:3" x14ac:dyDescent="0.45">
      <c r="B5167" s="211">
        <v>5104</v>
      </c>
      <c r="C5167" s="210">
        <v>206.46874006734163</v>
      </c>
    </row>
    <row r="5168" spans="2:3" x14ac:dyDescent="0.45">
      <c r="B5168" s="211">
        <v>5105</v>
      </c>
      <c r="C5168" s="210">
        <v>102.67506118938422</v>
      </c>
    </row>
    <row r="5169" spans="2:3" x14ac:dyDescent="0.45">
      <c r="B5169" s="211">
        <v>5106</v>
      </c>
      <c r="C5169" s="210">
        <v>144.70913962338994</v>
      </c>
    </row>
    <row r="5170" spans="2:3" x14ac:dyDescent="0.45">
      <c r="B5170" s="211">
        <v>5107</v>
      </c>
      <c r="C5170" s="210">
        <v>107.53072149501534</v>
      </c>
    </row>
    <row r="5171" spans="2:3" x14ac:dyDescent="0.45">
      <c r="B5171" s="211">
        <v>5108</v>
      </c>
      <c r="C5171" s="210">
        <v>111.66873595792981</v>
      </c>
    </row>
    <row r="5172" spans="2:3" x14ac:dyDescent="0.45">
      <c r="B5172" s="211">
        <v>5109</v>
      </c>
      <c r="C5172" s="210">
        <v>143.30899234124169</v>
      </c>
    </row>
    <row r="5173" spans="2:3" x14ac:dyDescent="0.45">
      <c r="B5173" s="211">
        <v>5110</v>
      </c>
      <c r="C5173" s="210">
        <v>84.671212234635291</v>
      </c>
    </row>
    <row r="5174" spans="2:3" x14ac:dyDescent="0.45">
      <c r="B5174" s="211">
        <v>5111</v>
      </c>
      <c r="C5174" s="210">
        <v>106.08749403429017</v>
      </c>
    </row>
    <row r="5175" spans="2:3" x14ac:dyDescent="0.45">
      <c r="B5175" s="211">
        <v>5112</v>
      </c>
      <c r="C5175" s="210">
        <v>98.874976568823769</v>
      </c>
    </row>
    <row r="5176" spans="2:3" x14ac:dyDescent="0.45">
      <c r="B5176" s="211">
        <v>5113</v>
      </c>
      <c r="C5176" s="210">
        <v>156.92715038809365</v>
      </c>
    </row>
    <row r="5177" spans="2:3" x14ac:dyDescent="0.45">
      <c r="B5177" s="211">
        <v>5114</v>
      </c>
      <c r="C5177" s="210">
        <v>84.071838721787799</v>
      </c>
    </row>
    <row r="5178" spans="2:3" x14ac:dyDescent="0.45">
      <c r="B5178" s="211">
        <v>5115</v>
      </c>
      <c r="C5178" s="210">
        <v>125.74275703533615</v>
      </c>
    </row>
    <row r="5179" spans="2:3" x14ac:dyDescent="0.45">
      <c r="B5179" s="211">
        <v>5116</v>
      </c>
      <c r="C5179" s="210">
        <v>132.69805958205234</v>
      </c>
    </row>
    <row r="5180" spans="2:3" x14ac:dyDescent="0.45">
      <c r="B5180" s="211">
        <v>5117</v>
      </c>
      <c r="C5180" s="210">
        <v>132.36227286128474</v>
      </c>
    </row>
    <row r="5181" spans="2:3" x14ac:dyDescent="0.45">
      <c r="B5181" s="211">
        <v>5118</v>
      </c>
      <c r="C5181" s="210">
        <v>103.09133751493188</v>
      </c>
    </row>
    <row r="5182" spans="2:3" x14ac:dyDescent="0.45">
      <c r="B5182" s="211">
        <v>5119</v>
      </c>
      <c r="C5182" s="210">
        <v>187.53977724834485</v>
      </c>
    </row>
    <row r="5183" spans="2:3" x14ac:dyDescent="0.45">
      <c r="B5183" s="211">
        <v>5120</v>
      </c>
      <c r="C5183" s="210">
        <v>139.17364815804657</v>
      </c>
    </row>
    <row r="5184" spans="2:3" x14ac:dyDescent="0.45">
      <c r="B5184" s="211">
        <v>5121</v>
      </c>
      <c r="C5184" s="210">
        <v>73.210646255901111</v>
      </c>
    </row>
    <row r="5185" spans="2:3" x14ac:dyDescent="0.45">
      <c r="B5185" s="211">
        <v>5122</v>
      </c>
      <c r="C5185" s="210">
        <v>74.989187983913652</v>
      </c>
    </row>
    <row r="5186" spans="2:3" x14ac:dyDescent="0.45">
      <c r="B5186" s="211">
        <v>5123</v>
      </c>
      <c r="C5186" s="210">
        <v>142.78692927838605</v>
      </c>
    </row>
    <row r="5187" spans="2:3" x14ac:dyDescent="0.45">
      <c r="B5187" s="211">
        <v>5124</v>
      </c>
      <c r="C5187" s="210">
        <v>179.36407989966813</v>
      </c>
    </row>
    <row r="5188" spans="2:3" x14ac:dyDescent="0.45">
      <c r="B5188" s="211">
        <v>5125</v>
      </c>
      <c r="C5188" s="210">
        <v>126.27114422359162</v>
      </c>
    </row>
    <row r="5189" spans="2:3" x14ac:dyDescent="0.45">
      <c r="B5189" s="211">
        <v>5126</v>
      </c>
      <c r="C5189" s="210">
        <v>146.76338591187297</v>
      </c>
    </row>
    <row r="5190" spans="2:3" x14ac:dyDescent="0.45">
      <c r="B5190" s="211">
        <v>5127</v>
      </c>
      <c r="C5190" s="210">
        <v>113.44901030709421</v>
      </c>
    </row>
    <row r="5191" spans="2:3" x14ac:dyDescent="0.45">
      <c r="B5191" s="211">
        <v>5128</v>
      </c>
      <c r="C5191" s="210">
        <v>103.8426261531517</v>
      </c>
    </row>
    <row r="5192" spans="2:3" x14ac:dyDescent="0.45">
      <c r="B5192" s="211">
        <v>5129</v>
      </c>
      <c r="C5192" s="210">
        <v>105.51647023525122</v>
      </c>
    </row>
    <row r="5193" spans="2:3" x14ac:dyDescent="0.45">
      <c r="B5193" s="211">
        <v>5130</v>
      </c>
      <c r="C5193" s="210">
        <v>111.83749126877069</v>
      </c>
    </row>
    <row r="5194" spans="2:3" x14ac:dyDescent="0.45">
      <c r="B5194" s="211">
        <v>5131</v>
      </c>
      <c r="C5194" s="210">
        <v>132.11137759343956</v>
      </c>
    </row>
    <row r="5195" spans="2:3" x14ac:dyDescent="0.45">
      <c r="B5195" s="211">
        <v>5132</v>
      </c>
      <c r="C5195" s="210">
        <v>86.458744815269242</v>
      </c>
    </row>
    <row r="5196" spans="2:3" x14ac:dyDescent="0.45">
      <c r="B5196" s="211">
        <v>5133</v>
      </c>
      <c r="C5196" s="210">
        <v>189.74934874863231</v>
      </c>
    </row>
    <row r="5197" spans="2:3" x14ac:dyDescent="0.45">
      <c r="B5197" s="211">
        <v>5134</v>
      </c>
      <c r="C5197" s="210">
        <v>137.67187646811789</v>
      </c>
    </row>
    <row r="5198" spans="2:3" x14ac:dyDescent="0.45">
      <c r="B5198" s="211">
        <v>5135</v>
      </c>
      <c r="C5198" s="210">
        <v>101.62238139327209</v>
      </c>
    </row>
    <row r="5199" spans="2:3" x14ac:dyDescent="0.45">
      <c r="B5199" s="211">
        <v>5136</v>
      </c>
      <c r="C5199" s="210">
        <v>190.52621521330317</v>
      </c>
    </row>
    <row r="5200" spans="2:3" x14ac:dyDescent="0.45">
      <c r="B5200" s="211">
        <v>5137</v>
      </c>
      <c r="C5200" s="210">
        <v>148.65929910249054</v>
      </c>
    </row>
    <row r="5201" spans="2:3" x14ac:dyDescent="0.45">
      <c r="B5201" s="211">
        <v>5138</v>
      </c>
      <c r="C5201" s="210">
        <v>157.93601338571565</v>
      </c>
    </row>
    <row r="5202" spans="2:3" x14ac:dyDescent="0.45">
      <c r="B5202" s="211">
        <v>5139</v>
      </c>
      <c r="C5202" s="210">
        <v>150.38372155640045</v>
      </c>
    </row>
    <row r="5203" spans="2:3" x14ac:dyDescent="0.45">
      <c r="B5203" s="211">
        <v>5140</v>
      </c>
      <c r="C5203" s="210">
        <v>135.55181388699052</v>
      </c>
    </row>
    <row r="5204" spans="2:3" x14ac:dyDescent="0.45">
      <c r="B5204" s="211">
        <v>5141</v>
      </c>
      <c r="C5204" s="210">
        <v>107.75484838506064</v>
      </c>
    </row>
    <row r="5205" spans="2:3" x14ac:dyDescent="0.45">
      <c r="B5205" s="211">
        <v>5142</v>
      </c>
      <c r="C5205" s="210">
        <v>149.95392849741287</v>
      </c>
    </row>
    <row r="5206" spans="2:3" x14ac:dyDescent="0.45">
      <c r="B5206" s="211">
        <v>5143</v>
      </c>
      <c r="C5206" s="210">
        <v>167.24440932009364</v>
      </c>
    </row>
    <row r="5207" spans="2:3" x14ac:dyDescent="0.45">
      <c r="B5207" s="211">
        <v>5144</v>
      </c>
      <c r="C5207" s="210">
        <v>178.93365802534834</v>
      </c>
    </row>
    <row r="5208" spans="2:3" x14ac:dyDescent="0.45">
      <c r="B5208" s="211">
        <v>5145</v>
      </c>
      <c r="C5208" s="210">
        <v>93.433949354418516</v>
      </c>
    </row>
    <row r="5209" spans="2:3" x14ac:dyDescent="0.45">
      <c r="B5209" s="211">
        <v>5146</v>
      </c>
      <c r="C5209" s="210">
        <v>153.78400712399502</v>
      </c>
    </row>
    <row r="5210" spans="2:3" x14ac:dyDescent="0.45">
      <c r="B5210" s="211">
        <v>5147</v>
      </c>
      <c r="C5210" s="210">
        <v>123.24810859241646</v>
      </c>
    </row>
    <row r="5211" spans="2:3" x14ac:dyDescent="0.45">
      <c r="B5211" s="211">
        <v>5148</v>
      </c>
      <c r="C5211" s="210">
        <v>136.02089607058679</v>
      </c>
    </row>
    <row r="5212" spans="2:3" x14ac:dyDescent="0.45">
      <c r="B5212" s="211">
        <v>5149</v>
      </c>
      <c r="C5212" s="210">
        <v>193.207248247959</v>
      </c>
    </row>
    <row r="5213" spans="2:3" x14ac:dyDescent="0.45">
      <c r="B5213" s="211">
        <v>5150</v>
      </c>
      <c r="C5213" s="210">
        <v>106.42477900888618</v>
      </c>
    </row>
    <row r="5214" spans="2:3" x14ac:dyDescent="0.45">
      <c r="B5214" s="211">
        <v>5151</v>
      </c>
      <c r="C5214" s="210">
        <v>94.867209091188698</v>
      </c>
    </row>
    <row r="5215" spans="2:3" x14ac:dyDescent="0.45">
      <c r="B5215" s="211">
        <v>5152</v>
      </c>
      <c r="C5215" s="210">
        <v>105.52216155906164</v>
      </c>
    </row>
    <row r="5216" spans="2:3" x14ac:dyDescent="0.45">
      <c r="B5216" s="211">
        <v>5153</v>
      </c>
      <c r="C5216" s="210">
        <v>208.29773075832426</v>
      </c>
    </row>
    <row r="5217" spans="2:3" x14ac:dyDescent="0.45">
      <c r="B5217" s="211">
        <v>5154</v>
      </c>
      <c r="C5217" s="210">
        <v>108.61502831438092</v>
      </c>
    </row>
    <row r="5218" spans="2:3" x14ac:dyDescent="0.45">
      <c r="B5218" s="211">
        <v>5155</v>
      </c>
      <c r="C5218" s="210">
        <v>124.78892530643566</v>
      </c>
    </row>
    <row r="5219" spans="2:3" x14ac:dyDescent="0.45">
      <c r="B5219" s="211">
        <v>5156</v>
      </c>
      <c r="C5219" s="210">
        <v>102.85193318202181</v>
      </c>
    </row>
    <row r="5220" spans="2:3" x14ac:dyDescent="0.45">
      <c r="B5220" s="211">
        <v>5157</v>
      </c>
      <c r="C5220" s="210">
        <v>123.26372890344796</v>
      </c>
    </row>
    <row r="5221" spans="2:3" x14ac:dyDescent="0.45">
      <c r="B5221" s="211">
        <v>5158</v>
      </c>
      <c r="C5221" s="210">
        <v>130.78023853912578</v>
      </c>
    </row>
    <row r="5222" spans="2:3" x14ac:dyDescent="0.45">
      <c r="B5222" s="211">
        <v>5159</v>
      </c>
      <c r="C5222" s="210">
        <v>98.423227693612787</v>
      </c>
    </row>
    <row r="5223" spans="2:3" x14ac:dyDescent="0.45">
      <c r="B5223" s="211">
        <v>5160</v>
      </c>
      <c r="C5223" s="210">
        <v>119.80384249937217</v>
      </c>
    </row>
    <row r="5224" spans="2:3" x14ac:dyDescent="0.45">
      <c r="B5224" s="211">
        <v>5161</v>
      </c>
      <c r="C5224" s="210">
        <v>145.55308338614009</v>
      </c>
    </row>
    <row r="5225" spans="2:3" x14ac:dyDescent="0.45">
      <c r="B5225" s="211">
        <v>5162</v>
      </c>
      <c r="C5225" s="210">
        <v>91.77893577273602</v>
      </c>
    </row>
    <row r="5226" spans="2:3" x14ac:dyDescent="0.45">
      <c r="B5226" s="211">
        <v>5163</v>
      </c>
      <c r="C5226" s="210">
        <v>163.25360943317793</v>
      </c>
    </row>
    <row r="5227" spans="2:3" x14ac:dyDescent="0.45">
      <c r="B5227" s="211">
        <v>5164</v>
      </c>
      <c r="C5227" s="210">
        <v>104.46040438280637</v>
      </c>
    </row>
    <row r="5228" spans="2:3" x14ac:dyDescent="0.45">
      <c r="B5228" s="211">
        <v>5165</v>
      </c>
      <c r="C5228" s="210">
        <v>88.096200661434267</v>
      </c>
    </row>
    <row r="5229" spans="2:3" x14ac:dyDescent="0.45">
      <c r="B5229" s="211">
        <v>5166</v>
      </c>
      <c r="C5229" s="210">
        <v>110.69560956091543</v>
      </c>
    </row>
    <row r="5230" spans="2:3" x14ac:dyDescent="0.45">
      <c r="B5230" s="211">
        <v>5167</v>
      </c>
      <c r="C5230" s="210">
        <v>143.66133562016921</v>
      </c>
    </row>
    <row r="5231" spans="2:3" x14ac:dyDescent="0.45">
      <c r="B5231" s="211">
        <v>5168</v>
      </c>
      <c r="C5231" s="210">
        <v>175.02707398750229</v>
      </c>
    </row>
    <row r="5232" spans="2:3" x14ac:dyDescent="0.45">
      <c r="B5232" s="211">
        <v>5169</v>
      </c>
      <c r="C5232" s="210">
        <v>161.56475822780735</v>
      </c>
    </row>
    <row r="5233" spans="2:3" x14ac:dyDescent="0.45">
      <c r="B5233" s="211">
        <v>5170</v>
      </c>
      <c r="C5233" s="210">
        <v>128.25114571319719</v>
      </c>
    </row>
    <row r="5234" spans="2:3" x14ac:dyDescent="0.45">
      <c r="B5234" s="211">
        <v>5171</v>
      </c>
      <c r="C5234" s="210">
        <v>111.01028073033851</v>
      </c>
    </row>
    <row r="5235" spans="2:3" x14ac:dyDescent="0.45">
      <c r="B5235" s="211">
        <v>5172</v>
      </c>
      <c r="C5235" s="210">
        <v>87.366083106205551</v>
      </c>
    </row>
    <row r="5236" spans="2:3" x14ac:dyDescent="0.45">
      <c r="B5236" s="211">
        <v>5173</v>
      </c>
      <c r="C5236" s="210">
        <v>126.28222012466317</v>
      </c>
    </row>
    <row r="5237" spans="2:3" x14ac:dyDescent="0.45">
      <c r="B5237" s="211">
        <v>5174</v>
      </c>
      <c r="C5237" s="210">
        <v>93.629884691433318</v>
      </c>
    </row>
    <row r="5238" spans="2:3" x14ac:dyDescent="0.45">
      <c r="B5238" s="211">
        <v>5175</v>
      </c>
      <c r="C5238" s="210">
        <v>101.5630407453362</v>
      </c>
    </row>
    <row r="5239" spans="2:3" x14ac:dyDescent="0.45">
      <c r="B5239" s="211">
        <v>5176</v>
      </c>
      <c r="C5239" s="210">
        <v>163.4436642578201</v>
      </c>
    </row>
    <row r="5240" spans="2:3" x14ac:dyDescent="0.45">
      <c r="B5240" s="211">
        <v>5177</v>
      </c>
      <c r="C5240" s="210">
        <v>135.14275653452157</v>
      </c>
    </row>
    <row r="5241" spans="2:3" x14ac:dyDescent="0.45">
      <c r="B5241" s="211">
        <v>5178</v>
      </c>
      <c r="C5241" s="210">
        <v>97.54698743621779</v>
      </c>
    </row>
    <row r="5242" spans="2:3" x14ac:dyDescent="0.45">
      <c r="B5242" s="211">
        <v>5179</v>
      </c>
      <c r="C5242" s="210">
        <v>102.74865100922123</v>
      </c>
    </row>
    <row r="5243" spans="2:3" x14ac:dyDescent="0.45">
      <c r="B5243" s="211">
        <v>5180</v>
      </c>
      <c r="C5243" s="210">
        <v>114.02679389507337</v>
      </c>
    </row>
    <row r="5244" spans="2:3" x14ac:dyDescent="0.45">
      <c r="B5244" s="211">
        <v>5181</v>
      </c>
      <c r="C5244" s="210">
        <v>94.787877118197954</v>
      </c>
    </row>
    <row r="5245" spans="2:3" x14ac:dyDescent="0.45">
      <c r="B5245" s="211">
        <v>5182</v>
      </c>
      <c r="C5245" s="210">
        <v>93.015523283798714</v>
      </c>
    </row>
    <row r="5246" spans="2:3" x14ac:dyDescent="0.45">
      <c r="B5246" s="211">
        <v>5183</v>
      </c>
      <c r="C5246" s="210">
        <v>133.12702434350913</v>
      </c>
    </row>
    <row r="5247" spans="2:3" x14ac:dyDescent="0.45">
      <c r="B5247" s="211">
        <v>5184</v>
      </c>
      <c r="C5247" s="210">
        <v>146.25473814270623</v>
      </c>
    </row>
    <row r="5248" spans="2:3" x14ac:dyDescent="0.45">
      <c r="B5248" s="211">
        <v>5185</v>
      </c>
      <c r="C5248" s="210">
        <v>124.67272997151764</v>
      </c>
    </row>
    <row r="5249" spans="2:3" x14ac:dyDescent="0.45">
      <c r="B5249" s="211">
        <v>5186</v>
      </c>
      <c r="C5249" s="210">
        <v>141.25045869271861</v>
      </c>
    </row>
    <row r="5250" spans="2:3" x14ac:dyDescent="0.45">
      <c r="B5250" s="211">
        <v>5187</v>
      </c>
      <c r="C5250" s="210">
        <v>128.86423624088778</v>
      </c>
    </row>
    <row r="5251" spans="2:3" x14ac:dyDescent="0.45">
      <c r="B5251" s="211">
        <v>5188</v>
      </c>
      <c r="C5251" s="210">
        <v>127.17810910559646</v>
      </c>
    </row>
    <row r="5252" spans="2:3" x14ac:dyDescent="0.45">
      <c r="B5252" s="211">
        <v>5189</v>
      </c>
      <c r="C5252" s="210">
        <v>182.89401185521567</v>
      </c>
    </row>
    <row r="5253" spans="2:3" x14ac:dyDescent="0.45">
      <c r="B5253" s="211">
        <v>5190</v>
      </c>
      <c r="C5253" s="210">
        <v>85.570073468992916</v>
      </c>
    </row>
    <row r="5254" spans="2:3" x14ac:dyDescent="0.45">
      <c r="B5254" s="211">
        <v>5191</v>
      </c>
      <c r="C5254" s="210">
        <v>129.27101322167047</v>
      </c>
    </row>
    <row r="5255" spans="2:3" x14ac:dyDescent="0.45">
      <c r="B5255" s="211">
        <v>5192</v>
      </c>
      <c r="C5255" s="210">
        <v>114.77039290521475</v>
      </c>
    </row>
    <row r="5256" spans="2:3" x14ac:dyDescent="0.45">
      <c r="B5256" s="211">
        <v>5193</v>
      </c>
      <c r="C5256" s="210">
        <v>84.985413950794708</v>
      </c>
    </row>
    <row r="5257" spans="2:3" x14ac:dyDescent="0.45">
      <c r="B5257" s="211">
        <v>5194</v>
      </c>
      <c r="C5257" s="210">
        <v>108.32286081213998</v>
      </c>
    </row>
    <row r="5258" spans="2:3" x14ac:dyDescent="0.45">
      <c r="B5258" s="211">
        <v>5195</v>
      </c>
      <c r="C5258" s="210">
        <v>255.52757485511205</v>
      </c>
    </row>
    <row r="5259" spans="2:3" x14ac:dyDescent="0.45">
      <c r="B5259" s="211">
        <v>5196</v>
      </c>
      <c r="C5259" s="210">
        <v>74.513836105942048</v>
      </c>
    </row>
    <row r="5260" spans="2:3" x14ac:dyDescent="0.45">
      <c r="B5260" s="211">
        <v>5197</v>
      </c>
      <c r="C5260" s="210">
        <v>166.55161358710276</v>
      </c>
    </row>
    <row r="5261" spans="2:3" x14ac:dyDescent="0.45">
      <c r="B5261" s="211">
        <v>5198</v>
      </c>
      <c r="C5261" s="210">
        <v>137.94887364170935</v>
      </c>
    </row>
    <row r="5262" spans="2:3" x14ac:dyDescent="0.45">
      <c r="B5262" s="211">
        <v>5199</v>
      </c>
      <c r="C5262" s="210">
        <v>117.62862553840472</v>
      </c>
    </row>
    <row r="5263" spans="2:3" x14ac:dyDescent="0.45">
      <c r="B5263" s="211">
        <v>5200</v>
      </c>
      <c r="C5263" s="210">
        <v>90.895564279391067</v>
      </c>
    </row>
    <row r="5264" spans="2:3" x14ac:dyDescent="0.45">
      <c r="B5264" s="211">
        <v>5201</v>
      </c>
      <c r="C5264" s="210">
        <v>117.50032386768187</v>
      </c>
    </row>
    <row r="5265" spans="2:3" x14ac:dyDescent="0.45">
      <c r="B5265" s="211">
        <v>5202</v>
      </c>
      <c r="C5265" s="210">
        <v>152.60925859980517</v>
      </c>
    </row>
    <row r="5266" spans="2:3" x14ac:dyDescent="0.45">
      <c r="B5266" s="211">
        <v>5203</v>
      </c>
      <c r="C5266" s="210">
        <v>145.33737664903128</v>
      </c>
    </row>
    <row r="5267" spans="2:3" x14ac:dyDescent="0.45">
      <c r="B5267" s="211">
        <v>5204</v>
      </c>
      <c r="C5267" s="210">
        <v>106.31705361052911</v>
      </c>
    </row>
    <row r="5268" spans="2:3" x14ac:dyDescent="0.45">
      <c r="B5268" s="211">
        <v>5205</v>
      </c>
      <c r="C5268" s="210">
        <v>98.064609387145083</v>
      </c>
    </row>
    <row r="5269" spans="2:3" x14ac:dyDescent="0.45">
      <c r="B5269" s="211">
        <v>5206</v>
      </c>
      <c r="C5269" s="210">
        <v>148.34181381435886</v>
      </c>
    </row>
    <row r="5270" spans="2:3" x14ac:dyDescent="0.45">
      <c r="B5270" s="211">
        <v>5207</v>
      </c>
      <c r="C5270" s="210">
        <v>78.838219489157993</v>
      </c>
    </row>
    <row r="5271" spans="2:3" x14ac:dyDescent="0.45">
      <c r="B5271" s="211">
        <v>5208</v>
      </c>
      <c r="C5271" s="210">
        <v>130.21754667638285</v>
      </c>
    </row>
    <row r="5272" spans="2:3" x14ac:dyDescent="0.45">
      <c r="B5272" s="211">
        <v>5209</v>
      </c>
      <c r="C5272" s="210">
        <v>153.14103301460844</v>
      </c>
    </row>
    <row r="5273" spans="2:3" x14ac:dyDescent="0.45">
      <c r="B5273" s="211">
        <v>5210</v>
      </c>
      <c r="C5273" s="210">
        <v>126.69732821069678</v>
      </c>
    </row>
    <row r="5274" spans="2:3" x14ac:dyDescent="0.45">
      <c r="B5274" s="211">
        <v>5211</v>
      </c>
      <c r="C5274" s="210">
        <v>111.82302558117576</v>
      </c>
    </row>
    <row r="5275" spans="2:3" x14ac:dyDescent="0.45">
      <c r="B5275" s="211">
        <v>5212</v>
      </c>
      <c r="C5275" s="210">
        <v>126.20221865957025</v>
      </c>
    </row>
    <row r="5276" spans="2:3" x14ac:dyDescent="0.45">
      <c r="B5276" s="211">
        <v>5213</v>
      </c>
      <c r="C5276" s="210">
        <v>217.1036241726452</v>
      </c>
    </row>
    <row r="5277" spans="2:3" x14ac:dyDescent="0.45">
      <c r="B5277" s="211">
        <v>5214</v>
      </c>
      <c r="C5277" s="210">
        <v>125.33431501908323</v>
      </c>
    </row>
    <row r="5278" spans="2:3" x14ac:dyDescent="0.45">
      <c r="B5278" s="211">
        <v>5215</v>
      </c>
      <c r="C5278" s="210">
        <v>162.26694777268932</v>
      </c>
    </row>
    <row r="5279" spans="2:3" x14ac:dyDescent="0.45">
      <c r="B5279" s="211">
        <v>5216</v>
      </c>
      <c r="C5279" s="210">
        <v>176.8843172491683</v>
      </c>
    </row>
    <row r="5280" spans="2:3" x14ac:dyDescent="0.45">
      <c r="B5280" s="211">
        <v>5217</v>
      </c>
      <c r="C5280" s="210">
        <v>167.82608333247572</v>
      </c>
    </row>
    <row r="5281" spans="2:3" x14ac:dyDescent="0.45">
      <c r="B5281" s="211">
        <v>5218</v>
      </c>
      <c r="C5281" s="210">
        <v>120.4332371012902</v>
      </c>
    </row>
    <row r="5282" spans="2:3" x14ac:dyDescent="0.45">
      <c r="B5282" s="211">
        <v>5219</v>
      </c>
      <c r="C5282" s="210">
        <v>181.12285504655873</v>
      </c>
    </row>
    <row r="5283" spans="2:3" x14ac:dyDescent="0.45">
      <c r="B5283" s="211">
        <v>5220</v>
      </c>
      <c r="C5283" s="210">
        <v>117.02937296391949</v>
      </c>
    </row>
    <row r="5284" spans="2:3" x14ac:dyDescent="0.45">
      <c r="B5284" s="211">
        <v>5221</v>
      </c>
      <c r="C5284" s="210">
        <v>102.40690851691105</v>
      </c>
    </row>
    <row r="5285" spans="2:3" x14ac:dyDescent="0.45">
      <c r="B5285" s="211">
        <v>5222</v>
      </c>
      <c r="C5285" s="210">
        <v>124.99101946455734</v>
      </c>
    </row>
    <row r="5286" spans="2:3" x14ac:dyDescent="0.45">
      <c r="B5286" s="211">
        <v>5223</v>
      </c>
      <c r="C5286" s="210">
        <v>140.52057508640391</v>
      </c>
    </row>
    <row r="5287" spans="2:3" x14ac:dyDescent="0.45">
      <c r="B5287" s="211">
        <v>5224</v>
      </c>
      <c r="C5287" s="210">
        <v>77.912241134794272</v>
      </c>
    </row>
    <row r="5288" spans="2:3" x14ac:dyDescent="0.45">
      <c r="B5288" s="211">
        <v>5225</v>
      </c>
      <c r="C5288" s="210">
        <v>139.7086631915831</v>
      </c>
    </row>
    <row r="5289" spans="2:3" x14ac:dyDescent="0.45">
      <c r="B5289" s="211">
        <v>5226</v>
      </c>
      <c r="C5289" s="210">
        <v>66.505614849664354</v>
      </c>
    </row>
    <row r="5290" spans="2:3" x14ac:dyDescent="0.45">
      <c r="B5290" s="211">
        <v>5227</v>
      </c>
      <c r="C5290" s="210">
        <v>129.54677672612732</v>
      </c>
    </row>
    <row r="5291" spans="2:3" x14ac:dyDescent="0.45">
      <c r="B5291" s="211">
        <v>5228</v>
      </c>
      <c r="C5291" s="210">
        <v>112.92814660327352</v>
      </c>
    </row>
    <row r="5292" spans="2:3" x14ac:dyDescent="0.45">
      <c r="B5292" s="211">
        <v>5229</v>
      </c>
      <c r="C5292" s="210">
        <v>86.968420708242547</v>
      </c>
    </row>
    <row r="5293" spans="2:3" x14ac:dyDescent="0.45">
      <c r="B5293" s="211">
        <v>5230</v>
      </c>
      <c r="C5293" s="210">
        <v>197.57098259478113</v>
      </c>
    </row>
    <row r="5294" spans="2:3" x14ac:dyDescent="0.45">
      <c r="B5294" s="211">
        <v>5231</v>
      </c>
      <c r="C5294" s="210">
        <v>182.43352599654312</v>
      </c>
    </row>
    <row r="5295" spans="2:3" x14ac:dyDescent="0.45">
      <c r="B5295" s="211">
        <v>5232</v>
      </c>
      <c r="C5295" s="210">
        <v>125.69724851385151</v>
      </c>
    </row>
    <row r="5296" spans="2:3" x14ac:dyDescent="0.45">
      <c r="B5296" s="211">
        <v>5233</v>
      </c>
      <c r="C5296" s="210">
        <v>112.81979041401266</v>
      </c>
    </row>
    <row r="5297" spans="2:3" x14ac:dyDescent="0.45">
      <c r="B5297" s="211">
        <v>5234</v>
      </c>
      <c r="C5297" s="210">
        <v>104.07961364064444</v>
      </c>
    </row>
    <row r="5298" spans="2:3" x14ac:dyDescent="0.45">
      <c r="B5298" s="211">
        <v>5235</v>
      </c>
      <c r="C5298" s="210">
        <v>111.76673524087383</v>
      </c>
    </row>
    <row r="5299" spans="2:3" x14ac:dyDescent="0.45">
      <c r="B5299" s="211">
        <v>5236</v>
      </c>
      <c r="C5299" s="210">
        <v>144.21744996106193</v>
      </c>
    </row>
    <row r="5300" spans="2:3" x14ac:dyDescent="0.45">
      <c r="B5300" s="211">
        <v>5237</v>
      </c>
      <c r="C5300" s="210">
        <v>141.82071934161971</v>
      </c>
    </row>
    <row r="5301" spans="2:3" x14ac:dyDescent="0.45">
      <c r="B5301" s="211">
        <v>5238</v>
      </c>
      <c r="C5301" s="210">
        <v>97.800048468616666</v>
      </c>
    </row>
    <row r="5302" spans="2:3" x14ac:dyDescent="0.45">
      <c r="B5302" s="211">
        <v>5239</v>
      </c>
      <c r="C5302" s="210">
        <v>94.136141496223502</v>
      </c>
    </row>
    <row r="5303" spans="2:3" x14ac:dyDescent="0.45">
      <c r="B5303" s="211">
        <v>5240</v>
      </c>
      <c r="C5303" s="210">
        <v>122.31519392893442</v>
      </c>
    </row>
    <row r="5304" spans="2:3" x14ac:dyDescent="0.45">
      <c r="B5304" s="211">
        <v>5241</v>
      </c>
      <c r="C5304" s="210">
        <v>190.30188899877803</v>
      </c>
    </row>
    <row r="5305" spans="2:3" x14ac:dyDescent="0.45">
      <c r="B5305" s="211">
        <v>5242</v>
      </c>
      <c r="C5305" s="210">
        <v>83.553687246567009</v>
      </c>
    </row>
    <row r="5306" spans="2:3" x14ac:dyDescent="0.45">
      <c r="B5306" s="211">
        <v>5243</v>
      </c>
      <c r="C5306" s="210">
        <v>76.385168613558406</v>
      </c>
    </row>
    <row r="5307" spans="2:3" x14ac:dyDescent="0.45">
      <c r="B5307" s="211">
        <v>5244</v>
      </c>
      <c r="C5307" s="210">
        <v>141.48892519390387</v>
      </c>
    </row>
    <row r="5308" spans="2:3" x14ac:dyDescent="0.45">
      <c r="B5308" s="211">
        <v>5245</v>
      </c>
      <c r="C5308" s="210">
        <v>102.87762546619579</v>
      </c>
    </row>
    <row r="5309" spans="2:3" x14ac:dyDescent="0.45">
      <c r="B5309" s="211">
        <v>5246</v>
      </c>
      <c r="C5309" s="210">
        <v>109.92602953651875</v>
      </c>
    </row>
    <row r="5310" spans="2:3" x14ac:dyDescent="0.45">
      <c r="B5310" s="211">
        <v>5247</v>
      </c>
      <c r="C5310" s="210">
        <v>97.879190776501801</v>
      </c>
    </row>
    <row r="5311" spans="2:3" x14ac:dyDescent="0.45">
      <c r="B5311" s="211">
        <v>5248</v>
      </c>
      <c r="C5311" s="210">
        <v>112.9242573224133</v>
      </c>
    </row>
    <row r="5312" spans="2:3" x14ac:dyDescent="0.45">
      <c r="B5312" s="211">
        <v>5249</v>
      </c>
      <c r="C5312" s="210">
        <v>112.85840941466188</v>
      </c>
    </row>
    <row r="5313" spans="2:3" x14ac:dyDescent="0.45">
      <c r="B5313" s="211">
        <v>5250</v>
      </c>
      <c r="C5313" s="210">
        <v>98.829210588497588</v>
      </c>
    </row>
    <row r="5314" spans="2:3" x14ac:dyDescent="0.45">
      <c r="B5314" s="211">
        <v>5251</v>
      </c>
      <c r="C5314" s="210">
        <v>102.40003833706329</v>
      </c>
    </row>
    <row r="5315" spans="2:3" x14ac:dyDescent="0.45">
      <c r="B5315" s="211">
        <v>5252</v>
      </c>
      <c r="C5315" s="210">
        <v>122.44781960413482</v>
      </c>
    </row>
    <row r="5316" spans="2:3" x14ac:dyDescent="0.45">
      <c r="B5316" s="211">
        <v>5253</v>
      </c>
      <c r="C5316" s="210">
        <v>139.49985196158869</v>
      </c>
    </row>
    <row r="5317" spans="2:3" x14ac:dyDescent="0.45">
      <c r="B5317" s="211">
        <v>5254</v>
      </c>
      <c r="C5317" s="210">
        <v>118.31787677878008</v>
      </c>
    </row>
    <row r="5318" spans="2:3" x14ac:dyDescent="0.45">
      <c r="B5318" s="211">
        <v>5255</v>
      </c>
      <c r="C5318" s="210">
        <v>140.95817751210936</v>
      </c>
    </row>
    <row r="5319" spans="2:3" x14ac:dyDescent="0.45">
      <c r="B5319" s="211">
        <v>5256</v>
      </c>
      <c r="C5319" s="210">
        <v>102.52016060358386</v>
      </c>
    </row>
    <row r="5320" spans="2:3" x14ac:dyDescent="0.45">
      <c r="B5320" s="211">
        <v>5257</v>
      </c>
      <c r="C5320" s="210">
        <v>156.90853025307771</v>
      </c>
    </row>
    <row r="5321" spans="2:3" x14ac:dyDescent="0.45">
      <c r="B5321" s="211">
        <v>5258</v>
      </c>
      <c r="C5321" s="210">
        <v>136.9399059336269</v>
      </c>
    </row>
    <row r="5322" spans="2:3" x14ac:dyDescent="0.45">
      <c r="B5322" s="211">
        <v>5259</v>
      </c>
      <c r="C5322" s="210">
        <v>78.568910485327748</v>
      </c>
    </row>
    <row r="5323" spans="2:3" x14ac:dyDescent="0.45">
      <c r="B5323" s="211">
        <v>5260</v>
      </c>
      <c r="C5323" s="210">
        <v>127.65274640375867</v>
      </c>
    </row>
    <row r="5324" spans="2:3" x14ac:dyDescent="0.45">
      <c r="B5324" s="211">
        <v>5261</v>
      </c>
      <c r="C5324" s="210">
        <v>79.025060736739363</v>
      </c>
    </row>
    <row r="5325" spans="2:3" x14ac:dyDescent="0.45">
      <c r="B5325" s="211">
        <v>5262</v>
      </c>
      <c r="C5325" s="210">
        <v>166.25719618554871</v>
      </c>
    </row>
    <row r="5326" spans="2:3" x14ac:dyDescent="0.45">
      <c r="B5326" s="211">
        <v>5263</v>
      </c>
      <c r="C5326" s="210">
        <v>157.97078794991253</v>
      </c>
    </row>
    <row r="5327" spans="2:3" x14ac:dyDescent="0.45">
      <c r="B5327" s="211">
        <v>5264</v>
      </c>
      <c r="C5327" s="210">
        <v>103.22093356316921</v>
      </c>
    </row>
    <row r="5328" spans="2:3" x14ac:dyDescent="0.45">
      <c r="B5328" s="211">
        <v>5265</v>
      </c>
      <c r="C5328" s="210">
        <v>99.115665588908172</v>
      </c>
    </row>
    <row r="5329" spans="2:3" x14ac:dyDescent="0.45">
      <c r="B5329" s="211">
        <v>5266</v>
      </c>
      <c r="C5329" s="210">
        <v>106.49054425411254</v>
      </c>
    </row>
    <row r="5330" spans="2:3" x14ac:dyDescent="0.45">
      <c r="B5330" s="211">
        <v>5267</v>
      </c>
      <c r="C5330" s="210">
        <v>198.6855919706428</v>
      </c>
    </row>
    <row r="5331" spans="2:3" x14ac:dyDescent="0.45">
      <c r="B5331" s="211">
        <v>5268</v>
      </c>
      <c r="C5331" s="210">
        <v>103.55642768835361</v>
      </c>
    </row>
    <row r="5332" spans="2:3" x14ac:dyDescent="0.45">
      <c r="B5332" s="211">
        <v>5269</v>
      </c>
      <c r="C5332" s="210">
        <v>176.88725324290886</v>
      </c>
    </row>
    <row r="5333" spans="2:3" x14ac:dyDescent="0.45">
      <c r="B5333" s="211">
        <v>5270</v>
      </c>
      <c r="C5333" s="210">
        <v>96.252574863704027</v>
      </c>
    </row>
    <row r="5334" spans="2:3" x14ac:dyDescent="0.45">
      <c r="B5334" s="211">
        <v>5271</v>
      </c>
      <c r="C5334" s="210">
        <v>149.13035112574457</v>
      </c>
    </row>
    <row r="5335" spans="2:3" x14ac:dyDescent="0.45">
      <c r="B5335" s="211">
        <v>5272</v>
      </c>
      <c r="C5335" s="210">
        <v>97.000233532714375</v>
      </c>
    </row>
    <row r="5336" spans="2:3" x14ac:dyDescent="0.45">
      <c r="B5336" s="211">
        <v>5273</v>
      </c>
      <c r="C5336" s="210">
        <v>86.83373226452818</v>
      </c>
    </row>
    <row r="5337" spans="2:3" x14ac:dyDescent="0.45">
      <c r="B5337" s="211">
        <v>5274</v>
      </c>
      <c r="C5337" s="210">
        <v>153.47125178965163</v>
      </c>
    </row>
    <row r="5338" spans="2:3" x14ac:dyDescent="0.45">
      <c r="B5338" s="211">
        <v>5275</v>
      </c>
      <c r="C5338" s="210">
        <v>127.25842391955021</v>
      </c>
    </row>
    <row r="5339" spans="2:3" x14ac:dyDescent="0.45">
      <c r="B5339" s="211">
        <v>5276</v>
      </c>
      <c r="C5339" s="210">
        <v>170.25557515158792</v>
      </c>
    </row>
    <row r="5340" spans="2:3" x14ac:dyDescent="0.45">
      <c r="B5340" s="211">
        <v>5277</v>
      </c>
      <c r="C5340" s="210">
        <v>165.88318256663655</v>
      </c>
    </row>
    <row r="5341" spans="2:3" x14ac:dyDescent="0.45">
      <c r="B5341" s="211">
        <v>5278</v>
      </c>
      <c r="C5341" s="210">
        <v>86.978039636379776</v>
      </c>
    </row>
    <row r="5342" spans="2:3" x14ac:dyDescent="0.45">
      <c r="B5342" s="211">
        <v>5279</v>
      </c>
      <c r="C5342" s="210">
        <v>102.55557479152694</v>
      </c>
    </row>
    <row r="5343" spans="2:3" x14ac:dyDescent="0.45">
      <c r="B5343" s="211">
        <v>5280</v>
      </c>
      <c r="C5343" s="210">
        <v>106.46112285966791</v>
      </c>
    </row>
    <row r="5344" spans="2:3" x14ac:dyDescent="0.45">
      <c r="B5344" s="211">
        <v>5281</v>
      </c>
      <c r="C5344" s="210">
        <v>163.13489525752655</v>
      </c>
    </row>
    <row r="5345" spans="2:3" x14ac:dyDescent="0.45">
      <c r="B5345" s="211">
        <v>5282</v>
      </c>
      <c r="C5345" s="210">
        <v>77.635252440041157</v>
      </c>
    </row>
    <row r="5346" spans="2:3" x14ac:dyDescent="0.45">
      <c r="B5346" s="211">
        <v>5283</v>
      </c>
      <c r="C5346" s="210">
        <v>127.23926533281879</v>
      </c>
    </row>
    <row r="5347" spans="2:3" x14ac:dyDescent="0.45">
      <c r="B5347" s="211">
        <v>5284</v>
      </c>
      <c r="C5347" s="210">
        <v>130.64471523917672</v>
      </c>
    </row>
    <row r="5348" spans="2:3" x14ac:dyDescent="0.45">
      <c r="B5348" s="211">
        <v>5285</v>
      </c>
      <c r="C5348" s="210">
        <v>139.39514175421874</v>
      </c>
    </row>
    <row r="5349" spans="2:3" x14ac:dyDescent="0.45">
      <c r="B5349" s="211">
        <v>5286</v>
      </c>
      <c r="C5349" s="210">
        <v>117.96482787333166</v>
      </c>
    </row>
    <row r="5350" spans="2:3" x14ac:dyDescent="0.45">
      <c r="B5350" s="211">
        <v>5287</v>
      </c>
      <c r="C5350" s="210">
        <v>103.73324036443489</v>
      </c>
    </row>
    <row r="5351" spans="2:3" x14ac:dyDescent="0.45">
      <c r="B5351" s="211">
        <v>5288</v>
      </c>
      <c r="C5351" s="210">
        <v>147.9459966773376</v>
      </c>
    </row>
    <row r="5352" spans="2:3" x14ac:dyDescent="0.45">
      <c r="B5352" s="211">
        <v>5289</v>
      </c>
      <c r="C5352" s="210">
        <v>130.4996777247724</v>
      </c>
    </row>
    <row r="5353" spans="2:3" x14ac:dyDescent="0.45">
      <c r="B5353" s="211">
        <v>5290</v>
      </c>
      <c r="C5353" s="210">
        <v>142.02870787358339</v>
      </c>
    </row>
    <row r="5354" spans="2:3" x14ac:dyDescent="0.45">
      <c r="B5354" s="211">
        <v>5291</v>
      </c>
      <c r="C5354" s="210">
        <v>97.885086857570002</v>
      </c>
    </row>
    <row r="5355" spans="2:3" x14ac:dyDescent="0.45">
      <c r="B5355" s="211">
        <v>5292</v>
      </c>
      <c r="C5355" s="210">
        <v>112.91822423680337</v>
      </c>
    </row>
    <row r="5356" spans="2:3" x14ac:dyDescent="0.45">
      <c r="B5356" s="211">
        <v>5293</v>
      </c>
      <c r="C5356" s="210">
        <v>159.22469549131065</v>
      </c>
    </row>
    <row r="5357" spans="2:3" x14ac:dyDescent="0.45">
      <c r="B5357" s="211">
        <v>5294</v>
      </c>
      <c r="C5357" s="210">
        <v>146.27063524322165</v>
      </c>
    </row>
    <row r="5358" spans="2:3" x14ac:dyDescent="0.45">
      <c r="B5358" s="211">
        <v>5295</v>
      </c>
      <c r="C5358" s="210">
        <v>111.7961313048485</v>
      </c>
    </row>
    <row r="5359" spans="2:3" x14ac:dyDescent="0.45">
      <c r="B5359" s="211">
        <v>5296</v>
      </c>
      <c r="C5359" s="210">
        <v>85.361605830409147</v>
      </c>
    </row>
    <row r="5360" spans="2:3" x14ac:dyDescent="0.45">
      <c r="B5360" s="211">
        <v>5297</v>
      </c>
      <c r="C5360" s="210">
        <v>112.36362454518937</v>
      </c>
    </row>
    <row r="5361" spans="2:3" x14ac:dyDescent="0.45">
      <c r="B5361" s="211">
        <v>5298</v>
      </c>
      <c r="C5361" s="210">
        <v>134.26184209675813</v>
      </c>
    </row>
    <row r="5362" spans="2:3" x14ac:dyDescent="0.45">
      <c r="B5362" s="211">
        <v>5299</v>
      </c>
      <c r="C5362" s="210">
        <v>134.91728680888943</v>
      </c>
    </row>
    <row r="5363" spans="2:3" x14ac:dyDescent="0.45">
      <c r="B5363" s="211">
        <v>5300</v>
      </c>
      <c r="C5363" s="210">
        <v>98.137421029471042</v>
      </c>
    </row>
    <row r="5364" spans="2:3" x14ac:dyDescent="0.45">
      <c r="B5364" s="211">
        <v>5301</v>
      </c>
      <c r="C5364" s="210">
        <v>129.43288283766137</v>
      </c>
    </row>
    <row r="5365" spans="2:3" x14ac:dyDescent="0.45">
      <c r="B5365" s="211">
        <v>5302</v>
      </c>
      <c r="C5365" s="210">
        <v>149.04816223634251</v>
      </c>
    </row>
    <row r="5366" spans="2:3" x14ac:dyDescent="0.45">
      <c r="B5366" s="211">
        <v>5303</v>
      </c>
      <c r="C5366" s="210">
        <v>85.921428081599686</v>
      </c>
    </row>
    <row r="5367" spans="2:3" x14ac:dyDescent="0.45">
      <c r="B5367" s="211">
        <v>5304</v>
      </c>
      <c r="C5367" s="210">
        <v>101.04664037849942</v>
      </c>
    </row>
    <row r="5368" spans="2:3" x14ac:dyDescent="0.45">
      <c r="B5368" s="211">
        <v>5305</v>
      </c>
      <c r="C5368" s="210">
        <v>73.973676918669938</v>
      </c>
    </row>
    <row r="5369" spans="2:3" x14ac:dyDescent="0.45">
      <c r="B5369" s="211">
        <v>5306</v>
      </c>
      <c r="C5369" s="210">
        <v>73.174919334121569</v>
      </c>
    </row>
    <row r="5370" spans="2:3" x14ac:dyDescent="0.45">
      <c r="B5370" s="211">
        <v>5307</v>
      </c>
      <c r="C5370" s="210">
        <v>129.57658512475385</v>
      </c>
    </row>
    <row r="5371" spans="2:3" x14ac:dyDescent="0.45">
      <c r="B5371" s="211">
        <v>5308</v>
      </c>
      <c r="C5371" s="210">
        <v>120.35236273378564</v>
      </c>
    </row>
    <row r="5372" spans="2:3" x14ac:dyDescent="0.45">
      <c r="B5372" s="211">
        <v>5309</v>
      </c>
      <c r="C5372" s="210">
        <v>150.73298228797208</v>
      </c>
    </row>
    <row r="5373" spans="2:3" x14ac:dyDescent="0.45">
      <c r="B5373" s="211">
        <v>5310</v>
      </c>
      <c r="C5373" s="210">
        <v>110.61158356584615</v>
      </c>
    </row>
    <row r="5374" spans="2:3" x14ac:dyDescent="0.45">
      <c r="B5374" s="211">
        <v>5311</v>
      </c>
      <c r="C5374" s="210">
        <v>118.99470744848651</v>
      </c>
    </row>
    <row r="5375" spans="2:3" x14ac:dyDescent="0.45">
      <c r="B5375" s="211">
        <v>5312</v>
      </c>
      <c r="C5375" s="210">
        <v>116.03023480461609</v>
      </c>
    </row>
    <row r="5376" spans="2:3" x14ac:dyDescent="0.45">
      <c r="B5376" s="211">
        <v>5313</v>
      </c>
      <c r="C5376" s="210">
        <v>123.6653059165741</v>
      </c>
    </row>
    <row r="5377" spans="2:3" x14ac:dyDescent="0.45">
      <c r="B5377" s="211">
        <v>5314</v>
      </c>
      <c r="C5377" s="210">
        <v>185.65809640193581</v>
      </c>
    </row>
    <row r="5378" spans="2:3" x14ac:dyDescent="0.45">
      <c r="B5378" s="211">
        <v>5315</v>
      </c>
      <c r="C5378" s="210">
        <v>112.49927840869213</v>
      </c>
    </row>
    <row r="5379" spans="2:3" x14ac:dyDescent="0.45">
      <c r="B5379" s="211">
        <v>5316</v>
      </c>
      <c r="C5379" s="210">
        <v>106.71940956000886</v>
      </c>
    </row>
    <row r="5380" spans="2:3" x14ac:dyDescent="0.45">
      <c r="B5380" s="211">
        <v>5317</v>
      </c>
      <c r="C5380" s="210">
        <v>140.55880348949583</v>
      </c>
    </row>
    <row r="5381" spans="2:3" x14ac:dyDescent="0.45">
      <c r="B5381" s="211">
        <v>5318</v>
      </c>
      <c r="C5381" s="210">
        <v>255.40772096315766</v>
      </c>
    </row>
    <row r="5382" spans="2:3" x14ac:dyDescent="0.45">
      <c r="B5382" s="211">
        <v>5319</v>
      </c>
      <c r="C5382" s="210">
        <v>65.377532014025931</v>
      </c>
    </row>
    <row r="5383" spans="2:3" x14ac:dyDescent="0.45">
      <c r="B5383" s="211">
        <v>5320</v>
      </c>
      <c r="C5383" s="210">
        <v>156.19364176113109</v>
      </c>
    </row>
    <row r="5384" spans="2:3" x14ac:dyDescent="0.45">
      <c r="B5384" s="211">
        <v>5321</v>
      </c>
      <c r="C5384" s="210">
        <v>129.59151495976622</v>
      </c>
    </row>
    <row r="5385" spans="2:3" x14ac:dyDescent="0.45">
      <c r="B5385" s="211">
        <v>5322</v>
      </c>
      <c r="C5385" s="210">
        <v>66.674574170034703</v>
      </c>
    </row>
    <row r="5386" spans="2:3" x14ac:dyDescent="0.45">
      <c r="B5386" s="211">
        <v>5323</v>
      </c>
      <c r="C5386" s="210">
        <v>135.03587767864292</v>
      </c>
    </row>
    <row r="5387" spans="2:3" x14ac:dyDescent="0.45">
      <c r="B5387" s="211">
        <v>5324</v>
      </c>
      <c r="C5387" s="210">
        <v>131.83525156339562</v>
      </c>
    </row>
    <row r="5388" spans="2:3" x14ac:dyDescent="0.45">
      <c r="B5388" s="211">
        <v>5325</v>
      </c>
      <c r="C5388" s="210">
        <v>170.30425573178027</v>
      </c>
    </row>
    <row r="5389" spans="2:3" x14ac:dyDescent="0.45">
      <c r="B5389" s="211">
        <v>5326</v>
      </c>
      <c r="C5389" s="210">
        <v>102.05883725690691</v>
      </c>
    </row>
    <row r="5390" spans="2:3" x14ac:dyDescent="0.45">
      <c r="B5390" s="211">
        <v>5327</v>
      </c>
      <c r="C5390" s="210">
        <v>115.16287418882906</v>
      </c>
    </row>
    <row r="5391" spans="2:3" x14ac:dyDescent="0.45">
      <c r="B5391" s="211">
        <v>5328</v>
      </c>
      <c r="C5391" s="210">
        <v>104.96532721154178</v>
      </c>
    </row>
    <row r="5392" spans="2:3" x14ac:dyDescent="0.45">
      <c r="B5392" s="211">
        <v>5329</v>
      </c>
      <c r="C5392" s="210">
        <v>182.02133954970066</v>
      </c>
    </row>
    <row r="5393" spans="2:3" x14ac:dyDescent="0.45">
      <c r="B5393" s="211">
        <v>5330</v>
      </c>
      <c r="C5393" s="210">
        <v>148.19354414991884</v>
      </c>
    </row>
    <row r="5394" spans="2:3" x14ac:dyDescent="0.45">
      <c r="B5394" s="211">
        <v>5331</v>
      </c>
      <c r="C5394" s="210">
        <v>138.0042800674814</v>
      </c>
    </row>
    <row r="5395" spans="2:3" x14ac:dyDescent="0.45">
      <c r="B5395" s="211">
        <v>5332</v>
      </c>
      <c r="C5395" s="210">
        <v>188.72950433834163</v>
      </c>
    </row>
    <row r="5396" spans="2:3" x14ac:dyDescent="0.45">
      <c r="B5396" s="211">
        <v>5333</v>
      </c>
      <c r="C5396" s="210">
        <v>70.023915885981381</v>
      </c>
    </row>
    <row r="5397" spans="2:3" x14ac:dyDescent="0.45">
      <c r="B5397" s="211">
        <v>5334</v>
      </c>
      <c r="C5397" s="210">
        <v>117.48050949472852</v>
      </c>
    </row>
    <row r="5398" spans="2:3" x14ac:dyDescent="0.45">
      <c r="B5398" s="211">
        <v>5335</v>
      </c>
      <c r="C5398" s="210">
        <v>120.57408267123346</v>
      </c>
    </row>
    <row r="5399" spans="2:3" x14ac:dyDescent="0.45">
      <c r="B5399" s="211">
        <v>5336</v>
      </c>
      <c r="C5399" s="210">
        <v>96.5627643820944</v>
      </c>
    </row>
    <row r="5400" spans="2:3" x14ac:dyDescent="0.45">
      <c r="B5400" s="211">
        <v>5337</v>
      </c>
      <c r="C5400" s="210">
        <v>83.353922632896968</v>
      </c>
    </row>
    <row r="5401" spans="2:3" x14ac:dyDescent="0.45">
      <c r="B5401" s="211">
        <v>5338</v>
      </c>
      <c r="C5401" s="210">
        <v>97.489105812465638</v>
      </c>
    </row>
    <row r="5402" spans="2:3" x14ac:dyDescent="0.45">
      <c r="B5402" s="211">
        <v>5339</v>
      </c>
      <c r="C5402" s="210">
        <v>96.169866328537708</v>
      </c>
    </row>
    <row r="5403" spans="2:3" x14ac:dyDescent="0.45">
      <c r="B5403" s="211">
        <v>5340</v>
      </c>
      <c r="C5403" s="210">
        <v>84.609834573379544</v>
      </c>
    </row>
    <row r="5404" spans="2:3" x14ac:dyDescent="0.45">
      <c r="B5404" s="211">
        <v>5341</v>
      </c>
      <c r="C5404" s="210">
        <v>148.94314150871705</v>
      </c>
    </row>
    <row r="5405" spans="2:3" x14ac:dyDescent="0.45">
      <c r="B5405" s="211">
        <v>5342</v>
      </c>
      <c r="C5405" s="210">
        <v>102.42971456385297</v>
      </c>
    </row>
    <row r="5406" spans="2:3" x14ac:dyDescent="0.45">
      <c r="B5406" s="211">
        <v>5343</v>
      </c>
      <c r="C5406" s="210">
        <v>91.340003145358267</v>
      </c>
    </row>
    <row r="5407" spans="2:3" x14ac:dyDescent="0.45">
      <c r="B5407" s="211">
        <v>5344</v>
      </c>
      <c r="C5407" s="210">
        <v>100.27714536989923</v>
      </c>
    </row>
    <row r="5408" spans="2:3" x14ac:dyDescent="0.45">
      <c r="B5408" s="211">
        <v>5345</v>
      </c>
      <c r="C5408" s="210">
        <v>90.120879233253547</v>
      </c>
    </row>
    <row r="5409" spans="2:3" x14ac:dyDescent="0.45">
      <c r="B5409" s="211">
        <v>5346</v>
      </c>
      <c r="C5409" s="210">
        <v>164.73533995396349</v>
      </c>
    </row>
    <row r="5410" spans="2:3" x14ac:dyDescent="0.45">
      <c r="B5410" s="211">
        <v>5347</v>
      </c>
      <c r="C5410" s="210">
        <v>116.49101485058095</v>
      </c>
    </row>
    <row r="5411" spans="2:3" x14ac:dyDescent="0.45">
      <c r="B5411" s="211">
        <v>5348</v>
      </c>
      <c r="C5411" s="210">
        <v>75.184567287104059</v>
      </c>
    </row>
    <row r="5412" spans="2:3" x14ac:dyDescent="0.45">
      <c r="B5412" s="211">
        <v>5349</v>
      </c>
      <c r="C5412" s="210">
        <v>158.69084977278294</v>
      </c>
    </row>
    <row r="5413" spans="2:3" x14ac:dyDescent="0.45">
      <c r="B5413" s="211">
        <v>5350</v>
      </c>
      <c r="C5413" s="210">
        <v>66.083411060096964</v>
      </c>
    </row>
    <row r="5414" spans="2:3" x14ac:dyDescent="0.45">
      <c r="B5414" s="211">
        <v>5351</v>
      </c>
      <c r="C5414" s="210">
        <v>183.73685935249162</v>
      </c>
    </row>
    <row r="5415" spans="2:3" x14ac:dyDescent="0.45">
      <c r="B5415" s="211">
        <v>5352</v>
      </c>
      <c r="C5415" s="210">
        <v>94.088369112873366</v>
      </c>
    </row>
    <row r="5416" spans="2:3" x14ac:dyDescent="0.45">
      <c r="B5416" s="211">
        <v>5353</v>
      </c>
      <c r="C5416" s="210">
        <v>117.64668995548949</v>
      </c>
    </row>
    <row r="5417" spans="2:3" x14ac:dyDescent="0.45">
      <c r="B5417" s="211">
        <v>5354</v>
      </c>
      <c r="C5417" s="210">
        <v>84.874854266873527</v>
      </c>
    </row>
    <row r="5418" spans="2:3" x14ac:dyDescent="0.45">
      <c r="B5418" s="211">
        <v>5355</v>
      </c>
      <c r="C5418" s="210">
        <v>119.77005762086445</v>
      </c>
    </row>
    <row r="5419" spans="2:3" x14ac:dyDescent="0.45">
      <c r="B5419" s="211">
        <v>5356</v>
      </c>
      <c r="C5419" s="210">
        <v>157.14026049511614</v>
      </c>
    </row>
    <row r="5420" spans="2:3" x14ac:dyDescent="0.45">
      <c r="B5420" s="211">
        <v>5357</v>
      </c>
      <c r="C5420" s="210">
        <v>168.60805604069196</v>
      </c>
    </row>
    <row r="5421" spans="2:3" x14ac:dyDescent="0.45">
      <c r="B5421" s="211">
        <v>5358</v>
      </c>
      <c r="C5421" s="210">
        <v>128.6844450030267</v>
      </c>
    </row>
    <row r="5422" spans="2:3" x14ac:dyDescent="0.45">
      <c r="B5422" s="211">
        <v>5359</v>
      </c>
      <c r="C5422" s="210">
        <v>78.959778551161904</v>
      </c>
    </row>
    <row r="5423" spans="2:3" x14ac:dyDescent="0.45">
      <c r="B5423" s="211">
        <v>5360</v>
      </c>
      <c r="C5423" s="210">
        <v>127.83323581473</v>
      </c>
    </row>
    <row r="5424" spans="2:3" x14ac:dyDescent="0.45">
      <c r="B5424" s="211">
        <v>5361</v>
      </c>
      <c r="C5424" s="210">
        <v>96.073957903298705</v>
      </c>
    </row>
    <row r="5425" spans="2:3" x14ac:dyDescent="0.45">
      <c r="B5425" s="211">
        <v>5362</v>
      </c>
      <c r="C5425" s="210">
        <v>139.65317750707902</v>
      </c>
    </row>
    <row r="5426" spans="2:3" x14ac:dyDescent="0.45">
      <c r="B5426" s="211">
        <v>5363</v>
      </c>
      <c r="C5426" s="210">
        <v>130.28266462554276</v>
      </c>
    </row>
    <row r="5427" spans="2:3" x14ac:dyDescent="0.45">
      <c r="B5427" s="211">
        <v>5364</v>
      </c>
      <c r="C5427" s="210">
        <v>123.17434247973119</v>
      </c>
    </row>
    <row r="5428" spans="2:3" x14ac:dyDescent="0.45">
      <c r="B5428" s="211">
        <v>5365</v>
      </c>
      <c r="C5428" s="210">
        <v>206.68299763421996</v>
      </c>
    </row>
    <row r="5429" spans="2:3" x14ac:dyDescent="0.45">
      <c r="B5429" s="211">
        <v>5366</v>
      </c>
      <c r="C5429" s="210">
        <v>120.13042399241969</v>
      </c>
    </row>
    <row r="5430" spans="2:3" x14ac:dyDescent="0.45">
      <c r="B5430" s="211">
        <v>5367</v>
      </c>
      <c r="C5430" s="210">
        <v>88.126185097188056</v>
      </c>
    </row>
    <row r="5431" spans="2:3" x14ac:dyDescent="0.45">
      <c r="B5431" s="211">
        <v>5368</v>
      </c>
      <c r="C5431" s="210">
        <v>96.733146028122221</v>
      </c>
    </row>
    <row r="5432" spans="2:3" x14ac:dyDescent="0.45">
      <c r="B5432" s="211">
        <v>5369</v>
      </c>
      <c r="C5432" s="210">
        <v>140.25213734331828</v>
      </c>
    </row>
    <row r="5433" spans="2:3" x14ac:dyDescent="0.45">
      <c r="B5433" s="211">
        <v>5370</v>
      </c>
      <c r="C5433" s="210">
        <v>145.90220956233372</v>
      </c>
    </row>
    <row r="5434" spans="2:3" x14ac:dyDescent="0.45">
      <c r="B5434" s="211">
        <v>5371</v>
      </c>
      <c r="C5434" s="210">
        <v>103.77297802537552</v>
      </c>
    </row>
    <row r="5435" spans="2:3" x14ac:dyDescent="0.45">
      <c r="B5435" s="211">
        <v>5372</v>
      </c>
      <c r="C5435" s="210">
        <v>112.64971226682239</v>
      </c>
    </row>
    <row r="5436" spans="2:3" x14ac:dyDescent="0.45">
      <c r="B5436" s="211">
        <v>5373</v>
      </c>
      <c r="C5436" s="210">
        <v>135.21087561025431</v>
      </c>
    </row>
    <row r="5437" spans="2:3" x14ac:dyDescent="0.45">
      <c r="B5437" s="211">
        <v>5374</v>
      </c>
      <c r="C5437" s="210">
        <v>170.1031774006577</v>
      </c>
    </row>
    <row r="5438" spans="2:3" x14ac:dyDescent="0.45">
      <c r="B5438" s="211">
        <v>5375</v>
      </c>
      <c r="C5438" s="210">
        <v>191.55351158373776</v>
      </c>
    </row>
    <row r="5439" spans="2:3" x14ac:dyDescent="0.45">
      <c r="B5439" s="211">
        <v>5376</v>
      </c>
      <c r="C5439" s="210">
        <v>94.303158616031482</v>
      </c>
    </row>
    <row r="5440" spans="2:3" x14ac:dyDescent="0.45">
      <c r="B5440" s="211">
        <v>5377</v>
      </c>
      <c r="C5440" s="210">
        <v>116.13036279088475</v>
      </c>
    </row>
    <row r="5441" spans="2:3" x14ac:dyDescent="0.45">
      <c r="B5441" s="211">
        <v>5378</v>
      </c>
      <c r="C5441" s="210">
        <v>89.879880651874444</v>
      </c>
    </row>
    <row r="5442" spans="2:3" x14ac:dyDescent="0.45">
      <c r="B5442" s="211">
        <v>5379</v>
      </c>
      <c r="C5442" s="210">
        <v>103.94896400766564</v>
      </c>
    </row>
    <row r="5443" spans="2:3" x14ac:dyDescent="0.45">
      <c r="B5443" s="211">
        <v>5380</v>
      </c>
      <c r="C5443" s="210">
        <v>109.86374757761824</v>
      </c>
    </row>
    <row r="5444" spans="2:3" x14ac:dyDescent="0.45">
      <c r="B5444" s="211">
        <v>5381</v>
      </c>
      <c r="C5444" s="210">
        <v>141.27529012611029</v>
      </c>
    </row>
    <row r="5445" spans="2:3" x14ac:dyDescent="0.45">
      <c r="B5445" s="211">
        <v>5382</v>
      </c>
      <c r="C5445" s="210">
        <v>135.02390829736245</v>
      </c>
    </row>
    <row r="5446" spans="2:3" x14ac:dyDescent="0.45">
      <c r="B5446" s="211">
        <v>5383</v>
      </c>
      <c r="C5446" s="210">
        <v>192.50411774754946</v>
      </c>
    </row>
    <row r="5447" spans="2:3" x14ac:dyDescent="0.45">
      <c r="B5447" s="211">
        <v>5384</v>
      </c>
      <c r="C5447" s="210">
        <v>134.81602769979222</v>
      </c>
    </row>
    <row r="5448" spans="2:3" x14ac:dyDescent="0.45">
      <c r="B5448" s="211">
        <v>5385</v>
      </c>
      <c r="C5448" s="210">
        <v>159.90063402698397</v>
      </c>
    </row>
    <row r="5449" spans="2:3" x14ac:dyDescent="0.45">
      <c r="B5449" s="211">
        <v>5386</v>
      </c>
      <c r="C5449" s="210">
        <v>161.83603249353058</v>
      </c>
    </row>
    <row r="5450" spans="2:3" x14ac:dyDescent="0.45">
      <c r="B5450" s="211">
        <v>5387</v>
      </c>
      <c r="C5450" s="210">
        <v>103.49852089305124</v>
      </c>
    </row>
    <row r="5451" spans="2:3" x14ac:dyDescent="0.45">
      <c r="B5451" s="211">
        <v>5388</v>
      </c>
      <c r="C5451" s="210">
        <v>88.755446490426237</v>
      </c>
    </row>
    <row r="5452" spans="2:3" x14ac:dyDescent="0.45">
      <c r="B5452" s="211">
        <v>5389</v>
      </c>
      <c r="C5452" s="210">
        <v>136.09688173314498</v>
      </c>
    </row>
    <row r="5453" spans="2:3" x14ac:dyDescent="0.45">
      <c r="B5453" s="211">
        <v>5390</v>
      </c>
      <c r="C5453" s="210">
        <v>100.80552692176086</v>
      </c>
    </row>
    <row r="5454" spans="2:3" x14ac:dyDescent="0.45">
      <c r="B5454" s="211">
        <v>5391</v>
      </c>
      <c r="C5454" s="210">
        <v>140.57817456147853</v>
      </c>
    </row>
    <row r="5455" spans="2:3" x14ac:dyDescent="0.45">
      <c r="B5455" s="211">
        <v>5392</v>
      </c>
      <c r="C5455" s="210">
        <v>128.39332881356412</v>
      </c>
    </row>
    <row r="5456" spans="2:3" x14ac:dyDescent="0.45">
      <c r="B5456" s="211">
        <v>5393</v>
      </c>
      <c r="C5456" s="210">
        <v>94.712274378488871</v>
      </c>
    </row>
    <row r="5457" spans="2:3" x14ac:dyDescent="0.45">
      <c r="B5457" s="211">
        <v>5394</v>
      </c>
      <c r="C5457" s="210">
        <v>144.80322363237909</v>
      </c>
    </row>
    <row r="5458" spans="2:3" x14ac:dyDescent="0.45">
      <c r="B5458" s="211">
        <v>5395</v>
      </c>
      <c r="C5458" s="210">
        <v>121.97842846320405</v>
      </c>
    </row>
    <row r="5459" spans="2:3" x14ac:dyDescent="0.45">
      <c r="B5459" s="211">
        <v>5396</v>
      </c>
      <c r="C5459" s="210">
        <v>129.32374100591016</v>
      </c>
    </row>
    <row r="5460" spans="2:3" x14ac:dyDescent="0.45">
      <c r="B5460" s="211">
        <v>5397</v>
      </c>
      <c r="C5460" s="210">
        <v>90.962614229801403</v>
      </c>
    </row>
    <row r="5461" spans="2:3" x14ac:dyDescent="0.45">
      <c r="B5461" s="211">
        <v>5398</v>
      </c>
      <c r="C5461" s="210">
        <v>111.81187074699025</v>
      </c>
    </row>
    <row r="5462" spans="2:3" x14ac:dyDescent="0.45">
      <c r="B5462" s="211">
        <v>5399</v>
      </c>
      <c r="C5462" s="210">
        <v>85.863339747908583</v>
      </c>
    </row>
    <row r="5463" spans="2:3" x14ac:dyDescent="0.45">
      <c r="B5463" s="211">
        <v>5400</v>
      </c>
      <c r="C5463" s="210">
        <v>139.62485959344878</v>
      </c>
    </row>
    <row r="5464" spans="2:3" x14ac:dyDescent="0.45">
      <c r="B5464" s="211">
        <v>5401</v>
      </c>
      <c r="C5464" s="210">
        <v>119.56205834383852</v>
      </c>
    </row>
    <row r="5465" spans="2:3" x14ac:dyDescent="0.45">
      <c r="B5465" s="211">
        <v>5402</v>
      </c>
      <c r="C5465" s="210">
        <v>98.420203382751325</v>
      </c>
    </row>
    <row r="5466" spans="2:3" x14ac:dyDescent="0.45">
      <c r="B5466" s="211">
        <v>5403</v>
      </c>
      <c r="C5466" s="210">
        <v>100.29432320875559</v>
      </c>
    </row>
    <row r="5467" spans="2:3" x14ac:dyDescent="0.45">
      <c r="B5467" s="211">
        <v>5404</v>
      </c>
      <c r="C5467" s="210">
        <v>130.85431644518209</v>
      </c>
    </row>
    <row r="5468" spans="2:3" x14ac:dyDescent="0.45">
      <c r="B5468" s="211">
        <v>5405</v>
      </c>
      <c r="C5468" s="210">
        <v>74.752008629942679</v>
      </c>
    </row>
    <row r="5469" spans="2:3" x14ac:dyDescent="0.45">
      <c r="B5469" s="211">
        <v>5406</v>
      </c>
      <c r="C5469" s="210">
        <v>99.220694645438016</v>
      </c>
    </row>
    <row r="5470" spans="2:3" x14ac:dyDescent="0.45">
      <c r="B5470" s="211">
        <v>5407</v>
      </c>
      <c r="C5470" s="210">
        <v>162.42554581992133</v>
      </c>
    </row>
    <row r="5471" spans="2:3" x14ac:dyDescent="0.45">
      <c r="B5471" s="211">
        <v>5408</v>
      </c>
      <c r="C5471" s="210">
        <v>177.75304543179564</v>
      </c>
    </row>
    <row r="5472" spans="2:3" x14ac:dyDescent="0.45">
      <c r="B5472" s="211">
        <v>5409</v>
      </c>
      <c r="C5472" s="210">
        <v>104.40222160171932</v>
      </c>
    </row>
    <row r="5473" spans="2:3" x14ac:dyDescent="0.45">
      <c r="B5473" s="211">
        <v>5410</v>
      </c>
      <c r="C5473" s="210">
        <v>122.13291186511974</v>
      </c>
    </row>
    <row r="5474" spans="2:3" x14ac:dyDescent="0.45">
      <c r="B5474" s="211">
        <v>5411</v>
      </c>
      <c r="C5474" s="210">
        <v>124.25212006787972</v>
      </c>
    </row>
    <row r="5475" spans="2:3" x14ac:dyDescent="0.45">
      <c r="B5475" s="211">
        <v>5412</v>
      </c>
      <c r="C5475" s="210">
        <v>140.31657702789843</v>
      </c>
    </row>
    <row r="5476" spans="2:3" x14ac:dyDescent="0.45">
      <c r="B5476" s="211">
        <v>5413</v>
      </c>
      <c r="C5476" s="210">
        <v>111.74611556032352</v>
      </c>
    </row>
    <row r="5477" spans="2:3" x14ac:dyDescent="0.45">
      <c r="B5477" s="211">
        <v>5414</v>
      </c>
      <c r="C5477" s="210">
        <v>123.69088685897451</v>
      </c>
    </row>
    <row r="5478" spans="2:3" x14ac:dyDescent="0.45">
      <c r="B5478" s="211">
        <v>5415</v>
      </c>
      <c r="C5478" s="210">
        <v>96.69864901205716</v>
      </c>
    </row>
    <row r="5479" spans="2:3" x14ac:dyDescent="0.45">
      <c r="B5479" s="211">
        <v>5416</v>
      </c>
      <c r="C5479" s="210">
        <v>174.16146427263797</v>
      </c>
    </row>
    <row r="5480" spans="2:3" x14ac:dyDescent="0.45">
      <c r="B5480" s="211">
        <v>5417</v>
      </c>
      <c r="C5480" s="210">
        <v>130.05220025740695</v>
      </c>
    </row>
    <row r="5481" spans="2:3" x14ac:dyDescent="0.45">
      <c r="B5481" s="211">
        <v>5418</v>
      </c>
      <c r="C5481" s="210">
        <v>108.79090928759705</v>
      </c>
    </row>
    <row r="5482" spans="2:3" x14ac:dyDescent="0.45">
      <c r="B5482" s="211">
        <v>5419</v>
      </c>
      <c r="C5482" s="210">
        <v>95.19790846470849</v>
      </c>
    </row>
    <row r="5483" spans="2:3" x14ac:dyDescent="0.45">
      <c r="B5483" s="211">
        <v>5420</v>
      </c>
      <c r="C5483" s="210">
        <v>107.36080187749816</v>
      </c>
    </row>
    <row r="5484" spans="2:3" x14ac:dyDescent="0.45">
      <c r="B5484" s="211">
        <v>5421</v>
      </c>
      <c r="C5484" s="210">
        <v>158.06400865711853</v>
      </c>
    </row>
    <row r="5485" spans="2:3" x14ac:dyDescent="0.45">
      <c r="B5485" s="211">
        <v>5422</v>
      </c>
      <c r="C5485" s="210">
        <v>176.07593382906612</v>
      </c>
    </row>
    <row r="5486" spans="2:3" x14ac:dyDescent="0.45">
      <c r="B5486" s="211">
        <v>5423</v>
      </c>
      <c r="C5486" s="210">
        <v>159.33569111645576</v>
      </c>
    </row>
    <row r="5487" spans="2:3" x14ac:dyDescent="0.45">
      <c r="B5487" s="211">
        <v>5424</v>
      </c>
      <c r="C5487" s="210">
        <v>128.15854148414104</v>
      </c>
    </row>
    <row r="5488" spans="2:3" x14ac:dyDescent="0.45">
      <c r="B5488" s="211">
        <v>5425</v>
      </c>
      <c r="C5488" s="210">
        <v>95.858441651254338</v>
      </c>
    </row>
    <row r="5489" spans="2:3" x14ac:dyDescent="0.45">
      <c r="B5489" s="211">
        <v>5426</v>
      </c>
      <c r="C5489" s="210">
        <v>129.4390046584453</v>
      </c>
    </row>
    <row r="5490" spans="2:3" x14ac:dyDescent="0.45">
      <c r="B5490" s="211">
        <v>5427</v>
      </c>
      <c r="C5490" s="210">
        <v>88.031913013843109</v>
      </c>
    </row>
    <row r="5491" spans="2:3" x14ac:dyDescent="0.45">
      <c r="B5491" s="211">
        <v>5428</v>
      </c>
      <c r="C5491" s="210">
        <v>101.49171591918679</v>
      </c>
    </row>
    <row r="5492" spans="2:3" x14ac:dyDescent="0.45">
      <c r="B5492" s="211">
        <v>5429</v>
      </c>
      <c r="C5492" s="210">
        <v>153.11351254769559</v>
      </c>
    </row>
    <row r="5493" spans="2:3" x14ac:dyDescent="0.45">
      <c r="B5493" s="211">
        <v>5430</v>
      </c>
      <c r="C5493" s="210">
        <v>134.01180042711644</v>
      </c>
    </row>
    <row r="5494" spans="2:3" x14ac:dyDescent="0.45">
      <c r="B5494" s="211">
        <v>5431</v>
      </c>
      <c r="C5494" s="210">
        <v>164.86270325376987</v>
      </c>
    </row>
    <row r="5495" spans="2:3" x14ac:dyDescent="0.45">
      <c r="B5495" s="211">
        <v>5432</v>
      </c>
      <c r="C5495" s="210">
        <v>181.24926336489455</v>
      </c>
    </row>
    <row r="5496" spans="2:3" x14ac:dyDescent="0.45">
      <c r="B5496" s="211">
        <v>5433</v>
      </c>
      <c r="C5496" s="210">
        <v>111.57630205303219</v>
      </c>
    </row>
    <row r="5497" spans="2:3" x14ac:dyDescent="0.45">
      <c r="B5497" s="211">
        <v>5434</v>
      </c>
      <c r="C5497" s="210">
        <v>66.915544770967585</v>
      </c>
    </row>
    <row r="5498" spans="2:3" x14ac:dyDescent="0.45">
      <c r="B5498" s="211">
        <v>5435</v>
      </c>
      <c r="C5498" s="210">
        <v>161.86824952375858</v>
      </c>
    </row>
    <row r="5499" spans="2:3" x14ac:dyDescent="0.45">
      <c r="B5499" s="211">
        <v>5436</v>
      </c>
      <c r="C5499" s="210">
        <v>168.49181657084151</v>
      </c>
    </row>
    <row r="5500" spans="2:3" x14ac:dyDescent="0.45">
      <c r="B5500" s="211">
        <v>5437</v>
      </c>
      <c r="C5500" s="210">
        <v>105.98910885125206</v>
      </c>
    </row>
    <row r="5501" spans="2:3" x14ac:dyDescent="0.45">
      <c r="B5501" s="211">
        <v>5438</v>
      </c>
      <c r="C5501" s="210">
        <v>117.03309543571424</v>
      </c>
    </row>
    <row r="5502" spans="2:3" x14ac:dyDescent="0.45">
      <c r="B5502" s="211">
        <v>5439</v>
      </c>
      <c r="C5502" s="210">
        <v>164.24336835601468</v>
      </c>
    </row>
    <row r="5503" spans="2:3" x14ac:dyDescent="0.45">
      <c r="B5503" s="211">
        <v>5440</v>
      </c>
      <c r="C5503" s="210">
        <v>92.176767235823533</v>
      </c>
    </row>
    <row r="5504" spans="2:3" x14ac:dyDescent="0.45">
      <c r="B5504" s="211">
        <v>5441</v>
      </c>
      <c r="C5504" s="210">
        <v>150.8736941217177</v>
      </c>
    </row>
    <row r="5505" spans="2:3" x14ac:dyDescent="0.45">
      <c r="B5505" s="211">
        <v>5442</v>
      </c>
      <c r="C5505" s="210">
        <v>143.67501746166252</v>
      </c>
    </row>
    <row r="5506" spans="2:3" x14ac:dyDescent="0.45">
      <c r="B5506" s="211">
        <v>5443</v>
      </c>
      <c r="C5506" s="210">
        <v>133.51364553287203</v>
      </c>
    </row>
    <row r="5507" spans="2:3" x14ac:dyDescent="0.45">
      <c r="B5507" s="211">
        <v>5444</v>
      </c>
      <c r="C5507" s="210">
        <v>99.60980121367443</v>
      </c>
    </row>
    <row r="5508" spans="2:3" x14ac:dyDescent="0.45">
      <c r="B5508" s="211">
        <v>5445</v>
      </c>
      <c r="C5508" s="210">
        <v>102.95070020696545</v>
      </c>
    </row>
    <row r="5509" spans="2:3" x14ac:dyDescent="0.45">
      <c r="B5509" s="211">
        <v>5446</v>
      </c>
      <c r="C5509" s="210">
        <v>96.759995045650626</v>
      </c>
    </row>
    <row r="5510" spans="2:3" x14ac:dyDescent="0.45">
      <c r="B5510" s="211">
        <v>5447</v>
      </c>
      <c r="C5510" s="210">
        <v>112.53729125893311</v>
      </c>
    </row>
    <row r="5511" spans="2:3" x14ac:dyDescent="0.45">
      <c r="B5511" s="211">
        <v>5448</v>
      </c>
      <c r="C5511" s="210">
        <v>83.604873198258929</v>
      </c>
    </row>
    <row r="5512" spans="2:3" x14ac:dyDescent="0.45">
      <c r="B5512" s="211">
        <v>5449</v>
      </c>
      <c r="C5512" s="210">
        <v>113.60365706407606</v>
      </c>
    </row>
    <row r="5513" spans="2:3" x14ac:dyDescent="0.45">
      <c r="B5513" s="211">
        <v>5450</v>
      </c>
      <c r="C5513" s="210">
        <v>124.45026656473856</v>
      </c>
    </row>
    <row r="5514" spans="2:3" x14ac:dyDescent="0.45">
      <c r="B5514" s="211">
        <v>5451</v>
      </c>
      <c r="C5514" s="210">
        <v>104.00870434090299</v>
      </c>
    </row>
    <row r="5515" spans="2:3" x14ac:dyDescent="0.45">
      <c r="B5515" s="211">
        <v>5452</v>
      </c>
      <c r="C5515" s="210">
        <v>107.87838746367309</v>
      </c>
    </row>
    <row r="5516" spans="2:3" x14ac:dyDescent="0.45">
      <c r="B5516" s="211">
        <v>5453</v>
      </c>
      <c r="C5516" s="210">
        <v>102.12337311907476</v>
      </c>
    </row>
    <row r="5517" spans="2:3" x14ac:dyDescent="0.45">
      <c r="B5517" s="211">
        <v>5454</v>
      </c>
      <c r="C5517" s="210">
        <v>109.71779194430805</v>
      </c>
    </row>
    <row r="5518" spans="2:3" x14ac:dyDescent="0.45">
      <c r="B5518" s="211">
        <v>5455</v>
      </c>
      <c r="C5518" s="210">
        <v>170.68504514254764</v>
      </c>
    </row>
    <row r="5519" spans="2:3" x14ac:dyDescent="0.45">
      <c r="B5519" s="211">
        <v>5456</v>
      </c>
      <c r="C5519" s="210">
        <v>186.90718519226556</v>
      </c>
    </row>
    <row r="5520" spans="2:3" x14ac:dyDescent="0.45">
      <c r="B5520" s="211">
        <v>5457</v>
      </c>
      <c r="C5520" s="210">
        <v>109.36266987562037</v>
      </c>
    </row>
    <row r="5521" spans="2:3" x14ac:dyDescent="0.45">
      <c r="B5521" s="211">
        <v>5458</v>
      </c>
      <c r="C5521" s="210">
        <v>120.16516613365194</v>
      </c>
    </row>
    <row r="5522" spans="2:3" x14ac:dyDescent="0.45">
      <c r="B5522" s="211">
        <v>5459</v>
      </c>
      <c r="C5522" s="210">
        <v>147.02982036914739</v>
      </c>
    </row>
    <row r="5523" spans="2:3" x14ac:dyDescent="0.45">
      <c r="B5523" s="211">
        <v>5460</v>
      </c>
      <c r="C5523" s="210">
        <v>173.73434366988008</v>
      </c>
    </row>
    <row r="5524" spans="2:3" x14ac:dyDescent="0.45">
      <c r="B5524" s="211">
        <v>5461</v>
      </c>
      <c r="C5524" s="210">
        <v>105.69696395471134</v>
      </c>
    </row>
    <row r="5525" spans="2:3" x14ac:dyDescent="0.45">
      <c r="B5525" s="211">
        <v>5462</v>
      </c>
      <c r="C5525" s="210">
        <v>133.45996505483032</v>
      </c>
    </row>
    <row r="5526" spans="2:3" x14ac:dyDescent="0.45">
      <c r="B5526" s="211">
        <v>5463</v>
      </c>
      <c r="C5526" s="210">
        <v>55.298196608491949</v>
      </c>
    </row>
    <row r="5527" spans="2:3" x14ac:dyDescent="0.45">
      <c r="B5527" s="211">
        <v>5464</v>
      </c>
      <c r="C5527" s="210">
        <v>84.77766564171398</v>
      </c>
    </row>
    <row r="5528" spans="2:3" x14ac:dyDescent="0.45">
      <c r="B5528" s="211">
        <v>5465</v>
      </c>
      <c r="C5528" s="210">
        <v>138.68329843036804</v>
      </c>
    </row>
    <row r="5529" spans="2:3" x14ac:dyDescent="0.45">
      <c r="B5529" s="211">
        <v>5466</v>
      </c>
      <c r="C5529" s="210">
        <v>85.999387864265401</v>
      </c>
    </row>
    <row r="5530" spans="2:3" x14ac:dyDescent="0.45">
      <c r="B5530" s="211">
        <v>5467</v>
      </c>
      <c r="C5530" s="210">
        <v>201.36918117751054</v>
      </c>
    </row>
    <row r="5531" spans="2:3" x14ac:dyDescent="0.45">
      <c r="B5531" s="211">
        <v>5468</v>
      </c>
      <c r="C5531" s="210">
        <v>113.46926998162546</v>
      </c>
    </row>
    <row r="5532" spans="2:3" x14ac:dyDescent="0.45">
      <c r="B5532" s="211">
        <v>5469</v>
      </c>
      <c r="C5532" s="210">
        <v>143.35910077886265</v>
      </c>
    </row>
    <row r="5533" spans="2:3" x14ac:dyDescent="0.45">
      <c r="B5533" s="211">
        <v>5470</v>
      </c>
      <c r="C5533" s="210">
        <v>128.85573729035602</v>
      </c>
    </row>
    <row r="5534" spans="2:3" x14ac:dyDescent="0.45">
      <c r="B5534" s="211">
        <v>5471</v>
      </c>
      <c r="C5534" s="210">
        <v>70.385251323413485</v>
      </c>
    </row>
    <row r="5535" spans="2:3" x14ac:dyDescent="0.45">
      <c r="B5535" s="211">
        <v>5472</v>
      </c>
      <c r="C5535" s="210">
        <v>169.06054390119866</v>
      </c>
    </row>
    <row r="5536" spans="2:3" x14ac:dyDescent="0.45">
      <c r="B5536" s="211">
        <v>5473</v>
      </c>
      <c r="C5536" s="210">
        <v>101.01540507272364</v>
      </c>
    </row>
    <row r="5537" spans="2:3" x14ac:dyDescent="0.45">
      <c r="B5537" s="211">
        <v>5474</v>
      </c>
      <c r="C5537" s="210">
        <v>101.5592770514329</v>
      </c>
    </row>
    <row r="5538" spans="2:3" x14ac:dyDescent="0.45">
      <c r="B5538" s="211">
        <v>5475</v>
      </c>
      <c r="C5538" s="210">
        <v>109.5147952938743</v>
      </c>
    </row>
    <row r="5539" spans="2:3" x14ac:dyDescent="0.45">
      <c r="B5539" s="211">
        <v>5476</v>
      </c>
      <c r="C5539" s="210">
        <v>95.022897669252359</v>
      </c>
    </row>
    <row r="5540" spans="2:3" x14ac:dyDescent="0.45">
      <c r="B5540" s="211">
        <v>5477</v>
      </c>
      <c r="C5540" s="210">
        <v>134.32182762268596</v>
      </c>
    </row>
    <row r="5541" spans="2:3" x14ac:dyDescent="0.45">
      <c r="B5541" s="211">
        <v>5478</v>
      </c>
      <c r="C5541" s="210">
        <v>105.88408330945546</v>
      </c>
    </row>
    <row r="5542" spans="2:3" x14ac:dyDescent="0.45">
      <c r="B5542" s="211">
        <v>5479</v>
      </c>
      <c r="C5542" s="210">
        <v>114.17155220745748</v>
      </c>
    </row>
    <row r="5543" spans="2:3" x14ac:dyDescent="0.45">
      <c r="B5543" s="211">
        <v>5480</v>
      </c>
      <c r="C5543" s="210">
        <v>170.26349937321157</v>
      </c>
    </row>
    <row r="5544" spans="2:3" x14ac:dyDescent="0.45">
      <c r="B5544" s="211">
        <v>5481</v>
      </c>
      <c r="C5544" s="210">
        <v>97.063805951413755</v>
      </c>
    </row>
    <row r="5545" spans="2:3" x14ac:dyDescent="0.45">
      <c r="B5545" s="211">
        <v>5482</v>
      </c>
      <c r="C5545" s="210">
        <v>187.73592712319135</v>
      </c>
    </row>
    <row r="5546" spans="2:3" x14ac:dyDescent="0.45">
      <c r="B5546" s="211">
        <v>5483</v>
      </c>
      <c r="C5546" s="210">
        <v>80.213632342219796</v>
      </c>
    </row>
    <row r="5547" spans="2:3" x14ac:dyDescent="0.45">
      <c r="B5547" s="211">
        <v>5484</v>
      </c>
      <c r="C5547" s="210">
        <v>169.88491776737212</v>
      </c>
    </row>
    <row r="5548" spans="2:3" x14ac:dyDescent="0.45">
      <c r="B5548" s="211">
        <v>5485</v>
      </c>
      <c r="C5548" s="210">
        <v>152.86057799855556</v>
      </c>
    </row>
    <row r="5549" spans="2:3" x14ac:dyDescent="0.45">
      <c r="B5549" s="211">
        <v>5486</v>
      </c>
      <c r="C5549" s="210">
        <v>91.166649468980992</v>
      </c>
    </row>
    <row r="5550" spans="2:3" x14ac:dyDescent="0.45">
      <c r="B5550" s="211">
        <v>5487</v>
      </c>
      <c r="C5550" s="210">
        <v>142.87242017593658</v>
      </c>
    </row>
    <row r="5551" spans="2:3" x14ac:dyDescent="0.45">
      <c r="B5551" s="211">
        <v>5488</v>
      </c>
      <c r="C5551" s="210">
        <v>166.8006026975805</v>
      </c>
    </row>
    <row r="5552" spans="2:3" x14ac:dyDescent="0.45">
      <c r="B5552" s="211">
        <v>5489</v>
      </c>
      <c r="C5552" s="210">
        <v>258.48535179684905</v>
      </c>
    </row>
    <row r="5553" spans="2:3" x14ac:dyDescent="0.45">
      <c r="B5553" s="211">
        <v>5490</v>
      </c>
      <c r="C5553" s="210">
        <v>95.27761582151669</v>
      </c>
    </row>
    <row r="5554" spans="2:3" x14ac:dyDescent="0.45">
      <c r="B5554" s="211">
        <v>5491</v>
      </c>
      <c r="C5554" s="210">
        <v>136.35634142555074</v>
      </c>
    </row>
    <row r="5555" spans="2:3" x14ac:dyDescent="0.45">
      <c r="B5555" s="211">
        <v>5492</v>
      </c>
      <c r="C5555" s="210">
        <v>110.50319934869705</v>
      </c>
    </row>
    <row r="5556" spans="2:3" x14ac:dyDescent="0.45">
      <c r="B5556" s="211">
        <v>5493</v>
      </c>
      <c r="C5556" s="210">
        <v>126.86698153935616</v>
      </c>
    </row>
    <row r="5557" spans="2:3" x14ac:dyDescent="0.45">
      <c r="B5557" s="211">
        <v>5494</v>
      </c>
      <c r="C5557" s="210">
        <v>160.42221483477633</v>
      </c>
    </row>
    <row r="5558" spans="2:3" x14ac:dyDescent="0.45">
      <c r="B5558" s="211">
        <v>5495</v>
      </c>
      <c r="C5558" s="210">
        <v>81.919167350635604</v>
      </c>
    </row>
    <row r="5559" spans="2:3" x14ac:dyDescent="0.45">
      <c r="B5559" s="211">
        <v>5496</v>
      </c>
      <c r="C5559" s="210">
        <v>103.44796254708787</v>
      </c>
    </row>
    <row r="5560" spans="2:3" x14ac:dyDescent="0.45">
      <c r="B5560" s="211">
        <v>5497</v>
      </c>
      <c r="C5560" s="210">
        <v>131.06233226974854</v>
      </c>
    </row>
    <row r="5561" spans="2:3" x14ac:dyDescent="0.45">
      <c r="B5561" s="211">
        <v>5498</v>
      </c>
      <c r="C5561" s="210">
        <v>116.60494353741235</v>
      </c>
    </row>
    <row r="5562" spans="2:3" x14ac:dyDescent="0.45">
      <c r="B5562" s="211">
        <v>5499</v>
      </c>
      <c r="C5562" s="210">
        <v>112.26317438001972</v>
      </c>
    </row>
    <row r="5563" spans="2:3" x14ac:dyDescent="0.45">
      <c r="B5563" s="211">
        <v>5500</v>
      </c>
      <c r="C5563" s="210">
        <v>105.19888463363185</v>
      </c>
    </row>
    <row r="5564" spans="2:3" x14ac:dyDescent="0.45">
      <c r="B5564" s="211">
        <v>5501</v>
      </c>
      <c r="C5564" s="210">
        <v>128.37446176730791</v>
      </c>
    </row>
    <row r="5565" spans="2:3" x14ac:dyDescent="0.45">
      <c r="B5565" s="211">
        <v>5502</v>
      </c>
      <c r="C5565" s="210">
        <v>147.77138461425926</v>
      </c>
    </row>
    <row r="5566" spans="2:3" x14ac:dyDescent="0.45">
      <c r="B5566" s="211">
        <v>5503</v>
      </c>
      <c r="C5566" s="210">
        <v>133.88449527674885</v>
      </c>
    </row>
    <row r="5567" spans="2:3" x14ac:dyDescent="0.45">
      <c r="B5567" s="211">
        <v>5504</v>
      </c>
      <c r="C5567" s="210">
        <v>161.41694427095956</v>
      </c>
    </row>
    <row r="5568" spans="2:3" x14ac:dyDescent="0.45">
      <c r="B5568" s="211">
        <v>5505</v>
      </c>
      <c r="C5568" s="210">
        <v>225.15298457638468</v>
      </c>
    </row>
    <row r="5569" spans="2:3" x14ac:dyDescent="0.45">
      <c r="B5569" s="211">
        <v>5506</v>
      </c>
      <c r="C5569" s="210">
        <v>113.26020265077834</v>
      </c>
    </row>
    <row r="5570" spans="2:3" x14ac:dyDescent="0.45">
      <c r="B5570" s="211">
        <v>5507</v>
      </c>
      <c r="C5570" s="210">
        <v>86.977419994425588</v>
      </c>
    </row>
    <row r="5571" spans="2:3" x14ac:dyDescent="0.45">
      <c r="B5571" s="211">
        <v>5508</v>
      </c>
      <c r="C5571" s="210">
        <v>143.43093233271028</v>
      </c>
    </row>
    <row r="5572" spans="2:3" x14ac:dyDescent="0.45">
      <c r="B5572" s="211">
        <v>5509</v>
      </c>
      <c r="C5572" s="210">
        <v>145.76176862444416</v>
      </c>
    </row>
    <row r="5573" spans="2:3" x14ac:dyDescent="0.45">
      <c r="B5573" s="211">
        <v>5510</v>
      </c>
      <c r="C5573" s="210">
        <v>100.61627891839129</v>
      </c>
    </row>
    <row r="5574" spans="2:3" x14ac:dyDescent="0.45">
      <c r="B5574" s="211">
        <v>5511</v>
      </c>
      <c r="C5574" s="210">
        <v>106.14412202815673</v>
      </c>
    </row>
    <row r="5575" spans="2:3" x14ac:dyDescent="0.45">
      <c r="B5575" s="211">
        <v>5512</v>
      </c>
      <c r="C5575" s="210">
        <v>149.75013372512785</v>
      </c>
    </row>
    <row r="5576" spans="2:3" x14ac:dyDescent="0.45">
      <c r="B5576" s="211">
        <v>5513</v>
      </c>
      <c r="C5576" s="210">
        <v>141.32182331659394</v>
      </c>
    </row>
    <row r="5577" spans="2:3" x14ac:dyDescent="0.45">
      <c r="B5577" s="211">
        <v>5514</v>
      </c>
      <c r="C5577" s="210">
        <v>85.501423733252452</v>
      </c>
    </row>
    <row r="5578" spans="2:3" x14ac:dyDescent="0.45">
      <c r="B5578" s="211">
        <v>5515</v>
      </c>
      <c r="C5578" s="210">
        <v>139.95469159621788</v>
      </c>
    </row>
    <row r="5579" spans="2:3" x14ac:dyDescent="0.45">
      <c r="B5579" s="211">
        <v>5516</v>
      </c>
      <c r="C5579" s="210">
        <v>131.62510722848407</v>
      </c>
    </row>
    <row r="5580" spans="2:3" x14ac:dyDescent="0.45">
      <c r="B5580" s="211">
        <v>5517</v>
      </c>
      <c r="C5580" s="210">
        <v>104.41211896610278</v>
      </c>
    </row>
    <row r="5581" spans="2:3" x14ac:dyDescent="0.45">
      <c r="B5581" s="211">
        <v>5518</v>
      </c>
      <c r="C5581" s="210">
        <v>127.44579211749122</v>
      </c>
    </row>
    <row r="5582" spans="2:3" x14ac:dyDescent="0.45">
      <c r="B5582" s="211">
        <v>5519</v>
      </c>
      <c r="C5582" s="210">
        <v>154.32472169751929</v>
      </c>
    </row>
    <row r="5583" spans="2:3" x14ac:dyDescent="0.45">
      <c r="B5583" s="211">
        <v>5520</v>
      </c>
      <c r="C5583" s="210">
        <v>101.63642558523433</v>
      </c>
    </row>
    <row r="5584" spans="2:3" x14ac:dyDescent="0.45">
      <c r="B5584" s="211">
        <v>5521</v>
      </c>
      <c r="C5584" s="210">
        <v>158.81191197293711</v>
      </c>
    </row>
    <row r="5585" spans="2:3" x14ac:dyDescent="0.45">
      <c r="B5585" s="211">
        <v>5522</v>
      </c>
      <c r="C5585" s="210">
        <v>99.019043004653511</v>
      </c>
    </row>
    <row r="5586" spans="2:3" x14ac:dyDescent="0.45">
      <c r="B5586" s="211">
        <v>5523</v>
      </c>
      <c r="C5586" s="210">
        <v>104.79321277950358</v>
      </c>
    </row>
    <row r="5587" spans="2:3" x14ac:dyDescent="0.45">
      <c r="B5587" s="211">
        <v>5524</v>
      </c>
      <c r="C5587" s="210">
        <v>130.8419550941874</v>
      </c>
    </row>
    <row r="5588" spans="2:3" x14ac:dyDescent="0.45">
      <c r="B5588" s="211">
        <v>5525</v>
      </c>
      <c r="C5588" s="210">
        <v>84.59566199487162</v>
      </c>
    </row>
    <row r="5589" spans="2:3" x14ac:dyDescent="0.45">
      <c r="B5589" s="211">
        <v>5526</v>
      </c>
      <c r="C5589" s="210">
        <v>89.229410802611838</v>
      </c>
    </row>
    <row r="5590" spans="2:3" x14ac:dyDescent="0.45">
      <c r="B5590" s="211">
        <v>5527</v>
      </c>
      <c r="C5590" s="210">
        <v>151.96081016819272</v>
      </c>
    </row>
    <row r="5591" spans="2:3" x14ac:dyDescent="0.45">
      <c r="B5591" s="211">
        <v>5528</v>
      </c>
      <c r="C5591" s="210">
        <v>116.21488878061967</v>
      </c>
    </row>
    <row r="5592" spans="2:3" x14ac:dyDescent="0.45">
      <c r="B5592" s="211">
        <v>5529</v>
      </c>
      <c r="C5592" s="210">
        <v>119.41027910360849</v>
      </c>
    </row>
    <row r="5593" spans="2:3" x14ac:dyDescent="0.45">
      <c r="B5593" s="211">
        <v>5530</v>
      </c>
      <c r="C5593" s="210">
        <v>180.07622394170102</v>
      </c>
    </row>
    <row r="5594" spans="2:3" x14ac:dyDescent="0.45">
      <c r="B5594" s="211">
        <v>5531</v>
      </c>
      <c r="C5594" s="210">
        <v>101.6611694738872</v>
      </c>
    </row>
    <row r="5595" spans="2:3" x14ac:dyDescent="0.45">
      <c r="B5595" s="211">
        <v>5532</v>
      </c>
      <c r="C5595" s="210">
        <v>89.028153306284111</v>
      </c>
    </row>
    <row r="5596" spans="2:3" x14ac:dyDescent="0.45">
      <c r="B5596" s="211">
        <v>5533</v>
      </c>
      <c r="C5596" s="210">
        <v>110.40209768946835</v>
      </c>
    </row>
    <row r="5597" spans="2:3" x14ac:dyDescent="0.45">
      <c r="B5597" s="211">
        <v>5534</v>
      </c>
      <c r="C5597" s="210">
        <v>105.61468805008944</v>
      </c>
    </row>
    <row r="5598" spans="2:3" x14ac:dyDescent="0.45">
      <c r="B5598" s="211">
        <v>5535</v>
      </c>
      <c r="C5598" s="210">
        <v>137.12805132802166</v>
      </c>
    </row>
    <row r="5599" spans="2:3" x14ac:dyDescent="0.45">
      <c r="B5599" s="211">
        <v>5536</v>
      </c>
      <c r="C5599" s="210">
        <v>108.73642809069159</v>
      </c>
    </row>
    <row r="5600" spans="2:3" x14ac:dyDescent="0.45">
      <c r="B5600" s="211">
        <v>5537</v>
      </c>
      <c r="C5600" s="210">
        <v>102.36085631968525</v>
      </c>
    </row>
    <row r="5601" spans="2:3" x14ac:dyDescent="0.45">
      <c r="B5601" s="211">
        <v>5538</v>
      </c>
      <c r="C5601" s="210">
        <v>162.81650981706443</v>
      </c>
    </row>
    <row r="5602" spans="2:3" x14ac:dyDescent="0.45">
      <c r="B5602" s="211">
        <v>5539</v>
      </c>
      <c r="C5602" s="210">
        <v>148.90135479579558</v>
      </c>
    </row>
    <row r="5603" spans="2:3" x14ac:dyDescent="0.45">
      <c r="B5603" s="211">
        <v>5540</v>
      </c>
      <c r="C5603" s="210">
        <v>155.94446844020368</v>
      </c>
    </row>
    <row r="5604" spans="2:3" x14ac:dyDescent="0.45">
      <c r="B5604" s="211">
        <v>5541</v>
      </c>
      <c r="C5604" s="210">
        <v>116.65482053228045</v>
      </c>
    </row>
    <row r="5605" spans="2:3" x14ac:dyDescent="0.45">
      <c r="B5605" s="211">
        <v>5542</v>
      </c>
      <c r="C5605" s="210">
        <v>78.507657897396328</v>
      </c>
    </row>
    <row r="5606" spans="2:3" x14ac:dyDescent="0.45">
      <c r="B5606" s="211">
        <v>5543</v>
      </c>
      <c r="C5606" s="210">
        <v>101.54269996394112</v>
      </c>
    </row>
    <row r="5607" spans="2:3" x14ac:dyDescent="0.45">
      <c r="B5607" s="211">
        <v>5544</v>
      </c>
      <c r="C5607" s="210">
        <v>91.305044464568994</v>
      </c>
    </row>
    <row r="5608" spans="2:3" x14ac:dyDescent="0.45">
      <c r="B5608" s="211">
        <v>5545</v>
      </c>
      <c r="C5608" s="210">
        <v>123.07192554421393</v>
      </c>
    </row>
    <row r="5609" spans="2:3" x14ac:dyDescent="0.45">
      <c r="B5609" s="211">
        <v>5546</v>
      </c>
      <c r="C5609" s="210">
        <v>158.2468943632515</v>
      </c>
    </row>
    <row r="5610" spans="2:3" x14ac:dyDescent="0.45">
      <c r="B5610" s="211">
        <v>5547</v>
      </c>
      <c r="C5610" s="210">
        <v>89.671475473733651</v>
      </c>
    </row>
    <row r="5611" spans="2:3" x14ac:dyDescent="0.45">
      <c r="B5611" s="211">
        <v>5548</v>
      </c>
      <c r="C5611" s="210">
        <v>75.788251328006979</v>
      </c>
    </row>
    <row r="5612" spans="2:3" x14ac:dyDescent="0.45">
      <c r="B5612" s="211">
        <v>5549</v>
      </c>
      <c r="C5612" s="210">
        <v>93.038743688987992</v>
      </c>
    </row>
    <row r="5613" spans="2:3" x14ac:dyDescent="0.45">
      <c r="B5613" s="211">
        <v>5550</v>
      </c>
      <c r="C5613" s="210">
        <v>122.98137328053669</v>
      </c>
    </row>
    <row r="5614" spans="2:3" x14ac:dyDescent="0.45">
      <c r="B5614" s="211">
        <v>5551</v>
      </c>
      <c r="C5614" s="210">
        <v>162.14107454230819</v>
      </c>
    </row>
    <row r="5615" spans="2:3" x14ac:dyDescent="0.45">
      <c r="B5615" s="211">
        <v>5552</v>
      </c>
      <c r="C5615" s="210">
        <v>134.52804678083217</v>
      </c>
    </row>
    <row r="5616" spans="2:3" x14ac:dyDescent="0.45">
      <c r="B5616" s="211">
        <v>5553</v>
      </c>
      <c r="C5616" s="210">
        <v>89.386731092498621</v>
      </c>
    </row>
    <row r="5617" spans="2:3" x14ac:dyDescent="0.45">
      <c r="B5617" s="211">
        <v>5554</v>
      </c>
      <c r="C5617" s="210">
        <v>106.76014790435255</v>
      </c>
    </row>
    <row r="5618" spans="2:3" x14ac:dyDescent="0.45">
      <c r="B5618" s="211">
        <v>5555</v>
      </c>
      <c r="C5618" s="210">
        <v>122.00768734877332</v>
      </c>
    </row>
    <row r="5619" spans="2:3" x14ac:dyDescent="0.45">
      <c r="B5619" s="211">
        <v>5556</v>
      </c>
      <c r="C5619" s="210">
        <v>150.67140605132059</v>
      </c>
    </row>
    <row r="5620" spans="2:3" x14ac:dyDescent="0.45">
      <c r="B5620" s="211">
        <v>5557</v>
      </c>
      <c r="C5620" s="210">
        <v>136.76618036931217</v>
      </c>
    </row>
    <row r="5621" spans="2:3" x14ac:dyDescent="0.45">
      <c r="B5621" s="211">
        <v>5558</v>
      </c>
      <c r="C5621" s="210">
        <v>88.60970841906952</v>
      </c>
    </row>
    <row r="5622" spans="2:3" x14ac:dyDescent="0.45">
      <c r="B5622" s="211">
        <v>5559</v>
      </c>
      <c r="C5622" s="210">
        <v>97.307858476872696</v>
      </c>
    </row>
    <row r="5623" spans="2:3" x14ac:dyDescent="0.45">
      <c r="B5623" s="211">
        <v>5560</v>
      </c>
      <c r="C5623" s="210">
        <v>115.38596332297959</v>
      </c>
    </row>
    <row r="5624" spans="2:3" x14ac:dyDescent="0.45">
      <c r="B5624" s="211">
        <v>5561</v>
      </c>
      <c r="C5624" s="210">
        <v>157.9291794063827</v>
      </c>
    </row>
    <row r="5625" spans="2:3" x14ac:dyDescent="0.45">
      <c r="B5625" s="211">
        <v>5562</v>
      </c>
      <c r="C5625" s="210">
        <v>171.84820297503057</v>
      </c>
    </row>
    <row r="5626" spans="2:3" x14ac:dyDescent="0.45">
      <c r="B5626" s="211">
        <v>5563</v>
      </c>
      <c r="C5626" s="210">
        <v>90.679665253356077</v>
      </c>
    </row>
    <row r="5627" spans="2:3" x14ac:dyDescent="0.45">
      <c r="B5627" s="211">
        <v>5564</v>
      </c>
      <c r="C5627" s="210">
        <v>177.44538047905695</v>
      </c>
    </row>
    <row r="5628" spans="2:3" x14ac:dyDescent="0.45">
      <c r="B5628" s="211">
        <v>5565</v>
      </c>
      <c r="C5628" s="210">
        <v>111.76727833259368</v>
      </c>
    </row>
    <row r="5629" spans="2:3" x14ac:dyDescent="0.45">
      <c r="B5629" s="211">
        <v>5566</v>
      </c>
      <c r="C5629" s="210">
        <v>109.41974884490267</v>
      </c>
    </row>
    <row r="5630" spans="2:3" x14ac:dyDescent="0.45">
      <c r="B5630" s="211">
        <v>5567</v>
      </c>
      <c r="C5630" s="210">
        <v>75.944432352807922</v>
      </c>
    </row>
    <row r="5631" spans="2:3" x14ac:dyDescent="0.45">
      <c r="B5631" s="211">
        <v>5568</v>
      </c>
      <c r="C5631" s="210">
        <v>207.24059061503522</v>
      </c>
    </row>
    <row r="5632" spans="2:3" x14ac:dyDescent="0.45">
      <c r="B5632" s="211">
        <v>5569</v>
      </c>
      <c r="C5632" s="210">
        <v>149.11039189003796</v>
      </c>
    </row>
    <row r="5633" spans="2:3" x14ac:dyDescent="0.45">
      <c r="B5633" s="211">
        <v>5570</v>
      </c>
      <c r="C5633" s="210">
        <v>106.47184610739284</v>
      </c>
    </row>
    <row r="5634" spans="2:3" x14ac:dyDescent="0.45">
      <c r="B5634" s="211">
        <v>5571</v>
      </c>
      <c r="C5634" s="210">
        <v>100.22152378137508</v>
      </c>
    </row>
    <row r="5635" spans="2:3" x14ac:dyDescent="0.45">
      <c r="B5635" s="211">
        <v>5572</v>
      </c>
      <c r="C5635" s="210">
        <v>163.45412456740348</v>
      </c>
    </row>
    <row r="5636" spans="2:3" x14ac:dyDescent="0.45">
      <c r="B5636" s="211">
        <v>5573</v>
      </c>
      <c r="C5636" s="210">
        <v>116.24807874690464</v>
      </c>
    </row>
    <row r="5637" spans="2:3" x14ac:dyDescent="0.45">
      <c r="B5637" s="211">
        <v>5574</v>
      </c>
      <c r="C5637" s="210">
        <v>130.84481459534277</v>
      </c>
    </row>
    <row r="5638" spans="2:3" x14ac:dyDescent="0.45">
      <c r="B5638" s="211">
        <v>5575</v>
      </c>
      <c r="C5638" s="210">
        <v>136.5353930660375</v>
      </c>
    </row>
    <row r="5639" spans="2:3" x14ac:dyDescent="0.45">
      <c r="B5639" s="211">
        <v>5576</v>
      </c>
      <c r="C5639" s="210">
        <v>71.010545278767054</v>
      </c>
    </row>
    <row r="5640" spans="2:3" x14ac:dyDescent="0.45">
      <c r="B5640" s="211">
        <v>5577</v>
      </c>
      <c r="C5640" s="210">
        <v>102.27305328544122</v>
      </c>
    </row>
    <row r="5641" spans="2:3" x14ac:dyDescent="0.45">
      <c r="B5641" s="211">
        <v>5578</v>
      </c>
      <c r="C5641" s="210">
        <v>100.00482559491149</v>
      </c>
    </row>
    <row r="5642" spans="2:3" x14ac:dyDescent="0.45">
      <c r="B5642" s="211">
        <v>5579</v>
      </c>
      <c r="C5642" s="210">
        <v>113.9020682510327</v>
      </c>
    </row>
    <row r="5643" spans="2:3" x14ac:dyDescent="0.45">
      <c r="B5643" s="211">
        <v>5580</v>
      </c>
      <c r="C5643" s="210">
        <v>64.608173805022162</v>
      </c>
    </row>
    <row r="5644" spans="2:3" x14ac:dyDescent="0.45">
      <c r="B5644" s="211">
        <v>5581</v>
      </c>
      <c r="C5644" s="210">
        <v>95.943839320241395</v>
      </c>
    </row>
    <row r="5645" spans="2:3" x14ac:dyDescent="0.45">
      <c r="B5645" s="211">
        <v>5582</v>
      </c>
      <c r="C5645" s="210">
        <v>174.18753707687733</v>
      </c>
    </row>
    <row r="5646" spans="2:3" x14ac:dyDescent="0.45">
      <c r="B5646" s="211">
        <v>5583</v>
      </c>
      <c r="C5646" s="210">
        <v>139.07251091274296</v>
      </c>
    </row>
    <row r="5647" spans="2:3" x14ac:dyDescent="0.45">
      <c r="B5647" s="211">
        <v>5584</v>
      </c>
      <c r="C5647" s="210">
        <v>104.34025711776869</v>
      </c>
    </row>
    <row r="5648" spans="2:3" x14ac:dyDescent="0.45">
      <c r="B5648" s="211">
        <v>5585</v>
      </c>
      <c r="C5648" s="210">
        <v>73.323867897836948</v>
      </c>
    </row>
    <row r="5649" spans="2:3" x14ac:dyDescent="0.45">
      <c r="B5649" s="211">
        <v>5586</v>
      </c>
      <c r="C5649" s="210">
        <v>137.59610666879735</v>
      </c>
    </row>
    <row r="5650" spans="2:3" x14ac:dyDescent="0.45">
      <c r="B5650" s="211">
        <v>5587</v>
      </c>
      <c r="C5650" s="210">
        <v>139.20298509819358</v>
      </c>
    </row>
    <row r="5651" spans="2:3" x14ac:dyDescent="0.45">
      <c r="B5651" s="211">
        <v>5588</v>
      </c>
      <c r="C5651" s="210">
        <v>220.43410359960211</v>
      </c>
    </row>
    <row r="5652" spans="2:3" x14ac:dyDescent="0.45">
      <c r="B5652" s="211">
        <v>5589</v>
      </c>
      <c r="C5652" s="210">
        <v>106.50691728854419</v>
      </c>
    </row>
    <row r="5653" spans="2:3" x14ac:dyDescent="0.45">
      <c r="B5653" s="211">
        <v>5590</v>
      </c>
      <c r="C5653" s="210">
        <v>164.99359591783315</v>
      </c>
    </row>
    <row r="5654" spans="2:3" x14ac:dyDescent="0.45">
      <c r="B5654" s="211">
        <v>5591</v>
      </c>
      <c r="C5654" s="210">
        <v>69.760220247740904</v>
      </c>
    </row>
    <row r="5655" spans="2:3" x14ac:dyDescent="0.45">
      <c r="B5655" s="211">
        <v>5592</v>
      </c>
      <c r="C5655" s="210">
        <v>125.1229167809923</v>
      </c>
    </row>
    <row r="5656" spans="2:3" x14ac:dyDescent="0.45">
      <c r="B5656" s="211">
        <v>5593</v>
      </c>
      <c r="C5656" s="210">
        <v>128.27961722249225</v>
      </c>
    </row>
    <row r="5657" spans="2:3" x14ac:dyDescent="0.45">
      <c r="B5657" s="211">
        <v>5594</v>
      </c>
      <c r="C5657" s="210">
        <v>139.32643168716774</v>
      </c>
    </row>
    <row r="5658" spans="2:3" x14ac:dyDescent="0.45">
      <c r="B5658" s="211">
        <v>5595</v>
      </c>
      <c r="C5658" s="210">
        <v>128.66381843063274</v>
      </c>
    </row>
    <row r="5659" spans="2:3" x14ac:dyDescent="0.45">
      <c r="B5659" s="211">
        <v>5596</v>
      </c>
      <c r="C5659" s="210">
        <v>157.25281441589237</v>
      </c>
    </row>
    <row r="5660" spans="2:3" x14ac:dyDescent="0.45">
      <c r="B5660" s="211">
        <v>5597</v>
      </c>
      <c r="C5660" s="210">
        <v>147.14686601426624</v>
      </c>
    </row>
    <row r="5661" spans="2:3" x14ac:dyDescent="0.45">
      <c r="B5661" s="211">
        <v>5598</v>
      </c>
      <c r="C5661" s="210">
        <v>124.75427297567762</v>
      </c>
    </row>
    <row r="5662" spans="2:3" x14ac:dyDescent="0.45">
      <c r="B5662" s="211">
        <v>5599</v>
      </c>
      <c r="C5662" s="210">
        <v>177.46369425553272</v>
      </c>
    </row>
    <row r="5663" spans="2:3" x14ac:dyDescent="0.45">
      <c r="B5663" s="211">
        <v>5600</v>
      </c>
      <c r="C5663" s="210">
        <v>133.01774609046475</v>
      </c>
    </row>
    <row r="5664" spans="2:3" x14ac:dyDescent="0.45">
      <c r="B5664" s="211">
        <v>5601</v>
      </c>
      <c r="C5664" s="210">
        <v>115.74838910805971</v>
      </c>
    </row>
    <row r="5665" spans="2:3" x14ac:dyDescent="0.45">
      <c r="B5665" s="211">
        <v>5602</v>
      </c>
      <c r="C5665" s="210">
        <v>124.034849186138</v>
      </c>
    </row>
    <row r="5666" spans="2:3" x14ac:dyDescent="0.45">
      <c r="B5666" s="211">
        <v>5603</v>
      </c>
      <c r="C5666" s="210">
        <v>62.410885165533145</v>
      </c>
    </row>
    <row r="5667" spans="2:3" x14ac:dyDescent="0.45">
      <c r="B5667" s="211">
        <v>5604</v>
      </c>
      <c r="C5667" s="210">
        <v>92.091144194385691</v>
      </c>
    </row>
    <row r="5668" spans="2:3" x14ac:dyDescent="0.45">
      <c r="B5668" s="211">
        <v>5605</v>
      </c>
      <c r="C5668" s="210">
        <v>98.996022692182436</v>
      </c>
    </row>
    <row r="5669" spans="2:3" x14ac:dyDescent="0.45">
      <c r="B5669" s="211">
        <v>5606</v>
      </c>
      <c r="C5669" s="210">
        <v>108.88056297375968</v>
      </c>
    </row>
    <row r="5670" spans="2:3" x14ac:dyDescent="0.45">
      <c r="B5670" s="211">
        <v>5607</v>
      </c>
      <c r="C5670" s="210">
        <v>136.92240850606683</v>
      </c>
    </row>
    <row r="5671" spans="2:3" x14ac:dyDescent="0.45">
      <c r="B5671" s="211">
        <v>5608</v>
      </c>
      <c r="C5671" s="210">
        <v>161.45357168658293</v>
      </c>
    </row>
    <row r="5672" spans="2:3" x14ac:dyDescent="0.45">
      <c r="B5672" s="211">
        <v>5609</v>
      </c>
      <c r="C5672" s="210">
        <v>65.181377417373085</v>
      </c>
    </row>
    <row r="5673" spans="2:3" x14ac:dyDescent="0.45">
      <c r="B5673" s="211">
        <v>5610</v>
      </c>
      <c r="C5673" s="210">
        <v>141.94593556621928</v>
      </c>
    </row>
    <row r="5674" spans="2:3" x14ac:dyDescent="0.45">
      <c r="B5674" s="211">
        <v>5611</v>
      </c>
      <c r="C5674" s="210">
        <v>102.20001989894739</v>
      </c>
    </row>
    <row r="5675" spans="2:3" x14ac:dyDescent="0.45">
      <c r="B5675" s="211">
        <v>5612</v>
      </c>
      <c r="C5675" s="210">
        <v>123.37673851671151</v>
      </c>
    </row>
    <row r="5676" spans="2:3" x14ac:dyDescent="0.45">
      <c r="B5676" s="211">
        <v>5613</v>
      </c>
      <c r="C5676" s="210">
        <v>102.18418232531327</v>
      </c>
    </row>
    <row r="5677" spans="2:3" x14ac:dyDescent="0.45">
      <c r="B5677" s="211">
        <v>5614</v>
      </c>
      <c r="C5677" s="210">
        <v>145.65082130070641</v>
      </c>
    </row>
    <row r="5678" spans="2:3" x14ac:dyDescent="0.45">
      <c r="B5678" s="211">
        <v>5615</v>
      </c>
      <c r="C5678" s="210">
        <v>112.62781143347581</v>
      </c>
    </row>
    <row r="5679" spans="2:3" x14ac:dyDescent="0.45">
      <c r="B5679" s="211">
        <v>5616</v>
      </c>
      <c r="C5679" s="210">
        <v>87.803877055373334</v>
      </c>
    </row>
    <row r="5680" spans="2:3" x14ac:dyDescent="0.45">
      <c r="B5680" s="211">
        <v>5617</v>
      </c>
      <c r="C5680" s="210">
        <v>133.79070463009282</v>
      </c>
    </row>
    <row r="5681" spans="2:3" x14ac:dyDescent="0.45">
      <c r="B5681" s="211">
        <v>5618</v>
      </c>
      <c r="C5681" s="210">
        <v>98.82273824959006</v>
      </c>
    </row>
    <row r="5682" spans="2:3" x14ac:dyDescent="0.45">
      <c r="B5682" s="211">
        <v>5619</v>
      </c>
      <c r="C5682" s="210">
        <v>136.89548230711802</v>
      </c>
    </row>
    <row r="5683" spans="2:3" x14ac:dyDescent="0.45">
      <c r="B5683" s="211">
        <v>5620</v>
      </c>
      <c r="C5683" s="210">
        <v>134.4568449339082</v>
      </c>
    </row>
    <row r="5684" spans="2:3" x14ac:dyDescent="0.45">
      <c r="B5684" s="211">
        <v>5621</v>
      </c>
      <c r="C5684" s="210">
        <v>96.04594361703424</v>
      </c>
    </row>
    <row r="5685" spans="2:3" x14ac:dyDescent="0.45">
      <c r="B5685" s="211">
        <v>5622</v>
      </c>
      <c r="C5685" s="210">
        <v>143.42178497845777</v>
      </c>
    </row>
    <row r="5686" spans="2:3" x14ac:dyDescent="0.45">
      <c r="B5686" s="211">
        <v>5623</v>
      </c>
      <c r="C5686" s="210">
        <v>145.1824184569972</v>
      </c>
    </row>
    <row r="5687" spans="2:3" x14ac:dyDescent="0.45">
      <c r="B5687" s="211">
        <v>5624</v>
      </c>
      <c r="C5687" s="210">
        <v>112.1102329875027</v>
      </c>
    </row>
    <row r="5688" spans="2:3" x14ac:dyDescent="0.45">
      <c r="B5688" s="211">
        <v>5625</v>
      </c>
      <c r="C5688" s="210">
        <v>129.44645099752239</v>
      </c>
    </row>
    <row r="5689" spans="2:3" x14ac:dyDescent="0.45">
      <c r="B5689" s="211">
        <v>5626</v>
      </c>
      <c r="C5689" s="210">
        <v>131.53058826278405</v>
      </c>
    </row>
    <row r="5690" spans="2:3" x14ac:dyDescent="0.45">
      <c r="B5690" s="211">
        <v>5627</v>
      </c>
      <c r="C5690" s="210">
        <v>79.609217129246147</v>
      </c>
    </row>
    <row r="5691" spans="2:3" x14ac:dyDescent="0.45">
      <c r="B5691" s="211">
        <v>5628</v>
      </c>
      <c r="C5691" s="210">
        <v>136.59155584726327</v>
      </c>
    </row>
    <row r="5692" spans="2:3" x14ac:dyDescent="0.45">
      <c r="B5692" s="211">
        <v>5629</v>
      </c>
      <c r="C5692" s="210">
        <v>120.81670529862733</v>
      </c>
    </row>
    <row r="5693" spans="2:3" x14ac:dyDescent="0.45">
      <c r="B5693" s="211">
        <v>5630</v>
      </c>
      <c r="C5693" s="210">
        <v>154.30952031372567</v>
      </c>
    </row>
    <row r="5694" spans="2:3" x14ac:dyDescent="0.45">
      <c r="B5694" s="211">
        <v>5631</v>
      </c>
      <c r="C5694" s="210">
        <v>129.00400595394609</v>
      </c>
    </row>
    <row r="5695" spans="2:3" x14ac:dyDescent="0.45">
      <c r="B5695" s="211">
        <v>5632</v>
      </c>
      <c r="C5695" s="210">
        <v>94.863354931265079</v>
      </c>
    </row>
    <row r="5696" spans="2:3" x14ac:dyDescent="0.45">
      <c r="B5696" s="211">
        <v>5633</v>
      </c>
      <c r="C5696" s="210">
        <v>86.846838341980543</v>
      </c>
    </row>
    <row r="5697" spans="2:3" x14ac:dyDescent="0.45">
      <c r="B5697" s="211">
        <v>5634</v>
      </c>
      <c r="C5697" s="210">
        <v>132.13778733285798</v>
      </c>
    </row>
    <row r="5698" spans="2:3" x14ac:dyDescent="0.45">
      <c r="B5698" s="211">
        <v>5635</v>
      </c>
      <c r="C5698" s="210">
        <v>69.384139671321094</v>
      </c>
    </row>
    <row r="5699" spans="2:3" x14ac:dyDescent="0.45">
      <c r="B5699" s="211">
        <v>5636</v>
      </c>
      <c r="C5699" s="210">
        <v>125.48157514727708</v>
      </c>
    </row>
    <row r="5700" spans="2:3" x14ac:dyDescent="0.45">
      <c r="B5700" s="211">
        <v>5637</v>
      </c>
      <c r="C5700" s="210">
        <v>168.75958994226775</v>
      </c>
    </row>
    <row r="5701" spans="2:3" x14ac:dyDescent="0.45">
      <c r="B5701" s="211">
        <v>5638</v>
      </c>
      <c r="C5701" s="210">
        <v>110.36547573886253</v>
      </c>
    </row>
    <row r="5702" spans="2:3" x14ac:dyDescent="0.45">
      <c r="B5702" s="211">
        <v>5639</v>
      </c>
      <c r="C5702" s="210">
        <v>166.30348832642065</v>
      </c>
    </row>
    <row r="5703" spans="2:3" x14ac:dyDescent="0.45">
      <c r="B5703" s="211">
        <v>5640</v>
      </c>
      <c r="C5703" s="210">
        <v>158.38496627700275</v>
      </c>
    </row>
    <row r="5704" spans="2:3" x14ac:dyDescent="0.45">
      <c r="B5704" s="211">
        <v>5641</v>
      </c>
      <c r="C5704" s="210">
        <v>162.76434337333035</v>
      </c>
    </row>
    <row r="5705" spans="2:3" x14ac:dyDescent="0.45">
      <c r="B5705" s="211">
        <v>5642</v>
      </c>
      <c r="C5705" s="210">
        <v>61.602561945089363</v>
      </c>
    </row>
    <row r="5706" spans="2:3" x14ac:dyDescent="0.45">
      <c r="B5706" s="211">
        <v>5643</v>
      </c>
      <c r="C5706" s="210">
        <v>118.17987093299135</v>
      </c>
    </row>
    <row r="5707" spans="2:3" x14ac:dyDescent="0.45">
      <c r="B5707" s="211">
        <v>5644</v>
      </c>
      <c r="C5707" s="210">
        <v>159.36476688688259</v>
      </c>
    </row>
    <row r="5708" spans="2:3" x14ac:dyDescent="0.45">
      <c r="B5708" s="211">
        <v>5645</v>
      </c>
      <c r="C5708" s="210">
        <v>170.61991838631869</v>
      </c>
    </row>
    <row r="5709" spans="2:3" x14ac:dyDescent="0.45">
      <c r="B5709" s="211">
        <v>5646</v>
      </c>
      <c r="C5709" s="210">
        <v>70.28088326712664</v>
      </c>
    </row>
    <row r="5710" spans="2:3" x14ac:dyDescent="0.45">
      <c r="B5710" s="211">
        <v>5647</v>
      </c>
      <c r="C5710" s="210">
        <v>115.23996195027414</v>
      </c>
    </row>
    <row r="5711" spans="2:3" x14ac:dyDescent="0.45">
      <c r="B5711" s="211">
        <v>5648</v>
      </c>
      <c r="C5711" s="210">
        <v>119.34781182086374</v>
      </c>
    </row>
    <row r="5712" spans="2:3" x14ac:dyDescent="0.45">
      <c r="B5712" s="211">
        <v>5649</v>
      </c>
      <c r="C5712" s="210">
        <v>156.79829018981391</v>
      </c>
    </row>
    <row r="5713" spans="2:3" x14ac:dyDescent="0.45">
      <c r="B5713" s="211">
        <v>5650</v>
      </c>
      <c r="C5713" s="210">
        <v>220.83220618431233</v>
      </c>
    </row>
    <row r="5714" spans="2:3" x14ac:dyDescent="0.45">
      <c r="B5714" s="211">
        <v>5651</v>
      </c>
      <c r="C5714" s="210">
        <v>144.48974051168403</v>
      </c>
    </row>
    <row r="5715" spans="2:3" x14ac:dyDescent="0.45">
      <c r="B5715" s="211">
        <v>5652</v>
      </c>
      <c r="C5715" s="210">
        <v>111.04567922795673</v>
      </c>
    </row>
    <row r="5716" spans="2:3" x14ac:dyDescent="0.45">
      <c r="B5716" s="211">
        <v>5653</v>
      </c>
      <c r="C5716" s="210">
        <v>149.65141465380992</v>
      </c>
    </row>
    <row r="5717" spans="2:3" x14ac:dyDescent="0.45">
      <c r="B5717" s="211">
        <v>5654</v>
      </c>
      <c r="C5717" s="210">
        <v>149.76697628345207</v>
      </c>
    </row>
    <row r="5718" spans="2:3" x14ac:dyDescent="0.45">
      <c r="B5718" s="211">
        <v>5655</v>
      </c>
      <c r="C5718" s="210">
        <v>180.19306378161411</v>
      </c>
    </row>
    <row r="5719" spans="2:3" x14ac:dyDescent="0.45">
      <c r="B5719" s="211">
        <v>5656</v>
      </c>
      <c r="C5719" s="210">
        <v>133.97623598349136</v>
      </c>
    </row>
    <row r="5720" spans="2:3" x14ac:dyDescent="0.45">
      <c r="B5720" s="211">
        <v>5657</v>
      </c>
      <c r="C5720" s="210">
        <v>137.8329635309164</v>
      </c>
    </row>
    <row r="5721" spans="2:3" x14ac:dyDescent="0.45">
      <c r="B5721" s="211">
        <v>5658</v>
      </c>
      <c r="C5721" s="210">
        <v>103.17155952238954</v>
      </c>
    </row>
    <row r="5722" spans="2:3" x14ac:dyDescent="0.45">
      <c r="B5722" s="211">
        <v>5659</v>
      </c>
      <c r="C5722" s="210">
        <v>142.38270047805176</v>
      </c>
    </row>
    <row r="5723" spans="2:3" x14ac:dyDescent="0.45">
      <c r="B5723" s="211">
        <v>5660</v>
      </c>
      <c r="C5723" s="210">
        <v>109.2845810379491</v>
      </c>
    </row>
    <row r="5724" spans="2:3" x14ac:dyDescent="0.45">
      <c r="B5724" s="211">
        <v>5661</v>
      </c>
      <c r="C5724" s="210">
        <v>107.01768689478939</v>
      </c>
    </row>
    <row r="5725" spans="2:3" x14ac:dyDescent="0.45">
      <c r="B5725" s="211">
        <v>5662</v>
      </c>
      <c r="C5725" s="210">
        <v>125.0998096039047</v>
      </c>
    </row>
    <row r="5726" spans="2:3" x14ac:dyDescent="0.45">
      <c r="B5726" s="211">
        <v>5663</v>
      </c>
      <c r="C5726" s="210">
        <v>131.59965458790157</v>
      </c>
    </row>
    <row r="5727" spans="2:3" x14ac:dyDescent="0.45">
      <c r="B5727" s="211">
        <v>5664</v>
      </c>
      <c r="C5727" s="210">
        <v>113.28507671525266</v>
      </c>
    </row>
    <row r="5728" spans="2:3" x14ac:dyDescent="0.45">
      <c r="B5728" s="211">
        <v>5665</v>
      </c>
      <c r="C5728" s="210">
        <v>190.33762282915214</v>
      </c>
    </row>
    <row r="5729" spans="2:3" x14ac:dyDescent="0.45">
      <c r="B5729" s="211">
        <v>5666</v>
      </c>
      <c r="C5729" s="210">
        <v>168.58350482611465</v>
      </c>
    </row>
    <row r="5730" spans="2:3" x14ac:dyDescent="0.45">
      <c r="B5730" s="211">
        <v>5667</v>
      </c>
      <c r="C5730" s="210">
        <v>146.51430887981229</v>
      </c>
    </row>
    <row r="5731" spans="2:3" x14ac:dyDescent="0.45">
      <c r="B5731" s="211">
        <v>5668</v>
      </c>
      <c r="C5731" s="210">
        <v>123.07089367608332</v>
      </c>
    </row>
    <row r="5732" spans="2:3" x14ac:dyDescent="0.45">
      <c r="B5732" s="211">
        <v>5669</v>
      </c>
      <c r="C5732" s="210">
        <v>108.65120657730802</v>
      </c>
    </row>
    <row r="5733" spans="2:3" x14ac:dyDescent="0.45">
      <c r="B5733" s="211">
        <v>5670</v>
      </c>
      <c r="C5733" s="210">
        <v>86.392043431584227</v>
      </c>
    </row>
    <row r="5734" spans="2:3" x14ac:dyDescent="0.45">
      <c r="B5734" s="211">
        <v>5671</v>
      </c>
      <c r="C5734" s="210">
        <v>147.34095584119174</v>
      </c>
    </row>
    <row r="5735" spans="2:3" x14ac:dyDescent="0.45">
      <c r="B5735" s="211">
        <v>5672</v>
      </c>
      <c r="C5735" s="210">
        <v>161.39609943590938</v>
      </c>
    </row>
    <row r="5736" spans="2:3" x14ac:dyDescent="0.45">
      <c r="B5736" s="211">
        <v>5673</v>
      </c>
      <c r="C5736" s="210">
        <v>83.395473274039688</v>
      </c>
    </row>
    <row r="5737" spans="2:3" x14ac:dyDescent="0.45">
      <c r="B5737" s="211">
        <v>5674</v>
      </c>
      <c r="C5737" s="210">
        <v>136.07643979421255</v>
      </c>
    </row>
    <row r="5738" spans="2:3" x14ac:dyDescent="0.45">
      <c r="B5738" s="211">
        <v>5675</v>
      </c>
      <c r="C5738" s="210">
        <v>126.39125678821227</v>
      </c>
    </row>
    <row r="5739" spans="2:3" x14ac:dyDescent="0.45">
      <c r="B5739" s="211">
        <v>5676</v>
      </c>
      <c r="C5739" s="210">
        <v>101.26278230082887</v>
      </c>
    </row>
    <row r="5740" spans="2:3" x14ac:dyDescent="0.45">
      <c r="B5740" s="211">
        <v>5677</v>
      </c>
      <c r="C5740" s="210">
        <v>168.87775841110258</v>
      </c>
    </row>
    <row r="5741" spans="2:3" x14ac:dyDescent="0.45">
      <c r="B5741" s="211">
        <v>5678</v>
      </c>
      <c r="C5741" s="210">
        <v>186.60302155309657</v>
      </c>
    </row>
    <row r="5742" spans="2:3" x14ac:dyDescent="0.45">
      <c r="B5742" s="211">
        <v>5679</v>
      </c>
      <c r="C5742" s="210">
        <v>77.815309274150223</v>
      </c>
    </row>
    <row r="5743" spans="2:3" x14ac:dyDescent="0.45">
      <c r="B5743" s="211">
        <v>5680</v>
      </c>
      <c r="C5743" s="210">
        <v>123.38139790632238</v>
      </c>
    </row>
    <row r="5744" spans="2:3" x14ac:dyDescent="0.45">
      <c r="B5744" s="211">
        <v>5681</v>
      </c>
      <c r="C5744" s="210">
        <v>149.99051826405446</v>
      </c>
    </row>
    <row r="5745" spans="2:3" x14ac:dyDescent="0.45">
      <c r="B5745" s="211">
        <v>5682</v>
      </c>
      <c r="C5745" s="210">
        <v>105.72632650201754</v>
      </c>
    </row>
    <row r="5746" spans="2:3" x14ac:dyDescent="0.45">
      <c r="B5746" s="211">
        <v>5683</v>
      </c>
      <c r="C5746" s="210">
        <v>109.04879827448553</v>
      </c>
    </row>
    <row r="5747" spans="2:3" x14ac:dyDescent="0.45">
      <c r="B5747" s="211">
        <v>5684</v>
      </c>
      <c r="C5747" s="210">
        <v>163.7845723398992</v>
      </c>
    </row>
    <row r="5748" spans="2:3" x14ac:dyDescent="0.45">
      <c r="B5748" s="211">
        <v>5685</v>
      </c>
      <c r="C5748" s="210">
        <v>142.6504164715171</v>
      </c>
    </row>
    <row r="5749" spans="2:3" x14ac:dyDescent="0.45">
      <c r="B5749" s="211">
        <v>5686</v>
      </c>
      <c r="C5749" s="210">
        <v>97.818152859999074</v>
      </c>
    </row>
    <row r="5750" spans="2:3" x14ac:dyDescent="0.45">
      <c r="B5750" s="211">
        <v>5687</v>
      </c>
      <c r="C5750" s="210">
        <v>114.55757546502534</v>
      </c>
    </row>
    <row r="5751" spans="2:3" x14ac:dyDescent="0.45">
      <c r="B5751" s="211">
        <v>5688</v>
      </c>
      <c r="C5751" s="210">
        <v>124.57481466455111</v>
      </c>
    </row>
    <row r="5752" spans="2:3" x14ac:dyDescent="0.45">
      <c r="B5752" s="211">
        <v>5689</v>
      </c>
      <c r="C5752" s="210">
        <v>85.403940971440804</v>
      </c>
    </row>
    <row r="5753" spans="2:3" x14ac:dyDescent="0.45">
      <c r="B5753" s="211">
        <v>5690</v>
      </c>
      <c r="C5753" s="210">
        <v>162.61682725604413</v>
      </c>
    </row>
    <row r="5754" spans="2:3" x14ac:dyDescent="0.45">
      <c r="B5754" s="211">
        <v>5691</v>
      </c>
      <c r="C5754" s="210">
        <v>115.10378968887807</v>
      </c>
    </row>
    <row r="5755" spans="2:3" x14ac:dyDescent="0.45">
      <c r="B5755" s="211">
        <v>5692</v>
      </c>
      <c r="C5755" s="210">
        <v>124.76601564966647</v>
      </c>
    </row>
    <row r="5756" spans="2:3" x14ac:dyDescent="0.45">
      <c r="B5756" s="211">
        <v>5693</v>
      </c>
      <c r="C5756" s="210">
        <v>112.28697201870909</v>
      </c>
    </row>
    <row r="5757" spans="2:3" x14ac:dyDescent="0.45">
      <c r="B5757" s="211">
        <v>5694</v>
      </c>
      <c r="C5757" s="210">
        <v>115.12652805597615</v>
      </c>
    </row>
    <row r="5758" spans="2:3" x14ac:dyDescent="0.45">
      <c r="B5758" s="211">
        <v>5695</v>
      </c>
      <c r="C5758" s="210">
        <v>141.53214351636862</v>
      </c>
    </row>
    <row r="5759" spans="2:3" x14ac:dyDescent="0.45">
      <c r="B5759" s="211">
        <v>5696</v>
      </c>
      <c r="C5759" s="210">
        <v>131.08124554596759</v>
      </c>
    </row>
    <row r="5760" spans="2:3" x14ac:dyDescent="0.45">
      <c r="B5760" s="211">
        <v>5697</v>
      </c>
      <c r="C5760" s="210">
        <v>176.85029503133467</v>
      </c>
    </row>
    <row r="5761" spans="2:3" x14ac:dyDescent="0.45">
      <c r="B5761" s="211">
        <v>5698</v>
      </c>
      <c r="C5761" s="210">
        <v>115.0100411096615</v>
      </c>
    </row>
    <row r="5762" spans="2:3" x14ac:dyDescent="0.45">
      <c r="B5762" s="211">
        <v>5699</v>
      </c>
      <c r="C5762" s="210">
        <v>127.52252793489146</v>
      </c>
    </row>
    <row r="5763" spans="2:3" x14ac:dyDescent="0.45">
      <c r="B5763" s="211">
        <v>5700</v>
      </c>
      <c r="C5763" s="210">
        <v>199.36056141240499</v>
      </c>
    </row>
    <row r="5764" spans="2:3" x14ac:dyDescent="0.45">
      <c r="B5764" s="211">
        <v>5701</v>
      </c>
      <c r="C5764" s="210">
        <v>76.892023940574731</v>
      </c>
    </row>
    <row r="5765" spans="2:3" x14ac:dyDescent="0.45">
      <c r="B5765" s="211">
        <v>5702</v>
      </c>
      <c r="C5765" s="210">
        <v>121.04334776835394</v>
      </c>
    </row>
    <row r="5766" spans="2:3" x14ac:dyDescent="0.45">
      <c r="B5766" s="211">
        <v>5703</v>
      </c>
      <c r="C5766" s="210">
        <v>84.653442529838344</v>
      </c>
    </row>
    <row r="5767" spans="2:3" x14ac:dyDescent="0.45">
      <c r="B5767" s="211">
        <v>5704</v>
      </c>
      <c r="C5767" s="210">
        <v>109.63042189293603</v>
      </c>
    </row>
    <row r="5768" spans="2:3" x14ac:dyDescent="0.45">
      <c r="B5768" s="211">
        <v>5705</v>
      </c>
      <c r="C5768" s="210">
        <v>105.08846407824245</v>
      </c>
    </row>
    <row r="5769" spans="2:3" x14ac:dyDescent="0.45">
      <c r="B5769" s="211">
        <v>5706</v>
      </c>
      <c r="C5769" s="210">
        <v>133.64809418533076</v>
      </c>
    </row>
    <row r="5770" spans="2:3" x14ac:dyDescent="0.45">
      <c r="B5770" s="211">
        <v>5707</v>
      </c>
      <c r="C5770" s="210">
        <v>121.52636364752355</v>
      </c>
    </row>
    <row r="5771" spans="2:3" x14ac:dyDescent="0.45">
      <c r="B5771" s="211">
        <v>5708</v>
      </c>
      <c r="C5771" s="210">
        <v>95.918087955510543</v>
      </c>
    </row>
    <row r="5772" spans="2:3" x14ac:dyDescent="0.45">
      <c r="B5772" s="211">
        <v>5709</v>
      </c>
      <c r="C5772" s="210">
        <v>130.07597816651958</v>
      </c>
    </row>
    <row r="5773" spans="2:3" x14ac:dyDescent="0.45">
      <c r="B5773" s="211">
        <v>5710</v>
      </c>
      <c r="C5773" s="210">
        <v>264.93094624654356</v>
      </c>
    </row>
    <row r="5774" spans="2:3" x14ac:dyDescent="0.45">
      <c r="B5774" s="211">
        <v>5711</v>
      </c>
      <c r="C5774" s="210">
        <v>129.87583622671499</v>
      </c>
    </row>
    <row r="5775" spans="2:3" x14ac:dyDescent="0.45">
      <c r="B5775" s="211">
        <v>5712</v>
      </c>
      <c r="C5775" s="210">
        <v>132.17760059224773</v>
      </c>
    </row>
    <row r="5776" spans="2:3" x14ac:dyDescent="0.45">
      <c r="B5776" s="211">
        <v>5713</v>
      </c>
      <c r="C5776" s="210">
        <v>154.37055191490026</v>
      </c>
    </row>
    <row r="5777" spans="2:3" x14ac:dyDescent="0.45">
      <c r="B5777" s="211">
        <v>5714</v>
      </c>
      <c r="C5777" s="210">
        <v>101.6536186667923</v>
      </c>
    </row>
    <row r="5778" spans="2:3" x14ac:dyDescent="0.45">
      <c r="B5778" s="211">
        <v>5715</v>
      </c>
      <c r="C5778" s="210">
        <v>109.80295677398034</v>
      </c>
    </row>
    <row r="5779" spans="2:3" x14ac:dyDescent="0.45">
      <c r="B5779" s="211">
        <v>5716</v>
      </c>
      <c r="C5779" s="210">
        <v>169.64298394646445</v>
      </c>
    </row>
    <row r="5780" spans="2:3" x14ac:dyDescent="0.45">
      <c r="B5780" s="211">
        <v>5717</v>
      </c>
      <c r="C5780" s="210">
        <v>112.10375742685186</v>
      </c>
    </row>
    <row r="5781" spans="2:3" x14ac:dyDescent="0.45">
      <c r="B5781" s="211">
        <v>5718</v>
      </c>
      <c r="C5781" s="210">
        <v>99.779679614555462</v>
      </c>
    </row>
    <row r="5782" spans="2:3" x14ac:dyDescent="0.45">
      <c r="B5782" s="211">
        <v>5719</v>
      </c>
      <c r="C5782" s="210">
        <v>56.494053818015693</v>
      </c>
    </row>
    <row r="5783" spans="2:3" x14ac:dyDescent="0.45">
      <c r="B5783" s="211">
        <v>5720</v>
      </c>
      <c r="C5783" s="210">
        <v>82.504575362079166</v>
      </c>
    </row>
    <row r="5784" spans="2:3" x14ac:dyDescent="0.45">
      <c r="B5784" s="211">
        <v>5721</v>
      </c>
      <c r="C5784" s="210">
        <v>152.9706571945344</v>
      </c>
    </row>
    <row r="5785" spans="2:3" x14ac:dyDescent="0.45">
      <c r="B5785" s="211">
        <v>5722</v>
      </c>
      <c r="C5785" s="210">
        <v>104.7144099046902</v>
      </c>
    </row>
    <row r="5786" spans="2:3" x14ac:dyDescent="0.45">
      <c r="B5786" s="211">
        <v>5723</v>
      </c>
      <c r="C5786" s="210">
        <v>99.339182313773449</v>
      </c>
    </row>
    <row r="5787" spans="2:3" x14ac:dyDescent="0.45">
      <c r="B5787" s="211">
        <v>5724</v>
      </c>
      <c r="C5787" s="210">
        <v>189.4619837321404</v>
      </c>
    </row>
    <row r="5788" spans="2:3" x14ac:dyDescent="0.45">
      <c r="B5788" s="211">
        <v>5725</v>
      </c>
      <c r="C5788" s="210">
        <v>68.8162424304045</v>
      </c>
    </row>
    <row r="5789" spans="2:3" x14ac:dyDescent="0.45">
      <c r="B5789" s="211">
        <v>5726</v>
      </c>
      <c r="C5789" s="210">
        <v>79.864104012809676</v>
      </c>
    </row>
    <row r="5790" spans="2:3" x14ac:dyDescent="0.45">
      <c r="B5790" s="211">
        <v>5727</v>
      </c>
      <c r="C5790" s="210">
        <v>138.37058127044705</v>
      </c>
    </row>
    <row r="5791" spans="2:3" x14ac:dyDescent="0.45">
      <c r="B5791" s="211">
        <v>5728</v>
      </c>
      <c r="C5791" s="210">
        <v>95.760099923297417</v>
      </c>
    </row>
    <row r="5792" spans="2:3" x14ac:dyDescent="0.45">
      <c r="B5792" s="211">
        <v>5729</v>
      </c>
      <c r="C5792" s="210">
        <v>116.87266913637887</v>
      </c>
    </row>
    <row r="5793" spans="2:3" x14ac:dyDescent="0.45">
      <c r="B5793" s="211">
        <v>5730</v>
      </c>
      <c r="C5793" s="210">
        <v>136.35208516027225</v>
      </c>
    </row>
    <row r="5794" spans="2:3" x14ac:dyDescent="0.45">
      <c r="B5794" s="211">
        <v>5731</v>
      </c>
      <c r="C5794" s="210">
        <v>103.46120921179708</v>
      </c>
    </row>
    <row r="5795" spans="2:3" x14ac:dyDescent="0.45">
      <c r="B5795" s="211">
        <v>5732</v>
      </c>
      <c r="C5795" s="210">
        <v>136.40352215793348</v>
      </c>
    </row>
    <row r="5796" spans="2:3" x14ac:dyDescent="0.45">
      <c r="B5796" s="211">
        <v>5733</v>
      </c>
      <c r="C5796" s="210">
        <v>75.355903117528584</v>
      </c>
    </row>
    <row r="5797" spans="2:3" x14ac:dyDescent="0.45">
      <c r="B5797" s="211">
        <v>5734</v>
      </c>
      <c r="C5797" s="210">
        <v>104.15842249266866</v>
      </c>
    </row>
    <row r="5798" spans="2:3" x14ac:dyDescent="0.45">
      <c r="B5798" s="211">
        <v>5735</v>
      </c>
      <c r="C5798" s="210">
        <v>106.25884242777617</v>
      </c>
    </row>
    <row r="5799" spans="2:3" x14ac:dyDescent="0.45">
      <c r="B5799" s="211">
        <v>5736</v>
      </c>
      <c r="C5799" s="210">
        <v>129.34859329896378</v>
      </c>
    </row>
    <row r="5800" spans="2:3" x14ac:dyDescent="0.45">
      <c r="B5800" s="211">
        <v>5737</v>
      </c>
      <c r="C5800" s="210">
        <v>132.95491795986055</v>
      </c>
    </row>
    <row r="5801" spans="2:3" x14ac:dyDescent="0.45">
      <c r="B5801" s="211">
        <v>5738</v>
      </c>
      <c r="C5801" s="210">
        <v>72.750483561683851</v>
      </c>
    </row>
    <row r="5802" spans="2:3" x14ac:dyDescent="0.45">
      <c r="B5802" s="211">
        <v>5739</v>
      </c>
      <c r="C5802" s="210">
        <v>162.65054935324548</v>
      </c>
    </row>
    <row r="5803" spans="2:3" x14ac:dyDescent="0.45">
      <c r="B5803" s="211">
        <v>5740</v>
      </c>
      <c r="C5803" s="210">
        <v>120.62828952032663</v>
      </c>
    </row>
    <row r="5804" spans="2:3" x14ac:dyDescent="0.45">
      <c r="B5804" s="211">
        <v>5741</v>
      </c>
      <c r="C5804" s="210">
        <v>143.03499936742938</v>
      </c>
    </row>
    <row r="5805" spans="2:3" x14ac:dyDescent="0.45">
      <c r="B5805" s="211">
        <v>5742</v>
      </c>
      <c r="C5805" s="210">
        <v>99.522838738266302</v>
      </c>
    </row>
    <row r="5806" spans="2:3" x14ac:dyDescent="0.45">
      <c r="B5806" s="211">
        <v>5743</v>
      </c>
      <c r="C5806" s="210">
        <v>172.40611606093861</v>
      </c>
    </row>
    <row r="5807" spans="2:3" x14ac:dyDescent="0.45">
      <c r="B5807" s="211">
        <v>5744</v>
      </c>
      <c r="C5807" s="210">
        <v>195.20867727980652</v>
      </c>
    </row>
    <row r="5808" spans="2:3" x14ac:dyDescent="0.45">
      <c r="B5808" s="211">
        <v>5745</v>
      </c>
      <c r="C5808" s="210">
        <v>99.196151544948989</v>
      </c>
    </row>
    <row r="5809" spans="2:3" x14ac:dyDescent="0.45">
      <c r="B5809" s="211">
        <v>5746</v>
      </c>
      <c r="C5809" s="210">
        <v>120.99408713306991</v>
      </c>
    </row>
    <row r="5810" spans="2:3" x14ac:dyDescent="0.45">
      <c r="B5810" s="211">
        <v>5747</v>
      </c>
      <c r="C5810" s="210">
        <v>76.525289431255189</v>
      </c>
    </row>
    <row r="5811" spans="2:3" x14ac:dyDescent="0.45">
      <c r="B5811" s="211">
        <v>5748</v>
      </c>
      <c r="C5811" s="210">
        <v>95.8161397044978</v>
      </c>
    </row>
    <row r="5812" spans="2:3" x14ac:dyDescent="0.45">
      <c r="B5812" s="211">
        <v>5749</v>
      </c>
      <c r="C5812" s="210">
        <v>158.34525613450103</v>
      </c>
    </row>
    <row r="5813" spans="2:3" x14ac:dyDescent="0.45">
      <c r="B5813" s="211">
        <v>5750</v>
      </c>
      <c r="C5813" s="210">
        <v>139.93270932726614</v>
      </c>
    </row>
    <row r="5814" spans="2:3" x14ac:dyDescent="0.45">
      <c r="B5814" s="211">
        <v>5751</v>
      </c>
      <c r="C5814" s="210">
        <v>138.95704182826594</v>
      </c>
    </row>
    <row r="5815" spans="2:3" x14ac:dyDescent="0.45">
      <c r="B5815" s="211">
        <v>5752</v>
      </c>
      <c r="C5815" s="210">
        <v>174.87047438610497</v>
      </c>
    </row>
    <row r="5816" spans="2:3" x14ac:dyDescent="0.45">
      <c r="B5816" s="211">
        <v>5753</v>
      </c>
      <c r="C5816" s="210">
        <v>118.32734199752159</v>
      </c>
    </row>
    <row r="5817" spans="2:3" x14ac:dyDescent="0.45">
      <c r="B5817" s="211">
        <v>5754</v>
      </c>
      <c r="C5817" s="210">
        <v>153.12976788339051</v>
      </c>
    </row>
    <row r="5818" spans="2:3" x14ac:dyDescent="0.45">
      <c r="B5818" s="211">
        <v>5755</v>
      </c>
      <c r="C5818" s="210">
        <v>115.09220242061649</v>
      </c>
    </row>
    <row r="5819" spans="2:3" x14ac:dyDescent="0.45">
      <c r="B5819" s="211">
        <v>5756</v>
      </c>
      <c r="C5819" s="210">
        <v>120.19578787199592</v>
      </c>
    </row>
    <row r="5820" spans="2:3" x14ac:dyDescent="0.45">
      <c r="B5820" s="211">
        <v>5757</v>
      </c>
      <c r="C5820" s="210">
        <v>133.2979974689523</v>
      </c>
    </row>
    <row r="5821" spans="2:3" x14ac:dyDescent="0.45">
      <c r="B5821" s="211">
        <v>5758</v>
      </c>
      <c r="C5821" s="210">
        <v>84.043630321504637</v>
      </c>
    </row>
    <row r="5822" spans="2:3" x14ac:dyDescent="0.45">
      <c r="B5822" s="211">
        <v>5759</v>
      </c>
      <c r="C5822" s="210">
        <v>88.924617517492891</v>
      </c>
    </row>
    <row r="5823" spans="2:3" x14ac:dyDescent="0.45">
      <c r="B5823" s="211">
        <v>5760</v>
      </c>
      <c r="C5823" s="210">
        <v>179.71903736668898</v>
      </c>
    </row>
    <row r="5824" spans="2:3" x14ac:dyDescent="0.45">
      <c r="B5824" s="211">
        <v>5761</v>
      </c>
      <c r="C5824" s="210">
        <v>138.87128251193974</v>
      </c>
    </row>
    <row r="5825" spans="2:3" x14ac:dyDescent="0.45">
      <c r="B5825" s="211">
        <v>5762</v>
      </c>
      <c r="C5825" s="210">
        <v>163.35662114258747</v>
      </c>
    </row>
    <row r="5826" spans="2:3" x14ac:dyDescent="0.45">
      <c r="B5826" s="211">
        <v>5763</v>
      </c>
      <c r="C5826" s="210">
        <v>92.011512121867312</v>
      </c>
    </row>
    <row r="5827" spans="2:3" x14ac:dyDescent="0.45">
      <c r="B5827" s="211">
        <v>5764</v>
      </c>
      <c r="C5827" s="210">
        <v>109.82574519836724</v>
      </c>
    </row>
    <row r="5828" spans="2:3" x14ac:dyDescent="0.45">
      <c r="B5828" s="211">
        <v>5765</v>
      </c>
      <c r="C5828" s="210">
        <v>166.8407466605826</v>
      </c>
    </row>
    <row r="5829" spans="2:3" x14ac:dyDescent="0.45">
      <c r="B5829" s="211">
        <v>5766</v>
      </c>
      <c r="C5829" s="210">
        <v>139.21611850974631</v>
      </c>
    </row>
    <row r="5830" spans="2:3" x14ac:dyDescent="0.45">
      <c r="B5830" s="211">
        <v>5767</v>
      </c>
      <c r="C5830" s="210">
        <v>91.738635799277162</v>
      </c>
    </row>
    <row r="5831" spans="2:3" x14ac:dyDescent="0.45">
      <c r="B5831" s="211">
        <v>5768</v>
      </c>
      <c r="C5831" s="210">
        <v>79.682804272329761</v>
      </c>
    </row>
    <row r="5832" spans="2:3" x14ac:dyDescent="0.45">
      <c r="B5832" s="211">
        <v>5769</v>
      </c>
      <c r="C5832" s="210">
        <v>126.76411774188568</v>
      </c>
    </row>
    <row r="5833" spans="2:3" x14ac:dyDescent="0.45">
      <c r="B5833" s="211">
        <v>5770</v>
      </c>
      <c r="C5833" s="210">
        <v>169.81106033302473</v>
      </c>
    </row>
    <row r="5834" spans="2:3" x14ac:dyDescent="0.45">
      <c r="B5834" s="211">
        <v>5771</v>
      </c>
      <c r="C5834" s="210">
        <v>111.76723871598448</v>
      </c>
    </row>
    <row r="5835" spans="2:3" x14ac:dyDescent="0.45">
      <c r="B5835" s="211">
        <v>5772</v>
      </c>
      <c r="C5835" s="210">
        <v>159.92669571312285</v>
      </c>
    </row>
    <row r="5836" spans="2:3" x14ac:dyDescent="0.45">
      <c r="B5836" s="211">
        <v>5773</v>
      </c>
      <c r="C5836" s="210">
        <v>108.32562874446462</v>
      </c>
    </row>
    <row r="5837" spans="2:3" x14ac:dyDescent="0.45">
      <c r="B5837" s="211">
        <v>5774</v>
      </c>
      <c r="C5837" s="210">
        <v>110.91421834756954</v>
      </c>
    </row>
    <row r="5838" spans="2:3" x14ac:dyDescent="0.45">
      <c r="B5838" s="211">
        <v>5775</v>
      </c>
      <c r="C5838" s="210">
        <v>87.866216764611551</v>
      </c>
    </row>
    <row r="5839" spans="2:3" x14ac:dyDescent="0.45">
      <c r="B5839" s="211">
        <v>5776</v>
      </c>
      <c r="C5839" s="210">
        <v>120.96045880272915</v>
      </c>
    </row>
    <row r="5840" spans="2:3" x14ac:dyDescent="0.45">
      <c r="B5840" s="211">
        <v>5777</v>
      </c>
      <c r="C5840" s="210">
        <v>181.04172046911461</v>
      </c>
    </row>
    <row r="5841" spans="2:3" x14ac:dyDescent="0.45">
      <c r="B5841" s="211">
        <v>5778</v>
      </c>
      <c r="C5841" s="210">
        <v>154.74575671725336</v>
      </c>
    </row>
    <row r="5842" spans="2:3" x14ac:dyDescent="0.45">
      <c r="B5842" s="211">
        <v>5779</v>
      </c>
      <c r="C5842" s="210">
        <v>154.43392435479583</v>
      </c>
    </row>
    <row r="5843" spans="2:3" x14ac:dyDescent="0.45">
      <c r="B5843" s="211">
        <v>5780</v>
      </c>
      <c r="C5843" s="210">
        <v>136.1950528118054</v>
      </c>
    </row>
    <row r="5844" spans="2:3" x14ac:dyDescent="0.45">
      <c r="B5844" s="211">
        <v>5781</v>
      </c>
      <c r="C5844" s="210">
        <v>89.762658237669811</v>
      </c>
    </row>
    <row r="5845" spans="2:3" x14ac:dyDescent="0.45">
      <c r="B5845" s="211">
        <v>5782</v>
      </c>
      <c r="C5845" s="210">
        <v>139.72337338283214</v>
      </c>
    </row>
    <row r="5846" spans="2:3" x14ac:dyDescent="0.45">
      <c r="B5846" s="211">
        <v>5783</v>
      </c>
      <c r="C5846" s="210">
        <v>84.187947580408235</v>
      </c>
    </row>
    <row r="5847" spans="2:3" x14ac:dyDescent="0.45">
      <c r="B5847" s="211">
        <v>5784</v>
      </c>
      <c r="C5847" s="210">
        <v>147.59407844733306</v>
      </c>
    </row>
    <row r="5848" spans="2:3" x14ac:dyDescent="0.45">
      <c r="B5848" s="211">
        <v>5785</v>
      </c>
      <c r="C5848" s="210">
        <v>127.0063228533385</v>
      </c>
    </row>
    <row r="5849" spans="2:3" x14ac:dyDescent="0.45">
      <c r="B5849" s="211">
        <v>5786</v>
      </c>
      <c r="C5849" s="210">
        <v>108.3597008968562</v>
      </c>
    </row>
    <row r="5850" spans="2:3" x14ac:dyDescent="0.45">
      <c r="B5850" s="211">
        <v>5787</v>
      </c>
      <c r="C5850" s="210">
        <v>156.99418853934438</v>
      </c>
    </row>
    <row r="5851" spans="2:3" x14ac:dyDescent="0.45">
      <c r="B5851" s="211">
        <v>5788</v>
      </c>
      <c r="C5851" s="210">
        <v>99.048623978105013</v>
      </c>
    </row>
    <row r="5852" spans="2:3" x14ac:dyDescent="0.45">
      <c r="B5852" s="211">
        <v>5789</v>
      </c>
      <c r="C5852" s="210">
        <v>148.74940976586123</v>
      </c>
    </row>
    <row r="5853" spans="2:3" x14ac:dyDescent="0.45">
      <c r="B5853" s="211">
        <v>5790</v>
      </c>
      <c r="C5853" s="210">
        <v>159.468922947018</v>
      </c>
    </row>
    <row r="5854" spans="2:3" x14ac:dyDescent="0.45">
      <c r="B5854" s="211">
        <v>5791</v>
      </c>
      <c r="C5854" s="210">
        <v>117.77962638603982</v>
      </c>
    </row>
    <row r="5855" spans="2:3" x14ac:dyDescent="0.45">
      <c r="B5855" s="211">
        <v>5792</v>
      </c>
      <c r="C5855" s="210">
        <v>151.24135242477166</v>
      </c>
    </row>
    <row r="5856" spans="2:3" x14ac:dyDescent="0.45">
      <c r="B5856" s="211">
        <v>5793</v>
      </c>
      <c r="C5856" s="210">
        <v>133.16072393218755</v>
      </c>
    </row>
    <row r="5857" spans="2:3" x14ac:dyDescent="0.45">
      <c r="B5857" s="211">
        <v>5794</v>
      </c>
      <c r="C5857" s="210">
        <v>183.56023527509427</v>
      </c>
    </row>
    <row r="5858" spans="2:3" x14ac:dyDescent="0.45">
      <c r="B5858" s="211">
        <v>5795</v>
      </c>
      <c r="C5858" s="210">
        <v>159.05505008378989</v>
      </c>
    </row>
    <row r="5859" spans="2:3" x14ac:dyDescent="0.45">
      <c r="B5859" s="211">
        <v>5796</v>
      </c>
      <c r="C5859" s="210">
        <v>132.97658085699155</v>
      </c>
    </row>
    <row r="5860" spans="2:3" x14ac:dyDescent="0.45">
      <c r="B5860" s="211">
        <v>5797</v>
      </c>
      <c r="C5860" s="210">
        <v>112.22056024357221</v>
      </c>
    </row>
    <row r="5861" spans="2:3" x14ac:dyDescent="0.45">
      <c r="B5861" s="211">
        <v>5798</v>
      </c>
      <c r="C5861" s="210">
        <v>126.62930083883197</v>
      </c>
    </row>
    <row r="5862" spans="2:3" x14ac:dyDescent="0.45">
      <c r="B5862" s="211">
        <v>5799</v>
      </c>
      <c r="C5862" s="210">
        <v>275.7989952450169</v>
      </c>
    </row>
    <row r="5863" spans="2:3" x14ac:dyDescent="0.45">
      <c r="B5863" s="211">
        <v>5800</v>
      </c>
      <c r="C5863" s="210">
        <v>161.45529027252533</v>
      </c>
    </row>
    <row r="5864" spans="2:3" x14ac:dyDescent="0.45">
      <c r="B5864" s="211">
        <v>5801</v>
      </c>
      <c r="C5864" s="210">
        <v>132.43248158555704</v>
      </c>
    </row>
    <row r="5865" spans="2:3" x14ac:dyDescent="0.45">
      <c r="B5865" s="211">
        <v>5802</v>
      </c>
      <c r="C5865" s="210">
        <v>132.58061592449548</v>
      </c>
    </row>
    <row r="5866" spans="2:3" x14ac:dyDescent="0.45">
      <c r="B5866" s="211">
        <v>5803</v>
      </c>
      <c r="C5866" s="210">
        <v>94.720700329918188</v>
      </c>
    </row>
    <row r="5867" spans="2:3" x14ac:dyDescent="0.45">
      <c r="B5867" s="211">
        <v>5804</v>
      </c>
      <c r="C5867" s="210">
        <v>64.864482222244547</v>
      </c>
    </row>
    <row r="5868" spans="2:3" x14ac:dyDescent="0.45">
      <c r="B5868" s="211">
        <v>5805</v>
      </c>
      <c r="C5868" s="210">
        <v>95.641719209181559</v>
      </c>
    </row>
    <row r="5869" spans="2:3" x14ac:dyDescent="0.45">
      <c r="B5869" s="211">
        <v>5806</v>
      </c>
      <c r="C5869" s="210">
        <v>120.87764856073458</v>
      </c>
    </row>
    <row r="5870" spans="2:3" x14ac:dyDescent="0.45">
      <c r="B5870" s="211">
        <v>5807</v>
      </c>
      <c r="C5870" s="210">
        <v>131.00915292567089</v>
      </c>
    </row>
    <row r="5871" spans="2:3" x14ac:dyDescent="0.45">
      <c r="B5871" s="211">
        <v>5808</v>
      </c>
      <c r="C5871" s="210">
        <v>89.142058169044063</v>
      </c>
    </row>
    <row r="5872" spans="2:3" x14ac:dyDescent="0.45">
      <c r="B5872" s="211">
        <v>5809</v>
      </c>
      <c r="C5872" s="210">
        <v>101.12408816530821</v>
      </c>
    </row>
    <row r="5873" spans="2:3" x14ac:dyDescent="0.45">
      <c r="B5873" s="211">
        <v>5810</v>
      </c>
      <c r="C5873" s="210">
        <v>136.00918622291977</v>
      </c>
    </row>
    <row r="5874" spans="2:3" x14ac:dyDescent="0.45">
      <c r="B5874" s="211">
        <v>5811</v>
      </c>
      <c r="C5874" s="210">
        <v>84.641704736476157</v>
      </c>
    </row>
    <row r="5875" spans="2:3" x14ac:dyDescent="0.45">
      <c r="B5875" s="211">
        <v>5812</v>
      </c>
      <c r="C5875" s="210">
        <v>77.259606109324835</v>
      </c>
    </row>
    <row r="5876" spans="2:3" x14ac:dyDescent="0.45">
      <c r="B5876" s="211">
        <v>5813</v>
      </c>
      <c r="C5876" s="210">
        <v>128.14123283273577</v>
      </c>
    </row>
    <row r="5877" spans="2:3" x14ac:dyDescent="0.45">
      <c r="B5877" s="211">
        <v>5814</v>
      </c>
      <c r="C5877" s="210">
        <v>121.07650343360565</v>
      </c>
    </row>
    <row r="5878" spans="2:3" x14ac:dyDescent="0.45">
      <c r="B5878" s="211">
        <v>5815</v>
      </c>
      <c r="C5878" s="210">
        <v>82.819959215668916</v>
      </c>
    </row>
    <row r="5879" spans="2:3" x14ac:dyDescent="0.45">
      <c r="B5879" s="211">
        <v>5816</v>
      </c>
      <c r="C5879" s="210">
        <v>216.45626569037771</v>
      </c>
    </row>
    <row r="5880" spans="2:3" x14ac:dyDescent="0.45">
      <c r="B5880" s="211">
        <v>5817</v>
      </c>
      <c r="C5880" s="210">
        <v>163.61903647600721</v>
      </c>
    </row>
    <row r="5881" spans="2:3" x14ac:dyDescent="0.45">
      <c r="B5881" s="211">
        <v>5818</v>
      </c>
      <c r="C5881" s="210">
        <v>147.80169951634221</v>
      </c>
    </row>
    <row r="5882" spans="2:3" x14ac:dyDescent="0.45">
      <c r="B5882" s="211">
        <v>5819</v>
      </c>
      <c r="C5882" s="210">
        <v>84.512910012491005</v>
      </c>
    </row>
    <row r="5883" spans="2:3" x14ac:dyDescent="0.45">
      <c r="B5883" s="211">
        <v>5820</v>
      </c>
      <c r="C5883" s="210">
        <v>167.81905943305449</v>
      </c>
    </row>
    <row r="5884" spans="2:3" x14ac:dyDescent="0.45">
      <c r="B5884" s="211">
        <v>5821</v>
      </c>
      <c r="C5884" s="210">
        <v>163.43243067716116</v>
      </c>
    </row>
    <row r="5885" spans="2:3" x14ac:dyDescent="0.45">
      <c r="B5885" s="211">
        <v>5822</v>
      </c>
      <c r="C5885" s="210">
        <v>79.117536724538013</v>
      </c>
    </row>
    <row r="5886" spans="2:3" x14ac:dyDescent="0.45">
      <c r="B5886" s="211">
        <v>5823</v>
      </c>
      <c r="C5886" s="210">
        <v>127.28725375393959</v>
      </c>
    </row>
    <row r="5887" spans="2:3" x14ac:dyDescent="0.45">
      <c r="B5887" s="211">
        <v>5824</v>
      </c>
      <c r="C5887" s="210">
        <v>187.80905609261754</v>
      </c>
    </row>
    <row r="5888" spans="2:3" x14ac:dyDescent="0.45">
      <c r="B5888" s="211">
        <v>5825</v>
      </c>
      <c r="C5888" s="210">
        <v>83.8920605666043</v>
      </c>
    </row>
    <row r="5889" spans="2:3" x14ac:dyDescent="0.45">
      <c r="B5889" s="211">
        <v>5826</v>
      </c>
      <c r="C5889" s="210">
        <v>149.3341650210204</v>
      </c>
    </row>
    <row r="5890" spans="2:3" x14ac:dyDescent="0.45">
      <c r="B5890" s="211">
        <v>5827</v>
      </c>
      <c r="C5890" s="210">
        <v>99.903823414825368</v>
      </c>
    </row>
    <row r="5891" spans="2:3" x14ac:dyDescent="0.45">
      <c r="B5891" s="211">
        <v>5828</v>
      </c>
      <c r="C5891" s="210">
        <v>117.15384160134623</v>
      </c>
    </row>
    <row r="5892" spans="2:3" x14ac:dyDescent="0.45">
      <c r="B5892" s="211">
        <v>5829</v>
      </c>
      <c r="C5892" s="210">
        <v>158.15823343361041</v>
      </c>
    </row>
    <row r="5893" spans="2:3" x14ac:dyDescent="0.45">
      <c r="B5893" s="211">
        <v>5830</v>
      </c>
      <c r="C5893" s="210">
        <v>101.8136841557278</v>
      </c>
    </row>
    <row r="5894" spans="2:3" x14ac:dyDescent="0.45">
      <c r="B5894" s="211">
        <v>5831</v>
      </c>
      <c r="C5894" s="210">
        <v>182.21668694106313</v>
      </c>
    </row>
    <row r="5895" spans="2:3" x14ac:dyDescent="0.45">
      <c r="B5895" s="211">
        <v>5832</v>
      </c>
      <c r="C5895" s="210">
        <v>135.38183345348159</v>
      </c>
    </row>
    <row r="5896" spans="2:3" x14ac:dyDescent="0.45">
      <c r="B5896" s="211">
        <v>5833</v>
      </c>
      <c r="C5896" s="210">
        <v>214.13682492696569</v>
      </c>
    </row>
    <row r="5897" spans="2:3" x14ac:dyDescent="0.45">
      <c r="B5897" s="211">
        <v>5834</v>
      </c>
      <c r="C5897" s="210">
        <v>91.805080625253098</v>
      </c>
    </row>
    <row r="5898" spans="2:3" x14ac:dyDescent="0.45">
      <c r="B5898" s="211">
        <v>5835</v>
      </c>
      <c r="C5898" s="210">
        <v>115.93245273737898</v>
      </c>
    </row>
    <row r="5899" spans="2:3" x14ac:dyDescent="0.45">
      <c r="B5899" s="211">
        <v>5836</v>
      </c>
      <c r="C5899" s="210">
        <v>194.40838019363997</v>
      </c>
    </row>
    <row r="5900" spans="2:3" x14ac:dyDescent="0.45">
      <c r="B5900" s="211">
        <v>5837</v>
      </c>
      <c r="C5900" s="210">
        <v>90.462626925246468</v>
      </c>
    </row>
    <row r="5901" spans="2:3" x14ac:dyDescent="0.45">
      <c r="B5901" s="211">
        <v>5838</v>
      </c>
      <c r="C5901" s="210">
        <v>119.23032159622183</v>
      </c>
    </row>
    <row r="5902" spans="2:3" x14ac:dyDescent="0.45">
      <c r="B5902" s="211">
        <v>5839</v>
      </c>
      <c r="C5902" s="210">
        <v>140.78043445040544</v>
      </c>
    </row>
    <row r="5903" spans="2:3" x14ac:dyDescent="0.45">
      <c r="B5903" s="211">
        <v>5840</v>
      </c>
      <c r="C5903" s="210">
        <v>108.50616420975976</v>
      </c>
    </row>
    <row r="5904" spans="2:3" x14ac:dyDescent="0.45">
      <c r="B5904" s="211">
        <v>5841</v>
      </c>
      <c r="C5904" s="210">
        <v>94.659383182437338</v>
      </c>
    </row>
    <row r="5905" spans="2:3" x14ac:dyDescent="0.45">
      <c r="B5905" s="211">
        <v>5842</v>
      </c>
      <c r="C5905" s="210">
        <v>94.711543485453106</v>
      </c>
    </row>
    <row r="5906" spans="2:3" x14ac:dyDescent="0.45">
      <c r="B5906" s="211">
        <v>5843</v>
      </c>
      <c r="C5906" s="210">
        <v>89.883032672369481</v>
      </c>
    </row>
    <row r="5907" spans="2:3" x14ac:dyDescent="0.45">
      <c r="B5907" s="211">
        <v>5844</v>
      </c>
      <c r="C5907" s="210">
        <v>124.57647416001221</v>
      </c>
    </row>
    <row r="5908" spans="2:3" x14ac:dyDescent="0.45">
      <c r="B5908" s="211">
        <v>5845</v>
      </c>
      <c r="C5908" s="210">
        <v>151.92618112333665</v>
      </c>
    </row>
    <row r="5909" spans="2:3" x14ac:dyDescent="0.45">
      <c r="B5909" s="211">
        <v>5846</v>
      </c>
      <c r="C5909" s="210">
        <v>152.01603387606622</v>
      </c>
    </row>
    <row r="5910" spans="2:3" x14ac:dyDescent="0.45">
      <c r="B5910" s="211">
        <v>5847</v>
      </c>
      <c r="C5910" s="210">
        <v>97.923652288875957</v>
      </c>
    </row>
    <row r="5911" spans="2:3" x14ac:dyDescent="0.45">
      <c r="B5911" s="211">
        <v>5848</v>
      </c>
      <c r="C5911" s="210">
        <v>153.57576068553632</v>
      </c>
    </row>
    <row r="5912" spans="2:3" x14ac:dyDescent="0.45">
      <c r="B5912" s="211">
        <v>5849</v>
      </c>
      <c r="C5912" s="210">
        <v>108.33893688491446</v>
      </c>
    </row>
    <row r="5913" spans="2:3" x14ac:dyDescent="0.45">
      <c r="B5913" s="211">
        <v>5850</v>
      </c>
      <c r="C5913" s="210">
        <v>144.28197931276023</v>
      </c>
    </row>
    <row r="5914" spans="2:3" x14ac:dyDescent="0.45">
      <c r="B5914" s="211">
        <v>5851</v>
      </c>
      <c r="C5914" s="210">
        <v>82.213224520951613</v>
      </c>
    </row>
    <row r="5915" spans="2:3" x14ac:dyDescent="0.45">
      <c r="B5915" s="211">
        <v>5852</v>
      </c>
      <c r="C5915" s="210">
        <v>140.78528376606442</v>
      </c>
    </row>
    <row r="5916" spans="2:3" x14ac:dyDescent="0.45">
      <c r="B5916" s="211">
        <v>5853</v>
      </c>
      <c r="C5916" s="210">
        <v>113.65931622843908</v>
      </c>
    </row>
    <row r="5917" spans="2:3" x14ac:dyDescent="0.45">
      <c r="B5917" s="211">
        <v>5854</v>
      </c>
      <c r="C5917" s="210">
        <v>174.04029150641836</v>
      </c>
    </row>
    <row r="5918" spans="2:3" x14ac:dyDescent="0.45">
      <c r="B5918" s="211">
        <v>5855</v>
      </c>
      <c r="C5918" s="210">
        <v>131.01395162505179</v>
      </c>
    </row>
    <row r="5919" spans="2:3" x14ac:dyDescent="0.45">
      <c r="B5919" s="211">
        <v>5856</v>
      </c>
      <c r="C5919" s="210">
        <v>158.59612202889423</v>
      </c>
    </row>
    <row r="5920" spans="2:3" x14ac:dyDescent="0.45">
      <c r="B5920" s="211">
        <v>5857</v>
      </c>
      <c r="C5920" s="210">
        <v>136.14753287550278</v>
      </c>
    </row>
    <row r="5921" spans="2:3" x14ac:dyDescent="0.45">
      <c r="B5921" s="211">
        <v>5858</v>
      </c>
      <c r="C5921" s="210">
        <v>163.70279204215879</v>
      </c>
    </row>
    <row r="5922" spans="2:3" x14ac:dyDescent="0.45">
      <c r="B5922" s="211">
        <v>5859</v>
      </c>
      <c r="C5922" s="210">
        <v>134.68425244787545</v>
      </c>
    </row>
    <row r="5923" spans="2:3" x14ac:dyDescent="0.45">
      <c r="B5923" s="211">
        <v>5860</v>
      </c>
      <c r="C5923" s="210">
        <v>101.48956979629759</v>
      </c>
    </row>
    <row r="5924" spans="2:3" x14ac:dyDescent="0.45">
      <c r="B5924" s="211">
        <v>5861</v>
      </c>
      <c r="C5924" s="210">
        <v>76.947579441681128</v>
      </c>
    </row>
    <row r="5925" spans="2:3" x14ac:dyDescent="0.45">
      <c r="B5925" s="211">
        <v>5862</v>
      </c>
      <c r="C5925" s="210">
        <v>85.124806396657902</v>
      </c>
    </row>
    <row r="5926" spans="2:3" x14ac:dyDescent="0.45">
      <c r="B5926" s="211">
        <v>5863</v>
      </c>
      <c r="C5926" s="210">
        <v>100.05290244066296</v>
      </c>
    </row>
    <row r="5927" spans="2:3" x14ac:dyDescent="0.45">
      <c r="B5927" s="211">
        <v>5864</v>
      </c>
      <c r="C5927" s="210">
        <v>93.381584901623143</v>
      </c>
    </row>
    <row r="5928" spans="2:3" x14ac:dyDescent="0.45">
      <c r="B5928" s="211">
        <v>5865</v>
      </c>
      <c r="C5928" s="210">
        <v>114.68777001464611</v>
      </c>
    </row>
    <row r="5929" spans="2:3" x14ac:dyDescent="0.45">
      <c r="B5929" s="211">
        <v>5866</v>
      </c>
      <c r="C5929" s="210">
        <v>120.38456039578287</v>
      </c>
    </row>
    <row r="5930" spans="2:3" x14ac:dyDescent="0.45">
      <c r="B5930" s="211">
        <v>5867</v>
      </c>
      <c r="C5930" s="210">
        <v>152.20854988579009</v>
      </c>
    </row>
    <row r="5931" spans="2:3" x14ac:dyDescent="0.45">
      <c r="B5931" s="211">
        <v>5868</v>
      </c>
      <c r="C5931" s="210">
        <v>96.675615489990861</v>
      </c>
    </row>
    <row r="5932" spans="2:3" x14ac:dyDescent="0.45">
      <c r="B5932" s="211">
        <v>5869</v>
      </c>
      <c r="C5932" s="210">
        <v>89.475860847287791</v>
      </c>
    </row>
    <row r="5933" spans="2:3" x14ac:dyDescent="0.45">
      <c r="B5933" s="211">
        <v>5870</v>
      </c>
      <c r="C5933" s="210">
        <v>102.28486404549139</v>
      </c>
    </row>
    <row r="5934" spans="2:3" x14ac:dyDescent="0.45">
      <c r="B5934" s="211">
        <v>5871</v>
      </c>
      <c r="C5934" s="210">
        <v>104.83258725904832</v>
      </c>
    </row>
    <row r="5935" spans="2:3" x14ac:dyDescent="0.45">
      <c r="B5935" s="211">
        <v>5872</v>
      </c>
      <c r="C5935" s="210">
        <v>102.31478432330239</v>
      </c>
    </row>
    <row r="5936" spans="2:3" x14ac:dyDescent="0.45">
      <c r="B5936" s="211">
        <v>5873</v>
      </c>
      <c r="C5936" s="210">
        <v>97.488161083193191</v>
      </c>
    </row>
    <row r="5937" spans="2:3" x14ac:dyDescent="0.45">
      <c r="B5937" s="211">
        <v>5874</v>
      </c>
      <c r="C5937" s="210">
        <v>70.772693683781867</v>
      </c>
    </row>
    <row r="5938" spans="2:3" x14ac:dyDescent="0.45">
      <c r="B5938" s="211">
        <v>5875</v>
      </c>
      <c r="C5938" s="210">
        <v>184.06018206579978</v>
      </c>
    </row>
    <row r="5939" spans="2:3" x14ac:dyDescent="0.45">
      <c r="B5939" s="211">
        <v>5876</v>
      </c>
      <c r="C5939" s="210">
        <v>121.92150798335948</v>
      </c>
    </row>
    <row r="5940" spans="2:3" x14ac:dyDescent="0.45">
      <c r="B5940" s="211">
        <v>5877</v>
      </c>
      <c r="C5940" s="210">
        <v>118.78986779946567</v>
      </c>
    </row>
    <row r="5941" spans="2:3" x14ac:dyDescent="0.45">
      <c r="B5941" s="211">
        <v>5878</v>
      </c>
      <c r="C5941" s="210">
        <v>154.54880097509613</v>
      </c>
    </row>
    <row r="5942" spans="2:3" x14ac:dyDescent="0.45">
      <c r="B5942" s="211">
        <v>5879</v>
      </c>
      <c r="C5942" s="210">
        <v>148.96734927674143</v>
      </c>
    </row>
    <row r="5943" spans="2:3" x14ac:dyDescent="0.45">
      <c r="B5943" s="211">
        <v>5880</v>
      </c>
      <c r="C5943" s="210">
        <v>170.02970352653088</v>
      </c>
    </row>
    <row r="5944" spans="2:3" x14ac:dyDescent="0.45">
      <c r="B5944" s="211">
        <v>5881</v>
      </c>
      <c r="C5944" s="210">
        <v>87.265258356502514</v>
      </c>
    </row>
    <row r="5945" spans="2:3" x14ac:dyDescent="0.45">
      <c r="B5945" s="211">
        <v>5882</v>
      </c>
      <c r="C5945" s="210">
        <v>71.679097845338902</v>
      </c>
    </row>
    <row r="5946" spans="2:3" x14ac:dyDescent="0.45">
      <c r="B5946" s="211">
        <v>5883</v>
      </c>
      <c r="C5946" s="210">
        <v>182.27065673933731</v>
      </c>
    </row>
    <row r="5947" spans="2:3" x14ac:dyDescent="0.45">
      <c r="B5947" s="211">
        <v>5884</v>
      </c>
      <c r="C5947" s="210">
        <v>127.32425259299097</v>
      </c>
    </row>
    <row r="5948" spans="2:3" x14ac:dyDescent="0.45">
      <c r="B5948" s="211">
        <v>5885</v>
      </c>
      <c r="C5948" s="210">
        <v>113.40616952063742</v>
      </c>
    </row>
    <row r="5949" spans="2:3" x14ac:dyDescent="0.45">
      <c r="B5949" s="211">
        <v>5886</v>
      </c>
      <c r="C5949" s="210">
        <v>121.37631889324167</v>
      </c>
    </row>
    <row r="5950" spans="2:3" x14ac:dyDescent="0.45">
      <c r="B5950" s="211">
        <v>5887</v>
      </c>
      <c r="C5950" s="210">
        <v>109.45747997152735</v>
      </c>
    </row>
    <row r="5951" spans="2:3" x14ac:dyDescent="0.45">
      <c r="B5951" s="211">
        <v>5888</v>
      </c>
      <c r="C5951" s="210">
        <v>144.915316939832</v>
      </c>
    </row>
    <row r="5952" spans="2:3" x14ac:dyDescent="0.45">
      <c r="B5952" s="211">
        <v>5889</v>
      </c>
      <c r="C5952" s="210">
        <v>181.29592493779401</v>
      </c>
    </row>
    <row r="5953" spans="2:3" x14ac:dyDescent="0.45">
      <c r="B5953" s="211">
        <v>5890</v>
      </c>
      <c r="C5953" s="210">
        <v>97.498451293127445</v>
      </c>
    </row>
    <row r="5954" spans="2:3" x14ac:dyDescent="0.45">
      <c r="B5954" s="211">
        <v>5891</v>
      </c>
      <c r="C5954" s="210">
        <v>91.595585877093811</v>
      </c>
    </row>
    <row r="5955" spans="2:3" x14ac:dyDescent="0.45">
      <c r="B5955" s="211">
        <v>5892</v>
      </c>
      <c r="C5955" s="210">
        <v>98.527025546505683</v>
      </c>
    </row>
    <row r="5956" spans="2:3" x14ac:dyDescent="0.45">
      <c r="B5956" s="211">
        <v>5893</v>
      </c>
      <c r="C5956" s="210">
        <v>83.52498278689248</v>
      </c>
    </row>
    <row r="5957" spans="2:3" x14ac:dyDescent="0.45">
      <c r="B5957" s="211">
        <v>5894</v>
      </c>
      <c r="C5957" s="210">
        <v>83.373114882721509</v>
      </c>
    </row>
    <row r="5958" spans="2:3" x14ac:dyDescent="0.45">
      <c r="B5958" s="211">
        <v>5895</v>
      </c>
      <c r="C5958" s="210">
        <v>93.547625580478268</v>
      </c>
    </row>
    <row r="5959" spans="2:3" x14ac:dyDescent="0.45">
      <c r="B5959" s="211">
        <v>5896</v>
      </c>
      <c r="C5959" s="210">
        <v>190.75844250014069</v>
      </c>
    </row>
    <row r="5960" spans="2:3" x14ac:dyDescent="0.45">
      <c r="B5960" s="211">
        <v>5897</v>
      </c>
      <c r="C5960" s="210">
        <v>74.209886541853393</v>
      </c>
    </row>
    <row r="5961" spans="2:3" x14ac:dyDescent="0.45">
      <c r="B5961" s="211">
        <v>5898</v>
      </c>
      <c r="C5961" s="210">
        <v>133.50609188354605</v>
      </c>
    </row>
    <row r="5962" spans="2:3" x14ac:dyDescent="0.45">
      <c r="B5962" s="211">
        <v>5899</v>
      </c>
      <c r="C5962" s="210">
        <v>198.35327007511836</v>
      </c>
    </row>
    <row r="5963" spans="2:3" x14ac:dyDescent="0.45">
      <c r="B5963" s="211">
        <v>5900</v>
      </c>
      <c r="C5963" s="210">
        <v>101.59789934150733</v>
      </c>
    </row>
    <row r="5964" spans="2:3" x14ac:dyDescent="0.45">
      <c r="B5964" s="211">
        <v>5901</v>
      </c>
      <c r="C5964" s="210">
        <v>166.04040315119548</v>
      </c>
    </row>
    <row r="5965" spans="2:3" x14ac:dyDescent="0.45">
      <c r="B5965" s="211">
        <v>5902</v>
      </c>
      <c r="C5965" s="210">
        <v>193.71353324612883</v>
      </c>
    </row>
    <row r="5966" spans="2:3" x14ac:dyDescent="0.45">
      <c r="B5966" s="211">
        <v>5903</v>
      </c>
      <c r="C5966" s="210">
        <v>133.22942378859267</v>
      </c>
    </row>
    <row r="5967" spans="2:3" x14ac:dyDescent="0.45">
      <c r="B5967" s="211">
        <v>5904</v>
      </c>
      <c r="C5967" s="210">
        <v>111.81121201199265</v>
      </c>
    </row>
    <row r="5968" spans="2:3" x14ac:dyDescent="0.45">
      <c r="B5968" s="211">
        <v>5905</v>
      </c>
      <c r="C5968" s="210">
        <v>149.6584068729947</v>
      </c>
    </row>
    <row r="5969" spans="2:3" x14ac:dyDescent="0.45">
      <c r="B5969" s="211">
        <v>5906</v>
      </c>
      <c r="C5969" s="210">
        <v>114.42431227228121</v>
      </c>
    </row>
    <row r="5970" spans="2:3" x14ac:dyDescent="0.45">
      <c r="B5970" s="211">
        <v>5907</v>
      </c>
      <c r="C5970" s="210">
        <v>102.12086617840481</v>
      </c>
    </row>
    <row r="5971" spans="2:3" x14ac:dyDescent="0.45">
      <c r="B5971" s="211">
        <v>5908</v>
      </c>
      <c r="C5971" s="210">
        <v>112.97228440447883</v>
      </c>
    </row>
    <row r="5972" spans="2:3" x14ac:dyDescent="0.45">
      <c r="B5972" s="211">
        <v>5909</v>
      </c>
      <c r="C5972" s="210">
        <v>103.05263237945049</v>
      </c>
    </row>
    <row r="5973" spans="2:3" x14ac:dyDescent="0.45">
      <c r="B5973" s="211">
        <v>5910</v>
      </c>
      <c r="C5973" s="210">
        <v>115.34814411601505</v>
      </c>
    </row>
    <row r="5974" spans="2:3" x14ac:dyDescent="0.45">
      <c r="B5974" s="211">
        <v>5911</v>
      </c>
      <c r="C5974" s="210">
        <v>121.97294939891857</v>
      </c>
    </row>
    <row r="5975" spans="2:3" x14ac:dyDescent="0.45">
      <c r="B5975" s="211">
        <v>5912</v>
      </c>
      <c r="C5975" s="210">
        <v>99.073111195254896</v>
      </c>
    </row>
    <row r="5976" spans="2:3" x14ac:dyDescent="0.45">
      <c r="B5976" s="211">
        <v>5913</v>
      </c>
      <c r="C5976" s="210">
        <v>82.253113463586686</v>
      </c>
    </row>
    <row r="5977" spans="2:3" x14ac:dyDescent="0.45">
      <c r="B5977" s="211">
        <v>5914</v>
      </c>
      <c r="C5977" s="210">
        <v>121.29286741892658</v>
      </c>
    </row>
    <row r="5978" spans="2:3" x14ac:dyDescent="0.45">
      <c r="B5978" s="211">
        <v>5915</v>
      </c>
      <c r="C5978" s="210">
        <v>126.91901978423857</v>
      </c>
    </row>
    <row r="5979" spans="2:3" x14ac:dyDescent="0.45">
      <c r="B5979" s="211">
        <v>5916</v>
      </c>
      <c r="C5979" s="210">
        <v>169.00198839691902</v>
      </c>
    </row>
    <row r="5980" spans="2:3" x14ac:dyDescent="0.45">
      <c r="B5980" s="211">
        <v>5917</v>
      </c>
      <c r="C5980" s="210">
        <v>103.79849858026043</v>
      </c>
    </row>
    <row r="5981" spans="2:3" x14ac:dyDescent="0.45">
      <c r="B5981" s="211">
        <v>5918</v>
      </c>
      <c r="C5981" s="210">
        <v>150.22061845652442</v>
      </c>
    </row>
    <row r="5982" spans="2:3" x14ac:dyDescent="0.45">
      <c r="B5982" s="211">
        <v>5919</v>
      </c>
      <c r="C5982" s="210">
        <v>102.00811482852016</v>
      </c>
    </row>
    <row r="5983" spans="2:3" x14ac:dyDescent="0.45">
      <c r="B5983" s="211">
        <v>5920</v>
      </c>
      <c r="C5983" s="210">
        <v>139.29292373227895</v>
      </c>
    </row>
    <row r="5984" spans="2:3" x14ac:dyDescent="0.45">
      <c r="B5984" s="211">
        <v>5921</v>
      </c>
      <c r="C5984" s="210">
        <v>86.514150905019349</v>
      </c>
    </row>
    <row r="5985" spans="2:3" x14ac:dyDescent="0.45">
      <c r="B5985" s="211">
        <v>5922</v>
      </c>
      <c r="C5985" s="210">
        <v>149.07244845952479</v>
      </c>
    </row>
    <row r="5986" spans="2:3" x14ac:dyDescent="0.45">
      <c r="B5986" s="211">
        <v>5923</v>
      </c>
      <c r="C5986" s="210">
        <v>107.0325882363027</v>
      </c>
    </row>
    <row r="5987" spans="2:3" x14ac:dyDescent="0.45">
      <c r="B5987" s="211">
        <v>5924</v>
      </c>
      <c r="C5987" s="210">
        <v>193.34605563877429</v>
      </c>
    </row>
    <row r="5988" spans="2:3" x14ac:dyDescent="0.45">
      <c r="B5988" s="211">
        <v>5925</v>
      </c>
      <c r="C5988" s="210">
        <v>96.835534292406422</v>
      </c>
    </row>
    <row r="5989" spans="2:3" x14ac:dyDescent="0.45">
      <c r="B5989" s="211">
        <v>5926</v>
      </c>
      <c r="C5989" s="210">
        <v>150.75771134402632</v>
      </c>
    </row>
    <row r="5990" spans="2:3" x14ac:dyDescent="0.45">
      <c r="B5990" s="211">
        <v>5927</v>
      </c>
      <c r="C5990" s="210">
        <v>112.44435739241207</v>
      </c>
    </row>
    <row r="5991" spans="2:3" x14ac:dyDescent="0.45">
      <c r="B5991" s="211">
        <v>5928</v>
      </c>
      <c r="C5991" s="210">
        <v>87.984780488300515</v>
      </c>
    </row>
    <row r="5992" spans="2:3" x14ac:dyDescent="0.45">
      <c r="B5992" s="211">
        <v>5929</v>
      </c>
      <c r="C5992" s="210">
        <v>149.70059338366272</v>
      </c>
    </row>
    <row r="5993" spans="2:3" x14ac:dyDescent="0.45">
      <c r="B5993" s="211">
        <v>5930</v>
      </c>
      <c r="C5993" s="210">
        <v>124.67131777577907</v>
      </c>
    </row>
    <row r="5994" spans="2:3" x14ac:dyDescent="0.45">
      <c r="B5994" s="211">
        <v>5931</v>
      </c>
      <c r="C5994" s="210">
        <v>113.78588262486305</v>
      </c>
    </row>
    <row r="5995" spans="2:3" x14ac:dyDescent="0.45">
      <c r="B5995" s="211">
        <v>5932</v>
      </c>
      <c r="C5995" s="210">
        <v>124.89324267780147</v>
      </c>
    </row>
    <row r="5996" spans="2:3" x14ac:dyDescent="0.45">
      <c r="B5996" s="211">
        <v>5933</v>
      </c>
      <c r="C5996" s="210">
        <v>109.80511726046423</v>
      </c>
    </row>
    <row r="5997" spans="2:3" x14ac:dyDescent="0.45">
      <c r="B5997" s="211">
        <v>5934</v>
      </c>
      <c r="C5997" s="210">
        <v>151.07396046781594</v>
      </c>
    </row>
    <row r="5998" spans="2:3" x14ac:dyDescent="0.45">
      <c r="B5998" s="211">
        <v>5935</v>
      </c>
      <c r="C5998" s="210">
        <v>104.05494891621805</v>
      </c>
    </row>
    <row r="5999" spans="2:3" x14ac:dyDescent="0.45">
      <c r="B5999" s="211">
        <v>5936</v>
      </c>
      <c r="C5999" s="210">
        <v>171.97298492307533</v>
      </c>
    </row>
    <row r="6000" spans="2:3" x14ac:dyDescent="0.45">
      <c r="B6000" s="211">
        <v>5937</v>
      </c>
      <c r="C6000" s="210">
        <v>105.38877016085158</v>
      </c>
    </row>
    <row r="6001" spans="2:3" x14ac:dyDescent="0.45">
      <c r="B6001" s="211">
        <v>5938</v>
      </c>
      <c r="C6001" s="210">
        <v>127.00353590259432</v>
      </c>
    </row>
    <row r="6002" spans="2:3" x14ac:dyDescent="0.45">
      <c r="B6002" s="211">
        <v>5939</v>
      </c>
      <c r="C6002" s="210">
        <v>133.84881370043524</v>
      </c>
    </row>
    <row r="6003" spans="2:3" x14ac:dyDescent="0.45">
      <c r="B6003" s="211">
        <v>5940</v>
      </c>
      <c r="C6003" s="210">
        <v>105.82647262902103</v>
      </c>
    </row>
    <row r="6004" spans="2:3" x14ac:dyDescent="0.45">
      <c r="B6004" s="211">
        <v>5941</v>
      </c>
      <c r="C6004" s="210">
        <v>118.26047880605343</v>
      </c>
    </row>
    <row r="6005" spans="2:3" x14ac:dyDescent="0.45">
      <c r="B6005" s="211">
        <v>5942</v>
      </c>
      <c r="C6005" s="210">
        <v>191.99076186500963</v>
      </c>
    </row>
    <row r="6006" spans="2:3" x14ac:dyDescent="0.45">
      <c r="B6006" s="211">
        <v>5943</v>
      </c>
      <c r="C6006" s="210">
        <v>114.3210887531762</v>
      </c>
    </row>
    <row r="6007" spans="2:3" x14ac:dyDescent="0.45">
      <c r="B6007" s="211">
        <v>5944</v>
      </c>
      <c r="C6007" s="210">
        <v>189.93394214429378</v>
      </c>
    </row>
    <row r="6008" spans="2:3" x14ac:dyDescent="0.45">
      <c r="B6008" s="211">
        <v>5945</v>
      </c>
      <c r="C6008" s="210">
        <v>90.769498530812442</v>
      </c>
    </row>
    <row r="6009" spans="2:3" x14ac:dyDescent="0.45">
      <c r="B6009" s="211">
        <v>5946</v>
      </c>
      <c r="C6009" s="210">
        <v>170.07317999208161</v>
      </c>
    </row>
    <row r="6010" spans="2:3" x14ac:dyDescent="0.45">
      <c r="B6010" s="211">
        <v>5947</v>
      </c>
      <c r="C6010" s="210">
        <v>130.88938947950049</v>
      </c>
    </row>
    <row r="6011" spans="2:3" x14ac:dyDescent="0.45">
      <c r="B6011" s="211">
        <v>5948</v>
      </c>
      <c r="C6011" s="210">
        <v>111.81955710899487</v>
      </c>
    </row>
    <row r="6012" spans="2:3" x14ac:dyDescent="0.45">
      <c r="B6012" s="211">
        <v>5949</v>
      </c>
      <c r="C6012" s="210">
        <v>142.91573393665783</v>
      </c>
    </row>
    <row r="6013" spans="2:3" x14ac:dyDescent="0.45">
      <c r="B6013" s="211">
        <v>5950</v>
      </c>
      <c r="C6013" s="210">
        <v>105.2091539164378</v>
      </c>
    </row>
    <row r="6014" spans="2:3" x14ac:dyDescent="0.45">
      <c r="B6014" s="211">
        <v>5951</v>
      </c>
      <c r="C6014" s="210">
        <v>212.88337171716449</v>
      </c>
    </row>
    <row r="6015" spans="2:3" x14ac:dyDescent="0.45">
      <c r="B6015" s="211">
        <v>5952</v>
      </c>
      <c r="C6015" s="210">
        <v>101.26774582694324</v>
      </c>
    </row>
    <row r="6016" spans="2:3" x14ac:dyDescent="0.45">
      <c r="B6016" s="211">
        <v>5953</v>
      </c>
      <c r="C6016" s="210">
        <v>208.38772364364539</v>
      </c>
    </row>
    <row r="6017" spans="2:3" x14ac:dyDescent="0.45">
      <c r="B6017" s="211">
        <v>5954</v>
      </c>
      <c r="C6017" s="210">
        <v>124.87616643173693</v>
      </c>
    </row>
    <row r="6018" spans="2:3" x14ac:dyDescent="0.45">
      <c r="B6018" s="211">
        <v>5955</v>
      </c>
      <c r="C6018" s="210">
        <v>76.411483710350154</v>
      </c>
    </row>
    <row r="6019" spans="2:3" x14ac:dyDescent="0.45">
      <c r="B6019" s="211">
        <v>5956</v>
      </c>
      <c r="C6019" s="210">
        <v>110.03599535772521</v>
      </c>
    </row>
    <row r="6020" spans="2:3" x14ac:dyDescent="0.45">
      <c r="B6020" s="211">
        <v>5957</v>
      </c>
      <c r="C6020" s="210">
        <v>112.02161119222886</v>
      </c>
    </row>
    <row r="6021" spans="2:3" x14ac:dyDescent="0.45">
      <c r="B6021" s="211">
        <v>5958</v>
      </c>
      <c r="C6021" s="210">
        <v>111.92689237768101</v>
      </c>
    </row>
    <row r="6022" spans="2:3" x14ac:dyDescent="0.45">
      <c r="B6022" s="211">
        <v>5959</v>
      </c>
      <c r="C6022" s="210">
        <v>272.62002968000684</v>
      </c>
    </row>
    <row r="6023" spans="2:3" x14ac:dyDescent="0.45">
      <c r="B6023" s="211">
        <v>5960</v>
      </c>
      <c r="C6023" s="210">
        <v>168.28827004566929</v>
      </c>
    </row>
    <row r="6024" spans="2:3" x14ac:dyDescent="0.45">
      <c r="B6024" s="211">
        <v>5961</v>
      </c>
      <c r="C6024" s="210">
        <v>100.98320710389953</v>
      </c>
    </row>
    <row r="6025" spans="2:3" x14ac:dyDescent="0.45">
      <c r="B6025" s="211">
        <v>5962</v>
      </c>
      <c r="C6025" s="210">
        <v>131.08678079735921</v>
      </c>
    </row>
    <row r="6026" spans="2:3" x14ac:dyDescent="0.45">
      <c r="B6026" s="211">
        <v>5963</v>
      </c>
      <c r="C6026" s="210">
        <v>88.79204203976667</v>
      </c>
    </row>
    <row r="6027" spans="2:3" x14ac:dyDescent="0.45">
      <c r="B6027" s="211">
        <v>5964</v>
      </c>
      <c r="C6027" s="210">
        <v>92.159879615645664</v>
      </c>
    </row>
    <row r="6028" spans="2:3" x14ac:dyDescent="0.45">
      <c r="B6028" s="211">
        <v>5965</v>
      </c>
      <c r="C6028" s="210">
        <v>74.88445483568384</v>
      </c>
    </row>
    <row r="6029" spans="2:3" x14ac:dyDescent="0.45">
      <c r="B6029" s="211">
        <v>5966</v>
      </c>
      <c r="C6029" s="210">
        <v>107.81688510549536</v>
      </c>
    </row>
    <row r="6030" spans="2:3" x14ac:dyDescent="0.45">
      <c r="B6030" s="211">
        <v>5967</v>
      </c>
      <c r="C6030" s="210">
        <v>124.908865876256</v>
      </c>
    </row>
    <row r="6031" spans="2:3" x14ac:dyDescent="0.45">
      <c r="B6031" s="211">
        <v>5968</v>
      </c>
      <c r="C6031" s="210">
        <v>95.735558996645423</v>
      </c>
    </row>
    <row r="6032" spans="2:3" x14ac:dyDescent="0.45">
      <c r="B6032" s="211">
        <v>5969</v>
      </c>
      <c r="C6032" s="210">
        <v>173.13218680751703</v>
      </c>
    </row>
    <row r="6033" spans="2:3" x14ac:dyDescent="0.45">
      <c r="B6033" s="211">
        <v>5970</v>
      </c>
      <c r="C6033" s="210">
        <v>126.78478955450205</v>
      </c>
    </row>
    <row r="6034" spans="2:3" x14ac:dyDescent="0.45">
      <c r="B6034" s="211">
        <v>5971</v>
      </c>
      <c r="C6034" s="210">
        <v>91.449165219214407</v>
      </c>
    </row>
    <row r="6035" spans="2:3" x14ac:dyDescent="0.45">
      <c r="B6035" s="211">
        <v>5972</v>
      </c>
      <c r="C6035" s="210">
        <v>97.817415349079937</v>
      </c>
    </row>
    <row r="6036" spans="2:3" x14ac:dyDescent="0.45">
      <c r="B6036" s="211">
        <v>5973</v>
      </c>
      <c r="C6036" s="210">
        <v>74.30308630010677</v>
      </c>
    </row>
    <row r="6037" spans="2:3" x14ac:dyDescent="0.45">
      <c r="B6037" s="211">
        <v>5974</v>
      </c>
      <c r="C6037" s="210">
        <v>143.99043665927033</v>
      </c>
    </row>
    <row r="6038" spans="2:3" x14ac:dyDescent="0.45">
      <c r="B6038" s="211">
        <v>5975</v>
      </c>
      <c r="C6038" s="210">
        <v>100.17430005849542</v>
      </c>
    </row>
    <row r="6039" spans="2:3" x14ac:dyDescent="0.45">
      <c r="B6039" s="211">
        <v>5976</v>
      </c>
      <c r="C6039" s="210">
        <v>134.96052865282977</v>
      </c>
    </row>
    <row r="6040" spans="2:3" x14ac:dyDescent="0.45">
      <c r="B6040" s="211">
        <v>5977</v>
      </c>
      <c r="C6040" s="210">
        <v>191.51937428834222</v>
      </c>
    </row>
    <row r="6041" spans="2:3" x14ac:dyDescent="0.45">
      <c r="B6041" s="211">
        <v>5978</v>
      </c>
      <c r="C6041" s="210">
        <v>74.008006699815212</v>
      </c>
    </row>
    <row r="6042" spans="2:3" x14ac:dyDescent="0.45">
      <c r="B6042" s="211">
        <v>5979</v>
      </c>
      <c r="C6042" s="210">
        <v>105.25236553850114</v>
      </c>
    </row>
    <row r="6043" spans="2:3" x14ac:dyDescent="0.45">
      <c r="B6043" s="211">
        <v>5980</v>
      </c>
      <c r="C6043" s="210">
        <v>118.37214322140942</v>
      </c>
    </row>
    <row r="6044" spans="2:3" x14ac:dyDescent="0.45">
      <c r="B6044" s="211">
        <v>5981</v>
      </c>
      <c r="C6044" s="210">
        <v>143.77215984139053</v>
      </c>
    </row>
    <row r="6045" spans="2:3" x14ac:dyDescent="0.45">
      <c r="B6045" s="211">
        <v>5982</v>
      </c>
      <c r="C6045" s="210">
        <v>106.0241008196834</v>
      </c>
    </row>
    <row r="6046" spans="2:3" x14ac:dyDescent="0.45">
      <c r="B6046" s="211">
        <v>5983</v>
      </c>
      <c r="C6046" s="210">
        <v>93.030232494233516</v>
      </c>
    </row>
    <row r="6047" spans="2:3" x14ac:dyDescent="0.45">
      <c r="B6047" s="211">
        <v>5984</v>
      </c>
      <c r="C6047" s="210">
        <v>152.86682124168277</v>
      </c>
    </row>
    <row r="6048" spans="2:3" x14ac:dyDescent="0.45">
      <c r="B6048" s="211">
        <v>5985</v>
      </c>
      <c r="C6048" s="210">
        <v>109.08380963833416</v>
      </c>
    </row>
    <row r="6049" spans="2:3" x14ac:dyDescent="0.45">
      <c r="B6049" s="211">
        <v>5986</v>
      </c>
      <c r="C6049" s="210">
        <v>113.1244518629225</v>
      </c>
    </row>
    <row r="6050" spans="2:3" x14ac:dyDescent="0.45">
      <c r="B6050" s="211">
        <v>5987</v>
      </c>
      <c r="C6050" s="210">
        <v>142.39844728682328</v>
      </c>
    </row>
    <row r="6051" spans="2:3" x14ac:dyDescent="0.45">
      <c r="B6051" s="211">
        <v>5988</v>
      </c>
      <c r="C6051" s="210">
        <v>134.70511478215678</v>
      </c>
    </row>
    <row r="6052" spans="2:3" x14ac:dyDescent="0.45">
      <c r="B6052" s="211">
        <v>5989</v>
      </c>
      <c r="C6052" s="210">
        <v>165.52420243378097</v>
      </c>
    </row>
    <row r="6053" spans="2:3" x14ac:dyDescent="0.45">
      <c r="B6053" s="211">
        <v>5990</v>
      </c>
      <c r="C6053" s="210">
        <v>87.196894018164016</v>
      </c>
    </row>
    <row r="6054" spans="2:3" x14ac:dyDescent="0.45">
      <c r="B6054" s="211">
        <v>5991</v>
      </c>
      <c r="C6054" s="210">
        <v>94.268873764220743</v>
      </c>
    </row>
    <row r="6055" spans="2:3" x14ac:dyDescent="0.45">
      <c r="B6055" s="211">
        <v>5992</v>
      </c>
      <c r="C6055" s="210">
        <v>130.87693327088039</v>
      </c>
    </row>
    <row r="6056" spans="2:3" x14ac:dyDescent="0.45">
      <c r="B6056" s="211">
        <v>5993</v>
      </c>
      <c r="C6056" s="210">
        <v>143.90188075813836</v>
      </c>
    </row>
    <row r="6057" spans="2:3" x14ac:dyDescent="0.45">
      <c r="B6057" s="211">
        <v>5994</v>
      </c>
      <c r="C6057" s="210">
        <v>153.69530617544356</v>
      </c>
    </row>
    <row r="6058" spans="2:3" x14ac:dyDescent="0.45">
      <c r="B6058" s="211">
        <v>5995</v>
      </c>
      <c r="C6058" s="210">
        <v>149.78831253804975</v>
      </c>
    </row>
    <row r="6059" spans="2:3" x14ac:dyDescent="0.45">
      <c r="B6059" s="211">
        <v>5996</v>
      </c>
      <c r="C6059" s="210">
        <v>97.427183765518066</v>
      </c>
    </row>
    <row r="6060" spans="2:3" x14ac:dyDescent="0.45">
      <c r="B6060" s="211">
        <v>5997</v>
      </c>
      <c r="C6060" s="210">
        <v>138.20625354382756</v>
      </c>
    </row>
    <row r="6061" spans="2:3" x14ac:dyDescent="0.45">
      <c r="B6061" s="211">
        <v>5998</v>
      </c>
      <c r="C6061" s="210">
        <v>94.756953391330185</v>
      </c>
    </row>
    <row r="6062" spans="2:3" x14ac:dyDescent="0.45">
      <c r="B6062" s="211">
        <v>5999</v>
      </c>
      <c r="C6062" s="210">
        <v>122.39871582880171</v>
      </c>
    </row>
    <row r="6063" spans="2:3" x14ac:dyDescent="0.45">
      <c r="B6063" s="211">
        <v>6000</v>
      </c>
      <c r="C6063" s="210">
        <v>155.70100685184593</v>
      </c>
    </row>
    <row r="6064" spans="2:3" x14ac:dyDescent="0.45">
      <c r="B6064" s="211">
        <v>6001</v>
      </c>
      <c r="C6064" s="210">
        <v>188.9838002886172</v>
      </c>
    </row>
    <row r="6065" spans="2:3" x14ac:dyDescent="0.45">
      <c r="B6065" s="211">
        <v>6002</v>
      </c>
      <c r="C6065" s="210">
        <v>119.28390368754063</v>
      </c>
    </row>
    <row r="6066" spans="2:3" x14ac:dyDescent="0.45">
      <c r="B6066" s="211">
        <v>6003</v>
      </c>
      <c r="C6066" s="210">
        <v>102.71957129062375</v>
      </c>
    </row>
    <row r="6067" spans="2:3" x14ac:dyDescent="0.45">
      <c r="B6067" s="211">
        <v>6004</v>
      </c>
      <c r="C6067" s="210">
        <v>138.81913758919427</v>
      </c>
    </row>
    <row r="6068" spans="2:3" x14ac:dyDescent="0.45">
      <c r="B6068" s="211">
        <v>6005</v>
      </c>
      <c r="C6068" s="210">
        <v>125.34614028478966</v>
      </c>
    </row>
    <row r="6069" spans="2:3" x14ac:dyDescent="0.45">
      <c r="B6069" s="211">
        <v>6006</v>
      </c>
      <c r="C6069" s="210">
        <v>139.90964972679015</v>
      </c>
    </row>
    <row r="6070" spans="2:3" x14ac:dyDescent="0.45">
      <c r="B6070" s="211">
        <v>6007</v>
      </c>
      <c r="C6070" s="210">
        <v>85.81714241570522</v>
      </c>
    </row>
    <row r="6071" spans="2:3" x14ac:dyDescent="0.45">
      <c r="B6071" s="211">
        <v>6008</v>
      </c>
      <c r="C6071" s="210">
        <v>173.06136325975507</v>
      </c>
    </row>
    <row r="6072" spans="2:3" x14ac:dyDescent="0.45">
      <c r="B6072" s="211">
        <v>6009</v>
      </c>
      <c r="C6072" s="210">
        <v>125.43721602644668</v>
      </c>
    </row>
    <row r="6073" spans="2:3" x14ac:dyDescent="0.45">
      <c r="B6073" s="211">
        <v>6010</v>
      </c>
      <c r="C6073" s="210">
        <v>135.78134302107841</v>
      </c>
    </row>
    <row r="6074" spans="2:3" x14ac:dyDescent="0.45">
      <c r="B6074" s="211">
        <v>6011</v>
      </c>
      <c r="C6074" s="210">
        <v>97.980597700753762</v>
      </c>
    </row>
    <row r="6075" spans="2:3" x14ac:dyDescent="0.45">
      <c r="B6075" s="211">
        <v>6012</v>
      </c>
      <c r="C6075" s="210">
        <v>121.37194226626512</v>
      </c>
    </row>
    <row r="6076" spans="2:3" x14ac:dyDescent="0.45">
      <c r="B6076" s="211">
        <v>6013</v>
      </c>
      <c r="C6076" s="210">
        <v>78.256584106901585</v>
      </c>
    </row>
    <row r="6077" spans="2:3" x14ac:dyDescent="0.45">
      <c r="B6077" s="211">
        <v>6014</v>
      </c>
      <c r="C6077" s="210">
        <v>149.93784112342402</v>
      </c>
    </row>
    <row r="6078" spans="2:3" x14ac:dyDescent="0.45">
      <c r="B6078" s="211">
        <v>6015</v>
      </c>
      <c r="C6078" s="210">
        <v>87.809473206848196</v>
      </c>
    </row>
    <row r="6079" spans="2:3" x14ac:dyDescent="0.45">
      <c r="B6079" s="211">
        <v>6016</v>
      </c>
      <c r="C6079" s="210">
        <v>116.86811142585363</v>
      </c>
    </row>
    <row r="6080" spans="2:3" x14ac:dyDescent="0.45">
      <c r="B6080" s="211">
        <v>6017</v>
      </c>
      <c r="C6080" s="210">
        <v>110.34622294835526</v>
      </c>
    </row>
    <row r="6081" spans="2:3" x14ac:dyDescent="0.45">
      <c r="B6081" s="211">
        <v>6018</v>
      </c>
      <c r="C6081" s="210">
        <v>137.08502809890044</v>
      </c>
    </row>
    <row r="6082" spans="2:3" x14ac:dyDescent="0.45">
      <c r="B6082" s="211">
        <v>6019</v>
      </c>
      <c r="C6082" s="210">
        <v>177.63547408308139</v>
      </c>
    </row>
    <row r="6083" spans="2:3" x14ac:dyDescent="0.45">
      <c r="B6083" s="211">
        <v>6020</v>
      </c>
      <c r="C6083" s="210">
        <v>98.503822718274762</v>
      </c>
    </row>
    <row r="6084" spans="2:3" x14ac:dyDescent="0.45">
      <c r="B6084" s="211">
        <v>6021</v>
      </c>
      <c r="C6084" s="210">
        <v>103.56627077326158</v>
      </c>
    </row>
    <row r="6085" spans="2:3" x14ac:dyDescent="0.45">
      <c r="B6085" s="211">
        <v>6022</v>
      </c>
      <c r="C6085" s="210">
        <v>160.53247135877726</v>
      </c>
    </row>
    <row r="6086" spans="2:3" x14ac:dyDescent="0.45">
      <c r="B6086" s="211">
        <v>6023</v>
      </c>
      <c r="C6086" s="210">
        <v>132.40204348432422</v>
      </c>
    </row>
    <row r="6087" spans="2:3" x14ac:dyDescent="0.45">
      <c r="B6087" s="211">
        <v>6024</v>
      </c>
      <c r="C6087" s="210">
        <v>227.89045168223015</v>
      </c>
    </row>
    <row r="6088" spans="2:3" x14ac:dyDescent="0.45">
      <c r="B6088" s="211">
        <v>6025</v>
      </c>
      <c r="C6088" s="210">
        <v>146.10165610351905</v>
      </c>
    </row>
    <row r="6089" spans="2:3" x14ac:dyDescent="0.45">
      <c r="B6089" s="211">
        <v>6026</v>
      </c>
      <c r="C6089" s="210">
        <v>178.98623368723014</v>
      </c>
    </row>
    <row r="6090" spans="2:3" x14ac:dyDescent="0.45">
      <c r="B6090" s="211">
        <v>6027</v>
      </c>
      <c r="C6090" s="210">
        <v>101.5643538274385</v>
      </c>
    </row>
    <row r="6091" spans="2:3" x14ac:dyDescent="0.45">
      <c r="B6091" s="211">
        <v>6028</v>
      </c>
      <c r="C6091" s="210">
        <v>160.10064480937629</v>
      </c>
    </row>
    <row r="6092" spans="2:3" x14ac:dyDescent="0.45">
      <c r="B6092" s="211">
        <v>6029</v>
      </c>
      <c r="C6092" s="210">
        <v>146.3479217051962</v>
      </c>
    </row>
    <row r="6093" spans="2:3" x14ac:dyDescent="0.45">
      <c r="B6093" s="211">
        <v>6030</v>
      </c>
      <c r="C6093" s="210">
        <v>104.40747301259543</v>
      </c>
    </row>
    <row r="6094" spans="2:3" x14ac:dyDescent="0.45">
      <c r="B6094" s="211">
        <v>6031</v>
      </c>
      <c r="C6094" s="210">
        <v>159.10551322823011</v>
      </c>
    </row>
    <row r="6095" spans="2:3" x14ac:dyDescent="0.45">
      <c r="B6095" s="211">
        <v>6032</v>
      </c>
      <c r="C6095" s="210">
        <v>154.05436209708611</v>
      </c>
    </row>
    <row r="6096" spans="2:3" x14ac:dyDescent="0.45">
      <c r="B6096" s="211">
        <v>6033</v>
      </c>
      <c r="C6096" s="210">
        <v>128.54419859659896</v>
      </c>
    </row>
    <row r="6097" spans="2:3" x14ac:dyDescent="0.45">
      <c r="B6097" s="211">
        <v>6034</v>
      </c>
      <c r="C6097" s="210">
        <v>144.3918908723991</v>
      </c>
    </row>
    <row r="6098" spans="2:3" x14ac:dyDescent="0.45">
      <c r="B6098" s="211">
        <v>6035</v>
      </c>
      <c r="C6098" s="210">
        <v>149.81103553046032</v>
      </c>
    </row>
    <row r="6099" spans="2:3" x14ac:dyDescent="0.45">
      <c r="B6099" s="211">
        <v>6036</v>
      </c>
      <c r="C6099" s="210">
        <v>115.35411929644334</v>
      </c>
    </row>
    <row r="6100" spans="2:3" x14ac:dyDescent="0.45">
      <c r="B6100" s="211">
        <v>6037</v>
      </c>
      <c r="C6100" s="210">
        <v>157.05534246295198</v>
      </c>
    </row>
    <row r="6101" spans="2:3" x14ac:dyDescent="0.45">
      <c r="B6101" s="211">
        <v>6038</v>
      </c>
      <c r="C6101" s="210">
        <v>109.14045848190271</v>
      </c>
    </row>
    <row r="6102" spans="2:3" x14ac:dyDescent="0.45">
      <c r="B6102" s="211">
        <v>6039</v>
      </c>
      <c r="C6102" s="210">
        <v>103.10467008420154</v>
      </c>
    </row>
    <row r="6103" spans="2:3" x14ac:dyDescent="0.45">
      <c r="B6103" s="211">
        <v>6040</v>
      </c>
      <c r="C6103" s="210">
        <v>137.89866787327512</v>
      </c>
    </row>
    <row r="6104" spans="2:3" x14ac:dyDescent="0.45">
      <c r="B6104" s="211">
        <v>6041</v>
      </c>
      <c r="C6104" s="210">
        <v>194.31039576471284</v>
      </c>
    </row>
    <row r="6105" spans="2:3" x14ac:dyDescent="0.45">
      <c r="B6105" s="211">
        <v>6042</v>
      </c>
      <c r="C6105" s="210">
        <v>97.256519221631706</v>
      </c>
    </row>
    <row r="6106" spans="2:3" x14ac:dyDescent="0.45">
      <c r="B6106" s="211">
        <v>6043</v>
      </c>
      <c r="C6106" s="210">
        <v>137.49700864925418</v>
      </c>
    </row>
    <row r="6107" spans="2:3" x14ac:dyDescent="0.45">
      <c r="B6107" s="211">
        <v>6044</v>
      </c>
      <c r="C6107" s="210">
        <v>95.698161373797234</v>
      </c>
    </row>
    <row r="6108" spans="2:3" x14ac:dyDescent="0.45">
      <c r="B6108" s="211">
        <v>6045</v>
      </c>
      <c r="C6108" s="210">
        <v>110.4969175888896</v>
      </c>
    </row>
    <row r="6109" spans="2:3" x14ac:dyDescent="0.45">
      <c r="B6109" s="211">
        <v>6046</v>
      </c>
      <c r="C6109" s="210">
        <v>189.58840118279855</v>
      </c>
    </row>
    <row r="6110" spans="2:3" x14ac:dyDescent="0.45">
      <c r="B6110" s="211">
        <v>6047</v>
      </c>
      <c r="C6110" s="210">
        <v>82.045842113238919</v>
      </c>
    </row>
    <row r="6111" spans="2:3" x14ac:dyDescent="0.45">
      <c r="B6111" s="211">
        <v>6048</v>
      </c>
      <c r="C6111" s="210">
        <v>67.697836341660377</v>
      </c>
    </row>
    <row r="6112" spans="2:3" x14ac:dyDescent="0.45">
      <c r="B6112" s="211">
        <v>6049</v>
      </c>
      <c r="C6112" s="210">
        <v>105.28544825173374</v>
      </c>
    </row>
    <row r="6113" spans="2:3" x14ac:dyDescent="0.45">
      <c r="B6113" s="211">
        <v>6050</v>
      </c>
      <c r="C6113" s="210">
        <v>125.92514364602032</v>
      </c>
    </row>
    <row r="6114" spans="2:3" x14ac:dyDescent="0.45">
      <c r="B6114" s="211">
        <v>6051</v>
      </c>
      <c r="C6114" s="210">
        <v>69.540367069514417</v>
      </c>
    </row>
    <row r="6115" spans="2:3" x14ac:dyDescent="0.45">
      <c r="B6115" s="211">
        <v>6052</v>
      </c>
      <c r="C6115" s="210">
        <v>119.30804318753756</v>
      </c>
    </row>
    <row r="6116" spans="2:3" x14ac:dyDescent="0.45">
      <c r="B6116" s="211">
        <v>6053</v>
      </c>
      <c r="C6116" s="210">
        <v>156.43964641035186</v>
      </c>
    </row>
    <row r="6117" spans="2:3" x14ac:dyDescent="0.45">
      <c r="B6117" s="211">
        <v>6054</v>
      </c>
      <c r="C6117" s="210">
        <v>193.3804635828466</v>
      </c>
    </row>
    <row r="6118" spans="2:3" x14ac:dyDescent="0.45">
      <c r="B6118" s="211">
        <v>6055</v>
      </c>
      <c r="C6118" s="210">
        <v>110.27460180531783</v>
      </c>
    </row>
    <row r="6119" spans="2:3" x14ac:dyDescent="0.45">
      <c r="B6119" s="211">
        <v>6056</v>
      </c>
      <c r="C6119" s="210">
        <v>131.93958366935342</v>
      </c>
    </row>
    <row r="6120" spans="2:3" x14ac:dyDescent="0.45">
      <c r="B6120" s="211">
        <v>6057</v>
      </c>
      <c r="C6120" s="210">
        <v>87.614801454356467</v>
      </c>
    </row>
    <row r="6121" spans="2:3" x14ac:dyDescent="0.45">
      <c r="B6121" s="211">
        <v>6058</v>
      </c>
      <c r="C6121" s="210">
        <v>104.47866785349879</v>
      </c>
    </row>
    <row r="6122" spans="2:3" x14ac:dyDescent="0.45">
      <c r="B6122" s="211">
        <v>6059</v>
      </c>
      <c r="C6122" s="210">
        <v>150.83768225894096</v>
      </c>
    </row>
    <row r="6123" spans="2:3" x14ac:dyDescent="0.45">
      <c r="B6123" s="211">
        <v>6060</v>
      </c>
      <c r="C6123" s="210">
        <v>203.88605897273774</v>
      </c>
    </row>
    <row r="6124" spans="2:3" x14ac:dyDescent="0.45">
      <c r="B6124" s="211">
        <v>6061</v>
      </c>
      <c r="C6124" s="210">
        <v>124.40685248968475</v>
      </c>
    </row>
    <row r="6125" spans="2:3" x14ac:dyDescent="0.45">
      <c r="B6125" s="211">
        <v>6062</v>
      </c>
      <c r="C6125" s="210">
        <v>173.9837294870558</v>
      </c>
    </row>
    <row r="6126" spans="2:3" x14ac:dyDescent="0.45">
      <c r="B6126" s="211">
        <v>6063</v>
      </c>
      <c r="C6126" s="210">
        <v>127.37722123594695</v>
      </c>
    </row>
    <row r="6127" spans="2:3" x14ac:dyDescent="0.45">
      <c r="B6127" s="211">
        <v>6064</v>
      </c>
      <c r="C6127" s="210">
        <v>90.973490958084781</v>
      </c>
    </row>
    <row r="6128" spans="2:3" x14ac:dyDescent="0.45">
      <c r="B6128" s="211">
        <v>6065</v>
      </c>
      <c r="C6128" s="210">
        <v>86.255642946863944</v>
      </c>
    </row>
    <row r="6129" spans="2:3" x14ac:dyDescent="0.45">
      <c r="B6129" s="211">
        <v>6066</v>
      </c>
      <c r="C6129" s="210">
        <v>130.39971370485091</v>
      </c>
    </row>
    <row r="6130" spans="2:3" x14ac:dyDescent="0.45">
      <c r="B6130" s="211">
        <v>6067</v>
      </c>
      <c r="C6130" s="210">
        <v>92.761769478248354</v>
      </c>
    </row>
    <row r="6131" spans="2:3" x14ac:dyDescent="0.45">
      <c r="B6131" s="211">
        <v>6068</v>
      </c>
      <c r="C6131" s="210">
        <v>218.90005531022538</v>
      </c>
    </row>
    <row r="6132" spans="2:3" x14ac:dyDescent="0.45">
      <c r="B6132" s="211">
        <v>6069</v>
      </c>
      <c r="C6132" s="210">
        <v>112.32088350974691</v>
      </c>
    </row>
    <row r="6133" spans="2:3" x14ac:dyDescent="0.45">
      <c r="B6133" s="211">
        <v>6070</v>
      </c>
      <c r="C6133" s="210">
        <v>176.21561325206477</v>
      </c>
    </row>
    <row r="6134" spans="2:3" x14ac:dyDescent="0.45">
      <c r="B6134" s="211">
        <v>6071</v>
      </c>
      <c r="C6134" s="210">
        <v>161.22891762151195</v>
      </c>
    </row>
    <row r="6135" spans="2:3" x14ac:dyDescent="0.45">
      <c r="B6135" s="211">
        <v>6072</v>
      </c>
      <c r="C6135" s="210">
        <v>125.65561819937837</v>
      </c>
    </row>
    <row r="6136" spans="2:3" x14ac:dyDescent="0.45">
      <c r="B6136" s="211">
        <v>6073</v>
      </c>
      <c r="C6136" s="210">
        <v>90.226738747174437</v>
      </c>
    </row>
    <row r="6137" spans="2:3" x14ac:dyDescent="0.45">
      <c r="B6137" s="211">
        <v>6074</v>
      </c>
      <c r="C6137" s="210">
        <v>97.594654454720626</v>
      </c>
    </row>
    <row r="6138" spans="2:3" x14ac:dyDescent="0.45">
      <c r="B6138" s="211">
        <v>6075</v>
      </c>
      <c r="C6138" s="210">
        <v>95.523989022464235</v>
      </c>
    </row>
    <row r="6139" spans="2:3" x14ac:dyDescent="0.45">
      <c r="B6139" s="211">
        <v>6076</v>
      </c>
      <c r="C6139" s="210">
        <v>115.15121180088433</v>
      </c>
    </row>
    <row r="6140" spans="2:3" x14ac:dyDescent="0.45">
      <c r="B6140" s="211">
        <v>6077</v>
      </c>
      <c r="C6140" s="210">
        <v>156.02849491374369</v>
      </c>
    </row>
    <row r="6141" spans="2:3" x14ac:dyDescent="0.45">
      <c r="B6141" s="211">
        <v>6078</v>
      </c>
      <c r="C6141" s="210">
        <v>67.5167014325298</v>
      </c>
    </row>
    <row r="6142" spans="2:3" x14ac:dyDescent="0.45">
      <c r="B6142" s="211">
        <v>6079</v>
      </c>
      <c r="C6142" s="210">
        <v>186.39149757078974</v>
      </c>
    </row>
    <row r="6143" spans="2:3" x14ac:dyDescent="0.45">
      <c r="B6143" s="211">
        <v>6080</v>
      </c>
      <c r="C6143" s="210">
        <v>122.49062823805612</v>
      </c>
    </row>
    <row r="6144" spans="2:3" x14ac:dyDescent="0.45">
      <c r="B6144" s="211">
        <v>6081</v>
      </c>
      <c r="C6144" s="210">
        <v>115.05304252287955</v>
      </c>
    </row>
    <row r="6145" spans="2:3" x14ac:dyDescent="0.45">
      <c r="B6145" s="211">
        <v>6082</v>
      </c>
      <c r="C6145" s="210">
        <v>136.9298027439867</v>
      </c>
    </row>
    <row r="6146" spans="2:3" x14ac:dyDescent="0.45">
      <c r="B6146" s="211">
        <v>6083</v>
      </c>
      <c r="C6146" s="210">
        <v>121.38584290426114</v>
      </c>
    </row>
    <row r="6147" spans="2:3" x14ac:dyDescent="0.45">
      <c r="B6147" s="211">
        <v>6084</v>
      </c>
      <c r="C6147" s="210">
        <v>86.213691376326267</v>
      </c>
    </row>
    <row r="6148" spans="2:3" x14ac:dyDescent="0.45">
      <c r="B6148" s="211">
        <v>6085</v>
      </c>
      <c r="C6148" s="210">
        <v>132.10463545022469</v>
      </c>
    </row>
    <row r="6149" spans="2:3" x14ac:dyDescent="0.45">
      <c r="B6149" s="211">
        <v>6086</v>
      </c>
      <c r="C6149" s="210">
        <v>139.23779236781084</v>
      </c>
    </row>
    <row r="6150" spans="2:3" x14ac:dyDescent="0.45">
      <c r="B6150" s="211">
        <v>6087</v>
      </c>
      <c r="C6150" s="210">
        <v>121.78943685532842</v>
      </c>
    </row>
    <row r="6151" spans="2:3" x14ac:dyDescent="0.45">
      <c r="B6151" s="211">
        <v>6088</v>
      </c>
      <c r="C6151" s="210">
        <v>131.43336090522567</v>
      </c>
    </row>
    <row r="6152" spans="2:3" x14ac:dyDescent="0.45">
      <c r="B6152" s="211">
        <v>6089</v>
      </c>
      <c r="C6152" s="210">
        <v>126.53793307097227</v>
      </c>
    </row>
    <row r="6153" spans="2:3" x14ac:dyDescent="0.45">
      <c r="B6153" s="211">
        <v>6090</v>
      </c>
      <c r="C6153" s="210">
        <v>111.18263210273105</v>
      </c>
    </row>
    <row r="6154" spans="2:3" x14ac:dyDescent="0.45">
      <c r="B6154" s="211">
        <v>6091</v>
      </c>
      <c r="C6154" s="210">
        <v>144.82331278989767</v>
      </c>
    </row>
    <row r="6155" spans="2:3" x14ac:dyDescent="0.45">
      <c r="B6155" s="211">
        <v>6092</v>
      </c>
      <c r="C6155" s="210">
        <v>123.58877164659229</v>
      </c>
    </row>
    <row r="6156" spans="2:3" x14ac:dyDescent="0.45">
      <c r="B6156" s="211">
        <v>6093</v>
      </c>
      <c r="C6156" s="210">
        <v>70.071474599243828</v>
      </c>
    </row>
    <row r="6157" spans="2:3" x14ac:dyDescent="0.45">
      <c r="B6157" s="211">
        <v>6094</v>
      </c>
      <c r="C6157" s="210">
        <v>96.567495891807084</v>
      </c>
    </row>
    <row r="6158" spans="2:3" x14ac:dyDescent="0.45">
      <c r="B6158" s="211">
        <v>6095</v>
      </c>
      <c r="C6158" s="210">
        <v>183.92824729325449</v>
      </c>
    </row>
    <row r="6159" spans="2:3" x14ac:dyDescent="0.45">
      <c r="B6159" s="211">
        <v>6096</v>
      </c>
      <c r="C6159" s="210">
        <v>102.58433583974518</v>
      </c>
    </row>
    <row r="6160" spans="2:3" x14ac:dyDescent="0.45">
      <c r="B6160" s="211">
        <v>6097</v>
      </c>
      <c r="C6160" s="210">
        <v>97.839954825984051</v>
      </c>
    </row>
    <row r="6161" spans="2:3" x14ac:dyDescent="0.45">
      <c r="B6161" s="211">
        <v>6098</v>
      </c>
      <c r="C6161" s="210">
        <v>112.04151890167714</v>
      </c>
    </row>
    <row r="6162" spans="2:3" x14ac:dyDescent="0.45">
      <c r="B6162" s="211">
        <v>6099</v>
      </c>
      <c r="C6162" s="210">
        <v>193.65694236102877</v>
      </c>
    </row>
    <row r="6163" spans="2:3" x14ac:dyDescent="0.45">
      <c r="B6163" s="211">
        <v>6100</v>
      </c>
      <c r="C6163" s="210">
        <v>105.25635733314515</v>
      </c>
    </row>
    <row r="6164" spans="2:3" x14ac:dyDescent="0.45">
      <c r="B6164" s="211">
        <v>6101</v>
      </c>
      <c r="C6164" s="210">
        <v>82.530893842035269</v>
      </c>
    </row>
    <row r="6165" spans="2:3" x14ac:dyDescent="0.45">
      <c r="B6165" s="211">
        <v>6102</v>
      </c>
      <c r="C6165" s="210">
        <v>163.35937138822075</v>
      </c>
    </row>
    <row r="6166" spans="2:3" x14ac:dyDescent="0.45">
      <c r="B6166" s="211">
        <v>6103</v>
      </c>
      <c r="C6166" s="210">
        <v>72.715221381599946</v>
      </c>
    </row>
    <row r="6167" spans="2:3" x14ac:dyDescent="0.45">
      <c r="B6167" s="211">
        <v>6104</v>
      </c>
      <c r="C6167" s="210">
        <v>117.99861953415626</v>
      </c>
    </row>
    <row r="6168" spans="2:3" x14ac:dyDescent="0.45">
      <c r="B6168" s="211">
        <v>6105</v>
      </c>
      <c r="C6168" s="210">
        <v>209.31177633944361</v>
      </c>
    </row>
    <row r="6169" spans="2:3" x14ac:dyDescent="0.45">
      <c r="B6169" s="211">
        <v>6106</v>
      </c>
      <c r="C6169" s="210">
        <v>144.89100526527088</v>
      </c>
    </row>
    <row r="6170" spans="2:3" x14ac:dyDescent="0.45">
      <c r="B6170" s="211">
        <v>6107</v>
      </c>
      <c r="C6170" s="210">
        <v>116.63071639377836</v>
      </c>
    </row>
    <row r="6171" spans="2:3" x14ac:dyDescent="0.45">
      <c r="B6171" s="211">
        <v>6108</v>
      </c>
      <c r="C6171" s="210">
        <v>125.3128832430604</v>
      </c>
    </row>
    <row r="6172" spans="2:3" x14ac:dyDescent="0.45">
      <c r="B6172" s="211">
        <v>6109</v>
      </c>
      <c r="C6172" s="210">
        <v>125.10957451411777</v>
      </c>
    </row>
    <row r="6173" spans="2:3" x14ac:dyDescent="0.45">
      <c r="B6173" s="211">
        <v>6110</v>
      </c>
      <c r="C6173" s="210">
        <v>83.370531285775058</v>
      </c>
    </row>
    <row r="6174" spans="2:3" x14ac:dyDescent="0.45">
      <c r="B6174" s="211">
        <v>6111</v>
      </c>
      <c r="C6174" s="210">
        <v>129.91524900622548</v>
      </c>
    </row>
    <row r="6175" spans="2:3" x14ac:dyDescent="0.45">
      <c r="B6175" s="211">
        <v>6112</v>
      </c>
      <c r="C6175" s="210">
        <v>154.09059377652031</v>
      </c>
    </row>
    <row r="6176" spans="2:3" x14ac:dyDescent="0.45">
      <c r="B6176" s="211">
        <v>6113</v>
      </c>
      <c r="C6176" s="210">
        <v>86.843248513567303</v>
      </c>
    </row>
    <row r="6177" spans="2:3" x14ac:dyDescent="0.45">
      <c r="B6177" s="211">
        <v>6114</v>
      </c>
      <c r="C6177" s="210">
        <v>94.423506403477575</v>
      </c>
    </row>
    <row r="6178" spans="2:3" x14ac:dyDescent="0.45">
      <c r="B6178" s="211">
        <v>6115</v>
      </c>
      <c r="C6178" s="210">
        <v>137.63098704665137</v>
      </c>
    </row>
    <row r="6179" spans="2:3" x14ac:dyDescent="0.45">
      <c r="B6179" s="211">
        <v>6116</v>
      </c>
      <c r="C6179" s="210">
        <v>154.49454895399225</v>
      </c>
    </row>
    <row r="6180" spans="2:3" x14ac:dyDescent="0.45">
      <c r="B6180" s="211">
        <v>6117</v>
      </c>
      <c r="C6180" s="210">
        <v>132.6541784129831</v>
      </c>
    </row>
    <row r="6181" spans="2:3" x14ac:dyDescent="0.45">
      <c r="B6181" s="211">
        <v>6118</v>
      </c>
      <c r="C6181" s="210">
        <v>140.26157280173896</v>
      </c>
    </row>
    <row r="6182" spans="2:3" x14ac:dyDescent="0.45">
      <c r="B6182" s="211">
        <v>6119</v>
      </c>
      <c r="C6182" s="210">
        <v>162.03513531584534</v>
      </c>
    </row>
    <row r="6183" spans="2:3" x14ac:dyDescent="0.45">
      <c r="B6183" s="211">
        <v>6120</v>
      </c>
      <c r="C6183" s="210">
        <v>144.90405965532187</v>
      </c>
    </row>
    <row r="6184" spans="2:3" x14ac:dyDescent="0.45">
      <c r="B6184" s="211">
        <v>6121</v>
      </c>
      <c r="C6184" s="210">
        <v>168.30280636979444</v>
      </c>
    </row>
    <row r="6185" spans="2:3" x14ac:dyDescent="0.45">
      <c r="B6185" s="211">
        <v>6122</v>
      </c>
      <c r="C6185" s="210">
        <v>164.63756884046842</v>
      </c>
    </row>
    <row r="6186" spans="2:3" x14ac:dyDescent="0.45">
      <c r="B6186" s="211">
        <v>6123</v>
      </c>
      <c r="C6186" s="210">
        <v>114.67421995615238</v>
      </c>
    </row>
    <row r="6187" spans="2:3" x14ac:dyDescent="0.45">
      <c r="B6187" s="211">
        <v>6124</v>
      </c>
      <c r="C6187" s="210">
        <v>125.1852870141298</v>
      </c>
    </row>
    <row r="6188" spans="2:3" x14ac:dyDescent="0.45">
      <c r="B6188" s="211">
        <v>6125</v>
      </c>
      <c r="C6188" s="210">
        <v>119.01488675173771</v>
      </c>
    </row>
    <row r="6189" spans="2:3" x14ac:dyDescent="0.45">
      <c r="B6189" s="211">
        <v>6126</v>
      </c>
      <c r="C6189" s="210">
        <v>121.3339909870617</v>
      </c>
    </row>
    <row r="6190" spans="2:3" x14ac:dyDescent="0.45">
      <c r="B6190" s="211">
        <v>6127</v>
      </c>
      <c r="C6190" s="210">
        <v>133.09425806915175</v>
      </c>
    </row>
    <row r="6191" spans="2:3" x14ac:dyDescent="0.45">
      <c r="B6191" s="211">
        <v>6128</v>
      </c>
      <c r="C6191" s="210">
        <v>160.84323370444878</v>
      </c>
    </row>
    <row r="6192" spans="2:3" x14ac:dyDescent="0.45">
      <c r="B6192" s="211">
        <v>6129</v>
      </c>
      <c r="C6192" s="210">
        <v>153.18239478605466</v>
      </c>
    </row>
    <row r="6193" spans="2:3" x14ac:dyDescent="0.45">
      <c r="B6193" s="211">
        <v>6130</v>
      </c>
      <c r="C6193" s="210">
        <v>96.477603843007628</v>
      </c>
    </row>
    <row r="6194" spans="2:3" x14ac:dyDescent="0.45">
      <c r="B6194" s="211">
        <v>6131</v>
      </c>
      <c r="C6194" s="210">
        <v>117.96768290056504</v>
      </c>
    </row>
    <row r="6195" spans="2:3" x14ac:dyDescent="0.45">
      <c r="B6195" s="211">
        <v>6132</v>
      </c>
      <c r="C6195" s="210">
        <v>119.19686185173515</v>
      </c>
    </row>
    <row r="6196" spans="2:3" x14ac:dyDescent="0.45">
      <c r="B6196" s="211">
        <v>6133</v>
      </c>
      <c r="C6196" s="210">
        <v>215.7774196932258</v>
      </c>
    </row>
    <row r="6197" spans="2:3" x14ac:dyDescent="0.45">
      <c r="B6197" s="211">
        <v>6134</v>
      </c>
      <c r="C6197" s="210">
        <v>113.50967702655575</v>
      </c>
    </row>
    <row r="6198" spans="2:3" x14ac:dyDescent="0.45">
      <c r="B6198" s="211">
        <v>6135</v>
      </c>
      <c r="C6198" s="210">
        <v>98.719004080946362</v>
      </c>
    </row>
    <row r="6199" spans="2:3" x14ac:dyDescent="0.45">
      <c r="B6199" s="211">
        <v>6136</v>
      </c>
      <c r="C6199" s="210">
        <v>156.02675336432478</v>
      </c>
    </row>
    <row r="6200" spans="2:3" x14ac:dyDescent="0.45">
      <c r="B6200" s="211">
        <v>6137</v>
      </c>
      <c r="C6200" s="210">
        <v>115.9261005110458</v>
      </c>
    </row>
    <row r="6201" spans="2:3" x14ac:dyDescent="0.45">
      <c r="B6201" s="211">
        <v>6138</v>
      </c>
      <c r="C6201" s="210">
        <v>125.02550779815259</v>
      </c>
    </row>
    <row r="6202" spans="2:3" x14ac:dyDescent="0.45">
      <c r="B6202" s="211">
        <v>6139</v>
      </c>
      <c r="C6202" s="210">
        <v>126.02611795522823</v>
      </c>
    </row>
    <row r="6203" spans="2:3" x14ac:dyDescent="0.45">
      <c r="B6203" s="211">
        <v>6140</v>
      </c>
      <c r="C6203" s="210">
        <v>87.317637679282569</v>
      </c>
    </row>
    <row r="6204" spans="2:3" x14ac:dyDescent="0.45">
      <c r="B6204" s="211">
        <v>6141</v>
      </c>
      <c r="C6204" s="210">
        <v>154.88030478589198</v>
      </c>
    </row>
    <row r="6205" spans="2:3" x14ac:dyDescent="0.45">
      <c r="B6205" s="211">
        <v>6142</v>
      </c>
      <c r="C6205" s="210">
        <v>123.59579953234598</v>
      </c>
    </row>
    <row r="6206" spans="2:3" x14ac:dyDescent="0.45">
      <c r="B6206" s="211">
        <v>6143</v>
      </c>
      <c r="C6206" s="210">
        <v>55.762185938600311</v>
      </c>
    </row>
    <row r="6207" spans="2:3" x14ac:dyDescent="0.45">
      <c r="B6207" s="211">
        <v>6144</v>
      </c>
      <c r="C6207" s="210">
        <v>168.39894119155363</v>
      </c>
    </row>
    <row r="6208" spans="2:3" x14ac:dyDescent="0.45">
      <c r="B6208" s="211">
        <v>6145</v>
      </c>
      <c r="C6208" s="210">
        <v>98.94401589239564</v>
      </c>
    </row>
    <row r="6209" spans="2:3" x14ac:dyDescent="0.45">
      <c r="B6209" s="211">
        <v>6146</v>
      </c>
      <c r="C6209" s="210">
        <v>87.073792670356212</v>
      </c>
    </row>
    <row r="6210" spans="2:3" x14ac:dyDescent="0.45">
      <c r="B6210" s="211">
        <v>6147</v>
      </c>
      <c r="C6210" s="210">
        <v>110.16477321873039</v>
      </c>
    </row>
    <row r="6211" spans="2:3" x14ac:dyDescent="0.45">
      <c r="B6211" s="211">
        <v>6148</v>
      </c>
      <c r="C6211" s="210">
        <v>79.821976638375475</v>
      </c>
    </row>
    <row r="6212" spans="2:3" x14ac:dyDescent="0.45">
      <c r="B6212" s="211">
        <v>6149</v>
      </c>
      <c r="C6212" s="210">
        <v>130.16591179232881</v>
      </c>
    </row>
    <row r="6213" spans="2:3" x14ac:dyDescent="0.45">
      <c r="B6213" s="211">
        <v>6150</v>
      </c>
      <c r="C6213" s="210">
        <v>114.18592496217673</v>
      </c>
    </row>
    <row r="6214" spans="2:3" x14ac:dyDescent="0.45">
      <c r="B6214" s="211">
        <v>6151</v>
      </c>
      <c r="C6214" s="210">
        <v>107.66029501180843</v>
      </c>
    </row>
    <row r="6215" spans="2:3" x14ac:dyDescent="0.45">
      <c r="B6215" s="211">
        <v>6152</v>
      </c>
      <c r="C6215" s="210">
        <v>130.66116777354938</v>
      </c>
    </row>
    <row r="6216" spans="2:3" x14ac:dyDescent="0.45">
      <c r="B6216" s="211">
        <v>6153</v>
      </c>
      <c r="C6216" s="210">
        <v>130.11082035560202</v>
      </c>
    </row>
    <row r="6217" spans="2:3" x14ac:dyDescent="0.45">
      <c r="B6217" s="211">
        <v>6154</v>
      </c>
      <c r="C6217" s="210">
        <v>178.43867028582164</v>
      </c>
    </row>
    <row r="6218" spans="2:3" x14ac:dyDescent="0.45">
      <c r="B6218" s="211">
        <v>6155</v>
      </c>
      <c r="C6218" s="210">
        <v>168.79319889028579</v>
      </c>
    </row>
    <row r="6219" spans="2:3" x14ac:dyDescent="0.45">
      <c r="B6219" s="211">
        <v>6156</v>
      </c>
      <c r="C6219" s="210">
        <v>141.93611498104596</v>
      </c>
    </row>
    <row r="6220" spans="2:3" x14ac:dyDescent="0.45">
      <c r="B6220" s="211">
        <v>6157</v>
      </c>
      <c r="C6220" s="210">
        <v>99.058196391712116</v>
      </c>
    </row>
    <row r="6221" spans="2:3" x14ac:dyDescent="0.45">
      <c r="B6221" s="211">
        <v>6158</v>
      </c>
      <c r="C6221" s="210">
        <v>128.76732342200174</v>
      </c>
    </row>
    <row r="6222" spans="2:3" x14ac:dyDescent="0.45">
      <c r="B6222" s="211">
        <v>6159</v>
      </c>
      <c r="C6222" s="210">
        <v>90.265106927090386</v>
      </c>
    </row>
    <row r="6223" spans="2:3" x14ac:dyDescent="0.45">
      <c r="B6223" s="211">
        <v>6160</v>
      </c>
      <c r="C6223" s="210">
        <v>136.35769161593788</v>
      </c>
    </row>
    <row r="6224" spans="2:3" x14ac:dyDescent="0.45">
      <c r="B6224" s="211">
        <v>6161</v>
      </c>
      <c r="C6224" s="210">
        <v>82.64457106536571</v>
      </c>
    </row>
    <row r="6225" spans="2:3" x14ac:dyDescent="0.45">
      <c r="B6225" s="211">
        <v>6162</v>
      </c>
      <c r="C6225" s="210">
        <v>112.96507487539658</v>
      </c>
    </row>
    <row r="6226" spans="2:3" x14ac:dyDescent="0.45">
      <c r="B6226" s="211">
        <v>6163</v>
      </c>
      <c r="C6226" s="210">
        <v>131.19912764418973</v>
      </c>
    </row>
    <row r="6227" spans="2:3" x14ac:dyDescent="0.45">
      <c r="B6227" s="211">
        <v>6164</v>
      </c>
      <c r="C6227" s="210">
        <v>92.700384405816962</v>
      </c>
    </row>
    <row r="6228" spans="2:3" x14ac:dyDescent="0.45">
      <c r="B6228" s="211">
        <v>6165</v>
      </c>
      <c r="C6228" s="210">
        <v>134.53671721199041</v>
      </c>
    </row>
    <row r="6229" spans="2:3" x14ac:dyDescent="0.45">
      <c r="B6229" s="211">
        <v>6166</v>
      </c>
      <c r="C6229" s="210">
        <v>106.97434988978493</v>
      </c>
    </row>
    <row r="6230" spans="2:3" x14ac:dyDescent="0.45">
      <c r="B6230" s="211">
        <v>6167</v>
      </c>
      <c r="C6230" s="210">
        <v>83.531577260821223</v>
      </c>
    </row>
    <row r="6231" spans="2:3" x14ac:dyDescent="0.45">
      <c r="B6231" s="211">
        <v>6168</v>
      </c>
      <c r="C6231" s="210">
        <v>90.342065615324515</v>
      </c>
    </row>
    <row r="6232" spans="2:3" x14ac:dyDescent="0.45">
      <c r="B6232" s="211">
        <v>6169</v>
      </c>
      <c r="C6232" s="210">
        <v>150.66429818665321</v>
      </c>
    </row>
    <row r="6233" spans="2:3" x14ac:dyDescent="0.45">
      <c r="B6233" s="211">
        <v>6170</v>
      </c>
      <c r="C6233" s="210">
        <v>124.91141497262853</v>
      </c>
    </row>
    <row r="6234" spans="2:3" x14ac:dyDescent="0.45">
      <c r="B6234" s="211">
        <v>6171</v>
      </c>
      <c r="C6234" s="210">
        <v>89.529971620396765</v>
      </c>
    </row>
    <row r="6235" spans="2:3" x14ac:dyDescent="0.45">
      <c r="B6235" s="211">
        <v>6172</v>
      </c>
      <c r="C6235" s="210">
        <v>72.222726701413421</v>
      </c>
    </row>
    <row r="6236" spans="2:3" x14ac:dyDescent="0.45">
      <c r="B6236" s="211">
        <v>6173</v>
      </c>
      <c r="C6236" s="210">
        <v>175.31341549138619</v>
      </c>
    </row>
    <row r="6237" spans="2:3" x14ac:dyDescent="0.45">
      <c r="B6237" s="211">
        <v>6174</v>
      </c>
      <c r="C6237" s="210">
        <v>125.54964463561035</v>
      </c>
    </row>
    <row r="6238" spans="2:3" x14ac:dyDescent="0.45">
      <c r="B6238" s="211">
        <v>6175</v>
      </c>
      <c r="C6238" s="210">
        <v>91.910740404767267</v>
      </c>
    </row>
    <row r="6239" spans="2:3" x14ac:dyDescent="0.45">
      <c r="B6239" s="211">
        <v>6176</v>
      </c>
      <c r="C6239" s="210">
        <v>140.96322396974918</v>
      </c>
    </row>
    <row r="6240" spans="2:3" x14ac:dyDescent="0.45">
      <c r="B6240" s="211">
        <v>6177</v>
      </c>
      <c r="C6240" s="210">
        <v>167.41763498604345</v>
      </c>
    </row>
    <row r="6241" spans="2:3" x14ac:dyDescent="0.45">
      <c r="B6241" s="211">
        <v>6178</v>
      </c>
      <c r="C6241" s="210">
        <v>158.77005602320978</v>
      </c>
    </row>
    <row r="6242" spans="2:3" x14ac:dyDescent="0.45">
      <c r="B6242" s="211">
        <v>6179</v>
      </c>
      <c r="C6242" s="210">
        <v>110.51891026436199</v>
      </c>
    </row>
    <row r="6243" spans="2:3" x14ac:dyDescent="0.45">
      <c r="B6243" s="211">
        <v>6180</v>
      </c>
      <c r="C6243" s="210">
        <v>154.99933658647006</v>
      </c>
    </row>
    <row r="6244" spans="2:3" x14ac:dyDescent="0.45">
      <c r="B6244" s="211">
        <v>6181</v>
      </c>
      <c r="C6244" s="210">
        <v>89.903772365869656</v>
      </c>
    </row>
    <row r="6245" spans="2:3" x14ac:dyDescent="0.45">
      <c r="B6245" s="211">
        <v>6182</v>
      </c>
      <c r="C6245" s="210">
        <v>109.50663641859622</v>
      </c>
    </row>
    <row r="6246" spans="2:3" x14ac:dyDescent="0.45">
      <c r="B6246" s="211">
        <v>6183</v>
      </c>
      <c r="C6246" s="210">
        <v>142.39621036243213</v>
      </c>
    </row>
    <row r="6247" spans="2:3" x14ac:dyDescent="0.45">
      <c r="B6247" s="211">
        <v>6184</v>
      </c>
      <c r="C6247" s="210">
        <v>87.502474091436952</v>
      </c>
    </row>
    <row r="6248" spans="2:3" x14ac:dyDescent="0.45">
      <c r="B6248" s="211">
        <v>6185</v>
      </c>
      <c r="C6248" s="210">
        <v>144.8726035872036</v>
      </c>
    </row>
    <row r="6249" spans="2:3" x14ac:dyDescent="0.45">
      <c r="B6249" s="211">
        <v>6186</v>
      </c>
      <c r="C6249" s="210">
        <v>128.30308232429624</v>
      </c>
    </row>
    <row r="6250" spans="2:3" x14ac:dyDescent="0.45">
      <c r="B6250" s="211">
        <v>6187</v>
      </c>
      <c r="C6250" s="210">
        <v>158.67150879087546</v>
      </c>
    </row>
    <row r="6251" spans="2:3" x14ac:dyDescent="0.45">
      <c r="B6251" s="211">
        <v>6188</v>
      </c>
      <c r="C6251" s="210">
        <v>106.09714780064132</v>
      </c>
    </row>
    <row r="6252" spans="2:3" x14ac:dyDescent="0.45">
      <c r="B6252" s="211">
        <v>6189</v>
      </c>
      <c r="C6252" s="210">
        <v>163.06596009792599</v>
      </c>
    </row>
    <row r="6253" spans="2:3" x14ac:dyDescent="0.45">
      <c r="B6253" s="211">
        <v>6190</v>
      </c>
      <c r="C6253" s="210">
        <v>148.83935230527513</v>
      </c>
    </row>
    <row r="6254" spans="2:3" x14ac:dyDescent="0.45">
      <c r="B6254" s="211">
        <v>6191</v>
      </c>
      <c r="C6254" s="210">
        <v>111.50037101419163</v>
      </c>
    </row>
    <row r="6255" spans="2:3" x14ac:dyDescent="0.45">
      <c r="B6255" s="211">
        <v>6192</v>
      </c>
      <c r="C6255" s="210">
        <v>151.7861985718209</v>
      </c>
    </row>
    <row r="6256" spans="2:3" x14ac:dyDescent="0.45">
      <c r="B6256" s="211">
        <v>6193</v>
      </c>
      <c r="C6256" s="210">
        <v>106.18533728308849</v>
      </c>
    </row>
    <row r="6257" spans="2:3" x14ac:dyDescent="0.45">
      <c r="B6257" s="211">
        <v>6194</v>
      </c>
      <c r="C6257" s="210">
        <v>154.38846980177442</v>
      </c>
    </row>
    <row r="6258" spans="2:3" x14ac:dyDescent="0.45">
      <c r="B6258" s="211">
        <v>6195</v>
      </c>
      <c r="C6258" s="210">
        <v>174.84958106412816</v>
      </c>
    </row>
    <row r="6259" spans="2:3" x14ac:dyDescent="0.45">
      <c r="B6259" s="211">
        <v>6196</v>
      </c>
      <c r="C6259" s="210">
        <v>100.11850861473643</v>
      </c>
    </row>
    <row r="6260" spans="2:3" x14ac:dyDescent="0.45">
      <c r="B6260" s="211">
        <v>6197</v>
      </c>
      <c r="C6260" s="210">
        <v>156.4484025492448</v>
      </c>
    </row>
    <row r="6261" spans="2:3" x14ac:dyDescent="0.45">
      <c r="B6261" s="211">
        <v>6198</v>
      </c>
      <c r="C6261" s="210">
        <v>106.0455957679815</v>
      </c>
    </row>
    <row r="6262" spans="2:3" x14ac:dyDescent="0.45">
      <c r="B6262" s="211">
        <v>6199</v>
      </c>
      <c r="C6262" s="210">
        <v>106.392813242518</v>
      </c>
    </row>
    <row r="6263" spans="2:3" x14ac:dyDescent="0.45">
      <c r="B6263" s="211">
        <v>6200</v>
      </c>
      <c r="C6263" s="210">
        <v>142.4820182193412</v>
      </c>
    </row>
    <row r="6264" spans="2:3" x14ac:dyDescent="0.45">
      <c r="B6264" s="211">
        <v>6201</v>
      </c>
      <c r="C6264" s="210">
        <v>114.45422314614403</v>
      </c>
    </row>
    <row r="6265" spans="2:3" x14ac:dyDescent="0.45">
      <c r="B6265" s="211">
        <v>6202</v>
      </c>
      <c r="C6265" s="210">
        <v>101.69067310172834</v>
      </c>
    </row>
    <row r="6266" spans="2:3" x14ac:dyDescent="0.45">
      <c r="B6266" s="211">
        <v>6203</v>
      </c>
      <c r="C6266" s="210">
        <v>105.96790771498551</v>
      </c>
    </row>
    <row r="6267" spans="2:3" x14ac:dyDescent="0.45">
      <c r="B6267" s="211">
        <v>6204</v>
      </c>
      <c r="C6267" s="210">
        <v>112.27141866728185</v>
      </c>
    </row>
    <row r="6268" spans="2:3" x14ac:dyDescent="0.45">
      <c r="B6268" s="211">
        <v>6205</v>
      </c>
      <c r="C6268" s="210">
        <v>99.066379133829969</v>
      </c>
    </row>
    <row r="6269" spans="2:3" x14ac:dyDescent="0.45">
      <c r="B6269" s="211">
        <v>6206</v>
      </c>
      <c r="C6269" s="210">
        <v>79.422625674932107</v>
      </c>
    </row>
    <row r="6270" spans="2:3" x14ac:dyDescent="0.45">
      <c r="B6270" s="211">
        <v>6207</v>
      </c>
      <c r="C6270" s="210">
        <v>111.86839193909523</v>
      </c>
    </row>
    <row r="6271" spans="2:3" x14ac:dyDescent="0.45">
      <c r="B6271" s="211">
        <v>6208</v>
      </c>
      <c r="C6271" s="210">
        <v>137.63940121018808</v>
      </c>
    </row>
    <row r="6272" spans="2:3" x14ac:dyDescent="0.45">
      <c r="B6272" s="211">
        <v>6209</v>
      </c>
      <c r="C6272" s="210">
        <v>101.2669594524336</v>
      </c>
    </row>
    <row r="6273" spans="2:3" x14ac:dyDescent="0.45">
      <c r="B6273" s="211">
        <v>6210</v>
      </c>
      <c r="C6273" s="210">
        <v>135.54921761809106</v>
      </c>
    </row>
    <row r="6274" spans="2:3" x14ac:dyDescent="0.45">
      <c r="B6274" s="211">
        <v>6211</v>
      </c>
      <c r="C6274" s="210">
        <v>113.51911398621318</v>
      </c>
    </row>
    <row r="6275" spans="2:3" x14ac:dyDescent="0.45">
      <c r="B6275" s="211">
        <v>6212</v>
      </c>
      <c r="C6275" s="210">
        <v>136.40220293273114</v>
      </c>
    </row>
    <row r="6276" spans="2:3" x14ac:dyDescent="0.45">
      <c r="B6276" s="211">
        <v>6213</v>
      </c>
      <c r="C6276" s="210">
        <v>148.80128215404534</v>
      </c>
    </row>
    <row r="6277" spans="2:3" x14ac:dyDescent="0.45">
      <c r="B6277" s="211">
        <v>6214</v>
      </c>
      <c r="C6277" s="210">
        <v>125.81817317511057</v>
      </c>
    </row>
    <row r="6278" spans="2:3" x14ac:dyDescent="0.45">
      <c r="B6278" s="211">
        <v>6215</v>
      </c>
      <c r="C6278" s="210">
        <v>150.89711623179309</v>
      </c>
    </row>
    <row r="6279" spans="2:3" x14ac:dyDescent="0.45">
      <c r="B6279" s="211">
        <v>6216</v>
      </c>
      <c r="C6279" s="210">
        <v>136.43029052477652</v>
      </c>
    </row>
    <row r="6280" spans="2:3" x14ac:dyDescent="0.45">
      <c r="B6280" s="211">
        <v>6217</v>
      </c>
      <c r="C6280" s="210">
        <v>99.636824283464435</v>
      </c>
    </row>
    <row r="6281" spans="2:3" x14ac:dyDescent="0.45">
      <c r="B6281" s="211">
        <v>6218</v>
      </c>
      <c r="C6281" s="210">
        <v>79.601082255007924</v>
      </c>
    </row>
    <row r="6282" spans="2:3" x14ac:dyDescent="0.45">
      <c r="B6282" s="211">
        <v>6219</v>
      </c>
      <c r="C6282" s="210">
        <v>136.42923522464866</v>
      </c>
    </row>
    <row r="6283" spans="2:3" x14ac:dyDescent="0.45">
      <c r="B6283" s="211">
        <v>6220</v>
      </c>
      <c r="C6283" s="210">
        <v>106.33757387901639</v>
      </c>
    </row>
    <row r="6284" spans="2:3" x14ac:dyDescent="0.45">
      <c r="B6284" s="211">
        <v>6221</v>
      </c>
      <c r="C6284" s="210">
        <v>149.3601798007941</v>
      </c>
    </row>
    <row r="6285" spans="2:3" x14ac:dyDescent="0.45">
      <c r="B6285" s="211">
        <v>6222</v>
      </c>
      <c r="C6285" s="210">
        <v>141.80694402975325</v>
      </c>
    </row>
    <row r="6286" spans="2:3" x14ac:dyDescent="0.45">
      <c r="B6286" s="211">
        <v>6223</v>
      </c>
      <c r="C6286" s="210">
        <v>179.99481825305301</v>
      </c>
    </row>
    <row r="6287" spans="2:3" x14ac:dyDescent="0.45">
      <c r="B6287" s="211">
        <v>6224</v>
      </c>
      <c r="C6287" s="210">
        <v>91.84143534501797</v>
      </c>
    </row>
    <row r="6288" spans="2:3" x14ac:dyDescent="0.45">
      <c r="B6288" s="211">
        <v>6225</v>
      </c>
      <c r="C6288" s="210">
        <v>133.87118806392269</v>
      </c>
    </row>
    <row r="6289" spans="2:3" x14ac:dyDescent="0.45">
      <c r="B6289" s="211">
        <v>6226</v>
      </c>
      <c r="C6289" s="210">
        <v>77.90766100272144</v>
      </c>
    </row>
    <row r="6290" spans="2:3" x14ac:dyDescent="0.45">
      <c r="B6290" s="211">
        <v>6227</v>
      </c>
      <c r="C6290" s="210">
        <v>159.50916771758281</v>
      </c>
    </row>
    <row r="6291" spans="2:3" x14ac:dyDescent="0.45">
      <c r="B6291" s="211">
        <v>6228</v>
      </c>
      <c r="C6291" s="210">
        <v>79.153672821400932</v>
      </c>
    </row>
    <row r="6292" spans="2:3" x14ac:dyDescent="0.45">
      <c r="B6292" s="211">
        <v>6229</v>
      </c>
      <c r="C6292" s="210">
        <v>71.509348309014982</v>
      </c>
    </row>
    <row r="6293" spans="2:3" x14ac:dyDescent="0.45">
      <c r="B6293" s="211">
        <v>6230</v>
      </c>
      <c r="C6293" s="210">
        <v>100.23402647334093</v>
      </c>
    </row>
    <row r="6294" spans="2:3" x14ac:dyDescent="0.45">
      <c r="B6294" s="211">
        <v>6231</v>
      </c>
      <c r="C6294" s="210">
        <v>145.71271214240511</v>
      </c>
    </row>
    <row r="6295" spans="2:3" x14ac:dyDescent="0.45">
      <c r="B6295" s="211">
        <v>6232</v>
      </c>
      <c r="C6295" s="210">
        <v>105.57062892670341</v>
      </c>
    </row>
    <row r="6296" spans="2:3" x14ac:dyDescent="0.45">
      <c r="B6296" s="211">
        <v>6233</v>
      </c>
      <c r="C6296" s="210">
        <v>112.48321708155275</v>
      </c>
    </row>
    <row r="6297" spans="2:3" x14ac:dyDescent="0.45">
      <c r="B6297" s="211">
        <v>6234</v>
      </c>
      <c r="C6297" s="210">
        <v>139.47879781733411</v>
      </c>
    </row>
    <row r="6298" spans="2:3" x14ac:dyDescent="0.45">
      <c r="B6298" s="211">
        <v>6235</v>
      </c>
      <c r="C6298" s="210">
        <v>106.64603229017315</v>
      </c>
    </row>
    <row r="6299" spans="2:3" x14ac:dyDescent="0.45">
      <c r="B6299" s="211">
        <v>6236</v>
      </c>
      <c r="C6299" s="210">
        <v>126.59282401885356</v>
      </c>
    </row>
    <row r="6300" spans="2:3" x14ac:dyDescent="0.45">
      <c r="B6300" s="211">
        <v>6237</v>
      </c>
      <c r="C6300" s="210">
        <v>123.8239629248602</v>
      </c>
    </row>
    <row r="6301" spans="2:3" x14ac:dyDescent="0.45">
      <c r="B6301" s="211">
        <v>6238</v>
      </c>
      <c r="C6301" s="210">
        <v>145.15841118304513</v>
      </c>
    </row>
    <row r="6302" spans="2:3" x14ac:dyDescent="0.45">
      <c r="B6302" s="211">
        <v>6239</v>
      </c>
      <c r="C6302" s="210">
        <v>87.58441733318169</v>
      </c>
    </row>
    <row r="6303" spans="2:3" x14ac:dyDescent="0.45">
      <c r="B6303" s="211">
        <v>6240</v>
      </c>
      <c r="C6303" s="210">
        <v>127.80273642817389</v>
      </c>
    </row>
    <row r="6304" spans="2:3" x14ac:dyDescent="0.45">
      <c r="B6304" s="211">
        <v>6241</v>
      </c>
      <c r="C6304" s="210">
        <v>145.52525922880184</v>
      </c>
    </row>
    <row r="6305" spans="2:3" x14ac:dyDescent="0.45">
      <c r="B6305" s="211">
        <v>6242</v>
      </c>
      <c r="C6305" s="210">
        <v>148.29192988256099</v>
      </c>
    </row>
    <row r="6306" spans="2:3" x14ac:dyDescent="0.45">
      <c r="B6306" s="211">
        <v>6243</v>
      </c>
      <c r="C6306" s="210">
        <v>144.45037281273298</v>
      </c>
    </row>
    <row r="6307" spans="2:3" x14ac:dyDescent="0.45">
      <c r="B6307" s="211">
        <v>6244</v>
      </c>
      <c r="C6307" s="210">
        <v>146.49498815487641</v>
      </c>
    </row>
    <row r="6308" spans="2:3" x14ac:dyDescent="0.45">
      <c r="B6308" s="211">
        <v>6245</v>
      </c>
      <c r="C6308" s="210">
        <v>116.98083344252278</v>
      </c>
    </row>
    <row r="6309" spans="2:3" x14ac:dyDescent="0.45">
      <c r="B6309" s="211">
        <v>6246</v>
      </c>
      <c r="C6309" s="210">
        <v>109.79547918803297</v>
      </c>
    </row>
    <row r="6310" spans="2:3" x14ac:dyDescent="0.45">
      <c r="B6310" s="211">
        <v>6247</v>
      </c>
      <c r="C6310" s="210">
        <v>184.66086099845262</v>
      </c>
    </row>
    <row r="6311" spans="2:3" x14ac:dyDescent="0.45">
      <c r="B6311" s="211">
        <v>6248</v>
      </c>
      <c r="C6311" s="210">
        <v>115.94243639890423</v>
      </c>
    </row>
    <row r="6312" spans="2:3" x14ac:dyDescent="0.45">
      <c r="B6312" s="211">
        <v>6249</v>
      </c>
      <c r="C6312" s="210">
        <v>145.67328018471991</v>
      </c>
    </row>
    <row r="6313" spans="2:3" x14ac:dyDescent="0.45">
      <c r="B6313" s="211">
        <v>6250</v>
      </c>
      <c r="C6313" s="210">
        <v>138.66138654335785</v>
      </c>
    </row>
    <row r="6314" spans="2:3" x14ac:dyDescent="0.45">
      <c r="B6314" s="211">
        <v>6251</v>
      </c>
      <c r="C6314" s="210">
        <v>96.529113934203821</v>
      </c>
    </row>
    <row r="6315" spans="2:3" x14ac:dyDescent="0.45">
      <c r="B6315" s="211">
        <v>6252</v>
      </c>
      <c r="C6315" s="210">
        <v>105.44209533081288</v>
      </c>
    </row>
    <row r="6316" spans="2:3" x14ac:dyDescent="0.45">
      <c r="B6316" s="211">
        <v>6253</v>
      </c>
      <c r="C6316" s="210">
        <v>112.18941111102541</v>
      </c>
    </row>
    <row r="6317" spans="2:3" x14ac:dyDescent="0.45">
      <c r="B6317" s="211">
        <v>6254</v>
      </c>
      <c r="C6317" s="210">
        <v>144.94540538562507</v>
      </c>
    </row>
    <row r="6318" spans="2:3" x14ac:dyDescent="0.45">
      <c r="B6318" s="211">
        <v>6255</v>
      </c>
      <c r="C6318" s="210">
        <v>117.79391526207975</v>
      </c>
    </row>
    <row r="6319" spans="2:3" x14ac:dyDescent="0.45">
      <c r="B6319" s="211">
        <v>6256</v>
      </c>
      <c r="C6319" s="210">
        <v>118.64361790854298</v>
      </c>
    </row>
    <row r="6320" spans="2:3" x14ac:dyDescent="0.45">
      <c r="B6320" s="211">
        <v>6257</v>
      </c>
      <c r="C6320" s="210">
        <v>84.059110986800306</v>
      </c>
    </row>
    <row r="6321" spans="2:3" x14ac:dyDescent="0.45">
      <c r="B6321" s="211">
        <v>6258</v>
      </c>
      <c r="C6321" s="210">
        <v>152.36354299869438</v>
      </c>
    </row>
    <row r="6322" spans="2:3" x14ac:dyDescent="0.45">
      <c r="B6322" s="211">
        <v>6259</v>
      </c>
      <c r="C6322" s="210">
        <v>87.386370660618113</v>
      </c>
    </row>
    <row r="6323" spans="2:3" x14ac:dyDescent="0.45">
      <c r="B6323" s="211">
        <v>6260</v>
      </c>
      <c r="C6323" s="210">
        <v>133.46680715095309</v>
      </c>
    </row>
    <row r="6324" spans="2:3" x14ac:dyDescent="0.45">
      <c r="B6324" s="211">
        <v>6261</v>
      </c>
      <c r="C6324" s="210">
        <v>141.5062146580004</v>
      </c>
    </row>
    <row r="6325" spans="2:3" x14ac:dyDescent="0.45">
      <c r="B6325" s="211">
        <v>6262</v>
      </c>
      <c r="C6325" s="210">
        <v>81.592087916602509</v>
      </c>
    </row>
    <row r="6326" spans="2:3" x14ac:dyDescent="0.45">
      <c r="B6326" s="211">
        <v>6263</v>
      </c>
      <c r="C6326" s="210">
        <v>61.809098034841391</v>
      </c>
    </row>
    <row r="6327" spans="2:3" x14ac:dyDescent="0.45">
      <c r="B6327" s="211">
        <v>6264</v>
      </c>
      <c r="C6327" s="210">
        <v>127.99112075317294</v>
      </c>
    </row>
    <row r="6328" spans="2:3" x14ac:dyDescent="0.45">
      <c r="B6328" s="211">
        <v>6265</v>
      </c>
      <c r="C6328" s="210">
        <v>141.39855934700873</v>
      </c>
    </row>
    <row r="6329" spans="2:3" x14ac:dyDescent="0.45">
      <c r="B6329" s="211">
        <v>6266</v>
      </c>
      <c r="C6329" s="210">
        <v>162.10975055158525</v>
      </c>
    </row>
    <row r="6330" spans="2:3" x14ac:dyDescent="0.45">
      <c r="B6330" s="211">
        <v>6267</v>
      </c>
      <c r="C6330" s="210">
        <v>89.315460514906178</v>
      </c>
    </row>
    <row r="6331" spans="2:3" x14ac:dyDescent="0.45">
      <c r="B6331" s="211">
        <v>6268</v>
      </c>
      <c r="C6331" s="210">
        <v>139.11421189182474</v>
      </c>
    </row>
    <row r="6332" spans="2:3" x14ac:dyDescent="0.45">
      <c r="B6332" s="211">
        <v>6269</v>
      </c>
      <c r="C6332" s="210">
        <v>87.174616300891685</v>
      </c>
    </row>
    <row r="6333" spans="2:3" x14ac:dyDescent="0.45">
      <c r="B6333" s="211">
        <v>6270</v>
      </c>
      <c r="C6333" s="210">
        <v>105.1189914140116</v>
      </c>
    </row>
    <row r="6334" spans="2:3" x14ac:dyDescent="0.45">
      <c r="B6334" s="211">
        <v>6271</v>
      </c>
      <c r="C6334" s="210">
        <v>148.094944547452</v>
      </c>
    </row>
    <row r="6335" spans="2:3" x14ac:dyDescent="0.45">
      <c r="B6335" s="211">
        <v>6272</v>
      </c>
      <c r="C6335" s="210">
        <v>123.41968970474797</v>
      </c>
    </row>
    <row r="6336" spans="2:3" x14ac:dyDescent="0.45">
      <c r="B6336" s="211">
        <v>6273</v>
      </c>
      <c r="C6336" s="210">
        <v>150.1952955487094</v>
      </c>
    </row>
    <row r="6337" spans="2:3" x14ac:dyDescent="0.45">
      <c r="B6337" s="211">
        <v>6274</v>
      </c>
      <c r="C6337" s="210">
        <v>115.30739314766548</v>
      </c>
    </row>
    <row r="6338" spans="2:3" x14ac:dyDescent="0.45">
      <c r="B6338" s="211">
        <v>6275</v>
      </c>
      <c r="C6338" s="210">
        <v>181.95456375012913</v>
      </c>
    </row>
    <row r="6339" spans="2:3" x14ac:dyDescent="0.45">
      <c r="B6339" s="211">
        <v>6276</v>
      </c>
      <c r="C6339" s="210">
        <v>139.11355572946448</v>
      </c>
    </row>
    <row r="6340" spans="2:3" x14ac:dyDescent="0.45">
      <c r="B6340" s="211">
        <v>6277</v>
      </c>
      <c r="C6340" s="210">
        <v>85.21973279164429</v>
      </c>
    </row>
    <row r="6341" spans="2:3" x14ac:dyDescent="0.45">
      <c r="B6341" s="211">
        <v>6278</v>
      </c>
      <c r="C6341" s="210">
        <v>87.331722002372842</v>
      </c>
    </row>
    <row r="6342" spans="2:3" x14ac:dyDescent="0.45">
      <c r="B6342" s="211">
        <v>6279</v>
      </c>
      <c r="C6342" s="210">
        <v>96.843020985313032</v>
      </c>
    </row>
    <row r="6343" spans="2:3" x14ac:dyDescent="0.45">
      <c r="B6343" s="211">
        <v>6280</v>
      </c>
      <c r="C6343" s="210">
        <v>130.25673802853518</v>
      </c>
    </row>
    <row r="6344" spans="2:3" x14ac:dyDescent="0.45">
      <c r="B6344" s="211">
        <v>6281</v>
      </c>
      <c r="C6344" s="210">
        <v>153.59511170124756</v>
      </c>
    </row>
    <row r="6345" spans="2:3" x14ac:dyDescent="0.45">
      <c r="B6345" s="211">
        <v>6282</v>
      </c>
      <c r="C6345" s="210">
        <v>131.73839794114326</v>
      </c>
    </row>
    <row r="6346" spans="2:3" x14ac:dyDescent="0.45">
      <c r="B6346" s="211">
        <v>6283</v>
      </c>
      <c r="C6346" s="210">
        <v>110.87440517502513</v>
      </c>
    </row>
    <row r="6347" spans="2:3" x14ac:dyDescent="0.45">
      <c r="B6347" s="211">
        <v>6284</v>
      </c>
      <c r="C6347" s="210">
        <v>130.02597811960612</v>
      </c>
    </row>
    <row r="6348" spans="2:3" x14ac:dyDescent="0.45">
      <c r="B6348" s="211">
        <v>6285</v>
      </c>
      <c r="C6348" s="210">
        <v>161.03665646205897</v>
      </c>
    </row>
    <row r="6349" spans="2:3" x14ac:dyDescent="0.45">
      <c r="B6349" s="211">
        <v>6286</v>
      </c>
      <c r="C6349" s="210">
        <v>99.888439213046681</v>
      </c>
    </row>
    <row r="6350" spans="2:3" x14ac:dyDescent="0.45">
      <c r="B6350" s="211">
        <v>6287</v>
      </c>
      <c r="C6350" s="210">
        <v>142.26952007622091</v>
      </c>
    </row>
    <row r="6351" spans="2:3" x14ac:dyDescent="0.45">
      <c r="B6351" s="211">
        <v>6288</v>
      </c>
      <c r="C6351" s="210">
        <v>108.96212082598413</v>
      </c>
    </row>
    <row r="6352" spans="2:3" x14ac:dyDescent="0.45">
      <c r="B6352" s="211">
        <v>6289</v>
      </c>
      <c r="C6352" s="210">
        <v>124.0951985970331</v>
      </c>
    </row>
    <row r="6353" spans="2:3" x14ac:dyDescent="0.45">
      <c r="B6353" s="211">
        <v>6290</v>
      </c>
      <c r="C6353" s="210">
        <v>102.55899682288384</v>
      </c>
    </row>
    <row r="6354" spans="2:3" x14ac:dyDescent="0.45">
      <c r="B6354" s="211">
        <v>6291</v>
      </c>
      <c r="C6354" s="210">
        <v>170.31221136173201</v>
      </c>
    </row>
    <row r="6355" spans="2:3" x14ac:dyDescent="0.45">
      <c r="B6355" s="211">
        <v>6292</v>
      </c>
      <c r="C6355" s="210">
        <v>107.02238970502503</v>
      </c>
    </row>
    <row r="6356" spans="2:3" x14ac:dyDescent="0.45">
      <c r="B6356" s="211">
        <v>6293</v>
      </c>
      <c r="C6356" s="210">
        <v>99.385816715061011</v>
      </c>
    </row>
    <row r="6357" spans="2:3" x14ac:dyDescent="0.45">
      <c r="B6357" s="211">
        <v>6294</v>
      </c>
      <c r="C6357" s="210">
        <v>211.49266789293921</v>
      </c>
    </row>
    <row r="6358" spans="2:3" x14ac:dyDescent="0.45">
      <c r="B6358" s="211">
        <v>6295</v>
      </c>
      <c r="C6358" s="210">
        <v>92.274532698983464</v>
      </c>
    </row>
    <row r="6359" spans="2:3" x14ac:dyDescent="0.45">
      <c r="B6359" s="211">
        <v>6296</v>
      </c>
      <c r="C6359" s="210">
        <v>95.850284619755698</v>
      </c>
    </row>
    <row r="6360" spans="2:3" x14ac:dyDescent="0.45">
      <c r="B6360" s="211">
        <v>6297</v>
      </c>
      <c r="C6360" s="210">
        <v>175.15672195475813</v>
      </c>
    </row>
    <row r="6361" spans="2:3" x14ac:dyDescent="0.45">
      <c r="B6361" s="211">
        <v>6298</v>
      </c>
      <c r="C6361" s="210">
        <v>168.18712793088966</v>
      </c>
    </row>
    <row r="6362" spans="2:3" x14ac:dyDescent="0.45">
      <c r="B6362" s="211">
        <v>6299</v>
      </c>
      <c r="C6362" s="210">
        <v>153.21459467046813</v>
      </c>
    </row>
    <row r="6363" spans="2:3" x14ac:dyDescent="0.45">
      <c r="B6363" s="211">
        <v>6300</v>
      </c>
      <c r="C6363" s="210">
        <v>76.002575560998466</v>
      </c>
    </row>
    <row r="6364" spans="2:3" x14ac:dyDescent="0.45">
      <c r="B6364" s="211">
        <v>6301</v>
      </c>
      <c r="C6364" s="210">
        <v>98.604127968421324</v>
      </c>
    </row>
    <row r="6365" spans="2:3" x14ac:dyDescent="0.45">
      <c r="B6365" s="211">
        <v>6302</v>
      </c>
      <c r="C6365" s="210">
        <v>65.83227058484033</v>
      </c>
    </row>
    <row r="6366" spans="2:3" x14ac:dyDescent="0.45">
      <c r="B6366" s="211">
        <v>6303</v>
      </c>
      <c r="C6366" s="210">
        <v>124.33429043577095</v>
      </c>
    </row>
    <row r="6367" spans="2:3" x14ac:dyDescent="0.45">
      <c r="B6367" s="211">
        <v>6304</v>
      </c>
      <c r="C6367" s="210">
        <v>90.712212585575287</v>
      </c>
    </row>
    <row r="6368" spans="2:3" x14ac:dyDescent="0.45">
      <c r="B6368" s="211">
        <v>6305</v>
      </c>
      <c r="C6368" s="210">
        <v>104.11636421561057</v>
      </c>
    </row>
    <row r="6369" spans="2:3" x14ac:dyDescent="0.45">
      <c r="B6369" s="211">
        <v>6306</v>
      </c>
      <c r="C6369" s="210">
        <v>207.05904586774568</v>
      </c>
    </row>
    <row r="6370" spans="2:3" x14ac:dyDescent="0.45">
      <c r="B6370" s="211">
        <v>6307</v>
      </c>
      <c r="C6370" s="210">
        <v>108.27744639152459</v>
      </c>
    </row>
    <row r="6371" spans="2:3" x14ac:dyDescent="0.45">
      <c r="B6371" s="211">
        <v>6308</v>
      </c>
      <c r="C6371" s="210">
        <v>165.6185237205118</v>
      </c>
    </row>
    <row r="6372" spans="2:3" x14ac:dyDescent="0.45">
      <c r="B6372" s="211">
        <v>6309</v>
      </c>
      <c r="C6372" s="210">
        <v>83.378470834080431</v>
      </c>
    </row>
    <row r="6373" spans="2:3" x14ac:dyDescent="0.45">
      <c r="B6373" s="211">
        <v>6310</v>
      </c>
      <c r="C6373" s="210">
        <v>87.077887749121345</v>
      </c>
    </row>
    <row r="6374" spans="2:3" x14ac:dyDescent="0.45">
      <c r="B6374" s="211">
        <v>6311</v>
      </c>
      <c r="C6374" s="210">
        <v>215.00286822938088</v>
      </c>
    </row>
    <row r="6375" spans="2:3" x14ac:dyDescent="0.45">
      <c r="B6375" s="211">
        <v>6312</v>
      </c>
      <c r="C6375" s="210">
        <v>104.73629788970922</v>
      </c>
    </row>
    <row r="6376" spans="2:3" x14ac:dyDescent="0.45">
      <c r="B6376" s="211">
        <v>6313</v>
      </c>
      <c r="C6376" s="210">
        <v>111.19456508514521</v>
      </c>
    </row>
    <row r="6377" spans="2:3" x14ac:dyDescent="0.45">
      <c r="B6377" s="211">
        <v>6314</v>
      </c>
      <c r="C6377" s="210">
        <v>193.20920955627156</v>
      </c>
    </row>
    <row r="6378" spans="2:3" x14ac:dyDescent="0.45">
      <c r="B6378" s="211">
        <v>6315</v>
      </c>
      <c r="C6378" s="210">
        <v>133.22254198240043</v>
      </c>
    </row>
    <row r="6379" spans="2:3" x14ac:dyDescent="0.45">
      <c r="B6379" s="211">
        <v>6316</v>
      </c>
      <c r="C6379" s="210">
        <v>82.096079550801932</v>
      </c>
    </row>
    <row r="6380" spans="2:3" x14ac:dyDescent="0.45">
      <c r="B6380" s="211">
        <v>6317</v>
      </c>
      <c r="C6380" s="210">
        <v>111.36183089659794</v>
      </c>
    </row>
    <row r="6381" spans="2:3" x14ac:dyDescent="0.45">
      <c r="B6381" s="211">
        <v>6318</v>
      </c>
      <c r="C6381" s="210">
        <v>194.08979716243101</v>
      </c>
    </row>
    <row r="6382" spans="2:3" x14ac:dyDescent="0.45">
      <c r="B6382" s="211">
        <v>6319</v>
      </c>
      <c r="C6382" s="210">
        <v>120.4780310205837</v>
      </c>
    </row>
    <row r="6383" spans="2:3" x14ac:dyDescent="0.45">
      <c r="B6383" s="211">
        <v>6320</v>
      </c>
      <c r="C6383" s="210">
        <v>99.594469527454137</v>
      </c>
    </row>
    <row r="6384" spans="2:3" x14ac:dyDescent="0.45">
      <c r="B6384" s="211">
        <v>6321</v>
      </c>
      <c r="C6384" s="210">
        <v>109.32389416808755</v>
      </c>
    </row>
    <row r="6385" spans="2:3" x14ac:dyDescent="0.45">
      <c r="B6385" s="211">
        <v>6322</v>
      </c>
      <c r="C6385" s="210">
        <v>106.700323584454</v>
      </c>
    </row>
    <row r="6386" spans="2:3" x14ac:dyDescent="0.45">
      <c r="B6386" s="211">
        <v>6323</v>
      </c>
      <c r="C6386" s="210">
        <v>116.01980880313602</v>
      </c>
    </row>
    <row r="6387" spans="2:3" x14ac:dyDescent="0.45">
      <c r="B6387" s="211">
        <v>6324</v>
      </c>
      <c r="C6387" s="210">
        <v>148.26005724341681</v>
      </c>
    </row>
    <row r="6388" spans="2:3" x14ac:dyDescent="0.45">
      <c r="B6388" s="211">
        <v>6325</v>
      </c>
      <c r="C6388" s="210">
        <v>149.04593313079855</v>
      </c>
    </row>
    <row r="6389" spans="2:3" x14ac:dyDescent="0.45">
      <c r="B6389" s="211">
        <v>6326</v>
      </c>
      <c r="C6389" s="210">
        <v>128.20504694004057</v>
      </c>
    </row>
    <row r="6390" spans="2:3" x14ac:dyDescent="0.45">
      <c r="B6390" s="211">
        <v>6327</v>
      </c>
      <c r="C6390" s="210">
        <v>140.57500301364988</v>
      </c>
    </row>
    <row r="6391" spans="2:3" x14ac:dyDescent="0.45">
      <c r="B6391" s="211">
        <v>6328</v>
      </c>
      <c r="C6391" s="210">
        <v>102.56194846893241</v>
      </c>
    </row>
    <row r="6392" spans="2:3" x14ac:dyDescent="0.45">
      <c r="B6392" s="211">
        <v>6329</v>
      </c>
      <c r="C6392" s="210">
        <v>139.02131029030079</v>
      </c>
    </row>
    <row r="6393" spans="2:3" x14ac:dyDescent="0.45">
      <c r="B6393" s="211">
        <v>6330</v>
      </c>
      <c r="C6393" s="210">
        <v>138.33595188419014</v>
      </c>
    </row>
    <row r="6394" spans="2:3" x14ac:dyDescent="0.45">
      <c r="B6394" s="211">
        <v>6331</v>
      </c>
      <c r="C6394" s="210">
        <v>100.90911768812857</v>
      </c>
    </row>
    <row r="6395" spans="2:3" x14ac:dyDescent="0.45">
      <c r="B6395" s="211">
        <v>6332</v>
      </c>
      <c r="C6395" s="210">
        <v>128.43671551687996</v>
      </c>
    </row>
    <row r="6396" spans="2:3" x14ac:dyDescent="0.45">
      <c r="B6396" s="211">
        <v>6333</v>
      </c>
      <c r="C6396" s="210">
        <v>70.542795078286034</v>
      </c>
    </row>
    <row r="6397" spans="2:3" x14ac:dyDescent="0.45">
      <c r="B6397" s="211">
        <v>6334</v>
      </c>
      <c r="C6397" s="210">
        <v>125.88273507206857</v>
      </c>
    </row>
    <row r="6398" spans="2:3" x14ac:dyDescent="0.45">
      <c r="B6398" s="211">
        <v>6335</v>
      </c>
      <c r="C6398" s="210">
        <v>86.786658600472805</v>
      </c>
    </row>
    <row r="6399" spans="2:3" x14ac:dyDescent="0.45">
      <c r="B6399" s="211">
        <v>6336</v>
      </c>
      <c r="C6399" s="210">
        <v>111.70680837228079</v>
      </c>
    </row>
    <row r="6400" spans="2:3" x14ac:dyDescent="0.45">
      <c r="B6400" s="211">
        <v>6337</v>
      </c>
      <c r="C6400" s="210">
        <v>98.716120092591368</v>
      </c>
    </row>
    <row r="6401" spans="2:3" x14ac:dyDescent="0.45">
      <c r="B6401" s="211">
        <v>6338</v>
      </c>
      <c r="C6401" s="210">
        <v>150.31679039248345</v>
      </c>
    </row>
    <row r="6402" spans="2:3" x14ac:dyDescent="0.45">
      <c r="B6402" s="211">
        <v>6339</v>
      </c>
      <c r="C6402" s="210">
        <v>106.46119382246302</v>
      </c>
    </row>
    <row r="6403" spans="2:3" x14ac:dyDescent="0.45">
      <c r="B6403" s="211">
        <v>6340</v>
      </c>
      <c r="C6403" s="210">
        <v>134.02008227617534</v>
      </c>
    </row>
    <row r="6404" spans="2:3" x14ac:dyDescent="0.45">
      <c r="B6404" s="211">
        <v>6341</v>
      </c>
      <c r="C6404" s="210">
        <v>71.687870378415397</v>
      </c>
    </row>
    <row r="6405" spans="2:3" x14ac:dyDescent="0.45">
      <c r="B6405" s="211">
        <v>6342</v>
      </c>
      <c r="C6405" s="210">
        <v>146.36582036758983</v>
      </c>
    </row>
    <row r="6406" spans="2:3" x14ac:dyDescent="0.45">
      <c r="B6406" s="211">
        <v>6343</v>
      </c>
      <c r="C6406" s="210">
        <v>137.14985605124949</v>
      </c>
    </row>
    <row r="6407" spans="2:3" x14ac:dyDescent="0.45">
      <c r="B6407" s="211">
        <v>6344</v>
      </c>
      <c r="C6407" s="210">
        <v>141.42804592793536</v>
      </c>
    </row>
    <row r="6408" spans="2:3" x14ac:dyDescent="0.45">
      <c r="B6408" s="211">
        <v>6345</v>
      </c>
      <c r="C6408" s="210">
        <v>150.8614848441801</v>
      </c>
    </row>
    <row r="6409" spans="2:3" x14ac:dyDescent="0.45">
      <c r="B6409" s="211">
        <v>6346</v>
      </c>
      <c r="C6409" s="210">
        <v>138.65418568879272</v>
      </c>
    </row>
    <row r="6410" spans="2:3" x14ac:dyDescent="0.45">
      <c r="B6410" s="211">
        <v>6347</v>
      </c>
      <c r="C6410" s="210">
        <v>127.33177386100873</v>
      </c>
    </row>
    <row r="6411" spans="2:3" x14ac:dyDescent="0.45">
      <c r="B6411" s="211">
        <v>6348</v>
      </c>
      <c r="C6411" s="210">
        <v>135.69500774766047</v>
      </c>
    </row>
    <row r="6412" spans="2:3" x14ac:dyDescent="0.45">
      <c r="B6412" s="211">
        <v>6349</v>
      </c>
      <c r="C6412" s="210">
        <v>168.99115077970964</v>
      </c>
    </row>
    <row r="6413" spans="2:3" x14ac:dyDescent="0.45">
      <c r="B6413" s="211">
        <v>6350</v>
      </c>
      <c r="C6413" s="210">
        <v>91.127262671661185</v>
      </c>
    </row>
    <row r="6414" spans="2:3" x14ac:dyDescent="0.45">
      <c r="B6414" s="211">
        <v>6351</v>
      </c>
      <c r="C6414" s="210">
        <v>104.30324653134626</v>
      </c>
    </row>
    <row r="6415" spans="2:3" x14ac:dyDescent="0.45">
      <c r="B6415" s="211">
        <v>6352</v>
      </c>
      <c r="C6415" s="210">
        <v>108.99849255461079</v>
      </c>
    </row>
    <row r="6416" spans="2:3" x14ac:dyDescent="0.45">
      <c r="B6416" s="211">
        <v>6353</v>
      </c>
      <c r="C6416" s="210">
        <v>120.17138864002675</v>
      </c>
    </row>
    <row r="6417" spans="2:3" x14ac:dyDescent="0.45">
      <c r="B6417" s="211">
        <v>6354</v>
      </c>
      <c r="C6417" s="210">
        <v>83.806386979761527</v>
      </c>
    </row>
    <row r="6418" spans="2:3" x14ac:dyDescent="0.45">
      <c r="B6418" s="211">
        <v>6355</v>
      </c>
      <c r="C6418" s="210">
        <v>85.423644351315758</v>
      </c>
    </row>
    <row r="6419" spans="2:3" x14ac:dyDescent="0.45">
      <c r="B6419" s="211">
        <v>6356</v>
      </c>
      <c r="C6419" s="210">
        <v>154.7153295447626</v>
      </c>
    </row>
    <row r="6420" spans="2:3" x14ac:dyDescent="0.45">
      <c r="B6420" s="211">
        <v>6357</v>
      </c>
      <c r="C6420" s="210">
        <v>104.11043285446578</v>
      </c>
    </row>
    <row r="6421" spans="2:3" x14ac:dyDescent="0.45">
      <c r="B6421" s="211">
        <v>6358</v>
      </c>
      <c r="C6421" s="210">
        <v>96.812389030758553</v>
      </c>
    </row>
    <row r="6422" spans="2:3" x14ac:dyDescent="0.45">
      <c r="B6422" s="211">
        <v>6359</v>
      </c>
      <c r="C6422" s="210">
        <v>117.22580814067493</v>
      </c>
    </row>
    <row r="6423" spans="2:3" x14ac:dyDescent="0.45">
      <c r="B6423" s="211">
        <v>6360</v>
      </c>
      <c r="C6423" s="210">
        <v>139.79216058838884</v>
      </c>
    </row>
    <row r="6424" spans="2:3" x14ac:dyDescent="0.45">
      <c r="B6424" s="211">
        <v>6361</v>
      </c>
      <c r="C6424" s="210">
        <v>112.05789209206303</v>
      </c>
    </row>
    <row r="6425" spans="2:3" x14ac:dyDescent="0.45">
      <c r="B6425" s="211">
        <v>6362</v>
      </c>
      <c r="C6425" s="210">
        <v>117.30143953095802</v>
      </c>
    </row>
    <row r="6426" spans="2:3" x14ac:dyDescent="0.45">
      <c r="B6426" s="211">
        <v>6363</v>
      </c>
      <c r="C6426" s="210">
        <v>103.47517824927286</v>
      </c>
    </row>
    <row r="6427" spans="2:3" x14ac:dyDescent="0.45">
      <c r="B6427" s="211">
        <v>6364</v>
      </c>
      <c r="C6427" s="210">
        <v>131.69280993185089</v>
      </c>
    </row>
    <row r="6428" spans="2:3" x14ac:dyDescent="0.45">
      <c r="B6428" s="211">
        <v>6365</v>
      </c>
      <c r="C6428" s="210">
        <v>92.372044728406294</v>
      </c>
    </row>
    <row r="6429" spans="2:3" x14ac:dyDescent="0.45">
      <c r="B6429" s="211">
        <v>6366</v>
      </c>
      <c r="C6429" s="210">
        <v>162.75613381252649</v>
      </c>
    </row>
    <row r="6430" spans="2:3" x14ac:dyDescent="0.45">
      <c r="B6430" s="211">
        <v>6367</v>
      </c>
      <c r="C6430" s="210">
        <v>133.80840245107714</v>
      </c>
    </row>
    <row r="6431" spans="2:3" x14ac:dyDescent="0.45">
      <c r="B6431" s="211">
        <v>6368</v>
      </c>
      <c r="C6431" s="210">
        <v>188.1542468506839</v>
      </c>
    </row>
    <row r="6432" spans="2:3" x14ac:dyDescent="0.45">
      <c r="B6432" s="211">
        <v>6369</v>
      </c>
      <c r="C6432" s="210">
        <v>148.71331328674526</v>
      </c>
    </row>
    <row r="6433" spans="2:3" x14ac:dyDescent="0.45">
      <c r="B6433" s="211">
        <v>6370</v>
      </c>
      <c r="C6433" s="210">
        <v>98.699209760884287</v>
      </c>
    </row>
    <row r="6434" spans="2:3" x14ac:dyDescent="0.45">
      <c r="B6434" s="211">
        <v>6371</v>
      </c>
      <c r="C6434" s="210">
        <v>96.464280848234353</v>
      </c>
    </row>
    <row r="6435" spans="2:3" x14ac:dyDescent="0.45">
      <c r="B6435" s="211">
        <v>6372</v>
      </c>
      <c r="C6435" s="210">
        <v>105.40849872670417</v>
      </c>
    </row>
    <row r="6436" spans="2:3" x14ac:dyDescent="0.45">
      <c r="B6436" s="211">
        <v>6373</v>
      </c>
      <c r="C6436" s="210">
        <v>147.41784146175658</v>
      </c>
    </row>
    <row r="6437" spans="2:3" x14ac:dyDescent="0.45">
      <c r="B6437" s="211">
        <v>6374</v>
      </c>
      <c r="C6437" s="210">
        <v>136.30244481826981</v>
      </c>
    </row>
    <row r="6438" spans="2:3" x14ac:dyDescent="0.45">
      <c r="B6438" s="211">
        <v>6375</v>
      </c>
      <c r="C6438" s="210">
        <v>141.20075537282148</v>
      </c>
    </row>
    <row r="6439" spans="2:3" x14ac:dyDescent="0.45">
      <c r="B6439" s="211">
        <v>6376</v>
      </c>
      <c r="C6439" s="210">
        <v>70.252457547284209</v>
      </c>
    </row>
    <row r="6440" spans="2:3" x14ac:dyDescent="0.45">
      <c r="B6440" s="211">
        <v>6377</v>
      </c>
      <c r="C6440" s="210">
        <v>91.080772397162789</v>
      </c>
    </row>
    <row r="6441" spans="2:3" x14ac:dyDescent="0.45">
      <c r="B6441" s="211">
        <v>6378</v>
      </c>
      <c r="C6441" s="210">
        <v>82.475343353021572</v>
      </c>
    </row>
    <row r="6442" spans="2:3" x14ac:dyDescent="0.45">
      <c r="B6442" s="211">
        <v>6379</v>
      </c>
      <c r="C6442" s="210">
        <v>118.01352671351466</v>
      </c>
    </row>
    <row r="6443" spans="2:3" x14ac:dyDescent="0.45">
      <c r="B6443" s="211">
        <v>6380</v>
      </c>
      <c r="C6443" s="210">
        <v>135.66854401346654</v>
      </c>
    </row>
    <row r="6444" spans="2:3" x14ac:dyDescent="0.45">
      <c r="B6444" s="211">
        <v>6381</v>
      </c>
      <c r="C6444" s="210">
        <v>93.736377077578553</v>
      </c>
    </row>
    <row r="6445" spans="2:3" x14ac:dyDescent="0.45">
      <c r="B6445" s="211">
        <v>6382</v>
      </c>
      <c r="C6445" s="210">
        <v>99.099820661884948</v>
      </c>
    </row>
    <row r="6446" spans="2:3" x14ac:dyDescent="0.45">
      <c r="B6446" s="211">
        <v>6383</v>
      </c>
      <c r="C6446" s="210">
        <v>121.32713972484601</v>
      </c>
    </row>
    <row r="6447" spans="2:3" x14ac:dyDescent="0.45">
      <c r="B6447" s="211">
        <v>6384</v>
      </c>
      <c r="C6447" s="210">
        <v>169.06492216105099</v>
      </c>
    </row>
    <row r="6448" spans="2:3" x14ac:dyDescent="0.45">
      <c r="B6448" s="211">
        <v>6385</v>
      </c>
      <c r="C6448" s="210">
        <v>84.108644592135718</v>
      </c>
    </row>
    <row r="6449" spans="2:3" x14ac:dyDescent="0.45">
      <c r="B6449" s="211">
        <v>6386</v>
      </c>
      <c r="C6449" s="210">
        <v>79.482581096273705</v>
      </c>
    </row>
    <row r="6450" spans="2:3" x14ac:dyDescent="0.45">
      <c r="B6450" s="211">
        <v>6387</v>
      </c>
      <c r="C6450" s="210">
        <v>92.757041896980382</v>
      </c>
    </row>
    <row r="6451" spans="2:3" x14ac:dyDescent="0.45">
      <c r="B6451" s="211">
        <v>6388</v>
      </c>
      <c r="C6451" s="210">
        <v>138.74172299051085</v>
      </c>
    </row>
    <row r="6452" spans="2:3" x14ac:dyDescent="0.45">
      <c r="B6452" s="211">
        <v>6389</v>
      </c>
      <c r="C6452" s="210">
        <v>124.39390532293568</v>
      </c>
    </row>
    <row r="6453" spans="2:3" x14ac:dyDescent="0.45">
      <c r="B6453" s="211">
        <v>6390</v>
      </c>
      <c r="C6453" s="210">
        <v>155.55931107735611</v>
      </c>
    </row>
    <row r="6454" spans="2:3" x14ac:dyDescent="0.45">
      <c r="B6454" s="211">
        <v>6391</v>
      </c>
      <c r="C6454" s="210">
        <v>99.164917885331874</v>
      </c>
    </row>
    <row r="6455" spans="2:3" x14ac:dyDescent="0.45">
      <c r="B6455" s="211">
        <v>6392</v>
      </c>
      <c r="C6455" s="210">
        <v>200.93989976050324</v>
      </c>
    </row>
    <row r="6456" spans="2:3" x14ac:dyDescent="0.45">
      <c r="B6456" s="211">
        <v>6393</v>
      </c>
      <c r="C6456" s="210">
        <v>96.659346897141702</v>
      </c>
    </row>
    <row r="6457" spans="2:3" x14ac:dyDescent="0.45">
      <c r="B6457" s="211">
        <v>6394</v>
      </c>
      <c r="C6457" s="210">
        <v>100.31728787412339</v>
      </c>
    </row>
    <row r="6458" spans="2:3" x14ac:dyDescent="0.45">
      <c r="B6458" s="211">
        <v>6395</v>
      </c>
      <c r="C6458" s="210">
        <v>95.694012215012421</v>
      </c>
    </row>
    <row r="6459" spans="2:3" x14ac:dyDescent="0.45">
      <c r="B6459" s="211">
        <v>6396</v>
      </c>
      <c r="C6459" s="210">
        <v>76.328640205764458</v>
      </c>
    </row>
    <row r="6460" spans="2:3" x14ac:dyDescent="0.45">
      <c r="B6460" s="211">
        <v>6397</v>
      </c>
      <c r="C6460" s="210">
        <v>165.71139763945129</v>
      </c>
    </row>
    <row r="6461" spans="2:3" x14ac:dyDescent="0.45">
      <c r="B6461" s="211">
        <v>6398</v>
      </c>
      <c r="C6461" s="210">
        <v>136.63028833500073</v>
      </c>
    </row>
    <row r="6462" spans="2:3" x14ac:dyDescent="0.45">
      <c r="B6462" s="211">
        <v>6399</v>
      </c>
      <c r="C6462" s="210">
        <v>67.961135737634521</v>
      </c>
    </row>
    <row r="6463" spans="2:3" x14ac:dyDescent="0.45">
      <c r="B6463" s="211">
        <v>6400</v>
      </c>
      <c r="C6463" s="210">
        <v>126.49394909234746</v>
      </c>
    </row>
    <row r="6464" spans="2:3" x14ac:dyDescent="0.45">
      <c r="B6464" s="211">
        <v>6401</v>
      </c>
      <c r="C6464" s="210">
        <v>66.941430839132096</v>
      </c>
    </row>
    <row r="6465" spans="2:3" x14ac:dyDescent="0.45">
      <c r="B6465" s="211">
        <v>6402</v>
      </c>
      <c r="C6465" s="210">
        <v>154.82473816776746</v>
      </c>
    </row>
    <row r="6466" spans="2:3" x14ac:dyDescent="0.45">
      <c r="B6466" s="211">
        <v>6403</v>
      </c>
      <c r="C6466" s="210">
        <v>103.39888756329572</v>
      </c>
    </row>
    <row r="6467" spans="2:3" x14ac:dyDescent="0.45">
      <c r="B6467" s="211">
        <v>6404</v>
      </c>
      <c r="C6467" s="210">
        <v>85.655647086208489</v>
      </c>
    </row>
    <row r="6468" spans="2:3" x14ac:dyDescent="0.45">
      <c r="B6468" s="211">
        <v>6405</v>
      </c>
      <c r="C6468" s="210">
        <v>102.57655034035038</v>
      </c>
    </row>
    <row r="6469" spans="2:3" x14ac:dyDescent="0.45">
      <c r="B6469" s="211">
        <v>6406</v>
      </c>
      <c r="C6469" s="210">
        <v>96.013759802801104</v>
      </c>
    </row>
    <row r="6470" spans="2:3" x14ac:dyDescent="0.45">
      <c r="B6470" s="211">
        <v>6407</v>
      </c>
      <c r="C6470" s="210">
        <v>133.29151010308243</v>
      </c>
    </row>
    <row r="6471" spans="2:3" x14ac:dyDescent="0.45">
      <c r="B6471" s="211">
        <v>6408</v>
      </c>
      <c r="C6471" s="210">
        <v>80.24375690012657</v>
      </c>
    </row>
    <row r="6472" spans="2:3" x14ac:dyDescent="0.45">
      <c r="B6472" s="211">
        <v>6409</v>
      </c>
      <c r="C6472" s="210">
        <v>159.27714163366824</v>
      </c>
    </row>
    <row r="6473" spans="2:3" x14ac:dyDescent="0.45">
      <c r="B6473" s="211">
        <v>6410</v>
      </c>
      <c r="C6473" s="210">
        <v>150.52908078775067</v>
      </c>
    </row>
    <row r="6474" spans="2:3" x14ac:dyDescent="0.45">
      <c r="B6474" s="211">
        <v>6411</v>
      </c>
      <c r="C6474" s="210">
        <v>104.16531648624728</v>
      </c>
    </row>
    <row r="6475" spans="2:3" x14ac:dyDescent="0.45">
      <c r="B6475" s="211">
        <v>6412</v>
      </c>
      <c r="C6475" s="210">
        <v>135.54621502977085</v>
      </c>
    </row>
    <row r="6476" spans="2:3" x14ac:dyDescent="0.45">
      <c r="B6476" s="211">
        <v>6413</v>
      </c>
      <c r="C6476" s="210">
        <v>226.5231080292466</v>
      </c>
    </row>
    <row r="6477" spans="2:3" x14ac:dyDescent="0.45">
      <c r="B6477" s="211">
        <v>6414</v>
      </c>
      <c r="C6477" s="210">
        <v>90.30544373317133</v>
      </c>
    </row>
    <row r="6478" spans="2:3" x14ac:dyDescent="0.45">
      <c r="B6478" s="211">
        <v>6415</v>
      </c>
      <c r="C6478" s="210">
        <v>101.29746284087585</v>
      </c>
    </row>
    <row r="6479" spans="2:3" x14ac:dyDescent="0.45">
      <c r="B6479" s="211">
        <v>6416</v>
      </c>
      <c r="C6479" s="210">
        <v>110.31160037176508</v>
      </c>
    </row>
    <row r="6480" spans="2:3" x14ac:dyDescent="0.45">
      <c r="B6480" s="211">
        <v>6417</v>
      </c>
      <c r="C6480" s="210">
        <v>100.33157897298813</v>
      </c>
    </row>
    <row r="6481" spans="2:3" x14ac:dyDescent="0.45">
      <c r="B6481" s="211">
        <v>6418</v>
      </c>
      <c r="C6481" s="210">
        <v>111.78889281364715</v>
      </c>
    </row>
    <row r="6482" spans="2:3" x14ac:dyDescent="0.45">
      <c r="B6482" s="211">
        <v>6419</v>
      </c>
      <c r="C6482" s="210">
        <v>114.93819277116474</v>
      </c>
    </row>
    <row r="6483" spans="2:3" x14ac:dyDescent="0.45">
      <c r="B6483" s="211">
        <v>6420</v>
      </c>
      <c r="C6483" s="210">
        <v>116.21451364420793</v>
      </c>
    </row>
    <row r="6484" spans="2:3" x14ac:dyDescent="0.45">
      <c r="B6484" s="211">
        <v>6421</v>
      </c>
      <c r="C6484" s="210">
        <v>109.61300926542391</v>
      </c>
    </row>
    <row r="6485" spans="2:3" x14ac:dyDescent="0.45">
      <c r="B6485" s="211">
        <v>6422</v>
      </c>
      <c r="C6485" s="210">
        <v>246.2198651728352</v>
      </c>
    </row>
    <row r="6486" spans="2:3" x14ac:dyDescent="0.45">
      <c r="B6486" s="211">
        <v>6423</v>
      </c>
      <c r="C6486" s="210">
        <v>141.74736873592806</v>
      </c>
    </row>
    <row r="6487" spans="2:3" x14ac:dyDescent="0.45">
      <c r="B6487" s="211">
        <v>6424</v>
      </c>
      <c r="C6487" s="210">
        <v>115.64135113878882</v>
      </c>
    </row>
    <row r="6488" spans="2:3" x14ac:dyDescent="0.45">
      <c r="B6488" s="211">
        <v>6425</v>
      </c>
      <c r="C6488" s="210">
        <v>111.35900638457136</v>
      </c>
    </row>
    <row r="6489" spans="2:3" x14ac:dyDescent="0.45">
      <c r="B6489" s="211">
        <v>6426</v>
      </c>
      <c r="C6489" s="210">
        <v>75.304939650810738</v>
      </c>
    </row>
    <row r="6490" spans="2:3" x14ac:dyDescent="0.45">
      <c r="B6490" s="211">
        <v>6427</v>
      </c>
      <c r="C6490" s="210">
        <v>120.82345347672991</v>
      </c>
    </row>
    <row r="6491" spans="2:3" x14ac:dyDescent="0.45">
      <c r="B6491" s="211">
        <v>6428</v>
      </c>
      <c r="C6491" s="210">
        <v>87.570811238633951</v>
      </c>
    </row>
    <row r="6492" spans="2:3" x14ac:dyDescent="0.45">
      <c r="B6492" s="211">
        <v>6429</v>
      </c>
      <c r="C6492" s="210">
        <v>106.67041954420615</v>
      </c>
    </row>
    <row r="6493" spans="2:3" x14ac:dyDescent="0.45">
      <c r="B6493" s="211">
        <v>6430</v>
      </c>
      <c r="C6493" s="210">
        <v>116.21840588092172</v>
      </c>
    </row>
    <row r="6494" spans="2:3" x14ac:dyDescent="0.45">
      <c r="B6494" s="211">
        <v>6431</v>
      </c>
      <c r="C6494" s="210">
        <v>114.75461052611089</v>
      </c>
    </row>
    <row r="6495" spans="2:3" x14ac:dyDescent="0.45">
      <c r="B6495" s="211">
        <v>6432</v>
      </c>
      <c r="C6495" s="210">
        <v>86.891315883881433</v>
      </c>
    </row>
    <row r="6496" spans="2:3" x14ac:dyDescent="0.45">
      <c r="B6496" s="211">
        <v>6433</v>
      </c>
      <c r="C6496" s="210">
        <v>100.18448582603639</v>
      </c>
    </row>
    <row r="6497" spans="2:3" x14ac:dyDescent="0.45">
      <c r="B6497" s="211">
        <v>6434</v>
      </c>
      <c r="C6497" s="210">
        <v>110.28605667328256</v>
      </c>
    </row>
    <row r="6498" spans="2:3" x14ac:dyDescent="0.45">
      <c r="B6498" s="211">
        <v>6435</v>
      </c>
      <c r="C6498" s="210">
        <v>78.624726540477013</v>
      </c>
    </row>
    <row r="6499" spans="2:3" x14ac:dyDescent="0.45">
      <c r="B6499" s="211">
        <v>6436</v>
      </c>
      <c r="C6499" s="210">
        <v>63.488022048691619</v>
      </c>
    </row>
    <row r="6500" spans="2:3" x14ac:dyDescent="0.45">
      <c r="B6500" s="211">
        <v>6437</v>
      </c>
      <c r="C6500" s="210">
        <v>84.810702572454787</v>
      </c>
    </row>
    <row r="6501" spans="2:3" x14ac:dyDescent="0.45">
      <c r="B6501" s="211">
        <v>6438</v>
      </c>
      <c r="C6501" s="210">
        <v>106.5944837407832</v>
      </c>
    </row>
    <row r="6502" spans="2:3" x14ac:dyDescent="0.45">
      <c r="B6502" s="211">
        <v>6439</v>
      </c>
      <c r="C6502" s="210">
        <v>88.546731742564333</v>
      </c>
    </row>
    <row r="6503" spans="2:3" x14ac:dyDescent="0.45">
      <c r="B6503" s="211">
        <v>6440</v>
      </c>
      <c r="C6503" s="210">
        <v>134.7360387420953</v>
      </c>
    </row>
    <row r="6504" spans="2:3" x14ac:dyDescent="0.45">
      <c r="B6504" s="211">
        <v>6441</v>
      </c>
      <c r="C6504" s="210">
        <v>130.02779679804382</v>
      </c>
    </row>
    <row r="6505" spans="2:3" x14ac:dyDescent="0.45">
      <c r="B6505" s="211">
        <v>6442</v>
      </c>
      <c r="C6505" s="210">
        <v>89.247943981566678</v>
      </c>
    </row>
    <row r="6506" spans="2:3" x14ac:dyDescent="0.45">
      <c r="B6506" s="211">
        <v>6443</v>
      </c>
      <c r="C6506" s="210">
        <v>125.89407971911481</v>
      </c>
    </row>
    <row r="6507" spans="2:3" x14ac:dyDescent="0.45">
      <c r="B6507" s="211">
        <v>6444</v>
      </c>
      <c r="C6507" s="210">
        <v>128.89062692850266</v>
      </c>
    </row>
    <row r="6508" spans="2:3" x14ac:dyDescent="0.45">
      <c r="B6508" s="211">
        <v>6445</v>
      </c>
      <c r="C6508" s="210">
        <v>135.68990779808584</v>
      </c>
    </row>
    <row r="6509" spans="2:3" x14ac:dyDescent="0.45">
      <c r="B6509" s="211">
        <v>6446</v>
      </c>
      <c r="C6509" s="210">
        <v>134.19087255819215</v>
      </c>
    </row>
    <row r="6510" spans="2:3" x14ac:dyDescent="0.45">
      <c r="B6510" s="211">
        <v>6447</v>
      </c>
      <c r="C6510" s="210">
        <v>121.49062069621399</v>
      </c>
    </row>
    <row r="6511" spans="2:3" x14ac:dyDescent="0.45">
      <c r="B6511" s="211">
        <v>6448</v>
      </c>
      <c r="C6511" s="210">
        <v>103.40192653654614</v>
      </c>
    </row>
    <row r="6512" spans="2:3" x14ac:dyDescent="0.45">
      <c r="B6512" s="211">
        <v>6449</v>
      </c>
      <c r="C6512" s="210">
        <v>101.7899557130219</v>
      </c>
    </row>
    <row r="6513" spans="2:3" x14ac:dyDescent="0.45">
      <c r="B6513" s="211">
        <v>6450</v>
      </c>
      <c r="C6513" s="210">
        <v>139.72603058606543</v>
      </c>
    </row>
    <row r="6514" spans="2:3" x14ac:dyDescent="0.45">
      <c r="B6514" s="211">
        <v>6451</v>
      </c>
      <c r="C6514" s="210">
        <v>77.955476403635913</v>
      </c>
    </row>
    <row r="6515" spans="2:3" x14ac:dyDescent="0.45">
      <c r="B6515" s="211">
        <v>6452</v>
      </c>
      <c r="C6515" s="210">
        <v>324.98777985455337</v>
      </c>
    </row>
    <row r="6516" spans="2:3" x14ac:dyDescent="0.45">
      <c r="B6516" s="211">
        <v>6453</v>
      </c>
      <c r="C6516" s="210">
        <v>120.62202750656134</v>
      </c>
    </row>
    <row r="6517" spans="2:3" x14ac:dyDescent="0.45">
      <c r="B6517" s="211">
        <v>6454</v>
      </c>
      <c r="C6517" s="210">
        <v>123.75801379147639</v>
      </c>
    </row>
    <row r="6518" spans="2:3" x14ac:dyDescent="0.45">
      <c r="B6518" s="211">
        <v>6455</v>
      </c>
      <c r="C6518" s="210">
        <v>138.05134353905402</v>
      </c>
    </row>
    <row r="6519" spans="2:3" x14ac:dyDescent="0.45">
      <c r="B6519" s="211">
        <v>6456</v>
      </c>
      <c r="C6519" s="210">
        <v>98.033208969905431</v>
      </c>
    </row>
    <row r="6520" spans="2:3" x14ac:dyDescent="0.45">
      <c r="B6520" s="211">
        <v>6457</v>
      </c>
      <c r="C6520" s="210">
        <v>89.859729589338443</v>
      </c>
    </row>
    <row r="6521" spans="2:3" x14ac:dyDescent="0.45">
      <c r="B6521" s="211">
        <v>6458</v>
      </c>
      <c r="C6521" s="210">
        <v>67.495632637181245</v>
      </c>
    </row>
    <row r="6522" spans="2:3" x14ac:dyDescent="0.45">
      <c r="B6522" s="211">
        <v>6459</v>
      </c>
      <c r="C6522" s="210">
        <v>144.34539403183845</v>
      </c>
    </row>
    <row r="6523" spans="2:3" x14ac:dyDescent="0.45">
      <c r="B6523" s="211">
        <v>6460</v>
      </c>
      <c r="C6523" s="210">
        <v>149.93095265244804</v>
      </c>
    </row>
    <row r="6524" spans="2:3" x14ac:dyDescent="0.45">
      <c r="B6524" s="211">
        <v>6461</v>
      </c>
      <c r="C6524" s="210">
        <v>159.22494687855303</v>
      </c>
    </row>
    <row r="6525" spans="2:3" x14ac:dyDescent="0.45">
      <c r="B6525" s="211">
        <v>6462</v>
      </c>
      <c r="C6525" s="210">
        <v>120.55712471503288</v>
      </c>
    </row>
    <row r="6526" spans="2:3" x14ac:dyDescent="0.45">
      <c r="B6526" s="211">
        <v>6463</v>
      </c>
      <c r="C6526" s="210">
        <v>164.56361522192589</v>
      </c>
    </row>
    <row r="6527" spans="2:3" x14ac:dyDescent="0.45">
      <c r="B6527" s="211">
        <v>6464</v>
      </c>
      <c r="C6527" s="210">
        <v>80.514659996055286</v>
      </c>
    </row>
    <row r="6528" spans="2:3" x14ac:dyDescent="0.45">
      <c r="B6528" s="211">
        <v>6465</v>
      </c>
      <c r="C6528" s="210">
        <v>94.360373117294486</v>
      </c>
    </row>
    <row r="6529" spans="2:3" x14ac:dyDescent="0.45">
      <c r="B6529" s="211">
        <v>6466</v>
      </c>
      <c r="C6529" s="210">
        <v>130.28612186040638</v>
      </c>
    </row>
    <row r="6530" spans="2:3" x14ac:dyDescent="0.45">
      <c r="B6530" s="211">
        <v>6467</v>
      </c>
      <c r="C6530" s="210">
        <v>99.797528036914272</v>
      </c>
    </row>
    <row r="6531" spans="2:3" x14ac:dyDescent="0.45">
      <c r="B6531" s="211">
        <v>6468</v>
      </c>
      <c r="C6531" s="210">
        <v>164.97620156459811</v>
      </c>
    </row>
    <row r="6532" spans="2:3" x14ac:dyDescent="0.45">
      <c r="B6532" s="211">
        <v>6469</v>
      </c>
      <c r="C6532" s="210">
        <v>105.3514309358182</v>
      </c>
    </row>
    <row r="6533" spans="2:3" x14ac:dyDescent="0.45">
      <c r="B6533" s="211">
        <v>6470</v>
      </c>
      <c r="C6533" s="210">
        <v>90.685866532957363</v>
      </c>
    </row>
    <row r="6534" spans="2:3" x14ac:dyDescent="0.45">
      <c r="B6534" s="211">
        <v>6471</v>
      </c>
      <c r="C6534" s="210">
        <v>143.51227083937687</v>
      </c>
    </row>
    <row r="6535" spans="2:3" x14ac:dyDescent="0.45">
      <c r="B6535" s="211">
        <v>6472</v>
      </c>
      <c r="C6535" s="210">
        <v>74.548686332555803</v>
      </c>
    </row>
    <row r="6536" spans="2:3" x14ac:dyDescent="0.45">
      <c r="B6536" s="211">
        <v>6473</v>
      </c>
      <c r="C6536" s="210">
        <v>155.00802602875447</v>
      </c>
    </row>
    <row r="6537" spans="2:3" x14ac:dyDescent="0.45">
      <c r="B6537" s="211">
        <v>6474</v>
      </c>
      <c r="C6537" s="210">
        <v>173.10323584577009</v>
      </c>
    </row>
    <row r="6538" spans="2:3" x14ac:dyDescent="0.45">
      <c r="B6538" s="211">
        <v>6475</v>
      </c>
      <c r="C6538" s="210">
        <v>155.41096749340753</v>
      </c>
    </row>
    <row r="6539" spans="2:3" x14ac:dyDescent="0.45">
      <c r="B6539" s="211">
        <v>6476</v>
      </c>
      <c r="C6539" s="210">
        <v>104.4329634165577</v>
      </c>
    </row>
    <row r="6540" spans="2:3" x14ac:dyDescent="0.45">
      <c r="B6540" s="211">
        <v>6477</v>
      </c>
      <c r="C6540" s="210">
        <v>73.090544432790907</v>
      </c>
    </row>
    <row r="6541" spans="2:3" x14ac:dyDescent="0.45">
      <c r="B6541" s="211">
        <v>6478</v>
      </c>
      <c r="C6541" s="210">
        <v>130.97548956798406</v>
      </c>
    </row>
    <row r="6542" spans="2:3" x14ac:dyDescent="0.45">
      <c r="B6542" s="211">
        <v>6479</v>
      </c>
      <c r="C6542" s="210">
        <v>112.95221156867539</v>
      </c>
    </row>
    <row r="6543" spans="2:3" x14ac:dyDescent="0.45">
      <c r="B6543" s="211">
        <v>6480</v>
      </c>
      <c r="C6543" s="210">
        <v>149.98561187456369</v>
      </c>
    </row>
    <row r="6544" spans="2:3" x14ac:dyDescent="0.45">
      <c r="B6544" s="211">
        <v>6481</v>
      </c>
      <c r="C6544" s="210">
        <v>168.28231510489482</v>
      </c>
    </row>
    <row r="6545" spans="2:3" x14ac:dyDescent="0.45">
      <c r="B6545" s="211">
        <v>6482</v>
      </c>
      <c r="C6545" s="210">
        <v>99.284026710852046</v>
      </c>
    </row>
    <row r="6546" spans="2:3" x14ac:dyDescent="0.45">
      <c r="B6546" s="211">
        <v>6483</v>
      </c>
      <c r="C6546" s="210">
        <v>59.461324135732731</v>
      </c>
    </row>
    <row r="6547" spans="2:3" x14ac:dyDescent="0.45">
      <c r="B6547" s="211">
        <v>6484</v>
      </c>
      <c r="C6547" s="210">
        <v>106.90281799863213</v>
      </c>
    </row>
    <row r="6548" spans="2:3" x14ac:dyDescent="0.45">
      <c r="B6548" s="211">
        <v>6485</v>
      </c>
      <c r="C6548" s="210">
        <v>100.36508329300301</v>
      </c>
    </row>
    <row r="6549" spans="2:3" x14ac:dyDescent="0.45">
      <c r="B6549" s="211">
        <v>6486</v>
      </c>
      <c r="C6549" s="210">
        <v>123.71920791656895</v>
      </c>
    </row>
    <row r="6550" spans="2:3" x14ac:dyDescent="0.45">
      <c r="B6550" s="211">
        <v>6487</v>
      </c>
      <c r="C6550" s="210">
        <v>197.85217627409568</v>
      </c>
    </row>
    <row r="6551" spans="2:3" x14ac:dyDescent="0.45">
      <c r="B6551" s="211">
        <v>6488</v>
      </c>
      <c r="C6551" s="210">
        <v>159.26636568657585</v>
      </c>
    </row>
    <row r="6552" spans="2:3" x14ac:dyDescent="0.45">
      <c r="B6552" s="211">
        <v>6489</v>
      </c>
      <c r="C6552" s="210">
        <v>140.16779677218057</v>
      </c>
    </row>
    <row r="6553" spans="2:3" x14ac:dyDescent="0.45">
      <c r="B6553" s="211">
        <v>6490</v>
      </c>
      <c r="C6553" s="210">
        <v>124.30451935639218</v>
      </c>
    </row>
    <row r="6554" spans="2:3" x14ac:dyDescent="0.45">
      <c r="B6554" s="211">
        <v>6491</v>
      </c>
      <c r="C6554" s="210">
        <v>74.997261339706313</v>
      </c>
    </row>
    <row r="6555" spans="2:3" x14ac:dyDescent="0.45">
      <c r="B6555" s="211">
        <v>6492</v>
      </c>
      <c r="C6555" s="210">
        <v>103.08398878128018</v>
      </c>
    </row>
    <row r="6556" spans="2:3" x14ac:dyDescent="0.45">
      <c r="B6556" s="211">
        <v>6493</v>
      </c>
      <c r="C6556" s="210">
        <v>83.894683706567619</v>
      </c>
    </row>
    <row r="6557" spans="2:3" x14ac:dyDescent="0.45">
      <c r="B6557" s="211">
        <v>6494</v>
      </c>
      <c r="C6557" s="210">
        <v>91.079650100980658</v>
      </c>
    </row>
    <row r="6558" spans="2:3" x14ac:dyDescent="0.45">
      <c r="B6558" s="211">
        <v>6495</v>
      </c>
      <c r="C6558" s="210">
        <v>112.07335814007826</v>
      </c>
    </row>
    <row r="6559" spans="2:3" x14ac:dyDescent="0.45">
      <c r="B6559" s="211">
        <v>6496</v>
      </c>
      <c r="C6559" s="210">
        <v>135.84284875337056</v>
      </c>
    </row>
    <row r="6560" spans="2:3" x14ac:dyDescent="0.45">
      <c r="B6560" s="211">
        <v>6497</v>
      </c>
      <c r="C6560" s="210">
        <v>84.574018205892727</v>
      </c>
    </row>
    <row r="6561" spans="2:3" x14ac:dyDescent="0.45">
      <c r="B6561" s="211">
        <v>6498</v>
      </c>
      <c r="C6561" s="210">
        <v>162.89421384544983</v>
      </c>
    </row>
    <row r="6562" spans="2:3" x14ac:dyDescent="0.45">
      <c r="B6562" s="211">
        <v>6499</v>
      </c>
      <c r="C6562" s="210">
        <v>161.77104403334525</v>
      </c>
    </row>
    <row r="6563" spans="2:3" x14ac:dyDescent="0.45">
      <c r="B6563" s="211">
        <v>6500</v>
      </c>
      <c r="C6563" s="210">
        <v>77.73473309928157</v>
      </c>
    </row>
    <row r="6564" spans="2:3" x14ac:dyDescent="0.45">
      <c r="B6564" s="211">
        <v>6501</v>
      </c>
      <c r="C6564" s="210">
        <v>92.917112603269373</v>
      </c>
    </row>
    <row r="6565" spans="2:3" x14ac:dyDescent="0.45">
      <c r="B6565" s="211">
        <v>6502</v>
      </c>
      <c r="C6565" s="210">
        <v>105.89407981500923</v>
      </c>
    </row>
    <row r="6566" spans="2:3" x14ac:dyDescent="0.45">
      <c r="B6566" s="211">
        <v>6503</v>
      </c>
      <c r="C6566" s="210">
        <v>140.35993436842722</v>
      </c>
    </row>
    <row r="6567" spans="2:3" x14ac:dyDescent="0.45">
      <c r="B6567" s="211">
        <v>6504</v>
      </c>
      <c r="C6567" s="210">
        <v>139.77958324186491</v>
      </c>
    </row>
    <row r="6568" spans="2:3" x14ac:dyDescent="0.45">
      <c r="B6568" s="211">
        <v>6505</v>
      </c>
      <c r="C6568" s="210">
        <v>78.148250213292741</v>
      </c>
    </row>
    <row r="6569" spans="2:3" x14ac:dyDescent="0.45">
      <c r="B6569" s="211">
        <v>6506</v>
      </c>
      <c r="C6569" s="210">
        <v>160.47977446153362</v>
      </c>
    </row>
    <row r="6570" spans="2:3" x14ac:dyDescent="0.45">
      <c r="B6570" s="211">
        <v>6507</v>
      </c>
      <c r="C6570" s="210">
        <v>97.601918603906981</v>
      </c>
    </row>
    <row r="6571" spans="2:3" x14ac:dyDescent="0.45">
      <c r="B6571" s="211">
        <v>6508</v>
      </c>
      <c r="C6571" s="210">
        <v>136.98999074081388</v>
      </c>
    </row>
    <row r="6572" spans="2:3" x14ac:dyDescent="0.45">
      <c r="B6572" s="211">
        <v>6509</v>
      </c>
      <c r="C6572" s="210">
        <v>125.15542348419811</v>
      </c>
    </row>
    <row r="6573" spans="2:3" x14ac:dyDescent="0.45">
      <c r="B6573" s="211">
        <v>6510</v>
      </c>
      <c r="C6573" s="210">
        <v>125.721811301664</v>
      </c>
    </row>
    <row r="6574" spans="2:3" x14ac:dyDescent="0.45">
      <c r="B6574" s="211">
        <v>6511</v>
      </c>
      <c r="C6574" s="210">
        <v>96.567431230468543</v>
      </c>
    </row>
    <row r="6575" spans="2:3" x14ac:dyDescent="0.45">
      <c r="B6575" s="211">
        <v>6512</v>
      </c>
      <c r="C6575" s="210">
        <v>220.64244886374519</v>
      </c>
    </row>
    <row r="6576" spans="2:3" x14ac:dyDescent="0.45">
      <c r="B6576" s="211">
        <v>6513</v>
      </c>
      <c r="C6576" s="210">
        <v>111.88900416670681</v>
      </c>
    </row>
    <row r="6577" spans="2:3" x14ac:dyDescent="0.45">
      <c r="B6577" s="211">
        <v>6514</v>
      </c>
      <c r="C6577" s="210">
        <v>137.45705408441171</v>
      </c>
    </row>
    <row r="6578" spans="2:3" x14ac:dyDescent="0.45">
      <c r="B6578" s="211">
        <v>6515</v>
      </c>
      <c r="C6578" s="210">
        <v>119.0969437903762</v>
      </c>
    </row>
    <row r="6579" spans="2:3" x14ac:dyDescent="0.45">
      <c r="B6579" s="211">
        <v>6516</v>
      </c>
      <c r="C6579" s="210">
        <v>101.38307082106436</v>
      </c>
    </row>
    <row r="6580" spans="2:3" x14ac:dyDescent="0.45">
      <c r="B6580" s="211">
        <v>6517</v>
      </c>
      <c r="C6580" s="210">
        <v>75.768171500427783</v>
      </c>
    </row>
    <row r="6581" spans="2:3" x14ac:dyDescent="0.45">
      <c r="B6581" s="211">
        <v>6518</v>
      </c>
      <c r="C6581" s="210">
        <v>188.9784458960718</v>
      </c>
    </row>
    <row r="6582" spans="2:3" x14ac:dyDescent="0.45">
      <c r="B6582" s="211">
        <v>6519</v>
      </c>
      <c r="C6582" s="210">
        <v>134.43691172296397</v>
      </c>
    </row>
    <row r="6583" spans="2:3" x14ac:dyDescent="0.45">
      <c r="B6583" s="211">
        <v>6520</v>
      </c>
      <c r="C6583" s="210">
        <v>125.67700009831894</v>
      </c>
    </row>
    <row r="6584" spans="2:3" x14ac:dyDescent="0.45">
      <c r="B6584" s="211">
        <v>6521</v>
      </c>
      <c r="C6584" s="210">
        <v>107.57350858210825</v>
      </c>
    </row>
    <row r="6585" spans="2:3" x14ac:dyDescent="0.45">
      <c r="B6585" s="211">
        <v>6522</v>
      </c>
      <c r="C6585" s="210">
        <v>136.50395590328392</v>
      </c>
    </row>
    <row r="6586" spans="2:3" x14ac:dyDescent="0.45">
      <c r="B6586" s="211">
        <v>6523</v>
      </c>
      <c r="C6586" s="210">
        <v>81.348581197699545</v>
      </c>
    </row>
    <row r="6587" spans="2:3" x14ac:dyDescent="0.45">
      <c r="B6587" s="211">
        <v>6524</v>
      </c>
      <c r="C6587" s="210">
        <v>151.77882697366189</v>
      </c>
    </row>
    <row r="6588" spans="2:3" x14ac:dyDescent="0.45">
      <c r="B6588" s="211">
        <v>6525</v>
      </c>
      <c r="C6588" s="210">
        <v>104.32596514211735</v>
      </c>
    </row>
    <row r="6589" spans="2:3" x14ac:dyDescent="0.45">
      <c r="B6589" s="211">
        <v>6526</v>
      </c>
      <c r="C6589" s="210">
        <v>70.278313531084791</v>
      </c>
    </row>
    <row r="6590" spans="2:3" x14ac:dyDescent="0.45">
      <c r="B6590" s="211">
        <v>6527</v>
      </c>
      <c r="C6590" s="210">
        <v>79.798520957291657</v>
      </c>
    </row>
    <row r="6591" spans="2:3" x14ac:dyDescent="0.45">
      <c r="B6591" s="211">
        <v>6528</v>
      </c>
      <c r="C6591" s="210">
        <v>110.65014843869396</v>
      </c>
    </row>
    <row r="6592" spans="2:3" x14ac:dyDescent="0.45">
      <c r="B6592" s="211">
        <v>6529</v>
      </c>
      <c r="C6592" s="210">
        <v>121.23270376572562</v>
      </c>
    </row>
    <row r="6593" spans="2:3" x14ac:dyDescent="0.45">
      <c r="B6593" s="211">
        <v>6530</v>
      </c>
      <c r="C6593" s="210">
        <v>97.133645604633656</v>
      </c>
    </row>
    <row r="6594" spans="2:3" x14ac:dyDescent="0.45">
      <c r="B6594" s="211">
        <v>6531</v>
      </c>
      <c r="C6594" s="210">
        <v>101.69878899203275</v>
      </c>
    </row>
    <row r="6595" spans="2:3" x14ac:dyDescent="0.45">
      <c r="B6595" s="211">
        <v>6532</v>
      </c>
      <c r="C6595" s="210">
        <v>123.38038147819728</v>
      </c>
    </row>
    <row r="6596" spans="2:3" x14ac:dyDescent="0.45">
      <c r="B6596" s="211">
        <v>6533</v>
      </c>
      <c r="C6596" s="210">
        <v>133.44142544571281</v>
      </c>
    </row>
    <row r="6597" spans="2:3" x14ac:dyDescent="0.45">
      <c r="B6597" s="211">
        <v>6534</v>
      </c>
      <c r="C6597" s="210">
        <v>119.08684888110976</v>
      </c>
    </row>
    <row r="6598" spans="2:3" x14ac:dyDescent="0.45">
      <c r="B6598" s="211">
        <v>6535</v>
      </c>
      <c r="C6598" s="210">
        <v>91.127101282656042</v>
      </c>
    </row>
    <row r="6599" spans="2:3" x14ac:dyDescent="0.45">
      <c r="B6599" s="211">
        <v>6536</v>
      </c>
      <c r="C6599" s="210">
        <v>100.73594932060931</v>
      </c>
    </row>
    <row r="6600" spans="2:3" x14ac:dyDescent="0.45">
      <c r="B6600" s="211">
        <v>6537</v>
      </c>
      <c r="C6600" s="210">
        <v>174.37445363779932</v>
      </c>
    </row>
    <row r="6601" spans="2:3" x14ac:dyDescent="0.45">
      <c r="B6601" s="211">
        <v>6538</v>
      </c>
      <c r="C6601" s="210">
        <v>105.07052524096041</v>
      </c>
    </row>
    <row r="6602" spans="2:3" x14ac:dyDescent="0.45">
      <c r="B6602" s="211">
        <v>6539</v>
      </c>
      <c r="C6602" s="210">
        <v>73.969460860138</v>
      </c>
    </row>
    <row r="6603" spans="2:3" x14ac:dyDescent="0.45">
      <c r="B6603" s="211">
        <v>6540</v>
      </c>
      <c r="C6603" s="210">
        <v>112.07225077730924</v>
      </c>
    </row>
    <row r="6604" spans="2:3" x14ac:dyDescent="0.45">
      <c r="B6604" s="211">
        <v>6541</v>
      </c>
      <c r="C6604" s="210">
        <v>224.6424936416926</v>
      </c>
    </row>
    <row r="6605" spans="2:3" x14ac:dyDescent="0.45">
      <c r="B6605" s="211">
        <v>6542</v>
      </c>
      <c r="C6605" s="210">
        <v>109.90281669325</v>
      </c>
    </row>
    <row r="6606" spans="2:3" x14ac:dyDescent="0.45">
      <c r="B6606" s="211">
        <v>6543</v>
      </c>
      <c r="C6606" s="210">
        <v>131.93431436889847</v>
      </c>
    </row>
    <row r="6607" spans="2:3" x14ac:dyDescent="0.45">
      <c r="B6607" s="211">
        <v>6544</v>
      </c>
      <c r="C6607" s="210">
        <v>118.49413156321847</v>
      </c>
    </row>
    <row r="6608" spans="2:3" x14ac:dyDescent="0.45">
      <c r="B6608" s="211">
        <v>6545</v>
      </c>
      <c r="C6608" s="210">
        <v>108.13019354176021</v>
      </c>
    </row>
    <row r="6609" spans="2:3" x14ac:dyDescent="0.45">
      <c r="B6609" s="211">
        <v>6546</v>
      </c>
      <c r="C6609" s="210">
        <v>97.577251687615032</v>
      </c>
    </row>
    <row r="6610" spans="2:3" x14ac:dyDescent="0.45">
      <c r="B6610" s="211">
        <v>6547</v>
      </c>
      <c r="C6610" s="210">
        <v>113.92501908504947</v>
      </c>
    </row>
    <row r="6611" spans="2:3" x14ac:dyDescent="0.45">
      <c r="B6611" s="211">
        <v>6548</v>
      </c>
      <c r="C6611" s="210">
        <v>140.57196939480298</v>
      </c>
    </row>
    <row r="6612" spans="2:3" x14ac:dyDescent="0.45">
      <c r="B6612" s="211">
        <v>6549</v>
      </c>
      <c r="C6612" s="210">
        <v>144.89507755873251</v>
      </c>
    </row>
    <row r="6613" spans="2:3" x14ac:dyDescent="0.45">
      <c r="B6613" s="211">
        <v>6550</v>
      </c>
      <c r="C6613" s="210">
        <v>118.03489846145169</v>
      </c>
    </row>
    <row r="6614" spans="2:3" x14ac:dyDescent="0.45">
      <c r="B6614" s="211">
        <v>6551</v>
      </c>
      <c r="C6614" s="210">
        <v>137.49512943102496</v>
      </c>
    </row>
    <row r="6615" spans="2:3" x14ac:dyDescent="0.45">
      <c r="B6615" s="211">
        <v>6552</v>
      </c>
      <c r="C6615" s="210">
        <v>156.49554642134751</v>
      </c>
    </row>
    <row r="6616" spans="2:3" x14ac:dyDescent="0.45">
      <c r="B6616" s="211">
        <v>6553</v>
      </c>
      <c r="C6616" s="210">
        <v>128.64243910826761</v>
      </c>
    </row>
    <row r="6617" spans="2:3" x14ac:dyDescent="0.45">
      <c r="B6617" s="211">
        <v>6554</v>
      </c>
      <c r="C6617" s="210">
        <v>105.10178677948544</v>
      </c>
    </row>
    <row r="6618" spans="2:3" x14ac:dyDescent="0.45">
      <c r="B6618" s="211">
        <v>6555</v>
      </c>
      <c r="C6618" s="210">
        <v>120.21458941121097</v>
      </c>
    </row>
    <row r="6619" spans="2:3" x14ac:dyDescent="0.45">
      <c r="B6619" s="211">
        <v>6556</v>
      </c>
      <c r="C6619" s="210">
        <v>77.574183833519385</v>
      </c>
    </row>
    <row r="6620" spans="2:3" x14ac:dyDescent="0.45">
      <c r="B6620" s="211">
        <v>6557</v>
      </c>
      <c r="C6620" s="210">
        <v>155.68976524967565</v>
      </c>
    </row>
    <row r="6621" spans="2:3" x14ac:dyDescent="0.45">
      <c r="B6621" s="211">
        <v>6558</v>
      </c>
      <c r="C6621" s="210">
        <v>133.72860274535</v>
      </c>
    </row>
    <row r="6622" spans="2:3" x14ac:dyDescent="0.45">
      <c r="B6622" s="211">
        <v>6559</v>
      </c>
      <c r="C6622" s="210">
        <v>141.78065699548009</v>
      </c>
    </row>
    <row r="6623" spans="2:3" x14ac:dyDescent="0.45">
      <c r="B6623" s="211">
        <v>6560</v>
      </c>
      <c r="C6623" s="210">
        <v>111.68707595382573</v>
      </c>
    </row>
    <row r="6624" spans="2:3" x14ac:dyDescent="0.45">
      <c r="B6624" s="211">
        <v>6561</v>
      </c>
      <c r="C6624" s="210">
        <v>97.827116371806596</v>
      </c>
    </row>
    <row r="6625" spans="2:3" x14ac:dyDescent="0.45">
      <c r="B6625" s="211">
        <v>6562</v>
      </c>
      <c r="C6625" s="210">
        <v>99.437831328558786</v>
      </c>
    </row>
    <row r="6626" spans="2:3" x14ac:dyDescent="0.45">
      <c r="B6626" s="211">
        <v>6563</v>
      </c>
      <c r="C6626" s="210">
        <v>85.936328447169416</v>
      </c>
    </row>
    <row r="6627" spans="2:3" x14ac:dyDescent="0.45">
      <c r="B6627" s="211">
        <v>6564</v>
      </c>
      <c r="C6627" s="210">
        <v>143.28260109399304</v>
      </c>
    </row>
    <row r="6628" spans="2:3" x14ac:dyDescent="0.45">
      <c r="B6628" s="211">
        <v>6565</v>
      </c>
      <c r="C6628" s="210">
        <v>242.00777428637312</v>
      </c>
    </row>
    <row r="6629" spans="2:3" x14ac:dyDescent="0.45">
      <c r="B6629" s="211">
        <v>6566</v>
      </c>
      <c r="C6629" s="210">
        <v>131.0355399225526</v>
      </c>
    </row>
    <row r="6630" spans="2:3" x14ac:dyDescent="0.45">
      <c r="B6630" s="211">
        <v>6567</v>
      </c>
      <c r="C6630" s="210">
        <v>109.32690477440519</v>
      </c>
    </row>
    <row r="6631" spans="2:3" x14ac:dyDescent="0.45">
      <c r="B6631" s="211">
        <v>6568</v>
      </c>
      <c r="C6631" s="210">
        <v>91.815547455000868</v>
      </c>
    </row>
    <row r="6632" spans="2:3" x14ac:dyDescent="0.45">
      <c r="B6632" s="211">
        <v>6569</v>
      </c>
      <c r="C6632" s="210">
        <v>79.126304652906171</v>
      </c>
    </row>
    <row r="6633" spans="2:3" x14ac:dyDescent="0.45">
      <c r="B6633" s="211">
        <v>6570</v>
      </c>
      <c r="C6633" s="210">
        <v>144.42432835826008</v>
      </c>
    </row>
    <row r="6634" spans="2:3" x14ac:dyDescent="0.45">
      <c r="B6634" s="211">
        <v>6571</v>
      </c>
      <c r="C6634" s="210">
        <v>90.61162052673815</v>
      </c>
    </row>
    <row r="6635" spans="2:3" x14ac:dyDescent="0.45">
      <c r="B6635" s="211">
        <v>6572</v>
      </c>
      <c r="C6635" s="210">
        <v>114.27799508177853</v>
      </c>
    </row>
    <row r="6636" spans="2:3" x14ac:dyDescent="0.45">
      <c r="B6636" s="211">
        <v>6573</v>
      </c>
      <c r="C6636" s="210">
        <v>111.3838312362669</v>
      </c>
    </row>
    <row r="6637" spans="2:3" x14ac:dyDescent="0.45">
      <c r="B6637" s="211">
        <v>6574</v>
      </c>
      <c r="C6637" s="210">
        <v>117.58380664986984</v>
      </c>
    </row>
    <row r="6638" spans="2:3" x14ac:dyDescent="0.45">
      <c r="B6638" s="211">
        <v>6575</v>
      </c>
      <c r="C6638" s="210">
        <v>150.38346992798441</v>
      </c>
    </row>
    <row r="6639" spans="2:3" x14ac:dyDescent="0.45">
      <c r="B6639" s="211">
        <v>6576</v>
      </c>
      <c r="C6639" s="210">
        <v>115.15923767676993</v>
      </c>
    </row>
    <row r="6640" spans="2:3" x14ac:dyDescent="0.45">
      <c r="B6640" s="211">
        <v>6577</v>
      </c>
      <c r="C6640" s="210">
        <v>144.08383182525662</v>
      </c>
    </row>
    <row r="6641" spans="2:3" x14ac:dyDescent="0.45">
      <c r="B6641" s="211">
        <v>6578</v>
      </c>
      <c r="C6641" s="210">
        <v>201.23150024655155</v>
      </c>
    </row>
    <row r="6642" spans="2:3" x14ac:dyDescent="0.45">
      <c r="B6642" s="211">
        <v>6579</v>
      </c>
      <c r="C6642" s="210">
        <v>122.8173564229118</v>
      </c>
    </row>
    <row r="6643" spans="2:3" x14ac:dyDescent="0.45">
      <c r="B6643" s="211">
        <v>6580</v>
      </c>
      <c r="C6643" s="210">
        <v>108.3235054114603</v>
      </c>
    </row>
    <row r="6644" spans="2:3" x14ac:dyDescent="0.45">
      <c r="B6644" s="211">
        <v>6581</v>
      </c>
      <c r="C6644" s="210">
        <v>74.518068253804188</v>
      </c>
    </row>
    <row r="6645" spans="2:3" x14ac:dyDescent="0.45">
      <c r="B6645" s="211">
        <v>6582</v>
      </c>
      <c r="C6645" s="210">
        <v>71.697661667644809</v>
      </c>
    </row>
    <row r="6646" spans="2:3" x14ac:dyDescent="0.45">
      <c r="B6646" s="211">
        <v>6583</v>
      </c>
      <c r="C6646" s="210">
        <v>63.34036795936845</v>
      </c>
    </row>
    <row r="6647" spans="2:3" x14ac:dyDescent="0.45">
      <c r="B6647" s="211">
        <v>6584</v>
      </c>
      <c r="C6647" s="210">
        <v>145.08507777926789</v>
      </c>
    </row>
    <row r="6648" spans="2:3" x14ac:dyDescent="0.45">
      <c r="B6648" s="211">
        <v>6585</v>
      </c>
      <c r="C6648" s="210">
        <v>167.37031818103668</v>
      </c>
    </row>
    <row r="6649" spans="2:3" x14ac:dyDescent="0.45">
      <c r="B6649" s="211">
        <v>6586</v>
      </c>
      <c r="C6649" s="210">
        <v>92.146959989464818</v>
      </c>
    </row>
    <row r="6650" spans="2:3" x14ac:dyDescent="0.45">
      <c r="B6650" s="211">
        <v>6587</v>
      </c>
      <c r="C6650" s="210">
        <v>142.03153458435861</v>
      </c>
    </row>
    <row r="6651" spans="2:3" x14ac:dyDescent="0.45">
      <c r="B6651" s="211">
        <v>6588</v>
      </c>
      <c r="C6651" s="210">
        <v>129.40237988118912</v>
      </c>
    </row>
    <row r="6652" spans="2:3" x14ac:dyDescent="0.45">
      <c r="B6652" s="211">
        <v>6589</v>
      </c>
      <c r="C6652" s="210">
        <v>68.326766808202763</v>
      </c>
    </row>
    <row r="6653" spans="2:3" x14ac:dyDescent="0.45">
      <c r="B6653" s="211">
        <v>6590</v>
      </c>
      <c r="C6653" s="210">
        <v>99.178626403741688</v>
      </c>
    </row>
    <row r="6654" spans="2:3" x14ac:dyDescent="0.45">
      <c r="B6654" s="211">
        <v>6591</v>
      </c>
      <c r="C6654" s="210">
        <v>78.165120268718383</v>
      </c>
    </row>
    <row r="6655" spans="2:3" x14ac:dyDescent="0.45">
      <c r="B6655" s="211">
        <v>6592</v>
      </c>
      <c r="C6655" s="210">
        <v>89.769223098631272</v>
      </c>
    </row>
    <row r="6656" spans="2:3" x14ac:dyDescent="0.45">
      <c r="B6656" s="211">
        <v>6593</v>
      </c>
      <c r="C6656" s="210">
        <v>125.97309033241243</v>
      </c>
    </row>
    <row r="6657" spans="2:3" x14ac:dyDescent="0.45">
      <c r="B6657" s="211">
        <v>6594</v>
      </c>
      <c r="C6657" s="210">
        <v>184.21626941473835</v>
      </c>
    </row>
    <row r="6658" spans="2:3" x14ac:dyDescent="0.45">
      <c r="B6658" s="211">
        <v>6595</v>
      </c>
      <c r="C6658" s="210">
        <v>127.63989244391077</v>
      </c>
    </row>
    <row r="6659" spans="2:3" x14ac:dyDescent="0.45">
      <c r="B6659" s="211">
        <v>6596</v>
      </c>
      <c r="C6659" s="210">
        <v>145.01562321343121</v>
      </c>
    </row>
    <row r="6660" spans="2:3" x14ac:dyDescent="0.45">
      <c r="B6660" s="211">
        <v>6597</v>
      </c>
      <c r="C6660" s="210">
        <v>125.64137497363819</v>
      </c>
    </row>
    <row r="6661" spans="2:3" x14ac:dyDescent="0.45">
      <c r="B6661" s="211">
        <v>6598</v>
      </c>
      <c r="C6661" s="210">
        <v>77.967670996325609</v>
      </c>
    </row>
    <row r="6662" spans="2:3" x14ac:dyDescent="0.45">
      <c r="B6662" s="211">
        <v>6599</v>
      </c>
      <c r="C6662" s="210">
        <v>115.24897863591848</v>
      </c>
    </row>
    <row r="6663" spans="2:3" x14ac:dyDescent="0.45">
      <c r="B6663" s="211">
        <v>6600</v>
      </c>
      <c r="C6663" s="210">
        <v>131.69241171710092</v>
      </c>
    </row>
    <row r="6664" spans="2:3" x14ac:dyDescent="0.45">
      <c r="B6664" s="211">
        <v>6601</v>
      </c>
      <c r="C6664" s="210">
        <v>116.87751022336943</v>
      </c>
    </row>
    <row r="6665" spans="2:3" x14ac:dyDescent="0.45">
      <c r="B6665" s="211">
        <v>6602</v>
      </c>
      <c r="C6665" s="210">
        <v>187.03837509728098</v>
      </c>
    </row>
    <row r="6666" spans="2:3" x14ac:dyDescent="0.45">
      <c r="B6666" s="211">
        <v>6603</v>
      </c>
      <c r="C6666" s="210">
        <v>166.40953141569867</v>
      </c>
    </row>
    <row r="6667" spans="2:3" x14ac:dyDescent="0.45">
      <c r="B6667" s="211">
        <v>6604</v>
      </c>
      <c r="C6667" s="210">
        <v>87.074402107696386</v>
      </c>
    </row>
    <row r="6668" spans="2:3" x14ac:dyDescent="0.45">
      <c r="B6668" s="211">
        <v>6605</v>
      </c>
      <c r="C6668" s="210">
        <v>119.60889998359687</v>
      </c>
    </row>
    <row r="6669" spans="2:3" x14ac:dyDescent="0.45">
      <c r="B6669" s="211">
        <v>6606</v>
      </c>
      <c r="C6669" s="210">
        <v>88.811486517136714</v>
      </c>
    </row>
    <row r="6670" spans="2:3" x14ac:dyDescent="0.45">
      <c r="B6670" s="211">
        <v>6607</v>
      </c>
      <c r="C6670" s="210">
        <v>83.911920410974076</v>
      </c>
    </row>
    <row r="6671" spans="2:3" x14ac:dyDescent="0.45">
      <c r="B6671" s="211">
        <v>6608</v>
      </c>
      <c r="C6671" s="210">
        <v>123.28661404063403</v>
      </c>
    </row>
    <row r="6672" spans="2:3" x14ac:dyDescent="0.45">
      <c r="B6672" s="211">
        <v>6609</v>
      </c>
      <c r="C6672" s="210">
        <v>128.7014996437143</v>
      </c>
    </row>
    <row r="6673" spans="2:3" x14ac:dyDescent="0.45">
      <c r="B6673" s="211">
        <v>6610</v>
      </c>
      <c r="C6673" s="210">
        <v>163.57388005610639</v>
      </c>
    </row>
    <row r="6674" spans="2:3" x14ac:dyDescent="0.45">
      <c r="B6674" s="211">
        <v>6611</v>
      </c>
      <c r="C6674" s="210">
        <v>126.3770818531094</v>
      </c>
    </row>
    <row r="6675" spans="2:3" x14ac:dyDescent="0.45">
      <c r="B6675" s="211">
        <v>6612</v>
      </c>
      <c r="C6675" s="210">
        <v>131.55332473804148</v>
      </c>
    </row>
    <row r="6676" spans="2:3" x14ac:dyDescent="0.45">
      <c r="B6676" s="211">
        <v>6613</v>
      </c>
      <c r="C6676" s="210">
        <v>96.277195383525623</v>
      </c>
    </row>
    <row r="6677" spans="2:3" x14ac:dyDescent="0.45">
      <c r="B6677" s="211">
        <v>6614</v>
      </c>
      <c r="C6677" s="210">
        <v>192.84873473632317</v>
      </c>
    </row>
    <row r="6678" spans="2:3" x14ac:dyDescent="0.45">
      <c r="B6678" s="211">
        <v>6615</v>
      </c>
      <c r="C6678" s="210">
        <v>111.58429574068218</v>
      </c>
    </row>
    <row r="6679" spans="2:3" x14ac:dyDescent="0.45">
      <c r="B6679" s="211">
        <v>6616</v>
      </c>
      <c r="C6679" s="210">
        <v>93.209791617040381</v>
      </c>
    </row>
    <row r="6680" spans="2:3" x14ac:dyDescent="0.45">
      <c r="B6680" s="211">
        <v>6617</v>
      </c>
      <c r="C6680" s="210">
        <v>131.63982490227488</v>
      </c>
    </row>
    <row r="6681" spans="2:3" x14ac:dyDescent="0.45">
      <c r="B6681" s="211">
        <v>6618</v>
      </c>
      <c r="C6681" s="210">
        <v>123.20922396505223</v>
      </c>
    </row>
    <row r="6682" spans="2:3" x14ac:dyDescent="0.45">
      <c r="B6682" s="211">
        <v>6619</v>
      </c>
      <c r="C6682" s="210">
        <v>122.03029923930852</v>
      </c>
    </row>
    <row r="6683" spans="2:3" x14ac:dyDescent="0.45">
      <c r="B6683" s="211">
        <v>6620</v>
      </c>
      <c r="C6683" s="210">
        <v>112.63593423220205</v>
      </c>
    </row>
    <row r="6684" spans="2:3" x14ac:dyDescent="0.45">
      <c r="B6684" s="211">
        <v>6621</v>
      </c>
      <c r="C6684" s="210">
        <v>124.01365197311631</v>
      </c>
    </row>
    <row r="6685" spans="2:3" x14ac:dyDescent="0.45">
      <c r="B6685" s="211">
        <v>6622</v>
      </c>
      <c r="C6685" s="210">
        <v>99.351557999949577</v>
      </c>
    </row>
    <row r="6686" spans="2:3" x14ac:dyDescent="0.45">
      <c r="B6686" s="211">
        <v>6623</v>
      </c>
      <c r="C6686" s="210">
        <v>152.04762469271253</v>
      </c>
    </row>
    <row r="6687" spans="2:3" x14ac:dyDescent="0.45">
      <c r="B6687" s="211">
        <v>6624</v>
      </c>
      <c r="C6687" s="210">
        <v>125.84052791496805</v>
      </c>
    </row>
    <row r="6688" spans="2:3" x14ac:dyDescent="0.45">
      <c r="B6688" s="211">
        <v>6625</v>
      </c>
      <c r="C6688" s="210">
        <v>115.38162652473304</v>
      </c>
    </row>
    <row r="6689" spans="2:3" x14ac:dyDescent="0.45">
      <c r="B6689" s="211">
        <v>6626</v>
      </c>
      <c r="C6689" s="210">
        <v>97.812596980189483</v>
      </c>
    </row>
    <row r="6690" spans="2:3" x14ac:dyDescent="0.45">
      <c r="B6690" s="211">
        <v>6627</v>
      </c>
      <c r="C6690" s="210">
        <v>126.0949898088537</v>
      </c>
    </row>
    <row r="6691" spans="2:3" x14ac:dyDescent="0.45">
      <c r="B6691" s="211">
        <v>6628</v>
      </c>
      <c r="C6691" s="210">
        <v>138.9848796299564</v>
      </c>
    </row>
    <row r="6692" spans="2:3" x14ac:dyDescent="0.45">
      <c r="B6692" s="211">
        <v>6629</v>
      </c>
      <c r="C6692" s="210">
        <v>150.36583640468999</v>
      </c>
    </row>
    <row r="6693" spans="2:3" x14ac:dyDescent="0.45">
      <c r="B6693" s="211">
        <v>6630</v>
      </c>
      <c r="C6693" s="210">
        <v>115.48469079053902</v>
      </c>
    </row>
    <row r="6694" spans="2:3" x14ac:dyDescent="0.45">
      <c r="B6694" s="211">
        <v>6631</v>
      </c>
      <c r="C6694" s="210">
        <v>170.85817796322658</v>
      </c>
    </row>
    <row r="6695" spans="2:3" x14ac:dyDescent="0.45">
      <c r="B6695" s="211">
        <v>6632</v>
      </c>
      <c r="C6695" s="210">
        <v>91.556049898036349</v>
      </c>
    </row>
    <row r="6696" spans="2:3" x14ac:dyDescent="0.45">
      <c r="B6696" s="211">
        <v>6633</v>
      </c>
      <c r="C6696" s="210">
        <v>127.36646791770112</v>
      </c>
    </row>
    <row r="6697" spans="2:3" x14ac:dyDescent="0.45">
      <c r="B6697" s="211">
        <v>6634</v>
      </c>
      <c r="C6697" s="210">
        <v>130.44798480986506</v>
      </c>
    </row>
    <row r="6698" spans="2:3" x14ac:dyDescent="0.45">
      <c r="B6698" s="211">
        <v>6635</v>
      </c>
      <c r="C6698" s="210">
        <v>142.41576088526872</v>
      </c>
    </row>
    <row r="6699" spans="2:3" x14ac:dyDescent="0.45">
      <c r="B6699" s="211">
        <v>6636</v>
      </c>
      <c r="C6699" s="210">
        <v>161.62524231109467</v>
      </c>
    </row>
    <row r="6700" spans="2:3" x14ac:dyDescent="0.45">
      <c r="B6700" s="211">
        <v>6637</v>
      </c>
      <c r="C6700" s="210">
        <v>101.32050684605645</v>
      </c>
    </row>
    <row r="6701" spans="2:3" x14ac:dyDescent="0.45">
      <c r="B6701" s="211">
        <v>6638</v>
      </c>
      <c r="C6701" s="210">
        <v>188.00438499825492</v>
      </c>
    </row>
    <row r="6702" spans="2:3" x14ac:dyDescent="0.45">
      <c r="B6702" s="211">
        <v>6639</v>
      </c>
      <c r="C6702" s="210">
        <v>154.6970959439389</v>
      </c>
    </row>
    <row r="6703" spans="2:3" x14ac:dyDescent="0.45">
      <c r="B6703" s="211">
        <v>6640</v>
      </c>
      <c r="C6703" s="210">
        <v>87.396156619201321</v>
      </c>
    </row>
    <row r="6704" spans="2:3" x14ac:dyDescent="0.45">
      <c r="B6704" s="211">
        <v>6641</v>
      </c>
      <c r="C6704" s="210">
        <v>145.90404051903849</v>
      </c>
    </row>
    <row r="6705" spans="2:3" x14ac:dyDescent="0.45">
      <c r="B6705" s="211">
        <v>6642</v>
      </c>
      <c r="C6705" s="210">
        <v>140.35953990877107</v>
      </c>
    </row>
    <row r="6706" spans="2:3" x14ac:dyDescent="0.45">
      <c r="B6706" s="211">
        <v>6643</v>
      </c>
      <c r="C6706" s="210">
        <v>138.47262979281064</v>
      </c>
    </row>
    <row r="6707" spans="2:3" x14ac:dyDescent="0.45">
      <c r="B6707" s="211">
        <v>6644</v>
      </c>
      <c r="C6707" s="210">
        <v>131.16759490717561</v>
      </c>
    </row>
    <row r="6708" spans="2:3" x14ac:dyDescent="0.45">
      <c r="B6708" s="211">
        <v>6645</v>
      </c>
      <c r="C6708" s="210">
        <v>132.03461717552383</v>
      </c>
    </row>
    <row r="6709" spans="2:3" x14ac:dyDescent="0.45">
      <c r="B6709" s="211">
        <v>6646</v>
      </c>
      <c r="C6709" s="210">
        <v>133.79985680484117</v>
      </c>
    </row>
    <row r="6710" spans="2:3" x14ac:dyDescent="0.45">
      <c r="B6710" s="211">
        <v>6647</v>
      </c>
      <c r="C6710" s="210">
        <v>108.53790908523548</v>
      </c>
    </row>
    <row r="6711" spans="2:3" x14ac:dyDescent="0.45">
      <c r="B6711" s="211">
        <v>6648</v>
      </c>
      <c r="C6711" s="210">
        <v>131.96693254979212</v>
      </c>
    </row>
    <row r="6712" spans="2:3" x14ac:dyDescent="0.45">
      <c r="B6712" s="211">
        <v>6649</v>
      </c>
      <c r="C6712" s="210">
        <v>96.193356210065247</v>
      </c>
    </row>
    <row r="6713" spans="2:3" x14ac:dyDescent="0.45">
      <c r="B6713" s="211">
        <v>6650</v>
      </c>
      <c r="C6713" s="210">
        <v>148.23903588103252</v>
      </c>
    </row>
    <row r="6714" spans="2:3" x14ac:dyDescent="0.45">
      <c r="B6714" s="211">
        <v>6651</v>
      </c>
      <c r="C6714" s="210">
        <v>125.82656741042345</v>
      </c>
    </row>
    <row r="6715" spans="2:3" x14ac:dyDescent="0.45">
      <c r="B6715" s="211">
        <v>6652</v>
      </c>
      <c r="C6715" s="210">
        <v>74.880624466850378</v>
      </c>
    </row>
    <row r="6716" spans="2:3" x14ac:dyDescent="0.45">
      <c r="B6716" s="211">
        <v>6653</v>
      </c>
      <c r="C6716" s="210">
        <v>75.94945548757444</v>
      </c>
    </row>
    <row r="6717" spans="2:3" x14ac:dyDescent="0.45">
      <c r="B6717" s="211">
        <v>6654</v>
      </c>
      <c r="C6717" s="210">
        <v>112.77161121900896</v>
      </c>
    </row>
    <row r="6718" spans="2:3" x14ac:dyDescent="0.45">
      <c r="B6718" s="211">
        <v>6655</v>
      </c>
      <c r="C6718" s="210">
        <v>101.31715828632743</v>
      </c>
    </row>
    <row r="6719" spans="2:3" x14ac:dyDescent="0.45">
      <c r="B6719" s="211">
        <v>6656</v>
      </c>
      <c r="C6719" s="210">
        <v>101.53828605822861</v>
      </c>
    </row>
    <row r="6720" spans="2:3" x14ac:dyDescent="0.45">
      <c r="B6720" s="211">
        <v>6657</v>
      </c>
      <c r="C6720" s="210">
        <v>116.82782424330058</v>
      </c>
    </row>
    <row r="6721" spans="2:3" x14ac:dyDescent="0.45">
      <c r="B6721" s="211">
        <v>6658</v>
      </c>
      <c r="C6721" s="210">
        <v>105.95681287308693</v>
      </c>
    </row>
    <row r="6722" spans="2:3" x14ac:dyDescent="0.45">
      <c r="B6722" s="211">
        <v>6659</v>
      </c>
      <c r="C6722" s="210">
        <v>110.52692606061184</v>
      </c>
    </row>
    <row r="6723" spans="2:3" x14ac:dyDescent="0.45">
      <c r="B6723" s="211">
        <v>6660</v>
      </c>
      <c r="C6723" s="210">
        <v>97.807371090508852</v>
      </c>
    </row>
    <row r="6724" spans="2:3" x14ac:dyDescent="0.45">
      <c r="B6724" s="211">
        <v>6661</v>
      </c>
      <c r="C6724" s="210">
        <v>147.20502261482665</v>
      </c>
    </row>
    <row r="6725" spans="2:3" x14ac:dyDescent="0.45">
      <c r="B6725" s="211">
        <v>6662</v>
      </c>
      <c r="C6725" s="210">
        <v>106.43969889081367</v>
      </c>
    </row>
    <row r="6726" spans="2:3" x14ac:dyDescent="0.45">
      <c r="B6726" s="211">
        <v>6663</v>
      </c>
      <c r="C6726" s="210">
        <v>85.282359228088339</v>
      </c>
    </row>
    <row r="6727" spans="2:3" x14ac:dyDescent="0.45">
      <c r="B6727" s="211">
        <v>6664</v>
      </c>
      <c r="C6727" s="210">
        <v>208.03131075293388</v>
      </c>
    </row>
    <row r="6728" spans="2:3" x14ac:dyDescent="0.45">
      <c r="B6728" s="211">
        <v>6665</v>
      </c>
      <c r="C6728" s="210">
        <v>91.689242872238282</v>
      </c>
    </row>
    <row r="6729" spans="2:3" x14ac:dyDescent="0.45">
      <c r="B6729" s="211">
        <v>6666</v>
      </c>
      <c r="C6729" s="210">
        <v>82.894156359617682</v>
      </c>
    </row>
    <row r="6730" spans="2:3" x14ac:dyDescent="0.45">
      <c r="B6730" s="211">
        <v>6667</v>
      </c>
      <c r="C6730" s="210">
        <v>136.95583469856322</v>
      </c>
    </row>
    <row r="6731" spans="2:3" x14ac:dyDescent="0.45">
      <c r="B6731" s="211">
        <v>6668</v>
      </c>
      <c r="C6731" s="210">
        <v>164.00598526847926</v>
      </c>
    </row>
    <row r="6732" spans="2:3" x14ac:dyDescent="0.45">
      <c r="B6732" s="211">
        <v>6669</v>
      </c>
      <c r="C6732" s="210">
        <v>132.57640728425724</v>
      </c>
    </row>
    <row r="6733" spans="2:3" x14ac:dyDescent="0.45">
      <c r="B6733" s="211">
        <v>6670</v>
      </c>
      <c r="C6733" s="210">
        <v>173.94709004473361</v>
      </c>
    </row>
    <row r="6734" spans="2:3" x14ac:dyDescent="0.45">
      <c r="B6734" s="211">
        <v>6671</v>
      </c>
      <c r="C6734" s="210">
        <v>199.01078986332436</v>
      </c>
    </row>
    <row r="6735" spans="2:3" x14ac:dyDescent="0.45">
      <c r="B6735" s="211">
        <v>6672</v>
      </c>
      <c r="C6735" s="210">
        <v>60.302949727156211</v>
      </c>
    </row>
    <row r="6736" spans="2:3" x14ac:dyDescent="0.45">
      <c r="B6736" s="211">
        <v>6673</v>
      </c>
      <c r="C6736" s="210">
        <v>91.68099681321894</v>
      </c>
    </row>
    <row r="6737" spans="2:3" x14ac:dyDescent="0.45">
      <c r="B6737" s="211">
        <v>6674</v>
      </c>
      <c r="C6737" s="210">
        <v>159.20396797219132</v>
      </c>
    </row>
    <row r="6738" spans="2:3" x14ac:dyDescent="0.45">
      <c r="B6738" s="211">
        <v>6675</v>
      </c>
      <c r="C6738" s="210">
        <v>117.51059185381828</v>
      </c>
    </row>
    <row r="6739" spans="2:3" x14ac:dyDescent="0.45">
      <c r="B6739" s="211">
        <v>6676</v>
      </c>
      <c r="C6739" s="210">
        <v>74.669320332680101</v>
      </c>
    </row>
    <row r="6740" spans="2:3" x14ac:dyDescent="0.45">
      <c r="B6740" s="211">
        <v>6677</v>
      </c>
      <c r="C6740" s="210">
        <v>99.040073765234055</v>
      </c>
    </row>
    <row r="6741" spans="2:3" x14ac:dyDescent="0.45">
      <c r="B6741" s="211">
        <v>6678</v>
      </c>
      <c r="C6741" s="210">
        <v>132.37869968736877</v>
      </c>
    </row>
    <row r="6742" spans="2:3" x14ac:dyDescent="0.45">
      <c r="B6742" s="211">
        <v>6679</v>
      </c>
      <c r="C6742" s="210">
        <v>117.84693489941515</v>
      </c>
    </row>
    <row r="6743" spans="2:3" x14ac:dyDescent="0.45">
      <c r="B6743" s="211">
        <v>6680</v>
      </c>
      <c r="C6743" s="210">
        <v>97.094927550852674</v>
      </c>
    </row>
    <row r="6744" spans="2:3" x14ac:dyDescent="0.45">
      <c r="B6744" s="211">
        <v>6681</v>
      </c>
      <c r="C6744" s="210">
        <v>167.64269271007797</v>
      </c>
    </row>
    <row r="6745" spans="2:3" x14ac:dyDescent="0.45">
      <c r="B6745" s="211">
        <v>6682</v>
      </c>
      <c r="C6745" s="210">
        <v>135.68507634002725</v>
      </c>
    </row>
    <row r="6746" spans="2:3" x14ac:dyDescent="0.45">
      <c r="B6746" s="211">
        <v>6683</v>
      </c>
      <c r="C6746" s="210">
        <v>137.33467207753714</v>
      </c>
    </row>
    <row r="6747" spans="2:3" x14ac:dyDescent="0.45">
      <c r="B6747" s="211">
        <v>6684</v>
      </c>
      <c r="C6747" s="210">
        <v>118.68801859888397</v>
      </c>
    </row>
    <row r="6748" spans="2:3" x14ac:dyDescent="0.45">
      <c r="B6748" s="211">
        <v>6685</v>
      </c>
      <c r="C6748" s="210">
        <v>143.12497739946869</v>
      </c>
    </row>
    <row r="6749" spans="2:3" x14ac:dyDescent="0.45">
      <c r="B6749" s="211">
        <v>6686</v>
      </c>
      <c r="C6749" s="210">
        <v>112.00923782828637</v>
      </c>
    </row>
    <row r="6750" spans="2:3" x14ac:dyDescent="0.45">
      <c r="B6750" s="211">
        <v>6687</v>
      </c>
      <c r="C6750" s="210">
        <v>191.2159674050607</v>
      </c>
    </row>
    <row r="6751" spans="2:3" x14ac:dyDescent="0.45">
      <c r="B6751" s="211">
        <v>6688</v>
      </c>
      <c r="C6751" s="210">
        <v>73.894047612040538</v>
      </c>
    </row>
    <row r="6752" spans="2:3" x14ac:dyDescent="0.45">
      <c r="B6752" s="211">
        <v>6689</v>
      </c>
      <c r="C6752" s="210">
        <v>85.459925174893726</v>
      </c>
    </row>
    <row r="6753" spans="2:3" x14ac:dyDescent="0.45">
      <c r="B6753" s="211">
        <v>6690</v>
      </c>
      <c r="C6753" s="210">
        <v>120.27655785488469</v>
      </c>
    </row>
    <row r="6754" spans="2:3" x14ac:dyDescent="0.45">
      <c r="B6754" s="211">
        <v>6691</v>
      </c>
      <c r="C6754" s="210">
        <v>110.82302367055121</v>
      </c>
    </row>
    <row r="6755" spans="2:3" x14ac:dyDescent="0.45">
      <c r="B6755" s="211">
        <v>6692</v>
      </c>
      <c r="C6755" s="210">
        <v>67.16785298622726</v>
      </c>
    </row>
    <row r="6756" spans="2:3" x14ac:dyDescent="0.45">
      <c r="B6756" s="211">
        <v>6693</v>
      </c>
      <c r="C6756" s="210">
        <v>158.46351249953938</v>
      </c>
    </row>
    <row r="6757" spans="2:3" x14ac:dyDescent="0.45">
      <c r="B6757" s="211">
        <v>6694</v>
      </c>
      <c r="C6757" s="210">
        <v>105.75698338396644</v>
      </c>
    </row>
    <row r="6758" spans="2:3" x14ac:dyDescent="0.45">
      <c r="B6758" s="211">
        <v>6695</v>
      </c>
      <c r="C6758" s="210">
        <v>109.63436063577315</v>
      </c>
    </row>
    <row r="6759" spans="2:3" x14ac:dyDescent="0.45">
      <c r="B6759" s="211">
        <v>6696</v>
      </c>
      <c r="C6759" s="210">
        <v>122.14623615279829</v>
      </c>
    </row>
    <row r="6760" spans="2:3" x14ac:dyDescent="0.45">
      <c r="B6760" s="211">
        <v>6697</v>
      </c>
      <c r="C6760" s="210">
        <v>110.63443178463133</v>
      </c>
    </row>
    <row r="6761" spans="2:3" x14ac:dyDescent="0.45">
      <c r="B6761" s="211">
        <v>6698</v>
      </c>
      <c r="C6761" s="210">
        <v>97.092048748026883</v>
      </c>
    </row>
    <row r="6762" spans="2:3" x14ac:dyDescent="0.45">
      <c r="B6762" s="211">
        <v>6699</v>
      </c>
      <c r="C6762" s="210">
        <v>105.20073433378569</v>
      </c>
    </row>
    <row r="6763" spans="2:3" x14ac:dyDescent="0.45">
      <c r="B6763" s="211">
        <v>6700</v>
      </c>
      <c r="C6763" s="210">
        <v>132.24094338221414</v>
      </c>
    </row>
    <row r="6764" spans="2:3" x14ac:dyDescent="0.45">
      <c r="B6764" s="211">
        <v>6701</v>
      </c>
      <c r="C6764" s="210">
        <v>89.191457309199436</v>
      </c>
    </row>
    <row r="6765" spans="2:3" x14ac:dyDescent="0.45">
      <c r="B6765" s="211">
        <v>6702</v>
      </c>
      <c r="C6765" s="210">
        <v>162.13903605573327</v>
      </c>
    </row>
    <row r="6766" spans="2:3" x14ac:dyDescent="0.45">
      <c r="B6766" s="211">
        <v>6703</v>
      </c>
      <c r="C6766" s="210">
        <v>133.70349249082346</v>
      </c>
    </row>
    <row r="6767" spans="2:3" x14ac:dyDescent="0.45">
      <c r="B6767" s="211">
        <v>6704</v>
      </c>
      <c r="C6767" s="210">
        <v>102.4458804012354</v>
      </c>
    </row>
    <row r="6768" spans="2:3" x14ac:dyDescent="0.45">
      <c r="B6768" s="211">
        <v>6705</v>
      </c>
      <c r="C6768" s="210">
        <v>99.31157559270126</v>
      </c>
    </row>
    <row r="6769" spans="2:3" x14ac:dyDescent="0.45">
      <c r="B6769" s="211">
        <v>6706</v>
      </c>
      <c r="C6769" s="210">
        <v>114.2742133838472</v>
      </c>
    </row>
    <row r="6770" spans="2:3" x14ac:dyDescent="0.45">
      <c r="B6770" s="211">
        <v>6707</v>
      </c>
      <c r="C6770" s="210">
        <v>114.61084553635148</v>
      </c>
    </row>
    <row r="6771" spans="2:3" x14ac:dyDescent="0.45">
      <c r="B6771" s="211">
        <v>6708</v>
      </c>
      <c r="C6771" s="210">
        <v>97.694851861501164</v>
      </c>
    </row>
    <row r="6772" spans="2:3" x14ac:dyDescent="0.45">
      <c r="B6772" s="211">
        <v>6709</v>
      </c>
      <c r="C6772" s="210">
        <v>180.33075662488298</v>
      </c>
    </row>
    <row r="6773" spans="2:3" x14ac:dyDescent="0.45">
      <c r="B6773" s="211">
        <v>6710</v>
      </c>
      <c r="C6773" s="210">
        <v>87.531345309566689</v>
      </c>
    </row>
    <row r="6774" spans="2:3" x14ac:dyDescent="0.45">
      <c r="B6774" s="211">
        <v>6711</v>
      </c>
      <c r="C6774" s="210">
        <v>87.470614390615168</v>
      </c>
    </row>
    <row r="6775" spans="2:3" x14ac:dyDescent="0.45">
      <c r="B6775" s="211">
        <v>6712</v>
      </c>
      <c r="C6775" s="210">
        <v>112.13541741708391</v>
      </c>
    </row>
    <row r="6776" spans="2:3" x14ac:dyDescent="0.45">
      <c r="B6776" s="211">
        <v>6713</v>
      </c>
      <c r="C6776" s="210">
        <v>187.62229932092268</v>
      </c>
    </row>
    <row r="6777" spans="2:3" x14ac:dyDescent="0.45">
      <c r="B6777" s="211">
        <v>6714</v>
      </c>
      <c r="C6777" s="210">
        <v>132.48577956245322</v>
      </c>
    </row>
    <row r="6778" spans="2:3" x14ac:dyDescent="0.45">
      <c r="B6778" s="211">
        <v>6715</v>
      </c>
      <c r="C6778" s="210">
        <v>99.991063803619113</v>
      </c>
    </row>
    <row r="6779" spans="2:3" x14ac:dyDescent="0.45">
      <c r="B6779" s="211">
        <v>6716</v>
      </c>
      <c r="C6779" s="210">
        <v>160.68158593550368</v>
      </c>
    </row>
    <row r="6780" spans="2:3" x14ac:dyDescent="0.45">
      <c r="B6780" s="211">
        <v>6717</v>
      </c>
      <c r="C6780" s="210">
        <v>111.11232035328165</v>
      </c>
    </row>
    <row r="6781" spans="2:3" x14ac:dyDescent="0.45">
      <c r="B6781" s="211">
        <v>6718</v>
      </c>
      <c r="C6781" s="210">
        <v>136.3889966872035</v>
      </c>
    </row>
    <row r="6782" spans="2:3" x14ac:dyDescent="0.45">
      <c r="B6782" s="211">
        <v>6719</v>
      </c>
      <c r="C6782" s="210">
        <v>177.53129143495241</v>
      </c>
    </row>
    <row r="6783" spans="2:3" x14ac:dyDescent="0.45">
      <c r="B6783" s="211">
        <v>6720</v>
      </c>
      <c r="C6783" s="210">
        <v>130.08831976872636</v>
      </c>
    </row>
    <row r="6784" spans="2:3" x14ac:dyDescent="0.45">
      <c r="B6784" s="211">
        <v>6721</v>
      </c>
      <c r="C6784" s="210">
        <v>116.20239076060314</v>
      </c>
    </row>
    <row r="6785" spans="2:3" x14ac:dyDescent="0.45">
      <c r="B6785" s="211">
        <v>6722</v>
      </c>
      <c r="C6785" s="210">
        <v>170.48974852040178</v>
      </c>
    </row>
    <row r="6786" spans="2:3" x14ac:dyDescent="0.45">
      <c r="B6786" s="211">
        <v>6723</v>
      </c>
      <c r="C6786" s="210">
        <v>94.278226792922652</v>
      </c>
    </row>
    <row r="6787" spans="2:3" x14ac:dyDescent="0.45">
      <c r="B6787" s="211">
        <v>6724</v>
      </c>
      <c r="C6787" s="210">
        <v>151.81691466797207</v>
      </c>
    </row>
    <row r="6788" spans="2:3" x14ac:dyDescent="0.45">
      <c r="B6788" s="211">
        <v>6725</v>
      </c>
      <c r="C6788" s="210">
        <v>100.68217736519213</v>
      </c>
    </row>
    <row r="6789" spans="2:3" x14ac:dyDescent="0.45">
      <c r="B6789" s="211">
        <v>6726</v>
      </c>
      <c r="C6789" s="210">
        <v>90.073430822054206</v>
      </c>
    </row>
    <row r="6790" spans="2:3" x14ac:dyDescent="0.45">
      <c r="B6790" s="211">
        <v>6727</v>
      </c>
      <c r="C6790" s="210">
        <v>166.07707852575942</v>
      </c>
    </row>
    <row r="6791" spans="2:3" x14ac:dyDescent="0.45">
      <c r="B6791" s="211">
        <v>6728</v>
      </c>
      <c r="C6791" s="210">
        <v>88.175428789446457</v>
      </c>
    </row>
    <row r="6792" spans="2:3" x14ac:dyDescent="0.45">
      <c r="B6792" s="211">
        <v>6729</v>
      </c>
      <c r="C6792" s="210">
        <v>107.80885561972589</v>
      </c>
    </row>
    <row r="6793" spans="2:3" x14ac:dyDescent="0.45">
      <c r="B6793" s="211">
        <v>6730</v>
      </c>
      <c r="C6793" s="210">
        <v>214.95390331694867</v>
      </c>
    </row>
    <row r="6794" spans="2:3" x14ac:dyDescent="0.45">
      <c r="B6794" s="211">
        <v>6731</v>
      </c>
      <c r="C6794" s="210">
        <v>126.56459930462076</v>
      </c>
    </row>
    <row r="6795" spans="2:3" x14ac:dyDescent="0.45">
      <c r="B6795" s="211">
        <v>6732</v>
      </c>
      <c r="C6795" s="210">
        <v>131.29462863094133</v>
      </c>
    </row>
    <row r="6796" spans="2:3" x14ac:dyDescent="0.45">
      <c r="B6796" s="211">
        <v>6733</v>
      </c>
      <c r="C6796" s="210">
        <v>153.71773699208296</v>
      </c>
    </row>
    <row r="6797" spans="2:3" x14ac:dyDescent="0.45">
      <c r="B6797" s="211">
        <v>6734</v>
      </c>
      <c r="C6797" s="210">
        <v>121.790164462213</v>
      </c>
    </row>
    <row r="6798" spans="2:3" x14ac:dyDescent="0.45">
      <c r="B6798" s="211">
        <v>6735</v>
      </c>
      <c r="C6798" s="210">
        <v>71.251298444529951</v>
      </c>
    </row>
    <row r="6799" spans="2:3" x14ac:dyDescent="0.45">
      <c r="B6799" s="211">
        <v>6736</v>
      </c>
      <c r="C6799" s="210">
        <v>114.73957993650275</v>
      </c>
    </row>
    <row r="6800" spans="2:3" x14ac:dyDescent="0.45">
      <c r="B6800" s="211">
        <v>6737</v>
      </c>
      <c r="C6800" s="210">
        <v>137.69785252961861</v>
      </c>
    </row>
    <row r="6801" spans="2:3" x14ac:dyDescent="0.45">
      <c r="B6801" s="211">
        <v>6738</v>
      </c>
      <c r="C6801" s="210">
        <v>165.35691145777923</v>
      </c>
    </row>
    <row r="6802" spans="2:3" x14ac:dyDescent="0.45">
      <c r="B6802" s="211">
        <v>6739</v>
      </c>
      <c r="C6802" s="210">
        <v>224.31001480553405</v>
      </c>
    </row>
    <row r="6803" spans="2:3" x14ac:dyDescent="0.45">
      <c r="B6803" s="211">
        <v>6740</v>
      </c>
      <c r="C6803" s="210">
        <v>125.80280621198358</v>
      </c>
    </row>
    <row r="6804" spans="2:3" x14ac:dyDescent="0.45">
      <c r="B6804" s="211">
        <v>6741</v>
      </c>
      <c r="C6804" s="210">
        <v>158.99110838375472</v>
      </c>
    </row>
    <row r="6805" spans="2:3" x14ac:dyDescent="0.45">
      <c r="B6805" s="211">
        <v>6742</v>
      </c>
      <c r="C6805" s="210">
        <v>175.56976403382262</v>
      </c>
    </row>
    <row r="6806" spans="2:3" x14ac:dyDescent="0.45">
      <c r="B6806" s="211">
        <v>6743</v>
      </c>
      <c r="C6806" s="210">
        <v>123.19320793873963</v>
      </c>
    </row>
    <row r="6807" spans="2:3" x14ac:dyDescent="0.45">
      <c r="B6807" s="211">
        <v>6744</v>
      </c>
      <c r="C6807" s="210">
        <v>138.58292636042475</v>
      </c>
    </row>
    <row r="6808" spans="2:3" x14ac:dyDescent="0.45">
      <c r="B6808" s="211">
        <v>6745</v>
      </c>
      <c r="C6808" s="210">
        <v>96.504806555895641</v>
      </c>
    </row>
    <row r="6809" spans="2:3" x14ac:dyDescent="0.45">
      <c r="B6809" s="211">
        <v>6746</v>
      </c>
      <c r="C6809" s="210">
        <v>72.302011114885858</v>
      </c>
    </row>
    <row r="6810" spans="2:3" x14ac:dyDescent="0.45">
      <c r="B6810" s="211">
        <v>6747</v>
      </c>
      <c r="C6810" s="210">
        <v>79.944006131616788</v>
      </c>
    </row>
    <row r="6811" spans="2:3" x14ac:dyDescent="0.45">
      <c r="B6811" s="211">
        <v>6748</v>
      </c>
      <c r="C6811" s="210">
        <v>204.23422903515015</v>
      </c>
    </row>
    <row r="6812" spans="2:3" x14ac:dyDescent="0.45">
      <c r="B6812" s="211">
        <v>6749</v>
      </c>
      <c r="C6812" s="210">
        <v>102.07288580296961</v>
      </c>
    </row>
    <row r="6813" spans="2:3" x14ac:dyDescent="0.45">
      <c r="B6813" s="211">
        <v>6750</v>
      </c>
      <c r="C6813" s="210">
        <v>130.24195407163941</v>
      </c>
    </row>
    <row r="6814" spans="2:3" x14ac:dyDescent="0.45">
      <c r="B6814" s="211">
        <v>6751</v>
      </c>
      <c r="C6814" s="210">
        <v>125.65872522536577</v>
      </c>
    </row>
    <row r="6815" spans="2:3" x14ac:dyDescent="0.45">
      <c r="B6815" s="211">
        <v>6752</v>
      </c>
      <c r="C6815" s="210">
        <v>130.99114635160433</v>
      </c>
    </row>
    <row r="6816" spans="2:3" x14ac:dyDescent="0.45">
      <c r="B6816" s="211">
        <v>6753</v>
      </c>
      <c r="C6816" s="210">
        <v>199.16873690761824</v>
      </c>
    </row>
    <row r="6817" spans="2:3" x14ac:dyDescent="0.45">
      <c r="B6817" s="211">
        <v>6754</v>
      </c>
      <c r="C6817" s="210">
        <v>75.696949779326275</v>
      </c>
    </row>
    <row r="6818" spans="2:3" x14ac:dyDescent="0.45">
      <c r="B6818" s="211">
        <v>6755</v>
      </c>
      <c r="C6818" s="210">
        <v>107.39737684666449</v>
      </c>
    </row>
    <row r="6819" spans="2:3" x14ac:dyDescent="0.45">
      <c r="B6819" s="211">
        <v>6756</v>
      </c>
      <c r="C6819" s="210">
        <v>122.61454931220084</v>
      </c>
    </row>
    <row r="6820" spans="2:3" x14ac:dyDescent="0.45">
      <c r="B6820" s="211">
        <v>6757</v>
      </c>
      <c r="C6820" s="210">
        <v>134.72956121811583</v>
      </c>
    </row>
    <row r="6821" spans="2:3" x14ac:dyDescent="0.45">
      <c r="B6821" s="211">
        <v>6758</v>
      </c>
      <c r="C6821" s="210">
        <v>140.34302969938739</v>
      </c>
    </row>
    <row r="6822" spans="2:3" x14ac:dyDescent="0.45">
      <c r="B6822" s="211">
        <v>6759</v>
      </c>
      <c r="C6822" s="210">
        <v>158.3551911958827</v>
      </c>
    </row>
    <row r="6823" spans="2:3" x14ac:dyDescent="0.45">
      <c r="B6823" s="211">
        <v>6760</v>
      </c>
      <c r="C6823" s="210">
        <v>72.186691867395737</v>
      </c>
    </row>
    <row r="6824" spans="2:3" x14ac:dyDescent="0.45">
      <c r="B6824" s="211">
        <v>6761</v>
      </c>
      <c r="C6824" s="210">
        <v>168.8181861623917</v>
      </c>
    </row>
    <row r="6825" spans="2:3" x14ac:dyDescent="0.45">
      <c r="B6825" s="211">
        <v>6762</v>
      </c>
      <c r="C6825" s="210">
        <v>148.07872763869932</v>
      </c>
    </row>
    <row r="6826" spans="2:3" x14ac:dyDescent="0.45">
      <c r="B6826" s="211">
        <v>6763</v>
      </c>
      <c r="C6826" s="210">
        <v>117.05609719041144</v>
      </c>
    </row>
    <row r="6827" spans="2:3" x14ac:dyDescent="0.45">
      <c r="B6827" s="211">
        <v>6764</v>
      </c>
      <c r="C6827" s="210">
        <v>113.35270194192462</v>
      </c>
    </row>
    <row r="6828" spans="2:3" x14ac:dyDescent="0.45">
      <c r="B6828" s="211">
        <v>6765</v>
      </c>
      <c r="C6828" s="210">
        <v>80.896805826527071</v>
      </c>
    </row>
    <row r="6829" spans="2:3" x14ac:dyDescent="0.45">
      <c r="B6829" s="211">
        <v>6766</v>
      </c>
      <c r="C6829" s="210">
        <v>164.36925859659127</v>
      </c>
    </row>
    <row r="6830" spans="2:3" x14ac:dyDescent="0.45">
      <c r="B6830" s="211">
        <v>6767</v>
      </c>
      <c r="C6830" s="210">
        <v>111.91762354611821</v>
      </c>
    </row>
    <row r="6831" spans="2:3" x14ac:dyDescent="0.45">
      <c r="B6831" s="211">
        <v>6768</v>
      </c>
      <c r="C6831" s="210">
        <v>98.796854190385645</v>
      </c>
    </row>
    <row r="6832" spans="2:3" x14ac:dyDescent="0.45">
      <c r="B6832" s="211">
        <v>6769</v>
      </c>
      <c r="C6832" s="210">
        <v>100.74142978483678</v>
      </c>
    </row>
    <row r="6833" spans="2:3" x14ac:dyDescent="0.45">
      <c r="B6833" s="211">
        <v>6770</v>
      </c>
      <c r="C6833" s="210">
        <v>90.201145060127601</v>
      </c>
    </row>
    <row r="6834" spans="2:3" x14ac:dyDescent="0.45">
      <c r="B6834" s="211">
        <v>6771</v>
      </c>
      <c r="C6834" s="210">
        <v>64.096042032613909</v>
      </c>
    </row>
    <row r="6835" spans="2:3" x14ac:dyDescent="0.45">
      <c r="B6835" s="211">
        <v>6772</v>
      </c>
      <c r="C6835" s="210">
        <v>92.410979343188998</v>
      </c>
    </row>
    <row r="6836" spans="2:3" x14ac:dyDescent="0.45">
      <c r="B6836" s="211">
        <v>6773</v>
      </c>
      <c r="C6836" s="210">
        <v>159.38954539578805</v>
      </c>
    </row>
    <row r="6837" spans="2:3" x14ac:dyDescent="0.45">
      <c r="B6837" s="211">
        <v>6774</v>
      </c>
      <c r="C6837" s="210">
        <v>147.53337820864877</v>
      </c>
    </row>
    <row r="6838" spans="2:3" x14ac:dyDescent="0.45">
      <c r="B6838" s="211">
        <v>6775</v>
      </c>
      <c r="C6838" s="210">
        <v>120.78731996973869</v>
      </c>
    </row>
    <row r="6839" spans="2:3" x14ac:dyDescent="0.45">
      <c r="B6839" s="211">
        <v>6776</v>
      </c>
      <c r="C6839" s="210">
        <v>112.79970396356255</v>
      </c>
    </row>
    <row r="6840" spans="2:3" x14ac:dyDescent="0.45">
      <c r="B6840" s="211">
        <v>6777</v>
      </c>
      <c r="C6840" s="210">
        <v>98.688131339575591</v>
      </c>
    </row>
    <row r="6841" spans="2:3" x14ac:dyDescent="0.45">
      <c r="B6841" s="211">
        <v>6778</v>
      </c>
      <c r="C6841" s="210">
        <v>131.11114796194488</v>
      </c>
    </row>
    <row r="6842" spans="2:3" x14ac:dyDescent="0.45">
      <c r="B6842" s="211">
        <v>6779</v>
      </c>
      <c r="C6842" s="210">
        <v>98.054832932053827</v>
      </c>
    </row>
    <row r="6843" spans="2:3" x14ac:dyDescent="0.45">
      <c r="B6843" s="211">
        <v>6780</v>
      </c>
      <c r="C6843" s="210">
        <v>91.268499988599203</v>
      </c>
    </row>
    <row r="6844" spans="2:3" x14ac:dyDescent="0.45">
      <c r="B6844" s="211">
        <v>6781</v>
      </c>
      <c r="C6844" s="210">
        <v>99.182134156289436</v>
      </c>
    </row>
    <row r="6845" spans="2:3" x14ac:dyDescent="0.45">
      <c r="B6845" s="211">
        <v>6782</v>
      </c>
      <c r="C6845" s="210">
        <v>123.5862079680805</v>
      </c>
    </row>
    <row r="6846" spans="2:3" x14ac:dyDescent="0.45">
      <c r="B6846" s="211">
        <v>6783</v>
      </c>
      <c r="C6846" s="210">
        <v>158.07129642560591</v>
      </c>
    </row>
    <row r="6847" spans="2:3" x14ac:dyDescent="0.45">
      <c r="B6847" s="211">
        <v>6784</v>
      </c>
      <c r="C6847" s="210">
        <v>101.8884925329729</v>
      </c>
    </row>
    <row r="6848" spans="2:3" x14ac:dyDescent="0.45">
      <c r="B6848" s="211">
        <v>6785</v>
      </c>
      <c r="C6848" s="210">
        <v>113.57165283372663</v>
      </c>
    </row>
    <row r="6849" spans="2:3" x14ac:dyDescent="0.45">
      <c r="B6849" s="211">
        <v>6786</v>
      </c>
      <c r="C6849" s="210">
        <v>114.6975959944083</v>
      </c>
    </row>
    <row r="6850" spans="2:3" x14ac:dyDescent="0.45">
      <c r="B6850" s="211">
        <v>6787</v>
      </c>
      <c r="C6850" s="210">
        <v>123.72847064613133</v>
      </c>
    </row>
    <row r="6851" spans="2:3" x14ac:dyDescent="0.45">
      <c r="B6851" s="211">
        <v>6788</v>
      </c>
      <c r="C6851" s="210">
        <v>98.521792679769817</v>
      </c>
    </row>
    <row r="6852" spans="2:3" x14ac:dyDescent="0.45">
      <c r="B6852" s="211">
        <v>6789</v>
      </c>
      <c r="C6852" s="210">
        <v>144.30709529679666</v>
      </c>
    </row>
    <row r="6853" spans="2:3" x14ac:dyDescent="0.45">
      <c r="B6853" s="211">
        <v>6790</v>
      </c>
      <c r="C6853" s="210">
        <v>96.690068330032702</v>
      </c>
    </row>
    <row r="6854" spans="2:3" x14ac:dyDescent="0.45">
      <c r="B6854" s="211">
        <v>6791</v>
      </c>
      <c r="C6854" s="210">
        <v>77.17676501028275</v>
      </c>
    </row>
    <row r="6855" spans="2:3" x14ac:dyDescent="0.45">
      <c r="B6855" s="211">
        <v>6792</v>
      </c>
      <c r="C6855" s="210">
        <v>125.79232193775648</v>
      </c>
    </row>
    <row r="6856" spans="2:3" x14ac:dyDescent="0.45">
      <c r="B6856" s="211">
        <v>6793</v>
      </c>
      <c r="C6856" s="210">
        <v>100.22578648670923</v>
      </c>
    </row>
    <row r="6857" spans="2:3" x14ac:dyDescent="0.45">
      <c r="B6857" s="211">
        <v>6794</v>
      </c>
      <c r="C6857" s="210">
        <v>126.65692738175093</v>
      </c>
    </row>
    <row r="6858" spans="2:3" x14ac:dyDescent="0.45">
      <c r="B6858" s="211">
        <v>6795</v>
      </c>
      <c r="C6858" s="210">
        <v>87.363940906636884</v>
      </c>
    </row>
    <row r="6859" spans="2:3" x14ac:dyDescent="0.45">
      <c r="B6859" s="211">
        <v>6796</v>
      </c>
      <c r="C6859" s="210">
        <v>78.813783900282132</v>
      </c>
    </row>
    <row r="6860" spans="2:3" x14ac:dyDescent="0.45">
      <c r="B6860" s="211">
        <v>6797</v>
      </c>
      <c r="C6860" s="210">
        <v>105.60088493522362</v>
      </c>
    </row>
    <row r="6861" spans="2:3" x14ac:dyDescent="0.45">
      <c r="B6861" s="211">
        <v>6798</v>
      </c>
      <c r="C6861" s="210">
        <v>148.69206126617601</v>
      </c>
    </row>
    <row r="6862" spans="2:3" x14ac:dyDescent="0.45">
      <c r="B6862" s="211">
        <v>6799</v>
      </c>
      <c r="C6862" s="210">
        <v>166.31657351109541</v>
      </c>
    </row>
    <row r="6863" spans="2:3" x14ac:dyDescent="0.45">
      <c r="B6863" s="211">
        <v>6800</v>
      </c>
      <c r="C6863" s="210">
        <v>136.07735793625073</v>
      </c>
    </row>
    <row r="6864" spans="2:3" x14ac:dyDescent="0.45">
      <c r="B6864" s="211">
        <v>6801</v>
      </c>
      <c r="C6864" s="210">
        <v>80.000594922272839</v>
      </c>
    </row>
    <row r="6865" spans="2:3" x14ac:dyDescent="0.45">
      <c r="B6865" s="211">
        <v>6802</v>
      </c>
      <c r="C6865" s="210">
        <v>140.72710234434678</v>
      </c>
    </row>
    <row r="6866" spans="2:3" x14ac:dyDescent="0.45">
      <c r="B6866" s="211">
        <v>6803</v>
      </c>
      <c r="C6866" s="210">
        <v>88.840907867349301</v>
      </c>
    </row>
    <row r="6867" spans="2:3" x14ac:dyDescent="0.45">
      <c r="B6867" s="211">
        <v>6804</v>
      </c>
      <c r="C6867" s="210">
        <v>99.442515777704216</v>
      </c>
    </row>
    <row r="6868" spans="2:3" x14ac:dyDescent="0.45">
      <c r="B6868" s="211">
        <v>6805</v>
      </c>
      <c r="C6868" s="210">
        <v>193.89801910302705</v>
      </c>
    </row>
    <row r="6869" spans="2:3" x14ac:dyDescent="0.45">
      <c r="B6869" s="211">
        <v>6806</v>
      </c>
      <c r="C6869" s="210">
        <v>144.01170551304654</v>
      </c>
    </row>
    <row r="6870" spans="2:3" x14ac:dyDescent="0.45">
      <c r="B6870" s="211">
        <v>6807</v>
      </c>
      <c r="C6870" s="210">
        <v>98.121690966810448</v>
      </c>
    </row>
    <row r="6871" spans="2:3" x14ac:dyDescent="0.45">
      <c r="B6871" s="211">
        <v>6808</v>
      </c>
      <c r="C6871" s="210">
        <v>102.62541238683548</v>
      </c>
    </row>
    <row r="6872" spans="2:3" x14ac:dyDescent="0.45">
      <c r="B6872" s="211">
        <v>6809</v>
      </c>
      <c r="C6872" s="210">
        <v>101.42375122193893</v>
      </c>
    </row>
    <row r="6873" spans="2:3" x14ac:dyDescent="0.45">
      <c r="B6873" s="211">
        <v>6810</v>
      </c>
      <c r="C6873" s="210">
        <v>97.415504985807402</v>
      </c>
    </row>
    <row r="6874" spans="2:3" x14ac:dyDescent="0.45">
      <c r="B6874" s="211">
        <v>6811</v>
      </c>
      <c r="C6874" s="210">
        <v>101.34289620419126</v>
      </c>
    </row>
    <row r="6875" spans="2:3" x14ac:dyDescent="0.45">
      <c r="B6875" s="211">
        <v>6812</v>
      </c>
      <c r="C6875" s="210">
        <v>76.26652943994857</v>
      </c>
    </row>
    <row r="6876" spans="2:3" x14ac:dyDescent="0.45">
      <c r="B6876" s="211">
        <v>6813</v>
      </c>
      <c r="C6876" s="210">
        <v>121.35344202031548</v>
      </c>
    </row>
    <row r="6877" spans="2:3" x14ac:dyDescent="0.45">
      <c r="B6877" s="211">
        <v>6814</v>
      </c>
      <c r="C6877" s="210">
        <v>104.32393886371065</v>
      </c>
    </row>
    <row r="6878" spans="2:3" x14ac:dyDescent="0.45">
      <c r="B6878" s="211">
        <v>6815</v>
      </c>
      <c r="C6878" s="210">
        <v>110.07457218227583</v>
      </c>
    </row>
    <row r="6879" spans="2:3" x14ac:dyDescent="0.45">
      <c r="B6879" s="211">
        <v>6816</v>
      </c>
      <c r="C6879" s="210">
        <v>99.017497114130478</v>
      </c>
    </row>
    <row r="6880" spans="2:3" x14ac:dyDescent="0.45">
      <c r="B6880" s="211">
        <v>6817</v>
      </c>
      <c r="C6880" s="210">
        <v>113.28999439845748</v>
      </c>
    </row>
    <row r="6881" spans="2:3" x14ac:dyDescent="0.45">
      <c r="B6881" s="211">
        <v>6818</v>
      </c>
      <c r="C6881" s="210">
        <v>182.44902564903512</v>
      </c>
    </row>
    <row r="6882" spans="2:3" x14ac:dyDescent="0.45">
      <c r="B6882" s="211">
        <v>6819</v>
      </c>
      <c r="C6882" s="210">
        <v>184.5231314008748</v>
      </c>
    </row>
    <row r="6883" spans="2:3" x14ac:dyDescent="0.45">
      <c r="B6883" s="211">
        <v>6820</v>
      </c>
      <c r="C6883" s="210">
        <v>141.44302750967029</v>
      </c>
    </row>
    <row r="6884" spans="2:3" x14ac:dyDescent="0.45">
      <c r="B6884" s="211">
        <v>6821</v>
      </c>
      <c r="C6884" s="210">
        <v>141.30883538302993</v>
      </c>
    </row>
    <row r="6885" spans="2:3" x14ac:dyDescent="0.45">
      <c r="B6885" s="211">
        <v>6822</v>
      </c>
      <c r="C6885" s="210">
        <v>107.21965515318593</v>
      </c>
    </row>
    <row r="6886" spans="2:3" x14ac:dyDescent="0.45">
      <c r="B6886" s="211">
        <v>6823</v>
      </c>
      <c r="C6886" s="210">
        <v>139.86429167213839</v>
      </c>
    </row>
    <row r="6887" spans="2:3" x14ac:dyDescent="0.45">
      <c r="B6887" s="211">
        <v>6824</v>
      </c>
      <c r="C6887" s="210">
        <v>155.99641553560443</v>
      </c>
    </row>
    <row r="6888" spans="2:3" x14ac:dyDescent="0.45">
      <c r="B6888" s="211">
        <v>6825</v>
      </c>
      <c r="C6888" s="210">
        <v>101.11505438617112</v>
      </c>
    </row>
    <row r="6889" spans="2:3" x14ac:dyDescent="0.45">
      <c r="B6889" s="211">
        <v>6826</v>
      </c>
      <c r="C6889" s="210">
        <v>151.32890553082541</v>
      </c>
    </row>
    <row r="6890" spans="2:3" x14ac:dyDescent="0.45">
      <c r="B6890" s="211">
        <v>6827</v>
      </c>
      <c r="C6890" s="210">
        <v>139.83828626119202</v>
      </c>
    </row>
    <row r="6891" spans="2:3" x14ac:dyDescent="0.45">
      <c r="B6891" s="211">
        <v>6828</v>
      </c>
      <c r="C6891" s="210">
        <v>180.55815827367815</v>
      </c>
    </row>
    <row r="6892" spans="2:3" x14ac:dyDescent="0.45">
      <c r="B6892" s="211">
        <v>6829</v>
      </c>
      <c r="C6892" s="210">
        <v>95.928494173298944</v>
      </c>
    </row>
    <row r="6893" spans="2:3" x14ac:dyDescent="0.45">
      <c r="B6893" s="211">
        <v>6830</v>
      </c>
      <c r="C6893" s="210">
        <v>96.633983564884446</v>
      </c>
    </row>
    <row r="6894" spans="2:3" x14ac:dyDescent="0.45">
      <c r="B6894" s="211">
        <v>6831</v>
      </c>
      <c r="C6894" s="210">
        <v>86.582994287136316</v>
      </c>
    </row>
    <row r="6895" spans="2:3" x14ac:dyDescent="0.45">
      <c r="B6895" s="211">
        <v>6832</v>
      </c>
      <c r="C6895" s="210">
        <v>133.19404799159187</v>
      </c>
    </row>
    <row r="6896" spans="2:3" x14ac:dyDescent="0.45">
      <c r="B6896" s="211">
        <v>6833</v>
      </c>
      <c r="C6896" s="210">
        <v>181.38955015260331</v>
      </c>
    </row>
    <row r="6897" spans="2:3" x14ac:dyDescent="0.45">
      <c r="B6897" s="211">
        <v>6834</v>
      </c>
      <c r="C6897" s="210">
        <v>106.77912980555732</v>
      </c>
    </row>
    <row r="6898" spans="2:3" x14ac:dyDescent="0.45">
      <c r="B6898" s="211">
        <v>6835</v>
      </c>
      <c r="C6898" s="210">
        <v>106.89373016844075</v>
      </c>
    </row>
    <row r="6899" spans="2:3" x14ac:dyDescent="0.45">
      <c r="B6899" s="211">
        <v>6836</v>
      </c>
      <c r="C6899" s="210">
        <v>114.74674440966433</v>
      </c>
    </row>
    <row r="6900" spans="2:3" x14ac:dyDescent="0.45">
      <c r="B6900" s="211">
        <v>6837</v>
      </c>
      <c r="C6900" s="210">
        <v>142.29108108990931</v>
      </c>
    </row>
    <row r="6901" spans="2:3" x14ac:dyDescent="0.45">
      <c r="B6901" s="211">
        <v>6838</v>
      </c>
      <c r="C6901" s="210">
        <v>88.0968925769251</v>
      </c>
    </row>
    <row r="6902" spans="2:3" x14ac:dyDescent="0.45">
      <c r="B6902" s="211">
        <v>6839</v>
      </c>
      <c r="C6902" s="210">
        <v>162.48292060109685</v>
      </c>
    </row>
    <row r="6903" spans="2:3" x14ac:dyDescent="0.45">
      <c r="B6903" s="211">
        <v>6840</v>
      </c>
      <c r="C6903" s="210">
        <v>175.03628643937367</v>
      </c>
    </row>
    <row r="6904" spans="2:3" x14ac:dyDescent="0.45">
      <c r="B6904" s="211">
        <v>6841</v>
      </c>
      <c r="C6904" s="210">
        <v>124.50795499164269</v>
      </c>
    </row>
    <row r="6905" spans="2:3" x14ac:dyDescent="0.45">
      <c r="B6905" s="211">
        <v>6842</v>
      </c>
      <c r="C6905" s="210">
        <v>157.80921072903925</v>
      </c>
    </row>
    <row r="6906" spans="2:3" x14ac:dyDescent="0.45">
      <c r="B6906" s="211">
        <v>6843</v>
      </c>
      <c r="C6906" s="210">
        <v>107.79585350889954</v>
      </c>
    </row>
    <row r="6907" spans="2:3" x14ac:dyDescent="0.45">
      <c r="B6907" s="211">
        <v>6844</v>
      </c>
      <c r="C6907" s="210">
        <v>131.66421484536676</v>
      </c>
    </row>
    <row r="6908" spans="2:3" x14ac:dyDescent="0.45">
      <c r="B6908" s="211">
        <v>6845</v>
      </c>
      <c r="C6908" s="210">
        <v>181.13589014179797</v>
      </c>
    </row>
    <row r="6909" spans="2:3" x14ac:dyDescent="0.45">
      <c r="B6909" s="211">
        <v>6846</v>
      </c>
      <c r="C6909" s="210">
        <v>152.4648953575041</v>
      </c>
    </row>
    <row r="6910" spans="2:3" x14ac:dyDescent="0.45">
      <c r="B6910" s="211">
        <v>6847</v>
      </c>
      <c r="C6910" s="210">
        <v>129.60529122857008</v>
      </c>
    </row>
    <row r="6911" spans="2:3" x14ac:dyDescent="0.45">
      <c r="B6911" s="211">
        <v>6848</v>
      </c>
      <c r="C6911" s="210">
        <v>169.87602935755177</v>
      </c>
    </row>
    <row r="6912" spans="2:3" x14ac:dyDescent="0.45">
      <c r="B6912" s="211">
        <v>6849</v>
      </c>
      <c r="C6912" s="210">
        <v>94.445938650505227</v>
      </c>
    </row>
    <row r="6913" spans="2:3" x14ac:dyDescent="0.45">
      <c r="B6913" s="211">
        <v>6850</v>
      </c>
      <c r="C6913" s="210">
        <v>123.75451854950251</v>
      </c>
    </row>
    <row r="6914" spans="2:3" x14ac:dyDescent="0.45">
      <c r="B6914" s="211">
        <v>6851</v>
      </c>
      <c r="C6914" s="210">
        <v>116.24210216686492</v>
      </c>
    </row>
    <row r="6915" spans="2:3" x14ac:dyDescent="0.45">
      <c r="B6915" s="211">
        <v>6852</v>
      </c>
      <c r="C6915" s="210">
        <v>149.68340736892424</v>
      </c>
    </row>
    <row r="6916" spans="2:3" x14ac:dyDescent="0.45">
      <c r="B6916" s="211">
        <v>6853</v>
      </c>
      <c r="C6916" s="210">
        <v>121.15108099588582</v>
      </c>
    </row>
    <row r="6917" spans="2:3" x14ac:dyDescent="0.45">
      <c r="B6917" s="211">
        <v>6854</v>
      </c>
      <c r="C6917" s="210">
        <v>136.82300555658702</v>
      </c>
    </row>
    <row r="6918" spans="2:3" x14ac:dyDescent="0.45">
      <c r="B6918" s="211">
        <v>6855</v>
      </c>
      <c r="C6918" s="210">
        <v>133.98346058119986</v>
      </c>
    </row>
    <row r="6919" spans="2:3" x14ac:dyDescent="0.45">
      <c r="B6919" s="211">
        <v>6856</v>
      </c>
      <c r="C6919" s="210">
        <v>121.24866418185186</v>
      </c>
    </row>
    <row r="6920" spans="2:3" x14ac:dyDescent="0.45">
      <c r="B6920" s="211">
        <v>6857</v>
      </c>
      <c r="C6920" s="210">
        <v>187.5712333791883</v>
      </c>
    </row>
    <row r="6921" spans="2:3" x14ac:dyDescent="0.45">
      <c r="B6921" s="211">
        <v>6858</v>
      </c>
      <c r="C6921" s="210">
        <v>81.335850559537619</v>
      </c>
    </row>
    <row r="6922" spans="2:3" x14ac:dyDescent="0.45">
      <c r="B6922" s="211">
        <v>6859</v>
      </c>
      <c r="C6922" s="210">
        <v>83.54152379727644</v>
      </c>
    </row>
    <row r="6923" spans="2:3" x14ac:dyDescent="0.45">
      <c r="B6923" s="211">
        <v>6860</v>
      </c>
      <c r="C6923" s="210">
        <v>111.71363189805932</v>
      </c>
    </row>
    <row r="6924" spans="2:3" x14ac:dyDescent="0.45">
      <c r="B6924" s="211">
        <v>6861</v>
      </c>
      <c r="C6924" s="210">
        <v>151.19691998264398</v>
      </c>
    </row>
    <row r="6925" spans="2:3" x14ac:dyDescent="0.45">
      <c r="B6925" s="211">
        <v>6862</v>
      </c>
      <c r="C6925" s="210">
        <v>103.46936828035365</v>
      </c>
    </row>
    <row r="6926" spans="2:3" x14ac:dyDescent="0.45">
      <c r="B6926" s="211">
        <v>6863</v>
      </c>
      <c r="C6926" s="210">
        <v>172.05915092466054</v>
      </c>
    </row>
    <row r="6927" spans="2:3" x14ac:dyDescent="0.45">
      <c r="B6927" s="211">
        <v>6864</v>
      </c>
      <c r="C6927" s="210">
        <v>129.59407752285102</v>
      </c>
    </row>
    <row r="6928" spans="2:3" x14ac:dyDescent="0.45">
      <c r="B6928" s="211">
        <v>6865</v>
      </c>
      <c r="C6928" s="210">
        <v>121.41881953024313</v>
      </c>
    </row>
    <row r="6929" spans="2:3" x14ac:dyDescent="0.45">
      <c r="B6929" s="211">
        <v>6866</v>
      </c>
      <c r="C6929" s="210">
        <v>148.10227262575742</v>
      </c>
    </row>
    <row r="6930" spans="2:3" x14ac:dyDescent="0.45">
      <c r="B6930" s="211">
        <v>6867</v>
      </c>
      <c r="C6930" s="210">
        <v>169.35872796626069</v>
      </c>
    </row>
    <row r="6931" spans="2:3" x14ac:dyDescent="0.45">
      <c r="B6931" s="211">
        <v>6868</v>
      </c>
      <c r="C6931" s="210">
        <v>87.735096203691526</v>
      </c>
    </row>
    <row r="6932" spans="2:3" x14ac:dyDescent="0.45">
      <c r="B6932" s="211">
        <v>6869</v>
      </c>
      <c r="C6932" s="210">
        <v>91.711524488452071</v>
      </c>
    </row>
    <row r="6933" spans="2:3" x14ac:dyDescent="0.45">
      <c r="B6933" s="211">
        <v>6870</v>
      </c>
      <c r="C6933" s="210">
        <v>146.74483514421323</v>
      </c>
    </row>
    <row r="6934" spans="2:3" x14ac:dyDescent="0.45">
      <c r="B6934" s="211">
        <v>6871</v>
      </c>
      <c r="C6934" s="210">
        <v>158.77243097297665</v>
      </c>
    </row>
    <row r="6935" spans="2:3" x14ac:dyDescent="0.45">
      <c r="B6935" s="211">
        <v>6872</v>
      </c>
      <c r="C6935" s="210">
        <v>125.58915337500819</v>
      </c>
    </row>
    <row r="6936" spans="2:3" x14ac:dyDescent="0.45">
      <c r="B6936" s="211">
        <v>6873</v>
      </c>
      <c r="C6936" s="210">
        <v>182.89057053745225</v>
      </c>
    </row>
    <row r="6937" spans="2:3" x14ac:dyDescent="0.45">
      <c r="B6937" s="211">
        <v>6874</v>
      </c>
      <c r="C6937" s="210">
        <v>79.655427605073754</v>
      </c>
    </row>
    <row r="6938" spans="2:3" x14ac:dyDescent="0.45">
      <c r="B6938" s="211">
        <v>6875</v>
      </c>
      <c r="C6938" s="210">
        <v>186.34534311815602</v>
      </c>
    </row>
    <row r="6939" spans="2:3" x14ac:dyDescent="0.45">
      <c r="B6939" s="211">
        <v>6876</v>
      </c>
      <c r="C6939" s="210">
        <v>111.99666192787156</v>
      </c>
    </row>
    <row r="6940" spans="2:3" x14ac:dyDescent="0.45">
      <c r="B6940" s="211">
        <v>6877</v>
      </c>
      <c r="C6940" s="210">
        <v>74.10896531241093</v>
      </c>
    </row>
    <row r="6941" spans="2:3" x14ac:dyDescent="0.45">
      <c r="B6941" s="211">
        <v>6878</v>
      </c>
      <c r="C6941" s="210">
        <v>110.38931328572571</v>
      </c>
    </row>
    <row r="6942" spans="2:3" x14ac:dyDescent="0.45">
      <c r="B6942" s="211">
        <v>6879</v>
      </c>
      <c r="C6942" s="210">
        <v>193.04679183957458</v>
      </c>
    </row>
    <row r="6943" spans="2:3" x14ac:dyDescent="0.45">
      <c r="B6943" s="211">
        <v>6880</v>
      </c>
      <c r="C6943" s="210">
        <v>159.87907139681914</v>
      </c>
    </row>
    <row r="6944" spans="2:3" x14ac:dyDescent="0.45">
      <c r="B6944" s="211">
        <v>6881</v>
      </c>
      <c r="C6944" s="210">
        <v>117.29822988695646</v>
      </c>
    </row>
    <row r="6945" spans="2:3" x14ac:dyDescent="0.45">
      <c r="B6945" s="211">
        <v>6882</v>
      </c>
      <c r="C6945" s="210">
        <v>99.041581671115679</v>
      </c>
    </row>
    <row r="6946" spans="2:3" x14ac:dyDescent="0.45">
      <c r="B6946" s="211">
        <v>6883</v>
      </c>
      <c r="C6946" s="210">
        <v>185.6604651675438</v>
      </c>
    </row>
    <row r="6947" spans="2:3" x14ac:dyDescent="0.45">
      <c r="B6947" s="211">
        <v>6884</v>
      </c>
      <c r="C6947" s="210">
        <v>96.972863441169849</v>
      </c>
    </row>
    <row r="6948" spans="2:3" x14ac:dyDescent="0.45">
      <c r="B6948" s="211">
        <v>6885</v>
      </c>
      <c r="C6948" s="210">
        <v>103.62753645733787</v>
      </c>
    </row>
    <row r="6949" spans="2:3" x14ac:dyDescent="0.45">
      <c r="B6949" s="211">
        <v>6886</v>
      </c>
      <c r="C6949" s="210">
        <v>136.83282283218247</v>
      </c>
    </row>
    <row r="6950" spans="2:3" x14ac:dyDescent="0.45">
      <c r="B6950" s="211">
        <v>6887</v>
      </c>
      <c r="C6950" s="210">
        <v>116.09410259761</v>
      </c>
    </row>
    <row r="6951" spans="2:3" x14ac:dyDescent="0.45">
      <c r="B6951" s="211">
        <v>6888</v>
      </c>
      <c r="C6951" s="210">
        <v>129.34654224006209</v>
      </c>
    </row>
    <row r="6952" spans="2:3" x14ac:dyDescent="0.45">
      <c r="B6952" s="211">
        <v>6889</v>
      </c>
      <c r="C6952" s="210">
        <v>98.454141762349863</v>
      </c>
    </row>
    <row r="6953" spans="2:3" x14ac:dyDescent="0.45">
      <c r="B6953" s="211">
        <v>6890</v>
      </c>
      <c r="C6953" s="210">
        <v>121.17827553210803</v>
      </c>
    </row>
    <row r="6954" spans="2:3" x14ac:dyDescent="0.45">
      <c r="B6954" s="211">
        <v>6891</v>
      </c>
      <c r="C6954" s="210">
        <v>141.75162658566956</v>
      </c>
    </row>
    <row r="6955" spans="2:3" x14ac:dyDescent="0.45">
      <c r="B6955" s="211">
        <v>6892</v>
      </c>
      <c r="C6955" s="210">
        <v>132.917761457431</v>
      </c>
    </row>
    <row r="6956" spans="2:3" x14ac:dyDescent="0.45">
      <c r="B6956" s="211">
        <v>6893</v>
      </c>
      <c r="C6956" s="210">
        <v>111.98827768735157</v>
      </c>
    </row>
    <row r="6957" spans="2:3" x14ac:dyDescent="0.45">
      <c r="B6957" s="211">
        <v>6894</v>
      </c>
      <c r="C6957" s="210">
        <v>125.30184833004094</v>
      </c>
    </row>
    <row r="6958" spans="2:3" x14ac:dyDescent="0.45">
      <c r="B6958" s="211">
        <v>6895</v>
      </c>
      <c r="C6958" s="210">
        <v>128.67131663263726</v>
      </c>
    </row>
    <row r="6959" spans="2:3" x14ac:dyDescent="0.45">
      <c r="B6959" s="211">
        <v>6896</v>
      </c>
      <c r="C6959" s="210">
        <v>153.07420171842267</v>
      </c>
    </row>
    <row r="6960" spans="2:3" x14ac:dyDescent="0.45">
      <c r="B6960" s="211">
        <v>6897</v>
      </c>
      <c r="C6960" s="210">
        <v>177.71373916300377</v>
      </c>
    </row>
    <row r="6961" spans="2:3" x14ac:dyDescent="0.45">
      <c r="B6961" s="211">
        <v>6898</v>
      </c>
      <c r="C6961" s="210">
        <v>149.82022432355811</v>
      </c>
    </row>
    <row r="6962" spans="2:3" x14ac:dyDescent="0.45">
      <c r="B6962" s="211">
        <v>6899</v>
      </c>
      <c r="C6962" s="210">
        <v>179.2082621493295</v>
      </c>
    </row>
    <row r="6963" spans="2:3" x14ac:dyDescent="0.45">
      <c r="B6963" s="211">
        <v>6900</v>
      </c>
      <c r="C6963" s="210">
        <v>94.944331188127563</v>
      </c>
    </row>
    <row r="6964" spans="2:3" x14ac:dyDescent="0.45">
      <c r="B6964" s="211">
        <v>6901</v>
      </c>
      <c r="C6964" s="210">
        <v>114.11563582629347</v>
      </c>
    </row>
    <row r="6965" spans="2:3" x14ac:dyDescent="0.45">
      <c r="B6965" s="211">
        <v>6902</v>
      </c>
      <c r="C6965" s="210">
        <v>170.62921379389476</v>
      </c>
    </row>
    <row r="6966" spans="2:3" x14ac:dyDescent="0.45">
      <c r="B6966" s="211">
        <v>6903</v>
      </c>
      <c r="C6966" s="210">
        <v>79.094417964343165</v>
      </c>
    </row>
    <row r="6967" spans="2:3" x14ac:dyDescent="0.45">
      <c r="B6967" s="211">
        <v>6904</v>
      </c>
      <c r="C6967" s="210">
        <v>196.18518199793925</v>
      </c>
    </row>
    <row r="6968" spans="2:3" x14ac:dyDescent="0.45">
      <c r="B6968" s="211">
        <v>6905</v>
      </c>
      <c r="C6968" s="210">
        <v>187.88818502749666</v>
      </c>
    </row>
    <row r="6969" spans="2:3" x14ac:dyDescent="0.45">
      <c r="B6969" s="211">
        <v>6906</v>
      </c>
      <c r="C6969" s="210">
        <v>89.519297962178911</v>
      </c>
    </row>
    <row r="6970" spans="2:3" x14ac:dyDescent="0.45">
      <c r="B6970" s="211">
        <v>6907</v>
      </c>
      <c r="C6970" s="210">
        <v>93.428064484351935</v>
      </c>
    </row>
    <row r="6971" spans="2:3" x14ac:dyDescent="0.45">
      <c r="B6971" s="211">
        <v>6908</v>
      </c>
      <c r="C6971" s="210">
        <v>89.403572364161406</v>
      </c>
    </row>
    <row r="6972" spans="2:3" x14ac:dyDescent="0.45">
      <c r="B6972" s="211">
        <v>6909</v>
      </c>
      <c r="C6972" s="210">
        <v>181.93194071708118</v>
      </c>
    </row>
    <row r="6973" spans="2:3" x14ac:dyDescent="0.45">
      <c r="B6973" s="211">
        <v>6910</v>
      </c>
      <c r="C6973" s="210">
        <v>101.95358090713222</v>
      </c>
    </row>
    <row r="6974" spans="2:3" x14ac:dyDescent="0.45">
      <c r="B6974" s="211">
        <v>6911</v>
      </c>
      <c r="C6974" s="210">
        <v>133.54761152849713</v>
      </c>
    </row>
    <row r="6975" spans="2:3" x14ac:dyDescent="0.45">
      <c r="B6975" s="211">
        <v>6912</v>
      </c>
      <c r="C6975" s="210">
        <v>214.93274300485569</v>
      </c>
    </row>
    <row r="6976" spans="2:3" x14ac:dyDescent="0.45">
      <c r="B6976" s="211">
        <v>6913</v>
      </c>
      <c r="C6976" s="210">
        <v>106.9345185238796</v>
      </c>
    </row>
    <row r="6977" spans="2:3" x14ac:dyDescent="0.45">
      <c r="B6977" s="211">
        <v>6914</v>
      </c>
      <c r="C6977" s="210">
        <v>83.286889886793503</v>
      </c>
    </row>
    <row r="6978" spans="2:3" x14ac:dyDescent="0.45">
      <c r="B6978" s="211">
        <v>6915</v>
      </c>
      <c r="C6978" s="210">
        <v>135.50158786683906</v>
      </c>
    </row>
    <row r="6979" spans="2:3" x14ac:dyDescent="0.45">
      <c r="B6979" s="211">
        <v>6916</v>
      </c>
      <c r="C6979" s="210">
        <v>117.5947627447197</v>
      </c>
    </row>
    <row r="6980" spans="2:3" x14ac:dyDescent="0.45">
      <c r="B6980" s="211">
        <v>6917</v>
      </c>
      <c r="C6980" s="210">
        <v>123.43717274738057</v>
      </c>
    </row>
    <row r="6981" spans="2:3" x14ac:dyDescent="0.45">
      <c r="B6981" s="211">
        <v>6918</v>
      </c>
      <c r="C6981" s="210">
        <v>119.40054739145809</v>
      </c>
    </row>
    <row r="6982" spans="2:3" x14ac:dyDescent="0.45">
      <c r="B6982" s="211">
        <v>6919</v>
      </c>
      <c r="C6982" s="210">
        <v>128.87242566905121</v>
      </c>
    </row>
    <row r="6983" spans="2:3" x14ac:dyDescent="0.45">
      <c r="B6983" s="211">
        <v>6920</v>
      </c>
      <c r="C6983" s="210">
        <v>199.39991502864183</v>
      </c>
    </row>
    <row r="6984" spans="2:3" x14ac:dyDescent="0.45">
      <c r="B6984" s="211">
        <v>6921</v>
      </c>
      <c r="C6984" s="210">
        <v>162.99482204645912</v>
      </c>
    </row>
    <row r="6985" spans="2:3" x14ac:dyDescent="0.45">
      <c r="B6985" s="211">
        <v>6922</v>
      </c>
      <c r="C6985" s="210">
        <v>93.765915805373041</v>
      </c>
    </row>
    <row r="6986" spans="2:3" x14ac:dyDescent="0.45">
      <c r="B6986" s="211">
        <v>6923</v>
      </c>
      <c r="C6986" s="210">
        <v>81.232406469937231</v>
      </c>
    </row>
    <row r="6987" spans="2:3" x14ac:dyDescent="0.45">
      <c r="B6987" s="211">
        <v>6924</v>
      </c>
      <c r="C6987" s="210">
        <v>152.15816023716417</v>
      </c>
    </row>
    <row r="6988" spans="2:3" x14ac:dyDescent="0.45">
      <c r="B6988" s="211">
        <v>6925</v>
      </c>
      <c r="C6988" s="210">
        <v>166.80335379335875</v>
      </c>
    </row>
    <row r="6989" spans="2:3" x14ac:dyDescent="0.45">
      <c r="B6989" s="211">
        <v>6926</v>
      </c>
      <c r="C6989" s="210">
        <v>120.33955981064003</v>
      </c>
    </row>
    <row r="6990" spans="2:3" x14ac:dyDescent="0.45">
      <c r="B6990" s="211">
        <v>6927</v>
      </c>
      <c r="C6990" s="210">
        <v>111.76172476455123</v>
      </c>
    </row>
    <row r="6991" spans="2:3" x14ac:dyDescent="0.45">
      <c r="B6991" s="211">
        <v>6928</v>
      </c>
      <c r="C6991" s="210">
        <v>139.1715155475884</v>
      </c>
    </row>
    <row r="6992" spans="2:3" x14ac:dyDescent="0.45">
      <c r="B6992" s="211">
        <v>6929</v>
      </c>
      <c r="C6992" s="210">
        <v>153.55052195667835</v>
      </c>
    </row>
    <row r="6993" spans="2:3" x14ac:dyDescent="0.45">
      <c r="B6993" s="211">
        <v>6930</v>
      </c>
      <c r="C6993" s="210">
        <v>150.20158520319819</v>
      </c>
    </row>
    <row r="6994" spans="2:3" x14ac:dyDescent="0.45">
      <c r="B6994" s="211">
        <v>6931</v>
      </c>
      <c r="C6994" s="210">
        <v>145.16777400262799</v>
      </c>
    </row>
    <row r="6995" spans="2:3" x14ac:dyDescent="0.45">
      <c r="B6995" s="211">
        <v>6932</v>
      </c>
      <c r="C6995" s="210">
        <v>130.08359759512041</v>
      </c>
    </row>
    <row r="6996" spans="2:3" x14ac:dyDescent="0.45">
      <c r="B6996" s="211">
        <v>6933</v>
      </c>
      <c r="C6996" s="210">
        <v>113.14427387221997</v>
      </c>
    </row>
    <row r="6997" spans="2:3" x14ac:dyDescent="0.45">
      <c r="B6997" s="211">
        <v>6934</v>
      </c>
      <c r="C6997" s="210">
        <v>119.2530845825744</v>
      </c>
    </row>
    <row r="6998" spans="2:3" x14ac:dyDescent="0.45">
      <c r="B6998" s="211">
        <v>6935</v>
      </c>
      <c r="C6998" s="210">
        <v>149.18946598021986</v>
      </c>
    </row>
    <row r="6999" spans="2:3" x14ac:dyDescent="0.45">
      <c r="B6999" s="211">
        <v>6936</v>
      </c>
      <c r="C6999" s="210">
        <v>160.23955006770103</v>
      </c>
    </row>
    <row r="7000" spans="2:3" x14ac:dyDescent="0.45">
      <c r="B7000" s="211">
        <v>6937</v>
      </c>
      <c r="C7000" s="210">
        <v>79.530037255196504</v>
      </c>
    </row>
    <row r="7001" spans="2:3" x14ac:dyDescent="0.45">
      <c r="B7001" s="211">
        <v>6938</v>
      </c>
      <c r="C7001" s="210">
        <v>101.65468044074176</v>
      </c>
    </row>
    <row r="7002" spans="2:3" x14ac:dyDescent="0.45">
      <c r="B7002" s="211">
        <v>6939</v>
      </c>
      <c r="C7002" s="210">
        <v>114.60472968493906</v>
      </c>
    </row>
    <row r="7003" spans="2:3" x14ac:dyDescent="0.45">
      <c r="B7003" s="211">
        <v>6940</v>
      </c>
      <c r="C7003" s="210">
        <v>140.81944059093468</v>
      </c>
    </row>
    <row r="7004" spans="2:3" x14ac:dyDescent="0.45">
      <c r="B7004" s="211">
        <v>6941</v>
      </c>
      <c r="C7004" s="210">
        <v>110.25424313534563</v>
      </c>
    </row>
    <row r="7005" spans="2:3" x14ac:dyDescent="0.45">
      <c r="B7005" s="211">
        <v>6942</v>
      </c>
      <c r="C7005" s="210">
        <v>103.10703987981518</v>
      </c>
    </row>
    <row r="7006" spans="2:3" x14ac:dyDescent="0.45">
      <c r="B7006" s="211">
        <v>6943</v>
      </c>
      <c r="C7006" s="210">
        <v>100.6205570892476</v>
      </c>
    </row>
    <row r="7007" spans="2:3" x14ac:dyDescent="0.45">
      <c r="B7007" s="211">
        <v>6944</v>
      </c>
      <c r="C7007" s="210">
        <v>143.72446347745219</v>
      </c>
    </row>
    <row r="7008" spans="2:3" x14ac:dyDescent="0.45">
      <c r="B7008" s="211">
        <v>6945</v>
      </c>
      <c r="C7008" s="210">
        <v>146.08475277913118</v>
      </c>
    </row>
    <row r="7009" spans="2:3" x14ac:dyDescent="0.45">
      <c r="B7009" s="211">
        <v>6946</v>
      </c>
      <c r="C7009" s="210">
        <v>171.72534270163885</v>
      </c>
    </row>
    <row r="7010" spans="2:3" x14ac:dyDescent="0.45">
      <c r="B7010" s="211">
        <v>6947</v>
      </c>
      <c r="C7010" s="210">
        <v>161.69897125823206</v>
      </c>
    </row>
    <row r="7011" spans="2:3" x14ac:dyDescent="0.45">
      <c r="B7011" s="211">
        <v>6948</v>
      </c>
      <c r="C7011" s="210">
        <v>139.3042579374372</v>
      </c>
    </row>
    <row r="7012" spans="2:3" x14ac:dyDescent="0.45">
      <c r="B7012" s="211">
        <v>6949</v>
      </c>
      <c r="C7012" s="210">
        <v>100.06707382166503</v>
      </c>
    </row>
    <row r="7013" spans="2:3" x14ac:dyDescent="0.45">
      <c r="B7013" s="211">
        <v>6950</v>
      </c>
      <c r="C7013" s="210">
        <v>82.809592449928772</v>
      </c>
    </row>
    <row r="7014" spans="2:3" x14ac:dyDescent="0.45">
      <c r="B7014" s="211">
        <v>6951</v>
      </c>
      <c r="C7014" s="210">
        <v>122.81314578516519</v>
      </c>
    </row>
    <row r="7015" spans="2:3" x14ac:dyDescent="0.45">
      <c r="B7015" s="211">
        <v>6952</v>
      </c>
      <c r="C7015" s="210">
        <v>170.7725269418344</v>
      </c>
    </row>
    <row r="7016" spans="2:3" x14ac:dyDescent="0.45">
      <c r="B7016" s="211">
        <v>6953</v>
      </c>
      <c r="C7016" s="210">
        <v>117.15493847084288</v>
      </c>
    </row>
    <row r="7017" spans="2:3" x14ac:dyDescent="0.45">
      <c r="B7017" s="211">
        <v>6954</v>
      </c>
      <c r="C7017" s="210">
        <v>199.23447112221191</v>
      </c>
    </row>
    <row r="7018" spans="2:3" x14ac:dyDescent="0.45">
      <c r="B7018" s="211">
        <v>6955</v>
      </c>
      <c r="C7018" s="210">
        <v>123.74348583956647</v>
      </c>
    </row>
    <row r="7019" spans="2:3" x14ac:dyDescent="0.45">
      <c r="B7019" s="211">
        <v>6956</v>
      </c>
      <c r="C7019" s="210">
        <v>159.33360049695861</v>
      </c>
    </row>
    <row r="7020" spans="2:3" x14ac:dyDescent="0.45">
      <c r="B7020" s="211">
        <v>6957</v>
      </c>
      <c r="C7020" s="210">
        <v>118.17054400786242</v>
      </c>
    </row>
    <row r="7021" spans="2:3" x14ac:dyDescent="0.45">
      <c r="B7021" s="211">
        <v>6958</v>
      </c>
      <c r="C7021" s="210">
        <v>107.87297763275555</v>
      </c>
    </row>
    <row r="7022" spans="2:3" x14ac:dyDescent="0.45">
      <c r="B7022" s="211">
        <v>6959</v>
      </c>
      <c r="C7022" s="210">
        <v>125.83983206851303</v>
      </c>
    </row>
    <row r="7023" spans="2:3" x14ac:dyDescent="0.45">
      <c r="B7023" s="211">
        <v>6960</v>
      </c>
      <c r="C7023" s="210">
        <v>187.84891359711432</v>
      </c>
    </row>
    <row r="7024" spans="2:3" x14ac:dyDescent="0.45">
      <c r="B7024" s="211">
        <v>6961</v>
      </c>
      <c r="C7024" s="210">
        <v>114.17526601175021</v>
      </c>
    </row>
    <row r="7025" spans="2:3" x14ac:dyDescent="0.45">
      <c r="B7025" s="211">
        <v>6962</v>
      </c>
      <c r="C7025" s="210">
        <v>151.35373583547485</v>
      </c>
    </row>
    <row r="7026" spans="2:3" x14ac:dyDescent="0.45">
      <c r="B7026" s="211">
        <v>6963</v>
      </c>
      <c r="C7026" s="210">
        <v>136.8879653518631</v>
      </c>
    </row>
    <row r="7027" spans="2:3" x14ac:dyDescent="0.45">
      <c r="B7027" s="211">
        <v>6964</v>
      </c>
      <c r="C7027" s="210">
        <v>123.72710809726898</v>
      </c>
    </row>
    <row r="7028" spans="2:3" x14ac:dyDescent="0.45">
      <c r="B7028" s="211">
        <v>6965</v>
      </c>
      <c r="C7028" s="210">
        <v>171.51460878409341</v>
      </c>
    </row>
    <row r="7029" spans="2:3" x14ac:dyDescent="0.45">
      <c r="B7029" s="211">
        <v>6966</v>
      </c>
      <c r="C7029" s="210">
        <v>127.86446779732033</v>
      </c>
    </row>
    <row r="7030" spans="2:3" x14ac:dyDescent="0.45">
      <c r="B7030" s="211">
        <v>6967</v>
      </c>
      <c r="C7030" s="210">
        <v>65.421140633998974</v>
      </c>
    </row>
    <row r="7031" spans="2:3" x14ac:dyDescent="0.45">
      <c r="B7031" s="211">
        <v>6968</v>
      </c>
      <c r="C7031" s="210">
        <v>70.458488035518386</v>
      </c>
    </row>
    <row r="7032" spans="2:3" x14ac:dyDescent="0.45">
      <c r="B7032" s="211">
        <v>6969</v>
      </c>
      <c r="C7032" s="210">
        <v>87.162836200052411</v>
      </c>
    </row>
    <row r="7033" spans="2:3" x14ac:dyDescent="0.45">
      <c r="B7033" s="211">
        <v>6970</v>
      </c>
      <c r="C7033" s="210">
        <v>137.62022138517608</v>
      </c>
    </row>
    <row r="7034" spans="2:3" x14ac:dyDescent="0.45">
      <c r="B7034" s="211">
        <v>6971</v>
      </c>
      <c r="C7034" s="210">
        <v>90.825596514697438</v>
      </c>
    </row>
    <row r="7035" spans="2:3" x14ac:dyDescent="0.45">
      <c r="B7035" s="211">
        <v>6972</v>
      </c>
      <c r="C7035" s="210">
        <v>84.166065481153339</v>
      </c>
    </row>
    <row r="7036" spans="2:3" x14ac:dyDescent="0.45">
      <c r="B7036" s="211">
        <v>6973</v>
      </c>
      <c r="C7036" s="210">
        <v>84.75667211554584</v>
      </c>
    </row>
    <row r="7037" spans="2:3" x14ac:dyDescent="0.45">
      <c r="B7037" s="211">
        <v>6974</v>
      </c>
      <c r="C7037" s="210">
        <v>97.686114728926242</v>
      </c>
    </row>
    <row r="7038" spans="2:3" x14ac:dyDescent="0.45">
      <c r="B7038" s="211">
        <v>6975</v>
      </c>
      <c r="C7038" s="210">
        <v>86.54912680654698</v>
      </c>
    </row>
    <row r="7039" spans="2:3" x14ac:dyDescent="0.45">
      <c r="B7039" s="211">
        <v>6976</v>
      </c>
      <c r="C7039" s="210">
        <v>67.628669648464225</v>
      </c>
    </row>
    <row r="7040" spans="2:3" x14ac:dyDescent="0.45">
      <c r="B7040" s="211">
        <v>6977</v>
      </c>
      <c r="C7040" s="210">
        <v>169.80832924528522</v>
      </c>
    </row>
    <row r="7041" spans="2:3" x14ac:dyDescent="0.45">
      <c r="B7041" s="211">
        <v>6978</v>
      </c>
      <c r="C7041" s="210">
        <v>122.63009521571237</v>
      </c>
    </row>
    <row r="7042" spans="2:3" x14ac:dyDescent="0.45">
      <c r="B7042" s="211">
        <v>6979</v>
      </c>
      <c r="C7042" s="210">
        <v>93.17686213885446</v>
      </c>
    </row>
    <row r="7043" spans="2:3" x14ac:dyDescent="0.45">
      <c r="B7043" s="211">
        <v>6980</v>
      </c>
      <c r="C7043" s="210">
        <v>84.454661442305451</v>
      </c>
    </row>
    <row r="7044" spans="2:3" x14ac:dyDescent="0.45">
      <c r="B7044" s="211">
        <v>6981</v>
      </c>
      <c r="C7044" s="210">
        <v>110.44512188293781</v>
      </c>
    </row>
    <row r="7045" spans="2:3" x14ac:dyDescent="0.45">
      <c r="B7045" s="211">
        <v>6982</v>
      </c>
      <c r="C7045" s="210">
        <v>70.069665094518328</v>
      </c>
    </row>
    <row r="7046" spans="2:3" x14ac:dyDescent="0.45">
      <c r="B7046" s="211">
        <v>6983</v>
      </c>
      <c r="C7046" s="210">
        <v>119.44585071153102</v>
      </c>
    </row>
    <row r="7047" spans="2:3" x14ac:dyDescent="0.45">
      <c r="B7047" s="211">
        <v>6984</v>
      </c>
      <c r="C7047" s="210">
        <v>83.411962670522769</v>
      </c>
    </row>
    <row r="7048" spans="2:3" x14ac:dyDescent="0.45">
      <c r="B7048" s="211">
        <v>6985</v>
      </c>
      <c r="C7048" s="210">
        <v>156.40775313073382</v>
      </c>
    </row>
    <row r="7049" spans="2:3" x14ac:dyDescent="0.45">
      <c r="B7049" s="211">
        <v>6986</v>
      </c>
      <c r="C7049" s="210">
        <v>252.70452361387876</v>
      </c>
    </row>
    <row r="7050" spans="2:3" x14ac:dyDescent="0.45">
      <c r="B7050" s="211">
        <v>6987</v>
      </c>
      <c r="C7050" s="210">
        <v>250.33190685045662</v>
      </c>
    </row>
    <row r="7051" spans="2:3" x14ac:dyDescent="0.45">
      <c r="B7051" s="211">
        <v>6988</v>
      </c>
      <c r="C7051" s="210">
        <v>108.72992810831454</v>
      </c>
    </row>
    <row r="7052" spans="2:3" x14ac:dyDescent="0.45">
      <c r="B7052" s="211">
        <v>6989</v>
      </c>
      <c r="C7052" s="210">
        <v>167.30959938766853</v>
      </c>
    </row>
    <row r="7053" spans="2:3" x14ac:dyDescent="0.45">
      <c r="B7053" s="211">
        <v>6990</v>
      </c>
      <c r="C7053" s="210">
        <v>142.888036899002</v>
      </c>
    </row>
    <row r="7054" spans="2:3" x14ac:dyDescent="0.45">
      <c r="B7054" s="211">
        <v>6991</v>
      </c>
      <c r="C7054" s="210">
        <v>181.45689558336801</v>
      </c>
    </row>
    <row r="7055" spans="2:3" x14ac:dyDescent="0.45">
      <c r="B7055" s="211">
        <v>6992</v>
      </c>
      <c r="C7055" s="210">
        <v>141.1156617496942</v>
      </c>
    </row>
    <row r="7056" spans="2:3" x14ac:dyDescent="0.45">
      <c r="B7056" s="211">
        <v>6993</v>
      </c>
      <c r="C7056" s="210">
        <v>100.82432548855034</v>
      </c>
    </row>
    <row r="7057" spans="2:3" x14ac:dyDescent="0.45">
      <c r="B7057" s="211">
        <v>6994</v>
      </c>
      <c r="C7057" s="210">
        <v>154.02336463036548</v>
      </c>
    </row>
    <row r="7058" spans="2:3" x14ac:dyDescent="0.45">
      <c r="B7058" s="211">
        <v>6995</v>
      </c>
      <c r="C7058" s="210">
        <v>83.101124294826647</v>
      </c>
    </row>
    <row r="7059" spans="2:3" x14ac:dyDescent="0.45">
      <c r="B7059" s="211">
        <v>6996</v>
      </c>
      <c r="C7059" s="210">
        <v>138.41920517668586</v>
      </c>
    </row>
    <row r="7060" spans="2:3" x14ac:dyDescent="0.45">
      <c r="B7060" s="211">
        <v>6997</v>
      </c>
      <c r="C7060" s="210">
        <v>149.55247016811828</v>
      </c>
    </row>
    <row r="7061" spans="2:3" x14ac:dyDescent="0.45">
      <c r="B7061" s="211">
        <v>6998</v>
      </c>
      <c r="C7061" s="210">
        <v>125.84775123059755</v>
      </c>
    </row>
    <row r="7062" spans="2:3" x14ac:dyDescent="0.45">
      <c r="B7062" s="211">
        <v>6999</v>
      </c>
      <c r="C7062" s="210">
        <v>134.65013106879022</v>
      </c>
    </row>
    <row r="7063" spans="2:3" x14ac:dyDescent="0.45">
      <c r="B7063" s="211">
        <v>7000</v>
      </c>
      <c r="C7063" s="210">
        <v>84.019202858730338</v>
      </c>
    </row>
    <row r="7064" spans="2:3" x14ac:dyDescent="0.45">
      <c r="B7064" s="211">
        <v>7001</v>
      </c>
      <c r="C7064" s="210">
        <v>152.48737178889201</v>
      </c>
    </row>
    <row r="7065" spans="2:3" x14ac:dyDescent="0.45">
      <c r="B7065" s="211">
        <v>7002</v>
      </c>
      <c r="C7065" s="210">
        <v>169.67852483944105</v>
      </c>
    </row>
    <row r="7066" spans="2:3" x14ac:dyDescent="0.45">
      <c r="B7066" s="211">
        <v>7003</v>
      </c>
      <c r="C7066" s="210">
        <v>109.83563798626309</v>
      </c>
    </row>
    <row r="7067" spans="2:3" x14ac:dyDescent="0.45">
      <c r="B7067" s="211">
        <v>7004</v>
      </c>
      <c r="C7067" s="210">
        <v>114.93497660097941</v>
      </c>
    </row>
    <row r="7068" spans="2:3" x14ac:dyDescent="0.45">
      <c r="B7068" s="211">
        <v>7005</v>
      </c>
      <c r="C7068" s="210">
        <v>151.08361786106971</v>
      </c>
    </row>
    <row r="7069" spans="2:3" x14ac:dyDescent="0.45">
      <c r="B7069" s="211">
        <v>7006</v>
      </c>
      <c r="C7069" s="210">
        <v>87.931043399286381</v>
      </c>
    </row>
    <row r="7070" spans="2:3" x14ac:dyDescent="0.45">
      <c r="B7070" s="211">
        <v>7007</v>
      </c>
      <c r="C7070" s="210">
        <v>85.331638190297156</v>
      </c>
    </row>
    <row r="7071" spans="2:3" x14ac:dyDescent="0.45">
      <c r="B7071" s="211">
        <v>7008</v>
      </c>
      <c r="C7071" s="210">
        <v>75.709267652170595</v>
      </c>
    </row>
    <row r="7072" spans="2:3" x14ac:dyDescent="0.45">
      <c r="B7072" s="211">
        <v>7009</v>
      </c>
      <c r="C7072" s="210">
        <v>81.809800864574996</v>
      </c>
    </row>
    <row r="7073" spans="2:3" x14ac:dyDescent="0.45">
      <c r="B7073" s="211">
        <v>7010</v>
      </c>
      <c r="C7073" s="210">
        <v>77.644782273121109</v>
      </c>
    </row>
    <row r="7074" spans="2:3" x14ac:dyDescent="0.45">
      <c r="B7074" s="211">
        <v>7011</v>
      </c>
      <c r="C7074" s="210">
        <v>144.69380234827051</v>
      </c>
    </row>
    <row r="7075" spans="2:3" x14ac:dyDescent="0.45">
      <c r="B7075" s="211">
        <v>7012</v>
      </c>
      <c r="C7075" s="210">
        <v>116.65730871940946</v>
      </c>
    </row>
    <row r="7076" spans="2:3" x14ac:dyDescent="0.45">
      <c r="B7076" s="211">
        <v>7013</v>
      </c>
      <c r="C7076" s="210">
        <v>97.146018027592589</v>
      </c>
    </row>
    <row r="7077" spans="2:3" x14ac:dyDescent="0.45">
      <c r="B7077" s="211">
        <v>7014</v>
      </c>
      <c r="C7077" s="210">
        <v>132.0164501767062</v>
      </c>
    </row>
    <row r="7078" spans="2:3" x14ac:dyDescent="0.45">
      <c r="B7078" s="211">
        <v>7015</v>
      </c>
      <c r="C7078" s="210">
        <v>126.70085157529586</v>
      </c>
    </row>
    <row r="7079" spans="2:3" x14ac:dyDescent="0.45">
      <c r="B7079" s="211">
        <v>7016</v>
      </c>
      <c r="C7079" s="210">
        <v>141.17065876080827</v>
      </c>
    </row>
    <row r="7080" spans="2:3" x14ac:dyDescent="0.45">
      <c r="B7080" s="211">
        <v>7017</v>
      </c>
      <c r="C7080" s="210">
        <v>119.88129288065133</v>
      </c>
    </row>
    <row r="7081" spans="2:3" x14ac:dyDescent="0.45">
      <c r="B7081" s="211">
        <v>7018</v>
      </c>
      <c r="C7081" s="210">
        <v>114.99852261827246</v>
      </c>
    </row>
    <row r="7082" spans="2:3" x14ac:dyDescent="0.45">
      <c r="B7082" s="211">
        <v>7019</v>
      </c>
      <c r="C7082" s="210">
        <v>166.59729814648918</v>
      </c>
    </row>
    <row r="7083" spans="2:3" x14ac:dyDescent="0.45">
      <c r="B7083" s="211">
        <v>7020</v>
      </c>
      <c r="C7083" s="210">
        <v>146.86796061523989</v>
      </c>
    </row>
    <row r="7084" spans="2:3" x14ac:dyDescent="0.45">
      <c r="B7084" s="211">
        <v>7021</v>
      </c>
      <c r="C7084" s="210">
        <v>98.96281536865915</v>
      </c>
    </row>
    <row r="7085" spans="2:3" x14ac:dyDescent="0.45">
      <c r="B7085" s="211">
        <v>7022</v>
      </c>
      <c r="C7085" s="210">
        <v>91.328932332732975</v>
      </c>
    </row>
    <row r="7086" spans="2:3" x14ac:dyDescent="0.45">
      <c r="B7086" s="211">
        <v>7023</v>
      </c>
      <c r="C7086" s="210">
        <v>150.52606933842509</v>
      </c>
    </row>
    <row r="7087" spans="2:3" x14ac:dyDescent="0.45">
      <c r="B7087" s="211">
        <v>7024</v>
      </c>
      <c r="C7087" s="210">
        <v>178.81626921245436</v>
      </c>
    </row>
    <row r="7088" spans="2:3" x14ac:dyDescent="0.45">
      <c r="B7088" s="211">
        <v>7025</v>
      </c>
      <c r="C7088" s="210">
        <v>131.4235199750027</v>
      </c>
    </row>
    <row r="7089" spans="2:3" x14ac:dyDescent="0.45">
      <c r="B7089" s="211">
        <v>7026</v>
      </c>
      <c r="C7089" s="210">
        <v>151.60149874044382</v>
      </c>
    </row>
    <row r="7090" spans="2:3" x14ac:dyDescent="0.45">
      <c r="B7090" s="211">
        <v>7027</v>
      </c>
      <c r="C7090" s="210">
        <v>104.99865630699178</v>
      </c>
    </row>
    <row r="7091" spans="2:3" x14ac:dyDescent="0.45">
      <c r="B7091" s="211">
        <v>7028</v>
      </c>
      <c r="C7091" s="210">
        <v>102.66239232745625</v>
      </c>
    </row>
    <row r="7092" spans="2:3" x14ac:dyDescent="0.45">
      <c r="B7092" s="211">
        <v>7029</v>
      </c>
      <c r="C7092" s="210">
        <v>112.41571733974035</v>
      </c>
    </row>
    <row r="7093" spans="2:3" x14ac:dyDescent="0.45">
      <c r="B7093" s="211">
        <v>7030</v>
      </c>
      <c r="C7093" s="210">
        <v>133.27266040306318</v>
      </c>
    </row>
    <row r="7094" spans="2:3" x14ac:dyDescent="0.45">
      <c r="B7094" s="211">
        <v>7031</v>
      </c>
      <c r="C7094" s="210">
        <v>173.57827090877379</v>
      </c>
    </row>
    <row r="7095" spans="2:3" x14ac:dyDescent="0.45">
      <c r="B7095" s="211">
        <v>7032</v>
      </c>
      <c r="C7095" s="210">
        <v>144.93366760195883</v>
      </c>
    </row>
    <row r="7096" spans="2:3" x14ac:dyDescent="0.45">
      <c r="B7096" s="211">
        <v>7033</v>
      </c>
      <c r="C7096" s="210">
        <v>101.04066481355103</v>
      </c>
    </row>
    <row r="7097" spans="2:3" x14ac:dyDescent="0.45">
      <c r="B7097" s="211">
        <v>7034</v>
      </c>
      <c r="C7097" s="210">
        <v>104.82906497152194</v>
      </c>
    </row>
    <row r="7098" spans="2:3" x14ac:dyDescent="0.45">
      <c r="B7098" s="211">
        <v>7035</v>
      </c>
      <c r="C7098" s="210">
        <v>112.92997485873056</v>
      </c>
    </row>
    <row r="7099" spans="2:3" x14ac:dyDescent="0.45">
      <c r="B7099" s="211">
        <v>7036</v>
      </c>
      <c r="C7099" s="210">
        <v>165.61334448211306</v>
      </c>
    </row>
    <row r="7100" spans="2:3" x14ac:dyDescent="0.45">
      <c r="B7100" s="211">
        <v>7037</v>
      </c>
      <c r="C7100" s="210">
        <v>189.41976256557263</v>
      </c>
    </row>
    <row r="7101" spans="2:3" x14ac:dyDescent="0.45">
      <c r="B7101" s="211">
        <v>7038</v>
      </c>
      <c r="C7101" s="210">
        <v>140.32148830127696</v>
      </c>
    </row>
    <row r="7102" spans="2:3" x14ac:dyDescent="0.45">
      <c r="B7102" s="211">
        <v>7039</v>
      </c>
      <c r="C7102" s="210">
        <v>78.484213020233497</v>
      </c>
    </row>
    <row r="7103" spans="2:3" x14ac:dyDescent="0.45">
      <c r="B7103" s="211">
        <v>7040</v>
      </c>
      <c r="C7103" s="210">
        <v>164.23924786550964</v>
      </c>
    </row>
    <row r="7104" spans="2:3" x14ac:dyDescent="0.45">
      <c r="B7104" s="211">
        <v>7041</v>
      </c>
      <c r="C7104" s="210">
        <v>156.02142095275698</v>
      </c>
    </row>
    <row r="7105" spans="2:3" x14ac:dyDescent="0.45">
      <c r="B7105" s="211">
        <v>7042</v>
      </c>
      <c r="C7105" s="210">
        <v>122.90359524389461</v>
      </c>
    </row>
    <row r="7106" spans="2:3" x14ac:dyDescent="0.45">
      <c r="B7106" s="211">
        <v>7043</v>
      </c>
      <c r="C7106" s="210">
        <v>76.435877949467169</v>
      </c>
    </row>
    <row r="7107" spans="2:3" x14ac:dyDescent="0.45">
      <c r="B7107" s="211">
        <v>7044</v>
      </c>
      <c r="C7107" s="210">
        <v>150.15772516791739</v>
      </c>
    </row>
    <row r="7108" spans="2:3" x14ac:dyDescent="0.45">
      <c r="B7108" s="211">
        <v>7045</v>
      </c>
      <c r="C7108" s="210">
        <v>141.65373814244916</v>
      </c>
    </row>
    <row r="7109" spans="2:3" x14ac:dyDescent="0.45">
      <c r="B7109" s="211">
        <v>7046</v>
      </c>
      <c r="C7109" s="210">
        <v>159.03738686903284</v>
      </c>
    </row>
    <row r="7110" spans="2:3" x14ac:dyDescent="0.45">
      <c r="B7110" s="211">
        <v>7047</v>
      </c>
      <c r="C7110" s="210">
        <v>116.29521864391968</v>
      </c>
    </row>
    <row r="7111" spans="2:3" x14ac:dyDescent="0.45">
      <c r="B7111" s="211">
        <v>7048</v>
      </c>
      <c r="C7111" s="210">
        <v>141.27096348387241</v>
      </c>
    </row>
    <row r="7112" spans="2:3" x14ac:dyDescent="0.45">
      <c r="B7112" s="211">
        <v>7049</v>
      </c>
      <c r="C7112" s="210">
        <v>67.474264506096716</v>
      </c>
    </row>
    <row r="7113" spans="2:3" x14ac:dyDescent="0.45">
      <c r="B7113" s="211">
        <v>7050</v>
      </c>
      <c r="C7113" s="210">
        <v>171.16786424750919</v>
      </c>
    </row>
    <row r="7114" spans="2:3" x14ac:dyDescent="0.45">
      <c r="B7114" s="211">
        <v>7051</v>
      </c>
      <c r="C7114" s="210">
        <v>122.68915560108371</v>
      </c>
    </row>
    <row r="7115" spans="2:3" x14ac:dyDescent="0.45">
      <c r="B7115" s="211">
        <v>7052</v>
      </c>
      <c r="C7115" s="210">
        <v>94.37135715849513</v>
      </c>
    </row>
    <row r="7116" spans="2:3" x14ac:dyDescent="0.45">
      <c r="B7116" s="211">
        <v>7053</v>
      </c>
      <c r="C7116" s="210">
        <v>201.32035097905964</v>
      </c>
    </row>
    <row r="7117" spans="2:3" x14ac:dyDescent="0.45">
      <c r="B7117" s="211">
        <v>7054</v>
      </c>
      <c r="C7117" s="210">
        <v>104.54243476675083</v>
      </c>
    </row>
    <row r="7118" spans="2:3" x14ac:dyDescent="0.45">
      <c r="B7118" s="211">
        <v>7055</v>
      </c>
      <c r="C7118" s="210">
        <v>119.26984647072469</v>
      </c>
    </row>
    <row r="7119" spans="2:3" x14ac:dyDescent="0.45">
      <c r="B7119" s="211">
        <v>7056</v>
      </c>
      <c r="C7119" s="210">
        <v>135.45892438063512</v>
      </c>
    </row>
    <row r="7120" spans="2:3" x14ac:dyDescent="0.45">
      <c r="B7120" s="211">
        <v>7057</v>
      </c>
      <c r="C7120" s="210">
        <v>96.992692325323361</v>
      </c>
    </row>
    <row r="7121" spans="2:3" x14ac:dyDescent="0.45">
      <c r="B7121" s="211">
        <v>7058</v>
      </c>
      <c r="C7121" s="210">
        <v>104.20118033503127</v>
      </c>
    </row>
    <row r="7122" spans="2:3" x14ac:dyDescent="0.45">
      <c r="B7122" s="211">
        <v>7059</v>
      </c>
      <c r="C7122" s="210">
        <v>152.02046605366743</v>
      </c>
    </row>
    <row r="7123" spans="2:3" x14ac:dyDescent="0.45">
      <c r="B7123" s="211">
        <v>7060</v>
      </c>
      <c r="C7123" s="210">
        <v>188.7372943855602</v>
      </c>
    </row>
    <row r="7124" spans="2:3" x14ac:dyDescent="0.45">
      <c r="B7124" s="211">
        <v>7061</v>
      </c>
      <c r="C7124" s="210">
        <v>84.874848253974463</v>
      </c>
    </row>
    <row r="7125" spans="2:3" x14ac:dyDescent="0.45">
      <c r="B7125" s="211">
        <v>7062</v>
      </c>
      <c r="C7125" s="210">
        <v>96.263085550101394</v>
      </c>
    </row>
    <row r="7126" spans="2:3" x14ac:dyDescent="0.45">
      <c r="B7126" s="211">
        <v>7063</v>
      </c>
      <c r="C7126" s="210">
        <v>89.27851953273975</v>
      </c>
    </row>
    <row r="7127" spans="2:3" x14ac:dyDescent="0.45">
      <c r="B7127" s="211">
        <v>7064</v>
      </c>
      <c r="C7127" s="210">
        <v>132.40649493844043</v>
      </c>
    </row>
    <row r="7128" spans="2:3" x14ac:dyDescent="0.45">
      <c r="B7128" s="211">
        <v>7065</v>
      </c>
      <c r="C7128" s="210">
        <v>117.47659857455754</v>
      </c>
    </row>
    <row r="7129" spans="2:3" x14ac:dyDescent="0.45">
      <c r="B7129" s="211">
        <v>7066</v>
      </c>
      <c r="C7129" s="210">
        <v>77.882760261403661</v>
      </c>
    </row>
    <row r="7130" spans="2:3" x14ac:dyDescent="0.45">
      <c r="B7130" s="211">
        <v>7067</v>
      </c>
      <c r="C7130" s="210">
        <v>112.51873137719653</v>
      </c>
    </row>
    <row r="7131" spans="2:3" x14ac:dyDescent="0.45">
      <c r="B7131" s="211">
        <v>7068</v>
      </c>
      <c r="C7131" s="210">
        <v>138.63012781011466</v>
      </c>
    </row>
    <row r="7132" spans="2:3" x14ac:dyDescent="0.45">
      <c r="B7132" s="211">
        <v>7069</v>
      </c>
      <c r="C7132" s="210">
        <v>84.33632494946707</v>
      </c>
    </row>
    <row r="7133" spans="2:3" x14ac:dyDescent="0.45">
      <c r="B7133" s="211">
        <v>7070</v>
      </c>
      <c r="C7133" s="210">
        <v>142.29104603560813</v>
      </c>
    </row>
    <row r="7134" spans="2:3" x14ac:dyDescent="0.45">
      <c r="B7134" s="211">
        <v>7071</v>
      </c>
      <c r="C7134" s="210">
        <v>116.58417384113261</v>
      </c>
    </row>
    <row r="7135" spans="2:3" x14ac:dyDescent="0.45">
      <c r="B7135" s="211">
        <v>7072</v>
      </c>
      <c r="C7135" s="210">
        <v>170.38104186674289</v>
      </c>
    </row>
    <row r="7136" spans="2:3" x14ac:dyDescent="0.45">
      <c r="B7136" s="211">
        <v>7073</v>
      </c>
      <c r="C7136" s="210">
        <v>214.2713292522441</v>
      </c>
    </row>
    <row r="7137" spans="2:3" x14ac:dyDescent="0.45">
      <c r="B7137" s="211">
        <v>7074</v>
      </c>
      <c r="C7137" s="210">
        <v>150.48313537170552</v>
      </c>
    </row>
    <row r="7138" spans="2:3" x14ac:dyDescent="0.45">
      <c r="B7138" s="211">
        <v>7075</v>
      </c>
      <c r="C7138" s="210">
        <v>104.29852850368921</v>
      </c>
    </row>
    <row r="7139" spans="2:3" x14ac:dyDescent="0.45">
      <c r="B7139" s="211">
        <v>7076</v>
      </c>
      <c r="C7139" s="210">
        <v>146.98336915762997</v>
      </c>
    </row>
    <row r="7140" spans="2:3" x14ac:dyDescent="0.45">
      <c r="B7140" s="211">
        <v>7077</v>
      </c>
      <c r="C7140" s="210">
        <v>112.54526894706157</v>
      </c>
    </row>
    <row r="7141" spans="2:3" x14ac:dyDescent="0.45">
      <c r="B7141" s="211">
        <v>7078</v>
      </c>
      <c r="C7141" s="210">
        <v>121.34004331120835</v>
      </c>
    </row>
    <row r="7142" spans="2:3" x14ac:dyDescent="0.45">
      <c r="B7142" s="211">
        <v>7079</v>
      </c>
      <c r="C7142" s="210">
        <v>111.65803103396222</v>
      </c>
    </row>
    <row r="7143" spans="2:3" x14ac:dyDescent="0.45">
      <c r="B7143" s="211">
        <v>7080</v>
      </c>
      <c r="C7143" s="210">
        <v>207.58580544165474</v>
      </c>
    </row>
    <row r="7144" spans="2:3" x14ac:dyDescent="0.45">
      <c r="B7144" s="211">
        <v>7081</v>
      </c>
      <c r="C7144" s="210">
        <v>122.62741758029321</v>
      </c>
    </row>
    <row r="7145" spans="2:3" x14ac:dyDescent="0.45">
      <c r="B7145" s="211">
        <v>7082</v>
      </c>
      <c r="C7145" s="210">
        <v>150.18460229712289</v>
      </c>
    </row>
    <row r="7146" spans="2:3" x14ac:dyDescent="0.45">
      <c r="B7146" s="211">
        <v>7083</v>
      </c>
      <c r="C7146" s="210">
        <v>159.05414693728227</v>
      </c>
    </row>
    <row r="7147" spans="2:3" x14ac:dyDescent="0.45">
      <c r="B7147" s="211">
        <v>7084</v>
      </c>
      <c r="C7147" s="210">
        <v>151.90746458508107</v>
      </c>
    </row>
    <row r="7148" spans="2:3" x14ac:dyDescent="0.45">
      <c r="B7148" s="211">
        <v>7085</v>
      </c>
      <c r="C7148" s="210">
        <v>124.03160131192591</v>
      </c>
    </row>
    <row r="7149" spans="2:3" x14ac:dyDescent="0.45">
      <c r="B7149" s="211">
        <v>7086</v>
      </c>
      <c r="C7149" s="210">
        <v>143.86901685140319</v>
      </c>
    </row>
    <row r="7150" spans="2:3" x14ac:dyDescent="0.45">
      <c r="B7150" s="211">
        <v>7087</v>
      </c>
      <c r="C7150" s="210">
        <v>127.97339459782037</v>
      </c>
    </row>
    <row r="7151" spans="2:3" x14ac:dyDescent="0.45">
      <c r="B7151" s="211">
        <v>7088</v>
      </c>
      <c r="C7151" s="210">
        <v>126.271606898112</v>
      </c>
    </row>
    <row r="7152" spans="2:3" x14ac:dyDescent="0.45">
      <c r="B7152" s="211">
        <v>7089</v>
      </c>
      <c r="C7152" s="210">
        <v>137.41422502665552</v>
      </c>
    </row>
    <row r="7153" spans="2:3" x14ac:dyDescent="0.45">
      <c r="B7153" s="211">
        <v>7090</v>
      </c>
      <c r="C7153" s="210">
        <v>102.75027365669231</v>
      </c>
    </row>
    <row r="7154" spans="2:3" x14ac:dyDescent="0.45">
      <c r="B7154" s="211">
        <v>7091</v>
      </c>
      <c r="C7154" s="210">
        <v>226.83611097179303</v>
      </c>
    </row>
    <row r="7155" spans="2:3" x14ac:dyDescent="0.45">
      <c r="B7155" s="211">
        <v>7092</v>
      </c>
      <c r="C7155" s="210">
        <v>107.84369058724145</v>
      </c>
    </row>
    <row r="7156" spans="2:3" x14ac:dyDescent="0.45">
      <c r="B7156" s="211">
        <v>7093</v>
      </c>
      <c r="C7156" s="210">
        <v>119.11371435068986</v>
      </c>
    </row>
    <row r="7157" spans="2:3" x14ac:dyDescent="0.45">
      <c r="B7157" s="211">
        <v>7094</v>
      </c>
      <c r="C7157" s="210">
        <v>112.72635308271457</v>
      </c>
    </row>
    <row r="7158" spans="2:3" x14ac:dyDescent="0.45">
      <c r="B7158" s="211">
        <v>7095</v>
      </c>
      <c r="C7158" s="210">
        <v>107.93096471279688</v>
      </c>
    </row>
    <row r="7159" spans="2:3" x14ac:dyDescent="0.45">
      <c r="B7159" s="211">
        <v>7096</v>
      </c>
      <c r="C7159" s="210">
        <v>81.867299347374527</v>
      </c>
    </row>
    <row r="7160" spans="2:3" x14ac:dyDescent="0.45">
      <c r="B7160" s="211">
        <v>7097</v>
      </c>
      <c r="C7160" s="210">
        <v>136.59063180102316</v>
      </c>
    </row>
    <row r="7161" spans="2:3" x14ac:dyDescent="0.45">
      <c r="B7161" s="211">
        <v>7098</v>
      </c>
      <c r="C7161" s="210">
        <v>118.55938760094941</v>
      </c>
    </row>
    <row r="7162" spans="2:3" x14ac:dyDescent="0.45">
      <c r="B7162" s="211">
        <v>7099</v>
      </c>
      <c r="C7162" s="210">
        <v>149.79368539867204</v>
      </c>
    </row>
    <row r="7163" spans="2:3" x14ac:dyDescent="0.45">
      <c r="B7163" s="211">
        <v>7100</v>
      </c>
      <c r="C7163" s="210">
        <v>171.25329195120813</v>
      </c>
    </row>
    <row r="7164" spans="2:3" x14ac:dyDescent="0.45">
      <c r="B7164" s="211">
        <v>7101</v>
      </c>
      <c r="C7164" s="210">
        <v>117.68864291080504</v>
      </c>
    </row>
    <row r="7165" spans="2:3" x14ac:dyDescent="0.45">
      <c r="B7165" s="211">
        <v>7102</v>
      </c>
      <c r="C7165" s="210">
        <v>163.33283993294049</v>
      </c>
    </row>
    <row r="7166" spans="2:3" x14ac:dyDescent="0.45">
      <c r="B7166" s="211">
        <v>7103</v>
      </c>
      <c r="C7166" s="210">
        <v>155.6169733148005</v>
      </c>
    </row>
    <row r="7167" spans="2:3" x14ac:dyDescent="0.45">
      <c r="B7167" s="211">
        <v>7104</v>
      </c>
      <c r="C7167" s="210">
        <v>112.99941381637495</v>
      </c>
    </row>
    <row r="7168" spans="2:3" x14ac:dyDescent="0.45">
      <c r="B7168" s="211">
        <v>7105</v>
      </c>
      <c r="C7168" s="210">
        <v>138.31895376905095</v>
      </c>
    </row>
    <row r="7169" spans="2:3" x14ac:dyDescent="0.45">
      <c r="B7169" s="211">
        <v>7106</v>
      </c>
      <c r="C7169" s="210">
        <v>169.07516831076236</v>
      </c>
    </row>
    <row r="7170" spans="2:3" x14ac:dyDescent="0.45">
      <c r="B7170" s="211">
        <v>7107</v>
      </c>
      <c r="C7170" s="210">
        <v>133.12751240245527</v>
      </c>
    </row>
    <row r="7171" spans="2:3" x14ac:dyDescent="0.45">
      <c r="B7171" s="211">
        <v>7108</v>
      </c>
      <c r="C7171" s="210">
        <v>79.346172400259491</v>
      </c>
    </row>
    <row r="7172" spans="2:3" x14ac:dyDescent="0.45">
      <c r="B7172" s="211">
        <v>7109</v>
      </c>
      <c r="C7172" s="210">
        <v>119.31213668016788</v>
      </c>
    </row>
    <row r="7173" spans="2:3" x14ac:dyDescent="0.45">
      <c r="B7173" s="211">
        <v>7110</v>
      </c>
      <c r="C7173" s="210">
        <v>88.461088419521943</v>
      </c>
    </row>
    <row r="7174" spans="2:3" x14ac:dyDescent="0.45">
      <c r="B7174" s="211">
        <v>7111</v>
      </c>
      <c r="C7174" s="210">
        <v>106.70478759150572</v>
      </c>
    </row>
    <row r="7175" spans="2:3" x14ac:dyDescent="0.45">
      <c r="B7175" s="211">
        <v>7112</v>
      </c>
      <c r="C7175" s="210">
        <v>130.73821022790648</v>
      </c>
    </row>
    <row r="7176" spans="2:3" x14ac:dyDescent="0.45">
      <c r="B7176" s="211">
        <v>7113</v>
      </c>
      <c r="C7176" s="210">
        <v>126.93049541195819</v>
      </c>
    </row>
    <row r="7177" spans="2:3" x14ac:dyDescent="0.45">
      <c r="B7177" s="211">
        <v>7114</v>
      </c>
      <c r="C7177" s="210">
        <v>156.74849377935226</v>
      </c>
    </row>
    <row r="7178" spans="2:3" x14ac:dyDescent="0.45">
      <c r="B7178" s="211">
        <v>7115</v>
      </c>
      <c r="C7178" s="210">
        <v>118.00438781762507</v>
      </c>
    </row>
    <row r="7179" spans="2:3" x14ac:dyDescent="0.45">
      <c r="B7179" s="211">
        <v>7116</v>
      </c>
      <c r="C7179" s="210">
        <v>105.99811855581558</v>
      </c>
    </row>
    <row r="7180" spans="2:3" x14ac:dyDescent="0.45">
      <c r="B7180" s="211">
        <v>7117</v>
      </c>
      <c r="C7180" s="210">
        <v>135.20260573293336</v>
      </c>
    </row>
    <row r="7181" spans="2:3" x14ac:dyDescent="0.45">
      <c r="B7181" s="211">
        <v>7118</v>
      </c>
      <c r="C7181" s="210">
        <v>177.90637104009414</v>
      </c>
    </row>
    <row r="7182" spans="2:3" x14ac:dyDescent="0.45">
      <c r="B7182" s="211">
        <v>7119</v>
      </c>
      <c r="C7182" s="210">
        <v>98.906812082465052</v>
      </c>
    </row>
    <row r="7183" spans="2:3" x14ac:dyDescent="0.45">
      <c r="B7183" s="211">
        <v>7120</v>
      </c>
      <c r="C7183" s="210">
        <v>166.47121431116719</v>
      </c>
    </row>
    <row r="7184" spans="2:3" x14ac:dyDescent="0.45">
      <c r="B7184" s="211">
        <v>7121</v>
      </c>
      <c r="C7184" s="210">
        <v>82.751013119784261</v>
      </c>
    </row>
    <row r="7185" spans="2:3" x14ac:dyDescent="0.45">
      <c r="B7185" s="211">
        <v>7122</v>
      </c>
      <c r="C7185" s="210">
        <v>150.04705729440556</v>
      </c>
    </row>
    <row r="7186" spans="2:3" x14ac:dyDescent="0.45">
      <c r="B7186" s="211">
        <v>7123</v>
      </c>
      <c r="C7186" s="210">
        <v>96.735872273066576</v>
      </c>
    </row>
    <row r="7187" spans="2:3" x14ac:dyDescent="0.45">
      <c r="B7187" s="211">
        <v>7124</v>
      </c>
      <c r="C7187" s="210">
        <v>124.3166477512064</v>
      </c>
    </row>
    <row r="7188" spans="2:3" x14ac:dyDescent="0.45">
      <c r="B7188" s="211">
        <v>7125</v>
      </c>
      <c r="C7188" s="210">
        <v>111.40257116396712</v>
      </c>
    </row>
    <row r="7189" spans="2:3" x14ac:dyDescent="0.45">
      <c r="B7189" s="211">
        <v>7126</v>
      </c>
      <c r="C7189" s="210">
        <v>120.61893079325773</v>
      </c>
    </row>
    <row r="7190" spans="2:3" x14ac:dyDescent="0.45">
      <c r="B7190" s="211">
        <v>7127</v>
      </c>
      <c r="C7190" s="210">
        <v>104.0847018593913</v>
      </c>
    </row>
    <row r="7191" spans="2:3" x14ac:dyDescent="0.45">
      <c r="B7191" s="211">
        <v>7128</v>
      </c>
      <c r="C7191" s="210">
        <v>107.78793518878545</v>
      </c>
    </row>
    <row r="7192" spans="2:3" x14ac:dyDescent="0.45">
      <c r="B7192" s="211">
        <v>7129</v>
      </c>
      <c r="C7192" s="210">
        <v>90.047100892645901</v>
      </c>
    </row>
    <row r="7193" spans="2:3" x14ac:dyDescent="0.45">
      <c r="B7193" s="211">
        <v>7130</v>
      </c>
      <c r="C7193" s="210">
        <v>99.82727644095452</v>
      </c>
    </row>
    <row r="7194" spans="2:3" x14ac:dyDescent="0.45">
      <c r="B7194" s="211">
        <v>7131</v>
      </c>
      <c r="C7194" s="210">
        <v>136.00092868183756</v>
      </c>
    </row>
    <row r="7195" spans="2:3" x14ac:dyDescent="0.45">
      <c r="B7195" s="211">
        <v>7132</v>
      </c>
      <c r="C7195" s="210">
        <v>134.13266929530269</v>
      </c>
    </row>
    <row r="7196" spans="2:3" x14ac:dyDescent="0.45">
      <c r="B7196" s="211">
        <v>7133</v>
      </c>
      <c r="C7196" s="210">
        <v>80.46515825182037</v>
      </c>
    </row>
    <row r="7197" spans="2:3" x14ac:dyDescent="0.45">
      <c r="B7197" s="211">
        <v>7134</v>
      </c>
      <c r="C7197" s="210">
        <v>135.32614552547162</v>
      </c>
    </row>
    <row r="7198" spans="2:3" x14ac:dyDescent="0.45">
      <c r="B7198" s="211">
        <v>7135</v>
      </c>
      <c r="C7198" s="210">
        <v>121.70097938604789</v>
      </c>
    </row>
    <row r="7199" spans="2:3" x14ac:dyDescent="0.45">
      <c r="B7199" s="211">
        <v>7136</v>
      </c>
      <c r="C7199" s="210">
        <v>119.50044693837215</v>
      </c>
    </row>
    <row r="7200" spans="2:3" x14ac:dyDescent="0.45">
      <c r="B7200" s="211">
        <v>7137</v>
      </c>
      <c r="C7200" s="210">
        <v>98.909000477010437</v>
      </c>
    </row>
    <row r="7201" spans="2:3" x14ac:dyDescent="0.45">
      <c r="B7201" s="211">
        <v>7138</v>
      </c>
      <c r="C7201" s="210">
        <v>97.093444260774092</v>
      </c>
    </row>
    <row r="7202" spans="2:3" x14ac:dyDescent="0.45">
      <c r="B7202" s="211">
        <v>7139</v>
      </c>
      <c r="C7202" s="210">
        <v>154.70023125897347</v>
      </c>
    </row>
    <row r="7203" spans="2:3" x14ac:dyDescent="0.45">
      <c r="B7203" s="211">
        <v>7140</v>
      </c>
      <c r="C7203" s="210">
        <v>102.27220937582915</v>
      </c>
    </row>
    <row r="7204" spans="2:3" x14ac:dyDescent="0.45">
      <c r="B7204" s="211">
        <v>7141</v>
      </c>
      <c r="C7204" s="210">
        <v>137.9158970699354</v>
      </c>
    </row>
    <row r="7205" spans="2:3" x14ac:dyDescent="0.45">
      <c r="B7205" s="211">
        <v>7142</v>
      </c>
      <c r="C7205" s="210">
        <v>166.882771247405</v>
      </c>
    </row>
    <row r="7206" spans="2:3" x14ac:dyDescent="0.45">
      <c r="B7206" s="211">
        <v>7143</v>
      </c>
      <c r="C7206" s="210">
        <v>88.531906071597305</v>
      </c>
    </row>
    <row r="7207" spans="2:3" x14ac:dyDescent="0.45">
      <c r="B7207" s="211">
        <v>7144</v>
      </c>
      <c r="C7207" s="210">
        <v>75.191602080390183</v>
      </c>
    </row>
    <row r="7208" spans="2:3" x14ac:dyDescent="0.45">
      <c r="B7208" s="211">
        <v>7145</v>
      </c>
      <c r="C7208" s="210">
        <v>98.85949532865385</v>
      </c>
    </row>
    <row r="7209" spans="2:3" x14ac:dyDescent="0.45">
      <c r="B7209" s="211">
        <v>7146</v>
      </c>
      <c r="C7209" s="210">
        <v>98.522292596121616</v>
      </c>
    </row>
    <row r="7210" spans="2:3" x14ac:dyDescent="0.45">
      <c r="B7210" s="211">
        <v>7147</v>
      </c>
      <c r="C7210" s="210">
        <v>97.595263980697339</v>
      </c>
    </row>
    <row r="7211" spans="2:3" x14ac:dyDescent="0.45">
      <c r="B7211" s="211">
        <v>7148</v>
      </c>
      <c r="C7211" s="210">
        <v>124.09182685605725</v>
      </c>
    </row>
    <row r="7212" spans="2:3" x14ac:dyDescent="0.45">
      <c r="B7212" s="211">
        <v>7149</v>
      </c>
      <c r="C7212" s="210">
        <v>134.40020448880233</v>
      </c>
    </row>
    <row r="7213" spans="2:3" x14ac:dyDescent="0.45">
      <c r="B7213" s="211">
        <v>7150</v>
      </c>
      <c r="C7213" s="210">
        <v>75.487601027727436</v>
      </c>
    </row>
    <row r="7214" spans="2:3" x14ac:dyDescent="0.45">
      <c r="B7214" s="211">
        <v>7151</v>
      </c>
      <c r="C7214" s="210">
        <v>120.57927960173058</v>
      </c>
    </row>
    <row r="7215" spans="2:3" x14ac:dyDescent="0.45">
      <c r="B7215" s="211">
        <v>7152</v>
      </c>
      <c r="C7215" s="210">
        <v>107.08839827323004</v>
      </c>
    </row>
    <row r="7216" spans="2:3" x14ac:dyDescent="0.45">
      <c r="B7216" s="211">
        <v>7153</v>
      </c>
      <c r="C7216" s="210">
        <v>100.45338524474423</v>
      </c>
    </row>
    <row r="7217" spans="2:3" x14ac:dyDescent="0.45">
      <c r="B7217" s="211">
        <v>7154</v>
      </c>
      <c r="C7217" s="210">
        <v>84.050655206207935</v>
      </c>
    </row>
    <row r="7218" spans="2:3" x14ac:dyDescent="0.45">
      <c r="B7218" s="211">
        <v>7155</v>
      </c>
      <c r="C7218" s="210">
        <v>85.175558187244775</v>
      </c>
    </row>
    <row r="7219" spans="2:3" x14ac:dyDescent="0.45">
      <c r="B7219" s="211">
        <v>7156</v>
      </c>
      <c r="C7219" s="210">
        <v>74.840978156115582</v>
      </c>
    </row>
    <row r="7220" spans="2:3" x14ac:dyDescent="0.45">
      <c r="B7220" s="211">
        <v>7157</v>
      </c>
      <c r="C7220" s="210">
        <v>134.80710921106203</v>
      </c>
    </row>
    <row r="7221" spans="2:3" x14ac:dyDescent="0.45">
      <c r="B7221" s="211">
        <v>7158</v>
      </c>
      <c r="C7221" s="210">
        <v>81.070978206839357</v>
      </c>
    </row>
    <row r="7222" spans="2:3" x14ac:dyDescent="0.45">
      <c r="B7222" s="211">
        <v>7159</v>
      </c>
      <c r="C7222" s="210">
        <v>144.50901065828529</v>
      </c>
    </row>
    <row r="7223" spans="2:3" x14ac:dyDescent="0.45">
      <c r="B7223" s="211">
        <v>7160</v>
      </c>
      <c r="C7223" s="210">
        <v>99.952071209508361</v>
      </c>
    </row>
    <row r="7224" spans="2:3" x14ac:dyDescent="0.45">
      <c r="B7224" s="211">
        <v>7161</v>
      </c>
      <c r="C7224" s="210">
        <v>106.04303290671656</v>
      </c>
    </row>
    <row r="7225" spans="2:3" x14ac:dyDescent="0.45">
      <c r="B7225" s="211">
        <v>7162</v>
      </c>
      <c r="C7225" s="210">
        <v>124.62996089967581</v>
      </c>
    </row>
    <row r="7226" spans="2:3" x14ac:dyDescent="0.45">
      <c r="B7226" s="211">
        <v>7163</v>
      </c>
      <c r="C7226" s="210">
        <v>145.33931668363033</v>
      </c>
    </row>
    <row r="7227" spans="2:3" x14ac:dyDescent="0.45">
      <c r="B7227" s="211">
        <v>7164</v>
      </c>
      <c r="C7227" s="210">
        <v>158.14347537267992</v>
      </c>
    </row>
    <row r="7228" spans="2:3" x14ac:dyDescent="0.45">
      <c r="B7228" s="211">
        <v>7165</v>
      </c>
      <c r="C7228" s="210">
        <v>132.17340208401072</v>
      </c>
    </row>
    <row r="7229" spans="2:3" x14ac:dyDescent="0.45">
      <c r="B7229" s="211">
        <v>7166</v>
      </c>
      <c r="C7229" s="210">
        <v>138.79147282688058</v>
      </c>
    </row>
    <row r="7230" spans="2:3" x14ac:dyDescent="0.45">
      <c r="B7230" s="211">
        <v>7167</v>
      </c>
      <c r="C7230" s="210">
        <v>77.715322106707973</v>
      </c>
    </row>
    <row r="7231" spans="2:3" x14ac:dyDescent="0.45">
      <c r="B7231" s="211">
        <v>7168</v>
      </c>
      <c r="C7231" s="210">
        <v>144.54475867798095</v>
      </c>
    </row>
    <row r="7232" spans="2:3" x14ac:dyDescent="0.45">
      <c r="B7232" s="211">
        <v>7169</v>
      </c>
      <c r="C7232" s="210">
        <v>139.16972649543052</v>
      </c>
    </row>
    <row r="7233" spans="2:3" x14ac:dyDescent="0.45">
      <c r="B7233" s="211">
        <v>7170</v>
      </c>
      <c r="C7233" s="210">
        <v>100.6126009526529</v>
      </c>
    </row>
    <row r="7234" spans="2:3" x14ac:dyDescent="0.45">
      <c r="B7234" s="211">
        <v>7171</v>
      </c>
      <c r="C7234" s="210">
        <v>172.01131241640937</v>
      </c>
    </row>
    <row r="7235" spans="2:3" x14ac:dyDescent="0.45">
      <c r="B7235" s="211">
        <v>7172</v>
      </c>
      <c r="C7235" s="210">
        <v>130.5108528076793</v>
      </c>
    </row>
    <row r="7236" spans="2:3" x14ac:dyDescent="0.45">
      <c r="B7236" s="211">
        <v>7173</v>
      </c>
      <c r="C7236" s="210">
        <v>139.89476684697712</v>
      </c>
    </row>
    <row r="7237" spans="2:3" x14ac:dyDescent="0.45">
      <c r="B7237" s="211">
        <v>7174</v>
      </c>
      <c r="C7237" s="210">
        <v>186.677714336897</v>
      </c>
    </row>
    <row r="7238" spans="2:3" x14ac:dyDescent="0.45">
      <c r="B7238" s="211">
        <v>7175</v>
      </c>
      <c r="C7238" s="210">
        <v>146.98221949055582</v>
      </c>
    </row>
    <row r="7239" spans="2:3" x14ac:dyDescent="0.45">
      <c r="B7239" s="211">
        <v>7176</v>
      </c>
      <c r="C7239" s="210">
        <v>92.40177117136615</v>
      </c>
    </row>
    <row r="7240" spans="2:3" x14ac:dyDescent="0.45">
      <c r="B7240" s="211">
        <v>7177</v>
      </c>
      <c r="C7240" s="210">
        <v>178.58735225171151</v>
      </c>
    </row>
    <row r="7241" spans="2:3" x14ac:dyDescent="0.45">
      <c r="B7241" s="211">
        <v>7178</v>
      </c>
      <c r="C7241" s="210">
        <v>119.40790843421685</v>
      </c>
    </row>
    <row r="7242" spans="2:3" x14ac:dyDescent="0.45">
      <c r="B7242" s="211">
        <v>7179</v>
      </c>
      <c r="C7242" s="210">
        <v>64.42530598470286</v>
      </c>
    </row>
    <row r="7243" spans="2:3" x14ac:dyDescent="0.45">
      <c r="B7243" s="211">
        <v>7180</v>
      </c>
      <c r="C7243" s="210">
        <v>73.586351164344279</v>
      </c>
    </row>
    <row r="7244" spans="2:3" x14ac:dyDescent="0.45">
      <c r="B7244" s="211">
        <v>7181</v>
      </c>
      <c r="C7244" s="210">
        <v>93.115962599417514</v>
      </c>
    </row>
    <row r="7245" spans="2:3" x14ac:dyDescent="0.45">
      <c r="B7245" s="211">
        <v>7182</v>
      </c>
      <c r="C7245" s="210">
        <v>73.261739559087886</v>
      </c>
    </row>
    <row r="7246" spans="2:3" x14ac:dyDescent="0.45">
      <c r="B7246" s="211">
        <v>7183</v>
      </c>
      <c r="C7246" s="210">
        <v>173.75505694098152</v>
      </c>
    </row>
    <row r="7247" spans="2:3" x14ac:dyDescent="0.45">
      <c r="B7247" s="211">
        <v>7184</v>
      </c>
      <c r="C7247" s="210">
        <v>143.86024200081303</v>
      </c>
    </row>
    <row r="7248" spans="2:3" x14ac:dyDescent="0.45">
      <c r="B7248" s="211">
        <v>7185</v>
      </c>
      <c r="C7248" s="210">
        <v>118.17007013895751</v>
      </c>
    </row>
    <row r="7249" spans="2:3" x14ac:dyDescent="0.45">
      <c r="B7249" s="211">
        <v>7186</v>
      </c>
      <c r="C7249" s="210">
        <v>135.04657044763945</v>
      </c>
    </row>
    <row r="7250" spans="2:3" x14ac:dyDescent="0.45">
      <c r="B7250" s="211">
        <v>7187</v>
      </c>
      <c r="C7250" s="210">
        <v>202.59821316482763</v>
      </c>
    </row>
    <row r="7251" spans="2:3" x14ac:dyDescent="0.45">
      <c r="B7251" s="211">
        <v>7188</v>
      </c>
      <c r="C7251" s="210">
        <v>137.4581500231192</v>
      </c>
    </row>
    <row r="7252" spans="2:3" x14ac:dyDescent="0.45">
      <c r="B7252" s="211">
        <v>7189</v>
      </c>
      <c r="C7252" s="210">
        <v>258.29102693268004</v>
      </c>
    </row>
    <row r="7253" spans="2:3" x14ac:dyDescent="0.45">
      <c r="B7253" s="211">
        <v>7190</v>
      </c>
      <c r="C7253" s="210">
        <v>94.233610739501913</v>
      </c>
    </row>
    <row r="7254" spans="2:3" x14ac:dyDescent="0.45">
      <c r="B7254" s="211">
        <v>7191</v>
      </c>
      <c r="C7254" s="210">
        <v>137.02117330317847</v>
      </c>
    </row>
    <row r="7255" spans="2:3" x14ac:dyDescent="0.45">
      <c r="B7255" s="211">
        <v>7192</v>
      </c>
      <c r="C7255" s="210">
        <v>127.66243585155269</v>
      </c>
    </row>
    <row r="7256" spans="2:3" x14ac:dyDescent="0.45">
      <c r="B7256" s="211">
        <v>7193</v>
      </c>
      <c r="C7256" s="210">
        <v>145.29263487703992</v>
      </c>
    </row>
    <row r="7257" spans="2:3" x14ac:dyDescent="0.45">
      <c r="B7257" s="211">
        <v>7194</v>
      </c>
      <c r="C7257" s="210">
        <v>122.06902025826996</v>
      </c>
    </row>
    <row r="7258" spans="2:3" x14ac:dyDescent="0.45">
      <c r="B7258" s="211">
        <v>7195</v>
      </c>
      <c r="C7258" s="210">
        <v>145.80306005593479</v>
      </c>
    </row>
    <row r="7259" spans="2:3" x14ac:dyDescent="0.45">
      <c r="B7259" s="211">
        <v>7196</v>
      </c>
      <c r="C7259" s="210">
        <v>148.47818627532072</v>
      </c>
    </row>
    <row r="7260" spans="2:3" x14ac:dyDescent="0.45">
      <c r="B7260" s="211">
        <v>7197</v>
      </c>
      <c r="C7260" s="210">
        <v>125.93004387965183</v>
      </c>
    </row>
    <row r="7261" spans="2:3" x14ac:dyDescent="0.45">
      <c r="B7261" s="211">
        <v>7198</v>
      </c>
      <c r="C7261" s="210">
        <v>109.86985523033233</v>
      </c>
    </row>
    <row r="7262" spans="2:3" x14ac:dyDescent="0.45">
      <c r="B7262" s="211">
        <v>7199</v>
      </c>
      <c r="C7262" s="210">
        <v>95.24840666741423</v>
      </c>
    </row>
    <row r="7263" spans="2:3" x14ac:dyDescent="0.45">
      <c r="B7263" s="211">
        <v>7200</v>
      </c>
      <c r="C7263" s="210">
        <v>71.755505123775819</v>
      </c>
    </row>
    <row r="7264" spans="2:3" x14ac:dyDescent="0.45">
      <c r="B7264" s="211">
        <v>7201</v>
      </c>
      <c r="C7264" s="210">
        <v>118.92916531203483</v>
      </c>
    </row>
    <row r="7265" spans="2:3" x14ac:dyDescent="0.45">
      <c r="B7265" s="211">
        <v>7202</v>
      </c>
      <c r="C7265" s="210">
        <v>147.53396972436499</v>
      </c>
    </row>
    <row r="7266" spans="2:3" x14ac:dyDescent="0.45">
      <c r="B7266" s="211">
        <v>7203</v>
      </c>
      <c r="C7266" s="210">
        <v>119.8438813651824</v>
      </c>
    </row>
    <row r="7267" spans="2:3" x14ac:dyDescent="0.45">
      <c r="B7267" s="211">
        <v>7204</v>
      </c>
      <c r="C7267" s="210">
        <v>181.13274272264678</v>
      </c>
    </row>
    <row r="7268" spans="2:3" x14ac:dyDescent="0.45">
      <c r="B7268" s="211">
        <v>7205</v>
      </c>
      <c r="C7268" s="210">
        <v>77.085256378815814</v>
      </c>
    </row>
    <row r="7269" spans="2:3" x14ac:dyDescent="0.45">
      <c r="B7269" s="211">
        <v>7206</v>
      </c>
      <c r="C7269" s="210">
        <v>103.10677349415005</v>
      </c>
    </row>
    <row r="7270" spans="2:3" x14ac:dyDescent="0.45">
      <c r="B7270" s="211">
        <v>7207</v>
      </c>
      <c r="C7270" s="210">
        <v>189.96838957946864</v>
      </c>
    </row>
    <row r="7271" spans="2:3" x14ac:dyDescent="0.45">
      <c r="B7271" s="211">
        <v>7208</v>
      </c>
      <c r="C7271" s="210">
        <v>161.04633623791176</v>
      </c>
    </row>
    <row r="7272" spans="2:3" x14ac:dyDescent="0.45">
      <c r="B7272" s="211">
        <v>7209</v>
      </c>
      <c r="C7272" s="210">
        <v>105.66227772814607</v>
      </c>
    </row>
    <row r="7273" spans="2:3" x14ac:dyDescent="0.45">
      <c r="B7273" s="211">
        <v>7210</v>
      </c>
      <c r="C7273" s="210">
        <v>144.61400064340893</v>
      </c>
    </row>
    <row r="7274" spans="2:3" x14ac:dyDescent="0.45">
      <c r="B7274" s="211">
        <v>7211</v>
      </c>
      <c r="C7274" s="210">
        <v>133.83449944195795</v>
      </c>
    </row>
    <row r="7275" spans="2:3" x14ac:dyDescent="0.45">
      <c r="B7275" s="211">
        <v>7212</v>
      </c>
      <c r="C7275" s="210">
        <v>107.74721370003179</v>
      </c>
    </row>
    <row r="7276" spans="2:3" x14ac:dyDescent="0.45">
      <c r="B7276" s="211">
        <v>7213</v>
      </c>
      <c r="C7276" s="210">
        <v>149.57352786332177</v>
      </c>
    </row>
    <row r="7277" spans="2:3" x14ac:dyDescent="0.45">
      <c r="B7277" s="211">
        <v>7214</v>
      </c>
      <c r="C7277" s="210">
        <v>123.72249585459984</v>
      </c>
    </row>
    <row r="7278" spans="2:3" x14ac:dyDescent="0.45">
      <c r="B7278" s="211">
        <v>7215</v>
      </c>
      <c r="C7278" s="210">
        <v>97.339730141450602</v>
      </c>
    </row>
    <row r="7279" spans="2:3" x14ac:dyDescent="0.45">
      <c r="B7279" s="211">
        <v>7216</v>
      </c>
      <c r="C7279" s="210">
        <v>191.54187313656564</v>
      </c>
    </row>
    <row r="7280" spans="2:3" x14ac:dyDescent="0.45">
      <c r="B7280" s="211">
        <v>7217</v>
      </c>
      <c r="C7280" s="210">
        <v>144.98042016117657</v>
      </c>
    </row>
    <row r="7281" spans="2:3" x14ac:dyDescent="0.45">
      <c r="B7281" s="211">
        <v>7218</v>
      </c>
      <c r="C7281" s="210">
        <v>102.2930551583392</v>
      </c>
    </row>
    <row r="7282" spans="2:3" x14ac:dyDescent="0.45">
      <c r="B7282" s="211">
        <v>7219</v>
      </c>
      <c r="C7282" s="210">
        <v>137.15522641802002</v>
      </c>
    </row>
    <row r="7283" spans="2:3" x14ac:dyDescent="0.45">
      <c r="B7283" s="211">
        <v>7220</v>
      </c>
      <c r="C7283" s="210">
        <v>227.60868581456268</v>
      </c>
    </row>
    <row r="7284" spans="2:3" x14ac:dyDescent="0.45">
      <c r="B7284" s="211">
        <v>7221</v>
      </c>
      <c r="C7284" s="210">
        <v>123.43672782649267</v>
      </c>
    </row>
    <row r="7285" spans="2:3" x14ac:dyDescent="0.45">
      <c r="B7285" s="211">
        <v>7222</v>
      </c>
      <c r="C7285" s="210">
        <v>116.53158737557932</v>
      </c>
    </row>
    <row r="7286" spans="2:3" x14ac:dyDescent="0.45">
      <c r="B7286" s="211">
        <v>7223</v>
      </c>
      <c r="C7286" s="210">
        <v>155.16162444242411</v>
      </c>
    </row>
    <row r="7287" spans="2:3" x14ac:dyDescent="0.45">
      <c r="B7287" s="211">
        <v>7224</v>
      </c>
      <c r="C7287" s="210">
        <v>111.35076651553368</v>
      </c>
    </row>
    <row r="7288" spans="2:3" x14ac:dyDescent="0.45">
      <c r="B7288" s="211">
        <v>7225</v>
      </c>
      <c r="C7288" s="210">
        <v>91.119343454458402</v>
      </c>
    </row>
    <row r="7289" spans="2:3" x14ac:dyDescent="0.45">
      <c r="B7289" s="211">
        <v>7226</v>
      </c>
      <c r="C7289" s="210">
        <v>106.93285782410805</v>
      </c>
    </row>
    <row r="7290" spans="2:3" x14ac:dyDescent="0.45">
      <c r="B7290" s="211">
        <v>7227</v>
      </c>
      <c r="C7290" s="210">
        <v>166.11359465193786</v>
      </c>
    </row>
    <row r="7291" spans="2:3" x14ac:dyDescent="0.45">
      <c r="B7291" s="211">
        <v>7228</v>
      </c>
      <c r="C7291" s="210">
        <v>110.95518183254143</v>
      </c>
    </row>
    <row r="7292" spans="2:3" x14ac:dyDescent="0.45">
      <c r="B7292" s="211">
        <v>7229</v>
      </c>
      <c r="C7292" s="210">
        <v>78.354374113663155</v>
      </c>
    </row>
    <row r="7293" spans="2:3" x14ac:dyDescent="0.45">
      <c r="B7293" s="211">
        <v>7230</v>
      </c>
      <c r="C7293" s="210">
        <v>115.6651908315348</v>
      </c>
    </row>
    <row r="7294" spans="2:3" x14ac:dyDescent="0.45">
      <c r="B7294" s="211">
        <v>7231</v>
      </c>
      <c r="C7294" s="210">
        <v>69.95572545089864</v>
      </c>
    </row>
    <row r="7295" spans="2:3" x14ac:dyDescent="0.45">
      <c r="B7295" s="211">
        <v>7232</v>
      </c>
      <c r="C7295" s="210">
        <v>165.33540325323469</v>
      </c>
    </row>
    <row r="7296" spans="2:3" x14ac:dyDescent="0.45">
      <c r="B7296" s="211">
        <v>7233</v>
      </c>
      <c r="C7296" s="210">
        <v>87.76297660452164</v>
      </c>
    </row>
    <row r="7297" spans="2:3" x14ac:dyDescent="0.45">
      <c r="B7297" s="211">
        <v>7234</v>
      </c>
      <c r="C7297" s="210">
        <v>177.68995747715792</v>
      </c>
    </row>
    <row r="7298" spans="2:3" x14ac:dyDescent="0.45">
      <c r="B7298" s="211">
        <v>7235</v>
      </c>
      <c r="C7298" s="210">
        <v>100.84834619250566</v>
      </c>
    </row>
    <row r="7299" spans="2:3" x14ac:dyDescent="0.45">
      <c r="B7299" s="211">
        <v>7236</v>
      </c>
      <c r="C7299" s="210">
        <v>119.97160757170985</v>
      </c>
    </row>
    <row r="7300" spans="2:3" x14ac:dyDescent="0.45">
      <c r="B7300" s="211">
        <v>7237</v>
      </c>
      <c r="C7300" s="210">
        <v>158.44055884421962</v>
      </c>
    </row>
    <row r="7301" spans="2:3" x14ac:dyDescent="0.45">
      <c r="B7301" s="211">
        <v>7238</v>
      </c>
      <c r="C7301" s="210">
        <v>109.56527917587088</v>
      </c>
    </row>
    <row r="7302" spans="2:3" x14ac:dyDescent="0.45">
      <c r="B7302" s="211">
        <v>7239</v>
      </c>
      <c r="C7302" s="210">
        <v>98.629967354727611</v>
      </c>
    </row>
    <row r="7303" spans="2:3" x14ac:dyDescent="0.45">
      <c r="B7303" s="211">
        <v>7240</v>
      </c>
      <c r="C7303" s="210">
        <v>121.14250599067506</v>
      </c>
    </row>
    <row r="7304" spans="2:3" x14ac:dyDescent="0.45">
      <c r="B7304" s="211">
        <v>7241</v>
      </c>
      <c r="C7304" s="210">
        <v>274.20206852036921</v>
      </c>
    </row>
    <row r="7305" spans="2:3" x14ac:dyDescent="0.45">
      <c r="B7305" s="211">
        <v>7242</v>
      </c>
      <c r="C7305" s="210">
        <v>114.2247392188916</v>
      </c>
    </row>
    <row r="7306" spans="2:3" x14ac:dyDescent="0.45">
      <c r="B7306" s="211">
        <v>7243</v>
      </c>
      <c r="C7306" s="210">
        <v>102.36876257129708</v>
      </c>
    </row>
    <row r="7307" spans="2:3" x14ac:dyDescent="0.45">
      <c r="B7307" s="211">
        <v>7244</v>
      </c>
      <c r="C7307" s="210">
        <v>111.78594104560801</v>
      </c>
    </row>
    <row r="7308" spans="2:3" x14ac:dyDescent="0.45">
      <c r="B7308" s="211">
        <v>7245</v>
      </c>
      <c r="C7308" s="210">
        <v>145.5661545298378</v>
      </c>
    </row>
    <row r="7309" spans="2:3" x14ac:dyDescent="0.45">
      <c r="B7309" s="211">
        <v>7246</v>
      </c>
      <c r="C7309" s="210">
        <v>181.97524767782392</v>
      </c>
    </row>
    <row r="7310" spans="2:3" x14ac:dyDescent="0.45">
      <c r="B7310" s="211">
        <v>7247</v>
      </c>
      <c r="C7310" s="210">
        <v>78.986102033273824</v>
      </c>
    </row>
    <row r="7311" spans="2:3" x14ac:dyDescent="0.45">
      <c r="B7311" s="211">
        <v>7248</v>
      </c>
      <c r="C7311" s="210">
        <v>128.35269986498798</v>
      </c>
    </row>
    <row r="7312" spans="2:3" x14ac:dyDescent="0.45">
      <c r="B7312" s="211">
        <v>7249</v>
      </c>
      <c r="C7312" s="210">
        <v>103.82221992587861</v>
      </c>
    </row>
    <row r="7313" spans="2:3" x14ac:dyDescent="0.45">
      <c r="B7313" s="211">
        <v>7250</v>
      </c>
      <c r="C7313" s="210">
        <v>112.89735780251191</v>
      </c>
    </row>
    <row r="7314" spans="2:3" x14ac:dyDescent="0.45">
      <c r="B7314" s="211">
        <v>7251</v>
      </c>
      <c r="C7314" s="210">
        <v>129.73384185575057</v>
      </c>
    </row>
    <row r="7315" spans="2:3" x14ac:dyDescent="0.45">
      <c r="B7315" s="211">
        <v>7252</v>
      </c>
      <c r="C7315" s="210">
        <v>98.616074323613759</v>
      </c>
    </row>
    <row r="7316" spans="2:3" x14ac:dyDescent="0.45">
      <c r="B7316" s="211">
        <v>7253</v>
      </c>
      <c r="C7316" s="210">
        <v>121.73748274444137</v>
      </c>
    </row>
    <row r="7317" spans="2:3" x14ac:dyDescent="0.45">
      <c r="B7317" s="211">
        <v>7254</v>
      </c>
      <c r="C7317" s="210">
        <v>98.549405709511547</v>
      </c>
    </row>
    <row r="7318" spans="2:3" x14ac:dyDescent="0.45">
      <c r="B7318" s="211">
        <v>7255</v>
      </c>
      <c r="C7318" s="210">
        <v>120.46441477389254</v>
      </c>
    </row>
    <row r="7319" spans="2:3" x14ac:dyDescent="0.45">
      <c r="B7319" s="211">
        <v>7256</v>
      </c>
      <c r="C7319" s="210">
        <v>158.5236478032505</v>
      </c>
    </row>
    <row r="7320" spans="2:3" x14ac:dyDescent="0.45">
      <c r="B7320" s="211">
        <v>7257</v>
      </c>
      <c r="C7320" s="210">
        <v>93.644961752916203</v>
      </c>
    </row>
    <row r="7321" spans="2:3" x14ac:dyDescent="0.45">
      <c r="B7321" s="211">
        <v>7258</v>
      </c>
      <c r="C7321" s="210">
        <v>135.62902515839073</v>
      </c>
    </row>
    <row r="7322" spans="2:3" x14ac:dyDescent="0.45">
      <c r="B7322" s="211">
        <v>7259</v>
      </c>
      <c r="C7322" s="210">
        <v>139.50386651543042</v>
      </c>
    </row>
    <row r="7323" spans="2:3" x14ac:dyDescent="0.45">
      <c r="B7323" s="211">
        <v>7260</v>
      </c>
      <c r="C7323" s="210">
        <v>232.76002503202636</v>
      </c>
    </row>
    <row r="7324" spans="2:3" x14ac:dyDescent="0.45">
      <c r="B7324" s="211">
        <v>7261</v>
      </c>
      <c r="C7324" s="210">
        <v>109.22311171404081</v>
      </c>
    </row>
    <row r="7325" spans="2:3" x14ac:dyDescent="0.45">
      <c r="B7325" s="211">
        <v>7262</v>
      </c>
      <c r="C7325" s="210">
        <v>144.3021473680744</v>
      </c>
    </row>
    <row r="7326" spans="2:3" x14ac:dyDescent="0.45">
      <c r="B7326" s="211">
        <v>7263</v>
      </c>
      <c r="C7326" s="210">
        <v>142.39252059126025</v>
      </c>
    </row>
    <row r="7327" spans="2:3" x14ac:dyDescent="0.45">
      <c r="B7327" s="211">
        <v>7264</v>
      </c>
      <c r="C7327" s="210">
        <v>101.9955764203788</v>
      </c>
    </row>
    <row r="7328" spans="2:3" x14ac:dyDescent="0.45">
      <c r="B7328" s="211">
        <v>7265</v>
      </c>
      <c r="C7328" s="210">
        <v>92.486250124136376</v>
      </c>
    </row>
    <row r="7329" spans="2:3" x14ac:dyDescent="0.45">
      <c r="B7329" s="211">
        <v>7266</v>
      </c>
      <c r="C7329" s="210">
        <v>97.040824019780587</v>
      </c>
    </row>
    <row r="7330" spans="2:3" x14ac:dyDescent="0.45">
      <c r="B7330" s="211">
        <v>7267</v>
      </c>
      <c r="C7330" s="210">
        <v>121.41621712415157</v>
      </c>
    </row>
    <row r="7331" spans="2:3" x14ac:dyDescent="0.45">
      <c r="B7331" s="211">
        <v>7268</v>
      </c>
      <c r="C7331" s="210">
        <v>90.295303335013756</v>
      </c>
    </row>
    <row r="7332" spans="2:3" x14ac:dyDescent="0.45">
      <c r="B7332" s="211">
        <v>7269</v>
      </c>
      <c r="C7332" s="210">
        <v>129.46261844781691</v>
      </c>
    </row>
    <row r="7333" spans="2:3" x14ac:dyDescent="0.45">
      <c r="B7333" s="211">
        <v>7270</v>
      </c>
      <c r="C7333" s="210">
        <v>167.31019750164376</v>
      </c>
    </row>
    <row r="7334" spans="2:3" x14ac:dyDescent="0.45">
      <c r="B7334" s="211">
        <v>7271</v>
      </c>
      <c r="C7334" s="210">
        <v>78.73481917624801</v>
      </c>
    </row>
    <row r="7335" spans="2:3" x14ac:dyDescent="0.45">
      <c r="B7335" s="211">
        <v>7272</v>
      </c>
      <c r="C7335" s="210">
        <v>122.94211856307531</v>
      </c>
    </row>
    <row r="7336" spans="2:3" x14ac:dyDescent="0.45">
      <c r="B7336" s="211">
        <v>7273</v>
      </c>
      <c r="C7336" s="210">
        <v>105.80309430829621</v>
      </c>
    </row>
    <row r="7337" spans="2:3" x14ac:dyDescent="0.45">
      <c r="B7337" s="211">
        <v>7274</v>
      </c>
      <c r="C7337" s="210">
        <v>105.63062513449029</v>
      </c>
    </row>
    <row r="7338" spans="2:3" x14ac:dyDescent="0.45">
      <c r="B7338" s="211">
        <v>7275</v>
      </c>
      <c r="C7338" s="210">
        <v>92.328525772097919</v>
      </c>
    </row>
    <row r="7339" spans="2:3" x14ac:dyDescent="0.45">
      <c r="B7339" s="211">
        <v>7276</v>
      </c>
      <c r="C7339" s="210">
        <v>101.14532918842377</v>
      </c>
    </row>
    <row r="7340" spans="2:3" x14ac:dyDescent="0.45">
      <c r="B7340" s="211">
        <v>7277</v>
      </c>
      <c r="C7340" s="210">
        <v>115.04558774175024</v>
      </c>
    </row>
    <row r="7341" spans="2:3" x14ac:dyDescent="0.45">
      <c r="B7341" s="211">
        <v>7278</v>
      </c>
      <c r="C7341" s="210">
        <v>180.85624424243639</v>
      </c>
    </row>
    <row r="7342" spans="2:3" x14ac:dyDescent="0.45">
      <c r="B7342" s="211">
        <v>7279</v>
      </c>
      <c r="C7342" s="210">
        <v>89.315496787174709</v>
      </c>
    </row>
    <row r="7343" spans="2:3" x14ac:dyDescent="0.45">
      <c r="B7343" s="211">
        <v>7280</v>
      </c>
      <c r="C7343" s="210">
        <v>161.29737426948114</v>
      </c>
    </row>
    <row r="7344" spans="2:3" x14ac:dyDescent="0.45">
      <c r="B7344" s="211">
        <v>7281</v>
      </c>
      <c r="C7344" s="210">
        <v>91.494902436241176</v>
      </c>
    </row>
    <row r="7345" spans="2:3" x14ac:dyDescent="0.45">
      <c r="B7345" s="211">
        <v>7282</v>
      </c>
      <c r="C7345" s="210">
        <v>141.24994627806424</v>
      </c>
    </row>
    <row r="7346" spans="2:3" x14ac:dyDescent="0.45">
      <c r="B7346" s="211">
        <v>7283</v>
      </c>
      <c r="C7346" s="210">
        <v>110.50174755043315</v>
      </c>
    </row>
    <row r="7347" spans="2:3" x14ac:dyDescent="0.45">
      <c r="B7347" s="211">
        <v>7284</v>
      </c>
      <c r="C7347" s="210">
        <v>97.733439677159197</v>
      </c>
    </row>
    <row r="7348" spans="2:3" x14ac:dyDescent="0.45">
      <c r="B7348" s="211">
        <v>7285</v>
      </c>
      <c r="C7348" s="210">
        <v>174.15816662284462</v>
      </c>
    </row>
    <row r="7349" spans="2:3" x14ac:dyDescent="0.45">
      <c r="B7349" s="211">
        <v>7286</v>
      </c>
      <c r="C7349" s="210">
        <v>136.22570488443452</v>
      </c>
    </row>
    <row r="7350" spans="2:3" x14ac:dyDescent="0.45">
      <c r="B7350" s="211">
        <v>7287</v>
      </c>
      <c r="C7350" s="210">
        <v>148.12521118892516</v>
      </c>
    </row>
    <row r="7351" spans="2:3" x14ac:dyDescent="0.45">
      <c r="B7351" s="211">
        <v>7288</v>
      </c>
      <c r="C7351" s="210">
        <v>216.36856416372876</v>
      </c>
    </row>
    <row r="7352" spans="2:3" x14ac:dyDescent="0.45">
      <c r="B7352" s="211">
        <v>7289</v>
      </c>
      <c r="C7352" s="210">
        <v>171.4658894240639</v>
      </c>
    </row>
    <row r="7353" spans="2:3" x14ac:dyDescent="0.45">
      <c r="B7353" s="211">
        <v>7290</v>
      </c>
      <c r="C7353" s="210">
        <v>141.8675167257183</v>
      </c>
    </row>
    <row r="7354" spans="2:3" x14ac:dyDescent="0.45">
      <c r="B7354" s="211">
        <v>7291</v>
      </c>
      <c r="C7354" s="210">
        <v>121.02110640703005</v>
      </c>
    </row>
    <row r="7355" spans="2:3" x14ac:dyDescent="0.45">
      <c r="B7355" s="211">
        <v>7292</v>
      </c>
      <c r="C7355" s="210">
        <v>109.44440580493011</v>
      </c>
    </row>
    <row r="7356" spans="2:3" x14ac:dyDescent="0.45">
      <c r="B7356" s="211">
        <v>7293</v>
      </c>
      <c r="C7356" s="210">
        <v>158.75673439926479</v>
      </c>
    </row>
    <row r="7357" spans="2:3" x14ac:dyDescent="0.45">
      <c r="B7357" s="211">
        <v>7294</v>
      </c>
      <c r="C7357" s="210">
        <v>167.20304823753833</v>
      </c>
    </row>
    <row r="7358" spans="2:3" x14ac:dyDescent="0.45">
      <c r="B7358" s="211">
        <v>7295</v>
      </c>
      <c r="C7358" s="210">
        <v>137.8887179329104</v>
      </c>
    </row>
    <row r="7359" spans="2:3" x14ac:dyDescent="0.45">
      <c r="B7359" s="211">
        <v>7296</v>
      </c>
      <c r="C7359" s="210">
        <v>92.269001971389159</v>
      </c>
    </row>
    <row r="7360" spans="2:3" x14ac:dyDescent="0.45">
      <c r="B7360" s="211">
        <v>7297</v>
      </c>
      <c r="C7360" s="210">
        <v>98.694690257800389</v>
      </c>
    </row>
    <row r="7361" spans="2:3" x14ac:dyDescent="0.45">
      <c r="B7361" s="211">
        <v>7298</v>
      </c>
      <c r="C7361" s="210">
        <v>138.11161919200163</v>
      </c>
    </row>
    <row r="7362" spans="2:3" x14ac:dyDescent="0.45">
      <c r="B7362" s="211">
        <v>7299</v>
      </c>
      <c r="C7362" s="210">
        <v>67.440347624636885</v>
      </c>
    </row>
    <row r="7363" spans="2:3" x14ac:dyDescent="0.45">
      <c r="B7363" s="211">
        <v>7300</v>
      </c>
      <c r="C7363" s="210">
        <v>86.868398305099547</v>
      </c>
    </row>
    <row r="7364" spans="2:3" x14ac:dyDescent="0.45">
      <c r="B7364" s="211">
        <v>7301</v>
      </c>
      <c r="C7364" s="210">
        <v>122.86087026182295</v>
      </c>
    </row>
    <row r="7365" spans="2:3" x14ac:dyDescent="0.45">
      <c r="B7365" s="211">
        <v>7302</v>
      </c>
      <c r="C7365" s="210">
        <v>136.19257354615857</v>
      </c>
    </row>
    <row r="7366" spans="2:3" x14ac:dyDescent="0.45">
      <c r="B7366" s="211">
        <v>7303</v>
      </c>
      <c r="C7366" s="210">
        <v>139.31688144646407</v>
      </c>
    </row>
    <row r="7367" spans="2:3" x14ac:dyDescent="0.45">
      <c r="B7367" s="211">
        <v>7304</v>
      </c>
      <c r="C7367" s="210">
        <v>176.24881119315864</v>
      </c>
    </row>
    <row r="7368" spans="2:3" x14ac:dyDescent="0.45">
      <c r="B7368" s="211">
        <v>7305</v>
      </c>
      <c r="C7368" s="210">
        <v>94.561523969356685</v>
      </c>
    </row>
    <row r="7369" spans="2:3" x14ac:dyDescent="0.45">
      <c r="B7369" s="211">
        <v>7306</v>
      </c>
      <c r="C7369" s="210">
        <v>141.89805151132074</v>
      </c>
    </row>
    <row r="7370" spans="2:3" x14ac:dyDescent="0.45">
      <c r="B7370" s="211">
        <v>7307</v>
      </c>
      <c r="C7370" s="210">
        <v>112.20230689681685</v>
      </c>
    </row>
    <row r="7371" spans="2:3" x14ac:dyDescent="0.45">
      <c r="B7371" s="211">
        <v>7308</v>
      </c>
      <c r="C7371" s="210">
        <v>179.54344037107074</v>
      </c>
    </row>
    <row r="7372" spans="2:3" x14ac:dyDescent="0.45">
      <c r="B7372" s="211">
        <v>7309</v>
      </c>
      <c r="C7372" s="210">
        <v>192.30946496887083</v>
      </c>
    </row>
    <row r="7373" spans="2:3" x14ac:dyDescent="0.45">
      <c r="B7373" s="211">
        <v>7310</v>
      </c>
      <c r="C7373" s="210">
        <v>139.63282013816161</v>
      </c>
    </row>
    <row r="7374" spans="2:3" x14ac:dyDescent="0.45">
      <c r="B7374" s="211">
        <v>7311</v>
      </c>
      <c r="C7374" s="210">
        <v>141.53512692752741</v>
      </c>
    </row>
    <row r="7375" spans="2:3" x14ac:dyDescent="0.45">
      <c r="B7375" s="211">
        <v>7312</v>
      </c>
      <c r="C7375" s="210">
        <v>78.583914991430319</v>
      </c>
    </row>
    <row r="7376" spans="2:3" x14ac:dyDescent="0.45">
      <c r="B7376" s="211">
        <v>7313</v>
      </c>
      <c r="C7376" s="210">
        <v>88.972972887011963</v>
      </c>
    </row>
    <row r="7377" spans="2:3" x14ac:dyDescent="0.45">
      <c r="B7377" s="211">
        <v>7314</v>
      </c>
      <c r="C7377" s="210">
        <v>162.03410121151407</v>
      </c>
    </row>
    <row r="7378" spans="2:3" x14ac:dyDescent="0.45">
      <c r="B7378" s="211">
        <v>7315</v>
      </c>
      <c r="C7378" s="210">
        <v>104.42096603693336</v>
      </c>
    </row>
    <row r="7379" spans="2:3" x14ac:dyDescent="0.45">
      <c r="B7379" s="211">
        <v>7316</v>
      </c>
      <c r="C7379" s="210">
        <v>92.255356115885533</v>
      </c>
    </row>
    <row r="7380" spans="2:3" x14ac:dyDescent="0.45">
      <c r="B7380" s="211">
        <v>7317</v>
      </c>
      <c r="C7380" s="210">
        <v>148.75264677463352</v>
      </c>
    </row>
    <row r="7381" spans="2:3" x14ac:dyDescent="0.45">
      <c r="B7381" s="211">
        <v>7318</v>
      </c>
      <c r="C7381" s="210">
        <v>83.592896929830886</v>
      </c>
    </row>
    <row r="7382" spans="2:3" x14ac:dyDescent="0.45">
      <c r="B7382" s="211">
        <v>7319</v>
      </c>
      <c r="C7382" s="210">
        <v>116.08894962729126</v>
      </c>
    </row>
    <row r="7383" spans="2:3" x14ac:dyDescent="0.45">
      <c r="B7383" s="211">
        <v>7320</v>
      </c>
      <c r="C7383" s="210">
        <v>119.45114280647606</v>
      </c>
    </row>
    <row r="7384" spans="2:3" x14ac:dyDescent="0.45">
      <c r="B7384" s="211">
        <v>7321</v>
      </c>
      <c r="C7384" s="210">
        <v>138.43432473423667</v>
      </c>
    </row>
    <row r="7385" spans="2:3" x14ac:dyDescent="0.45">
      <c r="B7385" s="211">
        <v>7322</v>
      </c>
      <c r="C7385" s="210">
        <v>90.150915933152646</v>
      </c>
    </row>
    <row r="7386" spans="2:3" x14ac:dyDescent="0.45">
      <c r="B7386" s="211">
        <v>7323</v>
      </c>
      <c r="C7386" s="210">
        <v>74.778676243856737</v>
      </c>
    </row>
    <row r="7387" spans="2:3" x14ac:dyDescent="0.45">
      <c r="B7387" s="211">
        <v>7324</v>
      </c>
      <c r="C7387" s="210">
        <v>109.0425652027904</v>
      </c>
    </row>
    <row r="7388" spans="2:3" x14ac:dyDescent="0.45">
      <c r="B7388" s="211">
        <v>7325</v>
      </c>
      <c r="C7388" s="210">
        <v>129.6800518751435</v>
      </c>
    </row>
    <row r="7389" spans="2:3" x14ac:dyDescent="0.45">
      <c r="B7389" s="211">
        <v>7326</v>
      </c>
      <c r="C7389" s="210">
        <v>89.428238248806863</v>
      </c>
    </row>
    <row r="7390" spans="2:3" x14ac:dyDescent="0.45">
      <c r="B7390" s="211">
        <v>7327</v>
      </c>
      <c r="C7390" s="210">
        <v>153.04753679217998</v>
      </c>
    </row>
    <row r="7391" spans="2:3" x14ac:dyDescent="0.45">
      <c r="B7391" s="211">
        <v>7328</v>
      </c>
      <c r="C7391" s="210">
        <v>148.94936355573057</v>
      </c>
    </row>
    <row r="7392" spans="2:3" x14ac:dyDescent="0.45">
      <c r="B7392" s="211">
        <v>7329</v>
      </c>
      <c r="C7392" s="210">
        <v>147.80584192528946</v>
      </c>
    </row>
    <row r="7393" spans="2:3" x14ac:dyDescent="0.45">
      <c r="B7393" s="211">
        <v>7330</v>
      </c>
      <c r="C7393" s="210">
        <v>119.43688324788175</v>
      </c>
    </row>
    <row r="7394" spans="2:3" x14ac:dyDescent="0.45">
      <c r="B7394" s="211">
        <v>7331</v>
      </c>
      <c r="C7394" s="210">
        <v>136.60316652191801</v>
      </c>
    </row>
    <row r="7395" spans="2:3" x14ac:dyDescent="0.45">
      <c r="B7395" s="211">
        <v>7332</v>
      </c>
      <c r="C7395" s="210">
        <v>78.289573405260867</v>
      </c>
    </row>
    <row r="7396" spans="2:3" x14ac:dyDescent="0.45">
      <c r="B7396" s="211">
        <v>7333</v>
      </c>
      <c r="C7396" s="210">
        <v>126.9958636557264</v>
      </c>
    </row>
    <row r="7397" spans="2:3" x14ac:dyDescent="0.45">
      <c r="B7397" s="211">
        <v>7334</v>
      </c>
      <c r="C7397" s="210">
        <v>103.5871108729707</v>
      </c>
    </row>
    <row r="7398" spans="2:3" x14ac:dyDescent="0.45">
      <c r="B7398" s="211">
        <v>7335</v>
      </c>
      <c r="C7398" s="210">
        <v>94.787323937518082</v>
      </c>
    </row>
    <row r="7399" spans="2:3" x14ac:dyDescent="0.45">
      <c r="B7399" s="211">
        <v>7336</v>
      </c>
      <c r="C7399" s="210">
        <v>120.71470465315967</v>
      </c>
    </row>
    <row r="7400" spans="2:3" x14ac:dyDescent="0.45">
      <c r="B7400" s="211">
        <v>7337</v>
      </c>
      <c r="C7400" s="210">
        <v>100.47078053404788</v>
      </c>
    </row>
    <row r="7401" spans="2:3" x14ac:dyDescent="0.45">
      <c r="B7401" s="211">
        <v>7338</v>
      </c>
      <c r="C7401" s="210">
        <v>146.64119154680205</v>
      </c>
    </row>
    <row r="7402" spans="2:3" x14ac:dyDescent="0.45">
      <c r="B7402" s="211">
        <v>7339</v>
      </c>
      <c r="C7402" s="210">
        <v>84.242885490645406</v>
      </c>
    </row>
    <row r="7403" spans="2:3" x14ac:dyDescent="0.45">
      <c r="B7403" s="211">
        <v>7340</v>
      </c>
      <c r="C7403" s="210">
        <v>119.57471290958205</v>
      </c>
    </row>
    <row r="7404" spans="2:3" x14ac:dyDescent="0.45">
      <c r="B7404" s="211">
        <v>7341</v>
      </c>
      <c r="C7404" s="210">
        <v>116.35079085063384</v>
      </c>
    </row>
    <row r="7405" spans="2:3" x14ac:dyDescent="0.45">
      <c r="B7405" s="211">
        <v>7342</v>
      </c>
      <c r="C7405" s="210">
        <v>111.67190236334307</v>
      </c>
    </row>
    <row r="7406" spans="2:3" x14ac:dyDescent="0.45">
      <c r="B7406" s="211">
        <v>7343</v>
      </c>
      <c r="C7406" s="210">
        <v>123.56864243911643</v>
      </c>
    </row>
    <row r="7407" spans="2:3" x14ac:dyDescent="0.45">
      <c r="B7407" s="211">
        <v>7344</v>
      </c>
      <c r="C7407" s="210">
        <v>111.05914901220753</v>
      </c>
    </row>
    <row r="7408" spans="2:3" x14ac:dyDescent="0.45">
      <c r="B7408" s="211">
        <v>7345</v>
      </c>
      <c r="C7408" s="210">
        <v>173.12900819335181</v>
      </c>
    </row>
    <row r="7409" spans="2:3" x14ac:dyDescent="0.45">
      <c r="B7409" s="211">
        <v>7346</v>
      </c>
      <c r="C7409" s="210">
        <v>96.81050827700335</v>
      </c>
    </row>
    <row r="7410" spans="2:3" x14ac:dyDescent="0.45">
      <c r="B7410" s="211">
        <v>7347</v>
      </c>
      <c r="C7410" s="210">
        <v>128.33682082315207</v>
      </c>
    </row>
    <row r="7411" spans="2:3" x14ac:dyDescent="0.45">
      <c r="B7411" s="211">
        <v>7348</v>
      </c>
      <c r="C7411" s="210">
        <v>159.0638233328321</v>
      </c>
    </row>
    <row r="7412" spans="2:3" x14ac:dyDescent="0.45">
      <c r="B7412" s="211">
        <v>7349</v>
      </c>
      <c r="C7412" s="210">
        <v>129.96724736701552</v>
      </c>
    </row>
    <row r="7413" spans="2:3" x14ac:dyDescent="0.45">
      <c r="B7413" s="211">
        <v>7350</v>
      </c>
      <c r="C7413" s="210">
        <v>95.593410943170525</v>
      </c>
    </row>
    <row r="7414" spans="2:3" x14ac:dyDescent="0.45">
      <c r="B7414" s="211">
        <v>7351</v>
      </c>
      <c r="C7414" s="210">
        <v>85.049155928727785</v>
      </c>
    </row>
    <row r="7415" spans="2:3" x14ac:dyDescent="0.45">
      <c r="B7415" s="211">
        <v>7352</v>
      </c>
      <c r="C7415" s="210">
        <v>97.032339410741898</v>
      </c>
    </row>
    <row r="7416" spans="2:3" x14ac:dyDescent="0.45">
      <c r="B7416" s="211">
        <v>7353</v>
      </c>
      <c r="C7416" s="210">
        <v>101.59306834317654</v>
      </c>
    </row>
    <row r="7417" spans="2:3" x14ac:dyDescent="0.45">
      <c r="B7417" s="211">
        <v>7354</v>
      </c>
      <c r="C7417" s="210">
        <v>117.84999266039384</v>
      </c>
    </row>
    <row r="7418" spans="2:3" x14ac:dyDescent="0.45">
      <c r="B7418" s="211">
        <v>7355</v>
      </c>
      <c r="C7418" s="210">
        <v>104.06183417472252</v>
      </c>
    </row>
    <row r="7419" spans="2:3" x14ac:dyDescent="0.45">
      <c r="B7419" s="211">
        <v>7356</v>
      </c>
      <c r="C7419" s="210">
        <v>94.041171736792734</v>
      </c>
    </row>
    <row r="7420" spans="2:3" x14ac:dyDescent="0.45">
      <c r="B7420" s="211">
        <v>7357</v>
      </c>
      <c r="C7420" s="210">
        <v>101.28858752330341</v>
      </c>
    </row>
    <row r="7421" spans="2:3" x14ac:dyDescent="0.45">
      <c r="B7421" s="211">
        <v>7358</v>
      </c>
      <c r="C7421" s="210">
        <v>146.05471595976692</v>
      </c>
    </row>
    <row r="7422" spans="2:3" x14ac:dyDescent="0.45">
      <c r="B7422" s="211">
        <v>7359</v>
      </c>
      <c r="C7422" s="210">
        <v>134.84532894378333</v>
      </c>
    </row>
    <row r="7423" spans="2:3" x14ac:dyDescent="0.45">
      <c r="B7423" s="211">
        <v>7360</v>
      </c>
      <c r="C7423" s="210">
        <v>122.08728244193891</v>
      </c>
    </row>
    <row r="7424" spans="2:3" x14ac:dyDescent="0.45">
      <c r="B7424" s="211">
        <v>7361</v>
      </c>
      <c r="C7424" s="210">
        <v>144.56829635741713</v>
      </c>
    </row>
    <row r="7425" spans="2:3" x14ac:dyDescent="0.45">
      <c r="B7425" s="211">
        <v>7362</v>
      </c>
      <c r="C7425" s="210">
        <v>117.04816650376966</v>
      </c>
    </row>
    <row r="7426" spans="2:3" x14ac:dyDescent="0.45">
      <c r="B7426" s="211">
        <v>7363</v>
      </c>
      <c r="C7426" s="210">
        <v>143.50022889882351</v>
      </c>
    </row>
    <row r="7427" spans="2:3" x14ac:dyDescent="0.45">
      <c r="B7427" s="211">
        <v>7364</v>
      </c>
      <c r="C7427" s="210">
        <v>125.30116497973557</v>
      </c>
    </row>
    <row r="7428" spans="2:3" x14ac:dyDescent="0.45">
      <c r="B7428" s="211">
        <v>7365</v>
      </c>
      <c r="C7428" s="210">
        <v>107.26985770787293</v>
      </c>
    </row>
    <row r="7429" spans="2:3" x14ac:dyDescent="0.45">
      <c r="B7429" s="211">
        <v>7366</v>
      </c>
      <c r="C7429" s="210">
        <v>86.449643680951169</v>
      </c>
    </row>
    <row r="7430" spans="2:3" x14ac:dyDescent="0.45">
      <c r="B7430" s="211">
        <v>7367</v>
      </c>
      <c r="C7430" s="210">
        <v>104.92734424182869</v>
      </c>
    </row>
    <row r="7431" spans="2:3" x14ac:dyDescent="0.45">
      <c r="B7431" s="211">
        <v>7368</v>
      </c>
      <c r="C7431" s="210">
        <v>173.3999611695275</v>
      </c>
    </row>
    <row r="7432" spans="2:3" x14ac:dyDescent="0.45">
      <c r="B7432" s="211">
        <v>7369</v>
      </c>
      <c r="C7432" s="210">
        <v>113.83745723411278</v>
      </c>
    </row>
    <row r="7433" spans="2:3" x14ac:dyDescent="0.45">
      <c r="B7433" s="211">
        <v>7370</v>
      </c>
      <c r="C7433" s="210">
        <v>95.220959873640595</v>
      </c>
    </row>
    <row r="7434" spans="2:3" x14ac:dyDescent="0.45">
      <c r="B7434" s="211">
        <v>7371</v>
      </c>
      <c r="C7434" s="210">
        <v>115.29470139712572</v>
      </c>
    </row>
    <row r="7435" spans="2:3" x14ac:dyDescent="0.45">
      <c r="B7435" s="211">
        <v>7372</v>
      </c>
      <c r="C7435" s="210">
        <v>143.68740123138301</v>
      </c>
    </row>
    <row r="7436" spans="2:3" x14ac:dyDescent="0.45">
      <c r="B7436" s="211">
        <v>7373</v>
      </c>
      <c r="C7436" s="210">
        <v>114.94980614271184</v>
      </c>
    </row>
    <row r="7437" spans="2:3" x14ac:dyDescent="0.45">
      <c r="B7437" s="211">
        <v>7374</v>
      </c>
      <c r="C7437" s="210">
        <v>98.595013021596216</v>
      </c>
    </row>
    <row r="7438" spans="2:3" x14ac:dyDescent="0.45">
      <c r="B7438" s="211">
        <v>7375</v>
      </c>
      <c r="C7438" s="210">
        <v>88.042724888076989</v>
      </c>
    </row>
    <row r="7439" spans="2:3" x14ac:dyDescent="0.45">
      <c r="B7439" s="211">
        <v>7376</v>
      </c>
      <c r="C7439" s="210">
        <v>165.65426061342035</v>
      </c>
    </row>
    <row r="7440" spans="2:3" x14ac:dyDescent="0.45">
      <c r="B7440" s="211">
        <v>7377</v>
      </c>
      <c r="C7440" s="210">
        <v>145.0764128034036</v>
      </c>
    </row>
    <row r="7441" spans="2:3" x14ac:dyDescent="0.45">
      <c r="B7441" s="211">
        <v>7378</v>
      </c>
      <c r="C7441" s="210">
        <v>114.59048758702521</v>
      </c>
    </row>
    <row r="7442" spans="2:3" x14ac:dyDescent="0.45">
      <c r="B7442" s="211">
        <v>7379</v>
      </c>
      <c r="C7442" s="210">
        <v>66.152885558766272</v>
      </c>
    </row>
    <row r="7443" spans="2:3" x14ac:dyDescent="0.45">
      <c r="B7443" s="211">
        <v>7380</v>
      </c>
      <c r="C7443" s="210">
        <v>172.96968759743331</v>
      </c>
    </row>
    <row r="7444" spans="2:3" x14ac:dyDescent="0.45">
      <c r="B7444" s="211">
        <v>7381</v>
      </c>
      <c r="C7444" s="210">
        <v>141.54700805585759</v>
      </c>
    </row>
    <row r="7445" spans="2:3" x14ac:dyDescent="0.45">
      <c r="B7445" s="211">
        <v>7382</v>
      </c>
      <c r="C7445" s="210">
        <v>114.18476513632957</v>
      </c>
    </row>
    <row r="7446" spans="2:3" x14ac:dyDescent="0.45">
      <c r="B7446" s="211">
        <v>7383</v>
      </c>
      <c r="C7446" s="210">
        <v>113.49839471453704</v>
      </c>
    </row>
    <row r="7447" spans="2:3" x14ac:dyDescent="0.45">
      <c r="B7447" s="211">
        <v>7384</v>
      </c>
      <c r="C7447" s="210">
        <v>95.307630570921845</v>
      </c>
    </row>
    <row r="7448" spans="2:3" x14ac:dyDescent="0.45">
      <c r="B7448" s="211">
        <v>7385</v>
      </c>
      <c r="C7448" s="210">
        <v>110.06332658194192</v>
      </c>
    </row>
    <row r="7449" spans="2:3" x14ac:dyDescent="0.45">
      <c r="B7449" s="211">
        <v>7386</v>
      </c>
      <c r="C7449" s="210">
        <v>119.1369892814231</v>
      </c>
    </row>
    <row r="7450" spans="2:3" x14ac:dyDescent="0.45">
      <c r="B7450" s="211">
        <v>7387</v>
      </c>
      <c r="C7450" s="210">
        <v>122.35610784554922</v>
      </c>
    </row>
    <row r="7451" spans="2:3" x14ac:dyDescent="0.45">
      <c r="B7451" s="211">
        <v>7388</v>
      </c>
      <c r="C7451" s="210">
        <v>131.6417507187052</v>
      </c>
    </row>
    <row r="7452" spans="2:3" x14ac:dyDescent="0.45">
      <c r="B7452" s="211">
        <v>7389</v>
      </c>
      <c r="C7452" s="210">
        <v>148.7047596622601</v>
      </c>
    </row>
    <row r="7453" spans="2:3" x14ac:dyDescent="0.45">
      <c r="B7453" s="211">
        <v>7390</v>
      </c>
      <c r="C7453" s="210">
        <v>107.35085817145352</v>
      </c>
    </row>
    <row r="7454" spans="2:3" x14ac:dyDescent="0.45">
      <c r="B7454" s="211">
        <v>7391</v>
      </c>
      <c r="C7454" s="210">
        <v>123.46881288948727</v>
      </c>
    </row>
    <row r="7455" spans="2:3" x14ac:dyDescent="0.45">
      <c r="B7455" s="211">
        <v>7392</v>
      </c>
      <c r="C7455" s="210">
        <v>75.479918128609413</v>
      </c>
    </row>
    <row r="7456" spans="2:3" x14ac:dyDescent="0.45">
      <c r="B7456" s="211">
        <v>7393</v>
      </c>
      <c r="C7456" s="210">
        <v>149.64471909906234</v>
      </c>
    </row>
    <row r="7457" spans="2:3" x14ac:dyDescent="0.45">
      <c r="B7457" s="211">
        <v>7394</v>
      </c>
      <c r="C7457" s="210">
        <v>80.029821484375404</v>
      </c>
    </row>
    <row r="7458" spans="2:3" x14ac:dyDescent="0.45">
      <c r="B7458" s="211">
        <v>7395</v>
      </c>
      <c r="C7458" s="210">
        <v>152.61628172822662</v>
      </c>
    </row>
    <row r="7459" spans="2:3" x14ac:dyDescent="0.45">
      <c r="B7459" s="211">
        <v>7396</v>
      </c>
      <c r="C7459" s="210">
        <v>121.28210353325962</v>
      </c>
    </row>
    <row r="7460" spans="2:3" x14ac:dyDescent="0.45">
      <c r="B7460" s="211">
        <v>7397</v>
      </c>
      <c r="C7460" s="210">
        <v>174.58135080505483</v>
      </c>
    </row>
    <row r="7461" spans="2:3" x14ac:dyDescent="0.45">
      <c r="B7461" s="211">
        <v>7398</v>
      </c>
      <c r="C7461" s="210">
        <v>102.72582511299831</v>
      </c>
    </row>
    <row r="7462" spans="2:3" x14ac:dyDescent="0.45">
      <c r="B7462" s="211">
        <v>7399</v>
      </c>
      <c r="C7462" s="210">
        <v>198.02910951303889</v>
      </c>
    </row>
    <row r="7463" spans="2:3" x14ac:dyDescent="0.45">
      <c r="B7463" s="211">
        <v>7400</v>
      </c>
      <c r="C7463" s="210">
        <v>195.05867713751547</v>
      </c>
    </row>
    <row r="7464" spans="2:3" x14ac:dyDescent="0.45">
      <c r="B7464" s="211">
        <v>7401</v>
      </c>
      <c r="C7464" s="210">
        <v>96.481867909844453</v>
      </c>
    </row>
    <row r="7465" spans="2:3" x14ac:dyDescent="0.45">
      <c r="B7465" s="211">
        <v>7402</v>
      </c>
      <c r="C7465" s="210">
        <v>145.49595015656206</v>
      </c>
    </row>
    <row r="7466" spans="2:3" x14ac:dyDescent="0.45">
      <c r="B7466" s="211">
        <v>7403</v>
      </c>
      <c r="C7466" s="210">
        <v>101.84183883045445</v>
      </c>
    </row>
    <row r="7467" spans="2:3" x14ac:dyDescent="0.45">
      <c r="B7467" s="211">
        <v>7404</v>
      </c>
      <c r="C7467" s="210">
        <v>82.519649094376291</v>
      </c>
    </row>
    <row r="7468" spans="2:3" x14ac:dyDescent="0.45">
      <c r="B7468" s="211">
        <v>7405</v>
      </c>
      <c r="C7468" s="210">
        <v>174.32352292070917</v>
      </c>
    </row>
    <row r="7469" spans="2:3" x14ac:dyDescent="0.45">
      <c r="B7469" s="211">
        <v>7406</v>
      </c>
      <c r="C7469" s="210">
        <v>172.06235712706413</v>
      </c>
    </row>
    <row r="7470" spans="2:3" x14ac:dyDescent="0.45">
      <c r="B7470" s="211">
        <v>7407</v>
      </c>
      <c r="C7470" s="210">
        <v>110.5384909405721</v>
      </c>
    </row>
    <row r="7471" spans="2:3" x14ac:dyDescent="0.45">
      <c r="B7471" s="211">
        <v>7408</v>
      </c>
      <c r="C7471" s="210">
        <v>130.39956850488463</v>
      </c>
    </row>
    <row r="7472" spans="2:3" x14ac:dyDescent="0.45">
      <c r="B7472" s="211">
        <v>7409</v>
      </c>
      <c r="C7472" s="210">
        <v>156.1969589081879</v>
      </c>
    </row>
    <row r="7473" spans="2:3" x14ac:dyDescent="0.45">
      <c r="B7473" s="211">
        <v>7410</v>
      </c>
      <c r="C7473" s="210">
        <v>133.94560932920706</v>
      </c>
    </row>
    <row r="7474" spans="2:3" x14ac:dyDescent="0.45">
      <c r="B7474" s="211">
        <v>7411</v>
      </c>
      <c r="C7474" s="210">
        <v>109.29430291872259</v>
      </c>
    </row>
    <row r="7475" spans="2:3" x14ac:dyDescent="0.45">
      <c r="B7475" s="211">
        <v>7412</v>
      </c>
      <c r="C7475" s="210">
        <v>165.35672491586186</v>
      </c>
    </row>
    <row r="7476" spans="2:3" x14ac:dyDescent="0.45">
      <c r="B7476" s="211">
        <v>7413</v>
      </c>
      <c r="C7476" s="210">
        <v>114.85781025261514</v>
      </c>
    </row>
    <row r="7477" spans="2:3" x14ac:dyDescent="0.45">
      <c r="B7477" s="211">
        <v>7414</v>
      </c>
      <c r="C7477" s="210">
        <v>116.53117031473342</v>
      </c>
    </row>
    <row r="7478" spans="2:3" x14ac:dyDescent="0.45">
      <c r="B7478" s="211">
        <v>7415</v>
      </c>
      <c r="C7478" s="210">
        <v>100.17820157613065</v>
      </c>
    </row>
    <row r="7479" spans="2:3" x14ac:dyDescent="0.45">
      <c r="B7479" s="211">
        <v>7416</v>
      </c>
      <c r="C7479" s="210">
        <v>120.61375941191631</v>
      </c>
    </row>
    <row r="7480" spans="2:3" x14ac:dyDescent="0.45">
      <c r="B7480" s="211">
        <v>7417</v>
      </c>
      <c r="C7480" s="210">
        <v>89.729145240529618</v>
      </c>
    </row>
    <row r="7481" spans="2:3" x14ac:dyDescent="0.45">
      <c r="B7481" s="211">
        <v>7418</v>
      </c>
      <c r="C7481" s="210">
        <v>118.0903182958623</v>
      </c>
    </row>
    <row r="7482" spans="2:3" x14ac:dyDescent="0.45">
      <c r="B7482" s="211">
        <v>7419</v>
      </c>
      <c r="C7482" s="210">
        <v>127.42767322398829</v>
      </c>
    </row>
    <row r="7483" spans="2:3" x14ac:dyDescent="0.45">
      <c r="B7483" s="211">
        <v>7420</v>
      </c>
      <c r="C7483" s="210">
        <v>164.95702976014564</v>
      </c>
    </row>
    <row r="7484" spans="2:3" x14ac:dyDescent="0.45">
      <c r="B7484" s="211">
        <v>7421</v>
      </c>
      <c r="C7484" s="210">
        <v>145.37377559548736</v>
      </c>
    </row>
    <row r="7485" spans="2:3" x14ac:dyDescent="0.45">
      <c r="B7485" s="211">
        <v>7422</v>
      </c>
      <c r="C7485" s="210">
        <v>88.19332319602195</v>
      </c>
    </row>
    <row r="7486" spans="2:3" x14ac:dyDescent="0.45">
      <c r="B7486" s="211">
        <v>7423</v>
      </c>
      <c r="C7486" s="210">
        <v>99.490905566901063</v>
      </c>
    </row>
    <row r="7487" spans="2:3" x14ac:dyDescent="0.45">
      <c r="B7487" s="211">
        <v>7424</v>
      </c>
      <c r="C7487" s="210">
        <v>118.05982546742062</v>
      </c>
    </row>
    <row r="7488" spans="2:3" x14ac:dyDescent="0.45">
      <c r="B7488" s="211">
        <v>7425</v>
      </c>
      <c r="C7488" s="210">
        <v>183.9329648824106</v>
      </c>
    </row>
    <row r="7489" spans="2:3" x14ac:dyDescent="0.45">
      <c r="B7489" s="211">
        <v>7426</v>
      </c>
      <c r="C7489" s="210">
        <v>81.334658549720032</v>
      </c>
    </row>
    <row r="7490" spans="2:3" x14ac:dyDescent="0.45">
      <c r="B7490" s="211">
        <v>7427</v>
      </c>
      <c r="C7490" s="210">
        <v>111.32870079947557</v>
      </c>
    </row>
    <row r="7491" spans="2:3" x14ac:dyDescent="0.45">
      <c r="B7491" s="211">
        <v>7428</v>
      </c>
      <c r="C7491" s="210">
        <v>89.722551837901335</v>
      </c>
    </row>
    <row r="7492" spans="2:3" x14ac:dyDescent="0.45">
      <c r="B7492" s="211">
        <v>7429</v>
      </c>
      <c r="C7492" s="210">
        <v>83.008106438387344</v>
      </c>
    </row>
    <row r="7493" spans="2:3" x14ac:dyDescent="0.45">
      <c r="B7493" s="211">
        <v>7430</v>
      </c>
      <c r="C7493" s="210">
        <v>128.1041065589545</v>
      </c>
    </row>
    <row r="7494" spans="2:3" x14ac:dyDescent="0.45">
      <c r="B7494" s="211">
        <v>7431</v>
      </c>
      <c r="C7494" s="210">
        <v>93.045633254893289</v>
      </c>
    </row>
    <row r="7495" spans="2:3" x14ac:dyDescent="0.45">
      <c r="B7495" s="211">
        <v>7432</v>
      </c>
      <c r="C7495" s="210">
        <v>140.54072656706265</v>
      </c>
    </row>
    <row r="7496" spans="2:3" x14ac:dyDescent="0.45">
      <c r="B7496" s="211">
        <v>7433</v>
      </c>
      <c r="C7496" s="210">
        <v>133.39093388392905</v>
      </c>
    </row>
    <row r="7497" spans="2:3" x14ac:dyDescent="0.45">
      <c r="B7497" s="211">
        <v>7434</v>
      </c>
      <c r="C7497" s="210">
        <v>125.61393556993715</v>
      </c>
    </row>
    <row r="7498" spans="2:3" x14ac:dyDescent="0.45">
      <c r="B7498" s="211">
        <v>7435</v>
      </c>
      <c r="C7498" s="210">
        <v>117.33117382745496</v>
      </c>
    </row>
    <row r="7499" spans="2:3" x14ac:dyDescent="0.45">
      <c r="B7499" s="211">
        <v>7436</v>
      </c>
      <c r="C7499" s="210">
        <v>166.06519991386003</v>
      </c>
    </row>
    <row r="7500" spans="2:3" x14ac:dyDescent="0.45">
      <c r="B7500" s="211">
        <v>7437</v>
      </c>
      <c r="C7500" s="210">
        <v>124.32099094373906</v>
      </c>
    </row>
    <row r="7501" spans="2:3" x14ac:dyDescent="0.45">
      <c r="B7501" s="211">
        <v>7438</v>
      </c>
      <c r="C7501" s="210">
        <v>140.71570575503495</v>
      </c>
    </row>
    <row r="7502" spans="2:3" x14ac:dyDescent="0.45">
      <c r="B7502" s="211">
        <v>7439</v>
      </c>
      <c r="C7502" s="210">
        <v>134.47021265103217</v>
      </c>
    </row>
    <row r="7503" spans="2:3" x14ac:dyDescent="0.45">
      <c r="B7503" s="211">
        <v>7440</v>
      </c>
      <c r="C7503" s="210">
        <v>168.5681629169749</v>
      </c>
    </row>
    <row r="7504" spans="2:3" x14ac:dyDescent="0.45">
      <c r="B7504" s="211">
        <v>7441</v>
      </c>
      <c r="C7504" s="210">
        <v>104.30958731471038</v>
      </c>
    </row>
    <row r="7505" spans="2:3" x14ac:dyDescent="0.45">
      <c r="B7505" s="211">
        <v>7442</v>
      </c>
      <c r="C7505" s="210">
        <v>125.68352224886719</v>
      </c>
    </row>
    <row r="7506" spans="2:3" x14ac:dyDescent="0.45">
      <c r="B7506" s="211">
        <v>7443</v>
      </c>
      <c r="C7506" s="210">
        <v>107.26624928770069</v>
      </c>
    </row>
    <row r="7507" spans="2:3" x14ac:dyDescent="0.45">
      <c r="B7507" s="211">
        <v>7444</v>
      </c>
      <c r="C7507" s="210">
        <v>136.63748115515335</v>
      </c>
    </row>
    <row r="7508" spans="2:3" x14ac:dyDescent="0.45">
      <c r="B7508" s="211">
        <v>7445</v>
      </c>
      <c r="C7508" s="210">
        <v>98.199201228770931</v>
      </c>
    </row>
    <row r="7509" spans="2:3" x14ac:dyDescent="0.45">
      <c r="B7509" s="211">
        <v>7446</v>
      </c>
      <c r="C7509" s="210">
        <v>148.73629205739587</v>
      </c>
    </row>
    <row r="7510" spans="2:3" x14ac:dyDescent="0.45">
      <c r="B7510" s="211">
        <v>7447</v>
      </c>
      <c r="C7510" s="210">
        <v>82.473938849304503</v>
      </c>
    </row>
    <row r="7511" spans="2:3" x14ac:dyDescent="0.45">
      <c r="B7511" s="211">
        <v>7448</v>
      </c>
      <c r="C7511" s="210">
        <v>107.63046649371471</v>
      </c>
    </row>
    <row r="7512" spans="2:3" x14ac:dyDescent="0.45">
      <c r="B7512" s="211">
        <v>7449</v>
      </c>
      <c r="C7512" s="210">
        <v>168.11594025808333</v>
      </c>
    </row>
    <row r="7513" spans="2:3" x14ac:dyDescent="0.45">
      <c r="B7513" s="211">
        <v>7450</v>
      </c>
      <c r="C7513" s="210">
        <v>95.704639085092182</v>
      </c>
    </row>
    <row r="7514" spans="2:3" x14ac:dyDescent="0.45">
      <c r="B7514" s="211">
        <v>7451</v>
      </c>
      <c r="C7514" s="210">
        <v>170.34668081434049</v>
      </c>
    </row>
    <row r="7515" spans="2:3" x14ac:dyDescent="0.45">
      <c r="B7515" s="211">
        <v>7452</v>
      </c>
      <c r="C7515" s="210">
        <v>104.74352388197377</v>
      </c>
    </row>
    <row r="7516" spans="2:3" x14ac:dyDescent="0.45">
      <c r="B7516" s="211">
        <v>7453</v>
      </c>
      <c r="C7516" s="210">
        <v>95.203626281523242</v>
      </c>
    </row>
    <row r="7517" spans="2:3" x14ac:dyDescent="0.45">
      <c r="B7517" s="211">
        <v>7454</v>
      </c>
      <c r="C7517" s="210">
        <v>109.09774507541864</v>
      </c>
    </row>
    <row r="7518" spans="2:3" x14ac:dyDescent="0.45">
      <c r="B7518" s="211">
        <v>7455</v>
      </c>
      <c r="C7518" s="210">
        <v>129.61328973749178</v>
      </c>
    </row>
    <row r="7519" spans="2:3" x14ac:dyDescent="0.45">
      <c r="B7519" s="211">
        <v>7456</v>
      </c>
      <c r="C7519" s="210">
        <v>111.39345012801624</v>
      </c>
    </row>
    <row r="7520" spans="2:3" x14ac:dyDescent="0.45">
      <c r="B7520" s="211">
        <v>7457</v>
      </c>
      <c r="C7520" s="210">
        <v>171.02459632184855</v>
      </c>
    </row>
    <row r="7521" spans="2:3" x14ac:dyDescent="0.45">
      <c r="B7521" s="211">
        <v>7458</v>
      </c>
      <c r="C7521" s="210">
        <v>121.52416916868118</v>
      </c>
    </row>
    <row r="7522" spans="2:3" x14ac:dyDescent="0.45">
      <c r="B7522" s="211">
        <v>7459</v>
      </c>
      <c r="C7522" s="210">
        <v>125.47169102690016</v>
      </c>
    </row>
    <row r="7523" spans="2:3" x14ac:dyDescent="0.45">
      <c r="B7523" s="211">
        <v>7460</v>
      </c>
      <c r="C7523" s="210">
        <v>136.18743524761399</v>
      </c>
    </row>
    <row r="7524" spans="2:3" x14ac:dyDescent="0.45">
      <c r="B7524" s="211">
        <v>7461</v>
      </c>
      <c r="C7524" s="210">
        <v>142.27685514245101</v>
      </c>
    </row>
    <row r="7525" spans="2:3" x14ac:dyDescent="0.45">
      <c r="B7525" s="211">
        <v>7462</v>
      </c>
      <c r="C7525" s="210">
        <v>160.50444233361037</v>
      </c>
    </row>
    <row r="7526" spans="2:3" x14ac:dyDescent="0.45">
      <c r="B7526" s="211">
        <v>7463</v>
      </c>
      <c r="C7526" s="210">
        <v>90.02329325075543</v>
      </c>
    </row>
    <row r="7527" spans="2:3" x14ac:dyDescent="0.45">
      <c r="B7527" s="211">
        <v>7464</v>
      </c>
      <c r="C7527" s="210">
        <v>105.72511927735653</v>
      </c>
    </row>
    <row r="7528" spans="2:3" x14ac:dyDescent="0.45">
      <c r="B7528" s="211">
        <v>7465</v>
      </c>
      <c r="C7528" s="210">
        <v>92.156783201905426</v>
      </c>
    </row>
    <row r="7529" spans="2:3" x14ac:dyDescent="0.45">
      <c r="B7529" s="211">
        <v>7466</v>
      </c>
      <c r="C7529" s="210">
        <v>160.22864970588287</v>
      </c>
    </row>
    <row r="7530" spans="2:3" x14ac:dyDescent="0.45">
      <c r="B7530" s="211">
        <v>7467</v>
      </c>
      <c r="C7530" s="210">
        <v>125.53705396079681</v>
      </c>
    </row>
    <row r="7531" spans="2:3" x14ac:dyDescent="0.45">
      <c r="B7531" s="211">
        <v>7468</v>
      </c>
      <c r="C7531" s="210">
        <v>105.09946176218827</v>
      </c>
    </row>
    <row r="7532" spans="2:3" x14ac:dyDescent="0.45">
      <c r="B7532" s="211">
        <v>7469</v>
      </c>
      <c r="C7532" s="210">
        <v>118.16139283196762</v>
      </c>
    </row>
    <row r="7533" spans="2:3" x14ac:dyDescent="0.45">
      <c r="B7533" s="211">
        <v>7470</v>
      </c>
      <c r="C7533" s="210">
        <v>89.158709796078639</v>
      </c>
    </row>
    <row r="7534" spans="2:3" x14ac:dyDescent="0.45">
      <c r="B7534" s="211">
        <v>7471</v>
      </c>
      <c r="C7534" s="210">
        <v>144.95427219790184</v>
      </c>
    </row>
    <row r="7535" spans="2:3" x14ac:dyDescent="0.45">
      <c r="B7535" s="211">
        <v>7472</v>
      </c>
      <c r="C7535" s="210">
        <v>105.00545109725248</v>
      </c>
    </row>
    <row r="7536" spans="2:3" x14ac:dyDescent="0.45">
      <c r="B7536" s="211">
        <v>7473</v>
      </c>
      <c r="C7536" s="210">
        <v>184.49696075636683</v>
      </c>
    </row>
    <row r="7537" spans="2:3" x14ac:dyDescent="0.45">
      <c r="B7537" s="211">
        <v>7474</v>
      </c>
      <c r="C7537" s="210">
        <v>110.74524246713014</v>
      </c>
    </row>
    <row r="7538" spans="2:3" x14ac:dyDescent="0.45">
      <c r="B7538" s="211">
        <v>7475</v>
      </c>
      <c r="C7538" s="210">
        <v>157.17168294320857</v>
      </c>
    </row>
    <row r="7539" spans="2:3" x14ac:dyDescent="0.45">
      <c r="B7539" s="211">
        <v>7476</v>
      </c>
      <c r="C7539" s="210">
        <v>123.41256079380594</v>
      </c>
    </row>
    <row r="7540" spans="2:3" x14ac:dyDescent="0.45">
      <c r="B7540" s="211">
        <v>7477</v>
      </c>
      <c r="C7540" s="210">
        <v>120.82680543128838</v>
      </c>
    </row>
    <row r="7541" spans="2:3" x14ac:dyDescent="0.45">
      <c r="B7541" s="211">
        <v>7478</v>
      </c>
      <c r="C7541" s="210">
        <v>109.29335556360972</v>
      </c>
    </row>
    <row r="7542" spans="2:3" x14ac:dyDescent="0.45">
      <c r="B7542" s="211">
        <v>7479</v>
      </c>
      <c r="C7542" s="210">
        <v>85.748305220492369</v>
      </c>
    </row>
    <row r="7543" spans="2:3" x14ac:dyDescent="0.45">
      <c r="B7543" s="211">
        <v>7480</v>
      </c>
      <c r="C7543" s="210">
        <v>88.479736562875217</v>
      </c>
    </row>
    <row r="7544" spans="2:3" x14ac:dyDescent="0.45">
      <c r="B7544" s="211">
        <v>7481</v>
      </c>
      <c r="C7544" s="210">
        <v>136.39519995359927</v>
      </c>
    </row>
    <row r="7545" spans="2:3" x14ac:dyDescent="0.45">
      <c r="B7545" s="211">
        <v>7482</v>
      </c>
      <c r="C7545" s="210">
        <v>64.600132005716375</v>
      </c>
    </row>
    <row r="7546" spans="2:3" x14ac:dyDescent="0.45">
      <c r="B7546" s="211">
        <v>7483</v>
      </c>
      <c r="C7546" s="210">
        <v>134.67841067692331</v>
      </c>
    </row>
    <row r="7547" spans="2:3" x14ac:dyDescent="0.45">
      <c r="B7547" s="211">
        <v>7484</v>
      </c>
      <c r="C7547" s="210">
        <v>143.4867168779864</v>
      </c>
    </row>
    <row r="7548" spans="2:3" x14ac:dyDescent="0.45">
      <c r="B7548" s="211">
        <v>7485</v>
      </c>
      <c r="C7548" s="210">
        <v>141.74763012844429</v>
      </c>
    </row>
    <row r="7549" spans="2:3" x14ac:dyDescent="0.45">
      <c r="B7549" s="211">
        <v>7486</v>
      </c>
      <c r="C7549" s="210">
        <v>75.435298221891344</v>
      </c>
    </row>
    <row r="7550" spans="2:3" x14ac:dyDescent="0.45">
      <c r="B7550" s="211">
        <v>7487</v>
      </c>
      <c r="C7550" s="210">
        <v>175.21161890458748</v>
      </c>
    </row>
    <row r="7551" spans="2:3" x14ac:dyDescent="0.45">
      <c r="B7551" s="211">
        <v>7488</v>
      </c>
      <c r="C7551" s="210">
        <v>106.93018184857718</v>
      </c>
    </row>
    <row r="7552" spans="2:3" x14ac:dyDescent="0.45">
      <c r="B7552" s="211">
        <v>7489</v>
      </c>
      <c r="C7552" s="210">
        <v>162.2634863752053</v>
      </c>
    </row>
    <row r="7553" spans="2:3" x14ac:dyDescent="0.45">
      <c r="B7553" s="211">
        <v>7490</v>
      </c>
      <c r="C7553" s="210">
        <v>130.75465370368079</v>
      </c>
    </row>
    <row r="7554" spans="2:3" x14ac:dyDescent="0.45">
      <c r="B7554" s="211">
        <v>7491</v>
      </c>
      <c r="C7554" s="210">
        <v>129.25766506818573</v>
      </c>
    </row>
    <row r="7555" spans="2:3" x14ac:dyDescent="0.45">
      <c r="B7555" s="211">
        <v>7492</v>
      </c>
      <c r="C7555" s="210">
        <v>105.99551554320604</v>
      </c>
    </row>
    <row r="7556" spans="2:3" x14ac:dyDescent="0.45">
      <c r="B7556" s="211">
        <v>7493</v>
      </c>
      <c r="C7556" s="210">
        <v>101.18650755103762</v>
      </c>
    </row>
    <row r="7557" spans="2:3" x14ac:dyDescent="0.45">
      <c r="B7557" s="211">
        <v>7494</v>
      </c>
      <c r="C7557" s="210">
        <v>151.11316809218886</v>
      </c>
    </row>
    <row r="7558" spans="2:3" x14ac:dyDescent="0.45">
      <c r="B7558" s="211">
        <v>7495</v>
      </c>
      <c r="C7558" s="210">
        <v>100.88286423073271</v>
      </c>
    </row>
    <row r="7559" spans="2:3" x14ac:dyDescent="0.45">
      <c r="B7559" s="211">
        <v>7496</v>
      </c>
      <c r="C7559" s="210">
        <v>187.73044434962489</v>
      </c>
    </row>
    <row r="7560" spans="2:3" x14ac:dyDescent="0.45">
      <c r="B7560" s="211">
        <v>7497</v>
      </c>
      <c r="C7560" s="210">
        <v>110.80679521684634</v>
      </c>
    </row>
    <row r="7561" spans="2:3" x14ac:dyDescent="0.45">
      <c r="B7561" s="211">
        <v>7498</v>
      </c>
      <c r="C7561" s="210">
        <v>139.13441221909528</v>
      </c>
    </row>
    <row r="7562" spans="2:3" x14ac:dyDescent="0.45">
      <c r="B7562" s="211">
        <v>7499</v>
      </c>
      <c r="C7562" s="210">
        <v>181.0840294566961</v>
      </c>
    </row>
    <row r="7563" spans="2:3" x14ac:dyDescent="0.45">
      <c r="B7563" s="211">
        <v>7500</v>
      </c>
      <c r="C7563" s="210">
        <v>110.00748505411971</v>
      </c>
    </row>
    <row r="7564" spans="2:3" x14ac:dyDescent="0.45">
      <c r="B7564" s="211">
        <v>7501</v>
      </c>
      <c r="C7564" s="210">
        <v>120.17653513767429</v>
      </c>
    </row>
    <row r="7565" spans="2:3" x14ac:dyDescent="0.45">
      <c r="B7565" s="211">
        <v>7502</v>
      </c>
      <c r="C7565" s="210">
        <v>134.30828465551696</v>
      </c>
    </row>
    <row r="7566" spans="2:3" x14ac:dyDescent="0.45">
      <c r="B7566" s="211">
        <v>7503</v>
      </c>
      <c r="C7566" s="210">
        <v>102.55752208888728</v>
      </c>
    </row>
    <row r="7567" spans="2:3" x14ac:dyDescent="0.45">
      <c r="B7567" s="211">
        <v>7504</v>
      </c>
      <c r="C7567" s="210">
        <v>166.38437421302439</v>
      </c>
    </row>
    <row r="7568" spans="2:3" x14ac:dyDescent="0.45">
      <c r="B7568" s="211">
        <v>7505</v>
      </c>
      <c r="C7568" s="210">
        <v>140.47105528827061</v>
      </c>
    </row>
    <row r="7569" spans="2:3" x14ac:dyDescent="0.45">
      <c r="B7569" s="211">
        <v>7506</v>
      </c>
      <c r="C7569" s="210">
        <v>86.354478327086653</v>
      </c>
    </row>
    <row r="7570" spans="2:3" x14ac:dyDescent="0.45">
      <c r="B7570" s="211">
        <v>7507</v>
      </c>
      <c r="C7570" s="210">
        <v>119.62615418518972</v>
      </c>
    </row>
    <row r="7571" spans="2:3" x14ac:dyDescent="0.45">
      <c r="B7571" s="211">
        <v>7508</v>
      </c>
      <c r="C7571" s="210">
        <v>133.69685302082164</v>
      </c>
    </row>
    <row r="7572" spans="2:3" x14ac:dyDescent="0.45">
      <c r="B7572" s="211">
        <v>7509</v>
      </c>
      <c r="C7572" s="210">
        <v>184.00261584367155</v>
      </c>
    </row>
    <row r="7573" spans="2:3" x14ac:dyDescent="0.45">
      <c r="B7573" s="211">
        <v>7510</v>
      </c>
      <c r="C7573" s="210">
        <v>119.69103776018891</v>
      </c>
    </row>
    <row r="7574" spans="2:3" x14ac:dyDescent="0.45">
      <c r="B7574" s="211">
        <v>7511</v>
      </c>
      <c r="C7574" s="210">
        <v>73.297442206450199</v>
      </c>
    </row>
    <row r="7575" spans="2:3" x14ac:dyDescent="0.45">
      <c r="B7575" s="211">
        <v>7512</v>
      </c>
      <c r="C7575" s="210">
        <v>111.97645010024836</v>
      </c>
    </row>
    <row r="7576" spans="2:3" x14ac:dyDescent="0.45">
      <c r="B7576" s="211">
        <v>7513</v>
      </c>
      <c r="C7576" s="210">
        <v>98.394926462445468</v>
      </c>
    </row>
    <row r="7577" spans="2:3" x14ac:dyDescent="0.45">
      <c r="B7577" s="211">
        <v>7514</v>
      </c>
      <c r="C7577" s="210">
        <v>92.460458524817412</v>
      </c>
    </row>
    <row r="7578" spans="2:3" x14ac:dyDescent="0.45">
      <c r="B7578" s="211">
        <v>7515</v>
      </c>
      <c r="C7578" s="210">
        <v>134.37097134373252</v>
      </c>
    </row>
    <row r="7579" spans="2:3" x14ac:dyDescent="0.45">
      <c r="B7579" s="211">
        <v>7516</v>
      </c>
      <c r="C7579" s="210">
        <v>140.28220875249082</v>
      </c>
    </row>
    <row r="7580" spans="2:3" x14ac:dyDescent="0.45">
      <c r="B7580" s="211">
        <v>7517</v>
      </c>
      <c r="C7580" s="210">
        <v>134.27134394641877</v>
      </c>
    </row>
    <row r="7581" spans="2:3" x14ac:dyDescent="0.45">
      <c r="B7581" s="211">
        <v>7518</v>
      </c>
      <c r="C7581" s="210">
        <v>88.711838143104487</v>
      </c>
    </row>
    <row r="7582" spans="2:3" x14ac:dyDescent="0.45">
      <c r="B7582" s="211">
        <v>7519</v>
      </c>
      <c r="C7582" s="210">
        <v>133.12385341217188</v>
      </c>
    </row>
    <row r="7583" spans="2:3" x14ac:dyDescent="0.45">
      <c r="B7583" s="211">
        <v>7520</v>
      </c>
      <c r="C7583" s="210">
        <v>145.35142130007205</v>
      </c>
    </row>
    <row r="7584" spans="2:3" x14ac:dyDescent="0.45">
      <c r="B7584" s="211">
        <v>7521</v>
      </c>
      <c r="C7584" s="210">
        <v>85.276400860594308</v>
      </c>
    </row>
    <row r="7585" spans="2:3" x14ac:dyDescent="0.45">
      <c r="B7585" s="211">
        <v>7522</v>
      </c>
      <c r="C7585" s="210">
        <v>193.91431322998099</v>
      </c>
    </row>
    <row r="7586" spans="2:3" x14ac:dyDescent="0.45">
      <c r="B7586" s="211">
        <v>7523</v>
      </c>
      <c r="C7586" s="210">
        <v>144.239975777968</v>
      </c>
    </row>
    <row r="7587" spans="2:3" x14ac:dyDescent="0.45">
      <c r="B7587" s="211">
        <v>7524</v>
      </c>
      <c r="C7587" s="210">
        <v>100.11241751282655</v>
      </c>
    </row>
    <row r="7588" spans="2:3" x14ac:dyDescent="0.45">
      <c r="B7588" s="211">
        <v>7525</v>
      </c>
      <c r="C7588" s="210">
        <v>134.52569733178464</v>
      </c>
    </row>
    <row r="7589" spans="2:3" x14ac:dyDescent="0.45">
      <c r="B7589" s="211">
        <v>7526</v>
      </c>
      <c r="C7589" s="210">
        <v>91.480136229183145</v>
      </c>
    </row>
    <row r="7590" spans="2:3" x14ac:dyDescent="0.45">
      <c r="B7590" s="211">
        <v>7527</v>
      </c>
      <c r="C7590" s="210">
        <v>117.35663246016267</v>
      </c>
    </row>
    <row r="7591" spans="2:3" x14ac:dyDescent="0.45">
      <c r="B7591" s="211">
        <v>7528</v>
      </c>
      <c r="C7591" s="210">
        <v>63.60177464463785</v>
      </c>
    </row>
    <row r="7592" spans="2:3" x14ac:dyDescent="0.45">
      <c r="B7592" s="211">
        <v>7529</v>
      </c>
      <c r="C7592" s="210">
        <v>143.08067372497115</v>
      </c>
    </row>
    <row r="7593" spans="2:3" x14ac:dyDescent="0.45">
      <c r="B7593" s="211">
        <v>7530</v>
      </c>
      <c r="C7593" s="210">
        <v>106.09545701017738</v>
      </c>
    </row>
    <row r="7594" spans="2:3" x14ac:dyDescent="0.45">
      <c r="B7594" s="211">
        <v>7531</v>
      </c>
      <c r="C7594" s="210">
        <v>100.26368579619663</v>
      </c>
    </row>
    <row r="7595" spans="2:3" x14ac:dyDescent="0.45">
      <c r="B7595" s="211">
        <v>7532</v>
      </c>
      <c r="C7595" s="210">
        <v>109.14545557165108</v>
      </c>
    </row>
    <row r="7596" spans="2:3" x14ac:dyDescent="0.45">
      <c r="B7596" s="211">
        <v>7533</v>
      </c>
      <c r="C7596" s="210">
        <v>174.24783108925311</v>
      </c>
    </row>
    <row r="7597" spans="2:3" x14ac:dyDescent="0.45">
      <c r="B7597" s="211">
        <v>7534</v>
      </c>
      <c r="C7597" s="210">
        <v>151.60971983819883</v>
      </c>
    </row>
    <row r="7598" spans="2:3" x14ac:dyDescent="0.45">
      <c r="B7598" s="211">
        <v>7535</v>
      </c>
      <c r="C7598" s="210">
        <v>79.933992616087366</v>
      </c>
    </row>
    <row r="7599" spans="2:3" x14ac:dyDescent="0.45">
      <c r="B7599" s="211">
        <v>7536</v>
      </c>
      <c r="C7599" s="210">
        <v>112.49708911491949</v>
      </c>
    </row>
    <row r="7600" spans="2:3" x14ac:dyDescent="0.45">
      <c r="B7600" s="211">
        <v>7537</v>
      </c>
      <c r="C7600" s="210">
        <v>116.69592582034336</v>
      </c>
    </row>
    <row r="7601" spans="2:3" x14ac:dyDescent="0.45">
      <c r="B7601" s="211">
        <v>7538</v>
      </c>
      <c r="C7601" s="210">
        <v>112.31510192019172</v>
      </c>
    </row>
    <row r="7602" spans="2:3" x14ac:dyDescent="0.45">
      <c r="B7602" s="211">
        <v>7539</v>
      </c>
      <c r="C7602" s="210">
        <v>181.49261839093455</v>
      </c>
    </row>
    <row r="7603" spans="2:3" x14ac:dyDescent="0.45">
      <c r="B7603" s="211">
        <v>7540</v>
      </c>
      <c r="C7603" s="210">
        <v>81.327036148808389</v>
      </c>
    </row>
    <row r="7604" spans="2:3" x14ac:dyDescent="0.45">
      <c r="B7604" s="211">
        <v>7541</v>
      </c>
      <c r="C7604" s="210">
        <v>91.898407991112563</v>
      </c>
    </row>
    <row r="7605" spans="2:3" x14ac:dyDescent="0.45">
      <c r="B7605" s="211">
        <v>7542</v>
      </c>
      <c r="C7605" s="210">
        <v>106.80789557562876</v>
      </c>
    </row>
    <row r="7606" spans="2:3" x14ac:dyDescent="0.45">
      <c r="B7606" s="211">
        <v>7543</v>
      </c>
      <c r="C7606" s="210">
        <v>141.75254602744781</v>
      </c>
    </row>
    <row r="7607" spans="2:3" x14ac:dyDescent="0.45">
      <c r="B7607" s="211">
        <v>7544</v>
      </c>
      <c r="C7607" s="210">
        <v>151.49885996051378</v>
      </c>
    </row>
    <row r="7608" spans="2:3" x14ac:dyDescent="0.45">
      <c r="B7608" s="211">
        <v>7545</v>
      </c>
      <c r="C7608" s="210">
        <v>155.37213789098791</v>
      </c>
    </row>
    <row r="7609" spans="2:3" x14ac:dyDescent="0.45">
      <c r="B7609" s="211">
        <v>7546</v>
      </c>
      <c r="C7609" s="210">
        <v>139.9129564021697</v>
      </c>
    </row>
    <row r="7610" spans="2:3" x14ac:dyDescent="0.45">
      <c r="B7610" s="211">
        <v>7547</v>
      </c>
      <c r="C7610" s="210">
        <v>84.858202287669371</v>
      </c>
    </row>
    <row r="7611" spans="2:3" x14ac:dyDescent="0.45">
      <c r="B7611" s="211">
        <v>7548</v>
      </c>
      <c r="C7611" s="210">
        <v>128.0083300410445</v>
      </c>
    </row>
    <row r="7612" spans="2:3" x14ac:dyDescent="0.45">
      <c r="B7612" s="211">
        <v>7549</v>
      </c>
      <c r="C7612" s="210">
        <v>124.59504042097718</v>
      </c>
    </row>
    <row r="7613" spans="2:3" x14ac:dyDescent="0.45">
      <c r="B7613" s="211">
        <v>7550</v>
      </c>
      <c r="C7613" s="210">
        <v>158.70508975226744</v>
      </c>
    </row>
    <row r="7614" spans="2:3" x14ac:dyDescent="0.45">
      <c r="B7614" s="211">
        <v>7551</v>
      </c>
      <c r="C7614" s="210">
        <v>102.80304504265914</v>
      </c>
    </row>
    <row r="7615" spans="2:3" x14ac:dyDescent="0.45">
      <c r="B7615" s="211">
        <v>7552</v>
      </c>
      <c r="C7615" s="210">
        <v>71.341843935515115</v>
      </c>
    </row>
    <row r="7616" spans="2:3" x14ac:dyDescent="0.45">
      <c r="B7616" s="211">
        <v>7553</v>
      </c>
      <c r="C7616" s="210">
        <v>76.120839151249982</v>
      </c>
    </row>
    <row r="7617" spans="2:3" x14ac:dyDescent="0.45">
      <c r="B7617" s="211">
        <v>7554</v>
      </c>
      <c r="C7617" s="210">
        <v>77.931675632586661</v>
      </c>
    </row>
    <row r="7618" spans="2:3" x14ac:dyDescent="0.45">
      <c r="B7618" s="211">
        <v>7555</v>
      </c>
      <c r="C7618" s="210">
        <v>97.425590848929247</v>
      </c>
    </row>
    <row r="7619" spans="2:3" x14ac:dyDescent="0.45">
      <c r="B7619" s="211">
        <v>7556</v>
      </c>
      <c r="C7619" s="210">
        <v>93.269619477704779</v>
      </c>
    </row>
    <row r="7620" spans="2:3" x14ac:dyDescent="0.45">
      <c r="B7620" s="211">
        <v>7557</v>
      </c>
      <c r="C7620" s="210">
        <v>130.04695371580164</v>
      </c>
    </row>
    <row r="7621" spans="2:3" x14ac:dyDescent="0.45">
      <c r="B7621" s="211">
        <v>7558</v>
      </c>
      <c r="C7621" s="210">
        <v>123.55178511700583</v>
      </c>
    </row>
    <row r="7622" spans="2:3" x14ac:dyDescent="0.45">
      <c r="B7622" s="211">
        <v>7559</v>
      </c>
      <c r="C7622" s="210">
        <v>147.05868480903823</v>
      </c>
    </row>
    <row r="7623" spans="2:3" x14ac:dyDescent="0.45">
      <c r="B7623" s="211">
        <v>7560</v>
      </c>
      <c r="C7623" s="210">
        <v>80.30709221945348</v>
      </c>
    </row>
    <row r="7624" spans="2:3" x14ac:dyDescent="0.45">
      <c r="B7624" s="211">
        <v>7561</v>
      </c>
      <c r="C7624" s="210">
        <v>98.161956740356501</v>
      </c>
    </row>
    <row r="7625" spans="2:3" x14ac:dyDescent="0.45">
      <c r="B7625" s="211">
        <v>7562</v>
      </c>
      <c r="C7625" s="210">
        <v>119.28720201119341</v>
      </c>
    </row>
    <row r="7626" spans="2:3" x14ac:dyDescent="0.45">
      <c r="B7626" s="211">
        <v>7563</v>
      </c>
      <c r="C7626" s="210">
        <v>128.16066862048137</v>
      </c>
    </row>
    <row r="7627" spans="2:3" x14ac:dyDescent="0.45">
      <c r="B7627" s="211">
        <v>7564</v>
      </c>
      <c r="C7627" s="210">
        <v>122.96754429091885</v>
      </c>
    </row>
    <row r="7628" spans="2:3" x14ac:dyDescent="0.45">
      <c r="B7628" s="211">
        <v>7565</v>
      </c>
      <c r="C7628" s="210">
        <v>78.083847602330238</v>
      </c>
    </row>
    <row r="7629" spans="2:3" x14ac:dyDescent="0.45">
      <c r="B7629" s="211">
        <v>7566</v>
      </c>
      <c r="C7629" s="210">
        <v>140.68456930635739</v>
      </c>
    </row>
    <row r="7630" spans="2:3" x14ac:dyDescent="0.45">
      <c r="B7630" s="211">
        <v>7567</v>
      </c>
      <c r="C7630" s="210">
        <v>113.3592555840676</v>
      </c>
    </row>
    <row r="7631" spans="2:3" x14ac:dyDescent="0.45">
      <c r="B7631" s="211">
        <v>7568</v>
      </c>
      <c r="C7631" s="210">
        <v>161.1708299473556</v>
      </c>
    </row>
    <row r="7632" spans="2:3" x14ac:dyDescent="0.45">
      <c r="B7632" s="211">
        <v>7569</v>
      </c>
      <c r="C7632" s="210">
        <v>195.28798824697469</v>
      </c>
    </row>
    <row r="7633" spans="2:3" x14ac:dyDescent="0.45">
      <c r="B7633" s="211">
        <v>7570</v>
      </c>
      <c r="C7633" s="210">
        <v>100.47438114234986</v>
      </c>
    </row>
    <row r="7634" spans="2:3" x14ac:dyDescent="0.45">
      <c r="B7634" s="211">
        <v>7571</v>
      </c>
      <c r="C7634" s="210">
        <v>108.31687225839265</v>
      </c>
    </row>
    <row r="7635" spans="2:3" x14ac:dyDescent="0.45">
      <c r="B7635" s="211">
        <v>7572</v>
      </c>
      <c r="C7635" s="210">
        <v>98.395452790568456</v>
      </c>
    </row>
    <row r="7636" spans="2:3" x14ac:dyDescent="0.45">
      <c r="B7636" s="211">
        <v>7573</v>
      </c>
      <c r="C7636" s="210">
        <v>88.716238325896512</v>
      </c>
    </row>
    <row r="7637" spans="2:3" x14ac:dyDescent="0.45">
      <c r="B7637" s="211">
        <v>7574</v>
      </c>
      <c r="C7637" s="210">
        <v>120.26139942637128</v>
      </c>
    </row>
    <row r="7638" spans="2:3" x14ac:dyDescent="0.45">
      <c r="B7638" s="211">
        <v>7575</v>
      </c>
      <c r="C7638" s="210">
        <v>100.94236609471469</v>
      </c>
    </row>
    <row r="7639" spans="2:3" x14ac:dyDescent="0.45">
      <c r="B7639" s="211">
        <v>7576</v>
      </c>
      <c r="C7639" s="210">
        <v>194.65406293068051</v>
      </c>
    </row>
    <row r="7640" spans="2:3" x14ac:dyDescent="0.45">
      <c r="B7640" s="211">
        <v>7577</v>
      </c>
      <c r="C7640" s="210">
        <v>114.18286109544168</v>
      </c>
    </row>
    <row r="7641" spans="2:3" x14ac:dyDescent="0.45">
      <c r="B7641" s="211">
        <v>7578</v>
      </c>
      <c r="C7641" s="210">
        <v>157.10312967057041</v>
      </c>
    </row>
    <row r="7642" spans="2:3" x14ac:dyDescent="0.45">
      <c r="B7642" s="211">
        <v>7579</v>
      </c>
      <c r="C7642" s="210">
        <v>135.31041914766595</v>
      </c>
    </row>
    <row r="7643" spans="2:3" x14ac:dyDescent="0.45">
      <c r="B7643" s="211">
        <v>7580</v>
      </c>
      <c r="C7643" s="210">
        <v>109.86283825487432</v>
      </c>
    </row>
    <row r="7644" spans="2:3" x14ac:dyDescent="0.45">
      <c r="B7644" s="211">
        <v>7581</v>
      </c>
      <c r="C7644" s="210">
        <v>156.79343774214252</v>
      </c>
    </row>
    <row r="7645" spans="2:3" x14ac:dyDescent="0.45">
      <c r="B7645" s="211">
        <v>7582</v>
      </c>
      <c r="C7645" s="210">
        <v>134.03225084068231</v>
      </c>
    </row>
    <row r="7646" spans="2:3" x14ac:dyDescent="0.45">
      <c r="B7646" s="211">
        <v>7583</v>
      </c>
      <c r="C7646" s="210">
        <v>132.94547322296663</v>
      </c>
    </row>
    <row r="7647" spans="2:3" x14ac:dyDescent="0.45">
      <c r="B7647" s="211">
        <v>7584</v>
      </c>
      <c r="C7647" s="210">
        <v>148.19506077033469</v>
      </c>
    </row>
    <row r="7648" spans="2:3" x14ac:dyDescent="0.45">
      <c r="B7648" s="211">
        <v>7585</v>
      </c>
      <c r="C7648" s="210">
        <v>114.37313811969332</v>
      </c>
    </row>
    <row r="7649" spans="2:3" x14ac:dyDescent="0.45">
      <c r="B7649" s="211">
        <v>7586</v>
      </c>
      <c r="C7649" s="210">
        <v>127.37875249226281</v>
      </c>
    </row>
    <row r="7650" spans="2:3" x14ac:dyDescent="0.45">
      <c r="B7650" s="211">
        <v>7587</v>
      </c>
      <c r="C7650" s="210">
        <v>153.03034607187951</v>
      </c>
    </row>
    <row r="7651" spans="2:3" x14ac:dyDescent="0.45">
      <c r="B7651" s="211">
        <v>7588</v>
      </c>
      <c r="C7651" s="210">
        <v>119.05396701907858</v>
      </c>
    </row>
    <row r="7652" spans="2:3" x14ac:dyDescent="0.45">
      <c r="B7652" s="211">
        <v>7589</v>
      </c>
      <c r="C7652" s="210">
        <v>111.48543947456346</v>
      </c>
    </row>
    <row r="7653" spans="2:3" x14ac:dyDescent="0.45">
      <c r="B7653" s="211">
        <v>7590</v>
      </c>
      <c r="C7653" s="210">
        <v>100.61091311118699</v>
      </c>
    </row>
    <row r="7654" spans="2:3" x14ac:dyDescent="0.45">
      <c r="B7654" s="211">
        <v>7591</v>
      </c>
      <c r="C7654" s="210">
        <v>100.94629452614518</v>
      </c>
    </row>
    <row r="7655" spans="2:3" x14ac:dyDescent="0.45">
      <c r="B7655" s="211">
        <v>7592</v>
      </c>
      <c r="C7655" s="210">
        <v>150.99996392385825</v>
      </c>
    </row>
    <row r="7656" spans="2:3" x14ac:dyDescent="0.45">
      <c r="B7656" s="211">
        <v>7593</v>
      </c>
      <c r="C7656" s="210">
        <v>93.021019752737431</v>
      </c>
    </row>
    <row r="7657" spans="2:3" x14ac:dyDescent="0.45">
      <c r="B7657" s="211">
        <v>7594</v>
      </c>
      <c r="C7657" s="210">
        <v>93.375108835700118</v>
      </c>
    </row>
    <row r="7658" spans="2:3" x14ac:dyDescent="0.45">
      <c r="B7658" s="211">
        <v>7595</v>
      </c>
      <c r="C7658" s="210">
        <v>148.5372190573724</v>
      </c>
    </row>
    <row r="7659" spans="2:3" x14ac:dyDescent="0.45">
      <c r="B7659" s="211">
        <v>7596</v>
      </c>
      <c r="C7659" s="210">
        <v>132.87460850614124</v>
      </c>
    </row>
    <row r="7660" spans="2:3" x14ac:dyDescent="0.45">
      <c r="B7660" s="211">
        <v>7597</v>
      </c>
      <c r="C7660" s="210">
        <v>155.1200092889508</v>
      </c>
    </row>
    <row r="7661" spans="2:3" x14ac:dyDescent="0.45">
      <c r="B7661" s="211">
        <v>7598</v>
      </c>
      <c r="C7661" s="210">
        <v>196.52544823198653</v>
      </c>
    </row>
    <row r="7662" spans="2:3" x14ac:dyDescent="0.45">
      <c r="B7662" s="211">
        <v>7599</v>
      </c>
      <c r="C7662" s="210">
        <v>186.59843432360353</v>
      </c>
    </row>
    <row r="7663" spans="2:3" x14ac:dyDescent="0.45">
      <c r="B7663" s="211">
        <v>7600</v>
      </c>
      <c r="C7663" s="210">
        <v>159.12134443960664</v>
      </c>
    </row>
    <row r="7664" spans="2:3" x14ac:dyDescent="0.45">
      <c r="B7664" s="211">
        <v>7601</v>
      </c>
      <c r="C7664" s="210">
        <v>85.877740032575275</v>
      </c>
    </row>
    <row r="7665" spans="2:3" x14ac:dyDescent="0.45">
      <c r="B7665" s="211">
        <v>7602</v>
      </c>
      <c r="C7665" s="210">
        <v>169.42829464341611</v>
      </c>
    </row>
    <row r="7666" spans="2:3" x14ac:dyDescent="0.45">
      <c r="B7666" s="211">
        <v>7603</v>
      </c>
      <c r="C7666" s="210">
        <v>179.21163981090956</v>
      </c>
    </row>
    <row r="7667" spans="2:3" x14ac:dyDescent="0.45">
      <c r="B7667" s="211">
        <v>7604</v>
      </c>
      <c r="C7667" s="210">
        <v>85.452359315105326</v>
      </c>
    </row>
    <row r="7668" spans="2:3" x14ac:dyDescent="0.45">
      <c r="B7668" s="211">
        <v>7605</v>
      </c>
      <c r="C7668" s="210">
        <v>87.450864450209096</v>
      </c>
    </row>
    <row r="7669" spans="2:3" x14ac:dyDescent="0.45">
      <c r="B7669" s="211">
        <v>7606</v>
      </c>
      <c r="C7669" s="210">
        <v>95.934152630893905</v>
      </c>
    </row>
    <row r="7670" spans="2:3" x14ac:dyDescent="0.45">
      <c r="B7670" s="211">
        <v>7607</v>
      </c>
      <c r="C7670" s="210">
        <v>117.10449821701653</v>
      </c>
    </row>
    <row r="7671" spans="2:3" x14ac:dyDescent="0.45">
      <c r="B7671" s="211">
        <v>7608</v>
      </c>
      <c r="C7671" s="210">
        <v>149.86005660848409</v>
      </c>
    </row>
    <row r="7672" spans="2:3" x14ac:dyDescent="0.45">
      <c r="B7672" s="211">
        <v>7609</v>
      </c>
      <c r="C7672" s="210">
        <v>149.84625389898733</v>
      </c>
    </row>
    <row r="7673" spans="2:3" x14ac:dyDescent="0.45">
      <c r="B7673" s="211">
        <v>7610</v>
      </c>
      <c r="C7673" s="210">
        <v>93.366515507630453</v>
      </c>
    </row>
    <row r="7674" spans="2:3" x14ac:dyDescent="0.45">
      <c r="B7674" s="211">
        <v>7611</v>
      </c>
      <c r="C7674" s="210">
        <v>118.0623826406069</v>
      </c>
    </row>
    <row r="7675" spans="2:3" x14ac:dyDescent="0.45">
      <c r="B7675" s="211">
        <v>7612</v>
      </c>
      <c r="C7675" s="210">
        <v>109.58282841630579</v>
      </c>
    </row>
    <row r="7676" spans="2:3" x14ac:dyDescent="0.45">
      <c r="B7676" s="211">
        <v>7613</v>
      </c>
      <c r="C7676" s="210">
        <v>131.34398749388936</v>
      </c>
    </row>
    <row r="7677" spans="2:3" x14ac:dyDescent="0.45">
      <c r="B7677" s="211">
        <v>7614</v>
      </c>
      <c r="C7677" s="210">
        <v>109.96483493625817</v>
      </c>
    </row>
    <row r="7678" spans="2:3" x14ac:dyDescent="0.45">
      <c r="B7678" s="211">
        <v>7615</v>
      </c>
      <c r="C7678" s="210">
        <v>146.37435610210082</v>
      </c>
    </row>
    <row r="7679" spans="2:3" x14ac:dyDescent="0.45">
      <c r="B7679" s="211">
        <v>7616</v>
      </c>
      <c r="C7679" s="210">
        <v>133.32458329495543</v>
      </c>
    </row>
    <row r="7680" spans="2:3" x14ac:dyDescent="0.45">
      <c r="B7680" s="211">
        <v>7617</v>
      </c>
      <c r="C7680" s="210">
        <v>136.57898964430831</v>
      </c>
    </row>
    <row r="7681" spans="2:3" x14ac:dyDescent="0.45">
      <c r="B7681" s="211">
        <v>7618</v>
      </c>
      <c r="C7681" s="210">
        <v>167.48537100968272</v>
      </c>
    </row>
    <row r="7682" spans="2:3" x14ac:dyDescent="0.45">
      <c r="B7682" s="211">
        <v>7619</v>
      </c>
      <c r="C7682" s="210">
        <v>117.77914122502891</v>
      </c>
    </row>
    <row r="7683" spans="2:3" x14ac:dyDescent="0.45">
      <c r="B7683" s="211">
        <v>7620</v>
      </c>
      <c r="C7683" s="210">
        <v>115.16280108724918</v>
      </c>
    </row>
    <row r="7684" spans="2:3" x14ac:dyDescent="0.45">
      <c r="B7684" s="211">
        <v>7621</v>
      </c>
      <c r="C7684" s="210">
        <v>69.106692890970564</v>
      </c>
    </row>
    <row r="7685" spans="2:3" x14ac:dyDescent="0.45">
      <c r="B7685" s="211">
        <v>7622</v>
      </c>
      <c r="C7685" s="210">
        <v>83.288782366947842</v>
      </c>
    </row>
    <row r="7686" spans="2:3" x14ac:dyDescent="0.45">
      <c r="B7686" s="211">
        <v>7623</v>
      </c>
      <c r="C7686" s="210">
        <v>90.304042030907411</v>
      </c>
    </row>
    <row r="7687" spans="2:3" x14ac:dyDescent="0.45">
      <c r="B7687" s="211">
        <v>7624</v>
      </c>
      <c r="C7687" s="210">
        <v>155.58563130851689</v>
      </c>
    </row>
    <row r="7688" spans="2:3" x14ac:dyDescent="0.45">
      <c r="B7688" s="211">
        <v>7625</v>
      </c>
      <c r="C7688" s="210">
        <v>89.050791169872994</v>
      </c>
    </row>
    <row r="7689" spans="2:3" x14ac:dyDescent="0.45">
      <c r="B7689" s="211">
        <v>7626</v>
      </c>
      <c r="C7689" s="210">
        <v>156.61416909780721</v>
      </c>
    </row>
    <row r="7690" spans="2:3" x14ac:dyDescent="0.45">
      <c r="B7690" s="211">
        <v>7627</v>
      </c>
      <c r="C7690" s="210">
        <v>126.73026816815613</v>
      </c>
    </row>
    <row r="7691" spans="2:3" x14ac:dyDescent="0.45">
      <c r="B7691" s="211">
        <v>7628</v>
      </c>
      <c r="C7691" s="210">
        <v>80.170652288637541</v>
      </c>
    </row>
    <row r="7692" spans="2:3" x14ac:dyDescent="0.45">
      <c r="B7692" s="211">
        <v>7629</v>
      </c>
      <c r="C7692" s="210">
        <v>149.09366803520805</v>
      </c>
    </row>
    <row r="7693" spans="2:3" x14ac:dyDescent="0.45">
      <c r="B7693" s="211">
        <v>7630</v>
      </c>
      <c r="C7693" s="210">
        <v>150.0432303553649</v>
      </c>
    </row>
    <row r="7694" spans="2:3" x14ac:dyDescent="0.45">
      <c r="B7694" s="211">
        <v>7631</v>
      </c>
      <c r="C7694" s="210">
        <v>158.62105125368936</v>
      </c>
    </row>
    <row r="7695" spans="2:3" x14ac:dyDescent="0.45">
      <c r="B7695" s="211">
        <v>7632</v>
      </c>
      <c r="C7695" s="210">
        <v>146.29270064763568</v>
      </c>
    </row>
    <row r="7696" spans="2:3" x14ac:dyDescent="0.45">
      <c r="B7696" s="211">
        <v>7633</v>
      </c>
      <c r="C7696" s="210">
        <v>155.12701105265785</v>
      </c>
    </row>
    <row r="7697" spans="2:3" x14ac:dyDescent="0.45">
      <c r="B7697" s="211">
        <v>7634</v>
      </c>
      <c r="C7697" s="210">
        <v>102.38702729105441</v>
      </c>
    </row>
    <row r="7698" spans="2:3" x14ac:dyDescent="0.45">
      <c r="B7698" s="211">
        <v>7635</v>
      </c>
      <c r="C7698" s="210">
        <v>183.01224140395036</v>
      </c>
    </row>
    <row r="7699" spans="2:3" x14ac:dyDescent="0.45">
      <c r="B7699" s="211">
        <v>7636</v>
      </c>
      <c r="C7699" s="210">
        <v>142.22180076242452</v>
      </c>
    </row>
    <row r="7700" spans="2:3" x14ac:dyDescent="0.45">
      <c r="B7700" s="211">
        <v>7637</v>
      </c>
      <c r="C7700" s="210">
        <v>111.66840255230727</v>
      </c>
    </row>
    <row r="7701" spans="2:3" x14ac:dyDescent="0.45">
      <c r="B7701" s="211">
        <v>7638</v>
      </c>
      <c r="C7701" s="210">
        <v>142.75291632445919</v>
      </c>
    </row>
    <row r="7702" spans="2:3" x14ac:dyDescent="0.45">
      <c r="B7702" s="211">
        <v>7639</v>
      </c>
      <c r="C7702" s="210">
        <v>102.56563052632961</v>
      </c>
    </row>
    <row r="7703" spans="2:3" x14ac:dyDescent="0.45">
      <c r="B7703" s="211">
        <v>7640</v>
      </c>
      <c r="C7703" s="210">
        <v>123.50045117148497</v>
      </c>
    </row>
    <row r="7704" spans="2:3" x14ac:dyDescent="0.45">
      <c r="B7704" s="211">
        <v>7641</v>
      </c>
      <c r="C7704" s="210">
        <v>153.38648487997153</v>
      </c>
    </row>
    <row r="7705" spans="2:3" x14ac:dyDescent="0.45">
      <c r="B7705" s="211">
        <v>7642</v>
      </c>
      <c r="C7705" s="210">
        <v>104.00018716071541</v>
      </c>
    </row>
    <row r="7706" spans="2:3" x14ac:dyDescent="0.45">
      <c r="B7706" s="211">
        <v>7643</v>
      </c>
      <c r="C7706" s="210">
        <v>128.57293614419541</v>
      </c>
    </row>
    <row r="7707" spans="2:3" x14ac:dyDescent="0.45">
      <c r="B7707" s="211">
        <v>7644</v>
      </c>
      <c r="C7707" s="210">
        <v>93.099796197387491</v>
      </c>
    </row>
    <row r="7708" spans="2:3" x14ac:dyDescent="0.45">
      <c r="B7708" s="211">
        <v>7645</v>
      </c>
      <c r="C7708" s="210">
        <v>134.33523494716692</v>
      </c>
    </row>
    <row r="7709" spans="2:3" x14ac:dyDescent="0.45">
      <c r="B7709" s="211">
        <v>7646</v>
      </c>
      <c r="C7709" s="210">
        <v>171.75204875596776</v>
      </c>
    </row>
    <row r="7710" spans="2:3" x14ac:dyDescent="0.45">
      <c r="B7710" s="211">
        <v>7647</v>
      </c>
      <c r="C7710" s="210">
        <v>90.339171204814832</v>
      </c>
    </row>
    <row r="7711" spans="2:3" x14ac:dyDescent="0.45">
      <c r="B7711" s="211">
        <v>7648</v>
      </c>
      <c r="C7711" s="210">
        <v>139.69482931170037</v>
      </c>
    </row>
    <row r="7712" spans="2:3" x14ac:dyDescent="0.45">
      <c r="B7712" s="211">
        <v>7649</v>
      </c>
      <c r="C7712" s="210">
        <v>170.19495832080702</v>
      </c>
    </row>
    <row r="7713" spans="2:3" x14ac:dyDescent="0.45">
      <c r="B7713" s="211">
        <v>7650</v>
      </c>
      <c r="C7713" s="210">
        <v>97.58147011540666</v>
      </c>
    </row>
    <row r="7714" spans="2:3" x14ac:dyDescent="0.45">
      <c r="B7714" s="211">
        <v>7651</v>
      </c>
      <c r="C7714" s="210">
        <v>215.17733876726919</v>
      </c>
    </row>
    <row r="7715" spans="2:3" x14ac:dyDescent="0.45">
      <c r="B7715" s="211">
        <v>7652</v>
      </c>
      <c r="C7715" s="210">
        <v>105.34742309619759</v>
      </c>
    </row>
    <row r="7716" spans="2:3" x14ac:dyDescent="0.45">
      <c r="B7716" s="211">
        <v>7653</v>
      </c>
      <c r="C7716" s="210">
        <v>83.584978188550565</v>
      </c>
    </row>
    <row r="7717" spans="2:3" x14ac:dyDescent="0.45">
      <c r="B7717" s="211">
        <v>7654</v>
      </c>
      <c r="C7717" s="210">
        <v>122.20950339340256</v>
      </c>
    </row>
    <row r="7718" spans="2:3" x14ac:dyDescent="0.45">
      <c r="B7718" s="211">
        <v>7655</v>
      </c>
      <c r="C7718" s="210">
        <v>115.6455704501344</v>
      </c>
    </row>
    <row r="7719" spans="2:3" x14ac:dyDescent="0.45">
      <c r="B7719" s="211">
        <v>7656</v>
      </c>
      <c r="C7719" s="210">
        <v>118.87233737636004</v>
      </c>
    </row>
    <row r="7720" spans="2:3" x14ac:dyDescent="0.45">
      <c r="B7720" s="211">
        <v>7657</v>
      </c>
      <c r="C7720" s="210">
        <v>82.029876816597351</v>
      </c>
    </row>
    <row r="7721" spans="2:3" x14ac:dyDescent="0.45">
      <c r="B7721" s="211">
        <v>7658</v>
      </c>
      <c r="C7721" s="210">
        <v>70.044863831963426</v>
      </c>
    </row>
    <row r="7722" spans="2:3" x14ac:dyDescent="0.45">
      <c r="B7722" s="211">
        <v>7659</v>
      </c>
      <c r="C7722" s="210">
        <v>131.10697165610725</v>
      </c>
    </row>
    <row r="7723" spans="2:3" x14ac:dyDescent="0.45">
      <c r="B7723" s="211">
        <v>7660</v>
      </c>
      <c r="C7723" s="210">
        <v>130.35235087585716</v>
      </c>
    </row>
    <row r="7724" spans="2:3" x14ac:dyDescent="0.45">
      <c r="B7724" s="211">
        <v>7661</v>
      </c>
      <c r="C7724" s="210">
        <v>259.37410391282611</v>
      </c>
    </row>
    <row r="7725" spans="2:3" x14ac:dyDescent="0.45">
      <c r="B7725" s="211">
        <v>7662</v>
      </c>
      <c r="C7725" s="210">
        <v>176.92698891852626</v>
      </c>
    </row>
    <row r="7726" spans="2:3" x14ac:dyDescent="0.45">
      <c r="B7726" s="211">
        <v>7663</v>
      </c>
      <c r="C7726" s="210">
        <v>100.09510706255764</v>
      </c>
    </row>
    <row r="7727" spans="2:3" x14ac:dyDescent="0.45">
      <c r="B7727" s="211">
        <v>7664</v>
      </c>
      <c r="C7727" s="210">
        <v>188.97659539903884</v>
      </c>
    </row>
    <row r="7728" spans="2:3" x14ac:dyDescent="0.45">
      <c r="B7728" s="211">
        <v>7665</v>
      </c>
      <c r="C7728" s="210">
        <v>104.83187681111961</v>
      </c>
    </row>
    <row r="7729" spans="2:3" x14ac:dyDescent="0.45">
      <c r="B7729" s="211">
        <v>7666</v>
      </c>
      <c r="C7729" s="210">
        <v>146.53872882316779</v>
      </c>
    </row>
    <row r="7730" spans="2:3" x14ac:dyDescent="0.45">
      <c r="B7730" s="211">
        <v>7667</v>
      </c>
      <c r="C7730" s="210">
        <v>111.52319062611626</v>
      </c>
    </row>
    <row r="7731" spans="2:3" x14ac:dyDescent="0.45">
      <c r="B7731" s="211">
        <v>7668</v>
      </c>
      <c r="C7731" s="210">
        <v>89.480741113240967</v>
      </c>
    </row>
    <row r="7732" spans="2:3" x14ac:dyDescent="0.45">
      <c r="B7732" s="211">
        <v>7669</v>
      </c>
      <c r="C7732" s="210">
        <v>173.57955590022593</v>
      </c>
    </row>
    <row r="7733" spans="2:3" x14ac:dyDescent="0.45">
      <c r="B7733" s="211">
        <v>7670</v>
      </c>
      <c r="C7733" s="210">
        <v>124.11815701237252</v>
      </c>
    </row>
    <row r="7734" spans="2:3" x14ac:dyDescent="0.45">
      <c r="B7734" s="211">
        <v>7671</v>
      </c>
      <c r="C7734" s="210">
        <v>126.19762437972352</v>
      </c>
    </row>
    <row r="7735" spans="2:3" x14ac:dyDescent="0.45">
      <c r="B7735" s="211">
        <v>7672</v>
      </c>
      <c r="C7735" s="210">
        <v>89.174722699558458</v>
      </c>
    </row>
    <row r="7736" spans="2:3" x14ac:dyDescent="0.45">
      <c r="B7736" s="211">
        <v>7673</v>
      </c>
      <c r="C7736" s="210">
        <v>146.1553372686208</v>
      </c>
    </row>
    <row r="7737" spans="2:3" x14ac:dyDescent="0.45">
      <c r="B7737" s="211">
        <v>7674</v>
      </c>
      <c r="C7737" s="210">
        <v>138.83240029499407</v>
      </c>
    </row>
    <row r="7738" spans="2:3" x14ac:dyDescent="0.45">
      <c r="B7738" s="211">
        <v>7675</v>
      </c>
      <c r="C7738" s="210">
        <v>168.60990935859212</v>
      </c>
    </row>
    <row r="7739" spans="2:3" x14ac:dyDescent="0.45">
      <c r="B7739" s="211">
        <v>7676</v>
      </c>
      <c r="C7739" s="210">
        <v>137.20745095015761</v>
      </c>
    </row>
    <row r="7740" spans="2:3" x14ac:dyDescent="0.45">
      <c r="B7740" s="211">
        <v>7677</v>
      </c>
      <c r="C7740" s="210">
        <v>110.12926136551407</v>
      </c>
    </row>
    <row r="7741" spans="2:3" x14ac:dyDescent="0.45">
      <c r="B7741" s="211">
        <v>7678</v>
      </c>
      <c r="C7741" s="210">
        <v>104.80646717699794</v>
      </c>
    </row>
    <row r="7742" spans="2:3" x14ac:dyDescent="0.45">
      <c r="B7742" s="211">
        <v>7679</v>
      </c>
      <c r="C7742" s="210">
        <v>132.49490899391844</v>
      </c>
    </row>
    <row r="7743" spans="2:3" x14ac:dyDescent="0.45">
      <c r="B7743" s="211">
        <v>7680</v>
      </c>
      <c r="C7743" s="210">
        <v>81.099662321885745</v>
      </c>
    </row>
    <row r="7744" spans="2:3" x14ac:dyDescent="0.45">
      <c r="B7744" s="211">
        <v>7681</v>
      </c>
      <c r="C7744" s="210">
        <v>220.7580771010746</v>
      </c>
    </row>
    <row r="7745" spans="2:3" x14ac:dyDescent="0.45">
      <c r="B7745" s="211">
        <v>7682</v>
      </c>
      <c r="C7745" s="210">
        <v>148.6678812048653</v>
      </c>
    </row>
    <row r="7746" spans="2:3" x14ac:dyDescent="0.45">
      <c r="B7746" s="211">
        <v>7683</v>
      </c>
      <c r="C7746" s="210">
        <v>139.80468251048356</v>
      </c>
    </row>
    <row r="7747" spans="2:3" x14ac:dyDescent="0.45">
      <c r="B7747" s="211">
        <v>7684</v>
      </c>
      <c r="C7747" s="210">
        <v>115.39912973009589</v>
      </c>
    </row>
    <row r="7748" spans="2:3" x14ac:dyDescent="0.45">
      <c r="B7748" s="211">
        <v>7685</v>
      </c>
      <c r="C7748" s="210">
        <v>177.35369566727124</v>
      </c>
    </row>
    <row r="7749" spans="2:3" x14ac:dyDescent="0.45">
      <c r="B7749" s="211">
        <v>7686</v>
      </c>
      <c r="C7749" s="210">
        <v>119.23714532393082</v>
      </c>
    </row>
    <row r="7750" spans="2:3" x14ac:dyDescent="0.45">
      <c r="B7750" s="211">
        <v>7687</v>
      </c>
      <c r="C7750" s="210">
        <v>218.76986806128954</v>
      </c>
    </row>
    <row r="7751" spans="2:3" x14ac:dyDescent="0.45">
      <c r="B7751" s="211">
        <v>7688</v>
      </c>
      <c r="C7751" s="210">
        <v>128.92381098523884</v>
      </c>
    </row>
    <row r="7752" spans="2:3" x14ac:dyDescent="0.45">
      <c r="B7752" s="211">
        <v>7689</v>
      </c>
      <c r="C7752" s="210">
        <v>134.14836236067129</v>
      </c>
    </row>
    <row r="7753" spans="2:3" x14ac:dyDescent="0.45">
      <c r="B7753" s="211">
        <v>7690</v>
      </c>
      <c r="C7753" s="210">
        <v>111.06591979360257</v>
      </c>
    </row>
    <row r="7754" spans="2:3" x14ac:dyDescent="0.45">
      <c r="B7754" s="211">
        <v>7691</v>
      </c>
      <c r="C7754" s="210">
        <v>94.878172732749888</v>
      </c>
    </row>
    <row r="7755" spans="2:3" x14ac:dyDescent="0.45">
      <c r="B7755" s="211">
        <v>7692</v>
      </c>
      <c r="C7755" s="210">
        <v>78.386504818387948</v>
      </c>
    </row>
    <row r="7756" spans="2:3" x14ac:dyDescent="0.45">
      <c r="B7756" s="211">
        <v>7693</v>
      </c>
      <c r="C7756" s="210">
        <v>91.890344299792005</v>
      </c>
    </row>
    <row r="7757" spans="2:3" x14ac:dyDescent="0.45">
      <c r="B7757" s="211">
        <v>7694</v>
      </c>
      <c r="C7757" s="210">
        <v>115.86905581118411</v>
      </c>
    </row>
    <row r="7758" spans="2:3" x14ac:dyDescent="0.45">
      <c r="B7758" s="211">
        <v>7695</v>
      </c>
      <c r="C7758" s="210">
        <v>127.84851740188529</v>
      </c>
    </row>
    <row r="7759" spans="2:3" x14ac:dyDescent="0.45">
      <c r="B7759" s="211">
        <v>7696</v>
      </c>
      <c r="C7759" s="210">
        <v>124.64246922165768</v>
      </c>
    </row>
    <row r="7760" spans="2:3" x14ac:dyDescent="0.45">
      <c r="B7760" s="211">
        <v>7697</v>
      </c>
      <c r="C7760" s="210">
        <v>134.25437933812916</v>
      </c>
    </row>
    <row r="7761" spans="2:3" x14ac:dyDescent="0.45">
      <c r="B7761" s="211">
        <v>7698</v>
      </c>
      <c r="C7761" s="210">
        <v>161.71773762873855</v>
      </c>
    </row>
    <row r="7762" spans="2:3" x14ac:dyDescent="0.45">
      <c r="B7762" s="211">
        <v>7699</v>
      </c>
      <c r="C7762" s="210">
        <v>127.19402465341146</v>
      </c>
    </row>
    <row r="7763" spans="2:3" x14ac:dyDescent="0.45">
      <c r="B7763" s="211">
        <v>7700</v>
      </c>
      <c r="C7763" s="210">
        <v>113.94785680457575</v>
      </c>
    </row>
    <row r="7764" spans="2:3" x14ac:dyDescent="0.45">
      <c r="B7764" s="211">
        <v>7701</v>
      </c>
      <c r="C7764" s="210">
        <v>105.52398585852393</v>
      </c>
    </row>
    <row r="7765" spans="2:3" x14ac:dyDescent="0.45">
      <c r="B7765" s="211">
        <v>7702</v>
      </c>
      <c r="C7765" s="210">
        <v>143.67525227656375</v>
      </c>
    </row>
    <row r="7766" spans="2:3" x14ac:dyDescent="0.45">
      <c r="B7766" s="211">
        <v>7703</v>
      </c>
      <c r="C7766" s="210">
        <v>168.61315681044519</v>
      </c>
    </row>
    <row r="7767" spans="2:3" x14ac:dyDescent="0.45">
      <c r="B7767" s="211">
        <v>7704</v>
      </c>
      <c r="C7767" s="210">
        <v>123.93420106028178</v>
      </c>
    </row>
    <row r="7768" spans="2:3" x14ac:dyDescent="0.45">
      <c r="B7768" s="211">
        <v>7705</v>
      </c>
      <c r="C7768" s="210">
        <v>93.511801571772935</v>
      </c>
    </row>
    <row r="7769" spans="2:3" x14ac:dyDescent="0.45">
      <c r="B7769" s="211">
        <v>7706</v>
      </c>
      <c r="C7769" s="210">
        <v>134.92169347618116</v>
      </c>
    </row>
    <row r="7770" spans="2:3" x14ac:dyDescent="0.45">
      <c r="B7770" s="211">
        <v>7707</v>
      </c>
      <c r="C7770" s="210">
        <v>149.97735187470548</v>
      </c>
    </row>
    <row r="7771" spans="2:3" x14ac:dyDescent="0.45">
      <c r="B7771" s="211">
        <v>7708</v>
      </c>
      <c r="C7771" s="210">
        <v>161.07627012882435</v>
      </c>
    </row>
    <row r="7772" spans="2:3" x14ac:dyDescent="0.45">
      <c r="B7772" s="211">
        <v>7709</v>
      </c>
      <c r="C7772" s="210">
        <v>147.73289513882725</v>
      </c>
    </row>
    <row r="7773" spans="2:3" x14ac:dyDescent="0.45">
      <c r="B7773" s="211">
        <v>7710</v>
      </c>
      <c r="C7773" s="210">
        <v>111.27541305494128</v>
      </c>
    </row>
    <row r="7774" spans="2:3" x14ac:dyDescent="0.45">
      <c r="B7774" s="211">
        <v>7711</v>
      </c>
      <c r="C7774" s="210">
        <v>155.97203819995926</v>
      </c>
    </row>
    <row r="7775" spans="2:3" x14ac:dyDescent="0.45">
      <c r="B7775" s="211">
        <v>7712</v>
      </c>
      <c r="C7775" s="210">
        <v>74.92819263235458</v>
      </c>
    </row>
    <row r="7776" spans="2:3" x14ac:dyDescent="0.45">
      <c r="B7776" s="211">
        <v>7713</v>
      </c>
      <c r="C7776" s="210">
        <v>144.50653516826537</v>
      </c>
    </row>
    <row r="7777" spans="2:3" x14ac:dyDescent="0.45">
      <c r="B7777" s="211">
        <v>7714</v>
      </c>
      <c r="C7777" s="210">
        <v>100.99526760122204</v>
      </c>
    </row>
    <row r="7778" spans="2:3" x14ac:dyDescent="0.45">
      <c r="B7778" s="211">
        <v>7715</v>
      </c>
      <c r="C7778" s="210">
        <v>207.39273461091008</v>
      </c>
    </row>
    <row r="7779" spans="2:3" x14ac:dyDescent="0.45">
      <c r="B7779" s="211">
        <v>7716</v>
      </c>
      <c r="C7779" s="210">
        <v>110.48635580003911</v>
      </c>
    </row>
    <row r="7780" spans="2:3" x14ac:dyDescent="0.45">
      <c r="B7780" s="211">
        <v>7717</v>
      </c>
      <c r="C7780" s="210">
        <v>145.61479721952395</v>
      </c>
    </row>
    <row r="7781" spans="2:3" x14ac:dyDescent="0.45">
      <c r="B7781" s="211">
        <v>7718</v>
      </c>
      <c r="C7781" s="210">
        <v>97.766385475145114</v>
      </c>
    </row>
    <row r="7782" spans="2:3" x14ac:dyDescent="0.45">
      <c r="B7782" s="211">
        <v>7719</v>
      </c>
      <c r="C7782" s="210">
        <v>156.66630074933582</v>
      </c>
    </row>
    <row r="7783" spans="2:3" x14ac:dyDescent="0.45">
      <c r="B7783" s="211">
        <v>7720</v>
      </c>
      <c r="C7783" s="210">
        <v>119.48608805906201</v>
      </c>
    </row>
    <row r="7784" spans="2:3" x14ac:dyDescent="0.45">
      <c r="B7784" s="211">
        <v>7721</v>
      </c>
      <c r="C7784" s="210">
        <v>109.66311344478756</v>
      </c>
    </row>
    <row r="7785" spans="2:3" x14ac:dyDescent="0.45">
      <c r="B7785" s="211">
        <v>7722</v>
      </c>
      <c r="C7785" s="210">
        <v>119.98910105231562</v>
      </c>
    </row>
    <row r="7786" spans="2:3" x14ac:dyDescent="0.45">
      <c r="B7786" s="211">
        <v>7723</v>
      </c>
      <c r="C7786" s="210">
        <v>111.36482304810362</v>
      </c>
    </row>
    <row r="7787" spans="2:3" x14ac:dyDescent="0.45">
      <c r="B7787" s="211">
        <v>7724</v>
      </c>
      <c r="C7787" s="210">
        <v>91.886541047189326</v>
      </c>
    </row>
    <row r="7788" spans="2:3" x14ac:dyDescent="0.45">
      <c r="B7788" s="211">
        <v>7725</v>
      </c>
      <c r="C7788" s="210">
        <v>169.96872438046364</v>
      </c>
    </row>
    <row r="7789" spans="2:3" x14ac:dyDescent="0.45">
      <c r="B7789" s="211">
        <v>7726</v>
      </c>
      <c r="C7789" s="210">
        <v>119.61483791929251</v>
      </c>
    </row>
    <row r="7790" spans="2:3" x14ac:dyDescent="0.45">
      <c r="B7790" s="211">
        <v>7727</v>
      </c>
      <c r="C7790" s="210">
        <v>199.67132413754629</v>
      </c>
    </row>
    <row r="7791" spans="2:3" x14ac:dyDescent="0.45">
      <c r="B7791" s="211">
        <v>7728</v>
      </c>
      <c r="C7791" s="210">
        <v>141.30343625295208</v>
      </c>
    </row>
    <row r="7792" spans="2:3" x14ac:dyDescent="0.45">
      <c r="B7792" s="211">
        <v>7729</v>
      </c>
      <c r="C7792" s="210">
        <v>70.983844903689231</v>
      </c>
    </row>
    <row r="7793" spans="2:3" x14ac:dyDescent="0.45">
      <c r="B7793" s="211">
        <v>7730</v>
      </c>
      <c r="C7793" s="210">
        <v>120.65959067838173</v>
      </c>
    </row>
    <row r="7794" spans="2:3" x14ac:dyDescent="0.45">
      <c r="B7794" s="211">
        <v>7731</v>
      </c>
      <c r="C7794" s="210">
        <v>128.00995181214029</v>
      </c>
    </row>
    <row r="7795" spans="2:3" x14ac:dyDescent="0.45">
      <c r="B7795" s="211">
        <v>7732</v>
      </c>
      <c r="C7795" s="210">
        <v>89.384505426508085</v>
      </c>
    </row>
    <row r="7796" spans="2:3" x14ac:dyDescent="0.45">
      <c r="B7796" s="211">
        <v>7733</v>
      </c>
      <c r="C7796" s="210">
        <v>135.67942691276096</v>
      </c>
    </row>
    <row r="7797" spans="2:3" x14ac:dyDescent="0.45">
      <c r="B7797" s="211">
        <v>7734</v>
      </c>
      <c r="C7797" s="210">
        <v>140.34649585221777</v>
      </c>
    </row>
    <row r="7798" spans="2:3" x14ac:dyDescent="0.45">
      <c r="B7798" s="211">
        <v>7735</v>
      </c>
      <c r="C7798" s="210">
        <v>88.687767684132794</v>
      </c>
    </row>
    <row r="7799" spans="2:3" x14ac:dyDescent="0.45">
      <c r="B7799" s="211">
        <v>7736</v>
      </c>
      <c r="C7799" s="210">
        <v>108.72230848895005</v>
      </c>
    </row>
    <row r="7800" spans="2:3" x14ac:dyDescent="0.45">
      <c r="B7800" s="211">
        <v>7737</v>
      </c>
      <c r="C7800" s="210">
        <v>163.2130704062935</v>
      </c>
    </row>
    <row r="7801" spans="2:3" x14ac:dyDescent="0.45">
      <c r="B7801" s="211">
        <v>7738</v>
      </c>
      <c r="C7801" s="210">
        <v>147.36861420902699</v>
      </c>
    </row>
    <row r="7802" spans="2:3" x14ac:dyDescent="0.45">
      <c r="B7802" s="211">
        <v>7739</v>
      </c>
      <c r="C7802" s="210">
        <v>89.549774099637148</v>
      </c>
    </row>
    <row r="7803" spans="2:3" x14ac:dyDescent="0.45">
      <c r="B7803" s="211">
        <v>7740</v>
      </c>
      <c r="C7803" s="210">
        <v>148.42846166349202</v>
      </c>
    </row>
    <row r="7804" spans="2:3" x14ac:dyDescent="0.45">
      <c r="B7804" s="211">
        <v>7741</v>
      </c>
      <c r="C7804" s="210">
        <v>68.568057758244677</v>
      </c>
    </row>
    <row r="7805" spans="2:3" x14ac:dyDescent="0.45">
      <c r="B7805" s="211">
        <v>7742</v>
      </c>
      <c r="C7805" s="210">
        <v>126.66503858850298</v>
      </c>
    </row>
    <row r="7806" spans="2:3" x14ac:dyDescent="0.45">
      <c r="B7806" s="211">
        <v>7743</v>
      </c>
      <c r="C7806" s="210">
        <v>93.131216183092803</v>
      </c>
    </row>
    <row r="7807" spans="2:3" x14ac:dyDescent="0.45">
      <c r="B7807" s="211">
        <v>7744</v>
      </c>
      <c r="C7807" s="210">
        <v>101.10793170041595</v>
      </c>
    </row>
    <row r="7808" spans="2:3" x14ac:dyDescent="0.45">
      <c r="B7808" s="211">
        <v>7745</v>
      </c>
      <c r="C7808" s="210">
        <v>76.964594714876455</v>
      </c>
    </row>
    <row r="7809" spans="2:3" x14ac:dyDescent="0.45">
      <c r="B7809" s="211">
        <v>7746</v>
      </c>
      <c r="C7809" s="210">
        <v>85.046452285965771</v>
      </c>
    </row>
    <row r="7810" spans="2:3" x14ac:dyDescent="0.45">
      <c r="B7810" s="211">
        <v>7747</v>
      </c>
      <c r="C7810" s="210">
        <v>108.16396287376898</v>
      </c>
    </row>
    <row r="7811" spans="2:3" x14ac:dyDescent="0.45">
      <c r="B7811" s="211">
        <v>7748</v>
      </c>
      <c r="C7811" s="210">
        <v>157.6737701915211</v>
      </c>
    </row>
    <row r="7812" spans="2:3" x14ac:dyDescent="0.45">
      <c r="B7812" s="211">
        <v>7749</v>
      </c>
      <c r="C7812" s="210">
        <v>203.34203777715626</v>
      </c>
    </row>
    <row r="7813" spans="2:3" x14ac:dyDescent="0.45">
      <c r="B7813" s="211">
        <v>7750</v>
      </c>
      <c r="C7813" s="210">
        <v>163.6165115934096</v>
      </c>
    </row>
    <row r="7814" spans="2:3" x14ac:dyDescent="0.45">
      <c r="B7814" s="211">
        <v>7751</v>
      </c>
      <c r="C7814" s="210">
        <v>89.834678693547914</v>
      </c>
    </row>
    <row r="7815" spans="2:3" x14ac:dyDescent="0.45">
      <c r="B7815" s="211">
        <v>7752</v>
      </c>
      <c r="C7815" s="210">
        <v>165.8313550890808</v>
      </c>
    </row>
    <row r="7816" spans="2:3" x14ac:dyDescent="0.45">
      <c r="B7816" s="211">
        <v>7753</v>
      </c>
      <c r="C7816" s="210">
        <v>122.63452688749369</v>
      </c>
    </row>
    <row r="7817" spans="2:3" x14ac:dyDescent="0.45">
      <c r="B7817" s="211">
        <v>7754</v>
      </c>
      <c r="C7817" s="210">
        <v>124.33279514442808</v>
      </c>
    </row>
    <row r="7818" spans="2:3" x14ac:dyDescent="0.45">
      <c r="B7818" s="211">
        <v>7755</v>
      </c>
      <c r="C7818" s="210">
        <v>170.84134350926345</v>
      </c>
    </row>
    <row r="7819" spans="2:3" x14ac:dyDescent="0.45">
      <c r="B7819" s="211">
        <v>7756</v>
      </c>
      <c r="C7819" s="210">
        <v>168.52482703379198</v>
      </c>
    </row>
    <row r="7820" spans="2:3" x14ac:dyDescent="0.45">
      <c r="B7820" s="211">
        <v>7757</v>
      </c>
      <c r="C7820" s="210">
        <v>88.650121513907521</v>
      </c>
    </row>
    <row r="7821" spans="2:3" x14ac:dyDescent="0.45">
      <c r="B7821" s="211">
        <v>7758</v>
      </c>
      <c r="C7821" s="210">
        <v>130.17111086316754</v>
      </c>
    </row>
    <row r="7822" spans="2:3" x14ac:dyDescent="0.45">
      <c r="B7822" s="211">
        <v>7759</v>
      </c>
      <c r="C7822" s="210">
        <v>119.06149480909905</v>
      </c>
    </row>
    <row r="7823" spans="2:3" x14ac:dyDescent="0.45">
      <c r="B7823" s="211">
        <v>7760</v>
      </c>
      <c r="C7823" s="210">
        <v>75.04370656831621</v>
      </c>
    </row>
    <row r="7824" spans="2:3" x14ac:dyDescent="0.45">
      <c r="B7824" s="211">
        <v>7761</v>
      </c>
      <c r="C7824" s="210">
        <v>123.06998461779234</v>
      </c>
    </row>
    <row r="7825" spans="2:3" x14ac:dyDescent="0.45">
      <c r="B7825" s="211">
        <v>7762</v>
      </c>
      <c r="C7825" s="210">
        <v>73.972091059565258</v>
      </c>
    </row>
    <row r="7826" spans="2:3" x14ac:dyDescent="0.45">
      <c r="B7826" s="211">
        <v>7763</v>
      </c>
      <c r="C7826" s="210">
        <v>146.25662462510786</v>
      </c>
    </row>
    <row r="7827" spans="2:3" x14ac:dyDescent="0.45">
      <c r="B7827" s="211">
        <v>7764</v>
      </c>
      <c r="C7827" s="210">
        <v>174.38653851907196</v>
      </c>
    </row>
    <row r="7828" spans="2:3" x14ac:dyDescent="0.45">
      <c r="B7828" s="211">
        <v>7765</v>
      </c>
      <c r="C7828" s="210">
        <v>108.92025010777662</v>
      </c>
    </row>
    <row r="7829" spans="2:3" x14ac:dyDescent="0.45">
      <c r="B7829" s="211">
        <v>7766</v>
      </c>
      <c r="C7829" s="210">
        <v>96.913226171398264</v>
      </c>
    </row>
    <row r="7830" spans="2:3" x14ac:dyDescent="0.45">
      <c r="B7830" s="211">
        <v>7767</v>
      </c>
      <c r="C7830" s="210">
        <v>131.10999348480144</v>
      </c>
    </row>
    <row r="7831" spans="2:3" x14ac:dyDescent="0.45">
      <c r="B7831" s="211">
        <v>7768</v>
      </c>
      <c r="C7831" s="210">
        <v>94.050130584475454</v>
      </c>
    </row>
    <row r="7832" spans="2:3" x14ac:dyDescent="0.45">
      <c r="B7832" s="211">
        <v>7769</v>
      </c>
      <c r="C7832" s="210">
        <v>153.04118624542448</v>
      </c>
    </row>
    <row r="7833" spans="2:3" x14ac:dyDescent="0.45">
      <c r="B7833" s="211">
        <v>7770</v>
      </c>
      <c r="C7833" s="210">
        <v>122.5835245244337</v>
      </c>
    </row>
    <row r="7834" spans="2:3" x14ac:dyDescent="0.45">
      <c r="B7834" s="211">
        <v>7771</v>
      </c>
      <c r="C7834" s="210">
        <v>186.57724140734607</v>
      </c>
    </row>
    <row r="7835" spans="2:3" x14ac:dyDescent="0.45">
      <c r="B7835" s="211">
        <v>7772</v>
      </c>
      <c r="C7835" s="210">
        <v>138.56819507141563</v>
      </c>
    </row>
    <row r="7836" spans="2:3" x14ac:dyDescent="0.45">
      <c r="B7836" s="211">
        <v>7773</v>
      </c>
      <c r="C7836" s="210">
        <v>157.88631442577903</v>
      </c>
    </row>
    <row r="7837" spans="2:3" x14ac:dyDescent="0.45">
      <c r="B7837" s="211">
        <v>7774</v>
      </c>
      <c r="C7837" s="210">
        <v>112.72759915635017</v>
      </c>
    </row>
    <row r="7838" spans="2:3" x14ac:dyDescent="0.45">
      <c r="B7838" s="211">
        <v>7775</v>
      </c>
      <c r="C7838" s="210">
        <v>192.51647144125474</v>
      </c>
    </row>
    <row r="7839" spans="2:3" x14ac:dyDescent="0.45">
      <c r="B7839" s="211">
        <v>7776</v>
      </c>
      <c r="C7839" s="210">
        <v>124.4442167629098</v>
      </c>
    </row>
    <row r="7840" spans="2:3" x14ac:dyDescent="0.45">
      <c r="B7840" s="211">
        <v>7777</v>
      </c>
      <c r="C7840" s="210">
        <v>170.10662805413207</v>
      </c>
    </row>
    <row r="7841" spans="2:3" x14ac:dyDescent="0.45">
      <c r="B7841" s="211">
        <v>7778</v>
      </c>
      <c r="C7841" s="210">
        <v>130.6679363025392</v>
      </c>
    </row>
    <row r="7842" spans="2:3" x14ac:dyDescent="0.45">
      <c r="B7842" s="211">
        <v>7779</v>
      </c>
      <c r="C7842" s="210">
        <v>159.07841457365586</v>
      </c>
    </row>
    <row r="7843" spans="2:3" x14ac:dyDescent="0.45">
      <c r="B7843" s="211">
        <v>7780</v>
      </c>
      <c r="C7843" s="210">
        <v>196.32444908035154</v>
      </c>
    </row>
    <row r="7844" spans="2:3" x14ac:dyDescent="0.45">
      <c r="B7844" s="211">
        <v>7781</v>
      </c>
      <c r="C7844" s="210">
        <v>185.91350496599409</v>
      </c>
    </row>
    <row r="7845" spans="2:3" x14ac:dyDescent="0.45">
      <c r="B7845" s="211">
        <v>7782</v>
      </c>
      <c r="C7845" s="210">
        <v>183.69678341983598</v>
      </c>
    </row>
    <row r="7846" spans="2:3" x14ac:dyDescent="0.45">
      <c r="B7846" s="211">
        <v>7783</v>
      </c>
      <c r="C7846" s="210">
        <v>154.30517123372738</v>
      </c>
    </row>
    <row r="7847" spans="2:3" x14ac:dyDescent="0.45">
      <c r="B7847" s="211">
        <v>7784</v>
      </c>
      <c r="C7847" s="210">
        <v>175.15060245979407</v>
      </c>
    </row>
    <row r="7848" spans="2:3" x14ac:dyDescent="0.45">
      <c r="B7848" s="211">
        <v>7785</v>
      </c>
      <c r="C7848" s="210">
        <v>146.38375425953936</v>
      </c>
    </row>
    <row r="7849" spans="2:3" x14ac:dyDescent="0.45">
      <c r="B7849" s="211">
        <v>7786</v>
      </c>
      <c r="C7849" s="210">
        <v>128.83542315245842</v>
      </c>
    </row>
    <row r="7850" spans="2:3" x14ac:dyDescent="0.45">
      <c r="B7850" s="211">
        <v>7787</v>
      </c>
      <c r="C7850" s="210">
        <v>143.74859710860744</v>
      </c>
    </row>
    <row r="7851" spans="2:3" x14ac:dyDescent="0.45">
      <c r="B7851" s="211">
        <v>7788</v>
      </c>
      <c r="C7851" s="210">
        <v>130.30766814582404</v>
      </c>
    </row>
    <row r="7852" spans="2:3" x14ac:dyDescent="0.45">
      <c r="B7852" s="211">
        <v>7789</v>
      </c>
      <c r="C7852" s="210">
        <v>87.240949044144642</v>
      </c>
    </row>
    <row r="7853" spans="2:3" x14ac:dyDescent="0.45">
      <c r="B7853" s="211">
        <v>7790</v>
      </c>
      <c r="C7853" s="210">
        <v>79.805924702691954</v>
      </c>
    </row>
    <row r="7854" spans="2:3" x14ac:dyDescent="0.45">
      <c r="B7854" s="211">
        <v>7791</v>
      </c>
      <c r="C7854" s="210">
        <v>101.53077988217618</v>
      </c>
    </row>
    <row r="7855" spans="2:3" x14ac:dyDescent="0.45">
      <c r="B7855" s="211">
        <v>7792</v>
      </c>
      <c r="C7855" s="210">
        <v>69.818691801677176</v>
      </c>
    </row>
    <row r="7856" spans="2:3" x14ac:dyDescent="0.45">
      <c r="B7856" s="211">
        <v>7793</v>
      </c>
      <c r="C7856" s="210">
        <v>123.63649416341407</v>
      </c>
    </row>
    <row r="7857" spans="2:3" x14ac:dyDescent="0.45">
      <c r="B7857" s="211">
        <v>7794</v>
      </c>
      <c r="C7857" s="210">
        <v>68.1033271055108</v>
      </c>
    </row>
    <row r="7858" spans="2:3" x14ac:dyDescent="0.45">
      <c r="B7858" s="211">
        <v>7795</v>
      </c>
      <c r="C7858" s="210">
        <v>96.11826590743209</v>
      </c>
    </row>
    <row r="7859" spans="2:3" x14ac:dyDescent="0.45">
      <c r="B7859" s="211">
        <v>7796</v>
      </c>
      <c r="C7859" s="210">
        <v>133.32052838232315</v>
      </c>
    </row>
    <row r="7860" spans="2:3" x14ac:dyDescent="0.45">
      <c r="B7860" s="211">
        <v>7797</v>
      </c>
      <c r="C7860" s="210">
        <v>147.56926350781166</v>
      </c>
    </row>
    <row r="7861" spans="2:3" x14ac:dyDescent="0.45">
      <c r="B7861" s="211">
        <v>7798</v>
      </c>
      <c r="C7861" s="210">
        <v>113.2607420434652</v>
      </c>
    </row>
    <row r="7862" spans="2:3" x14ac:dyDescent="0.45">
      <c r="B7862" s="211">
        <v>7799</v>
      </c>
      <c r="C7862" s="210">
        <v>94.766138069476398</v>
      </c>
    </row>
    <row r="7863" spans="2:3" x14ac:dyDescent="0.45">
      <c r="B7863" s="211">
        <v>7800</v>
      </c>
      <c r="C7863" s="210">
        <v>76.692275509749194</v>
      </c>
    </row>
    <row r="7864" spans="2:3" x14ac:dyDescent="0.45">
      <c r="B7864" s="211">
        <v>7801</v>
      </c>
      <c r="C7864" s="210">
        <v>114.76443383002554</v>
      </c>
    </row>
    <row r="7865" spans="2:3" x14ac:dyDescent="0.45">
      <c r="B7865" s="211">
        <v>7802</v>
      </c>
      <c r="C7865" s="210">
        <v>137.43079362947338</v>
      </c>
    </row>
    <row r="7866" spans="2:3" x14ac:dyDescent="0.45">
      <c r="B7866" s="211">
        <v>7803</v>
      </c>
      <c r="C7866" s="210">
        <v>108.16255237893907</v>
      </c>
    </row>
    <row r="7867" spans="2:3" x14ac:dyDescent="0.45">
      <c r="B7867" s="211">
        <v>7804</v>
      </c>
      <c r="C7867" s="210">
        <v>92.224771459715583</v>
      </c>
    </row>
    <row r="7868" spans="2:3" x14ac:dyDescent="0.45">
      <c r="B7868" s="211">
        <v>7805</v>
      </c>
      <c r="C7868" s="210">
        <v>124.8032085030877</v>
      </c>
    </row>
    <row r="7869" spans="2:3" x14ac:dyDescent="0.45">
      <c r="B7869" s="211">
        <v>7806</v>
      </c>
      <c r="C7869" s="210">
        <v>81.265714607256712</v>
      </c>
    </row>
    <row r="7870" spans="2:3" x14ac:dyDescent="0.45">
      <c r="B7870" s="211">
        <v>7807</v>
      </c>
      <c r="C7870" s="210">
        <v>203.13392430265438</v>
      </c>
    </row>
    <row r="7871" spans="2:3" x14ac:dyDescent="0.45">
      <c r="B7871" s="211">
        <v>7808</v>
      </c>
      <c r="C7871" s="210">
        <v>172.25215937883354</v>
      </c>
    </row>
    <row r="7872" spans="2:3" x14ac:dyDescent="0.45">
      <c r="B7872" s="211">
        <v>7809</v>
      </c>
      <c r="C7872" s="210">
        <v>113.97138928566515</v>
      </c>
    </row>
    <row r="7873" spans="2:3" x14ac:dyDescent="0.45">
      <c r="B7873" s="211">
        <v>7810</v>
      </c>
      <c r="C7873" s="210">
        <v>73.70403446322517</v>
      </c>
    </row>
    <row r="7874" spans="2:3" x14ac:dyDescent="0.45">
      <c r="B7874" s="211">
        <v>7811</v>
      </c>
      <c r="C7874" s="210">
        <v>128.62260499304318</v>
      </c>
    </row>
    <row r="7875" spans="2:3" x14ac:dyDescent="0.45">
      <c r="B7875" s="211">
        <v>7812</v>
      </c>
      <c r="C7875" s="210">
        <v>122.17016316450336</v>
      </c>
    </row>
    <row r="7876" spans="2:3" x14ac:dyDescent="0.45">
      <c r="B7876" s="211">
        <v>7813</v>
      </c>
      <c r="C7876" s="210">
        <v>92.970271617879476</v>
      </c>
    </row>
    <row r="7877" spans="2:3" x14ac:dyDescent="0.45">
      <c r="B7877" s="211">
        <v>7814</v>
      </c>
      <c r="C7877" s="210">
        <v>172.49238416788143</v>
      </c>
    </row>
    <row r="7878" spans="2:3" x14ac:dyDescent="0.45">
      <c r="B7878" s="211">
        <v>7815</v>
      </c>
      <c r="C7878" s="210">
        <v>122.99310968020332</v>
      </c>
    </row>
    <row r="7879" spans="2:3" x14ac:dyDescent="0.45">
      <c r="B7879" s="211">
        <v>7816</v>
      </c>
      <c r="C7879" s="210">
        <v>125.99776240527932</v>
      </c>
    </row>
    <row r="7880" spans="2:3" x14ac:dyDescent="0.45">
      <c r="B7880" s="211">
        <v>7817</v>
      </c>
      <c r="C7880" s="210">
        <v>184.91137321511079</v>
      </c>
    </row>
    <row r="7881" spans="2:3" x14ac:dyDescent="0.45">
      <c r="B7881" s="211">
        <v>7818</v>
      </c>
      <c r="C7881" s="210">
        <v>115.47712479848224</v>
      </c>
    </row>
    <row r="7882" spans="2:3" x14ac:dyDescent="0.45">
      <c r="B7882" s="211">
        <v>7819</v>
      </c>
      <c r="C7882" s="210">
        <v>122.32973385758986</v>
      </c>
    </row>
    <row r="7883" spans="2:3" x14ac:dyDescent="0.45">
      <c r="B7883" s="211">
        <v>7820</v>
      </c>
      <c r="C7883" s="210">
        <v>223.17077236409662</v>
      </c>
    </row>
    <row r="7884" spans="2:3" x14ac:dyDescent="0.45">
      <c r="B7884" s="211">
        <v>7821</v>
      </c>
      <c r="C7884" s="210">
        <v>126.8637098720254</v>
      </c>
    </row>
    <row r="7885" spans="2:3" x14ac:dyDescent="0.45">
      <c r="B7885" s="211">
        <v>7822</v>
      </c>
      <c r="C7885" s="210">
        <v>97.250542224544503</v>
      </c>
    </row>
    <row r="7886" spans="2:3" x14ac:dyDescent="0.45">
      <c r="B7886" s="211">
        <v>7823</v>
      </c>
      <c r="C7886" s="210">
        <v>94.436506009087012</v>
      </c>
    </row>
    <row r="7887" spans="2:3" x14ac:dyDescent="0.45">
      <c r="B7887" s="211">
        <v>7824</v>
      </c>
      <c r="C7887" s="210">
        <v>193.53250967275335</v>
      </c>
    </row>
    <row r="7888" spans="2:3" x14ac:dyDescent="0.45">
      <c r="B7888" s="211">
        <v>7825</v>
      </c>
      <c r="C7888" s="210">
        <v>127.41843055553838</v>
      </c>
    </row>
    <row r="7889" spans="2:3" x14ac:dyDescent="0.45">
      <c r="B7889" s="211">
        <v>7826</v>
      </c>
      <c r="C7889" s="210">
        <v>164.46733214992335</v>
      </c>
    </row>
    <row r="7890" spans="2:3" x14ac:dyDescent="0.45">
      <c r="B7890" s="211">
        <v>7827</v>
      </c>
      <c r="C7890" s="210">
        <v>84.86574039503428</v>
      </c>
    </row>
    <row r="7891" spans="2:3" x14ac:dyDescent="0.45">
      <c r="B7891" s="211">
        <v>7828</v>
      </c>
      <c r="C7891" s="210">
        <v>180.65122693601657</v>
      </c>
    </row>
    <row r="7892" spans="2:3" x14ac:dyDescent="0.45">
      <c r="B7892" s="211">
        <v>7829</v>
      </c>
      <c r="C7892" s="210">
        <v>63.581260249666691</v>
      </c>
    </row>
    <row r="7893" spans="2:3" x14ac:dyDescent="0.45">
      <c r="B7893" s="211">
        <v>7830</v>
      </c>
      <c r="C7893" s="210">
        <v>94.135917791128605</v>
      </c>
    </row>
    <row r="7894" spans="2:3" x14ac:dyDescent="0.45">
      <c r="B7894" s="211">
        <v>7831</v>
      </c>
      <c r="C7894" s="210">
        <v>169.99010249158366</v>
      </c>
    </row>
    <row r="7895" spans="2:3" x14ac:dyDescent="0.45">
      <c r="B7895" s="211">
        <v>7832</v>
      </c>
      <c r="C7895" s="210">
        <v>128.08967325588162</v>
      </c>
    </row>
    <row r="7896" spans="2:3" x14ac:dyDescent="0.45">
      <c r="B7896" s="211">
        <v>7833</v>
      </c>
      <c r="C7896" s="210">
        <v>116.79103614310779</v>
      </c>
    </row>
    <row r="7897" spans="2:3" x14ac:dyDescent="0.45">
      <c r="B7897" s="211">
        <v>7834</v>
      </c>
      <c r="C7897" s="210">
        <v>87.798790615765199</v>
      </c>
    </row>
    <row r="7898" spans="2:3" x14ac:dyDescent="0.45">
      <c r="B7898" s="211">
        <v>7835</v>
      </c>
      <c r="C7898" s="210">
        <v>111.07588855099935</v>
      </c>
    </row>
    <row r="7899" spans="2:3" x14ac:dyDescent="0.45">
      <c r="B7899" s="211">
        <v>7836</v>
      </c>
      <c r="C7899" s="210">
        <v>122.25362107216266</v>
      </c>
    </row>
    <row r="7900" spans="2:3" x14ac:dyDescent="0.45">
      <c r="B7900" s="211">
        <v>7837</v>
      </c>
      <c r="C7900" s="210">
        <v>118.81160618526374</v>
      </c>
    </row>
    <row r="7901" spans="2:3" x14ac:dyDescent="0.45">
      <c r="B7901" s="211">
        <v>7838</v>
      </c>
      <c r="C7901" s="210">
        <v>133.88013158423243</v>
      </c>
    </row>
    <row r="7902" spans="2:3" x14ac:dyDescent="0.45">
      <c r="B7902" s="211">
        <v>7839</v>
      </c>
      <c r="C7902" s="210">
        <v>122.93554669155851</v>
      </c>
    </row>
    <row r="7903" spans="2:3" x14ac:dyDescent="0.45">
      <c r="B7903" s="211">
        <v>7840</v>
      </c>
      <c r="C7903" s="210">
        <v>110.32133895807455</v>
      </c>
    </row>
    <row r="7904" spans="2:3" x14ac:dyDescent="0.45">
      <c r="B7904" s="211">
        <v>7841</v>
      </c>
      <c r="C7904" s="210">
        <v>115.68418598502285</v>
      </c>
    </row>
    <row r="7905" spans="2:3" x14ac:dyDescent="0.45">
      <c r="B7905" s="211">
        <v>7842</v>
      </c>
      <c r="C7905" s="210">
        <v>61.596652593450152</v>
      </c>
    </row>
    <row r="7906" spans="2:3" x14ac:dyDescent="0.45">
      <c r="B7906" s="211">
        <v>7843</v>
      </c>
      <c r="C7906" s="210">
        <v>92.305397462823379</v>
      </c>
    </row>
    <row r="7907" spans="2:3" x14ac:dyDescent="0.45">
      <c r="B7907" s="211">
        <v>7844</v>
      </c>
      <c r="C7907" s="210">
        <v>120.97691218560882</v>
      </c>
    </row>
    <row r="7908" spans="2:3" x14ac:dyDescent="0.45">
      <c r="B7908" s="211">
        <v>7845</v>
      </c>
      <c r="C7908" s="210">
        <v>117.62154880704072</v>
      </c>
    </row>
    <row r="7909" spans="2:3" x14ac:dyDescent="0.45">
      <c r="B7909" s="211">
        <v>7846</v>
      </c>
      <c r="C7909" s="210">
        <v>98.601011971387038</v>
      </c>
    </row>
    <row r="7910" spans="2:3" x14ac:dyDescent="0.45">
      <c r="B7910" s="211">
        <v>7847</v>
      </c>
      <c r="C7910" s="210">
        <v>105.85630934623326</v>
      </c>
    </row>
    <row r="7911" spans="2:3" x14ac:dyDescent="0.45">
      <c r="B7911" s="211">
        <v>7848</v>
      </c>
      <c r="C7911" s="210">
        <v>106.7853802685822</v>
      </c>
    </row>
    <row r="7912" spans="2:3" x14ac:dyDescent="0.45">
      <c r="B7912" s="211">
        <v>7849</v>
      </c>
      <c r="C7912" s="210">
        <v>112.64225746692146</v>
      </c>
    </row>
    <row r="7913" spans="2:3" x14ac:dyDescent="0.45">
      <c r="B7913" s="211">
        <v>7850</v>
      </c>
      <c r="C7913" s="210">
        <v>142.46528548869497</v>
      </c>
    </row>
    <row r="7914" spans="2:3" x14ac:dyDescent="0.45">
      <c r="B7914" s="211">
        <v>7851</v>
      </c>
      <c r="C7914" s="210">
        <v>137.1787529308383</v>
      </c>
    </row>
    <row r="7915" spans="2:3" x14ac:dyDescent="0.45">
      <c r="B7915" s="211">
        <v>7852</v>
      </c>
      <c r="C7915" s="210">
        <v>124.20955526185585</v>
      </c>
    </row>
    <row r="7916" spans="2:3" x14ac:dyDescent="0.45">
      <c r="B7916" s="211">
        <v>7853</v>
      </c>
      <c r="C7916" s="210">
        <v>162.17691549096256</v>
      </c>
    </row>
    <row r="7917" spans="2:3" x14ac:dyDescent="0.45">
      <c r="B7917" s="211">
        <v>7854</v>
      </c>
      <c r="C7917" s="210">
        <v>136.33329598255762</v>
      </c>
    </row>
    <row r="7918" spans="2:3" x14ac:dyDescent="0.45">
      <c r="B7918" s="211">
        <v>7855</v>
      </c>
      <c r="C7918" s="210">
        <v>138.56356849914053</v>
      </c>
    </row>
    <row r="7919" spans="2:3" x14ac:dyDescent="0.45">
      <c r="B7919" s="211">
        <v>7856</v>
      </c>
      <c r="C7919" s="210">
        <v>151.58148385117502</v>
      </c>
    </row>
    <row r="7920" spans="2:3" x14ac:dyDescent="0.45">
      <c r="B7920" s="211">
        <v>7857</v>
      </c>
      <c r="C7920" s="210">
        <v>140.73476809658032</v>
      </c>
    </row>
    <row r="7921" spans="2:3" x14ac:dyDescent="0.45">
      <c r="B7921" s="211">
        <v>7858</v>
      </c>
      <c r="C7921" s="210">
        <v>54.425724124194858</v>
      </c>
    </row>
    <row r="7922" spans="2:3" x14ac:dyDescent="0.45">
      <c r="B7922" s="211">
        <v>7859</v>
      </c>
      <c r="C7922" s="210">
        <v>169.95065578099846</v>
      </c>
    </row>
    <row r="7923" spans="2:3" x14ac:dyDescent="0.45">
      <c r="B7923" s="211">
        <v>7860</v>
      </c>
      <c r="C7923" s="210">
        <v>75.826175937590023</v>
      </c>
    </row>
    <row r="7924" spans="2:3" x14ac:dyDescent="0.45">
      <c r="B7924" s="211">
        <v>7861</v>
      </c>
      <c r="C7924" s="210">
        <v>91.332167107985427</v>
      </c>
    </row>
    <row r="7925" spans="2:3" x14ac:dyDescent="0.45">
      <c r="B7925" s="211">
        <v>7862</v>
      </c>
      <c r="C7925" s="210">
        <v>159.91347352127352</v>
      </c>
    </row>
    <row r="7926" spans="2:3" x14ac:dyDescent="0.45">
      <c r="B7926" s="211">
        <v>7863</v>
      </c>
      <c r="C7926" s="210">
        <v>134.47315788059987</v>
      </c>
    </row>
    <row r="7927" spans="2:3" x14ac:dyDescent="0.45">
      <c r="B7927" s="211">
        <v>7864</v>
      </c>
      <c r="C7927" s="210">
        <v>83.468050888175611</v>
      </c>
    </row>
    <row r="7928" spans="2:3" x14ac:dyDescent="0.45">
      <c r="B7928" s="211">
        <v>7865</v>
      </c>
      <c r="C7928" s="210">
        <v>142.61311740553751</v>
      </c>
    </row>
    <row r="7929" spans="2:3" x14ac:dyDescent="0.45">
      <c r="B7929" s="211">
        <v>7866</v>
      </c>
      <c r="C7929" s="210">
        <v>156.29573179576315</v>
      </c>
    </row>
    <row r="7930" spans="2:3" x14ac:dyDescent="0.45">
      <c r="B7930" s="211">
        <v>7867</v>
      </c>
      <c r="C7930" s="210">
        <v>66.373633619570299</v>
      </c>
    </row>
    <row r="7931" spans="2:3" x14ac:dyDescent="0.45">
      <c r="B7931" s="211">
        <v>7868</v>
      </c>
      <c r="C7931" s="210">
        <v>90.334148090870187</v>
      </c>
    </row>
    <row r="7932" spans="2:3" x14ac:dyDescent="0.45">
      <c r="B7932" s="211">
        <v>7869</v>
      </c>
      <c r="C7932" s="210">
        <v>138.08279729833185</v>
      </c>
    </row>
    <row r="7933" spans="2:3" x14ac:dyDescent="0.45">
      <c r="B7933" s="211">
        <v>7870</v>
      </c>
      <c r="C7933" s="210">
        <v>157.08877021124934</v>
      </c>
    </row>
    <row r="7934" spans="2:3" x14ac:dyDescent="0.45">
      <c r="B7934" s="211">
        <v>7871</v>
      </c>
      <c r="C7934" s="210">
        <v>137.89169596056573</v>
      </c>
    </row>
    <row r="7935" spans="2:3" x14ac:dyDescent="0.45">
      <c r="B7935" s="211">
        <v>7872</v>
      </c>
      <c r="C7935" s="210">
        <v>175.12435002292017</v>
      </c>
    </row>
    <row r="7936" spans="2:3" x14ac:dyDescent="0.45">
      <c r="B7936" s="211">
        <v>7873</v>
      </c>
      <c r="C7936" s="210">
        <v>89.757024517466178</v>
      </c>
    </row>
    <row r="7937" spans="2:3" x14ac:dyDescent="0.45">
      <c r="B7937" s="211">
        <v>7874</v>
      </c>
      <c r="C7937" s="210">
        <v>82.356187234623945</v>
      </c>
    </row>
    <row r="7938" spans="2:3" x14ac:dyDescent="0.45">
      <c r="B7938" s="211">
        <v>7875</v>
      </c>
      <c r="C7938" s="210">
        <v>134.9740573300555</v>
      </c>
    </row>
    <row r="7939" spans="2:3" x14ac:dyDescent="0.45">
      <c r="B7939" s="211">
        <v>7876</v>
      </c>
      <c r="C7939" s="210">
        <v>96.066685389085919</v>
      </c>
    </row>
    <row r="7940" spans="2:3" x14ac:dyDescent="0.45">
      <c r="B7940" s="211">
        <v>7877</v>
      </c>
      <c r="C7940" s="210">
        <v>91.587900249007106</v>
      </c>
    </row>
    <row r="7941" spans="2:3" x14ac:dyDescent="0.45">
      <c r="B7941" s="211">
        <v>7878</v>
      </c>
      <c r="C7941" s="210">
        <v>117.9653019003332</v>
      </c>
    </row>
    <row r="7942" spans="2:3" x14ac:dyDescent="0.45">
      <c r="B7942" s="211">
        <v>7879</v>
      </c>
      <c r="C7942" s="210">
        <v>109.45669999414976</v>
      </c>
    </row>
    <row r="7943" spans="2:3" x14ac:dyDescent="0.45">
      <c r="B7943" s="211">
        <v>7880</v>
      </c>
      <c r="C7943" s="210">
        <v>99.889610382652066</v>
      </c>
    </row>
    <row r="7944" spans="2:3" x14ac:dyDescent="0.45">
      <c r="B7944" s="211">
        <v>7881</v>
      </c>
      <c r="C7944" s="210">
        <v>123.29071829861977</v>
      </c>
    </row>
    <row r="7945" spans="2:3" x14ac:dyDescent="0.45">
      <c r="B7945" s="211">
        <v>7882</v>
      </c>
      <c r="C7945" s="210">
        <v>153.61379763511064</v>
      </c>
    </row>
    <row r="7946" spans="2:3" x14ac:dyDescent="0.45">
      <c r="B7946" s="211">
        <v>7883</v>
      </c>
      <c r="C7946" s="210">
        <v>104.22519035567073</v>
      </c>
    </row>
    <row r="7947" spans="2:3" x14ac:dyDescent="0.45">
      <c r="B7947" s="211">
        <v>7884</v>
      </c>
      <c r="C7947" s="210">
        <v>98.8809017746119</v>
      </c>
    </row>
    <row r="7948" spans="2:3" x14ac:dyDescent="0.45">
      <c r="B7948" s="211">
        <v>7885</v>
      </c>
      <c r="C7948" s="210">
        <v>117.68058379571097</v>
      </c>
    </row>
    <row r="7949" spans="2:3" x14ac:dyDescent="0.45">
      <c r="B7949" s="211">
        <v>7886</v>
      </c>
      <c r="C7949" s="210">
        <v>106.01193299353682</v>
      </c>
    </row>
    <row r="7950" spans="2:3" x14ac:dyDescent="0.45">
      <c r="B7950" s="211">
        <v>7887</v>
      </c>
      <c r="C7950" s="210">
        <v>76.24284717637191</v>
      </c>
    </row>
    <row r="7951" spans="2:3" x14ac:dyDescent="0.45">
      <c r="B7951" s="211">
        <v>7888</v>
      </c>
      <c r="C7951" s="210">
        <v>146.11327453294737</v>
      </c>
    </row>
    <row r="7952" spans="2:3" x14ac:dyDescent="0.45">
      <c r="B7952" s="211">
        <v>7889</v>
      </c>
      <c r="C7952" s="210">
        <v>130.32770478152227</v>
      </c>
    </row>
    <row r="7953" spans="2:3" x14ac:dyDescent="0.45">
      <c r="B7953" s="211">
        <v>7890</v>
      </c>
      <c r="C7953" s="210">
        <v>129.99266029493344</v>
      </c>
    </row>
    <row r="7954" spans="2:3" x14ac:dyDescent="0.45">
      <c r="B7954" s="211">
        <v>7891</v>
      </c>
      <c r="C7954" s="210">
        <v>123.79661430793196</v>
      </c>
    </row>
    <row r="7955" spans="2:3" x14ac:dyDescent="0.45">
      <c r="B7955" s="211">
        <v>7892</v>
      </c>
      <c r="C7955" s="210">
        <v>83.890936609509112</v>
      </c>
    </row>
    <row r="7956" spans="2:3" x14ac:dyDescent="0.45">
      <c r="B7956" s="211">
        <v>7893</v>
      </c>
      <c r="C7956" s="210">
        <v>128.82442299305441</v>
      </c>
    </row>
    <row r="7957" spans="2:3" x14ac:dyDescent="0.45">
      <c r="B7957" s="211">
        <v>7894</v>
      </c>
      <c r="C7957" s="210">
        <v>153.23588695932995</v>
      </c>
    </row>
    <row r="7958" spans="2:3" x14ac:dyDescent="0.45">
      <c r="B7958" s="211">
        <v>7895</v>
      </c>
      <c r="C7958" s="210">
        <v>123.08522638317949</v>
      </c>
    </row>
    <row r="7959" spans="2:3" x14ac:dyDescent="0.45">
      <c r="B7959" s="211">
        <v>7896</v>
      </c>
      <c r="C7959" s="210">
        <v>244.44674657387347</v>
      </c>
    </row>
    <row r="7960" spans="2:3" x14ac:dyDescent="0.45">
      <c r="B7960" s="211">
        <v>7897</v>
      </c>
      <c r="C7960" s="210">
        <v>75.194947426877704</v>
      </c>
    </row>
    <row r="7961" spans="2:3" x14ac:dyDescent="0.45">
      <c r="B7961" s="211">
        <v>7898</v>
      </c>
      <c r="C7961" s="210">
        <v>85.847933854433606</v>
      </c>
    </row>
    <row r="7962" spans="2:3" x14ac:dyDescent="0.45">
      <c r="B7962" s="211">
        <v>7899</v>
      </c>
      <c r="C7962" s="210">
        <v>156.19284299205015</v>
      </c>
    </row>
    <row r="7963" spans="2:3" x14ac:dyDescent="0.45">
      <c r="B7963" s="211">
        <v>7900</v>
      </c>
      <c r="C7963" s="210">
        <v>107.48694017433047</v>
      </c>
    </row>
    <row r="7964" spans="2:3" x14ac:dyDescent="0.45">
      <c r="B7964" s="211">
        <v>7901</v>
      </c>
      <c r="C7964" s="210">
        <v>94.032787295111959</v>
      </c>
    </row>
    <row r="7965" spans="2:3" x14ac:dyDescent="0.45">
      <c r="B7965" s="211">
        <v>7902</v>
      </c>
      <c r="C7965" s="210">
        <v>101.05452844663721</v>
      </c>
    </row>
    <row r="7966" spans="2:3" x14ac:dyDescent="0.45">
      <c r="B7966" s="211">
        <v>7903</v>
      </c>
      <c r="C7966" s="210">
        <v>184.58941033325976</v>
      </c>
    </row>
    <row r="7967" spans="2:3" x14ac:dyDescent="0.45">
      <c r="B7967" s="211">
        <v>7904</v>
      </c>
      <c r="C7967" s="210">
        <v>91.511149799665958</v>
      </c>
    </row>
    <row r="7968" spans="2:3" x14ac:dyDescent="0.45">
      <c r="B7968" s="211">
        <v>7905</v>
      </c>
      <c r="C7968" s="210">
        <v>116.34277395690745</v>
      </c>
    </row>
    <row r="7969" spans="2:3" x14ac:dyDescent="0.45">
      <c r="B7969" s="211">
        <v>7906</v>
      </c>
      <c r="C7969" s="210">
        <v>194.65137047209268</v>
      </c>
    </row>
    <row r="7970" spans="2:3" x14ac:dyDescent="0.45">
      <c r="B7970" s="211">
        <v>7907</v>
      </c>
      <c r="C7970" s="210">
        <v>72.307484795870295</v>
      </c>
    </row>
    <row r="7971" spans="2:3" x14ac:dyDescent="0.45">
      <c r="B7971" s="211">
        <v>7908</v>
      </c>
      <c r="C7971" s="210">
        <v>157.01481301451605</v>
      </c>
    </row>
    <row r="7972" spans="2:3" x14ac:dyDescent="0.45">
      <c r="B7972" s="211">
        <v>7909</v>
      </c>
      <c r="C7972" s="210">
        <v>73.399970671820085</v>
      </c>
    </row>
    <row r="7973" spans="2:3" x14ac:dyDescent="0.45">
      <c r="B7973" s="211">
        <v>7910</v>
      </c>
      <c r="C7973" s="210">
        <v>115.68546244974446</v>
      </c>
    </row>
    <row r="7974" spans="2:3" x14ac:dyDescent="0.45">
      <c r="B7974" s="211">
        <v>7911</v>
      </c>
      <c r="C7974" s="210">
        <v>192.87847028974008</v>
      </c>
    </row>
    <row r="7975" spans="2:3" x14ac:dyDescent="0.45">
      <c r="B7975" s="211">
        <v>7912</v>
      </c>
      <c r="C7975" s="210">
        <v>96.974130531910887</v>
      </c>
    </row>
    <row r="7976" spans="2:3" x14ac:dyDescent="0.45">
      <c r="B7976" s="211">
        <v>7913</v>
      </c>
      <c r="C7976" s="210">
        <v>108.93410886822235</v>
      </c>
    </row>
    <row r="7977" spans="2:3" x14ac:dyDescent="0.45">
      <c r="B7977" s="211">
        <v>7914</v>
      </c>
      <c r="C7977" s="210">
        <v>154.80231911081594</v>
      </c>
    </row>
    <row r="7978" spans="2:3" x14ac:dyDescent="0.45">
      <c r="B7978" s="211">
        <v>7915</v>
      </c>
      <c r="C7978" s="210">
        <v>145.14847731123493</v>
      </c>
    </row>
    <row r="7979" spans="2:3" x14ac:dyDescent="0.45">
      <c r="B7979" s="211">
        <v>7916</v>
      </c>
      <c r="C7979" s="210">
        <v>168.04607472731382</v>
      </c>
    </row>
    <row r="7980" spans="2:3" x14ac:dyDescent="0.45">
      <c r="B7980" s="211">
        <v>7917</v>
      </c>
      <c r="C7980" s="210">
        <v>71.386236585223671</v>
      </c>
    </row>
    <row r="7981" spans="2:3" x14ac:dyDescent="0.45">
      <c r="B7981" s="211">
        <v>7918</v>
      </c>
      <c r="C7981" s="210">
        <v>119.5695665975358</v>
      </c>
    </row>
    <row r="7982" spans="2:3" x14ac:dyDescent="0.45">
      <c r="B7982" s="211">
        <v>7919</v>
      </c>
      <c r="C7982" s="210">
        <v>126.83702230209128</v>
      </c>
    </row>
    <row r="7983" spans="2:3" x14ac:dyDescent="0.45">
      <c r="B7983" s="211">
        <v>7920</v>
      </c>
      <c r="C7983" s="210">
        <v>168.41424211043358</v>
      </c>
    </row>
    <row r="7984" spans="2:3" x14ac:dyDescent="0.45">
      <c r="B7984" s="211">
        <v>7921</v>
      </c>
      <c r="C7984" s="210">
        <v>170.09427116887454</v>
      </c>
    </row>
    <row r="7985" spans="2:3" x14ac:dyDescent="0.45">
      <c r="B7985" s="211">
        <v>7922</v>
      </c>
      <c r="C7985" s="210">
        <v>105.25467654717566</v>
      </c>
    </row>
    <row r="7986" spans="2:3" x14ac:dyDescent="0.45">
      <c r="B7986" s="211">
        <v>7923</v>
      </c>
      <c r="C7986" s="210">
        <v>106.91125322888378</v>
      </c>
    </row>
    <row r="7987" spans="2:3" x14ac:dyDescent="0.45">
      <c r="B7987" s="211">
        <v>7924</v>
      </c>
      <c r="C7987" s="210">
        <v>102.60068942672005</v>
      </c>
    </row>
    <row r="7988" spans="2:3" x14ac:dyDescent="0.45">
      <c r="B7988" s="211">
        <v>7925</v>
      </c>
      <c r="C7988" s="210">
        <v>90.175650213673137</v>
      </c>
    </row>
    <row r="7989" spans="2:3" x14ac:dyDescent="0.45">
      <c r="B7989" s="211">
        <v>7926</v>
      </c>
      <c r="C7989" s="210">
        <v>124.36810813389684</v>
      </c>
    </row>
    <row r="7990" spans="2:3" x14ac:dyDescent="0.45">
      <c r="B7990" s="211">
        <v>7927</v>
      </c>
      <c r="C7990" s="210">
        <v>117.44354461638271</v>
      </c>
    </row>
    <row r="7991" spans="2:3" x14ac:dyDescent="0.45">
      <c r="B7991" s="211">
        <v>7928</v>
      </c>
      <c r="C7991" s="210">
        <v>157.8142964045341</v>
      </c>
    </row>
    <row r="7992" spans="2:3" x14ac:dyDescent="0.45">
      <c r="B7992" s="211">
        <v>7929</v>
      </c>
      <c r="C7992" s="210">
        <v>90.298249367690744</v>
      </c>
    </row>
    <row r="7993" spans="2:3" x14ac:dyDescent="0.45">
      <c r="B7993" s="211">
        <v>7930</v>
      </c>
      <c r="C7993" s="210">
        <v>110.96507088190754</v>
      </c>
    </row>
    <row r="7994" spans="2:3" x14ac:dyDescent="0.45">
      <c r="B7994" s="211">
        <v>7931</v>
      </c>
      <c r="C7994" s="210">
        <v>90.991218129625139</v>
      </c>
    </row>
    <row r="7995" spans="2:3" x14ac:dyDescent="0.45">
      <c r="B7995" s="211">
        <v>7932</v>
      </c>
      <c r="C7995" s="210">
        <v>81.978739187444475</v>
      </c>
    </row>
    <row r="7996" spans="2:3" x14ac:dyDescent="0.45">
      <c r="B7996" s="211">
        <v>7933</v>
      </c>
      <c r="C7996" s="210">
        <v>101.27921781833844</v>
      </c>
    </row>
    <row r="7997" spans="2:3" x14ac:dyDescent="0.45">
      <c r="B7997" s="211">
        <v>7934</v>
      </c>
      <c r="C7997" s="210">
        <v>137.24327642965804</v>
      </c>
    </row>
    <row r="7998" spans="2:3" x14ac:dyDescent="0.45">
      <c r="B7998" s="211">
        <v>7935</v>
      </c>
      <c r="C7998" s="210">
        <v>130.3777712585011</v>
      </c>
    </row>
    <row r="7999" spans="2:3" x14ac:dyDescent="0.45">
      <c r="B7999" s="211">
        <v>7936</v>
      </c>
      <c r="C7999" s="210">
        <v>123.85127591853139</v>
      </c>
    </row>
    <row r="8000" spans="2:3" x14ac:dyDescent="0.45">
      <c r="B8000" s="211">
        <v>7937</v>
      </c>
      <c r="C8000" s="210">
        <v>98.774450654492824</v>
      </c>
    </row>
    <row r="8001" spans="2:3" x14ac:dyDescent="0.45">
      <c r="B8001" s="211">
        <v>7938</v>
      </c>
      <c r="C8001" s="210">
        <v>139.88862116257616</v>
      </c>
    </row>
    <row r="8002" spans="2:3" x14ac:dyDescent="0.45">
      <c r="B8002" s="211">
        <v>7939</v>
      </c>
      <c r="C8002" s="210">
        <v>84.259082622483064</v>
      </c>
    </row>
    <row r="8003" spans="2:3" x14ac:dyDescent="0.45">
      <c r="B8003" s="211">
        <v>7940</v>
      </c>
      <c r="C8003" s="210">
        <v>178.16229769699206</v>
      </c>
    </row>
    <row r="8004" spans="2:3" x14ac:dyDescent="0.45">
      <c r="B8004" s="211">
        <v>7941</v>
      </c>
      <c r="C8004" s="210">
        <v>111.54614780007383</v>
      </c>
    </row>
    <row r="8005" spans="2:3" x14ac:dyDescent="0.45">
      <c r="B8005" s="211">
        <v>7942</v>
      </c>
      <c r="C8005" s="210">
        <v>84.29849118936805</v>
      </c>
    </row>
    <row r="8006" spans="2:3" x14ac:dyDescent="0.45">
      <c r="B8006" s="211">
        <v>7943</v>
      </c>
      <c r="C8006" s="210">
        <v>165.17318161556324</v>
      </c>
    </row>
    <row r="8007" spans="2:3" x14ac:dyDescent="0.45">
      <c r="B8007" s="211">
        <v>7944</v>
      </c>
      <c r="C8007" s="210">
        <v>150.59976404252413</v>
      </c>
    </row>
    <row r="8008" spans="2:3" x14ac:dyDescent="0.45">
      <c r="B8008" s="211">
        <v>7945</v>
      </c>
      <c r="C8008" s="210">
        <v>139.53778433041543</v>
      </c>
    </row>
    <row r="8009" spans="2:3" x14ac:dyDescent="0.45">
      <c r="B8009" s="211">
        <v>7946</v>
      </c>
      <c r="C8009" s="210">
        <v>94.722146983393245</v>
      </c>
    </row>
    <row r="8010" spans="2:3" x14ac:dyDescent="0.45">
      <c r="B8010" s="211">
        <v>7947</v>
      </c>
      <c r="C8010" s="210">
        <v>173.66366897232001</v>
      </c>
    </row>
    <row r="8011" spans="2:3" x14ac:dyDescent="0.45">
      <c r="B8011" s="211">
        <v>7948</v>
      </c>
      <c r="C8011" s="210">
        <v>114.94025583141163</v>
      </c>
    </row>
    <row r="8012" spans="2:3" x14ac:dyDescent="0.45">
      <c r="B8012" s="211">
        <v>7949</v>
      </c>
      <c r="C8012" s="210">
        <v>107.09825507596462</v>
      </c>
    </row>
    <row r="8013" spans="2:3" x14ac:dyDescent="0.45">
      <c r="B8013" s="211">
        <v>7950</v>
      </c>
      <c r="C8013" s="210">
        <v>120.89839321043537</v>
      </c>
    </row>
    <row r="8014" spans="2:3" x14ac:dyDescent="0.45">
      <c r="B8014" s="211">
        <v>7951</v>
      </c>
      <c r="C8014" s="210">
        <v>214.05471757120662</v>
      </c>
    </row>
    <row r="8015" spans="2:3" x14ac:dyDescent="0.45">
      <c r="B8015" s="211">
        <v>7952</v>
      </c>
      <c r="C8015" s="210">
        <v>118.47082113194217</v>
      </c>
    </row>
    <row r="8016" spans="2:3" x14ac:dyDescent="0.45">
      <c r="B8016" s="211">
        <v>7953</v>
      </c>
      <c r="C8016" s="210">
        <v>125.02913474927504</v>
      </c>
    </row>
    <row r="8017" spans="2:3" x14ac:dyDescent="0.45">
      <c r="B8017" s="211">
        <v>7954</v>
      </c>
      <c r="C8017" s="210">
        <v>153.40747482364017</v>
      </c>
    </row>
    <row r="8018" spans="2:3" x14ac:dyDescent="0.45">
      <c r="B8018" s="211">
        <v>7955</v>
      </c>
      <c r="C8018" s="210">
        <v>112.93310440010093</v>
      </c>
    </row>
    <row r="8019" spans="2:3" x14ac:dyDescent="0.45">
      <c r="B8019" s="211">
        <v>7956</v>
      </c>
      <c r="C8019" s="210">
        <v>168.52047099148436</v>
      </c>
    </row>
    <row r="8020" spans="2:3" x14ac:dyDescent="0.45">
      <c r="B8020" s="211">
        <v>7957</v>
      </c>
      <c r="C8020" s="210">
        <v>147.38061796724799</v>
      </c>
    </row>
    <row r="8021" spans="2:3" x14ac:dyDescent="0.45">
      <c r="B8021" s="211">
        <v>7958</v>
      </c>
      <c r="C8021" s="210">
        <v>132.03013258452296</v>
      </c>
    </row>
    <row r="8022" spans="2:3" x14ac:dyDescent="0.45">
      <c r="B8022" s="211">
        <v>7959</v>
      </c>
      <c r="C8022" s="210">
        <v>136.86027167846729</v>
      </c>
    </row>
    <row r="8023" spans="2:3" x14ac:dyDescent="0.45">
      <c r="B8023" s="211">
        <v>7960</v>
      </c>
      <c r="C8023" s="210">
        <v>172.05726672732669</v>
      </c>
    </row>
    <row r="8024" spans="2:3" x14ac:dyDescent="0.45">
      <c r="B8024" s="211">
        <v>7961</v>
      </c>
      <c r="C8024" s="210">
        <v>203.31980138118485</v>
      </c>
    </row>
    <row r="8025" spans="2:3" x14ac:dyDescent="0.45">
      <c r="B8025" s="211">
        <v>7962</v>
      </c>
      <c r="C8025" s="210">
        <v>125.96677930211055</v>
      </c>
    </row>
    <row r="8026" spans="2:3" x14ac:dyDescent="0.45">
      <c r="B8026" s="211">
        <v>7963</v>
      </c>
      <c r="C8026" s="210">
        <v>91.243994837147113</v>
      </c>
    </row>
    <row r="8027" spans="2:3" x14ac:dyDescent="0.45">
      <c r="B8027" s="211">
        <v>7964</v>
      </c>
      <c r="C8027" s="210">
        <v>147.99769791529877</v>
      </c>
    </row>
    <row r="8028" spans="2:3" x14ac:dyDescent="0.45">
      <c r="B8028" s="211">
        <v>7965</v>
      </c>
      <c r="C8028" s="210">
        <v>160.85787890008925</v>
      </c>
    </row>
    <row r="8029" spans="2:3" x14ac:dyDescent="0.45">
      <c r="B8029" s="211">
        <v>7966</v>
      </c>
      <c r="C8029" s="210">
        <v>105.55640924234493</v>
      </c>
    </row>
    <row r="8030" spans="2:3" x14ac:dyDescent="0.45">
      <c r="B8030" s="211">
        <v>7967</v>
      </c>
      <c r="C8030" s="210">
        <v>103.75121116297477</v>
      </c>
    </row>
    <row r="8031" spans="2:3" x14ac:dyDescent="0.45">
      <c r="B8031" s="211">
        <v>7968</v>
      </c>
      <c r="C8031" s="210">
        <v>115.97114706862089</v>
      </c>
    </row>
    <row r="8032" spans="2:3" x14ac:dyDescent="0.45">
      <c r="B8032" s="211">
        <v>7969</v>
      </c>
      <c r="C8032" s="210">
        <v>81.893372350957577</v>
      </c>
    </row>
    <row r="8033" spans="2:3" x14ac:dyDescent="0.45">
      <c r="B8033" s="211">
        <v>7970</v>
      </c>
      <c r="C8033" s="210">
        <v>131.75218729133553</v>
      </c>
    </row>
    <row r="8034" spans="2:3" x14ac:dyDescent="0.45">
      <c r="B8034" s="211">
        <v>7971</v>
      </c>
      <c r="C8034" s="210">
        <v>125.20788089446624</v>
      </c>
    </row>
    <row r="8035" spans="2:3" x14ac:dyDescent="0.45">
      <c r="B8035" s="211">
        <v>7972</v>
      </c>
      <c r="C8035" s="210">
        <v>130.04229426881324</v>
      </c>
    </row>
    <row r="8036" spans="2:3" x14ac:dyDescent="0.45">
      <c r="B8036" s="211">
        <v>7973</v>
      </c>
      <c r="C8036" s="210">
        <v>111.72086439963068</v>
      </c>
    </row>
    <row r="8037" spans="2:3" x14ac:dyDescent="0.45">
      <c r="B8037" s="211">
        <v>7974</v>
      </c>
      <c r="C8037" s="210">
        <v>140.92132168210819</v>
      </c>
    </row>
    <row r="8038" spans="2:3" x14ac:dyDescent="0.45">
      <c r="B8038" s="211">
        <v>7975</v>
      </c>
      <c r="C8038" s="210">
        <v>102.08854549968694</v>
      </c>
    </row>
    <row r="8039" spans="2:3" x14ac:dyDescent="0.45">
      <c r="B8039" s="211">
        <v>7976</v>
      </c>
      <c r="C8039" s="210">
        <v>145.96592498243115</v>
      </c>
    </row>
    <row r="8040" spans="2:3" x14ac:dyDescent="0.45">
      <c r="B8040" s="211">
        <v>7977</v>
      </c>
      <c r="C8040" s="210">
        <v>165.70666185812237</v>
      </c>
    </row>
    <row r="8041" spans="2:3" x14ac:dyDescent="0.45">
      <c r="B8041" s="211">
        <v>7978</v>
      </c>
      <c r="C8041" s="210">
        <v>97.26824601713642</v>
      </c>
    </row>
    <row r="8042" spans="2:3" x14ac:dyDescent="0.45">
      <c r="B8042" s="211">
        <v>7979</v>
      </c>
      <c r="C8042" s="210">
        <v>135.42505581949442</v>
      </c>
    </row>
    <row r="8043" spans="2:3" x14ac:dyDescent="0.45">
      <c r="B8043" s="211">
        <v>7980</v>
      </c>
      <c r="C8043" s="210">
        <v>139.6239074284521</v>
      </c>
    </row>
    <row r="8044" spans="2:3" x14ac:dyDescent="0.45">
      <c r="B8044" s="211">
        <v>7981</v>
      </c>
      <c r="C8044" s="210">
        <v>116.75888435313385</v>
      </c>
    </row>
    <row r="8045" spans="2:3" x14ac:dyDescent="0.45">
      <c r="B8045" s="211">
        <v>7982</v>
      </c>
      <c r="C8045" s="210">
        <v>148.22795380582755</v>
      </c>
    </row>
    <row r="8046" spans="2:3" x14ac:dyDescent="0.45">
      <c r="B8046" s="211">
        <v>7983</v>
      </c>
      <c r="C8046" s="210">
        <v>167.78514707001429</v>
      </c>
    </row>
    <row r="8047" spans="2:3" x14ac:dyDescent="0.45">
      <c r="B8047" s="211">
        <v>7984</v>
      </c>
      <c r="C8047" s="210">
        <v>89.287631043394541</v>
      </c>
    </row>
    <row r="8048" spans="2:3" x14ac:dyDescent="0.45">
      <c r="B8048" s="211">
        <v>7985</v>
      </c>
      <c r="C8048" s="210">
        <v>114.13949800586971</v>
      </c>
    </row>
    <row r="8049" spans="2:3" x14ac:dyDescent="0.45">
      <c r="B8049" s="211">
        <v>7986</v>
      </c>
      <c r="C8049" s="210">
        <v>89.410065536263829</v>
      </c>
    </row>
    <row r="8050" spans="2:3" x14ac:dyDescent="0.45">
      <c r="B8050" s="211">
        <v>7987</v>
      </c>
      <c r="C8050" s="210">
        <v>127.88527129441634</v>
      </c>
    </row>
    <row r="8051" spans="2:3" x14ac:dyDescent="0.45">
      <c r="B8051" s="211">
        <v>7988</v>
      </c>
      <c r="C8051" s="210">
        <v>103.50012546636499</v>
      </c>
    </row>
    <row r="8052" spans="2:3" x14ac:dyDescent="0.45">
      <c r="B8052" s="211">
        <v>7989</v>
      </c>
      <c r="C8052" s="210">
        <v>135.40025933004645</v>
      </c>
    </row>
    <row r="8053" spans="2:3" x14ac:dyDescent="0.45">
      <c r="B8053" s="211">
        <v>7990</v>
      </c>
      <c r="C8053" s="210">
        <v>195.20906414077621</v>
      </c>
    </row>
    <row r="8054" spans="2:3" x14ac:dyDescent="0.45">
      <c r="B8054" s="211">
        <v>7991</v>
      </c>
      <c r="C8054" s="210">
        <v>92.970433330254593</v>
      </c>
    </row>
    <row r="8055" spans="2:3" x14ac:dyDescent="0.45">
      <c r="B8055" s="211">
        <v>7992</v>
      </c>
      <c r="C8055" s="210">
        <v>110.14798818223352</v>
      </c>
    </row>
    <row r="8056" spans="2:3" x14ac:dyDescent="0.45">
      <c r="B8056" s="211">
        <v>7993</v>
      </c>
      <c r="C8056" s="210">
        <v>117.36938887062509</v>
      </c>
    </row>
    <row r="8057" spans="2:3" x14ac:dyDescent="0.45">
      <c r="B8057" s="211">
        <v>7994</v>
      </c>
      <c r="C8057" s="210">
        <v>243.15460848103683</v>
      </c>
    </row>
    <row r="8058" spans="2:3" x14ac:dyDescent="0.45">
      <c r="B8058" s="211">
        <v>7995</v>
      </c>
      <c r="C8058" s="210">
        <v>184.44903908383418</v>
      </c>
    </row>
    <row r="8059" spans="2:3" x14ac:dyDescent="0.45">
      <c r="B8059" s="211">
        <v>7996</v>
      </c>
      <c r="C8059" s="210">
        <v>185.05098039808937</v>
      </c>
    </row>
    <row r="8060" spans="2:3" x14ac:dyDescent="0.45">
      <c r="B8060" s="211">
        <v>7997</v>
      </c>
      <c r="C8060" s="210">
        <v>110.98806764463711</v>
      </c>
    </row>
    <row r="8061" spans="2:3" x14ac:dyDescent="0.45">
      <c r="B8061" s="211">
        <v>7998</v>
      </c>
      <c r="C8061" s="210">
        <v>124.99802444878129</v>
      </c>
    </row>
    <row r="8062" spans="2:3" x14ac:dyDescent="0.45">
      <c r="B8062" s="211">
        <v>7999</v>
      </c>
      <c r="C8062" s="210">
        <v>174.95054099391413</v>
      </c>
    </row>
    <row r="8063" spans="2:3" x14ac:dyDescent="0.45">
      <c r="B8063" s="211">
        <v>8000</v>
      </c>
      <c r="C8063" s="210">
        <v>119.76166865165375</v>
      </c>
    </row>
    <row r="8064" spans="2:3" x14ac:dyDescent="0.45">
      <c r="B8064" s="211">
        <v>8001</v>
      </c>
      <c r="C8064" s="210">
        <v>75.20811661550087</v>
      </c>
    </row>
    <row r="8065" spans="2:3" x14ac:dyDescent="0.45">
      <c r="B8065" s="211">
        <v>8002</v>
      </c>
      <c r="C8065" s="210">
        <v>106.37399679093632</v>
      </c>
    </row>
    <row r="8066" spans="2:3" x14ac:dyDescent="0.45">
      <c r="B8066" s="211">
        <v>8003</v>
      </c>
      <c r="C8066" s="210">
        <v>110.69401315733668</v>
      </c>
    </row>
    <row r="8067" spans="2:3" x14ac:dyDescent="0.45">
      <c r="B8067" s="211">
        <v>8004</v>
      </c>
      <c r="C8067" s="210">
        <v>109.57707593852422</v>
      </c>
    </row>
    <row r="8068" spans="2:3" x14ac:dyDescent="0.45">
      <c r="B8068" s="211">
        <v>8005</v>
      </c>
      <c r="C8068" s="210">
        <v>115.86923821431482</v>
      </c>
    </row>
    <row r="8069" spans="2:3" x14ac:dyDescent="0.45">
      <c r="B8069" s="211">
        <v>8006</v>
      </c>
      <c r="C8069" s="210">
        <v>203.0620887658815</v>
      </c>
    </row>
    <row r="8070" spans="2:3" x14ac:dyDescent="0.45">
      <c r="B8070" s="211">
        <v>8007</v>
      </c>
      <c r="C8070" s="210">
        <v>164.31263541065746</v>
      </c>
    </row>
    <row r="8071" spans="2:3" x14ac:dyDescent="0.45">
      <c r="B8071" s="211">
        <v>8008</v>
      </c>
      <c r="C8071" s="210">
        <v>89.221269827115762</v>
      </c>
    </row>
    <row r="8072" spans="2:3" x14ac:dyDescent="0.45">
      <c r="B8072" s="211">
        <v>8009</v>
      </c>
      <c r="C8072" s="210">
        <v>115.80168215910166</v>
      </c>
    </row>
    <row r="8073" spans="2:3" x14ac:dyDescent="0.45">
      <c r="B8073" s="211">
        <v>8010</v>
      </c>
      <c r="C8073" s="210">
        <v>172.11052181114275</v>
      </c>
    </row>
    <row r="8074" spans="2:3" x14ac:dyDescent="0.45">
      <c r="B8074" s="211">
        <v>8011</v>
      </c>
      <c r="C8074" s="210">
        <v>149.13229900255166</v>
      </c>
    </row>
    <row r="8075" spans="2:3" x14ac:dyDescent="0.45">
      <c r="B8075" s="211">
        <v>8012</v>
      </c>
      <c r="C8075" s="210">
        <v>132.17435664192166</v>
      </c>
    </row>
    <row r="8076" spans="2:3" x14ac:dyDescent="0.45">
      <c r="B8076" s="211">
        <v>8013</v>
      </c>
      <c r="C8076" s="210">
        <v>89.10445304073923</v>
      </c>
    </row>
    <row r="8077" spans="2:3" x14ac:dyDescent="0.45">
      <c r="B8077" s="211">
        <v>8014</v>
      </c>
      <c r="C8077" s="210">
        <v>250.59914030133027</v>
      </c>
    </row>
    <row r="8078" spans="2:3" x14ac:dyDescent="0.45">
      <c r="B8078" s="211">
        <v>8015</v>
      </c>
      <c r="C8078" s="210">
        <v>130.25123489210083</v>
      </c>
    </row>
    <row r="8079" spans="2:3" x14ac:dyDescent="0.45">
      <c r="B8079" s="211">
        <v>8016</v>
      </c>
      <c r="C8079" s="210">
        <v>149.93215337926199</v>
      </c>
    </row>
    <row r="8080" spans="2:3" x14ac:dyDescent="0.45">
      <c r="B8080" s="211">
        <v>8017</v>
      </c>
      <c r="C8080" s="210">
        <v>56.660540975953232</v>
      </c>
    </row>
    <row r="8081" spans="2:3" x14ac:dyDescent="0.45">
      <c r="B8081" s="211">
        <v>8018</v>
      </c>
      <c r="C8081" s="210">
        <v>127.22525146903543</v>
      </c>
    </row>
    <row r="8082" spans="2:3" x14ac:dyDescent="0.45">
      <c r="B8082" s="211">
        <v>8019</v>
      </c>
      <c r="C8082" s="210">
        <v>84.749557478617135</v>
      </c>
    </row>
    <row r="8083" spans="2:3" x14ac:dyDescent="0.45">
      <c r="B8083" s="211">
        <v>8020</v>
      </c>
      <c r="C8083" s="210">
        <v>74.31370957241657</v>
      </c>
    </row>
    <row r="8084" spans="2:3" x14ac:dyDescent="0.45">
      <c r="B8084" s="211">
        <v>8021</v>
      </c>
      <c r="C8084" s="210">
        <v>104.31971739718792</v>
      </c>
    </row>
    <row r="8085" spans="2:3" x14ac:dyDescent="0.45">
      <c r="B8085" s="211">
        <v>8022</v>
      </c>
      <c r="C8085" s="210">
        <v>101.82839150027174</v>
      </c>
    </row>
    <row r="8086" spans="2:3" x14ac:dyDescent="0.45">
      <c r="B8086" s="211">
        <v>8023</v>
      </c>
      <c r="C8086" s="210">
        <v>92.970244189143258</v>
      </c>
    </row>
    <row r="8087" spans="2:3" x14ac:dyDescent="0.45">
      <c r="B8087" s="211">
        <v>8024</v>
      </c>
      <c r="C8087" s="210">
        <v>108.26784888180177</v>
      </c>
    </row>
    <row r="8088" spans="2:3" x14ac:dyDescent="0.45">
      <c r="B8088" s="211">
        <v>8025</v>
      </c>
      <c r="C8088" s="210">
        <v>123.03616194107506</v>
      </c>
    </row>
    <row r="8089" spans="2:3" x14ac:dyDescent="0.45">
      <c r="B8089" s="211">
        <v>8026</v>
      </c>
      <c r="C8089" s="210">
        <v>140.2389664957544</v>
      </c>
    </row>
    <row r="8090" spans="2:3" x14ac:dyDescent="0.45">
      <c r="B8090" s="211">
        <v>8027</v>
      </c>
      <c r="C8090" s="210">
        <v>195.77460943078378</v>
      </c>
    </row>
    <row r="8091" spans="2:3" x14ac:dyDescent="0.45">
      <c r="B8091" s="211">
        <v>8028</v>
      </c>
      <c r="C8091" s="210">
        <v>151.20866224919078</v>
      </c>
    </row>
    <row r="8092" spans="2:3" x14ac:dyDescent="0.45">
      <c r="B8092" s="211">
        <v>8029</v>
      </c>
      <c r="C8092" s="210">
        <v>113.36354551413275</v>
      </c>
    </row>
    <row r="8093" spans="2:3" x14ac:dyDescent="0.45">
      <c r="B8093" s="211">
        <v>8030</v>
      </c>
      <c r="C8093" s="210">
        <v>95.671215192978465</v>
      </c>
    </row>
    <row r="8094" spans="2:3" x14ac:dyDescent="0.45">
      <c r="B8094" s="211">
        <v>8031</v>
      </c>
      <c r="C8094" s="210">
        <v>143.00191627692527</v>
      </c>
    </row>
    <row r="8095" spans="2:3" x14ac:dyDescent="0.45">
      <c r="B8095" s="211">
        <v>8032</v>
      </c>
      <c r="C8095" s="210">
        <v>103.32669952237933</v>
      </c>
    </row>
    <row r="8096" spans="2:3" x14ac:dyDescent="0.45">
      <c r="B8096" s="211">
        <v>8033</v>
      </c>
      <c r="C8096" s="210">
        <v>188.41473913144958</v>
      </c>
    </row>
    <row r="8097" spans="2:3" x14ac:dyDescent="0.45">
      <c r="B8097" s="211">
        <v>8034</v>
      </c>
      <c r="C8097" s="210">
        <v>106.90399152436568</v>
      </c>
    </row>
    <row r="8098" spans="2:3" x14ac:dyDescent="0.45">
      <c r="B8098" s="211">
        <v>8035</v>
      </c>
      <c r="C8098" s="210">
        <v>109.43903832123701</v>
      </c>
    </row>
    <row r="8099" spans="2:3" x14ac:dyDescent="0.45">
      <c r="B8099" s="211">
        <v>8036</v>
      </c>
      <c r="C8099" s="210">
        <v>132.20968015056982</v>
      </c>
    </row>
    <row r="8100" spans="2:3" x14ac:dyDescent="0.45">
      <c r="B8100" s="211">
        <v>8037</v>
      </c>
      <c r="C8100" s="210">
        <v>138.58768026587731</v>
      </c>
    </row>
    <row r="8101" spans="2:3" x14ac:dyDescent="0.45">
      <c r="B8101" s="211">
        <v>8038</v>
      </c>
      <c r="C8101" s="210">
        <v>160.62451595582633</v>
      </c>
    </row>
    <row r="8102" spans="2:3" x14ac:dyDescent="0.45">
      <c r="B8102" s="211">
        <v>8039</v>
      </c>
      <c r="C8102" s="210">
        <v>166.20348348986337</v>
      </c>
    </row>
    <row r="8103" spans="2:3" x14ac:dyDescent="0.45">
      <c r="B8103" s="211">
        <v>8040</v>
      </c>
      <c r="C8103" s="210">
        <v>204.08035271736924</v>
      </c>
    </row>
    <row r="8104" spans="2:3" x14ac:dyDescent="0.45">
      <c r="B8104" s="211">
        <v>8041</v>
      </c>
      <c r="C8104" s="210">
        <v>65.800293433955687</v>
      </c>
    </row>
    <row r="8105" spans="2:3" x14ac:dyDescent="0.45">
      <c r="B8105" s="211">
        <v>8042</v>
      </c>
      <c r="C8105" s="210">
        <v>121.45932418157385</v>
      </c>
    </row>
    <row r="8106" spans="2:3" x14ac:dyDescent="0.45">
      <c r="B8106" s="211">
        <v>8043</v>
      </c>
      <c r="C8106" s="210">
        <v>125.77605757562729</v>
      </c>
    </row>
    <row r="8107" spans="2:3" x14ac:dyDescent="0.45">
      <c r="B8107" s="211">
        <v>8044</v>
      </c>
      <c r="C8107" s="210">
        <v>106.6823790035712</v>
      </c>
    </row>
    <row r="8108" spans="2:3" x14ac:dyDescent="0.45">
      <c r="B8108" s="211">
        <v>8045</v>
      </c>
      <c r="C8108" s="210">
        <v>95.697711317816996</v>
      </c>
    </row>
    <row r="8109" spans="2:3" x14ac:dyDescent="0.45">
      <c r="B8109" s="211">
        <v>8046</v>
      </c>
      <c r="C8109" s="210">
        <v>143.9091527828493</v>
      </c>
    </row>
    <row r="8110" spans="2:3" x14ac:dyDescent="0.45">
      <c r="B8110" s="211">
        <v>8047</v>
      </c>
      <c r="C8110" s="210">
        <v>122.48859747413753</v>
      </c>
    </row>
    <row r="8111" spans="2:3" x14ac:dyDescent="0.45">
      <c r="B8111" s="211">
        <v>8048</v>
      </c>
      <c r="C8111" s="210">
        <v>205.74140274020263</v>
      </c>
    </row>
    <row r="8112" spans="2:3" x14ac:dyDescent="0.45">
      <c r="B8112" s="211">
        <v>8049</v>
      </c>
      <c r="C8112" s="210">
        <v>110.40067967396274</v>
      </c>
    </row>
    <row r="8113" spans="2:3" x14ac:dyDescent="0.45">
      <c r="B8113" s="211">
        <v>8050</v>
      </c>
      <c r="C8113" s="210">
        <v>101.99477818720966</v>
      </c>
    </row>
    <row r="8114" spans="2:3" x14ac:dyDescent="0.45">
      <c r="B8114" s="211">
        <v>8051</v>
      </c>
      <c r="C8114" s="210">
        <v>94.0286436832872</v>
      </c>
    </row>
    <row r="8115" spans="2:3" x14ac:dyDescent="0.45">
      <c r="B8115" s="211">
        <v>8052</v>
      </c>
      <c r="C8115" s="210">
        <v>145.56339896022678</v>
      </c>
    </row>
    <row r="8116" spans="2:3" x14ac:dyDescent="0.45">
      <c r="B8116" s="211">
        <v>8053</v>
      </c>
      <c r="C8116" s="210">
        <v>132.40327551635389</v>
      </c>
    </row>
    <row r="8117" spans="2:3" x14ac:dyDescent="0.45">
      <c r="B8117" s="211">
        <v>8054</v>
      </c>
      <c r="C8117" s="210">
        <v>85.461195942375738</v>
      </c>
    </row>
    <row r="8118" spans="2:3" x14ac:dyDescent="0.45">
      <c r="B8118" s="211">
        <v>8055</v>
      </c>
      <c r="C8118" s="210">
        <v>110.35416998234965</v>
      </c>
    </row>
    <row r="8119" spans="2:3" x14ac:dyDescent="0.45">
      <c r="B8119" s="211">
        <v>8056</v>
      </c>
      <c r="C8119" s="210">
        <v>218.71723908928863</v>
      </c>
    </row>
    <row r="8120" spans="2:3" x14ac:dyDescent="0.45">
      <c r="B8120" s="211">
        <v>8057</v>
      </c>
      <c r="C8120" s="210">
        <v>111.55702118670393</v>
      </c>
    </row>
    <row r="8121" spans="2:3" x14ac:dyDescent="0.45">
      <c r="B8121" s="211">
        <v>8058</v>
      </c>
      <c r="C8121" s="210">
        <v>127.89462135800642</v>
      </c>
    </row>
    <row r="8122" spans="2:3" x14ac:dyDescent="0.45">
      <c r="B8122" s="211">
        <v>8059</v>
      </c>
      <c r="C8122" s="210">
        <v>112.13706658712023</v>
      </c>
    </row>
    <row r="8123" spans="2:3" x14ac:dyDescent="0.45">
      <c r="B8123" s="211">
        <v>8060</v>
      </c>
      <c r="C8123" s="210">
        <v>113.91119153364899</v>
      </c>
    </row>
    <row r="8124" spans="2:3" x14ac:dyDescent="0.45">
      <c r="B8124" s="211">
        <v>8061</v>
      </c>
      <c r="C8124" s="210">
        <v>62.512006312288079</v>
      </c>
    </row>
    <row r="8125" spans="2:3" x14ac:dyDescent="0.45">
      <c r="B8125" s="211">
        <v>8062</v>
      </c>
      <c r="C8125" s="210">
        <v>149.82630335768872</v>
      </c>
    </row>
    <row r="8126" spans="2:3" x14ac:dyDescent="0.45">
      <c r="B8126" s="211">
        <v>8063</v>
      </c>
      <c r="C8126" s="210">
        <v>111.52774803331334</v>
      </c>
    </row>
    <row r="8127" spans="2:3" x14ac:dyDescent="0.45">
      <c r="B8127" s="211">
        <v>8064</v>
      </c>
      <c r="C8127" s="210">
        <v>123.60859162866367</v>
      </c>
    </row>
    <row r="8128" spans="2:3" x14ac:dyDescent="0.45">
      <c r="B8128" s="211">
        <v>8065</v>
      </c>
      <c r="C8128" s="210">
        <v>124.69712008292656</v>
      </c>
    </row>
    <row r="8129" spans="2:3" x14ac:dyDescent="0.45">
      <c r="B8129" s="211">
        <v>8066</v>
      </c>
      <c r="C8129" s="210">
        <v>107.12560652044614</v>
      </c>
    </row>
    <row r="8130" spans="2:3" x14ac:dyDescent="0.45">
      <c r="B8130" s="211">
        <v>8067</v>
      </c>
      <c r="C8130" s="210">
        <v>111.61744002858373</v>
      </c>
    </row>
    <row r="8131" spans="2:3" x14ac:dyDescent="0.45">
      <c r="B8131" s="211">
        <v>8068</v>
      </c>
      <c r="C8131" s="210">
        <v>136.01146507256342</v>
      </c>
    </row>
    <row r="8132" spans="2:3" x14ac:dyDescent="0.45">
      <c r="B8132" s="211">
        <v>8069</v>
      </c>
      <c r="C8132" s="210">
        <v>84.88734022154614</v>
      </c>
    </row>
    <row r="8133" spans="2:3" x14ac:dyDescent="0.45">
      <c r="B8133" s="211">
        <v>8070</v>
      </c>
      <c r="C8133" s="210">
        <v>101.06474978732423</v>
      </c>
    </row>
    <row r="8134" spans="2:3" x14ac:dyDescent="0.45">
      <c r="B8134" s="211">
        <v>8071</v>
      </c>
      <c r="C8134" s="210">
        <v>171.82099264244266</v>
      </c>
    </row>
    <row r="8135" spans="2:3" x14ac:dyDescent="0.45">
      <c r="B8135" s="211">
        <v>8072</v>
      </c>
      <c r="C8135" s="210">
        <v>75.442445909055593</v>
      </c>
    </row>
    <row r="8136" spans="2:3" x14ac:dyDescent="0.45">
      <c r="B8136" s="211">
        <v>8073</v>
      </c>
      <c r="C8136" s="210">
        <v>129.32479772426888</v>
      </c>
    </row>
    <row r="8137" spans="2:3" x14ac:dyDescent="0.45">
      <c r="B8137" s="211">
        <v>8074</v>
      </c>
      <c r="C8137" s="210">
        <v>142.69217348274097</v>
      </c>
    </row>
    <row r="8138" spans="2:3" x14ac:dyDescent="0.45">
      <c r="B8138" s="211">
        <v>8075</v>
      </c>
      <c r="C8138" s="210">
        <v>125.03579767458865</v>
      </c>
    </row>
    <row r="8139" spans="2:3" x14ac:dyDescent="0.45">
      <c r="B8139" s="211">
        <v>8076</v>
      </c>
      <c r="C8139" s="210">
        <v>111.61495680574237</v>
      </c>
    </row>
    <row r="8140" spans="2:3" x14ac:dyDescent="0.45">
      <c r="B8140" s="211">
        <v>8077</v>
      </c>
      <c r="C8140" s="210">
        <v>108.25091807413654</v>
      </c>
    </row>
    <row r="8141" spans="2:3" x14ac:dyDescent="0.45">
      <c r="B8141" s="211">
        <v>8078</v>
      </c>
      <c r="C8141" s="210">
        <v>166.72309145526921</v>
      </c>
    </row>
    <row r="8142" spans="2:3" x14ac:dyDescent="0.45">
      <c r="B8142" s="211">
        <v>8079</v>
      </c>
      <c r="C8142" s="210">
        <v>119.05413795369691</v>
      </c>
    </row>
    <row r="8143" spans="2:3" x14ac:dyDescent="0.45">
      <c r="B8143" s="211">
        <v>8080</v>
      </c>
      <c r="C8143" s="210">
        <v>143.59359912815773</v>
      </c>
    </row>
    <row r="8144" spans="2:3" x14ac:dyDescent="0.45">
      <c r="B8144" s="211">
        <v>8081</v>
      </c>
      <c r="C8144" s="210">
        <v>165.66473434847288</v>
      </c>
    </row>
    <row r="8145" spans="2:3" x14ac:dyDescent="0.45">
      <c r="B8145" s="211">
        <v>8082</v>
      </c>
      <c r="C8145" s="210">
        <v>118.3207604388805</v>
      </c>
    </row>
    <row r="8146" spans="2:3" x14ac:dyDescent="0.45">
      <c r="B8146" s="211">
        <v>8083</v>
      </c>
      <c r="C8146" s="210">
        <v>99.599494486689224</v>
      </c>
    </row>
    <row r="8147" spans="2:3" x14ac:dyDescent="0.45">
      <c r="B8147" s="211">
        <v>8084</v>
      </c>
      <c r="C8147" s="210">
        <v>94.737007435484415</v>
      </c>
    </row>
    <row r="8148" spans="2:3" x14ac:dyDescent="0.45">
      <c r="B8148" s="211">
        <v>8085</v>
      </c>
      <c r="C8148" s="210">
        <v>93.547944561623368</v>
      </c>
    </row>
    <row r="8149" spans="2:3" x14ac:dyDescent="0.45">
      <c r="B8149" s="211">
        <v>8086</v>
      </c>
      <c r="C8149" s="210">
        <v>142.47434672367692</v>
      </c>
    </row>
    <row r="8150" spans="2:3" x14ac:dyDescent="0.45">
      <c r="B8150" s="211">
        <v>8087</v>
      </c>
      <c r="C8150" s="210">
        <v>131.51963417376652</v>
      </c>
    </row>
    <row r="8151" spans="2:3" x14ac:dyDescent="0.45">
      <c r="B8151" s="211">
        <v>8088</v>
      </c>
      <c r="C8151" s="210">
        <v>174.52652338040235</v>
      </c>
    </row>
    <row r="8152" spans="2:3" x14ac:dyDescent="0.45">
      <c r="B8152" s="211">
        <v>8089</v>
      </c>
      <c r="C8152" s="210">
        <v>144.77781599431927</v>
      </c>
    </row>
    <row r="8153" spans="2:3" x14ac:dyDescent="0.45">
      <c r="B8153" s="211">
        <v>8090</v>
      </c>
      <c r="C8153" s="210">
        <v>96.149516956833025</v>
      </c>
    </row>
    <row r="8154" spans="2:3" x14ac:dyDescent="0.45">
      <c r="B8154" s="211">
        <v>8091</v>
      </c>
      <c r="C8154" s="210">
        <v>166.82729137508633</v>
      </c>
    </row>
    <row r="8155" spans="2:3" x14ac:dyDescent="0.45">
      <c r="B8155" s="211">
        <v>8092</v>
      </c>
      <c r="C8155" s="210">
        <v>162.57953822031931</v>
      </c>
    </row>
    <row r="8156" spans="2:3" x14ac:dyDescent="0.45">
      <c r="B8156" s="211">
        <v>8093</v>
      </c>
      <c r="C8156" s="210">
        <v>128.12388503569511</v>
      </c>
    </row>
    <row r="8157" spans="2:3" x14ac:dyDescent="0.45">
      <c r="B8157" s="211">
        <v>8094</v>
      </c>
      <c r="C8157" s="210">
        <v>129.54577475510115</v>
      </c>
    </row>
    <row r="8158" spans="2:3" x14ac:dyDescent="0.45">
      <c r="B8158" s="211">
        <v>8095</v>
      </c>
      <c r="C8158" s="210">
        <v>106.95057670663785</v>
      </c>
    </row>
    <row r="8159" spans="2:3" x14ac:dyDescent="0.45">
      <c r="B8159" s="211">
        <v>8096</v>
      </c>
      <c r="C8159" s="210">
        <v>148.0441733650143</v>
      </c>
    </row>
    <row r="8160" spans="2:3" x14ac:dyDescent="0.45">
      <c r="B8160" s="211">
        <v>8097</v>
      </c>
      <c r="C8160" s="210">
        <v>92.12397436515154</v>
      </c>
    </row>
    <row r="8161" spans="2:3" x14ac:dyDescent="0.45">
      <c r="B8161" s="211">
        <v>8098</v>
      </c>
      <c r="C8161" s="210">
        <v>153.77505951592093</v>
      </c>
    </row>
    <row r="8162" spans="2:3" x14ac:dyDescent="0.45">
      <c r="B8162" s="211">
        <v>8099</v>
      </c>
      <c r="C8162" s="210">
        <v>177.2765121378159</v>
      </c>
    </row>
    <row r="8163" spans="2:3" x14ac:dyDescent="0.45">
      <c r="B8163" s="211">
        <v>8100</v>
      </c>
      <c r="C8163" s="210">
        <v>143.34518701004538</v>
      </c>
    </row>
    <row r="8164" spans="2:3" x14ac:dyDescent="0.45">
      <c r="B8164" s="211">
        <v>8101</v>
      </c>
      <c r="C8164" s="210">
        <v>71.125499258259794</v>
      </c>
    </row>
    <row r="8165" spans="2:3" x14ac:dyDescent="0.45">
      <c r="B8165" s="211">
        <v>8102</v>
      </c>
      <c r="C8165" s="210">
        <v>140.45666407098514</v>
      </c>
    </row>
    <row r="8166" spans="2:3" x14ac:dyDescent="0.45">
      <c r="B8166" s="211">
        <v>8103</v>
      </c>
      <c r="C8166" s="210">
        <v>117.27911016924924</v>
      </c>
    </row>
    <row r="8167" spans="2:3" x14ac:dyDescent="0.45">
      <c r="B8167" s="211">
        <v>8104</v>
      </c>
      <c r="C8167" s="210">
        <v>103.98900068736783</v>
      </c>
    </row>
    <row r="8168" spans="2:3" x14ac:dyDescent="0.45">
      <c r="B8168" s="211">
        <v>8105</v>
      </c>
      <c r="C8168" s="210">
        <v>78.444644197870645</v>
      </c>
    </row>
    <row r="8169" spans="2:3" x14ac:dyDescent="0.45">
      <c r="B8169" s="211">
        <v>8106</v>
      </c>
      <c r="C8169" s="210">
        <v>161.68594311188892</v>
      </c>
    </row>
    <row r="8170" spans="2:3" x14ac:dyDescent="0.45">
      <c r="B8170" s="211">
        <v>8107</v>
      </c>
      <c r="C8170" s="210">
        <v>176.54645349279144</v>
      </c>
    </row>
    <row r="8171" spans="2:3" x14ac:dyDescent="0.45">
      <c r="B8171" s="211">
        <v>8108</v>
      </c>
      <c r="C8171" s="210">
        <v>118.88610088007192</v>
      </c>
    </row>
    <row r="8172" spans="2:3" x14ac:dyDescent="0.45">
      <c r="B8172" s="211">
        <v>8109</v>
      </c>
      <c r="C8172" s="210">
        <v>167.93082335804257</v>
      </c>
    </row>
    <row r="8173" spans="2:3" x14ac:dyDescent="0.45">
      <c r="B8173" s="211">
        <v>8110</v>
      </c>
      <c r="C8173" s="210">
        <v>180.48607659375139</v>
      </c>
    </row>
    <row r="8174" spans="2:3" x14ac:dyDescent="0.45">
      <c r="B8174" s="211">
        <v>8111</v>
      </c>
      <c r="C8174" s="210">
        <v>104.77163577895426</v>
      </c>
    </row>
    <row r="8175" spans="2:3" x14ac:dyDescent="0.45">
      <c r="B8175" s="211">
        <v>8112</v>
      </c>
      <c r="C8175" s="210">
        <v>121.1445914310909</v>
      </c>
    </row>
    <row r="8176" spans="2:3" x14ac:dyDescent="0.45">
      <c r="B8176" s="211">
        <v>8113</v>
      </c>
      <c r="C8176" s="210">
        <v>135.77631639889694</v>
      </c>
    </row>
    <row r="8177" spans="2:3" x14ac:dyDescent="0.45">
      <c r="B8177" s="211">
        <v>8114</v>
      </c>
      <c r="C8177" s="210">
        <v>149.55178719893084</v>
      </c>
    </row>
    <row r="8178" spans="2:3" x14ac:dyDescent="0.45">
      <c r="B8178" s="211">
        <v>8115</v>
      </c>
      <c r="C8178" s="210">
        <v>140.09229536898064</v>
      </c>
    </row>
    <row r="8179" spans="2:3" x14ac:dyDescent="0.45">
      <c r="B8179" s="211">
        <v>8116</v>
      </c>
      <c r="C8179" s="210">
        <v>154.93173255789216</v>
      </c>
    </row>
    <row r="8180" spans="2:3" x14ac:dyDescent="0.45">
      <c r="B8180" s="211">
        <v>8117</v>
      </c>
      <c r="C8180" s="210">
        <v>100.62679538085136</v>
      </c>
    </row>
    <row r="8181" spans="2:3" x14ac:dyDescent="0.45">
      <c r="B8181" s="211">
        <v>8118</v>
      </c>
      <c r="C8181" s="210">
        <v>87.901874056765649</v>
      </c>
    </row>
    <row r="8182" spans="2:3" x14ac:dyDescent="0.45">
      <c r="B8182" s="211">
        <v>8119</v>
      </c>
      <c r="C8182" s="210">
        <v>113.94109430266266</v>
      </c>
    </row>
    <row r="8183" spans="2:3" x14ac:dyDescent="0.45">
      <c r="B8183" s="211">
        <v>8120</v>
      </c>
      <c r="C8183" s="210">
        <v>123.45738631303973</v>
      </c>
    </row>
    <row r="8184" spans="2:3" x14ac:dyDescent="0.45">
      <c r="B8184" s="211">
        <v>8121</v>
      </c>
      <c r="C8184" s="210">
        <v>94.775521365698026</v>
      </c>
    </row>
    <row r="8185" spans="2:3" x14ac:dyDescent="0.45">
      <c r="B8185" s="211">
        <v>8122</v>
      </c>
      <c r="C8185" s="210">
        <v>130.73736650236944</v>
      </c>
    </row>
    <row r="8186" spans="2:3" x14ac:dyDescent="0.45">
      <c r="B8186" s="211">
        <v>8123</v>
      </c>
      <c r="C8186" s="210">
        <v>105.36472010159342</v>
      </c>
    </row>
    <row r="8187" spans="2:3" x14ac:dyDescent="0.45">
      <c r="B8187" s="211">
        <v>8124</v>
      </c>
      <c r="C8187" s="210">
        <v>162.51537417345219</v>
      </c>
    </row>
    <row r="8188" spans="2:3" x14ac:dyDescent="0.45">
      <c r="B8188" s="211">
        <v>8125</v>
      </c>
      <c r="C8188" s="210">
        <v>111.06990005585149</v>
      </c>
    </row>
    <row r="8189" spans="2:3" x14ac:dyDescent="0.45">
      <c r="B8189" s="211">
        <v>8126</v>
      </c>
      <c r="C8189" s="210">
        <v>83.77676664779483</v>
      </c>
    </row>
    <row r="8190" spans="2:3" x14ac:dyDescent="0.45">
      <c r="B8190" s="211">
        <v>8127</v>
      </c>
      <c r="C8190" s="210">
        <v>124.32949075256928</v>
      </c>
    </row>
    <row r="8191" spans="2:3" x14ac:dyDescent="0.45">
      <c r="B8191" s="211">
        <v>8128</v>
      </c>
      <c r="C8191" s="210">
        <v>89.331926156190264</v>
      </c>
    </row>
    <row r="8192" spans="2:3" x14ac:dyDescent="0.45">
      <c r="B8192" s="211">
        <v>8129</v>
      </c>
      <c r="C8192" s="210">
        <v>152.5575531952035</v>
      </c>
    </row>
    <row r="8193" spans="2:3" x14ac:dyDescent="0.45">
      <c r="B8193" s="211">
        <v>8130</v>
      </c>
      <c r="C8193" s="210">
        <v>115.7456923783576</v>
      </c>
    </row>
    <row r="8194" spans="2:3" x14ac:dyDescent="0.45">
      <c r="B8194" s="211">
        <v>8131</v>
      </c>
      <c r="C8194" s="210">
        <v>182.02587389748459</v>
      </c>
    </row>
    <row r="8195" spans="2:3" x14ac:dyDescent="0.45">
      <c r="B8195" s="211">
        <v>8132</v>
      </c>
      <c r="C8195" s="210">
        <v>151.08338735989472</v>
      </c>
    </row>
    <row r="8196" spans="2:3" x14ac:dyDescent="0.45">
      <c r="B8196" s="211">
        <v>8133</v>
      </c>
      <c r="C8196" s="210">
        <v>112.6652992713705</v>
      </c>
    </row>
    <row r="8197" spans="2:3" x14ac:dyDescent="0.45">
      <c r="B8197" s="211">
        <v>8134</v>
      </c>
      <c r="C8197" s="210">
        <v>162.53226272543304</v>
      </c>
    </row>
    <row r="8198" spans="2:3" x14ac:dyDescent="0.45">
      <c r="B8198" s="211">
        <v>8135</v>
      </c>
      <c r="C8198" s="210">
        <v>131.89117633006452</v>
      </c>
    </row>
    <row r="8199" spans="2:3" x14ac:dyDescent="0.45">
      <c r="B8199" s="211">
        <v>8136</v>
      </c>
      <c r="C8199" s="210">
        <v>154.31539999955626</v>
      </c>
    </row>
    <row r="8200" spans="2:3" x14ac:dyDescent="0.45">
      <c r="B8200" s="211">
        <v>8137</v>
      </c>
      <c r="C8200" s="210">
        <v>88.084000905348475</v>
      </c>
    </row>
    <row r="8201" spans="2:3" x14ac:dyDescent="0.45">
      <c r="B8201" s="211">
        <v>8138</v>
      </c>
      <c r="C8201" s="210">
        <v>130.56023497459753</v>
      </c>
    </row>
    <row r="8202" spans="2:3" x14ac:dyDescent="0.45">
      <c r="B8202" s="211">
        <v>8139</v>
      </c>
      <c r="C8202" s="210">
        <v>76.160379389929631</v>
      </c>
    </row>
    <row r="8203" spans="2:3" x14ac:dyDescent="0.45">
      <c r="B8203" s="211">
        <v>8140</v>
      </c>
      <c r="C8203" s="210">
        <v>123.61931935740668</v>
      </c>
    </row>
    <row r="8204" spans="2:3" x14ac:dyDescent="0.45">
      <c r="B8204" s="211">
        <v>8141</v>
      </c>
      <c r="C8204" s="210">
        <v>164.91652576809983</v>
      </c>
    </row>
    <row r="8205" spans="2:3" x14ac:dyDescent="0.45">
      <c r="B8205" s="211">
        <v>8142</v>
      </c>
      <c r="C8205" s="210">
        <v>180.57650333133768</v>
      </c>
    </row>
    <row r="8206" spans="2:3" x14ac:dyDescent="0.45">
      <c r="B8206" s="211">
        <v>8143</v>
      </c>
      <c r="C8206" s="210">
        <v>99.185040921515835</v>
      </c>
    </row>
    <row r="8207" spans="2:3" x14ac:dyDescent="0.45">
      <c r="B8207" s="211">
        <v>8144</v>
      </c>
      <c r="C8207" s="210">
        <v>117.71490774521344</v>
      </c>
    </row>
    <row r="8208" spans="2:3" x14ac:dyDescent="0.45">
      <c r="B8208" s="211">
        <v>8145</v>
      </c>
      <c r="C8208" s="210">
        <v>162.53656570859147</v>
      </c>
    </row>
    <row r="8209" spans="2:3" x14ac:dyDescent="0.45">
      <c r="B8209" s="211">
        <v>8146</v>
      </c>
      <c r="C8209" s="210">
        <v>187.5253798398868</v>
      </c>
    </row>
    <row r="8210" spans="2:3" x14ac:dyDescent="0.45">
      <c r="B8210" s="211">
        <v>8147</v>
      </c>
      <c r="C8210" s="210">
        <v>122.6167122820771</v>
      </c>
    </row>
    <row r="8211" spans="2:3" x14ac:dyDescent="0.45">
      <c r="B8211" s="211">
        <v>8148</v>
      </c>
      <c r="C8211" s="210">
        <v>117.69632409907825</v>
      </c>
    </row>
    <row r="8212" spans="2:3" x14ac:dyDescent="0.45">
      <c r="B8212" s="211">
        <v>8149</v>
      </c>
      <c r="C8212" s="210">
        <v>71.680650880380398</v>
      </c>
    </row>
    <row r="8213" spans="2:3" x14ac:dyDescent="0.45">
      <c r="B8213" s="211">
        <v>8150</v>
      </c>
      <c r="C8213" s="210">
        <v>106.76029547595199</v>
      </c>
    </row>
    <row r="8214" spans="2:3" x14ac:dyDescent="0.45">
      <c r="B8214" s="211">
        <v>8151</v>
      </c>
      <c r="C8214" s="210">
        <v>67.633737068606237</v>
      </c>
    </row>
    <row r="8215" spans="2:3" x14ac:dyDescent="0.45">
      <c r="B8215" s="211">
        <v>8152</v>
      </c>
      <c r="C8215" s="210">
        <v>102.38344645001317</v>
      </c>
    </row>
    <row r="8216" spans="2:3" x14ac:dyDescent="0.45">
      <c r="B8216" s="211">
        <v>8153</v>
      </c>
      <c r="C8216" s="210">
        <v>91.474315662702622</v>
      </c>
    </row>
    <row r="8217" spans="2:3" x14ac:dyDescent="0.45">
      <c r="B8217" s="211">
        <v>8154</v>
      </c>
      <c r="C8217" s="210">
        <v>139.08447029973476</v>
      </c>
    </row>
    <row r="8218" spans="2:3" x14ac:dyDescent="0.45">
      <c r="B8218" s="211">
        <v>8155</v>
      </c>
      <c r="C8218" s="210">
        <v>111.13725207135798</v>
      </c>
    </row>
    <row r="8219" spans="2:3" x14ac:dyDescent="0.45">
      <c r="B8219" s="211">
        <v>8156</v>
      </c>
      <c r="C8219" s="210">
        <v>112.54556125409974</v>
      </c>
    </row>
    <row r="8220" spans="2:3" x14ac:dyDescent="0.45">
      <c r="B8220" s="211">
        <v>8157</v>
      </c>
      <c r="C8220" s="210">
        <v>77.178192613603557</v>
      </c>
    </row>
    <row r="8221" spans="2:3" x14ac:dyDescent="0.45">
      <c r="B8221" s="211">
        <v>8158</v>
      </c>
      <c r="C8221" s="210">
        <v>189.87235487560318</v>
      </c>
    </row>
    <row r="8222" spans="2:3" x14ac:dyDescent="0.45">
      <c r="B8222" s="211">
        <v>8159</v>
      </c>
      <c r="C8222" s="210">
        <v>76.922430140850892</v>
      </c>
    </row>
    <row r="8223" spans="2:3" x14ac:dyDescent="0.45">
      <c r="B8223" s="211">
        <v>8160</v>
      </c>
      <c r="C8223" s="210">
        <v>122.38770395148235</v>
      </c>
    </row>
    <row r="8224" spans="2:3" x14ac:dyDescent="0.45">
      <c r="B8224" s="211">
        <v>8161</v>
      </c>
      <c r="C8224" s="210">
        <v>122.78629306756085</v>
      </c>
    </row>
    <row r="8225" spans="2:3" x14ac:dyDescent="0.45">
      <c r="B8225" s="211">
        <v>8162</v>
      </c>
      <c r="C8225" s="210">
        <v>98.133926659598828</v>
      </c>
    </row>
    <row r="8226" spans="2:3" x14ac:dyDescent="0.45">
      <c r="B8226" s="211">
        <v>8163</v>
      </c>
      <c r="C8226" s="210">
        <v>184.08422158006798</v>
      </c>
    </row>
    <row r="8227" spans="2:3" x14ac:dyDescent="0.45">
      <c r="B8227" s="211">
        <v>8164</v>
      </c>
      <c r="C8227" s="210">
        <v>87.80822655495956</v>
      </c>
    </row>
    <row r="8228" spans="2:3" x14ac:dyDescent="0.45">
      <c r="B8228" s="211">
        <v>8165</v>
      </c>
      <c r="C8228" s="210">
        <v>182.24643736217013</v>
      </c>
    </row>
    <row r="8229" spans="2:3" x14ac:dyDescent="0.45">
      <c r="B8229" s="211">
        <v>8166</v>
      </c>
      <c r="C8229" s="210">
        <v>96.27623773851893</v>
      </c>
    </row>
    <row r="8230" spans="2:3" x14ac:dyDescent="0.45">
      <c r="B8230" s="211">
        <v>8167</v>
      </c>
      <c r="C8230" s="210">
        <v>116.06000816589298</v>
      </c>
    </row>
    <row r="8231" spans="2:3" x14ac:dyDescent="0.45">
      <c r="B8231" s="211">
        <v>8168</v>
      </c>
      <c r="C8231" s="210">
        <v>111.33255941235242</v>
      </c>
    </row>
    <row r="8232" spans="2:3" x14ac:dyDescent="0.45">
      <c r="B8232" s="211">
        <v>8169</v>
      </c>
      <c r="C8232" s="210">
        <v>120.23238188072675</v>
      </c>
    </row>
    <row r="8233" spans="2:3" x14ac:dyDescent="0.45">
      <c r="B8233" s="211">
        <v>8170</v>
      </c>
      <c r="C8233" s="210">
        <v>113.62139372541907</v>
      </c>
    </row>
    <row r="8234" spans="2:3" x14ac:dyDescent="0.45">
      <c r="B8234" s="211">
        <v>8171</v>
      </c>
      <c r="C8234" s="210">
        <v>140.18071360921309</v>
      </c>
    </row>
    <row r="8235" spans="2:3" x14ac:dyDescent="0.45">
      <c r="B8235" s="211">
        <v>8172</v>
      </c>
      <c r="C8235" s="210">
        <v>90.873180616428129</v>
      </c>
    </row>
    <row r="8236" spans="2:3" x14ac:dyDescent="0.45">
      <c r="B8236" s="211">
        <v>8173</v>
      </c>
      <c r="C8236" s="210">
        <v>79.226957014866514</v>
      </c>
    </row>
    <row r="8237" spans="2:3" x14ac:dyDescent="0.45">
      <c r="B8237" s="211">
        <v>8174</v>
      </c>
      <c r="C8237" s="210">
        <v>106.5884080057544</v>
      </c>
    </row>
    <row r="8238" spans="2:3" x14ac:dyDescent="0.45">
      <c r="B8238" s="211">
        <v>8175</v>
      </c>
      <c r="C8238" s="210">
        <v>88.814064564097677</v>
      </c>
    </row>
    <row r="8239" spans="2:3" x14ac:dyDescent="0.45">
      <c r="B8239" s="211">
        <v>8176</v>
      </c>
      <c r="C8239" s="210">
        <v>116.91667578071443</v>
      </c>
    </row>
    <row r="8240" spans="2:3" x14ac:dyDescent="0.45">
      <c r="B8240" s="211">
        <v>8177</v>
      </c>
      <c r="C8240" s="210">
        <v>97.548375346159204</v>
      </c>
    </row>
    <row r="8241" spans="2:3" x14ac:dyDescent="0.45">
      <c r="B8241" s="211">
        <v>8178</v>
      </c>
      <c r="C8241" s="210">
        <v>71.809299428838102</v>
      </c>
    </row>
    <row r="8242" spans="2:3" x14ac:dyDescent="0.45">
      <c r="B8242" s="211">
        <v>8179</v>
      </c>
      <c r="C8242" s="210">
        <v>69.981528755344399</v>
      </c>
    </row>
    <row r="8243" spans="2:3" x14ac:dyDescent="0.45">
      <c r="B8243" s="211">
        <v>8180</v>
      </c>
      <c r="C8243" s="210">
        <v>83.918431677631077</v>
      </c>
    </row>
    <row r="8244" spans="2:3" x14ac:dyDescent="0.45">
      <c r="B8244" s="211">
        <v>8181</v>
      </c>
      <c r="C8244" s="210">
        <v>183.27025400953445</v>
      </c>
    </row>
    <row r="8245" spans="2:3" x14ac:dyDescent="0.45">
      <c r="B8245" s="211">
        <v>8182</v>
      </c>
      <c r="C8245" s="210">
        <v>197.37245863322531</v>
      </c>
    </row>
    <row r="8246" spans="2:3" x14ac:dyDescent="0.45">
      <c r="B8246" s="211">
        <v>8183</v>
      </c>
      <c r="C8246" s="210">
        <v>125.0196951612898</v>
      </c>
    </row>
    <row r="8247" spans="2:3" x14ac:dyDescent="0.45">
      <c r="B8247" s="211">
        <v>8184</v>
      </c>
      <c r="C8247" s="210">
        <v>142.58565896316992</v>
      </c>
    </row>
    <row r="8248" spans="2:3" x14ac:dyDescent="0.45">
      <c r="B8248" s="211">
        <v>8185</v>
      </c>
      <c r="C8248" s="210">
        <v>121.44279034074626</v>
      </c>
    </row>
    <row r="8249" spans="2:3" x14ac:dyDescent="0.45">
      <c r="B8249" s="211">
        <v>8186</v>
      </c>
      <c r="C8249" s="210">
        <v>172.57645640585289</v>
      </c>
    </row>
    <row r="8250" spans="2:3" x14ac:dyDescent="0.45">
      <c r="B8250" s="211">
        <v>8187</v>
      </c>
      <c r="C8250" s="210">
        <v>151.68070388504538</v>
      </c>
    </row>
    <row r="8251" spans="2:3" x14ac:dyDescent="0.45">
      <c r="B8251" s="211">
        <v>8188</v>
      </c>
      <c r="C8251" s="210">
        <v>118.52915860692694</v>
      </c>
    </row>
    <row r="8252" spans="2:3" x14ac:dyDescent="0.45">
      <c r="B8252" s="211">
        <v>8189</v>
      </c>
      <c r="C8252" s="210">
        <v>137.21947156578346</v>
      </c>
    </row>
    <row r="8253" spans="2:3" x14ac:dyDescent="0.45">
      <c r="B8253" s="211">
        <v>8190</v>
      </c>
      <c r="C8253" s="210">
        <v>81.225924429129606</v>
      </c>
    </row>
    <row r="8254" spans="2:3" x14ac:dyDescent="0.45">
      <c r="B8254" s="211">
        <v>8191</v>
      </c>
      <c r="C8254" s="210">
        <v>134.18054664615309</v>
      </c>
    </row>
    <row r="8255" spans="2:3" x14ac:dyDescent="0.45">
      <c r="B8255" s="211">
        <v>8192</v>
      </c>
      <c r="C8255" s="210">
        <v>67.198147875936797</v>
      </c>
    </row>
    <row r="8256" spans="2:3" x14ac:dyDescent="0.45">
      <c r="B8256" s="211">
        <v>8193</v>
      </c>
      <c r="C8256" s="210">
        <v>167.7282964738655</v>
      </c>
    </row>
    <row r="8257" spans="2:3" x14ac:dyDescent="0.45">
      <c r="B8257" s="211">
        <v>8194</v>
      </c>
      <c r="C8257" s="210">
        <v>93.779199418736525</v>
      </c>
    </row>
    <row r="8258" spans="2:3" x14ac:dyDescent="0.45">
      <c r="B8258" s="211">
        <v>8195</v>
      </c>
      <c r="C8258" s="210">
        <v>109.12165001049549</v>
      </c>
    </row>
    <row r="8259" spans="2:3" x14ac:dyDescent="0.45">
      <c r="B8259" s="211">
        <v>8196</v>
      </c>
      <c r="C8259" s="210">
        <v>137.90163489245074</v>
      </c>
    </row>
    <row r="8260" spans="2:3" x14ac:dyDescent="0.45">
      <c r="B8260" s="211">
        <v>8197</v>
      </c>
      <c r="C8260" s="210">
        <v>83.948513432668491</v>
      </c>
    </row>
    <row r="8261" spans="2:3" x14ac:dyDescent="0.45">
      <c r="B8261" s="211">
        <v>8198</v>
      </c>
      <c r="C8261" s="210">
        <v>143.12734581092175</v>
      </c>
    </row>
    <row r="8262" spans="2:3" x14ac:dyDescent="0.45">
      <c r="B8262" s="211">
        <v>8199</v>
      </c>
      <c r="C8262" s="210">
        <v>95.448815641744574</v>
      </c>
    </row>
    <row r="8263" spans="2:3" x14ac:dyDescent="0.45">
      <c r="B8263" s="211">
        <v>8200</v>
      </c>
      <c r="C8263" s="210">
        <v>103.68057767932962</v>
      </c>
    </row>
    <row r="8264" spans="2:3" x14ac:dyDescent="0.45">
      <c r="B8264" s="211">
        <v>8201</v>
      </c>
      <c r="C8264" s="210">
        <v>89.790653496815779</v>
      </c>
    </row>
    <row r="8265" spans="2:3" x14ac:dyDescent="0.45">
      <c r="B8265" s="211">
        <v>8202</v>
      </c>
      <c r="C8265" s="210">
        <v>114.00949052535822</v>
      </c>
    </row>
    <row r="8266" spans="2:3" x14ac:dyDescent="0.45">
      <c r="B8266" s="211">
        <v>8203</v>
      </c>
      <c r="C8266" s="210">
        <v>224.74927008035377</v>
      </c>
    </row>
    <row r="8267" spans="2:3" x14ac:dyDescent="0.45">
      <c r="B8267" s="211">
        <v>8204</v>
      </c>
      <c r="C8267" s="210">
        <v>133.09569816616306</v>
      </c>
    </row>
    <row r="8268" spans="2:3" x14ac:dyDescent="0.45">
      <c r="B8268" s="211">
        <v>8205</v>
      </c>
      <c r="C8268" s="210">
        <v>96.259227123495577</v>
      </c>
    </row>
    <row r="8269" spans="2:3" x14ac:dyDescent="0.45">
      <c r="B8269" s="211">
        <v>8206</v>
      </c>
      <c r="C8269" s="210">
        <v>165.16083235688424</v>
      </c>
    </row>
    <row r="8270" spans="2:3" x14ac:dyDescent="0.45">
      <c r="B8270" s="211">
        <v>8207</v>
      </c>
      <c r="C8270" s="210">
        <v>127.98115462705502</v>
      </c>
    </row>
    <row r="8271" spans="2:3" x14ac:dyDescent="0.45">
      <c r="B8271" s="211">
        <v>8208</v>
      </c>
      <c r="C8271" s="210">
        <v>96.323610565636983</v>
      </c>
    </row>
    <row r="8272" spans="2:3" x14ac:dyDescent="0.45">
      <c r="B8272" s="211">
        <v>8209</v>
      </c>
      <c r="C8272" s="210">
        <v>108.90494563434274</v>
      </c>
    </row>
    <row r="8273" spans="2:3" x14ac:dyDescent="0.45">
      <c r="B8273" s="211">
        <v>8210</v>
      </c>
      <c r="C8273" s="210">
        <v>117.26365458338134</v>
      </c>
    </row>
    <row r="8274" spans="2:3" x14ac:dyDescent="0.45">
      <c r="B8274" s="211">
        <v>8211</v>
      </c>
      <c r="C8274" s="210">
        <v>103.63440688744754</v>
      </c>
    </row>
    <row r="8275" spans="2:3" x14ac:dyDescent="0.45">
      <c r="B8275" s="211">
        <v>8212</v>
      </c>
      <c r="C8275" s="210">
        <v>135.06022059929998</v>
      </c>
    </row>
    <row r="8276" spans="2:3" x14ac:dyDescent="0.45">
      <c r="B8276" s="211">
        <v>8213</v>
      </c>
      <c r="C8276" s="210">
        <v>77.519142533739682</v>
      </c>
    </row>
    <row r="8277" spans="2:3" x14ac:dyDescent="0.45">
      <c r="B8277" s="211">
        <v>8214</v>
      </c>
      <c r="C8277" s="210">
        <v>141.26337350028248</v>
      </c>
    </row>
    <row r="8278" spans="2:3" x14ac:dyDescent="0.45">
      <c r="B8278" s="211">
        <v>8215</v>
      </c>
      <c r="C8278" s="210">
        <v>89.951322748324117</v>
      </c>
    </row>
    <row r="8279" spans="2:3" x14ac:dyDescent="0.45">
      <c r="B8279" s="211">
        <v>8216</v>
      </c>
      <c r="C8279" s="210">
        <v>148.68528809265518</v>
      </c>
    </row>
    <row r="8280" spans="2:3" x14ac:dyDescent="0.45">
      <c r="B8280" s="211">
        <v>8217</v>
      </c>
      <c r="C8280" s="210">
        <v>217.77959731737224</v>
      </c>
    </row>
    <row r="8281" spans="2:3" x14ac:dyDescent="0.45">
      <c r="B8281" s="211">
        <v>8218</v>
      </c>
      <c r="C8281" s="210">
        <v>130.3758480660608</v>
      </c>
    </row>
    <row r="8282" spans="2:3" x14ac:dyDescent="0.45">
      <c r="B8282" s="211">
        <v>8219</v>
      </c>
      <c r="C8282" s="210">
        <v>97.909509470024815</v>
      </c>
    </row>
    <row r="8283" spans="2:3" x14ac:dyDescent="0.45">
      <c r="B8283" s="211">
        <v>8220</v>
      </c>
      <c r="C8283" s="210">
        <v>178.08865990466069</v>
      </c>
    </row>
    <row r="8284" spans="2:3" x14ac:dyDescent="0.45">
      <c r="B8284" s="211">
        <v>8221</v>
      </c>
      <c r="C8284" s="210">
        <v>82.923243126251052</v>
      </c>
    </row>
    <row r="8285" spans="2:3" x14ac:dyDescent="0.45">
      <c r="B8285" s="211">
        <v>8222</v>
      </c>
      <c r="C8285" s="210">
        <v>59.087904298643728</v>
      </c>
    </row>
    <row r="8286" spans="2:3" x14ac:dyDescent="0.45">
      <c r="B8286" s="211">
        <v>8223</v>
      </c>
      <c r="C8286" s="210">
        <v>208.96774695271989</v>
      </c>
    </row>
    <row r="8287" spans="2:3" x14ac:dyDescent="0.45">
      <c r="B8287" s="211">
        <v>8224</v>
      </c>
      <c r="C8287" s="210">
        <v>125.69889099941771</v>
      </c>
    </row>
    <row r="8288" spans="2:3" x14ac:dyDescent="0.45">
      <c r="B8288" s="211">
        <v>8225</v>
      </c>
      <c r="C8288" s="210">
        <v>77.935729698829306</v>
      </c>
    </row>
    <row r="8289" spans="2:3" x14ac:dyDescent="0.45">
      <c r="B8289" s="211">
        <v>8226</v>
      </c>
      <c r="C8289" s="210">
        <v>90.339188043066429</v>
      </c>
    </row>
    <row r="8290" spans="2:3" x14ac:dyDescent="0.45">
      <c r="B8290" s="211">
        <v>8227</v>
      </c>
      <c r="C8290" s="210">
        <v>125.62727340992038</v>
      </c>
    </row>
    <row r="8291" spans="2:3" x14ac:dyDescent="0.45">
      <c r="B8291" s="211">
        <v>8228</v>
      </c>
      <c r="C8291" s="210">
        <v>135.10763320204381</v>
      </c>
    </row>
    <row r="8292" spans="2:3" x14ac:dyDescent="0.45">
      <c r="B8292" s="211">
        <v>8229</v>
      </c>
      <c r="C8292" s="210">
        <v>89.064571445689268</v>
      </c>
    </row>
    <row r="8293" spans="2:3" x14ac:dyDescent="0.45">
      <c r="B8293" s="211">
        <v>8230</v>
      </c>
      <c r="C8293" s="210">
        <v>163.56283702859253</v>
      </c>
    </row>
    <row r="8294" spans="2:3" x14ac:dyDescent="0.45">
      <c r="B8294" s="211">
        <v>8231</v>
      </c>
      <c r="C8294" s="210">
        <v>245.32652474244188</v>
      </c>
    </row>
    <row r="8295" spans="2:3" x14ac:dyDescent="0.45">
      <c r="B8295" s="211">
        <v>8232</v>
      </c>
      <c r="C8295" s="210">
        <v>213.67693482731684</v>
      </c>
    </row>
    <row r="8296" spans="2:3" x14ac:dyDescent="0.45">
      <c r="B8296" s="211">
        <v>8233</v>
      </c>
      <c r="C8296" s="210">
        <v>125.55433130650201</v>
      </c>
    </row>
    <row r="8297" spans="2:3" x14ac:dyDescent="0.45">
      <c r="B8297" s="211">
        <v>8234</v>
      </c>
      <c r="C8297" s="210">
        <v>113.56513331240276</v>
      </c>
    </row>
    <row r="8298" spans="2:3" x14ac:dyDescent="0.45">
      <c r="B8298" s="211">
        <v>8235</v>
      </c>
      <c r="C8298" s="210">
        <v>136.99543506404657</v>
      </c>
    </row>
    <row r="8299" spans="2:3" x14ac:dyDescent="0.45">
      <c r="B8299" s="211">
        <v>8236</v>
      </c>
      <c r="C8299" s="210">
        <v>124.53396864767905</v>
      </c>
    </row>
    <row r="8300" spans="2:3" x14ac:dyDescent="0.45">
      <c r="B8300" s="211">
        <v>8237</v>
      </c>
      <c r="C8300" s="210">
        <v>158.0108297941949</v>
      </c>
    </row>
    <row r="8301" spans="2:3" x14ac:dyDescent="0.45">
      <c r="B8301" s="211">
        <v>8238</v>
      </c>
      <c r="C8301" s="210">
        <v>155.18387494229421</v>
      </c>
    </row>
    <row r="8302" spans="2:3" x14ac:dyDescent="0.45">
      <c r="B8302" s="211">
        <v>8239</v>
      </c>
      <c r="C8302" s="210">
        <v>145.89010153690688</v>
      </c>
    </row>
    <row r="8303" spans="2:3" x14ac:dyDescent="0.45">
      <c r="B8303" s="211">
        <v>8240</v>
      </c>
      <c r="C8303" s="210">
        <v>50.415728099258367</v>
      </c>
    </row>
    <row r="8304" spans="2:3" x14ac:dyDescent="0.45">
      <c r="B8304" s="211">
        <v>8241</v>
      </c>
      <c r="C8304" s="210">
        <v>76.437462327619969</v>
      </c>
    </row>
    <row r="8305" spans="2:3" x14ac:dyDescent="0.45">
      <c r="B8305" s="211">
        <v>8242</v>
      </c>
      <c r="C8305" s="210">
        <v>150.5940991657659</v>
      </c>
    </row>
    <row r="8306" spans="2:3" x14ac:dyDescent="0.45">
      <c r="B8306" s="211">
        <v>8243</v>
      </c>
      <c r="C8306" s="210">
        <v>97.578538839227903</v>
      </c>
    </row>
    <row r="8307" spans="2:3" x14ac:dyDescent="0.45">
      <c r="B8307" s="211">
        <v>8244</v>
      </c>
      <c r="C8307" s="210">
        <v>130.03795342340894</v>
      </c>
    </row>
    <row r="8308" spans="2:3" x14ac:dyDescent="0.45">
      <c r="B8308" s="211">
        <v>8245</v>
      </c>
      <c r="C8308" s="210">
        <v>115.8462317184791</v>
      </c>
    </row>
    <row r="8309" spans="2:3" x14ac:dyDescent="0.45">
      <c r="B8309" s="211">
        <v>8246</v>
      </c>
      <c r="C8309" s="210">
        <v>114.77701813255494</v>
      </c>
    </row>
    <row r="8310" spans="2:3" x14ac:dyDescent="0.45">
      <c r="B8310" s="211">
        <v>8247</v>
      </c>
      <c r="C8310" s="210">
        <v>120.14761726371275</v>
      </c>
    </row>
    <row r="8311" spans="2:3" x14ac:dyDescent="0.45">
      <c r="B8311" s="211">
        <v>8248</v>
      </c>
      <c r="C8311" s="210">
        <v>137.57151567546779</v>
      </c>
    </row>
    <row r="8312" spans="2:3" x14ac:dyDescent="0.45">
      <c r="B8312" s="211">
        <v>8249</v>
      </c>
      <c r="C8312" s="210">
        <v>142.61977225723234</v>
      </c>
    </row>
    <row r="8313" spans="2:3" x14ac:dyDescent="0.45">
      <c r="B8313" s="211">
        <v>8250</v>
      </c>
      <c r="C8313" s="210">
        <v>112.23877649932167</v>
      </c>
    </row>
    <row r="8314" spans="2:3" x14ac:dyDescent="0.45">
      <c r="B8314" s="211">
        <v>8251</v>
      </c>
      <c r="C8314" s="210">
        <v>120.55235234217719</v>
      </c>
    </row>
    <row r="8315" spans="2:3" x14ac:dyDescent="0.45">
      <c r="B8315" s="211">
        <v>8252</v>
      </c>
      <c r="C8315" s="210">
        <v>176.69211329887673</v>
      </c>
    </row>
    <row r="8316" spans="2:3" x14ac:dyDescent="0.45">
      <c r="B8316" s="211">
        <v>8253</v>
      </c>
      <c r="C8316" s="210">
        <v>150.73475534693588</v>
      </c>
    </row>
    <row r="8317" spans="2:3" x14ac:dyDescent="0.45">
      <c r="B8317" s="211">
        <v>8254</v>
      </c>
      <c r="C8317" s="210">
        <v>142.66457555364977</v>
      </c>
    </row>
    <row r="8318" spans="2:3" x14ac:dyDescent="0.45">
      <c r="B8318" s="211">
        <v>8255</v>
      </c>
      <c r="C8318" s="210">
        <v>91.596767636550098</v>
      </c>
    </row>
    <row r="8319" spans="2:3" x14ac:dyDescent="0.45">
      <c r="B8319" s="211">
        <v>8256</v>
      </c>
      <c r="C8319" s="210">
        <v>106.97231230501855</v>
      </c>
    </row>
    <row r="8320" spans="2:3" x14ac:dyDescent="0.45">
      <c r="B8320" s="211">
        <v>8257</v>
      </c>
      <c r="C8320" s="210">
        <v>135.05168802945772</v>
      </c>
    </row>
    <row r="8321" spans="2:3" x14ac:dyDescent="0.45">
      <c r="B8321" s="211">
        <v>8258</v>
      </c>
      <c r="C8321" s="210">
        <v>134.16288302591366</v>
      </c>
    </row>
    <row r="8322" spans="2:3" x14ac:dyDescent="0.45">
      <c r="B8322" s="211">
        <v>8259</v>
      </c>
      <c r="C8322" s="210">
        <v>147.25917642530783</v>
      </c>
    </row>
    <row r="8323" spans="2:3" x14ac:dyDescent="0.45">
      <c r="B8323" s="211">
        <v>8260</v>
      </c>
      <c r="C8323" s="210">
        <v>62.073176457035181</v>
      </c>
    </row>
    <row r="8324" spans="2:3" x14ac:dyDescent="0.45">
      <c r="B8324" s="211">
        <v>8261</v>
      </c>
      <c r="C8324" s="210">
        <v>139.09769791312721</v>
      </c>
    </row>
    <row r="8325" spans="2:3" x14ac:dyDescent="0.45">
      <c r="B8325" s="211">
        <v>8262</v>
      </c>
      <c r="C8325" s="210">
        <v>98.498936236280556</v>
      </c>
    </row>
    <row r="8326" spans="2:3" x14ac:dyDescent="0.45">
      <c r="B8326" s="211">
        <v>8263</v>
      </c>
      <c r="C8326" s="210">
        <v>78.708842167782123</v>
      </c>
    </row>
    <row r="8327" spans="2:3" x14ac:dyDescent="0.45">
      <c r="B8327" s="211">
        <v>8264</v>
      </c>
      <c r="C8327" s="210">
        <v>141.69304292417232</v>
      </c>
    </row>
    <row r="8328" spans="2:3" x14ac:dyDescent="0.45">
      <c r="B8328" s="211">
        <v>8265</v>
      </c>
      <c r="C8328" s="210">
        <v>131.78058788992061</v>
      </c>
    </row>
    <row r="8329" spans="2:3" x14ac:dyDescent="0.45">
      <c r="B8329" s="211">
        <v>8266</v>
      </c>
      <c r="C8329" s="210">
        <v>105.99973435884901</v>
      </c>
    </row>
    <row r="8330" spans="2:3" x14ac:dyDescent="0.45">
      <c r="B8330" s="211">
        <v>8267</v>
      </c>
      <c r="C8330" s="210">
        <v>107.21724269426375</v>
      </c>
    </row>
    <row r="8331" spans="2:3" x14ac:dyDescent="0.45">
      <c r="B8331" s="211">
        <v>8268</v>
      </c>
      <c r="C8331" s="210">
        <v>124.69391797540858</v>
      </c>
    </row>
    <row r="8332" spans="2:3" x14ac:dyDescent="0.45">
      <c r="B8332" s="211">
        <v>8269</v>
      </c>
      <c r="C8332" s="210">
        <v>95.613423858308963</v>
      </c>
    </row>
    <row r="8333" spans="2:3" x14ac:dyDescent="0.45">
      <c r="B8333" s="211">
        <v>8270</v>
      </c>
      <c r="C8333" s="210">
        <v>78.203654542320791</v>
      </c>
    </row>
    <row r="8334" spans="2:3" x14ac:dyDescent="0.45">
      <c r="B8334" s="211">
        <v>8271</v>
      </c>
      <c r="C8334" s="210">
        <v>86.629643536870802</v>
      </c>
    </row>
    <row r="8335" spans="2:3" x14ac:dyDescent="0.45">
      <c r="B8335" s="211">
        <v>8272</v>
      </c>
      <c r="C8335" s="210">
        <v>141.8940289179194</v>
      </c>
    </row>
    <row r="8336" spans="2:3" x14ac:dyDescent="0.45">
      <c r="B8336" s="211">
        <v>8273</v>
      </c>
      <c r="C8336" s="210">
        <v>146.91007495442258</v>
      </c>
    </row>
    <row r="8337" spans="2:3" x14ac:dyDescent="0.45">
      <c r="B8337" s="211">
        <v>8274</v>
      </c>
      <c r="C8337" s="210">
        <v>103.6677713970646</v>
      </c>
    </row>
    <row r="8338" spans="2:3" x14ac:dyDescent="0.45">
      <c r="B8338" s="211">
        <v>8275</v>
      </c>
      <c r="C8338" s="210">
        <v>96.410119918004042</v>
      </c>
    </row>
    <row r="8339" spans="2:3" x14ac:dyDescent="0.45">
      <c r="B8339" s="211">
        <v>8276</v>
      </c>
      <c r="C8339" s="210">
        <v>98.345897140085484</v>
      </c>
    </row>
    <row r="8340" spans="2:3" x14ac:dyDescent="0.45">
      <c r="B8340" s="211">
        <v>8277</v>
      </c>
      <c r="C8340" s="210">
        <v>140.93871957808358</v>
      </c>
    </row>
    <row r="8341" spans="2:3" x14ac:dyDescent="0.45">
      <c r="B8341" s="211">
        <v>8278</v>
      </c>
      <c r="C8341" s="210">
        <v>134.1319266134478</v>
      </c>
    </row>
    <row r="8342" spans="2:3" x14ac:dyDescent="0.45">
      <c r="B8342" s="211">
        <v>8279</v>
      </c>
      <c r="C8342" s="210">
        <v>109.68104328650611</v>
      </c>
    </row>
    <row r="8343" spans="2:3" x14ac:dyDescent="0.45">
      <c r="B8343" s="211">
        <v>8280</v>
      </c>
      <c r="C8343" s="210">
        <v>185.89646345423992</v>
      </c>
    </row>
    <row r="8344" spans="2:3" x14ac:dyDescent="0.45">
      <c r="B8344" s="211">
        <v>8281</v>
      </c>
      <c r="C8344" s="210">
        <v>122.61593973792695</v>
      </c>
    </row>
    <row r="8345" spans="2:3" x14ac:dyDescent="0.45">
      <c r="B8345" s="211">
        <v>8282</v>
      </c>
      <c r="C8345" s="210">
        <v>154.4115350699405</v>
      </c>
    </row>
    <row r="8346" spans="2:3" x14ac:dyDescent="0.45">
      <c r="B8346" s="211">
        <v>8283</v>
      </c>
      <c r="C8346" s="210">
        <v>138.9586002288554</v>
      </c>
    </row>
    <row r="8347" spans="2:3" x14ac:dyDescent="0.45">
      <c r="B8347" s="211">
        <v>8284</v>
      </c>
      <c r="C8347" s="210">
        <v>125.6627883994889</v>
      </c>
    </row>
    <row r="8348" spans="2:3" x14ac:dyDescent="0.45">
      <c r="B8348" s="211">
        <v>8285</v>
      </c>
      <c r="C8348" s="210">
        <v>151.54107220805321</v>
      </c>
    </row>
    <row r="8349" spans="2:3" x14ac:dyDescent="0.45">
      <c r="B8349" s="211">
        <v>8286</v>
      </c>
      <c r="C8349" s="210">
        <v>81.64613879839861</v>
      </c>
    </row>
    <row r="8350" spans="2:3" x14ac:dyDescent="0.45">
      <c r="B8350" s="211">
        <v>8287</v>
      </c>
      <c r="C8350" s="210">
        <v>120.5026047626467</v>
      </c>
    </row>
    <row r="8351" spans="2:3" x14ac:dyDescent="0.45">
      <c r="B8351" s="211">
        <v>8288</v>
      </c>
      <c r="C8351" s="210">
        <v>214.14484470499883</v>
      </c>
    </row>
    <row r="8352" spans="2:3" x14ac:dyDescent="0.45">
      <c r="B8352" s="211">
        <v>8289</v>
      </c>
      <c r="C8352" s="210">
        <v>140.34020104295101</v>
      </c>
    </row>
    <row r="8353" spans="2:3" x14ac:dyDescent="0.45">
      <c r="B8353" s="211">
        <v>8290</v>
      </c>
      <c r="C8353" s="210">
        <v>152.01925183716222</v>
      </c>
    </row>
    <row r="8354" spans="2:3" x14ac:dyDescent="0.45">
      <c r="B8354" s="211">
        <v>8291</v>
      </c>
      <c r="C8354" s="210">
        <v>148.11541968678074</v>
      </c>
    </row>
    <row r="8355" spans="2:3" x14ac:dyDescent="0.45">
      <c r="B8355" s="211">
        <v>8292</v>
      </c>
      <c r="C8355" s="210">
        <v>102.8220429803756</v>
      </c>
    </row>
    <row r="8356" spans="2:3" x14ac:dyDescent="0.45">
      <c r="B8356" s="211">
        <v>8293</v>
      </c>
      <c r="C8356" s="210">
        <v>126.01537792991344</v>
      </c>
    </row>
    <row r="8357" spans="2:3" x14ac:dyDescent="0.45">
      <c r="B8357" s="211">
        <v>8294</v>
      </c>
      <c r="C8357" s="210">
        <v>93.577621763271011</v>
      </c>
    </row>
    <row r="8358" spans="2:3" x14ac:dyDescent="0.45">
      <c r="B8358" s="211">
        <v>8295</v>
      </c>
      <c r="C8358" s="210">
        <v>161.24577854339051</v>
      </c>
    </row>
    <row r="8359" spans="2:3" x14ac:dyDescent="0.45">
      <c r="B8359" s="211">
        <v>8296</v>
      </c>
      <c r="C8359" s="210">
        <v>215.81447314830561</v>
      </c>
    </row>
    <row r="8360" spans="2:3" x14ac:dyDescent="0.45">
      <c r="B8360" s="211">
        <v>8297</v>
      </c>
      <c r="C8360" s="210">
        <v>114.25109580020457</v>
      </c>
    </row>
    <row r="8361" spans="2:3" x14ac:dyDescent="0.45">
      <c r="B8361" s="211">
        <v>8298</v>
      </c>
      <c r="C8361" s="210">
        <v>190.76897313340541</v>
      </c>
    </row>
    <row r="8362" spans="2:3" x14ac:dyDescent="0.45">
      <c r="B8362" s="211">
        <v>8299</v>
      </c>
      <c r="C8362" s="210">
        <v>140.58426950937928</v>
      </c>
    </row>
    <row r="8363" spans="2:3" x14ac:dyDescent="0.45">
      <c r="B8363" s="211">
        <v>8300</v>
      </c>
      <c r="C8363" s="210">
        <v>134.82311960477369</v>
      </c>
    </row>
    <row r="8364" spans="2:3" x14ac:dyDescent="0.45">
      <c r="B8364" s="211">
        <v>8301</v>
      </c>
      <c r="C8364" s="210">
        <v>110.29876368966011</v>
      </c>
    </row>
    <row r="8365" spans="2:3" x14ac:dyDescent="0.45">
      <c r="B8365" s="211">
        <v>8302</v>
      </c>
      <c r="C8365" s="210">
        <v>113.81864621448192</v>
      </c>
    </row>
    <row r="8366" spans="2:3" x14ac:dyDescent="0.45">
      <c r="B8366" s="211">
        <v>8303</v>
      </c>
      <c r="C8366" s="210">
        <v>65.809134178726367</v>
      </c>
    </row>
    <row r="8367" spans="2:3" x14ac:dyDescent="0.45">
      <c r="B8367" s="211">
        <v>8304</v>
      </c>
      <c r="C8367" s="210">
        <v>111.87582480784235</v>
      </c>
    </row>
    <row r="8368" spans="2:3" x14ac:dyDescent="0.45">
      <c r="B8368" s="211">
        <v>8305</v>
      </c>
      <c r="C8368" s="210">
        <v>166.67009534984237</v>
      </c>
    </row>
    <row r="8369" spans="2:3" x14ac:dyDescent="0.45">
      <c r="B8369" s="211">
        <v>8306</v>
      </c>
      <c r="C8369" s="210">
        <v>118.55710288688667</v>
      </c>
    </row>
    <row r="8370" spans="2:3" x14ac:dyDescent="0.45">
      <c r="B8370" s="211">
        <v>8307</v>
      </c>
      <c r="C8370" s="210">
        <v>69.403420094488922</v>
      </c>
    </row>
    <row r="8371" spans="2:3" x14ac:dyDescent="0.45">
      <c r="B8371" s="211">
        <v>8308</v>
      </c>
      <c r="C8371" s="210">
        <v>103.3111043950709</v>
      </c>
    </row>
    <row r="8372" spans="2:3" x14ac:dyDescent="0.45">
      <c r="B8372" s="211">
        <v>8309</v>
      </c>
      <c r="C8372" s="210">
        <v>119.23713079525849</v>
      </c>
    </row>
    <row r="8373" spans="2:3" x14ac:dyDescent="0.45">
      <c r="B8373" s="211">
        <v>8310</v>
      </c>
      <c r="C8373" s="210">
        <v>114.58314882978182</v>
      </c>
    </row>
    <row r="8374" spans="2:3" x14ac:dyDescent="0.45">
      <c r="B8374" s="211">
        <v>8311</v>
      </c>
      <c r="C8374" s="210">
        <v>107.32372571855463</v>
      </c>
    </row>
    <row r="8375" spans="2:3" x14ac:dyDescent="0.45">
      <c r="B8375" s="211">
        <v>8312</v>
      </c>
      <c r="C8375" s="210">
        <v>88.118418048567321</v>
      </c>
    </row>
    <row r="8376" spans="2:3" x14ac:dyDescent="0.45">
      <c r="B8376" s="211">
        <v>8313</v>
      </c>
      <c r="C8376" s="210">
        <v>165.668821886205</v>
      </c>
    </row>
    <row r="8377" spans="2:3" x14ac:dyDescent="0.45">
      <c r="B8377" s="211">
        <v>8314</v>
      </c>
      <c r="C8377" s="210">
        <v>103.16331239518216</v>
      </c>
    </row>
    <row r="8378" spans="2:3" x14ac:dyDescent="0.45">
      <c r="B8378" s="211">
        <v>8315</v>
      </c>
      <c r="C8378" s="210">
        <v>118.34584649068967</v>
      </c>
    </row>
    <row r="8379" spans="2:3" x14ac:dyDescent="0.45">
      <c r="B8379" s="211">
        <v>8316</v>
      </c>
      <c r="C8379" s="210">
        <v>89.621260966826298</v>
      </c>
    </row>
    <row r="8380" spans="2:3" x14ac:dyDescent="0.45">
      <c r="B8380" s="211">
        <v>8317</v>
      </c>
      <c r="C8380" s="210">
        <v>100.24348492569247</v>
      </c>
    </row>
    <row r="8381" spans="2:3" x14ac:dyDescent="0.45">
      <c r="B8381" s="211">
        <v>8318</v>
      </c>
      <c r="C8381" s="210">
        <v>128.28196353497103</v>
      </c>
    </row>
    <row r="8382" spans="2:3" x14ac:dyDescent="0.45">
      <c r="B8382" s="211">
        <v>8319</v>
      </c>
      <c r="C8382" s="210">
        <v>125.26811385984169</v>
      </c>
    </row>
    <row r="8383" spans="2:3" x14ac:dyDescent="0.45">
      <c r="B8383" s="211">
        <v>8320</v>
      </c>
      <c r="C8383" s="210">
        <v>110.44023397668228</v>
      </c>
    </row>
    <row r="8384" spans="2:3" x14ac:dyDescent="0.45">
      <c r="B8384" s="211">
        <v>8321</v>
      </c>
      <c r="C8384" s="210">
        <v>107.3481645358079</v>
      </c>
    </row>
    <row r="8385" spans="2:3" x14ac:dyDescent="0.45">
      <c r="B8385" s="211">
        <v>8322</v>
      </c>
      <c r="C8385" s="210">
        <v>112.64291804798378</v>
      </c>
    </row>
    <row r="8386" spans="2:3" x14ac:dyDescent="0.45">
      <c r="B8386" s="211">
        <v>8323</v>
      </c>
      <c r="C8386" s="210">
        <v>164.46295122650673</v>
      </c>
    </row>
    <row r="8387" spans="2:3" x14ac:dyDescent="0.45">
      <c r="B8387" s="211">
        <v>8324</v>
      </c>
      <c r="C8387" s="210">
        <v>188.38257259108755</v>
      </c>
    </row>
    <row r="8388" spans="2:3" x14ac:dyDescent="0.45">
      <c r="B8388" s="211">
        <v>8325</v>
      </c>
      <c r="C8388" s="210">
        <v>95.092511079859236</v>
      </c>
    </row>
    <row r="8389" spans="2:3" x14ac:dyDescent="0.45">
      <c r="B8389" s="211">
        <v>8326</v>
      </c>
      <c r="C8389" s="210">
        <v>162.07014198454343</v>
      </c>
    </row>
    <row r="8390" spans="2:3" x14ac:dyDescent="0.45">
      <c r="B8390" s="211">
        <v>8327</v>
      </c>
      <c r="C8390" s="210">
        <v>105.12812373867507</v>
      </c>
    </row>
    <row r="8391" spans="2:3" x14ac:dyDescent="0.45">
      <c r="B8391" s="211">
        <v>8328</v>
      </c>
      <c r="C8391" s="210">
        <v>181.70400379515166</v>
      </c>
    </row>
    <row r="8392" spans="2:3" x14ac:dyDescent="0.45">
      <c r="B8392" s="211">
        <v>8329</v>
      </c>
      <c r="C8392" s="210">
        <v>149.67809348595489</v>
      </c>
    </row>
    <row r="8393" spans="2:3" x14ac:dyDescent="0.45">
      <c r="B8393" s="211">
        <v>8330</v>
      </c>
      <c r="C8393" s="210">
        <v>84.034358175942856</v>
      </c>
    </row>
    <row r="8394" spans="2:3" x14ac:dyDescent="0.45">
      <c r="B8394" s="211">
        <v>8331</v>
      </c>
      <c r="C8394" s="210">
        <v>141.5406379200696</v>
      </c>
    </row>
    <row r="8395" spans="2:3" x14ac:dyDescent="0.45">
      <c r="B8395" s="211">
        <v>8332</v>
      </c>
      <c r="C8395" s="210">
        <v>114.52467790875835</v>
      </c>
    </row>
    <row r="8396" spans="2:3" x14ac:dyDescent="0.45">
      <c r="B8396" s="211">
        <v>8333</v>
      </c>
      <c r="C8396" s="210">
        <v>84.670757718187943</v>
      </c>
    </row>
    <row r="8397" spans="2:3" x14ac:dyDescent="0.45">
      <c r="B8397" s="211">
        <v>8334</v>
      </c>
      <c r="C8397" s="210">
        <v>96.486566037270052</v>
      </c>
    </row>
    <row r="8398" spans="2:3" x14ac:dyDescent="0.45">
      <c r="B8398" s="211">
        <v>8335</v>
      </c>
      <c r="C8398" s="210">
        <v>98.456351993419233</v>
      </c>
    </row>
    <row r="8399" spans="2:3" x14ac:dyDescent="0.45">
      <c r="B8399" s="211">
        <v>8336</v>
      </c>
      <c r="C8399" s="210">
        <v>83.670318866646596</v>
      </c>
    </row>
    <row r="8400" spans="2:3" x14ac:dyDescent="0.45">
      <c r="B8400" s="211">
        <v>8337</v>
      </c>
      <c r="C8400" s="210">
        <v>202.1723299601455</v>
      </c>
    </row>
    <row r="8401" spans="2:3" x14ac:dyDescent="0.45">
      <c r="B8401" s="211">
        <v>8338</v>
      </c>
      <c r="C8401" s="210">
        <v>143.60202558889256</v>
      </c>
    </row>
    <row r="8402" spans="2:3" x14ac:dyDescent="0.45">
      <c r="B8402" s="211">
        <v>8339</v>
      </c>
      <c r="C8402" s="210">
        <v>131.67588106515765</v>
      </c>
    </row>
    <row r="8403" spans="2:3" x14ac:dyDescent="0.45">
      <c r="B8403" s="211">
        <v>8340</v>
      </c>
      <c r="C8403" s="210">
        <v>132.53463358888123</v>
      </c>
    </row>
    <row r="8404" spans="2:3" x14ac:dyDescent="0.45">
      <c r="B8404" s="211">
        <v>8341</v>
      </c>
      <c r="C8404" s="210">
        <v>133.37591896147109</v>
      </c>
    </row>
    <row r="8405" spans="2:3" x14ac:dyDescent="0.45">
      <c r="B8405" s="211">
        <v>8342</v>
      </c>
      <c r="C8405" s="210">
        <v>110.78042018943879</v>
      </c>
    </row>
    <row r="8406" spans="2:3" x14ac:dyDescent="0.45">
      <c r="B8406" s="211">
        <v>8343</v>
      </c>
      <c r="C8406" s="210">
        <v>176.11696678396979</v>
      </c>
    </row>
    <row r="8407" spans="2:3" x14ac:dyDescent="0.45">
      <c r="B8407" s="211">
        <v>8344</v>
      </c>
      <c r="C8407" s="210">
        <v>108.86188579680208</v>
      </c>
    </row>
    <row r="8408" spans="2:3" x14ac:dyDescent="0.45">
      <c r="B8408" s="211">
        <v>8345</v>
      </c>
      <c r="C8408" s="210">
        <v>192.50624735279152</v>
      </c>
    </row>
    <row r="8409" spans="2:3" x14ac:dyDescent="0.45">
      <c r="B8409" s="211">
        <v>8346</v>
      </c>
      <c r="C8409" s="210">
        <v>142.2552406745522</v>
      </c>
    </row>
    <row r="8410" spans="2:3" x14ac:dyDescent="0.45">
      <c r="B8410" s="211">
        <v>8347</v>
      </c>
      <c r="C8410" s="210">
        <v>113.7519982043508</v>
      </c>
    </row>
    <row r="8411" spans="2:3" x14ac:dyDescent="0.45">
      <c r="B8411" s="211">
        <v>8348</v>
      </c>
      <c r="C8411" s="210">
        <v>79.38381946908045</v>
      </c>
    </row>
    <row r="8412" spans="2:3" x14ac:dyDescent="0.45">
      <c r="B8412" s="211">
        <v>8349</v>
      </c>
      <c r="C8412" s="210">
        <v>135.86343020901734</v>
      </c>
    </row>
    <row r="8413" spans="2:3" x14ac:dyDescent="0.45">
      <c r="B8413" s="211">
        <v>8350</v>
      </c>
      <c r="C8413" s="210">
        <v>98.148346082257504</v>
      </c>
    </row>
    <row r="8414" spans="2:3" x14ac:dyDescent="0.45">
      <c r="B8414" s="211">
        <v>8351</v>
      </c>
      <c r="C8414" s="210">
        <v>111.06254900016103</v>
      </c>
    </row>
    <row r="8415" spans="2:3" x14ac:dyDescent="0.45">
      <c r="B8415" s="211">
        <v>8352</v>
      </c>
      <c r="C8415" s="210">
        <v>164.10118493852599</v>
      </c>
    </row>
    <row r="8416" spans="2:3" x14ac:dyDescent="0.45">
      <c r="B8416" s="211">
        <v>8353</v>
      </c>
      <c r="C8416" s="210">
        <v>66.682241354648212</v>
      </c>
    </row>
    <row r="8417" spans="2:3" x14ac:dyDescent="0.45">
      <c r="B8417" s="211">
        <v>8354</v>
      </c>
      <c r="C8417" s="210">
        <v>118.29821196285754</v>
      </c>
    </row>
    <row r="8418" spans="2:3" x14ac:dyDescent="0.45">
      <c r="B8418" s="211">
        <v>8355</v>
      </c>
      <c r="C8418" s="210">
        <v>124.2966624297668</v>
      </c>
    </row>
    <row r="8419" spans="2:3" x14ac:dyDescent="0.45">
      <c r="B8419" s="211">
        <v>8356</v>
      </c>
      <c r="C8419" s="210">
        <v>129.46670656226743</v>
      </c>
    </row>
    <row r="8420" spans="2:3" x14ac:dyDescent="0.45">
      <c r="B8420" s="211">
        <v>8357</v>
      </c>
      <c r="C8420" s="210">
        <v>161.41090092185956</v>
      </c>
    </row>
    <row r="8421" spans="2:3" x14ac:dyDescent="0.45">
      <c r="B8421" s="211">
        <v>8358</v>
      </c>
      <c r="C8421" s="210">
        <v>90.042762569171728</v>
      </c>
    </row>
    <row r="8422" spans="2:3" x14ac:dyDescent="0.45">
      <c r="B8422" s="211">
        <v>8359</v>
      </c>
      <c r="C8422" s="210">
        <v>69.811703670298414</v>
      </c>
    </row>
    <row r="8423" spans="2:3" x14ac:dyDescent="0.45">
      <c r="B8423" s="211">
        <v>8360</v>
      </c>
      <c r="C8423" s="210">
        <v>75.69728969124391</v>
      </c>
    </row>
    <row r="8424" spans="2:3" x14ac:dyDescent="0.45">
      <c r="B8424" s="211">
        <v>8361</v>
      </c>
      <c r="C8424" s="210">
        <v>182.45095095141397</v>
      </c>
    </row>
    <row r="8425" spans="2:3" x14ac:dyDescent="0.45">
      <c r="B8425" s="211">
        <v>8362</v>
      </c>
      <c r="C8425" s="210">
        <v>104.5175854327524</v>
      </c>
    </row>
    <row r="8426" spans="2:3" x14ac:dyDescent="0.45">
      <c r="B8426" s="211">
        <v>8363</v>
      </c>
      <c r="C8426" s="210">
        <v>150.9079186626208</v>
      </c>
    </row>
    <row r="8427" spans="2:3" x14ac:dyDescent="0.45">
      <c r="B8427" s="211">
        <v>8364</v>
      </c>
      <c r="C8427" s="210">
        <v>97.630388820529092</v>
      </c>
    </row>
    <row r="8428" spans="2:3" x14ac:dyDescent="0.45">
      <c r="B8428" s="211">
        <v>8365</v>
      </c>
      <c r="C8428" s="210">
        <v>111.85599739032394</v>
      </c>
    </row>
    <row r="8429" spans="2:3" x14ac:dyDescent="0.45">
      <c r="B8429" s="211">
        <v>8366</v>
      </c>
      <c r="C8429" s="210">
        <v>110.85938212174555</v>
      </c>
    </row>
    <row r="8430" spans="2:3" x14ac:dyDescent="0.45">
      <c r="B8430" s="211">
        <v>8367</v>
      </c>
      <c r="C8430" s="210">
        <v>99.395170710025909</v>
      </c>
    </row>
    <row r="8431" spans="2:3" x14ac:dyDescent="0.45">
      <c r="B8431" s="211">
        <v>8368</v>
      </c>
      <c r="C8431" s="210">
        <v>186.94461348416391</v>
      </c>
    </row>
    <row r="8432" spans="2:3" x14ac:dyDescent="0.45">
      <c r="B8432" s="211">
        <v>8369</v>
      </c>
      <c r="C8432" s="210">
        <v>92.099755486836955</v>
      </c>
    </row>
    <row r="8433" spans="2:3" x14ac:dyDescent="0.45">
      <c r="B8433" s="211">
        <v>8370</v>
      </c>
      <c r="C8433" s="210">
        <v>117.88717095830843</v>
      </c>
    </row>
    <row r="8434" spans="2:3" x14ac:dyDescent="0.45">
      <c r="B8434" s="211">
        <v>8371</v>
      </c>
      <c r="C8434" s="210">
        <v>159.53382435628905</v>
      </c>
    </row>
    <row r="8435" spans="2:3" x14ac:dyDescent="0.45">
      <c r="B8435" s="211">
        <v>8372</v>
      </c>
      <c r="C8435" s="210">
        <v>151.82202514994742</v>
      </c>
    </row>
    <row r="8436" spans="2:3" x14ac:dyDescent="0.45">
      <c r="B8436" s="211">
        <v>8373</v>
      </c>
      <c r="C8436" s="210">
        <v>90.606290682329728</v>
      </c>
    </row>
    <row r="8437" spans="2:3" x14ac:dyDescent="0.45">
      <c r="B8437" s="211">
        <v>8374</v>
      </c>
      <c r="C8437" s="210">
        <v>117.94881542868329</v>
      </c>
    </row>
    <row r="8438" spans="2:3" x14ac:dyDescent="0.45">
      <c r="B8438" s="211">
        <v>8375</v>
      </c>
      <c r="C8438" s="210">
        <v>136.77240560154337</v>
      </c>
    </row>
    <row r="8439" spans="2:3" x14ac:dyDescent="0.45">
      <c r="B8439" s="211">
        <v>8376</v>
      </c>
      <c r="C8439" s="210">
        <v>149.42953653927722</v>
      </c>
    </row>
    <row r="8440" spans="2:3" x14ac:dyDescent="0.45">
      <c r="B8440" s="211">
        <v>8377</v>
      </c>
      <c r="C8440" s="210">
        <v>149.55391192162665</v>
      </c>
    </row>
    <row r="8441" spans="2:3" x14ac:dyDescent="0.45">
      <c r="B8441" s="211">
        <v>8378</v>
      </c>
      <c r="C8441" s="210">
        <v>116.56482514328496</v>
      </c>
    </row>
    <row r="8442" spans="2:3" x14ac:dyDescent="0.45">
      <c r="B8442" s="211">
        <v>8379</v>
      </c>
      <c r="C8442" s="210">
        <v>93.905107496665877</v>
      </c>
    </row>
    <row r="8443" spans="2:3" x14ac:dyDescent="0.45">
      <c r="B8443" s="211">
        <v>8380</v>
      </c>
      <c r="C8443" s="210">
        <v>110.76866966030605</v>
      </c>
    </row>
    <row r="8444" spans="2:3" x14ac:dyDescent="0.45">
      <c r="B8444" s="211">
        <v>8381</v>
      </c>
      <c r="C8444" s="210">
        <v>107.16787852860234</v>
      </c>
    </row>
    <row r="8445" spans="2:3" x14ac:dyDescent="0.45">
      <c r="B8445" s="211">
        <v>8382</v>
      </c>
      <c r="C8445" s="210">
        <v>100.45559677793906</v>
      </c>
    </row>
    <row r="8446" spans="2:3" x14ac:dyDescent="0.45">
      <c r="B8446" s="211">
        <v>8383</v>
      </c>
      <c r="C8446" s="210">
        <v>142.64056060288578</v>
      </c>
    </row>
    <row r="8447" spans="2:3" x14ac:dyDescent="0.45">
      <c r="B8447" s="211">
        <v>8384</v>
      </c>
      <c r="C8447" s="210">
        <v>119.32998485781697</v>
      </c>
    </row>
    <row r="8448" spans="2:3" x14ac:dyDescent="0.45">
      <c r="B8448" s="211">
        <v>8385</v>
      </c>
      <c r="C8448" s="210">
        <v>115.06037893395089</v>
      </c>
    </row>
    <row r="8449" spans="2:3" x14ac:dyDescent="0.45">
      <c r="B8449" s="211">
        <v>8386</v>
      </c>
      <c r="C8449" s="210">
        <v>110.04555212631132</v>
      </c>
    </row>
    <row r="8450" spans="2:3" x14ac:dyDescent="0.45">
      <c r="B8450" s="211">
        <v>8387</v>
      </c>
      <c r="C8450" s="210">
        <v>121.64832344484542</v>
      </c>
    </row>
    <row r="8451" spans="2:3" x14ac:dyDescent="0.45">
      <c r="B8451" s="211">
        <v>8388</v>
      </c>
      <c r="C8451" s="210">
        <v>83.952830288243916</v>
      </c>
    </row>
    <row r="8452" spans="2:3" x14ac:dyDescent="0.45">
      <c r="B8452" s="211">
        <v>8389</v>
      </c>
      <c r="C8452" s="210">
        <v>99.34121027070438</v>
      </c>
    </row>
    <row r="8453" spans="2:3" x14ac:dyDescent="0.45">
      <c r="B8453" s="211">
        <v>8390</v>
      </c>
      <c r="C8453" s="210">
        <v>142.13453451693962</v>
      </c>
    </row>
    <row r="8454" spans="2:3" x14ac:dyDescent="0.45">
      <c r="B8454" s="211">
        <v>8391</v>
      </c>
      <c r="C8454" s="210">
        <v>101.39798583200105</v>
      </c>
    </row>
    <row r="8455" spans="2:3" x14ac:dyDescent="0.45">
      <c r="B8455" s="211">
        <v>8392</v>
      </c>
      <c r="C8455" s="210">
        <v>106.3130518561581</v>
      </c>
    </row>
    <row r="8456" spans="2:3" x14ac:dyDescent="0.45">
      <c r="B8456" s="211">
        <v>8393</v>
      </c>
      <c r="C8456" s="210">
        <v>80.086825500104467</v>
      </c>
    </row>
    <row r="8457" spans="2:3" x14ac:dyDescent="0.45">
      <c r="B8457" s="211">
        <v>8394</v>
      </c>
      <c r="C8457" s="210">
        <v>145.38325501966659</v>
      </c>
    </row>
    <row r="8458" spans="2:3" x14ac:dyDescent="0.45">
      <c r="B8458" s="211">
        <v>8395</v>
      </c>
      <c r="C8458" s="210">
        <v>147.17747921936569</v>
      </c>
    </row>
    <row r="8459" spans="2:3" x14ac:dyDescent="0.45">
      <c r="B8459" s="211">
        <v>8396</v>
      </c>
      <c r="C8459" s="210">
        <v>120.91236218146707</v>
      </c>
    </row>
    <row r="8460" spans="2:3" x14ac:dyDescent="0.45">
      <c r="B8460" s="211">
        <v>8397</v>
      </c>
      <c r="C8460" s="210">
        <v>131.57886137280499</v>
      </c>
    </row>
    <row r="8461" spans="2:3" x14ac:dyDescent="0.45">
      <c r="B8461" s="211">
        <v>8398</v>
      </c>
      <c r="C8461" s="210">
        <v>92.671609834673049</v>
      </c>
    </row>
    <row r="8462" spans="2:3" x14ac:dyDescent="0.45">
      <c r="B8462" s="211">
        <v>8399</v>
      </c>
      <c r="C8462" s="210">
        <v>87.187769905463654</v>
      </c>
    </row>
    <row r="8463" spans="2:3" x14ac:dyDescent="0.45">
      <c r="B8463" s="211">
        <v>8400</v>
      </c>
      <c r="C8463" s="210">
        <v>167.55108787165454</v>
      </c>
    </row>
    <row r="8464" spans="2:3" x14ac:dyDescent="0.45">
      <c r="B8464" s="211">
        <v>8401</v>
      </c>
      <c r="C8464" s="210">
        <v>90.578966633446953</v>
      </c>
    </row>
    <row r="8465" spans="2:3" x14ac:dyDescent="0.45">
      <c r="B8465" s="211">
        <v>8402</v>
      </c>
      <c r="C8465" s="210">
        <v>102.63674879813001</v>
      </c>
    </row>
    <row r="8466" spans="2:3" x14ac:dyDescent="0.45">
      <c r="B8466" s="211">
        <v>8403</v>
      </c>
      <c r="C8466" s="210">
        <v>162.00749630473706</v>
      </c>
    </row>
    <row r="8467" spans="2:3" x14ac:dyDescent="0.45">
      <c r="B8467" s="211">
        <v>8404</v>
      </c>
      <c r="C8467" s="210">
        <v>109.50326919438366</v>
      </c>
    </row>
    <row r="8468" spans="2:3" x14ac:dyDescent="0.45">
      <c r="B8468" s="211">
        <v>8405</v>
      </c>
      <c r="C8468" s="210">
        <v>154.55077895429184</v>
      </c>
    </row>
    <row r="8469" spans="2:3" x14ac:dyDescent="0.45">
      <c r="B8469" s="211">
        <v>8406</v>
      </c>
      <c r="C8469" s="210">
        <v>108.00735121507316</v>
      </c>
    </row>
    <row r="8470" spans="2:3" x14ac:dyDescent="0.45">
      <c r="B8470" s="211">
        <v>8407</v>
      </c>
      <c r="C8470" s="210">
        <v>105.73911690321843</v>
      </c>
    </row>
    <row r="8471" spans="2:3" x14ac:dyDescent="0.45">
      <c r="B8471" s="211">
        <v>8408</v>
      </c>
      <c r="C8471" s="210">
        <v>134.42022315257611</v>
      </c>
    </row>
    <row r="8472" spans="2:3" x14ac:dyDescent="0.45">
      <c r="B8472" s="211">
        <v>8409</v>
      </c>
      <c r="C8472" s="210">
        <v>89.280566050542745</v>
      </c>
    </row>
    <row r="8473" spans="2:3" x14ac:dyDescent="0.45">
      <c r="B8473" s="211">
        <v>8410</v>
      </c>
      <c r="C8473" s="210">
        <v>153.44721237676382</v>
      </c>
    </row>
    <row r="8474" spans="2:3" x14ac:dyDescent="0.45">
      <c r="B8474" s="211">
        <v>8411</v>
      </c>
      <c r="C8474" s="210">
        <v>88.398484780266969</v>
      </c>
    </row>
    <row r="8475" spans="2:3" x14ac:dyDescent="0.45">
      <c r="B8475" s="211">
        <v>8412</v>
      </c>
      <c r="C8475" s="210">
        <v>109.45152890752401</v>
      </c>
    </row>
    <row r="8476" spans="2:3" x14ac:dyDescent="0.45">
      <c r="B8476" s="211">
        <v>8413</v>
      </c>
      <c r="C8476" s="210">
        <v>99.003047350192645</v>
      </c>
    </row>
    <row r="8477" spans="2:3" x14ac:dyDescent="0.45">
      <c r="B8477" s="211">
        <v>8414</v>
      </c>
      <c r="C8477" s="210">
        <v>77.313116463628006</v>
      </c>
    </row>
    <row r="8478" spans="2:3" x14ac:dyDescent="0.45">
      <c r="B8478" s="211">
        <v>8415</v>
      </c>
      <c r="C8478" s="210">
        <v>104.2942862113912</v>
      </c>
    </row>
    <row r="8479" spans="2:3" x14ac:dyDescent="0.45">
      <c r="B8479" s="211">
        <v>8416</v>
      </c>
      <c r="C8479" s="210">
        <v>126.02468339734237</v>
      </c>
    </row>
    <row r="8480" spans="2:3" x14ac:dyDescent="0.45">
      <c r="B8480" s="211">
        <v>8417</v>
      </c>
      <c r="C8480" s="210">
        <v>120.94557591690206</v>
      </c>
    </row>
    <row r="8481" spans="2:3" x14ac:dyDescent="0.45">
      <c r="B8481" s="211">
        <v>8418</v>
      </c>
      <c r="C8481" s="210">
        <v>111.86731761292299</v>
      </c>
    </row>
    <row r="8482" spans="2:3" x14ac:dyDescent="0.45">
      <c r="B8482" s="211">
        <v>8419</v>
      </c>
      <c r="C8482" s="210">
        <v>97.892239227873233</v>
      </c>
    </row>
    <row r="8483" spans="2:3" x14ac:dyDescent="0.45">
      <c r="B8483" s="211">
        <v>8420</v>
      </c>
      <c r="C8483" s="210">
        <v>132.06538498946747</v>
      </c>
    </row>
    <row r="8484" spans="2:3" x14ac:dyDescent="0.45">
      <c r="B8484" s="211">
        <v>8421</v>
      </c>
      <c r="C8484" s="210">
        <v>133.92411387389328</v>
      </c>
    </row>
    <row r="8485" spans="2:3" x14ac:dyDescent="0.45">
      <c r="B8485" s="211">
        <v>8422</v>
      </c>
      <c r="C8485" s="210">
        <v>124.08102386088181</v>
      </c>
    </row>
    <row r="8486" spans="2:3" x14ac:dyDescent="0.45">
      <c r="B8486" s="211">
        <v>8423</v>
      </c>
      <c r="C8486" s="210">
        <v>113.62788296383835</v>
      </c>
    </row>
    <row r="8487" spans="2:3" x14ac:dyDescent="0.45">
      <c r="B8487" s="211">
        <v>8424</v>
      </c>
      <c r="C8487" s="210">
        <v>113.52992316371471</v>
      </c>
    </row>
    <row r="8488" spans="2:3" x14ac:dyDescent="0.45">
      <c r="B8488" s="211">
        <v>8425</v>
      </c>
      <c r="C8488" s="210">
        <v>171.02799120590237</v>
      </c>
    </row>
    <row r="8489" spans="2:3" x14ac:dyDescent="0.45">
      <c r="B8489" s="211">
        <v>8426</v>
      </c>
      <c r="C8489" s="210">
        <v>102.99706152817497</v>
      </c>
    </row>
    <row r="8490" spans="2:3" x14ac:dyDescent="0.45">
      <c r="B8490" s="211">
        <v>8427</v>
      </c>
      <c r="C8490" s="210">
        <v>87.010338577352726</v>
      </c>
    </row>
    <row r="8491" spans="2:3" x14ac:dyDescent="0.45">
      <c r="B8491" s="211">
        <v>8428</v>
      </c>
      <c r="C8491" s="210">
        <v>144.84755449565901</v>
      </c>
    </row>
    <row r="8492" spans="2:3" x14ac:dyDescent="0.45">
      <c r="B8492" s="211">
        <v>8429</v>
      </c>
      <c r="C8492" s="210">
        <v>90.750419965856992</v>
      </c>
    </row>
    <row r="8493" spans="2:3" x14ac:dyDescent="0.45">
      <c r="B8493" s="211">
        <v>8430</v>
      </c>
      <c r="C8493" s="210">
        <v>81.160537167496244</v>
      </c>
    </row>
    <row r="8494" spans="2:3" x14ac:dyDescent="0.45">
      <c r="B8494" s="211">
        <v>8431</v>
      </c>
      <c r="C8494" s="210">
        <v>75.185734465240529</v>
      </c>
    </row>
    <row r="8495" spans="2:3" x14ac:dyDescent="0.45">
      <c r="B8495" s="211">
        <v>8432</v>
      </c>
      <c r="C8495" s="210">
        <v>110.6673092834131</v>
      </c>
    </row>
    <row r="8496" spans="2:3" x14ac:dyDescent="0.45">
      <c r="B8496" s="211">
        <v>8433</v>
      </c>
      <c r="C8496" s="210">
        <v>101.51352386921207</v>
      </c>
    </row>
    <row r="8497" spans="2:3" x14ac:dyDescent="0.45">
      <c r="B8497" s="211">
        <v>8434</v>
      </c>
      <c r="C8497" s="210">
        <v>81.441184213188919</v>
      </c>
    </row>
    <row r="8498" spans="2:3" x14ac:dyDescent="0.45">
      <c r="B8498" s="211">
        <v>8435</v>
      </c>
      <c r="C8498" s="210">
        <v>106.08435995676538</v>
      </c>
    </row>
    <row r="8499" spans="2:3" x14ac:dyDescent="0.45">
      <c r="B8499" s="211">
        <v>8436</v>
      </c>
      <c r="C8499" s="210">
        <v>97.239960131012268</v>
      </c>
    </row>
    <row r="8500" spans="2:3" x14ac:dyDescent="0.45">
      <c r="B8500" s="211">
        <v>8437</v>
      </c>
      <c r="C8500" s="210">
        <v>106.59507815798393</v>
      </c>
    </row>
    <row r="8501" spans="2:3" x14ac:dyDescent="0.45">
      <c r="B8501" s="211">
        <v>8438</v>
      </c>
      <c r="C8501" s="210">
        <v>111.88204908872667</v>
      </c>
    </row>
    <row r="8502" spans="2:3" x14ac:dyDescent="0.45">
      <c r="B8502" s="211">
        <v>8439</v>
      </c>
      <c r="C8502" s="210">
        <v>94.445814390007286</v>
      </c>
    </row>
    <row r="8503" spans="2:3" x14ac:dyDescent="0.45">
      <c r="B8503" s="211">
        <v>8440</v>
      </c>
      <c r="C8503" s="210">
        <v>72.00651649666122</v>
      </c>
    </row>
    <row r="8504" spans="2:3" x14ac:dyDescent="0.45">
      <c r="B8504" s="211">
        <v>8441</v>
      </c>
      <c r="C8504" s="210">
        <v>120.60980101848341</v>
      </c>
    </row>
    <row r="8505" spans="2:3" x14ac:dyDescent="0.45">
      <c r="B8505" s="211">
        <v>8442</v>
      </c>
      <c r="C8505" s="210">
        <v>125.707516887408</v>
      </c>
    </row>
    <row r="8506" spans="2:3" x14ac:dyDescent="0.45">
      <c r="B8506" s="211">
        <v>8443</v>
      </c>
      <c r="C8506" s="210">
        <v>150.59931651675203</v>
      </c>
    </row>
    <row r="8507" spans="2:3" x14ac:dyDescent="0.45">
      <c r="B8507" s="211">
        <v>8444</v>
      </c>
      <c r="C8507" s="210">
        <v>127.01408068116123</v>
      </c>
    </row>
    <row r="8508" spans="2:3" x14ac:dyDescent="0.45">
      <c r="B8508" s="211">
        <v>8445</v>
      </c>
      <c r="C8508" s="210">
        <v>112.64726992974784</v>
      </c>
    </row>
    <row r="8509" spans="2:3" x14ac:dyDescent="0.45">
      <c r="B8509" s="211">
        <v>8446</v>
      </c>
      <c r="C8509" s="210">
        <v>61.907643146182174</v>
      </c>
    </row>
    <row r="8510" spans="2:3" x14ac:dyDescent="0.45">
      <c r="B8510" s="211">
        <v>8447</v>
      </c>
      <c r="C8510" s="210">
        <v>177.48695929391604</v>
      </c>
    </row>
    <row r="8511" spans="2:3" x14ac:dyDescent="0.45">
      <c r="B8511" s="211">
        <v>8448</v>
      </c>
      <c r="C8511" s="210">
        <v>122.08332986757323</v>
      </c>
    </row>
    <row r="8512" spans="2:3" x14ac:dyDescent="0.45">
      <c r="B8512" s="211">
        <v>8449</v>
      </c>
      <c r="C8512" s="210">
        <v>218.92871005488774</v>
      </c>
    </row>
    <row r="8513" spans="2:3" x14ac:dyDescent="0.45">
      <c r="B8513" s="211">
        <v>8450</v>
      </c>
      <c r="C8513" s="210">
        <v>103.43046417281299</v>
      </c>
    </row>
    <row r="8514" spans="2:3" x14ac:dyDescent="0.45">
      <c r="B8514" s="211">
        <v>8451</v>
      </c>
      <c r="C8514" s="210">
        <v>139.11782408557269</v>
      </c>
    </row>
    <row r="8515" spans="2:3" x14ac:dyDescent="0.45">
      <c r="B8515" s="211">
        <v>8452</v>
      </c>
      <c r="C8515" s="210">
        <v>188.65188271238097</v>
      </c>
    </row>
    <row r="8516" spans="2:3" x14ac:dyDescent="0.45">
      <c r="B8516" s="211">
        <v>8453</v>
      </c>
      <c r="C8516" s="210">
        <v>138.18273242875622</v>
      </c>
    </row>
    <row r="8517" spans="2:3" x14ac:dyDescent="0.45">
      <c r="B8517" s="211">
        <v>8454</v>
      </c>
      <c r="C8517" s="210">
        <v>108.19251595915135</v>
      </c>
    </row>
    <row r="8518" spans="2:3" x14ac:dyDescent="0.45">
      <c r="B8518" s="211">
        <v>8455</v>
      </c>
      <c r="C8518" s="210">
        <v>108.57356604556544</v>
      </c>
    </row>
    <row r="8519" spans="2:3" x14ac:dyDescent="0.45">
      <c r="B8519" s="211">
        <v>8456</v>
      </c>
      <c r="C8519" s="210">
        <v>128.28234235678966</v>
      </c>
    </row>
    <row r="8520" spans="2:3" x14ac:dyDescent="0.45">
      <c r="B8520" s="211">
        <v>8457</v>
      </c>
      <c r="C8520" s="210">
        <v>106.23173070178437</v>
      </c>
    </row>
    <row r="8521" spans="2:3" x14ac:dyDescent="0.45">
      <c r="B8521" s="211">
        <v>8458</v>
      </c>
      <c r="C8521" s="210">
        <v>112.88663022477998</v>
      </c>
    </row>
    <row r="8522" spans="2:3" x14ac:dyDescent="0.45">
      <c r="B8522" s="211">
        <v>8459</v>
      </c>
      <c r="C8522" s="210">
        <v>102.25854014195158</v>
      </c>
    </row>
    <row r="8523" spans="2:3" x14ac:dyDescent="0.45">
      <c r="B8523" s="211">
        <v>8460</v>
      </c>
      <c r="C8523" s="210">
        <v>124.01647198266971</v>
      </c>
    </row>
    <row r="8524" spans="2:3" x14ac:dyDescent="0.45">
      <c r="B8524" s="211">
        <v>8461</v>
      </c>
      <c r="C8524" s="210">
        <v>146.0492410802344</v>
      </c>
    </row>
    <row r="8525" spans="2:3" x14ac:dyDescent="0.45">
      <c r="B8525" s="211">
        <v>8462</v>
      </c>
      <c r="C8525" s="210">
        <v>54.60727927790316</v>
      </c>
    </row>
    <row r="8526" spans="2:3" x14ac:dyDescent="0.45">
      <c r="B8526" s="211">
        <v>8463</v>
      </c>
      <c r="C8526" s="210">
        <v>122.7855158596934</v>
      </c>
    </row>
    <row r="8527" spans="2:3" x14ac:dyDescent="0.45">
      <c r="B8527" s="211">
        <v>8464</v>
      </c>
      <c r="C8527" s="210">
        <v>114.60264023598681</v>
      </c>
    </row>
    <row r="8528" spans="2:3" x14ac:dyDescent="0.45">
      <c r="B8528" s="211">
        <v>8465</v>
      </c>
      <c r="C8528" s="210">
        <v>81.823067484799893</v>
      </c>
    </row>
    <row r="8529" spans="2:3" x14ac:dyDescent="0.45">
      <c r="B8529" s="211">
        <v>8466</v>
      </c>
      <c r="C8529" s="210">
        <v>108.01406852593372</v>
      </c>
    </row>
    <row r="8530" spans="2:3" x14ac:dyDescent="0.45">
      <c r="B8530" s="211">
        <v>8467</v>
      </c>
      <c r="C8530" s="210">
        <v>101.11171484812516</v>
      </c>
    </row>
    <row r="8531" spans="2:3" x14ac:dyDescent="0.45">
      <c r="B8531" s="211">
        <v>8468</v>
      </c>
      <c r="C8531" s="210">
        <v>165.50624383364206</v>
      </c>
    </row>
    <row r="8532" spans="2:3" x14ac:dyDescent="0.45">
      <c r="B8532" s="211">
        <v>8469</v>
      </c>
      <c r="C8532" s="210">
        <v>109.66423073645441</v>
      </c>
    </row>
    <row r="8533" spans="2:3" x14ac:dyDescent="0.45">
      <c r="B8533" s="211">
        <v>8470</v>
      </c>
      <c r="C8533" s="210">
        <v>76.382437034179148</v>
      </c>
    </row>
    <row r="8534" spans="2:3" x14ac:dyDescent="0.45">
      <c r="B8534" s="211">
        <v>8471</v>
      </c>
      <c r="C8534" s="210">
        <v>105.91609028812739</v>
      </c>
    </row>
    <row r="8535" spans="2:3" x14ac:dyDescent="0.45">
      <c r="B8535" s="211">
        <v>8472</v>
      </c>
      <c r="C8535" s="210">
        <v>124.90023216767597</v>
      </c>
    </row>
    <row r="8536" spans="2:3" x14ac:dyDescent="0.45">
      <c r="B8536" s="211">
        <v>8473</v>
      </c>
      <c r="C8536" s="210">
        <v>134.69912789990661</v>
      </c>
    </row>
    <row r="8537" spans="2:3" x14ac:dyDescent="0.45">
      <c r="B8537" s="211">
        <v>8474</v>
      </c>
      <c r="C8537" s="210">
        <v>142.56512221386853</v>
      </c>
    </row>
    <row r="8538" spans="2:3" x14ac:dyDescent="0.45">
      <c r="B8538" s="211">
        <v>8475</v>
      </c>
      <c r="C8538" s="210">
        <v>115.21916449735804</v>
      </c>
    </row>
    <row r="8539" spans="2:3" x14ac:dyDescent="0.45">
      <c r="B8539" s="211">
        <v>8476</v>
      </c>
      <c r="C8539" s="210">
        <v>119.21741218420726</v>
      </c>
    </row>
    <row r="8540" spans="2:3" x14ac:dyDescent="0.45">
      <c r="B8540" s="211">
        <v>8477</v>
      </c>
      <c r="C8540" s="210">
        <v>91.374395945113406</v>
      </c>
    </row>
    <row r="8541" spans="2:3" x14ac:dyDescent="0.45">
      <c r="B8541" s="211">
        <v>8478</v>
      </c>
      <c r="C8541" s="210">
        <v>210.99015609648865</v>
      </c>
    </row>
    <row r="8542" spans="2:3" x14ac:dyDescent="0.45">
      <c r="B8542" s="211">
        <v>8479</v>
      </c>
      <c r="C8542" s="210">
        <v>102.16154991368245</v>
      </c>
    </row>
    <row r="8543" spans="2:3" x14ac:dyDescent="0.45">
      <c r="B8543" s="211">
        <v>8480</v>
      </c>
      <c r="C8543" s="210">
        <v>97.732577478642582</v>
      </c>
    </row>
    <row r="8544" spans="2:3" x14ac:dyDescent="0.45">
      <c r="B8544" s="211">
        <v>8481</v>
      </c>
      <c r="C8544" s="210">
        <v>126.59694904635803</v>
      </c>
    </row>
    <row r="8545" spans="2:3" x14ac:dyDescent="0.45">
      <c r="B8545" s="211">
        <v>8482</v>
      </c>
      <c r="C8545" s="210">
        <v>115.11352901167976</v>
      </c>
    </row>
    <row r="8546" spans="2:3" x14ac:dyDescent="0.45">
      <c r="B8546" s="211">
        <v>8483</v>
      </c>
      <c r="C8546" s="210">
        <v>121.06277746785817</v>
      </c>
    </row>
    <row r="8547" spans="2:3" x14ac:dyDescent="0.45">
      <c r="B8547" s="211">
        <v>8484</v>
      </c>
      <c r="C8547" s="210">
        <v>86.03805626150546</v>
      </c>
    </row>
    <row r="8548" spans="2:3" x14ac:dyDescent="0.45">
      <c r="B8548" s="211">
        <v>8485</v>
      </c>
      <c r="C8548" s="210">
        <v>148.37188059837953</v>
      </c>
    </row>
    <row r="8549" spans="2:3" x14ac:dyDescent="0.45">
      <c r="B8549" s="211">
        <v>8486</v>
      </c>
      <c r="C8549" s="210">
        <v>106.02859827078748</v>
      </c>
    </row>
    <row r="8550" spans="2:3" x14ac:dyDescent="0.45">
      <c r="B8550" s="211">
        <v>8487</v>
      </c>
      <c r="C8550" s="210">
        <v>104.47901563021576</v>
      </c>
    </row>
    <row r="8551" spans="2:3" x14ac:dyDescent="0.45">
      <c r="B8551" s="211">
        <v>8488</v>
      </c>
      <c r="C8551" s="210">
        <v>121.82088870328593</v>
      </c>
    </row>
    <row r="8552" spans="2:3" x14ac:dyDescent="0.45">
      <c r="B8552" s="211">
        <v>8489</v>
      </c>
      <c r="C8552" s="210">
        <v>157.46612249669053</v>
      </c>
    </row>
    <row r="8553" spans="2:3" x14ac:dyDescent="0.45">
      <c r="B8553" s="211">
        <v>8490</v>
      </c>
      <c r="C8553" s="210">
        <v>127.65332524963119</v>
      </c>
    </row>
    <row r="8554" spans="2:3" x14ac:dyDescent="0.45">
      <c r="B8554" s="211">
        <v>8491</v>
      </c>
      <c r="C8554" s="210">
        <v>149.86148811974527</v>
      </c>
    </row>
    <row r="8555" spans="2:3" x14ac:dyDescent="0.45">
      <c r="B8555" s="211">
        <v>8492</v>
      </c>
      <c r="C8555" s="210">
        <v>106.8538425817739</v>
      </c>
    </row>
    <row r="8556" spans="2:3" x14ac:dyDescent="0.45">
      <c r="B8556" s="211">
        <v>8493</v>
      </c>
      <c r="C8556" s="210">
        <v>58.325262939981315</v>
      </c>
    </row>
    <row r="8557" spans="2:3" x14ac:dyDescent="0.45">
      <c r="B8557" s="211">
        <v>8494</v>
      </c>
      <c r="C8557" s="210">
        <v>102.98829337784302</v>
      </c>
    </row>
    <row r="8558" spans="2:3" x14ac:dyDescent="0.45">
      <c r="B8558" s="211">
        <v>8495</v>
      </c>
      <c r="C8558" s="210">
        <v>199.63952179684361</v>
      </c>
    </row>
    <row r="8559" spans="2:3" x14ac:dyDescent="0.45">
      <c r="B8559" s="211">
        <v>8496</v>
      </c>
      <c r="C8559" s="210">
        <v>99.793681853366493</v>
      </c>
    </row>
    <row r="8560" spans="2:3" x14ac:dyDescent="0.45">
      <c r="B8560" s="211">
        <v>8497</v>
      </c>
      <c r="C8560" s="210">
        <v>102.40346665394573</v>
      </c>
    </row>
    <row r="8561" spans="2:3" x14ac:dyDescent="0.45">
      <c r="B8561" s="211">
        <v>8498</v>
      </c>
      <c r="C8561" s="210">
        <v>102.33103975426734</v>
      </c>
    </row>
    <row r="8562" spans="2:3" x14ac:dyDescent="0.45">
      <c r="B8562" s="211">
        <v>8499</v>
      </c>
      <c r="C8562" s="210">
        <v>90.474892475307612</v>
      </c>
    </row>
    <row r="8563" spans="2:3" x14ac:dyDescent="0.45">
      <c r="B8563" s="211">
        <v>8500</v>
      </c>
      <c r="C8563" s="210">
        <v>176.14080888521988</v>
      </c>
    </row>
    <row r="8564" spans="2:3" x14ac:dyDescent="0.45">
      <c r="B8564" s="211">
        <v>8501</v>
      </c>
      <c r="C8564" s="210">
        <v>81.926368514502911</v>
      </c>
    </row>
    <row r="8565" spans="2:3" x14ac:dyDescent="0.45">
      <c r="B8565" s="211">
        <v>8502</v>
      </c>
      <c r="C8565" s="210">
        <v>79.700125428824464</v>
      </c>
    </row>
    <row r="8566" spans="2:3" x14ac:dyDescent="0.45">
      <c r="B8566" s="211">
        <v>8503</v>
      </c>
      <c r="C8566" s="210">
        <v>163.5116390890129</v>
      </c>
    </row>
    <row r="8567" spans="2:3" x14ac:dyDescent="0.45">
      <c r="B8567" s="211">
        <v>8504</v>
      </c>
      <c r="C8567" s="210">
        <v>122.94064376578199</v>
      </c>
    </row>
    <row r="8568" spans="2:3" x14ac:dyDescent="0.45">
      <c r="B8568" s="211">
        <v>8505</v>
      </c>
      <c r="C8568" s="210">
        <v>98.849588421511413</v>
      </c>
    </row>
    <row r="8569" spans="2:3" x14ac:dyDescent="0.45">
      <c r="B8569" s="211">
        <v>8506</v>
      </c>
      <c r="C8569" s="210">
        <v>97.833975345308104</v>
      </c>
    </row>
    <row r="8570" spans="2:3" x14ac:dyDescent="0.45">
      <c r="B8570" s="211">
        <v>8507</v>
      </c>
      <c r="C8570" s="210">
        <v>132.66715499098464</v>
      </c>
    </row>
    <row r="8571" spans="2:3" x14ac:dyDescent="0.45">
      <c r="B8571" s="211">
        <v>8508</v>
      </c>
      <c r="C8571" s="210">
        <v>131.88941665649432</v>
      </c>
    </row>
    <row r="8572" spans="2:3" x14ac:dyDescent="0.45">
      <c r="B8572" s="211">
        <v>8509</v>
      </c>
      <c r="C8572" s="210">
        <v>98.683016775648525</v>
      </c>
    </row>
    <row r="8573" spans="2:3" x14ac:dyDescent="0.45">
      <c r="B8573" s="211">
        <v>8510</v>
      </c>
      <c r="C8573" s="210">
        <v>140.28400321767023</v>
      </c>
    </row>
    <row r="8574" spans="2:3" x14ac:dyDescent="0.45">
      <c r="B8574" s="211">
        <v>8511</v>
      </c>
      <c r="C8574" s="210">
        <v>102.71862942747397</v>
      </c>
    </row>
    <row r="8575" spans="2:3" x14ac:dyDescent="0.45">
      <c r="B8575" s="211">
        <v>8512</v>
      </c>
      <c r="C8575" s="210">
        <v>105.46811203150352</v>
      </c>
    </row>
    <row r="8576" spans="2:3" x14ac:dyDescent="0.45">
      <c r="B8576" s="211">
        <v>8513</v>
      </c>
      <c r="C8576" s="210">
        <v>145.94939437296176</v>
      </c>
    </row>
    <row r="8577" spans="2:3" x14ac:dyDescent="0.45">
      <c r="B8577" s="211">
        <v>8514</v>
      </c>
      <c r="C8577" s="210">
        <v>140.6989719313145</v>
      </c>
    </row>
    <row r="8578" spans="2:3" x14ac:dyDescent="0.45">
      <c r="B8578" s="211">
        <v>8515</v>
      </c>
      <c r="C8578" s="210">
        <v>122.39354315903638</v>
      </c>
    </row>
    <row r="8579" spans="2:3" x14ac:dyDescent="0.45">
      <c r="B8579" s="211">
        <v>8516</v>
      </c>
      <c r="C8579" s="210">
        <v>154.66882918907712</v>
      </c>
    </row>
    <row r="8580" spans="2:3" x14ac:dyDescent="0.45">
      <c r="B8580" s="211">
        <v>8517</v>
      </c>
      <c r="C8580" s="210">
        <v>130.84762359302294</v>
      </c>
    </row>
    <row r="8581" spans="2:3" x14ac:dyDescent="0.45">
      <c r="B8581" s="211">
        <v>8518</v>
      </c>
      <c r="C8581" s="210">
        <v>81.460291044100785</v>
      </c>
    </row>
    <row r="8582" spans="2:3" x14ac:dyDescent="0.45">
      <c r="B8582" s="211">
        <v>8519</v>
      </c>
      <c r="C8582" s="210">
        <v>172.44447097323703</v>
      </c>
    </row>
    <row r="8583" spans="2:3" x14ac:dyDescent="0.45">
      <c r="B8583" s="211">
        <v>8520</v>
      </c>
      <c r="C8583" s="210">
        <v>119.46205190409741</v>
      </c>
    </row>
    <row r="8584" spans="2:3" x14ac:dyDescent="0.45">
      <c r="B8584" s="211">
        <v>8521</v>
      </c>
      <c r="C8584" s="210">
        <v>143.82306102133217</v>
      </c>
    </row>
    <row r="8585" spans="2:3" x14ac:dyDescent="0.45">
      <c r="B8585" s="211">
        <v>8522</v>
      </c>
      <c r="C8585" s="210">
        <v>129.02062105390266</v>
      </c>
    </row>
    <row r="8586" spans="2:3" x14ac:dyDescent="0.45">
      <c r="B8586" s="211">
        <v>8523</v>
      </c>
      <c r="C8586" s="210">
        <v>112.29118776039985</v>
      </c>
    </row>
    <row r="8587" spans="2:3" x14ac:dyDescent="0.45">
      <c r="B8587" s="211">
        <v>8524</v>
      </c>
      <c r="C8587" s="210">
        <v>95.523454896324921</v>
      </c>
    </row>
    <row r="8588" spans="2:3" x14ac:dyDescent="0.45">
      <c r="B8588" s="211">
        <v>8525</v>
      </c>
      <c r="C8588" s="210">
        <v>163.71086512702814</v>
      </c>
    </row>
    <row r="8589" spans="2:3" x14ac:dyDescent="0.45">
      <c r="B8589" s="211">
        <v>8526</v>
      </c>
      <c r="C8589" s="210">
        <v>173.13704662025961</v>
      </c>
    </row>
    <row r="8590" spans="2:3" x14ac:dyDescent="0.45">
      <c r="B8590" s="211">
        <v>8527</v>
      </c>
      <c r="C8590" s="210">
        <v>140.73230979695182</v>
      </c>
    </row>
    <row r="8591" spans="2:3" x14ac:dyDescent="0.45">
      <c r="B8591" s="211">
        <v>8528</v>
      </c>
      <c r="C8591" s="210">
        <v>69.905843457145451</v>
      </c>
    </row>
    <row r="8592" spans="2:3" x14ac:dyDescent="0.45">
      <c r="B8592" s="211">
        <v>8529</v>
      </c>
      <c r="C8592" s="210">
        <v>110.39802456243731</v>
      </c>
    </row>
    <row r="8593" spans="2:3" x14ac:dyDescent="0.45">
      <c r="B8593" s="211">
        <v>8530</v>
      </c>
      <c r="C8593" s="210">
        <v>137.2664729020488</v>
      </c>
    </row>
    <row r="8594" spans="2:3" x14ac:dyDescent="0.45">
      <c r="B8594" s="211">
        <v>8531</v>
      </c>
      <c r="C8594" s="210">
        <v>143.66045763158297</v>
      </c>
    </row>
    <row r="8595" spans="2:3" x14ac:dyDescent="0.45">
      <c r="B8595" s="211">
        <v>8532</v>
      </c>
      <c r="C8595" s="210">
        <v>74.433161959471974</v>
      </c>
    </row>
    <row r="8596" spans="2:3" x14ac:dyDescent="0.45">
      <c r="B8596" s="211">
        <v>8533</v>
      </c>
      <c r="C8596" s="210">
        <v>113.27290573238078</v>
      </c>
    </row>
    <row r="8597" spans="2:3" x14ac:dyDescent="0.45">
      <c r="B8597" s="211">
        <v>8534</v>
      </c>
      <c r="C8597" s="210">
        <v>83.461466358697038</v>
      </c>
    </row>
    <row r="8598" spans="2:3" x14ac:dyDescent="0.45">
      <c r="B8598" s="211">
        <v>8535</v>
      </c>
      <c r="C8598" s="210">
        <v>85.362708961501113</v>
      </c>
    </row>
    <row r="8599" spans="2:3" x14ac:dyDescent="0.45">
      <c r="B8599" s="211">
        <v>8536</v>
      </c>
      <c r="C8599" s="210">
        <v>93.350617975792886</v>
      </c>
    </row>
    <row r="8600" spans="2:3" x14ac:dyDescent="0.45">
      <c r="B8600" s="211">
        <v>8537</v>
      </c>
      <c r="C8600" s="210">
        <v>96.443683872579228</v>
      </c>
    </row>
    <row r="8601" spans="2:3" x14ac:dyDescent="0.45">
      <c r="B8601" s="211">
        <v>8538</v>
      </c>
      <c r="C8601" s="210">
        <v>108.69656638831532</v>
      </c>
    </row>
    <row r="8602" spans="2:3" x14ac:dyDescent="0.45">
      <c r="B8602" s="211">
        <v>8539</v>
      </c>
      <c r="C8602" s="210">
        <v>167.85266789163015</v>
      </c>
    </row>
    <row r="8603" spans="2:3" x14ac:dyDescent="0.45">
      <c r="B8603" s="211">
        <v>8540</v>
      </c>
      <c r="C8603" s="210">
        <v>91.648916927900743</v>
      </c>
    </row>
    <row r="8604" spans="2:3" x14ac:dyDescent="0.45">
      <c r="B8604" s="211">
        <v>8541</v>
      </c>
      <c r="C8604" s="210">
        <v>95.64999699966468</v>
      </c>
    </row>
    <row r="8605" spans="2:3" x14ac:dyDescent="0.45">
      <c r="B8605" s="211">
        <v>8542</v>
      </c>
      <c r="C8605" s="210">
        <v>151.21808652853704</v>
      </c>
    </row>
    <row r="8606" spans="2:3" x14ac:dyDescent="0.45">
      <c r="B8606" s="211">
        <v>8543</v>
      </c>
      <c r="C8606" s="210">
        <v>78.341473426450449</v>
      </c>
    </row>
    <row r="8607" spans="2:3" x14ac:dyDescent="0.45">
      <c r="B8607" s="211">
        <v>8544</v>
      </c>
      <c r="C8607" s="210">
        <v>137.37894723164581</v>
      </c>
    </row>
    <row r="8608" spans="2:3" x14ac:dyDescent="0.45">
      <c r="B8608" s="211">
        <v>8545</v>
      </c>
      <c r="C8608" s="210">
        <v>145.0543093111074</v>
      </c>
    </row>
    <row r="8609" spans="2:3" x14ac:dyDescent="0.45">
      <c r="B8609" s="211">
        <v>8546</v>
      </c>
      <c r="C8609" s="210">
        <v>138.89375800649887</v>
      </c>
    </row>
    <row r="8610" spans="2:3" x14ac:dyDescent="0.45">
      <c r="B8610" s="211">
        <v>8547</v>
      </c>
      <c r="C8610" s="210">
        <v>150.23430516198493</v>
      </c>
    </row>
    <row r="8611" spans="2:3" x14ac:dyDescent="0.45">
      <c r="B8611" s="211">
        <v>8548</v>
      </c>
      <c r="C8611" s="210">
        <v>165.1246515134745</v>
      </c>
    </row>
    <row r="8612" spans="2:3" x14ac:dyDescent="0.45">
      <c r="B8612" s="211">
        <v>8549</v>
      </c>
      <c r="C8612" s="210">
        <v>97.714615191216424</v>
      </c>
    </row>
    <row r="8613" spans="2:3" x14ac:dyDescent="0.45">
      <c r="B8613" s="211">
        <v>8550</v>
      </c>
      <c r="C8613" s="210">
        <v>115.22547917650671</v>
      </c>
    </row>
    <row r="8614" spans="2:3" x14ac:dyDescent="0.45">
      <c r="B8614" s="211">
        <v>8551</v>
      </c>
      <c r="C8614" s="210">
        <v>146.5236968008623</v>
      </c>
    </row>
    <row r="8615" spans="2:3" x14ac:dyDescent="0.45">
      <c r="B8615" s="211">
        <v>8552</v>
      </c>
      <c r="C8615" s="210">
        <v>138.56589369502598</v>
      </c>
    </row>
    <row r="8616" spans="2:3" x14ac:dyDescent="0.45">
      <c r="B8616" s="211">
        <v>8553</v>
      </c>
      <c r="C8616" s="210">
        <v>92.879450417386678</v>
      </c>
    </row>
    <row r="8617" spans="2:3" x14ac:dyDescent="0.45">
      <c r="B8617" s="211">
        <v>8554</v>
      </c>
      <c r="C8617" s="210">
        <v>132.73673061470768</v>
      </c>
    </row>
    <row r="8618" spans="2:3" x14ac:dyDescent="0.45">
      <c r="B8618" s="211">
        <v>8555</v>
      </c>
      <c r="C8618" s="210">
        <v>98.684714504721782</v>
      </c>
    </row>
    <row r="8619" spans="2:3" x14ac:dyDescent="0.45">
      <c r="B8619" s="211">
        <v>8556</v>
      </c>
      <c r="C8619" s="210">
        <v>99.705787346812087</v>
      </c>
    </row>
    <row r="8620" spans="2:3" x14ac:dyDescent="0.45">
      <c r="B8620" s="211">
        <v>8557</v>
      </c>
      <c r="C8620" s="210">
        <v>157.352788004312</v>
      </c>
    </row>
    <row r="8621" spans="2:3" x14ac:dyDescent="0.45">
      <c r="B8621" s="211">
        <v>8558</v>
      </c>
      <c r="C8621" s="210">
        <v>81.652670592271221</v>
      </c>
    </row>
    <row r="8622" spans="2:3" x14ac:dyDescent="0.45">
      <c r="B8622" s="211">
        <v>8559</v>
      </c>
      <c r="C8622" s="210">
        <v>124.1053064030891</v>
      </c>
    </row>
    <row r="8623" spans="2:3" x14ac:dyDescent="0.45">
      <c r="B8623" s="211">
        <v>8560</v>
      </c>
      <c r="C8623" s="210">
        <v>140.50109927581872</v>
      </c>
    </row>
    <row r="8624" spans="2:3" x14ac:dyDescent="0.45">
      <c r="B8624" s="211">
        <v>8561</v>
      </c>
      <c r="C8624" s="210">
        <v>137.75191950925242</v>
      </c>
    </row>
    <row r="8625" spans="2:3" x14ac:dyDescent="0.45">
      <c r="B8625" s="211">
        <v>8562</v>
      </c>
      <c r="C8625" s="210">
        <v>125.89545008117311</v>
      </c>
    </row>
    <row r="8626" spans="2:3" x14ac:dyDescent="0.45">
      <c r="B8626" s="211">
        <v>8563</v>
      </c>
      <c r="C8626" s="210">
        <v>131.32345895229597</v>
      </c>
    </row>
    <row r="8627" spans="2:3" x14ac:dyDescent="0.45">
      <c r="B8627" s="211">
        <v>8564</v>
      </c>
      <c r="C8627" s="210">
        <v>96.991957523746152</v>
      </c>
    </row>
    <row r="8628" spans="2:3" x14ac:dyDescent="0.45">
      <c r="B8628" s="211">
        <v>8565</v>
      </c>
      <c r="C8628" s="210">
        <v>98.425922982572573</v>
      </c>
    </row>
    <row r="8629" spans="2:3" x14ac:dyDescent="0.45">
      <c r="B8629" s="211">
        <v>8566</v>
      </c>
      <c r="C8629" s="210">
        <v>122.50716624428892</v>
      </c>
    </row>
    <row r="8630" spans="2:3" x14ac:dyDescent="0.45">
      <c r="B8630" s="211">
        <v>8567</v>
      </c>
      <c r="C8630" s="210">
        <v>121.43695651931318</v>
      </c>
    </row>
    <row r="8631" spans="2:3" x14ac:dyDescent="0.45">
      <c r="B8631" s="211">
        <v>8568</v>
      </c>
      <c r="C8631" s="210">
        <v>151.683772297784</v>
      </c>
    </row>
    <row r="8632" spans="2:3" x14ac:dyDescent="0.45">
      <c r="B8632" s="211">
        <v>8569</v>
      </c>
      <c r="C8632" s="210">
        <v>140.87314969087365</v>
      </c>
    </row>
    <row r="8633" spans="2:3" x14ac:dyDescent="0.45">
      <c r="B8633" s="211">
        <v>8570</v>
      </c>
      <c r="C8633" s="210">
        <v>74.156549776725555</v>
      </c>
    </row>
    <row r="8634" spans="2:3" x14ac:dyDescent="0.45">
      <c r="B8634" s="211">
        <v>8571</v>
      </c>
      <c r="C8634" s="210">
        <v>112.77797973864443</v>
      </c>
    </row>
    <row r="8635" spans="2:3" x14ac:dyDescent="0.45">
      <c r="B8635" s="211">
        <v>8572</v>
      </c>
      <c r="C8635" s="210">
        <v>91.41090082939148</v>
      </c>
    </row>
    <row r="8636" spans="2:3" x14ac:dyDescent="0.45">
      <c r="B8636" s="211">
        <v>8573</v>
      </c>
      <c r="C8636" s="210">
        <v>96.436045860069285</v>
      </c>
    </row>
    <row r="8637" spans="2:3" x14ac:dyDescent="0.45">
      <c r="B8637" s="211">
        <v>8574</v>
      </c>
      <c r="C8637" s="210">
        <v>66.455501167424885</v>
      </c>
    </row>
    <row r="8638" spans="2:3" x14ac:dyDescent="0.45">
      <c r="B8638" s="211">
        <v>8575</v>
      </c>
      <c r="C8638" s="210">
        <v>101.19194532444286</v>
      </c>
    </row>
    <row r="8639" spans="2:3" x14ac:dyDescent="0.45">
      <c r="B8639" s="211">
        <v>8576</v>
      </c>
      <c r="C8639" s="210">
        <v>113.91637673500306</v>
      </c>
    </row>
    <row r="8640" spans="2:3" x14ac:dyDescent="0.45">
      <c r="B8640" s="211">
        <v>8577</v>
      </c>
      <c r="C8640" s="210">
        <v>120.89937056563998</v>
      </c>
    </row>
    <row r="8641" spans="2:3" x14ac:dyDescent="0.45">
      <c r="B8641" s="211">
        <v>8578</v>
      </c>
      <c r="C8641" s="210">
        <v>118.60445093095018</v>
      </c>
    </row>
    <row r="8642" spans="2:3" x14ac:dyDescent="0.45">
      <c r="B8642" s="211">
        <v>8579</v>
      </c>
      <c r="C8642" s="210">
        <v>74.254997392068404</v>
      </c>
    </row>
    <row r="8643" spans="2:3" x14ac:dyDescent="0.45">
      <c r="B8643" s="211">
        <v>8580</v>
      </c>
      <c r="C8643" s="210">
        <v>54.708155294088186</v>
      </c>
    </row>
    <row r="8644" spans="2:3" x14ac:dyDescent="0.45">
      <c r="B8644" s="211">
        <v>8581</v>
      </c>
      <c r="C8644" s="210">
        <v>126.06314447590233</v>
      </c>
    </row>
    <row r="8645" spans="2:3" x14ac:dyDescent="0.45">
      <c r="B8645" s="211">
        <v>8582</v>
      </c>
      <c r="C8645" s="210">
        <v>92.031392591811695</v>
      </c>
    </row>
    <row r="8646" spans="2:3" x14ac:dyDescent="0.45">
      <c r="B8646" s="211">
        <v>8583</v>
      </c>
      <c r="C8646" s="210">
        <v>119.7396237940075</v>
      </c>
    </row>
    <row r="8647" spans="2:3" x14ac:dyDescent="0.45">
      <c r="B8647" s="211">
        <v>8584</v>
      </c>
      <c r="C8647" s="210">
        <v>154.78347914486619</v>
      </c>
    </row>
    <row r="8648" spans="2:3" x14ac:dyDescent="0.45">
      <c r="B8648" s="211">
        <v>8585</v>
      </c>
      <c r="C8648" s="210">
        <v>162.09929222896696</v>
      </c>
    </row>
    <row r="8649" spans="2:3" x14ac:dyDescent="0.45">
      <c r="B8649" s="211">
        <v>8586</v>
      </c>
      <c r="C8649" s="210">
        <v>84.579637644277938</v>
      </c>
    </row>
    <row r="8650" spans="2:3" x14ac:dyDescent="0.45">
      <c r="B8650" s="211">
        <v>8587</v>
      </c>
      <c r="C8650" s="210">
        <v>90.612528064007208</v>
      </c>
    </row>
    <row r="8651" spans="2:3" x14ac:dyDescent="0.45">
      <c r="B8651" s="211">
        <v>8588</v>
      </c>
      <c r="C8651" s="210">
        <v>130.82238275537054</v>
      </c>
    </row>
    <row r="8652" spans="2:3" x14ac:dyDescent="0.45">
      <c r="B8652" s="211">
        <v>8589</v>
      </c>
      <c r="C8652" s="210">
        <v>145.62334900530547</v>
      </c>
    </row>
    <row r="8653" spans="2:3" x14ac:dyDescent="0.45">
      <c r="B8653" s="211">
        <v>8590</v>
      </c>
      <c r="C8653" s="210">
        <v>113.28682886421586</v>
      </c>
    </row>
    <row r="8654" spans="2:3" x14ac:dyDescent="0.45">
      <c r="B8654" s="211">
        <v>8591</v>
      </c>
      <c r="C8654" s="210">
        <v>72.551578545202474</v>
      </c>
    </row>
    <row r="8655" spans="2:3" x14ac:dyDescent="0.45">
      <c r="B8655" s="211">
        <v>8592</v>
      </c>
      <c r="C8655" s="210">
        <v>178.63310059225927</v>
      </c>
    </row>
    <row r="8656" spans="2:3" x14ac:dyDescent="0.45">
      <c r="B8656" s="211">
        <v>8593</v>
      </c>
      <c r="C8656" s="210">
        <v>176.86536557146198</v>
      </c>
    </row>
    <row r="8657" spans="2:3" x14ac:dyDescent="0.45">
      <c r="B8657" s="211">
        <v>8594</v>
      </c>
      <c r="C8657" s="210">
        <v>121.66707065799777</v>
      </c>
    </row>
    <row r="8658" spans="2:3" x14ac:dyDescent="0.45">
      <c r="B8658" s="211">
        <v>8595</v>
      </c>
      <c r="C8658" s="210">
        <v>111.54513937049698</v>
      </c>
    </row>
    <row r="8659" spans="2:3" x14ac:dyDescent="0.45">
      <c r="B8659" s="211">
        <v>8596</v>
      </c>
      <c r="C8659" s="210">
        <v>79.014724756315232</v>
      </c>
    </row>
    <row r="8660" spans="2:3" x14ac:dyDescent="0.45">
      <c r="B8660" s="211">
        <v>8597</v>
      </c>
      <c r="C8660" s="210">
        <v>96.547201502561222</v>
      </c>
    </row>
    <row r="8661" spans="2:3" x14ac:dyDescent="0.45">
      <c r="B8661" s="211">
        <v>8598</v>
      </c>
      <c r="C8661" s="210">
        <v>139.27900892523991</v>
      </c>
    </row>
    <row r="8662" spans="2:3" x14ac:dyDescent="0.45">
      <c r="B8662" s="211">
        <v>8599</v>
      </c>
      <c r="C8662" s="210">
        <v>102.05950224556254</v>
      </c>
    </row>
    <row r="8663" spans="2:3" x14ac:dyDescent="0.45">
      <c r="B8663" s="211">
        <v>8600</v>
      </c>
      <c r="C8663" s="210">
        <v>110.15682682941718</v>
      </c>
    </row>
    <row r="8664" spans="2:3" x14ac:dyDescent="0.45">
      <c r="B8664" s="211">
        <v>8601</v>
      </c>
      <c r="C8664" s="210">
        <v>84.724719627439939</v>
      </c>
    </row>
    <row r="8665" spans="2:3" x14ac:dyDescent="0.45">
      <c r="B8665" s="211">
        <v>8602</v>
      </c>
      <c r="C8665" s="210">
        <v>158.99072547592115</v>
      </c>
    </row>
    <row r="8666" spans="2:3" x14ac:dyDescent="0.45">
      <c r="B8666" s="211">
        <v>8603</v>
      </c>
      <c r="C8666" s="210">
        <v>106.97748128458302</v>
      </c>
    </row>
    <row r="8667" spans="2:3" x14ac:dyDescent="0.45">
      <c r="B8667" s="211">
        <v>8604</v>
      </c>
      <c r="C8667" s="210">
        <v>121.6930214155616</v>
      </c>
    </row>
    <row r="8668" spans="2:3" x14ac:dyDescent="0.45">
      <c r="B8668" s="211">
        <v>8605</v>
      </c>
      <c r="C8668" s="210">
        <v>80.770848176154104</v>
      </c>
    </row>
    <row r="8669" spans="2:3" x14ac:dyDescent="0.45">
      <c r="B8669" s="211">
        <v>8606</v>
      </c>
      <c r="C8669" s="210">
        <v>103.10724943092453</v>
      </c>
    </row>
    <row r="8670" spans="2:3" x14ac:dyDescent="0.45">
      <c r="B8670" s="211">
        <v>8607</v>
      </c>
      <c r="C8670" s="210">
        <v>114.73017045670655</v>
      </c>
    </row>
    <row r="8671" spans="2:3" x14ac:dyDescent="0.45">
      <c r="B8671" s="211">
        <v>8608</v>
      </c>
      <c r="C8671" s="210">
        <v>145.03868829524095</v>
      </c>
    </row>
    <row r="8672" spans="2:3" x14ac:dyDescent="0.45">
      <c r="B8672" s="211">
        <v>8609</v>
      </c>
      <c r="C8672" s="210">
        <v>116.72128507218788</v>
      </c>
    </row>
    <row r="8673" spans="2:3" x14ac:dyDescent="0.45">
      <c r="B8673" s="211">
        <v>8610</v>
      </c>
      <c r="C8673" s="210">
        <v>96.073976733195252</v>
      </c>
    </row>
    <row r="8674" spans="2:3" x14ac:dyDescent="0.45">
      <c r="B8674" s="211">
        <v>8611</v>
      </c>
      <c r="C8674" s="210">
        <v>110.10925802186765</v>
      </c>
    </row>
    <row r="8675" spans="2:3" x14ac:dyDescent="0.45">
      <c r="B8675" s="211">
        <v>8612</v>
      </c>
      <c r="C8675" s="210">
        <v>132.53214731228675</v>
      </c>
    </row>
    <row r="8676" spans="2:3" x14ac:dyDescent="0.45">
      <c r="B8676" s="211">
        <v>8613</v>
      </c>
      <c r="C8676" s="210">
        <v>118.20643864089379</v>
      </c>
    </row>
    <row r="8677" spans="2:3" x14ac:dyDescent="0.45">
      <c r="B8677" s="211">
        <v>8614</v>
      </c>
      <c r="C8677" s="210">
        <v>143.5233292794878</v>
      </c>
    </row>
    <row r="8678" spans="2:3" x14ac:dyDescent="0.45">
      <c r="B8678" s="211">
        <v>8615</v>
      </c>
      <c r="C8678" s="210">
        <v>90.762258609281815</v>
      </c>
    </row>
    <row r="8679" spans="2:3" x14ac:dyDescent="0.45">
      <c r="B8679" s="211">
        <v>8616</v>
      </c>
      <c r="C8679" s="210">
        <v>140.26799664651872</v>
      </c>
    </row>
    <row r="8680" spans="2:3" x14ac:dyDescent="0.45">
      <c r="B8680" s="211">
        <v>8617</v>
      </c>
      <c r="C8680" s="210">
        <v>124.34923795079746</v>
      </c>
    </row>
    <row r="8681" spans="2:3" x14ac:dyDescent="0.45">
      <c r="B8681" s="211">
        <v>8618</v>
      </c>
      <c r="C8681" s="210">
        <v>94.895299441938761</v>
      </c>
    </row>
    <row r="8682" spans="2:3" x14ac:dyDescent="0.45">
      <c r="B8682" s="211">
        <v>8619</v>
      </c>
      <c r="C8682" s="210">
        <v>146.48600221820055</v>
      </c>
    </row>
    <row r="8683" spans="2:3" x14ac:dyDescent="0.45">
      <c r="B8683" s="211">
        <v>8620</v>
      </c>
      <c r="C8683" s="210">
        <v>82.025067570252489</v>
      </c>
    </row>
    <row r="8684" spans="2:3" x14ac:dyDescent="0.45">
      <c r="B8684" s="211">
        <v>8621</v>
      </c>
      <c r="C8684" s="210">
        <v>85.022175338922736</v>
      </c>
    </row>
    <row r="8685" spans="2:3" x14ac:dyDescent="0.45">
      <c r="B8685" s="211">
        <v>8622</v>
      </c>
      <c r="C8685" s="210">
        <v>112.1383739591211</v>
      </c>
    </row>
    <row r="8686" spans="2:3" x14ac:dyDescent="0.45">
      <c r="B8686" s="211">
        <v>8623</v>
      </c>
      <c r="C8686" s="210">
        <v>98.80825716951027</v>
      </c>
    </row>
    <row r="8687" spans="2:3" x14ac:dyDescent="0.45">
      <c r="B8687" s="211">
        <v>8624</v>
      </c>
      <c r="C8687" s="210">
        <v>125.10681953007121</v>
      </c>
    </row>
    <row r="8688" spans="2:3" x14ac:dyDescent="0.45">
      <c r="B8688" s="211">
        <v>8625</v>
      </c>
      <c r="C8688" s="210">
        <v>116.01068950741136</v>
      </c>
    </row>
    <row r="8689" spans="2:3" x14ac:dyDescent="0.45">
      <c r="B8689" s="211">
        <v>8626</v>
      </c>
      <c r="C8689" s="210">
        <v>91.493119384516831</v>
      </c>
    </row>
    <row r="8690" spans="2:3" x14ac:dyDescent="0.45">
      <c r="B8690" s="211">
        <v>8627</v>
      </c>
      <c r="C8690" s="210">
        <v>69.849538416392676</v>
      </c>
    </row>
    <row r="8691" spans="2:3" x14ac:dyDescent="0.45">
      <c r="B8691" s="211">
        <v>8628</v>
      </c>
      <c r="C8691" s="210">
        <v>187.77521715156024</v>
      </c>
    </row>
    <row r="8692" spans="2:3" x14ac:dyDescent="0.45">
      <c r="B8692" s="211">
        <v>8629</v>
      </c>
      <c r="C8692" s="210">
        <v>157.34674756740395</v>
      </c>
    </row>
    <row r="8693" spans="2:3" x14ac:dyDescent="0.45">
      <c r="B8693" s="211">
        <v>8630</v>
      </c>
      <c r="C8693" s="210">
        <v>109.44038294293405</v>
      </c>
    </row>
    <row r="8694" spans="2:3" x14ac:dyDescent="0.45">
      <c r="B8694" s="211">
        <v>8631</v>
      </c>
      <c r="C8694" s="210">
        <v>116.97425701947935</v>
      </c>
    </row>
    <row r="8695" spans="2:3" x14ac:dyDescent="0.45">
      <c r="B8695" s="211">
        <v>8632</v>
      </c>
      <c r="C8695" s="210">
        <v>129.13888258883148</v>
      </c>
    </row>
    <row r="8696" spans="2:3" x14ac:dyDescent="0.45">
      <c r="B8696" s="211">
        <v>8633</v>
      </c>
      <c r="C8696" s="210">
        <v>171.56166519194602</v>
      </c>
    </row>
    <row r="8697" spans="2:3" x14ac:dyDescent="0.45">
      <c r="B8697" s="211">
        <v>8634</v>
      </c>
      <c r="C8697" s="210">
        <v>97.147348507939711</v>
      </c>
    </row>
    <row r="8698" spans="2:3" x14ac:dyDescent="0.45">
      <c r="B8698" s="211">
        <v>8635</v>
      </c>
      <c r="C8698" s="210">
        <v>91.562134173639762</v>
      </c>
    </row>
    <row r="8699" spans="2:3" x14ac:dyDescent="0.45">
      <c r="B8699" s="211">
        <v>8636</v>
      </c>
      <c r="C8699" s="210">
        <v>80.824729681649785</v>
      </c>
    </row>
    <row r="8700" spans="2:3" x14ac:dyDescent="0.45">
      <c r="B8700" s="211">
        <v>8637</v>
      </c>
      <c r="C8700" s="210">
        <v>113.53294258484011</v>
      </c>
    </row>
    <row r="8701" spans="2:3" x14ac:dyDescent="0.45">
      <c r="B8701" s="211">
        <v>8638</v>
      </c>
      <c r="C8701" s="210">
        <v>105.1001503803773</v>
      </c>
    </row>
    <row r="8702" spans="2:3" x14ac:dyDescent="0.45">
      <c r="B8702" s="211">
        <v>8639</v>
      </c>
      <c r="C8702" s="210">
        <v>155.21781894410833</v>
      </c>
    </row>
    <row r="8703" spans="2:3" x14ac:dyDescent="0.45">
      <c r="B8703" s="211">
        <v>8640</v>
      </c>
      <c r="C8703" s="210">
        <v>183.82855283600654</v>
      </c>
    </row>
    <row r="8704" spans="2:3" x14ac:dyDescent="0.45">
      <c r="B8704" s="211">
        <v>8641</v>
      </c>
      <c r="C8704" s="210">
        <v>116.2065554482801</v>
      </c>
    </row>
    <row r="8705" spans="2:3" x14ac:dyDescent="0.45">
      <c r="B8705" s="211">
        <v>8642</v>
      </c>
      <c r="C8705" s="210">
        <v>142.9731541028012</v>
      </c>
    </row>
    <row r="8706" spans="2:3" x14ac:dyDescent="0.45">
      <c r="B8706" s="211">
        <v>8643</v>
      </c>
      <c r="C8706" s="210">
        <v>173.98288806652667</v>
      </c>
    </row>
    <row r="8707" spans="2:3" x14ac:dyDescent="0.45">
      <c r="B8707" s="211">
        <v>8644</v>
      </c>
      <c r="C8707" s="210">
        <v>138.60001463093039</v>
      </c>
    </row>
    <row r="8708" spans="2:3" x14ac:dyDescent="0.45">
      <c r="B8708" s="211">
        <v>8645</v>
      </c>
      <c r="C8708" s="210">
        <v>92.066160312220518</v>
      </c>
    </row>
    <row r="8709" spans="2:3" x14ac:dyDescent="0.45">
      <c r="B8709" s="211">
        <v>8646</v>
      </c>
      <c r="C8709" s="210">
        <v>96.276738562200791</v>
      </c>
    </row>
    <row r="8710" spans="2:3" x14ac:dyDescent="0.45">
      <c r="B8710" s="211">
        <v>8647</v>
      </c>
      <c r="C8710" s="210">
        <v>115.24874485692979</v>
      </c>
    </row>
    <row r="8711" spans="2:3" x14ac:dyDescent="0.45">
      <c r="B8711" s="211">
        <v>8648</v>
      </c>
      <c r="C8711" s="210">
        <v>164.79839208701003</v>
      </c>
    </row>
    <row r="8712" spans="2:3" x14ac:dyDescent="0.45">
      <c r="B8712" s="211">
        <v>8649</v>
      </c>
      <c r="C8712" s="210">
        <v>156.94708837189745</v>
      </c>
    </row>
    <row r="8713" spans="2:3" x14ac:dyDescent="0.45">
      <c r="B8713" s="211">
        <v>8650</v>
      </c>
      <c r="C8713" s="210">
        <v>154.38951589289812</v>
      </c>
    </row>
    <row r="8714" spans="2:3" x14ac:dyDescent="0.45">
      <c r="B8714" s="211">
        <v>8651</v>
      </c>
      <c r="C8714" s="210">
        <v>139.57143584294698</v>
      </c>
    </row>
    <row r="8715" spans="2:3" x14ac:dyDescent="0.45">
      <c r="B8715" s="211">
        <v>8652</v>
      </c>
      <c r="C8715" s="210">
        <v>103.76120075645564</v>
      </c>
    </row>
    <row r="8716" spans="2:3" x14ac:dyDescent="0.45">
      <c r="B8716" s="211">
        <v>8653</v>
      </c>
      <c r="C8716" s="210">
        <v>90.609939781477649</v>
      </c>
    </row>
    <row r="8717" spans="2:3" x14ac:dyDescent="0.45">
      <c r="B8717" s="211">
        <v>8654</v>
      </c>
      <c r="C8717" s="210">
        <v>106.62304307071614</v>
      </c>
    </row>
    <row r="8718" spans="2:3" x14ac:dyDescent="0.45">
      <c r="B8718" s="211">
        <v>8655</v>
      </c>
      <c r="C8718" s="210">
        <v>98.664047070676048</v>
      </c>
    </row>
    <row r="8719" spans="2:3" x14ac:dyDescent="0.45">
      <c r="B8719" s="211">
        <v>8656</v>
      </c>
      <c r="C8719" s="210">
        <v>98.158422802880366</v>
      </c>
    </row>
    <row r="8720" spans="2:3" x14ac:dyDescent="0.45">
      <c r="B8720" s="211">
        <v>8657</v>
      </c>
      <c r="C8720" s="210">
        <v>137.10743287712546</v>
      </c>
    </row>
    <row r="8721" spans="2:3" x14ac:dyDescent="0.45">
      <c r="B8721" s="211">
        <v>8658</v>
      </c>
      <c r="C8721" s="210">
        <v>128.58745931565869</v>
      </c>
    </row>
    <row r="8722" spans="2:3" x14ac:dyDescent="0.45">
      <c r="B8722" s="211">
        <v>8659</v>
      </c>
      <c r="C8722" s="210">
        <v>139.07658165417419</v>
      </c>
    </row>
    <row r="8723" spans="2:3" x14ac:dyDescent="0.45">
      <c r="B8723" s="211">
        <v>8660</v>
      </c>
      <c r="C8723" s="210">
        <v>186.15926284426104</v>
      </c>
    </row>
    <row r="8724" spans="2:3" x14ac:dyDescent="0.45">
      <c r="B8724" s="211">
        <v>8661</v>
      </c>
      <c r="C8724" s="210">
        <v>204.57881562040873</v>
      </c>
    </row>
    <row r="8725" spans="2:3" x14ac:dyDescent="0.45">
      <c r="B8725" s="211">
        <v>8662</v>
      </c>
      <c r="C8725" s="210">
        <v>182.42866429759241</v>
      </c>
    </row>
    <row r="8726" spans="2:3" x14ac:dyDescent="0.45">
      <c r="B8726" s="211">
        <v>8663</v>
      </c>
      <c r="C8726" s="210">
        <v>129.22154433577373</v>
      </c>
    </row>
    <row r="8727" spans="2:3" x14ac:dyDescent="0.45">
      <c r="B8727" s="211">
        <v>8664</v>
      </c>
      <c r="C8727" s="210">
        <v>73.718530798637673</v>
      </c>
    </row>
    <row r="8728" spans="2:3" x14ac:dyDescent="0.45">
      <c r="B8728" s="211">
        <v>8665</v>
      </c>
      <c r="C8728" s="210">
        <v>57.412633150803622</v>
      </c>
    </row>
    <row r="8729" spans="2:3" x14ac:dyDescent="0.45">
      <c r="B8729" s="211">
        <v>8666</v>
      </c>
      <c r="C8729" s="210">
        <v>205.34490596030528</v>
      </c>
    </row>
    <row r="8730" spans="2:3" x14ac:dyDescent="0.45">
      <c r="B8730" s="211">
        <v>8667</v>
      </c>
      <c r="C8730" s="210">
        <v>153.18398521322851</v>
      </c>
    </row>
    <row r="8731" spans="2:3" x14ac:dyDescent="0.45">
      <c r="B8731" s="211">
        <v>8668</v>
      </c>
      <c r="C8731" s="210">
        <v>107.8511931869933</v>
      </c>
    </row>
    <row r="8732" spans="2:3" x14ac:dyDescent="0.45">
      <c r="B8732" s="211">
        <v>8669</v>
      </c>
      <c r="C8732" s="210">
        <v>116.50476836941758</v>
      </c>
    </row>
    <row r="8733" spans="2:3" x14ac:dyDescent="0.45">
      <c r="B8733" s="211">
        <v>8670</v>
      </c>
      <c r="C8733" s="210">
        <v>177.75114634236471</v>
      </c>
    </row>
    <row r="8734" spans="2:3" x14ac:dyDescent="0.45">
      <c r="B8734" s="211">
        <v>8671</v>
      </c>
      <c r="C8734" s="210">
        <v>104.83051208043928</v>
      </c>
    </row>
    <row r="8735" spans="2:3" x14ac:dyDescent="0.45">
      <c r="B8735" s="211">
        <v>8672</v>
      </c>
      <c r="C8735" s="210">
        <v>100.38305444389475</v>
      </c>
    </row>
    <row r="8736" spans="2:3" x14ac:dyDescent="0.45">
      <c r="B8736" s="211">
        <v>8673</v>
      </c>
      <c r="C8736" s="210">
        <v>131.67704703393147</v>
      </c>
    </row>
    <row r="8737" spans="2:3" x14ac:dyDescent="0.45">
      <c r="B8737" s="211">
        <v>8674</v>
      </c>
      <c r="C8737" s="210">
        <v>95.537071485797085</v>
      </c>
    </row>
    <row r="8738" spans="2:3" x14ac:dyDescent="0.45">
      <c r="B8738" s="211">
        <v>8675</v>
      </c>
      <c r="C8738" s="210">
        <v>98.387827826002351</v>
      </c>
    </row>
    <row r="8739" spans="2:3" x14ac:dyDescent="0.45">
      <c r="B8739" s="211">
        <v>8676</v>
      </c>
      <c r="C8739" s="210">
        <v>102.18469702756586</v>
      </c>
    </row>
    <row r="8740" spans="2:3" x14ac:dyDescent="0.45">
      <c r="B8740" s="211">
        <v>8677</v>
      </c>
      <c r="C8740" s="210">
        <v>112.23065937471807</v>
      </c>
    </row>
    <row r="8741" spans="2:3" x14ac:dyDescent="0.45">
      <c r="B8741" s="211">
        <v>8678</v>
      </c>
      <c r="C8741" s="210">
        <v>124.94208318547894</v>
      </c>
    </row>
    <row r="8742" spans="2:3" x14ac:dyDescent="0.45">
      <c r="B8742" s="211">
        <v>8679</v>
      </c>
      <c r="C8742" s="210">
        <v>105.71233087519725</v>
      </c>
    </row>
    <row r="8743" spans="2:3" x14ac:dyDescent="0.45">
      <c r="B8743" s="211">
        <v>8680</v>
      </c>
      <c r="C8743" s="210">
        <v>143.97335016681171</v>
      </c>
    </row>
    <row r="8744" spans="2:3" x14ac:dyDescent="0.45">
      <c r="B8744" s="211">
        <v>8681</v>
      </c>
      <c r="C8744" s="210">
        <v>144.52967725760465</v>
      </c>
    </row>
    <row r="8745" spans="2:3" x14ac:dyDescent="0.45">
      <c r="B8745" s="211">
        <v>8682</v>
      </c>
      <c r="C8745" s="210">
        <v>118.98407697030244</v>
      </c>
    </row>
    <row r="8746" spans="2:3" x14ac:dyDescent="0.45">
      <c r="B8746" s="211">
        <v>8683</v>
      </c>
      <c r="C8746" s="210">
        <v>127.59484876179675</v>
      </c>
    </row>
    <row r="8747" spans="2:3" x14ac:dyDescent="0.45">
      <c r="B8747" s="211">
        <v>8684</v>
      </c>
      <c r="C8747" s="210">
        <v>123.29467750850816</v>
      </c>
    </row>
    <row r="8748" spans="2:3" x14ac:dyDescent="0.45">
      <c r="B8748" s="211">
        <v>8685</v>
      </c>
      <c r="C8748" s="210">
        <v>142.06573519367572</v>
      </c>
    </row>
    <row r="8749" spans="2:3" x14ac:dyDescent="0.45">
      <c r="B8749" s="211">
        <v>8686</v>
      </c>
      <c r="C8749" s="210">
        <v>127.17929115160948</v>
      </c>
    </row>
    <row r="8750" spans="2:3" x14ac:dyDescent="0.45">
      <c r="B8750" s="211">
        <v>8687</v>
      </c>
      <c r="C8750" s="210">
        <v>115.3817717279678</v>
      </c>
    </row>
    <row r="8751" spans="2:3" x14ac:dyDescent="0.45">
      <c r="B8751" s="211">
        <v>8688</v>
      </c>
      <c r="C8751" s="210">
        <v>95.605491280099841</v>
      </c>
    </row>
    <row r="8752" spans="2:3" x14ac:dyDescent="0.45">
      <c r="B8752" s="211">
        <v>8689</v>
      </c>
      <c r="C8752" s="210">
        <v>122.15437233253994</v>
      </c>
    </row>
    <row r="8753" spans="2:3" x14ac:dyDescent="0.45">
      <c r="B8753" s="211">
        <v>8690</v>
      </c>
      <c r="C8753" s="210">
        <v>184.2271872650627</v>
      </c>
    </row>
    <row r="8754" spans="2:3" x14ac:dyDescent="0.45">
      <c r="B8754" s="211">
        <v>8691</v>
      </c>
      <c r="C8754" s="210">
        <v>94.537303369478209</v>
      </c>
    </row>
    <row r="8755" spans="2:3" x14ac:dyDescent="0.45">
      <c r="B8755" s="211">
        <v>8692</v>
      </c>
      <c r="C8755" s="210">
        <v>56.953887296800339</v>
      </c>
    </row>
    <row r="8756" spans="2:3" x14ac:dyDescent="0.45">
      <c r="B8756" s="211">
        <v>8693</v>
      </c>
      <c r="C8756" s="210">
        <v>120.08280088827999</v>
      </c>
    </row>
    <row r="8757" spans="2:3" x14ac:dyDescent="0.45">
      <c r="B8757" s="211">
        <v>8694</v>
      </c>
      <c r="C8757" s="210">
        <v>120.53140077555487</v>
      </c>
    </row>
    <row r="8758" spans="2:3" x14ac:dyDescent="0.45">
      <c r="B8758" s="211">
        <v>8695</v>
      </c>
      <c r="C8758" s="210">
        <v>160.15012628071591</v>
      </c>
    </row>
    <row r="8759" spans="2:3" x14ac:dyDescent="0.45">
      <c r="B8759" s="211">
        <v>8696</v>
      </c>
      <c r="C8759" s="210">
        <v>143.52021210186132</v>
      </c>
    </row>
    <row r="8760" spans="2:3" x14ac:dyDescent="0.45">
      <c r="B8760" s="211">
        <v>8697</v>
      </c>
      <c r="C8760" s="210">
        <v>104.74749119704899</v>
      </c>
    </row>
    <row r="8761" spans="2:3" x14ac:dyDescent="0.45">
      <c r="B8761" s="211">
        <v>8698</v>
      </c>
      <c r="C8761" s="210">
        <v>176.35331628774901</v>
      </c>
    </row>
    <row r="8762" spans="2:3" x14ac:dyDescent="0.45">
      <c r="B8762" s="211">
        <v>8699</v>
      </c>
      <c r="C8762" s="210">
        <v>89.963470809644747</v>
      </c>
    </row>
    <row r="8763" spans="2:3" x14ac:dyDescent="0.45">
      <c r="B8763" s="211">
        <v>8700</v>
      </c>
      <c r="C8763" s="210">
        <v>103.51236986004761</v>
      </c>
    </row>
    <row r="8764" spans="2:3" x14ac:dyDescent="0.45">
      <c r="B8764" s="211">
        <v>8701</v>
      </c>
      <c r="C8764" s="210">
        <v>93.558443601867125</v>
      </c>
    </row>
    <row r="8765" spans="2:3" x14ac:dyDescent="0.45">
      <c r="B8765" s="211">
        <v>8702</v>
      </c>
      <c r="C8765" s="210">
        <v>132.68331705764189</v>
      </c>
    </row>
    <row r="8766" spans="2:3" x14ac:dyDescent="0.45">
      <c r="B8766" s="211">
        <v>8703</v>
      </c>
      <c r="C8766" s="210">
        <v>154.13733792881973</v>
      </c>
    </row>
    <row r="8767" spans="2:3" x14ac:dyDescent="0.45">
      <c r="B8767" s="211">
        <v>8704</v>
      </c>
      <c r="C8767" s="210">
        <v>132.14983157669252</v>
      </c>
    </row>
    <row r="8768" spans="2:3" x14ac:dyDescent="0.45">
      <c r="B8768" s="211">
        <v>8705</v>
      </c>
      <c r="C8768" s="210">
        <v>86.920671931131295</v>
      </c>
    </row>
    <row r="8769" spans="2:3" x14ac:dyDescent="0.45">
      <c r="B8769" s="211">
        <v>8706</v>
      </c>
      <c r="C8769" s="210">
        <v>99.809266813337445</v>
      </c>
    </row>
    <row r="8770" spans="2:3" x14ac:dyDescent="0.45">
      <c r="B8770" s="211">
        <v>8707</v>
      </c>
      <c r="C8770" s="210">
        <v>157.45932776201479</v>
      </c>
    </row>
    <row r="8771" spans="2:3" x14ac:dyDescent="0.45">
      <c r="B8771" s="211">
        <v>8708</v>
      </c>
      <c r="C8771" s="210">
        <v>128.85584224600947</v>
      </c>
    </row>
    <row r="8772" spans="2:3" x14ac:dyDescent="0.45">
      <c r="B8772" s="211">
        <v>8709</v>
      </c>
      <c r="C8772" s="210">
        <v>111.09868411168249</v>
      </c>
    </row>
    <row r="8773" spans="2:3" x14ac:dyDescent="0.45">
      <c r="B8773" s="211">
        <v>8710</v>
      </c>
      <c r="C8773" s="210">
        <v>107.94122444815007</v>
      </c>
    </row>
    <row r="8774" spans="2:3" x14ac:dyDescent="0.45">
      <c r="B8774" s="211">
        <v>8711</v>
      </c>
      <c r="C8774" s="210">
        <v>106.15990123555403</v>
      </c>
    </row>
    <row r="8775" spans="2:3" x14ac:dyDescent="0.45">
      <c r="B8775" s="211">
        <v>8712</v>
      </c>
      <c r="C8775" s="210">
        <v>100.85033584274277</v>
      </c>
    </row>
    <row r="8776" spans="2:3" x14ac:dyDescent="0.45">
      <c r="B8776" s="211">
        <v>8713</v>
      </c>
      <c r="C8776" s="210">
        <v>190.78032019050673</v>
      </c>
    </row>
    <row r="8777" spans="2:3" x14ac:dyDescent="0.45">
      <c r="B8777" s="211">
        <v>8714</v>
      </c>
      <c r="C8777" s="210">
        <v>103.32529044972514</v>
      </c>
    </row>
    <row r="8778" spans="2:3" x14ac:dyDescent="0.45">
      <c r="B8778" s="211">
        <v>8715</v>
      </c>
      <c r="C8778" s="210">
        <v>75.877507359827547</v>
      </c>
    </row>
    <row r="8779" spans="2:3" x14ac:dyDescent="0.45">
      <c r="B8779" s="211">
        <v>8716</v>
      </c>
      <c r="C8779" s="210">
        <v>184.49325716522301</v>
      </c>
    </row>
    <row r="8780" spans="2:3" x14ac:dyDescent="0.45">
      <c r="B8780" s="211">
        <v>8717</v>
      </c>
      <c r="C8780" s="210">
        <v>117.37479841257677</v>
      </c>
    </row>
    <row r="8781" spans="2:3" x14ac:dyDescent="0.45">
      <c r="B8781" s="211">
        <v>8718</v>
      </c>
      <c r="C8781" s="210">
        <v>134.63038056954403</v>
      </c>
    </row>
    <row r="8782" spans="2:3" x14ac:dyDescent="0.45">
      <c r="B8782" s="211">
        <v>8719</v>
      </c>
      <c r="C8782" s="210">
        <v>129.1777028148374</v>
      </c>
    </row>
    <row r="8783" spans="2:3" x14ac:dyDescent="0.45">
      <c r="B8783" s="211">
        <v>8720</v>
      </c>
      <c r="C8783" s="210">
        <v>213.98468382183651</v>
      </c>
    </row>
    <row r="8784" spans="2:3" x14ac:dyDescent="0.45">
      <c r="B8784" s="211">
        <v>8721</v>
      </c>
      <c r="C8784" s="210">
        <v>171.15853036817506</v>
      </c>
    </row>
    <row r="8785" spans="2:3" x14ac:dyDescent="0.45">
      <c r="B8785" s="211">
        <v>8722</v>
      </c>
      <c r="C8785" s="210">
        <v>98.781754837378614</v>
      </c>
    </row>
    <row r="8786" spans="2:3" x14ac:dyDescent="0.45">
      <c r="B8786" s="211">
        <v>8723</v>
      </c>
      <c r="C8786" s="210">
        <v>112.17222112017762</v>
      </c>
    </row>
    <row r="8787" spans="2:3" x14ac:dyDescent="0.45">
      <c r="B8787" s="211">
        <v>8724</v>
      </c>
      <c r="C8787" s="210">
        <v>68.458428874942399</v>
      </c>
    </row>
    <row r="8788" spans="2:3" x14ac:dyDescent="0.45">
      <c r="B8788" s="211">
        <v>8725</v>
      </c>
      <c r="C8788" s="210">
        <v>149.3811053398874</v>
      </c>
    </row>
    <row r="8789" spans="2:3" x14ac:dyDescent="0.45">
      <c r="B8789" s="211">
        <v>8726</v>
      </c>
      <c r="C8789" s="210">
        <v>173.53673327284773</v>
      </c>
    </row>
    <row r="8790" spans="2:3" x14ac:dyDescent="0.45">
      <c r="B8790" s="211">
        <v>8727</v>
      </c>
      <c r="C8790" s="210">
        <v>114.73190282929583</v>
      </c>
    </row>
    <row r="8791" spans="2:3" x14ac:dyDescent="0.45">
      <c r="B8791" s="211">
        <v>8728</v>
      </c>
      <c r="C8791" s="210">
        <v>131.85269864057244</v>
      </c>
    </row>
    <row r="8792" spans="2:3" x14ac:dyDescent="0.45">
      <c r="B8792" s="211">
        <v>8729</v>
      </c>
      <c r="C8792" s="210">
        <v>165.28769051159369</v>
      </c>
    </row>
    <row r="8793" spans="2:3" x14ac:dyDescent="0.45">
      <c r="B8793" s="211">
        <v>8730</v>
      </c>
      <c r="C8793" s="210">
        <v>124.66875096702572</v>
      </c>
    </row>
    <row r="8794" spans="2:3" x14ac:dyDescent="0.45">
      <c r="B8794" s="211">
        <v>8731</v>
      </c>
      <c r="C8794" s="210">
        <v>137.69615807211699</v>
      </c>
    </row>
    <row r="8795" spans="2:3" x14ac:dyDescent="0.45">
      <c r="B8795" s="211">
        <v>8732</v>
      </c>
      <c r="C8795" s="210">
        <v>108.13230432064907</v>
      </c>
    </row>
    <row r="8796" spans="2:3" x14ac:dyDescent="0.45">
      <c r="B8796" s="211">
        <v>8733</v>
      </c>
      <c r="C8796" s="210">
        <v>115.72046149347612</v>
      </c>
    </row>
    <row r="8797" spans="2:3" x14ac:dyDescent="0.45">
      <c r="B8797" s="211">
        <v>8734</v>
      </c>
      <c r="C8797" s="210">
        <v>97.260694305744124</v>
      </c>
    </row>
    <row r="8798" spans="2:3" x14ac:dyDescent="0.45">
      <c r="B8798" s="211">
        <v>8735</v>
      </c>
      <c r="C8798" s="210">
        <v>103.20254147100063</v>
      </c>
    </row>
    <row r="8799" spans="2:3" x14ac:dyDescent="0.45">
      <c r="B8799" s="211">
        <v>8736</v>
      </c>
      <c r="C8799" s="210">
        <v>120.71311359887758</v>
      </c>
    </row>
    <row r="8800" spans="2:3" x14ac:dyDescent="0.45">
      <c r="B8800" s="211">
        <v>8737</v>
      </c>
      <c r="C8800" s="210">
        <v>87.407569537202804</v>
      </c>
    </row>
    <row r="8801" spans="2:3" x14ac:dyDescent="0.45">
      <c r="B8801" s="211">
        <v>8738</v>
      </c>
      <c r="C8801" s="210">
        <v>81.241378604179488</v>
      </c>
    </row>
    <row r="8802" spans="2:3" x14ac:dyDescent="0.45">
      <c r="B8802" s="211">
        <v>8739</v>
      </c>
      <c r="C8802" s="210">
        <v>95.478290000145762</v>
      </c>
    </row>
    <row r="8803" spans="2:3" x14ac:dyDescent="0.45">
      <c r="B8803" s="211">
        <v>8740</v>
      </c>
      <c r="C8803" s="210">
        <v>177.39277263601318</v>
      </c>
    </row>
    <row r="8804" spans="2:3" x14ac:dyDescent="0.45">
      <c r="B8804" s="211">
        <v>8741</v>
      </c>
      <c r="C8804" s="210">
        <v>142.1348369075483</v>
      </c>
    </row>
    <row r="8805" spans="2:3" x14ac:dyDescent="0.45">
      <c r="B8805" s="211">
        <v>8742</v>
      </c>
      <c r="C8805" s="210">
        <v>175.36196334632947</v>
      </c>
    </row>
    <row r="8806" spans="2:3" x14ac:dyDescent="0.45">
      <c r="B8806" s="211">
        <v>8743</v>
      </c>
      <c r="C8806" s="210">
        <v>144.35501303217211</v>
      </c>
    </row>
    <row r="8807" spans="2:3" x14ac:dyDescent="0.45">
      <c r="B8807" s="211">
        <v>8744</v>
      </c>
      <c r="C8807" s="210">
        <v>107.34448460797915</v>
      </c>
    </row>
    <row r="8808" spans="2:3" x14ac:dyDescent="0.45">
      <c r="B8808" s="211">
        <v>8745</v>
      </c>
      <c r="C8808" s="210">
        <v>68.531150716136509</v>
      </c>
    </row>
    <row r="8809" spans="2:3" x14ac:dyDescent="0.45">
      <c r="B8809" s="211">
        <v>8746</v>
      </c>
      <c r="C8809" s="210">
        <v>130.26532297369224</v>
      </c>
    </row>
    <row r="8810" spans="2:3" x14ac:dyDescent="0.45">
      <c r="B8810" s="211">
        <v>8747</v>
      </c>
      <c r="C8810" s="210">
        <v>194.43335221684376</v>
      </c>
    </row>
    <row r="8811" spans="2:3" x14ac:dyDescent="0.45">
      <c r="B8811" s="211">
        <v>8748</v>
      </c>
      <c r="C8811" s="210">
        <v>105.15190503424502</v>
      </c>
    </row>
    <row r="8812" spans="2:3" x14ac:dyDescent="0.45">
      <c r="B8812" s="211">
        <v>8749</v>
      </c>
      <c r="C8812" s="210">
        <v>146.28909138625201</v>
      </c>
    </row>
    <row r="8813" spans="2:3" x14ac:dyDescent="0.45">
      <c r="B8813" s="211">
        <v>8750</v>
      </c>
      <c r="C8813" s="210">
        <v>160.69323400826971</v>
      </c>
    </row>
    <row r="8814" spans="2:3" x14ac:dyDescent="0.45">
      <c r="B8814" s="211">
        <v>8751</v>
      </c>
      <c r="C8814" s="210">
        <v>76.558472317392685</v>
      </c>
    </row>
    <row r="8815" spans="2:3" x14ac:dyDescent="0.45">
      <c r="B8815" s="211">
        <v>8752</v>
      </c>
      <c r="C8815" s="210">
        <v>105.47091787989338</v>
      </c>
    </row>
    <row r="8816" spans="2:3" x14ac:dyDescent="0.45">
      <c r="B8816" s="211">
        <v>8753</v>
      </c>
      <c r="C8816" s="210">
        <v>129.28064714049191</v>
      </c>
    </row>
    <row r="8817" spans="2:3" x14ac:dyDescent="0.45">
      <c r="B8817" s="211">
        <v>8754</v>
      </c>
      <c r="C8817" s="210">
        <v>143.80799963993979</v>
      </c>
    </row>
    <row r="8818" spans="2:3" x14ac:dyDescent="0.45">
      <c r="B8818" s="211">
        <v>8755</v>
      </c>
      <c r="C8818" s="210">
        <v>122.8832105813172</v>
      </c>
    </row>
    <row r="8819" spans="2:3" x14ac:dyDescent="0.45">
      <c r="B8819" s="211">
        <v>8756</v>
      </c>
      <c r="C8819" s="210">
        <v>88.83362784019512</v>
      </c>
    </row>
    <row r="8820" spans="2:3" x14ac:dyDescent="0.45">
      <c r="B8820" s="211">
        <v>8757</v>
      </c>
      <c r="C8820" s="210">
        <v>122.10681621100234</v>
      </c>
    </row>
    <row r="8821" spans="2:3" x14ac:dyDescent="0.45">
      <c r="B8821" s="211">
        <v>8758</v>
      </c>
      <c r="C8821" s="210">
        <v>86.424306296162769</v>
      </c>
    </row>
    <row r="8822" spans="2:3" x14ac:dyDescent="0.45">
      <c r="B8822" s="211">
        <v>8759</v>
      </c>
      <c r="C8822" s="210">
        <v>86.054357011917674</v>
      </c>
    </row>
    <row r="8823" spans="2:3" x14ac:dyDescent="0.45">
      <c r="B8823" s="211">
        <v>8760</v>
      </c>
      <c r="C8823" s="210">
        <v>94.326083253430298</v>
      </c>
    </row>
    <row r="8824" spans="2:3" x14ac:dyDescent="0.45">
      <c r="B8824" s="211">
        <v>8761</v>
      </c>
      <c r="C8824" s="210">
        <v>125.06879417437672</v>
      </c>
    </row>
    <row r="8825" spans="2:3" x14ac:dyDescent="0.45">
      <c r="B8825" s="211">
        <v>8762</v>
      </c>
      <c r="C8825" s="210">
        <v>112.74785266679859</v>
      </c>
    </row>
    <row r="8826" spans="2:3" x14ac:dyDescent="0.45">
      <c r="B8826" s="211">
        <v>8763</v>
      </c>
      <c r="C8826" s="210">
        <v>137.7992755028547</v>
      </c>
    </row>
    <row r="8827" spans="2:3" x14ac:dyDescent="0.45">
      <c r="B8827" s="211">
        <v>8764</v>
      </c>
      <c r="C8827" s="210">
        <v>140.60537371541523</v>
      </c>
    </row>
    <row r="8828" spans="2:3" x14ac:dyDescent="0.45">
      <c r="B8828" s="211">
        <v>8765</v>
      </c>
      <c r="C8828" s="210">
        <v>125.83951633248553</v>
      </c>
    </row>
    <row r="8829" spans="2:3" x14ac:dyDescent="0.45">
      <c r="B8829" s="211">
        <v>8766</v>
      </c>
      <c r="C8829" s="210">
        <v>147.82306109139742</v>
      </c>
    </row>
    <row r="8830" spans="2:3" x14ac:dyDescent="0.45">
      <c r="B8830" s="211">
        <v>8767</v>
      </c>
      <c r="C8830" s="210">
        <v>64.788191691385649</v>
      </c>
    </row>
    <row r="8831" spans="2:3" x14ac:dyDescent="0.45">
      <c r="B8831" s="211">
        <v>8768</v>
      </c>
      <c r="C8831" s="210">
        <v>109.61881640007367</v>
      </c>
    </row>
    <row r="8832" spans="2:3" x14ac:dyDescent="0.45">
      <c r="B8832" s="211">
        <v>8769</v>
      </c>
      <c r="C8832" s="210">
        <v>130.89774297575838</v>
      </c>
    </row>
    <row r="8833" spans="2:3" x14ac:dyDescent="0.45">
      <c r="B8833" s="211">
        <v>8770</v>
      </c>
      <c r="C8833" s="210">
        <v>92.741396864413133</v>
      </c>
    </row>
    <row r="8834" spans="2:3" x14ac:dyDescent="0.45">
      <c r="B8834" s="211">
        <v>8771</v>
      </c>
      <c r="C8834" s="210">
        <v>178.40952929058875</v>
      </c>
    </row>
    <row r="8835" spans="2:3" x14ac:dyDescent="0.45">
      <c r="B8835" s="211">
        <v>8772</v>
      </c>
      <c r="C8835" s="210">
        <v>100.52601708190032</v>
      </c>
    </row>
    <row r="8836" spans="2:3" x14ac:dyDescent="0.45">
      <c r="B8836" s="211">
        <v>8773</v>
      </c>
      <c r="C8836" s="210">
        <v>110.18784500395324</v>
      </c>
    </row>
    <row r="8837" spans="2:3" x14ac:dyDescent="0.45">
      <c r="B8837" s="211">
        <v>8774</v>
      </c>
      <c r="C8837" s="210">
        <v>107.32731735341996</v>
      </c>
    </row>
    <row r="8838" spans="2:3" x14ac:dyDescent="0.45">
      <c r="B8838" s="211">
        <v>8775</v>
      </c>
      <c r="C8838" s="210">
        <v>132.43479318289852</v>
      </c>
    </row>
    <row r="8839" spans="2:3" x14ac:dyDescent="0.45">
      <c r="B8839" s="211">
        <v>8776</v>
      </c>
      <c r="C8839" s="210">
        <v>88.552249646762931</v>
      </c>
    </row>
    <row r="8840" spans="2:3" x14ac:dyDescent="0.45">
      <c r="B8840" s="211">
        <v>8777</v>
      </c>
      <c r="C8840" s="210">
        <v>107.04318875764636</v>
      </c>
    </row>
    <row r="8841" spans="2:3" x14ac:dyDescent="0.45">
      <c r="B8841" s="211">
        <v>8778</v>
      </c>
      <c r="C8841" s="210">
        <v>90.951491297485248</v>
      </c>
    </row>
    <row r="8842" spans="2:3" x14ac:dyDescent="0.45">
      <c r="B8842" s="211">
        <v>8779</v>
      </c>
      <c r="C8842" s="210">
        <v>135.20594839401539</v>
      </c>
    </row>
    <row r="8843" spans="2:3" x14ac:dyDescent="0.45">
      <c r="B8843" s="211">
        <v>8780</v>
      </c>
      <c r="C8843" s="210">
        <v>119.71318241632045</v>
      </c>
    </row>
    <row r="8844" spans="2:3" x14ac:dyDescent="0.45">
      <c r="B8844" s="211">
        <v>8781</v>
      </c>
      <c r="C8844" s="210">
        <v>154.57188091539609</v>
      </c>
    </row>
    <row r="8845" spans="2:3" x14ac:dyDescent="0.45">
      <c r="B8845" s="211">
        <v>8782</v>
      </c>
      <c r="C8845" s="210">
        <v>136.768530664282</v>
      </c>
    </row>
    <row r="8846" spans="2:3" x14ac:dyDescent="0.45">
      <c r="B8846" s="211">
        <v>8783</v>
      </c>
      <c r="C8846" s="210">
        <v>106.31433012302014</v>
      </c>
    </row>
    <row r="8847" spans="2:3" x14ac:dyDescent="0.45">
      <c r="B8847" s="211">
        <v>8784</v>
      </c>
      <c r="C8847" s="210">
        <v>157.76734192294612</v>
      </c>
    </row>
    <row r="8848" spans="2:3" x14ac:dyDescent="0.45">
      <c r="B8848" s="211">
        <v>8785</v>
      </c>
      <c r="C8848" s="210">
        <v>227.86396099412198</v>
      </c>
    </row>
    <row r="8849" spans="2:3" x14ac:dyDescent="0.45">
      <c r="B8849" s="211">
        <v>8786</v>
      </c>
      <c r="C8849" s="210">
        <v>89.351960640570368</v>
      </c>
    </row>
    <row r="8850" spans="2:3" x14ac:dyDescent="0.45">
      <c r="B8850" s="211">
        <v>8787</v>
      </c>
      <c r="C8850" s="210">
        <v>82.527011295242772</v>
      </c>
    </row>
    <row r="8851" spans="2:3" x14ac:dyDescent="0.45">
      <c r="B8851" s="211">
        <v>8788</v>
      </c>
      <c r="C8851" s="210">
        <v>199.07273373902439</v>
      </c>
    </row>
    <row r="8852" spans="2:3" x14ac:dyDescent="0.45">
      <c r="B8852" s="211">
        <v>8789</v>
      </c>
      <c r="C8852" s="210">
        <v>129.81426972883767</v>
      </c>
    </row>
    <row r="8853" spans="2:3" x14ac:dyDescent="0.45">
      <c r="B8853" s="211">
        <v>8790</v>
      </c>
      <c r="C8853" s="210">
        <v>100.82391900013035</v>
      </c>
    </row>
    <row r="8854" spans="2:3" x14ac:dyDescent="0.45">
      <c r="B8854" s="211">
        <v>8791</v>
      </c>
      <c r="C8854" s="210">
        <v>115.9717117968236</v>
      </c>
    </row>
    <row r="8855" spans="2:3" x14ac:dyDescent="0.45">
      <c r="B8855" s="211">
        <v>8792</v>
      </c>
      <c r="C8855" s="210">
        <v>123.0620670871504</v>
      </c>
    </row>
    <row r="8856" spans="2:3" x14ac:dyDescent="0.45">
      <c r="B8856" s="211">
        <v>8793</v>
      </c>
      <c r="C8856" s="210">
        <v>128.01390821149985</v>
      </c>
    </row>
    <row r="8857" spans="2:3" x14ac:dyDescent="0.45">
      <c r="B8857" s="211">
        <v>8794</v>
      </c>
      <c r="C8857" s="210">
        <v>111.63881319252242</v>
      </c>
    </row>
    <row r="8858" spans="2:3" x14ac:dyDescent="0.45">
      <c r="B8858" s="211">
        <v>8795</v>
      </c>
      <c r="C8858" s="210">
        <v>81.240816575921173</v>
      </c>
    </row>
    <row r="8859" spans="2:3" x14ac:dyDescent="0.45">
      <c r="B8859" s="211">
        <v>8796</v>
      </c>
      <c r="C8859" s="210">
        <v>103.09909690913325</v>
      </c>
    </row>
    <row r="8860" spans="2:3" x14ac:dyDescent="0.45">
      <c r="B8860" s="211">
        <v>8797</v>
      </c>
      <c r="C8860" s="210">
        <v>130.27800277185221</v>
      </c>
    </row>
    <row r="8861" spans="2:3" x14ac:dyDescent="0.45">
      <c r="B8861" s="211">
        <v>8798</v>
      </c>
      <c r="C8861" s="210">
        <v>144.23818086805633</v>
      </c>
    </row>
    <row r="8862" spans="2:3" x14ac:dyDescent="0.45">
      <c r="B8862" s="211">
        <v>8799</v>
      </c>
      <c r="C8862" s="210">
        <v>127.50300939498698</v>
      </c>
    </row>
    <row r="8863" spans="2:3" x14ac:dyDescent="0.45">
      <c r="B8863" s="211">
        <v>8800</v>
      </c>
      <c r="C8863" s="210">
        <v>118.65027672962847</v>
      </c>
    </row>
    <row r="8864" spans="2:3" x14ac:dyDescent="0.45">
      <c r="B8864" s="211">
        <v>8801</v>
      </c>
      <c r="C8864" s="210">
        <v>113.72293101322649</v>
      </c>
    </row>
    <row r="8865" spans="2:3" x14ac:dyDescent="0.45">
      <c r="B8865" s="211">
        <v>8802</v>
      </c>
      <c r="C8865" s="210">
        <v>75.680437942299193</v>
      </c>
    </row>
    <row r="8866" spans="2:3" x14ac:dyDescent="0.45">
      <c r="B8866" s="211">
        <v>8803</v>
      </c>
      <c r="C8866" s="210">
        <v>111.6301812746762</v>
      </c>
    </row>
    <row r="8867" spans="2:3" x14ac:dyDescent="0.45">
      <c r="B8867" s="211">
        <v>8804</v>
      </c>
      <c r="C8867" s="210">
        <v>103.45040021784233</v>
      </c>
    </row>
    <row r="8868" spans="2:3" x14ac:dyDescent="0.45">
      <c r="B8868" s="211">
        <v>8805</v>
      </c>
      <c r="C8868" s="210">
        <v>117.62771336866896</v>
      </c>
    </row>
    <row r="8869" spans="2:3" x14ac:dyDescent="0.45">
      <c r="B8869" s="211">
        <v>8806</v>
      </c>
      <c r="C8869" s="210">
        <v>80.777275444504909</v>
      </c>
    </row>
    <row r="8870" spans="2:3" x14ac:dyDescent="0.45">
      <c r="B8870" s="211">
        <v>8807</v>
      </c>
      <c r="C8870" s="210">
        <v>147.03426996154448</v>
      </c>
    </row>
    <row r="8871" spans="2:3" x14ac:dyDescent="0.45">
      <c r="B8871" s="211">
        <v>8808</v>
      </c>
      <c r="C8871" s="210">
        <v>114.37202242683141</v>
      </c>
    </row>
    <row r="8872" spans="2:3" x14ac:dyDescent="0.45">
      <c r="B8872" s="211">
        <v>8809</v>
      </c>
      <c r="C8872" s="210">
        <v>109.7316805885402</v>
      </c>
    </row>
    <row r="8873" spans="2:3" x14ac:dyDescent="0.45">
      <c r="B8873" s="211">
        <v>8810</v>
      </c>
      <c r="C8873" s="210">
        <v>147.74407521383225</v>
      </c>
    </row>
    <row r="8874" spans="2:3" x14ac:dyDescent="0.45">
      <c r="B8874" s="211">
        <v>8811</v>
      </c>
      <c r="C8874" s="210">
        <v>179.65750745485212</v>
      </c>
    </row>
    <row r="8875" spans="2:3" x14ac:dyDescent="0.45">
      <c r="B8875" s="211">
        <v>8812</v>
      </c>
      <c r="C8875" s="210">
        <v>82.639016448729137</v>
      </c>
    </row>
    <row r="8876" spans="2:3" x14ac:dyDescent="0.45">
      <c r="B8876" s="211">
        <v>8813</v>
      </c>
      <c r="C8876" s="210">
        <v>115.37035488155269</v>
      </c>
    </row>
    <row r="8877" spans="2:3" x14ac:dyDescent="0.45">
      <c r="B8877" s="211">
        <v>8814</v>
      </c>
      <c r="C8877" s="210">
        <v>124.87722517428944</v>
      </c>
    </row>
    <row r="8878" spans="2:3" x14ac:dyDescent="0.45">
      <c r="B8878" s="211">
        <v>8815</v>
      </c>
      <c r="C8878" s="210">
        <v>114.43381589381025</v>
      </c>
    </row>
    <row r="8879" spans="2:3" x14ac:dyDescent="0.45">
      <c r="B8879" s="211">
        <v>8816</v>
      </c>
      <c r="C8879" s="210">
        <v>57.330975398375948</v>
      </c>
    </row>
    <row r="8880" spans="2:3" x14ac:dyDescent="0.45">
      <c r="B8880" s="211">
        <v>8817</v>
      </c>
      <c r="C8880" s="210">
        <v>73.710181458039713</v>
      </c>
    </row>
    <row r="8881" spans="2:3" x14ac:dyDescent="0.45">
      <c r="B8881" s="211">
        <v>8818</v>
      </c>
      <c r="C8881" s="210">
        <v>108.71900922295534</v>
      </c>
    </row>
    <row r="8882" spans="2:3" x14ac:dyDescent="0.45">
      <c r="B8882" s="211">
        <v>8819</v>
      </c>
      <c r="C8882" s="210">
        <v>180.20831335303563</v>
      </c>
    </row>
    <row r="8883" spans="2:3" x14ac:dyDescent="0.45">
      <c r="B8883" s="211">
        <v>8820</v>
      </c>
      <c r="C8883" s="210">
        <v>143.0480204474641</v>
      </c>
    </row>
    <row r="8884" spans="2:3" x14ac:dyDescent="0.45">
      <c r="B8884" s="211">
        <v>8821</v>
      </c>
      <c r="C8884" s="210">
        <v>77.206357775473677</v>
      </c>
    </row>
    <row r="8885" spans="2:3" x14ac:dyDescent="0.45">
      <c r="B8885" s="211">
        <v>8822</v>
      </c>
      <c r="C8885" s="210">
        <v>150.94175664887936</v>
      </c>
    </row>
    <row r="8886" spans="2:3" x14ac:dyDescent="0.45">
      <c r="B8886" s="211">
        <v>8823</v>
      </c>
      <c r="C8886" s="210">
        <v>114.49234971798154</v>
      </c>
    </row>
    <row r="8887" spans="2:3" x14ac:dyDescent="0.45">
      <c r="B8887" s="211">
        <v>8824</v>
      </c>
      <c r="C8887" s="210">
        <v>155.03556073969327</v>
      </c>
    </row>
    <row r="8888" spans="2:3" x14ac:dyDescent="0.45">
      <c r="B8888" s="211">
        <v>8825</v>
      </c>
      <c r="C8888" s="210">
        <v>162.37683537430368</v>
      </c>
    </row>
    <row r="8889" spans="2:3" x14ac:dyDescent="0.45">
      <c r="B8889" s="211">
        <v>8826</v>
      </c>
      <c r="C8889" s="210">
        <v>100.06994217985509</v>
      </c>
    </row>
    <row r="8890" spans="2:3" x14ac:dyDescent="0.45">
      <c r="B8890" s="211">
        <v>8827</v>
      </c>
      <c r="C8890" s="210">
        <v>98.962867516236912</v>
      </c>
    </row>
    <row r="8891" spans="2:3" x14ac:dyDescent="0.45">
      <c r="B8891" s="211">
        <v>8828</v>
      </c>
      <c r="C8891" s="210">
        <v>96.313909030144188</v>
      </c>
    </row>
    <row r="8892" spans="2:3" x14ac:dyDescent="0.45">
      <c r="B8892" s="211">
        <v>8829</v>
      </c>
      <c r="C8892" s="210">
        <v>170.63400527708723</v>
      </c>
    </row>
    <row r="8893" spans="2:3" x14ac:dyDescent="0.45">
      <c r="B8893" s="211">
        <v>8830</v>
      </c>
      <c r="C8893" s="210">
        <v>87.692506309677555</v>
      </c>
    </row>
    <row r="8894" spans="2:3" x14ac:dyDescent="0.45">
      <c r="B8894" s="211">
        <v>8831</v>
      </c>
      <c r="C8894" s="210">
        <v>79.752450046219806</v>
      </c>
    </row>
    <row r="8895" spans="2:3" x14ac:dyDescent="0.45">
      <c r="B8895" s="211">
        <v>8832</v>
      </c>
      <c r="C8895" s="210">
        <v>99.939549969671205</v>
      </c>
    </row>
    <row r="8896" spans="2:3" x14ac:dyDescent="0.45">
      <c r="B8896" s="211">
        <v>8833</v>
      </c>
      <c r="C8896" s="210">
        <v>122.17256089789181</v>
      </c>
    </row>
    <row r="8897" spans="2:3" x14ac:dyDescent="0.45">
      <c r="B8897" s="211">
        <v>8834</v>
      </c>
      <c r="C8897" s="210">
        <v>137.32612060783836</v>
      </c>
    </row>
    <row r="8898" spans="2:3" x14ac:dyDescent="0.45">
      <c r="B8898" s="211">
        <v>8835</v>
      </c>
      <c r="C8898" s="210">
        <v>163.23326280544654</v>
      </c>
    </row>
    <row r="8899" spans="2:3" x14ac:dyDescent="0.45">
      <c r="B8899" s="211">
        <v>8836</v>
      </c>
      <c r="C8899" s="210">
        <v>105.79839834439191</v>
      </c>
    </row>
    <row r="8900" spans="2:3" x14ac:dyDescent="0.45">
      <c r="B8900" s="211">
        <v>8837</v>
      </c>
      <c r="C8900" s="210">
        <v>184.95848460686199</v>
      </c>
    </row>
    <row r="8901" spans="2:3" x14ac:dyDescent="0.45">
      <c r="B8901" s="211">
        <v>8838</v>
      </c>
      <c r="C8901" s="210">
        <v>106.61956617958975</v>
      </c>
    </row>
    <row r="8902" spans="2:3" x14ac:dyDescent="0.45">
      <c r="B8902" s="211">
        <v>8839</v>
      </c>
      <c r="C8902" s="210">
        <v>120.21778088591562</v>
      </c>
    </row>
    <row r="8903" spans="2:3" x14ac:dyDescent="0.45">
      <c r="B8903" s="211">
        <v>8840</v>
      </c>
      <c r="C8903" s="210">
        <v>128.46529783589995</v>
      </c>
    </row>
    <row r="8904" spans="2:3" x14ac:dyDescent="0.45">
      <c r="B8904" s="211">
        <v>8841</v>
      </c>
      <c r="C8904" s="210">
        <v>90.039567110471367</v>
      </c>
    </row>
    <row r="8905" spans="2:3" x14ac:dyDescent="0.45">
      <c r="B8905" s="211">
        <v>8842</v>
      </c>
      <c r="C8905" s="210">
        <v>137.78429943140429</v>
      </c>
    </row>
    <row r="8906" spans="2:3" x14ac:dyDescent="0.45">
      <c r="B8906" s="211">
        <v>8843</v>
      </c>
      <c r="C8906" s="210">
        <v>150.78622755288467</v>
      </c>
    </row>
    <row r="8907" spans="2:3" x14ac:dyDescent="0.45">
      <c r="B8907" s="211">
        <v>8844</v>
      </c>
      <c r="C8907" s="210">
        <v>92.957331274266664</v>
      </c>
    </row>
    <row r="8908" spans="2:3" x14ac:dyDescent="0.45">
      <c r="B8908" s="211">
        <v>8845</v>
      </c>
      <c r="C8908" s="210">
        <v>150.68477234422761</v>
      </c>
    </row>
    <row r="8909" spans="2:3" x14ac:dyDescent="0.45">
      <c r="B8909" s="211">
        <v>8846</v>
      </c>
      <c r="C8909" s="210">
        <v>251.65914230876493</v>
      </c>
    </row>
    <row r="8910" spans="2:3" x14ac:dyDescent="0.45">
      <c r="B8910" s="211">
        <v>8847</v>
      </c>
      <c r="C8910" s="210">
        <v>115.65725971825634</v>
      </c>
    </row>
    <row r="8911" spans="2:3" x14ac:dyDescent="0.45">
      <c r="B8911" s="211">
        <v>8848</v>
      </c>
      <c r="C8911" s="210">
        <v>134.36588585060016</v>
      </c>
    </row>
    <row r="8912" spans="2:3" x14ac:dyDescent="0.45">
      <c r="B8912" s="211">
        <v>8849</v>
      </c>
      <c r="C8912" s="210">
        <v>130.15796279332818</v>
      </c>
    </row>
    <row r="8913" spans="2:3" x14ac:dyDescent="0.45">
      <c r="B8913" s="211">
        <v>8850</v>
      </c>
      <c r="C8913" s="210">
        <v>96.720207125917696</v>
      </c>
    </row>
    <row r="8914" spans="2:3" x14ac:dyDescent="0.45">
      <c r="B8914" s="211">
        <v>8851</v>
      </c>
      <c r="C8914" s="210">
        <v>147.50305299947965</v>
      </c>
    </row>
    <row r="8915" spans="2:3" x14ac:dyDescent="0.45">
      <c r="B8915" s="211">
        <v>8852</v>
      </c>
      <c r="C8915" s="210">
        <v>92.962181228866967</v>
      </c>
    </row>
    <row r="8916" spans="2:3" x14ac:dyDescent="0.45">
      <c r="B8916" s="211">
        <v>8853</v>
      </c>
      <c r="C8916" s="210">
        <v>162.3911883633144</v>
      </c>
    </row>
    <row r="8917" spans="2:3" x14ac:dyDescent="0.45">
      <c r="B8917" s="211">
        <v>8854</v>
      </c>
      <c r="C8917" s="210">
        <v>125.71826660046591</v>
      </c>
    </row>
    <row r="8918" spans="2:3" x14ac:dyDescent="0.45">
      <c r="B8918" s="211">
        <v>8855</v>
      </c>
      <c r="C8918" s="210">
        <v>130.05123328120513</v>
      </c>
    </row>
    <row r="8919" spans="2:3" x14ac:dyDescent="0.45">
      <c r="B8919" s="211">
        <v>8856</v>
      </c>
      <c r="C8919" s="210">
        <v>110.47216561272174</v>
      </c>
    </row>
    <row r="8920" spans="2:3" x14ac:dyDescent="0.45">
      <c r="B8920" s="211">
        <v>8857</v>
      </c>
      <c r="C8920" s="210">
        <v>95.464096168170428</v>
      </c>
    </row>
    <row r="8921" spans="2:3" x14ac:dyDescent="0.45">
      <c r="B8921" s="211">
        <v>8858</v>
      </c>
      <c r="C8921" s="210">
        <v>177.81079992862325</v>
      </c>
    </row>
    <row r="8922" spans="2:3" x14ac:dyDescent="0.45">
      <c r="B8922" s="211">
        <v>8859</v>
      </c>
      <c r="C8922" s="210">
        <v>91.102893046740775</v>
      </c>
    </row>
    <row r="8923" spans="2:3" x14ac:dyDescent="0.45">
      <c r="B8923" s="211">
        <v>8860</v>
      </c>
      <c r="C8923" s="210">
        <v>179.8495098417591</v>
      </c>
    </row>
    <row r="8924" spans="2:3" x14ac:dyDescent="0.45">
      <c r="B8924" s="211">
        <v>8861</v>
      </c>
      <c r="C8924" s="210">
        <v>126.26070222092304</v>
      </c>
    </row>
    <row r="8925" spans="2:3" x14ac:dyDescent="0.45">
      <c r="B8925" s="211">
        <v>8862</v>
      </c>
      <c r="C8925" s="210">
        <v>84.100010454359875</v>
      </c>
    </row>
    <row r="8926" spans="2:3" x14ac:dyDescent="0.45">
      <c r="B8926" s="211">
        <v>8863</v>
      </c>
      <c r="C8926" s="210">
        <v>89.943383344249625</v>
      </c>
    </row>
    <row r="8927" spans="2:3" x14ac:dyDescent="0.45">
      <c r="B8927" s="211">
        <v>8864</v>
      </c>
      <c r="C8927" s="210">
        <v>92.719112675751148</v>
      </c>
    </row>
    <row r="8928" spans="2:3" x14ac:dyDescent="0.45">
      <c r="B8928" s="211">
        <v>8865</v>
      </c>
      <c r="C8928" s="210">
        <v>117.04978033129412</v>
      </c>
    </row>
    <row r="8929" spans="2:3" x14ac:dyDescent="0.45">
      <c r="B8929" s="211">
        <v>8866</v>
      </c>
      <c r="C8929" s="210">
        <v>74.931136393861905</v>
      </c>
    </row>
    <row r="8930" spans="2:3" x14ac:dyDescent="0.45">
      <c r="B8930" s="211">
        <v>8867</v>
      </c>
      <c r="C8930" s="210">
        <v>140.98215013698223</v>
      </c>
    </row>
    <row r="8931" spans="2:3" x14ac:dyDescent="0.45">
      <c r="B8931" s="211">
        <v>8868</v>
      </c>
      <c r="C8931" s="210">
        <v>87.473089789968867</v>
      </c>
    </row>
    <row r="8932" spans="2:3" x14ac:dyDescent="0.45">
      <c r="B8932" s="211">
        <v>8869</v>
      </c>
      <c r="C8932" s="210">
        <v>124.81418620096198</v>
      </c>
    </row>
    <row r="8933" spans="2:3" x14ac:dyDescent="0.45">
      <c r="B8933" s="211">
        <v>8870</v>
      </c>
      <c r="C8933" s="210">
        <v>105.58088529052807</v>
      </c>
    </row>
    <row r="8934" spans="2:3" x14ac:dyDescent="0.45">
      <c r="B8934" s="211">
        <v>8871</v>
      </c>
      <c r="C8934" s="210">
        <v>140.82438232251945</v>
      </c>
    </row>
    <row r="8935" spans="2:3" x14ac:dyDescent="0.45">
      <c r="B8935" s="211">
        <v>8872</v>
      </c>
      <c r="C8935" s="210">
        <v>134.65993047400724</v>
      </c>
    </row>
    <row r="8936" spans="2:3" x14ac:dyDescent="0.45">
      <c r="B8936" s="211">
        <v>8873</v>
      </c>
      <c r="C8936" s="210">
        <v>134.69197829077592</v>
      </c>
    </row>
    <row r="8937" spans="2:3" x14ac:dyDescent="0.45">
      <c r="B8937" s="211">
        <v>8874</v>
      </c>
      <c r="C8937" s="210">
        <v>96.34036792246954</v>
      </c>
    </row>
    <row r="8938" spans="2:3" x14ac:dyDescent="0.45">
      <c r="B8938" s="211">
        <v>8875</v>
      </c>
      <c r="C8938" s="210">
        <v>186.55477789662268</v>
      </c>
    </row>
    <row r="8939" spans="2:3" x14ac:dyDescent="0.45">
      <c r="B8939" s="211">
        <v>8876</v>
      </c>
      <c r="C8939" s="210">
        <v>183.25264835876274</v>
      </c>
    </row>
    <row r="8940" spans="2:3" x14ac:dyDescent="0.45">
      <c r="B8940" s="211">
        <v>8877</v>
      </c>
      <c r="C8940" s="210">
        <v>110.81698956070781</v>
      </c>
    </row>
    <row r="8941" spans="2:3" x14ac:dyDescent="0.45">
      <c r="B8941" s="211">
        <v>8878</v>
      </c>
      <c r="C8941" s="210">
        <v>113.77689708420334</v>
      </c>
    </row>
    <row r="8942" spans="2:3" x14ac:dyDescent="0.45">
      <c r="B8942" s="211">
        <v>8879</v>
      </c>
      <c r="C8942" s="210">
        <v>145.8840476495761</v>
      </c>
    </row>
    <row r="8943" spans="2:3" x14ac:dyDescent="0.45">
      <c r="B8943" s="211">
        <v>8880</v>
      </c>
      <c r="C8943" s="210">
        <v>106.54433301703062</v>
      </c>
    </row>
    <row r="8944" spans="2:3" x14ac:dyDescent="0.45">
      <c r="B8944" s="211">
        <v>8881</v>
      </c>
      <c r="C8944" s="210">
        <v>113.15113180755199</v>
      </c>
    </row>
    <row r="8945" spans="2:3" x14ac:dyDescent="0.45">
      <c r="B8945" s="211">
        <v>8882</v>
      </c>
      <c r="C8945" s="210">
        <v>120.55051796127208</v>
      </c>
    </row>
    <row r="8946" spans="2:3" x14ac:dyDescent="0.45">
      <c r="B8946" s="211">
        <v>8883</v>
      </c>
      <c r="C8946" s="210">
        <v>98.733553206517158</v>
      </c>
    </row>
    <row r="8947" spans="2:3" x14ac:dyDescent="0.45">
      <c r="B8947" s="211">
        <v>8884</v>
      </c>
      <c r="C8947" s="210">
        <v>95.728853635194668</v>
      </c>
    </row>
    <row r="8948" spans="2:3" x14ac:dyDescent="0.45">
      <c r="B8948" s="211">
        <v>8885</v>
      </c>
      <c r="C8948" s="210">
        <v>139.27520410412097</v>
      </c>
    </row>
    <row r="8949" spans="2:3" x14ac:dyDescent="0.45">
      <c r="B8949" s="211">
        <v>8886</v>
      </c>
      <c r="C8949" s="210">
        <v>117.17567639300751</v>
      </c>
    </row>
    <row r="8950" spans="2:3" x14ac:dyDescent="0.45">
      <c r="B8950" s="211">
        <v>8887</v>
      </c>
      <c r="C8950" s="210">
        <v>102.69521707341141</v>
      </c>
    </row>
    <row r="8951" spans="2:3" x14ac:dyDescent="0.45">
      <c r="B8951" s="211">
        <v>8888</v>
      </c>
      <c r="C8951" s="210">
        <v>77.364430623960075</v>
      </c>
    </row>
    <row r="8952" spans="2:3" x14ac:dyDescent="0.45">
      <c r="B8952" s="211">
        <v>8889</v>
      </c>
      <c r="C8952" s="210">
        <v>119.35773260592345</v>
      </c>
    </row>
    <row r="8953" spans="2:3" x14ac:dyDescent="0.45">
      <c r="B8953" s="211">
        <v>8890</v>
      </c>
      <c r="C8953" s="210">
        <v>156.02891774806102</v>
      </c>
    </row>
    <row r="8954" spans="2:3" x14ac:dyDescent="0.45">
      <c r="B8954" s="211">
        <v>8891</v>
      </c>
      <c r="C8954" s="210">
        <v>147.24506580673642</v>
      </c>
    </row>
    <row r="8955" spans="2:3" x14ac:dyDescent="0.45">
      <c r="B8955" s="211">
        <v>8892</v>
      </c>
      <c r="C8955" s="210">
        <v>133.93730974742894</v>
      </c>
    </row>
    <row r="8956" spans="2:3" x14ac:dyDescent="0.45">
      <c r="B8956" s="211">
        <v>8893</v>
      </c>
      <c r="C8956" s="210">
        <v>123.88494744294678</v>
      </c>
    </row>
    <row r="8957" spans="2:3" x14ac:dyDescent="0.45">
      <c r="B8957" s="211">
        <v>8894</v>
      </c>
      <c r="C8957" s="210">
        <v>131.11195260122375</v>
      </c>
    </row>
    <row r="8958" spans="2:3" x14ac:dyDescent="0.45">
      <c r="B8958" s="211">
        <v>8895</v>
      </c>
      <c r="C8958" s="210">
        <v>115.82712635325385</v>
      </c>
    </row>
    <row r="8959" spans="2:3" x14ac:dyDescent="0.45">
      <c r="B8959" s="211">
        <v>8896</v>
      </c>
      <c r="C8959" s="210">
        <v>62.691540924888464</v>
      </c>
    </row>
    <row r="8960" spans="2:3" x14ac:dyDescent="0.45">
      <c r="B8960" s="211">
        <v>8897</v>
      </c>
      <c r="C8960" s="210">
        <v>90.645272582383072</v>
      </c>
    </row>
    <row r="8961" spans="2:3" x14ac:dyDescent="0.45">
      <c r="B8961" s="211">
        <v>8898</v>
      </c>
      <c r="C8961" s="210">
        <v>216.95520973152514</v>
      </c>
    </row>
    <row r="8962" spans="2:3" x14ac:dyDescent="0.45">
      <c r="B8962" s="211">
        <v>8899</v>
      </c>
      <c r="C8962" s="210">
        <v>87.278576884860797</v>
      </c>
    </row>
    <row r="8963" spans="2:3" x14ac:dyDescent="0.45">
      <c r="B8963" s="211">
        <v>8900</v>
      </c>
      <c r="C8963" s="210">
        <v>134.6665189345556</v>
      </c>
    </row>
    <row r="8964" spans="2:3" x14ac:dyDescent="0.45">
      <c r="B8964" s="211">
        <v>8901</v>
      </c>
      <c r="C8964" s="210">
        <v>123.9092124231593</v>
      </c>
    </row>
    <row r="8965" spans="2:3" x14ac:dyDescent="0.45">
      <c r="B8965" s="211">
        <v>8902</v>
      </c>
      <c r="C8965" s="210">
        <v>62.393371463742582</v>
      </c>
    </row>
    <row r="8966" spans="2:3" x14ac:dyDescent="0.45">
      <c r="B8966" s="211">
        <v>8903</v>
      </c>
      <c r="C8966" s="210">
        <v>120.77124588507624</v>
      </c>
    </row>
    <row r="8967" spans="2:3" x14ac:dyDescent="0.45">
      <c r="B8967" s="211">
        <v>8904</v>
      </c>
      <c r="C8967" s="210">
        <v>125.79970564954291</v>
      </c>
    </row>
    <row r="8968" spans="2:3" x14ac:dyDescent="0.45">
      <c r="B8968" s="211">
        <v>8905</v>
      </c>
      <c r="C8968" s="210">
        <v>93.906927636209588</v>
      </c>
    </row>
    <row r="8969" spans="2:3" x14ac:dyDescent="0.45">
      <c r="B8969" s="211">
        <v>8906</v>
      </c>
      <c r="C8969" s="210">
        <v>109.20396677344638</v>
      </c>
    </row>
    <row r="8970" spans="2:3" x14ac:dyDescent="0.45">
      <c r="B8970" s="211">
        <v>8907</v>
      </c>
      <c r="C8970" s="210">
        <v>143.25093022155531</v>
      </c>
    </row>
    <row r="8971" spans="2:3" x14ac:dyDescent="0.45">
      <c r="B8971" s="211">
        <v>8908</v>
      </c>
      <c r="C8971" s="210">
        <v>66.730991628528955</v>
      </c>
    </row>
    <row r="8972" spans="2:3" x14ac:dyDescent="0.45">
      <c r="B8972" s="211">
        <v>8909</v>
      </c>
      <c r="C8972" s="210">
        <v>88.024012354796469</v>
      </c>
    </row>
    <row r="8973" spans="2:3" x14ac:dyDescent="0.45">
      <c r="B8973" s="211">
        <v>8910</v>
      </c>
      <c r="C8973" s="210">
        <v>126.61163864063852</v>
      </c>
    </row>
    <row r="8974" spans="2:3" x14ac:dyDescent="0.45">
      <c r="B8974" s="211">
        <v>8911</v>
      </c>
      <c r="C8974" s="210">
        <v>100.1177058944204</v>
      </c>
    </row>
    <row r="8975" spans="2:3" x14ac:dyDescent="0.45">
      <c r="B8975" s="211">
        <v>8912</v>
      </c>
      <c r="C8975" s="210">
        <v>112.58635463525891</v>
      </c>
    </row>
    <row r="8976" spans="2:3" x14ac:dyDescent="0.45">
      <c r="B8976" s="211">
        <v>8913</v>
      </c>
      <c r="C8976" s="210">
        <v>134.47756265570695</v>
      </c>
    </row>
    <row r="8977" spans="2:3" x14ac:dyDescent="0.45">
      <c r="B8977" s="211">
        <v>8914</v>
      </c>
      <c r="C8977" s="210">
        <v>111.28609747816445</v>
      </c>
    </row>
    <row r="8978" spans="2:3" x14ac:dyDescent="0.45">
      <c r="B8978" s="211">
        <v>8915</v>
      </c>
      <c r="C8978" s="210">
        <v>100.67485561382281</v>
      </c>
    </row>
    <row r="8979" spans="2:3" x14ac:dyDescent="0.45">
      <c r="B8979" s="211">
        <v>8916</v>
      </c>
      <c r="C8979" s="210">
        <v>88.523236153250238</v>
      </c>
    </row>
    <row r="8980" spans="2:3" x14ac:dyDescent="0.45">
      <c r="B8980" s="211">
        <v>8917</v>
      </c>
      <c r="C8980" s="210">
        <v>106.25001978778172</v>
      </c>
    </row>
    <row r="8981" spans="2:3" x14ac:dyDescent="0.45">
      <c r="B8981" s="211">
        <v>8918</v>
      </c>
      <c r="C8981" s="210">
        <v>127.97370146447734</v>
      </c>
    </row>
    <row r="8982" spans="2:3" x14ac:dyDescent="0.45">
      <c r="B8982" s="211">
        <v>8919</v>
      </c>
      <c r="C8982" s="210">
        <v>162.90507843973128</v>
      </c>
    </row>
    <row r="8983" spans="2:3" x14ac:dyDescent="0.45">
      <c r="B8983" s="211">
        <v>8920</v>
      </c>
      <c r="C8983" s="210">
        <v>103.64107320416137</v>
      </c>
    </row>
    <row r="8984" spans="2:3" x14ac:dyDescent="0.45">
      <c r="B8984" s="211">
        <v>8921</v>
      </c>
      <c r="C8984" s="210">
        <v>128.19589737263433</v>
      </c>
    </row>
    <row r="8985" spans="2:3" x14ac:dyDescent="0.45">
      <c r="B8985" s="211">
        <v>8922</v>
      </c>
      <c r="C8985" s="210">
        <v>106.23498264363711</v>
      </c>
    </row>
    <row r="8986" spans="2:3" x14ac:dyDescent="0.45">
      <c r="B8986" s="211">
        <v>8923</v>
      </c>
      <c r="C8986" s="210">
        <v>146.84698328770111</v>
      </c>
    </row>
    <row r="8987" spans="2:3" x14ac:dyDescent="0.45">
      <c r="B8987" s="211">
        <v>8924</v>
      </c>
      <c r="C8987" s="210">
        <v>160.92968889577642</v>
      </c>
    </row>
    <row r="8988" spans="2:3" x14ac:dyDescent="0.45">
      <c r="B8988" s="211">
        <v>8925</v>
      </c>
      <c r="C8988" s="210">
        <v>103.33587947352244</v>
      </c>
    </row>
    <row r="8989" spans="2:3" x14ac:dyDescent="0.45">
      <c r="B8989" s="211">
        <v>8926</v>
      </c>
      <c r="C8989" s="210">
        <v>232.55573702476212</v>
      </c>
    </row>
    <row r="8990" spans="2:3" x14ac:dyDescent="0.45">
      <c r="B8990" s="211">
        <v>8927</v>
      </c>
      <c r="C8990" s="210">
        <v>142.18715465962012</v>
      </c>
    </row>
    <row r="8991" spans="2:3" x14ac:dyDescent="0.45">
      <c r="B8991" s="211">
        <v>8928</v>
      </c>
      <c r="C8991" s="210">
        <v>140.81638165851129</v>
      </c>
    </row>
    <row r="8992" spans="2:3" x14ac:dyDescent="0.45">
      <c r="B8992" s="211">
        <v>8929</v>
      </c>
      <c r="C8992" s="210">
        <v>132.15081183675761</v>
      </c>
    </row>
    <row r="8993" spans="2:3" x14ac:dyDescent="0.45">
      <c r="B8993" s="211">
        <v>8930</v>
      </c>
      <c r="C8993" s="210">
        <v>178.91672620109262</v>
      </c>
    </row>
    <row r="8994" spans="2:3" x14ac:dyDescent="0.45">
      <c r="B8994" s="211">
        <v>8931</v>
      </c>
      <c r="C8994" s="210">
        <v>138.13267591973664</v>
      </c>
    </row>
    <row r="8995" spans="2:3" x14ac:dyDescent="0.45">
      <c r="B8995" s="211">
        <v>8932</v>
      </c>
      <c r="C8995" s="210">
        <v>97.356371832892094</v>
      </c>
    </row>
    <row r="8996" spans="2:3" x14ac:dyDescent="0.45">
      <c r="B8996" s="211">
        <v>8933</v>
      </c>
      <c r="C8996" s="210">
        <v>267.06607269741289</v>
      </c>
    </row>
    <row r="8997" spans="2:3" x14ac:dyDescent="0.45">
      <c r="B8997" s="211">
        <v>8934</v>
      </c>
      <c r="C8997" s="210">
        <v>106.96356865298704</v>
      </c>
    </row>
    <row r="8998" spans="2:3" x14ac:dyDescent="0.45">
      <c r="B8998" s="211">
        <v>8935</v>
      </c>
      <c r="C8998" s="210">
        <v>99.883457902380741</v>
      </c>
    </row>
    <row r="8999" spans="2:3" x14ac:dyDescent="0.45">
      <c r="B8999" s="211">
        <v>8936</v>
      </c>
      <c r="C8999" s="210">
        <v>172.97839150357837</v>
      </c>
    </row>
    <row r="9000" spans="2:3" x14ac:dyDescent="0.45">
      <c r="B9000" s="211">
        <v>8937</v>
      </c>
      <c r="C9000" s="210">
        <v>108.32093785885294</v>
      </c>
    </row>
    <row r="9001" spans="2:3" x14ac:dyDescent="0.45">
      <c r="B9001" s="211">
        <v>8938</v>
      </c>
      <c r="C9001" s="210">
        <v>111.70093482397394</v>
      </c>
    </row>
    <row r="9002" spans="2:3" x14ac:dyDescent="0.45">
      <c r="B9002" s="211">
        <v>8939</v>
      </c>
      <c r="C9002" s="210">
        <v>90.451962749305949</v>
      </c>
    </row>
    <row r="9003" spans="2:3" x14ac:dyDescent="0.45">
      <c r="B9003" s="211">
        <v>8940</v>
      </c>
      <c r="C9003" s="210">
        <v>91.248644302726163</v>
      </c>
    </row>
    <row r="9004" spans="2:3" x14ac:dyDescent="0.45">
      <c r="B9004" s="211">
        <v>8941</v>
      </c>
      <c r="C9004" s="210">
        <v>142.00739713005666</v>
      </c>
    </row>
    <row r="9005" spans="2:3" x14ac:dyDescent="0.45">
      <c r="B9005" s="211">
        <v>8942</v>
      </c>
      <c r="C9005" s="210">
        <v>156.27675891012564</v>
      </c>
    </row>
    <row r="9006" spans="2:3" x14ac:dyDescent="0.45">
      <c r="B9006" s="211">
        <v>8943</v>
      </c>
      <c r="C9006" s="210">
        <v>111.45394992983671</v>
      </c>
    </row>
    <row r="9007" spans="2:3" x14ac:dyDescent="0.45">
      <c r="B9007" s="211">
        <v>8944</v>
      </c>
      <c r="C9007" s="210">
        <v>114.1816330838073</v>
      </c>
    </row>
    <row r="9008" spans="2:3" x14ac:dyDescent="0.45">
      <c r="B9008" s="211">
        <v>8945</v>
      </c>
      <c r="C9008" s="210">
        <v>102.76780433136061</v>
      </c>
    </row>
    <row r="9009" spans="2:3" x14ac:dyDescent="0.45">
      <c r="B9009" s="211">
        <v>8946</v>
      </c>
      <c r="C9009" s="210">
        <v>155.7992502527357</v>
      </c>
    </row>
    <row r="9010" spans="2:3" x14ac:dyDescent="0.45">
      <c r="B9010" s="211">
        <v>8947</v>
      </c>
      <c r="C9010" s="210">
        <v>104.44250237576745</v>
      </c>
    </row>
    <row r="9011" spans="2:3" x14ac:dyDescent="0.45">
      <c r="B9011" s="211">
        <v>8948</v>
      </c>
      <c r="C9011" s="210">
        <v>116.92102781976199</v>
      </c>
    </row>
    <row r="9012" spans="2:3" x14ac:dyDescent="0.45">
      <c r="B9012" s="211">
        <v>8949</v>
      </c>
      <c r="C9012" s="210">
        <v>119.30738998638145</v>
      </c>
    </row>
    <row r="9013" spans="2:3" x14ac:dyDescent="0.45">
      <c r="B9013" s="211">
        <v>8950</v>
      </c>
      <c r="C9013" s="210">
        <v>122.9666052301278</v>
      </c>
    </row>
    <row r="9014" spans="2:3" x14ac:dyDescent="0.45">
      <c r="B9014" s="211">
        <v>8951</v>
      </c>
      <c r="C9014" s="210">
        <v>117.29697917652479</v>
      </c>
    </row>
    <row r="9015" spans="2:3" x14ac:dyDescent="0.45">
      <c r="B9015" s="211">
        <v>8952</v>
      </c>
      <c r="C9015" s="210">
        <v>111.96797189725893</v>
      </c>
    </row>
    <row r="9016" spans="2:3" x14ac:dyDescent="0.45">
      <c r="B9016" s="211">
        <v>8953</v>
      </c>
      <c r="C9016" s="210">
        <v>144.8144636079748</v>
      </c>
    </row>
    <row r="9017" spans="2:3" x14ac:dyDescent="0.45">
      <c r="B9017" s="211">
        <v>8954</v>
      </c>
      <c r="C9017" s="210">
        <v>115.0096350773122</v>
      </c>
    </row>
    <row r="9018" spans="2:3" x14ac:dyDescent="0.45">
      <c r="B9018" s="211">
        <v>8955</v>
      </c>
      <c r="C9018" s="210">
        <v>165.10592148333313</v>
      </c>
    </row>
    <row r="9019" spans="2:3" x14ac:dyDescent="0.45">
      <c r="B9019" s="211">
        <v>8956</v>
      </c>
      <c r="C9019" s="210">
        <v>222.26413288806961</v>
      </c>
    </row>
    <row r="9020" spans="2:3" x14ac:dyDescent="0.45">
      <c r="B9020" s="211">
        <v>8957</v>
      </c>
      <c r="C9020" s="210">
        <v>102.08024873877068</v>
      </c>
    </row>
    <row r="9021" spans="2:3" x14ac:dyDescent="0.45">
      <c r="B9021" s="211">
        <v>8958</v>
      </c>
      <c r="C9021" s="210">
        <v>115.39939426314588</v>
      </c>
    </row>
    <row r="9022" spans="2:3" x14ac:dyDescent="0.45">
      <c r="B9022" s="211">
        <v>8959</v>
      </c>
      <c r="C9022" s="210">
        <v>105.54647816631189</v>
      </c>
    </row>
    <row r="9023" spans="2:3" x14ac:dyDescent="0.45">
      <c r="B9023" s="211">
        <v>8960</v>
      </c>
      <c r="C9023" s="210">
        <v>130.93104506321831</v>
      </c>
    </row>
    <row r="9024" spans="2:3" x14ac:dyDescent="0.45">
      <c r="B9024" s="211">
        <v>8961</v>
      </c>
      <c r="C9024" s="210">
        <v>123.5073280251145</v>
      </c>
    </row>
    <row r="9025" spans="2:3" x14ac:dyDescent="0.45">
      <c r="B9025" s="211">
        <v>8962</v>
      </c>
      <c r="C9025" s="210">
        <v>130.08464914818552</v>
      </c>
    </row>
    <row r="9026" spans="2:3" x14ac:dyDescent="0.45">
      <c r="B9026" s="211">
        <v>8963</v>
      </c>
      <c r="C9026" s="210">
        <v>122.62117296734272</v>
      </c>
    </row>
    <row r="9027" spans="2:3" x14ac:dyDescent="0.45">
      <c r="B9027" s="211">
        <v>8964</v>
      </c>
      <c r="C9027" s="210">
        <v>131.54204206345395</v>
      </c>
    </row>
    <row r="9028" spans="2:3" x14ac:dyDescent="0.45">
      <c r="B9028" s="211">
        <v>8965</v>
      </c>
      <c r="C9028" s="210">
        <v>73.460926419317019</v>
      </c>
    </row>
    <row r="9029" spans="2:3" x14ac:dyDescent="0.45">
      <c r="B9029" s="211">
        <v>8966</v>
      </c>
      <c r="C9029" s="210">
        <v>204.6348599175557</v>
      </c>
    </row>
    <row r="9030" spans="2:3" x14ac:dyDescent="0.45">
      <c r="B9030" s="211">
        <v>8967</v>
      </c>
      <c r="C9030" s="210">
        <v>54.688319349437101</v>
      </c>
    </row>
    <row r="9031" spans="2:3" x14ac:dyDescent="0.45">
      <c r="B9031" s="211">
        <v>8968</v>
      </c>
      <c r="C9031" s="210">
        <v>121.28092938585382</v>
      </c>
    </row>
    <row r="9032" spans="2:3" x14ac:dyDescent="0.45">
      <c r="B9032" s="211">
        <v>8969</v>
      </c>
      <c r="C9032" s="210">
        <v>208.56055738581563</v>
      </c>
    </row>
    <row r="9033" spans="2:3" x14ac:dyDescent="0.45">
      <c r="B9033" s="211">
        <v>8970</v>
      </c>
      <c r="C9033" s="210">
        <v>212.06048011561455</v>
      </c>
    </row>
    <row r="9034" spans="2:3" x14ac:dyDescent="0.45">
      <c r="B9034" s="211">
        <v>8971</v>
      </c>
      <c r="C9034" s="210">
        <v>217.21019590577578</v>
      </c>
    </row>
    <row r="9035" spans="2:3" x14ac:dyDescent="0.45">
      <c r="B9035" s="211">
        <v>8972</v>
      </c>
      <c r="C9035" s="210">
        <v>149.27200554672081</v>
      </c>
    </row>
    <row r="9036" spans="2:3" x14ac:dyDescent="0.45">
      <c r="B9036" s="211">
        <v>8973</v>
      </c>
      <c r="C9036" s="210">
        <v>125.05308318642015</v>
      </c>
    </row>
    <row r="9037" spans="2:3" x14ac:dyDescent="0.45">
      <c r="B9037" s="211">
        <v>8974</v>
      </c>
      <c r="C9037" s="210">
        <v>79.158401430486308</v>
      </c>
    </row>
    <row r="9038" spans="2:3" x14ac:dyDescent="0.45">
      <c r="B9038" s="211">
        <v>8975</v>
      </c>
      <c r="C9038" s="210">
        <v>115.24208745768031</v>
      </c>
    </row>
    <row r="9039" spans="2:3" x14ac:dyDescent="0.45">
      <c r="B9039" s="211">
        <v>8976</v>
      </c>
      <c r="C9039" s="210">
        <v>104.3320363102625</v>
      </c>
    </row>
    <row r="9040" spans="2:3" x14ac:dyDescent="0.45">
      <c r="B9040" s="211">
        <v>8977</v>
      </c>
      <c r="C9040" s="210">
        <v>97.561585717724512</v>
      </c>
    </row>
    <row r="9041" spans="2:3" x14ac:dyDescent="0.45">
      <c r="B9041" s="211">
        <v>8978</v>
      </c>
      <c r="C9041" s="210">
        <v>110.49521156752698</v>
      </c>
    </row>
    <row r="9042" spans="2:3" x14ac:dyDescent="0.45">
      <c r="B9042" s="211">
        <v>8979</v>
      </c>
      <c r="C9042" s="210">
        <v>111.96548738347096</v>
      </c>
    </row>
    <row r="9043" spans="2:3" x14ac:dyDescent="0.45">
      <c r="B9043" s="211">
        <v>8980</v>
      </c>
      <c r="C9043" s="210">
        <v>134.49838478830722</v>
      </c>
    </row>
    <row r="9044" spans="2:3" x14ac:dyDescent="0.45">
      <c r="B9044" s="211">
        <v>8981</v>
      </c>
      <c r="C9044" s="210">
        <v>155.54817760782129</v>
      </c>
    </row>
    <row r="9045" spans="2:3" x14ac:dyDescent="0.45">
      <c r="B9045" s="211">
        <v>8982</v>
      </c>
      <c r="C9045" s="210">
        <v>136.06357397184107</v>
      </c>
    </row>
    <row r="9046" spans="2:3" x14ac:dyDescent="0.45">
      <c r="B9046" s="211">
        <v>8983</v>
      </c>
      <c r="C9046" s="210">
        <v>112.78864675412071</v>
      </c>
    </row>
    <row r="9047" spans="2:3" x14ac:dyDescent="0.45">
      <c r="B9047" s="211">
        <v>8984</v>
      </c>
      <c r="C9047" s="210">
        <v>146.90255034566533</v>
      </c>
    </row>
    <row r="9048" spans="2:3" x14ac:dyDescent="0.45">
      <c r="B9048" s="211">
        <v>8985</v>
      </c>
      <c r="C9048" s="210">
        <v>129.8451187306691</v>
      </c>
    </row>
    <row r="9049" spans="2:3" x14ac:dyDescent="0.45">
      <c r="B9049" s="211">
        <v>8986</v>
      </c>
      <c r="C9049" s="210">
        <v>130.59037382047035</v>
      </c>
    </row>
    <row r="9050" spans="2:3" x14ac:dyDescent="0.45">
      <c r="B9050" s="211">
        <v>8987</v>
      </c>
      <c r="C9050" s="210">
        <v>109.5076155238027</v>
      </c>
    </row>
    <row r="9051" spans="2:3" x14ac:dyDescent="0.45">
      <c r="B9051" s="211">
        <v>8988</v>
      </c>
      <c r="C9051" s="210">
        <v>143.58003960724378</v>
      </c>
    </row>
    <row r="9052" spans="2:3" x14ac:dyDescent="0.45">
      <c r="B9052" s="211">
        <v>8989</v>
      </c>
      <c r="C9052" s="210">
        <v>116.09487234393781</v>
      </c>
    </row>
    <row r="9053" spans="2:3" x14ac:dyDescent="0.45">
      <c r="B9053" s="211">
        <v>8990</v>
      </c>
      <c r="C9053" s="210">
        <v>101.53701269687375</v>
      </c>
    </row>
    <row r="9054" spans="2:3" x14ac:dyDescent="0.45">
      <c r="B9054" s="211">
        <v>8991</v>
      </c>
      <c r="C9054" s="210">
        <v>104.11364711041927</v>
      </c>
    </row>
    <row r="9055" spans="2:3" x14ac:dyDescent="0.45">
      <c r="B9055" s="211">
        <v>8992</v>
      </c>
      <c r="C9055" s="210">
        <v>116.02501965025407</v>
      </c>
    </row>
    <row r="9056" spans="2:3" x14ac:dyDescent="0.45">
      <c r="B9056" s="211">
        <v>8993</v>
      </c>
      <c r="C9056" s="210">
        <v>168.7491201756005</v>
      </c>
    </row>
    <row r="9057" spans="2:3" x14ac:dyDescent="0.45">
      <c r="B9057" s="211">
        <v>8994</v>
      </c>
      <c r="C9057" s="210">
        <v>137.79995146141513</v>
      </c>
    </row>
    <row r="9058" spans="2:3" x14ac:dyDescent="0.45">
      <c r="B9058" s="211">
        <v>8995</v>
      </c>
      <c r="C9058" s="210">
        <v>74.033054108130685</v>
      </c>
    </row>
    <row r="9059" spans="2:3" x14ac:dyDescent="0.45">
      <c r="B9059" s="211">
        <v>8996</v>
      </c>
      <c r="C9059" s="210">
        <v>157.26716995429823</v>
      </c>
    </row>
    <row r="9060" spans="2:3" x14ac:dyDescent="0.45">
      <c r="B9060" s="211">
        <v>8997</v>
      </c>
      <c r="C9060" s="210">
        <v>106.9874736869515</v>
      </c>
    </row>
    <row r="9061" spans="2:3" x14ac:dyDescent="0.45">
      <c r="B9061" s="211">
        <v>8998</v>
      </c>
      <c r="C9061" s="210">
        <v>103.63457278237756</v>
      </c>
    </row>
    <row r="9062" spans="2:3" x14ac:dyDescent="0.45">
      <c r="B9062" s="211">
        <v>8999</v>
      </c>
      <c r="C9062" s="210">
        <v>133.16330421373652</v>
      </c>
    </row>
    <row r="9063" spans="2:3" x14ac:dyDescent="0.45">
      <c r="B9063" s="211">
        <v>9000</v>
      </c>
      <c r="C9063" s="210">
        <v>74.789180396524117</v>
      </c>
    </row>
    <row r="9064" spans="2:3" x14ac:dyDescent="0.45">
      <c r="B9064" s="211">
        <v>9001</v>
      </c>
      <c r="C9064" s="210">
        <v>121.16396614938731</v>
      </c>
    </row>
    <row r="9065" spans="2:3" x14ac:dyDescent="0.45">
      <c r="B9065" s="211">
        <v>9002</v>
      </c>
      <c r="C9065" s="210">
        <v>154.73056402198287</v>
      </c>
    </row>
    <row r="9066" spans="2:3" x14ac:dyDescent="0.45">
      <c r="B9066" s="211">
        <v>9003</v>
      </c>
      <c r="C9066" s="210">
        <v>150.90479405609256</v>
      </c>
    </row>
    <row r="9067" spans="2:3" x14ac:dyDescent="0.45">
      <c r="B9067" s="211">
        <v>9004</v>
      </c>
      <c r="C9067" s="210">
        <v>84.20124606774759</v>
      </c>
    </row>
    <row r="9068" spans="2:3" x14ac:dyDescent="0.45">
      <c r="B9068" s="211">
        <v>9005</v>
      </c>
      <c r="C9068" s="210">
        <v>171.71411669241283</v>
      </c>
    </row>
    <row r="9069" spans="2:3" x14ac:dyDescent="0.45">
      <c r="B9069" s="211">
        <v>9006</v>
      </c>
      <c r="C9069" s="210">
        <v>116.73549178289447</v>
      </c>
    </row>
    <row r="9070" spans="2:3" x14ac:dyDescent="0.45">
      <c r="B9070" s="211">
        <v>9007</v>
      </c>
      <c r="C9070" s="210">
        <v>141.34019357873595</v>
      </c>
    </row>
    <row r="9071" spans="2:3" x14ac:dyDescent="0.45">
      <c r="B9071" s="211">
        <v>9008</v>
      </c>
      <c r="C9071" s="210">
        <v>70.821151695460074</v>
      </c>
    </row>
    <row r="9072" spans="2:3" x14ac:dyDescent="0.45">
      <c r="B9072" s="211">
        <v>9009</v>
      </c>
      <c r="C9072" s="210">
        <v>103.12017108000271</v>
      </c>
    </row>
    <row r="9073" spans="2:3" x14ac:dyDescent="0.45">
      <c r="B9073" s="211">
        <v>9010</v>
      </c>
      <c r="C9073" s="210">
        <v>131.36373501485355</v>
      </c>
    </row>
    <row r="9074" spans="2:3" x14ac:dyDescent="0.45">
      <c r="B9074" s="211">
        <v>9011</v>
      </c>
      <c r="C9074" s="210">
        <v>191.71681103174114</v>
      </c>
    </row>
    <row r="9075" spans="2:3" x14ac:dyDescent="0.45">
      <c r="B9075" s="211">
        <v>9012</v>
      </c>
      <c r="C9075" s="210">
        <v>122.26992034967384</v>
      </c>
    </row>
    <row r="9076" spans="2:3" x14ac:dyDescent="0.45">
      <c r="B9076" s="211">
        <v>9013</v>
      </c>
      <c r="C9076" s="210">
        <v>185.53459172423834</v>
      </c>
    </row>
    <row r="9077" spans="2:3" x14ac:dyDescent="0.45">
      <c r="B9077" s="211">
        <v>9014</v>
      </c>
      <c r="C9077" s="210">
        <v>147.33469662112</v>
      </c>
    </row>
    <row r="9078" spans="2:3" x14ac:dyDescent="0.45">
      <c r="B9078" s="211">
        <v>9015</v>
      </c>
      <c r="C9078" s="210">
        <v>152.11553862370033</v>
      </c>
    </row>
    <row r="9079" spans="2:3" x14ac:dyDescent="0.45">
      <c r="B9079" s="211">
        <v>9016</v>
      </c>
      <c r="C9079" s="210">
        <v>91.629801975114049</v>
      </c>
    </row>
    <row r="9080" spans="2:3" x14ac:dyDescent="0.45">
      <c r="B9080" s="211">
        <v>9017</v>
      </c>
      <c r="C9080" s="210">
        <v>85.665523622953216</v>
      </c>
    </row>
    <row r="9081" spans="2:3" x14ac:dyDescent="0.45">
      <c r="B9081" s="211">
        <v>9018</v>
      </c>
      <c r="C9081" s="210">
        <v>145.01258893608571</v>
      </c>
    </row>
    <row r="9082" spans="2:3" x14ac:dyDescent="0.45">
      <c r="B9082" s="211">
        <v>9019</v>
      </c>
      <c r="C9082" s="210">
        <v>137.35764794587328</v>
      </c>
    </row>
    <row r="9083" spans="2:3" x14ac:dyDescent="0.45">
      <c r="B9083" s="211">
        <v>9020</v>
      </c>
      <c r="C9083" s="210">
        <v>115.82043788138787</v>
      </c>
    </row>
    <row r="9084" spans="2:3" x14ac:dyDescent="0.45">
      <c r="B9084" s="211">
        <v>9021</v>
      </c>
      <c r="C9084" s="210">
        <v>131.9644717430028</v>
      </c>
    </row>
    <row r="9085" spans="2:3" x14ac:dyDescent="0.45">
      <c r="B9085" s="211">
        <v>9022</v>
      </c>
      <c r="C9085" s="210">
        <v>131.85902233253543</v>
      </c>
    </row>
    <row r="9086" spans="2:3" x14ac:dyDescent="0.45">
      <c r="B9086" s="211">
        <v>9023</v>
      </c>
      <c r="C9086" s="210">
        <v>96.115977679162455</v>
      </c>
    </row>
    <row r="9087" spans="2:3" x14ac:dyDescent="0.45">
      <c r="B9087" s="211">
        <v>9024</v>
      </c>
      <c r="C9087" s="210">
        <v>119.44911480034109</v>
      </c>
    </row>
    <row r="9088" spans="2:3" x14ac:dyDescent="0.45">
      <c r="B9088" s="211">
        <v>9025</v>
      </c>
      <c r="C9088" s="210">
        <v>98.089894624683154</v>
      </c>
    </row>
    <row r="9089" spans="2:3" x14ac:dyDescent="0.45">
      <c r="B9089" s="211">
        <v>9026</v>
      </c>
      <c r="C9089" s="210">
        <v>108.38442713841017</v>
      </c>
    </row>
    <row r="9090" spans="2:3" x14ac:dyDescent="0.45">
      <c r="B9090" s="211">
        <v>9027</v>
      </c>
      <c r="C9090" s="210">
        <v>165.03829659017939</v>
      </c>
    </row>
    <row r="9091" spans="2:3" x14ac:dyDescent="0.45">
      <c r="B9091" s="211">
        <v>9028</v>
      </c>
      <c r="C9091" s="210">
        <v>87.443230388541068</v>
      </c>
    </row>
    <row r="9092" spans="2:3" x14ac:dyDescent="0.45">
      <c r="B9092" s="211">
        <v>9029</v>
      </c>
      <c r="C9092" s="210">
        <v>100.47014884782749</v>
      </c>
    </row>
    <row r="9093" spans="2:3" x14ac:dyDescent="0.45">
      <c r="B9093" s="211">
        <v>9030</v>
      </c>
      <c r="C9093" s="210">
        <v>92.272557429330803</v>
      </c>
    </row>
    <row r="9094" spans="2:3" x14ac:dyDescent="0.45">
      <c r="B9094" s="211">
        <v>9031</v>
      </c>
      <c r="C9094" s="210">
        <v>107.82624929272731</v>
      </c>
    </row>
    <row r="9095" spans="2:3" x14ac:dyDescent="0.45">
      <c r="B9095" s="211">
        <v>9032</v>
      </c>
      <c r="C9095" s="210">
        <v>85.322604139699436</v>
      </c>
    </row>
    <row r="9096" spans="2:3" x14ac:dyDescent="0.45">
      <c r="B9096" s="211">
        <v>9033</v>
      </c>
      <c r="C9096" s="210">
        <v>129.26082334195192</v>
      </c>
    </row>
    <row r="9097" spans="2:3" x14ac:dyDescent="0.45">
      <c r="B9097" s="211">
        <v>9034</v>
      </c>
      <c r="C9097" s="210">
        <v>129.28317044517067</v>
      </c>
    </row>
    <row r="9098" spans="2:3" x14ac:dyDescent="0.45">
      <c r="B9098" s="211">
        <v>9035</v>
      </c>
      <c r="C9098" s="210">
        <v>153.08993419038873</v>
      </c>
    </row>
    <row r="9099" spans="2:3" x14ac:dyDescent="0.45">
      <c r="B9099" s="211">
        <v>9036</v>
      </c>
      <c r="C9099" s="210">
        <v>122.74072477992051</v>
      </c>
    </row>
    <row r="9100" spans="2:3" x14ac:dyDescent="0.45">
      <c r="B9100" s="211">
        <v>9037</v>
      </c>
      <c r="C9100" s="210">
        <v>156.97848804348422</v>
      </c>
    </row>
    <row r="9101" spans="2:3" x14ac:dyDescent="0.45">
      <c r="B9101" s="211">
        <v>9038</v>
      </c>
      <c r="C9101" s="210">
        <v>108.36414949946281</v>
      </c>
    </row>
    <row r="9102" spans="2:3" x14ac:dyDescent="0.45">
      <c r="B9102" s="211">
        <v>9039</v>
      </c>
      <c r="C9102" s="210">
        <v>88.031255185696097</v>
      </c>
    </row>
    <row r="9103" spans="2:3" x14ac:dyDescent="0.45">
      <c r="B9103" s="211">
        <v>9040</v>
      </c>
      <c r="C9103" s="210">
        <v>192.02875096716136</v>
      </c>
    </row>
    <row r="9104" spans="2:3" x14ac:dyDescent="0.45">
      <c r="B9104" s="211">
        <v>9041</v>
      </c>
      <c r="C9104" s="210">
        <v>137.24954496953532</v>
      </c>
    </row>
    <row r="9105" spans="2:3" x14ac:dyDescent="0.45">
      <c r="B9105" s="211">
        <v>9042</v>
      </c>
      <c r="C9105" s="210">
        <v>87.32995413881163</v>
      </c>
    </row>
    <row r="9106" spans="2:3" x14ac:dyDescent="0.45">
      <c r="B9106" s="211">
        <v>9043</v>
      </c>
      <c r="C9106" s="210">
        <v>132.90616356115456</v>
      </c>
    </row>
    <row r="9107" spans="2:3" x14ac:dyDescent="0.45">
      <c r="B9107" s="211">
        <v>9044</v>
      </c>
      <c r="C9107" s="210">
        <v>99.374591301980473</v>
      </c>
    </row>
    <row r="9108" spans="2:3" x14ac:dyDescent="0.45">
      <c r="B9108" s="211">
        <v>9045</v>
      </c>
      <c r="C9108" s="210">
        <v>103.37560873191632</v>
      </c>
    </row>
    <row r="9109" spans="2:3" x14ac:dyDescent="0.45">
      <c r="B9109" s="211">
        <v>9046</v>
      </c>
      <c r="C9109" s="210">
        <v>167.92213922969461</v>
      </c>
    </row>
    <row r="9110" spans="2:3" x14ac:dyDescent="0.45">
      <c r="B9110" s="211">
        <v>9047</v>
      </c>
      <c r="C9110" s="210">
        <v>114.57479942708744</v>
      </c>
    </row>
    <row r="9111" spans="2:3" x14ac:dyDescent="0.45">
      <c r="B9111" s="211">
        <v>9048</v>
      </c>
      <c r="C9111" s="210">
        <v>219.8841277748615</v>
      </c>
    </row>
    <row r="9112" spans="2:3" x14ac:dyDescent="0.45">
      <c r="B9112" s="211">
        <v>9049</v>
      </c>
      <c r="C9112" s="210">
        <v>118.67149322895118</v>
      </c>
    </row>
    <row r="9113" spans="2:3" x14ac:dyDescent="0.45">
      <c r="B9113" s="211">
        <v>9050</v>
      </c>
      <c r="C9113" s="210">
        <v>92.836011750835524</v>
      </c>
    </row>
    <row r="9114" spans="2:3" x14ac:dyDescent="0.45">
      <c r="B9114" s="211">
        <v>9051</v>
      </c>
      <c r="C9114" s="210">
        <v>133.53237354800535</v>
      </c>
    </row>
    <row r="9115" spans="2:3" x14ac:dyDescent="0.45">
      <c r="B9115" s="211">
        <v>9052</v>
      </c>
      <c r="C9115" s="210">
        <v>103.19471205888527</v>
      </c>
    </row>
    <row r="9116" spans="2:3" x14ac:dyDescent="0.45">
      <c r="B9116" s="211">
        <v>9053</v>
      </c>
      <c r="C9116" s="210">
        <v>158.88348304773589</v>
      </c>
    </row>
    <row r="9117" spans="2:3" x14ac:dyDescent="0.45">
      <c r="B9117" s="211">
        <v>9054</v>
      </c>
      <c r="C9117" s="210">
        <v>99.229722982200556</v>
      </c>
    </row>
    <row r="9118" spans="2:3" x14ac:dyDescent="0.45">
      <c r="B9118" s="211">
        <v>9055</v>
      </c>
      <c r="C9118" s="210">
        <v>94.15371983219103</v>
      </c>
    </row>
    <row r="9119" spans="2:3" x14ac:dyDescent="0.45">
      <c r="B9119" s="211">
        <v>9056</v>
      </c>
      <c r="C9119" s="210">
        <v>140.19442962460192</v>
      </c>
    </row>
    <row r="9120" spans="2:3" x14ac:dyDescent="0.45">
      <c r="B9120" s="211">
        <v>9057</v>
      </c>
      <c r="C9120" s="210">
        <v>157.78126593485086</v>
      </c>
    </row>
    <row r="9121" spans="2:3" x14ac:dyDescent="0.45">
      <c r="B9121" s="211">
        <v>9058</v>
      </c>
      <c r="C9121" s="210">
        <v>125.55021275643861</v>
      </c>
    </row>
    <row r="9122" spans="2:3" x14ac:dyDescent="0.45">
      <c r="B9122" s="211">
        <v>9059</v>
      </c>
      <c r="C9122" s="210">
        <v>140.92974883955844</v>
      </c>
    </row>
    <row r="9123" spans="2:3" x14ac:dyDescent="0.45">
      <c r="B9123" s="211">
        <v>9060</v>
      </c>
      <c r="C9123" s="210">
        <v>90.111268923953205</v>
      </c>
    </row>
    <row r="9124" spans="2:3" x14ac:dyDescent="0.45">
      <c r="B9124" s="211">
        <v>9061</v>
      </c>
      <c r="C9124" s="210">
        <v>124.47989683263839</v>
      </c>
    </row>
    <row r="9125" spans="2:3" x14ac:dyDescent="0.45">
      <c r="B9125" s="211">
        <v>9062</v>
      </c>
      <c r="C9125" s="210">
        <v>153.88423992643544</v>
      </c>
    </row>
    <row r="9126" spans="2:3" x14ac:dyDescent="0.45">
      <c r="B9126" s="211">
        <v>9063</v>
      </c>
      <c r="C9126" s="210">
        <v>94.004482205195757</v>
      </c>
    </row>
    <row r="9127" spans="2:3" x14ac:dyDescent="0.45">
      <c r="B9127" s="211">
        <v>9064</v>
      </c>
      <c r="C9127" s="210">
        <v>115.85150338816361</v>
      </c>
    </row>
    <row r="9128" spans="2:3" x14ac:dyDescent="0.45">
      <c r="B9128" s="211">
        <v>9065</v>
      </c>
      <c r="C9128" s="210">
        <v>185.58510900176245</v>
      </c>
    </row>
    <row r="9129" spans="2:3" x14ac:dyDescent="0.45">
      <c r="B9129" s="211">
        <v>9066</v>
      </c>
      <c r="C9129" s="210">
        <v>146.87883556718089</v>
      </c>
    </row>
    <row r="9130" spans="2:3" x14ac:dyDescent="0.45">
      <c r="B9130" s="211">
        <v>9067</v>
      </c>
      <c r="C9130" s="210">
        <v>124.07629684980252</v>
      </c>
    </row>
    <row r="9131" spans="2:3" x14ac:dyDescent="0.45">
      <c r="B9131" s="211">
        <v>9068</v>
      </c>
      <c r="C9131" s="210">
        <v>110.05888272771564</v>
      </c>
    </row>
    <row r="9132" spans="2:3" x14ac:dyDescent="0.45">
      <c r="B9132" s="211">
        <v>9069</v>
      </c>
      <c r="C9132" s="210">
        <v>113.5433478219264</v>
      </c>
    </row>
    <row r="9133" spans="2:3" x14ac:dyDescent="0.45">
      <c r="B9133" s="211">
        <v>9070</v>
      </c>
      <c r="C9133" s="210">
        <v>122.75420215332025</v>
      </c>
    </row>
    <row r="9134" spans="2:3" x14ac:dyDescent="0.45">
      <c r="B9134" s="211">
        <v>9071</v>
      </c>
      <c r="C9134" s="210">
        <v>136.06955855008854</v>
      </c>
    </row>
    <row r="9135" spans="2:3" x14ac:dyDescent="0.45">
      <c r="B9135" s="211">
        <v>9072</v>
      </c>
      <c r="C9135" s="210">
        <v>87.613516847772161</v>
      </c>
    </row>
    <row r="9136" spans="2:3" x14ac:dyDescent="0.45">
      <c r="B9136" s="211">
        <v>9073</v>
      </c>
      <c r="C9136" s="210">
        <v>142.67598208196026</v>
      </c>
    </row>
    <row r="9137" spans="2:3" x14ac:dyDescent="0.45">
      <c r="B9137" s="211">
        <v>9074</v>
      </c>
      <c r="C9137" s="210">
        <v>138.70976871925242</v>
      </c>
    </row>
    <row r="9138" spans="2:3" x14ac:dyDescent="0.45">
      <c r="B9138" s="211">
        <v>9075</v>
      </c>
      <c r="C9138" s="210">
        <v>97.860928603767718</v>
      </c>
    </row>
    <row r="9139" spans="2:3" x14ac:dyDescent="0.45">
      <c r="B9139" s="211">
        <v>9076</v>
      </c>
      <c r="C9139" s="210">
        <v>163.0576009909845</v>
      </c>
    </row>
    <row r="9140" spans="2:3" x14ac:dyDescent="0.45">
      <c r="B9140" s="211">
        <v>9077</v>
      </c>
      <c r="C9140" s="210">
        <v>135.03093302981756</v>
      </c>
    </row>
    <row r="9141" spans="2:3" x14ac:dyDescent="0.45">
      <c r="B9141" s="211">
        <v>9078</v>
      </c>
      <c r="C9141" s="210">
        <v>124.2653094547514</v>
      </c>
    </row>
    <row r="9142" spans="2:3" x14ac:dyDescent="0.45">
      <c r="B9142" s="211">
        <v>9079</v>
      </c>
      <c r="C9142" s="210">
        <v>127.02312543154365</v>
      </c>
    </row>
    <row r="9143" spans="2:3" x14ac:dyDescent="0.45">
      <c r="B9143" s="211">
        <v>9080</v>
      </c>
      <c r="C9143" s="210">
        <v>202.89519618997429</v>
      </c>
    </row>
    <row r="9144" spans="2:3" x14ac:dyDescent="0.45">
      <c r="B9144" s="211">
        <v>9081</v>
      </c>
      <c r="C9144" s="210">
        <v>105.09055916935388</v>
      </c>
    </row>
    <row r="9145" spans="2:3" x14ac:dyDescent="0.45">
      <c r="B9145" s="211">
        <v>9082</v>
      </c>
      <c r="C9145" s="210">
        <v>98.512635796641575</v>
      </c>
    </row>
    <row r="9146" spans="2:3" x14ac:dyDescent="0.45">
      <c r="B9146" s="211">
        <v>9083</v>
      </c>
      <c r="C9146" s="210">
        <v>112.22924700793389</v>
      </c>
    </row>
    <row r="9147" spans="2:3" x14ac:dyDescent="0.45">
      <c r="B9147" s="211">
        <v>9084</v>
      </c>
      <c r="C9147" s="210">
        <v>100.26483945737549</v>
      </c>
    </row>
    <row r="9148" spans="2:3" x14ac:dyDescent="0.45">
      <c r="B9148" s="211">
        <v>9085</v>
      </c>
      <c r="C9148" s="210">
        <v>113.53868929812377</v>
      </c>
    </row>
    <row r="9149" spans="2:3" x14ac:dyDescent="0.45">
      <c r="B9149" s="211">
        <v>9086</v>
      </c>
      <c r="C9149" s="210">
        <v>190.4289939848573</v>
      </c>
    </row>
    <row r="9150" spans="2:3" x14ac:dyDescent="0.45">
      <c r="B9150" s="211">
        <v>9087</v>
      </c>
      <c r="C9150" s="210">
        <v>172.40716321785169</v>
      </c>
    </row>
    <row r="9151" spans="2:3" x14ac:dyDescent="0.45">
      <c r="B9151" s="211">
        <v>9088</v>
      </c>
      <c r="C9151" s="210">
        <v>119.66060208262931</v>
      </c>
    </row>
    <row r="9152" spans="2:3" x14ac:dyDescent="0.45">
      <c r="B9152" s="211">
        <v>9089</v>
      </c>
      <c r="C9152" s="210">
        <v>107.97850656766946</v>
      </c>
    </row>
    <row r="9153" spans="2:3" x14ac:dyDescent="0.45">
      <c r="B9153" s="211">
        <v>9090</v>
      </c>
      <c r="C9153" s="210">
        <v>77.492563408207175</v>
      </c>
    </row>
    <row r="9154" spans="2:3" x14ac:dyDescent="0.45">
      <c r="B9154" s="211">
        <v>9091</v>
      </c>
      <c r="C9154" s="210">
        <v>122.85409108299967</v>
      </c>
    </row>
    <row r="9155" spans="2:3" x14ac:dyDescent="0.45">
      <c r="B9155" s="211">
        <v>9092</v>
      </c>
      <c r="C9155" s="210">
        <v>108.37999617061347</v>
      </c>
    </row>
    <row r="9156" spans="2:3" x14ac:dyDescent="0.45">
      <c r="B9156" s="211">
        <v>9093</v>
      </c>
      <c r="C9156" s="210">
        <v>103.79601134758703</v>
      </c>
    </row>
    <row r="9157" spans="2:3" x14ac:dyDescent="0.45">
      <c r="B9157" s="211">
        <v>9094</v>
      </c>
      <c r="C9157" s="210">
        <v>102.90913834341715</v>
      </c>
    </row>
    <row r="9158" spans="2:3" x14ac:dyDescent="0.45">
      <c r="B9158" s="211">
        <v>9095</v>
      </c>
      <c r="C9158" s="210">
        <v>120.35857934537503</v>
      </c>
    </row>
    <row r="9159" spans="2:3" x14ac:dyDescent="0.45">
      <c r="B9159" s="211">
        <v>9096</v>
      </c>
      <c r="C9159" s="210">
        <v>94.384578293427836</v>
      </c>
    </row>
    <row r="9160" spans="2:3" x14ac:dyDescent="0.45">
      <c r="B9160" s="211">
        <v>9097</v>
      </c>
      <c r="C9160" s="210">
        <v>112.12130485904498</v>
      </c>
    </row>
    <row r="9161" spans="2:3" x14ac:dyDescent="0.45">
      <c r="B9161" s="211">
        <v>9098</v>
      </c>
      <c r="C9161" s="210">
        <v>110.09928414954749</v>
      </c>
    </row>
    <row r="9162" spans="2:3" x14ac:dyDescent="0.45">
      <c r="B9162" s="211">
        <v>9099</v>
      </c>
      <c r="C9162" s="210">
        <v>117.96141249804195</v>
      </c>
    </row>
    <row r="9163" spans="2:3" x14ac:dyDescent="0.45">
      <c r="B9163" s="211">
        <v>9100</v>
      </c>
      <c r="C9163" s="210">
        <v>145.31997439778192</v>
      </c>
    </row>
    <row r="9164" spans="2:3" x14ac:dyDescent="0.45">
      <c r="B9164" s="211">
        <v>9101</v>
      </c>
      <c r="C9164" s="210">
        <v>92.148803357897947</v>
      </c>
    </row>
    <row r="9165" spans="2:3" x14ac:dyDescent="0.45">
      <c r="B9165" s="211">
        <v>9102</v>
      </c>
      <c r="C9165" s="210">
        <v>91.205638463105345</v>
      </c>
    </row>
    <row r="9166" spans="2:3" x14ac:dyDescent="0.45">
      <c r="B9166" s="211">
        <v>9103</v>
      </c>
      <c r="C9166" s="210">
        <v>182.71488999312302</v>
      </c>
    </row>
    <row r="9167" spans="2:3" x14ac:dyDescent="0.45">
      <c r="B9167" s="211">
        <v>9104</v>
      </c>
      <c r="C9167" s="210">
        <v>121.36264869018699</v>
      </c>
    </row>
    <row r="9168" spans="2:3" x14ac:dyDescent="0.45">
      <c r="B9168" s="211">
        <v>9105</v>
      </c>
      <c r="C9168" s="210">
        <v>111.619058397972</v>
      </c>
    </row>
    <row r="9169" spans="2:3" x14ac:dyDescent="0.45">
      <c r="B9169" s="211">
        <v>9106</v>
      </c>
      <c r="C9169" s="210">
        <v>76.644560556658064</v>
      </c>
    </row>
    <row r="9170" spans="2:3" x14ac:dyDescent="0.45">
      <c r="B9170" s="211">
        <v>9107</v>
      </c>
      <c r="C9170" s="210">
        <v>105.22136568553429</v>
      </c>
    </row>
    <row r="9171" spans="2:3" x14ac:dyDescent="0.45">
      <c r="B9171" s="211">
        <v>9108</v>
      </c>
      <c r="C9171" s="210">
        <v>98.232783410247933</v>
      </c>
    </row>
    <row r="9172" spans="2:3" x14ac:dyDescent="0.45">
      <c r="B9172" s="211">
        <v>9109</v>
      </c>
      <c r="C9172" s="210">
        <v>176.59501796855824</v>
      </c>
    </row>
    <row r="9173" spans="2:3" x14ac:dyDescent="0.45">
      <c r="B9173" s="211">
        <v>9110</v>
      </c>
      <c r="C9173" s="210">
        <v>132.77447521791549</v>
      </c>
    </row>
    <row r="9174" spans="2:3" x14ac:dyDescent="0.45">
      <c r="B9174" s="211">
        <v>9111</v>
      </c>
      <c r="C9174" s="210">
        <v>150.12593809683869</v>
      </c>
    </row>
    <row r="9175" spans="2:3" x14ac:dyDescent="0.45">
      <c r="B9175" s="211">
        <v>9112</v>
      </c>
      <c r="C9175" s="210">
        <v>100.87952739916271</v>
      </c>
    </row>
    <row r="9176" spans="2:3" x14ac:dyDescent="0.45">
      <c r="B9176" s="211">
        <v>9113</v>
      </c>
      <c r="C9176" s="210">
        <v>98.235673819199235</v>
      </c>
    </row>
    <row r="9177" spans="2:3" x14ac:dyDescent="0.45">
      <c r="B9177" s="211">
        <v>9114</v>
      </c>
      <c r="C9177" s="210">
        <v>148.84130973687337</v>
      </c>
    </row>
    <row r="9178" spans="2:3" x14ac:dyDescent="0.45">
      <c r="B9178" s="211">
        <v>9115</v>
      </c>
      <c r="C9178" s="210">
        <v>77.873514012708029</v>
      </c>
    </row>
    <row r="9179" spans="2:3" x14ac:dyDescent="0.45">
      <c r="B9179" s="211">
        <v>9116</v>
      </c>
      <c r="C9179" s="210">
        <v>71.94424040357795</v>
      </c>
    </row>
    <row r="9180" spans="2:3" x14ac:dyDescent="0.45">
      <c r="B9180" s="211">
        <v>9117</v>
      </c>
      <c r="C9180" s="210">
        <v>163.30649709786874</v>
      </c>
    </row>
    <row r="9181" spans="2:3" x14ac:dyDescent="0.45">
      <c r="B9181" s="211">
        <v>9118</v>
      </c>
      <c r="C9181" s="210">
        <v>144.76339731916306</v>
      </c>
    </row>
    <row r="9182" spans="2:3" x14ac:dyDescent="0.45">
      <c r="B9182" s="211">
        <v>9119</v>
      </c>
      <c r="C9182" s="210">
        <v>120.60641457959291</v>
      </c>
    </row>
    <row r="9183" spans="2:3" x14ac:dyDescent="0.45">
      <c r="B9183" s="211">
        <v>9120</v>
      </c>
      <c r="C9183" s="210">
        <v>82.52648616458761</v>
      </c>
    </row>
    <row r="9184" spans="2:3" x14ac:dyDescent="0.45">
      <c r="B9184" s="211">
        <v>9121</v>
      </c>
      <c r="C9184" s="210">
        <v>121.09289360391239</v>
      </c>
    </row>
    <row r="9185" spans="2:3" x14ac:dyDescent="0.45">
      <c r="B9185" s="211">
        <v>9122</v>
      </c>
      <c r="C9185" s="210">
        <v>101.0081558996101</v>
      </c>
    </row>
    <row r="9186" spans="2:3" x14ac:dyDescent="0.45">
      <c r="B9186" s="211">
        <v>9123</v>
      </c>
      <c r="C9186" s="210">
        <v>95.729618135854409</v>
      </c>
    </row>
    <row r="9187" spans="2:3" x14ac:dyDescent="0.45">
      <c r="B9187" s="211">
        <v>9124</v>
      </c>
      <c r="C9187" s="210">
        <v>101.66776492192646</v>
      </c>
    </row>
    <row r="9188" spans="2:3" x14ac:dyDescent="0.45">
      <c r="B9188" s="211">
        <v>9125</v>
      </c>
      <c r="C9188" s="210">
        <v>154.45130503507656</v>
      </c>
    </row>
    <row r="9189" spans="2:3" x14ac:dyDescent="0.45">
      <c r="B9189" s="211">
        <v>9126</v>
      </c>
      <c r="C9189" s="210">
        <v>123.64193730311578</v>
      </c>
    </row>
    <row r="9190" spans="2:3" x14ac:dyDescent="0.45">
      <c r="B9190" s="211">
        <v>9127</v>
      </c>
      <c r="C9190" s="210">
        <v>84.516535982309136</v>
      </c>
    </row>
    <row r="9191" spans="2:3" x14ac:dyDescent="0.45">
      <c r="B9191" s="211">
        <v>9128</v>
      </c>
      <c r="C9191" s="210">
        <v>115.52017698187822</v>
      </c>
    </row>
    <row r="9192" spans="2:3" x14ac:dyDescent="0.45">
      <c r="B9192" s="211">
        <v>9129</v>
      </c>
      <c r="C9192" s="210">
        <v>98.46049818960104</v>
      </c>
    </row>
    <row r="9193" spans="2:3" x14ac:dyDescent="0.45">
      <c r="B9193" s="211">
        <v>9130</v>
      </c>
      <c r="C9193" s="210">
        <v>120.60191491900996</v>
      </c>
    </row>
    <row r="9194" spans="2:3" x14ac:dyDescent="0.45">
      <c r="B9194" s="211">
        <v>9131</v>
      </c>
      <c r="C9194" s="210">
        <v>158.26649766680691</v>
      </c>
    </row>
    <row r="9195" spans="2:3" x14ac:dyDescent="0.45">
      <c r="B9195" s="211">
        <v>9132</v>
      </c>
      <c r="C9195" s="210">
        <v>112.74373192778489</v>
      </c>
    </row>
    <row r="9196" spans="2:3" x14ac:dyDescent="0.45">
      <c r="B9196" s="211">
        <v>9133</v>
      </c>
      <c r="C9196" s="210">
        <v>188.87046475318266</v>
      </c>
    </row>
    <row r="9197" spans="2:3" x14ac:dyDescent="0.45">
      <c r="B9197" s="211">
        <v>9134</v>
      </c>
      <c r="C9197" s="210">
        <v>129.84918031502156</v>
      </c>
    </row>
    <row r="9198" spans="2:3" x14ac:dyDescent="0.45">
      <c r="B9198" s="211">
        <v>9135</v>
      </c>
      <c r="C9198" s="210">
        <v>84.439905802385312</v>
      </c>
    </row>
    <row r="9199" spans="2:3" x14ac:dyDescent="0.45">
      <c r="B9199" s="211">
        <v>9136</v>
      </c>
      <c r="C9199" s="210">
        <v>180.24078913086677</v>
      </c>
    </row>
    <row r="9200" spans="2:3" x14ac:dyDescent="0.45">
      <c r="B9200" s="211">
        <v>9137</v>
      </c>
      <c r="C9200" s="210">
        <v>93.9961199314872</v>
      </c>
    </row>
    <row r="9201" spans="2:3" x14ac:dyDescent="0.45">
      <c r="B9201" s="211">
        <v>9138</v>
      </c>
      <c r="C9201" s="210">
        <v>93.266817354294901</v>
      </c>
    </row>
    <row r="9202" spans="2:3" x14ac:dyDescent="0.45">
      <c r="B9202" s="211">
        <v>9139</v>
      </c>
      <c r="C9202" s="210">
        <v>150.34457671702276</v>
      </c>
    </row>
    <row r="9203" spans="2:3" x14ac:dyDescent="0.45">
      <c r="B9203" s="211">
        <v>9140</v>
      </c>
      <c r="C9203" s="210">
        <v>261.03444483962187</v>
      </c>
    </row>
    <row r="9204" spans="2:3" x14ac:dyDescent="0.45">
      <c r="B9204" s="211">
        <v>9141</v>
      </c>
      <c r="C9204" s="210">
        <v>116.61263052931608</v>
      </c>
    </row>
    <row r="9205" spans="2:3" x14ac:dyDescent="0.45">
      <c r="B9205" s="211">
        <v>9142</v>
      </c>
      <c r="C9205" s="210">
        <v>135.5428230799852</v>
      </c>
    </row>
    <row r="9206" spans="2:3" x14ac:dyDescent="0.45">
      <c r="B9206" s="211">
        <v>9143</v>
      </c>
      <c r="C9206" s="210">
        <v>121.17843425554697</v>
      </c>
    </row>
    <row r="9207" spans="2:3" x14ac:dyDescent="0.45">
      <c r="B9207" s="211">
        <v>9144</v>
      </c>
      <c r="C9207" s="210">
        <v>139.09189805121923</v>
      </c>
    </row>
    <row r="9208" spans="2:3" x14ac:dyDescent="0.45">
      <c r="B9208" s="211">
        <v>9145</v>
      </c>
      <c r="C9208" s="210">
        <v>165.49008892857407</v>
      </c>
    </row>
    <row r="9209" spans="2:3" x14ac:dyDescent="0.45">
      <c r="B9209" s="211">
        <v>9146</v>
      </c>
      <c r="C9209" s="210">
        <v>65.589085404260587</v>
      </c>
    </row>
    <row r="9210" spans="2:3" x14ac:dyDescent="0.45">
      <c r="B9210" s="211">
        <v>9147</v>
      </c>
      <c r="C9210" s="210">
        <v>153.78481619308846</v>
      </c>
    </row>
    <row r="9211" spans="2:3" x14ac:dyDescent="0.45">
      <c r="B9211" s="211">
        <v>9148</v>
      </c>
      <c r="C9211" s="210">
        <v>149.60932566478431</v>
      </c>
    </row>
    <row r="9212" spans="2:3" x14ac:dyDescent="0.45">
      <c r="B9212" s="211">
        <v>9149</v>
      </c>
      <c r="C9212" s="210">
        <v>141.50800195489342</v>
      </c>
    </row>
    <row r="9213" spans="2:3" x14ac:dyDescent="0.45">
      <c r="B9213" s="211">
        <v>9150</v>
      </c>
      <c r="C9213" s="210">
        <v>166.65739992295735</v>
      </c>
    </row>
    <row r="9214" spans="2:3" x14ac:dyDescent="0.45">
      <c r="B9214" s="211">
        <v>9151</v>
      </c>
      <c r="C9214" s="210">
        <v>153.85718206702489</v>
      </c>
    </row>
    <row r="9215" spans="2:3" x14ac:dyDescent="0.45">
      <c r="B9215" s="211">
        <v>9152</v>
      </c>
      <c r="C9215" s="210">
        <v>86.599526354912726</v>
      </c>
    </row>
    <row r="9216" spans="2:3" x14ac:dyDescent="0.45">
      <c r="B9216" s="211">
        <v>9153</v>
      </c>
      <c r="C9216" s="210">
        <v>206.18819801196301</v>
      </c>
    </row>
    <row r="9217" spans="2:3" x14ac:dyDescent="0.45">
      <c r="B9217" s="211">
        <v>9154</v>
      </c>
      <c r="C9217" s="210">
        <v>123.93470823023706</v>
      </c>
    </row>
    <row r="9218" spans="2:3" x14ac:dyDescent="0.45">
      <c r="B9218" s="211">
        <v>9155</v>
      </c>
      <c r="C9218" s="210">
        <v>128.46231794779641</v>
      </c>
    </row>
    <row r="9219" spans="2:3" x14ac:dyDescent="0.45">
      <c r="B9219" s="211">
        <v>9156</v>
      </c>
      <c r="C9219" s="210">
        <v>197.0227862746886</v>
      </c>
    </row>
    <row r="9220" spans="2:3" x14ac:dyDescent="0.45">
      <c r="B9220" s="211">
        <v>9157</v>
      </c>
      <c r="C9220" s="210">
        <v>140.41250942410619</v>
      </c>
    </row>
    <row r="9221" spans="2:3" x14ac:dyDescent="0.45">
      <c r="B9221" s="211">
        <v>9158</v>
      </c>
      <c r="C9221" s="210">
        <v>105.05001911914249</v>
      </c>
    </row>
    <row r="9222" spans="2:3" x14ac:dyDescent="0.45">
      <c r="B9222" s="211">
        <v>9159</v>
      </c>
      <c r="C9222" s="210">
        <v>129.60592242718744</v>
      </c>
    </row>
    <row r="9223" spans="2:3" x14ac:dyDescent="0.45">
      <c r="B9223" s="211">
        <v>9160</v>
      </c>
      <c r="C9223" s="210">
        <v>98.240072589529618</v>
      </c>
    </row>
    <row r="9224" spans="2:3" x14ac:dyDescent="0.45">
      <c r="B9224" s="211">
        <v>9161</v>
      </c>
      <c r="C9224" s="210">
        <v>140.70147213211578</v>
      </c>
    </row>
    <row r="9225" spans="2:3" x14ac:dyDescent="0.45">
      <c r="B9225" s="211">
        <v>9162</v>
      </c>
      <c r="C9225" s="210">
        <v>86.84860899529167</v>
      </c>
    </row>
    <row r="9226" spans="2:3" x14ac:dyDescent="0.45">
      <c r="B9226" s="211">
        <v>9163</v>
      </c>
      <c r="C9226" s="210">
        <v>113.52200602398828</v>
      </c>
    </row>
    <row r="9227" spans="2:3" x14ac:dyDescent="0.45">
      <c r="B9227" s="211">
        <v>9164</v>
      </c>
      <c r="C9227" s="210">
        <v>92.359711725607184</v>
      </c>
    </row>
    <row r="9228" spans="2:3" x14ac:dyDescent="0.45">
      <c r="B9228" s="211">
        <v>9165</v>
      </c>
      <c r="C9228" s="210">
        <v>136.07104535877164</v>
      </c>
    </row>
    <row r="9229" spans="2:3" x14ac:dyDescent="0.45">
      <c r="B9229" s="211">
        <v>9166</v>
      </c>
      <c r="C9229" s="210">
        <v>80.862094660856144</v>
      </c>
    </row>
    <row r="9230" spans="2:3" x14ac:dyDescent="0.45">
      <c r="B9230" s="211">
        <v>9167</v>
      </c>
      <c r="C9230" s="210">
        <v>130.82668305931648</v>
      </c>
    </row>
    <row r="9231" spans="2:3" x14ac:dyDescent="0.45">
      <c r="B9231" s="211">
        <v>9168</v>
      </c>
      <c r="C9231" s="210">
        <v>191.97532067172443</v>
      </c>
    </row>
    <row r="9232" spans="2:3" x14ac:dyDescent="0.45">
      <c r="B9232" s="211">
        <v>9169</v>
      </c>
      <c r="C9232" s="210">
        <v>129.52814538205055</v>
      </c>
    </row>
    <row r="9233" spans="2:3" x14ac:dyDescent="0.45">
      <c r="B9233" s="211">
        <v>9170</v>
      </c>
      <c r="C9233" s="210">
        <v>110.89931220631658</v>
      </c>
    </row>
    <row r="9234" spans="2:3" x14ac:dyDescent="0.45">
      <c r="B9234" s="211">
        <v>9171</v>
      </c>
      <c r="C9234" s="210">
        <v>144.41772889083535</v>
      </c>
    </row>
    <row r="9235" spans="2:3" x14ac:dyDescent="0.45">
      <c r="B9235" s="211">
        <v>9172</v>
      </c>
      <c r="C9235" s="210">
        <v>69.870965578637964</v>
      </c>
    </row>
    <row r="9236" spans="2:3" x14ac:dyDescent="0.45">
      <c r="B9236" s="211">
        <v>9173</v>
      </c>
      <c r="C9236" s="210">
        <v>118.27853777441196</v>
      </c>
    </row>
    <row r="9237" spans="2:3" x14ac:dyDescent="0.45">
      <c r="B9237" s="211">
        <v>9174</v>
      </c>
      <c r="C9237" s="210">
        <v>153.81797189648</v>
      </c>
    </row>
    <row r="9238" spans="2:3" x14ac:dyDescent="0.45">
      <c r="B9238" s="211">
        <v>9175</v>
      </c>
      <c r="C9238" s="210">
        <v>100.29083413910256</v>
      </c>
    </row>
    <row r="9239" spans="2:3" x14ac:dyDescent="0.45">
      <c r="B9239" s="211">
        <v>9176</v>
      </c>
      <c r="C9239" s="210">
        <v>142.09056481452183</v>
      </c>
    </row>
    <row r="9240" spans="2:3" x14ac:dyDescent="0.45">
      <c r="B9240" s="211">
        <v>9177</v>
      </c>
      <c r="C9240" s="210">
        <v>96.789860193743266</v>
      </c>
    </row>
    <row r="9241" spans="2:3" x14ac:dyDescent="0.45">
      <c r="B9241" s="211">
        <v>9178</v>
      </c>
      <c r="C9241" s="210">
        <v>140.57689378866621</v>
      </c>
    </row>
    <row r="9242" spans="2:3" x14ac:dyDescent="0.45">
      <c r="B9242" s="211">
        <v>9179</v>
      </c>
      <c r="C9242" s="210">
        <v>120.54313585872424</v>
      </c>
    </row>
    <row r="9243" spans="2:3" x14ac:dyDescent="0.45">
      <c r="B9243" s="211">
        <v>9180</v>
      </c>
      <c r="C9243" s="210">
        <v>72.787412787531892</v>
      </c>
    </row>
    <row r="9244" spans="2:3" x14ac:dyDescent="0.45">
      <c r="B9244" s="211">
        <v>9181</v>
      </c>
      <c r="C9244" s="210">
        <v>86.925432082102915</v>
      </c>
    </row>
    <row r="9245" spans="2:3" x14ac:dyDescent="0.45">
      <c r="B9245" s="211">
        <v>9182</v>
      </c>
      <c r="C9245" s="210">
        <v>128.14388637263608</v>
      </c>
    </row>
    <row r="9246" spans="2:3" x14ac:dyDescent="0.45">
      <c r="B9246" s="211">
        <v>9183</v>
      </c>
      <c r="C9246" s="210">
        <v>101.97596938729298</v>
      </c>
    </row>
    <row r="9247" spans="2:3" x14ac:dyDescent="0.45">
      <c r="B9247" s="211">
        <v>9184</v>
      </c>
      <c r="C9247" s="210">
        <v>115.24729728061406</v>
      </c>
    </row>
    <row r="9248" spans="2:3" x14ac:dyDescent="0.45">
      <c r="B9248" s="211">
        <v>9185</v>
      </c>
      <c r="C9248" s="210">
        <v>88.167632148335869</v>
      </c>
    </row>
    <row r="9249" spans="2:3" x14ac:dyDescent="0.45">
      <c r="B9249" s="211">
        <v>9186</v>
      </c>
      <c r="C9249" s="210">
        <v>199.96854633807212</v>
      </c>
    </row>
    <row r="9250" spans="2:3" x14ac:dyDescent="0.45">
      <c r="B9250" s="211">
        <v>9187</v>
      </c>
      <c r="C9250" s="210">
        <v>110.06344028671451</v>
      </c>
    </row>
    <row r="9251" spans="2:3" x14ac:dyDescent="0.45">
      <c r="B9251" s="211">
        <v>9188</v>
      </c>
      <c r="C9251" s="210">
        <v>141.23270804296791</v>
      </c>
    </row>
    <row r="9252" spans="2:3" x14ac:dyDescent="0.45">
      <c r="B9252" s="211">
        <v>9189</v>
      </c>
      <c r="C9252" s="210">
        <v>137.5545786070476</v>
      </c>
    </row>
    <row r="9253" spans="2:3" x14ac:dyDescent="0.45">
      <c r="B9253" s="211">
        <v>9190</v>
      </c>
      <c r="C9253" s="210">
        <v>168.34620421432584</v>
      </c>
    </row>
    <row r="9254" spans="2:3" x14ac:dyDescent="0.45">
      <c r="B9254" s="211">
        <v>9191</v>
      </c>
      <c r="C9254" s="210">
        <v>92.669301121398732</v>
      </c>
    </row>
    <row r="9255" spans="2:3" x14ac:dyDescent="0.45">
      <c r="B9255" s="211">
        <v>9192</v>
      </c>
      <c r="C9255" s="210">
        <v>167.94048372754463</v>
      </c>
    </row>
    <row r="9256" spans="2:3" x14ac:dyDescent="0.45">
      <c r="B9256" s="211">
        <v>9193</v>
      </c>
      <c r="C9256" s="210">
        <v>160.61987832961347</v>
      </c>
    </row>
    <row r="9257" spans="2:3" x14ac:dyDescent="0.45">
      <c r="B9257" s="211">
        <v>9194</v>
      </c>
      <c r="C9257" s="210">
        <v>131.60945624535088</v>
      </c>
    </row>
    <row r="9258" spans="2:3" x14ac:dyDescent="0.45">
      <c r="B9258" s="211">
        <v>9195</v>
      </c>
      <c r="C9258" s="210">
        <v>122.15511060440721</v>
      </c>
    </row>
    <row r="9259" spans="2:3" x14ac:dyDescent="0.45">
      <c r="B9259" s="211">
        <v>9196</v>
      </c>
      <c r="C9259" s="210">
        <v>156.97190965593927</v>
      </c>
    </row>
    <row r="9260" spans="2:3" x14ac:dyDescent="0.45">
      <c r="B9260" s="211">
        <v>9197</v>
      </c>
      <c r="C9260" s="210">
        <v>120.15661683655215</v>
      </c>
    </row>
    <row r="9261" spans="2:3" x14ac:dyDescent="0.45">
      <c r="B9261" s="211">
        <v>9198</v>
      </c>
      <c r="C9261" s="210">
        <v>121.0436484655211</v>
      </c>
    </row>
    <row r="9262" spans="2:3" x14ac:dyDescent="0.45">
      <c r="B9262" s="211">
        <v>9199</v>
      </c>
      <c r="C9262" s="210">
        <v>134.5207816386872</v>
      </c>
    </row>
    <row r="9263" spans="2:3" x14ac:dyDescent="0.45">
      <c r="B9263" s="211">
        <v>9200</v>
      </c>
      <c r="C9263" s="210">
        <v>168.88437569641337</v>
      </c>
    </row>
    <row r="9264" spans="2:3" x14ac:dyDescent="0.45">
      <c r="B9264" s="211">
        <v>9201</v>
      </c>
      <c r="C9264" s="210">
        <v>71.100402826797094</v>
      </c>
    </row>
    <row r="9265" spans="2:3" x14ac:dyDescent="0.45">
      <c r="B9265" s="211">
        <v>9202</v>
      </c>
      <c r="C9265" s="210">
        <v>126.35487169178488</v>
      </c>
    </row>
    <row r="9266" spans="2:3" x14ac:dyDescent="0.45">
      <c r="B9266" s="211">
        <v>9203</v>
      </c>
      <c r="C9266" s="210">
        <v>161.00666309492891</v>
      </c>
    </row>
    <row r="9267" spans="2:3" x14ac:dyDescent="0.45">
      <c r="B9267" s="211">
        <v>9204</v>
      </c>
      <c r="C9267" s="210">
        <v>157.4833360605941</v>
      </c>
    </row>
    <row r="9268" spans="2:3" x14ac:dyDescent="0.45">
      <c r="B9268" s="211">
        <v>9205</v>
      </c>
      <c r="C9268" s="210">
        <v>101.53614363261188</v>
      </c>
    </row>
    <row r="9269" spans="2:3" x14ac:dyDescent="0.45">
      <c r="B9269" s="211">
        <v>9206</v>
      </c>
      <c r="C9269" s="210">
        <v>107.91702727846022</v>
      </c>
    </row>
    <row r="9270" spans="2:3" x14ac:dyDescent="0.45">
      <c r="B9270" s="211">
        <v>9207</v>
      </c>
      <c r="C9270" s="210">
        <v>114.20538975311335</v>
      </c>
    </row>
    <row r="9271" spans="2:3" x14ac:dyDescent="0.45">
      <c r="B9271" s="211">
        <v>9208</v>
      </c>
      <c r="C9271" s="210">
        <v>127.47654121917519</v>
      </c>
    </row>
    <row r="9272" spans="2:3" x14ac:dyDescent="0.45">
      <c r="B9272" s="211">
        <v>9209</v>
      </c>
      <c r="C9272" s="210">
        <v>160.84099834203039</v>
      </c>
    </row>
    <row r="9273" spans="2:3" x14ac:dyDescent="0.45">
      <c r="B9273" s="211">
        <v>9210</v>
      </c>
      <c r="C9273" s="210">
        <v>131.41402922420542</v>
      </c>
    </row>
    <row r="9274" spans="2:3" x14ac:dyDescent="0.45">
      <c r="B9274" s="211">
        <v>9211</v>
      </c>
      <c r="C9274" s="210">
        <v>134.62097452129112</v>
      </c>
    </row>
    <row r="9275" spans="2:3" x14ac:dyDescent="0.45">
      <c r="B9275" s="211">
        <v>9212</v>
      </c>
      <c r="C9275" s="210">
        <v>123.62599881189114</v>
      </c>
    </row>
    <row r="9276" spans="2:3" x14ac:dyDescent="0.45">
      <c r="B9276" s="211">
        <v>9213</v>
      </c>
      <c r="C9276" s="210">
        <v>112.98029698063333</v>
      </c>
    </row>
    <row r="9277" spans="2:3" x14ac:dyDescent="0.45">
      <c r="B9277" s="211">
        <v>9214</v>
      </c>
      <c r="C9277" s="210">
        <v>111.20466330381966</v>
      </c>
    </row>
    <row r="9278" spans="2:3" x14ac:dyDescent="0.45">
      <c r="B9278" s="211">
        <v>9215</v>
      </c>
      <c r="C9278" s="210">
        <v>111.09393943830695</v>
      </c>
    </row>
    <row r="9279" spans="2:3" x14ac:dyDescent="0.45">
      <c r="B9279" s="211">
        <v>9216</v>
      </c>
      <c r="C9279" s="210">
        <v>170.43242679942844</v>
      </c>
    </row>
    <row r="9280" spans="2:3" x14ac:dyDescent="0.45">
      <c r="B9280" s="211">
        <v>9217</v>
      </c>
      <c r="C9280" s="210">
        <v>141.94539210212125</v>
      </c>
    </row>
    <row r="9281" spans="2:3" x14ac:dyDescent="0.45">
      <c r="B9281" s="211">
        <v>9218</v>
      </c>
      <c r="C9281" s="210">
        <v>144.22848396586275</v>
      </c>
    </row>
    <row r="9282" spans="2:3" x14ac:dyDescent="0.45">
      <c r="B9282" s="211">
        <v>9219</v>
      </c>
      <c r="C9282" s="210">
        <v>102.09018907821982</v>
      </c>
    </row>
    <row r="9283" spans="2:3" x14ac:dyDescent="0.45">
      <c r="B9283" s="211">
        <v>9220</v>
      </c>
      <c r="C9283" s="210">
        <v>126.23371074373306</v>
      </c>
    </row>
    <row r="9284" spans="2:3" x14ac:dyDescent="0.45">
      <c r="B9284" s="211">
        <v>9221</v>
      </c>
      <c r="C9284" s="210">
        <v>135.26513466172676</v>
      </c>
    </row>
    <row r="9285" spans="2:3" x14ac:dyDescent="0.45">
      <c r="B9285" s="211">
        <v>9222</v>
      </c>
      <c r="C9285" s="210">
        <v>91.771118425163195</v>
      </c>
    </row>
    <row r="9286" spans="2:3" x14ac:dyDescent="0.45">
      <c r="B9286" s="211">
        <v>9223</v>
      </c>
      <c r="C9286" s="210">
        <v>147.66992607650707</v>
      </c>
    </row>
    <row r="9287" spans="2:3" x14ac:dyDescent="0.45">
      <c r="B9287" s="211">
        <v>9224</v>
      </c>
      <c r="C9287" s="210">
        <v>122.20810833965028</v>
      </c>
    </row>
    <row r="9288" spans="2:3" x14ac:dyDescent="0.45">
      <c r="B9288" s="211">
        <v>9225</v>
      </c>
      <c r="C9288" s="210">
        <v>159.30221482211127</v>
      </c>
    </row>
    <row r="9289" spans="2:3" x14ac:dyDescent="0.45">
      <c r="B9289" s="211">
        <v>9226</v>
      </c>
      <c r="C9289" s="210">
        <v>134.80600199046563</v>
      </c>
    </row>
    <row r="9290" spans="2:3" x14ac:dyDescent="0.45">
      <c r="B9290" s="211">
        <v>9227</v>
      </c>
      <c r="C9290" s="210">
        <v>145.76831293902535</v>
      </c>
    </row>
    <row r="9291" spans="2:3" x14ac:dyDescent="0.45">
      <c r="B9291" s="211">
        <v>9228</v>
      </c>
      <c r="C9291" s="210">
        <v>154.55796082764925</v>
      </c>
    </row>
    <row r="9292" spans="2:3" x14ac:dyDescent="0.45">
      <c r="B9292" s="211">
        <v>9229</v>
      </c>
      <c r="C9292" s="210">
        <v>83.861816987804175</v>
      </c>
    </row>
    <row r="9293" spans="2:3" x14ac:dyDescent="0.45">
      <c r="B9293" s="211">
        <v>9230</v>
      </c>
      <c r="C9293" s="210">
        <v>130.15998910467448</v>
      </c>
    </row>
    <row r="9294" spans="2:3" x14ac:dyDescent="0.45">
      <c r="B9294" s="211">
        <v>9231</v>
      </c>
      <c r="C9294" s="210">
        <v>105.54425669712127</v>
      </c>
    </row>
    <row r="9295" spans="2:3" x14ac:dyDescent="0.45">
      <c r="B9295" s="211">
        <v>9232</v>
      </c>
      <c r="C9295" s="210">
        <v>125.62408579534522</v>
      </c>
    </row>
    <row r="9296" spans="2:3" x14ac:dyDescent="0.45">
      <c r="B9296" s="211">
        <v>9233</v>
      </c>
      <c r="C9296" s="210">
        <v>147.72247639427897</v>
      </c>
    </row>
    <row r="9297" spans="2:3" x14ac:dyDescent="0.45">
      <c r="B9297" s="211">
        <v>9234</v>
      </c>
      <c r="C9297" s="210">
        <v>105.01103605433079</v>
      </c>
    </row>
    <row r="9298" spans="2:3" x14ac:dyDescent="0.45">
      <c r="B9298" s="211">
        <v>9235</v>
      </c>
      <c r="C9298" s="210">
        <v>99.241329175768342</v>
      </c>
    </row>
    <row r="9299" spans="2:3" x14ac:dyDescent="0.45">
      <c r="B9299" s="211">
        <v>9236</v>
      </c>
      <c r="C9299" s="210">
        <v>159.48984661946727</v>
      </c>
    </row>
    <row r="9300" spans="2:3" x14ac:dyDescent="0.45">
      <c r="B9300" s="211">
        <v>9237</v>
      </c>
      <c r="C9300" s="210">
        <v>104.83840091038645</v>
      </c>
    </row>
    <row r="9301" spans="2:3" x14ac:dyDescent="0.45">
      <c r="B9301" s="211">
        <v>9238</v>
      </c>
      <c r="C9301" s="210">
        <v>75.762232515364005</v>
      </c>
    </row>
    <row r="9302" spans="2:3" x14ac:dyDescent="0.45">
      <c r="B9302" s="211">
        <v>9239</v>
      </c>
      <c r="C9302" s="210">
        <v>117.93332767846761</v>
      </c>
    </row>
    <row r="9303" spans="2:3" x14ac:dyDescent="0.45">
      <c r="B9303" s="211">
        <v>9240</v>
      </c>
      <c r="C9303" s="210">
        <v>111.6914808982033</v>
      </c>
    </row>
    <row r="9304" spans="2:3" x14ac:dyDescent="0.45">
      <c r="B9304" s="211">
        <v>9241</v>
      </c>
      <c r="C9304" s="210">
        <v>82.770275307136302</v>
      </c>
    </row>
    <row r="9305" spans="2:3" x14ac:dyDescent="0.45">
      <c r="B9305" s="211">
        <v>9242</v>
      </c>
      <c r="C9305" s="210">
        <v>119.44162552442648</v>
      </c>
    </row>
    <row r="9306" spans="2:3" x14ac:dyDescent="0.45">
      <c r="B9306" s="211">
        <v>9243</v>
      </c>
      <c r="C9306" s="210">
        <v>148.26150222774621</v>
      </c>
    </row>
    <row r="9307" spans="2:3" x14ac:dyDescent="0.45">
      <c r="B9307" s="211">
        <v>9244</v>
      </c>
      <c r="C9307" s="210">
        <v>94.894563223392225</v>
      </c>
    </row>
    <row r="9308" spans="2:3" x14ac:dyDescent="0.45">
      <c r="B9308" s="211">
        <v>9245</v>
      </c>
      <c r="C9308" s="210">
        <v>121.58193290033437</v>
      </c>
    </row>
    <row r="9309" spans="2:3" x14ac:dyDescent="0.45">
      <c r="B9309" s="211">
        <v>9246</v>
      </c>
      <c r="C9309" s="210">
        <v>122.81869400751623</v>
      </c>
    </row>
    <row r="9310" spans="2:3" x14ac:dyDescent="0.45">
      <c r="B9310" s="211">
        <v>9247</v>
      </c>
      <c r="C9310" s="210">
        <v>113.77165910330663</v>
      </c>
    </row>
    <row r="9311" spans="2:3" x14ac:dyDescent="0.45">
      <c r="B9311" s="211">
        <v>9248</v>
      </c>
      <c r="C9311" s="210">
        <v>95.029040746796142</v>
      </c>
    </row>
    <row r="9312" spans="2:3" x14ac:dyDescent="0.45">
      <c r="B9312" s="211">
        <v>9249</v>
      </c>
      <c r="C9312" s="210">
        <v>156.25008020683143</v>
      </c>
    </row>
    <row r="9313" spans="2:3" x14ac:dyDescent="0.45">
      <c r="B9313" s="211">
        <v>9250</v>
      </c>
      <c r="C9313" s="210">
        <v>96.026225554779259</v>
      </c>
    </row>
    <row r="9314" spans="2:3" x14ac:dyDescent="0.45">
      <c r="B9314" s="211">
        <v>9251</v>
      </c>
      <c r="C9314" s="210">
        <v>121.10259473958367</v>
      </c>
    </row>
    <row r="9315" spans="2:3" x14ac:dyDescent="0.45">
      <c r="B9315" s="211">
        <v>9252</v>
      </c>
      <c r="C9315" s="210">
        <v>124.69003656622897</v>
      </c>
    </row>
    <row r="9316" spans="2:3" x14ac:dyDescent="0.45">
      <c r="B9316" s="211">
        <v>9253</v>
      </c>
      <c r="C9316" s="210">
        <v>112.92537642492023</v>
      </c>
    </row>
    <row r="9317" spans="2:3" x14ac:dyDescent="0.45">
      <c r="B9317" s="211">
        <v>9254</v>
      </c>
      <c r="C9317" s="210">
        <v>165.53530079136351</v>
      </c>
    </row>
    <row r="9318" spans="2:3" x14ac:dyDescent="0.45">
      <c r="B9318" s="211">
        <v>9255</v>
      </c>
      <c r="C9318" s="210">
        <v>98.866806980752912</v>
      </c>
    </row>
    <row r="9319" spans="2:3" x14ac:dyDescent="0.45">
      <c r="B9319" s="211">
        <v>9256</v>
      </c>
      <c r="C9319" s="210">
        <v>122.73143624570132</v>
      </c>
    </row>
    <row r="9320" spans="2:3" x14ac:dyDescent="0.45">
      <c r="B9320" s="211">
        <v>9257</v>
      </c>
      <c r="C9320" s="210">
        <v>126.21119793562274</v>
      </c>
    </row>
    <row r="9321" spans="2:3" x14ac:dyDescent="0.45">
      <c r="B9321" s="211">
        <v>9258</v>
      </c>
      <c r="C9321" s="210">
        <v>111.31561399868858</v>
      </c>
    </row>
    <row r="9322" spans="2:3" x14ac:dyDescent="0.45">
      <c r="B9322" s="211">
        <v>9259</v>
      </c>
      <c r="C9322" s="210">
        <v>159.62566060888906</v>
      </c>
    </row>
    <row r="9323" spans="2:3" x14ac:dyDescent="0.45">
      <c r="B9323" s="211">
        <v>9260</v>
      </c>
      <c r="C9323" s="210">
        <v>114.96041453544449</v>
      </c>
    </row>
    <row r="9324" spans="2:3" x14ac:dyDescent="0.45">
      <c r="B9324" s="211">
        <v>9261</v>
      </c>
      <c r="C9324" s="210">
        <v>90.234577095951309</v>
      </c>
    </row>
    <row r="9325" spans="2:3" x14ac:dyDescent="0.45">
      <c r="B9325" s="211">
        <v>9262</v>
      </c>
      <c r="C9325" s="210">
        <v>79.771758140079115</v>
      </c>
    </row>
    <row r="9326" spans="2:3" x14ac:dyDescent="0.45">
      <c r="B9326" s="211">
        <v>9263</v>
      </c>
      <c r="C9326" s="210">
        <v>173.02733592201861</v>
      </c>
    </row>
    <row r="9327" spans="2:3" x14ac:dyDescent="0.45">
      <c r="B9327" s="211">
        <v>9264</v>
      </c>
      <c r="C9327" s="210">
        <v>87.912346154170635</v>
      </c>
    </row>
    <row r="9328" spans="2:3" x14ac:dyDescent="0.45">
      <c r="B9328" s="211">
        <v>9265</v>
      </c>
      <c r="C9328" s="210">
        <v>82.222710553306683</v>
      </c>
    </row>
    <row r="9329" spans="2:3" x14ac:dyDescent="0.45">
      <c r="B9329" s="211">
        <v>9266</v>
      </c>
      <c r="C9329" s="210">
        <v>148.70311405297113</v>
      </c>
    </row>
    <row r="9330" spans="2:3" x14ac:dyDescent="0.45">
      <c r="B9330" s="211">
        <v>9267</v>
      </c>
      <c r="C9330" s="210">
        <v>82.256505250410186</v>
      </c>
    </row>
    <row r="9331" spans="2:3" x14ac:dyDescent="0.45">
      <c r="B9331" s="211">
        <v>9268</v>
      </c>
      <c r="C9331" s="210">
        <v>95.261728728391859</v>
      </c>
    </row>
    <row r="9332" spans="2:3" x14ac:dyDescent="0.45">
      <c r="B9332" s="211">
        <v>9269</v>
      </c>
      <c r="C9332" s="210">
        <v>84.023248782990649</v>
      </c>
    </row>
    <row r="9333" spans="2:3" x14ac:dyDescent="0.45">
      <c r="B9333" s="211">
        <v>9270</v>
      </c>
      <c r="C9333" s="210">
        <v>79.737147660765331</v>
      </c>
    </row>
    <row r="9334" spans="2:3" x14ac:dyDescent="0.45">
      <c r="B9334" s="211">
        <v>9271</v>
      </c>
      <c r="C9334" s="210">
        <v>150.94610033443269</v>
      </c>
    </row>
    <row r="9335" spans="2:3" x14ac:dyDescent="0.45">
      <c r="B9335" s="211">
        <v>9272</v>
      </c>
      <c r="C9335" s="210">
        <v>140.27535664521756</v>
      </c>
    </row>
    <row r="9336" spans="2:3" x14ac:dyDescent="0.45">
      <c r="B9336" s="211">
        <v>9273</v>
      </c>
      <c r="C9336" s="210">
        <v>88.634095364650875</v>
      </c>
    </row>
    <row r="9337" spans="2:3" x14ac:dyDescent="0.45">
      <c r="B9337" s="211">
        <v>9274</v>
      </c>
      <c r="C9337" s="210">
        <v>113.87787127909138</v>
      </c>
    </row>
    <row r="9338" spans="2:3" x14ac:dyDescent="0.45">
      <c r="B9338" s="211">
        <v>9275</v>
      </c>
      <c r="C9338" s="210">
        <v>176.50021791096108</v>
      </c>
    </row>
    <row r="9339" spans="2:3" x14ac:dyDescent="0.45">
      <c r="B9339" s="211">
        <v>9276</v>
      </c>
      <c r="C9339" s="210">
        <v>54.776479309786808</v>
      </c>
    </row>
    <row r="9340" spans="2:3" x14ac:dyDescent="0.45">
      <c r="B9340" s="211">
        <v>9277</v>
      </c>
      <c r="C9340" s="210">
        <v>136.34166551471591</v>
      </c>
    </row>
    <row r="9341" spans="2:3" x14ac:dyDescent="0.45">
      <c r="B9341" s="211">
        <v>9278</v>
      </c>
      <c r="C9341" s="210">
        <v>91.764528789071917</v>
      </c>
    </row>
    <row r="9342" spans="2:3" x14ac:dyDescent="0.45">
      <c r="B9342" s="211">
        <v>9279</v>
      </c>
      <c r="C9342" s="210">
        <v>129.15368789379406</v>
      </c>
    </row>
    <row r="9343" spans="2:3" x14ac:dyDescent="0.45">
      <c r="B9343" s="211">
        <v>9280</v>
      </c>
      <c r="C9343" s="210">
        <v>69.148629753016436</v>
      </c>
    </row>
    <row r="9344" spans="2:3" x14ac:dyDescent="0.45">
      <c r="B9344" s="211">
        <v>9281</v>
      </c>
      <c r="C9344" s="210">
        <v>103.75612919780153</v>
      </c>
    </row>
    <row r="9345" spans="2:3" x14ac:dyDescent="0.45">
      <c r="B9345" s="211">
        <v>9282</v>
      </c>
      <c r="C9345" s="210">
        <v>110.41270096227237</v>
      </c>
    </row>
    <row r="9346" spans="2:3" x14ac:dyDescent="0.45">
      <c r="B9346" s="211">
        <v>9283</v>
      </c>
      <c r="C9346" s="210">
        <v>246.17167574707349</v>
      </c>
    </row>
    <row r="9347" spans="2:3" x14ac:dyDescent="0.45">
      <c r="B9347" s="211">
        <v>9284</v>
      </c>
      <c r="C9347" s="210">
        <v>182.17225776220252</v>
      </c>
    </row>
    <row r="9348" spans="2:3" x14ac:dyDescent="0.45">
      <c r="B9348" s="211">
        <v>9285</v>
      </c>
      <c r="C9348" s="210">
        <v>141.42994384051957</v>
      </c>
    </row>
    <row r="9349" spans="2:3" x14ac:dyDescent="0.45">
      <c r="B9349" s="211">
        <v>9286</v>
      </c>
      <c r="C9349" s="210">
        <v>112.70917170442569</v>
      </c>
    </row>
    <row r="9350" spans="2:3" x14ac:dyDescent="0.45">
      <c r="B9350" s="211">
        <v>9287</v>
      </c>
      <c r="C9350" s="210">
        <v>230.09561233041026</v>
      </c>
    </row>
    <row r="9351" spans="2:3" x14ac:dyDescent="0.45">
      <c r="B9351" s="211">
        <v>9288</v>
      </c>
      <c r="C9351" s="210">
        <v>103.03838557476966</v>
      </c>
    </row>
    <row r="9352" spans="2:3" x14ac:dyDescent="0.45">
      <c r="B9352" s="211">
        <v>9289</v>
      </c>
      <c r="C9352" s="210">
        <v>163.40524012028317</v>
      </c>
    </row>
    <row r="9353" spans="2:3" x14ac:dyDescent="0.45">
      <c r="B9353" s="211">
        <v>9290</v>
      </c>
      <c r="C9353" s="210">
        <v>133.56112071830245</v>
      </c>
    </row>
    <row r="9354" spans="2:3" x14ac:dyDescent="0.45">
      <c r="B9354" s="211">
        <v>9291</v>
      </c>
      <c r="C9354" s="210">
        <v>120.10720423521131</v>
      </c>
    </row>
    <row r="9355" spans="2:3" x14ac:dyDescent="0.45">
      <c r="B9355" s="211">
        <v>9292</v>
      </c>
      <c r="C9355" s="210">
        <v>157.84234961153606</v>
      </c>
    </row>
    <row r="9356" spans="2:3" x14ac:dyDescent="0.45">
      <c r="B9356" s="211">
        <v>9293</v>
      </c>
      <c r="C9356" s="210">
        <v>152.83414788169082</v>
      </c>
    </row>
    <row r="9357" spans="2:3" x14ac:dyDescent="0.45">
      <c r="B9357" s="211">
        <v>9294</v>
      </c>
      <c r="C9357" s="210">
        <v>118.79584854946286</v>
      </c>
    </row>
    <row r="9358" spans="2:3" x14ac:dyDescent="0.45">
      <c r="B9358" s="211">
        <v>9295</v>
      </c>
      <c r="C9358" s="210">
        <v>96.069807352659836</v>
      </c>
    </row>
    <row r="9359" spans="2:3" x14ac:dyDescent="0.45">
      <c r="B9359" s="211">
        <v>9296</v>
      </c>
      <c r="C9359" s="210">
        <v>111.8641033870383</v>
      </c>
    </row>
    <row r="9360" spans="2:3" x14ac:dyDescent="0.45">
      <c r="B9360" s="211">
        <v>9297</v>
      </c>
      <c r="C9360" s="210">
        <v>138.9081846903434</v>
      </c>
    </row>
    <row r="9361" spans="2:3" x14ac:dyDescent="0.45">
      <c r="B9361" s="211">
        <v>9298</v>
      </c>
      <c r="C9361" s="210">
        <v>130.08534730525813</v>
      </c>
    </row>
    <row r="9362" spans="2:3" x14ac:dyDescent="0.45">
      <c r="B9362" s="211">
        <v>9299</v>
      </c>
      <c r="C9362" s="210">
        <v>251.26119004883307</v>
      </c>
    </row>
    <row r="9363" spans="2:3" x14ac:dyDescent="0.45">
      <c r="B9363" s="211">
        <v>9300</v>
      </c>
      <c r="C9363" s="210">
        <v>145.87864762917988</v>
      </c>
    </row>
    <row r="9364" spans="2:3" x14ac:dyDescent="0.45">
      <c r="B9364" s="211">
        <v>9301</v>
      </c>
      <c r="C9364" s="210">
        <v>109.42395174003826</v>
      </c>
    </row>
    <row r="9365" spans="2:3" x14ac:dyDescent="0.45">
      <c r="B9365" s="211">
        <v>9302</v>
      </c>
      <c r="C9365" s="210">
        <v>130.31784669421486</v>
      </c>
    </row>
    <row r="9366" spans="2:3" x14ac:dyDescent="0.45">
      <c r="B9366" s="211">
        <v>9303</v>
      </c>
      <c r="C9366" s="210">
        <v>136.84923722121198</v>
      </c>
    </row>
    <row r="9367" spans="2:3" x14ac:dyDescent="0.45">
      <c r="B9367" s="211">
        <v>9304</v>
      </c>
      <c r="C9367" s="210">
        <v>138.8649225449455</v>
      </c>
    </row>
    <row r="9368" spans="2:3" x14ac:dyDescent="0.45">
      <c r="B9368" s="211">
        <v>9305</v>
      </c>
      <c r="C9368" s="210">
        <v>118.28533708903616</v>
      </c>
    </row>
    <row r="9369" spans="2:3" x14ac:dyDescent="0.45">
      <c r="B9369" s="211">
        <v>9306</v>
      </c>
      <c r="C9369" s="210">
        <v>121.81522706924582</v>
      </c>
    </row>
    <row r="9370" spans="2:3" x14ac:dyDescent="0.45">
      <c r="B9370" s="211">
        <v>9307</v>
      </c>
      <c r="C9370" s="210">
        <v>99.771780030695226</v>
      </c>
    </row>
    <row r="9371" spans="2:3" x14ac:dyDescent="0.45">
      <c r="B9371" s="211">
        <v>9308</v>
      </c>
      <c r="C9371" s="210">
        <v>128.16158688201952</v>
      </c>
    </row>
    <row r="9372" spans="2:3" x14ac:dyDescent="0.45">
      <c r="B9372" s="211">
        <v>9309</v>
      </c>
      <c r="C9372" s="210">
        <v>74.898114774568356</v>
      </c>
    </row>
    <row r="9373" spans="2:3" x14ac:dyDescent="0.45">
      <c r="B9373" s="211">
        <v>9310</v>
      </c>
      <c r="C9373" s="210">
        <v>116.32021435086197</v>
      </c>
    </row>
    <row r="9374" spans="2:3" x14ac:dyDescent="0.45">
      <c r="B9374" s="211">
        <v>9311</v>
      </c>
      <c r="C9374" s="210">
        <v>72.751787515819359</v>
      </c>
    </row>
    <row r="9375" spans="2:3" x14ac:dyDescent="0.45">
      <c r="B9375" s="211">
        <v>9312</v>
      </c>
      <c r="C9375" s="210">
        <v>87.364371628964662</v>
      </c>
    </row>
    <row r="9376" spans="2:3" x14ac:dyDescent="0.45">
      <c r="B9376" s="211">
        <v>9313</v>
      </c>
      <c r="C9376" s="210">
        <v>118.87809224358634</v>
      </c>
    </row>
    <row r="9377" spans="2:3" x14ac:dyDescent="0.45">
      <c r="B9377" s="211">
        <v>9314</v>
      </c>
      <c r="C9377" s="210">
        <v>219.69180876085824</v>
      </c>
    </row>
    <row r="9378" spans="2:3" x14ac:dyDescent="0.45">
      <c r="B9378" s="211">
        <v>9315</v>
      </c>
      <c r="C9378" s="210">
        <v>138.94382425184585</v>
      </c>
    </row>
    <row r="9379" spans="2:3" x14ac:dyDescent="0.45">
      <c r="B9379" s="211">
        <v>9316</v>
      </c>
      <c r="C9379" s="210">
        <v>77.413378584696446</v>
      </c>
    </row>
    <row r="9380" spans="2:3" x14ac:dyDescent="0.45">
      <c r="B9380" s="211">
        <v>9317</v>
      </c>
      <c r="C9380" s="210">
        <v>91.706852657841253</v>
      </c>
    </row>
    <row r="9381" spans="2:3" x14ac:dyDescent="0.45">
      <c r="B9381" s="211">
        <v>9318</v>
      </c>
      <c r="C9381" s="210">
        <v>161.55409237909268</v>
      </c>
    </row>
    <row r="9382" spans="2:3" x14ac:dyDescent="0.45">
      <c r="B9382" s="211">
        <v>9319</v>
      </c>
      <c r="C9382" s="210">
        <v>57.11557209867113</v>
      </c>
    </row>
    <row r="9383" spans="2:3" x14ac:dyDescent="0.45">
      <c r="B9383" s="211">
        <v>9320</v>
      </c>
      <c r="C9383" s="210">
        <v>107.97941219303702</v>
      </c>
    </row>
    <row r="9384" spans="2:3" x14ac:dyDescent="0.45">
      <c r="B9384" s="211">
        <v>9321</v>
      </c>
      <c r="C9384" s="210">
        <v>122.7462050620435</v>
      </c>
    </row>
    <row r="9385" spans="2:3" x14ac:dyDescent="0.45">
      <c r="B9385" s="211">
        <v>9322</v>
      </c>
      <c r="C9385" s="210">
        <v>109.86897086609343</v>
      </c>
    </row>
    <row r="9386" spans="2:3" x14ac:dyDescent="0.45">
      <c r="B9386" s="211">
        <v>9323</v>
      </c>
      <c r="C9386" s="210">
        <v>131.50263925872008</v>
      </c>
    </row>
    <row r="9387" spans="2:3" x14ac:dyDescent="0.45">
      <c r="B9387" s="211">
        <v>9324</v>
      </c>
      <c r="C9387" s="210">
        <v>136.27162342702113</v>
      </c>
    </row>
    <row r="9388" spans="2:3" x14ac:dyDescent="0.45">
      <c r="B9388" s="211">
        <v>9325</v>
      </c>
      <c r="C9388" s="210">
        <v>92.000939413097797</v>
      </c>
    </row>
    <row r="9389" spans="2:3" x14ac:dyDescent="0.45">
      <c r="B9389" s="211">
        <v>9326</v>
      </c>
      <c r="C9389" s="210">
        <v>128.51665709032795</v>
      </c>
    </row>
    <row r="9390" spans="2:3" x14ac:dyDescent="0.45">
      <c r="B9390" s="211">
        <v>9327</v>
      </c>
      <c r="C9390" s="210">
        <v>129.87923918869353</v>
      </c>
    </row>
    <row r="9391" spans="2:3" x14ac:dyDescent="0.45">
      <c r="B9391" s="211">
        <v>9328</v>
      </c>
      <c r="C9391" s="210">
        <v>104.25093189360653</v>
      </c>
    </row>
    <row r="9392" spans="2:3" x14ac:dyDescent="0.45">
      <c r="B9392" s="211">
        <v>9329</v>
      </c>
      <c r="C9392" s="210">
        <v>144.82062598414197</v>
      </c>
    </row>
    <row r="9393" spans="2:3" x14ac:dyDescent="0.45">
      <c r="B9393" s="211">
        <v>9330</v>
      </c>
      <c r="C9393" s="210">
        <v>116.60778987616332</v>
      </c>
    </row>
    <row r="9394" spans="2:3" x14ac:dyDescent="0.45">
      <c r="B9394" s="211">
        <v>9331</v>
      </c>
      <c r="C9394" s="210">
        <v>85.535312431547027</v>
      </c>
    </row>
    <row r="9395" spans="2:3" x14ac:dyDescent="0.45">
      <c r="B9395" s="211">
        <v>9332</v>
      </c>
      <c r="C9395" s="210">
        <v>141.75673425261718</v>
      </c>
    </row>
    <row r="9396" spans="2:3" x14ac:dyDescent="0.45">
      <c r="B9396" s="211">
        <v>9333</v>
      </c>
      <c r="C9396" s="210">
        <v>171.53255125908444</v>
      </c>
    </row>
    <row r="9397" spans="2:3" x14ac:dyDescent="0.45">
      <c r="B9397" s="211">
        <v>9334</v>
      </c>
      <c r="C9397" s="210">
        <v>105.8269166030793</v>
      </c>
    </row>
    <row r="9398" spans="2:3" x14ac:dyDescent="0.45">
      <c r="B9398" s="211">
        <v>9335</v>
      </c>
      <c r="C9398" s="210">
        <v>220.16777960828011</v>
      </c>
    </row>
    <row r="9399" spans="2:3" x14ac:dyDescent="0.45">
      <c r="B9399" s="211">
        <v>9336</v>
      </c>
      <c r="C9399" s="210">
        <v>115.11425682810847</v>
      </c>
    </row>
    <row r="9400" spans="2:3" x14ac:dyDescent="0.45">
      <c r="B9400" s="211">
        <v>9337</v>
      </c>
      <c r="C9400" s="210">
        <v>119.8870095446338</v>
      </c>
    </row>
    <row r="9401" spans="2:3" x14ac:dyDescent="0.45">
      <c r="B9401" s="211">
        <v>9338</v>
      </c>
      <c r="C9401" s="210">
        <v>108.17259762719976</v>
      </c>
    </row>
    <row r="9402" spans="2:3" x14ac:dyDescent="0.45">
      <c r="B9402" s="211">
        <v>9339</v>
      </c>
      <c r="C9402" s="210">
        <v>150.3377421547367</v>
      </c>
    </row>
    <row r="9403" spans="2:3" x14ac:dyDescent="0.45">
      <c r="B9403" s="211">
        <v>9340</v>
      </c>
      <c r="C9403" s="210">
        <v>111.88588860821888</v>
      </c>
    </row>
    <row r="9404" spans="2:3" x14ac:dyDescent="0.45">
      <c r="B9404" s="211">
        <v>9341</v>
      </c>
      <c r="C9404" s="210">
        <v>117.85888826642172</v>
      </c>
    </row>
    <row r="9405" spans="2:3" x14ac:dyDescent="0.45">
      <c r="B9405" s="211">
        <v>9342</v>
      </c>
      <c r="C9405" s="210">
        <v>115.0319619389545</v>
      </c>
    </row>
    <row r="9406" spans="2:3" x14ac:dyDescent="0.45">
      <c r="B9406" s="211">
        <v>9343</v>
      </c>
      <c r="C9406" s="210">
        <v>95.645675861913759</v>
      </c>
    </row>
    <row r="9407" spans="2:3" x14ac:dyDescent="0.45">
      <c r="B9407" s="211">
        <v>9344</v>
      </c>
      <c r="C9407" s="210">
        <v>100.51725035536565</v>
      </c>
    </row>
    <row r="9408" spans="2:3" x14ac:dyDescent="0.45">
      <c r="B9408" s="211">
        <v>9345</v>
      </c>
      <c r="C9408" s="210">
        <v>116.98279155998067</v>
      </c>
    </row>
    <row r="9409" spans="2:3" x14ac:dyDescent="0.45">
      <c r="B9409" s="211">
        <v>9346</v>
      </c>
      <c r="C9409" s="210">
        <v>115.16923507208523</v>
      </c>
    </row>
    <row r="9410" spans="2:3" x14ac:dyDescent="0.45">
      <c r="B9410" s="211">
        <v>9347</v>
      </c>
      <c r="C9410" s="210">
        <v>109.4651635527718</v>
      </c>
    </row>
    <row r="9411" spans="2:3" x14ac:dyDescent="0.45">
      <c r="B9411" s="211">
        <v>9348</v>
      </c>
      <c r="C9411" s="210">
        <v>97.742463734048002</v>
      </c>
    </row>
    <row r="9412" spans="2:3" x14ac:dyDescent="0.45">
      <c r="B9412" s="211">
        <v>9349</v>
      </c>
      <c r="C9412" s="210">
        <v>183.79811987623606</v>
      </c>
    </row>
    <row r="9413" spans="2:3" x14ac:dyDescent="0.45">
      <c r="B9413" s="211">
        <v>9350</v>
      </c>
      <c r="C9413" s="210">
        <v>73.023864402434555</v>
      </c>
    </row>
    <row r="9414" spans="2:3" x14ac:dyDescent="0.45">
      <c r="B9414" s="211">
        <v>9351</v>
      </c>
      <c r="C9414" s="210">
        <v>110.44103048396552</v>
      </c>
    </row>
    <row r="9415" spans="2:3" x14ac:dyDescent="0.45">
      <c r="B9415" s="211">
        <v>9352</v>
      </c>
      <c r="C9415" s="210">
        <v>100.85877742833182</v>
      </c>
    </row>
    <row r="9416" spans="2:3" x14ac:dyDescent="0.45">
      <c r="B9416" s="211">
        <v>9353</v>
      </c>
      <c r="C9416" s="210">
        <v>203.25035091692541</v>
      </c>
    </row>
    <row r="9417" spans="2:3" x14ac:dyDescent="0.45">
      <c r="B9417" s="211">
        <v>9354</v>
      </c>
      <c r="C9417" s="210">
        <v>143.84290923519305</v>
      </c>
    </row>
    <row r="9418" spans="2:3" x14ac:dyDescent="0.45">
      <c r="B9418" s="211">
        <v>9355</v>
      </c>
      <c r="C9418" s="210">
        <v>83.913822361133356</v>
      </c>
    </row>
    <row r="9419" spans="2:3" x14ac:dyDescent="0.45">
      <c r="B9419" s="211">
        <v>9356</v>
      </c>
      <c r="C9419" s="210">
        <v>156.44197270444778</v>
      </c>
    </row>
    <row r="9420" spans="2:3" x14ac:dyDescent="0.45">
      <c r="B9420" s="211">
        <v>9357</v>
      </c>
      <c r="C9420" s="210">
        <v>102.7547143738596</v>
      </c>
    </row>
    <row r="9421" spans="2:3" x14ac:dyDescent="0.45">
      <c r="B9421" s="211">
        <v>9358</v>
      </c>
      <c r="C9421" s="210">
        <v>123.44556227617439</v>
      </c>
    </row>
    <row r="9422" spans="2:3" x14ac:dyDescent="0.45">
      <c r="B9422" s="211">
        <v>9359</v>
      </c>
      <c r="C9422" s="210">
        <v>87.257157836822429</v>
      </c>
    </row>
    <row r="9423" spans="2:3" x14ac:dyDescent="0.45">
      <c r="B9423" s="211">
        <v>9360</v>
      </c>
      <c r="C9423" s="210">
        <v>104.16275896951673</v>
      </c>
    </row>
    <row r="9424" spans="2:3" x14ac:dyDescent="0.45">
      <c r="B9424" s="211">
        <v>9361</v>
      </c>
      <c r="C9424" s="210">
        <v>95.637190524242925</v>
      </c>
    </row>
    <row r="9425" spans="2:3" x14ac:dyDescent="0.45">
      <c r="B9425" s="211">
        <v>9362</v>
      </c>
      <c r="C9425" s="210">
        <v>179.2130226351947</v>
      </c>
    </row>
    <row r="9426" spans="2:3" x14ac:dyDescent="0.45">
      <c r="B9426" s="211">
        <v>9363</v>
      </c>
      <c r="C9426" s="210">
        <v>138.23858420729238</v>
      </c>
    </row>
    <row r="9427" spans="2:3" x14ac:dyDescent="0.45">
      <c r="B9427" s="211">
        <v>9364</v>
      </c>
      <c r="C9427" s="210">
        <v>97.597385811644699</v>
      </c>
    </row>
    <row r="9428" spans="2:3" x14ac:dyDescent="0.45">
      <c r="B9428" s="211">
        <v>9365</v>
      </c>
      <c r="C9428" s="210">
        <v>77.248764171244204</v>
      </c>
    </row>
    <row r="9429" spans="2:3" x14ac:dyDescent="0.45">
      <c r="B9429" s="211">
        <v>9366</v>
      </c>
      <c r="C9429" s="210">
        <v>130.45000524442096</v>
      </c>
    </row>
    <row r="9430" spans="2:3" x14ac:dyDescent="0.45">
      <c r="B9430" s="211">
        <v>9367</v>
      </c>
      <c r="C9430" s="210">
        <v>113.15368184740987</v>
      </c>
    </row>
    <row r="9431" spans="2:3" x14ac:dyDescent="0.45">
      <c r="B9431" s="211">
        <v>9368</v>
      </c>
      <c r="C9431" s="210">
        <v>135.03501162753693</v>
      </c>
    </row>
    <row r="9432" spans="2:3" x14ac:dyDescent="0.45">
      <c r="B9432" s="211">
        <v>9369</v>
      </c>
      <c r="C9432" s="210">
        <v>176.46883505077196</v>
      </c>
    </row>
    <row r="9433" spans="2:3" x14ac:dyDescent="0.45">
      <c r="B9433" s="211">
        <v>9370</v>
      </c>
      <c r="C9433" s="210">
        <v>102.10173473961143</v>
      </c>
    </row>
    <row r="9434" spans="2:3" x14ac:dyDescent="0.45">
      <c r="B9434" s="211">
        <v>9371</v>
      </c>
      <c r="C9434" s="210">
        <v>152.63075462312872</v>
      </c>
    </row>
    <row r="9435" spans="2:3" x14ac:dyDescent="0.45">
      <c r="B9435" s="211">
        <v>9372</v>
      </c>
      <c r="C9435" s="210">
        <v>60.375296042499919</v>
      </c>
    </row>
    <row r="9436" spans="2:3" x14ac:dyDescent="0.45">
      <c r="B9436" s="211">
        <v>9373</v>
      </c>
      <c r="C9436" s="210">
        <v>146.37599738277672</v>
      </c>
    </row>
    <row r="9437" spans="2:3" x14ac:dyDescent="0.45">
      <c r="B9437" s="211">
        <v>9374</v>
      </c>
      <c r="C9437" s="210">
        <v>100.19054807682603</v>
      </c>
    </row>
    <row r="9438" spans="2:3" x14ac:dyDescent="0.45">
      <c r="B9438" s="211">
        <v>9375</v>
      </c>
      <c r="C9438" s="210">
        <v>117.86648894763044</v>
      </c>
    </row>
    <row r="9439" spans="2:3" x14ac:dyDescent="0.45">
      <c r="B9439" s="211">
        <v>9376</v>
      </c>
      <c r="C9439" s="210">
        <v>117.13829605779939</v>
      </c>
    </row>
    <row r="9440" spans="2:3" x14ac:dyDescent="0.45">
      <c r="B9440" s="211">
        <v>9377</v>
      </c>
      <c r="C9440" s="210">
        <v>123.7257676455624</v>
      </c>
    </row>
    <row r="9441" spans="2:3" x14ac:dyDescent="0.45">
      <c r="B9441" s="211">
        <v>9378</v>
      </c>
      <c r="C9441" s="210">
        <v>125.60181840587707</v>
      </c>
    </row>
    <row r="9442" spans="2:3" x14ac:dyDescent="0.45">
      <c r="B9442" s="211">
        <v>9379</v>
      </c>
      <c r="C9442" s="210">
        <v>102.56521262720693</v>
      </c>
    </row>
    <row r="9443" spans="2:3" x14ac:dyDescent="0.45">
      <c r="B9443" s="211">
        <v>9380</v>
      </c>
      <c r="C9443" s="210">
        <v>114.73184969724885</v>
      </c>
    </row>
    <row r="9444" spans="2:3" x14ac:dyDescent="0.45">
      <c r="B9444" s="211">
        <v>9381</v>
      </c>
      <c r="C9444" s="210">
        <v>138.0445141565539</v>
      </c>
    </row>
    <row r="9445" spans="2:3" x14ac:dyDescent="0.45">
      <c r="B9445" s="211">
        <v>9382</v>
      </c>
      <c r="C9445" s="210">
        <v>153.06313368576571</v>
      </c>
    </row>
    <row r="9446" spans="2:3" x14ac:dyDescent="0.45">
      <c r="B9446" s="211">
        <v>9383</v>
      </c>
      <c r="C9446" s="210">
        <v>136.14492973500739</v>
      </c>
    </row>
    <row r="9447" spans="2:3" x14ac:dyDescent="0.45">
      <c r="B9447" s="211">
        <v>9384</v>
      </c>
      <c r="C9447" s="210">
        <v>92.182668078807694</v>
      </c>
    </row>
    <row r="9448" spans="2:3" x14ac:dyDescent="0.45">
      <c r="B9448" s="211">
        <v>9385</v>
      </c>
      <c r="C9448" s="210">
        <v>175.67951462400504</v>
      </c>
    </row>
    <row r="9449" spans="2:3" x14ac:dyDescent="0.45">
      <c r="B9449" s="211">
        <v>9386</v>
      </c>
      <c r="C9449" s="210">
        <v>111.24773882656804</v>
      </c>
    </row>
    <row r="9450" spans="2:3" x14ac:dyDescent="0.45">
      <c r="B9450" s="211">
        <v>9387</v>
      </c>
      <c r="C9450" s="210">
        <v>137.47066947722669</v>
      </c>
    </row>
    <row r="9451" spans="2:3" x14ac:dyDescent="0.45">
      <c r="B9451" s="211">
        <v>9388</v>
      </c>
      <c r="C9451" s="210">
        <v>166.76896023030071</v>
      </c>
    </row>
    <row r="9452" spans="2:3" x14ac:dyDescent="0.45">
      <c r="B9452" s="211">
        <v>9389</v>
      </c>
      <c r="C9452" s="210">
        <v>151.2001460791725</v>
      </c>
    </row>
    <row r="9453" spans="2:3" x14ac:dyDescent="0.45">
      <c r="B9453" s="211">
        <v>9390</v>
      </c>
      <c r="C9453" s="210">
        <v>101.36298646198772</v>
      </c>
    </row>
    <row r="9454" spans="2:3" x14ac:dyDescent="0.45">
      <c r="B9454" s="211">
        <v>9391</v>
      </c>
      <c r="C9454" s="210">
        <v>165.21086358330024</v>
      </c>
    </row>
    <row r="9455" spans="2:3" x14ac:dyDescent="0.45">
      <c r="B9455" s="211">
        <v>9392</v>
      </c>
      <c r="C9455" s="210">
        <v>143.02151939731988</v>
      </c>
    </row>
    <row r="9456" spans="2:3" x14ac:dyDescent="0.45">
      <c r="B9456" s="211">
        <v>9393</v>
      </c>
      <c r="C9456" s="210">
        <v>158.89148017527316</v>
      </c>
    </row>
    <row r="9457" spans="2:3" x14ac:dyDescent="0.45">
      <c r="B9457" s="211">
        <v>9394</v>
      </c>
      <c r="C9457" s="210">
        <v>146.68658276839173</v>
      </c>
    </row>
    <row r="9458" spans="2:3" x14ac:dyDescent="0.45">
      <c r="B9458" s="211">
        <v>9395</v>
      </c>
      <c r="C9458" s="210">
        <v>156.40048470391221</v>
      </c>
    </row>
    <row r="9459" spans="2:3" x14ac:dyDescent="0.45">
      <c r="B9459" s="211">
        <v>9396</v>
      </c>
      <c r="C9459" s="210">
        <v>98.578367358924112</v>
      </c>
    </row>
    <row r="9460" spans="2:3" x14ac:dyDescent="0.45">
      <c r="B9460" s="211">
        <v>9397</v>
      </c>
      <c r="C9460" s="210">
        <v>129.11030170709651</v>
      </c>
    </row>
    <row r="9461" spans="2:3" x14ac:dyDescent="0.45">
      <c r="B9461" s="211">
        <v>9398</v>
      </c>
      <c r="C9461" s="210">
        <v>94.229411631034779</v>
      </c>
    </row>
    <row r="9462" spans="2:3" x14ac:dyDescent="0.45">
      <c r="B9462" s="211">
        <v>9399</v>
      </c>
      <c r="C9462" s="210">
        <v>91.526113067458581</v>
      </c>
    </row>
    <row r="9463" spans="2:3" x14ac:dyDescent="0.45">
      <c r="B9463" s="211">
        <v>9400</v>
      </c>
      <c r="C9463" s="210">
        <v>119.92858382732135</v>
      </c>
    </row>
    <row r="9464" spans="2:3" x14ac:dyDescent="0.45">
      <c r="B9464" s="211">
        <v>9401</v>
      </c>
      <c r="C9464" s="210">
        <v>160.01241748097377</v>
      </c>
    </row>
    <row r="9465" spans="2:3" x14ac:dyDescent="0.45">
      <c r="B9465" s="211">
        <v>9402</v>
      </c>
      <c r="C9465" s="210">
        <v>124.4657820569453</v>
      </c>
    </row>
    <row r="9466" spans="2:3" x14ac:dyDescent="0.45">
      <c r="B9466" s="211">
        <v>9403</v>
      </c>
      <c r="C9466" s="210">
        <v>150.555451375421</v>
      </c>
    </row>
    <row r="9467" spans="2:3" x14ac:dyDescent="0.45">
      <c r="B9467" s="211">
        <v>9404</v>
      </c>
      <c r="C9467" s="210">
        <v>198.19473668790826</v>
      </c>
    </row>
    <row r="9468" spans="2:3" x14ac:dyDescent="0.45">
      <c r="B9468" s="211">
        <v>9405</v>
      </c>
      <c r="C9468" s="210">
        <v>123.00118568400923</v>
      </c>
    </row>
    <row r="9469" spans="2:3" x14ac:dyDescent="0.45">
      <c r="B9469" s="211">
        <v>9406</v>
      </c>
      <c r="C9469" s="210">
        <v>105.41203721009164</v>
      </c>
    </row>
    <row r="9470" spans="2:3" x14ac:dyDescent="0.45">
      <c r="B9470" s="211">
        <v>9407</v>
      </c>
      <c r="C9470" s="210">
        <v>93.468728509904594</v>
      </c>
    </row>
    <row r="9471" spans="2:3" x14ac:dyDescent="0.45">
      <c r="B9471" s="211">
        <v>9408</v>
      </c>
      <c r="C9471" s="210">
        <v>129.82977081772646</v>
      </c>
    </row>
    <row r="9472" spans="2:3" x14ac:dyDescent="0.45">
      <c r="B9472" s="211">
        <v>9409</v>
      </c>
      <c r="C9472" s="210">
        <v>128.44950139096375</v>
      </c>
    </row>
    <row r="9473" spans="2:3" x14ac:dyDescent="0.45">
      <c r="B9473" s="211">
        <v>9410</v>
      </c>
      <c r="C9473" s="210">
        <v>116.36799101488843</v>
      </c>
    </row>
    <row r="9474" spans="2:3" x14ac:dyDescent="0.45">
      <c r="B9474" s="211">
        <v>9411</v>
      </c>
      <c r="C9474" s="210">
        <v>121.81341489561871</v>
      </c>
    </row>
    <row r="9475" spans="2:3" x14ac:dyDescent="0.45">
      <c r="B9475" s="211">
        <v>9412</v>
      </c>
      <c r="C9475" s="210">
        <v>92.311795801870417</v>
      </c>
    </row>
    <row r="9476" spans="2:3" x14ac:dyDescent="0.45">
      <c r="B9476" s="211">
        <v>9413</v>
      </c>
      <c r="C9476" s="210">
        <v>169.94956497720767</v>
      </c>
    </row>
    <row r="9477" spans="2:3" x14ac:dyDescent="0.45">
      <c r="B9477" s="211">
        <v>9414</v>
      </c>
      <c r="C9477" s="210">
        <v>189.30312401123382</v>
      </c>
    </row>
    <row r="9478" spans="2:3" x14ac:dyDescent="0.45">
      <c r="B9478" s="211">
        <v>9415</v>
      </c>
      <c r="C9478" s="210">
        <v>142.9811423285521</v>
      </c>
    </row>
    <row r="9479" spans="2:3" x14ac:dyDescent="0.45">
      <c r="B9479" s="211">
        <v>9416</v>
      </c>
      <c r="C9479" s="210">
        <v>111.9666618458903</v>
      </c>
    </row>
    <row r="9480" spans="2:3" x14ac:dyDescent="0.45">
      <c r="B9480" s="211">
        <v>9417</v>
      </c>
      <c r="C9480" s="210">
        <v>117.08670143894349</v>
      </c>
    </row>
    <row r="9481" spans="2:3" x14ac:dyDescent="0.45">
      <c r="B9481" s="211">
        <v>9418</v>
      </c>
      <c r="C9481" s="210">
        <v>100.95166953433672</v>
      </c>
    </row>
    <row r="9482" spans="2:3" x14ac:dyDescent="0.45">
      <c r="B9482" s="211">
        <v>9419</v>
      </c>
      <c r="C9482" s="210">
        <v>92.840670725025262</v>
      </c>
    </row>
    <row r="9483" spans="2:3" x14ac:dyDescent="0.45">
      <c r="B9483" s="211">
        <v>9420</v>
      </c>
      <c r="C9483" s="210">
        <v>96.526674406093733</v>
      </c>
    </row>
    <row r="9484" spans="2:3" x14ac:dyDescent="0.45">
      <c r="B9484" s="211">
        <v>9421</v>
      </c>
      <c r="C9484" s="210">
        <v>88.202475812670656</v>
      </c>
    </row>
    <row r="9485" spans="2:3" x14ac:dyDescent="0.45">
      <c r="B9485" s="211">
        <v>9422</v>
      </c>
      <c r="C9485" s="210">
        <v>108.49399939921946</v>
      </c>
    </row>
    <row r="9486" spans="2:3" x14ac:dyDescent="0.45">
      <c r="B9486" s="211">
        <v>9423</v>
      </c>
      <c r="C9486" s="210">
        <v>116.98870402678847</v>
      </c>
    </row>
    <row r="9487" spans="2:3" x14ac:dyDescent="0.45">
      <c r="B9487" s="211">
        <v>9424</v>
      </c>
      <c r="C9487" s="210">
        <v>139.4611708933528</v>
      </c>
    </row>
    <row r="9488" spans="2:3" x14ac:dyDescent="0.45">
      <c r="B9488" s="211">
        <v>9425</v>
      </c>
      <c r="C9488" s="210">
        <v>112.43372498909289</v>
      </c>
    </row>
    <row r="9489" spans="2:3" x14ac:dyDescent="0.45">
      <c r="B9489" s="211">
        <v>9426</v>
      </c>
      <c r="C9489" s="210">
        <v>151.1805077312745</v>
      </c>
    </row>
    <row r="9490" spans="2:3" x14ac:dyDescent="0.45">
      <c r="B9490" s="211">
        <v>9427</v>
      </c>
      <c r="C9490" s="210">
        <v>143.85223856462554</v>
      </c>
    </row>
    <row r="9491" spans="2:3" x14ac:dyDescent="0.45">
      <c r="B9491" s="211">
        <v>9428</v>
      </c>
      <c r="C9491" s="210">
        <v>150.26506059920598</v>
      </c>
    </row>
    <row r="9492" spans="2:3" x14ac:dyDescent="0.45">
      <c r="B9492" s="211">
        <v>9429</v>
      </c>
      <c r="C9492" s="210">
        <v>139.30226380542013</v>
      </c>
    </row>
    <row r="9493" spans="2:3" x14ac:dyDescent="0.45">
      <c r="B9493" s="211">
        <v>9430</v>
      </c>
      <c r="C9493" s="210">
        <v>160.92795876461361</v>
      </c>
    </row>
    <row r="9494" spans="2:3" x14ac:dyDescent="0.45">
      <c r="B9494" s="211">
        <v>9431</v>
      </c>
      <c r="C9494" s="210">
        <v>122.57914217290894</v>
      </c>
    </row>
    <row r="9495" spans="2:3" x14ac:dyDescent="0.45">
      <c r="B9495" s="211">
        <v>9432</v>
      </c>
      <c r="C9495" s="210">
        <v>132.95855043959693</v>
      </c>
    </row>
    <row r="9496" spans="2:3" x14ac:dyDescent="0.45">
      <c r="B9496" s="211">
        <v>9433</v>
      </c>
      <c r="C9496" s="210">
        <v>91.728234897114419</v>
      </c>
    </row>
    <row r="9497" spans="2:3" x14ac:dyDescent="0.45">
      <c r="B9497" s="211">
        <v>9434</v>
      </c>
      <c r="C9497" s="210">
        <v>99.624306921470151</v>
      </c>
    </row>
    <row r="9498" spans="2:3" x14ac:dyDescent="0.45">
      <c r="B9498" s="211">
        <v>9435</v>
      </c>
      <c r="C9498" s="210">
        <v>118.74426499296813</v>
      </c>
    </row>
    <row r="9499" spans="2:3" x14ac:dyDescent="0.45">
      <c r="B9499" s="211">
        <v>9436</v>
      </c>
      <c r="C9499" s="210">
        <v>78.294163303762986</v>
      </c>
    </row>
    <row r="9500" spans="2:3" x14ac:dyDescent="0.45">
      <c r="B9500" s="211">
        <v>9437</v>
      </c>
      <c r="C9500" s="210">
        <v>168.61276882003628</v>
      </c>
    </row>
    <row r="9501" spans="2:3" x14ac:dyDescent="0.45">
      <c r="B9501" s="211">
        <v>9438</v>
      </c>
      <c r="C9501" s="210">
        <v>166.83641664608191</v>
      </c>
    </row>
    <row r="9502" spans="2:3" x14ac:dyDescent="0.45">
      <c r="B9502" s="211">
        <v>9439</v>
      </c>
      <c r="C9502" s="210">
        <v>104.15778246517166</v>
      </c>
    </row>
    <row r="9503" spans="2:3" x14ac:dyDescent="0.45">
      <c r="B9503" s="211">
        <v>9440</v>
      </c>
      <c r="C9503" s="210">
        <v>94.896341120169723</v>
      </c>
    </row>
    <row r="9504" spans="2:3" x14ac:dyDescent="0.45">
      <c r="B9504" s="211">
        <v>9441</v>
      </c>
      <c r="C9504" s="210">
        <v>140.14574794799512</v>
      </c>
    </row>
    <row r="9505" spans="2:3" x14ac:dyDescent="0.45">
      <c r="B9505" s="211">
        <v>9442</v>
      </c>
      <c r="C9505" s="210">
        <v>129.5155568616515</v>
      </c>
    </row>
    <row r="9506" spans="2:3" x14ac:dyDescent="0.45">
      <c r="B9506" s="211">
        <v>9443</v>
      </c>
      <c r="C9506" s="210">
        <v>155.35530163030421</v>
      </c>
    </row>
    <row r="9507" spans="2:3" x14ac:dyDescent="0.45">
      <c r="B9507" s="211">
        <v>9444</v>
      </c>
      <c r="C9507" s="210">
        <v>134.77927140582571</v>
      </c>
    </row>
    <row r="9508" spans="2:3" x14ac:dyDescent="0.45">
      <c r="B9508" s="211">
        <v>9445</v>
      </c>
      <c r="C9508" s="210">
        <v>91.922001709509047</v>
      </c>
    </row>
    <row r="9509" spans="2:3" x14ac:dyDescent="0.45">
      <c r="B9509" s="211">
        <v>9446</v>
      </c>
      <c r="C9509" s="210">
        <v>101.68485768603178</v>
      </c>
    </row>
    <row r="9510" spans="2:3" x14ac:dyDescent="0.45">
      <c r="B9510" s="211">
        <v>9447</v>
      </c>
      <c r="C9510" s="210">
        <v>159.30834356600232</v>
      </c>
    </row>
    <row r="9511" spans="2:3" x14ac:dyDescent="0.45">
      <c r="B9511" s="211">
        <v>9448</v>
      </c>
      <c r="C9511" s="210">
        <v>102.06513519151244</v>
      </c>
    </row>
    <row r="9512" spans="2:3" x14ac:dyDescent="0.45">
      <c r="B9512" s="211">
        <v>9449</v>
      </c>
      <c r="C9512" s="210">
        <v>76.114250147798771</v>
      </c>
    </row>
    <row r="9513" spans="2:3" x14ac:dyDescent="0.45">
      <c r="B9513" s="211">
        <v>9450</v>
      </c>
      <c r="C9513" s="210">
        <v>105.07047046842084</v>
      </c>
    </row>
    <row r="9514" spans="2:3" x14ac:dyDescent="0.45">
      <c r="B9514" s="211">
        <v>9451</v>
      </c>
      <c r="C9514" s="210">
        <v>120.55654308563045</v>
      </c>
    </row>
    <row r="9515" spans="2:3" x14ac:dyDescent="0.45">
      <c r="B9515" s="211">
        <v>9452</v>
      </c>
      <c r="C9515" s="210">
        <v>63.196856909017413</v>
      </c>
    </row>
    <row r="9516" spans="2:3" x14ac:dyDescent="0.45">
      <c r="B9516" s="211">
        <v>9453</v>
      </c>
      <c r="C9516" s="210">
        <v>161.94295748672999</v>
      </c>
    </row>
    <row r="9517" spans="2:3" x14ac:dyDescent="0.45">
      <c r="B9517" s="211">
        <v>9454</v>
      </c>
      <c r="C9517" s="210">
        <v>132.34174310864083</v>
      </c>
    </row>
    <row r="9518" spans="2:3" x14ac:dyDescent="0.45">
      <c r="B9518" s="211">
        <v>9455</v>
      </c>
      <c r="C9518" s="210">
        <v>88.078146944121258</v>
      </c>
    </row>
    <row r="9519" spans="2:3" x14ac:dyDescent="0.45">
      <c r="B9519" s="211">
        <v>9456</v>
      </c>
      <c r="C9519" s="210">
        <v>109.11973998561217</v>
      </c>
    </row>
    <row r="9520" spans="2:3" x14ac:dyDescent="0.45">
      <c r="B9520" s="211">
        <v>9457</v>
      </c>
      <c r="C9520" s="210">
        <v>131.62587117423689</v>
      </c>
    </row>
    <row r="9521" spans="2:3" x14ac:dyDescent="0.45">
      <c r="B9521" s="211">
        <v>9458</v>
      </c>
      <c r="C9521" s="210">
        <v>115.29954402701878</v>
      </c>
    </row>
    <row r="9522" spans="2:3" x14ac:dyDescent="0.45">
      <c r="B9522" s="211">
        <v>9459</v>
      </c>
      <c r="C9522" s="210">
        <v>161.93260496893876</v>
      </c>
    </row>
    <row r="9523" spans="2:3" x14ac:dyDescent="0.45">
      <c r="B9523" s="211">
        <v>9460</v>
      </c>
      <c r="C9523" s="210">
        <v>85.572813703170254</v>
      </c>
    </row>
    <row r="9524" spans="2:3" x14ac:dyDescent="0.45">
      <c r="B9524" s="211">
        <v>9461</v>
      </c>
      <c r="C9524" s="210">
        <v>94.104704182719104</v>
      </c>
    </row>
    <row r="9525" spans="2:3" x14ac:dyDescent="0.45">
      <c r="B9525" s="211">
        <v>9462</v>
      </c>
      <c r="C9525" s="210">
        <v>94.21789521713751</v>
      </c>
    </row>
    <row r="9526" spans="2:3" x14ac:dyDescent="0.45">
      <c r="B9526" s="211">
        <v>9463</v>
      </c>
      <c r="C9526" s="210">
        <v>169.69373567817837</v>
      </c>
    </row>
    <row r="9527" spans="2:3" x14ac:dyDescent="0.45">
      <c r="B9527" s="211">
        <v>9464</v>
      </c>
      <c r="C9527" s="210">
        <v>106.84435708465628</v>
      </c>
    </row>
    <row r="9528" spans="2:3" x14ac:dyDescent="0.45">
      <c r="B9528" s="211">
        <v>9465</v>
      </c>
      <c r="C9528" s="210">
        <v>193.56489022768719</v>
      </c>
    </row>
    <row r="9529" spans="2:3" x14ac:dyDescent="0.45">
      <c r="B9529" s="211">
        <v>9466</v>
      </c>
      <c r="C9529" s="210">
        <v>126.08455128784945</v>
      </c>
    </row>
    <row r="9530" spans="2:3" x14ac:dyDescent="0.45">
      <c r="B9530" s="211">
        <v>9467</v>
      </c>
      <c r="C9530" s="210">
        <v>171.63902885886128</v>
      </c>
    </row>
    <row r="9531" spans="2:3" x14ac:dyDescent="0.45">
      <c r="B9531" s="211">
        <v>9468</v>
      </c>
      <c r="C9531" s="210">
        <v>173.88830619111226</v>
      </c>
    </row>
    <row r="9532" spans="2:3" x14ac:dyDescent="0.45">
      <c r="B9532" s="211">
        <v>9469</v>
      </c>
      <c r="C9532" s="210">
        <v>156.7738612339086</v>
      </c>
    </row>
    <row r="9533" spans="2:3" x14ac:dyDescent="0.45">
      <c r="B9533" s="211">
        <v>9470</v>
      </c>
      <c r="C9533" s="210">
        <v>134.08004074380906</v>
      </c>
    </row>
    <row r="9534" spans="2:3" x14ac:dyDescent="0.45">
      <c r="B9534" s="211">
        <v>9471</v>
      </c>
      <c r="C9534" s="210">
        <v>151.04558420792964</v>
      </c>
    </row>
    <row r="9535" spans="2:3" x14ac:dyDescent="0.45">
      <c r="B9535" s="211">
        <v>9472</v>
      </c>
      <c r="C9535" s="210">
        <v>111.4856847128667</v>
      </c>
    </row>
    <row r="9536" spans="2:3" x14ac:dyDescent="0.45">
      <c r="B9536" s="211">
        <v>9473</v>
      </c>
      <c r="C9536" s="210">
        <v>98.582626562112324</v>
      </c>
    </row>
    <row r="9537" spans="2:3" x14ac:dyDescent="0.45">
      <c r="B9537" s="211">
        <v>9474</v>
      </c>
      <c r="C9537" s="210">
        <v>65.669705306626724</v>
      </c>
    </row>
    <row r="9538" spans="2:3" x14ac:dyDescent="0.45">
      <c r="B9538" s="211">
        <v>9475</v>
      </c>
      <c r="C9538" s="210">
        <v>90.616394389259966</v>
      </c>
    </row>
    <row r="9539" spans="2:3" x14ac:dyDescent="0.45">
      <c r="B9539" s="211">
        <v>9476</v>
      </c>
      <c r="C9539" s="210">
        <v>155.96443953195202</v>
      </c>
    </row>
    <row r="9540" spans="2:3" x14ac:dyDescent="0.45">
      <c r="B9540" s="211">
        <v>9477</v>
      </c>
      <c r="C9540" s="210">
        <v>87.645007724032524</v>
      </c>
    </row>
    <row r="9541" spans="2:3" x14ac:dyDescent="0.45">
      <c r="B9541" s="211">
        <v>9478</v>
      </c>
      <c r="C9541" s="210">
        <v>123.40506203605361</v>
      </c>
    </row>
    <row r="9542" spans="2:3" x14ac:dyDescent="0.45">
      <c r="B9542" s="211">
        <v>9479</v>
      </c>
      <c r="C9542" s="210">
        <v>100.54735338710985</v>
      </c>
    </row>
    <row r="9543" spans="2:3" x14ac:dyDescent="0.45">
      <c r="B9543" s="211">
        <v>9480</v>
      </c>
      <c r="C9543" s="210">
        <v>153.08994371657218</v>
      </c>
    </row>
    <row r="9544" spans="2:3" x14ac:dyDescent="0.45">
      <c r="B9544" s="211">
        <v>9481</v>
      </c>
      <c r="C9544" s="210">
        <v>183.25758243272199</v>
      </c>
    </row>
    <row r="9545" spans="2:3" x14ac:dyDescent="0.45">
      <c r="B9545" s="211">
        <v>9482</v>
      </c>
      <c r="C9545" s="210">
        <v>113.58871447469038</v>
      </c>
    </row>
    <row r="9546" spans="2:3" x14ac:dyDescent="0.45">
      <c r="B9546" s="211">
        <v>9483</v>
      </c>
      <c r="C9546" s="210">
        <v>93.529727951118645</v>
      </c>
    </row>
    <row r="9547" spans="2:3" x14ac:dyDescent="0.45">
      <c r="B9547" s="211">
        <v>9484</v>
      </c>
      <c r="C9547" s="210">
        <v>99.29953983196539</v>
      </c>
    </row>
    <row r="9548" spans="2:3" x14ac:dyDescent="0.45">
      <c r="B9548" s="211">
        <v>9485</v>
      </c>
      <c r="C9548" s="210">
        <v>54.491115090615985</v>
      </c>
    </row>
    <row r="9549" spans="2:3" x14ac:dyDescent="0.45">
      <c r="B9549" s="211">
        <v>9486</v>
      </c>
      <c r="C9549" s="210">
        <v>194.19403127060806</v>
      </c>
    </row>
    <row r="9550" spans="2:3" x14ac:dyDescent="0.45">
      <c r="B9550" s="211">
        <v>9487</v>
      </c>
      <c r="C9550" s="210">
        <v>85.126747625922974</v>
      </c>
    </row>
    <row r="9551" spans="2:3" x14ac:dyDescent="0.45">
      <c r="B9551" s="211">
        <v>9488</v>
      </c>
      <c r="C9551" s="210">
        <v>94.150913463372746</v>
      </c>
    </row>
    <row r="9552" spans="2:3" x14ac:dyDescent="0.45">
      <c r="B9552" s="211">
        <v>9489</v>
      </c>
      <c r="C9552" s="210">
        <v>144.25830563112535</v>
      </c>
    </row>
    <row r="9553" spans="2:3" x14ac:dyDescent="0.45">
      <c r="B9553" s="211">
        <v>9490</v>
      </c>
      <c r="C9553" s="210">
        <v>119.9009123742879</v>
      </c>
    </row>
    <row r="9554" spans="2:3" x14ac:dyDescent="0.45">
      <c r="B9554" s="211">
        <v>9491</v>
      </c>
      <c r="C9554" s="210">
        <v>87.917166202020056</v>
      </c>
    </row>
    <row r="9555" spans="2:3" x14ac:dyDescent="0.45">
      <c r="B9555" s="211">
        <v>9492</v>
      </c>
      <c r="C9555" s="210">
        <v>116.44395832427371</v>
      </c>
    </row>
    <row r="9556" spans="2:3" x14ac:dyDescent="0.45">
      <c r="B9556" s="211">
        <v>9493</v>
      </c>
      <c r="C9556" s="210">
        <v>125.6692314656632</v>
      </c>
    </row>
    <row r="9557" spans="2:3" x14ac:dyDescent="0.45">
      <c r="B9557" s="211">
        <v>9494</v>
      </c>
      <c r="C9557" s="210">
        <v>133.13437898372649</v>
      </c>
    </row>
    <row r="9558" spans="2:3" x14ac:dyDescent="0.45">
      <c r="B9558" s="211">
        <v>9495</v>
      </c>
      <c r="C9558" s="210">
        <v>144.17303592861168</v>
      </c>
    </row>
    <row r="9559" spans="2:3" x14ac:dyDescent="0.45">
      <c r="B9559" s="211">
        <v>9496</v>
      </c>
      <c r="C9559" s="210">
        <v>212.3234352786973</v>
      </c>
    </row>
    <row r="9560" spans="2:3" x14ac:dyDescent="0.45">
      <c r="B9560" s="211">
        <v>9497</v>
      </c>
      <c r="C9560" s="210">
        <v>136.7672094595618</v>
      </c>
    </row>
    <row r="9561" spans="2:3" x14ac:dyDescent="0.45">
      <c r="B9561" s="211">
        <v>9498</v>
      </c>
      <c r="C9561" s="210">
        <v>126.0397120775387</v>
      </c>
    </row>
    <row r="9562" spans="2:3" x14ac:dyDescent="0.45">
      <c r="B9562" s="211">
        <v>9499</v>
      </c>
      <c r="C9562" s="210">
        <v>123.94950476143177</v>
      </c>
    </row>
    <row r="9563" spans="2:3" x14ac:dyDescent="0.45">
      <c r="B9563" s="211">
        <v>9500</v>
      </c>
      <c r="C9563" s="210">
        <v>104.27391432073557</v>
      </c>
    </row>
    <row r="9564" spans="2:3" x14ac:dyDescent="0.45">
      <c r="B9564" s="211">
        <v>9501</v>
      </c>
      <c r="C9564" s="210">
        <v>106.32863639989206</v>
      </c>
    </row>
    <row r="9565" spans="2:3" x14ac:dyDescent="0.45">
      <c r="B9565" s="211">
        <v>9502</v>
      </c>
      <c r="C9565" s="210">
        <v>149.88761933374298</v>
      </c>
    </row>
    <row r="9566" spans="2:3" x14ac:dyDescent="0.45">
      <c r="B9566" s="211">
        <v>9503</v>
      </c>
      <c r="C9566" s="210">
        <v>128.15228561412366</v>
      </c>
    </row>
    <row r="9567" spans="2:3" x14ac:dyDescent="0.45">
      <c r="B9567" s="211">
        <v>9504</v>
      </c>
      <c r="C9567" s="210">
        <v>127.69497020566014</v>
      </c>
    </row>
    <row r="9568" spans="2:3" x14ac:dyDescent="0.45">
      <c r="B9568" s="211">
        <v>9505</v>
      </c>
      <c r="C9568" s="210">
        <v>122.64498379426787</v>
      </c>
    </row>
    <row r="9569" spans="2:3" x14ac:dyDescent="0.45">
      <c r="B9569" s="211">
        <v>9506</v>
      </c>
      <c r="C9569" s="210">
        <v>135.54583331205308</v>
      </c>
    </row>
    <row r="9570" spans="2:3" x14ac:dyDescent="0.45">
      <c r="B9570" s="211">
        <v>9507</v>
      </c>
      <c r="C9570" s="210">
        <v>109.6137950441191</v>
      </c>
    </row>
    <row r="9571" spans="2:3" x14ac:dyDescent="0.45">
      <c r="B9571" s="211">
        <v>9508</v>
      </c>
      <c r="C9571" s="210">
        <v>95.802484718632783</v>
      </c>
    </row>
    <row r="9572" spans="2:3" x14ac:dyDescent="0.45">
      <c r="B9572" s="211">
        <v>9509</v>
      </c>
      <c r="C9572" s="210">
        <v>196.79410496337564</v>
      </c>
    </row>
    <row r="9573" spans="2:3" x14ac:dyDescent="0.45">
      <c r="B9573" s="211">
        <v>9510</v>
      </c>
      <c r="C9573" s="210">
        <v>66.913362743647056</v>
      </c>
    </row>
    <row r="9574" spans="2:3" x14ac:dyDescent="0.45">
      <c r="B9574" s="211">
        <v>9511</v>
      </c>
      <c r="C9574" s="210">
        <v>134.18185342326123</v>
      </c>
    </row>
    <row r="9575" spans="2:3" x14ac:dyDescent="0.45">
      <c r="B9575" s="211">
        <v>9512</v>
      </c>
      <c r="C9575" s="210">
        <v>67.942507270227694</v>
      </c>
    </row>
    <row r="9576" spans="2:3" x14ac:dyDescent="0.45">
      <c r="B9576" s="211">
        <v>9513</v>
      </c>
      <c r="C9576" s="210">
        <v>195.86427475280394</v>
      </c>
    </row>
    <row r="9577" spans="2:3" x14ac:dyDescent="0.45">
      <c r="B9577" s="211">
        <v>9514</v>
      </c>
      <c r="C9577" s="210">
        <v>223.57030630536264</v>
      </c>
    </row>
    <row r="9578" spans="2:3" x14ac:dyDescent="0.45">
      <c r="B9578" s="211">
        <v>9515</v>
      </c>
      <c r="C9578" s="210">
        <v>112.84345890933349</v>
      </c>
    </row>
    <row r="9579" spans="2:3" x14ac:dyDescent="0.45">
      <c r="B9579" s="211">
        <v>9516</v>
      </c>
      <c r="C9579" s="210">
        <v>131.73433046900576</v>
      </c>
    </row>
    <row r="9580" spans="2:3" x14ac:dyDescent="0.45">
      <c r="B9580" s="211">
        <v>9517</v>
      </c>
      <c r="C9580" s="210">
        <v>158.43502630281333</v>
      </c>
    </row>
    <row r="9581" spans="2:3" x14ac:dyDescent="0.45">
      <c r="B9581" s="211">
        <v>9518</v>
      </c>
      <c r="C9581" s="210">
        <v>100.45612200953177</v>
      </c>
    </row>
    <row r="9582" spans="2:3" x14ac:dyDescent="0.45">
      <c r="B9582" s="211">
        <v>9519</v>
      </c>
      <c r="C9582" s="210">
        <v>154.57628831170106</v>
      </c>
    </row>
    <row r="9583" spans="2:3" x14ac:dyDescent="0.45">
      <c r="B9583" s="211">
        <v>9520</v>
      </c>
      <c r="C9583" s="210">
        <v>172.88894628668479</v>
      </c>
    </row>
    <row r="9584" spans="2:3" x14ac:dyDescent="0.45">
      <c r="B9584" s="211">
        <v>9521</v>
      </c>
      <c r="C9584" s="210">
        <v>157.88275861250656</v>
      </c>
    </row>
    <row r="9585" spans="2:3" x14ac:dyDescent="0.45">
      <c r="B9585" s="211">
        <v>9522</v>
      </c>
      <c r="C9585" s="210">
        <v>175.35794482049704</v>
      </c>
    </row>
    <row r="9586" spans="2:3" x14ac:dyDescent="0.45">
      <c r="B9586" s="211">
        <v>9523</v>
      </c>
      <c r="C9586" s="210">
        <v>166.13611162511415</v>
      </c>
    </row>
    <row r="9587" spans="2:3" x14ac:dyDescent="0.45">
      <c r="B9587" s="211">
        <v>9524</v>
      </c>
      <c r="C9587" s="210">
        <v>138.98721864026641</v>
      </c>
    </row>
    <row r="9588" spans="2:3" x14ac:dyDescent="0.45">
      <c r="B9588" s="211">
        <v>9525</v>
      </c>
      <c r="C9588" s="210">
        <v>162.51998717053803</v>
      </c>
    </row>
    <row r="9589" spans="2:3" x14ac:dyDescent="0.45">
      <c r="B9589" s="211">
        <v>9526</v>
      </c>
      <c r="C9589" s="210">
        <v>192.38066409965742</v>
      </c>
    </row>
    <row r="9590" spans="2:3" x14ac:dyDescent="0.45">
      <c r="B9590" s="211">
        <v>9527</v>
      </c>
      <c r="C9590" s="210">
        <v>167.75648189533558</v>
      </c>
    </row>
    <row r="9591" spans="2:3" x14ac:dyDescent="0.45">
      <c r="B9591" s="211">
        <v>9528</v>
      </c>
      <c r="C9591" s="210">
        <v>69.232442867153154</v>
      </c>
    </row>
    <row r="9592" spans="2:3" x14ac:dyDescent="0.45">
      <c r="B9592" s="211">
        <v>9529</v>
      </c>
      <c r="C9592" s="210">
        <v>81.443064550105234</v>
      </c>
    </row>
    <row r="9593" spans="2:3" x14ac:dyDescent="0.45">
      <c r="B9593" s="211">
        <v>9530</v>
      </c>
      <c r="C9593" s="210">
        <v>118.07003445814205</v>
      </c>
    </row>
    <row r="9594" spans="2:3" x14ac:dyDescent="0.45">
      <c r="B9594" s="211">
        <v>9531</v>
      </c>
      <c r="C9594" s="210">
        <v>97.206735935875145</v>
      </c>
    </row>
    <row r="9595" spans="2:3" x14ac:dyDescent="0.45">
      <c r="B9595" s="211">
        <v>9532</v>
      </c>
      <c r="C9595" s="210">
        <v>135.82781891092409</v>
      </c>
    </row>
    <row r="9596" spans="2:3" x14ac:dyDescent="0.45">
      <c r="B9596" s="211">
        <v>9533</v>
      </c>
      <c r="C9596" s="210">
        <v>96.773198111662282</v>
      </c>
    </row>
    <row r="9597" spans="2:3" x14ac:dyDescent="0.45">
      <c r="B9597" s="211">
        <v>9534</v>
      </c>
      <c r="C9597" s="210">
        <v>95.089015505668598</v>
      </c>
    </row>
    <row r="9598" spans="2:3" x14ac:dyDescent="0.45">
      <c r="B9598" s="211">
        <v>9535</v>
      </c>
      <c r="C9598" s="210">
        <v>82.286743277751569</v>
      </c>
    </row>
    <row r="9599" spans="2:3" x14ac:dyDescent="0.45">
      <c r="B9599" s="211">
        <v>9536</v>
      </c>
      <c r="C9599" s="210">
        <v>160.30491411106294</v>
      </c>
    </row>
    <row r="9600" spans="2:3" x14ac:dyDescent="0.45">
      <c r="B9600" s="211">
        <v>9537</v>
      </c>
      <c r="C9600" s="210">
        <v>89.696790595505988</v>
      </c>
    </row>
    <row r="9601" spans="2:3" x14ac:dyDescent="0.45">
      <c r="B9601" s="211">
        <v>9538</v>
      </c>
      <c r="C9601" s="210">
        <v>128.71526156015651</v>
      </c>
    </row>
    <row r="9602" spans="2:3" x14ac:dyDescent="0.45">
      <c r="B9602" s="211">
        <v>9539</v>
      </c>
      <c r="C9602" s="210">
        <v>100.93129336301695</v>
      </c>
    </row>
    <row r="9603" spans="2:3" x14ac:dyDescent="0.45">
      <c r="B9603" s="211">
        <v>9540</v>
      </c>
      <c r="C9603" s="210">
        <v>91.784662747136181</v>
      </c>
    </row>
    <row r="9604" spans="2:3" x14ac:dyDescent="0.45">
      <c r="B9604" s="211">
        <v>9541</v>
      </c>
      <c r="C9604" s="210">
        <v>157.92372817585132</v>
      </c>
    </row>
    <row r="9605" spans="2:3" x14ac:dyDescent="0.45">
      <c r="B9605" s="211">
        <v>9542</v>
      </c>
      <c r="C9605" s="210">
        <v>123.90781635619061</v>
      </c>
    </row>
    <row r="9606" spans="2:3" x14ac:dyDescent="0.45">
      <c r="B9606" s="211">
        <v>9543</v>
      </c>
      <c r="C9606" s="210">
        <v>132.17105380077982</v>
      </c>
    </row>
    <row r="9607" spans="2:3" x14ac:dyDescent="0.45">
      <c r="B9607" s="211">
        <v>9544</v>
      </c>
      <c r="C9607" s="210">
        <v>137.17030138530271</v>
      </c>
    </row>
    <row r="9608" spans="2:3" x14ac:dyDescent="0.45">
      <c r="B9608" s="211">
        <v>9545</v>
      </c>
      <c r="C9608" s="210">
        <v>175.35234633810637</v>
      </c>
    </row>
    <row r="9609" spans="2:3" x14ac:dyDescent="0.45">
      <c r="B9609" s="211">
        <v>9546</v>
      </c>
      <c r="C9609" s="210">
        <v>116.1658156171144</v>
      </c>
    </row>
    <row r="9610" spans="2:3" x14ac:dyDescent="0.45">
      <c r="B9610" s="211">
        <v>9547</v>
      </c>
      <c r="C9610" s="210">
        <v>105.57504598825106</v>
      </c>
    </row>
    <row r="9611" spans="2:3" x14ac:dyDescent="0.45">
      <c r="B9611" s="211">
        <v>9548</v>
      </c>
      <c r="C9611" s="210">
        <v>175.897252574351</v>
      </c>
    </row>
    <row r="9612" spans="2:3" x14ac:dyDescent="0.45">
      <c r="B9612" s="211">
        <v>9549</v>
      </c>
      <c r="C9612" s="210">
        <v>125.41431454691626</v>
      </c>
    </row>
    <row r="9613" spans="2:3" x14ac:dyDescent="0.45">
      <c r="B9613" s="211">
        <v>9550</v>
      </c>
      <c r="C9613" s="210">
        <v>91.783245776910533</v>
      </c>
    </row>
    <row r="9614" spans="2:3" x14ac:dyDescent="0.45">
      <c r="B9614" s="211">
        <v>9551</v>
      </c>
      <c r="C9614" s="210">
        <v>100.39395840612698</v>
      </c>
    </row>
    <row r="9615" spans="2:3" x14ac:dyDescent="0.45">
      <c r="B9615" s="211">
        <v>9552</v>
      </c>
      <c r="C9615" s="210">
        <v>153.89432249175522</v>
      </c>
    </row>
    <row r="9616" spans="2:3" x14ac:dyDescent="0.45">
      <c r="B9616" s="211">
        <v>9553</v>
      </c>
      <c r="C9616" s="210">
        <v>113.7849401360327</v>
      </c>
    </row>
    <row r="9617" spans="2:3" x14ac:dyDescent="0.45">
      <c r="B9617" s="211">
        <v>9554</v>
      </c>
      <c r="C9617" s="210">
        <v>128.8041762056566</v>
      </c>
    </row>
    <row r="9618" spans="2:3" x14ac:dyDescent="0.45">
      <c r="B9618" s="211">
        <v>9555</v>
      </c>
      <c r="C9618" s="210">
        <v>163.60643861667702</v>
      </c>
    </row>
    <row r="9619" spans="2:3" x14ac:dyDescent="0.45">
      <c r="B9619" s="211">
        <v>9556</v>
      </c>
      <c r="C9619" s="210">
        <v>92.283951134402258</v>
      </c>
    </row>
    <row r="9620" spans="2:3" x14ac:dyDescent="0.45">
      <c r="B9620" s="211">
        <v>9557</v>
      </c>
      <c r="C9620" s="210">
        <v>144.05793761423493</v>
      </c>
    </row>
    <row r="9621" spans="2:3" x14ac:dyDescent="0.45">
      <c r="B9621" s="211">
        <v>9558</v>
      </c>
      <c r="C9621" s="210">
        <v>143.43905350097992</v>
      </c>
    </row>
    <row r="9622" spans="2:3" x14ac:dyDescent="0.45">
      <c r="B9622" s="211">
        <v>9559</v>
      </c>
      <c r="C9622" s="210">
        <v>147.88691053100064</v>
      </c>
    </row>
    <row r="9623" spans="2:3" x14ac:dyDescent="0.45">
      <c r="B9623" s="211">
        <v>9560</v>
      </c>
      <c r="C9623" s="210">
        <v>223.23932446917894</v>
      </c>
    </row>
    <row r="9624" spans="2:3" x14ac:dyDescent="0.45">
      <c r="B9624" s="211">
        <v>9561</v>
      </c>
      <c r="C9624" s="210">
        <v>110.81159503212726</v>
      </c>
    </row>
    <row r="9625" spans="2:3" x14ac:dyDescent="0.45">
      <c r="B9625" s="211">
        <v>9562</v>
      </c>
      <c r="C9625" s="210">
        <v>116.3363022175693</v>
      </c>
    </row>
    <row r="9626" spans="2:3" x14ac:dyDescent="0.45">
      <c r="B9626" s="211">
        <v>9563</v>
      </c>
      <c r="C9626" s="210">
        <v>161.52826514581173</v>
      </c>
    </row>
    <row r="9627" spans="2:3" x14ac:dyDescent="0.45">
      <c r="B9627" s="211">
        <v>9564</v>
      </c>
      <c r="C9627" s="210">
        <v>131.16146743519337</v>
      </c>
    </row>
    <row r="9628" spans="2:3" x14ac:dyDescent="0.45">
      <c r="B9628" s="211">
        <v>9565</v>
      </c>
      <c r="C9628" s="210">
        <v>158.79964760220972</v>
      </c>
    </row>
    <row r="9629" spans="2:3" x14ac:dyDescent="0.45">
      <c r="B9629" s="211">
        <v>9566</v>
      </c>
      <c r="C9629" s="210">
        <v>75.389324901323462</v>
      </c>
    </row>
    <row r="9630" spans="2:3" x14ac:dyDescent="0.45">
      <c r="B9630" s="211">
        <v>9567</v>
      </c>
      <c r="C9630" s="210">
        <v>110.96730043352925</v>
      </c>
    </row>
    <row r="9631" spans="2:3" x14ac:dyDescent="0.45">
      <c r="B9631" s="211">
        <v>9568</v>
      </c>
      <c r="C9631" s="210">
        <v>214.50060025144236</v>
      </c>
    </row>
    <row r="9632" spans="2:3" x14ac:dyDescent="0.45">
      <c r="B9632" s="211">
        <v>9569</v>
      </c>
      <c r="C9632" s="210">
        <v>126.6333749430776</v>
      </c>
    </row>
    <row r="9633" spans="2:3" x14ac:dyDescent="0.45">
      <c r="B9633" s="211">
        <v>9570</v>
      </c>
      <c r="C9633" s="210">
        <v>111.20287733558645</v>
      </c>
    </row>
    <row r="9634" spans="2:3" x14ac:dyDescent="0.45">
      <c r="B9634" s="211">
        <v>9571</v>
      </c>
      <c r="C9634" s="210">
        <v>79.925303097613806</v>
      </c>
    </row>
    <row r="9635" spans="2:3" x14ac:dyDescent="0.45">
      <c r="B9635" s="211">
        <v>9572</v>
      </c>
      <c r="C9635" s="210">
        <v>105.54304331582949</v>
      </c>
    </row>
    <row r="9636" spans="2:3" x14ac:dyDescent="0.45">
      <c r="B9636" s="211">
        <v>9573</v>
      </c>
      <c r="C9636" s="210">
        <v>73.959068430669888</v>
      </c>
    </row>
    <row r="9637" spans="2:3" x14ac:dyDescent="0.45">
      <c r="B9637" s="211">
        <v>9574</v>
      </c>
      <c r="C9637" s="210">
        <v>124.26286019077264</v>
      </c>
    </row>
    <row r="9638" spans="2:3" x14ac:dyDescent="0.45">
      <c r="B9638" s="211">
        <v>9575</v>
      </c>
      <c r="C9638" s="210">
        <v>112.03124731052247</v>
      </c>
    </row>
    <row r="9639" spans="2:3" x14ac:dyDescent="0.45">
      <c r="B9639" s="211">
        <v>9576</v>
      </c>
      <c r="C9639" s="210">
        <v>118.27270566930227</v>
      </c>
    </row>
    <row r="9640" spans="2:3" x14ac:dyDescent="0.45">
      <c r="B9640" s="211">
        <v>9577</v>
      </c>
      <c r="C9640" s="210">
        <v>113.46069740670478</v>
      </c>
    </row>
    <row r="9641" spans="2:3" x14ac:dyDescent="0.45">
      <c r="B9641" s="211">
        <v>9578</v>
      </c>
      <c r="C9641" s="210">
        <v>151.35820185478249</v>
      </c>
    </row>
    <row r="9642" spans="2:3" x14ac:dyDescent="0.45">
      <c r="B9642" s="211">
        <v>9579</v>
      </c>
      <c r="C9642" s="210">
        <v>131.21153313840099</v>
      </c>
    </row>
    <row r="9643" spans="2:3" x14ac:dyDescent="0.45">
      <c r="B9643" s="211">
        <v>9580</v>
      </c>
      <c r="C9643" s="210">
        <v>112.52414841117042</v>
      </c>
    </row>
    <row r="9644" spans="2:3" x14ac:dyDescent="0.45">
      <c r="B9644" s="211">
        <v>9581</v>
      </c>
      <c r="C9644" s="210">
        <v>152.82358123629612</v>
      </c>
    </row>
    <row r="9645" spans="2:3" x14ac:dyDescent="0.45">
      <c r="B9645" s="211">
        <v>9582</v>
      </c>
      <c r="C9645" s="210">
        <v>99.317045088842193</v>
      </c>
    </row>
    <row r="9646" spans="2:3" x14ac:dyDescent="0.45">
      <c r="B9646" s="211">
        <v>9583</v>
      </c>
      <c r="C9646" s="210">
        <v>166.90643231802713</v>
      </c>
    </row>
    <row r="9647" spans="2:3" x14ac:dyDescent="0.45">
      <c r="B9647" s="211">
        <v>9584</v>
      </c>
      <c r="C9647" s="210">
        <v>109.87705076128404</v>
      </c>
    </row>
    <row r="9648" spans="2:3" x14ac:dyDescent="0.45">
      <c r="B9648" s="211">
        <v>9585</v>
      </c>
      <c r="C9648" s="210">
        <v>148.80138404805831</v>
      </c>
    </row>
    <row r="9649" spans="2:3" x14ac:dyDescent="0.45">
      <c r="B9649" s="211">
        <v>9586</v>
      </c>
      <c r="C9649" s="210">
        <v>105.37177884231717</v>
      </c>
    </row>
    <row r="9650" spans="2:3" x14ac:dyDescent="0.45">
      <c r="B9650" s="211">
        <v>9587</v>
      </c>
      <c r="C9650" s="210">
        <v>84.549639849757682</v>
      </c>
    </row>
    <row r="9651" spans="2:3" x14ac:dyDescent="0.45">
      <c r="B9651" s="211">
        <v>9588</v>
      </c>
      <c r="C9651" s="210">
        <v>95.12857977193481</v>
      </c>
    </row>
    <row r="9652" spans="2:3" x14ac:dyDescent="0.45">
      <c r="B9652" s="211">
        <v>9589</v>
      </c>
      <c r="C9652" s="210">
        <v>96.907933439068898</v>
      </c>
    </row>
    <row r="9653" spans="2:3" x14ac:dyDescent="0.45">
      <c r="B9653" s="211">
        <v>9590</v>
      </c>
      <c r="C9653" s="210">
        <v>85.249536918405937</v>
      </c>
    </row>
    <row r="9654" spans="2:3" x14ac:dyDescent="0.45">
      <c r="B9654" s="211">
        <v>9591</v>
      </c>
      <c r="C9654" s="210">
        <v>144.99676265465999</v>
      </c>
    </row>
    <row r="9655" spans="2:3" x14ac:dyDescent="0.45">
      <c r="B9655" s="211">
        <v>9592</v>
      </c>
      <c r="C9655" s="210">
        <v>168.19693164561136</v>
      </c>
    </row>
    <row r="9656" spans="2:3" x14ac:dyDescent="0.45">
      <c r="B9656" s="211">
        <v>9593</v>
      </c>
      <c r="C9656" s="210">
        <v>127.35812599175776</v>
      </c>
    </row>
    <row r="9657" spans="2:3" x14ac:dyDescent="0.45">
      <c r="B9657" s="211">
        <v>9594</v>
      </c>
      <c r="C9657" s="210">
        <v>104.00975704132827</v>
      </c>
    </row>
    <row r="9658" spans="2:3" x14ac:dyDescent="0.45">
      <c r="B9658" s="211">
        <v>9595</v>
      </c>
      <c r="C9658" s="210">
        <v>122.68963540747417</v>
      </c>
    </row>
    <row r="9659" spans="2:3" x14ac:dyDescent="0.45">
      <c r="B9659" s="211">
        <v>9596</v>
      </c>
      <c r="C9659" s="210">
        <v>83.805337130536799</v>
      </c>
    </row>
    <row r="9660" spans="2:3" x14ac:dyDescent="0.45">
      <c r="B9660" s="211">
        <v>9597</v>
      </c>
      <c r="C9660" s="210">
        <v>153.40594071738147</v>
      </c>
    </row>
    <row r="9661" spans="2:3" x14ac:dyDescent="0.45">
      <c r="B9661" s="211">
        <v>9598</v>
      </c>
      <c r="C9661" s="210">
        <v>141.92146462522948</v>
      </c>
    </row>
    <row r="9662" spans="2:3" x14ac:dyDescent="0.45">
      <c r="B9662" s="211">
        <v>9599</v>
      </c>
      <c r="C9662" s="210">
        <v>103.67935915265339</v>
      </c>
    </row>
    <row r="9663" spans="2:3" x14ac:dyDescent="0.45">
      <c r="B9663" s="211">
        <v>9600</v>
      </c>
      <c r="C9663" s="210">
        <v>183.99883195732716</v>
      </c>
    </row>
    <row r="9664" spans="2:3" x14ac:dyDescent="0.45">
      <c r="B9664" s="211">
        <v>9601</v>
      </c>
      <c r="C9664" s="210">
        <v>125.27119624675466</v>
      </c>
    </row>
    <row r="9665" spans="2:3" x14ac:dyDescent="0.45">
      <c r="B9665" s="211">
        <v>9602</v>
      </c>
      <c r="C9665" s="210">
        <v>84.812275386631256</v>
      </c>
    </row>
    <row r="9666" spans="2:3" x14ac:dyDescent="0.45">
      <c r="B9666" s="211">
        <v>9603</v>
      </c>
      <c r="C9666" s="210">
        <v>189.060680521265</v>
      </c>
    </row>
    <row r="9667" spans="2:3" x14ac:dyDescent="0.45">
      <c r="B9667" s="211">
        <v>9604</v>
      </c>
      <c r="C9667" s="210">
        <v>152.07533564050411</v>
      </c>
    </row>
    <row r="9668" spans="2:3" x14ac:dyDescent="0.45">
      <c r="B9668" s="211">
        <v>9605</v>
      </c>
      <c r="C9668" s="210">
        <v>204.72655639211439</v>
      </c>
    </row>
    <row r="9669" spans="2:3" x14ac:dyDescent="0.45">
      <c r="B9669" s="211">
        <v>9606</v>
      </c>
      <c r="C9669" s="210">
        <v>131.44959347422002</v>
      </c>
    </row>
    <row r="9670" spans="2:3" x14ac:dyDescent="0.45">
      <c r="B9670" s="211">
        <v>9607</v>
      </c>
      <c r="C9670" s="210">
        <v>80.407940490341915</v>
      </c>
    </row>
    <row r="9671" spans="2:3" x14ac:dyDescent="0.45">
      <c r="B9671" s="211">
        <v>9608</v>
      </c>
      <c r="C9671" s="210">
        <v>114.90140041288886</v>
      </c>
    </row>
    <row r="9672" spans="2:3" x14ac:dyDescent="0.45">
      <c r="B9672" s="211">
        <v>9609</v>
      </c>
      <c r="C9672" s="210">
        <v>128.83164403026248</v>
      </c>
    </row>
    <row r="9673" spans="2:3" x14ac:dyDescent="0.45">
      <c r="B9673" s="211">
        <v>9610</v>
      </c>
      <c r="C9673" s="210">
        <v>151.96155700973225</v>
      </c>
    </row>
    <row r="9674" spans="2:3" x14ac:dyDescent="0.45">
      <c r="B9674" s="211">
        <v>9611</v>
      </c>
      <c r="C9674" s="210">
        <v>91.223366124878979</v>
      </c>
    </row>
    <row r="9675" spans="2:3" x14ac:dyDescent="0.45">
      <c r="B9675" s="211">
        <v>9612</v>
      </c>
      <c r="C9675" s="210">
        <v>108.96153486933987</v>
      </c>
    </row>
    <row r="9676" spans="2:3" x14ac:dyDescent="0.45">
      <c r="B9676" s="211">
        <v>9613</v>
      </c>
      <c r="C9676" s="210">
        <v>121.78684733499196</v>
      </c>
    </row>
    <row r="9677" spans="2:3" x14ac:dyDescent="0.45">
      <c r="B9677" s="211">
        <v>9614</v>
      </c>
      <c r="C9677" s="210">
        <v>100.24642482162106</v>
      </c>
    </row>
    <row r="9678" spans="2:3" x14ac:dyDescent="0.45">
      <c r="B9678" s="211">
        <v>9615</v>
      </c>
      <c r="C9678" s="210">
        <v>172.96455287284408</v>
      </c>
    </row>
    <row r="9679" spans="2:3" x14ac:dyDescent="0.45">
      <c r="B9679" s="211">
        <v>9616</v>
      </c>
      <c r="C9679" s="210">
        <v>163.4472045477039</v>
      </c>
    </row>
    <row r="9680" spans="2:3" x14ac:dyDescent="0.45">
      <c r="B9680" s="211">
        <v>9617</v>
      </c>
      <c r="C9680" s="210">
        <v>109.20019920567452</v>
      </c>
    </row>
    <row r="9681" spans="2:3" x14ac:dyDescent="0.45">
      <c r="B9681" s="211">
        <v>9618</v>
      </c>
      <c r="C9681" s="210">
        <v>106.9723892912871</v>
      </c>
    </row>
    <row r="9682" spans="2:3" x14ac:dyDescent="0.45">
      <c r="B9682" s="211">
        <v>9619</v>
      </c>
      <c r="C9682" s="210">
        <v>118.75790573938508</v>
      </c>
    </row>
    <row r="9683" spans="2:3" x14ac:dyDescent="0.45">
      <c r="B9683" s="211">
        <v>9620</v>
      </c>
      <c r="C9683" s="210">
        <v>98.299339630502715</v>
      </c>
    </row>
    <row r="9684" spans="2:3" x14ac:dyDescent="0.45">
      <c r="B9684" s="211">
        <v>9621</v>
      </c>
      <c r="C9684" s="210">
        <v>140.80962459490544</v>
      </c>
    </row>
    <row r="9685" spans="2:3" x14ac:dyDescent="0.45">
      <c r="B9685" s="211">
        <v>9622</v>
      </c>
      <c r="C9685" s="210">
        <v>111.716961496138</v>
      </c>
    </row>
    <row r="9686" spans="2:3" x14ac:dyDescent="0.45">
      <c r="B9686" s="211">
        <v>9623</v>
      </c>
      <c r="C9686" s="210">
        <v>131.08671775092662</v>
      </c>
    </row>
    <row r="9687" spans="2:3" x14ac:dyDescent="0.45">
      <c r="B9687" s="211">
        <v>9624</v>
      </c>
      <c r="C9687" s="210">
        <v>134.11125019709175</v>
      </c>
    </row>
    <row r="9688" spans="2:3" x14ac:dyDescent="0.45">
      <c r="B9688" s="211">
        <v>9625</v>
      </c>
      <c r="C9688" s="210">
        <v>198.97827437765423</v>
      </c>
    </row>
    <row r="9689" spans="2:3" x14ac:dyDescent="0.45">
      <c r="B9689" s="211">
        <v>9626</v>
      </c>
      <c r="C9689" s="210">
        <v>102.37572147828268</v>
      </c>
    </row>
    <row r="9690" spans="2:3" x14ac:dyDescent="0.45">
      <c r="B9690" s="211">
        <v>9627</v>
      </c>
      <c r="C9690" s="210">
        <v>177.24294045538949</v>
      </c>
    </row>
    <row r="9691" spans="2:3" x14ac:dyDescent="0.45">
      <c r="B9691" s="211">
        <v>9628</v>
      </c>
      <c r="C9691" s="210">
        <v>104.54054469876532</v>
      </c>
    </row>
    <row r="9692" spans="2:3" x14ac:dyDescent="0.45">
      <c r="B9692" s="211">
        <v>9629</v>
      </c>
      <c r="C9692" s="210">
        <v>113.7075299130272</v>
      </c>
    </row>
    <row r="9693" spans="2:3" x14ac:dyDescent="0.45">
      <c r="B9693" s="211">
        <v>9630</v>
      </c>
      <c r="C9693" s="210">
        <v>158.45927387801186</v>
      </c>
    </row>
    <row r="9694" spans="2:3" x14ac:dyDescent="0.45">
      <c r="B9694" s="211">
        <v>9631</v>
      </c>
      <c r="C9694" s="210">
        <v>140.14700258118592</v>
      </c>
    </row>
    <row r="9695" spans="2:3" x14ac:dyDescent="0.45">
      <c r="B9695" s="211">
        <v>9632</v>
      </c>
      <c r="C9695" s="210">
        <v>131.25116517603115</v>
      </c>
    </row>
    <row r="9696" spans="2:3" x14ac:dyDescent="0.45">
      <c r="B9696" s="211">
        <v>9633</v>
      </c>
      <c r="C9696" s="210">
        <v>143.40772259489032</v>
      </c>
    </row>
    <row r="9697" spans="2:3" x14ac:dyDescent="0.45">
      <c r="B9697" s="211">
        <v>9634</v>
      </c>
      <c r="C9697" s="210">
        <v>97.494350417028315</v>
      </c>
    </row>
    <row r="9698" spans="2:3" x14ac:dyDescent="0.45">
      <c r="B9698" s="211">
        <v>9635</v>
      </c>
      <c r="C9698" s="210">
        <v>108.84378530337014</v>
      </c>
    </row>
    <row r="9699" spans="2:3" x14ac:dyDescent="0.45">
      <c r="B9699" s="211">
        <v>9636</v>
      </c>
      <c r="C9699" s="210">
        <v>137.69198426826145</v>
      </c>
    </row>
    <row r="9700" spans="2:3" x14ac:dyDescent="0.45">
      <c r="B9700" s="211">
        <v>9637</v>
      </c>
      <c r="C9700" s="210">
        <v>92.097191203480904</v>
      </c>
    </row>
    <row r="9701" spans="2:3" x14ac:dyDescent="0.45">
      <c r="B9701" s="211">
        <v>9638</v>
      </c>
      <c r="C9701" s="210">
        <v>106.73778273813399</v>
      </c>
    </row>
    <row r="9702" spans="2:3" x14ac:dyDescent="0.45">
      <c r="B9702" s="211">
        <v>9639</v>
      </c>
      <c r="C9702" s="210">
        <v>121.90482124581854</v>
      </c>
    </row>
    <row r="9703" spans="2:3" x14ac:dyDescent="0.45">
      <c r="B9703" s="211">
        <v>9640</v>
      </c>
      <c r="C9703" s="210">
        <v>122.1983862852305</v>
      </c>
    </row>
    <row r="9704" spans="2:3" x14ac:dyDescent="0.45">
      <c r="B9704" s="211">
        <v>9641</v>
      </c>
      <c r="C9704" s="210">
        <v>135.35224133952642</v>
      </c>
    </row>
    <row r="9705" spans="2:3" x14ac:dyDescent="0.45">
      <c r="B9705" s="211">
        <v>9642</v>
      </c>
      <c r="C9705" s="210">
        <v>170.27229375097332</v>
      </c>
    </row>
    <row r="9706" spans="2:3" x14ac:dyDescent="0.45">
      <c r="B9706" s="211">
        <v>9643</v>
      </c>
      <c r="C9706" s="210">
        <v>119.15770073785977</v>
      </c>
    </row>
    <row r="9707" spans="2:3" x14ac:dyDescent="0.45">
      <c r="B9707" s="211">
        <v>9644</v>
      </c>
      <c r="C9707" s="210">
        <v>117.48111936985561</v>
      </c>
    </row>
    <row r="9708" spans="2:3" x14ac:dyDescent="0.45">
      <c r="B9708" s="211">
        <v>9645</v>
      </c>
      <c r="C9708" s="210">
        <v>169.44796675371694</v>
      </c>
    </row>
    <row r="9709" spans="2:3" x14ac:dyDescent="0.45">
      <c r="B9709" s="211">
        <v>9646</v>
      </c>
      <c r="C9709" s="210">
        <v>108.10017682175543</v>
      </c>
    </row>
    <row r="9710" spans="2:3" x14ac:dyDescent="0.45">
      <c r="B9710" s="211">
        <v>9647</v>
      </c>
      <c r="C9710" s="210">
        <v>130.05096213066727</v>
      </c>
    </row>
    <row r="9711" spans="2:3" x14ac:dyDescent="0.45">
      <c r="B9711" s="211">
        <v>9648</v>
      </c>
      <c r="C9711" s="210">
        <v>127.23679360067015</v>
      </c>
    </row>
    <row r="9712" spans="2:3" x14ac:dyDescent="0.45">
      <c r="B9712" s="211">
        <v>9649</v>
      </c>
      <c r="C9712" s="210">
        <v>148.63605296621233</v>
      </c>
    </row>
    <row r="9713" spans="2:3" x14ac:dyDescent="0.45">
      <c r="B9713" s="211">
        <v>9650</v>
      </c>
      <c r="C9713" s="210">
        <v>157.51988135717934</v>
      </c>
    </row>
    <row r="9714" spans="2:3" x14ac:dyDescent="0.45">
      <c r="B9714" s="211">
        <v>9651</v>
      </c>
      <c r="C9714" s="210">
        <v>176.94645398739405</v>
      </c>
    </row>
    <row r="9715" spans="2:3" x14ac:dyDescent="0.45">
      <c r="B9715" s="211">
        <v>9652</v>
      </c>
      <c r="C9715" s="210">
        <v>116.1715374986989</v>
      </c>
    </row>
    <row r="9716" spans="2:3" x14ac:dyDescent="0.45">
      <c r="B9716" s="211">
        <v>9653</v>
      </c>
      <c r="C9716" s="210">
        <v>126.51327922898075</v>
      </c>
    </row>
    <row r="9717" spans="2:3" x14ac:dyDescent="0.45">
      <c r="B9717" s="211">
        <v>9654</v>
      </c>
      <c r="C9717" s="210">
        <v>197.5487431874017</v>
      </c>
    </row>
    <row r="9718" spans="2:3" x14ac:dyDescent="0.45">
      <c r="B9718" s="211">
        <v>9655</v>
      </c>
      <c r="C9718" s="210">
        <v>168.79779831628812</v>
      </c>
    </row>
    <row r="9719" spans="2:3" x14ac:dyDescent="0.45">
      <c r="B9719" s="211">
        <v>9656</v>
      </c>
      <c r="C9719" s="210">
        <v>160.100488923326</v>
      </c>
    </row>
    <row r="9720" spans="2:3" x14ac:dyDescent="0.45">
      <c r="B9720" s="211">
        <v>9657</v>
      </c>
      <c r="C9720" s="210">
        <v>144.668703301823</v>
      </c>
    </row>
    <row r="9721" spans="2:3" x14ac:dyDescent="0.45">
      <c r="B9721" s="211">
        <v>9658</v>
      </c>
      <c r="C9721" s="210">
        <v>88.587483077494511</v>
      </c>
    </row>
    <row r="9722" spans="2:3" x14ac:dyDescent="0.45">
      <c r="B9722" s="211">
        <v>9659</v>
      </c>
      <c r="C9722" s="210">
        <v>79.525326165828716</v>
      </c>
    </row>
    <row r="9723" spans="2:3" x14ac:dyDescent="0.45">
      <c r="B9723" s="211">
        <v>9660</v>
      </c>
      <c r="C9723" s="210">
        <v>92.796724790744165</v>
      </c>
    </row>
    <row r="9724" spans="2:3" x14ac:dyDescent="0.45">
      <c r="B9724" s="211">
        <v>9661</v>
      </c>
      <c r="C9724" s="210">
        <v>100.7724942156497</v>
      </c>
    </row>
    <row r="9725" spans="2:3" x14ac:dyDescent="0.45">
      <c r="B9725" s="211">
        <v>9662</v>
      </c>
      <c r="C9725" s="210">
        <v>115.48021253801848</v>
      </c>
    </row>
    <row r="9726" spans="2:3" x14ac:dyDescent="0.45">
      <c r="B9726" s="211">
        <v>9663</v>
      </c>
      <c r="C9726" s="210">
        <v>160.42935469594312</v>
      </c>
    </row>
    <row r="9727" spans="2:3" x14ac:dyDescent="0.45">
      <c r="B9727" s="211">
        <v>9664</v>
      </c>
      <c r="C9727" s="210">
        <v>125.21369479484274</v>
      </c>
    </row>
    <row r="9728" spans="2:3" x14ac:dyDescent="0.45">
      <c r="B9728" s="211">
        <v>9665</v>
      </c>
      <c r="C9728" s="210">
        <v>122.85409367946805</v>
      </c>
    </row>
    <row r="9729" spans="2:3" x14ac:dyDescent="0.45">
      <c r="B9729" s="211">
        <v>9666</v>
      </c>
      <c r="C9729" s="210">
        <v>155.71477984196059</v>
      </c>
    </row>
    <row r="9730" spans="2:3" x14ac:dyDescent="0.45">
      <c r="B9730" s="211">
        <v>9667</v>
      </c>
      <c r="C9730" s="210">
        <v>129.67255301926866</v>
      </c>
    </row>
    <row r="9731" spans="2:3" x14ac:dyDescent="0.45">
      <c r="B9731" s="211">
        <v>9668</v>
      </c>
      <c r="C9731" s="210">
        <v>157.49224033070342</v>
      </c>
    </row>
    <row r="9732" spans="2:3" x14ac:dyDescent="0.45">
      <c r="B9732" s="211">
        <v>9669</v>
      </c>
      <c r="C9732" s="210">
        <v>232.02902674495323</v>
      </c>
    </row>
    <row r="9733" spans="2:3" x14ac:dyDescent="0.45">
      <c r="B9733" s="211">
        <v>9670</v>
      </c>
      <c r="C9733" s="210">
        <v>182.10089708659152</v>
      </c>
    </row>
    <row r="9734" spans="2:3" x14ac:dyDescent="0.45">
      <c r="B9734" s="211">
        <v>9671</v>
      </c>
      <c r="C9734" s="210">
        <v>137.78823463618639</v>
      </c>
    </row>
    <row r="9735" spans="2:3" x14ac:dyDescent="0.45">
      <c r="B9735" s="211">
        <v>9672</v>
      </c>
      <c r="C9735" s="210">
        <v>129.64701474172489</v>
      </c>
    </row>
    <row r="9736" spans="2:3" x14ac:dyDescent="0.45">
      <c r="B9736" s="211">
        <v>9673</v>
      </c>
      <c r="C9736" s="210">
        <v>108.57787563039392</v>
      </c>
    </row>
    <row r="9737" spans="2:3" x14ac:dyDescent="0.45">
      <c r="B9737" s="211">
        <v>9674</v>
      </c>
      <c r="C9737" s="210">
        <v>72.165180097071115</v>
      </c>
    </row>
    <row r="9738" spans="2:3" x14ac:dyDescent="0.45">
      <c r="B9738" s="211">
        <v>9675</v>
      </c>
      <c r="C9738" s="210">
        <v>113.6711943783712</v>
      </c>
    </row>
    <row r="9739" spans="2:3" x14ac:dyDescent="0.45">
      <c r="B9739" s="211">
        <v>9676</v>
      </c>
      <c r="C9739" s="210">
        <v>78.765121655263613</v>
      </c>
    </row>
    <row r="9740" spans="2:3" x14ac:dyDescent="0.45">
      <c r="B9740" s="211">
        <v>9677</v>
      </c>
      <c r="C9740" s="210">
        <v>150.65117235585632</v>
      </c>
    </row>
    <row r="9741" spans="2:3" x14ac:dyDescent="0.45">
      <c r="B9741" s="211">
        <v>9678</v>
      </c>
      <c r="C9741" s="210">
        <v>124.82816110862886</v>
      </c>
    </row>
    <row r="9742" spans="2:3" x14ac:dyDescent="0.45">
      <c r="B9742" s="211">
        <v>9679</v>
      </c>
      <c r="C9742" s="210">
        <v>57.212762605654341</v>
      </c>
    </row>
    <row r="9743" spans="2:3" x14ac:dyDescent="0.45">
      <c r="B9743" s="211">
        <v>9680</v>
      </c>
      <c r="C9743" s="210">
        <v>87.828849184878862</v>
      </c>
    </row>
    <row r="9744" spans="2:3" x14ac:dyDescent="0.45">
      <c r="B9744" s="211">
        <v>9681</v>
      </c>
      <c r="C9744" s="210">
        <v>84.2911470344321</v>
      </c>
    </row>
    <row r="9745" spans="2:3" x14ac:dyDescent="0.45">
      <c r="B9745" s="211">
        <v>9682</v>
      </c>
      <c r="C9745" s="210">
        <v>105.3374357557135</v>
      </c>
    </row>
    <row r="9746" spans="2:3" x14ac:dyDescent="0.45">
      <c r="B9746" s="211">
        <v>9683</v>
      </c>
      <c r="C9746" s="210">
        <v>110.75593601048899</v>
      </c>
    </row>
    <row r="9747" spans="2:3" x14ac:dyDescent="0.45">
      <c r="B9747" s="211">
        <v>9684</v>
      </c>
      <c r="C9747" s="210">
        <v>102.31468925597899</v>
      </c>
    </row>
    <row r="9748" spans="2:3" x14ac:dyDescent="0.45">
      <c r="B9748" s="211">
        <v>9685</v>
      </c>
      <c r="C9748" s="210">
        <v>182.09002268669258</v>
      </c>
    </row>
    <row r="9749" spans="2:3" x14ac:dyDescent="0.45">
      <c r="B9749" s="211">
        <v>9686</v>
      </c>
      <c r="C9749" s="210">
        <v>151.14054080847163</v>
      </c>
    </row>
    <row r="9750" spans="2:3" x14ac:dyDescent="0.45">
      <c r="B9750" s="211">
        <v>9687</v>
      </c>
      <c r="C9750" s="210">
        <v>68.921567196515028</v>
      </c>
    </row>
    <row r="9751" spans="2:3" x14ac:dyDescent="0.45">
      <c r="B9751" s="211">
        <v>9688</v>
      </c>
      <c r="C9751" s="210">
        <v>112.94512685228857</v>
      </c>
    </row>
    <row r="9752" spans="2:3" x14ac:dyDescent="0.45">
      <c r="B9752" s="211">
        <v>9689</v>
      </c>
      <c r="C9752" s="210">
        <v>115.43724649133668</v>
      </c>
    </row>
    <row r="9753" spans="2:3" x14ac:dyDescent="0.45">
      <c r="B9753" s="211">
        <v>9690</v>
      </c>
      <c r="C9753" s="210">
        <v>107.67477057241862</v>
      </c>
    </row>
    <row r="9754" spans="2:3" x14ac:dyDescent="0.45">
      <c r="B9754" s="211">
        <v>9691</v>
      </c>
      <c r="C9754" s="210">
        <v>89.439516174231699</v>
      </c>
    </row>
    <row r="9755" spans="2:3" x14ac:dyDescent="0.45">
      <c r="B9755" s="211">
        <v>9692</v>
      </c>
      <c r="C9755" s="210">
        <v>129.56280041944768</v>
      </c>
    </row>
    <row r="9756" spans="2:3" x14ac:dyDescent="0.45">
      <c r="B9756" s="211">
        <v>9693</v>
      </c>
      <c r="C9756" s="210">
        <v>125.91053800636814</v>
      </c>
    </row>
    <row r="9757" spans="2:3" x14ac:dyDescent="0.45">
      <c r="B9757" s="211">
        <v>9694</v>
      </c>
      <c r="C9757" s="210">
        <v>179.06379449252228</v>
      </c>
    </row>
    <row r="9758" spans="2:3" x14ac:dyDescent="0.45">
      <c r="B9758" s="211">
        <v>9695</v>
      </c>
      <c r="C9758" s="210">
        <v>180.06481521155209</v>
      </c>
    </row>
    <row r="9759" spans="2:3" x14ac:dyDescent="0.45">
      <c r="B9759" s="211">
        <v>9696</v>
      </c>
      <c r="C9759" s="210">
        <v>100.99504556108623</v>
      </c>
    </row>
    <row r="9760" spans="2:3" x14ac:dyDescent="0.45">
      <c r="B9760" s="211">
        <v>9697</v>
      </c>
      <c r="C9760" s="210">
        <v>143.41658154131343</v>
      </c>
    </row>
    <row r="9761" spans="2:3" x14ac:dyDescent="0.45">
      <c r="B9761" s="211">
        <v>9698</v>
      </c>
      <c r="C9761" s="210">
        <v>197.07598686544827</v>
      </c>
    </row>
    <row r="9762" spans="2:3" x14ac:dyDescent="0.45">
      <c r="B9762" s="211">
        <v>9699</v>
      </c>
      <c r="C9762" s="210">
        <v>99.333380514456792</v>
      </c>
    </row>
    <row r="9763" spans="2:3" x14ac:dyDescent="0.45">
      <c r="B9763" s="211">
        <v>9700</v>
      </c>
      <c r="C9763" s="210">
        <v>93.397911762006046</v>
      </c>
    </row>
    <row r="9764" spans="2:3" x14ac:dyDescent="0.45">
      <c r="B9764" s="211">
        <v>9701</v>
      </c>
      <c r="C9764" s="210">
        <v>53.410806372512447</v>
      </c>
    </row>
    <row r="9765" spans="2:3" x14ac:dyDescent="0.45">
      <c r="B9765" s="211">
        <v>9702</v>
      </c>
      <c r="C9765" s="210">
        <v>119.42133475324457</v>
      </c>
    </row>
    <row r="9766" spans="2:3" x14ac:dyDescent="0.45">
      <c r="B9766" s="211">
        <v>9703</v>
      </c>
      <c r="C9766" s="210">
        <v>165.6823685341522</v>
      </c>
    </row>
    <row r="9767" spans="2:3" x14ac:dyDescent="0.45">
      <c r="B9767" s="211">
        <v>9704</v>
      </c>
      <c r="C9767" s="210">
        <v>145.13740912255631</v>
      </c>
    </row>
    <row r="9768" spans="2:3" x14ac:dyDescent="0.45">
      <c r="B9768" s="211">
        <v>9705</v>
      </c>
      <c r="C9768" s="210">
        <v>93.765284978723187</v>
      </c>
    </row>
    <row r="9769" spans="2:3" x14ac:dyDescent="0.45">
      <c r="B9769" s="211">
        <v>9706</v>
      </c>
      <c r="C9769" s="210">
        <v>114.19826262347451</v>
      </c>
    </row>
    <row r="9770" spans="2:3" x14ac:dyDescent="0.45">
      <c r="B9770" s="211">
        <v>9707</v>
      </c>
      <c r="C9770" s="210">
        <v>91.463879106204018</v>
      </c>
    </row>
    <row r="9771" spans="2:3" x14ac:dyDescent="0.45">
      <c r="B9771" s="211">
        <v>9708</v>
      </c>
      <c r="C9771" s="210">
        <v>145.68985466280984</v>
      </c>
    </row>
    <row r="9772" spans="2:3" x14ac:dyDescent="0.45">
      <c r="B9772" s="211">
        <v>9709</v>
      </c>
      <c r="C9772" s="210">
        <v>105.70233013634953</v>
      </c>
    </row>
    <row r="9773" spans="2:3" x14ac:dyDescent="0.45">
      <c r="B9773" s="211">
        <v>9710</v>
      </c>
      <c r="C9773" s="210">
        <v>124.10020973893539</v>
      </c>
    </row>
    <row r="9774" spans="2:3" x14ac:dyDescent="0.45">
      <c r="B9774" s="211">
        <v>9711</v>
      </c>
      <c r="C9774" s="210">
        <v>105.79637181180827</v>
      </c>
    </row>
    <row r="9775" spans="2:3" x14ac:dyDescent="0.45">
      <c r="B9775" s="211">
        <v>9712</v>
      </c>
      <c r="C9775" s="210">
        <v>128.02159431535625</v>
      </c>
    </row>
    <row r="9776" spans="2:3" x14ac:dyDescent="0.45">
      <c r="B9776" s="211">
        <v>9713</v>
      </c>
      <c r="C9776" s="210">
        <v>156.29580280521685</v>
      </c>
    </row>
    <row r="9777" spans="2:3" x14ac:dyDescent="0.45">
      <c r="B9777" s="211">
        <v>9714</v>
      </c>
      <c r="C9777" s="210">
        <v>116.39088445312562</v>
      </c>
    </row>
    <row r="9778" spans="2:3" x14ac:dyDescent="0.45">
      <c r="B9778" s="211">
        <v>9715</v>
      </c>
      <c r="C9778" s="210">
        <v>139.10031855197025</v>
      </c>
    </row>
    <row r="9779" spans="2:3" x14ac:dyDescent="0.45">
      <c r="B9779" s="211">
        <v>9716</v>
      </c>
      <c r="C9779" s="210">
        <v>126.58479102162526</v>
      </c>
    </row>
    <row r="9780" spans="2:3" x14ac:dyDescent="0.45">
      <c r="B9780" s="211">
        <v>9717</v>
      </c>
      <c r="C9780" s="210">
        <v>122.95625370122313</v>
      </c>
    </row>
    <row r="9781" spans="2:3" x14ac:dyDescent="0.45">
      <c r="B9781" s="211">
        <v>9718</v>
      </c>
      <c r="C9781" s="210">
        <v>67.592076177014434</v>
      </c>
    </row>
    <row r="9782" spans="2:3" x14ac:dyDescent="0.45">
      <c r="B9782" s="211">
        <v>9719</v>
      </c>
      <c r="C9782" s="210">
        <v>157.09935163117166</v>
      </c>
    </row>
    <row r="9783" spans="2:3" x14ac:dyDescent="0.45">
      <c r="B9783" s="211">
        <v>9720</v>
      </c>
      <c r="C9783" s="210">
        <v>121.3846110633723</v>
      </c>
    </row>
    <row r="9784" spans="2:3" x14ac:dyDescent="0.45">
      <c r="B9784" s="211">
        <v>9721</v>
      </c>
      <c r="C9784" s="210">
        <v>211.20270775290075</v>
      </c>
    </row>
    <row r="9785" spans="2:3" x14ac:dyDescent="0.45">
      <c r="B9785" s="211">
        <v>9722</v>
      </c>
      <c r="C9785" s="210">
        <v>162.18336225151208</v>
      </c>
    </row>
    <row r="9786" spans="2:3" x14ac:dyDescent="0.45">
      <c r="B9786" s="211">
        <v>9723</v>
      </c>
      <c r="C9786" s="210">
        <v>179.67089054353761</v>
      </c>
    </row>
    <row r="9787" spans="2:3" x14ac:dyDescent="0.45">
      <c r="B9787" s="211">
        <v>9724</v>
      </c>
      <c r="C9787" s="210">
        <v>131.48483818020418</v>
      </c>
    </row>
    <row r="9788" spans="2:3" x14ac:dyDescent="0.45">
      <c r="B9788" s="211">
        <v>9725</v>
      </c>
      <c r="C9788" s="210">
        <v>145.58211411302133</v>
      </c>
    </row>
    <row r="9789" spans="2:3" x14ac:dyDescent="0.45">
      <c r="B9789" s="211">
        <v>9726</v>
      </c>
      <c r="C9789" s="210">
        <v>138.49065418726138</v>
      </c>
    </row>
    <row r="9790" spans="2:3" x14ac:dyDescent="0.45">
      <c r="B9790" s="211">
        <v>9727</v>
      </c>
      <c r="C9790" s="210">
        <v>120.48290183270915</v>
      </c>
    </row>
    <row r="9791" spans="2:3" x14ac:dyDescent="0.45">
      <c r="B9791" s="211">
        <v>9728</v>
      </c>
      <c r="C9791" s="210">
        <v>127.2432357580153</v>
      </c>
    </row>
    <row r="9792" spans="2:3" x14ac:dyDescent="0.45">
      <c r="B9792" s="211">
        <v>9729</v>
      </c>
      <c r="C9792" s="210">
        <v>107.18482817753522</v>
      </c>
    </row>
    <row r="9793" spans="2:3" x14ac:dyDescent="0.45">
      <c r="B9793" s="211">
        <v>9730</v>
      </c>
      <c r="C9793" s="210">
        <v>134.89242793746152</v>
      </c>
    </row>
    <row r="9794" spans="2:3" x14ac:dyDescent="0.45">
      <c r="B9794" s="211">
        <v>9731</v>
      </c>
      <c r="C9794" s="210">
        <v>132.93888550687214</v>
      </c>
    </row>
    <row r="9795" spans="2:3" x14ac:dyDescent="0.45">
      <c r="B9795" s="211">
        <v>9732</v>
      </c>
      <c r="C9795" s="210">
        <v>153.5483161322372</v>
      </c>
    </row>
    <row r="9796" spans="2:3" x14ac:dyDescent="0.45">
      <c r="B9796" s="211">
        <v>9733</v>
      </c>
      <c r="C9796" s="210">
        <v>144.12227173936122</v>
      </c>
    </row>
    <row r="9797" spans="2:3" x14ac:dyDescent="0.45">
      <c r="B9797" s="211">
        <v>9734</v>
      </c>
      <c r="C9797" s="210">
        <v>119.37212600227582</v>
      </c>
    </row>
    <row r="9798" spans="2:3" x14ac:dyDescent="0.45">
      <c r="B9798" s="211">
        <v>9735</v>
      </c>
      <c r="C9798" s="210">
        <v>150.92685835751377</v>
      </c>
    </row>
    <row r="9799" spans="2:3" x14ac:dyDescent="0.45">
      <c r="B9799" s="211">
        <v>9736</v>
      </c>
      <c r="C9799" s="210">
        <v>107.17573717162706</v>
      </c>
    </row>
    <row r="9800" spans="2:3" x14ac:dyDescent="0.45">
      <c r="B9800" s="211">
        <v>9737</v>
      </c>
      <c r="C9800" s="210">
        <v>115.15220397329487</v>
      </c>
    </row>
    <row r="9801" spans="2:3" x14ac:dyDescent="0.45">
      <c r="B9801" s="211">
        <v>9738</v>
      </c>
      <c r="C9801" s="210">
        <v>130.90989479773015</v>
      </c>
    </row>
    <row r="9802" spans="2:3" x14ac:dyDescent="0.45">
      <c r="B9802" s="211">
        <v>9739</v>
      </c>
      <c r="C9802" s="210">
        <v>113.12052269154375</v>
      </c>
    </row>
    <row r="9803" spans="2:3" x14ac:dyDescent="0.45">
      <c r="B9803" s="211">
        <v>9740</v>
      </c>
      <c r="C9803" s="210">
        <v>115.74561192088544</v>
      </c>
    </row>
    <row r="9804" spans="2:3" x14ac:dyDescent="0.45">
      <c r="B9804" s="211">
        <v>9741</v>
      </c>
      <c r="C9804" s="210">
        <v>228.60423054213976</v>
      </c>
    </row>
    <row r="9805" spans="2:3" x14ac:dyDescent="0.45">
      <c r="B9805" s="211">
        <v>9742</v>
      </c>
      <c r="C9805" s="210">
        <v>176.68550138935313</v>
      </c>
    </row>
    <row r="9806" spans="2:3" x14ac:dyDescent="0.45">
      <c r="B9806" s="211">
        <v>9743</v>
      </c>
      <c r="C9806" s="210">
        <v>126.51822797784037</v>
      </c>
    </row>
    <row r="9807" spans="2:3" x14ac:dyDescent="0.45">
      <c r="B9807" s="211">
        <v>9744</v>
      </c>
      <c r="C9807" s="210">
        <v>137.20244419140883</v>
      </c>
    </row>
    <row r="9808" spans="2:3" x14ac:dyDescent="0.45">
      <c r="B9808" s="211">
        <v>9745</v>
      </c>
      <c r="C9808" s="210">
        <v>158.90236337642943</v>
      </c>
    </row>
    <row r="9809" spans="2:3" x14ac:dyDescent="0.45">
      <c r="B9809" s="211">
        <v>9746</v>
      </c>
      <c r="C9809" s="210">
        <v>168.09261717072701</v>
      </c>
    </row>
    <row r="9810" spans="2:3" x14ac:dyDescent="0.45">
      <c r="B9810" s="211">
        <v>9747</v>
      </c>
      <c r="C9810" s="210">
        <v>111.74121258494438</v>
      </c>
    </row>
    <row r="9811" spans="2:3" x14ac:dyDescent="0.45">
      <c r="B9811" s="211">
        <v>9748</v>
      </c>
      <c r="C9811" s="210">
        <v>144.89465847154079</v>
      </c>
    </row>
    <row r="9812" spans="2:3" x14ac:dyDescent="0.45">
      <c r="B9812" s="211">
        <v>9749</v>
      </c>
      <c r="C9812" s="210">
        <v>93.73063846184148</v>
      </c>
    </row>
    <row r="9813" spans="2:3" x14ac:dyDescent="0.45">
      <c r="B9813" s="211">
        <v>9750</v>
      </c>
      <c r="C9813" s="210">
        <v>103.42808351275832</v>
      </c>
    </row>
    <row r="9814" spans="2:3" x14ac:dyDescent="0.45">
      <c r="B9814" s="211">
        <v>9751</v>
      </c>
      <c r="C9814" s="210">
        <v>146.89405541673753</v>
      </c>
    </row>
    <row r="9815" spans="2:3" x14ac:dyDescent="0.45">
      <c r="B9815" s="211">
        <v>9752</v>
      </c>
      <c r="C9815" s="210">
        <v>121.93887115653419</v>
      </c>
    </row>
    <row r="9816" spans="2:3" x14ac:dyDescent="0.45">
      <c r="B9816" s="211">
        <v>9753</v>
      </c>
      <c r="C9816" s="210">
        <v>65.00127202779295</v>
      </c>
    </row>
    <row r="9817" spans="2:3" x14ac:dyDescent="0.45">
      <c r="B9817" s="211">
        <v>9754</v>
      </c>
      <c r="C9817" s="210">
        <v>77.501352473664568</v>
      </c>
    </row>
    <row r="9818" spans="2:3" x14ac:dyDescent="0.45">
      <c r="B9818" s="211">
        <v>9755</v>
      </c>
      <c r="C9818" s="210">
        <v>111.29569289060598</v>
      </c>
    </row>
    <row r="9819" spans="2:3" x14ac:dyDescent="0.45">
      <c r="B9819" s="211">
        <v>9756</v>
      </c>
      <c r="C9819" s="210">
        <v>91.48710510486984</v>
      </c>
    </row>
    <row r="9820" spans="2:3" x14ac:dyDescent="0.45">
      <c r="B9820" s="211">
        <v>9757</v>
      </c>
      <c r="C9820" s="210">
        <v>118.3114906064377</v>
      </c>
    </row>
    <row r="9821" spans="2:3" x14ac:dyDescent="0.45">
      <c r="B9821" s="211">
        <v>9758</v>
      </c>
      <c r="C9821" s="210">
        <v>143.24962843181694</v>
      </c>
    </row>
    <row r="9822" spans="2:3" x14ac:dyDescent="0.45">
      <c r="B9822" s="211">
        <v>9759</v>
      </c>
      <c r="C9822" s="210">
        <v>93.658039668419732</v>
      </c>
    </row>
    <row r="9823" spans="2:3" x14ac:dyDescent="0.45">
      <c r="B9823" s="211">
        <v>9760</v>
      </c>
      <c r="C9823" s="210">
        <v>166.28481902117954</v>
      </c>
    </row>
    <row r="9824" spans="2:3" x14ac:dyDescent="0.45">
      <c r="B9824" s="211">
        <v>9761</v>
      </c>
      <c r="C9824" s="210">
        <v>85.853124698525917</v>
      </c>
    </row>
    <row r="9825" spans="2:3" x14ac:dyDescent="0.45">
      <c r="B9825" s="211">
        <v>9762</v>
      </c>
      <c r="C9825" s="210">
        <v>118.80596649135238</v>
      </c>
    </row>
    <row r="9826" spans="2:3" x14ac:dyDescent="0.45">
      <c r="B9826" s="211">
        <v>9763</v>
      </c>
      <c r="C9826" s="210">
        <v>133.50099064748062</v>
      </c>
    </row>
    <row r="9827" spans="2:3" x14ac:dyDescent="0.45">
      <c r="B9827" s="211">
        <v>9764</v>
      </c>
      <c r="C9827" s="210">
        <v>140.64229905274513</v>
      </c>
    </row>
    <row r="9828" spans="2:3" x14ac:dyDescent="0.45">
      <c r="B9828" s="211">
        <v>9765</v>
      </c>
      <c r="C9828" s="210">
        <v>81.360068226327328</v>
      </c>
    </row>
    <row r="9829" spans="2:3" x14ac:dyDescent="0.45">
      <c r="B9829" s="211">
        <v>9766</v>
      </c>
      <c r="C9829" s="210">
        <v>111.24135617882375</v>
      </c>
    </row>
    <row r="9830" spans="2:3" x14ac:dyDescent="0.45">
      <c r="B9830" s="211">
        <v>9767</v>
      </c>
      <c r="C9830" s="210">
        <v>112.97817111319321</v>
      </c>
    </row>
    <row r="9831" spans="2:3" x14ac:dyDescent="0.45">
      <c r="B9831" s="211">
        <v>9768</v>
      </c>
      <c r="C9831" s="210">
        <v>118.66448293950147</v>
      </c>
    </row>
    <row r="9832" spans="2:3" x14ac:dyDescent="0.45">
      <c r="B9832" s="211">
        <v>9769</v>
      </c>
      <c r="C9832" s="210">
        <v>104.34554210908325</v>
      </c>
    </row>
    <row r="9833" spans="2:3" x14ac:dyDescent="0.45">
      <c r="B9833" s="211">
        <v>9770</v>
      </c>
      <c r="C9833" s="210">
        <v>115.0790897884342</v>
      </c>
    </row>
    <row r="9834" spans="2:3" x14ac:dyDescent="0.45">
      <c r="B9834" s="211">
        <v>9771</v>
      </c>
      <c r="C9834" s="210">
        <v>105.44718332578914</v>
      </c>
    </row>
    <row r="9835" spans="2:3" x14ac:dyDescent="0.45">
      <c r="B9835" s="211">
        <v>9772</v>
      </c>
      <c r="C9835" s="210">
        <v>106.96396513952206</v>
      </c>
    </row>
    <row r="9836" spans="2:3" x14ac:dyDescent="0.45">
      <c r="B9836" s="211">
        <v>9773</v>
      </c>
      <c r="C9836" s="210">
        <v>123.75302112633337</v>
      </c>
    </row>
    <row r="9837" spans="2:3" x14ac:dyDescent="0.45">
      <c r="B9837" s="211">
        <v>9774</v>
      </c>
      <c r="C9837" s="210">
        <v>123.34772877968157</v>
      </c>
    </row>
    <row r="9838" spans="2:3" x14ac:dyDescent="0.45">
      <c r="B9838" s="211">
        <v>9775</v>
      </c>
      <c r="C9838" s="210">
        <v>148.34984377318969</v>
      </c>
    </row>
    <row r="9839" spans="2:3" x14ac:dyDescent="0.45">
      <c r="B9839" s="211">
        <v>9776</v>
      </c>
      <c r="C9839" s="210">
        <v>124.28744771947032</v>
      </c>
    </row>
    <row r="9840" spans="2:3" x14ac:dyDescent="0.45">
      <c r="B9840" s="211">
        <v>9777</v>
      </c>
      <c r="C9840" s="210">
        <v>170.13312488136549</v>
      </c>
    </row>
    <row r="9841" spans="2:3" x14ac:dyDescent="0.45">
      <c r="B9841" s="211">
        <v>9778</v>
      </c>
      <c r="C9841" s="210">
        <v>138.10919322992865</v>
      </c>
    </row>
    <row r="9842" spans="2:3" x14ac:dyDescent="0.45">
      <c r="B9842" s="211">
        <v>9779</v>
      </c>
      <c r="C9842" s="210">
        <v>144.04658873469936</v>
      </c>
    </row>
    <row r="9843" spans="2:3" x14ac:dyDescent="0.45">
      <c r="B9843" s="211">
        <v>9780</v>
      </c>
      <c r="C9843" s="210">
        <v>145.89850534518976</v>
      </c>
    </row>
    <row r="9844" spans="2:3" x14ac:dyDescent="0.45">
      <c r="B9844" s="211">
        <v>9781</v>
      </c>
      <c r="C9844" s="210">
        <v>133.56993674602523</v>
      </c>
    </row>
    <row r="9845" spans="2:3" x14ac:dyDescent="0.45">
      <c r="B9845" s="211">
        <v>9782</v>
      </c>
      <c r="C9845" s="210">
        <v>100.62324536406177</v>
      </c>
    </row>
    <row r="9846" spans="2:3" x14ac:dyDescent="0.45">
      <c r="B9846" s="211">
        <v>9783</v>
      </c>
      <c r="C9846" s="210">
        <v>189.99944921090704</v>
      </c>
    </row>
    <row r="9847" spans="2:3" x14ac:dyDescent="0.45">
      <c r="B9847" s="211">
        <v>9784</v>
      </c>
      <c r="C9847" s="210">
        <v>143.6440178612819</v>
      </c>
    </row>
    <row r="9848" spans="2:3" x14ac:dyDescent="0.45">
      <c r="B9848" s="211">
        <v>9785</v>
      </c>
      <c r="C9848" s="210">
        <v>149.11387873519718</v>
      </c>
    </row>
    <row r="9849" spans="2:3" x14ac:dyDescent="0.45">
      <c r="B9849" s="211">
        <v>9786</v>
      </c>
      <c r="C9849" s="210">
        <v>179.60814905692627</v>
      </c>
    </row>
    <row r="9850" spans="2:3" x14ac:dyDescent="0.45">
      <c r="B9850" s="211">
        <v>9787</v>
      </c>
      <c r="C9850" s="210">
        <v>126.6106812522461</v>
      </c>
    </row>
    <row r="9851" spans="2:3" x14ac:dyDescent="0.45">
      <c r="B9851" s="211">
        <v>9788</v>
      </c>
      <c r="C9851" s="210">
        <v>156.2748963844646</v>
      </c>
    </row>
    <row r="9852" spans="2:3" x14ac:dyDescent="0.45">
      <c r="B9852" s="211">
        <v>9789</v>
      </c>
      <c r="C9852" s="210">
        <v>165.40490468238357</v>
      </c>
    </row>
    <row r="9853" spans="2:3" x14ac:dyDescent="0.45">
      <c r="B9853" s="211">
        <v>9790</v>
      </c>
      <c r="C9853" s="210">
        <v>112.68172526087822</v>
      </c>
    </row>
    <row r="9854" spans="2:3" x14ac:dyDescent="0.45">
      <c r="B9854" s="211">
        <v>9791</v>
      </c>
      <c r="C9854" s="210">
        <v>91.186383562204526</v>
      </c>
    </row>
    <row r="9855" spans="2:3" x14ac:dyDescent="0.45">
      <c r="B9855" s="211">
        <v>9792</v>
      </c>
      <c r="C9855" s="210">
        <v>90.654169390790045</v>
      </c>
    </row>
    <row r="9856" spans="2:3" x14ac:dyDescent="0.45">
      <c r="B9856" s="211">
        <v>9793</v>
      </c>
      <c r="C9856" s="210">
        <v>132.32023455556435</v>
      </c>
    </row>
    <row r="9857" spans="2:3" x14ac:dyDescent="0.45">
      <c r="B9857" s="211">
        <v>9794</v>
      </c>
      <c r="C9857" s="210">
        <v>104.67269480591428</v>
      </c>
    </row>
    <row r="9858" spans="2:3" x14ac:dyDescent="0.45">
      <c r="B9858" s="211">
        <v>9795</v>
      </c>
      <c r="C9858" s="210">
        <v>77.805550087428571</v>
      </c>
    </row>
    <row r="9859" spans="2:3" x14ac:dyDescent="0.45">
      <c r="B9859" s="211">
        <v>9796</v>
      </c>
      <c r="C9859" s="210">
        <v>108.15903696036229</v>
      </c>
    </row>
    <row r="9860" spans="2:3" x14ac:dyDescent="0.45">
      <c r="B9860" s="211">
        <v>9797</v>
      </c>
      <c r="C9860" s="210">
        <v>135.69139626579224</v>
      </c>
    </row>
    <row r="9861" spans="2:3" x14ac:dyDescent="0.45">
      <c r="B9861" s="211">
        <v>9798</v>
      </c>
      <c r="C9861" s="210">
        <v>70.596107372555821</v>
      </c>
    </row>
    <row r="9862" spans="2:3" x14ac:dyDescent="0.45">
      <c r="B9862" s="211">
        <v>9799</v>
      </c>
      <c r="C9862" s="210">
        <v>203.4387591253074</v>
      </c>
    </row>
    <row r="9863" spans="2:3" x14ac:dyDescent="0.45">
      <c r="B9863" s="211">
        <v>9800</v>
      </c>
      <c r="C9863" s="210">
        <v>137.72398777314672</v>
      </c>
    </row>
    <row r="9864" spans="2:3" x14ac:dyDescent="0.45">
      <c r="B9864" s="211">
        <v>9801</v>
      </c>
      <c r="C9864" s="210">
        <v>84.847350004378526</v>
      </c>
    </row>
    <row r="9865" spans="2:3" x14ac:dyDescent="0.45">
      <c r="B9865" s="211">
        <v>9802</v>
      </c>
      <c r="C9865" s="210">
        <v>139.8597888291782</v>
      </c>
    </row>
    <row r="9866" spans="2:3" x14ac:dyDescent="0.45">
      <c r="B9866" s="211">
        <v>9803</v>
      </c>
      <c r="C9866" s="210">
        <v>72.049562047255648</v>
      </c>
    </row>
    <row r="9867" spans="2:3" x14ac:dyDescent="0.45">
      <c r="B9867" s="211">
        <v>9804</v>
      </c>
      <c r="C9867" s="210">
        <v>143.26890812415212</v>
      </c>
    </row>
    <row r="9868" spans="2:3" x14ac:dyDescent="0.45">
      <c r="B9868" s="211">
        <v>9805</v>
      </c>
      <c r="C9868" s="210">
        <v>122.82249935571626</v>
      </c>
    </row>
    <row r="9869" spans="2:3" x14ac:dyDescent="0.45">
      <c r="B9869" s="211">
        <v>9806</v>
      </c>
      <c r="C9869" s="210">
        <v>120.82725693228997</v>
      </c>
    </row>
    <row r="9870" spans="2:3" x14ac:dyDescent="0.45">
      <c r="B9870" s="211">
        <v>9807</v>
      </c>
      <c r="C9870" s="210">
        <v>172.66153561909505</v>
      </c>
    </row>
    <row r="9871" spans="2:3" x14ac:dyDescent="0.45">
      <c r="B9871" s="211">
        <v>9808</v>
      </c>
      <c r="C9871" s="210">
        <v>138.27998350751534</v>
      </c>
    </row>
    <row r="9872" spans="2:3" x14ac:dyDescent="0.45">
      <c r="B9872" s="211">
        <v>9809</v>
      </c>
      <c r="C9872" s="210">
        <v>149.60357038640382</v>
      </c>
    </row>
    <row r="9873" spans="2:3" x14ac:dyDescent="0.45">
      <c r="B9873" s="211">
        <v>9810</v>
      </c>
      <c r="C9873" s="210">
        <v>138.90512726503587</v>
      </c>
    </row>
    <row r="9874" spans="2:3" x14ac:dyDescent="0.45">
      <c r="B9874" s="211">
        <v>9811</v>
      </c>
      <c r="C9874" s="210">
        <v>123.5169781419783</v>
      </c>
    </row>
    <row r="9875" spans="2:3" x14ac:dyDescent="0.45">
      <c r="B9875" s="211">
        <v>9812</v>
      </c>
      <c r="C9875" s="210">
        <v>84.761246012998228</v>
      </c>
    </row>
    <row r="9876" spans="2:3" x14ac:dyDescent="0.45">
      <c r="B9876" s="211">
        <v>9813</v>
      </c>
      <c r="C9876" s="210">
        <v>121.26769688281369</v>
      </c>
    </row>
    <row r="9877" spans="2:3" x14ac:dyDescent="0.45">
      <c r="B9877" s="211">
        <v>9814</v>
      </c>
      <c r="C9877" s="210">
        <v>199.93715517340902</v>
      </c>
    </row>
    <row r="9878" spans="2:3" x14ac:dyDescent="0.45">
      <c r="B9878" s="211">
        <v>9815</v>
      </c>
      <c r="C9878" s="210">
        <v>63.194989060497164</v>
      </c>
    </row>
    <row r="9879" spans="2:3" x14ac:dyDescent="0.45">
      <c r="B9879" s="211">
        <v>9816</v>
      </c>
      <c r="C9879" s="210">
        <v>73.463008523382385</v>
      </c>
    </row>
    <row r="9880" spans="2:3" x14ac:dyDescent="0.45">
      <c r="B9880" s="211">
        <v>9817</v>
      </c>
      <c r="C9880" s="210">
        <v>113.40394379007455</v>
      </c>
    </row>
    <row r="9881" spans="2:3" x14ac:dyDescent="0.45">
      <c r="B9881" s="211">
        <v>9818</v>
      </c>
      <c r="C9881" s="210">
        <v>104.69340194146906</v>
      </c>
    </row>
    <row r="9882" spans="2:3" x14ac:dyDescent="0.45">
      <c r="B9882" s="211">
        <v>9819</v>
      </c>
      <c r="C9882" s="210">
        <v>119.53732962771771</v>
      </c>
    </row>
    <row r="9883" spans="2:3" x14ac:dyDescent="0.45">
      <c r="B9883" s="211">
        <v>9820</v>
      </c>
      <c r="C9883" s="210">
        <v>101.06014946439008</v>
      </c>
    </row>
    <row r="9884" spans="2:3" x14ac:dyDescent="0.45">
      <c r="B9884" s="211">
        <v>9821</v>
      </c>
      <c r="C9884" s="210">
        <v>112.63897705668367</v>
      </c>
    </row>
    <row r="9885" spans="2:3" x14ac:dyDescent="0.45">
      <c r="B9885" s="211">
        <v>9822</v>
      </c>
      <c r="C9885" s="210">
        <v>134.97148551554395</v>
      </c>
    </row>
    <row r="9886" spans="2:3" x14ac:dyDescent="0.45">
      <c r="B9886" s="211">
        <v>9823</v>
      </c>
      <c r="C9886" s="210">
        <v>120.56214844313341</v>
      </c>
    </row>
    <row r="9887" spans="2:3" x14ac:dyDescent="0.45">
      <c r="B9887" s="211">
        <v>9824</v>
      </c>
      <c r="C9887" s="210">
        <v>125.52883610190111</v>
      </c>
    </row>
    <row r="9888" spans="2:3" x14ac:dyDescent="0.45">
      <c r="B9888" s="211">
        <v>9825</v>
      </c>
      <c r="C9888" s="210">
        <v>104.04825866983003</v>
      </c>
    </row>
    <row r="9889" spans="2:3" x14ac:dyDescent="0.45">
      <c r="B9889" s="211">
        <v>9826</v>
      </c>
      <c r="C9889" s="210">
        <v>105.64541767921123</v>
      </c>
    </row>
    <row r="9890" spans="2:3" x14ac:dyDescent="0.45">
      <c r="B9890" s="211">
        <v>9827</v>
      </c>
      <c r="C9890" s="210">
        <v>105.74631668665053</v>
      </c>
    </row>
    <row r="9891" spans="2:3" x14ac:dyDescent="0.45">
      <c r="B9891" s="211">
        <v>9828</v>
      </c>
      <c r="C9891" s="210">
        <v>89.827228679607913</v>
      </c>
    </row>
    <row r="9892" spans="2:3" x14ac:dyDescent="0.45">
      <c r="B9892" s="211">
        <v>9829</v>
      </c>
      <c r="C9892" s="210">
        <v>96.85338599005442</v>
      </c>
    </row>
    <row r="9893" spans="2:3" x14ac:dyDescent="0.45">
      <c r="B9893" s="211">
        <v>9830</v>
      </c>
      <c r="C9893" s="210">
        <v>111.12359078559139</v>
      </c>
    </row>
    <row r="9894" spans="2:3" x14ac:dyDescent="0.45">
      <c r="B9894" s="211">
        <v>9831</v>
      </c>
      <c r="C9894" s="210">
        <v>127.5157957017275</v>
      </c>
    </row>
    <row r="9895" spans="2:3" x14ac:dyDescent="0.45">
      <c r="B9895" s="211">
        <v>9832</v>
      </c>
      <c r="C9895" s="210">
        <v>147.48930625191113</v>
      </c>
    </row>
    <row r="9896" spans="2:3" x14ac:dyDescent="0.45">
      <c r="B9896" s="211">
        <v>9833</v>
      </c>
      <c r="C9896" s="210">
        <v>119.37472218811992</v>
      </c>
    </row>
    <row r="9897" spans="2:3" x14ac:dyDescent="0.45">
      <c r="B9897" s="211">
        <v>9834</v>
      </c>
      <c r="C9897" s="210">
        <v>134.83467001088343</v>
      </c>
    </row>
    <row r="9898" spans="2:3" x14ac:dyDescent="0.45">
      <c r="B9898" s="211">
        <v>9835</v>
      </c>
      <c r="C9898" s="210">
        <v>121.30456542227208</v>
      </c>
    </row>
    <row r="9899" spans="2:3" x14ac:dyDescent="0.45">
      <c r="B9899" s="211">
        <v>9836</v>
      </c>
      <c r="C9899" s="210">
        <v>111.78014280417297</v>
      </c>
    </row>
    <row r="9900" spans="2:3" x14ac:dyDescent="0.45">
      <c r="B9900" s="211">
        <v>9837</v>
      </c>
      <c r="C9900" s="210">
        <v>120.62365617922701</v>
      </c>
    </row>
    <row r="9901" spans="2:3" x14ac:dyDescent="0.45">
      <c r="B9901" s="211">
        <v>9838</v>
      </c>
      <c r="C9901" s="210">
        <v>55.168150664723925</v>
      </c>
    </row>
    <row r="9902" spans="2:3" x14ac:dyDescent="0.45">
      <c r="B9902" s="211">
        <v>9839</v>
      </c>
      <c r="C9902" s="210">
        <v>153.00875897952324</v>
      </c>
    </row>
    <row r="9903" spans="2:3" x14ac:dyDescent="0.45">
      <c r="B9903" s="211">
        <v>9840</v>
      </c>
      <c r="C9903" s="210">
        <v>118.43619991032691</v>
      </c>
    </row>
    <row r="9904" spans="2:3" x14ac:dyDescent="0.45">
      <c r="B9904" s="211">
        <v>9841</v>
      </c>
      <c r="C9904" s="210">
        <v>133.807884324388</v>
      </c>
    </row>
    <row r="9905" spans="2:3" x14ac:dyDescent="0.45">
      <c r="B9905" s="211">
        <v>9842</v>
      </c>
      <c r="C9905" s="210">
        <v>144.10983113126733</v>
      </c>
    </row>
    <row r="9906" spans="2:3" x14ac:dyDescent="0.45">
      <c r="B9906" s="211">
        <v>9843</v>
      </c>
      <c r="C9906" s="210">
        <v>99.534424230503063</v>
      </c>
    </row>
    <row r="9907" spans="2:3" x14ac:dyDescent="0.45">
      <c r="B9907" s="211">
        <v>9844</v>
      </c>
      <c r="C9907" s="210">
        <v>114.23971080943033</v>
      </c>
    </row>
    <row r="9908" spans="2:3" x14ac:dyDescent="0.45">
      <c r="B9908" s="211">
        <v>9845</v>
      </c>
      <c r="C9908" s="210">
        <v>133.15367335010043</v>
      </c>
    </row>
    <row r="9909" spans="2:3" x14ac:dyDescent="0.45">
      <c r="B9909" s="211">
        <v>9846</v>
      </c>
      <c r="C9909" s="210">
        <v>155.48418176961101</v>
      </c>
    </row>
    <row r="9910" spans="2:3" x14ac:dyDescent="0.45">
      <c r="B9910" s="211">
        <v>9847</v>
      </c>
      <c r="C9910" s="210">
        <v>90.518194288328061</v>
      </c>
    </row>
    <row r="9911" spans="2:3" x14ac:dyDescent="0.45">
      <c r="B9911" s="211">
        <v>9848</v>
      </c>
      <c r="C9911" s="210">
        <v>131.218543058156</v>
      </c>
    </row>
    <row r="9912" spans="2:3" x14ac:dyDescent="0.45">
      <c r="B9912" s="211">
        <v>9849</v>
      </c>
      <c r="C9912" s="210">
        <v>148.40347730404372</v>
      </c>
    </row>
    <row r="9913" spans="2:3" x14ac:dyDescent="0.45">
      <c r="B9913" s="211">
        <v>9850</v>
      </c>
      <c r="C9913" s="210">
        <v>69.824916656224786</v>
      </c>
    </row>
    <row r="9914" spans="2:3" x14ac:dyDescent="0.45">
      <c r="B9914" s="211">
        <v>9851</v>
      </c>
      <c r="C9914" s="210">
        <v>149.31453601094404</v>
      </c>
    </row>
    <row r="9915" spans="2:3" x14ac:dyDescent="0.45">
      <c r="B9915" s="211">
        <v>9852</v>
      </c>
      <c r="C9915" s="210">
        <v>191.1991255502588</v>
      </c>
    </row>
    <row r="9916" spans="2:3" x14ac:dyDescent="0.45">
      <c r="B9916" s="211">
        <v>9853</v>
      </c>
      <c r="C9916" s="210">
        <v>112.99039677793547</v>
      </c>
    </row>
    <row r="9917" spans="2:3" x14ac:dyDescent="0.45">
      <c r="B9917" s="211">
        <v>9854</v>
      </c>
      <c r="C9917" s="210">
        <v>110.33708006862737</v>
      </c>
    </row>
    <row r="9918" spans="2:3" x14ac:dyDescent="0.45">
      <c r="B9918" s="211">
        <v>9855</v>
      </c>
      <c r="C9918" s="210">
        <v>159.1350588956941</v>
      </c>
    </row>
    <row r="9919" spans="2:3" x14ac:dyDescent="0.45">
      <c r="B9919" s="211">
        <v>9856</v>
      </c>
      <c r="C9919" s="210">
        <v>105.05664730751965</v>
      </c>
    </row>
    <row r="9920" spans="2:3" x14ac:dyDescent="0.45">
      <c r="B9920" s="211">
        <v>9857</v>
      </c>
      <c r="C9920" s="210">
        <v>84.19775851026634</v>
      </c>
    </row>
    <row r="9921" spans="2:3" x14ac:dyDescent="0.45">
      <c r="B9921" s="211">
        <v>9858</v>
      </c>
      <c r="C9921" s="210">
        <v>138.12347636224672</v>
      </c>
    </row>
    <row r="9922" spans="2:3" x14ac:dyDescent="0.45">
      <c r="B9922" s="211">
        <v>9859</v>
      </c>
      <c r="C9922" s="210">
        <v>154.42232318393144</v>
      </c>
    </row>
    <row r="9923" spans="2:3" x14ac:dyDescent="0.45">
      <c r="B9923" s="211">
        <v>9860</v>
      </c>
      <c r="C9923" s="210">
        <v>96.720437086960217</v>
      </c>
    </row>
    <row r="9924" spans="2:3" x14ac:dyDescent="0.45">
      <c r="B9924" s="211">
        <v>9861</v>
      </c>
      <c r="C9924" s="210">
        <v>119.87473382898237</v>
      </c>
    </row>
    <row r="9925" spans="2:3" x14ac:dyDescent="0.45">
      <c r="B9925" s="211">
        <v>9862</v>
      </c>
      <c r="C9925" s="210">
        <v>133.46115207088525</v>
      </c>
    </row>
    <row r="9926" spans="2:3" x14ac:dyDescent="0.45">
      <c r="B9926" s="211">
        <v>9863</v>
      </c>
      <c r="C9926" s="210">
        <v>162.66734316976672</v>
      </c>
    </row>
    <row r="9927" spans="2:3" x14ac:dyDescent="0.45">
      <c r="B9927" s="211">
        <v>9864</v>
      </c>
      <c r="C9927" s="210">
        <v>87.382865503173903</v>
      </c>
    </row>
    <row r="9928" spans="2:3" x14ac:dyDescent="0.45">
      <c r="B9928" s="211">
        <v>9865</v>
      </c>
      <c r="C9928" s="210">
        <v>148.91110186676772</v>
      </c>
    </row>
    <row r="9929" spans="2:3" x14ac:dyDescent="0.45">
      <c r="B9929" s="211">
        <v>9866</v>
      </c>
      <c r="C9929" s="210">
        <v>99.683196759303783</v>
      </c>
    </row>
    <row r="9930" spans="2:3" x14ac:dyDescent="0.45">
      <c r="B9930" s="211">
        <v>9867</v>
      </c>
      <c r="C9930" s="210">
        <v>86.270841386210307</v>
      </c>
    </row>
    <row r="9931" spans="2:3" x14ac:dyDescent="0.45">
      <c r="B9931" s="211">
        <v>9868</v>
      </c>
      <c r="C9931" s="210">
        <v>139.23271580035515</v>
      </c>
    </row>
    <row r="9932" spans="2:3" x14ac:dyDescent="0.45">
      <c r="B9932" s="211">
        <v>9869</v>
      </c>
      <c r="C9932" s="210">
        <v>111.74806128045957</v>
      </c>
    </row>
    <row r="9933" spans="2:3" x14ac:dyDescent="0.45">
      <c r="B9933" s="211">
        <v>9870</v>
      </c>
      <c r="C9933" s="210">
        <v>106.69578722585251</v>
      </c>
    </row>
    <row r="9934" spans="2:3" x14ac:dyDescent="0.45">
      <c r="B9934" s="211">
        <v>9871</v>
      </c>
      <c r="C9934" s="210">
        <v>146.57140134236843</v>
      </c>
    </row>
    <row r="9935" spans="2:3" x14ac:dyDescent="0.45">
      <c r="B9935" s="211">
        <v>9872</v>
      </c>
      <c r="C9935" s="210">
        <v>133.49079413735313</v>
      </c>
    </row>
    <row r="9936" spans="2:3" x14ac:dyDescent="0.45">
      <c r="B9936" s="211">
        <v>9873</v>
      </c>
      <c r="C9936" s="210">
        <v>157.64079186363324</v>
      </c>
    </row>
    <row r="9937" spans="2:3" x14ac:dyDescent="0.45">
      <c r="B9937" s="211">
        <v>9874</v>
      </c>
      <c r="C9937" s="210">
        <v>142.36296820719068</v>
      </c>
    </row>
    <row r="9938" spans="2:3" x14ac:dyDescent="0.45">
      <c r="B9938" s="211">
        <v>9875</v>
      </c>
      <c r="C9938" s="210">
        <v>133.23948287804023</v>
      </c>
    </row>
    <row r="9939" spans="2:3" x14ac:dyDescent="0.45">
      <c r="B9939" s="211">
        <v>9876</v>
      </c>
      <c r="C9939" s="210">
        <v>163.12139324287401</v>
      </c>
    </row>
    <row r="9940" spans="2:3" x14ac:dyDescent="0.45">
      <c r="B9940" s="211">
        <v>9877</v>
      </c>
      <c r="C9940" s="210">
        <v>99.317310543410017</v>
      </c>
    </row>
    <row r="9941" spans="2:3" x14ac:dyDescent="0.45">
      <c r="B9941" s="211">
        <v>9878</v>
      </c>
      <c r="C9941" s="210">
        <v>183.34696298533026</v>
      </c>
    </row>
    <row r="9942" spans="2:3" x14ac:dyDescent="0.45">
      <c r="B9942" s="211">
        <v>9879</v>
      </c>
      <c r="C9942" s="210">
        <v>122.20742888029814</v>
      </c>
    </row>
    <row r="9943" spans="2:3" x14ac:dyDescent="0.45">
      <c r="B9943" s="211">
        <v>9880</v>
      </c>
      <c r="C9943" s="210">
        <v>136.09074311032307</v>
      </c>
    </row>
    <row r="9944" spans="2:3" x14ac:dyDescent="0.45">
      <c r="B9944" s="211">
        <v>9881</v>
      </c>
      <c r="C9944" s="210">
        <v>103.40951315674103</v>
      </c>
    </row>
    <row r="9945" spans="2:3" x14ac:dyDescent="0.45">
      <c r="B9945" s="211">
        <v>9882</v>
      </c>
      <c r="C9945" s="210">
        <v>78.258669697405352</v>
      </c>
    </row>
    <row r="9946" spans="2:3" x14ac:dyDescent="0.45">
      <c r="B9946" s="211">
        <v>9883</v>
      </c>
      <c r="C9946" s="210">
        <v>129.16031931470837</v>
      </c>
    </row>
    <row r="9947" spans="2:3" x14ac:dyDescent="0.45">
      <c r="B9947" s="211">
        <v>9884</v>
      </c>
      <c r="C9947" s="210">
        <v>144.58674983948373</v>
      </c>
    </row>
    <row r="9948" spans="2:3" x14ac:dyDescent="0.45">
      <c r="B9948" s="211">
        <v>9885</v>
      </c>
      <c r="C9948" s="210">
        <v>89.208397846505108</v>
      </c>
    </row>
    <row r="9949" spans="2:3" x14ac:dyDescent="0.45">
      <c r="B9949" s="211">
        <v>9886</v>
      </c>
      <c r="C9949" s="210">
        <v>175.91550649649776</v>
      </c>
    </row>
    <row r="9950" spans="2:3" x14ac:dyDescent="0.45">
      <c r="B9950" s="211">
        <v>9887</v>
      </c>
      <c r="C9950" s="210">
        <v>149.94436772412118</v>
      </c>
    </row>
    <row r="9951" spans="2:3" x14ac:dyDescent="0.45">
      <c r="B9951" s="211">
        <v>9888</v>
      </c>
      <c r="C9951" s="210">
        <v>105.47245148612103</v>
      </c>
    </row>
    <row r="9952" spans="2:3" x14ac:dyDescent="0.45">
      <c r="B9952" s="211">
        <v>9889</v>
      </c>
      <c r="C9952" s="210">
        <v>82.391863111981877</v>
      </c>
    </row>
    <row r="9953" spans="2:3" x14ac:dyDescent="0.45">
      <c r="B9953" s="211">
        <v>9890</v>
      </c>
      <c r="C9953" s="210">
        <v>171.57258366530718</v>
      </c>
    </row>
    <row r="9954" spans="2:3" x14ac:dyDescent="0.45">
      <c r="B9954" s="211">
        <v>9891</v>
      </c>
      <c r="C9954" s="210">
        <v>95.648765366907668</v>
      </c>
    </row>
    <row r="9955" spans="2:3" x14ac:dyDescent="0.45">
      <c r="B9955" s="211">
        <v>9892</v>
      </c>
      <c r="C9955" s="210">
        <v>121.47205126429527</v>
      </c>
    </row>
    <row r="9956" spans="2:3" x14ac:dyDescent="0.45">
      <c r="B9956" s="211">
        <v>9893</v>
      </c>
      <c r="C9956" s="210">
        <v>130.09075000079736</v>
      </c>
    </row>
    <row r="9957" spans="2:3" x14ac:dyDescent="0.45">
      <c r="B9957" s="211">
        <v>9894</v>
      </c>
      <c r="C9957" s="210">
        <v>101.51653891914263</v>
      </c>
    </row>
    <row r="9958" spans="2:3" x14ac:dyDescent="0.45">
      <c r="B9958" s="211">
        <v>9895</v>
      </c>
      <c r="C9958" s="210">
        <v>92.179394443026283</v>
      </c>
    </row>
    <row r="9959" spans="2:3" x14ac:dyDescent="0.45">
      <c r="B9959" s="211">
        <v>9896</v>
      </c>
      <c r="C9959" s="210">
        <v>76.997545759626178</v>
      </c>
    </row>
    <row r="9960" spans="2:3" x14ac:dyDescent="0.45">
      <c r="B9960" s="211">
        <v>9897</v>
      </c>
      <c r="C9960" s="210">
        <v>191.9671485851209</v>
      </c>
    </row>
    <row r="9961" spans="2:3" x14ac:dyDescent="0.45">
      <c r="B9961" s="211">
        <v>9898</v>
      </c>
      <c r="C9961" s="210">
        <v>125.06084190725372</v>
      </c>
    </row>
    <row r="9962" spans="2:3" x14ac:dyDescent="0.45">
      <c r="B9962" s="211">
        <v>9899</v>
      </c>
      <c r="C9962" s="210">
        <v>102.31753920916282</v>
      </c>
    </row>
    <row r="9963" spans="2:3" x14ac:dyDescent="0.45">
      <c r="B9963" s="211">
        <v>9900</v>
      </c>
      <c r="C9963" s="210">
        <v>127.77161851148951</v>
      </c>
    </row>
    <row r="9964" spans="2:3" x14ac:dyDescent="0.45">
      <c r="B9964" s="211">
        <v>9901</v>
      </c>
      <c r="C9964" s="210">
        <v>103.24966294009333</v>
      </c>
    </row>
    <row r="9965" spans="2:3" x14ac:dyDescent="0.45">
      <c r="B9965" s="211">
        <v>9902</v>
      </c>
      <c r="C9965" s="210">
        <v>124.74322478334189</v>
      </c>
    </row>
    <row r="9966" spans="2:3" x14ac:dyDescent="0.45">
      <c r="B9966" s="211">
        <v>9903</v>
      </c>
      <c r="C9966" s="210">
        <v>125.04410960213663</v>
      </c>
    </row>
    <row r="9967" spans="2:3" x14ac:dyDescent="0.45">
      <c r="B9967" s="211">
        <v>9904</v>
      </c>
      <c r="C9967" s="210">
        <v>64.375084713027391</v>
      </c>
    </row>
    <row r="9968" spans="2:3" x14ac:dyDescent="0.45">
      <c r="B9968" s="211">
        <v>9905</v>
      </c>
      <c r="C9968" s="210">
        <v>71.121088866854421</v>
      </c>
    </row>
    <row r="9969" spans="2:3" x14ac:dyDescent="0.45">
      <c r="B9969" s="211">
        <v>9906</v>
      </c>
      <c r="C9969" s="210">
        <v>101.03981442166602</v>
      </c>
    </row>
    <row r="9970" spans="2:3" x14ac:dyDescent="0.45">
      <c r="B9970" s="211">
        <v>9907</v>
      </c>
      <c r="C9970" s="210">
        <v>125.87749836984507</v>
      </c>
    </row>
    <row r="9971" spans="2:3" x14ac:dyDescent="0.45">
      <c r="B9971" s="211">
        <v>9908</v>
      </c>
      <c r="C9971" s="210">
        <v>137.89515587702249</v>
      </c>
    </row>
    <row r="9972" spans="2:3" x14ac:dyDescent="0.45">
      <c r="B9972" s="211">
        <v>9909</v>
      </c>
      <c r="C9972" s="210">
        <v>105.26047305942379</v>
      </c>
    </row>
    <row r="9973" spans="2:3" x14ac:dyDescent="0.45">
      <c r="B9973" s="211">
        <v>9910</v>
      </c>
      <c r="C9973" s="210">
        <v>126.47525970249028</v>
      </c>
    </row>
    <row r="9974" spans="2:3" x14ac:dyDescent="0.45">
      <c r="B9974" s="211">
        <v>9911</v>
      </c>
      <c r="C9974" s="210">
        <v>111.92025207756301</v>
      </c>
    </row>
    <row r="9975" spans="2:3" x14ac:dyDescent="0.45">
      <c r="B9975" s="211">
        <v>9912</v>
      </c>
      <c r="C9975" s="210">
        <v>90.294657927677093</v>
      </c>
    </row>
    <row r="9976" spans="2:3" x14ac:dyDescent="0.45">
      <c r="B9976" s="211">
        <v>9913</v>
      </c>
      <c r="C9976" s="210">
        <v>90.513242108799986</v>
      </c>
    </row>
    <row r="9977" spans="2:3" x14ac:dyDescent="0.45">
      <c r="B9977" s="211">
        <v>9914</v>
      </c>
      <c r="C9977" s="210">
        <v>117.61382972999091</v>
      </c>
    </row>
    <row r="9978" spans="2:3" x14ac:dyDescent="0.45">
      <c r="B9978" s="211">
        <v>9915</v>
      </c>
      <c r="C9978" s="210">
        <v>73.855385928232337</v>
      </c>
    </row>
    <row r="9979" spans="2:3" x14ac:dyDescent="0.45">
      <c r="B9979" s="211">
        <v>9916</v>
      </c>
      <c r="C9979" s="210">
        <v>133.52601241751725</v>
      </c>
    </row>
    <row r="9980" spans="2:3" x14ac:dyDescent="0.45">
      <c r="B9980" s="211">
        <v>9917</v>
      </c>
      <c r="C9980" s="210">
        <v>115.26360359730566</v>
      </c>
    </row>
    <row r="9981" spans="2:3" x14ac:dyDescent="0.45">
      <c r="B9981" s="211">
        <v>9918</v>
      </c>
      <c r="C9981" s="210">
        <v>139.35432692849201</v>
      </c>
    </row>
    <row r="9982" spans="2:3" x14ac:dyDescent="0.45">
      <c r="B9982" s="211">
        <v>9919</v>
      </c>
      <c r="C9982" s="210">
        <v>185.22661004546538</v>
      </c>
    </row>
    <row r="9983" spans="2:3" x14ac:dyDescent="0.45">
      <c r="B9983" s="211">
        <v>9920</v>
      </c>
      <c r="C9983" s="210">
        <v>117.55336759298105</v>
      </c>
    </row>
    <row r="9984" spans="2:3" x14ac:dyDescent="0.45">
      <c r="B9984" s="211">
        <v>9921</v>
      </c>
      <c r="C9984" s="210">
        <v>110.63887279583973</v>
      </c>
    </row>
    <row r="9985" spans="2:3" x14ac:dyDescent="0.45">
      <c r="B9985" s="211">
        <v>9922</v>
      </c>
      <c r="C9985" s="210">
        <v>219.55045124180671</v>
      </c>
    </row>
    <row r="9986" spans="2:3" x14ac:dyDescent="0.45">
      <c r="B9986" s="211">
        <v>9923</v>
      </c>
      <c r="C9986" s="210">
        <v>100.11287909487049</v>
      </c>
    </row>
    <row r="9987" spans="2:3" x14ac:dyDescent="0.45">
      <c r="B9987" s="211">
        <v>9924</v>
      </c>
      <c r="C9987" s="210">
        <v>200.09564281211314</v>
      </c>
    </row>
    <row r="9988" spans="2:3" x14ac:dyDescent="0.45">
      <c r="B9988" s="211">
        <v>9925</v>
      </c>
      <c r="C9988" s="210">
        <v>128.38150244465626</v>
      </c>
    </row>
    <row r="9989" spans="2:3" x14ac:dyDescent="0.45">
      <c r="B9989" s="211">
        <v>9926</v>
      </c>
      <c r="C9989" s="210">
        <v>169.59598438111078</v>
      </c>
    </row>
    <row r="9990" spans="2:3" x14ac:dyDescent="0.45">
      <c r="B9990" s="211">
        <v>9927</v>
      </c>
      <c r="C9990" s="210">
        <v>172.34828947629353</v>
      </c>
    </row>
    <row r="9991" spans="2:3" x14ac:dyDescent="0.45">
      <c r="B9991" s="211">
        <v>9928</v>
      </c>
      <c r="C9991" s="210">
        <v>160.08951810550903</v>
      </c>
    </row>
    <row r="9992" spans="2:3" x14ac:dyDescent="0.45">
      <c r="B9992" s="211">
        <v>9929</v>
      </c>
      <c r="C9992" s="210">
        <v>81.697926577259665</v>
      </c>
    </row>
    <row r="9993" spans="2:3" x14ac:dyDescent="0.45">
      <c r="B9993" s="211">
        <v>9930</v>
      </c>
      <c r="C9993" s="210">
        <v>110.05440285914646</v>
      </c>
    </row>
    <row r="9994" spans="2:3" x14ac:dyDescent="0.45">
      <c r="B9994" s="211">
        <v>9931</v>
      </c>
      <c r="C9994" s="210">
        <v>136.20532763627557</v>
      </c>
    </row>
    <row r="9995" spans="2:3" x14ac:dyDescent="0.45">
      <c r="B9995" s="211">
        <v>9932</v>
      </c>
      <c r="C9995" s="210">
        <v>101.00696618444499</v>
      </c>
    </row>
    <row r="9996" spans="2:3" x14ac:dyDescent="0.45">
      <c r="B9996" s="211">
        <v>9933</v>
      </c>
      <c r="C9996" s="210">
        <v>75.352171454962814</v>
      </c>
    </row>
    <row r="9997" spans="2:3" x14ac:dyDescent="0.45">
      <c r="B9997" s="211">
        <v>9934</v>
      </c>
      <c r="C9997" s="210">
        <v>153.15987006990017</v>
      </c>
    </row>
    <row r="9998" spans="2:3" x14ac:dyDescent="0.45">
      <c r="B9998" s="211">
        <v>9935</v>
      </c>
      <c r="C9998" s="210">
        <v>100.45268214089809</v>
      </c>
    </row>
    <row r="9999" spans="2:3" x14ac:dyDescent="0.45">
      <c r="B9999" s="211">
        <v>9936</v>
      </c>
      <c r="C9999" s="210">
        <v>77.310234549749083</v>
      </c>
    </row>
    <row r="10000" spans="2:3" x14ac:dyDescent="0.45">
      <c r="B10000" s="211">
        <v>9937</v>
      </c>
      <c r="C10000" s="210">
        <v>149.01655010530618</v>
      </c>
    </row>
    <row r="10001" spans="2:3" x14ac:dyDescent="0.45">
      <c r="B10001" s="211">
        <v>9938</v>
      </c>
      <c r="C10001" s="210">
        <v>79.425309753930037</v>
      </c>
    </row>
    <row r="10002" spans="2:3" x14ac:dyDescent="0.45">
      <c r="B10002" s="211">
        <v>9939</v>
      </c>
      <c r="C10002" s="210">
        <v>133.45937864309124</v>
      </c>
    </row>
    <row r="10003" spans="2:3" x14ac:dyDescent="0.45">
      <c r="B10003" s="211">
        <v>9940</v>
      </c>
      <c r="C10003" s="210">
        <v>79.076305231575418</v>
      </c>
    </row>
    <row r="10004" spans="2:3" x14ac:dyDescent="0.45">
      <c r="B10004" s="211">
        <v>9941</v>
      </c>
      <c r="C10004" s="210">
        <v>107.65224839175207</v>
      </c>
    </row>
    <row r="10005" spans="2:3" x14ac:dyDescent="0.45">
      <c r="B10005" s="211">
        <v>9942</v>
      </c>
      <c r="C10005" s="210">
        <v>179.87829074047661</v>
      </c>
    </row>
    <row r="10006" spans="2:3" x14ac:dyDescent="0.45">
      <c r="B10006" s="211">
        <v>9943</v>
      </c>
      <c r="C10006" s="210">
        <v>113.63810601746137</v>
      </c>
    </row>
    <row r="10007" spans="2:3" x14ac:dyDescent="0.45">
      <c r="B10007" s="211">
        <v>9944</v>
      </c>
      <c r="C10007" s="210">
        <v>112.87878789393802</v>
      </c>
    </row>
    <row r="10008" spans="2:3" x14ac:dyDescent="0.45">
      <c r="B10008" s="211">
        <v>9945</v>
      </c>
      <c r="C10008" s="210">
        <v>125.17285357380176</v>
      </c>
    </row>
    <row r="10009" spans="2:3" x14ac:dyDescent="0.45">
      <c r="B10009" s="211">
        <v>9946</v>
      </c>
      <c r="C10009" s="210">
        <v>113.16023597475004</v>
      </c>
    </row>
    <row r="10010" spans="2:3" x14ac:dyDescent="0.45">
      <c r="B10010" s="211">
        <v>9947</v>
      </c>
      <c r="C10010" s="210">
        <v>133.4257486383776</v>
      </c>
    </row>
    <row r="10011" spans="2:3" x14ac:dyDescent="0.45">
      <c r="B10011" s="211">
        <v>9948</v>
      </c>
      <c r="C10011" s="210">
        <v>92.208050215366441</v>
      </c>
    </row>
    <row r="10012" spans="2:3" x14ac:dyDescent="0.45">
      <c r="B10012" s="211">
        <v>9949</v>
      </c>
      <c r="C10012" s="210">
        <v>104.64432237476257</v>
      </c>
    </row>
    <row r="10013" spans="2:3" x14ac:dyDescent="0.45">
      <c r="B10013" s="211">
        <v>9950</v>
      </c>
      <c r="C10013" s="210">
        <v>95.133565853548092</v>
      </c>
    </row>
    <row r="10014" spans="2:3" x14ac:dyDescent="0.45">
      <c r="B10014" s="211">
        <v>9951</v>
      </c>
      <c r="C10014" s="210">
        <v>92.595154520713834</v>
      </c>
    </row>
    <row r="10015" spans="2:3" x14ac:dyDescent="0.45">
      <c r="B10015" s="211">
        <v>9952</v>
      </c>
      <c r="C10015" s="210">
        <v>93.853329769897215</v>
      </c>
    </row>
    <row r="10016" spans="2:3" x14ac:dyDescent="0.45">
      <c r="B10016" s="211">
        <v>9953</v>
      </c>
      <c r="C10016" s="210">
        <v>110.76707475151079</v>
      </c>
    </row>
    <row r="10017" spans="2:3" x14ac:dyDescent="0.45">
      <c r="B10017" s="211">
        <v>9954</v>
      </c>
      <c r="C10017" s="210">
        <v>92.510088545836624</v>
      </c>
    </row>
    <row r="10018" spans="2:3" x14ac:dyDescent="0.45">
      <c r="B10018" s="211">
        <v>9955</v>
      </c>
      <c r="C10018" s="210">
        <v>111.11284957336537</v>
      </c>
    </row>
    <row r="10019" spans="2:3" x14ac:dyDescent="0.45">
      <c r="B10019" s="211">
        <v>9956</v>
      </c>
      <c r="C10019" s="210">
        <v>67.917457342375087</v>
      </c>
    </row>
    <row r="10020" spans="2:3" x14ac:dyDescent="0.45">
      <c r="B10020" s="211">
        <v>9957</v>
      </c>
      <c r="C10020" s="210">
        <v>211.98467027982571</v>
      </c>
    </row>
    <row r="10021" spans="2:3" x14ac:dyDescent="0.45">
      <c r="B10021" s="211">
        <v>9958</v>
      </c>
      <c r="C10021" s="210">
        <v>119.73977706087416</v>
      </c>
    </row>
    <row r="10022" spans="2:3" x14ac:dyDescent="0.45">
      <c r="B10022" s="211">
        <v>9959</v>
      </c>
      <c r="C10022" s="210">
        <v>117.21321990999623</v>
      </c>
    </row>
    <row r="10023" spans="2:3" x14ac:dyDescent="0.45">
      <c r="B10023" s="211">
        <v>9960</v>
      </c>
      <c r="C10023" s="210">
        <v>112.66246617408582</v>
      </c>
    </row>
    <row r="10024" spans="2:3" x14ac:dyDescent="0.45">
      <c r="B10024" s="211">
        <v>9961</v>
      </c>
      <c r="C10024" s="210">
        <v>134.80397050707282</v>
      </c>
    </row>
    <row r="10025" spans="2:3" x14ac:dyDescent="0.45">
      <c r="B10025" s="211">
        <v>9962</v>
      </c>
      <c r="C10025" s="210">
        <v>122.57722752413136</v>
      </c>
    </row>
    <row r="10026" spans="2:3" x14ac:dyDescent="0.45">
      <c r="B10026" s="211">
        <v>9963</v>
      </c>
      <c r="C10026" s="210">
        <v>112.96097322907009</v>
      </c>
    </row>
    <row r="10027" spans="2:3" x14ac:dyDescent="0.45">
      <c r="B10027" s="211">
        <v>9964</v>
      </c>
      <c r="C10027" s="210">
        <v>163.99105032112845</v>
      </c>
    </row>
    <row r="10028" spans="2:3" x14ac:dyDescent="0.45">
      <c r="B10028" s="211">
        <v>9965</v>
      </c>
      <c r="C10028" s="210">
        <v>134.04890037374955</v>
      </c>
    </row>
    <row r="10029" spans="2:3" x14ac:dyDescent="0.45">
      <c r="B10029" s="211">
        <v>9966</v>
      </c>
      <c r="C10029" s="210">
        <v>120.56830908160516</v>
      </c>
    </row>
    <row r="10030" spans="2:3" x14ac:dyDescent="0.45">
      <c r="B10030" s="211">
        <v>9967</v>
      </c>
      <c r="C10030" s="210">
        <v>70.959736809999214</v>
      </c>
    </row>
    <row r="10031" spans="2:3" x14ac:dyDescent="0.45">
      <c r="B10031" s="211">
        <v>9968</v>
      </c>
      <c r="C10031" s="210">
        <v>109.0593674969725</v>
      </c>
    </row>
    <row r="10032" spans="2:3" x14ac:dyDescent="0.45">
      <c r="B10032" s="211">
        <v>9969</v>
      </c>
      <c r="C10032" s="210">
        <v>99.526896710201072</v>
      </c>
    </row>
    <row r="10033" spans="2:3" x14ac:dyDescent="0.45">
      <c r="B10033" s="211">
        <v>9970</v>
      </c>
      <c r="C10033" s="210">
        <v>81.566276875558856</v>
      </c>
    </row>
    <row r="10034" spans="2:3" x14ac:dyDescent="0.45">
      <c r="B10034" s="211">
        <v>9971</v>
      </c>
      <c r="C10034" s="210">
        <v>148.16388237723953</v>
      </c>
    </row>
    <row r="10035" spans="2:3" x14ac:dyDescent="0.45">
      <c r="B10035" s="211">
        <v>9972</v>
      </c>
      <c r="C10035" s="210">
        <v>78.481469994546586</v>
      </c>
    </row>
    <row r="10036" spans="2:3" x14ac:dyDescent="0.45">
      <c r="B10036" s="211">
        <v>9973</v>
      </c>
      <c r="C10036" s="210">
        <v>126.90990929167529</v>
      </c>
    </row>
    <row r="10037" spans="2:3" x14ac:dyDescent="0.45">
      <c r="B10037" s="211">
        <v>9974</v>
      </c>
      <c r="C10037" s="210">
        <v>171.48125684668605</v>
      </c>
    </row>
    <row r="10038" spans="2:3" x14ac:dyDescent="0.45">
      <c r="B10038" s="211">
        <v>9975</v>
      </c>
      <c r="C10038" s="210">
        <v>124.68949315394981</v>
      </c>
    </row>
    <row r="10039" spans="2:3" x14ac:dyDescent="0.45">
      <c r="B10039" s="211">
        <v>9976</v>
      </c>
      <c r="C10039" s="210">
        <v>113.84288711758344</v>
      </c>
    </row>
    <row r="10040" spans="2:3" x14ac:dyDescent="0.45">
      <c r="B10040" s="211">
        <v>9977</v>
      </c>
      <c r="C10040" s="210">
        <v>175.27541872220272</v>
      </c>
    </row>
    <row r="10041" spans="2:3" x14ac:dyDescent="0.45">
      <c r="B10041" s="211">
        <v>9978</v>
      </c>
      <c r="C10041" s="210">
        <v>105.78515309211544</v>
      </c>
    </row>
    <row r="10042" spans="2:3" x14ac:dyDescent="0.45">
      <c r="B10042" s="211">
        <v>9979</v>
      </c>
      <c r="C10042" s="210">
        <v>108.77360166288635</v>
      </c>
    </row>
    <row r="10043" spans="2:3" x14ac:dyDescent="0.45">
      <c r="B10043" s="211">
        <v>9980</v>
      </c>
      <c r="C10043" s="210">
        <v>232.42571205770321</v>
      </c>
    </row>
    <row r="10044" spans="2:3" x14ac:dyDescent="0.45">
      <c r="B10044" s="211">
        <v>9981</v>
      </c>
      <c r="C10044" s="210">
        <v>133.77601586706572</v>
      </c>
    </row>
    <row r="10045" spans="2:3" x14ac:dyDescent="0.45">
      <c r="B10045" s="211">
        <v>9982</v>
      </c>
      <c r="C10045" s="210">
        <v>111.15363433082452</v>
      </c>
    </row>
    <row r="10046" spans="2:3" x14ac:dyDescent="0.45">
      <c r="B10046" s="211">
        <v>9983</v>
      </c>
      <c r="C10046" s="210">
        <v>106.89331407756328</v>
      </c>
    </row>
    <row r="10047" spans="2:3" x14ac:dyDescent="0.45">
      <c r="B10047" s="211">
        <v>9984</v>
      </c>
      <c r="C10047" s="210">
        <v>121.01774298006434</v>
      </c>
    </row>
    <row r="10048" spans="2:3" x14ac:dyDescent="0.45">
      <c r="B10048" s="211">
        <v>9985</v>
      </c>
      <c r="C10048" s="210">
        <v>86.903959630516653</v>
      </c>
    </row>
    <row r="10049" spans="2:3" x14ac:dyDescent="0.45">
      <c r="B10049" s="211">
        <v>9986</v>
      </c>
      <c r="C10049" s="210">
        <v>233.22197164347654</v>
      </c>
    </row>
    <row r="10050" spans="2:3" x14ac:dyDescent="0.45">
      <c r="B10050" s="211">
        <v>9987</v>
      </c>
      <c r="C10050" s="210">
        <v>79.161484498629207</v>
      </c>
    </row>
    <row r="10051" spans="2:3" x14ac:dyDescent="0.45">
      <c r="B10051" s="211">
        <v>9988</v>
      </c>
      <c r="C10051" s="210">
        <v>142.60208442959498</v>
      </c>
    </row>
    <row r="10052" spans="2:3" x14ac:dyDescent="0.45">
      <c r="B10052" s="211">
        <v>9989</v>
      </c>
      <c r="C10052" s="210">
        <v>122.35622279554558</v>
      </c>
    </row>
    <row r="10053" spans="2:3" x14ac:dyDescent="0.45">
      <c r="B10053" s="211">
        <v>9990</v>
      </c>
      <c r="C10053" s="210">
        <v>143.81152641725913</v>
      </c>
    </row>
    <row r="10054" spans="2:3" x14ac:dyDescent="0.45">
      <c r="B10054" s="211">
        <v>9991</v>
      </c>
      <c r="C10054" s="210">
        <v>85.70746467695794</v>
      </c>
    </row>
    <row r="10055" spans="2:3" x14ac:dyDescent="0.45">
      <c r="B10055" s="211">
        <v>9992</v>
      </c>
      <c r="C10055" s="210">
        <v>109.84800454309304</v>
      </c>
    </row>
    <row r="10056" spans="2:3" x14ac:dyDescent="0.45">
      <c r="B10056" s="211">
        <v>9993</v>
      </c>
      <c r="C10056" s="210">
        <v>77.935566958762124</v>
      </c>
    </row>
    <row r="10057" spans="2:3" x14ac:dyDescent="0.45">
      <c r="B10057" s="211">
        <v>9994</v>
      </c>
      <c r="C10057" s="210">
        <v>92.756368050923086</v>
      </c>
    </row>
    <row r="10058" spans="2:3" x14ac:dyDescent="0.45">
      <c r="B10058" s="211">
        <v>9995</v>
      </c>
      <c r="C10058" s="210">
        <v>128.25588284387769</v>
      </c>
    </row>
    <row r="10059" spans="2:3" x14ac:dyDescent="0.45">
      <c r="B10059" s="211">
        <v>9996</v>
      </c>
      <c r="C10059" s="210">
        <v>101.15373365910069</v>
      </c>
    </row>
    <row r="10060" spans="2:3" x14ac:dyDescent="0.45">
      <c r="B10060" s="211">
        <v>9997</v>
      </c>
      <c r="C10060" s="210">
        <v>91.627526878690702</v>
      </c>
    </row>
    <row r="10061" spans="2:3" x14ac:dyDescent="0.45">
      <c r="B10061" s="211">
        <v>9998</v>
      </c>
      <c r="C10061" s="210">
        <v>119.97562525176845</v>
      </c>
    </row>
    <row r="10062" spans="2:3" x14ac:dyDescent="0.45">
      <c r="B10062" s="211">
        <v>9999</v>
      </c>
      <c r="C10062" s="210">
        <v>72.43238041463114</v>
      </c>
    </row>
    <row r="10063" spans="2:3" x14ac:dyDescent="0.45">
      <c r="B10063" s="211">
        <v>10000</v>
      </c>
      <c r="C10063" s="210">
        <v>114.57820276935286</v>
      </c>
    </row>
  </sheetData>
  <mergeCells count="17">
    <mergeCell ref="R9:W9"/>
    <mergeCell ref="R10:W10"/>
    <mergeCell ref="B45:H45"/>
    <mergeCell ref="B46:H46"/>
    <mergeCell ref="B47:H47"/>
    <mergeCell ref="R15:U15"/>
    <mergeCell ref="R1:W1"/>
    <mergeCell ref="P2:P3"/>
    <mergeCell ref="Q2:Q3"/>
    <mergeCell ref="R2:W2"/>
    <mergeCell ref="B7:D7"/>
    <mergeCell ref="B49:H49"/>
    <mergeCell ref="B59:H59"/>
    <mergeCell ref="P1:Q1"/>
    <mergeCell ref="B10:D10"/>
    <mergeCell ref="B61:C61"/>
    <mergeCell ref="B48:H48"/>
  </mergeCells>
  <conditionalFormatting sqref="E4">
    <cfRule type="iconSet" priority="23">
      <iconSet iconSet="3Symbols2" showValue="0">
        <cfvo type="percent" val="0"/>
        <cfvo type="percent" val="0.5"/>
        <cfvo type="num" val="1"/>
      </iconSet>
    </cfRule>
  </conditionalFormatting>
  <conditionalFormatting sqref="F4">
    <cfRule type="iconSet" priority="24">
      <iconSet showValue="0">
        <cfvo type="percent" val="0"/>
        <cfvo type="num" val="0.2"/>
        <cfvo type="num" val="0.3332"/>
      </iconSet>
    </cfRule>
  </conditionalFormatting>
  <conditionalFormatting sqref="R7:W7">
    <cfRule type="colorScale" priority="6">
      <colorScale>
        <cfvo type="min"/>
        <cfvo type="max"/>
        <color theme="9" tint="0.79998168889431442"/>
        <color theme="9"/>
      </colorScale>
    </cfRule>
  </conditionalFormatting>
  <dataValidations count="1">
    <dataValidation type="decimal" allowBlank="1" showInputMessage="1" showErrorMessage="1" sqref="R3:W3" xr:uid="{63716E6A-A3D2-4476-9C18-731C4F65AD4C}">
      <formula1>0.0001</formula1>
      <formula2>0.9999</formula2>
    </dataValidation>
  </dataValidations>
  <hyperlinks>
    <hyperlink ref="B45" r:id="rId1" display="Download more FREE Statistical PERT templates at https://www.statisticalpert.com" xr:uid="{D86B107C-98F9-4E85-81F2-AFA50E4904DA}"/>
    <hyperlink ref="B46" r:id="rId2" display="Take a Pluralsight course on Statistical PERT" xr:uid="{D36EC8EA-F612-4C28-A643-67E98DFAF5A6}"/>
    <hyperlink ref="B47" r:id="rId3" xr:uid="{FF7226BE-1036-4C44-80F2-4E2CDE32213E}"/>
    <hyperlink ref="B49" r:id="rId4" display="Follow Statistical PERT on Twitter to learn when new updates are released" xr:uid="{825094F6-2FDD-4314-9EB4-377E9CAEF765}"/>
    <hyperlink ref="B47:H47" r:id="rId5" display="Watch Statistical PERT videos on YouTube " xr:uid="{491774C8-36F3-4D7B-87F4-9612144C7A34}"/>
    <hyperlink ref="B48:H48" r:id="rId6" display="Connect with or follow me on LinkedIn" xr:uid="{3C76781F-9C41-4099-8D24-E02B822195F5}"/>
    <hyperlink ref="B46:H46" r:id="rId7" display="Watch a Pluralsight course on Statistical PERT® Normal Edition" xr:uid="{90DA3D31-ECE8-4A42-A5AD-3C1DBD91C694}"/>
    <hyperlink ref="B59" r:id="rId8" display="See the GNU General Public License for more details (http://www.gnu.org/licenses/)." xr:uid="{F7C612A5-05E2-42D3-A94A-BDD04960EEE0}"/>
    <hyperlink ref="B49:H49" r:id="rId9" location="newsletter" display="Subscribe to the SPERT® newsletter for monthly tips, free webinars, and new release notifications" xr:uid="{5D9D4D11-887E-4E63-9FEC-2964DA8EC5F6}"/>
  </hyperlinks>
  <pageMargins left="0.7" right="0.7" top="0.75" bottom="0.75" header="0.3" footer="0.3"/>
  <pageSetup orientation="portrait" horizontalDpi="0" verticalDpi="0"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21" id="{27B40E0A-BF0B-4B01-8E1B-D796611112E3}">
            <xm:f>IF($B$7=VLookups!$A$32,TRUE,FALSE)</xm:f>
            <x14:dxf>
              <numFmt numFmtId="9" formatCode="&quot;$&quot;#,##0_);\(&quot;$&quot;#,##0\)"/>
            </x14:dxf>
          </x14:cfRule>
          <xm:sqref>B4:G5</xm:sqref>
        </x14:conditionalFormatting>
        <x14:conditionalFormatting xmlns:xm="http://schemas.microsoft.com/office/excel/2006/main">
          <x14:cfRule type="expression" priority="1" id="{2D24B99B-8FEF-4531-981D-E9C3CCC0CE1E}">
            <xm:f>IF($B$7=VLookups!$A$32,TRUE,FALSE)</xm:f>
            <x14:dxf>
              <numFmt numFmtId="9" formatCode="&quot;$&quot;#,##0_);\(&quot;$&quot;#,##0\)"/>
            </x14:dxf>
          </x14:cfRule>
          <xm:sqref>D15:D16</xm:sqref>
        </x14:conditionalFormatting>
        <x14:conditionalFormatting xmlns:xm="http://schemas.microsoft.com/office/excel/2006/main">
          <x14:cfRule type="expression" priority="8" id="{67AA6DEA-6F07-4B0D-8EA3-B6AAFEA2509D}">
            <xm:f>IF($B$7=VLookups!$A$32,TRUE,FALSE)</xm:f>
            <x14:dxf>
              <numFmt numFmtId="9" formatCode="&quot;$&quot;#,##0_);\(&quot;$&quot;#,##0\)"/>
            </x14:dxf>
          </x14:cfRule>
          <xm:sqref>D29:D30</xm:sqref>
        </x14:conditionalFormatting>
        <x14:conditionalFormatting xmlns:xm="http://schemas.microsoft.com/office/excel/2006/main">
          <x14:cfRule type="expression" priority="7" id="{4EB6A04F-1239-4CD3-AE63-91DB90076393}">
            <xm:f>IF($B$7=VLookups!$A$32,TRUE,FALSE)</xm:f>
            <x14:dxf>
              <numFmt numFmtId="9" formatCode="&quot;$&quot;#,##0_);\(&quot;$&quot;#,##0\)"/>
            </x14:dxf>
          </x14:cfRule>
          <xm:sqref>D32:D33</xm:sqref>
        </x14:conditionalFormatting>
        <x14:conditionalFormatting xmlns:xm="http://schemas.microsoft.com/office/excel/2006/main">
          <x14:cfRule type="expression" priority="22" id="{7EDFB516-CEF2-40C4-9B12-755AE87A2B25}">
            <xm:f>IF($B$7=VLookups!$A$32,TRUE,FALSE)</xm:f>
            <x14:dxf>
              <numFmt numFmtId="9" formatCode="&quot;$&quot;#,##0_);\(&quot;$&quot;#,##0\)"/>
            </x14:dxf>
          </x14:cfRule>
          <xm:sqref>K4:L4 L5</xm:sqref>
        </x14:conditionalFormatting>
        <x14:conditionalFormatting xmlns:xm="http://schemas.microsoft.com/office/excel/2006/main">
          <x14:cfRule type="expression" priority="16" id="{6A6055B0-7AD8-406D-AEE0-B300BB4EFF97}">
            <xm:f>IF($B$7=VLookups!$A$32,TRUE,FALSE)</xm:f>
            <x14:dxf>
              <numFmt numFmtId="9" formatCode="&quot;$&quot;#,##0_);\(&quot;$&quot;#,##0\)"/>
            </x14:dxf>
          </x14:cfRule>
          <xm:sqref>M4:P5</xm:sqref>
        </x14:conditionalFormatting>
        <x14:conditionalFormatting xmlns:xm="http://schemas.microsoft.com/office/excel/2006/main">
          <x14:cfRule type="expression" priority="15" id="{64EF013A-CB75-4B69-81F4-5D43AEC8A379}">
            <xm:f>IF($B$7=VLookups!$A$32,TRUE,FALSE)</xm:f>
            <x14:dxf>
              <numFmt numFmtId="9" formatCode="&quot;$&quot;#,##0_);\(&quot;$&quot;#,##0\)"/>
            </x14:dxf>
          </x14:cfRule>
          <xm:sqref>P7</xm:sqref>
        </x14:conditionalFormatting>
        <x14:conditionalFormatting xmlns:xm="http://schemas.microsoft.com/office/excel/2006/main">
          <x14:cfRule type="expression" priority="2" id="{E7B87287-C291-4444-A2A9-A94D190F2C01}">
            <xm:f>IF($B$7=VLookups!$A$32,TRUE,FALSE)</xm:f>
            <x14:dxf>
              <numFmt numFmtId="9" formatCode="&quot;$&quot;#,##0_);\(&quot;$&quot;#,##0\)"/>
            </x14:dxf>
          </x14:cfRule>
          <xm:sqref>R4:W11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2B948F8D-F320-412F-B32A-2B69A16B7C77}">
          <x14:formula1>
            <xm:f>VLookups!$A$4:$A$13</xm:f>
          </x14:formula1>
          <xm:sqref>I5 H4:H5</xm:sqref>
        </x14:dataValidation>
        <x14:dataValidation type="list" allowBlank="1" showInputMessage="1" showErrorMessage="1" xr:uid="{735B67EE-FC2C-4DCD-8BE8-68CFE43F4800}">
          <x14:formula1>
            <xm:f>VLookups!$A$27:$A$28</xm:f>
          </x14:formula1>
          <xm:sqref>P1:Q1</xm:sqref>
        </x14:dataValidation>
        <x14:dataValidation type="list" allowBlank="1" showInputMessage="1" showErrorMessage="1" xr:uid="{D82B7480-A4DB-4F68-87C6-9446969F2FCB}">
          <x14:formula1>
            <xm:f>VLookups!$A$32:$A$33</xm:f>
          </x14:formula1>
          <xm:sqref>B7:D7</xm:sqref>
        </x14:dataValidation>
        <x14:dataValidation type="list" allowBlank="1" showInputMessage="1" showErrorMessage="1" xr:uid="{222BE70A-0DC1-4D52-84C4-35ECBC8B2ABE}">
          <x14:formula1>
            <xm:f>VLookups!$A$17:$A$18</xm:f>
          </x14:formula1>
          <xm:sqref>C3</xm:sqref>
        </x14:dataValidation>
        <x14:dataValidation type="list" allowBlank="1" showInputMessage="1" showErrorMessage="1" xr:uid="{F8F48535-2F26-4A71-A3DF-CC6743A155A9}">
          <x14:formula1>
            <xm:f>VLookups!$A$37:$A$44</xm:f>
          </x14:formula1>
          <xm:sqref>D39</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7CDEC335-2AD1-4CBF-BE6D-3E369E0B43A1}">
          <x14:colorSeries theme="1"/>
          <x14:colorNegative rgb="FFD00000"/>
          <x14:colorAxis rgb="FF000000"/>
          <x14:colorMarkers rgb="FFD00000"/>
          <x14:colorFirst rgb="FFD00000"/>
          <x14:colorLast rgb="FFD00000"/>
          <x14:colorHigh rgb="FFD00000"/>
          <x14:colorLow rgb="FFD00000"/>
          <x14:sparklines>
            <x14:sparkline>
              <xm:f>'SPERT® Lognormal MC Simulation'!HS4:PK4</xm:f>
              <xm:sqref>I4</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B371A-EEE2-4E66-9053-05B5CE52F60A}">
  <dimension ref="A1:U219"/>
  <sheetViews>
    <sheetView showGridLines="0" workbookViewId="0">
      <selection activeCell="C3" sqref="C3"/>
    </sheetView>
  </sheetViews>
  <sheetFormatPr defaultRowHeight="14.25" x14ac:dyDescent="0.45"/>
  <cols>
    <col min="1" max="1" width="5.73046875" style="1" customWidth="1"/>
    <col min="2" max="2" width="50.73046875" customWidth="1"/>
    <col min="3" max="5" width="23.73046875" customWidth="1"/>
    <col min="17" max="17" width="0" hidden="1" customWidth="1"/>
    <col min="18" max="20" width="10.73046875" hidden="1" customWidth="1"/>
  </cols>
  <sheetData>
    <row r="1" spans="1:21" ht="24" customHeight="1" x14ac:dyDescent="0.45">
      <c r="A1" s="50"/>
      <c r="B1" s="50" t="s">
        <v>717</v>
      </c>
      <c r="C1" s="288"/>
      <c r="D1" s="287"/>
      <c r="E1" s="288"/>
      <c r="G1" s="5"/>
      <c r="H1" s="5"/>
      <c r="I1" s="5"/>
      <c r="J1" s="5"/>
      <c r="K1" s="5"/>
      <c r="L1" s="5"/>
      <c r="M1" s="5"/>
      <c r="N1" s="5"/>
      <c r="O1" s="5"/>
      <c r="P1" s="5"/>
      <c r="Q1" s="137"/>
      <c r="R1" s="190" t="s">
        <v>142</v>
      </c>
      <c r="S1" s="190" t="s">
        <v>143</v>
      </c>
      <c r="T1" s="190" t="s">
        <v>144</v>
      </c>
    </row>
    <row r="2" spans="1:21" x14ac:dyDescent="0.45">
      <c r="A2" s="2"/>
      <c r="B2" s="5"/>
      <c r="C2" s="191" t="s">
        <v>142</v>
      </c>
      <c r="D2" s="191" t="s">
        <v>143</v>
      </c>
      <c r="E2" s="191" t="s">
        <v>144</v>
      </c>
      <c r="F2" s="5"/>
      <c r="G2" s="5"/>
      <c r="H2" s="5"/>
      <c r="I2" s="5"/>
      <c r="J2" s="5"/>
      <c r="K2" s="5"/>
      <c r="L2" s="5"/>
      <c r="M2" s="5"/>
      <c r="N2" s="5"/>
      <c r="O2" s="5"/>
      <c r="P2" s="5"/>
      <c r="Q2" s="137">
        <v>1</v>
      </c>
      <c r="R2" s="20">
        <f t="shared" ref="R2:R13" si="0">IF(OR(ROUND(C$16+0.3,0)&gt;$Q2,ROUND(C$16+0.3,0)=$Q2),C$13^2,"")</f>
        <v>449.44000000000011</v>
      </c>
      <c r="S2" s="20">
        <f t="shared" ref="S2:S13" si="1">IF(OR(ROUND(D$16+0.3,0)&gt;$Q2,ROUND(D$16+0.3,0)=$Q2),D$13^2,"")</f>
        <v>449.44000000000011</v>
      </c>
      <c r="T2" s="20" t="str">
        <f t="shared" ref="T2:T13" si="2">IF(OR(ROUND(E$16+0.3,0)&gt;$Q2,ROUND(E$16+0.3,0)=$Q2),E$13^2,"")</f>
        <v/>
      </c>
      <c r="U2" s="147" t="s">
        <v>154</v>
      </c>
    </row>
    <row r="3" spans="1:21" x14ac:dyDescent="0.45">
      <c r="A3" s="5"/>
      <c r="B3" s="138" t="s">
        <v>82</v>
      </c>
      <c r="C3" s="193">
        <v>43983</v>
      </c>
      <c r="D3" s="194"/>
      <c r="E3" s="194"/>
      <c r="F3" s="139"/>
      <c r="G3" s="5"/>
      <c r="H3" s="5"/>
      <c r="I3" s="5"/>
      <c r="J3" s="5"/>
      <c r="K3" s="5"/>
      <c r="L3" s="5"/>
      <c r="M3" s="5"/>
      <c r="N3" s="5"/>
      <c r="O3" s="5"/>
      <c r="P3" s="5"/>
      <c r="Q3" s="137">
        <f>Q2+1</f>
        <v>2</v>
      </c>
      <c r="R3" s="20">
        <f t="shared" si="0"/>
        <v>449.44000000000011</v>
      </c>
      <c r="S3" s="20">
        <f t="shared" si="1"/>
        <v>449.44000000000011</v>
      </c>
      <c r="T3" s="20" t="str">
        <f t="shared" si="2"/>
        <v/>
      </c>
    </row>
    <row r="4" spans="1:21" x14ac:dyDescent="0.45">
      <c r="A4" s="5"/>
      <c r="B4" s="138" t="s">
        <v>83</v>
      </c>
      <c r="C4" s="195">
        <v>2</v>
      </c>
      <c r="D4" s="196"/>
      <c r="E4" s="196"/>
      <c r="F4" s="139" t="s">
        <v>84</v>
      </c>
      <c r="G4" s="5"/>
      <c r="H4" s="5"/>
      <c r="I4" s="5"/>
      <c r="J4" s="5"/>
      <c r="K4" s="5"/>
      <c r="L4" s="5"/>
      <c r="M4" s="5"/>
      <c r="N4" s="5"/>
      <c r="O4" s="5"/>
      <c r="P4" s="5"/>
      <c r="Q4" s="137">
        <f t="shared" ref="Q4:Q68" si="3">Q3+1</f>
        <v>3</v>
      </c>
      <c r="R4" s="20">
        <f t="shared" si="0"/>
        <v>449.44000000000011</v>
      </c>
      <c r="S4" s="20">
        <f t="shared" si="1"/>
        <v>449.44000000000011</v>
      </c>
      <c r="T4" s="20" t="str">
        <f t="shared" si="2"/>
        <v/>
      </c>
    </row>
    <row r="5" spans="1:21" x14ac:dyDescent="0.45">
      <c r="A5" s="5"/>
      <c r="B5" s="138" t="s">
        <v>85</v>
      </c>
      <c r="C5" s="197">
        <v>18</v>
      </c>
      <c r="D5" s="198"/>
      <c r="E5" s="198"/>
      <c r="F5" s="139" t="s">
        <v>98</v>
      </c>
      <c r="G5" s="5"/>
      <c r="H5" s="5"/>
      <c r="I5" s="5"/>
      <c r="J5" s="5"/>
      <c r="K5" s="5"/>
      <c r="L5" s="5"/>
      <c r="M5" s="5"/>
      <c r="N5" s="5"/>
      <c r="O5" s="5"/>
      <c r="P5" s="5"/>
      <c r="Q5" s="137">
        <f t="shared" si="3"/>
        <v>4</v>
      </c>
      <c r="R5" s="20">
        <f t="shared" si="0"/>
        <v>449.44000000000011</v>
      </c>
      <c r="S5" s="20">
        <f t="shared" si="1"/>
        <v>449.44000000000011</v>
      </c>
      <c r="T5" s="20" t="str">
        <f t="shared" si="2"/>
        <v/>
      </c>
    </row>
    <row r="6" spans="1:21" x14ac:dyDescent="0.45">
      <c r="A6" s="5"/>
      <c r="B6" s="138" t="s">
        <v>86</v>
      </c>
      <c r="C6" s="226" t="s">
        <v>1</v>
      </c>
      <c r="D6" s="227"/>
      <c r="E6" s="227"/>
      <c r="F6" s="139" t="s">
        <v>87</v>
      </c>
      <c r="G6" s="5"/>
      <c r="H6" s="5"/>
      <c r="I6" s="5"/>
      <c r="J6" s="5"/>
      <c r="K6" s="5"/>
      <c r="L6" s="5"/>
      <c r="M6" s="5"/>
      <c r="N6" s="5"/>
      <c r="O6" s="5"/>
      <c r="P6" s="5"/>
      <c r="Q6" s="137">
        <f t="shared" si="3"/>
        <v>5</v>
      </c>
      <c r="R6" s="20">
        <f t="shared" si="0"/>
        <v>449.44000000000011</v>
      </c>
      <c r="S6" s="20">
        <f t="shared" si="1"/>
        <v>449.44000000000011</v>
      </c>
      <c r="T6" s="20" t="str">
        <f t="shared" si="2"/>
        <v/>
      </c>
    </row>
    <row r="7" spans="1:21" x14ac:dyDescent="0.45">
      <c r="A7" s="5"/>
      <c r="B7" s="138" t="s">
        <v>88</v>
      </c>
      <c r="C7" s="195">
        <v>10</v>
      </c>
      <c r="D7" s="196"/>
      <c r="E7" s="196"/>
      <c r="F7" s="139" t="s">
        <v>99</v>
      </c>
      <c r="G7" s="5"/>
      <c r="H7" s="5"/>
      <c r="I7" s="5"/>
      <c r="J7" s="5"/>
      <c r="K7" s="5"/>
      <c r="L7" s="5"/>
      <c r="M7" s="5"/>
      <c r="N7" s="5"/>
      <c r="O7" s="5"/>
      <c r="P7" s="5"/>
      <c r="Q7" s="137">
        <f t="shared" si="3"/>
        <v>6</v>
      </c>
      <c r="R7" s="20">
        <f t="shared" si="0"/>
        <v>449.44000000000011</v>
      </c>
      <c r="S7" s="20">
        <f t="shared" si="1"/>
        <v>449.44000000000011</v>
      </c>
      <c r="T7" s="20" t="str">
        <f t="shared" si="2"/>
        <v/>
      </c>
    </row>
    <row r="8" spans="1:21" x14ac:dyDescent="0.45">
      <c r="A8" s="5"/>
      <c r="B8" s="138" t="s">
        <v>89</v>
      </c>
      <c r="C8" s="195">
        <v>30</v>
      </c>
      <c r="D8" s="196"/>
      <c r="E8" s="196"/>
      <c r="F8" s="139" t="s">
        <v>100</v>
      </c>
      <c r="G8" s="5"/>
      <c r="H8" s="5"/>
      <c r="I8" s="5"/>
      <c r="J8" s="5"/>
      <c r="K8" s="5"/>
      <c r="L8" s="5"/>
      <c r="M8" s="5"/>
      <c r="N8" s="5"/>
      <c r="O8" s="5"/>
      <c r="P8" s="5"/>
      <c r="Q8" s="137">
        <f t="shared" si="3"/>
        <v>7</v>
      </c>
      <c r="R8" s="20">
        <f t="shared" si="0"/>
        <v>449.44000000000011</v>
      </c>
      <c r="S8" s="20">
        <f t="shared" si="1"/>
        <v>449.44000000000011</v>
      </c>
      <c r="T8" s="20" t="str">
        <f t="shared" si="2"/>
        <v/>
      </c>
    </row>
    <row r="9" spans="1:21" x14ac:dyDescent="0.45">
      <c r="A9" s="5"/>
      <c r="B9" s="138" t="s">
        <v>146</v>
      </c>
      <c r="C9" s="197">
        <v>200</v>
      </c>
      <c r="D9" s="198"/>
      <c r="E9" s="198"/>
      <c r="F9" s="139" t="s">
        <v>101</v>
      </c>
      <c r="G9" s="5"/>
      <c r="H9" s="5"/>
      <c r="I9" s="5"/>
      <c r="J9" s="5"/>
      <c r="K9" s="5"/>
      <c r="L9" s="5"/>
      <c r="M9" s="5"/>
      <c r="N9" s="5"/>
      <c r="O9" s="5"/>
      <c r="P9" s="5"/>
      <c r="Q9" s="137">
        <f t="shared" si="3"/>
        <v>8</v>
      </c>
      <c r="R9" s="20">
        <f t="shared" si="0"/>
        <v>449.44000000000011</v>
      </c>
      <c r="S9" s="20">
        <f t="shared" si="1"/>
        <v>449.44000000000011</v>
      </c>
      <c r="T9" s="20" t="str">
        <f t="shared" si="2"/>
        <v/>
      </c>
    </row>
    <row r="10" spans="1:21" x14ac:dyDescent="0.45">
      <c r="A10" s="5"/>
      <c r="B10" s="138" t="s">
        <v>147</v>
      </c>
      <c r="C10" s="199">
        <v>0.5</v>
      </c>
      <c r="D10" s="200">
        <v>0.8</v>
      </c>
      <c r="E10" s="200">
        <v>0.9</v>
      </c>
      <c r="F10" s="139" t="s">
        <v>148</v>
      </c>
      <c r="G10" s="5"/>
      <c r="H10" s="5"/>
      <c r="I10" s="5"/>
      <c r="J10" s="5"/>
      <c r="K10" s="5"/>
      <c r="L10" s="5"/>
      <c r="M10" s="5"/>
      <c r="N10" s="5"/>
      <c r="O10" s="5"/>
      <c r="P10" s="5"/>
      <c r="Q10" s="137">
        <f t="shared" si="3"/>
        <v>9</v>
      </c>
      <c r="R10" s="20">
        <f t="shared" si="0"/>
        <v>449.44000000000011</v>
      </c>
      <c r="S10" s="20">
        <f t="shared" si="1"/>
        <v>449.44000000000011</v>
      </c>
      <c r="T10" s="20" t="str">
        <f t="shared" si="2"/>
        <v/>
      </c>
    </row>
    <row r="11" spans="1:21" x14ac:dyDescent="0.45">
      <c r="A11" s="5"/>
      <c r="B11" s="143" t="s">
        <v>106</v>
      </c>
      <c r="C11" s="192">
        <f>IF(OR(ISBLANK(C5),ISBLANK(C7),ISBLANK(C8)),"",IFERROR(MIN(C5-C7,C8-C5)/MAX(C5-C7,C8-C5),""))</f>
        <v>0.66666666666666663</v>
      </c>
      <c r="D11" s="192">
        <f>IF(OR(ISBLANK($C$5),ISBLANK($C$7),ISBLANK($C$8)),"",(IFERROR(MIN(IF(ISBLANK(D5),$C$5,D5)-IF(ISBLANK(D7),$C$7,D7),IF(ISBLANK(D8),$C$8,D8)-IF(ISBLANK(D5),$C$5,D5))/MAX(IF(ISBLANK(D5),$C$5,D5)-IF(ISBLANK(D7),$C$7,D7),IF(ISBLANK(D8),$C$8,D8)-IF(ISBLANK(D5),$C$5,D5)),"")))</f>
        <v>0.66666666666666663</v>
      </c>
      <c r="E11" s="192">
        <f>IF(OR(ISBLANK($C$5),ISBLANK($C$7),ISBLANK($C$8)),"",(IFERROR(MIN(IF(ISBLANK(E5),$C$5,E5)-IF(ISBLANK(E7),$C$7,E7),IF(ISBLANK(E8),$C$8,E8)-IF(ISBLANK(E5),$C$5,E5))/MAX(IF(ISBLANK(E5),$C$5,E5)-IF(ISBLANK(E7),$C$7,E7),IF(ISBLANK(E8),$C$8,E8)-IF(ISBLANK(E5),$C$5,E5)),"")))</f>
        <v>0.66666666666666663</v>
      </c>
      <c r="F11" s="142" t="s">
        <v>107</v>
      </c>
      <c r="G11" s="5"/>
      <c r="H11" s="5"/>
      <c r="I11" s="5"/>
      <c r="J11" s="5"/>
      <c r="K11" s="5"/>
      <c r="L11" s="5"/>
      <c r="M11" s="5"/>
      <c r="N11" s="5"/>
      <c r="O11" s="5"/>
      <c r="P11" s="5"/>
      <c r="Q11" s="137">
        <f t="shared" si="3"/>
        <v>10</v>
      </c>
      <c r="R11" s="20">
        <f t="shared" si="0"/>
        <v>449.44000000000011</v>
      </c>
      <c r="S11" s="20">
        <f t="shared" si="1"/>
        <v>449.44000000000011</v>
      </c>
      <c r="T11" s="20" t="str">
        <f t="shared" si="2"/>
        <v/>
      </c>
    </row>
    <row r="12" spans="1:21" x14ac:dyDescent="0.45">
      <c r="A12" s="5"/>
      <c r="B12" s="138" t="s">
        <v>90</v>
      </c>
      <c r="C12" s="201">
        <f>IF(OR(ISBLANK(C5),ISBLANK(C7),ISBLANK(C8)),"",((C8+(4*C5)+C7)/6))</f>
        <v>18.666666666666668</v>
      </c>
      <c r="D12" s="202">
        <f>IF(OR(ISBLANK($C$5),ISBLANK($C$7),ISBLANK($C$8)),"",(((IF(ISBLANK(D8),$C$8,D8))+(4*IF(ISBLANK(D5),$C$5,D5))+IF(ISBLANK(D7),$C$7,D7))/6))</f>
        <v>18.666666666666668</v>
      </c>
      <c r="E12" s="202">
        <f>IF(OR(ISBLANK($C$5),ISBLANK($C$7),ISBLANK($C$8)),"",(((IF(ISBLANK(E8),$C$8,E8))+(4*IF(ISBLANK(E5),$C$5,E5))+IF(ISBLANK(E7),$C$7,E7))/6))</f>
        <v>18.666666666666668</v>
      </c>
      <c r="F12" s="139" t="s">
        <v>102</v>
      </c>
      <c r="G12" s="5"/>
      <c r="H12" s="5"/>
      <c r="I12" s="5"/>
      <c r="J12" s="5"/>
      <c r="K12" s="5"/>
      <c r="L12" s="5"/>
      <c r="M12" s="5"/>
      <c r="N12" s="5"/>
      <c r="O12" s="5"/>
      <c r="P12" s="5"/>
      <c r="Q12" s="137">
        <f t="shared" si="3"/>
        <v>11</v>
      </c>
      <c r="R12" s="20">
        <f t="shared" si="0"/>
        <v>449.44000000000011</v>
      </c>
      <c r="S12" s="20">
        <f t="shared" si="1"/>
        <v>449.44000000000011</v>
      </c>
      <c r="T12" s="20" t="str">
        <f t="shared" si="2"/>
        <v/>
      </c>
    </row>
    <row r="13" spans="1:21" x14ac:dyDescent="0.45">
      <c r="A13" s="5"/>
      <c r="B13" s="138" t="s">
        <v>91</v>
      </c>
      <c r="C13" s="201">
        <f>IF(OR(ISBLANK(C6),ISBLANK(C7),ISBLANK(C8)),"",(C8-C7)*VLOOKUP(C6,VLookups!$A$4:$B$13,2,FALSE))</f>
        <v>21.200000000000003</v>
      </c>
      <c r="D13" s="202">
        <f>IF(OR(ISBLANK($C$6),ISBLANK($C$7),ISBLANK($C$8)),"",(IF(ISBLANK(D8),$C$8,D8)-IF(ISBLANK(D7),$C$7,D7))*VLOOKUP(IF(ISBLANK(D6),$C$6,D6),VLookups!$A$4:$B$13,2,FALSE))</f>
        <v>21.200000000000003</v>
      </c>
      <c r="E13" s="202">
        <f>IF(OR(ISBLANK($C$6),ISBLANK($C$7),ISBLANK($C$8)),"",(IF(ISBLANK(E8),$C$8,E8)-IF(ISBLANK(E7),$C$7,E7))*VLOOKUP(IF(ISBLANK(E6),$C$6,E6),VLookups!$A$4:$B$13,2,FALSE))</f>
        <v>21.200000000000003</v>
      </c>
      <c r="F13" s="140" t="s">
        <v>103</v>
      </c>
      <c r="G13" s="5"/>
      <c r="H13" s="5"/>
      <c r="I13" s="5"/>
      <c r="J13" s="5"/>
      <c r="K13" s="5"/>
      <c r="L13" s="5"/>
      <c r="M13" s="5"/>
      <c r="N13" s="5"/>
      <c r="O13" s="5"/>
      <c r="P13" s="5"/>
      <c r="Q13" s="137">
        <f t="shared" si="3"/>
        <v>12</v>
      </c>
      <c r="R13" s="20" t="str">
        <f t="shared" si="0"/>
        <v/>
      </c>
      <c r="S13" s="20">
        <f t="shared" si="1"/>
        <v>449.44000000000011</v>
      </c>
      <c r="T13" s="20" t="str">
        <f t="shared" si="2"/>
        <v/>
      </c>
    </row>
    <row r="14" spans="1:21" x14ac:dyDescent="0.45">
      <c r="A14" s="5"/>
      <c r="B14" s="239" t="s">
        <v>683</v>
      </c>
      <c r="C14" s="295"/>
      <c r="D14" s="295"/>
      <c r="E14" s="295"/>
      <c r="F14" s="240" t="s">
        <v>688</v>
      </c>
      <c r="G14" s="5"/>
      <c r="H14" s="5"/>
      <c r="I14" s="5"/>
      <c r="J14" s="5"/>
      <c r="K14" s="5"/>
      <c r="L14" s="5"/>
      <c r="M14" s="5"/>
      <c r="N14" s="5"/>
      <c r="O14" s="5"/>
      <c r="P14" s="5"/>
      <c r="Q14" s="137"/>
      <c r="R14" s="20"/>
      <c r="S14" s="20"/>
      <c r="T14" s="20"/>
    </row>
    <row r="15" spans="1:21" x14ac:dyDescent="0.45">
      <c r="A15" s="5"/>
      <c r="B15" s="138" t="s">
        <v>92</v>
      </c>
      <c r="C15" s="201">
        <f>IF(OR(ISBLANK(C10),C12="",C13=""),"",_xlfn.NORM.INV(1-C10,C12,IF(ISBLANK(C14),C13,C14)))</f>
        <v>18.666666666666668</v>
      </c>
      <c r="D15" s="202">
        <f>IF(OR(ISBLANK($C$10),$C$12="",$C$13=""),"",_xlfn.NORM.INV(1-IF(ISBLANK(D10),$C$10,D10),IF(ISBLANK(D12),$C$12,D12),IF(ISBLANK(D14),IF(ISBLANK(D13),$C$13,D13),D14)))</f>
        <v>0.8242965149208743</v>
      </c>
      <c r="E15" s="202">
        <f>IF(OR(ISBLANK($C$10),$C$12="",$C$13=""),"",_xlfn.NORM.INV(1-IF(ISBLANK(E10),$C$10,E10),IF(ISBLANK(E12),$C$12,E12),IF(ISBLANK(E14),IF(ISBLANK(E13),$C$13,E13),E14)))</f>
        <v>-8.5022265228788676</v>
      </c>
      <c r="F15" s="139" t="s">
        <v>104</v>
      </c>
      <c r="G15" s="5"/>
      <c r="H15" s="5"/>
      <c r="I15" s="5"/>
      <c r="J15" s="5"/>
      <c r="K15" s="5"/>
      <c r="L15" s="5"/>
      <c r="M15" s="5"/>
      <c r="N15" s="5"/>
      <c r="O15" s="5"/>
      <c r="P15" s="5"/>
      <c r="Q15" s="137">
        <f>Q13+1</f>
        <v>13</v>
      </c>
      <c r="R15" s="20" t="str">
        <f t="shared" ref="R15:T16" si="4">IF(OR(ROUND(C$16+0.3,0)&gt;$Q15,ROUND(C$16+0.3,0)=$Q15),C$13^2,"")</f>
        <v/>
      </c>
      <c r="S15" s="20">
        <f t="shared" si="4"/>
        <v>449.44000000000011</v>
      </c>
      <c r="T15" s="20" t="str">
        <f t="shared" si="4"/>
        <v/>
      </c>
    </row>
    <row r="16" spans="1:21" x14ac:dyDescent="0.45">
      <c r="A16" s="5"/>
      <c r="B16" s="138" t="s">
        <v>93</v>
      </c>
      <c r="C16" s="296">
        <f>IF(OR(C9="",C15=""),"",C9/C15)</f>
        <v>10.714285714285714</v>
      </c>
      <c r="D16" s="297">
        <f>IF(OR($C$9="",$C$15=""),"",IF(ISBLANK(D9),$C$9,D9)/IF(ISBLANK(D15),$C$15,D15))</f>
        <v>242.6311362231082</v>
      </c>
      <c r="E16" s="297">
        <f>IF(OR($C$9="",$C$15=""),"",IF(ISBLANK(E9),$C$9,E9)/IF(ISBLANK(E15),$C$15,E15))</f>
        <v>-23.523249993612225</v>
      </c>
      <c r="F16" s="139" t="s">
        <v>145</v>
      </c>
      <c r="G16" s="5"/>
      <c r="H16" s="5"/>
      <c r="I16" s="5"/>
      <c r="J16" s="5"/>
      <c r="K16" s="5"/>
      <c r="L16" s="5"/>
      <c r="M16" s="5"/>
      <c r="N16" s="5"/>
      <c r="O16" s="5"/>
      <c r="P16" s="5"/>
      <c r="Q16" s="137">
        <f t="shared" si="3"/>
        <v>14</v>
      </c>
      <c r="R16" s="20" t="str">
        <f t="shared" si="4"/>
        <v/>
      </c>
      <c r="S16" s="20">
        <f t="shared" si="4"/>
        <v>449.44000000000011</v>
      </c>
      <c r="T16" s="20" t="str">
        <f t="shared" si="4"/>
        <v/>
      </c>
    </row>
    <row r="17" spans="1:20" x14ac:dyDescent="0.45">
      <c r="A17" s="5"/>
      <c r="B17" s="239" t="s">
        <v>726</v>
      </c>
      <c r="C17" s="295">
        <v>0.3</v>
      </c>
      <c r="D17" s="295"/>
      <c r="E17" s="295"/>
      <c r="F17" s="240" t="s">
        <v>725</v>
      </c>
      <c r="G17" s="5"/>
      <c r="H17" s="5"/>
      <c r="I17" s="5"/>
      <c r="J17" s="5"/>
      <c r="K17" s="5"/>
      <c r="L17" s="5"/>
      <c r="M17" s="5"/>
      <c r="N17" s="5"/>
      <c r="O17" s="5"/>
      <c r="P17" s="5"/>
      <c r="Q17" s="137"/>
      <c r="R17" s="20"/>
      <c r="S17" s="20"/>
      <c r="T17" s="20"/>
    </row>
    <row r="18" spans="1:20" x14ac:dyDescent="0.45">
      <c r="A18" s="5"/>
      <c r="B18" s="138" t="s">
        <v>94</v>
      </c>
      <c r="C18" s="203">
        <f>IF(OR(C4="",C16=""),"",C4*ROUND(C16+C17,0))</f>
        <v>22</v>
      </c>
      <c r="D18" s="204">
        <f>IF(OR($C$4="",$C$16=""),"",IF(ISBLANK(D4),$C$4,D4)*ROUND(IF(ISBLANK(D16),$C$16,D16)+(IF(ISBLANK(D17),$C$17,D17)),0))</f>
        <v>486</v>
      </c>
      <c r="E18" s="204">
        <f>IF(OR($C$4="",$C$16=""),"",IF(ISBLANK(E4),$C$4,E4)*ROUND(IF(ISBLANK(E16),$C$16,E16)+(IF(ISBLANK(E17),$C$17,E17)),0))</f>
        <v>-46</v>
      </c>
      <c r="F18" s="139" t="s">
        <v>95</v>
      </c>
      <c r="G18" s="5"/>
      <c r="H18" s="5"/>
      <c r="I18" s="5"/>
      <c r="J18" s="5"/>
      <c r="K18" s="5"/>
      <c r="L18" s="5"/>
      <c r="M18" s="5"/>
      <c r="N18" s="5"/>
      <c r="O18" s="5"/>
      <c r="P18" s="5"/>
      <c r="Q18" s="137">
        <f>Q16+1</f>
        <v>15</v>
      </c>
      <c r="R18" s="20" t="str">
        <f t="shared" ref="R18:R49" si="5">IF(OR(ROUND(C$16+0.3,0)&gt;$Q18,ROUND(C$16+0.3,0)=$Q18),C$13^2,"")</f>
        <v/>
      </c>
      <c r="S18" s="20">
        <f t="shared" ref="S18:S49" si="6">IF(OR(ROUND(D$16+0.3,0)&gt;$Q18,ROUND(D$16+0.3,0)=$Q18),D$13^2,"")</f>
        <v>449.44000000000011</v>
      </c>
      <c r="T18" s="20" t="str">
        <f t="shared" ref="T18:T49" si="7">IF(OR(ROUND(E$16+0.3,0)&gt;$Q18,ROUND(E$16+0.3,0)=$Q18),E$13^2,"")</f>
        <v/>
      </c>
    </row>
    <row r="19" spans="1:20" x14ac:dyDescent="0.45">
      <c r="A19" s="5"/>
      <c r="B19" s="239" t="s">
        <v>723</v>
      </c>
      <c r="C19" s="196"/>
      <c r="D19" s="196"/>
      <c r="E19" s="196"/>
      <c r="F19" s="240" t="s">
        <v>724</v>
      </c>
      <c r="G19" s="5"/>
      <c r="H19" s="5"/>
      <c r="I19" s="5"/>
      <c r="J19" s="5"/>
      <c r="K19" s="5"/>
      <c r="L19" s="5"/>
      <c r="M19" s="5"/>
      <c r="N19" s="5"/>
      <c r="O19" s="5"/>
      <c r="P19" s="5"/>
      <c r="Q19" s="137">
        <f t="shared" si="3"/>
        <v>16</v>
      </c>
      <c r="R19" s="20" t="str">
        <f t="shared" si="5"/>
        <v/>
      </c>
      <c r="S19" s="20">
        <f t="shared" si="6"/>
        <v>449.44000000000011</v>
      </c>
      <c r="T19" s="20" t="str">
        <f t="shared" si="7"/>
        <v/>
      </c>
    </row>
    <row r="20" spans="1:20" x14ac:dyDescent="0.45">
      <c r="A20" s="5"/>
      <c r="B20" s="138" t="s">
        <v>96</v>
      </c>
      <c r="C20" s="205">
        <f>IF(C18="","",C18*7+C19)</f>
        <v>154</v>
      </c>
      <c r="D20" s="206">
        <f>IF($C$18="","",IF(ISBLANK(D18),$C$18,D18)*7+IF(ISBLANK(D19),$C$19,D19))</f>
        <v>3402</v>
      </c>
      <c r="E20" s="206">
        <f>IF($C$18="","",IF(ISBLANK(E18),$C$18,E18)*7+IF(ISBLANK(E19),$C$19,E19))</f>
        <v>-322</v>
      </c>
      <c r="F20" s="141" t="s">
        <v>97</v>
      </c>
      <c r="G20" s="5"/>
      <c r="H20" s="5"/>
      <c r="I20" s="5"/>
      <c r="J20" s="5"/>
      <c r="K20" s="5"/>
      <c r="L20" s="5"/>
      <c r="M20" s="5"/>
      <c r="N20" s="5"/>
      <c r="O20" s="5"/>
      <c r="P20" s="5"/>
      <c r="Q20" s="137">
        <f t="shared" si="3"/>
        <v>17</v>
      </c>
      <c r="R20" s="20" t="str">
        <f t="shared" si="5"/>
        <v/>
      </c>
      <c r="S20" s="20">
        <f t="shared" si="6"/>
        <v>449.44000000000011</v>
      </c>
      <c r="T20" s="20" t="str">
        <f t="shared" si="7"/>
        <v/>
      </c>
    </row>
    <row r="21" spans="1:20" ht="18" x14ac:dyDescent="0.55000000000000004">
      <c r="A21" s="5"/>
      <c r="B21" s="138" t="s">
        <v>149</v>
      </c>
      <c r="C21" s="294">
        <f>IF(OR(C3="",C20=""),"",C3+C20)</f>
        <v>44137</v>
      </c>
      <c r="D21" s="294">
        <f>IF(OR($C$3="",$C$20=""),"",IF(ISBLANK(D3),$C$3,D3)+IF(ISBLANK(D20),$C$20,D20))</f>
        <v>47385</v>
      </c>
      <c r="E21" s="294">
        <f>IF(OR($C$3="",$C$20=""),"",IF(ISBLANK(E3),$C$3,E3)+IF(ISBLANK(E20),$C$20,E20))</f>
        <v>43661</v>
      </c>
      <c r="F21" s="139" t="s">
        <v>105</v>
      </c>
      <c r="G21" s="5"/>
      <c r="H21" s="5"/>
      <c r="I21" s="5"/>
      <c r="J21" s="5"/>
      <c r="K21" s="5"/>
      <c r="L21" s="5"/>
      <c r="M21" s="5"/>
      <c r="N21" s="5"/>
      <c r="O21" s="5"/>
      <c r="P21" s="5"/>
      <c r="Q21" s="137">
        <f t="shared" si="3"/>
        <v>18</v>
      </c>
      <c r="R21" s="20" t="str">
        <f t="shared" si="5"/>
        <v/>
      </c>
      <c r="S21" s="20">
        <f t="shared" si="6"/>
        <v>449.44000000000011</v>
      </c>
      <c r="T21" s="20" t="str">
        <f t="shared" si="7"/>
        <v/>
      </c>
    </row>
    <row r="22" spans="1:20" x14ac:dyDescent="0.45">
      <c r="A22" s="2"/>
      <c r="B22" s="5"/>
      <c r="C22" s="309" t="s">
        <v>737</v>
      </c>
      <c r="D22" s="5"/>
      <c r="E22" s="5"/>
      <c r="F22" s="5"/>
      <c r="G22" s="5"/>
      <c r="H22" s="5"/>
      <c r="I22" s="5"/>
      <c r="J22" s="5"/>
      <c r="K22" s="5"/>
      <c r="L22" s="5"/>
      <c r="M22" s="5"/>
      <c r="N22" s="5"/>
      <c r="O22" s="5"/>
      <c r="P22" s="5"/>
      <c r="Q22" s="137" t="e">
        <f>#REF!+1</f>
        <v>#REF!</v>
      </c>
      <c r="R22" s="20" t="e">
        <f t="shared" si="5"/>
        <v>#REF!</v>
      </c>
      <c r="S22" s="20" t="e">
        <f t="shared" si="6"/>
        <v>#REF!</v>
      </c>
      <c r="T22" s="20" t="e">
        <f t="shared" si="7"/>
        <v>#REF!</v>
      </c>
    </row>
    <row r="23" spans="1:20" x14ac:dyDescent="0.45">
      <c r="A23" s="2"/>
      <c r="B23" s="19" t="str">
        <f>CONCATENATE("Version ",'Change Log'!$B$3," – © 2015-",YEAR('Change Log'!$A$3),", William W. Davis, MSPM, PMP")</f>
        <v>Version 2.1 – © 2015-2025, William W. Davis, MSPM, PMP</v>
      </c>
      <c r="C23" s="5"/>
      <c r="D23" s="5"/>
      <c r="E23" s="5"/>
      <c r="F23" s="5"/>
      <c r="G23" s="5"/>
      <c r="H23" s="5"/>
      <c r="I23" s="5"/>
      <c r="J23" s="5"/>
      <c r="K23" s="5"/>
      <c r="L23" s="5"/>
      <c r="M23" s="5"/>
      <c r="N23" s="5"/>
      <c r="O23" s="5"/>
      <c r="P23" s="5"/>
      <c r="Q23" s="137" t="e">
        <f t="shared" si="3"/>
        <v>#REF!</v>
      </c>
      <c r="R23" s="20" t="e">
        <f t="shared" si="5"/>
        <v>#REF!</v>
      </c>
      <c r="S23" s="20" t="e">
        <f t="shared" si="6"/>
        <v>#REF!</v>
      </c>
      <c r="T23" s="20" t="e">
        <f t="shared" si="7"/>
        <v>#REF!</v>
      </c>
    </row>
    <row r="24" spans="1:20" x14ac:dyDescent="0.45">
      <c r="A24" s="2"/>
      <c r="B24" s="387" t="s">
        <v>80</v>
      </c>
      <c r="C24" s="387"/>
      <c r="D24" s="387"/>
      <c r="E24" s="387"/>
      <c r="F24" s="387"/>
      <c r="G24" s="5"/>
      <c r="H24" s="5"/>
      <c r="I24" s="5"/>
      <c r="J24" s="5"/>
      <c r="K24" s="5"/>
      <c r="L24" s="5"/>
      <c r="M24" s="5"/>
      <c r="N24" s="5"/>
      <c r="O24" s="5"/>
      <c r="P24" s="5"/>
      <c r="Q24" s="137" t="e">
        <f t="shared" si="3"/>
        <v>#REF!</v>
      </c>
      <c r="R24" s="20" t="e">
        <f t="shared" si="5"/>
        <v>#REF!</v>
      </c>
      <c r="S24" s="20" t="e">
        <f t="shared" si="6"/>
        <v>#REF!</v>
      </c>
      <c r="T24" s="20" t="e">
        <f t="shared" si="7"/>
        <v>#REF!</v>
      </c>
    </row>
    <row r="25" spans="1:20" x14ac:dyDescent="0.45">
      <c r="A25" s="2"/>
      <c r="B25" s="387" t="s">
        <v>81</v>
      </c>
      <c r="C25" s="387"/>
      <c r="D25" s="387"/>
      <c r="E25" s="387"/>
      <c r="F25" s="387"/>
      <c r="G25" s="5"/>
      <c r="H25" s="5"/>
      <c r="I25" s="5"/>
      <c r="J25" s="5"/>
      <c r="K25" s="5"/>
      <c r="L25" s="5"/>
      <c r="M25" s="5"/>
      <c r="N25" s="5"/>
      <c r="O25" s="5"/>
      <c r="P25" s="5"/>
      <c r="Q25" s="137" t="e">
        <f t="shared" si="3"/>
        <v>#REF!</v>
      </c>
      <c r="R25" s="20" t="e">
        <f t="shared" si="5"/>
        <v>#REF!</v>
      </c>
      <c r="S25" s="20" t="e">
        <f t="shared" si="6"/>
        <v>#REF!</v>
      </c>
      <c r="T25" s="20" t="e">
        <f t="shared" si="7"/>
        <v>#REF!</v>
      </c>
    </row>
    <row r="26" spans="1:20" x14ac:dyDescent="0.45">
      <c r="A26" s="2"/>
      <c r="B26" s="387" t="s">
        <v>60</v>
      </c>
      <c r="C26" s="387"/>
      <c r="D26" s="387"/>
      <c r="E26" s="387"/>
      <c r="F26" s="387"/>
      <c r="G26" s="5"/>
      <c r="H26" s="5"/>
      <c r="I26" s="5"/>
      <c r="J26" s="5"/>
      <c r="K26" s="5"/>
      <c r="L26" s="5"/>
      <c r="M26" s="5"/>
      <c r="N26" s="5"/>
      <c r="O26" s="5"/>
      <c r="P26" s="5"/>
      <c r="Q26" s="137" t="e">
        <f t="shared" si="3"/>
        <v>#REF!</v>
      </c>
      <c r="R26" s="20" t="e">
        <f t="shared" si="5"/>
        <v>#REF!</v>
      </c>
      <c r="S26" s="20" t="e">
        <f t="shared" si="6"/>
        <v>#REF!</v>
      </c>
      <c r="T26" s="20" t="e">
        <f t="shared" si="7"/>
        <v>#REF!</v>
      </c>
    </row>
    <row r="27" spans="1:20" x14ac:dyDescent="0.45">
      <c r="A27" s="2"/>
      <c r="B27" s="387" t="s">
        <v>139</v>
      </c>
      <c r="C27" s="387"/>
      <c r="D27" s="387"/>
      <c r="E27" s="387"/>
      <c r="F27" s="387"/>
      <c r="G27" s="5"/>
      <c r="H27" s="5"/>
      <c r="I27" s="5"/>
      <c r="J27" s="5"/>
      <c r="K27" s="5"/>
      <c r="L27" s="5"/>
      <c r="M27" s="5"/>
      <c r="N27" s="5"/>
      <c r="O27" s="5"/>
      <c r="P27" s="5"/>
      <c r="Q27" s="137" t="e">
        <f t="shared" si="3"/>
        <v>#REF!</v>
      </c>
      <c r="R27" s="20" t="e">
        <f t="shared" si="5"/>
        <v>#REF!</v>
      </c>
      <c r="S27" s="20" t="e">
        <f t="shared" si="6"/>
        <v>#REF!</v>
      </c>
      <c r="T27" s="20" t="e">
        <f t="shared" si="7"/>
        <v>#REF!</v>
      </c>
    </row>
    <row r="28" spans="1:20" x14ac:dyDescent="0.45">
      <c r="A28" s="2"/>
      <c r="B28" s="387" t="s">
        <v>728</v>
      </c>
      <c r="C28" s="387"/>
      <c r="D28" s="387"/>
      <c r="E28" s="298"/>
      <c r="F28" s="298"/>
      <c r="G28" s="5"/>
      <c r="H28" s="5"/>
      <c r="I28" s="5"/>
      <c r="J28" s="5"/>
      <c r="K28" s="5"/>
      <c r="L28" s="5"/>
      <c r="M28" s="5"/>
      <c r="N28" s="5"/>
      <c r="O28" s="5"/>
      <c r="P28" s="5"/>
      <c r="Q28" s="137" t="e">
        <f t="shared" si="3"/>
        <v>#REF!</v>
      </c>
      <c r="R28" s="20" t="e">
        <f t="shared" si="5"/>
        <v>#REF!</v>
      </c>
      <c r="S28" s="20" t="e">
        <f t="shared" si="6"/>
        <v>#REF!</v>
      </c>
      <c r="T28" s="20" t="e">
        <f t="shared" si="7"/>
        <v>#REF!</v>
      </c>
    </row>
    <row r="29" spans="1:20" x14ac:dyDescent="0.45">
      <c r="A29" s="2"/>
      <c r="B29" s="132" t="s">
        <v>137</v>
      </c>
      <c r="C29" s="5"/>
      <c r="D29" s="5"/>
      <c r="E29" s="5"/>
      <c r="F29" s="5"/>
      <c r="G29" s="5"/>
      <c r="H29" s="5"/>
      <c r="I29" s="5"/>
      <c r="J29" s="5"/>
      <c r="K29" s="5"/>
      <c r="L29" s="5"/>
      <c r="M29" s="5"/>
      <c r="N29" s="5"/>
      <c r="O29" s="5"/>
      <c r="P29" s="5"/>
      <c r="Q29" s="137" t="e">
        <f t="shared" si="3"/>
        <v>#REF!</v>
      </c>
      <c r="R29" s="20" t="e">
        <f t="shared" si="5"/>
        <v>#REF!</v>
      </c>
      <c r="S29" s="20" t="e">
        <f t="shared" si="6"/>
        <v>#REF!</v>
      </c>
      <c r="T29" s="20" t="e">
        <f t="shared" si="7"/>
        <v>#REF!</v>
      </c>
    </row>
    <row r="30" spans="1:20" x14ac:dyDescent="0.45">
      <c r="A30" s="2"/>
      <c r="B30" s="132" t="s">
        <v>58</v>
      </c>
      <c r="C30" s="5"/>
      <c r="D30" s="5"/>
      <c r="E30" s="5"/>
      <c r="F30" s="5"/>
      <c r="G30" s="5"/>
      <c r="H30" s="5"/>
      <c r="I30" s="5"/>
      <c r="J30" s="5"/>
      <c r="K30" s="5"/>
      <c r="L30" s="5"/>
      <c r="M30" s="5"/>
      <c r="N30" s="5"/>
      <c r="O30" s="5"/>
      <c r="P30" s="5"/>
      <c r="Q30" s="137" t="e">
        <f t="shared" si="3"/>
        <v>#REF!</v>
      </c>
      <c r="R30" s="20" t="e">
        <f t="shared" si="5"/>
        <v>#REF!</v>
      </c>
      <c r="S30" s="20" t="e">
        <f t="shared" si="6"/>
        <v>#REF!</v>
      </c>
      <c r="T30" s="20" t="e">
        <f t="shared" si="7"/>
        <v>#REF!</v>
      </c>
    </row>
    <row r="31" spans="1:20" x14ac:dyDescent="0.45">
      <c r="A31" s="19"/>
      <c r="B31" s="132" t="s">
        <v>136</v>
      </c>
      <c r="C31" s="5"/>
      <c r="D31" s="5"/>
      <c r="E31" s="5"/>
      <c r="F31" s="5"/>
      <c r="G31" s="5"/>
      <c r="H31" s="5"/>
      <c r="I31" s="5"/>
      <c r="J31" s="5"/>
      <c r="K31" s="5"/>
      <c r="L31" s="5"/>
      <c r="M31" s="5"/>
      <c r="N31" s="5"/>
      <c r="O31" s="5"/>
      <c r="P31" s="5"/>
      <c r="Q31" s="137" t="e">
        <f t="shared" si="3"/>
        <v>#REF!</v>
      </c>
      <c r="R31" s="20" t="e">
        <f t="shared" si="5"/>
        <v>#REF!</v>
      </c>
      <c r="S31" s="20" t="e">
        <f t="shared" si="6"/>
        <v>#REF!</v>
      </c>
      <c r="T31" s="20" t="e">
        <f t="shared" si="7"/>
        <v>#REF!</v>
      </c>
    </row>
    <row r="32" spans="1:20" x14ac:dyDescent="0.45">
      <c r="A32" s="19"/>
      <c r="B32" s="132" t="s">
        <v>138</v>
      </c>
      <c r="C32" s="5"/>
      <c r="D32" s="5"/>
      <c r="E32" s="5"/>
      <c r="F32" s="5"/>
      <c r="G32" s="5"/>
      <c r="H32" s="5"/>
      <c r="I32" s="5"/>
      <c r="J32" s="5"/>
      <c r="K32" s="5"/>
      <c r="L32" s="5"/>
      <c r="M32" s="5"/>
      <c r="N32" s="5"/>
      <c r="O32" s="5"/>
      <c r="P32" s="5"/>
      <c r="Q32" s="137" t="e">
        <f t="shared" si="3"/>
        <v>#REF!</v>
      </c>
      <c r="R32" s="20" t="e">
        <f t="shared" si="5"/>
        <v>#REF!</v>
      </c>
      <c r="S32" s="20" t="e">
        <f t="shared" si="6"/>
        <v>#REF!</v>
      </c>
      <c r="T32" s="20" t="e">
        <f t="shared" si="7"/>
        <v>#REF!</v>
      </c>
    </row>
    <row r="33" spans="1:20" x14ac:dyDescent="0.45">
      <c r="A33" s="19"/>
      <c r="B33" s="132" t="s">
        <v>671</v>
      </c>
      <c r="C33" s="5"/>
      <c r="D33" s="5"/>
      <c r="E33" s="5"/>
      <c r="F33" s="5"/>
      <c r="G33" s="5"/>
      <c r="H33" s="5"/>
      <c r="I33" s="5"/>
      <c r="J33" s="5"/>
      <c r="K33" s="5"/>
      <c r="L33" s="5"/>
      <c r="M33" s="5"/>
      <c r="N33" s="5"/>
      <c r="O33" s="5"/>
      <c r="P33" s="5"/>
      <c r="Q33" s="137" t="e">
        <f t="shared" si="3"/>
        <v>#REF!</v>
      </c>
      <c r="R33" s="20" t="e">
        <f t="shared" si="5"/>
        <v>#REF!</v>
      </c>
      <c r="S33" s="20" t="e">
        <f t="shared" si="6"/>
        <v>#REF!</v>
      </c>
      <c r="T33" s="20" t="e">
        <f t="shared" si="7"/>
        <v>#REF!</v>
      </c>
    </row>
    <row r="34" spans="1:20" x14ac:dyDescent="0.45">
      <c r="A34" s="19"/>
      <c r="B34" s="132" t="s">
        <v>672</v>
      </c>
      <c r="C34" s="5"/>
      <c r="D34" s="5"/>
      <c r="E34" s="5"/>
      <c r="F34" s="5"/>
      <c r="G34" s="5"/>
      <c r="H34" s="5"/>
      <c r="I34" s="5"/>
      <c r="J34" s="5"/>
      <c r="K34" s="5"/>
      <c r="L34" s="5"/>
      <c r="M34" s="5"/>
      <c r="N34" s="5"/>
      <c r="O34" s="5"/>
      <c r="P34" s="5"/>
      <c r="Q34" s="137" t="e">
        <f t="shared" si="3"/>
        <v>#REF!</v>
      </c>
      <c r="R34" s="20" t="e">
        <f t="shared" si="5"/>
        <v>#REF!</v>
      </c>
      <c r="S34" s="20" t="e">
        <f t="shared" si="6"/>
        <v>#REF!</v>
      </c>
      <c r="T34" s="20" t="e">
        <f t="shared" si="7"/>
        <v>#REF!</v>
      </c>
    </row>
    <row r="35" spans="1:20" x14ac:dyDescent="0.45">
      <c r="A35" s="2"/>
      <c r="B35" s="132"/>
      <c r="C35" s="5"/>
      <c r="D35" s="5"/>
      <c r="E35" s="5"/>
      <c r="F35" s="5"/>
      <c r="G35" s="5"/>
      <c r="H35" s="5"/>
      <c r="I35" s="5"/>
      <c r="J35" s="5"/>
      <c r="K35" s="5"/>
      <c r="L35" s="5"/>
      <c r="M35" s="5"/>
      <c r="N35" s="5"/>
      <c r="O35" s="5"/>
      <c r="P35" s="5"/>
      <c r="Q35" s="137" t="e">
        <f t="shared" si="3"/>
        <v>#REF!</v>
      </c>
      <c r="R35" s="20" t="e">
        <f t="shared" si="5"/>
        <v>#REF!</v>
      </c>
      <c r="S35" s="20" t="e">
        <f t="shared" si="6"/>
        <v>#REF!</v>
      </c>
      <c r="T35" s="20" t="e">
        <f t="shared" si="7"/>
        <v>#REF!</v>
      </c>
    </row>
    <row r="36" spans="1:20" x14ac:dyDescent="0.45">
      <c r="A36" s="2"/>
      <c r="B36" s="132" t="s">
        <v>673</v>
      </c>
      <c r="C36" s="5"/>
      <c r="D36" s="5"/>
      <c r="E36" s="5"/>
      <c r="F36" s="5"/>
      <c r="G36" s="5"/>
      <c r="H36" s="5"/>
      <c r="I36" s="5"/>
      <c r="J36" s="5"/>
      <c r="K36" s="5"/>
      <c r="L36" s="5"/>
      <c r="M36" s="5"/>
      <c r="N36" s="5"/>
      <c r="O36" s="5"/>
      <c r="P36" s="5"/>
      <c r="Q36" s="137" t="e">
        <f t="shared" si="3"/>
        <v>#REF!</v>
      </c>
      <c r="R36" s="20" t="e">
        <f t="shared" si="5"/>
        <v>#REF!</v>
      </c>
      <c r="S36" s="20" t="e">
        <f t="shared" si="6"/>
        <v>#REF!</v>
      </c>
      <c r="T36" s="20" t="e">
        <f t="shared" si="7"/>
        <v>#REF!</v>
      </c>
    </row>
    <row r="37" spans="1:20" x14ac:dyDescent="0.45">
      <c r="A37" s="2"/>
      <c r="B37" s="132" t="s">
        <v>57</v>
      </c>
      <c r="C37" s="5"/>
      <c r="D37" s="5"/>
      <c r="E37" s="5"/>
      <c r="F37" s="5"/>
      <c r="G37" s="5"/>
      <c r="H37" s="5"/>
      <c r="I37" s="5"/>
      <c r="J37" s="5"/>
      <c r="K37" s="5"/>
      <c r="L37" s="5"/>
      <c r="M37" s="5"/>
      <c r="N37" s="5"/>
      <c r="O37" s="5"/>
      <c r="P37" s="5"/>
      <c r="Q37" s="137" t="e">
        <f t="shared" si="3"/>
        <v>#REF!</v>
      </c>
      <c r="R37" s="20" t="e">
        <f t="shared" si="5"/>
        <v>#REF!</v>
      </c>
      <c r="S37" s="20" t="e">
        <f t="shared" si="6"/>
        <v>#REF!</v>
      </c>
      <c r="T37" s="20" t="e">
        <f t="shared" si="7"/>
        <v>#REF!</v>
      </c>
    </row>
    <row r="38" spans="1:20" x14ac:dyDescent="0.45">
      <c r="B38" s="388" t="s">
        <v>677</v>
      </c>
      <c r="C38" s="388"/>
      <c r="D38" s="228"/>
      <c r="E38" s="228"/>
      <c r="F38" s="228"/>
      <c r="G38" s="228"/>
      <c r="H38" s="228"/>
      <c r="Q38" s="137" t="e">
        <f t="shared" si="3"/>
        <v>#REF!</v>
      </c>
      <c r="R38" s="20" t="e">
        <f t="shared" si="5"/>
        <v>#REF!</v>
      </c>
      <c r="S38" s="20" t="e">
        <f t="shared" si="6"/>
        <v>#REF!</v>
      </c>
      <c r="T38" s="20" t="e">
        <f t="shared" si="7"/>
        <v>#REF!</v>
      </c>
    </row>
    <row r="39" spans="1:20" x14ac:dyDescent="0.45">
      <c r="Q39" s="137" t="e">
        <f t="shared" si="3"/>
        <v>#REF!</v>
      </c>
      <c r="R39" s="20" t="e">
        <f t="shared" si="5"/>
        <v>#REF!</v>
      </c>
      <c r="S39" s="20" t="e">
        <f t="shared" si="6"/>
        <v>#REF!</v>
      </c>
      <c r="T39" s="20" t="e">
        <f t="shared" si="7"/>
        <v>#REF!</v>
      </c>
    </row>
    <row r="40" spans="1:20" x14ac:dyDescent="0.45">
      <c r="Q40" s="137" t="e">
        <f t="shared" si="3"/>
        <v>#REF!</v>
      </c>
      <c r="R40" s="20" t="e">
        <f t="shared" si="5"/>
        <v>#REF!</v>
      </c>
      <c r="S40" s="20" t="e">
        <f t="shared" si="6"/>
        <v>#REF!</v>
      </c>
      <c r="T40" s="20" t="e">
        <f t="shared" si="7"/>
        <v>#REF!</v>
      </c>
    </row>
    <row r="41" spans="1:20" x14ac:dyDescent="0.45">
      <c r="Q41" s="137" t="e">
        <f t="shared" si="3"/>
        <v>#REF!</v>
      </c>
      <c r="R41" s="20" t="e">
        <f t="shared" si="5"/>
        <v>#REF!</v>
      </c>
      <c r="S41" s="20" t="e">
        <f t="shared" si="6"/>
        <v>#REF!</v>
      </c>
      <c r="T41" s="20" t="e">
        <f t="shared" si="7"/>
        <v>#REF!</v>
      </c>
    </row>
    <row r="42" spans="1:20" x14ac:dyDescent="0.45">
      <c r="Q42" s="137" t="e">
        <f t="shared" si="3"/>
        <v>#REF!</v>
      </c>
      <c r="R42" s="20" t="e">
        <f t="shared" si="5"/>
        <v>#REF!</v>
      </c>
      <c r="S42" s="20" t="e">
        <f t="shared" si="6"/>
        <v>#REF!</v>
      </c>
      <c r="T42" s="20" t="e">
        <f t="shared" si="7"/>
        <v>#REF!</v>
      </c>
    </row>
    <row r="43" spans="1:20" x14ac:dyDescent="0.45">
      <c r="Q43" s="137" t="e">
        <f t="shared" si="3"/>
        <v>#REF!</v>
      </c>
      <c r="R43" s="20" t="e">
        <f t="shared" si="5"/>
        <v>#REF!</v>
      </c>
      <c r="S43" s="20" t="e">
        <f t="shared" si="6"/>
        <v>#REF!</v>
      </c>
      <c r="T43" s="20" t="e">
        <f t="shared" si="7"/>
        <v>#REF!</v>
      </c>
    </row>
    <row r="44" spans="1:20" x14ac:dyDescent="0.45">
      <c r="Q44" s="137" t="e">
        <f t="shared" si="3"/>
        <v>#REF!</v>
      </c>
      <c r="R44" s="20" t="e">
        <f t="shared" si="5"/>
        <v>#REF!</v>
      </c>
      <c r="S44" s="20" t="e">
        <f t="shared" si="6"/>
        <v>#REF!</v>
      </c>
      <c r="T44" s="20" t="e">
        <f t="shared" si="7"/>
        <v>#REF!</v>
      </c>
    </row>
    <row r="45" spans="1:20" x14ac:dyDescent="0.45">
      <c r="Q45" s="137" t="e">
        <f t="shared" si="3"/>
        <v>#REF!</v>
      </c>
      <c r="R45" s="20" t="e">
        <f t="shared" si="5"/>
        <v>#REF!</v>
      </c>
      <c r="S45" s="20" t="e">
        <f t="shared" si="6"/>
        <v>#REF!</v>
      </c>
      <c r="T45" s="20" t="e">
        <f t="shared" si="7"/>
        <v>#REF!</v>
      </c>
    </row>
    <row r="46" spans="1:20" x14ac:dyDescent="0.45">
      <c r="Q46" s="137" t="e">
        <f t="shared" si="3"/>
        <v>#REF!</v>
      </c>
      <c r="R46" s="20" t="e">
        <f t="shared" si="5"/>
        <v>#REF!</v>
      </c>
      <c r="S46" s="20" t="e">
        <f t="shared" si="6"/>
        <v>#REF!</v>
      </c>
      <c r="T46" s="20" t="e">
        <f t="shared" si="7"/>
        <v>#REF!</v>
      </c>
    </row>
    <row r="47" spans="1:20" x14ac:dyDescent="0.45">
      <c r="A47"/>
      <c r="Q47" s="137" t="e">
        <f t="shared" si="3"/>
        <v>#REF!</v>
      </c>
      <c r="R47" s="20" t="e">
        <f t="shared" si="5"/>
        <v>#REF!</v>
      </c>
      <c r="S47" s="20" t="e">
        <f t="shared" si="6"/>
        <v>#REF!</v>
      </c>
      <c r="T47" s="20" t="e">
        <f t="shared" si="7"/>
        <v>#REF!</v>
      </c>
    </row>
    <row r="48" spans="1:20" x14ac:dyDescent="0.45">
      <c r="A48"/>
      <c r="Q48" s="137" t="e">
        <f t="shared" si="3"/>
        <v>#REF!</v>
      </c>
      <c r="R48" s="20" t="e">
        <f t="shared" si="5"/>
        <v>#REF!</v>
      </c>
      <c r="S48" s="20" t="e">
        <f t="shared" si="6"/>
        <v>#REF!</v>
      </c>
      <c r="T48" s="20" t="e">
        <f t="shared" si="7"/>
        <v>#REF!</v>
      </c>
    </row>
    <row r="49" spans="1:20" x14ac:dyDescent="0.45">
      <c r="A49"/>
      <c r="Q49" s="137" t="e">
        <f t="shared" si="3"/>
        <v>#REF!</v>
      </c>
      <c r="R49" s="20" t="e">
        <f t="shared" si="5"/>
        <v>#REF!</v>
      </c>
      <c r="S49" s="20" t="e">
        <f t="shared" si="6"/>
        <v>#REF!</v>
      </c>
      <c r="T49" s="20" t="e">
        <f t="shared" si="7"/>
        <v>#REF!</v>
      </c>
    </row>
    <row r="50" spans="1:20" x14ac:dyDescent="0.45">
      <c r="A50"/>
      <c r="Q50" s="137" t="e">
        <f t="shared" si="3"/>
        <v>#REF!</v>
      </c>
      <c r="R50" s="20" t="e">
        <f t="shared" ref="R50:R81" si="8">IF(OR(ROUND(C$16+0.3,0)&gt;$Q50,ROUND(C$16+0.3,0)=$Q50),C$13^2,"")</f>
        <v>#REF!</v>
      </c>
      <c r="S50" s="20" t="e">
        <f t="shared" ref="S50:S81" si="9">IF(OR(ROUND(D$16+0.3,0)&gt;$Q50,ROUND(D$16+0.3,0)=$Q50),D$13^2,"")</f>
        <v>#REF!</v>
      </c>
      <c r="T50" s="20" t="e">
        <f t="shared" ref="T50:T81" si="10">IF(OR(ROUND(E$16+0.3,0)&gt;$Q50,ROUND(E$16+0.3,0)=$Q50),E$13^2,"")</f>
        <v>#REF!</v>
      </c>
    </row>
    <row r="51" spans="1:20" x14ac:dyDescent="0.45">
      <c r="A51"/>
      <c r="Q51" s="137" t="e">
        <f t="shared" si="3"/>
        <v>#REF!</v>
      </c>
      <c r="R51" s="20" t="e">
        <f t="shared" si="8"/>
        <v>#REF!</v>
      </c>
      <c r="S51" s="20" t="e">
        <f t="shared" si="9"/>
        <v>#REF!</v>
      </c>
      <c r="T51" s="20" t="e">
        <f t="shared" si="10"/>
        <v>#REF!</v>
      </c>
    </row>
    <row r="52" spans="1:20" x14ac:dyDescent="0.45">
      <c r="A52"/>
      <c r="Q52" s="137" t="e">
        <f t="shared" si="3"/>
        <v>#REF!</v>
      </c>
      <c r="R52" s="20" t="e">
        <f t="shared" si="8"/>
        <v>#REF!</v>
      </c>
      <c r="S52" s="20" t="e">
        <f t="shared" si="9"/>
        <v>#REF!</v>
      </c>
      <c r="T52" s="20" t="e">
        <f t="shared" si="10"/>
        <v>#REF!</v>
      </c>
    </row>
    <row r="53" spans="1:20" x14ac:dyDescent="0.45">
      <c r="A53"/>
      <c r="Q53" s="137" t="e">
        <f t="shared" si="3"/>
        <v>#REF!</v>
      </c>
      <c r="R53" s="20" t="e">
        <f t="shared" si="8"/>
        <v>#REF!</v>
      </c>
      <c r="S53" s="20" t="e">
        <f t="shared" si="9"/>
        <v>#REF!</v>
      </c>
      <c r="T53" s="20" t="e">
        <f t="shared" si="10"/>
        <v>#REF!</v>
      </c>
    </row>
    <row r="54" spans="1:20" x14ac:dyDescent="0.45">
      <c r="A54"/>
      <c r="Q54" s="137" t="e">
        <f t="shared" si="3"/>
        <v>#REF!</v>
      </c>
      <c r="R54" s="20" t="e">
        <f t="shared" si="8"/>
        <v>#REF!</v>
      </c>
      <c r="S54" s="20" t="e">
        <f t="shared" si="9"/>
        <v>#REF!</v>
      </c>
      <c r="T54" s="20" t="e">
        <f t="shared" si="10"/>
        <v>#REF!</v>
      </c>
    </row>
    <row r="55" spans="1:20" x14ac:dyDescent="0.45">
      <c r="A55"/>
      <c r="Q55" s="137" t="e">
        <f t="shared" si="3"/>
        <v>#REF!</v>
      </c>
      <c r="R55" s="20" t="e">
        <f t="shared" si="8"/>
        <v>#REF!</v>
      </c>
      <c r="S55" s="20" t="e">
        <f t="shared" si="9"/>
        <v>#REF!</v>
      </c>
      <c r="T55" s="20" t="e">
        <f t="shared" si="10"/>
        <v>#REF!</v>
      </c>
    </row>
    <row r="56" spans="1:20" x14ac:dyDescent="0.45">
      <c r="A56"/>
      <c r="Q56" s="137" t="e">
        <f t="shared" si="3"/>
        <v>#REF!</v>
      </c>
      <c r="R56" s="20" t="e">
        <f t="shared" si="8"/>
        <v>#REF!</v>
      </c>
      <c r="S56" s="20" t="e">
        <f t="shared" si="9"/>
        <v>#REF!</v>
      </c>
      <c r="T56" s="20" t="e">
        <f t="shared" si="10"/>
        <v>#REF!</v>
      </c>
    </row>
    <row r="57" spans="1:20" x14ac:dyDescent="0.45">
      <c r="A57"/>
      <c r="Q57" s="137" t="e">
        <f t="shared" si="3"/>
        <v>#REF!</v>
      </c>
      <c r="R57" s="20" t="e">
        <f t="shared" si="8"/>
        <v>#REF!</v>
      </c>
      <c r="S57" s="20" t="e">
        <f t="shared" si="9"/>
        <v>#REF!</v>
      </c>
      <c r="T57" s="20" t="e">
        <f t="shared" si="10"/>
        <v>#REF!</v>
      </c>
    </row>
    <row r="58" spans="1:20" x14ac:dyDescent="0.45">
      <c r="A58"/>
      <c r="Q58" s="137" t="e">
        <f t="shared" si="3"/>
        <v>#REF!</v>
      </c>
      <c r="R58" s="20" t="e">
        <f t="shared" si="8"/>
        <v>#REF!</v>
      </c>
      <c r="S58" s="20" t="e">
        <f t="shared" si="9"/>
        <v>#REF!</v>
      </c>
      <c r="T58" s="20" t="e">
        <f t="shared" si="10"/>
        <v>#REF!</v>
      </c>
    </row>
    <row r="59" spans="1:20" x14ac:dyDescent="0.45">
      <c r="A59"/>
      <c r="Q59" s="137" t="e">
        <f t="shared" si="3"/>
        <v>#REF!</v>
      </c>
      <c r="R59" s="20" t="e">
        <f t="shared" si="8"/>
        <v>#REF!</v>
      </c>
      <c r="S59" s="20" t="e">
        <f t="shared" si="9"/>
        <v>#REF!</v>
      </c>
      <c r="T59" s="20" t="e">
        <f t="shared" si="10"/>
        <v>#REF!</v>
      </c>
    </row>
    <row r="60" spans="1:20" x14ac:dyDescent="0.45">
      <c r="A60"/>
      <c r="Q60" s="137" t="e">
        <f t="shared" si="3"/>
        <v>#REF!</v>
      </c>
      <c r="R60" s="20" t="e">
        <f t="shared" si="8"/>
        <v>#REF!</v>
      </c>
      <c r="S60" s="20" t="e">
        <f t="shared" si="9"/>
        <v>#REF!</v>
      </c>
      <c r="T60" s="20" t="e">
        <f t="shared" si="10"/>
        <v>#REF!</v>
      </c>
    </row>
    <row r="61" spans="1:20" x14ac:dyDescent="0.45">
      <c r="A61"/>
      <c r="Q61" s="137" t="e">
        <f t="shared" si="3"/>
        <v>#REF!</v>
      </c>
      <c r="R61" s="20" t="e">
        <f t="shared" si="8"/>
        <v>#REF!</v>
      </c>
      <c r="S61" s="20" t="e">
        <f t="shared" si="9"/>
        <v>#REF!</v>
      </c>
      <c r="T61" s="20" t="e">
        <f t="shared" si="10"/>
        <v>#REF!</v>
      </c>
    </row>
    <row r="62" spans="1:20" x14ac:dyDescent="0.45">
      <c r="A62"/>
      <c r="Q62" s="137" t="e">
        <f t="shared" si="3"/>
        <v>#REF!</v>
      </c>
      <c r="R62" s="20" t="e">
        <f t="shared" si="8"/>
        <v>#REF!</v>
      </c>
      <c r="S62" s="20" t="e">
        <f t="shared" si="9"/>
        <v>#REF!</v>
      </c>
      <c r="T62" s="20" t="e">
        <f t="shared" si="10"/>
        <v>#REF!</v>
      </c>
    </row>
    <row r="63" spans="1:20" x14ac:dyDescent="0.45">
      <c r="A63"/>
      <c r="Q63" s="137" t="e">
        <f t="shared" si="3"/>
        <v>#REF!</v>
      </c>
      <c r="R63" s="20" t="e">
        <f t="shared" si="8"/>
        <v>#REF!</v>
      </c>
      <c r="S63" s="20" t="e">
        <f t="shared" si="9"/>
        <v>#REF!</v>
      </c>
      <c r="T63" s="20" t="e">
        <f t="shared" si="10"/>
        <v>#REF!</v>
      </c>
    </row>
    <row r="64" spans="1:20" x14ac:dyDescent="0.45">
      <c r="A64"/>
      <c r="Q64" s="137" t="e">
        <f t="shared" si="3"/>
        <v>#REF!</v>
      </c>
      <c r="R64" s="20" t="e">
        <f t="shared" si="8"/>
        <v>#REF!</v>
      </c>
      <c r="S64" s="20" t="e">
        <f t="shared" si="9"/>
        <v>#REF!</v>
      </c>
      <c r="T64" s="20" t="e">
        <f t="shared" si="10"/>
        <v>#REF!</v>
      </c>
    </row>
    <row r="65" spans="1:20" x14ac:dyDescent="0.45">
      <c r="A65"/>
      <c r="Q65" s="137" t="e">
        <f t="shared" si="3"/>
        <v>#REF!</v>
      </c>
      <c r="R65" s="20" t="e">
        <f t="shared" si="8"/>
        <v>#REF!</v>
      </c>
      <c r="S65" s="20" t="e">
        <f t="shared" si="9"/>
        <v>#REF!</v>
      </c>
      <c r="T65" s="20" t="e">
        <f t="shared" si="10"/>
        <v>#REF!</v>
      </c>
    </row>
    <row r="66" spans="1:20" x14ac:dyDescent="0.45">
      <c r="A66"/>
      <c r="Q66" s="137" t="e">
        <f t="shared" si="3"/>
        <v>#REF!</v>
      </c>
      <c r="R66" s="20" t="e">
        <f t="shared" si="8"/>
        <v>#REF!</v>
      </c>
      <c r="S66" s="20" t="e">
        <f t="shared" si="9"/>
        <v>#REF!</v>
      </c>
      <c r="T66" s="20" t="e">
        <f t="shared" si="10"/>
        <v>#REF!</v>
      </c>
    </row>
    <row r="67" spans="1:20" x14ac:dyDescent="0.45">
      <c r="A67"/>
      <c r="Q67" s="137" t="e">
        <f t="shared" si="3"/>
        <v>#REF!</v>
      </c>
      <c r="R67" s="20" t="e">
        <f t="shared" si="8"/>
        <v>#REF!</v>
      </c>
      <c r="S67" s="20" t="e">
        <f t="shared" si="9"/>
        <v>#REF!</v>
      </c>
      <c r="T67" s="20" t="e">
        <f t="shared" si="10"/>
        <v>#REF!</v>
      </c>
    </row>
    <row r="68" spans="1:20" x14ac:dyDescent="0.45">
      <c r="A68"/>
      <c r="Q68" s="137" t="e">
        <f t="shared" si="3"/>
        <v>#REF!</v>
      </c>
      <c r="R68" s="20" t="e">
        <f t="shared" si="8"/>
        <v>#REF!</v>
      </c>
      <c r="S68" s="20" t="e">
        <f t="shared" si="9"/>
        <v>#REF!</v>
      </c>
      <c r="T68" s="20" t="e">
        <f t="shared" si="10"/>
        <v>#REF!</v>
      </c>
    </row>
    <row r="69" spans="1:20" x14ac:dyDescent="0.45">
      <c r="A69"/>
      <c r="Q69" s="137" t="e">
        <f t="shared" ref="Q69:Q102" si="11">Q68+1</f>
        <v>#REF!</v>
      </c>
      <c r="R69" s="20" t="e">
        <f t="shared" si="8"/>
        <v>#REF!</v>
      </c>
      <c r="S69" s="20" t="e">
        <f t="shared" si="9"/>
        <v>#REF!</v>
      </c>
      <c r="T69" s="20" t="e">
        <f t="shared" si="10"/>
        <v>#REF!</v>
      </c>
    </row>
    <row r="70" spans="1:20" x14ac:dyDescent="0.45">
      <c r="A70"/>
      <c r="Q70" s="137" t="e">
        <f t="shared" si="11"/>
        <v>#REF!</v>
      </c>
      <c r="R70" s="20" t="e">
        <f t="shared" si="8"/>
        <v>#REF!</v>
      </c>
      <c r="S70" s="20" t="e">
        <f t="shared" si="9"/>
        <v>#REF!</v>
      </c>
      <c r="T70" s="20" t="e">
        <f t="shared" si="10"/>
        <v>#REF!</v>
      </c>
    </row>
    <row r="71" spans="1:20" x14ac:dyDescent="0.45">
      <c r="A71"/>
      <c r="Q71" s="137" t="e">
        <f t="shared" si="11"/>
        <v>#REF!</v>
      </c>
      <c r="R71" s="20" t="e">
        <f t="shared" si="8"/>
        <v>#REF!</v>
      </c>
      <c r="S71" s="20" t="e">
        <f t="shared" si="9"/>
        <v>#REF!</v>
      </c>
      <c r="T71" s="20" t="e">
        <f t="shared" si="10"/>
        <v>#REF!</v>
      </c>
    </row>
    <row r="72" spans="1:20" x14ac:dyDescent="0.45">
      <c r="A72"/>
      <c r="Q72" s="137" t="e">
        <f t="shared" si="11"/>
        <v>#REF!</v>
      </c>
      <c r="R72" s="20" t="e">
        <f t="shared" si="8"/>
        <v>#REF!</v>
      </c>
      <c r="S72" s="20" t="e">
        <f t="shared" si="9"/>
        <v>#REF!</v>
      </c>
      <c r="T72" s="20" t="e">
        <f t="shared" si="10"/>
        <v>#REF!</v>
      </c>
    </row>
    <row r="73" spans="1:20" x14ac:dyDescent="0.45">
      <c r="A73"/>
      <c r="Q73" s="137" t="e">
        <f t="shared" si="11"/>
        <v>#REF!</v>
      </c>
      <c r="R73" s="20" t="e">
        <f t="shared" si="8"/>
        <v>#REF!</v>
      </c>
      <c r="S73" s="20" t="e">
        <f t="shared" si="9"/>
        <v>#REF!</v>
      </c>
      <c r="T73" s="20" t="e">
        <f t="shared" si="10"/>
        <v>#REF!</v>
      </c>
    </row>
    <row r="74" spans="1:20" x14ac:dyDescent="0.45">
      <c r="A74"/>
      <c r="Q74" s="137" t="e">
        <f t="shared" si="11"/>
        <v>#REF!</v>
      </c>
      <c r="R74" s="20" t="e">
        <f t="shared" si="8"/>
        <v>#REF!</v>
      </c>
      <c r="S74" s="20" t="e">
        <f t="shared" si="9"/>
        <v>#REF!</v>
      </c>
      <c r="T74" s="20" t="e">
        <f t="shared" si="10"/>
        <v>#REF!</v>
      </c>
    </row>
    <row r="75" spans="1:20" x14ac:dyDescent="0.45">
      <c r="A75"/>
      <c r="Q75" s="137" t="e">
        <f t="shared" si="11"/>
        <v>#REF!</v>
      </c>
      <c r="R75" s="20" t="e">
        <f t="shared" si="8"/>
        <v>#REF!</v>
      </c>
      <c r="S75" s="20" t="e">
        <f t="shared" si="9"/>
        <v>#REF!</v>
      </c>
      <c r="T75" s="20" t="e">
        <f t="shared" si="10"/>
        <v>#REF!</v>
      </c>
    </row>
    <row r="76" spans="1:20" x14ac:dyDescent="0.45">
      <c r="A76"/>
      <c r="Q76" s="137" t="e">
        <f t="shared" si="11"/>
        <v>#REF!</v>
      </c>
      <c r="R76" s="20" t="e">
        <f t="shared" si="8"/>
        <v>#REF!</v>
      </c>
      <c r="S76" s="20" t="e">
        <f t="shared" si="9"/>
        <v>#REF!</v>
      </c>
      <c r="T76" s="20" t="e">
        <f t="shared" si="10"/>
        <v>#REF!</v>
      </c>
    </row>
    <row r="77" spans="1:20" x14ac:dyDescent="0.45">
      <c r="A77"/>
      <c r="Q77" s="137" t="e">
        <f t="shared" si="11"/>
        <v>#REF!</v>
      </c>
      <c r="R77" s="20" t="e">
        <f t="shared" si="8"/>
        <v>#REF!</v>
      </c>
      <c r="S77" s="20" t="e">
        <f t="shared" si="9"/>
        <v>#REF!</v>
      </c>
      <c r="T77" s="20" t="e">
        <f t="shared" si="10"/>
        <v>#REF!</v>
      </c>
    </row>
    <row r="78" spans="1:20" x14ac:dyDescent="0.45">
      <c r="A78"/>
      <c r="Q78" s="137" t="e">
        <f t="shared" si="11"/>
        <v>#REF!</v>
      </c>
      <c r="R78" s="20" t="e">
        <f t="shared" si="8"/>
        <v>#REF!</v>
      </c>
      <c r="S78" s="20" t="e">
        <f t="shared" si="9"/>
        <v>#REF!</v>
      </c>
      <c r="T78" s="20" t="e">
        <f t="shared" si="10"/>
        <v>#REF!</v>
      </c>
    </row>
    <row r="79" spans="1:20" x14ac:dyDescent="0.45">
      <c r="A79"/>
      <c r="Q79" s="137" t="e">
        <f t="shared" si="11"/>
        <v>#REF!</v>
      </c>
      <c r="R79" s="20" t="e">
        <f t="shared" si="8"/>
        <v>#REF!</v>
      </c>
      <c r="S79" s="20" t="e">
        <f t="shared" si="9"/>
        <v>#REF!</v>
      </c>
      <c r="T79" s="20" t="e">
        <f t="shared" si="10"/>
        <v>#REF!</v>
      </c>
    </row>
    <row r="80" spans="1:20" x14ac:dyDescent="0.45">
      <c r="A80"/>
      <c r="Q80" s="137" t="e">
        <f t="shared" si="11"/>
        <v>#REF!</v>
      </c>
      <c r="R80" s="20" t="e">
        <f t="shared" si="8"/>
        <v>#REF!</v>
      </c>
      <c r="S80" s="20" t="e">
        <f t="shared" si="9"/>
        <v>#REF!</v>
      </c>
      <c r="T80" s="20" t="e">
        <f t="shared" si="10"/>
        <v>#REF!</v>
      </c>
    </row>
    <row r="81" spans="1:20" x14ac:dyDescent="0.45">
      <c r="A81"/>
      <c r="Q81" s="137" t="e">
        <f t="shared" si="11"/>
        <v>#REF!</v>
      </c>
      <c r="R81" s="20" t="e">
        <f t="shared" si="8"/>
        <v>#REF!</v>
      </c>
      <c r="S81" s="20" t="e">
        <f t="shared" si="9"/>
        <v>#REF!</v>
      </c>
      <c r="T81" s="20" t="e">
        <f t="shared" si="10"/>
        <v>#REF!</v>
      </c>
    </row>
    <row r="82" spans="1:20" x14ac:dyDescent="0.45">
      <c r="A82"/>
      <c r="Q82" s="137" t="e">
        <f t="shared" si="11"/>
        <v>#REF!</v>
      </c>
      <c r="R82" s="20" t="e">
        <f t="shared" ref="R82:R102" si="12">IF(OR(ROUND(C$16+0.3,0)&gt;$Q82,ROUND(C$16+0.3,0)=$Q82),C$13^2,"")</f>
        <v>#REF!</v>
      </c>
      <c r="S82" s="20" t="e">
        <f t="shared" ref="S82:S102" si="13">IF(OR(ROUND(D$16+0.3,0)&gt;$Q82,ROUND(D$16+0.3,0)=$Q82),D$13^2,"")</f>
        <v>#REF!</v>
      </c>
      <c r="T82" s="20" t="e">
        <f t="shared" ref="T82:T102" si="14">IF(OR(ROUND(E$16+0.3,0)&gt;$Q82,ROUND(E$16+0.3,0)=$Q82),E$13^2,"")</f>
        <v>#REF!</v>
      </c>
    </row>
    <row r="83" spans="1:20" x14ac:dyDescent="0.45">
      <c r="A83"/>
      <c r="Q83" s="137" t="e">
        <f t="shared" si="11"/>
        <v>#REF!</v>
      </c>
      <c r="R83" s="20" t="e">
        <f t="shared" si="12"/>
        <v>#REF!</v>
      </c>
      <c r="S83" s="20" t="e">
        <f t="shared" si="13"/>
        <v>#REF!</v>
      </c>
      <c r="T83" s="20" t="e">
        <f t="shared" si="14"/>
        <v>#REF!</v>
      </c>
    </row>
    <row r="84" spans="1:20" x14ac:dyDescent="0.45">
      <c r="A84"/>
      <c r="Q84" s="137" t="e">
        <f t="shared" si="11"/>
        <v>#REF!</v>
      </c>
      <c r="R84" s="20" t="e">
        <f t="shared" si="12"/>
        <v>#REF!</v>
      </c>
      <c r="S84" s="20" t="e">
        <f t="shared" si="13"/>
        <v>#REF!</v>
      </c>
      <c r="T84" s="20" t="e">
        <f t="shared" si="14"/>
        <v>#REF!</v>
      </c>
    </row>
    <row r="85" spans="1:20" x14ac:dyDescent="0.45">
      <c r="A85"/>
      <c r="Q85" s="137" t="e">
        <f t="shared" si="11"/>
        <v>#REF!</v>
      </c>
      <c r="R85" s="20" t="e">
        <f t="shared" si="12"/>
        <v>#REF!</v>
      </c>
      <c r="S85" s="20" t="e">
        <f t="shared" si="13"/>
        <v>#REF!</v>
      </c>
      <c r="T85" s="20" t="e">
        <f t="shared" si="14"/>
        <v>#REF!</v>
      </c>
    </row>
    <row r="86" spans="1:20" x14ac:dyDescent="0.45">
      <c r="A86"/>
      <c r="Q86" s="137" t="e">
        <f t="shared" si="11"/>
        <v>#REF!</v>
      </c>
      <c r="R86" s="20" t="e">
        <f t="shared" si="12"/>
        <v>#REF!</v>
      </c>
      <c r="S86" s="20" t="e">
        <f t="shared" si="13"/>
        <v>#REF!</v>
      </c>
      <c r="T86" s="20" t="e">
        <f t="shared" si="14"/>
        <v>#REF!</v>
      </c>
    </row>
    <row r="87" spans="1:20" x14ac:dyDescent="0.45">
      <c r="A87"/>
      <c r="Q87" s="137" t="e">
        <f t="shared" si="11"/>
        <v>#REF!</v>
      </c>
      <c r="R87" s="20" t="e">
        <f t="shared" si="12"/>
        <v>#REF!</v>
      </c>
      <c r="S87" s="20" t="e">
        <f t="shared" si="13"/>
        <v>#REF!</v>
      </c>
      <c r="T87" s="20" t="e">
        <f t="shared" si="14"/>
        <v>#REF!</v>
      </c>
    </row>
    <row r="88" spans="1:20" x14ac:dyDescent="0.45">
      <c r="A88"/>
      <c r="Q88" s="137" t="e">
        <f t="shared" si="11"/>
        <v>#REF!</v>
      </c>
      <c r="R88" s="20" t="e">
        <f t="shared" si="12"/>
        <v>#REF!</v>
      </c>
      <c r="S88" s="20" t="e">
        <f t="shared" si="13"/>
        <v>#REF!</v>
      </c>
      <c r="T88" s="20" t="e">
        <f t="shared" si="14"/>
        <v>#REF!</v>
      </c>
    </row>
    <row r="89" spans="1:20" x14ac:dyDescent="0.45">
      <c r="A89"/>
      <c r="Q89" s="137" t="e">
        <f t="shared" si="11"/>
        <v>#REF!</v>
      </c>
      <c r="R89" s="20" t="e">
        <f t="shared" si="12"/>
        <v>#REF!</v>
      </c>
      <c r="S89" s="20" t="e">
        <f t="shared" si="13"/>
        <v>#REF!</v>
      </c>
      <c r="T89" s="20" t="e">
        <f t="shared" si="14"/>
        <v>#REF!</v>
      </c>
    </row>
    <row r="90" spans="1:20" x14ac:dyDescent="0.45">
      <c r="A90"/>
      <c r="Q90" s="137" t="e">
        <f t="shared" si="11"/>
        <v>#REF!</v>
      </c>
      <c r="R90" s="20" t="e">
        <f t="shared" si="12"/>
        <v>#REF!</v>
      </c>
      <c r="S90" s="20" t="e">
        <f t="shared" si="13"/>
        <v>#REF!</v>
      </c>
      <c r="T90" s="20" t="e">
        <f t="shared" si="14"/>
        <v>#REF!</v>
      </c>
    </row>
    <row r="91" spans="1:20" x14ac:dyDescent="0.45">
      <c r="A91"/>
      <c r="Q91" s="137" t="e">
        <f t="shared" si="11"/>
        <v>#REF!</v>
      </c>
      <c r="R91" s="20" t="e">
        <f t="shared" si="12"/>
        <v>#REF!</v>
      </c>
      <c r="S91" s="20" t="e">
        <f t="shared" si="13"/>
        <v>#REF!</v>
      </c>
      <c r="T91" s="20" t="e">
        <f t="shared" si="14"/>
        <v>#REF!</v>
      </c>
    </row>
    <row r="92" spans="1:20" x14ac:dyDescent="0.45">
      <c r="A92"/>
      <c r="Q92" s="137" t="e">
        <f t="shared" si="11"/>
        <v>#REF!</v>
      </c>
      <c r="R92" s="20" t="e">
        <f t="shared" si="12"/>
        <v>#REF!</v>
      </c>
      <c r="S92" s="20" t="e">
        <f t="shared" si="13"/>
        <v>#REF!</v>
      </c>
      <c r="T92" s="20" t="e">
        <f t="shared" si="14"/>
        <v>#REF!</v>
      </c>
    </row>
    <row r="93" spans="1:20" x14ac:dyDescent="0.45">
      <c r="A93"/>
      <c r="Q93" s="137" t="e">
        <f t="shared" si="11"/>
        <v>#REF!</v>
      </c>
      <c r="R93" s="20" t="e">
        <f t="shared" si="12"/>
        <v>#REF!</v>
      </c>
      <c r="S93" s="20" t="e">
        <f t="shared" si="13"/>
        <v>#REF!</v>
      </c>
      <c r="T93" s="20" t="e">
        <f t="shared" si="14"/>
        <v>#REF!</v>
      </c>
    </row>
    <row r="94" spans="1:20" x14ac:dyDescent="0.45">
      <c r="A94"/>
      <c r="Q94" s="137" t="e">
        <f t="shared" si="11"/>
        <v>#REF!</v>
      </c>
      <c r="R94" s="20" t="e">
        <f t="shared" si="12"/>
        <v>#REF!</v>
      </c>
      <c r="S94" s="20" t="e">
        <f t="shared" si="13"/>
        <v>#REF!</v>
      </c>
      <c r="T94" s="20" t="e">
        <f t="shared" si="14"/>
        <v>#REF!</v>
      </c>
    </row>
    <row r="95" spans="1:20" x14ac:dyDescent="0.45">
      <c r="A95"/>
      <c r="Q95" s="137" t="e">
        <f t="shared" si="11"/>
        <v>#REF!</v>
      </c>
      <c r="R95" s="20" t="e">
        <f t="shared" si="12"/>
        <v>#REF!</v>
      </c>
      <c r="S95" s="20" t="e">
        <f t="shared" si="13"/>
        <v>#REF!</v>
      </c>
      <c r="T95" s="20" t="e">
        <f t="shared" si="14"/>
        <v>#REF!</v>
      </c>
    </row>
    <row r="96" spans="1:20" x14ac:dyDescent="0.45">
      <c r="A96"/>
      <c r="Q96" s="137" t="e">
        <f t="shared" si="11"/>
        <v>#REF!</v>
      </c>
      <c r="R96" s="20" t="e">
        <f t="shared" si="12"/>
        <v>#REF!</v>
      </c>
      <c r="S96" s="20" t="e">
        <f t="shared" si="13"/>
        <v>#REF!</v>
      </c>
      <c r="T96" s="20" t="e">
        <f t="shared" si="14"/>
        <v>#REF!</v>
      </c>
    </row>
    <row r="97" spans="1:20" x14ac:dyDescent="0.45">
      <c r="A97"/>
      <c r="Q97" s="137" t="e">
        <f t="shared" si="11"/>
        <v>#REF!</v>
      </c>
      <c r="R97" s="20" t="e">
        <f t="shared" si="12"/>
        <v>#REF!</v>
      </c>
      <c r="S97" s="20" t="e">
        <f t="shared" si="13"/>
        <v>#REF!</v>
      </c>
      <c r="T97" s="20" t="e">
        <f t="shared" si="14"/>
        <v>#REF!</v>
      </c>
    </row>
    <row r="98" spans="1:20" x14ac:dyDescent="0.45">
      <c r="A98"/>
      <c r="Q98" s="137" t="e">
        <f t="shared" si="11"/>
        <v>#REF!</v>
      </c>
      <c r="R98" s="20" t="e">
        <f t="shared" si="12"/>
        <v>#REF!</v>
      </c>
      <c r="S98" s="20" t="e">
        <f t="shared" si="13"/>
        <v>#REF!</v>
      </c>
      <c r="T98" s="20" t="e">
        <f t="shared" si="14"/>
        <v>#REF!</v>
      </c>
    </row>
    <row r="99" spans="1:20" x14ac:dyDescent="0.45">
      <c r="A99"/>
      <c r="Q99" s="137" t="e">
        <f t="shared" si="11"/>
        <v>#REF!</v>
      </c>
      <c r="R99" s="20" t="e">
        <f t="shared" si="12"/>
        <v>#REF!</v>
      </c>
      <c r="S99" s="20" t="e">
        <f t="shared" si="13"/>
        <v>#REF!</v>
      </c>
      <c r="T99" s="20" t="e">
        <f t="shared" si="14"/>
        <v>#REF!</v>
      </c>
    </row>
    <row r="100" spans="1:20" x14ac:dyDescent="0.45">
      <c r="A100"/>
      <c r="Q100" s="137" t="e">
        <f t="shared" si="11"/>
        <v>#REF!</v>
      </c>
      <c r="R100" s="20" t="e">
        <f t="shared" si="12"/>
        <v>#REF!</v>
      </c>
      <c r="S100" s="20" t="e">
        <f t="shared" si="13"/>
        <v>#REF!</v>
      </c>
      <c r="T100" s="20" t="e">
        <f t="shared" si="14"/>
        <v>#REF!</v>
      </c>
    </row>
    <row r="101" spans="1:20" x14ac:dyDescent="0.45">
      <c r="A101"/>
      <c r="Q101" s="137" t="e">
        <f t="shared" si="11"/>
        <v>#REF!</v>
      </c>
      <c r="R101" s="20" t="e">
        <f t="shared" si="12"/>
        <v>#REF!</v>
      </c>
      <c r="S101" s="20" t="e">
        <f t="shared" si="13"/>
        <v>#REF!</v>
      </c>
      <c r="T101" s="20" t="e">
        <f t="shared" si="14"/>
        <v>#REF!</v>
      </c>
    </row>
    <row r="102" spans="1:20" x14ac:dyDescent="0.45">
      <c r="A102"/>
      <c r="Q102" s="137" t="e">
        <f t="shared" si="11"/>
        <v>#REF!</v>
      </c>
      <c r="R102" s="20" t="e">
        <f t="shared" si="12"/>
        <v>#REF!</v>
      </c>
      <c r="S102" s="20" t="e">
        <f t="shared" si="13"/>
        <v>#REF!</v>
      </c>
      <c r="T102" s="20" t="e">
        <f t="shared" si="14"/>
        <v>#REF!</v>
      </c>
    </row>
    <row r="103" spans="1:20" x14ac:dyDescent="0.45">
      <c r="A103"/>
      <c r="Q103" s="137"/>
      <c r="R103" s="189" t="e">
        <f>SQRT(SUM(R2:R102))</f>
        <v>#REF!</v>
      </c>
      <c r="S103" s="189" t="e">
        <f t="shared" ref="S103:T103" si="15">SQRT(SUM(S2:S102))</f>
        <v>#REF!</v>
      </c>
      <c r="T103" s="189" t="e">
        <f t="shared" si="15"/>
        <v>#REF!</v>
      </c>
    </row>
    <row r="104" spans="1:20" x14ac:dyDescent="0.45">
      <c r="A104"/>
    </row>
    <row r="105" spans="1:20" x14ac:dyDescent="0.45">
      <c r="A105"/>
    </row>
    <row r="106" spans="1:20" x14ac:dyDescent="0.45">
      <c r="A106"/>
    </row>
    <row r="107" spans="1:20" x14ac:dyDescent="0.45">
      <c r="A107"/>
    </row>
    <row r="108" spans="1:20" x14ac:dyDescent="0.45">
      <c r="A108"/>
    </row>
    <row r="109" spans="1:20" x14ac:dyDescent="0.45">
      <c r="A109"/>
    </row>
    <row r="110" spans="1:20" x14ac:dyDescent="0.45">
      <c r="A110"/>
    </row>
    <row r="111" spans="1:20" x14ac:dyDescent="0.45">
      <c r="A111"/>
    </row>
    <row r="112" spans="1:20" x14ac:dyDescent="0.45">
      <c r="A112"/>
    </row>
    <row r="113" spans="1:1" x14ac:dyDescent="0.45">
      <c r="A113"/>
    </row>
    <row r="114" spans="1:1" x14ac:dyDescent="0.45">
      <c r="A114"/>
    </row>
    <row r="115" spans="1:1" x14ac:dyDescent="0.45">
      <c r="A115"/>
    </row>
    <row r="116" spans="1:1" x14ac:dyDescent="0.45">
      <c r="A116"/>
    </row>
    <row r="117" spans="1:1" x14ac:dyDescent="0.45">
      <c r="A117"/>
    </row>
    <row r="118" spans="1:1" x14ac:dyDescent="0.45">
      <c r="A118"/>
    </row>
    <row r="119" spans="1:1" x14ac:dyDescent="0.45">
      <c r="A119"/>
    </row>
    <row r="120" spans="1:1" x14ac:dyDescent="0.45">
      <c r="A120"/>
    </row>
    <row r="121" spans="1:1" x14ac:dyDescent="0.45">
      <c r="A121"/>
    </row>
    <row r="122" spans="1:1" x14ac:dyDescent="0.45">
      <c r="A122"/>
    </row>
    <row r="123" spans="1:1" x14ac:dyDescent="0.45">
      <c r="A123"/>
    </row>
    <row r="124" spans="1:1" x14ac:dyDescent="0.45">
      <c r="A124"/>
    </row>
    <row r="125" spans="1:1" x14ac:dyDescent="0.45">
      <c r="A125"/>
    </row>
    <row r="126" spans="1:1" x14ac:dyDescent="0.45">
      <c r="A126"/>
    </row>
    <row r="127" spans="1:1" x14ac:dyDescent="0.45">
      <c r="A127"/>
    </row>
    <row r="128" spans="1:1" x14ac:dyDescent="0.45">
      <c r="A128"/>
    </row>
    <row r="129" spans="1:1" x14ac:dyDescent="0.45">
      <c r="A129"/>
    </row>
    <row r="130" spans="1:1" x14ac:dyDescent="0.45">
      <c r="A130"/>
    </row>
    <row r="131" spans="1:1" x14ac:dyDescent="0.45">
      <c r="A131"/>
    </row>
    <row r="132" spans="1:1" x14ac:dyDescent="0.45">
      <c r="A132"/>
    </row>
    <row r="133" spans="1:1" x14ac:dyDescent="0.45">
      <c r="A133"/>
    </row>
    <row r="134" spans="1:1" x14ac:dyDescent="0.45">
      <c r="A134"/>
    </row>
    <row r="135" spans="1:1" x14ac:dyDescent="0.45">
      <c r="A135"/>
    </row>
    <row r="136" spans="1:1" x14ac:dyDescent="0.45">
      <c r="A136"/>
    </row>
    <row r="137" spans="1:1" x14ac:dyDescent="0.45">
      <c r="A137"/>
    </row>
    <row r="138" spans="1:1" x14ac:dyDescent="0.45">
      <c r="A138"/>
    </row>
    <row r="139" spans="1:1" x14ac:dyDescent="0.45">
      <c r="A139"/>
    </row>
    <row r="140" spans="1:1" x14ac:dyDescent="0.45">
      <c r="A140"/>
    </row>
    <row r="141" spans="1:1" x14ac:dyDescent="0.45">
      <c r="A141"/>
    </row>
    <row r="142" spans="1:1" x14ac:dyDescent="0.45">
      <c r="A142"/>
    </row>
    <row r="143" spans="1:1" x14ac:dyDescent="0.45">
      <c r="A143"/>
    </row>
    <row r="144" spans="1:1" x14ac:dyDescent="0.45">
      <c r="A144"/>
    </row>
    <row r="145" spans="1:1" x14ac:dyDescent="0.45">
      <c r="A145"/>
    </row>
    <row r="146" spans="1:1" x14ac:dyDescent="0.45">
      <c r="A146"/>
    </row>
    <row r="147" spans="1:1" x14ac:dyDescent="0.45">
      <c r="A147"/>
    </row>
    <row r="148" spans="1:1" x14ac:dyDescent="0.45">
      <c r="A148"/>
    </row>
    <row r="149" spans="1:1" x14ac:dyDescent="0.45">
      <c r="A149"/>
    </row>
    <row r="150" spans="1:1" x14ac:dyDescent="0.45">
      <c r="A150"/>
    </row>
    <row r="151" spans="1:1" x14ac:dyDescent="0.45">
      <c r="A151"/>
    </row>
    <row r="152" spans="1:1" x14ac:dyDescent="0.45">
      <c r="A152"/>
    </row>
    <row r="153" spans="1:1" x14ac:dyDescent="0.45">
      <c r="A153"/>
    </row>
    <row r="154" spans="1:1" x14ac:dyDescent="0.45">
      <c r="A154"/>
    </row>
    <row r="155" spans="1:1" x14ac:dyDescent="0.45">
      <c r="A155"/>
    </row>
    <row r="156" spans="1:1" x14ac:dyDescent="0.45">
      <c r="A156"/>
    </row>
    <row r="157" spans="1:1" x14ac:dyDescent="0.45">
      <c r="A157"/>
    </row>
    <row r="158" spans="1:1" x14ac:dyDescent="0.45">
      <c r="A158"/>
    </row>
    <row r="159" spans="1:1" x14ac:dyDescent="0.45">
      <c r="A159"/>
    </row>
    <row r="160" spans="1:1" x14ac:dyDescent="0.45">
      <c r="A160"/>
    </row>
    <row r="161" spans="1:1" x14ac:dyDescent="0.45">
      <c r="A161"/>
    </row>
    <row r="162" spans="1:1" x14ac:dyDescent="0.45">
      <c r="A162"/>
    </row>
    <row r="163" spans="1:1" x14ac:dyDescent="0.45">
      <c r="A163"/>
    </row>
    <row r="164" spans="1:1" x14ac:dyDescent="0.45">
      <c r="A164"/>
    </row>
    <row r="165" spans="1:1" x14ac:dyDescent="0.45">
      <c r="A165"/>
    </row>
    <row r="166" spans="1:1" x14ac:dyDescent="0.45">
      <c r="A166"/>
    </row>
    <row r="167" spans="1:1" x14ac:dyDescent="0.45">
      <c r="A167"/>
    </row>
    <row r="168" spans="1:1" x14ac:dyDescent="0.45">
      <c r="A168"/>
    </row>
    <row r="169" spans="1:1" x14ac:dyDescent="0.45">
      <c r="A169"/>
    </row>
    <row r="170" spans="1:1" x14ac:dyDescent="0.45">
      <c r="A170"/>
    </row>
    <row r="171" spans="1:1" x14ac:dyDescent="0.45">
      <c r="A171"/>
    </row>
    <row r="172" spans="1:1" x14ac:dyDescent="0.45">
      <c r="A172"/>
    </row>
    <row r="173" spans="1:1" x14ac:dyDescent="0.45">
      <c r="A173"/>
    </row>
    <row r="174" spans="1:1" x14ac:dyDescent="0.45">
      <c r="A174"/>
    </row>
    <row r="175" spans="1:1" x14ac:dyDescent="0.45">
      <c r="A175"/>
    </row>
    <row r="176" spans="1:1" x14ac:dyDescent="0.45">
      <c r="A176"/>
    </row>
    <row r="177" spans="1:1" x14ac:dyDescent="0.45">
      <c r="A177"/>
    </row>
    <row r="178" spans="1:1" x14ac:dyDescent="0.45">
      <c r="A178"/>
    </row>
    <row r="179" spans="1:1" x14ac:dyDescent="0.45">
      <c r="A179"/>
    </row>
    <row r="180" spans="1:1" x14ac:dyDescent="0.45">
      <c r="A180"/>
    </row>
    <row r="181" spans="1:1" x14ac:dyDescent="0.45">
      <c r="A181"/>
    </row>
    <row r="182" spans="1:1" x14ac:dyDescent="0.45">
      <c r="A182"/>
    </row>
    <row r="183" spans="1:1" x14ac:dyDescent="0.45">
      <c r="A183"/>
    </row>
    <row r="184" spans="1:1" x14ac:dyDescent="0.45">
      <c r="A184"/>
    </row>
    <row r="185" spans="1:1" x14ac:dyDescent="0.45">
      <c r="A185"/>
    </row>
    <row r="186" spans="1:1" x14ac:dyDescent="0.45">
      <c r="A186"/>
    </row>
    <row r="187" spans="1:1" x14ac:dyDescent="0.45">
      <c r="A187"/>
    </row>
    <row r="188" spans="1:1" x14ac:dyDescent="0.45">
      <c r="A188"/>
    </row>
    <row r="189" spans="1:1" x14ac:dyDescent="0.45">
      <c r="A189"/>
    </row>
    <row r="190" spans="1:1" x14ac:dyDescent="0.45">
      <c r="A190"/>
    </row>
    <row r="191" spans="1:1" x14ac:dyDescent="0.45">
      <c r="A191"/>
    </row>
    <row r="192" spans="1:1" x14ac:dyDescent="0.45">
      <c r="A192"/>
    </row>
    <row r="193" spans="1:1" x14ac:dyDescent="0.45">
      <c r="A193"/>
    </row>
    <row r="194" spans="1:1" x14ac:dyDescent="0.45">
      <c r="A194"/>
    </row>
    <row r="195" spans="1:1" x14ac:dyDescent="0.45">
      <c r="A195"/>
    </row>
    <row r="196" spans="1:1" x14ac:dyDescent="0.45">
      <c r="A196"/>
    </row>
    <row r="197" spans="1:1" x14ac:dyDescent="0.45">
      <c r="A197"/>
    </row>
    <row r="198" spans="1:1" x14ac:dyDescent="0.45">
      <c r="A198"/>
    </row>
    <row r="199" spans="1:1" x14ac:dyDescent="0.45">
      <c r="A199"/>
    </row>
    <row r="200" spans="1:1" x14ac:dyDescent="0.45">
      <c r="A200"/>
    </row>
    <row r="201" spans="1:1" x14ac:dyDescent="0.45">
      <c r="A201"/>
    </row>
    <row r="204" spans="1:1" x14ac:dyDescent="0.45">
      <c r="A204"/>
    </row>
    <row r="205" spans="1:1" x14ac:dyDescent="0.45">
      <c r="A205"/>
    </row>
    <row r="206" spans="1:1" x14ac:dyDescent="0.45">
      <c r="A206"/>
    </row>
    <row r="207" spans="1:1" x14ac:dyDescent="0.45">
      <c r="A207"/>
    </row>
    <row r="208" spans="1:1" x14ac:dyDescent="0.45">
      <c r="A208"/>
    </row>
    <row r="209" spans="1:1" x14ac:dyDescent="0.45">
      <c r="A209"/>
    </row>
    <row r="210" spans="1:1" x14ac:dyDescent="0.45">
      <c r="A210"/>
    </row>
    <row r="211" spans="1:1" x14ac:dyDescent="0.45">
      <c r="A211"/>
    </row>
    <row r="212" spans="1:1" x14ac:dyDescent="0.45">
      <c r="A212"/>
    </row>
    <row r="213" spans="1:1" x14ac:dyDescent="0.45">
      <c r="A213"/>
    </row>
    <row r="214" spans="1:1" x14ac:dyDescent="0.45">
      <c r="A214"/>
    </row>
    <row r="215" spans="1:1" x14ac:dyDescent="0.45">
      <c r="A215"/>
    </row>
    <row r="216" spans="1:1" x14ac:dyDescent="0.45">
      <c r="A216"/>
    </row>
    <row r="217" spans="1:1" x14ac:dyDescent="0.45">
      <c r="A217"/>
    </row>
    <row r="218" spans="1:1" x14ac:dyDescent="0.45">
      <c r="A218"/>
    </row>
    <row r="219" spans="1:1" x14ac:dyDescent="0.45">
      <c r="A219"/>
    </row>
  </sheetData>
  <mergeCells count="6">
    <mergeCell ref="B24:F24"/>
    <mergeCell ref="B38:C38"/>
    <mergeCell ref="B25:F25"/>
    <mergeCell ref="B26:F26"/>
    <mergeCell ref="B27:F27"/>
    <mergeCell ref="B28:D28"/>
  </mergeCells>
  <conditionalFormatting sqref="C11:E11">
    <cfRule type="iconSet" priority="1">
      <iconSet showValue="0">
        <cfvo type="percent" val="0"/>
        <cfvo type="num" val="0.2"/>
        <cfvo type="num" val="0.3332"/>
      </iconSet>
    </cfRule>
  </conditionalFormatting>
  <dataValidations count="2">
    <dataValidation type="decimal" allowBlank="1" showInputMessage="1" showErrorMessage="1" sqref="C10:E10" xr:uid="{E5515C48-8370-4758-A73B-82BE99AFC77E}">
      <formula1>0.0001</formula1>
      <formula2>0.9999</formula2>
    </dataValidation>
    <dataValidation type="decimal" allowBlank="1" showInputMessage="1" showErrorMessage="1" sqref="C17:E17" xr:uid="{A02E4923-439E-47E7-AEBE-8AB37CB0DEEC}">
      <formula1>0.1</formula1>
      <formula2>0.9</formula2>
    </dataValidation>
  </dataValidations>
  <hyperlinks>
    <hyperlink ref="B24" r:id="rId1" display="Download more FREE Statistical PERT templates at https://www.statisticalpert.com" xr:uid="{B44DEE72-6598-4666-B11C-D6A36BF06106}"/>
    <hyperlink ref="B25" r:id="rId2" display="Take a Pluralsight course on Statistical PERT" xr:uid="{DC1B0193-7F73-436A-BF39-EBE8918831BA}"/>
    <hyperlink ref="B26" r:id="rId3" xr:uid="{6C3D2C3F-1215-4356-A05A-03469D440F8E}"/>
    <hyperlink ref="B28" r:id="rId4" display="Follow Statistical PERT on Twitter to learn when new updates are released" xr:uid="{368341DB-FDB3-4BEF-8B5A-30BA1D26BFD5}"/>
    <hyperlink ref="B27:F27" r:id="rId5" display="Connect with or follow me on LinkedIn" xr:uid="{653FDF31-9C30-4438-8FB3-018D84FCDA91}"/>
    <hyperlink ref="B25:F25" r:id="rId6" display="Watch a Pluralsight course on Statistical PERT® Normal Edition" xr:uid="{1FC0C547-63AB-4E51-9079-F63AE2418C92}"/>
    <hyperlink ref="B38" r:id="rId7" display="See the GNU General Public License for more details (http://www.gnu.org/licenses/)." xr:uid="{55F96679-9B96-4247-95C0-C7A18987C2D4}"/>
    <hyperlink ref="B28:D28" r:id="rId8" location="newsletter" display="Subscribe to the SPERT® newsletter for monthly tips, free webinars, and new release notifications" xr:uid="{566B99A5-DFC9-4BB2-A4D9-186BB91AD82D}"/>
  </hyperlinks>
  <pageMargins left="0.7" right="0.7" top="0.75" bottom="0.75" header="0.3" footer="0.3"/>
  <drawing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E2F848C8-DD43-4B7B-85F1-D54FC27967A9}">
          <x14:formula1>
            <xm:f>VLookups!$A$4:$A$13</xm:f>
          </x14:formula1>
          <xm:sqref>C6:E6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34EB4-7BAD-4F9C-9F69-9785DA35E4A5}">
  <dimension ref="A1:Z93"/>
  <sheetViews>
    <sheetView showGridLines="0" workbookViewId="0">
      <selection activeCell="E13" sqref="E13"/>
    </sheetView>
  </sheetViews>
  <sheetFormatPr defaultRowHeight="14.25" x14ac:dyDescent="0.45"/>
  <cols>
    <col min="1" max="1" width="5.73046875" customWidth="1"/>
    <col min="2" max="2" width="14.73046875" customWidth="1"/>
    <col min="3" max="3" width="8.73046875" customWidth="1"/>
    <col min="4" max="5" width="14.73046875" customWidth="1"/>
    <col min="6" max="6" width="14.73046875" hidden="1" customWidth="1"/>
    <col min="7" max="7" width="14.73046875" customWidth="1"/>
    <col min="8" max="8" width="14.73046875" hidden="1" customWidth="1"/>
    <col min="9" max="9" width="14.73046875" customWidth="1"/>
    <col min="10" max="10" width="14.73046875" hidden="1" customWidth="1"/>
    <col min="11" max="13" width="14.73046875" customWidth="1"/>
    <col min="14" max="14" width="5.73046875" customWidth="1"/>
    <col min="15" max="17" width="14.73046875" customWidth="1"/>
    <col min="18" max="18" width="9.1328125" customWidth="1"/>
  </cols>
  <sheetData>
    <row r="1" spans="1:26" ht="24" customHeight="1" x14ac:dyDescent="0.45">
      <c r="A1" s="50"/>
      <c r="B1" s="50" t="s">
        <v>701</v>
      </c>
      <c r="C1" s="50"/>
      <c r="D1" s="5"/>
      <c r="E1" s="5"/>
      <c r="F1" s="2"/>
      <c r="G1" s="2"/>
      <c r="H1" s="2"/>
      <c r="I1" s="2"/>
      <c r="J1" s="2"/>
      <c r="K1" s="2"/>
      <c r="L1" s="5"/>
      <c r="M1" s="2"/>
      <c r="N1" s="2"/>
      <c r="O1" s="5"/>
      <c r="P1" s="5"/>
      <c r="Q1" s="5"/>
      <c r="R1" s="5"/>
      <c r="S1" s="5"/>
      <c r="T1" s="5"/>
      <c r="U1" s="5"/>
      <c r="V1" s="5"/>
      <c r="W1" s="5"/>
      <c r="X1" s="5"/>
      <c r="Y1" s="5"/>
      <c r="Z1" s="5"/>
    </row>
    <row r="2" spans="1:26" x14ac:dyDescent="0.45">
      <c r="A2" s="430" t="s">
        <v>5</v>
      </c>
      <c r="B2" s="430" t="s">
        <v>719</v>
      </c>
      <c r="C2" s="427" t="s">
        <v>738</v>
      </c>
      <c r="D2" s="430" t="s">
        <v>702</v>
      </c>
      <c r="E2" s="430" t="s">
        <v>720</v>
      </c>
      <c r="F2" s="427" t="s">
        <v>704</v>
      </c>
      <c r="G2" s="427" t="s">
        <v>718</v>
      </c>
      <c r="H2" s="427" t="s">
        <v>721</v>
      </c>
      <c r="I2" s="427" t="s">
        <v>721</v>
      </c>
      <c r="J2" s="427" t="s">
        <v>703</v>
      </c>
      <c r="K2" s="427" t="s">
        <v>703</v>
      </c>
      <c r="L2" s="273" t="s">
        <v>730</v>
      </c>
      <c r="M2" s="273" t="s">
        <v>700</v>
      </c>
      <c r="O2" s="432" t="s">
        <v>705</v>
      </c>
      <c r="P2" s="432" t="s">
        <v>706</v>
      </c>
    </row>
    <row r="3" spans="1:26" x14ac:dyDescent="0.45">
      <c r="A3" s="431"/>
      <c r="B3" s="431"/>
      <c r="C3" s="428"/>
      <c r="D3" s="431"/>
      <c r="E3" s="431"/>
      <c r="F3" s="428"/>
      <c r="G3" s="428"/>
      <c r="H3" s="428"/>
      <c r="I3" s="428"/>
      <c r="J3" s="428"/>
      <c r="K3" s="428"/>
      <c r="L3" s="275">
        <v>0.15</v>
      </c>
      <c r="M3" s="275">
        <v>0.85</v>
      </c>
      <c r="O3" s="432"/>
      <c r="P3" s="432"/>
    </row>
    <row r="4" spans="1:26" x14ac:dyDescent="0.45">
      <c r="A4" s="431"/>
      <c r="B4" s="431"/>
      <c r="C4" s="428"/>
      <c r="D4" s="431"/>
      <c r="E4" s="431"/>
      <c r="F4" s="428"/>
      <c r="G4" s="428"/>
      <c r="H4" s="428"/>
      <c r="I4" s="428"/>
      <c r="J4" s="428"/>
      <c r="K4" s="428"/>
      <c r="L4" s="285">
        <f ca="1">IFERROR(_xlfn.NORM.INV(1-L3,$O$20,$P$20),"")</f>
        <v>47.183839733347298</v>
      </c>
      <c r="M4" s="285">
        <f ca="1">IFERROR(_xlfn.NORM.INV(1-M3,$O$20,$P$20),"")</f>
        <v>21.566160266652698</v>
      </c>
      <c r="O4" s="432"/>
      <c r="P4" s="432"/>
    </row>
    <row r="5" spans="1:26" x14ac:dyDescent="0.45">
      <c r="A5" s="280">
        <v>1</v>
      </c>
      <c r="B5" s="311">
        <v>43983</v>
      </c>
      <c r="C5" s="274"/>
      <c r="D5" s="312">
        <v>300</v>
      </c>
      <c r="E5" s="312">
        <v>40</v>
      </c>
      <c r="F5" s="205">
        <f>IF(ISBLANK(E5),NA(),E5)</f>
        <v>40</v>
      </c>
      <c r="G5" s="206">
        <f>IF(OR(ISBLANK(F5),ISNA(F5)),"",F5)</f>
        <v>40</v>
      </c>
      <c r="H5" s="310">
        <f>IF(NOT(ISBLANK($B$5)),$D$5,"")</f>
        <v>300</v>
      </c>
      <c r="I5" s="310">
        <f>IF(NOT(ISBLANK($B$5)),$D$5,"")</f>
        <v>300</v>
      </c>
      <c r="J5" s="274"/>
      <c r="K5" s="274"/>
      <c r="L5" s="274"/>
      <c r="M5" s="274"/>
      <c r="O5" s="283">
        <f>IF(ISERROR(AVERAGE(E5:E56)),"",AVERAGE(E5:E56))</f>
        <v>34.375</v>
      </c>
      <c r="P5" s="283">
        <f>IF(ISERROR(IF(_xlfn.STDEV.P(E5:E56)=0,"",_xlfn.STDEV.P(E5:E56))),"",IF(_xlfn.STDEV.P(E5:E56)=0,"",_xlfn.STDEV.P(E5:E56)))</f>
        <v>12.358574958303242</v>
      </c>
      <c r="R5" s="272"/>
    </row>
    <row r="6" spans="1:26" x14ac:dyDescent="0.45">
      <c r="A6" s="280">
        <v>2</v>
      </c>
      <c r="B6" s="311">
        <v>43990</v>
      </c>
      <c r="C6" s="274"/>
      <c r="D6" s="312">
        <v>260</v>
      </c>
      <c r="E6" s="312">
        <v>30</v>
      </c>
      <c r="F6" s="206">
        <f t="shared" ref="F6:F56" si="0">IF(ISBLANK(B6),NA(),IF(ISBLANK(E6),NA(),F5+E6))</f>
        <v>70</v>
      </c>
      <c r="G6" s="206">
        <f t="shared" ref="G6:G18" si="1">IF(OR(ISBLANK(F6),ISNA(F6)),"",F6)</f>
        <v>70</v>
      </c>
      <c r="H6" s="206" cm="1">
        <f t="array" ref="H6">IF(ISBLANK($B6),NA(),IF(ISBLANK($D6),INDEX($D$5:$D$56,COUNT($D$5:$D$56)),$D6)+IF(ISNA($F5),MAX($G$5:$G$56),$F5))</f>
        <v>300</v>
      </c>
      <c r="I6" s="206" cm="1">
        <f t="array" ref="I6">IF(ISBLANK($B6),"",IF(ISBLANK($D6),INDEX($D$5:$D$56,COUNT($D$5:$D$56)),$D6)+IF(ISNA($F5),MAX($G$5:$G$56),$F5))</f>
        <v>300</v>
      </c>
      <c r="J6" s="205" t="e">
        <f>IF(AND(NOT(ISBLANK(E6)),ISBLANK(E7)),F6,NA())</f>
        <v>#N/A</v>
      </c>
      <c r="K6" s="276" t="str">
        <f t="shared" ref="K6:K56" si="2">IF(ISBLANK(B6),"",IF(OR(ISBLANK(J6),ISNA(J6)),"",J6))</f>
        <v/>
      </c>
      <c r="L6" s="274"/>
      <c r="M6" s="274"/>
      <c r="R6" s="272"/>
    </row>
    <row r="7" spans="1:26" ht="15" customHeight="1" x14ac:dyDescent="0.45">
      <c r="A7" s="280">
        <v>3</v>
      </c>
      <c r="B7" s="311">
        <v>43997</v>
      </c>
      <c r="C7" s="274"/>
      <c r="D7" s="312">
        <v>230</v>
      </c>
      <c r="E7" s="312">
        <v>50</v>
      </c>
      <c r="F7" s="206">
        <f t="shared" si="0"/>
        <v>120</v>
      </c>
      <c r="G7" s="206">
        <f t="shared" si="1"/>
        <v>120</v>
      </c>
      <c r="H7" s="206" cm="1">
        <f t="array" ref="H7">IF(ISBLANK($B7),NA(),IF(ISBLANK($D7),INDEX($D$5:$D$56,COUNT($D$5:$D$56)),$D7)+IF(ISNA($F6),MAX($G$5:$G$56),$F6))</f>
        <v>300</v>
      </c>
      <c r="I7" s="206" cm="1">
        <f t="array" ref="I7">IF(ISBLANK($B7),"",IF(ISBLANK($D7),INDEX($D$5:$D$56,COUNT($D$5:$D$56)),$D7)+IF(ISNA($F6),MAX($G$5:$G$56),$F6))</f>
        <v>300</v>
      </c>
      <c r="J7" s="205" t="e">
        <f>IF(AND(NOT(ISBLANK(E7)),ISBLANK(E8)),F7,IF(ISBLANK(E8),MAX($G$5:$G$56,J6)+$O$20,NA()))</f>
        <v>#N/A</v>
      </c>
      <c r="K7" s="276" t="str">
        <f t="shared" si="2"/>
        <v/>
      </c>
      <c r="L7" s="277" t="e">
        <f>IF(AND(ISBLANK($E7),NOT(ISBLANK($E6))),$K6+L$4,NA())</f>
        <v>#N/A</v>
      </c>
      <c r="M7" s="277" t="e">
        <f>IF(AND(ISBLANK($E7),NOT(ISBLANK($E6))),$K6+M$4,NA())</f>
        <v>#N/A</v>
      </c>
      <c r="O7" s="427" t="s">
        <v>727</v>
      </c>
      <c r="P7" s="427" t="s">
        <v>707</v>
      </c>
      <c r="Q7" s="427" t="s">
        <v>708</v>
      </c>
    </row>
    <row r="8" spans="1:26" ht="15" customHeight="1" x14ac:dyDescent="0.45">
      <c r="A8" s="280">
        <v>4</v>
      </c>
      <c r="B8" s="278">
        <v>44004</v>
      </c>
      <c r="C8" s="313"/>
      <c r="D8" s="279">
        <v>180</v>
      </c>
      <c r="E8" s="279">
        <v>45</v>
      </c>
      <c r="F8" s="206">
        <f t="shared" si="0"/>
        <v>165</v>
      </c>
      <c r="G8" s="206">
        <f t="shared" si="1"/>
        <v>165</v>
      </c>
      <c r="H8" s="206" cm="1">
        <f t="array" ref="H8">IF(ISBLANK($B8),NA(),IF(ISBLANK($D8),INDEX($D$5:$D$56,COUNT($D$5:$D$56)),$D8)+IF(ISNA($F7),MAX($G$5:$G$56),$F7))</f>
        <v>300</v>
      </c>
      <c r="I8" s="206" cm="1">
        <f t="array" ref="I8">IF(ISBLANK($B8),"",IF(ISBLANK($D8),INDEX($D$5:$D$56,COUNT($D$5:$D$56)),$D8)+IF(ISNA($F7),MAX($G$5:$G$56),$F7))</f>
        <v>300</v>
      </c>
      <c r="J8" s="206" t="e">
        <f ca="1">IF(ISBLANK(B8),NA(),IF(AND(NOT(ISBLANK(E8)),ISBLANK(E9)),MAX($G$5:$G$56),J7+($O$20*IF(ISBLANK(C8),1,C8))))</f>
        <v>#N/A</v>
      </c>
      <c r="K8" s="276" t="str">
        <f t="shared" ca="1" si="2"/>
        <v/>
      </c>
      <c r="L8" s="276" t="e">
        <f ca="1">IF(ISBLANK($B8),"",IF(ISNA(L7),IF(AND(ISBLANK($E8),NOT(ISBLANK($E7))),$K7+(L$4*IF(ISBLANK($C8),1,$C8)),L7+(L$4*IF(ISBLANK($C8),1,$C8))),L7+(L$4*IF(ISBLANK($C8),1,$C8))))</f>
        <v>#N/A</v>
      </c>
      <c r="M8" s="276" t="e">
        <f ca="1">IF(ISBLANK($B8),"",IF(ISNA(M7),IF(AND(ISBLANK($E8),NOT(ISBLANK($E7))),$K7+(M$4*IF(ISBLANK($C8),1,$C8)),M7+(M$4*IF(ISBLANK($C8),1,$C8))),M7+(M$4*IF(ISBLANK($C8),1,$C8))))</f>
        <v>#N/A</v>
      </c>
      <c r="O8" s="428"/>
      <c r="P8" s="428"/>
      <c r="Q8" s="428"/>
    </row>
    <row r="9" spans="1:26" x14ac:dyDescent="0.45">
      <c r="A9" s="280">
        <v>5</v>
      </c>
      <c r="B9" s="278">
        <v>44011</v>
      </c>
      <c r="C9" s="313"/>
      <c r="D9" s="279">
        <v>135</v>
      </c>
      <c r="E9" s="279">
        <v>30</v>
      </c>
      <c r="F9" s="206">
        <f t="shared" si="0"/>
        <v>195</v>
      </c>
      <c r="G9" s="206">
        <f t="shared" si="1"/>
        <v>195</v>
      </c>
      <c r="H9" s="206" cm="1">
        <f t="array" ref="H9">IF(ISBLANK($B9),NA(),IF(ISBLANK($D9),INDEX($D$5:$D$56,COUNT($D$5:$D$56)),$D9)+IF(ISNA($F8),MAX($G$5:$G$56),$F8))</f>
        <v>300</v>
      </c>
      <c r="I9" s="206" cm="1">
        <f t="array" ref="I9">IF(ISBLANK($B9),"",IF(ISBLANK($D9),INDEX($D$5:$D$56,COUNT($D$5:$D$56)),$D9)+IF(ISNA($F8),MAX($G$5:$G$56),$F8))</f>
        <v>300</v>
      </c>
      <c r="J9" s="206" t="e">
        <f t="shared" ref="J9:J56" ca="1" si="3">IF(ISBLANK(B9),NA(),IF(AND(NOT(ISBLANK(E9)),ISBLANK(E10)),MAX($G$5:$G$56),J8+($O$20*IF(ISBLANK(C9),1,C9))))</f>
        <v>#N/A</v>
      </c>
      <c r="K9" s="276" t="str">
        <f t="shared" ca="1" si="2"/>
        <v/>
      </c>
      <c r="L9" s="276" t="e">
        <f t="shared" ref="L9:L56" ca="1" si="4">IF(ISBLANK($B9),"",IF(ISNA(L8),IF(AND(ISBLANK($E9),NOT(ISBLANK($E8))),$K8+(L$4*IF(ISBLANK($C9),1,$C9)),L8+(L$4*IF(ISBLANK($C9),1,$C9))),L8+(L$4*IF(ISBLANK($C9),1,$C9))))</f>
        <v>#N/A</v>
      </c>
      <c r="M9" s="276" t="e">
        <f t="shared" ref="M9:M56" ca="1" si="5">IF(ISBLANK($B9),"",IF(ISNA(M8),IF(AND(ISBLANK($E9),NOT(ISBLANK($E8))),$K8+(M$4*IF(ISBLANK($C9),1,$C9)),M8+(M$4*IF(ISBLANK($C9),1,$C9))),M8+(M$4*IF(ISBLANK($C9),1,$C9))))</f>
        <v>#N/A</v>
      </c>
      <c r="O9" s="429"/>
      <c r="P9" s="429"/>
      <c r="Q9" s="429"/>
    </row>
    <row r="10" spans="1:26" x14ac:dyDescent="0.45">
      <c r="A10" s="280">
        <v>6</v>
      </c>
      <c r="B10" s="278">
        <v>44018</v>
      </c>
      <c r="C10" s="313"/>
      <c r="D10" s="279">
        <v>300</v>
      </c>
      <c r="E10" s="279">
        <v>10</v>
      </c>
      <c r="F10" s="206">
        <f t="shared" si="0"/>
        <v>205</v>
      </c>
      <c r="G10" s="206">
        <f t="shared" si="1"/>
        <v>205</v>
      </c>
      <c r="H10" s="206" cm="1">
        <f t="array" ref="H10">IF(ISBLANK($B10),NA(),IF(ISBLANK($D10),INDEX($D$5:$D$56,COUNT($D$5:$D$56)),$D10)+IF(ISNA($F9),MAX($G$5:$G$56),$F9))</f>
        <v>495</v>
      </c>
      <c r="I10" s="206" cm="1">
        <f t="array" ref="I10">IF(ISBLANK($B10),"",IF(ISBLANK($D10),INDEX($D$5:$D$56,COUNT($D$5:$D$56)),$D10)+IF(ISNA($F9),MAX($G$5:$G$56),$F9))</f>
        <v>495</v>
      </c>
      <c r="J10" s="206" t="e">
        <f t="shared" ca="1" si="3"/>
        <v>#N/A</v>
      </c>
      <c r="K10" s="276" t="str">
        <f t="shared" ca="1" si="2"/>
        <v/>
      </c>
      <c r="L10" s="276" t="e">
        <f t="shared" ca="1" si="4"/>
        <v>#N/A</v>
      </c>
      <c r="M10" s="276" t="e">
        <f t="shared" ca="1" si="5"/>
        <v>#N/A</v>
      </c>
      <c r="O10" s="263"/>
      <c r="P10" s="283">
        <f ca="1">IF(ISERROR(AVERAGE(INDIRECT(CONCATENATE("E",$O$10+4)):$E$56)),"",AVERAGE(INDIRECT(CONCATENATE("E",$O$10+4)):$E$56))</f>
        <v>34.375</v>
      </c>
      <c r="Q10" s="283">
        <f ca="1">IF(ISERROR(_xlfn.STDEV.P(INDIRECT(CONCATENATE("E",$O$10+4)):$E$56)),"",_xlfn.STDEV.P(INDIRECT(CONCATENATE("E",$O$10+4)):$E$56))</f>
        <v>12.358574958303242</v>
      </c>
    </row>
    <row r="11" spans="1:26" x14ac:dyDescent="0.45">
      <c r="A11" s="280">
        <v>7</v>
      </c>
      <c r="B11" s="278">
        <v>44025</v>
      </c>
      <c r="C11" s="313"/>
      <c r="D11" s="279">
        <v>290</v>
      </c>
      <c r="E11" s="279">
        <v>25</v>
      </c>
      <c r="F11" s="206">
        <f t="shared" si="0"/>
        <v>230</v>
      </c>
      <c r="G11" s="206">
        <f t="shared" si="1"/>
        <v>230</v>
      </c>
      <c r="H11" s="206" cm="1">
        <f t="array" ref="H11">IF(ISBLANK($B11),NA(),IF(ISBLANK($D11),INDEX($D$5:$D$56,COUNT($D$5:$D$56)),$D11)+IF(ISNA($F10),MAX($G$5:$G$56),$F10))</f>
        <v>495</v>
      </c>
      <c r="I11" s="206" cm="1">
        <f t="array" ref="I11">IF(ISBLANK($B11),"",IF(ISBLANK($D11),INDEX($D$5:$D$56,COUNT($D$5:$D$56)),$D11)+IF(ISNA($F10),MAX($G$5:$G$56),$F10))</f>
        <v>495</v>
      </c>
      <c r="J11" s="206" t="e">
        <f t="shared" ca="1" si="3"/>
        <v>#N/A</v>
      </c>
      <c r="K11" s="276" t="str">
        <f t="shared" ca="1" si="2"/>
        <v/>
      </c>
      <c r="L11" s="276" t="e">
        <f t="shared" ca="1" si="4"/>
        <v>#N/A</v>
      </c>
      <c r="M11" s="276" t="e">
        <f t="shared" ca="1" si="5"/>
        <v>#N/A</v>
      </c>
    </row>
    <row r="12" spans="1:26" x14ac:dyDescent="0.45">
      <c r="A12" s="280">
        <v>8</v>
      </c>
      <c r="B12" s="278">
        <v>44032</v>
      </c>
      <c r="C12" s="313"/>
      <c r="D12" s="279">
        <v>265</v>
      </c>
      <c r="E12" s="279">
        <v>45</v>
      </c>
      <c r="F12" s="206">
        <f t="shared" si="0"/>
        <v>275</v>
      </c>
      <c r="G12" s="206">
        <f t="shared" si="1"/>
        <v>275</v>
      </c>
      <c r="H12" s="206" cm="1">
        <f t="array" ref="H12">IF(ISBLANK($B12),NA(),IF(ISBLANK($D12),INDEX($D$5:$D$56,COUNT($D$5:$D$56)),$D12)+IF(ISNA($F11),MAX($G$5:$G$56),$F11))</f>
        <v>495</v>
      </c>
      <c r="I12" s="206" cm="1">
        <f t="array" ref="I12">IF(ISBLANK($B12),"",IF(ISBLANK($D12),INDEX($D$5:$D$56,COUNT($D$5:$D$56)),$D12)+IF(ISNA($F11),MAX($G$5:$G$56),$F11))</f>
        <v>495</v>
      </c>
      <c r="J12" s="206">
        <f t="shared" si="3"/>
        <v>275</v>
      </c>
      <c r="K12" s="276">
        <f t="shared" si="2"/>
        <v>275</v>
      </c>
      <c r="L12" s="276" t="e">
        <f t="shared" ca="1" si="4"/>
        <v>#N/A</v>
      </c>
      <c r="M12" s="276" t="e">
        <f t="shared" ca="1" si="5"/>
        <v>#N/A</v>
      </c>
      <c r="O12" s="427" t="s">
        <v>711</v>
      </c>
      <c r="P12" s="427" t="s">
        <v>712</v>
      </c>
    </row>
    <row r="13" spans="1:26" x14ac:dyDescent="0.45">
      <c r="A13" s="280">
        <v>9</v>
      </c>
      <c r="B13" s="278">
        <v>44039</v>
      </c>
      <c r="C13" s="313"/>
      <c r="D13" s="279">
        <v>150</v>
      </c>
      <c r="E13" s="279"/>
      <c r="F13" s="206" t="e">
        <f t="shared" si="0"/>
        <v>#N/A</v>
      </c>
      <c r="G13" s="206" t="str">
        <f t="shared" si="1"/>
        <v/>
      </c>
      <c r="H13" s="206" cm="1">
        <f t="array" ref="H13">IF(ISBLANK($B13),NA(),IF(ISBLANK($D13),INDEX($D$5:$D$56,COUNT($D$5:$D$56)),$D13)+IF(ISNA($F12),MAX($G$5:$G$56),$F12))</f>
        <v>425</v>
      </c>
      <c r="I13" s="206" cm="1">
        <f t="array" ref="I13">IF(ISBLANK($B13),"",IF(ISBLANK($D13),INDEX($D$5:$D$56,COUNT($D$5:$D$56)),$D13)+IF(ISNA($F12),MAX($G$5:$G$56),$F12))</f>
        <v>425</v>
      </c>
      <c r="J13" s="206">
        <f t="shared" ca="1" si="3"/>
        <v>309.375</v>
      </c>
      <c r="K13" s="276">
        <f t="shared" ca="1" si="2"/>
        <v>309.375</v>
      </c>
      <c r="L13" s="276">
        <f t="shared" ca="1" si="4"/>
        <v>322.18383973334733</v>
      </c>
      <c r="M13" s="276">
        <f t="shared" ca="1" si="5"/>
        <v>296.56616026665267</v>
      </c>
      <c r="O13" s="428"/>
      <c r="P13" s="428"/>
    </row>
    <row r="14" spans="1:26" x14ac:dyDescent="0.45">
      <c r="A14" s="280">
        <v>10</v>
      </c>
      <c r="B14" s="278">
        <v>44046</v>
      </c>
      <c r="C14" s="313"/>
      <c r="D14" s="279"/>
      <c r="E14" s="279"/>
      <c r="F14" s="206" t="e">
        <f t="shared" si="0"/>
        <v>#N/A</v>
      </c>
      <c r="G14" s="206" t="str">
        <f t="shared" si="1"/>
        <v/>
      </c>
      <c r="H14" s="206" cm="1">
        <f t="array" ref="H14">IF(ISBLANK($B14),NA(),IF(ISBLANK($D14),INDEX($D$5:$D$56,COUNT($D$5:$D$56)),$D14)+IF(ISNA($F13),MAX($G$5:$G$56),$F13))</f>
        <v>425</v>
      </c>
      <c r="I14" s="206" cm="1">
        <f t="array" ref="I14">IF(ISBLANK($B14),"",IF(ISBLANK($D14),INDEX($D$5:$D$56,COUNT($D$5:$D$56)),$D14)+IF(ISNA($F13),MAX($G$5:$G$56),$F13))</f>
        <v>425</v>
      </c>
      <c r="J14" s="206">
        <f t="shared" ca="1" si="3"/>
        <v>343.75</v>
      </c>
      <c r="K14" s="276">
        <f t="shared" ca="1" si="2"/>
        <v>343.75</v>
      </c>
      <c r="L14" s="276">
        <f t="shared" ca="1" si="4"/>
        <v>369.36767946669465</v>
      </c>
      <c r="M14" s="276">
        <f t="shared" ca="1" si="5"/>
        <v>318.13232053330535</v>
      </c>
      <c r="O14" s="429"/>
      <c r="P14" s="429"/>
    </row>
    <row r="15" spans="1:26" x14ac:dyDescent="0.45">
      <c r="A15" s="280">
        <v>11</v>
      </c>
      <c r="B15" s="278">
        <v>44053</v>
      </c>
      <c r="C15" s="313">
        <v>0</v>
      </c>
      <c r="D15" s="279"/>
      <c r="E15" s="279"/>
      <c r="F15" s="206" t="e">
        <f t="shared" si="0"/>
        <v>#N/A</v>
      </c>
      <c r="G15" s="206" t="str">
        <f t="shared" si="1"/>
        <v/>
      </c>
      <c r="H15" s="206" cm="1">
        <f t="array" ref="H15">IF(ISBLANK($B15),NA(),IF(ISBLANK($D15),INDEX($D$5:$D$56,COUNT($D$5:$D$56)),$D15)+IF(ISNA($F14),MAX($G$5:$G$56),$F14))</f>
        <v>425</v>
      </c>
      <c r="I15" s="206" cm="1">
        <f t="array" ref="I15">IF(ISBLANK($B15),"",IF(ISBLANK($D15),INDEX($D$5:$D$56,COUNT($D$5:$D$56)),$D15)+IF(ISNA($F14),MAX($G$5:$G$56),$F14))</f>
        <v>425</v>
      </c>
      <c r="J15" s="206">
        <f t="shared" ca="1" si="3"/>
        <v>343.75</v>
      </c>
      <c r="K15" s="276">
        <f t="shared" ca="1" si="2"/>
        <v>343.75</v>
      </c>
      <c r="L15" s="276">
        <f t="shared" ca="1" si="4"/>
        <v>369.36767946669465</v>
      </c>
      <c r="M15" s="276">
        <f t="shared" ca="1" si="5"/>
        <v>318.13232053330535</v>
      </c>
      <c r="O15" s="282"/>
      <c r="P15" s="282"/>
    </row>
    <row r="16" spans="1:26" x14ac:dyDescent="0.45">
      <c r="A16" s="280">
        <v>12</v>
      </c>
      <c r="B16" s="278">
        <v>44060</v>
      </c>
      <c r="C16" s="313"/>
      <c r="D16" s="279"/>
      <c r="E16" s="279"/>
      <c r="F16" s="206" t="e">
        <f t="shared" si="0"/>
        <v>#N/A</v>
      </c>
      <c r="G16" s="206" t="str">
        <f t="shared" si="1"/>
        <v/>
      </c>
      <c r="H16" s="206" cm="1">
        <f t="array" ref="H16">IF(ISBLANK($B16),NA(),IF(ISBLANK($D16),INDEX($D$5:$D$56,COUNT($D$5:$D$56)),$D16)+IF(ISNA($F15),MAX($G$5:$G$56),$F15))</f>
        <v>425</v>
      </c>
      <c r="I16" s="206" cm="1">
        <f t="array" ref="I16">IF(ISBLANK($B16),"",IF(ISBLANK($D16),INDEX($D$5:$D$56,COUNT($D$5:$D$56)),$D16)+IF(ISNA($F15),MAX($G$5:$G$56),$F15))</f>
        <v>425</v>
      </c>
      <c r="J16" s="206">
        <f t="shared" ca="1" si="3"/>
        <v>378.125</v>
      </c>
      <c r="K16" s="276">
        <f t="shared" ca="1" si="2"/>
        <v>378.125</v>
      </c>
      <c r="L16" s="276">
        <f t="shared" ca="1" si="4"/>
        <v>416.55151920004198</v>
      </c>
      <c r="M16" s="276">
        <f t="shared" ca="1" si="5"/>
        <v>339.69848079995802</v>
      </c>
    </row>
    <row r="17" spans="1:16" x14ac:dyDescent="0.45">
      <c r="A17" s="280">
        <v>13</v>
      </c>
      <c r="B17" s="278">
        <v>44067</v>
      </c>
      <c r="C17" s="313"/>
      <c r="D17" s="279"/>
      <c r="E17" s="279"/>
      <c r="F17" s="206" t="e">
        <f t="shared" si="0"/>
        <v>#N/A</v>
      </c>
      <c r="G17" s="206" t="str">
        <f t="shared" si="1"/>
        <v/>
      </c>
      <c r="H17" s="206" cm="1">
        <f t="array" ref="H17">IF(ISBLANK($B17),NA(),IF(ISBLANK($D17),INDEX($D$5:$D$56,COUNT($D$5:$D$56)),$D17)+IF(ISNA($F16),MAX($G$5:$G$56),$F16))</f>
        <v>425</v>
      </c>
      <c r="I17" s="206" cm="1">
        <f t="array" ref="I17">IF(ISBLANK($B17),"",IF(ISBLANK($D17),INDEX($D$5:$D$56,COUNT($D$5:$D$56)),$D17)+IF(ISNA($F16),MAX($G$5:$G$56),$F16))</f>
        <v>425</v>
      </c>
      <c r="J17" s="206">
        <f t="shared" ca="1" si="3"/>
        <v>412.5</v>
      </c>
      <c r="K17" s="276">
        <f t="shared" ca="1" si="2"/>
        <v>412.5</v>
      </c>
      <c r="L17" s="276">
        <f t="shared" ca="1" si="4"/>
        <v>463.73535893338931</v>
      </c>
      <c r="M17" s="276">
        <f t="shared" ca="1" si="5"/>
        <v>361.26464106661069</v>
      </c>
      <c r="O17" s="427" t="s">
        <v>710</v>
      </c>
      <c r="P17" s="427" t="s">
        <v>709</v>
      </c>
    </row>
    <row r="18" spans="1:16" x14ac:dyDescent="0.45">
      <c r="A18" s="280">
        <v>14</v>
      </c>
      <c r="B18" s="278">
        <v>44074</v>
      </c>
      <c r="C18" s="313"/>
      <c r="D18" s="279"/>
      <c r="E18" s="279"/>
      <c r="F18" s="206" t="e">
        <f t="shared" si="0"/>
        <v>#N/A</v>
      </c>
      <c r="G18" s="206" t="str">
        <f t="shared" si="1"/>
        <v/>
      </c>
      <c r="H18" s="206" cm="1">
        <f t="array" ref="H18">IF(ISBLANK($B18),NA(),IF(ISBLANK($D18),INDEX($D$5:$D$56,COUNT($D$5:$D$56)),$D18)+IF(ISNA($F17),MAX($G$5:$G$56),$F17))</f>
        <v>425</v>
      </c>
      <c r="I18" s="206" cm="1">
        <f t="array" ref="I18">IF(ISBLANK($B18),"",IF(ISBLANK($D18),INDEX($D$5:$D$56,COUNT($D$5:$D$56)),$D18)+IF(ISNA($F17),MAX($G$5:$G$56),$F17))</f>
        <v>425</v>
      </c>
      <c r="J18" s="206">
        <f t="shared" ca="1" si="3"/>
        <v>446.875</v>
      </c>
      <c r="K18" s="276">
        <f t="shared" ca="1" si="2"/>
        <v>446.875</v>
      </c>
      <c r="L18" s="276">
        <f t="shared" ca="1" si="4"/>
        <v>510.91919866673663</v>
      </c>
      <c r="M18" s="276">
        <f t="shared" ca="1" si="5"/>
        <v>382.83080133326337</v>
      </c>
      <c r="O18" s="428"/>
      <c r="P18" s="428"/>
    </row>
    <row r="19" spans="1:16" x14ac:dyDescent="0.45">
      <c r="A19" s="280">
        <v>15</v>
      </c>
      <c r="B19" s="278">
        <v>44081</v>
      </c>
      <c r="C19" s="313"/>
      <c r="D19" s="279"/>
      <c r="E19" s="279"/>
      <c r="F19" s="206" t="e">
        <f t="shared" si="0"/>
        <v>#N/A</v>
      </c>
      <c r="G19" s="206" t="str">
        <f t="shared" ref="G19:G56" si="6">IF(OR(ISBLANK(F19),ISNA(F19)),"",F19)</f>
        <v/>
      </c>
      <c r="H19" s="206" cm="1">
        <f t="array" ref="H19">IF(ISBLANK($B19),NA(),IF(ISBLANK($D19),INDEX($D$5:$D$56,COUNT($D$5:$D$56)),$D19)+IF(ISNA($F18),MAX($G$5:$G$56),$F18))</f>
        <v>425</v>
      </c>
      <c r="I19" s="206" cm="1">
        <f t="array" ref="I19">IF(ISBLANK($B19),"",IF(ISBLANK($D19),INDEX($D$5:$D$56,COUNT($D$5:$D$56)),$D19)+IF(ISNA($F18),MAX($G$5:$G$56),$F18))</f>
        <v>425</v>
      </c>
      <c r="J19" s="206">
        <f t="shared" ca="1" si="3"/>
        <v>481.25</v>
      </c>
      <c r="K19" s="276">
        <f t="shared" ca="1" si="2"/>
        <v>481.25</v>
      </c>
      <c r="L19" s="276">
        <f t="shared" ca="1" si="4"/>
        <v>558.10303840008396</v>
      </c>
      <c r="M19" s="276">
        <f t="shared" ca="1" si="5"/>
        <v>404.39696159991604</v>
      </c>
      <c r="O19" s="429"/>
      <c r="P19" s="429"/>
    </row>
    <row r="20" spans="1:16" x14ac:dyDescent="0.45">
      <c r="A20" s="280">
        <v>16</v>
      </c>
      <c r="B20" s="278">
        <v>44088</v>
      </c>
      <c r="C20" s="313"/>
      <c r="D20" s="279"/>
      <c r="E20" s="279"/>
      <c r="F20" s="206" t="e">
        <f t="shared" si="0"/>
        <v>#N/A</v>
      </c>
      <c r="G20" s="206" t="str">
        <f t="shared" si="6"/>
        <v/>
      </c>
      <c r="H20" s="206" cm="1">
        <f t="array" ref="H20">IF(ISBLANK($B20),NA(),IF(ISBLANK($D20),INDEX($D$5:$D$56,COUNT($D$5:$D$56)),$D20)+IF(ISNA($F19),MAX($G$5:$G$56),$F19))</f>
        <v>425</v>
      </c>
      <c r="I20" s="206" cm="1">
        <f t="array" ref="I20">IF(ISBLANK($B20),"",IF(ISBLANK($D20),INDEX($D$5:$D$56,COUNT($D$5:$D$56)),$D20)+IF(ISNA($F19),MAX($G$5:$G$56),$F19))</f>
        <v>425</v>
      </c>
      <c r="J20" s="206">
        <f t="shared" ca="1" si="3"/>
        <v>515.625</v>
      </c>
      <c r="K20" s="276">
        <f t="shared" ca="1" si="2"/>
        <v>515.625</v>
      </c>
      <c r="L20" s="276">
        <f t="shared" ca="1" si="4"/>
        <v>605.28687813343129</v>
      </c>
      <c r="M20" s="276">
        <f t="shared" ca="1" si="5"/>
        <v>425.96312186656871</v>
      </c>
      <c r="O20" s="284">
        <f ca="1">IF(ISBLANK(O15),P10,O15)</f>
        <v>34.375</v>
      </c>
      <c r="P20" s="284">
        <f ca="1">IF(ISBLANK(P15),Q10,P15)</f>
        <v>12.358574958303242</v>
      </c>
    </row>
    <row r="21" spans="1:16" hidden="1" x14ac:dyDescent="0.45">
      <c r="A21" s="280">
        <v>17</v>
      </c>
      <c r="B21" s="278"/>
      <c r="C21" s="313"/>
      <c r="D21" s="279"/>
      <c r="E21" s="279"/>
      <c r="F21" s="206" t="e">
        <f t="shared" si="0"/>
        <v>#N/A</v>
      </c>
      <c r="G21" s="206" t="str">
        <f t="shared" si="6"/>
        <v/>
      </c>
      <c r="H21" s="206" t="e" cm="1">
        <f t="array" ref="H21">IF(ISBLANK($B21),NA(),IF(ISBLANK($D21),INDEX($D$5:$D$56,COUNT($D$5:$D$56)),$D21)+IF(ISNA($F20),MAX($G$5:$G$56),$F20))</f>
        <v>#N/A</v>
      </c>
      <c r="I21" s="206" t="str" cm="1">
        <f t="array" ref="I21">IF(ISBLANK($B21),"",IF(ISBLANK($D21),INDEX($D$5:$D$56,COUNT($D$5:$D$56)),$D21)+IF(ISNA($F20),MAX($G$5:$G$56),$F20))</f>
        <v/>
      </c>
      <c r="J21" s="206" t="e">
        <f t="shared" si="3"/>
        <v>#N/A</v>
      </c>
      <c r="K21" s="276" t="str">
        <f t="shared" si="2"/>
        <v/>
      </c>
      <c r="L21" s="276" t="str">
        <f t="shared" si="4"/>
        <v/>
      </c>
      <c r="M21" s="276" t="str">
        <f t="shared" si="5"/>
        <v/>
      </c>
    </row>
    <row r="22" spans="1:16" hidden="1" x14ac:dyDescent="0.45">
      <c r="A22" s="280">
        <v>18</v>
      </c>
      <c r="B22" s="278"/>
      <c r="C22" s="313"/>
      <c r="D22" s="279"/>
      <c r="E22" s="279"/>
      <c r="F22" s="206" t="e">
        <f t="shared" si="0"/>
        <v>#N/A</v>
      </c>
      <c r="G22" s="206" t="str">
        <f t="shared" si="6"/>
        <v/>
      </c>
      <c r="H22" s="206" t="e" cm="1">
        <f t="array" ref="H22">IF(ISBLANK($B22),NA(),IF(ISBLANK($D22),INDEX($D$5:$D$56,COUNT($D$5:$D$56)),$D22)+IF(ISNA($F21),MAX($G$5:$G$56),$F21))</f>
        <v>#N/A</v>
      </c>
      <c r="I22" s="206" t="str" cm="1">
        <f t="array" ref="I22">IF(ISBLANK($B22),"",IF(ISBLANK($D22),INDEX($D$5:$D$56,COUNT($D$5:$D$56)),$D22)+IF(ISNA($F21),MAX($G$5:$G$56),$F21))</f>
        <v/>
      </c>
      <c r="J22" s="206" t="e">
        <f t="shared" si="3"/>
        <v>#N/A</v>
      </c>
      <c r="K22" s="276" t="str">
        <f t="shared" si="2"/>
        <v/>
      </c>
      <c r="L22" s="276" t="str">
        <f t="shared" si="4"/>
        <v/>
      </c>
      <c r="M22" s="276" t="str">
        <f t="shared" si="5"/>
        <v/>
      </c>
    </row>
    <row r="23" spans="1:16" hidden="1" x14ac:dyDescent="0.45">
      <c r="A23" s="280">
        <v>19</v>
      </c>
      <c r="B23" s="278"/>
      <c r="C23" s="313"/>
      <c r="D23" s="279"/>
      <c r="E23" s="279"/>
      <c r="F23" s="206" t="e">
        <f t="shared" si="0"/>
        <v>#N/A</v>
      </c>
      <c r="G23" s="206" t="str">
        <f t="shared" si="6"/>
        <v/>
      </c>
      <c r="H23" s="206" t="e" cm="1">
        <f t="array" ref="H23">IF(ISBLANK($B23),NA(),IF(ISBLANK($D23),INDEX($D$5:$D$56,COUNT($D$5:$D$56)),$D23)+IF(ISNA($F22),MAX($G$5:$G$56),$F22))</f>
        <v>#N/A</v>
      </c>
      <c r="I23" s="206" t="str" cm="1">
        <f t="array" ref="I23">IF(ISBLANK($B23),"",IF(ISBLANK($D23),INDEX($D$5:$D$56,COUNT($D$5:$D$56)),$D23)+IF(ISNA($F22),MAX($G$5:$G$56),$F22))</f>
        <v/>
      </c>
      <c r="J23" s="206" t="e">
        <f t="shared" si="3"/>
        <v>#N/A</v>
      </c>
      <c r="K23" s="276" t="str">
        <f t="shared" si="2"/>
        <v/>
      </c>
      <c r="L23" s="276" t="str">
        <f t="shared" si="4"/>
        <v/>
      </c>
      <c r="M23" s="276" t="str">
        <f t="shared" si="5"/>
        <v/>
      </c>
    </row>
    <row r="24" spans="1:16" hidden="1" x14ac:dyDescent="0.45">
      <c r="A24" s="280">
        <v>20</v>
      </c>
      <c r="B24" s="278"/>
      <c r="C24" s="313"/>
      <c r="D24" s="279"/>
      <c r="E24" s="279"/>
      <c r="F24" s="206" t="e">
        <f t="shared" si="0"/>
        <v>#N/A</v>
      </c>
      <c r="G24" s="206" t="str">
        <f t="shared" si="6"/>
        <v/>
      </c>
      <c r="H24" s="206" t="e" cm="1">
        <f t="array" ref="H24">IF(ISBLANK($B24),NA(),IF(ISBLANK($D24),INDEX($D$5:$D$56,COUNT($D$5:$D$56)),$D24)+IF(ISNA($F23),MAX($G$5:$G$56),$F23))</f>
        <v>#N/A</v>
      </c>
      <c r="I24" s="206" t="str" cm="1">
        <f t="array" ref="I24">IF(ISBLANK($B24),"",IF(ISBLANK($D24),INDEX($D$5:$D$56,COUNT($D$5:$D$56)),$D24)+IF(ISNA($F23),MAX($G$5:$G$56),$F23))</f>
        <v/>
      </c>
      <c r="J24" s="206" t="e">
        <f t="shared" si="3"/>
        <v>#N/A</v>
      </c>
      <c r="K24" s="276" t="str">
        <f t="shared" si="2"/>
        <v/>
      </c>
      <c r="L24" s="276" t="str">
        <f t="shared" si="4"/>
        <v/>
      </c>
      <c r="M24" s="276" t="str">
        <f t="shared" si="5"/>
        <v/>
      </c>
    </row>
    <row r="25" spans="1:16" hidden="1" x14ac:dyDescent="0.45">
      <c r="A25" s="280">
        <v>21</v>
      </c>
      <c r="B25" s="278"/>
      <c r="C25" s="313"/>
      <c r="D25" s="279"/>
      <c r="E25" s="279"/>
      <c r="F25" s="206" t="e">
        <f t="shared" si="0"/>
        <v>#N/A</v>
      </c>
      <c r="G25" s="206" t="str">
        <f t="shared" si="6"/>
        <v/>
      </c>
      <c r="H25" s="206" t="e" cm="1">
        <f t="array" ref="H25">IF(ISBLANK($B25),NA(),IF(ISBLANK($D25),INDEX($D$5:$D$56,COUNT($D$5:$D$56)),$D25)+IF(ISNA($F24),MAX($G$5:$G$56),$F24))</f>
        <v>#N/A</v>
      </c>
      <c r="I25" s="206" t="str" cm="1">
        <f t="array" ref="I25">IF(ISBLANK($B25),"",IF(ISBLANK($D25),INDEX($D$5:$D$56,COUNT($D$5:$D$56)),$D25)+IF(ISNA($F24),MAX($G$5:$G$56),$F24))</f>
        <v/>
      </c>
      <c r="J25" s="206" t="e">
        <f t="shared" si="3"/>
        <v>#N/A</v>
      </c>
      <c r="K25" s="276" t="str">
        <f t="shared" si="2"/>
        <v/>
      </c>
      <c r="L25" s="276" t="str">
        <f t="shared" si="4"/>
        <v/>
      </c>
      <c r="M25" s="276" t="str">
        <f t="shared" si="5"/>
        <v/>
      </c>
    </row>
    <row r="26" spans="1:16" hidden="1" x14ac:dyDescent="0.45">
      <c r="A26" s="280">
        <v>22</v>
      </c>
      <c r="B26" s="278"/>
      <c r="C26" s="313"/>
      <c r="D26" s="279"/>
      <c r="E26" s="279"/>
      <c r="F26" s="206" t="e">
        <f t="shared" si="0"/>
        <v>#N/A</v>
      </c>
      <c r="G26" s="206" t="str">
        <f t="shared" si="6"/>
        <v/>
      </c>
      <c r="H26" s="206" t="e" cm="1">
        <f t="array" ref="H26">IF(ISBLANK($B26),NA(),IF(ISBLANK($D26),INDEX($D$5:$D$56,COUNT($D$5:$D$56)),$D26)+IF(ISNA($F25),MAX($G$5:$G$56),$F25))</f>
        <v>#N/A</v>
      </c>
      <c r="I26" s="206" t="str" cm="1">
        <f t="array" ref="I26">IF(ISBLANK($B26),"",IF(ISBLANK($D26),INDEX($D$5:$D$56,COUNT($D$5:$D$56)),$D26)+IF(ISNA($F25),MAX($G$5:$G$56),$F25))</f>
        <v/>
      </c>
      <c r="J26" s="206" t="e">
        <f t="shared" si="3"/>
        <v>#N/A</v>
      </c>
      <c r="K26" s="276" t="str">
        <f t="shared" si="2"/>
        <v/>
      </c>
      <c r="L26" s="276" t="str">
        <f t="shared" si="4"/>
        <v/>
      </c>
      <c r="M26" s="276" t="str">
        <f t="shared" si="5"/>
        <v/>
      </c>
    </row>
    <row r="27" spans="1:16" hidden="1" x14ac:dyDescent="0.45">
      <c r="A27" s="280">
        <v>23</v>
      </c>
      <c r="B27" s="278"/>
      <c r="C27" s="313"/>
      <c r="D27" s="279"/>
      <c r="E27" s="279"/>
      <c r="F27" s="206" t="e">
        <f t="shared" si="0"/>
        <v>#N/A</v>
      </c>
      <c r="G27" s="206" t="str">
        <f t="shared" si="6"/>
        <v/>
      </c>
      <c r="H27" s="206" t="e" cm="1">
        <f t="array" ref="H27">IF(ISBLANK($B27),NA(),IF(ISBLANK($D27),INDEX($D$5:$D$56,COUNT($D$5:$D$56)),$D27)+IF(ISNA($F26),MAX($G$5:$G$56),$F26))</f>
        <v>#N/A</v>
      </c>
      <c r="I27" s="206" t="str" cm="1">
        <f t="array" ref="I27">IF(ISBLANK($B27),"",IF(ISBLANK($D27),INDEX($D$5:$D$56,COUNT($D$5:$D$56)),$D27)+IF(ISNA($F26),MAX($G$5:$G$56),$F26))</f>
        <v/>
      </c>
      <c r="J27" s="206" t="e">
        <f t="shared" si="3"/>
        <v>#N/A</v>
      </c>
      <c r="K27" s="276" t="str">
        <f t="shared" si="2"/>
        <v/>
      </c>
      <c r="L27" s="276" t="str">
        <f t="shared" si="4"/>
        <v/>
      </c>
      <c r="M27" s="276" t="str">
        <f t="shared" si="5"/>
        <v/>
      </c>
    </row>
    <row r="28" spans="1:16" hidden="1" x14ac:dyDescent="0.45">
      <c r="A28" s="280">
        <v>24</v>
      </c>
      <c r="B28" s="278"/>
      <c r="C28" s="313"/>
      <c r="D28" s="279"/>
      <c r="E28" s="279"/>
      <c r="F28" s="206" t="e">
        <f t="shared" si="0"/>
        <v>#N/A</v>
      </c>
      <c r="G28" s="206" t="str">
        <f t="shared" si="6"/>
        <v/>
      </c>
      <c r="H28" s="206" t="e" cm="1">
        <f t="array" ref="H28">IF(ISBLANK($B28),NA(),IF(ISBLANK($D28),INDEX($D$5:$D$56,COUNT($D$5:$D$56)),$D28)+IF(ISNA($F27),MAX($G$5:$G$56),$F27))</f>
        <v>#N/A</v>
      </c>
      <c r="I28" s="206" t="str" cm="1">
        <f t="array" ref="I28">IF(ISBLANK($B28),"",IF(ISBLANK($D28),INDEX($D$5:$D$56,COUNT($D$5:$D$56)),$D28)+IF(ISNA($F27),MAX($G$5:$G$56),$F27))</f>
        <v/>
      </c>
      <c r="J28" s="206" t="e">
        <f t="shared" si="3"/>
        <v>#N/A</v>
      </c>
      <c r="K28" s="276" t="str">
        <f t="shared" si="2"/>
        <v/>
      </c>
      <c r="L28" s="276" t="str">
        <f t="shared" si="4"/>
        <v/>
      </c>
      <c r="M28" s="276" t="str">
        <f t="shared" si="5"/>
        <v/>
      </c>
    </row>
    <row r="29" spans="1:16" hidden="1" x14ac:dyDescent="0.45">
      <c r="A29" s="280">
        <v>25</v>
      </c>
      <c r="B29" s="278"/>
      <c r="C29" s="313"/>
      <c r="D29" s="279"/>
      <c r="E29" s="279"/>
      <c r="F29" s="206" t="e">
        <f t="shared" si="0"/>
        <v>#N/A</v>
      </c>
      <c r="G29" s="206" t="str">
        <f t="shared" si="6"/>
        <v/>
      </c>
      <c r="H29" s="206" t="e" cm="1">
        <f t="array" ref="H29">IF(ISBLANK($B29),NA(),IF(ISBLANK($D29),INDEX($D$5:$D$56,COUNT($D$5:$D$56)),$D29)+IF(ISNA($F28),MAX($G$5:$G$56),$F28))</f>
        <v>#N/A</v>
      </c>
      <c r="I29" s="206" t="str" cm="1">
        <f t="array" ref="I29">IF(ISBLANK($B29),"",IF(ISBLANK($D29),INDEX($D$5:$D$56,COUNT($D$5:$D$56)),$D29)+IF(ISNA($F28),MAX($G$5:$G$56),$F28))</f>
        <v/>
      </c>
      <c r="J29" s="206" t="e">
        <f t="shared" si="3"/>
        <v>#N/A</v>
      </c>
      <c r="K29" s="276" t="str">
        <f t="shared" si="2"/>
        <v/>
      </c>
      <c r="L29" s="276" t="str">
        <f t="shared" si="4"/>
        <v/>
      </c>
      <c r="M29" s="276" t="str">
        <f t="shared" si="5"/>
        <v/>
      </c>
    </row>
    <row r="30" spans="1:16" hidden="1" x14ac:dyDescent="0.45">
      <c r="A30" s="280">
        <v>26</v>
      </c>
      <c r="B30" s="278"/>
      <c r="C30" s="313"/>
      <c r="D30" s="279"/>
      <c r="E30" s="279"/>
      <c r="F30" s="206" t="e">
        <f t="shared" si="0"/>
        <v>#N/A</v>
      </c>
      <c r="G30" s="206" t="str">
        <f t="shared" si="6"/>
        <v/>
      </c>
      <c r="H30" s="206" t="e" cm="1">
        <f t="array" ref="H30">IF(ISBLANK($B30),NA(),IF(ISBLANK($D30),INDEX($D$5:$D$56,COUNT($D$5:$D$56)),$D30)+IF(ISNA($F29),MAX($G$5:$G$56),$F29))</f>
        <v>#N/A</v>
      </c>
      <c r="I30" s="206" t="str" cm="1">
        <f t="array" ref="I30">IF(ISBLANK($B30),"",IF(ISBLANK($D30),INDEX($D$5:$D$56,COUNT($D$5:$D$56)),$D30)+IF(ISNA($F29),MAX($G$5:$G$56),$F29))</f>
        <v/>
      </c>
      <c r="J30" s="206" t="e">
        <f t="shared" si="3"/>
        <v>#N/A</v>
      </c>
      <c r="K30" s="276" t="str">
        <f t="shared" si="2"/>
        <v/>
      </c>
      <c r="L30" s="276" t="str">
        <f t="shared" si="4"/>
        <v/>
      </c>
      <c r="M30" s="276" t="str">
        <f t="shared" si="5"/>
        <v/>
      </c>
    </row>
    <row r="31" spans="1:16" hidden="1" x14ac:dyDescent="0.45">
      <c r="A31" s="280">
        <v>27</v>
      </c>
      <c r="B31" s="278"/>
      <c r="C31" s="313"/>
      <c r="D31" s="279"/>
      <c r="E31" s="279"/>
      <c r="F31" s="206" t="e">
        <f t="shared" si="0"/>
        <v>#N/A</v>
      </c>
      <c r="G31" s="206" t="str">
        <f t="shared" si="6"/>
        <v/>
      </c>
      <c r="H31" s="206" t="e" cm="1">
        <f t="array" ref="H31">IF(ISBLANK($B31),NA(),IF(ISBLANK($D31),INDEX($D$5:$D$56,COUNT($D$5:$D$56)),$D31)+IF(ISNA($F30),MAX($G$5:$G$56),$F30))</f>
        <v>#N/A</v>
      </c>
      <c r="I31" s="206" t="str" cm="1">
        <f t="array" ref="I31">IF(ISBLANK($B31),"",IF(ISBLANK($D31),INDEX($D$5:$D$56,COUNT($D$5:$D$56)),$D31)+IF(ISNA($F30),MAX($G$5:$G$56),$F30))</f>
        <v/>
      </c>
      <c r="J31" s="206" t="e">
        <f t="shared" si="3"/>
        <v>#N/A</v>
      </c>
      <c r="K31" s="276" t="str">
        <f t="shared" si="2"/>
        <v/>
      </c>
      <c r="L31" s="276" t="str">
        <f t="shared" si="4"/>
        <v/>
      </c>
      <c r="M31" s="276" t="str">
        <f t="shared" si="5"/>
        <v/>
      </c>
    </row>
    <row r="32" spans="1:16" hidden="1" x14ac:dyDescent="0.45">
      <c r="A32" s="280">
        <v>28</v>
      </c>
      <c r="B32" s="278"/>
      <c r="C32" s="313"/>
      <c r="D32" s="279"/>
      <c r="E32" s="279"/>
      <c r="F32" s="206" t="e">
        <f t="shared" si="0"/>
        <v>#N/A</v>
      </c>
      <c r="G32" s="206" t="str">
        <f t="shared" si="6"/>
        <v/>
      </c>
      <c r="H32" s="206" t="e" cm="1">
        <f t="array" ref="H32">IF(ISBLANK($B32),NA(),IF(ISBLANK($D32),INDEX($D$5:$D$56,COUNT($D$5:$D$56)),$D32)+IF(ISNA($F31),MAX($G$5:$G$56),$F31))</f>
        <v>#N/A</v>
      </c>
      <c r="I32" s="206" t="str" cm="1">
        <f t="array" ref="I32">IF(ISBLANK($B32),"",IF(ISBLANK($D32),INDEX($D$5:$D$56,COUNT($D$5:$D$56)),$D32)+IF(ISNA($F31),MAX($G$5:$G$56),$F31))</f>
        <v/>
      </c>
      <c r="J32" s="206" t="e">
        <f t="shared" si="3"/>
        <v>#N/A</v>
      </c>
      <c r="K32" s="276" t="str">
        <f t="shared" si="2"/>
        <v/>
      </c>
      <c r="L32" s="276" t="str">
        <f t="shared" si="4"/>
        <v/>
      </c>
      <c r="M32" s="276" t="str">
        <f t="shared" si="5"/>
        <v/>
      </c>
    </row>
    <row r="33" spans="1:13" hidden="1" x14ac:dyDescent="0.45">
      <c r="A33" s="280">
        <v>29</v>
      </c>
      <c r="B33" s="278"/>
      <c r="C33" s="313"/>
      <c r="D33" s="279"/>
      <c r="E33" s="279"/>
      <c r="F33" s="206" t="e">
        <f t="shared" si="0"/>
        <v>#N/A</v>
      </c>
      <c r="G33" s="206" t="str">
        <f t="shared" si="6"/>
        <v/>
      </c>
      <c r="H33" s="206" t="e" cm="1">
        <f t="array" ref="H33">IF(ISBLANK($B33),NA(),IF(ISBLANK($D33),INDEX($D$5:$D$56,COUNT($D$5:$D$56)),$D33)+IF(ISNA($F32),MAX($G$5:$G$56),$F32))</f>
        <v>#N/A</v>
      </c>
      <c r="I33" s="206" t="str" cm="1">
        <f t="array" ref="I33">IF(ISBLANK($B33),"",IF(ISBLANK($D33),INDEX($D$5:$D$56,COUNT($D$5:$D$56)),$D33)+IF(ISNA($F32),MAX($G$5:$G$56),$F32))</f>
        <v/>
      </c>
      <c r="J33" s="206" t="e">
        <f t="shared" si="3"/>
        <v>#N/A</v>
      </c>
      <c r="K33" s="276" t="str">
        <f t="shared" si="2"/>
        <v/>
      </c>
      <c r="L33" s="276" t="str">
        <f t="shared" si="4"/>
        <v/>
      </c>
      <c r="M33" s="276" t="str">
        <f t="shared" si="5"/>
        <v/>
      </c>
    </row>
    <row r="34" spans="1:13" hidden="1" x14ac:dyDescent="0.45">
      <c r="A34" s="280">
        <v>30</v>
      </c>
      <c r="B34" s="278"/>
      <c r="C34" s="313"/>
      <c r="D34" s="279"/>
      <c r="E34" s="279"/>
      <c r="F34" s="206" t="e">
        <f t="shared" si="0"/>
        <v>#N/A</v>
      </c>
      <c r="G34" s="206" t="str">
        <f t="shared" si="6"/>
        <v/>
      </c>
      <c r="H34" s="206" t="e" cm="1">
        <f t="array" ref="H34">IF(ISBLANK($B34),NA(),IF(ISBLANK($D34),INDEX($D$5:$D$56,COUNT($D$5:$D$56)),$D34)+IF(ISNA($F33),MAX($G$5:$G$56),$F33))</f>
        <v>#N/A</v>
      </c>
      <c r="I34" s="206" t="str" cm="1">
        <f t="array" ref="I34">IF(ISBLANK($B34),"",IF(ISBLANK($D34),INDEX($D$5:$D$56,COUNT($D$5:$D$56)),$D34)+IF(ISNA($F33),MAX($G$5:$G$56),$F33))</f>
        <v/>
      </c>
      <c r="J34" s="206" t="e">
        <f t="shared" si="3"/>
        <v>#N/A</v>
      </c>
      <c r="K34" s="276" t="str">
        <f t="shared" si="2"/>
        <v/>
      </c>
      <c r="L34" s="276" t="str">
        <f t="shared" si="4"/>
        <v/>
      </c>
      <c r="M34" s="276" t="str">
        <f t="shared" si="5"/>
        <v/>
      </c>
    </row>
    <row r="35" spans="1:13" hidden="1" x14ac:dyDescent="0.45">
      <c r="A35" s="280">
        <v>31</v>
      </c>
      <c r="B35" s="278"/>
      <c r="C35" s="313"/>
      <c r="D35" s="279"/>
      <c r="E35" s="279"/>
      <c r="F35" s="206" t="e">
        <f t="shared" si="0"/>
        <v>#N/A</v>
      </c>
      <c r="G35" s="206" t="str">
        <f t="shared" si="6"/>
        <v/>
      </c>
      <c r="H35" s="206" t="e" cm="1">
        <f t="array" ref="H35">IF(ISBLANK($B35),NA(),IF(ISBLANK($D35),INDEX($D$5:$D$56,COUNT($D$5:$D$56)),$D35)+IF(ISNA($F34),MAX($G$5:$G$56),$F34))</f>
        <v>#N/A</v>
      </c>
      <c r="I35" s="206" t="str" cm="1">
        <f t="array" ref="I35">IF(ISBLANK($B35),"",IF(ISBLANK($D35),INDEX($D$5:$D$56,COUNT($D$5:$D$56)),$D35)+IF(ISNA($F34),MAX($G$5:$G$56),$F34))</f>
        <v/>
      </c>
      <c r="J35" s="206" t="e">
        <f t="shared" si="3"/>
        <v>#N/A</v>
      </c>
      <c r="K35" s="276" t="str">
        <f t="shared" si="2"/>
        <v/>
      </c>
      <c r="L35" s="276" t="str">
        <f t="shared" si="4"/>
        <v/>
      </c>
      <c r="M35" s="276" t="str">
        <f t="shared" si="5"/>
        <v/>
      </c>
    </row>
    <row r="36" spans="1:13" hidden="1" x14ac:dyDescent="0.45">
      <c r="A36" s="280">
        <v>32</v>
      </c>
      <c r="B36" s="278"/>
      <c r="C36" s="313"/>
      <c r="D36" s="279"/>
      <c r="E36" s="279"/>
      <c r="F36" s="206" t="e">
        <f t="shared" si="0"/>
        <v>#N/A</v>
      </c>
      <c r="G36" s="206" t="str">
        <f t="shared" si="6"/>
        <v/>
      </c>
      <c r="H36" s="206" t="e" cm="1">
        <f t="array" ref="H36">IF(ISBLANK($B36),NA(),IF(ISBLANK($D36),INDEX($D$5:$D$56,COUNT($D$5:$D$56)),$D36)+IF(ISNA($F35),MAX($G$5:$G$56),$F35))</f>
        <v>#N/A</v>
      </c>
      <c r="I36" s="206" t="str" cm="1">
        <f t="array" ref="I36">IF(ISBLANK($B36),"",IF(ISBLANK($D36),INDEX($D$5:$D$56,COUNT($D$5:$D$56)),$D36)+IF(ISNA($F35),MAX($G$5:$G$56),$F35))</f>
        <v/>
      </c>
      <c r="J36" s="206" t="e">
        <f t="shared" si="3"/>
        <v>#N/A</v>
      </c>
      <c r="K36" s="276" t="str">
        <f t="shared" si="2"/>
        <v/>
      </c>
      <c r="L36" s="276" t="str">
        <f t="shared" si="4"/>
        <v/>
      </c>
      <c r="M36" s="276" t="str">
        <f t="shared" si="5"/>
        <v/>
      </c>
    </row>
    <row r="37" spans="1:13" hidden="1" x14ac:dyDescent="0.45">
      <c r="A37" s="280">
        <v>33</v>
      </c>
      <c r="B37" s="278"/>
      <c r="C37" s="313"/>
      <c r="D37" s="279"/>
      <c r="E37" s="279"/>
      <c r="F37" s="206" t="e">
        <f t="shared" si="0"/>
        <v>#N/A</v>
      </c>
      <c r="G37" s="206" t="str">
        <f t="shared" si="6"/>
        <v/>
      </c>
      <c r="H37" s="206" t="e" cm="1">
        <f t="array" ref="H37">IF(ISBLANK($B37),NA(),IF(ISBLANK($D37),INDEX($D$5:$D$56,COUNT($D$5:$D$56)),$D37)+IF(ISNA($F36),MAX($G$5:$G$56),$F36))</f>
        <v>#N/A</v>
      </c>
      <c r="I37" s="206" t="str" cm="1">
        <f t="array" ref="I37">IF(ISBLANK($B37),"",IF(ISBLANK($D37),INDEX($D$5:$D$56,COUNT($D$5:$D$56)),$D37)+IF(ISNA($F36),MAX($G$5:$G$56),$F36))</f>
        <v/>
      </c>
      <c r="J37" s="206" t="e">
        <f t="shared" si="3"/>
        <v>#N/A</v>
      </c>
      <c r="K37" s="276" t="str">
        <f t="shared" si="2"/>
        <v/>
      </c>
      <c r="L37" s="276" t="str">
        <f t="shared" si="4"/>
        <v/>
      </c>
      <c r="M37" s="276" t="str">
        <f t="shared" si="5"/>
        <v/>
      </c>
    </row>
    <row r="38" spans="1:13" hidden="1" x14ac:dyDescent="0.45">
      <c r="A38" s="280">
        <v>34</v>
      </c>
      <c r="B38" s="278"/>
      <c r="C38" s="313"/>
      <c r="D38" s="279"/>
      <c r="E38" s="279"/>
      <c r="F38" s="206" t="e">
        <f t="shared" si="0"/>
        <v>#N/A</v>
      </c>
      <c r="G38" s="206" t="str">
        <f t="shared" si="6"/>
        <v/>
      </c>
      <c r="H38" s="206" t="e" cm="1">
        <f t="array" ref="H38">IF(ISBLANK($B38),NA(),IF(ISBLANK($D38),INDEX($D$5:$D$56,COUNT($D$5:$D$56)),$D38)+IF(ISNA($F37),MAX($G$5:$G$56),$F37))</f>
        <v>#N/A</v>
      </c>
      <c r="I38" s="206" t="str" cm="1">
        <f t="array" ref="I38">IF(ISBLANK($B38),"",IF(ISBLANK($D38),INDEX($D$5:$D$56,COUNT($D$5:$D$56)),$D38)+IF(ISNA($F37),MAX($G$5:$G$56),$F37))</f>
        <v/>
      </c>
      <c r="J38" s="206" t="e">
        <f t="shared" si="3"/>
        <v>#N/A</v>
      </c>
      <c r="K38" s="276" t="str">
        <f t="shared" si="2"/>
        <v/>
      </c>
      <c r="L38" s="276" t="str">
        <f t="shared" si="4"/>
        <v/>
      </c>
      <c r="M38" s="276" t="str">
        <f t="shared" si="5"/>
        <v/>
      </c>
    </row>
    <row r="39" spans="1:13" hidden="1" x14ac:dyDescent="0.45">
      <c r="A39" s="280">
        <v>35</v>
      </c>
      <c r="B39" s="278"/>
      <c r="C39" s="313"/>
      <c r="D39" s="279"/>
      <c r="E39" s="279"/>
      <c r="F39" s="206" t="e">
        <f t="shared" si="0"/>
        <v>#N/A</v>
      </c>
      <c r="G39" s="206" t="str">
        <f t="shared" si="6"/>
        <v/>
      </c>
      <c r="H39" s="206" t="e" cm="1">
        <f t="array" ref="H39">IF(ISBLANK($B39),NA(),IF(ISBLANK($D39),INDEX($D$5:$D$56,COUNT($D$5:$D$56)),$D39)+IF(ISNA($F38),MAX($G$5:$G$56),$F38))</f>
        <v>#N/A</v>
      </c>
      <c r="I39" s="206" t="str" cm="1">
        <f t="array" ref="I39">IF(ISBLANK($B39),"",IF(ISBLANK($D39),INDEX($D$5:$D$56,COUNT($D$5:$D$56)),$D39)+IF(ISNA($F38),MAX($G$5:$G$56),$F38))</f>
        <v/>
      </c>
      <c r="J39" s="206" t="e">
        <f t="shared" si="3"/>
        <v>#N/A</v>
      </c>
      <c r="K39" s="276" t="str">
        <f t="shared" si="2"/>
        <v/>
      </c>
      <c r="L39" s="276" t="str">
        <f t="shared" si="4"/>
        <v/>
      </c>
      <c r="M39" s="276" t="str">
        <f t="shared" si="5"/>
        <v/>
      </c>
    </row>
    <row r="40" spans="1:13" hidden="1" x14ac:dyDescent="0.45">
      <c r="A40" s="280">
        <v>36</v>
      </c>
      <c r="B40" s="278"/>
      <c r="C40" s="313"/>
      <c r="D40" s="279"/>
      <c r="E40" s="279"/>
      <c r="F40" s="206" t="e">
        <f t="shared" si="0"/>
        <v>#N/A</v>
      </c>
      <c r="G40" s="206" t="str">
        <f t="shared" si="6"/>
        <v/>
      </c>
      <c r="H40" s="206" t="e" cm="1">
        <f t="array" ref="H40">IF(ISBLANK($B40),NA(),IF(ISBLANK($D40),INDEX($D$5:$D$56,COUNT($D$5:$D$56)),$D40)+IF(ISNA($F39),MAX($G$5:$G$56),$F39))</f>
        <v>#N/A</v>
      </c>
      <c r="I40" s="206" t="str" cm="1">
        <f t="array" ref="I40">IF(ISBLANK($B40),"",IF(ISBLANK($D40),INDEX($D$5:$D$56,COUNT($D$5:$D$56)),$D40)+IF(ISNA($F39),MAX($G$5:$G$56),$F39))</f>
        <v/>
      </c>
      <c r="J40" s="206" t="e">
        <f t="shared" si="3"/>
        <v>#N/A</v>
      </c>
      <c r="K40" s="276" t="str">
        <f t="shared" si="2"/>
        <v/>
      </c>
      <c r="L40" s="276" t="str">
        <f t="shared" si="4"/>
        <v/>
      </c>
      <c r="M40" s="276" t="str">
        <f t="shared" si="5"/>
        <v/>
      </c>
    </row>
    <row r="41" spans="1:13" hidden="1" x14ac:dyDescent="0.45">
      <c r="A41" s="280">
        <v>37</v>
      </c>
      <c r="B41" s="278"/>
      <c r="C41" s="313"/>
      <c r="D41" s="279"/>
      <c r="E41" s="279"/>
      <c r="F41" s="206" t="e">
        <f t="shared" si="0"/>
        <v>#N/A</v>
      </c>
      <c r="G41" s="206" t="str">
        <f t="shared" si="6"/>
        <v/>
      </c>
      <c r="H41" s="206" t="e" cm="1">
        <f t="array" ref="H41">IF(ISBLANK($B41),NA(),IF(ISBLANK($D41),INDEX($D$5:$D$56,COUNT($D$5:$D$56)),$D41)+IF(ISNA($F40),MAX($G$5:$G$56),$F40))</f>
        <v>#N/A</v>
      </c>
      <c r="I41" s="206" t="str" cm="1">
        <f t="array" ref="I41">IF(ISBLANK($B41),"",IF(ISBLANK($D41),INDEX($D$5:$D$56,COUNT($D$5:$D$56)),$D41)+IF(ISNA($F40),MAX($G$5:$G$56),$F40))</f>
        <v/>
      </c>
      <c r="J41" s="206" t="e">
        <f t="shared" si="3"/>
        <v>#N/A</v>
      </c>
      <c r="K41" s="276" t="str">
        <f t="shared" si="2"/>
        <v/>
      </c>
      <c r="L41" s="276" t="str">
        <f t="shared" si="4"/>
        <v/>
      </c>
      <c r="M41" s="276" t="str">
        <f t="shared" si="5"/>
        <v/>
      </c>
    </row>
    <row r="42" spans="1:13" hidden="1" x14ac:dyDescent="0.45">
      <c r="A42" s="280">
        <v>38</v>
      </c>
      <c r="B42" s="278"/>
      <c r="C42" s="313"/>
      <c r="D42" s="279"/>
      <c r="E42" s="279"/>
      <c r="F42" s="206" t="e">
        <f t="shared" si="0"/>
        <v>#N/A</v>
      </c>
      <c r="G42" s="206" t="str">
        <f t="shared" si="6"/>
        <v/>
      </c>
      <c r="H42" s="206" t="e" cm="1">
        <f t="array" ref="H42">IF(ISBLANK($B42),NA(),IF(ISBLANK($D42),INDEX($D$5:$D$56,COUNT($D$5:$D$56)),$D42)+IF(ISNA($F41),MAX($G$5:$G$56),$F41))</f>
        <v>#N/A</v>
      </c>
      <c r="I42" s="206" t="str" cm="1">
        <f t="array" ref="I42">IF(ISBLANK($B42),"",IF(ISBLANK($D42),INDEX($D$5:$D$56,COUNT($D$5:$D$56)),$D42)+IF(ISNA($F41),MAX($G$5:$G$56),$F41))</f>
        <v/>
      </c>
      <c r="J42" s="206" t="e">
        <f t="shared" si="3"/>
        <v>#N/A</v>
      </c>
      <c r="K42" s="276" t="str">
        <f t="shared" si="2"/>
        <v/>
      </c>
      <c r="L42" s="276" t="str">
        <f t="shared" si="4"/>
        <v/>
      </c>
      <c r="M42" s="276" t="str">
        <f t="shared" si="5"/>
        <v/>
      </c>
    </row>
    <row r="43" spans="1:13" hidden="1" x14ac:dyDescent="0.45">
      <c r="A43" s="280">
        <v>39</v>
      </c>
      <c r="B43" s="278"/>
      <c r="C43" s="313"/>
      <c r="D43" s="279"/>
      <c r="E43" s="279"/>
      <c r="F43" s="206" t="e">
        <f t="shared" si="0"/>
        <v>#N/A</v>
      </c>
      <c r="G43" s="206" t="str">
        <f t="shared" si="6"/>
        <v/>
      </c>
      <c r="H43" s="206" t="e" cm="1">
        <f t="array" ref="H43">IF(ISBLANK($B43),NA(),IF(ISBLANK($D43),INDEX($D$5:$D$56,COUNT($D$5:$D$56)),$D43)+IF(ISNA($F42),MAX($G$5:$G$56),$F42))</f>
        <v>#N/A</v>
      </c>
      <c r="I43" s="206" t="str" cm="1">
        <f t="array" ref="I43">IF(ISBLANK($B43),"",IF(ISBLANK($D43),INDEX($D$5:$D$56,COUNT($D$5:$D$56)),$D43)+IF(ISNA($F42),MAX($G$5:$G$56),$F42))</f>
        <v/>
      </c>
      <c r="J43" s="206" t="e">
        <f t="shared" si="3"/>
        <v>#N/A</v>
      </c>
      <c r="K43" s="276" t="str">
        <f t="shared" si="2"/>
        <v/>
      </c>
      <c r="L43" s="276" t="str">
        <f t="shared" si="4"/>
        <v/>
      </c>
      <c r="M43" s="276" t="str">
        <f t="shared" si="5"/>
        <v/>
      </c>
    </row>
    <row r="44" spans="1:13" hidden="1" x14ac:dyDescent="0.45">
      <c r="A44" s="280">
        <v>40</v>
      </c>
      <c r="B44" s="278"/>
      <c r="C44" s="313"/>
      <c r="D44" s="279"/>
      <c r="E44" s="279"/>
      <c r="F44" s="206" t="e">
        <f t="shared" si="0"/>
        <v>#N/A</v>
      </c>
      <c r="G44" s="206" t="str">
        <f t="shared" si="6"/>
        <v/>
      </c>
      <c r="H44" s="206" t="e" cm="1">
        <f t="array" ref="H44">IF(ISBLANK($B44),NA(),IF(ISBLANK($D44),INDEX($D$5:$D$56,COUNT($D$5:$D$56)),$D44)+IF(ISNA($F43),MAX($G$5:$G$56),$F43))</f>
        <v>#N/A</v>
      </c>
      <c r="I44" s="206" t="str" cm="1">
        <f t="array" ref="I44">IF(ISBLANK($B44),"",IF(ISBLANK($D44),INDEX($D$5:$D$56,COUNT($D$5:$D$56)),$D44)+IF(ISNA($F43),MAX($G$5:$G$56),$F43))</f>
        <v/>
      </c>
      <c r="J44" s="206" t="e">
        <f t="shared" si="3"/>
        <v>#N/A</v>
      </c>
      <c r="K44" s="276" t="str">
        <f t="shared" si="2"/>
        <v/>
      </c>
      <c r="L44" s="276" t="str">
        <f t="shared" si="4"/>
        <v/>
      </c>
      <c r="M44" s="276" t="str">
        <f t="shared" si="5"/>
        <v/>
      </c>
    </row>
    <row r="45" spans="1:13" hidden="1" x14ac:dyDescent="0.45">
      <c r="A45" s="280">
        <v>41</v>
      </c>
      <c r="B45" s="278"/>
      <c r="C45" s="313"/>
      <c r="D45" s="279"/>
      <c r="E45" s="279"/>
      <c r="F45" s="206" t="e">
        <f t="shared" si="0"/>
        <v>#N/A</v>
      </c>
      <c r="G45" s="206" t="str">
        <f t="shared" si="6"/>
        <v/>
      </c>
      <c r="H45" s="206" t="e" cm="1">
        <f t="array" ref="H45">IF(ISBLANK($B45),NA(),IF(ISBLANK($D45),INDEX($D$5:$D$56,COUNT($D$5:$D$56)),$D45)+IF(ISNA($F44),MAX($G$5:$G$56),$F44))</f>
        <v>#N/A</v>
      </c>
      <c r="I45" s="206" t="str" cm="1">
        <f t="array" ref="I45">IF(ISBLANK($B45),"",IF(ISBLANK($D45),INDEX($D$5:$D$56,COUNT($D$5:$D$56)),$D45)+IF(ISNA($F44),MAX($G$5:$G$56),$F44))</f>
        <v/>
      </c>
      <c r="J45" s="206" t="e">
        <f t="shared" si="3"/>
        <v>#N/A</v>
      </c>
      <c r="K45" s="276" t="str">
        <f t="shared" si="2"/>
        <v/>
      </c>
      <c r="L45" s="276" t="str">
        <f t="shared" si="4"/>
        <v/>
      </c>
      <c r="M45" s="276" t="str">
        <f t="shared" si="5"/>
        <v/>
      </c>
    </row>
    <row r="46" spans="1:13" hidden="1" x14ac:dyDescent="0.45">
      <c r="A46" s="280">
        <v>42</v>
      </c>
      <c r="B46" s="278"/>
      <c r="C46" s="313"/>
      <c r="D46" s="279"/>
      <c r="E46" s="279"/>
      <c r="F46" s="206" t="e">
        <f t="shared" si="0"/>
        <v>#N/A</v>
      </c>
      <c r="G46" s="206" t="str">
        <f t="shared" si="6"/>
        <v/>
      </c>
      <c r="H46" s="206" t="e" cm="1">
        <f t="array" ref="H46">IF(ISBLANK($B46),NA(),IF(ISBLANK($D46),INDEX($D$5:$D$56,COUNT($D$5:$D$56)),$D46)+IF(ISNA($F45),MAX($G$5:$G$56),$F45))</f>
        <v>#N/A</v>
      </c>
      <c r="I46" s="206" t="str" cm="1">
        <f t="array" ref="I46">IF(ISBLANK($B46),"",IF(ISBLANK($D46),INDEX($D$5:$D$56,COUNT($D$5:$D$56)),$D46)+IF(ISNA($F45),MAX($G$5:$G$56),$F45))</f>
        <v/>
      </c>
      <c r="J46" s="206" t="e">
        <f t="shared" si="3"/>
        <v>#N/A</v>
      </c>
      <c r="K46" s="276" t="str">
        <f t="shared" si="2"/>
        <v/>
      </c>
      <c r="L46" s="276" t="str">
        <f t="shared" si="4"/>
        <v/>
      </c>
      <c r="M46" s="276" t="str">
        <f t="shared" si="5"/>
        <v/>
      </c>
    </row>
    <row r="47" spans="1:13" hidden="1" x14ac:dyDescent="0.45">
      <c r="A47" s="280">
        <v>43</v>
      </c>
      <c r="B47" s="278"/>
      <c r="C47" s="313"/>
      <c r="D47" s="279"/>
      <c r="E47" s="279"/>
      <c r="F47" s="206" t="e">
        <f t="shared" si="0"/>
        <v>#N/A</v>
      </c>
      <c r="G47" s="206" t="str">
        <f t="shared" si="6"/>
        <v/>
      </c>
      <c r="H47" s="206" t="e" cm="1">
        <f t="array" ref="H47">IF(ISBLANK($B47),NA(),IF(ISBLANK($D47),INDEX($D$5:$D$56,COUNT($D$5:$D$56)),$D47)+IF(ISNA($F46),MAX($G$5:$G$56),$F46))</f>
        <v>#N/A</v>
      </c>
      <c r="I47" s="206" t="str" cm="1">
        <f t="array" ref="I47">IF(ISBLANK($B47),"",IF(ISBLANK($D47),INDEX($D$5:$D$56,COUNT($D$5:$D$56)),$D47)+IF(ISNA($F46),MAX($G$5:$G$56),$F46))</f>
        <v/>
      </c>
      <c r="J47" s="206" t="e">
        <f t="shared" si="3"/>
        <v>#N/A</v>
      </c>
      <c r="K47" s="276" t="str">
        <f t="shared" si="2"/>
        <v/>
      </c>
      <c r="L47" s="276" t="str">
        <f t="shared" si="4"/>
        <v/>
      </c>
      <c r="M47" s="276" t="str">
        <f t="shared" si="5"/>
        <v/>
      </c>
    </row>
    <row r="48" spans="1:13" hidden="1" x14ac:dyDescent="0.45">
      <c r="A48" s="280">
        <v>44</v>
      </c>
      <c r="B48" s="278"/>
      <c r="C48" s="313"/>
      <c r="D48" s="279"/>
      <c r="E48" s="279"/>
      <c r="F48" s="206" t="e">
        <f t="shared" si="0"/>
        <v>#N/A</v>
      </c>
      <c r="G48" s="206" t="str">
        <f t="shared" si="6"/>
        <v/>
      </c>
      <c r="H48" s="206" t="e" cm="1">
        <f t="array" ref="H48">IF(ISBLANK($B48),NA(),IF(ISBLANK($D48),INDEX($D$5:$D$56,COUNT($D$5:$D$56)),$D48)+IF(ISNA($F47),MAX($G$5:$G$56),$F47))</f>
        <v>#N/A</v>
      </c>
      <c r="I48" s="206" t="str" cm="1">
        <f t="array" ref="I48">IF(ISBLANK($B48),"",IF(ISBLANK($D48),INDEX($D$5:$D$56,COUNT($D$5:$D$56)),$D48)+IF(ISNA($F47),MAX($G$5:$G$56),$F47))</f>
        <v/>
      </c>
      <c r="J48" s="206" t="e">
        <f t="shared" si="3"/>
        <v>#N/A</v>
      </c>
      <c r="K48" s="276" t="str">
        <f t="shared" si="2"/>
        <v/>
      </c>
      <c r="L48" s="276" t="str">
        <f t="shared" si="4"/>
        <v/>
      </c>
      <c r="M48" s="276" t="str">
        <f t="shared" si="5"/>
        <v/>
      </c>
    </row>
    <row r="49" spans="1:13" hidden="1" x14ac:dyDescent="0.45">
      <c r="A49" s="280">
        <v>45</v>
      </c>
      <c r="B49" s="278"/>
      <c r="C49" s="313"/>
      <c r="D49" s="279"/>
      <c r="E49" s="279"/>
      <c r="F49" s="206" t="e">
        <f t="shared" si="0"/>
        <v>#N/A</v>
      </c>
      <c r="G49" s="206" t="str">
        <f t="shared" si="6"/>
        <v/>
      </c>
      <c r="H49" s="206" t="e" cm="1">
        <f t="array" ref="H49">IF(ISBLANK($B49),NA(),IF(ISBLANK($D49),INDEX($D$5:$D$56,COUNT($D$5:$D$56)),$D49)+IF(ISNA($F48),MAX($G$5:$G$56),$F48))</f>
        <v>#N/A</v>
      </c>
      <c r="I49" s="206" t="str" cm="1">
        <f t="array" ref="I49">IF(ISBLANK($B49),"",IF(ISBLANK($D49),INDEX($D$5:$D$56,COUNT($D$5:$D$56)),$D49)+IF(ISNA($F48),MAX($G$5:$G$56),$F48))</f>
        <v/>
      </c>
      <c r="J49" s="206" t="e">
        <f t="shared" si="3"/>
        <v>#N/A</v>
      </c>
      <c r="K49" s="276" t="str">
        <f t="shared" si="2"/>
        <v/>
      </c>
      <c r="L49" s="276" t="str">
        <f t="shared" si="4"/>
        <v/>
      </c>
      <c r="M49" s="276" t="str">
        <f t="shared" si="5"/>
        <v/>
      </c>
    </row>
    <row r="50" spans="1:13" hidden="1" x14ac:dyDescent="0.45">
      <c r="A50" s="280">
        <v>46</v>
      </c>
      <c r="B50" s="278"/>
      <c r="C50" s="313"/>
      <c r="D50" s="279"/>
      <c r="E50" s="279"/>
      <c r="F50" s="206" t="e">
        <f t="shared" si="0"/>
        <v>#N/A</v>
      </c>
      <c r="G50" s="206" t="str">
        <f t="shared" si="6"/>
        <v/>
      </c>
      <c r="H50" s="206" t="e" cm="1">
        <f t="array" ref="H50">IF(ISBLANK($B50),NA(),IF(ISBLANK($D50),INDEX($D$5:$D$56,COUNT($D$5:$D$56)),$D50)+IF(ISNA($F49),MAX($G$5:$G$56),$F49))</f>
        <v>#N/A</v>
      </c>
      <c r="I50" s="206" t="str" cm="1">
        <f t="array" ref="I50">IF(ISBLANK($B50),"",IF(ISBLANK($D50),INDEX($D$5:$D$56,COUNT($D$5:$D$56)),$D50)+IF(ISNA($F49),MAX($G$5:$G$56),$F49))</f>
        <v/>
      </c>
      <c r="J50" s="206" t="e">
        <f t="shared" si="3"/>
        <v>#N/A</v>
      </c>
      <c r="K50" s="276" t="str">
        <f t="shared" si="2"/>
        <v/>
      </c>
      <c r="L50" s="276" t="str">
        <f t="shared" si="4"/>
        <v/>
      </c>
      <c r="M50" s="276" t="str">
        <f t="shared" si="5"/>
        <v/>
      </c>
    </row>
    <row r="51" spans="1:13" hidden="1" x14ac:dyDescent="0.45">
      <c r="A51" s="280">
        <v>47</v>
      </c>
      <c r="B51" s="278"/>
      <c r="C51" s="313"/>
      <c r="D51" s="279"/>
      <c r="E51" s="279"/>
      <c r="F51" s="206" t="e">
        <f t="shared" si="0"/>
        <v>#N/A</v>
      </c>
      <c r="G51" s="206" t="str">
        <f t="shared" si="6"/>
        <v/>
      </c>
      <c r="H51" s="206" t="e" cm="1">
        <f t="array" ref="H51">IF(ISBLANK($B51),NA(),IF(ISBLANK($D51),INDEX($D$5:$D$56,COUNT($D$5:$D$56)),$D51)+IF(ISNA($F50),MAX($G$5:$G$56),$F50))</f>
        <v>#N/A</v>
      </c>
      <c r="I51" s="206" t="str" cm="1">
        <f t="array" ref="I51">IF(ISBLANK($B51),"",IF(ISBLANK($D51),INDEX($D$5:$D$56,COUNT($D$5:$D$56)),$D51)+IF(ISNA($F50),MAX($G$5:$G$56),$F50))</f>
        <v/>
      </c>
      <c r="J51" s="206" t="e">
        <f t="shared" si="3"/>
        <v>#N/A</v>
      </c>
      <c r="K51" s="276" t="str">
        <f t="shared" si="2"/>
        <v/>
      </c>
      <c r="L51" s="276" t="str">
        <f t="shared" si="4"/>
        <v/>
      </c>
      <c r="M51" s="276" t="str">
        <f t="shared" si="5"/>
        <v/>
      </c>
    </row>
    <row r="52" spans="1:13" hidden="1" x14ac:dyDescent="0.45">
      <c r="A52" s="280">
        <v>48</v>
      </c>
      <c r="B52" s="278"/>
      <c r="C52" s="313"/>
      <c r="D52" s="279"/>
      <c r="E52" s="279"/>
      <c r="F52" s="206" t="e">
        <f t="shared" si="0"/>
        <v>#N/A</v>
      </c>
      <c r="G52" s="206" t="str">
        <f t="shared" si="6"/>
        <v/>
      </c>
      <c r="H52" s="206" t="e" cm="1">
        <f t="array" ref="H52">IF(ISBLANK($B52),NA(),IF(ISBLANK($D52),INDEX($D$5:$D$56,COUNT($D$5:$D$56)),$D52)+IF(ISNA($F51),MAX($G$5:$G$56),$F51))</f>
        <v>#N/A</v>
      </c>
      <c r="I52" s="206" t="str" cm="1">
        <f t="array" ref="I52">IF(ISBLANK($B52),"",IF(ISBLANK($D52),INDEX($D$5:$D$56,COUNT($D$5:$D$56)),$D52)+IF(ISNA($F51),MAX($G$5:$G$56),$F51))</f>
        <v/>
      </c>
      <c r="J52" s="206" t="e">
        <f t="shared" si="3"/>
        <v>#N/A</v>
      </c>
      <c r="K52" s="276" t="str">
        <f t="shared" si="2"/>
        <v/>
      </c>
      <c r="L52" s="276" t="str">
        <f t="shared" si="4"/>
        <v/>
      </c>
      <c r="M52" s="276" t="str">
        <f t="shared" si="5"/>
        <v/>
      </c>
    </row>
    <row r="53" spans="1:13" hidden="1" x14ac:dyDescent="0.45">
      <c r="A53" s="280">
        <v>49</v>
      </c>
      <c r="B53" s="278"/>
      <c r="C53" s="313"/>
      <c r="D53" s="279"/>
      <c r="E53" s="279"/>
      <c r="F53" s="206" t="e">
        <f t="shared" si="0"/>
        <v>#N/A</v>
      </c>
      <c r="G53" s="206" t="str">
        <f t="shared" si="6"/>
        <v/>
      </c>
      <c r="H53" s="206" t="e" cm="1">
        <f t="array" ref="H53">IF(ISBLANK($B53),NA(),IF(ISBLANK($D53),INDEX($D$5:$D$56,COUNT($D$5:$D$56)),$D53)+IF(ISNA($F52),MAX($G$5:$G$56),$F52))</f>
        <v>#N/A</v>
      </c>
      <c r="I53" s="206" t="str" cm="1">
        <f t="array" ref="I53">IF(ISBLANK($B53),"",IF(ISBLANK($D53),INDEX($D$5:$D$56,COUNT($D$5:$D$56)),$D53)+IF(ISNA($F52),MAX($G$5:$G$56),$F52))</f>
        <v/>
      </c>
      <c r="J53" s="206" t="e">
        <f t="shared" si="3"/>
        <v>#N/A</v>
      </c>
      <c r="K53" s="276" t="str">
        <f t="shared" si="2"/>
        <v/>
      </c>
      <c r="L53" s="276" t="str">
        <f t="shared" si="4"/>
        <v/>
      </c>
      <c r="M53" s="276" t="str">
        <f t="shared" si="5"/>
        <v/>
      </c>
    </row>
    <row r="54" spans="1:13" hidden="1" x14ac:dyDescent="0.45">
      <c r="A54" s="280">
        <v>50</v>
      </c>
      <c r="B54" s="278"/>
      <c r="C54" s="313"/>
      <c r="D54" s="279"/>
      <c r="E54" s="279"/>
      <c r="F54" s="206" t="e">
        <f t="shared" si="0"/>
        <v>#N/A</v>
      </c>
      <c r="G54" s="206" t="str">
        <f t="shared" si="6"/>
        <v/>
      </c>
      <c r="H54" s="206" t="e" cm="1">
        <f t="array" ref="H54">IF(ISBLANK($B54),NA(),IF(ISBLANK($D54),INDEX($D$5:$D$56,COUNT($D$5:$D$56)),$D54)+IF(ISNA($F53),MAX($G$5:$G$56),$F53))</f>
        <v>#N/A</v>
      </c>
      <c r="I54" s="206" t="str" cm="1">
        <f t="array" ref="I54">IF(ISBLANK($B54),"",IF(ISBLANK($D54),INDEX($D$5:$D$56,COUNT($D$5:$D$56)),$D54)+IF(ISNA($F53),MAX($G$5:$G$56),$F53))</f>
        <v/>
      </c>
      <c r="J54" s="206" t="e">
        <f t="shared" si="3"/>
        <v>#N/A</v>
      </c>
      <c r="K54" s="276" t="str">
        <f t="shared" si="2"/>
        <v/>
      </c>
      <c r="L54" s="276" t="str">
        <f t="shared" si="4"/>
        <v/>
      </c>
      <c r="M54" s="276" t="str">
        <f t="shared" si="5"/>
        <v/>
      </c>
    </row>
    <row r="55" spans="1:13" hidden="1" x14ac:dyDescent="0.45">
      <c r="A55" s="280">
        <v>51</v>
      </c>
      <c r="B55" s="278"/>
      <c r="C55" s="313"/>
      <c r="D55" s="279"/>
      <c r="E55" s="279"/>
      <c r="F55" s="206" t="e">
        <f t="shared" si="0"/>
        <v>#N/A</v>
      </c>
      <c r="G55" s="206" t="str">
        <f t="shared" si="6"/>
        <v/>
      </c>
      <c r="H55" s="206" t="e" cm="1">
        <f t="array" ref="H55">IF(ISBLANK($B55),NA(),IF(ISBLANK($D55),INDEX($D$5:$D$56,COUNT($D$5:$D$56)),$D55)+IF(ISNA($F54),MAX($G$5:$G$56),$F54))</f>
        <v>#N/A</v>
      </c>
      <c r="I55" s="206" t="str" cm="1">
        <f t="array" ref="I55">IF(ISBLANK($B55),"",IF(ISBLANK($D55),INDEX($D$5:$D$56,COUNT($D$5:$D$56)),$D55)+IF(ISNA($F54),MAX($G$5:$G$56),$F54))</f>
        <v/>
      </c>
      <c r="J55" s="206" t="e">
        <f t="shared" si="3"/>
        <v>#N/A</v>
      </c>
      <c r="K55" s="276" t="str">
        <f t="shared" si="2"/>
        <v/>
      </c>
      <c r="L55" s="276" t="str">
        <f t="shared" si="4"/>
        <v/>
      </c>
      <c r="M55" s="276" t="str">
        <f t="shared" si="5"/>
        <v/>
      </c>
    </row>
    <row r="56" spans="1:13" hidden="1" x14ac:dyDescent="0.45">
      <c r="A56" s="289">
        <v>52</v>
      </c>
      <c r="B56" s="290"/>
      <c r="C56" s="314"/>
      <c r="D56" s="291"/>
      <c r="E56" s="291"/>
      <c r="F56" s="292" t="e">
        <f t="shared" si="0"/>
        <v>#N/A</v>
      </c>
      <c r="G56" s="292" t="str">
        <f t="shared" si="6"/>
        <v/>
      </c>
      <c r="H56" s="292" t="e" cm="1">
        <f t="array" ref="H56">IF(ISBLANK($B56),NA(),IF(ISBLANK($D56),INDEX($D$5:$D$56,COUNT($D$5:$D$56)),$D56)+IF(ISNA($F55),MAX($G$5:$G$56),$F55))</f>
        <v>#N/A</v>
      </c>
      <c r="I56" s="292" t="str" cm="1">
        <f t="array" ref="I56">IF(ISBLANK($B56),"",IF(ISBLANK($D56),INDEX($D$5:$D$56,COUNT($D$5:$D$56)),$D56)+IF(ISNA($F55),MAX($G$5:$G$56),$F55))</f>
        <v/>
      </c>
      <c r="J56" s="292" t="e">
        <f t="shared" si="3"/>
        <v>#N/A</v>
      </c>
      <c r="K56" s="293" t="str">
        <f t="shared" si="2"/>
        <v/>
      </c>
      <c r="L56" s="293" t="str">
        <f t="shared" si="4"/>
        <v/>
      </c>
      <c r="M56" s="293" t="str">
        <f t="shared" si="5"/>
        <v/>
      </c>
    </row>
    <row r="57" spans="1:13" x14ac:dyDescent="0.45">
      <c r="A57" s="281" t="s">
        <v>729</v>
      </c>
      <c r="B57" s="1"/>
      <c r="C57" s="1"/>
      <c r="J57" s="271"/>
      <c r="K57" s="271"/>
      <c r="L57" s="309" t="s">
        <v>737</v>
      </c>
    </row>
    <row r="58" spans="1:13" x14ac:dyDescent="0.45">
      <c r="B58" s="1"/>
      <c r="C58" s="1"/>
      <c r="J58" s="271"/>
      <c r="K58" s="271"/>
      <c r="L58" s="271"/>
    </row>
    <row r="59" spans="1:13" x14ac:dyDescent="0.45">
      <c r="B59" s="1"/>
      <c r="C59" s="1"/>
      <c r="L59" s="271"/>
    </row>
    <row r="78" spans="1:11" x14ac:dyDescent="0.45">
      <c r="A78" s="2"/>
      <c r="B78" s="19" t="str">
        <f>CONCATENATE("Version ",'Change Log'!$B$3," – © 2015-",YEAR('Change Log'!$A$3),", William W. Davis, MSPM, PMP")</f>
        <v>Version 2.1 – © 2015-2025, William W. Davis, MSPM, PMP</v>
      </c>
      <c r="C78" s="19"/>
      <c r="D78" s="5"/>
      <c r="E78" s="5"/>
      <c r="F78" s="5"/>
      <c r="G78" s="5"/>
    </row>
    <row r="79" spans="1:11" x14ac:dyDescent="0.45">
      <c r="A79" s="2"/>
      <c r="B79" s="387" t="s">
        <v>80</v>
      </c>
      <c r="C79" s="387"/>
      <c r="D79" s="387"/>
      <c r="E79" s="387"/>
      <c r="F79" s="387"/>
      <c r="G79" s="387"/>
      <c r="H79" s="387"/>
      <c r="I79" s="387"/>
      <c r="J79" s="387"/>
      <c r="K79" s="387"/>
    </row>
    <row r="80" spans="1:11" x14ac:dyDescent="0.45">
      <c r="A80" s="2"/>
      <c r="B80" s="387" t="s">
        <v>81</v>
      </c>
      <c r="C80" s="387"/>
      <c r="D80" s="387"/>
      <c r="E80" s="387"/>
      <c r="F80" s="387"/>
      <c r="G80" s="387"/>
      <c r="H80" s="298"/>
      <c r="I80" s="298"/>
    </row>
    <row r="81" spans="1:12" x14ac:dyDescent="0.45">
      <c r="A81" s="2"/>
      <c r="B81" s="387" t="s">
        <v>60</v>
      </c>
      <c r="C81" s="387"/>
      <c r="D81" s="387"/>
      <c r="E81" s="387"/>
      <c r="F81" s="298"/>
      <c r="G81" s="298"/>
    </row>
    <row r="82" spans="1:12" x14ac:dyDescent="0.45">
      <c r="A82" s="2"/>
      <c r="B82" s="387" t="s">
        <v>139</v>
      </c>
      <c r="C82" s="387"/>
      <c r="D82" s="387"/>
      <c r="E82" s="387"/>
      <c r="F82" s="387"/>
      <c r="G82" s="387"/>
      <c r="H82" s="298"/>
      <c r="I82" s="298"/>
    </row>
    <row r="83" spans="1:12" x14ac:dyDescent="0.45">
      <c r="A83" s="2"/>
      <c r="B83" s="387" t="s">
        <v>728</v>
      </c>
      <c r="C83" s="387"/>
      <c r="D83" s="387"/>
      <c r="E83" s="387"/>
      <c r="F83" s="387"/>
      <c r="G83" s="387"/>
      <c r="H83" s="387"/>
      <c r="I83" s="387"/>
      <c r="J83" s="387"/>
      <c r="K83" s="387"/>
    </row>
    <row r="84" spans="1:12" x14ac:dyDescent="0.45">
      <c r="A84" s="2"/>
      <c r="B84" s="132" t="s">
        <v>137</v>
      </c>
      <c r="C84" s="132"/>
      <c r="D84" s="5"/>
      <c r="E84" s="5"/>
      <c r="F84" s="5"/>
      <c r="G84" s="5"/>
    </row>
    <row r="85" spans="1:12" x14ac:dyDescent="0.45">
      <c r="A85" s="2"/>
      <c r="B85" s="132" t="s">
        <v>58</v>
      </c>
      <c r="C85" s="132"/>
      <c r="D85" s="5"/>
      <c r="E85" s="5"/>
      <c r="F85" s="5"/>
      <c r="G85" s="5"/>
    </row>
    <row r="86" spans="1:12" x14ac:dyDescent="0.45">
      <c r="A86" s="19"/>
      <c r="B86" s="132" t="s">
        <v>136</v>
      </c>
      <c r="C86" s="132"/>
      <c r="D86" s="5"/>
      <c r="E86" s="5"/>
      <c r="F86" s="5"/>
      <c r="G86" s="5"/>
    </row>
    <row r="87" spans="1:12" x14ac:dyDescent="0.45">
      <c r="A87" s="19"/>
      <c r="B87" s="132" t="s">
        <v>138</v>
      </c>
      <c r="C87" s="132"/>
      <c r="D87" s="5"/>
      <c r="E87" s="5"/>
      <c r="F87" s="5"/>
      <c r="G87" s="5"/>
    </row>
    <row r="88" spans="1:12" x14ac:dyDescent="0.45">
      <c r="A88" s="19"/>
      <c r="B88" s="132" t="s">
        <v>671</v>
      </c>
      <c r="C88" s="132"/>
      <c r="D88" s="5"/>
      <c r="E88" s="5"/>
      <c r="F88" s="5"/>
      <c r="G88" s="5"/>
    </row>
    <row r="89" spans="1:12" x14ac:dyDescent="0.45">
      <c r="A89" s="19"/>
      <c r="B89" s="132" t="s">
        <v>672</v>
      </c>
      <c r="C89" s="132"/>
      <c r="D89" s="5"/>
      <c r="E89" s="5"/>
      <c r="F89" s="5"/>
      <c r="G89" s="5"/>
    </row>
    <row r="90" spans="1:12" x14ac:dyDescent="0.45">
      <c r="A90" s="2"/>
      <c r="B90" s="132"/>
      <c r="C90" s="132"/>
      <c r="D90" s="5"/>
      <c r="E90" s="5"/>
      <c r="F90" s="5"/>
      <c r="G90" s="5"/>
    </row>
    <row r="91" spans="1:12" x14ac:dyDescent="0.45">
      <c r="A91" s="2"/>
      <c r="B91" s="132" t="s">
        <v>673</v>
      </c>
      <c r="C91" s="132"/>
      <c r="D91" s="5"/>
      <c r="E91" s="5"/>
      <c r="F91" s="5"/>
      <c r="G91" s="5"/>
    </row>
    <row r="92" spans="1:12" x14ac:dyDescent="0.45">
      <c r="A92" s="2"/>
      <c r="B92" s="132" t="s">
        <v>57</v>
      </c>
      <c r="C92" s="132"/>
      <c r="D92" s="5"/>
      <c r="E92" s="5"/>
      <c r="F92" s="5"/>
      <c r="G92" s="5"/>
    </row>
    <row r="93" spans="1:12" x14ac:dyDescent="0.45">
      <c r="A93" s="1"/>
      <c r="B93" s="388" t="s">
        <v>677</v>
      </c>
      <c r="C93" s="388"/>
      <c r="D93" s="388"/>
      <c r="E93" s="388"/>
      <c r="F93" s="388"/>
      <c r="G93" s="388"/>
      <c r="H93" s="388"/>
      <c r="I93" s="221"/>
      <c r="J93" s="228"/>
      <c r="K93" s="228"/>
      <c r="L93" s="228"/>
    </row>
  </sheetData>
  <mergeCells count="26">
    <mergeCell ref="A2:A4"/>
    <mergeCell ref="O2:O4"/>
    <mergeCell ref="P2:P4"/>
    <mergeCell ref="B2:B4"/>
    <mergeCell ref="D2:D4"/>
    <mergeCell ref="E2:E4"/>
    <mergeCell ref="G2:G4"/>
    <mergeCell ref="K2:K4"/>
    <mergeCell ref="J2:J4"/>
    <mergeCell ref="H2:H4"/>
    <mergeCell ref="F2:F4"/>
    <mergeCell ref="I2:I4"/>
    <mergeCell ref="C2:C4"/>
    <mergeCell ref="O12:O14"/>
    <mergeCell ref="P12:P14"/>
    <mergeCell ref="O17:O19"/>
    <mergeCell ref="P17:P19"/>
    <mergeCell ref="Q7:Q9"/>
    <mergeCell ref="O7:O9"/>
    <mergeCell ref="P7:P9"/>
    <mergeCell ref="B79:K79"/>
    <mergeCell ref="B93:H93"/>
    <mergeCell ref="B81:E81"/>
    <mergeCell ref="B80:G80"/>
    <mergeCell ref="B82:G82"/>
    <mergeCell ref="B83:K83"/>
  </mergeCells>
  <dataValidations count="2">
    <dataValidation type="decimal" allowBlank="1" showInputMessage="1" showErrorMessage="1" sqref="M4" xr:uid="{D2838674-61C7-442B-86F0-7825D9D8BF6D}">
      <formula1>0.5</formula1>
      <formula2>0.9999</formula2>
    </dataValidation>
    <dataValidation type="decimal" allowBlank="1" showInputMessage="1" showErrorMessage="1" sqref="L4" xr:uid="{8C3C2540-8974-4817-B7CA-AAA4B9360657}">
      <formula1>0.0001</formula1>
      <formula2>0.5</formula2>
    </dataValidation>
  </dataValidations>
  <hyperlinks>
    <hyperlink ref="B79" r:id="rId1" display="Download more FREE Statistical PERT templates at https://www.statisticalpert.com" xr:uid="{8ED395E0-2DB1-4057-9F28-B7B0BBC2B7CA}"/>
    <hyperlink ref="B80" r:id="rId2" display="Take a Pluralsight course on Statistical PERT" xr:uid="{C9E13F5E-6CAB-4B97-A236-B6A3E08E902D}"/>
    <hyperlink ref="B81" r:id="rId3" xr:uid="{BA277987-1C8F-4883-8DA4-4A4C5E14A424}"/>
    <hyperlink ref="B83" r:id="rId4" display="Follow Statistical PERT on Twitter to learn when new updates are released" xr:uid="{D653DC33-BD31-41D1-939E-47B2DBD4A061}"/>
    <hyperlink ref="B93" r:id="rId5" display="See the GNU General Public License for more details (http://www.gnu.org/licenses/)." xr:uid="{019985CC-5ED9-43FC-B04A-9EE5E1268967}"/>
    <hyperlink ref="B83:K83" r:id="rId6" location="newsletter" display="Subscribe to the SPERT® newsletter for monthly tips, free webinars, and new release notifications" xr:uid="{033AE924-CC04-4E39-BCCE-010393BA582B}"/>
  </hyperlinks>
  <pageMargins left="0.7" right="0.7" top="0.75" bottom="0.75" header="0.3" footer="0.3"/>
  <pageSetup orientation="portrait" horizontalDpi="0" verticalDpi="0" r:id="rId7"/>
  <ignoredErrors>
    <ignoredError sqref="L8:M12" evalError="1"/>
  </ignoredErrors>
  <drawing r:id="rId8"/>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xr:uid="{23396043-D00F-40BA-B47B-487BFD895B51}">
          <x14:formula1>
            <xm:f>VLookups!#REF!</xm:f>
          </x14:formula1>
          <xm:sqref>C8:C56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67"/>
  <sheetViews>
    <sheetView showGridLines="0" workbookViewId="0">
      <selection activeCell="A4" sqref="A4"/>
    </sheetView>
  </sheetViews>
  <sheetFormatPr defaultRowHeight="14.25" x14ac:dyDescent="0.45"/>
  <cols>
    <col min="1" max="1" width="35.73046875" customWidth="1"/>
    <col min="2" max="4" width="10.53125" customWidth="1"/>
    <col min="5" max="5" width="11.1328125" bestFit="1" customWidth="1"/>
    <col min="6" max="6" width="10.53125" customWidth="1"/>
  </cols>
  <sheetData>
    <row r="1" spans="1:15" ht="18" x14ac:dyDescent="0.45">
      <c r="A1" s="50" t="s">
        <v>741</v>
      </c>
    </row>
    <row r="3" spans="1:15" x14ac:dyDescent="0.45">
      <c r="A3" s="51" t="s">
        <v>23</v>
      </c>
      <c r="B3" s="52" t="s">
        <v>743</v>
      </c>
      <c r="C3" s="53" t="s">
        <v>746</v>
      </c>
    </row>
    <row r="4" spans="1:15" x14ac:dyDescent="0.45">
      <c r="A4" s="261" t="s">
        <v>10</v>
      </c>
      <c r="B4" s="180">
        <v>1.01</v>
      </c>
      <c r="C4" s="180">
        <v>1.1000000000000001</v>
      </c>
      <c r="E4" s="260"/>
      <c r="F4" s="264" t="s">
        <v>34</v>
      </c>
      <c r="G4" s="54"/>
      <c r="H4" s="54"/>
      <c r="I4" s="54"/>
      <c r="J4" s="54"/>
      <c r="K4" s="54"/>
      <c r="L4" s="54"/>
      <c r="M4" s="54"/>
      <c r="N4" s="268"/>
      <c r="O4" s="265"/>
    </row>
    <row r="5" spans="1:15" x14ac:dyDescent="0.45">
      <c r="A5" s="261" t="s">
        <v>695</v>
      </c>
      <c r="B5" s="180">
        <v>1.01</v>
      </c>
      <c r="C5" s="180">
        <v>1.1499999999999999</v>
      </c>
      <c r="E5" s="180"/>
      <c r="F5" s="266" t="s">
        <v>763</v>
      </c>
      <c r="G5" s="55"/>
      <c r="H5" s="55"/>
      <c r="I5" s="55"/>
      <c r="J5" s="55"/>
      <c r="K5" s="55"/>
      <c r="L5" s="55"/>
      <c r="M5" s="55"/>
      <c r="N5" s="269"/>
      <c r="O5" s="267"/>
    </row>
    <row r="6" spans="1:15" x14ac:dyDescent="0.45">
      <c r="A6" s="261" t="s">
        <v>0</v>
      </c>
      <c r="B6" s="180">
        <v>1.03</v>
      </c>
      <c r="C6" s="180">
        <v>1.2</v>
      </c>
    </row>
    <row r="7" spans="1:15" x14ac:dyDescent="0.45">
      <c r="A7" s="261" t="s">
        <v>3</v>
      </c>
      <c r="B7" s="180">
        <v>1.0449999999999999</v>
      </c>
      <c r="C7" s="180">
        <v>1.25</v>
      </c>
      <c r="E7" s="324" t="s">
        <v>765</v>
      </c>
    </row>
    <row r="8" spans="1:15" x14ac:dyDescent="0.45">
      <c r="A8" s="261" t="s">
        <v>1</v>
      </c>
      <c r="B8" s="180">
        <v>1.06</v>
      </c>
      <c r="C8" s="180">
        <v>1.3</v>
      </c>
      <c r="E8" s="324" t="s">
        <v>766</v>
      </c>
    </row>
    <row r="9" spans="1:15" x14ac:dyDescent="0.45">
      <c r="A9" s="261" t="s">
        <v>4</v>
      </c>
      <c r="B9" s="180">
        <v>1.08</v>
      </c>
      <c r="C9" s="180">
        <v>1.35</v>
      </c>
      <c r="E9" s="324" t="s">
        <v>767</v>
      </c>
      <c r="H9" s="181"/>
    </row>
    <row r="10" spans="1:15" x14ac:dyDescent="0.45">
      <c r="A10" s="261" t="s">
        <v>2</v>
      </c>
      <c r="B10" s="180">
        <v>1.1000000000000001</v>
      </c>
      <c r="C10" s="180">
        <v>1.4</v>
      </c>
      <c r="E10" s="324" t="s">
        <v>768</v>
      </c>
      <c r="H10" s="181"/>
    </row>
    <row r="11" spans="1:15" x14ac:dyDescent="0.45">
      <c r="A11" s="261" t="s">
        <v>696</v>
      </c>
      <c r="B11" s="180">
        <v>1.1200000000000001</v>
      </c>
      <c r="C11" s="180">
        <v>1.45</v>
      </c>
      <c r="E11" s="324" t="s">
        <v>771</v>
      </c>
      <c r="H11" s="181"/>
    </row>
    <row r="12" spans="1:15" x14ac:dyDescent="0.45">
      <c r="A12" s="261" t="s">
        <v>697</v>
      </c>
      <c r="B12" s="180">
        <v>1.1399999999999999</v>
      </c>
      <c r="C12" s="180">
        <v>1.5</v>
      </c>
      <c r="E12" s="324"/>
    </row>
    <row r="13" spans="1:15" x14ac:dyDescent="0.45">
      <c r="A13" s="261" t="s">
        <v>11</v>
      </c>
      <c r="B13" s="180">
        <v>1.24</v>
      </c>
      <c r="C13" s="180">
        <v>1.6</v>
      </c>
      <c r="E13" s="324" t="s">
        <v>769</v>
      </c>
    </row>
    <row r="14" spans="1:15" x14ac:dyDescent="0.45">
      <c r="E14" s="324" t="s">
        <v>770</v>
      </c>
    </row>
    <row r="16" spans="1:15" x14ac:dyDescent="0.45">
      <c r="A16" s="51" t="s">
        <v>764</v>
      </c>
    </row>
    <row r="17" spans="1:22" x14ac:dyDescent="0.45">
      <c r="A17" s="261" t="s">
        <v>6</v>
      </c>
      <c r="B17" s="6" t="b">
        <v>1</v>
      </c>
    </row>
    <row r="18" spans="1:22" x14ac:dyDescent="0.45">
      <c r="A18" s="261" t="s">
        <v>745</v>
      </c>
      <c r="B18" s="6" t="b">
        <v>0</v>
      </c>
    </row>
    <row r="21" spans="1:22" x14ac:dyDescent="0.45">
      <c r="A21" s="51" t="s">
        <v>823</v>
      </c>
    </row>
    <row r="22" spans="1:22" x14ac:dyDescent="0.45">
      <c r="A22" s="349" t="s">
        <v>821</v>
      </c>
      <c r="B22" s="348">
        <v>1E-4</v>
      </c>
      <c r="C22" s="350" t="s">
        <v>819</v>
      </c>
    </row>
    <row r="23" spans="1:22" x14ac:dyDescent="0.45">
      <c r="A23" s="349" t="s">
        <v>822</v>
      </c>
      <c r="B23" s="348">
        <v>0.99990000000000001</v>
      </c>
      <c r="C23" s="350" t="s">
        <v>820</v>
      </c>
    </row>
    <row r="26" spans="1:22" x14ac:dyDescent="0.45">
      <c r="A26" s="74" t="s">
        <v>53</v>
      </c>
      <c r="B26" s="73"/>
    </row>
    <row r="27" spans="1:22" x14ac:dyDescent="0.45">
      <c r="A27" s="261" t="s">
        <v>43</v>
      </c>
      <c r="B27" s="6" t="b">
        <f>FALSE</f>
        <v>0</v>
      </c>
      <c r="C27" s="57" t="s">
        <v>50</v>
      </c>
      <c r="D27" s="322"/>
      <c r="E27" s="71"/>
      <c r="F27" s="71"/>
      <c r="G27" s="71"/>
      <c r="H27" s="71"/>
      <c r="I27" s="71"/>
      <c r="J27" s="71"/>
      <c r="K27" s="71"/>
      <c r="L27" s="71"/>
      <c r="M27" s="305" t="s">
        <v>736</v>
      </c>
      <c r="N27" s="71"/>
      <c r="O27" s="71"/>
      <c r="P27" s="71"/>
      <c r="Q27" s="71"/>
      <c r="R27" s="71"/>
      <c r="S27" s="71"/>
      <c r="T27" s="71"/>
      <c r="U27" s="71"/>
      <c r="V27" s="72"/>
    </row>
    <row r="28" spans="1:22" x14ac:dyDescent="0.45">
      <c r="A28" s="261" t="s">
        <v>42</v>
      </c>
      <c r="B28" s="6" t="b">
        <f>TRUE</f>
        <v>1</v>
      </c>
      <c r="C28" s="57" t="s">
        <v>63</v>
      </c>
      <c r="D28" s="322"/>
      <c r="E28" s="71"/>
      <c r="F28" s="71"/>
      <c r="G28" s="71"/>
      <c r="H28" s="71"/>
      <c r="I28" s="71"/>
      <c r="J28" s="71"/>
      <c r="K28" s="71"/>
      <c r="L28" s="71"/>
      <c r="M28" s="305" t="s">
        <v>734</v>
      </c>
      <c r="N28" s="71"/>
      <c r="O28" s="71"/>
      <c r="P28" s="71"/>
      <c r="Q28" s="71"/>
      <c r="R28" s="71"/>
      <c r="S28" s="71"/>
      <c r="T28" s="71"/>
      <c r="U28" s="71"/>
      <c r="V28" s="72"/>
    </row>
    <row r="31" spans="1:22" x14ac:dyDescent="0.45">
      <c r="A31" s="74" t="s">
        <v>52</v>
      </c>
      <c r="B31" s="73"/>
    </row>
    <row r="32" spans="1:22" x14ac:dyDescent="0.45">
      <c r="A32" s="261" t="s">
        <v>44</v>
      </c>
      <c r="B32" s="6" t="b">
        <f>TRUE</f>
        <v>1</v>
      </c>
    </row>
    <row r="33" spans="1:3" x14ac:dyDescent="0.45">
      <c r="A33" s="261" t="s">
        <v>45</v>
      </c>
      <c r="B33" s="6" t="b">
        <f>FALSE</f>
        <v>0</v>
      </c>
    </row>
    <row r="34" spans="1:3" x14ac:dyDescent="0.45">
      <c r="A34" s="309" t="s">
        <v>830</v>
      </c>
    </row>
    <row r="35" spans="1:3" x14ac:dyDescent="0.45">
      <c r="A35" s="309"/>
    </row>
    <row r="36" spans="1:3" x14ac:dyDescent="0.45">
      <c r="A36" s="51" t="s">
        <v>814</v>
      </c>
    </row>
    <row r="37" spans="1:3" x14ac:dyDescent="0.45">
      <c r="A37" s="262">
        <v>0.4</v>
      </c>
    </row>
    <row r="38" spans="1:3" x14ac:dyDescent="0.45">
      <c r="A38" s="262">
        <v>0.5</v>
      </c>
    </row>
    <row r="39" spans="1:3" x14ac:dyDescent="0.45">
      <c r="A39" s="262">
        <v>0.75</v>
      </c>
    </row>
    <row r="40" spans="1:3" x14ac:dyDescent="0.45">
      <c r="A40" s="262">
        <v>1</v>
      </c>
    </row>
    <row r="41" spans="1:3" x14ac:dyDescent="0.45">
      <c r="A41" s="262">
        <v>1.25</v>
      </c>
    </row>
    <row r="42" spans="1:3" x14ac:dyDescent="0.45">
      <c r="A42" s="262">
        <v>1.5</v>
      </c>
    </row>
    <row r="43" spans="1:3" x14ac:dyDescent="0.45">
      <c r="A43" s="262">
        <v>1.75</v>
      </c>
    </row>
    <row r="44" spans="1:3" x14ac:dyDescent="0.45">
      <c r="A44" s="262">
        <v>2</v>
      </c>
    </row>
    <row r="45" spans="1:3" x14ac:dyDescent="0.45">
      <c r="A45" s="309"/>
    </row>
    <row r="46" spans="1:3" x14ac:dyDescent="0.45">
      <c r="A46" s="309"/>
    </row>
    <row r="47" spans="1:3" x14ac:dyDescent="0.45">
      <c r="A47" s="434" t="s">
        <v>867</v>
      </c>
      <c r="B47" s="435"/>
    </row>
    <row r="48" spans="1:3" x14ac:dyDescent="0.45">
      <c r="A48" s="261" t="s">
        <v>868</v>
      </c>
      <c r="B48" s="6" t="b">
        <f>TRUE</f>
        <v>1</v>
      </c>
      <c r="C48" s="350" t="s">
        <v>869</v>
      </c>
    </row>
    <row r="49" spans="1:3" x14ac:dyDescent="0.45">
      <c r="A49" s="261" t="s">
        <v>870</v>
      </c>
      <c r="B49" s="6" t="b">
        <f>FALSE</f>
        <v>0</v>
      </c>
      <c r="C49" s="350" t="s">
        <v>871</v>
      </c>
    </row>
    <row r="50" spans="1:3" x14ac:dyDescent="0.45">
      <c r="A50" s="261" t="s">
        <v>872</v>
      </c>
      <c r="B50" s="6" t="b">
        <v>1</v>
      </c>
      <c r="C50" s="350" t="s">
        <v>873</v>
      </c>
    </row>
    <row r="51" spans="1:3" x14ac:dyDescent="0.45">
      <c r="A51" s="309"/>
    </row>
    <row r="52" spans="1:3" x14ac:dyDescent="0.45">
      <c r="A52" s="309"/>
    </row>
    <row r="53" spans="1:3" x14ac:dyDescent="0.45">
      <c r="A53" s="436" t="s">
        <v>874</v>
      </c>
      <c r="B53" s="437"/>
      <c r="C53" s="350" t="s">
        <v>875</v>
      </c>
    </row>
    <row r="54" spans="1:3" x14ac:dyDescent="0.45">
      <c r="A54" s="438" t="s">
        <v>872</v>
      </c>
      <c r="B54" s="439"/>
      <c r="C54" s="377" t="s">
        <v>876</v>
      </c>
    </row>
    <row r="55" spans="1:3" x14ac:dyDescent="0.45">
      <c r="A55" s="309"/>
    </row>
    <row r="56" spans="1:3" x14ac:dyDescent="0.45">
      <c r="A56" s="134" t="str">
        <f>_xlfn.CONCAT("Version ",'Change Log'!$B$3," – © 2022-",YEAR('Change Log'!$A$3),IF('Change Log'!$C$3="William W. Davis",", William W. Davis, MSPM, PMP",_xlfn.CONCAT(", original copyright holder is William W. Davis, MSPM, PMP; later modified by ",'Change Log'!$C$3)))</f>
        <v>Version 2.1 – © 2022-2025, William W. Davis, MSPM, PMP</v>
      </c>
    </row>
    <row r="58" spans="1:3" x14ac:dyDescent="0.45">
      <c r="A58" s="133" t="s">
        <v>137</v>
      </c>
    </row>
    <row r="59" spans="1:3" x14ac:dyDescent="0.45">
      <c r="A59" s="133" t="s">
        <v>58</v>
      </c>
    </row>
    <row r="60" spans="1:3" x14ac:dyDescent="0.45">
      <c r="A60" s="133" t="s">
        <v>136</v>
      </c>
    </row>
    <row r="61" spans="1:3" x14ac:dyDescent="0.45">
      <c r="A61" s="133" t="s">
        <v>138</v>
      </c>
    </row>
    <row r="62" spans="1:3" x14ac:dyDescent="0.45">
      <c r="A62" s="133" t="s">
        <v>671</v>
      </c>
    </row>
    <row r="63" spans="1:3" x14ac:dyDescent="0.45">
      <c r="A63" s="133" t="s">
        <v>672</v>
      </c>
    </row>
    <row r="64" spans="1:3" x14ac:dyDescent="0.45">
      <c r="A64" s="133"/>
    </row>
    <row r="65" spans="1:6" x14ac:dyDescent="0.45">
      <c r="A65" s="133" t="s">
        <v>673</v>
      </c>
    </row>
    <row r="66" spans="1:6" x14ac:dyDescent="0.45">
      <c r="A66" s="133" t="s">
        <v>57</v>
      </c>
    </row>
    <row r="67" spans="1:6" x14ac:dyDescent="0.45">
      <c r="A67" s="433" t="s">
        <v>677</v>
      </c>
      <c r="B67" s="433"/>
      <c r="C67" s="433"/>
      <c r="D67" s="433"/>
      <c r="E67" s="433"/>
      <c r="F67" s="433"/>
    </row>
  </sheetData>
  <mergeCells count="4">
    <mergeCell ref="A67:F67"/>
    <mergeCell ref="A47:B47"/>
    <mergeCell ref="A53:B53"/>
    <mergeCell ref="A54:B54"/>
  </mergeCells>
  <phoneticPr fontId="34" type="noConversion"/>
  <dataValidations count="1">
    <dataValidation type="list" allowBlank="1" showInputMessage="1" showErrorMessage="1" sqref="A54:B54" xr:uid="{0EF97577-0414-4C01-B402-14D118F3B33E}">
      <formula1>$A$48:$A$50</formula1>
    </dataValidation>
  </dataValidations>
  <hyperlinks>
    <hyperlink ref="A67" r:id="rId1" xr:uid="{CB0C657B-843F-4808-9737-130DA41A4B92}"/>
  </hyperlinks>
  <pageMargins left="0.7" right="0.7" top="0.75" bottom="0.75" header="0.3" footer="0.3"/>
  <pageSetup orientation="portrait" r:id="rId2"/>
  <drawing r:id="rId3"/>
  <legacy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9AAD7-856A-4514-ABB9-F3C6B105C840}">
  <dimension ref="A1:G32"/>
  <sheetViews>
    <sheetView showGridLines="0" showRowColHeaders="0" zoomScaleNormal="100" workbookViewId="0">
      <selection activeCell="A33" sqref="A33"/>
    </sheetView>
  </sheetViews>
  <sheetFormatPr defaultColWidth="9.1328125" defaultRowHeight="14.25" x14ac:dyDescent="0.45"/>
  <cols>
    <col min="1" max="16384" width="9.1328125" style="11"/>
  </cols>
  <sheetData>
    <row r="1" spans="1:5" ht="28.5" x14ac:dyDescent="0.85">
      <c r="A1" s="225" t="s">
        <v>678</v>
      </c>
    </row>
    <row r="3" spans="1:5" x14ac:dyDescent="0.45">
      <c r="E3" s="178" t="s">
        <v>123</v>
      </c>
    </row>
    <row r="4" spans="1:5" ht="15.75" x14ac:dyDescent="0.5">
      <c r="E4" s="178" t="s">
        <v>676</v>
      </c>
    </row>
    <row r="5" spans="1:5" x14ac:dyDescent="0.45">
      <c r="E5" s="178"/>
    </row>
    <row r="6" spans="1:5" x14ac:dyDescent="0.45">
      <c r="E6" s="178" t="s">
        <v>134</v>
      </c>
    </row>
    <row r="7" spans="1:5" x14ac:dyDescent="0.45">
      <c r="E7" s="178" t="s">
        <v>124</v>
      </c>
    </row>
    <row r="8" spans="1:5" x14ac:dyDescent="0.45">
      <c r="E8" s="178" t="s">
        <v>125</v>
      </c>
    </row>
    <row r="9" spans="1:5" x14ac:dyDescent="0.45">
      <c r="E9" s="178" t="s">
        <v>126</v>
      </c>
    </row>
    <row r="10" spans="1:5" x14ac:dyDescent="0.45">
      <c r="E10" s="178"/>
    </row>
    <row r="11" spans="1:5" x14ac:dyDescent="0.45">
      <c r="E11" s="178" t="s">
        <v>127</v>
      </c>
    </row>
    <row r="12" spans="1:5" x14ac:dyDescent="0.45">
      <c r="E12" s="178" t="s">
        <v>133</v>
      </c>
    </row>
    <row r="13" spans="1:5" x14ac:dyDescent="0.45">
      <c r="E13" s="178" t="s">
        <v>130</v>
      </c>
    </row>
    <row r="14" spans="1:5" x14ac:dyDescent="0.45">
      <c r="E14" s="178" t="s">
        <v>131</v>
      </c>
    </row>
    <row r="15" spans="1:5" x14ac:dyDescent="0.45">
      <c r="E15" s="179" t="s">
        <v>132</v>
      </c>
    </row>
    <row r="16" spans="1:5" x14ac:dyDescent="0.45">
      <c r="E16" s="178"/>
    </row>
    <row r="17" spans="1:7" x14ac:dyDescent="0.45">
      <c r="E17" s="386" t="s">
        <v>128</v>
      </c>
      <c r="F17" s="386"/>
      <c r="G17" s="386"/>
    </row>
    <row r="18" spans="1:7" x14ac:dyDescent="0.45">
      <c r="E18" s="178" t="s">
        <v>129</v>
      </c>
    </row>
    <row r="24" spans="1:7" x14ac:dyDescent="0.45">
      <c r="A24" s="12"/>
      <c r="F24" s="12"/>
    </row>
    <row r="25" spans="1:7" x14ac:dyDescent="0.45">
      <c r="A25" s="88"/>
      <c r="B25" s="88"/>
      <c r="C25" s="88"/>
      <c r="D25" s="88"/>
      <c r="E25" s="88"/>
      <c r="F25" s="88"/>
    </row>
    <row r="26" spans="1:7" x14ac:dyDescent="0.45">
      <c r="A26" s="88"/>
      <c r="B26" s="88"/>
      <c r="F26" s="12"/>
    </row>
    <row r="27" spans="1:7" x14ac:dyDescent="0.45">
      <c r="A27" s="88"/>
      <c r="B27" s="88"/>
      <c r="F27" s="12"/>
    </row>
    <row r="28" spans="1:7" x14ac:dyDescent="0.45">
      <c r="A28" s="88"/>
      <c r="B28" s="88"/>
      <c r="F28" s="12"/>
    </row>
    <row r="30" spans="1:7" x14ac:dyDescent="0.45">
      <c r="A30" s="235" t="s">
        <v>679</v>
      </c>
    </row>
    <row r="31" spans="1:7" x14ac:dyDescent="0.45">
      <c r="A31" s="236" t="s">
        <v>680</v>
      </c>
    </row>
    <row r="32" spans="1:7" x14ac:dyDescent="0.45">
      <c r="A32" s="236" t="s">
        <v>681</v>
      </c>
    </row>
  </sheetData>
  <mergeCells count="1">
    <mergeCell ref="E17:G17"/>
  </mergeCells>
  <hyperlinks>
    <hyperlink ref="A26:B26" r:id="rId1" display="Take a Pluralsight course on Statistical PERT" xr:uid="{C397DDEA-C337-4B8D-B0A0-EABA9BAC56F4}"/>
    <hyperlink ref="E17:G17" r:id="rId2" display="Visit the Collabinart website" xr:uid="{15F5FA51-97CB-4F6A-9DFC-1391D2095B37}"/>
  </hyperlinks>
  <pageMargins left="0.7" right="0.7" top="0.75" bottom="0.75" header="0.3" footer="0.3"/>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0"/>
  <sheetViews>
    <sheetView showGridLines="0" workbookViewId="0">
      <selection activeCell="A3" sqref="A3"/>
    </sheetView>
  </sheetViews>
  <sheetFormatPr defaultRowHeight="14.25" x14ac:dyDescent="0.45"/>
  <cols>
    <col min="1" max="1" width="11.73046875" style="385" customWidth="1"/>
    <col min="2" max="2" width="10.53125" style="27" customWidth="1"/>
    <col min="3" max="3" width="18.59765625" style="27" customWidth="1"/>
    <col min="4" max="4" width="126.86328125" style="28" customWidth="1"/>
    <col min="5" max="5" width="9.1328125" customWidth="1"/>
  </cols>
  <sheetData>
    <row r="1" spans="1:4" ht="24.75" customHeight="1" x14ac:dyDescent="0.45">
      <c r="A1" s="380" t="s">
        <v>740</v>
      </c>
    </row>
    <row r="2" spans="1:4" x14ac:dyDescent="0.45">
      <c r="A2" s="381" t="s">
        <v>12</v>
      </c>
      <c r="B2" s="25" t="s">
        <v>13</v>
      </c>
      <c r="C2" s="25" t="s">
        <v>817</v>
      </c>
      <c r="D2" s="26" t="s">
        <v>14</v>
      </c>
    </row>
    <row r="3" spans="1:4" x14ac:dyDescent="0.45">
      <c r="A3" s="382">
        <v>45954</v>
      </c>
      <c r="B3" s="353" t="s">
        <v>896</v>
      </c>
      <c r="C3" s="353" t="s">
        <v>818</v>
      </c>
      <c r="D3" s="261" t="s">
        <v>895</v>
      </c>
    </row>
    <row r="4" spans="1:4" x14ac:dyDescent="0.45">
      <c r="A4" s="383" t="s">
        <v>824</v>
      </c>
      <c r="B4" s="351"/>
      <c r="C4" s="351"/>
      <c r="D4" s="352"/>
    </row>
    <row r="5" spans="1:4" x14ac:dyDescent="0.45">
      <c r="A5" s="384">
        <v>45954</v>
      </c>
      <c r="B5" s="354" t="s">
        <v>896</v>
      </c>
      <c r="C5" s="354" t="s">
        <v>818</v>
      </c>
      <c r="D5" s="355" t="s">
        <v>895</v>
      </c>
    </row>
    <row r="6" spans="1:4" x14ac:dyDescent="0.45">
      <c r="A6" s="384">
        <v>45660</v>
      </c>
      <c r="B6" s="354" t="s">
        <v>894</v>
      </c>
      <c r="C6" s="354" t="s">
        <v>818</v>
      </c>
      <c r="D6" s="355" t="s">
        <v>892</v>
      </c>
    </row>
    <row r="7" spans="1:4" x14ac:dyDescent="0.45">
      <c r="A7" s="384">
        <v>45303</v>
      </c>
      <c r="B7" s="354" t="s">
        <v>891</v>
      </c>
      <c r="C7" s="354" t="s">
        <v>818</v>
      </c>
      <c r="D7" s="355" t="s">
        <v>892</v>
      </c>
    </row>
    <row r="8" spans="1:4" x14ac:dyDescent="0.45">
      <c r="A8" s="384">
        <v>45007</v>
      </c>
      <c r="B8" s="354" t="s">
        <v>865</v>
      </c>
      <c r="C8" s="354" t="s">
        <v>818</v>
      </c>
      <c r="D8" s="355" t="s">
        <v>866</v>
      </c>
    </row>
    <row r="9" spans="1:4" x14ac:dyDescent="0.45">
      <c r="A9" s="384">
        <v>44989</v>
      </c>
      <c r="B9" s="354" t="s">
        <v>831</v>
      </c>
      <c r="C9" s="354" t="s">
        <v>818</v>
      </c>
      <c r="D9" s="355" t="s">
        <v>832</v>
      </c>
    </row>
    <row r="10" spans="1:4" x14ac:dyDescent="0.45">
      <c r="A10" s="384">
        <v>44562</v>
      </c>
      <c r="B10" s="354" t="s">
        <v>825</v>
      </c>
      <c r="C10" s="354" t="s">
        <v>818</v>
      </c>
      <c r="D10" s="355" t="s">
        <v>826</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330B2-8424-4DD4-B2C0-7638C43432D5}">
  <dimension ref="A1:A676"/>
  <sheetViews>
    <sheetView showGridLines="0" showRowColHeaders="0" workbookViewId="0"/>
  </sheetViews>
  <sheetFormatPr defaultRowHeight="14.25" x14ac:dyDescent="0.45"/>
  <cols>
    <col min="1" max="1" width="9.1328125" style="224"/>
  </cols>
  <sheetData>
    <row r="1" spans="1:1" x14ac:dyDescent="0.45">
      <c r="A1" s="222" t="s">
        <v>670</v>
      </c>
    </row>
    <row r="2" spans="1:1" x14ac:dyDescent="0.45">
      <c r="A2" s="222" t="s">
        <v>158</v>
      </c>
    </row>
    <row r="3" spans="1:1" x14ac:dyDescent="0.45">
      <c r="A3" s="222"/>
    </row>
    <row r="4" spans="1:1" x14ac:dyDescent="0.45">
      <c r="A4" s="222" t="s">
        <v>159</v>
      </c>
    </row>
    <row r="5" spans="1:1" x14ac:dyDescent="0.45">
      <c r="A5" s="222" t="s">
        <v>160</v>
      </c>
    </row>
    <row r="6" spans="1:1" x14ac:dyDescent="0.45">
      <c r="A6" s="222" t="s">
        <v>161</v>
      </c>
    </row>
    <row r="7" spans="1:1" x14ac:dyDescent="0.45">
      <c r="A7" s="222"/>
    </row>
    <row r="8" spans="1:1" x14ac:dyDescent="0.45">
      <c r="A8" s="222" t="s">
        <v>162</v>
      </c>
    </row>
    <row r="9" spans="1:1" x14ac:dyDescent="0.45">
      <c r="A9" s="222"/>
    </row>
    <row r="10" spans="1:1" x14ac:dyDescent="0.45">
      <c r="A10" s="222" t="s">
        <v>163</v>
      </c>
    </row>
    <row r="11" spans="1:1" x14ac:dyDescent="0.45">
      <c r="A11" s="222" t="s">
        <v>164</v>
      </c>
    </row>
    <row r="12" spans="1:1" x14ac:dyDescent="0.45">
      <c r="A12" s="222"/>
    </row>
    <row r="13" spans="1:1" x14ac:dyDescent="0.45">
      <c r="A13" s="222" t="s">
        <v>165</v>
      </c>
    </row>
    <row r="14" spans="1:1" x14ac:dyDescent="0.45">
      <c r="A14" s="222" t="s">
        <v>166</v>
      </c>
    </row>
    <row r="15" spans="1:1" x14ac:dyDescent="0.45">
      <c r="A15" s="222" t="s">
        <v>167</v>
      </c>
    </row>
    <row r="16" spans="1:1" x14ac:dyDescent="0.45">
      <c r="A16" s="222" t="s">
        <v>168</v>
      </c>
    </row>
    <row r="17" spans="1:1" x14ac:dyDescent="0.45">
      <c r="A17" s="222" t="s">
        <v>169</v>
      </c>
    </row>
    <row r="18" spans="1:1" x14ac:dyDescent="0.45">
      <c r="A18" s="222" t="s">
        <v>170</v>
      </c>
    </row>
    <row r="19" spans="1:1" x14ac:dyDescent="0.45">
      <c r="A19" s="222" t="s">
        <v>171</v>
      </c>
    </row>
    <row r="20" spans="1:1" x14ac:dyDescent="0.45">
      <c r="A20" s="222" t="s">
        <v>172</v>
      </c>
    </row>
    <row r="21" spans="1:1" x14ac:dyDescent="0.45">
      <c r="A21" s="222"/>
    </row>
    <row r="22" spans="1:1" x14ac:dyDescent="0.45">
      <c r="A22" s="222" t="s">
        <v>173</v>
      </c>
    </row>
    <row r="23" spans="1:1" x14ac:dyDescent="0.45">
      <c r="A23" s="222" t="s">
        <v>174</v>
      </c>
    </row>
    <row r="24" spans="1:1" x14ac:dyDescent="0.45">
      <c r="A24" s="222" t="s">
        <v>175</v>
      </c>
    </row>
    <row r="25" spans="1:1" x14ac:dyDescent="0.45">
      <c r="A25" s="222" t="s">
        <v>176</v>
      </c>
    </row>
    <row r="26" spans="1:1" x14ac:dyDescent="0.45">
      <c r="A26" s="222" t="s">
        <v>177</v>
      </c>
    </row>
    <row r="27" spans="1:1" x14ac:dyDescent="0.45">
      <c r="A27" s="222" t="s">
        <v>178</v>
      </c>
    </row>
    <row r="28" spans="1:1" x14ac:dyDescent="0.45">
      <c r="A28" s="222"/>
    </row>
    <row r="29" spans="1:1" x14ac:dyDescent="0.45">
      <c r="A29" s="222" t="s">
        <v>179</v>
      </c>
    </row>
    <row r="30" spans="1:1" x14ac:dyDescent="0.45">
      <c r="A30" s="222" t="s">
        <v>180</v>
      </c>
    </row>
    <row r="31" spans="1:1" x14ac:dyDescent="0.45">
      <c r="A31" s="222" t="s">
        <v>181</v>
      </c>
    </row>
    <row r="32" spans="1:1" x14ac:dyDescent="0.45">
      <c r="A32" s="222" t="s">
        <v>182</v>
      </c>
    </row>
    <row r="33" spans="1:1" x14ac:dyDescent="0.45">
      <c r="A33" s="222"/>
    </row>
    <row r="34" spans="1:1" x14ac:dyDescent="0.45">
      <c r="A34" s="222" t="s">
        <v>183</v>
      </c>
    </row>
    <row r="35" spans="1:1" x14ac:dyDescent="0.45">
      <c r="A35" s="222" t="s">
        <v>184</v>
      </c>
    </row>
    <row r="36" spans="1:1" x14ac:dyDescent="0.45">
      <c r="A36" s="222" t="s">
        <v>185</v>
      </c>
    </row>
    <row r="37" spans="1:1" x14ac:dyDescent="0.45">
      <c r="A37" s="222" t="s">
        <v>186</v>
      </c>
    </row>
    <row r="38" spans="1:1" x14ac:dyDescent="0.45">
      <c r="A38" s="222" t="s">
        <v>187</v>
      </c>
    </row>
    <row r="39" spans="1:1" x14ac:dyDescent="0.45">
      <c r="A39" s="222"/>
    </row>
    <row r="40" spans="1:1" x14ac:dyDescent="0.45">
      <c r="A40" s="222" t="s">
        <v>188</v>
      </c>
    </row>
    <row r="41" spans="1:1" x14ac:dyDescent="0.45">
      <c r="A41" s="222" t="s">
        <v>189</v>
      </c>
    </row>
    <row r="42" spans="1:1" x14ac:dyDescent="0.45">
      <c r="A42" s="222" t="s">
        <v>190</v>
      </c>
    </row>
    <row r="43" spans="1:1" x14ac:dyDescent="0.45">
      <c r="A43" s="222"/>
    </row>
    <row r="44" spans="1:1" x14ac:dyDescent="0.45">
      <c r="A44" s="222" t="s">
        <v>191</v>
      </c>
    </row>
    <row r="45" spans="1:1" x14ac:dyDescent="0.45">
      <c r="A45" s="222" t="s">
        <v>192</v>
      </c>
    </row>
    <row r="46" spans="1:1" x14ac:dyDescent="0.45">
      <c r="A46" s="222" t="s">
        <v>193</v>
      </c>
    </row>
    <row r="47" spans="1:1" x14ac:dyDescent="0.45">
      <c r="A47" s="222" t="s">
        <v>194</v>
      </c>
    </row>
    <row r="48" spans="1:1" x14ac:dyDescent="0.45">
      <c r="A48" s="222" t="s">
        <v>195</v>
      </c>
    </row>
    <row r="49" spans="1:1" x14ac:dyDescent="0.45">
      <c r="A49" s="222"/>
    </row>
    <row r="50" spans="1:1" x14ac:dyDescent="0.45">
      <c r="A50" s="222" t="s">
        <v>196</v>
      </c>
    </row>
    <row r="51" spans="1:1" x14ac:dyDescent="0.45">
      <c r="A51" s="222" t="s">
        <v>197</v>
      </c>
    </row>
    <row r="52" spans="1:1" x14ac:dyDescent="0.45">
      <c r="A52" s="222" t="s">
        <v>198</v>
      </c>
    </row>
    <row r="53" spans="1:1" x14ac:dyDescent="0.45">
      <c r="A53" s="222" t="s">
        <v>199</v>
      </c>
    </row>
    <row r="54" spans="1:1" x14ac:dyDescent="0.45">
      <c r="A54" s="222" t="s">
        <v>200</v>
      </c>
    </row>
    <row r="55" spans="1:1" x14ac:dyDescent="0.45">
      <c r="A55" s="222" t="s">
        <v>201</v>
      </c>
    </row>
    <row r="56" spans="1:1" x14ac:dyDescent="0.45">
      <c r="A56" s="222" t="s">
        <v>202</v>
      </c>
    </row>
    <row r="57" spans="1:1" x14ac:dyDescent="0.45">
      <c r="A57" s="222" t="s">
        <v>203</v>
      </c>
    </row>
    <row r="58" spans="1:1" x14ac:dyDescent="0.45">
      <c r="A58" s="222" t="s">
        <v>204</v>
      </c>
    </row>
    <row r="59" spans="1:1" x14ac:dyDescent="0.45">
      <c r="A59" s="222" t="s">
        <v>205</v>
      </c>
    </row>
    <row r="60" spans="1:1" x14ac:dyDescent="0.45">
      <c r="A60" s="222"/>
    </row>
    <row r="61" spans="1:1" x14ac:dyDescent="0.45">
      <c r="A61" s="222" t="s">
        <v>206</v>
      </c>
    </row>
    <row r="62" spans="1:1" x14ac:dyDescent="0.45">
      <c r="A62" s="222" t="s">
        <v>207</v>
      </c>
    </row>
    <row r="63" spans="1:1" x14ac:dyDescent="0.45">
      <c r="A63" s="222" t="s">
        <v>208</v>
      </c>
    </row>
    <row r="64" spans="1:1" x14ac:dyDescent="0.45">
      <c r="A64" s="222" t="s">
        <v>209</v>
      </c>
    </row>
    <row r="65" spans="1:1" x14ac:dyDescent="0.45">
      <c r="A65" s="222" t="s">
        <v>210</v>
      </c>
    </row>
    <row r="66" spans="1:1" x14ac:dyDescent="0.45">
      <c r="A66" s="222" t="s">
        <v>211</v>
      </c>
    </row>
    <row r="67" spans="1:1" x14ac:dyDescent="0.45">
      <c r="A67" s="222"/>
    </row>
    <row r="68" spans="1:1" x14ac:dyDescent="0.45">
      <c r="A68" s="222" t="s">
        <v>212</v>
      </c>
    </row>
    <row r="69" spans="1:1" x14ac:dyDescent="0.45">
      <c r="A69" s="222" t="s">
        <v>213</v>
      </c>
    </row>
    <row r="70" spans="1:1" x14ac:dyDescent="0.45">
      <c r="A70" s="222"/>
    </row>
    <row r="71" spans="1:1" x14ac:dyDescent="0.45">
      <c r="A71" s="222" t="s">
        <v>214</v>
      </c>
    </row>
    <row r="72" spans="1:1" x14ac:dyDescent="0.45">
      <c r="A72" s="222"/>
    </row>
    <row r="73" spans="1:1" x14ac:dyDescent="0.45">
      <c r="A73" s="222" t="s">
        <v>215</v>
      </c>
    </row>
    <row r="74" spans="1:1" x14ac:dyDescent="0.45">
      <c r="A74" s="222"/>
    </row>
    <row r="75" spans="1:1" x14ac:dyDescent="0.45">
      <c r="A75" s="222" t="s">
        <v>216</v>
      </c>
    </row>
    <row r="76" spans="1:1" x14ac:dyDescent="0.45">
      <c r="A76" s="222"/>
    </row>
    <row r="77" spans="1:1" x14ac:dyDescent="0.45">
      <c r="A77" s="222" t="s">
        <v>217</v>
      </c>
    </row>
    <row r="78" spans="1:1" x14ac:dyDescent="0.45">
      <c r="A78" s="222" t="s">
        <v>218</v>
      </c>
    </row>
    <row r="79" spans="1:1" x14ac:dyDescent="0.45">
      <c r="A79" s="222"/>
    </row>
    <row r="80" spans="1:1" x14ac:dyDescent="0.45">
      <c r="A80" s="222" t="s">
        <v>219</v>
      </c>
    </row>
    <row r="81" spans="1:1" x14ac:dyDescent="0.45">
      <c r="A81" s="222" t="s">
        <v>220</v>
      </c>
    </row>
    <row r="82" spans="1:1" x14ac:dyDescent="0.45">
      <c r="A82" s="222" t="s">
        <v>221</v>
      </c>
    </row>
    <row r="83" spans="1:1" x14ac:dyDescent="0.45">
      <c r="A83" s="222"/>
    </row>
    <row r="84" spans="1:1" x14ac:dyDescent="0.45">
      <c r="A84" s="222" t="s">
        <v>222</v>
      </c>
    </row>
    <row r="85" spans="1:1" x14ac:dyDescent="0.45">
      <c r="A85" s="222" t="s">
        <v>223</v>
      </c>
    </row>
    <row r="86" spans="1:1" x14ac:dyDescent="0.45">
      <c r="A86" s="222" t="s">
        <v>224</v>
      </c>
    </row>
    <row r="87" spans="1:1" x14ac:dyDescent="0.45">
      <c r="A87" s="222" t="s">
        <v>225</v>
      </c>
    </row>
    <row r="88" spans="1:1" x14ac:dyDescent="0.45">
      <c r="A88" s="222"/>
    </row>
    <row r="89" spans="1:1" x14ac:dyDescent="0.45">
      <c r="A89" s="222" t="s">
        <v>226</v>
      </c>
    </row>
    <row r="90" spans="1:1" x14ac:dyDescent="0.45">
      <c r="A90" s="222" t="s">
        <v>227</v>
      </c>
    </row>
    <row r="91" spans="1:1" x14ac:dyDescent="0.45">
      <c r="A91" s="222"/>
    </row>
    <row r="92" spans="1:1" x14ac:dyDescent="0.45">
      <c r="A92" s="222" t="s">
        <v>228</v>
      </c>
    </row>
    <row r="93" spans="1:1" x14ac:dyDescent="0.45">
      <c r="A93" s="222" t="s">
        <v>229</v>
      </c>
    </row>
    <row r="94" spans="1:1" x14ac:dyDescent="0.45">
      <c r="A94" s="222" t="s">
        <v>230</v>
      </c>
    </row>
    <row r="95" spans="1:1" x14ac:dyDescent="0.45">
      <c r="A95" s="222" t="s">
        <v>231</v>
      </c>
    </row>
    <row r="96" spans="1:1" x14ac:dyDescent="0.45">
      <c r="A96" s="222" t="s">
        <v>232</v>
      </c>
    </row>
    <row r="97" spans="1:1" x14ac:dyDescent="0.45">
      <c r="A97" s="222" t="s">
        <v>233</v>
      </c>
    </row>
    <row r="98" spans="1:1" x14ac:dyDescent="0.45">
      <c r="A98" s="222"/>
    </row>
    <row r="99" spans="1:1" x14ac:dyDescent="0.45">
      <c r="A99" s="222" t="s">
        <v>234</v>
      </c>
    </row>
    <row r="100" spans="1:1" x14ac:dyDescent="0.45">
      <c r="A100" s="222" t="s">
        <v>235</v>
      </c>
    </row>
    <row r="101" spans="1:1" x14ac:dyDescent="0.45">
      <c r="A101" s="222" t="s">
        <v>236</v>
      </c>
    </row>
    <row r="102" spans="1:1" x14ac:dyDescent="0.45">
      <c r="A102" s="222"/>
    </row>
    <row r="103" spans="1:1" x14ac:dyDescent="0.45">
      <c r="A103" s="222" t="s">
        <v>237</v>
      </c>
    </row>
    <row r="104" spans="1:1" x14ac:dyDescent="0.45">
      <c r="A104" s="222" t="s">
        <v>238</v>
      </c>
    </row>
    <row r="105" spans="1:1" x14ac:dyDescent="0.45">
      <c r="A105" s="222" t="s">
        <v>239</v>
      </c>
    </row>
    <row r="106" spans="1:1" x14ac:dyDescent="0.45">
      <c r="A106" s="222" t="s">
        <v>240</v>
      </c>
    </row>
    <row r="107" spans="1:1" x14ac:dyDescent="0.45">
      <c r="A107" s="222" t="s">
        <v>241</v>
      </c>
    </row>
    <row r="108" spans="1:1" x14ac:dyDescent="0.45">
      <c r="A108" s="222" t="s">
        <v>242</v>
      </c>
    </row>
    <row r="109" spans="1:1" x14ac:dyDescent="0.45">
      <c r="A109" s="222" t="s">
        <v>243</v>
      </c>
    </row>
    <row r="110" spans="1:1" x14ac:dyDescent="0.45">
      <c r="A110" s="222" t="s">
        <v>244</v>
      </c>
    </row>
    <row r="111" spans="1:1" x14ac:dyDescent="0.45">
      <c r="A111" s="222"/>
    </row>
    <row r="112" spans="1:1" x14ac:dyDescent="0.45">
      <c r="A112" s="222" t="s">
        <v>245</v>
      </c>
    </row>
    <row r="113" spans="1:1" x14ac:dyDescent="0.45">
      <c r="A113" s="222"/>
    </row>
    <row r="114" spans="1:1" x14ac:dyDescent="0.45">
      <c r="A114" s="222" t="s">
        <v>246</v>
      </c>
    </row>
    <row r="115" spans="1:1" x14ac:dyDescent="0.45">
      <c r="A115" s="222" t="s">
        <v>247</v>
      </c>
    </row>
    <row r="116" spans="1:1" x14ac:dyDescent="0.45">
      <c r="A116" s="222" t="s">
        <v>248</v>
      </c>
    </row>
    <row r="117" spans="1:1" x14ac:dyDescent="0.45">
      <c r="A117" s="222"/>
    </row>
    <row r="118" spans="1:1" x14ac:dyDescent="0.45">
      <c r="A118" s="222" t="s">
        <v>249</v>
      </c>
    </row>
    <row r="119" spans="1:1" x14ac:dyDescent="0.45">
      <c r="A119" s="222" t="s">
        <v>250</v>
      </c>
    </row>
    <row r="120" spans="1:1" x14ac:dyDescent="0.45">
      <c r="A120" s="222" t="s">
        <v>251</v>
      </c>
    </row>
    <row r="121" spans="1:1" x14ac:dyDescent="0.45">
      <c r="A121" s="222" t="s">
        <v>252</v>
      </c>
    </row>
    <row r="122" spans="1:1" x14ac:dyDescent="0.45">
      <c r="A122" s="222"/>
    </row>
    <row r="123" spans="1:1" x14ac:dyDescent="0.45">
      <c r="A123" s="222" t="s">
        <v>253</v>
      </c>
    </row>
    <row r="124" spans="1:1" x14ac:dyDescent="0.45">
      <c r="A124" s="222" t="s">
        <v>254</v>
      </c>
    </row>
    <row r="125" spans="1:1" x14ac:dyDescent="0.45">
      <c r="A125" s="222" t="s">
        <v>255</v>
      </c>
    </row>
    <row r="126" spans="1:1" x14ac:dyDescent="0.45">
      <c r="A126" s="222" t="s">
        <v>256</v>
      </c>
    </row>
    <row r="127" spans="1:1" x14ac:dyDescent="0.45">
      <c r="A127" s="222" t="s">
        <v>257</v>
      </c>
    </row>
    <row r="128" spans="1:1" x14ac:dyDescent="0.45">
      <c r="A128" s="222" t="s">
        <v>258</v>
      </c>
    </row>
    <row r="129" spans="1:1" x14ac:dyDescent="0.45">
      <c r="A129" s="222" t="s">
        <v>259</v>
      </c>
    </row>
    <row r="130" spans="1:1" x14ac:dyDescent="0.45">
      <c r="A130" s="222" t="s">
        <v>260</v>
      </c>
    </row>
    <row r="131" spans="1:1" x14ac:dyDescent="0.45">
      <c r="A131" s="222" t="s">
        <v>261</v>
      </c>
    </row>
    <row r="132" spans="1:1" x14ac:dyDescent="0.45">
      <c r="A132" s="222" t="s">
        <v>262</v>
      </c>
    </row>
    <row r="133" spans="1:1" x14ac:dyDescent="0.45">
      <c r="A133" s="222"/>
    </row>
    <row r="134" spans="1:1" x14ac:dyDescent="0.45">
      <c r="A134" s="222" t="s">
        <v>263</v>
      </c>
    </row>
    <row r="135" spans="1:1" x14ac:dyDescent="0.45">
      <c r="A135" s="222" t="s">
        <v>264</v>
      </c>
    </row>
    <row r="136" spans="1:1" x14ac:dyDescent="0.45">
      <c r="A136" s="222" t="s">
        <v>265</v>
      </c>
    </row>
    <row r="137" spans="1:1" x14ac:dyDescent="0.45">
      <c r="A137" s="222" t="s">
        <v>266</v>
      </c>
    </row>
    <row r="138" spans="1:1" x14ac:dyDescent="0.45">
      <c r="A138" s="222" t="s">
        <v>267</v>
      </c>
    </row>
    <row r="139" spans="1:1" x14ac:dyDescent="0.45">
      <c r="A139" s="222" t="s">
        <v>268</v>
      </c>
    </row>
    <row r="140" spans="1:1" x14ac:dyDescent="0.45">
      <c r="A140" s="222" t="s">
        <v>269</v>
      </c>
    </row>
    <row r="141" spans="1:1" x14ac:dyDescent="0.45">
      <c r="A141" s="222" t="s">
        <v>270</v>
      </c>
    </row>
    <row r="142" spans="1:1" x14ac:dyDescent="0.45">
      <c r="A142" s="222" t="s">
        <v>271</v>
      </c>
    </row>
    <row r="143" spans="1:1" x14ac:dyDescent="0.45">
      <c r="A143" s="222" t="s">
        <v>272</v>
      </c>
    </row>
    <row r="144" spans="1:1" x14ac:dyDescent="0.45">
      <c r="A144" s="222" t="s">
        <v>273</v>
      </c>
    </row>
    <row r="145" spans="1:1" x14ac:dyDescent="0.45">
      <c r="A145" s="222" t="s">
        <v>274</v>
      </c>
    </row>
    <row r="146" spans="1:1" x14ac:dyDescent="0.45">
      <c r="A146" s="222"/>
    </row>
    <row r="147" spans="1:1" x14ac:dyDescent="0.45">
      <c r="A147" s="222" t="s">
        <v>275</v>
      </c>
    </row>
    <row r="148" spans="1:1" x14ac:dyDescent="0.45">
      <c r="A148" s="222" t="s">
        <v>276</v>
      </c>
    </row>
    <row r="149" spans="1:1" x14ac:dyDescent="0.45">
      <c r="A149" s="222" t="s">
        <v>277</v>
      </c>
    </row>
    <row r="150" spans="1:1" x14ac:dyDescent="0.45">
      <c r="A150" s="222"/>
    </row>
    <row r="151" spans="1:1" x14ac:dyDescent="0.45">
      <c r="A151" s="222" t="s">
        <v>278</v>
      </c>
    </row>
    <row r="152" spans="1:1" x14ac:dyDescent="0.45">
      <c r="A152" s="222" t="s">
        <v>279</v>
      </c>
    </row>
    <row r="153" spans="1:1" x14ac:dyDescent="0.45">
      <c r="A153" s="222"/>
    </row>
    <row r="154" spans="1:1" x14ac:dyDescent="0.45">
      <c r="A154" s="222" t="s">
        <v>280</v>
      </c>
    </row>
    <row r="155" spans="1:1" x14ac:dyDescent="0.45">
      <c r="A155" s="222"/>
    </row>
    <row r="156" spans="1:1" x14ac:dyDescent="0.45">
      <c r="A156" s="222" t="s">
        <v>281</v>
      </c>
    </row>
    <row r="157" spans="1:1" x14ac:dyDescent="0.45">
      <c r="A157" s="222" t="s">
        <v>282</v>
      </c>
    </row>
    <row r="158" spans="1:1" x14ac:dyDescent="0.45">
      <c r="A158" s="222" t="s">
        <v>283</v>
      </c>
    </row>
    <row r="159" spans="1:1" x14ac:dyDescent="0.45">
      <c r="A159" s="222" t="s">
        <v>284</v>
      </c>
    </row>
    <row r="160" spans="1:1" x14ac:dyDescent="0.45">
      <c r="A160" s="222" t="s">
        <v>285</v>
      </c>
    </row>
    <row r="161" spans="1:1" x14ac:dyDescent="0.45">
      <c r="A161" s="222" t="s">
        <v>286</v>
      </c>
    </row>
    <row r="162" spans="1:1" x14ac:dyDescent="0.45">
      <c r="A162" s="222" t="s">
        <v>287</v>
      </c>
    </row>
    <row r="163" spans="1:1" x14ac:dyDescent="0.45">
      <c r="A163" s="222"/>
    </row>
    <row r="164" spans="1:1" x14ac:dyDescent="0.45">
      <c r="A164" s="222" t="s">
        <v>288</v>
      </c>
    </row>
    <row r="165" spans="1:1" x14ac:dyDescent="0.45">
      <c r="A165" s="222" t="s">
        <v>289</v>
      </c>
    </row>
    <row r="166" spans="1:1" x14ac:dyDescent="0.45">
      <c r="A166" s="222" t="s">
        <v>290</v>
      </c>
    </row>
    <row r="167" spans="1:1" x14ac:dyDescent="0.45">
      <c r="A167" s="222" t="s">
        <v>291</v>
      </c>
    </row>
    <row r="168" spans="1:1" x14ac:dyDescent="0.45">
      <c r="A168" s="222" t="s">
        <v>292</v>
      </c>
    </row>
    <row r="169" spans="1:1" x14ac:dyDescent="0.45">
      <c r="A169" s="222" t="s">
        <v>293</v>
      </c>
    </row>
    <row r="170" spans="1:1" x14ac:dyDescent="0.45">
      <c r="A170" s="222" t="s">
        <v>294</v>
      </c>
    </row>
    <row r="171" spans="1:1" x14ac:dyDescent="0.45">
      <c r="A171" s="222" t="s">
        <v>295</v>
      </c>
    </row>
    <row r="172" spans="1:1" x14ac:dyDescent="0.45">
      <c r="A172" s="222" t="s">
        <v>296</v>
      </c>
    </row>
    <row r="173" spans="1:1" x14ac:dyDescent="0.45">
      <c r="A173" s="222" t="s">
        <v>297</v>
      </c>
    </row>
    <row r="174" spans="1:1" x14ac:dyDescent="0.45">
      <c r="A174" s="222"/>
    </row>
    <row r="175" spans="1:1" x14ac:dyDescent="0.45">
      <c r="A175" s="222" t="s">
        <v>298</v>
      </c>
    </row>
    <row r="176" spans="1:1" x14ac:dyDescent="0.45">
      <c r="A176" s="222" t="s">
        <v>299</v>
      </c>
    </row>
    <row r="177" spans="1:1" x14ac:dyDescent="0.45">
      <c r="A177" s="222" t="s">
        <v>300</v>
      </c>
    </row>
    <row r="178" spans="1:1" x14ac:dyDescent="0.45">
      <c r="A178" s="222"/>
    </row>
    <row r="179" spans="1:1" x14ac:dyDescent="0.45">
      <c r="A179" s="222" t="s">
        <v>301</v>
      </c>
    </row>
    <row r="180" spans="1:1" x14ac:dyDescent="0.45">
      <c r="A180" s="222"/>
    </row>
    <row r="181" spans="1:1" x14ac:dyDescent="0.45">
      <c r="A181" s="222" t="s">
        <v>302</v>
      </c>
    </row>
    <row r="182" spans="1:1" x14ac:dyDescent="0.45">
      <c r="A182" s="222" t="s">
        <v>303</v>
      </c>
    </row>
    <row r="183" spans="1:1" x14ac:dyDescent="0.45">
      <c r="A183" s="222" t="s">
        <v>304</v>
      </c>
    </row>
    <row r="184" spans="1:1" x14ac:dyDescent="0.45">
      <c r="A184" s="222" t="s">
        <v>305</v>
      </c>
    </row>
    <row r="185" spans="1:1" x14ac:dyDescent="0.45">
      <c r="A185" s="222" t="s">
        <v>306</v>
      </c>
    </row>
    <row r="186" spans="1:1" x14ac:dyDescent="0.45">
      <c r="A186" s="222"/>
    </row>
    <row r="187" spans="1:1" x14ac:dyDescent="0.45">
      <c r="A187" s="222" t="s">
        <v>307</v>
      </c>
    </row>
    <row r="188" spans="1:1" x14ac:dyDescent="0.45">
      <c r="A188" s="222" t="s">
        <v>308</v>
      </c>
    </row>
    <row r="189" spans="1:1" x14ac:dyDescent="0.45">
      <c r="A189" s="222" t="s">
        <v>309</v>
      </c>
    </row>
    <row r="190" spans="1:1" x14ac:dyDescent="0.45">
      <c r="A190" s="222" t="s">
        <v>310</v>
      </c>
    </row>
    <row r="191" spans="1:1" x14ac:dyDescent="0.45">
      <c r="A191" s="222" t="s">
        <v>311</v>
      </c>
    </row>
    <row r="192" spans="1:1" x14ac:dyDescent="0.45">
      <c r="A192" s="222" t="s">
        <v>312</v>
      </c>
    </row>
    <row r="193" spans="1:1" x14ac:dyDescent="0.45">
      <c r="A193" s="222" t="s">
        <v>313</v>
      </c>
    </row>
    <row r="194" spans="1:1" x14ac:dyDescent="0.45">
      <c r="A194" s="222"/>
    </row>
    <row r="195" spans="1:1" x14ac:dyDescent="0.45">
      <c r="A195" s="222" t="s">
        <v>314</v>
      </c>
    </row>
    <row r="196" spans="1:1" x14ac:dyDescent="0.45">
      <c r="A196" s="222"/>
    </row>
    <row r="197" spans="1:1" x14ac:dyDescent="0.45">
      <c r="A197" s="222" t="s">
        <v>315</v>
      </c>
    </row>
    <row r="198" spans="1:1" x14ac:dyDescent="0.45">
      <c r="A198" s="222" t="s">
        <v>316</v>
      </c>
    </row>
    <row r="199" spans="1:1" x14ac:dyDescent="0.45">
      <c r="A199" s="222" t="s">
        <v>317</v>
      </c>
    </row>
    <row r="200" spans="1:1" x14ac:dyDescent="0.45">
      <c r="A200" s="222" t="s">
        <v>318</v>
      </c>
    </row>
    <row r="201" spans="1:1" x14ac:dyDescent="0.45">
      <c r="A201" s="222" t="s">
        <v>319</v>
      </c>
    </row>
    <row r="202" spans="1:1" x14ac:dyDescent="0.45">
      <c r="A202" s="222" t="s">
        <v>320</v>
      </c>
    </row>
    <row r="203" spans="1:1" x14ac:dyDescent="0.45">
      <c r="A203" s="222" t="s">
        <v>321</v>
      </c>
    </row>
    <row r="204" spans="1:1" x14ac:dyDescent="0.45">
      <c r="A204" s="222"/>
    </row>
    <row r="205" spans="1:1" x14ac:dyDescent="0.45">
      <c r="A205" s="222" t="s">
        <v>322</v>
      </c>
    </row>
    <row r="206" spans="1:1" x14ac:dyDescent="0.45">
      <c r="A206" s="222" t="s">
        <v>323</v>
      </c>
    </row>
    <row r="207" spans="1:1" x14ac:dyDescent="0.45">
      <c r="A207" s="222"/>
    </row>
    <row r="208" spans="1:1" x14ac:dyDescent="0.45">
      <c r="A208" s="222" t="s">
        <v>324</v>
      </c>
    </row>
    <row r="209" spans="1:1" x14ac:dyDescent="0.45">
      <c r="A209" s="222"/>
    </row>
    <row r="210" spans="1:1" x14ac:dyDescent="0.45">
      <c r="A210" s="222" t="s">
        <v>325</v>
      </c>
    </row>
    <row r="211" spans="1:1" x14ac:dyDescent="0.45">
      <c r="A211" s="222" t="s">
        <v>326</v>
      </c>
    </row>
    <row r="212" spans="1:1" x14ac:dyDescent="0.45">
      <c r="A212" s="222" t="s">
        <v>327</v>
      </c>
    </row>
    <row r="213" spans="1:1" x14ac:dyDescent="0.45">
      <c r="A213" s="222"/>
    </row>
    <row r="214" spans="1:1" x14ac:dyDescent="0.45">
      <c r="A214" s="222" t="s">
        <v>328</v>
      </c>
    </row>
    <row r="215" spans="1:1" x14ac:dyDescent="0.45">
      <c r="A215" s="222" t="s">
        <v>329</v>
      </c>
    </row>
    <row r="216" spans="1:1" x14ac:dyDescent="0.45">
      <c r="A216" s="222"/>
    </row>
    <row r="217" spans="1:1" x14ac:dyDescent="0.45">
      <c r="A217" s="222" t="s">
        <v>330</v>
      </c>
    </row>
    <row r="218" spans="1:1" x14ac:dyDescent="0.45">
      <c r="A218" s="222" t="s">
        <v>331</v>
      </c>
    </row>
    <row r="219" spans="1:1" x14ac:dyDescent="0.45">
      <c r="A219" s="222" t="s">
        <v>332</v>
      </c>
    </row>
    <row r="220" spans="1:1" x14ac:dyDescent="0.45">
      <c r="A220" s="222" t="s">
        <v>333</v>
      </c>
    </row>
    <row r="221" spans="1:1" x14ac:dyDescent="0.45">
      <c r="A221" s="222"/>
    </row>
    <row r="222" spans="1:1" x14ac:dyDescent="0.45">
      <c r="A222" s="222" t="s">
        <v>334</v>
      </c>
    </row>
    <row r="223" spans="1:1" x14ac:dyDescent="0.45">
      <c r="A223" s="222" t="s">
        <v>335</v>
      </c>
    </row>
    <row r="224" spans="1:1" x14ac:dyDescent="0.45">
      <c r="A224" s="222" t="s">
        <v>336</v>
      </c>
    </row>
    <row r="225" spans="1:1" x14ac:dyDescent="0.45">
      <c r="A225" s="222" t="s">
        <v>337</v>
      </c>
    </row>
    <row r="226" spans="1:1" x14ac:dyDescent="0.45">
      <c r="A226" s="222" t="s">
        <v>338</v>
      </c>
    </row>
    <row r="227" spans="1:1" x14ac:dyDescent="0.45">
      <c r="A227" s="222" t="s">
        <v>339</v>
      </c>
    </row>
    <row r="228" spans="1:1" x14ac:dyDescent="0.45">
      <c r="A228" s="222" t="s">
        <v>340</v>
      </c>
    </row>
    <row r="229" spans="1:1" x14ac:dyDescent="0.45">
      <c r="A229" s="222"/>
    </row>
    <row r="230" spans="1:1" x14ac:dyDescent="0.45">
      <c r="A230" s="222" t="s">
        <v>341</v>
      </c>
    </row>
    <row r="231" spans="1:1" x14ac:dyDescent="0.45">
      <c r="A231" s="222" t="s">
        <v>342</v>
      </c>
    </row>
    <row r="232" spans="1:1" x14ac:dyDescent="0.45">
      <c r="A232" s="222" t="s">
        <v>343</v>
      </c>
    </row>
    <row r="233" spans="1:1" x14ac:dyDescent="0.45">
      <c r="A233" s="222" t="s">
        <v>344</v>
      </c>
    </row>
    <row r="234" spans="1:1" x14ac:dyDescent="0.45">
      <c r="A234" s="222"/>
    </row>
    <row r="235" spans="1:1" x14ac:dyDescent="0.45">
      <c r="A235" s="222" t="s">
        <v>345</v>
      </c>
    </row>
    <row r="236" spans="1:1" x14ac:dyDescent="0.45">
      <c r="A236" s="222" t="s">
        <v>346</v>
      </c>
    </row>
    <row r="237" spans="1:1" x14ac:dyDescent="0.45">
      <c r="A237" s="222" t="s">
        <v>347</v>
      </c>
    </row>
    <row r="238" spans="1:1" x14ac:dyDescent="0.45">
      <c r="A238" s="222" t="s">
        <v>348</v>
      </c>
    </row>
    <row r="239" spans="1:1" x14ac:dyDescent="0.45">
      <c r="A239" s="222" t="s">
        <v>349</v>
      </c>
    </row>
    <row r="240" spans="1:1" x14ac:dyDescent="0.45">
      <c r="A240" s="222" t="s">
        <v>350</v>
      </c>
    </row>
    <row r="241" spans="1:1" x14ac:dyDescent="0.45">
      <c r="A241" s="222" t="s">
        <v>351</v>
      </c>
    </row>
    <row r="242" spans="1:1" x14ac:dyDescent="0.45">
      <c r="A242" s="222" t="s">
        <v>352</v>
      </c>
    </row>
    <row r="243" spans="1:1" x14ac:dyDescent="0.45">
      <c r="A243" s="222" t="s">
        <v>353</v>
      </c>
    </row>
    <row r="244" spans="1:1" x14ac:dyDescent="0.45">
      <c r="A244" s="222"/>
    </row>
    <row r="245" spans="1:1" x14ac:dyDescent="0.45">
      <c r="A245" s="222" t="s">
        <v>354</v>
      </c>
    </row>
    <row r="246" spans="1:1" x14ac:dyDescent="0.45">
      <c r="A246" s="222"/>
    </row>
    <row r="247" spans="1:1" x14ac:dyDescent="0.45">
      <c r="A247" s="222" t="s">
        <v>355</v>
      </c>
    </row>
    <row r="248" spans="1:1" x14ac:dyDescent="0.45">
      <c r="A248" s="222" t="s">
        <v>356</v>
      </c>
    </row>
    <row r="249" spans="1:1" x14ac:dyDescent="0.45">
      <c r="A249" s="222" t="s">
        <v>357</v>
      </c>
    </row>
    <row r="250" spans="1:1" x14ac:dyDescent="0.45">
      <c r="A250" s="222" t="s">
        <v>358</v>
      </c>
    </row>
    <row r="251" spans="1:1" x14ac:dyDescent="0.45">
      <c r="A251" s="222"/>
    </row>
    <row r="252" spans="1:1" x14ac:dyDescent="0.45">
      <c r="A252" s="222" t="s">
        <v>359</v>
      </c>
    </row>
    <row r="253" spans="1:1" x14ac:dyDescent="0.45">
      <c r="A253" s="222" t="s">
        <v>360</v>
      </c>
    </row>
    <row r="254" spans="1:1" x14ac:dyDescent="0.45">
      <c r="A254" s="222" t="s">
        <v>361</v>
      </c>
    </row>
    <row r="255" spans="1:1" x14ac:dyDescent="0.45">
      <c r="A255" s="222" t="s">
        <v>362</v>
      </c>
    </row>
    <row r="256" spans="1:1" x14ac:dyDescent="0.45">
      <c r="A256" s="222"/>
    </row>
    <row r="257" spans="1:1" x14ac:dyDescent="0.45">
      <c r="A257" s="222" t="s">
        <v>363</v>
      </c>
    </row>
    <row r="258" spans="1:1" x14ac:dyDescent="0.45">
      <c r="A258" s="222" t="s">
        <v>364</v>
      </c>
    </row>
    <row r="259" spans="1:1" x14ac:dyDescent="0.45">
      <c r="A259" s="222" t="s">
        <v>365</v>
      </c>
    </row>
    <row r="260" spans="1:1" x14ac:dyDescent="0.45">
      <c r="A260" s="222" t="s">
        <v>366</v>
      </c>
    </row>
    <row r="261" spans="1:1" x14ac:dyDescent="0.45">
      <c r="A261" s="222" t="s">
        <v>367</v>
      </c>
    </row>
    <row r="262" spans="1:1" x14ac:dyDescent="0.45">
      <c r="A262" s="222" t="s">
        <v>368</v>
      </c>
    </row>
    <row r="263" spans="1:1" x14ac:dyDescent="0.45">
      <c r="A263" s="222" t="s">
        <v>369</v>
      </c>
    </row>
    <row r="264" spans="1:1" x14ac:dyDescent="0.45">
      <c r="A264" s="222" t="s">
        <v>370</v>
      </c>
    </row>
    <row r="265" spans="1:1" x14ac:dyDescent="0.45">
      <c r="A265" s="222" t="s">
        <v>371</v>
      </c>
    </row>
    <row r="266" spans="1:1" x14ac:dyDescent="0.45">
      <c r="A266" s="222" t="s">
        <v>372</v>
      </c>
    </row>
    <row r="267" spans="1:1" x14ac:dyDescent="0.45">
      <c r="A267" s="222" t="s">
        <v>373</v>
      </c>
    </row>
    <row r="268" spans="1:1" x14ac:dyDescent="0.45">
      <c r="A268" s="222"/>
    </row>
    <row r="269" spans="1:1" x14ac:dyDescent="0.45">
      <c r="A269" s="222" t="s">
        <v>374</v>
      </c>
    </row>
    <row r="270" spans="1:1" x14ac:dyDescent="0.45">
      <c r="A270" s="222" t="s">
        <v>375</v>
      </c>
    </row>
    <row r="271" spans="1:1" x14ac:dyDescent="0.45">
      <c r="A271" s="222" t="s">
        <v>376</v>
      </c>
    </row>
    <row r="272" spans="1:1" x14ac:dyDescent="0.45">
      <c r="A272" s="222" t="s">
        <v>377</v>
      </c>
    </row>
    <row r="273" spans="1:1" x14ac:dyDescent="0.45">
      <c r="A273" s="222" t="s">
        <v>378</v>
      </c>
    </row>
    <row r="274" spans="1:1" x14ac:dyDescent="0.45">
      <c r="A274" s="222"/>
    </row>
    <row r="275" spans="1:1" x14ac:dyDescent="0.45">
      <c r="A275" s="222" t="s">
        <v>379</v>
      </c>
    </row>
    <row r="276" spans="1:1" x14ac:dyDescent="0.45">
      <c r="A276" s="222" t="s">
        <v>380</v>
      </c>
    </row>
    <row r="277" spans="1:1" x14ac:dyDescent="0.45">
      <c r="A277" s="222" t="s">
        <v>381</v>
      </c>
    </row>
    <row r="278" spans="1:1" x14ac:dyDescent="0.45">
      <c r="A278" s="222" t="s">
        <v>382</v>
      </c>
    </row>
    <row r="279" spans="1:1" x14ac:dyDescent="0.45">
      <c r="A279" s="222" t="s">
        <v>383</v>
      </c>
    </row>
    <row r="280" spans="1:1" x14ac:dyDescent="0.45">
      <c r="A280" s="222" t="s">
        <v>384</v>
      </c>
    </row>
    <row r="281" spans="1:1" x14ac:dyDescent="0.45">
      <c r="A281" s="222" t="s">
        <v>385</v>
      </c>
    </row>
    <row r="282" spans="1:1" x14ac:dyDescent="0.45">
      <c r="A282" s="222" t="s">
        <v>386</v>
      </c>
    </row>
    <row r="283" spans="1:1" x14ac:dyDescent="0.45">
      <c r="A283" s="222" t="s">
        <v>387</v>
      </c>
    </row>
    <row r="284" spans="1:1" x14ac:dyDescent="0.45">
      <c r="A284" s="222" t="s">
        <v>388</v>
      </c>
    </row>
    <row r="285" spans="1:1" x14ac:dyDescent="0.45">
      <c r="A285" s="222" t="s">
        <v>389</v>
      </c>
    </row>
    <row r="286" spans="1:1" x14ac:dyDescent="0.45">
      <c r="A286" s="222" t="s">
        <v>390</v>
      </c>
    </row>
    <row r="287" spans="1:1" x14ac:dyDescent="0.45">
      <c r="A287" s="222"/>
    </row>
    <row r="288" spans="1:1" x14ac:dyDescent="0.45">
      <c r="A288" s="222" t="s">
        <v>391</v>
      </c>
    </row>
    <row r="289" spans="1:1" x14ac:dyDescent="0.45">
      <c r="A289" s="222" t="s">
        <v>392</v>
      </c>
    </row>
    <row r="290" spans="1:1" x14ac:dyDescent="0.45">
      <c r="A290" s="222" t="s">
        <v>393</v>
      </c>
    </row>
    <row r="291" spans="1:1" x14ac:dyDescent="0.45">
      <c r="A291" s="222" t="s">
        <v>394</v>
      </c>
    </row>
    <row r="292" spans="1:1" x14ac:dyDescent="0.45">
      <c r="A292" s="222"/>
    </row>
    <row r="293" spans="1:1" x14ac:dyDescent="0.45">
      <c r="A293" s="222" t="s">
        <v>395</v>
      </c>
    </row>
    <row r="294" spans="1:1" x14ac:dyDescent="0.45">
      <c r="A294" s="222" t="s">
        <v>396</v>
      </c>
    </row>
    <row r="295" spans="1:1" x14ac:dyDescent="0.45">
      <c r="A295" s="222" t="s">
        <v>397</v>
      </c>
    </row>
    <row r="296" spans="1:1" x14ac:dyDescent="0.45">
      <c r="A296" s="222"/>
    </row>
    <row r="297" spans="1:1" x14ac:dyDescent="0.45">
      <c r="A297" s="222" t="s">
        <v>398</v>
      </c>
    </row>
    <row r="298" spans="1:1" x14ac:dyDescent="0.45">
      <c r="A298" s="222" t="s">
        <v>399</v>
      </c>
    </row>
    <row r="299" spans="1:1" x14ac:dyDescent="0.45">
      <c r="A299" s="222" t="s">
        <v>400</v>
      </c>
    </row>
    <row r="300" spans="1:1" x14ac:dyDescent="0.45">
      <c r="A300" s="222" t="s">
        <v>401</v>
      </c>
    </row>
    <row r="301" spans="1:1" x14ac:dyDescent="0.45">
      <c r="A301" s="222" t="s">
        <v>402</v>
      </c>
    </row>
    <row r="302" spans="1:1" x14ac:dyDescent="0.45">
      <c r="A302" s="222" t="s">
        <v>403</v>
      </c>
    </row>
    <row r="303" spans="1:1" x14ac:dyDescent="0.45">
      <c r="A303" s="222" t="s">
        <v>404</v>
      </c>
    </row>
    <row r="304" spans="1:1" x14ac:dyDescent="0.45">
      <c r="A304" s="222" t="s">
        <v>405</v>
      </c>
    </row>
    <row r="305" spans="1:1" x14ac:dyDescent="0.45">
      <c r="A305" s="222" t="s">
        <v>406</v>
      </c>
    </row>
    <row r="306" spans="1:1" x14ac:dyDescent="0.45">
      <c r="A306" s="222" t="s">
        <v>407</v>
      </c>
    </row>
    <row r="307" spans="1:1" x14ac:dyDescent="0.45">
      <c r="A307" s="222" t="s">
        <v>408</v>
      </c>
    </row>
    <row r="308" spans="1:1" x14ac:dyDescent="0.45">
      <c r="A308" s="222" t="s">
        <v>409</v>
      </c>
    </row>
    <row r="309" spans="1:1" x14ac:dyDescent="0.45">
      <c r="A309" s="222"/>
    </row>
    <row r="310" spans="1:1" x14ac:dyDescent="0.45">
      <c r="A310" s="222" t="s">
        <v>410</v>
      </c>
    </row>
    <row r="311" spans="1:1" x14ac:dyDescent="0.45">
      <c r="A311" s="222" t="s">
        <v>411</v>
      </c>
    </row>
    <row r="312" spans="1:1" x14ac:dyDescent="0.45">
      <c r="A312" s="222" t="s">
        <v>412</v>
      </c>
    </row>
    <row r="313" spans="1:1" x14ac:dyDescent="0.45">
      <c r="A313" s="222" t="s">
        <v>413</v>
      </c>
    </row>
    <row r="314" spans="1:1" x14ac:dyDescent="0.45">
      <c r="A314" s="222" t="s">
        <v>414</v>
      </c>
    </row>
    <row r="315" spans="1:1" x14ac:dyDescent="0.45">
      <c r="A315" s="222" t="s">
        <v>415</v>
      </c>
    </row>
    <row r="316" spans="1:1" x14ac:dyDescent="0.45">
      <c r="A316" s="222" t="s">
        <v>416</v>
      </c>
    </row>
    <row r="317" spans="1:1" x14ac:dyDescent="0.45">
      <c r="A317" s="222"/>
    </row>
    <row r="318" spans="1:1" x14ac:dyDescent="0.45">
      <c r="A318" s="222" t="s">
        <v>417</v>
      </c>
    </row>
    <row r="319" spans="1:1" x14ac:dyDescent="0.45">
      <c r="A319" s="222" t="s">
        <v>418</v>
      </c>
    </row>
    <row r="320" spans="1:1" x14ac:dyDescent="0.45">
      <c r="A320" s="222" t="s">
        <v>419</v>
      </c>
    </row>
    <row r="321" spans="1:1" x14ac:dyDescent="0.45">
      <c r="A321" s="222" t="s">
        <v>420</v>
      </c>
    </row>
    <row r="322" spans="1:1" x14ac:dyDescent="0.45">
      <c r="A322" s="222" t="s">
        <v>421</v>
      </c>
    </row>
    <row r="323" spans="1:1" x14ac:dyDescent="0.45">
      <c r="A323" s="222" t="s">
        <v>422</v>
      </c>
    </row>
    <row r="324" spans="1:1" x14ac:dyDescent="0.45">
      <c r="A324" s="222" t="s">
        <v>423</v>
      </c>
    </row>
    <row r="325" spans="1:1" x14ac:dyDescent="0.45">
      <c r="A325" s="222" t="s">
        <v>424</v>
      </c>
    </row>
    <row r="326" spans="1:1" x14ac:dyDescent="0.45">
      <c r="A326" s="222" t="s">
        <v>425</v>
      </c>
    </row>
    <row r="327" spans="1:1" x14ac:dyDescent="0.45">
      <c r="A327" s="222" t="s">
        <v>426</v>
      </c>
    </row>
    <row r="328" spans="1:1" x14ac:dyDescent="0.45">
      <c r="A328" s="222"/>
    </row>
    <row r="329" spans="1:1" x14ac:dyDescent="0.45">
      <c r="A329" s="222" t="s">
        <v>427</v>
      </c>
    </row>
    <row r="330" spans="1:1" x14ac:dyDescent="0.45">
      <c r="A330" s="222" t="s">
        <v>428</v>
      </c>
    </row>
    <row r="331" spans="1:1" x14ac:dyDescent="0.45">
      <c r="A331" s="222" t="s">
        <v>429</v>
      </c>
    </row>
    <row r="332" spans="1:1" x14ac:dyDescent="0.45">
      <c r="A332" s="222" t="s">
        <v>430</v>
      </c>
    </row>
    <row r="333" spans="1:1" x14ac:dyDescent="0.45">
      <c r="A333" s="222" t="s">
        <v>431</v>
      </c>
    </row>
    <row r="334" spans="1:1" x14ac:dyDescent="0.45">
      <c r="A334" s="222" t="s">
        <v>432</v>
      </c>
    </row>
    <row r="335" spans="1:1" x14ac:dyDescent="0.45">
      <c r="A335" s="222" t="s">
        <v>433</v>
      </c>
    </row>
    <row r="336" spans="1:1" x14ac:dyDescent="0.45">
      <c r="A336" s="222"/>
    </row>
    <row r="337" spans="1:1" x14ac:dyDescent="0.45">
      <c r="A337" s="222" t="s">
        <v>434</v>
      </c>
    </row>
    <row r="338" spans="1:1" x14ac:dyDescent="0.45">
      <c r="A338" s="222" t="s">
        <v>435</v>
      </c>
    </row>
    <row r="339" spans="1:1" x14ac:dyDescent="0.45">
      <c r="A339" s="222" t="s">
        <v>436</v>
      </c>
    </row>
    <row r="340" spans="1:1" x14ac:dyDescent="0.45">
      <c r="A340" s="222" t="s">
        <v>437</v>
      </c>
    </row>
    <row r="341" spans="1:1" x14ac:dyDescent="0.45">
      <c r="A341" s="222" t="s">
        <v>438</v>
      </c>
    </row>
    <row r="342" spans="1:1" x14ac:dyDescent="0.45">
      <c r="A342" s="222"/>
    </row>
    <row r="343" spans="1:1" x14ac:dyDescent="0.45">
      <c r="A343" s="222" t="s">
        <v>439</v>
      </c>
    </row>
    <row r="344" spans="1:1" x14ac:dyDescent="0.45">
      <c r="A344" s="222"/>
    </row>
    <row r="345" spans="1:1" x14ac:dyDescent="0.45">
      <c r="A345" s="222" t="s">
        <v>440</v>
      </c>
    </row>
    <row r="346" spans="1:1" x14ac:dyDescent="0.45">
      <c r="A346" s="222" t="s">
        <v>441</v>
      </c>
    </row>
    <row r="347" spans="1:1" x14ac:dyDescent="0.45">
      <c r="A347" s="222" t="s">
        <v>442</v>
      </c>
    </row>
    <row r="348" spans="1:1" x14ac:dyDescent="0.45">
      <c r="A348" s="222" t="s">
        <v>443</v>
      </c>
    </row>
    <row r="349" spans="1:1" x14ac:dyDescent="0.45">
      <c r="A349" s="222" t="s">
        <v>444</v>
      </c>
    </row>
    <row r="350" spans="1:1" x14ac:dyDescent="0.45">
      <c r="A350" s="222" t="s">
        <v>445</v>
      </c>
    </row>
    <row r="351" spans="1:1" x14ac:dyDescent="0.45">
      <c r="A351" s="222" t="s">
        <v>446</v>
      </c>
    </row>
    <row r="352" spans="1:1" x14ac:dyDescent="0.45">
      <c r="A352" s="222" t="s">
        <v>447</v>
      </c>
    </row>
    <row r="353" spans="1:1" x14ac:dyDescent="0.45">
      <c r="A353" s="222"/>
    </row>
    <row r="354" spans="1:1" x14ac:dyDescent="0.45">
      <c r="A354" s="222" t="s">
        <v>448</v>
      </c>
    </row>
    <row r="355" spans="1:1" x14ac:dyDescent="0.45">
      <c r="A355" s="222" t="s">
        <v>449</v>
      </c>
    </row>
    <row r="356" spans="1:1" x14ac:dyDescent="0.45">
      <c r="A356" s="222" t="s">
        <v>450</v>
      </c>
    </row>
    <row r="357" spans="1:1" x14ac:dyDescent="0.45">
      <c r="A357" s="222" t="s">
        <v>451</v>
      </c>
    </row>
    <row r="358" spans="1:1" x14ac:dyDescent="0.45">
      <c r="A358" s="222" t="s">
        <v>452</v>
      </c>
    </row>
    <row r="359" spans="1:1" x14ac:dyDescent="0.45">
      <c r="A359" s="222" t="s">
        <v>453</v>
      </c>
    </row>
    <row r="360" spans="1:1" x14ac:dyDescent="0.45">
      <c r="A360" s="222"/>
    </row>
    <row r="361" spans="1:1" x14ac:dyDescent="0.45">
      <c r="A361" s="222" t="s">
        <v>454</v>
      </c>
    </row>
    <row r="362" spans="1:1" x14ac:dyDescent="0.45">
      <c r="A362" s="222" t="s">
        <v>455</v>
      </c>
    </row>
    <row r="363" spans="1:1" x14ac:dyDescent="0.45">
      <c r="A363" s="222" t="s">
        <v>456</v>
      </c>
    </row>
    <row r="364" spans="1:1" x14ac:dyDescent="0.45">
      <c r="A364" s="222"/>
    </row>
    <row r="365" spans="1:1" x14ac:dyDescent="0.45">
      <c r="A365" s="222" t="s">
        <v>457</v>
      </c>
    </row>
    <row r="366" spans="1:1" x14ac:dyDescent="0.45">
      <c r="A366" s="222" t="s">
        <v>458</v>
      </c>
    </row>
    <row r="367" spans="1:1" x14ac:dyDescent="0.45">
      <c r="A367" s="222"/>
    </row>
    <row r="368" spans="1:1" x14ac:dyDescent="0.45">
      <c r="A368" s="222" t="s">
        <v>459</v>
      </c>
    </row>
    <row r="369" spans="1:1" x14ac:dyDescent="0.45">
      <c r="A369" s="222" t="s">
        <v>460</v>
      </c>
    </row>
    <row r="370" spans="1:1" x14ac:dyDescent="0.45">
      <c r="A370" s="222" t="s">
        <v>461</v>
      </c>
    </row>
    <row r="371" spans="1:1" x14ac:dyDescent="0.45">
      <c r="A371" s="222"/>
    </row>
    <row r="372" spans="1:1" x14ac:dyDescent="0.45">
      <c r="A372" s="222" t="s">
        <v>462</v>
      </c>
    </row>
    <row r="373" spans="1:1" x14ac:dyDescent="0.45">
      <c r="A373" s="222" t="s">
        <v>463</v>
      </c>
    </row>
    <row r="374" spans="1:1" x14ac:dyDescent="0.45">
      <c r="A374" s="222" t="s">
        <v>464</v>
      </c>
    </row>
    <row r="375" spans="1:1" x14ac:dyDescent="0.45">
      <c r="A375" s="222"/>
    </row>
    <row r="376" spans="1:1" x14ac:dyDescent="0.45">
      <c r="A376" s="222" t="s">
        <v>465</v>
      </c>
    </row>
    <row r="377" spans="1:1" x14ac:dyDescent="0.45">
      <c r="A377" s="222" t="s">
        <v>466</v>
      </c>
    </row>
    <row r="378" spans="1:1" x14ac:dyDescent="0.45">
      <c r="A378" s="222"/>
    </row>
    <row r="379" spans="1:1" x14ac:dyDescent="0.45">
      <c r="A379" s="222" t="s">
        <v>467</v>
      </c>
    </row>
    <row r="380" spans="1:1" x14ac:dyDescent="0.45">
      <c r="A380" s="222" t="s">
        <v>468</v>
      </c>
    </row>
    <row r="381" spans="1:1" x14ac:dyDescent="0.45">
      <c r="A381" s="222"/>
    </row>
    <row r="382" spans="1:1" x14ac:dyDescent="0.45">
      <c r="A382" s="222" t="s">
        <v>469</v>
      </c>
    </row>
    <row r="383" spans="1:1" x14ac:dyDescent="0.45">
      <c r="A383" s="222" t="s">
        <v>470</v>
      </c>
    </row>
    <row r="384" spans="1:1" x14ac:dyDescent="0.45">
      <c r="A384" s="222" t="s">
        <v>471</v>
      </c>
    </row>
    <row r="385" spans="1:1" x14ac:dyDescent="0.45">
      <c r="A385" s="222" t="s">
        <v>472</v>
      </c>
    </row>
    <row r="386" spans="1:1" x14ac:dyDescent="0.45">
      <c r="A386" s="222" t="s">
        <v>473</v>
      </c>
    </row>
    <row r="387" spans="1:1" x14ac:dyDescent="0.45">
      <c r="A387" s="222"/>
    </row>
    <row r="388" spans="1:1" x14ac:dyDescent="0.45">
      <c r="A388" s="222" t="s">
        <v>474</v>
      </c>
    </row>
    <row r="389" spans="1:1" x14ac:dyDescent="0.45">
      <c r="A389" s="222" t="s">
        <v>475</v>
      </c>
    </row>
    <row r="390" spans="1:1" x14ac:dyDescent="0.45">
      <c r="A390" s="222" t="s">
        <v>476</v>
      </c>
    </row>
    <row r="391" spans="1:1" x14ac:dyDescent="0.45">
      <c r="A391" s="222" t="s">
        <v>477</v>
      </c>
    </row>
    <row r="392" spans="1:1" x14ac:dyDescent="0.45">
      <c r="A392" s="222" t="s">
        <v>478</v>
      </c>
    </row>
    <row r="393" spans="1:1" x14ac:dyDescent="0.45">
      <c r="A393" s="222" t="s">
        <v>479</v>
      </c>
    </row>
    <row r="394" spans="1:1" x14ac:dyDescent="0.45">
      <c r="A394" s="222" t="s">
        <v>480</v>
      </c>
    </row>
    <row r="395" spans="1:1" x14ac:dyDescent="0.45">
      <c r="A395" s="222" t="s">
        <v>481</v>
      </c>
    </row>
    <row r="396" spans="1:1" x14ac:dyDescent="0.45">
      <c r="A396" s="222" t="s">
        <v>482</v>
      </c>
    </row>
    <row r="397" spans="1:1" x14ac:dyDescent="0.45">
      <c r="A397" s="222"/>
    </row>
    <row r="398" spans="1:1" x14ac:dyDescent="0.45">
      <c r="A398" s="222" t="s">
        <v>483</v>
      </c>
    </row>
    <row r="399" spans="1:1" x14ac:dyDescent="0.45">
      <c r="A399" s="222" t="s">
        <v>484</v>
      </c>
    </row>
    <row r="400" spans="1:1" x14ac:dyDescent="0.45">
      <c r="A400" s="222" t="s">
        <v>485</v>
      </c>
    </row>
    <row r="401" spans="1:1" x14ac:dyDescent="0.45">
      <c r="A401" s="222" t="s">
        <v>486</v>
      </c>
    </row>
    <row r="402" spans="1:1" x14ac:dyDescent="0.45">
      <c r="A402" s="222"/>
    </row>
    <row r="403" spans="1:1" x14ac:dyDescent="0.45">
      <c r="A403" s="222" t="s">
        <v>487</v>
      </c>
    </row>
    <row r="404" spans="1:1" x14ac:dyDescent="0.45">
      <c r="A404" s="222" t="s">
        <v>488</v>
      </c>
    </row>
    <row r="405" spans="1:1" x14ac:dyDescent="0.45">
      <c r="A405" s="222" t="s">
        <v>489</v>
      </c>
    </row>
    <row r="406" spans="1:1" x14ac:dyDescent="0.45">
      <c r="A406" s="222"/>
    </row>
    <row r="407" spans="1:1" x14ac:dyDescent="0.45">
      <c r="A407" s="222" t="s">
        <v>490</v>
      </c>
    </row>
    <row r="408" spans="1:1" x14ac:dyDescent="0.45">
      <c r="A408" s="222"/>
    </row>
    <row r="409" spans="1:1" x14ac:dyDescent="0.45">
      <c r="A409" s="222" t="s">
        <v>491</v>
      </c>
    </row>
    <row r="410" spans="1:1" x14ac:dyDescent="0.45">
      <c r="A410" s="222" t="s">
        <v>492</v>
      </c>
    </row>
    <row r="411" spans="1:1" x14ac:dyDescent="0.45">
      <c r="A411" s="222" t="s">
        <v>493</v>
      </c>
    </row>
    <row r="412" spans="1:1" x14ac:dyDescent="0.45">
      <c r="A412" s="222" t="s">
        <v>494</v>
      </c>
    </row>
    <row r="413" spans="1:1" x14ac:dyDescent="0.45">
      <c r="A413" s="222" t="s">
        <v>495</v>
      </c>
    </row>
    <row r="414" spans="1:1" x14ac:dyDescent="0.45">
      <c r="A414" s="222"/>
    </row>
    <row r="415" spans="1:1" x14ac:dyDescent="0.45">
      <c r="A415" s="222" t="s">
        <v>496</v>
      </c>
    </row>
    <row r="416" spans="1:1" x14ac:dyDescent="0.45">
      <c r="A416" s="222" t="s">
        <v>497</v>
      </c>
    </row>
    <row r="417" spans="1:1" x14ac:dyDescent="0.45">
      <c r="A417" s="222" t="s">
        <v>498</v>
      </c>
    </row>
    <row r="418" spans="1:1" x14ac:dyDescent="0.45">
      <c r="A418" s="222" t="s">
        <v>499</v>
      </c>
    </row>
    <row r="419" spans="1:1" x14ac:dyDescent="0.45">
      <c r="A419" s="222" t="s">
        <v>500</v>
      </c>
    </row>
    <row r="420" spans="1:1" x14ac:dyDescent="0.45">
      <c r="A420" s="222" t="s">
        <v>501</v>
      </c>
    </row>
    <row r="421" spans="1:1" x14ac:dyDescent="0.45">
      <c r="A421" s="222"/>
    </row>
    <row r="422" spans="1:1" x14ac:dyDescent="0.45">
      <c r="A422" s="222" t="s">
        <v>502</v>
      </c>
    </row>
    <row r="423" spans="1:1" x14ac:dyDescent="0.45">
      <c r="A423" s="222" t="s">
        <v>503</v>
      </c>
    </row>
    <row r="424" spans="1:1" x14ac:dyDescent="0.45">
      <c r="A424" s="222" t="s">
        <v>504</v>
      </c>
    </row>
    <row r="425" spans="1:1" x14ac:dyDescent="0.45">
      <c r="A425" s="222" t="s">
        <v>505</v>
      </c>
    </row>
    <row r="426" spans="1:1" x14ac:dyDescent="0.45">
      <c r="A426" s="222" t="s">
        <v>506</v>
      </c>
    </row>
    <row r="427" spans="1:1" x14ac:dyDescent="0.45">
      <c r="A427" s="222" t="s">
        <v>507</v>
      </c>
    </row>
    <row r="428" spans="1:1" x14ac:dyDescent="0.45">
      <c r="A428" s="222"/>
    </row>
    <row r="429" spans="1:1" x14ac:dyDescent="0.45">
      <c r="A429" s="222" t="s">
        <v>508</v>
      </c>
    </row>
    <row r="430" spans="1:1" x14ac:dyDescent="0.45">
      <c r="A430" s="222" t="s">
        <v>509</v>
      </c>
    </row>
    <row r="431" spans="1:1" x14ac:dyDescent="0.45">
      <c r="A431" s="222" t="s">
        <v>510</v>
      </c>
    </row>
    <row r="432" spans="1:1" x14ac:dyDescent="0.45">
      <c r="A432" s="222" t="s">
        <v>511</v>
      </c>
    </row>
    <row r="433" spans="1:1" x14ac:dyDescent="0.45">
      <c r="A433" s="222" t="s">
        <v>512</v>
      </c>
    </row>
    <row r="434" spans="1:1" x14ac:dyDescent="0.45">
      <c r="A434" s="222"/>
    </row>
    <row r="435" spans="1:1" x14ac:dyDescent="0.45">
      <c r="A435" s="222" t="s">
        <v>513</v>
      </c>
    </row>
    <row r="436" spans="1:1" x14ac:dyDescent="0.45">
      <c r="A436" s="222"/>
    </row>
    <row r="437" spans="1:1" x14ac:dyDescent="0.45">
      <c r="A437" s="222" t="s">
        <v>514</v>
      </c>
    </row>
    <row r="438" spans="1:1" x14ac:dyDescent="0.45">
      <c r="A438" s="222" t="s">
        <v>515</v>
      </c>
    </row>
    <row r="439" spans="1:1" x14ac:dyDescent="0.45">
      <c r="A439" s="222" t="s">
        <v>516</v>
      </c>
    </row>
    <row r="440" spans="1:1" x14ac:dyDescent="0.45">
      <c r="A440" s="222" t="s">
        <v>517</v>
      </c>
    </row>
    <row r="441" spans="1:1" x14ac:dyDescent="0.45">
      <c r="A441" s="222" t="s">
        <v>518</v>
      </c>
    </row>
    <row r="442" spans="1:1" x14ac:dyDescent="0.45">
      <c r="A442" s="222" t="s">
        <v>519</v>
      </c>
    </row>
    <row r="443" spans="1:1" x14ac:dyDescent="0.45">
      <c r="A443" s="222" t="s">
        <v>520</v>
      </c>
    </row>
    <row r="444" spans="1:1" x14ac:dyDescent="0.45">
      <c r="A444" s="222" t="s">
        <v>521</v>
      </c>
    </row>
    <row r="445" spans="1:1" x14ac:dyDescent="0.45">
      <c r="A445" s="222"/>
    </row>
    <row r="446" spans="1:1" x14ac:dyDescent="0.45">
      <c r="A446" s="222" t="s">
        <v>522</v>
      </c>
    </row>
    <row r="447" spans="1:1" x14ac:dyDescent="0.45">
      <c r="A447" s="222"/>
    </row>
    <row r="448" spans="1:1" x14ac:dyDescent="0.45">
      <c r="A448" s="222" t="s">
        <v>523</v>
      </c>
    </row>
    <row r="449" spans="1:1" x14ac:dyDescent="0.45">
      <c r="A449" s="222" t="s">
        <v>524</v>
      </c>
    </row>
    <row r="450" spans="1:1" x14ac:dyDescent="0.45">
      <c r="A450" s="222" t="s">
        <v>525</v>
      </c>
    </row>
    <row r="451" spans="1:1" x14ac:dyDescent="0.45">
      <c r="A451" s="222" t="s">
        <v>526</v>
      </c>
    </row>
    <row r="452" spans="1:1" x14ac:dyDescent="0.45">
      <c r="A452" s="222"/>
    </row>
    <row r="453" spans="1:1" x14ac:dyDescent="0.45">
      <c r="A453" s="222" t="s">
        <v>527</v>
      </c>
    </row>
    <row r="454" spans="1:1" x14ac:dyDescent="0.45">
      <c r="A454" s="222" t="s">
        <v>528</v>
      </c>
    </row>
    <row r="455" spans="1:1" x14ac:dyDescent="0.45">
      <c r="A455" s="222" t="s">
        <v>529</v>
      </c>
    </row>
    <row r="456" spans="1:1" x14ac:dyDescent="0.45">
      <c r="A456" s="222" t="s">
        <v>530</v>
      </c>
    </row>
    <row r="457" spans="1:1" x14ac:dyDescent="0.45">
      <c r="A457" s="222" t="s">
        <v>531</v>
      </c>
    </row>
    <row r="458" spans="1:1" x14ac:dyDescent="0.45">
      <c r="A458" s="222" t="s">
        <v>532</v>
      </c>
    </row>
    <row r="459" spans="1:1" x14ac:dyDescent="0.45">
      <c r="A459" s="222" t="s">
        <v>533</v>
      </c>
    </row>
    <row r="460" spans="1:1" x14ac:dyDescent="0.45">
      <c r="A460" s="222" t="s">
        <v>534</v>
      </c>
    </row>
    <row r="461" spans="1:1" x14ac:dyDescent="0.45">
      <c r="A461" s="222" t="s">
        <v>535</v>
      </c>
    </row>
    <row r="462" spans="1:1" x14ac:dyDescent="0.45">
      <c r="A462" s="222"/>
    </row>
    <row r="463" spans="1:1" x14ac:dyDescent="0.45">
      <c r="A463" s="222" t="s">
        <v>536</v>
      </c>
    </row>
    <row r="464" spans="1:1" x14ac:dyDescent="0.45">
      <c r="A464" s="222" t="s">
        <v>537</v>
      </c>
    </row>
    <row r="465" spans="1:1" x14ac:dyDescent="0.45">
      <c r="A465" s="222" t="s">
        <v>538</v>
      </c>
    </row>
    <row r="466" spans="1:1" x14ac:dyDescent="0.45">
      <c r="A466" s="222" t="s">
        <v>539</v>
      </c>
    </row>
    <row r="467" spans="1:1" x14ac:dyDescent="0.45">
      <c r="A467" s="222" t="s">
        <v>540</v>
      </c>
    </row>
    <row r="468" spans="1:1" x14ac:dyDescent="0.45">
      <c r="A468" s="222" t="s">
        <v>541</v>
      </c>
    </row>
    <row r="469" spans="1:1" x14ac:dyDescent="0.45">
      <c r="A469" s="222" t="s">
        <v>542</v>
      </c>
    </row>
    <row r="470" spans="1:1" x14ac:dyDescent="0.45">
      <c r="A470" s="222"/>
    </row>
    <row r="471" spans="1:1" x14ac:dyDescent="0.45">
      <c r="A471" s="222" t="s">
        <v>543</v>
      </c>
    </row>
    <row r="472" spans="1:1" x14ac:dyDescent="0.45">
      <c r="A472" s="222"/>
    </row>
    <row r="473" spans="1:1" x14ac:dyDescent="0.45">
      <c r="A473" s="222" t="s">
        <v>544</v>
      </c>
    </row>
    <row r="474" spans="1:1" x14ac:dyDescent="0.45">
      <c r="A474" s="222" t="s">
        <v>545</v>
      </c>
    </row>
    <row r="475" spans="1:1" x14ac:dyDescent="0.45">
      <c r="A475" s="222" t="s">
        <v>546</v>
      </c>
    </row>
    <row r="476" spans="1:1" x14ac:dyDescent="0.45">
      <c r="A476" s="222"/>
    </row>
    <row r="477" spans="1:1" x14ac:dyDescent="0.45">
      <c r="A477" s="222" t="s">
        <v>547</v>
      </c>
    </row>
    <row r="478" spans="1:1" x14ac:dyDescent="0.45">
      <c r="A478" s="222" t="s">
        <v>548</v>
      </c>
    </row>
    <row r="479" spans="1:1" x14ac:dyDescent="0.45">
      <c r="A479" s="222" t="s">
        <v>549</v>
      </c>
    </row>
    <row r="480" spans="1:1" x14ac:dyDescent="0.45">
      <c r="A480" s="222" t="s">
        <v>550</v>
      </c>
    </row>
    <row r="481" spans="1:1" x14ac:dyDescent="0.45">
      <c r="A481" s="222" t="s">
        <v>551</v>
      </c>
    </row>
    <row r="482" spans="1:1" x14ac:dyDescent="0.45">
      <c r="A482" s="222" t="s">
        <v>552</v>
      </c>
    </row>
    <row r="483" spans="1:1" x14ac:dyDescent="0.45">
      <c r="A483" s="222" t="s">
        <v>553</v>
      </c>
    </row>
    <row r="484" spans="1:1" x14ac:dyDescent="0.45">
      <c r="A484" s="222" t="s">
        <v>554</v>
      </c>
    </row>
    <row r="485" spans="1:1" x14ac:dyDescent="0.45">
      <c r="A485" s="222" t="s">
        <v>555</v>
      </c>
    </row>
    <row r="486" spans="1:1" x14ac:dyDescent="0.45">
      <c r="A486" s="222"/>
    </row>
    <row r="487" spans="1:1" x14ac:dyDescent="0.45">
      <c r="A487" s="222" t="s">
        <v>556</v>
      </c>
    </row>
    <row r="488" spans="1:1" x14ac:dyDescent="0.45">
      <c r="A488" s="222" t="s">
        <v>557</v>
      </c>
    </row>
    <row r="489" spans="1:1" x14ac:dyDescent="0.45">
      <c r="A489" s="222" t="s">
        <v>558</v>
      </c>
    </row>
    <row r="490" spans="1:1" x14ac:dyDescent="0.45">
      <c r="A490" s="222" t="s">
        <v>559</v>
      </c>
    </row>
    <row r="491" spans="1:1" x14ac:dyDescent="0.45">
      <c r="A491" s="222"/>
    </row>
    <row r="492" spans="1:1" x14ac:dyDescent="0.45">
      <c r="A492" s="222" t="s">
        <v>560</v>
      </c>
    </row>
    <row r="493" spans="1:1" x14ac:dyDescent="0.45">
      <c r="A493" s="222" t="s">
        <v>561</v>
      </c>
    </row>
    <row r="494" spans="1:1" x14ac:dyDescent="0.45">
      <c r="A494" s="222" t="s">
        <v>562</v>
      </c>
    </row>
    <row r="495" spans="1:1" x14ac:dyDescent="0.45">
      <c r="A495" s="222" t="s">
        <v>563</v>
      </c>
    </row>
    <row r="496" spans="1:1" x14ac:dyDescent="0.45">
      <c r="A496" s="222" t="s">
        <v>564</v>
      </c>
    </row>
    <row r="497" spans="1:1" x14ac:dyDescent="0.45">
      <c r="A497" s="222" t="s">
        <v>565</v>
      </c>
    </row>
    <row r="498" spans="1:1" x14ac:dyDescent="0.45">
      <c r="A498" s="222"/>
    </row>
    <row r="499" spans="1:1" x14ac:dyDescent="0.45">
      <c r="A499" s="222" t="s">
        <v>566</v>
      </c>
    </row>
    <row r="500" spans="1:1" x14ac:dyDescent="0.45">
      <c r="A500" s="222" t="s">
        <v>567</v>
      </c>
    </row>
    <row r="501" spans="1:1" x14ac:dyDescent="0.45">
      <c r="A501" s="222" t="s">
        <v>568</v>
      </c>
    </row>
    <row r="502" spans="1:1" x14ac:dyDescent="0.45">
      <c r="A502" s="222" t="s">
        <v>569</v>
      </c>
    </row>
    <row r="503" spans="1:1" x14ac:dyDescent="0.45">
      <c r="A503" s="222" t="s">
        <v>570</v>
      </c>
    </row>
    <row r="504" spans="1:1" x14ac:dyDescent="0.45">
      <c r="A504" s="222" t="s">
        <v>571</v>
      </c>
    </row>
    <row r="505" spans="1:1" x14ac:dyDescent="0.45">
      <c r="A505" s="222" t="s">
        <v>572</v>
      </c>
    </row>
    <row r="506" spans="1:1" x14ac:dyDescent="0.45">
      <c r="A506" s="222" t="s">
        <v>573</v>
      </c>
    </row>
    <row r="507" spans="1:1" x14ac:dyDescent="0.45">
      <c r="A507" s="222" t="s">
        <v>574</v>
      </c>
    </row>
    <row r="508" spans="1:1" x14ac:dyDescent="0.45">
      <c r="A508" s="222" t="s">
        <v>575</v>
      </c>
    </row>
    <row r="509" spans="1:1" x14ac:dyDescent="0.45">
      <c r="A509" s="222" t="s">
        <v>576</v>
      </c>
    </row>
    <row r="510" spans="1:1" x14ac:dyDescent="0.45">
      <c r="A510" s="222" t="s">
        <v>577</v>
      </c>
    </row>
    <row r="511" spans="1:1" x14ac:dyDescent="0.45">
      <c r="A511" s="222" t="s">
        <v>578</v>
      </c>
    </row>
    <row r="512" spans="1:1" x14ac:dyDescent="0.45">
      <c r="A512" s="222"/>
    </row>
    <row r="513" spans="1:1" x14ac:dyDescent="0.45">
      <c r="A513" s="222" t="s">
        <v>579</v>
      </c>
    </row>
    <row r="514" spans="1:1" x14ac:dyDescent="0.45">
      <c r="A514" s="222" t="s">
        <v>580</v>
      </c>
    </row>
    <row r="515" spans="1:1" x14ac:dyDescent="0.45">
      <c r="A515" s="222" t="s">
        <v>581</v>
      </c>
    </row>
    <row r="516" spans="1:1" x14ac:dyDescent="0.45">
      <c r="A516" s="222" t="s">
        <v>582</v>
      </c>
    </row>
    <row r="517" spans="1:1" x14ac:dyDescent="0.45">
      <c r="A517" s="222" t="s">
        <v>583</v>
      </c>
    </row>
    <row r="518" spans="1:1" x14ac:dyDescent="0.45">
      <c r="A518" s="222" t="s">
        <v>584</v>
      </c>
    </row>
    <row r="519" spans="1:1" x14ac:dyDescent="0.45">
      <c r="A519" s="222" t="s">
        <v>585</v>
      </c>
    </row>
    <row r="520" spans="1:1" x14ac:dyDescent="0.45">
      <c r="A520" s="222"/>
    </row>
    <row r="521" spans="1:1" x14ac:dyDescent="0.45">
      <c r="A521" s="222" t="s">
        <v>586</v>
      </c>
    </row>
    <row r="522" spans="1:1" x14ac:dyDescent="0.45">
      <c r="A522" s="222" t="s">
        <v>587</v>
      </c>
    </row>
    <row r="523" spans="1:1" x14ac:dyDescent="0.45">
      <c r="A523" s="222" t="s">
        <v>588</v>
      </c>
    </row>
    <row r="524" spans="1:1" x14ac:dyDescent="0.45">
      <c r="A524" s="222" t="s">
        <v>589</v>
      </c>
    </row>
    <row r="525" spans="1:1" x14ac:dyDescent="0.45">
      <c r="A525" s="222" t="s">
        <v>590</v>
      </c>
    </row>
    <row r="526" spans="1:1" x14ac:dyDescent="0.45">
      <c r="A526" s="222" t="s">
        <v>591</v>
      </c>
    </row>
    <row r="527" spans="1:1" x14ac:dyDescent="0.45">
      <c r="A527" s="222" t="s">
        <v>592</v>
      </c>
    </row>
    <row r="528" spans="1:1" x14ac:dyDescent="0.45">
      <c r="A528" s="222" t="s">
        <v>593</v>
      </c>
    </row>
    <row r="529" spans="1:1" x14ac:dyDescent="0.45">
      <c r="A529" s="222" t="s">
        <v>594</v>
      </c>
    </row>
    <row r="530" spans="1:1" x14ac:dyDescent="0.45">
      <c r="A530" s="222" t="s">
        <v>595</v>
      </c>
    </row>
    <row r="531" spans="1:1" x14ac:dyDescent="0.45">
      <c r="A531" s="222" t="s">
        <v>596</v>
      </c>
    </row>
    <row r="532" spans="1:1" x14ac:dyDescent="0.45">
      <c r="A532" s="222" t="s">
        <v>597</v>
      </c>
    </row>
    <row r="533" spans="1:1" x14ac:dyDescent="0.45">
      <c r="A533" s="222" t="s">
        <v>598</v>
      </c>
    </row>
    <row r="534" spans="1:1" x14ac:dyDescent="0.45">
      <c r="A534" s="222" t="s">
        <v>599</v>
      </c>
    </row>
    <row r="535" spans="1:1" x14ac:dyDescent="0.45">
      <c r="A535" s="222"/>
    </row>
    <row r="536" spans="1:1" x14ac:dyDescent="0.45">
      <c r="A536" s="222" t="s">
        <v>600</v>
      </c>
    </row>
    <row r="537" spans="1:1" x14ac:dyDescent="0.45">
      <c r="A537" s="222" t="s">
        <v>601</v>
      </c>
    </row>
    <row r="538" spans="1:1" x14ac:dyDescent="0.45">
      <c r="A538" s="222" t="s">
        <v>602</v>
      </c>
    </row>
    <row r="539" spans="1:1" x14ac:dyDescent="0.45">
      <c r="A539" s="222"/>
    </row>
    <row r="540" spans="1:1" x14ac:dyDescent="0.45">
      <c r="A540" s="222" t="s">
        <v>603</v>
      </c>
    </row>
    <row r="541" spans="1:1" x14ac:dyDescent="0.45">
      <c r="A541" s="222"/>
    </row>
    <row r="542" spans="1:1" x14ac:dyDescent="0.45">
      <c r="A542" s="222" t="s">
        <v>604</v>
      </c>
    </row>
    <row r="543" spans="1:1" x14ac:dyDescent="0.45">
      <c r="A543" s="222" t="s">
        <v>605</v>
      </c>
    </row>
    <row r="544" spans="1:1" x14ac:dyDescent="0.45">
      <c r="A544" s="222" t="s">
        <v>606</v>
      </c>
    </row>
    <row r="545" spans="1:1" x14ac:dyDescent="0.45">
      <c r="A545" s="222" t="s">
        <v>607</v>
      </c>
    </row>
    <row r="546" spans="1:1" x14ac:dyDescent="0.45">
      <c r="A546" s="222" t="s">
        <v>608</v>
      </c>
    </row>
    <row r="547" spans="1:1" x14ac:dyDescent="0.45">
      <c r="A547" s="222" t="s">
        <v>609</v>
      </c>
    </row>
    <row r="548" spans="1:1" x14ac:dyDescent="0.45">
      <c r="A548" s="222" t="s">
        <v>610</v>
      </c>
    </row>
    <row r="549" spans="1:1" x14ac:dyDescent="0.45">
      <c r="A549" s="222" t="s">
        <v>611</v>
      </c>
    </row>
    <row r="550" spans="1:1" x14ac:dyDescent="0.45">
      <c r="A550" s="222" t="s">
        <v>612</v>
      </c>
    </row>
    <row r="551" spans="1:1" x14ac:dyDescent="0.45">
      <c r="A551" s="222"/>
    </row>
    <row r="552" spans="1:1" x14ac:dyDescent="0.45">
      <c r="A552" s="222" t="s">
        <v>613</v>
      </c>
    </row>
    <row r="553" spans="1:1" x14ac:dyDescent="0.45">
      <c r="A553" s="222"/>
    </row>
    <row r="554" spans="1:1" x14ac:dyDescent="0.45">
      <c r="A554" s="222" t="s">
        <v>614</v>
      </c>
    </row>
    <row r="555" spans="1:1" x14ac:dyDescent="0.45">
      <c r="A555" s="222" t="s">
        <v>615</v>
      </c>
    </row>
    <row r="556" spans="1:1" x14ac:dyDescent="0.45">
      <c r="A556" s="222" t="s">
        <v>616</v>
      </c>
    </row>
    <row r="557" spans="1:1" x14ac:dyDescent="0.45">
      <c r="A557" s="222" t="s">
        <v>617</v>
      </c>
    </row>
    <row r="558" spans="1:1" x14ac:dyDescent="0.45">
      <c r="A558" s="222" t="s">
        <v>618</v>
      </c>
    </row>
    <row r="559" spans="1:1" x14ac:dyDescent="0.45">
      <c r="A559" s="222" t="s">
        <v>619</v>
      </c>
    </row>
    <row r="560" spans="1:1" x14ac:dyDescent="0.45">
      <c r="A560" s="222" t="s">
        <v>620</v>
      </c>
    </row>
    <row r="561" spans="1:1" x14ac:dyDescent="0.45">
      <c r="A561" s="222" t="s">
        <v>621</v>
      </c>
    </row>
    <row r="562" spans="1:1" x14ac:dyDescent="0.45">
      <c r="A562" s="222"/>
    </row>
    <row r="563" spans="1:1" x14ac:dyDescent="0.45">
      <c r="A563" s="222" t="s">
        <v>622</v>
      </c>
    </row>
    <row r="564" spans="1:1" x14ac:dyDescent="0.45">
      <c r="A564" s="222"/>
    </row>
    <row r="565" spans="1:1" x14ac:dyDescent="0.45">
      <c r="A565" s="222" t="s">
        <v>623</v>
      </c>
    </row>
    <row r="566" spans="1:1" x14ac:dyDescent="0.45">
      <c r="A566" s="222" t="s">
        <v>624</v>
      </c>
    </row>
    <row r="567" spans="1:1" x14ac:dyDescent="0.45">
      <c r="A567" s="222" t="s">
        <v>625</v>
      </c>
    </row>
    <row r="568" spans="1:1" x14ac:dyDescent="0.45">
      <c r="A568" s="222" t="s">
        <v>626</v>
      </c>
    </row>
    <row r="569" spans="1:1" x14ac:dyDescent="0.45">
      <c r="A569" s="222"/>
    </row>
    <row r="570" spans="1:1" x14ac:dyDescent="0.45">
      <c r="A570" s="222" t="s">
        <v>627</v>
      </c>
    </row>
    <row r="571" spans="1:1" x14ac:dyDescent="0.45">
      <c r="A571" s="222" t="s">
        <v>628</v>
      </c>
    </row>
    <row r="572" spans="1:1" x14ac:dyDescent="0.45">
      <c r="A572" s="222" t="s">
        <v>629</v>
      </c>
    </row>
    <row r="573" spans="1:1" x14ac:dyDescent="0.45">
      <c r="A573" s="222" t="s">
        <v>630</v>
      </c>
    </row>
    <row r="574" spans="1:1" x14ac:dyDescent="0.45">
      <c r="A574" s="222" t="s">
        <v>631</v>
      </c>
    </row>
    <row r="575" spans="1:1" x14ac:dyDescent="0.45">
      <c r="A575" s="222" t="s">
        <v>632</v>
      </c>
    </row>
    <row r="576" spans="1:1" x14ac:dyDescent="0.45">
      <c r="A576" s="222" t="s">
        <v>633</v>
      </c>
    </row>
    <row r="577" spans="1:1" x14ac:dyDescent="0.45">
      <c r="A577" s="222" t="s">
        <v>634</v>
      </c>
    </row>
    <row r="578" spans="1:1" x14ac:dyDescent="0.45">
      <c r="A578" s="222"/>
    </row>
    <row r="579" spans="1:1" x14ac:dyDescent="0.45">
      <c r="A579" s="222" t="s">
        <v>635</v>
      </c>
    </row>
    <row r="580" spans="1:1" x14ac:dyDescent="0.45">
      <c r="A580" s="222" t="s">
        <v>636</v>
      </c>
    </row>
    <row r="581" spans="1:1" x14ac:dyDescent="0.45">
      <c r="A581" s="222" t="s">
        <v>637</v>
      </c>
    </row>
    <row r="582" spans="1:1" x14ac:dyDescent="0.45">
      <c r="A582" s="222" t="s">
        <v>638</v>
      </c>
    </row>
    <row r="583" spans="1:1" x14ac:dyDescent="0.45">
      <c r="A583" s="222"/>
    </row>
    <row r="584" spans="1:1" x14ac:dyDescent="0.45">
      <c r="A584" s="222" t="s">
        <v>639</v>
      </c>
    </row>
    <row r="585" spans="1:1" x14ac:dyDescent="0.45">
      <c r="A585" s="222" t="s">
        <v>640</v>
      </c>
    </row>
    <row r="586" spans="1:1" x14ac:dyDescent="0.45">
      <c r="A586" s="222" t="s">
        <v>641</v>
      </c>
    </row>
    <row r="587" spans="1:1" x14ac:dyDescent="0.45">
      <c r="A587" s="222" t="s">
        <v>642</v>
      </c>
    </row>
    <row r="588" spans="1:1" x14ac:dyDescent="0.45">
      <c r="A588" s="222"/>
    </row>
    <row r="589" spans="1:1" x14ac:dyDescent="0.45">
      <c r="A589" s="222" t="s">
        <v>643</v>
      </c>
    </row>
    <row r="590" spans="1:1" x14ac:dyDescent="0.45">
      <c r="A590" s="222"/>
    </row>
    <row r="591" spans="1:1" x14ac:dyDescent="0.45">
      <c r="A591" s="222" t="s">
        <v>644</v>
      </c>
    </row>
    <row r="592" spans="1:1" x14ac:dyDescent="0.45">
      <c r="A592" s="222" t="s">
        <v>645</v>
      </c>
    </row>
    <row r="593" spans="1:1" x14ac:dyDescent="0.45">
      <c r="A593" s="222" t="s">
        <v>646</v>
      </c>
    </row>
    <row r="594" spans="1:1" x14ac:dyDescent="0.45">
      <c r="A594" s="222" t="s">
        <v>647</v>
      </c>
    </row>
    <row r="595" spans="1:1" x14ac:dyDescent="0.45">
      <c r="A595" s="222" t="s">
        <v>648</v>
      </c>
    </row>
    <row r="596" spans="1:1" x14ac:dyDescent="0.45">
      <c r="A596" s="222" t="s">
        <v>649</v>
      </c>
    </row>
    <row r="597" spans="1:1" x14ac:dyDescent="0.45">
      <c r="A597" s="222" t="s">
        <v>650</v>
      </c>
    </row>
    <row r="598" spans="1:1" x14ac:dyDescent="0.45">
      <c r="A598" s="222" t="s">
        <v>651</v>
      </c>
    </row>
    <row r="599" spans="1:1" x14ac:dyDescent="0.45">
      <c r="A599" s="222"/>
    </row>
    <row r="600" spans="1:1" x14ac:dyDescent="0.45">
      <c r="A600" s="222" t="s">
        <v>652</v>
      </c>
    </row>
    <row r="601" spans="1:1" x14ac:dyDescent="0.45">
      <c r="A601" s="222"/>
    </row>
    <row r="602" spans="1:1" x14ac:dyDescent="0.45">
      <c r="A602" s="222" t="s">
        <v>653</v>
      </c>
    </row>
    <row r="603" spans="1:1" x14ac:dyDescent="0.45">
      <c r="A603" s="222" t="s">
        <v>654</v>
      </c>
    </row>
    <row r="604" spans="1:1" x14ac:dyDescent="0.45">
      <c r="A604" s="222" t="s">
        <v>655</v>
      </c>
    </row>
    <row r="605" spans="1:1" x14ac:dyDescent="0.45">
      <c r="A605" s="222" t="s">
        <v>656</v>
      </c>
    </row>
    <row r="606" spans="1:1" x14ac:dyDescent="0.45">
      <c r="A606" s="222" t="s">
        <v>657</v>
      </c>
    </row>
    <row r="607" spans="1:1" x14ac:dyDescent="0.45">
      <c r="A607" s="222" t="s">
        <v>658</v>
      </c>
    </row>
    <row r="608" spans="1:1" x14ac:dyDescent="0.45">
      <c r="A608" s="222" t="s">
        <v>659</v>
      </c>
    </row>
    <row r="609" spans="1:1" x14ac:dyDescent="0.45">
      <c r="A609" s="222" t="s">
        <v>660</v>
      </c>
    </row>
    <row r="610" spans="1:1" x14ac:dyDescent="0.45">
      <c r="A610" s="222" t="s">
        <v>661</v>
      </c>
    </row>
    <row r="611" spans="1:1" x14ac:dyDescent="0.45">
      <c r="A611" s="222"/>
    </row>
    <row r="612" spans="1:1" x14ac:dyDescent="0.45">
      <c r="A612" s="222" t="s">
        <v>662</v>
      </c>
    </row>
    <row r="613" spans="1:1" x14ac:dyDescent="0.45">
      <c r="A613" s="222"/>
    </row>
    <row r="614" spans="1:1" x14ac:dyDescent="0.45">
      <c r="A614" s="222" t="s">
        <v>663</v>
      </c>
    </row>
    <row r="615" spans="1:1" x14ac:dyDescent="0.45">
      <c r="A615" s="222" t="s">
        <v>664</v>
      </c>
    </row>
    <row r="616" spans="1:1" x14ac:dyDescent="0.45">
      <c r="A616" s="222" t="s">
        <v>665</v>
      </c>
    </row>
    <row r="617" spans="1:1" x14ac:dyDescent="0.45">
      <c r="A617" s="222" t="s">
        <v>666</v>
      </c>
    </row>
    <row r="618" spans="1:1" x14ac:dyDescent="0.45">
      <c r="A618" s="222" t="s">
        <v>667</v>
      </c>
    </row>
    <row r="619" spans="1:1" x14ac:dyDescent="0.45">
      <c r="A619" s="222" t="s">
        <v>668</v>
      </c>
    </row>
    <row r="620" spans="1:1" x14ac:dyDescent="0.45">
      <c r="A620" s="222"/>
    </row>
    <row r="621" spans="1:1" x14ac:dyDescent="0.45">
      <c r="A621" s="222" t="s">
        <v>669</v>
      </c>
    </row>
    <row r="622" spans="1:1" x14ac:dyDescent="0.45">
      <c r="A622" s="222"/>
    </row>
    <row r="623" spans="1:1" x14ac:dyDescent="0.45">
      <c r="A623" s="222"/>
    </row>
    <row r="624" spans="1:1" x14ac:dyDescent="0.45">
      <c r="A624" s="222"/>
    </row>
    <row r="625" spans="1:1" x14ac:dyDescent="0.45">
      <c r="A625" s="222"/>
    </row>
    <row r="626" spans="1:1" x14ac:dyDescent="0.45">
      <c r="A626" s="222"/>
    </row>
    <row r="627" spans="1:1" x14ac:dyDescent="0.45">
      <c r="A627" s="222"/>
    </row>
    <row r="628" spans="1:1" x14ac:dyDescent="0.45">
      <c r="A628" s="222"/>
    </row>
    <row r="629" spans="1:1" x14ac:dyDescent="0.45">
      <c r="A629" s="222"/>
    </row>
    <row r="630" spans="1:1" x14ac:dyDescent="0.45">
      <c r="A630" s="222"/>
    </row>
    <row r="631" spans="1:1" x14ac:dyDescent="0.45">
      <c r="A631" s="222"/>
    </row>
    <row r="632" spans="1:1" x14ac:dyDescent="0.45">
      <c r="A632" s="222"/>
    </row>
    <row r="633" spans="1:1" x14ac:dyDescent="0.45">
      <c r="A633" s="222"/>
    </row>
    <row r="634" spans="1:1" x14ac:dyDescent="0.45">
      <c r="A634" s="222"/>
    </row>
    <row r="635" spans="1:1" x14ac:dyDescent="0.45">
      <c r="A635" s="222"/>
    </row>
    <row r="636" spans="1:1" x14ac:dyDescent="0.45">
      <c r="A636" s="222"/>
    </row>
    <row r="637" spans="1:1" x14ac:dyDescent="0.45">
      <c r="A637" s="222"/>
    </row>
    <row r="638" spans="1:1" x14ac:dyDescent="0.45">
      <c r="A638" s="222"/>
    </row>
    <row r="639" spans="1:1" x14ac:dyDescent="0.45">
      <c r="A639" s="222"/>
    </row>
    <row r="640" spans="1:1" x14ac:dyDescent="0.45">
      <c r="A640" s="222"/>
    </row>
    <row r="641" spans="1:1" x14ac:dyDescent="0.45">
      <c r="A641" s="222"/>
    </row>
    <row r="642" spans="1:1" x14ac:dyDescent="0.45">
      <c r="A642" s="222"/>
    </row>
    <row r="643" spans="1:1" x14ac:dyDescent="0.45">
      <c r="A643" s="222"/>
    </row>
    <row r="644" spans="1:1" x14ac:dyDescent="0.45">
      <c r="A644" s="222"/>
    </row>
    <row r="645" spans="1:1" x14ac:dyDescent="0.45">
      <c r="A645" s="222"/>
    </row>
    <row r="646" spans="1:1" x14ac:dyDescent="0.45">
      <c r="A646" s="222"/>
    </row>
    <row r="647" spans="1:1" x14ac:dyDescent="0.45">
      <c r="A647" s="222"/>
    </row>
    <row r="648" spans="1:1" x14ac:dyDescent="0.45">
      <c r="A648" s="222"/>
    </row>
    <row r="649" spans="1:1" x14ac:dyDescent="0.45">
      <c r="A649" s="222"/>
    </row>
    <row r="650" spans="1:1" x14ac:dyDescent="0.45">
      <c r="A650" s="222"/>
    </row>
    <row r="651" spans="1:1" x14ac:dyDescent="0.45">
      <c r="A651" s="222"/>
    </row>
    <row r="652" spans="1:1" x14ac:dyDescent="0.45">
      <c r="A652" s="222"/>
    </row>
    <row r="653" spans="1:1" x14ac:dyDescent="0.45">
      <c r="A653" s="222"/>
    </row>
    <row r="654" spans="1:1" x14ac:dyDescent="0.45">
      <c r="A654" s="222"/>
    </row>
    <row r="655" spans="1:1" x14ac:dyDescent="0.45">
      <c r="A655" s="222"/>
    </row>
    <row r="656" spans="1:1" x14ac:dyDescent="0.45">
      <c r="A656" s="222"/>
    </row>
    <row r="657" spans="1:1" x14ac:dyDescent="0.45">
      <c r="A657" s="222"/>
    </row>
    <row r="658" spans="1:1" x14ac:dyDescent="0.45">
      <c r="A658" s="222"/>
    </row>
    <row r="659" spans="1:1" x14ac:dyDescent="0.45">
      <c r="A659" s="222"/>
    </row>
    <row r="660" spans="1:1" x14ac:dyDescent="0.45">
      <c r="A660" s="222"/>
    </row>
    <row r="661" spans="1:1" x14ac:dyDescent="0.45">
      <c r="A661" s="222"/>
    </row>
    <row r="662" spans="1:1" x14ac:dyDescent="0.45">
      <c r="A662" s="222"/>
    </row>
    <row r="663" spans="1:1" x14ac:dyDescent="0.45">
      <c r="A663" s="222"/>
    </row>
    <row r="664" spans="1:1" x14ac:dyDescent="0.45">
      <c r="A664" s="222"/>
    </row>
    <row r="665" spans="1:1" x14ac:dyDescent="0.45">
      <c r="A665" s="222"/>
    </row>
    <row r="666" spans="1:1" x14ac:dyDescent="0.45">
      <c r="A666" s="222"/>
    </row>
    <row r="667" spans="1:1" x14ac:dyDescent="0.45">
      <c r="A667" s="222"/>
    </row>
    <row r="668" spans="1:1" x14ac:dyDescent="0.45">
      <c r="A668" s="222"/>
    </row>
    <row r="669" spans="1:1" x14ac:dyDescent="0.45">
      <c r="A669" s="222"/>
    </row>
    <row r="670" spans="1:1" x14ac:dyDescent="0.45">
      <c r="A670" s="222"/>
    </row>
    <row r="671" spans="1:1" x14ac:dyDescent="0.45">
      <c r="A671" s="222"/>
    </row>
    <row r="672" spans="1:1" x14ac:dyDescent="0.45">
      <c r="A672" s="222"/>
    </row>
    <row r="673" spans="1:1" x14ac:dyDescent="0.45">
      <c r="A673" s="222"/>
    </row>
    <row r="674" spans="1:1" x14ac:dyDescent="0.45">
      <c r="A674" s="222"/>
    </row>
    <row r="675" spans="1:1" x14ac:dyDescent="0.45">
      <c r="A675" s="223"/>
    </row>
    <row r="676" spans="1:1" x14ac:dyDescent="0.45">
      <c r="A676" s="2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A9EE4-A4B8-419E-B746-FED4BEC0061B}">
  <dimension ref="A1:I41"/>
  <sheetViews>
    <sheetView showRowColHeaders="0" workbookViewId="0">
      <pane ySplit="2" topLeftCell="A3" activePane="bottomLeft" state="frozen"/>
      <selection pane="bottomLeft" activeCell="B42" sqref="B42"/>
    </sheetView>
  </sheetViews>
  <sheetFormatPr defaultColWidth="9" defaultRowHeight="14.25" x14ac:dyDescent="0.45"/>
  <cols>
    <col min="1" max="1" width="9" style="11"/>
    <col min="2" max="2" width="101" style="11" customWidth="1"/>
    <col min="3" max="16384" width="9" style="11"/>
  </cols>
  <sheetData>
    <row r="1" spans="1:7" x14ac:dyDescent="0.45">
      <c r="A1" s="5"/>
      <c r="B1" s="5"/>
      <c r="C1" s="176"/>
    </row>
    <row r="2" spans="1:7" ht="28.5" x14ac:dyDescent="0.85">
      <c r="A2" s="5"/>
      <c r="B2" s="356" t="s">
        <v>878</v>
      </c>
      <c r="C2" s="177"/>
    </row>
    <row r="3" spans="1:7" x14ac:dyDescent="0.45">
      <c r="A3" s="5"/>
      <c r="B3" s="5"/>
    </row>
    <row r="4" spans="1:7" ht="16.899999999999999" x14ac:dyDescent="0.5">
      <c r="A4" s="5"/>
      <c r="B4" s="5" t="s">
        <v>879</v>
      </c>
      <c r="D4" s="207"/>
      <c r="G4" s="178"/>
    </row>
    <row r="5" spans="1:7" x14ac:dyDescent="0.45">
      <c r="A5" s="5"/>
      <c r="B5" s="5" t="s">
        <v>755</v>
      </c>
      <c r="D5" s="208"/>
      <c r="G5" s="178"/>
    </row>
    <row r="6" spans="1:7" x14ac:dyDescent="0.45">
      <c r="A6" s="5"/>
      <c r="B6" s="5" t="s">
        <v>713</v>
      </c>
      <c r="G6" s="178"/>
    </row>
    <row r="7" spans="1:7" x14ac:dyDescent="0.45">
      <c r="A7" s="5"/>
      <c r="B7" s="5" t="s">
        <v>761</v>
      </c>
      <c r="G7" s="178"/>
    </row>
    <row r="8" spans="1:7" ht="16.899999999999999" x14ac:dyDescent="0.5">
      <c r="A8" s="5"/>
      <c r="B8" s="5"/>
      <c r="D8" s="209"/>
      <c r="G8" s="178"/>
    </row>
    <row r="9" spans="1:7" x14ac:dyDescent="0.45">
      <c r="A9" s="5"/>
      <c r="B9" s="5" t="s">
        <v>714</v>
      </c>
      <c r="D9" s="208"/>
      <c r="G9" s="178"/>
    </row>
    <row r="10" spans="1:7" x14ac:dyDescent="0.45">
      <c r="A10" s="5"/>
      <c r="B10" s="5" t="s">
        <v>762</v>
      </c>
      <c r="G10" s="178"/>
    </row>
    <row r="11" spans="1:7" x14ac:dyDescent="0.45">
      <c r="A11" s="5"/>
      <c r="B11" s="5" t="s">
        <v>715</v>
      </c>
      <c r="G11" s="178"/>
    </row>
    <row r="12" spans="1:7" x14ac:dyDescent="0.45">
      <c r="A12" s="5"/>
      <c r="B12" s="286" t="s">
        <v>902</v>
      </c>
      <c r="G12" s="178"/>
    </row>
    <row r="13" spans="1:7" x14ac:dyDescent="0.45">
      <c r="A13" s="5"/>
      <c r="B13" s="286" t="s">
        <v>900</v>
      </c>
      <c r="G13" s="178"/>
    </row>
    <row r="14" spans="1:7" x14ac:dyDescent="0.45">
      <c r="A14" s="5"/>
      <c r="B14" s="5" t="s">
        <v>901</v>
      </c>
      <c r="G14" s="178"/>
    </row>
    <row r="15" spans="1:7" x14ac:dyDescent="0.45">
      <c r="A15" s="5"/>
      <c r="B15" s="5" t="s">
        <v>756</v>
      </c>
      <c r="G15" s="178"/>
    </row>
    <row r="16" spans="1:7" x14ac:dyDescent="0.45">
      <c r="A16" s="5"/>
      <c r="B16" s="5"/>
      <c r="G16" s="179"/>
    </row>
    <row r="17" spans="1:9" x14ac:dyDescent="0.45">
      <c r="A17" s="5"/>
      <c r="B17" s="5" t="s">
        <v>757</v>
      </c>
      <c r="G17" s="178"/>
    </row>
    <row r="18" spans="1:9" x14ac:dyDescent="0.45">
      <c r="A18" s="5"/>
      <c r="B18" s="5" t="s">
        <v>716</v>
      </c>
      <c r="G18" s="386"/>
      <c r="H18" s="386"/>
      <c r="I18" s="386"/>
    </row>
    <row r="19" spans="1:9" x14ac:dyDescent="0.45">
      <c r="A19" s="5"/>
      <c r="B19" s="5"/>
      <c r="G19" s="178"/>
    </row>
    <row r="20" spans="1:9" x14ac:dyDescent="0.45">
      <c r="A20" s="5"/>
      <c r="B20" s="5"/>
    </row>
    <row r="21" spans="1:9" x14ac:dyDescent="0.45">
      <c r="A21" s="5"/>
      <c r="B21" s="5"/>
    </row>
    <row r="22" spans="1:9" x14ac:dyDescent="0.45">
      <c r="A22" s="5"/>
      <c r="B22" s="5"/>
      <c r="D22" s="220"/>
    </row>
    <row r="23" spans="1:9" x14ac:dyDescent="0.45">
      <c r="A23" s="5"/>
      <c r="B23" s="5"/>
    </row>
    <row r="24" spans="1:9" x14ac:dyDescent="0.45">
      <c r="A24" s="5"/>
      <c r="B24" s="5"/>
      <c r="D24" s="220"/>
    </row>
    <row r="25" spans="1:9" x14ac:dyDescent="0.45">
      <c r="A25" s="5"/>
      <c r="B25" s="19" t="str">
        <f>_xlfn.CONCAT("Version ",'Change Log'!$B$3," – © 2022-",YEAR('Change Log'!$A$3),IF('Change Log'!$C$3="William W. Davis",", William W. Davis, MSPM, PMP",_xlfn.CONCAT(", original copyright holder is William W. Davis, MSPM, PMP; later modified by ",'Change Log'!$C$3)))</f>
        <v>Version 2.1 – © 2022-2025, William W. Davis, MSPM, PMP</v>
      </c>
      <c r="C25" s="12"/>
      <c r="D25" s="220"/>
      <c r="H25" s="12"/>
    </row>
    <row r="26" spans="1:9" x14ac:dyDescent="0.45">
      <c r="A26" s="5"/>
      <c r="B26" s="89" t="s">
        <v>80</v>
      </c>
      <c r="C26" s="88"/>
      <c r="D26" s="220"/>
      <c r="E26" s="88"/>
      <c r="F26" s="88"/>
      <c r="G26" s="88"/>
      <c r="H26" s="88"/>
    </row>
    <row r="27" spans="1:9" x14ac:dyDescent="0.45">
      <c r="A27" s="5"/>
      <c r="B27" s="89" t="s">
        <v>885</v>
      </c>
      <c r="C27" s="88"/>
      <c r="D27" s="220"/>
      <c r="H27" s="12"/>
    </row>
    <row r="28" spans="1:9" x14ac:dyDescent="0.45">
      <c r="A28" s="5"/>
      <c r="B28" s="89" t="s">
        <v>60</v>
      </c>
      <c r="C28" s="88"/>
      <c r="D28" s="220"/>
      <c r="H28" s="12"/>
    </row>
    <row r="29" spans="1:9" x14ac:dyDescent="0.45">
      <c r="A29" s="5"/>
      <c r="B29" s="89" t="s">
        <v>139</v>
      </c>
      <c r="C29" s="88"/>
      <c r="D29" s="220"/>
      <c r="H29" s="12"/>
    </row>
    <row r="30" spans="1:9" x14ac:dyDescent="0.45">
      <c r="A30" s="5"/>
      <c r="B30" s="89" t="s">
        <v>883</v>
      </c>
      <c r="C30" s="88"/>
      <c r="D30" s="220"/>
      <c r="H30" s="12"/>
    </row>
    <row r="31" spans="1:9" x14ac:dyDescent="0.45">
      <c r="A31" s="5"/>
      <c r="B31" s="132" t="s">
        <v>137</v>
      </c>
      <c r="C31" s="12"/>
      <c r="D31" s="220"/>
      <c r="H31" s="12"/>
    </row>
    <row r="32" spans="1:9" x14ac:dyDescent="0.45">
      <c r="A32" s="5"/>
      <c r="B32" s="132" t="s">
        <v>58</v>
      </c>
      <c r="C32" s="12"/>
      <c r="D32" s="220"/>
      <c r="H32" s="12"/>
    </row>
    <row r="33" spans="1:8" x14ac:dyDescent="0.45">
      <c r="A33" s="5"/>
      <c r="B33" s="132" t="s">
        <v>136</v>
      </c>
      <c r="C33" s="12"/>
      <c r="H33" s="12"/>
    </row>
    <row r="34" spans="1:8" x14ac:dyDescent="0.45">
      <c r="A34" s="5"/>
      <c r="B34" s="132" t="s">
        <v>138</v>
      </c>
      <c r="C34" s="12"/>
      <c r="D34" s="220"/>
      <c r="H34" s="12"/>
    </row>
    <row r="35" spans="1:8" x14ac:dyDescent="0.45">
      <c r="A35" s="5"/>
      <c r="B35" s="132" t="s">
        <v>671</v>
      </c>
      <c r="C35" s="12"/>
      <c r="H35" s="12"/>
    </row>
    <row r="36" spans="1:8" x14ac:dyDescent="0.45">
      <c r="A36" s="5"/>
      <c r="B36" s="132" t="s">
        <v>672</v>
      </c>
      <c r="C36" s="12"/>
      <c r="D36" s="220"/>
      <c r="H36" s="12"/>
    </row>
    <row r="37" spans="1:8" x14ac:dyDescent="0.45">
      <c r="A37" s="5"/>
      <c r="B37" s="132"/>
      <c r="C37" s="12"/>
      <c r="D37" s="220"/>
      <c r="H37" s="12"/>
    </row>
    <row r="38" spans="1:8" x14ac:dyDescent="0.45">
      <c r="A38" s="5"/>
      <c r="B38" s="132" t="s">
        <v>673</v>
      </c>
      <c r="C38" s="12"/>
      <c r="D38" s="220"/>
      <c r="H38" s="12"/>
    </row>
    <row r="39" spans="1:8" x14ac:dyDescent="0.45">
      <c r="A39" s="19"/>
      <c r="B39" s="132" t="s">
        <v>57</v>
      </c>
      <c r="C39" s="12"/>
      <c r="D39" s="220"/>
      <c r="H39" s="12"/>
    </row>
    <row r="40" spans="1:8" x14ac:dyDescent="0.45">
      <c r="A40" s="5"/>
      <c r="B40" s="221" t="s">
        <v>677</v>
      </c>
      <c r="D40" s="220"/>
    </row>
    <row r="41" spans="1:8" x14ac:dyDescent="0.45">
      <c r="A41" s="5"/>
      <c r="B41" s="5"/>
    </row>
  </sheetData>
  <mergeCells count="1">
    <mergeCell ref="G18:I18"/>
  </mergeCells>
  <hyperlinks>
    <hyperlink ref="B26" r:id="rId1" display="Download more FREE Statistical PERT templates at https://www.statisticalpert.com" xr:uid="{CAA84C5B-8CA9-4144-B7C5-A715E01C00EE}"/>
    <hyperlink ref="B27:D27" r:id="rId2" display="Take a Pluralsight course on Statistical PERT" xr:uid="{2D6563CD-B407-4B6B-9BA7-D2ED3427A9A1}"/>
    <hyperlink ref="B28" r:id="rId3" xr:uid="{A5F40328-7311-4736-909D-DA7B51B8A545}"/>
    <hyperlink ref="B29" r:id="rId4" display="Connect with me on LinkedIn" xr:uid="{931B9675-42C7-4476-802D-7E6C46D1EFA4}"/>
    <hyperlink ref="B27" r:id="rId5" xr:uid="{5F15F666-22AE-4078-BFAD-E4F64125F743}"/>
    <hyperlink ref="B40" r:id="rId6" display="See the GNU General Public License for more details (http://www.gnu.org/licenses/)." xr:uid="{436D4388-213C-4431-8ADD-2423BB5147B3}"/>
    <hyperlink ref="B30" r:id="rId7" location="newsletter" display="Follow Statistical PERT on Twitter to learn when new updates are released" xr:uid="{A6BB18B4-7019-42CB-BAB7-5F7E7D73B63D}"/>
  </hyperlinks>
  <pageMargins left="0.7" right="0.7" top="0.75" bottom="0.75" header="0.3" footer="0.3"/>
  <pageSetup orientation="portrait" horizontalDpi="0" verticalDpi="0" r:id="rId8"/>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2E550-6A00-4AC3-AFE2-F34B04573731}">
  <dimension ref="A1:R199"/>
  <sheetViews>
    <sheetView showGridLines="0" zoomScaleNormal="100" workbookViewId="0">
      <pane ySplit="1" topLeftCell="A2" activePane="bottomLeft" state="frozen"/>
      <selection pane="bottomLeft" activeCell="C3" sqref="C3"/>
    </sheetView>
  </sheetViews>
  <sheetFormatPr defaultRowHeight="14.25" x14ac:dyDescent="0.45"/>
  <cols>
    <col min="1" max="1" width="5.73046875" style="1" customWidth="1"/>
    <col min="2" max="2" width="70.73046875" customWidth="1"/>
    <col min="3" max="3" width="23.73046875" customWidth="1"/>
    <col min="4" max="5" width="13.73046875" customWidth="1"/>
    <col min="6" max="6" width="25.73046875" style="1" customWidth="1"/>
    <col min="7" max="7" width="7.73046875" style="1" customWidth="1"/>
    <col min="8" max="8" width="11.73046875" customWidth="1"/>
    <col min="9" max="9" width="13.53125" customWidth="1"/>
    <col min="10" max="10" width="13.73046875" customWidth="1"/>
    <col min="11" max="11" width="10.73046875" customWidth="1"/>
    <col min="12" max="17" width="13.73046875" customWidth="1"/>
    <col min="18" max="18" width="12.73046875" customWidth="1"/>
  </cols>
  <sheetData>
    <row r="1" spans="1:18" ht="30" customHeight="1" thickBot="1" x14ac:dyDescent="0.5">
      <c r="A1" s="50"/>
      <c r="B1" s="356" t="s">
        <v>828</v>
      </c>
      <c r="C1" s="5"/>
      <c r="D1" s="5"/>
      <c r="E1" s="5"/>
      <c r="F1" s="2"/>
      <c r="G1" s="2"/>
      <c r="H1" s="5"/>
      <c r="I1" s="5"/>
      <c r="J1" s="5"/>
      <c r="K1" s="5"/>
      <c r="L1" s="31"/>
      <c r="M1" s="31"/>
      <c r="N1" s="31"/>
      <c r="O1" s="31"/>
      <c r="P1" s="31"/>
      <c r="Q1" s="31"/>
      <c r="R1" s="5"/>
    </row>
    <row r="2" spans="1:18" ht="30" customHeight="1" x14ac:dyDescent="0.45">
      <c r="A2" s="213"/>
      <c r="B2" s="214"/>
      <c r="C2" s="215" t="s">
        <v>135</v>
      </c>
      <c r="D2" s="216"/>
      <c r="E2" s="216"/>
      <c r="F2" s="217"/>
      <c r="G2" s="217"/>
      <c r="H2" s="216"/>
      <c r="I2" s="216"/>
      <c r="J2" s="216"/>
      <c r="K2" s="218"/>
      <c r="L2" s="31"/>
      <c r="M2" s="31"/>
      <c r="N2" s="31"/>
      <c r="O2" s="31"/>
      <c r="P2" s="31"/>
      <c r="Q2" s="31"/>
      <c r="R2" s="5"/>
    </row>
    <row r="3" spans="1:18" ht="20.2" customHeight="1" x14ac:dyDescent="0.45">
      <c r="A3" s="157"/>
      <c r="B3" s="158" t="s">
        <v>785</v>
      </c>
      <c r="C3" s="326" t="s">
        <v>745</v>
      </c>
      <c r="D3" s="171" t="s">
        <v>780</v>
      </c>
      <c r="E3" s="172"/>
      <c r="F3" s="173"/>
      <c r="G3" s="173"/>
      <c r="H3" s="172"/>
      <c r="I3" s="172"/>
      <c r="J3" s="172"/>
      <c r="K3" s="174"/>
      <c r="L3" s="31"/>
      <c r="M3" s="31"/>
      <c r="N3" s="31"/>
      <c r="O3" s="31"/>
      <c r="P3" s="31"/>
      <c r="Q3" s="31"/>
      <c r="R3" s="5"/>
    </row>
    <row r="4" spans="1:18" ht="20.2" customHeight="1" x14ac:dyDescent="0.45">
      <c r="A4" s="157"/>
      <c r="B4" s="158" t="s">
        <v>781</v>
      </c>
      <c r="C4" s="299">
        <v>100</v>
      </c>
      <c r="D4" s="171" t="s">
        <v>722</v>
      </c>
      <c r="E4" s="172"/>
      <c r="F4" s="173"/>
      <c r="G4" s="173"/>
      <c r="H4" s="172"/>
      <c r="I4" s="172"/>
      <c r="J4" s="172"/>
      <c r="K4" s="174"/>
      <c r="L4" s="31"/>
      <c r="M4" s="31"/>
      <c r="N4" s="31"/>
      <c r="O4" s="31"/>
      <c r="P4" s="31"/>
      <c r="Q4" s="31"/>
      <c r="R4" s="5"/>
    </row>
    <row r="5" spans="1:18" ht="20.2" customHeight="1" x14ac:dyDescent="0.45">
      <c r="A5" s="169"/>
      <c r="B5" s="170" t="s">
        <v>783</v>
      </c>
      <c r="C5" s="327">
        <f>IFERROR(_xlfn.LOGNORM.INV(VLookups!$B$22,LN(C9),LN(C13)),"")</f>
        <v>37.691445588474039</v>
      </c>
      <c r="D5" s="171" t="str">
        <f>_xlfn.CONCAT(TEXT(1-VLookups!B22,"0.000%")," of possible outcomes will be equal to or greater than this number.")</f>
        <v>99.990% of possible outcomes will be equal to or greater than this number.</v>
      </c>
      <c r="E5" s="172"/>
      <c r="F5" s="173"/>
      <c r="G5" s="173"/>
      <c r="H5" s="172"/>
      <c r="I5" s="172"/>
      <c r="J5" s="172"/>
      <c r="K5" s="174"/>
      <c r="L5" s="31"/>
      <c r="M5" s="31"/>
      <c r="N5" s="31"/>
      <c r="O5" s="31"/>
      <c r="P5" s="31"/>
      <c r="Q5" s="31"/>
      <c r="R5" s="5"/>
    </row>
    <row r="6" spans="1:18" ht="20.2" customHeight="1" x14ac:dyDescent="0.45">
      <c r="A6" s="169"/>
      <c r="B6" s="170" t="s">
        <v>782</v>
      </c>
      <c r="C6" s="328">
        <f>IFERROR(_xlfn.LOGNORM.INV(VLookups!$B$23,LN(C9),LN(C13)),"")</f>
        <v>265.3121907072213</v>
      </c>
      <c r="D6" s="171" t="str">
        <f>_xlfn.CONCAT(TEXT(VLookups!B23,"0.000%")," of possible outcomes will be less than this number.")</f>
        <v>99.990% of possible outcomes will be less than this number.</v>
      </c>
      <c r="E6" s="172"/>
      <c r="F6" s="173"/>
      <c r="G6" s="173"/>
      <c r="H6" s="172"/>
      <c r="I6" s="172"/>
      <c r="J6" s="172"/>
      <c r="K6" s="174"/>
      <c r="L6" s="31"/>
      <c r="M6" s="31"/>
      <c r="N6" s="31"/>
      <c r="O6" s="31"/>
      <c r="P6" s="31"/>
      <c r="Q6" s="31"/>
      <c r="R6" s="5"/>
    </row>
    <row r="7" spans="1:18" ht="20.2" hidden="1" customHeight="1" x14ac:dyDescent="0.45">
      <c r="A7" s="169"/>
      <c r="B7" s="170" t="s">
        <v>115</v>
      </c>
      <c r="C7" s="110">
        <f>IF(OR(ISBLANK(C4),ISBLANK(C6),ISBLANK(C5)),"",IF(AND(C5&gt;0,C4&gt;0,C6&gt;0),IF(C4&gt;C5,IF(C6&gt;C4,1,-1),-1)))</f>
        <v>1</v>
      </c>
      <c r="D7" s="171" t="s">
        <v>791</v>
      </c>
      <c r="E7" s="172"/>
      <c r="F7" s="173"/>
      <c r="G7" s="173"/>
      <c r="H7" s="172"/>
      <c r="I7" s="172"/>
      <c r="J7" s="172"/>
      <c r="K7" s="174"/>
      <c r="L7" s="31"/>
      <c r="M7" s="31"/>
      <c r="N7" s="31"/>
      <c r="O7" s="31"/>
      <c r="P7" s="31"/>
      <c r="Q7" s="31"/>
      <c r="R7" s="5"/>
    </row>
    <row r="8" spans="1:18" ht="20.2" customHeight="1" x14ac:dyDescent="0.45">
      <c r="A8" s="169"/>
      <c r="B8" s="170" t="s">
        <v>784</v>
      </c>
      <c r="C8" s="110">
        <f>IF(OR(ISBLANK(C5),ISBLANK(C4),ISBLANK(C6)),"",IFERROR(MIN(C4-C5,C6-C4)/MAX(C4-C5,C6-C4),""))</f>
        <v>0.3769144558847356</v>
      </c>
      <c r="D8" s="171" t="s">
        <v>786</v>
      </c>
      <c r="E8" s="172"/>
      <c r="F8" s="173"/>
      <c r="G8" s="173"/>
      <c r="H8" s="172"/>
      <c r="I8" s="172"/>
      <c r="J8" s="172"/>
      <c r="K8" s="174"/>
      <c r="L8" s="31"/>
      <c r="M8" s="31"/>
      <c r="N8" s="31"/>
      <c r="O8" s="31"/>
      <c r="P8" s="31"/>
      <c r="Q8" s="31"/>
      <c r="R8" s="5"/>
    </row>
    <row r="9" spans="1:18" ht="20.2" hidden="1" customHeight="1" x14ac:dyDescent="0.45">
      <c r="A9" s="169"/>
      <c r="B9" s="170" t="s">
        <v>787</v>
      </c>
      <c r="C9" s="155">
        <f>IF(AND(C4&gt;0,NOT(ISBLANK(C10))),IF(VLOOKUP($C$3,VLookups!$A$17:$B$18,2,FALSE),C4*VLOOKUP(C10,VLookups!$A$4:$B$13,2,FALSE),C4),"")</f>
        <v>100</v>
      </c>
      <c r="D9" s="171" t="s">
        <v>788</v>
      </c>
      <c r="E9" s="172"/>
      <c r="F9" s="173"/>
      <c r="G9" s="173"/>
      <c r="H9" s="172"/>
      <c r="I9" s="172"/>
      <c r="J9" s="172"/>
      <c r="K9" s="174"/>
      <c r="L9" s="31"/>
      <c r="M9" s="31"/>
      <c r="N9" s="31"/>
      <c r="O9" s="31"/>
      <c r="P9" s="31"/>
      <c r="Q9" s="31"/>
      <c r="R9" s="5"/>
    </row>
    <row r="10" spans="1:18" ht="20.2" customHeight="1" x14ac:dyDescent="0.45">
      <c r="A10" s="157"/>
      <c r="B10" s="158" t="s">
        <v>120</v>
      </c>
      <c r="C10" s="112" t="s">
        <v>1</v>
      </c>
      <c r="D10" s="171" t="s">
        <v>113</v>
      </c>
      <c r="E10" s="172"/>
      <c r="F10" s="173"/>
      <c r="G10" s="173"/>
      <c r="H10" s="172"/>
      <c r="I10" s="172"/>
      <c r="J10" s="172"/>
      <c r="K10" s="174"/>
      <c r="L10" s="31"/>
      <c r="M10" s="31"/>
      <c r="N10" s="31"/>
      <c r="O10" s="31"/>
      <c r="P10" s="31"/>
      <c r="Q10" s="31"/>
      <c r="R10" s="5"/>
    </row>
    <row r="11" spans="1:18" ht="20.2" customHeight="1" x14ac:dyDescent="0.45">
      <c r="A11" s="169"/>
      <c r="B11" s="170" t="s">
        <v>793</v>
      </c>
      <c r="C11" s="53"/>
      <c r="D11" s="171" t="s">
        <v>792</v>
      </c>
      <c r="E11" s="172"/>
      <c r="F11" s="173"/>
      <c r="G11" s="173"/>
      <c r="H11" s="172"/>
      <c r="I11" s="172"/>
      <c r="J11" s="172"/>
      <c r="K11" s="174"/>
      <c r="L11" s="31"/>
      <c r="M11" s="31"/>
      <c r="N11" s="31"/>
      <c r="O11" s="31"/>
      <c r="P11" s="31"/>
      <c r="Q11" s="31"/>
      <c r="R11" s="5"/>
    </row>
    <row r="12" spans="1:18" ht="20.2" hidden="1" customHeight="1" x14ac:dyDescent="0.45">
      <c r="A12" s="169"/>
      <c r="B12" s="170" t="s">
        <v>121</v>
      </c>
      <c r="C12" s="330"/>
      <c r="D12" s="171" t="s">
        <v>114</v>
      </c>
      <c r="E12" s="172"/>
      <c r="F12" s="173"/>
      <c r="G12" s="173"/>
      <c r="H12" s="172"/>
      <c r="I12" s="172"/>
      <c r="J12" s="172"/>
      <c r="K12" s="174"/>
      <c r="L12" s="31"/>
      <c r="M12" s="31"/>
      <c r="N12" s="31"/>
      <c r="O12" s="31"/>
      <c r="P12" s="31"/>
      <c r="Q12" s="31"/>
      <c r="R12" s="5"/>
    </row>
    <row r="13" spans="1:18" ht="20.2" hidden="1" customHeight="1" x14ac:dyDescent="0.45">
      <c r="A13" s="169"/>
      <c r="B13" s="170" t="s">
        <v>789</v>
      </c>
      <c r="C13" s="329">
        <f>IF(C4&gt;0,IF(ISBLANK(C12),IF(ISBLANK(C10),"",VLOOKUP(C10,VLookups!$A$4:$C$13,3,FALSE)),C12),"")</f>
        <v>1.3</v>
      </c>
      <c r="D13" s="171" t="s">
        <v>790</v>
      </c>
      <c r="E13" s="172"/>
      <c r="F13" s="173"/>
      <c r="G13" s="173"/>
      <c r="H13" s="172"/>
      <c r="I13" s="172"/>
      <c r="J13" s="172"/>
      <c r="K13" s="174"/>
      <c r="L13" s="31"/>
      <c r="M13" s="31"/>
      <c r="N13" s="31"/>
      <c r="O13" s="31"/>
      <c r="P13" s="31"/>
      <c r="Q13" s="31"/>
      <c r="R13" s="5"/>
    </row>
    <row r="14" spans="1:18" ht="20.2" customHeight="1" x14ac:dyDescent="0.45">
      <c r="A14" s="157"/>
      <c r="B14" s="158" t="s">
        <v>116</v>
      </c>
      <c r="C14" s="299">
        <v>125</v>
      </c>
      <c r="D14" s="171" t="s">
        <v>155</v>
      </c>
      <c r="E14" s="172"/>
      <c r="F14" s="173"/>
      <c r="G14" s="173"/>
      <c r="H14" s="172"/>
      <c r="I14" s="172"/>
      <c r="J14" s="172"/>
      <c r="K14" s="174"/>
      <c r="L14" s="31"/>
      <c r="M14" s="31"/>
      <c r="N14" s="31"/>
      <c r="O14" s="31"/>
      <c r="P14" s="31"/>
      <c r="Q14" s="31"/>
      <c r="R14" s="5"/>
    </row>
    <row r="15" spans="1:18" ht="20.2" customHeight="1" x14ac:dyDescent="0.45">
      <c r="A15" s="157"/>
      <c r="B15" s="158" t="s">
        <v>117</v>
      </c>
      <c r="C15" s="154" t="s">
        <v>43</v>
      </c>
      <c r="D15" s="171" t="s">
        <v>122</v>
      </c>
      <c r="E15" s="172"/>
      <c r="F15" s="173"/>
      <c r="G15" s="173"/>
      <c r="H15" s="172"/>
      <c r="I15" s="172"/>
      <c r="J15" s="172"/>
      <c r="K15" s="174"/>
      <c r="L15" s="31"/>
      <c r="M15" s="31"/>
      <c r="N15" s="31"/>
      <c r="O15" s="31"/>
      <c r="P15" s="31"/>
      <c r="Q15" s="31"/>
      <c r="R15" s="5"/>
    </row>
    <row r="16" spans="1:18" ht="20.2" customHeight="1" x14ac:dyDescent="0.45">
      <c r="A16" s="159"/>
      <c r="B16" s="160" t="str">
        <f>(IF(AND($C$5&gt;0,$C$4&gt;0,$C$6&gt;0,$C$14&gt;0,NOT(ISBLANK($C$10))),IF(VLOOKUP($C$15,VLookups!A27:C28,2,FALSE),_xlfn.CONCAT("Your planning estimate of ",$C$14," is greater than ",TEXT(1-$C$16,"0%")," of all possible outcomes →"),_xlfn.CONCAT("Your planning estimate of ",$C$14," is greater than ",TEXT($C$16,"0%")," of all possible outcomes →")),""))</f>
        <v>Your planning estimate of 125 is greater than 80% of all possible outcomes →</v>
      </c>
      <c r="C16" s="300">
        <f>IF(AND($C$5&gt;0,$C$4&gt;0,$C$6&gt;0,$C$13&gt;0,$C$14&gt;0,NOT(ISBLANK($C$10))),ABS(VLOOKUP($C$15,VLookups!$A$27:$B$28,2,FALSE)-_xlfn.LOGNORM.DIST($C$14,LN($C$9),LN($C$13),TRUE)),"")</f>
        <v>0.80247932631358743</v>
      </c>
      <c r="D16" s="167" t="str">
        <f>IF(AND($C$5&gt;0,$C$4&gt;0,$C$6&gt;0,$C$14&gt;0,NOT(ISBLANK($C10))),IF(VLOOKUP($C$15,VLookups!A27:C28,2,FALSE),_xlfn.CONCAT(TEXT($C$16,"0%")," of all possible outcomes exceed your planning estimate of ",$C$14),_xlfn.CONCAT(TEXT(1-$C$16,"0%")," of all possible outcomes exceed your planning estimate of ",$C$14)),"")</f>
        <v>20% of all possible outcomes exceed your planning estimate of 125</v>
      </c>
      <c r="E16" s="123"/>
      <c r="F16" s="124"/>
      <c r="G16" s="124"/>
      <c r="H16" s="123"/>
      <c r="I16" s="123"/>
      <c r="J16" s="123"/>
      <c r="K16" s="161"/>
      <c r="L16" s="31"/>
      <c r="M16" s="31"/>
      <c r="N16" s="31"/>
      <c r="O16" s="31"/>
      <c r="P16" s="31"/>
      <c r="Q16" s="31"/>
      <c r="R16" s="5"/>
    </row>
    <row r="17" spans="1:18" ht="20.2" customHeight="1" x14ac:dyDescent="0.45">
      <c r="A17" s="157"/>
      <c r="B17" s="158" t="s">
        <v>118</v>
      </c>
      <c r="C17" s="301">
        <v>0.8</v>
      </c>
      <c r="D17" s="171" t="s">
        <v>119</v>
      </c>
      <c r="E17" s="172"/>
      <c r="F17" s="173"/>
      <c r="G17" s="173"/>
      <c r="H17" s="172"/>
      <c r="I17" s="172"/>
      <c r="J17" s="172"/>
      <c r="K17" s="174"/>
      <c r="L17" s="31"/>
      <c r="M17" s="31"/>
      <c r="N17" s="31"/>
      <c r="O17" s="31"/>
      <c r="P17" s="31"/>
      <c r="Q17" s="31"/>
      <c r="R17" s="5"/>
    </row>
    <row r="18" spans="1:18" ht="20.2" customHeight="1" thickBot="1" x14ac:dyDescent="0.5">
      <c r="A18" s="165"/>
      <c r="B18" s="166" t="str">
        <f>IF(AND($C$5&gt;0,$C$4&gt;0,$C$6&gt;0,NOT(ISBLANK($C10)),C17&gt;0),IF(VLOOKUP($C$15,VLookups!A27:C28,2,FALSE),_xlfn.CONCAT("The SPERT estimate of ",TEXT($C$18,"0")," is greater than ",TEXT(1-$C$17,"0%")," of all possible outcomes →"),_xlfn.CONCAT("The SPERT estimate of ",TEXT($C$18,"0")," is greater than ",TEXT($C$17,"0%")," of all possible outcomes →")),"")</f>
        <v>The SPERT estimate of 125 is greater than 80% of all possible outcomes →</v>
      </c>
      <c r="C18" s="302">
        <f>IF(AND($C5&gt;0,$C4&gt;0,$C6&gt;0,$C17&gt;0,NOT(ISBLANK($C10))),_xlfn.LOGNORM.INV(ABS(VLOOKUP($C$15,VLookups!$A$27:$B$28,2,FALSE)-C$17),LN($C9),LN($C13)),"")</f>
        <v>124.70881276171433</v>
      </c>
      <c r="D18" s="168" t="str">
        <f>IF(AND($C$5&gt;0,$C$4&gt;0,$C$6&gt;0,NOT(ISBLANK($C$10)),$C17&gt;0),IF(VLOOKUP($C$15,VLookups!A27:C28,2,FALSE),_xlfn.CONCAT(TEXT($C$17,"0%")," of all possible outcomes exceed the SPERT estimate of ",TEXT($C$18,"0")),_xlfn.CONCAT(TEXT(1-$C$17,"0%")," of all possible outcomes exceed the SPERT estimate of ",TEXT($C$18,"0"))),"")</f>
        <v>20% of all possible outcomes exceed the SPERT estimate of 125</v>
      </c>
      <c r="E18" s="162"/>
      <c r="F18" s="163"/>
      <c r="G18" s="163"/>
      <c r="H18" s="162"/>
      <c r="I18" s="162"/>
      <c r="J18" s="162"/>
      <c r="K18" s="164"/>
      <c r="L18" s="31"/>
      <c r="M18" s="31"/>
      <c r="N18" s="31"/>
      <c r="O18" s="31"/>
      <c r="P18" s="31"/>
      <c r="Q18" s="31"/>
      <c r="R18" s="5"/>
    </row>
    <row r="19" spans="1:18" ht="15" customHeight="1" x14ac:dyDescent="0.45">
      <c r="A19" s="50"/>
      <c r="B19" s="50"/>
      <c r="C19" s="309" t="s">
        <v>893</v>
      </c>
      <c r="D19" s="5"/>
      <c r="E19" s="5"/>
      <c r="F19" s="2"/>
      <c r="G19" s="2"/>
      <c r="H19" s="5"/>
      <c r="I19" s="5"/>
      <c r="J19" s="5"/>
      <c r="K19" s="5"/>
      <c r="L19" s="31"/>
      <c r="M19" s="31"/>
      <c r="N19" s="31"/>
      <c r="O19" s="31"/>
      <c r="P19" s="31"/>
      <c r="Q19" s="31"/>
      <c r="R19" s="5"/>
    </row>
    <row r="20" spans="1:18" x14ac:dyDescent="0.45">
      <c r="A20" s="2"/>
      <c r="B20" s="5"/>
      <c r="C20" s="5"/>
      <c r="D20" s="5"/>
      <c r="E20" s="5"/>
      <c r="F20" s="2"/>
      <c r="G20" s="2"/>
      <c r="H20" s="5"/>
      <c r="I20" s="5"/>
      <c r="J20" s="5"/>
      <c r="K20" s="5"/>
      <c r="L20" s="5"/>
      <c r="M20" s="5"/>
      <c r="N20" s="5"/>
      <c r="O20" s="5"/>
      <c r="P20" s="5"/>
      <c r="Q20" s="5"/>
      <c r="R20" s="5"/>
    </row>
    <row r="21" spans="1:18" x14ac:dyDescent="0.45">
      <c r="A21" s="2"/>
      <c r="B21" s="19" t="str">
        <f>_xlfn.CONCAT("Version ",'Change Log'!$B$3," – © 2022-",YEAR('Change Log'!$A$3),IF('Change Log'!$C$3="William W. Davis",", William W. Davis, MSPM, PMP",_xlfn.CONCAT(", original copyright holder is William W. Davis, MSPM, PMP; later modified by ",'Change Log'!$C$3)))</f>
        <v>Version 2.1 – © 2022-2025, William W. Davis, MSPM, PMP</v>
      </c>
      <c r="C21" s="156"/>
      <c r="D21" s="5"/>
      <c r="E21" s="2"/>
      <c r="F21" s="5"/>
      <c r="G21" s="5"/>
      <c r="H21" s="2"/>
      <c r="I21" s="5"/>
      <c r="J21" s="5"/>
      <c r="K21" s="5"/>
      <c r="L21" s="5"/>
      <c r="M21" s="5"/>
      <c r="N21" s="5"/>
      <c r="O21" s="5"/>
      <c r="P21" s="5"/>
      <c r="Q21" s="5"/>
      <c r="R21" s="5"/>
    </row>
    <row r="22" spans="1:18" x14ac:dyDescent="0.45">
      <c r="A22" s="2"/>
      <c r="B22" s="89" t="s">
        <v>80</v>
      </c>
      <c r="C22" s="89"/>
      <c r="D22" s="89"/>
      <c r="E22" s="89"/>
      <c r="F22" s="89"/>
      <c r="G22" s="89"/>
      <c r="H22" s="2"/>
      <c r="I22" s="5"/>
      <c r="J22" s="5"/>
      <c r="K22" s="5"/>
      <c r="L22" s="5"/>
      <c r="M22" s="5"/>
      <c r="N22" s="5"/>
      <c r="O22" s="5"/>
      <c r="P22" s="5"/>
      <c r="Q22" s="5"/>
      <c r="R22" s="5"/>
    </row>
    <row r="23" spans="1:18" x14ac:dyDescent="0.45">
      <c r="A23" s="2"/>
      <c r="B23" s="89" t="s">
        <v>885</v>
      </c>
      <c r="C23" s="89"/>
      <c r="D23" s="89"/>
      <c r="E23" s="89"/>
      <c r="F23" s="89"/>
      <c r="G23" s="89"/>
      <c r="H23" s="2"/>
      <c r="I23" s="5"/>
      <c r="J23" s="5"/>
      <c r="K23" s="5"/>
      <c r="L23" s="5"/>
      <c r="M23" s="5"/>
      <c r="N23" s="5"/>
      <c r="O23" s="5"/>
      <c r="P23" s="5"/>
      <c r="Q23" s="5"/>
      <c r="R23" s="5"/>
    </row>
    <row r="24" spans="1:18" x14ac:dyDescent="0.45">
      <c r="A24" s="2"/>
      <c r="B24" s="89" t="s">
        <v>60</v>
      </c>
      <c r="C24" s="89"/>
      <c r="D24" s="89"/>
      <c r="E24" s="89"/>
      <c r="F24" s="89"/>
      <c r="G24" s="89"/>
      <c r="H24" s="2"/>
      <c r="I24" s="5"/>
      <c r="J24" s="5"/>
      <c r="K24" s="5"/>
      <c r="L24" s="5"/>
      <c r="M24" s="5"/>
      <c r="N24" s="5"/>
      <c r="O24" s="5"/>
      <c r="P24" s="5"/>
      <c r="Q24" s="5"/>
      <c r="R24" s="5"/>
    </row>
    <row r="25" spans="1:18" x14ac:dyDescent="0.45">
      <c r="A25" s="2"/>
      <c r="B25" s="89" t="s">
        <v>139</v>
      </c>
      <c r="C25" s="89"/>
      <c r="D25" s="89"/>
      <c r="E25" s="89"/>
      <c r="F25" s="89"/>
      <c r="G25" s="89"/>
      <c r="H25" s="2"/>
      <c r="I25" s="5"/>
      <c r="J25" s="5"/>
      <c r="K25" s="5"/>
      <c r="L25" s="5"/>
      <c r="M25" s="5"/>
      <c r="N25" s="5"/>
      <c r="O25" s="5"/>
      <c r="P25" s="5"/>
      <c r="Q25" s="5"/>
      <c r="R25" s="5"/>
    </row>
    <row r="26" spans="1:18" x14ac:dyDescent="0.45">
      <c r="A26" s="2"/>
      <c r="B26" s="387" t="s">
        <v>883</v>
      </c>
      <c r="C26" s="387"/>
      <c r="D26" s="89"/>
      <c r="E26" s="89"/>
      <c r="F26" s="89"/>
      <c r="G26" s="89"/>
      <c r="H26" s="2"/>
      <c r="I26" s="5"/>
      <c r="J26" s="5"/>
      <c r="K26" s="5"/>
      <c r="L26" s="5"/>
      <c r="M26" s="5"/>
      <c r="N26" s="5"/>
      <c r="O26" s="5"/>
      <c r="P26" s="5"/>
      <c r="Q26" s="5"/>
      <c r="R26" s="5"/>
    </row>
    <row r="27" spans="1:18" x14ac:dyDescent="0.45">
      <c r="A27" s="2"/>
      <c r="B27" s="132" t="s">
        <v>137</v>
      </c>
      <c r="C27" s="5"/>
      <c r="D27" s="5"/>
      <c r="E27" s="2"/>
      <c r="F27" s="5"/>
      <c r="G27" s="5"/>
      <c r="H27" s="2"/>
      <c r="I27" s="5"/>
      <c r="J27" s="5"/>
      <c r="K27" s="5"/>
      <c r="L27" s="5"/>
      <c r="M27" s="5"/>
      <c r="N27" s="5"/>
      <c r="O27" s="5"/>
      <c r="P27" s="5"/>
      <c r="Q27" s="5"/>
      <c r="R27" s="5"/>
    </row>
    <row r="28" spans="1:18" x14ac:dyDescent="0.45">
      <c r="A28" s="2"/>
      <c r="B28" s="132" t="s">
        <v>58</v>
      </c>
      <c r="C28" s="5"/>
      <c r="D28" s="5"/>
      <c r="E28" s="2"/>
      <c r="F28" s="5"/>
      <c r="G28" s="5"/>
      <c r="H28" s="2"/>
      <c r="I28" s="5"/>
      <c r="J28" s="5"/>
      <c r="K28" s="5"/>
      <c r="L28" s="5"/>
      <c r="M28" s="5"/>
      <c r="N28" s="5"/>
      <c r="O28" s="5"/>
      <c r="P28" s="5"/>
      <c r="Q28" s="5"/>
      <c r="R28" s="5"/>
    </row>
    <row r="29" spans="1:18" x14ac:dyDescent="0.45">
      <c r="A29" s="19"/>
      <c r="B29" s="132" t="s">
        <v>136</v>
      </c>
      <c r="C29" s="5"/>
      <c r="D29" s="5"/>
      <c r="E29" s="5"/>
      <c r="F29" s="2"/>
      <c r="G29" s="2"/>
      <c r="H29" s="5"/>
      <c r="I29" s="5"/>
      <c r="J29" s="5"/>
      <c r="K29" s="5"/>
      <c r="L29" s="5"/>
      <c r="M29" s="5"/>
      <c r="N29" s="5"/>
      <c r="O29" s="5"/>
      <c r="P29" s="5"/>
      <c r="Q29" s="5"/>
      <c r="R29" s="5"/>
    </row>
    <row r="30" spans="1:18" x14ac:dyDescent="0.45">
      <c r="A30" s="19"/>
      <c r="B30" s="132" t="s">
        <v>138</v>
      </c>
      <c r="C30" s="5"/>
      <c r="D30" s="5"/>
      <c r="E30" s="5"/>
      <c r="F30" s="2"/>
      <c r="G30" s="2"/>
      <c r="H30" s="5"/>
      <c r="I30" s="5"/>
      <c r="J30" s="5"/>
      <c r="K30" s="5"/>
      <c r="L30" s="5"/>
      <c r="M30" s="5"/>
      <c r="N30" s="5"/>
      <c r="O30" s="5"/>
      <c r="P30" s="5"/>
      <c r="Q30" s="5"/>
      <c r="R30" s="5"/>
    </row>
    <row r="31" spans="1:18" x14ac:dyDescent="0.45">
      <c r="A31" s="19"/>
      <c r="B31" s="132" t="s">
        <v>671</v>
      </c>
      <c r="C31" s="5"/>
      <c r="D31" s="5"/>
      <c r="E31" s="5"/>
      <c r="F31" s="2"/>
      <c r="G31" s="2"/>
      <c r="H31" s="5"/>
      <c r="I31" s="5"/>
      <c r="J31" s="5"/>
      <c r="K31" s="5"/>
      <c r="L31" s="5"/>
      <c r="M31" s="5"/>
      <c r="N31" s="5"/>
      <c r="O31" s="5"/>
      <c r="P31" s="5"/>
      <c r="Q31" s="5"/>
      <c r="R31" s="5"/>
    </row>
    <row r="32" spans="1:18" x14ac:dyDescent="0.45">
      <c r="A32" s="19"/>
      <c r="B32" s="132" t="s">
        <v>672</v>
      </c>
      <c r="C32" s="5"/>
      <c r="D32" s="5"/>
      <c r="E32" s="5"/>
      <c r="F32" s="2"/>
      <c r="G32" s="2"/>
      <c r="H32" s="5"/>
      <c r="I32" s="5"/>
      <c r="J32" s="5"/>
      <c r="K32" s="5"/>
      <c r="L32" s="5"/>
      <c r="M32" s="5"/>
      <c r="N32" s="5"/>
      <c r="O32" s="5"/>
      <c r="P32" s="5"/>
      <c r="Q32" s="5"/>
      <c r="R32" s="5"/>
    </row>
    <row r="33" spans="1:18" x14ac:dyDescent="0.45">
      <c r="A33" s="19"/>
      <c r="B33" s="132"/>
      <c r="C33" s="5"/>
      <c r="D33" s="5"/>
      <c r="E33" s="5"/>
      <c r="F33" s="2"/>
      <c r="G33" s="2"/>
      <c r="H33" s="5"/>
      <c r="I33" s="5"/>
      <c r="J33" s="5"/>
      <c r="K33" s="5"/>
      <c r="L33" s="5"/>
      <c r="M33" s="5"/>
      <c r="N33" s="5"/>
      <c r="O33" s="5"/>
      <c r="P33" s="5"/>
      <c r="Q33" s="5"/>
      <c r="R33" s="5"/>
    </row>
    <row r="34" spans="1:18" x14ac:dyDescent="0.45">
      <c r="A34" s="2"/>
      <c r="B34" s="132" t="s">
        <v>673</v>
      </c>
      <c r="C34" s="5"/>
      <c r="D34" s="5"/>
      <c r="E34" s="5"/>
      <c r="F34" s="2"/>
      <c r="G34" s="2"/>
      <c r="H34" s="5"/>
      <c r="I34" s="5"/>
      <c r="J34" s="5"/>
      <c r="K34" s="5"/>
      <c r="L34" s="5"/>
      <c r="M34" s="5"/>
      <c r="N34" s="5"/>
      <c r="O34" s="5"/>
      <c r="P34" s="5"/>
      <c r="Q34" s="5"/>
      <c r="R34" s="5"/>
    </row>
    <row r="35" spans="1:18" x14ac:dyDescent="0.45">
      <c r="A35" s="2"/>
      <c r="B35" s="132" t="s">
        <v>57</v>
      </c>
      <c r="C35" s="5"/>
      <c r="D35" s="5"/>
      <c r="E35" s="5"/>
      <c r="F35" s="2"/>
      <c r="G35" s="2"/>
      <c r="H35" s="5"/>
      <c r="I35" s="5"/>
      <c r="J35" s="5"/>
      <c r="K35" s="5"/>
      <c r="L35" s="5"/>
      <c r="M35" s="5"/>
      <c r="N35" s="5"/>
      <c r="O35" s="5"/>
      <c r="P35" s="5"/>
      <c r="Q35" s="5"/>
      <c r="R35" s="5"/>
    </row>
    <row r="36" spans="1:18" x14ac:dyDescent="0.45">
      <c r="A36" s="2"/>
      <c r="B36" s="221" t="s">
        <v>677</v>
      </c>
      <c r="C36" s="5"/>
      <c r="D36" s="5"/>
      <c r="E36" s="5"/>
      <c r="F36" s="2"/>
      <c r="G36" s="2"/>
      <c r="H36" s="5"/>
      <c r="I36" s="5"/>
      <c r="J36" s="5"/>
      <c r="K36" s="5"/>
      <c r="L36" s="5"/>
      <c r="M36" s="5"/>
      <c r="N36" s="5"/>
      <c r="O36" s="5"/>
      <c r="P36" s="5"/>
      <c r="Q36" s="5"/>
      <c r="R36" s="5"/>
    </row>
    <row r="37" spans="1:18" x14ac:dyDescent="0.45">
      <c r="A37" s="2"/>
      <c r="B37" s="5"/>
      <c r="C37" s="5"/>
      <c r="D37" s="5"/>
      <c r="E37" s="5"/>
      <c r="F37" s="2"/>
      <c r="G37" s="2"/>
      <c r="H37" s="5"/>
      <c r="I37" s="5"/>
      <c r="J37" s="5"/>
      <c r="K37" s="5"/>
      <c r="L37" s="5"/>
      <c r="M37" s="5"/>
      <c r="N37" s="5"/>
      <c r="O37" s="5"/>
      <c r="P37" s="5"/>
      <c r="Q37" s="5"/>
      <c r="R37" s="5"/>
    </row>
    <row r="38" spans="1:18" ht="15" hidden="1" customHeight="1" x14ac:dyDescent="0.45">
      <c r="B38" s="56" t="s">
        <v>15</v>
      </c>
      <c r="C38" s="47">
        <f>IF(AND(C4&gt;0,C5&gt;0,C6&gt;0),ABS(C6-C5)/100,"")</f>
        <v>2.2762074511874726</v>
      </c>
      <c r="D38" s="148" t="s">
        <v>110</v>
      </c>
    </row>
    <row r="39" spans="1:18" ht="15" hidden="1" customHeight="1" x14ac:dyDescent="0.45">
      <c r="B39" s="5"/>
      <c r="C39" s="5"/>
    </row>
    <row r="40" spans="1:18" ht="15" hidden="1" customHeight="1" x14ac:dyDescent="0.45">
      <c r="B40" s="152">
        <f>IF(ISNONTEXT(C38),C5,"")</f>
        <v>37.691445588474039</v>
      </c>
      <c r="C40" s="45">
        <f>IF(ISNONTEXT($C$13),_xlfn.LOGNORM.DIST(B40,LN($C$9),LN($C$13),FALSE),NA())</f>
        <v>4.0029571657267468E-5</v>
      </c>
    </row>
    <row r="41" spans="1:18" ht="15" hidden="1" customHeight="1" x14ac:dyDescent="0.45">
      <c r="B41" s="152">
        <f>IF(ISNONTEXT($C$38),B40+$C$38,"")</f>
        <v>39.967653039661514</v>
      </c>
      <c r="C41" s="45">
        <f t="shared" ref="C41:C104" si="0">IF(ISNONTEXT($C$13),_xlfn.LOGNORM.DIST(B41,LN($C$9),LN($C$13),FALSE),NA())</f>
        <v>8.4537083803585538E-5</v>
      </c>
    </row>
    <row r="42" spans="1:18" ht="15" hidden="1" customHeight="1" x14ac:dyDescent="0.45">
      <c r="B42" s="46">
        <f>IF(ISNONTEXT($C$38),B41+$C$38,"")</f>
        <v>42.243860490848988</v>
      </c>
      <c r="C42" s="45">
        <f t="shared" si="0"/>
        <v>1.6360714846785313E-4</v>
      </c>
    </row>
    <row r="43" spans="1:18" ht="15" hidden="1" customHeight="1" x14ac:dyDescent="0.45">
      <c r="B43" s="46">
        <f t="shared" ref="B43:B106" si="1">IF(ISNONTEXT($C$38),B42+$C$38,"")</f>
        <v>44.520067942036462</v>
      </c>
      <c r="C43" s="45">
        <f t="shared" si="0"/>
        <v>2.9352553695907241E-4</v>
      </c>
    </row>
    <row r="44" spans="1:18" ht="15" hidden="1" customHeight="1" x14ac:dyDescent="0.45">
      <c r="B44" s="46">
        <f t="shared" si="1"/>
        <v>46.796275393223937</v>
      </c>
      <c r="C44" s="45">
        <f t="shared" si="0"/>
        <v>4.9286776408494464E-4</v>
      </c>
    </row>
    <row r="45" spans="1:18" ht="15" hidden="1" customHeight="1" x14ac:dyDescent="0.45">
      <c r="B45" s="46">
        <f t="shared" si="1"/>
        <v>49.072482844411411</v>
      </c>
      <c r="C45" s="45">
        <f t="shared" si="0"/>
        <v>7.8079229297391367E-4</v>
      </c>
    </row>
    <row r="46" spans="1:18" ht="15" hidden="1" customHeight="1" x14ac:dyDescent="0.45">
      <c r="B46" s="46">
        <f t="shared" si="1"/>
        <v>51.348690295598885</v>
      </c>
      <c r="C46" s="45">
        <f t="shared" si="0"/>
        <v>1.174900426026282E-3</v>
      </c>
    </row>
    <row r="47" spans="1:18" ht="15" hidden="1" customHeight="1" x14ac:dyDescent="0.45">
      <c r="B47" s="46">
        <f t="shared" si="1"/>
        <v>53.62489774678636</v>
      </c>
      <c r="C47" s="45">
        <f t="shared" si="0"/>
        <v>1.6889984483360518E-3</v>
      </c>
    </row>
    <row r="48" spans="1:18" ht="15" hidden="1" customHeight="1" x14ac:dyDescent="0.45">
      <c r="A48"/>
      <c r="B48" s="46">
        <f t="shared" si="1"/>
        <v>55.901105197973834</v>
      </c>
      <c r="C48" s="45">
        <f t="shared" si="0"/>
        <v>2.3311175437352428E-3</v>
      </c>
      <c r="F48"/>
      <c r="G48"/>
    </row>
    <row r="49" spans="2:3" customFormat="1" ht="15" hidden="1" customHeight="1" x14ac:dyDescent="0.45">
      <c r="B49" s="46">
        <f t="shared" si="1"/>
        <v>58.177312649161308</v>
      </c>
      <c r="C49" s="45">
        <f t="shared" si="0"/>
        <v>3.1020900063317308E-3</v>
      </c>
    </row>
    <row r="50" spans="2:3" customFormat="1" ht="15" hidden="1" customHeight="1" x14ac:dyDescent="0.45">
      <c r="B50" s="46">
        <f t="shared" si="1"/>
        <v>60.453520100348783</v>
      </c>
      <c r="C50" s="45">
        <f t="shared" si="0"/>
        <v>3.9948706963023025E-3</v>
      </c>
    </row>
    <row r="51" spans="2:3" customFormat="1" ht="15" hidden="1" customHeight="1" x14ac:dyDescent="0.45">
      <c r="B51" s="46">
        <f t="shared" si="1"/>
        <v>62.729727551536257</v>
      </c>
      <c r="C51" s="45">
        <f t="shared" si="0"/>
        <v>4.9946625558907869E-3</v>
      </c>
    </row>
    <row r="52" spans="2:3" customFormat="1" ht="15" hidden="1" customHeight="1" x14ac:dyDescent="0.45">
      <c r="B52" s="46">
        <f t="shared" si="1"/>
        <v>65.005935002723731</v>
      </c>
      <c r="C52" s="45">
        <f t="shared" si="0"/>
        <v>6.0797837282512623E-3</v>
      </c>
    </row>
    <row r="53" spans="2:3" customFormat="1" ht="15" hidden="1" customHeight="1" x14ac:dyDescent="0.45">
      <c r="B53" s="46">
        <f t="shared" si="1"/>
        <v>67.282142453911206</v>
      </c>
      <c r="C53" s="45">
        <f t="shared" si="0"/>
        <v>7.2231219083963962E-3</v>
      </c>
    </row>
    <row r="54" spans="2:3" customFormat="1" ht="15" hidden="1" customHeight="1" x14ac:dyDescent="0.45">
      <c r="B54" s="46">
        <f t="shared" si="1"/>
        <v>69.55834990509868</v>
      </c>
      <c r="C54" s="45">
        <f t="shared" si="0"/>
        <v>8.3939685624893762E-3</v>
      </c>
    </row>
    <row r="55" spans="2:3" customFormat="1" ht="15" hidden="1" customHeight="1" x14ac:dyDescent="0.45">
      <c r="B55" s="46">
        <f t="shared" si="1"/>
        <v>71.834557356286155</v>
      </c>
      <c r="C55" s="45">
        <f t="shared" si="0"/>
        <v>9.5600114349573273E-3</v>
      </c>
    </row>
    <row r="56" spans="2:3" customFormat="1" ht="15" hidden="1" customHeight="1" x14ac:dyDescent="0.45">
      <c r="B56" s="46">
        <f t="shared" si="1"/>
        <v>74.110764807473629</v>
      </c>
      <c r="C56" s="45">
        <f t="shared" si="0"/>
        <v>1.0689281450421457E-2</v>
      </c>
    </row>
    <row r="57" spans="2:3" customFormat="1" ht="15" hidden="1" customHeight="1" x14ac:dyDescent="0.45">
      <c r="B57" s="46">
        <f t="shared" si="1"/>
        <v>76.386972258661103</v>
      </c>
      <c r="C57" s="45">
        <f t="shared" si="0"/>
        <v>1.1751889476266295E-2</v>
      </c>
    </row>
    <row r="58" spans="2:3" customFormat="1" ht="15" hidden="1" customHeight="1" x14ac:dyDescent="0.45">
      <c r="B58" s="46">
        <f t="shared" si="1"/>
        <v>78.663179709848578</v>
      </c>
      <c r="C58" s="45">
        <f t="shared" si="0"/>
        <v>1.2721438712335447E-2</v>
      </c>
    </row>
    <row r="59" spans="2:3" customFormat="1" ht="15" hidden="1" customHeight="1" x14ac:dyDescent="0.45">
      <c r="B59" s="46">
        <f t="shared" si="1"/>
        <v>80.939387161036052</v>
      </c>
      <c r="C59" s="45">
        <f t="shared" si="0"/>
        <v>1.3576050444479454E-2</v>
      </c>
    </row>
    <row r="60" spans="2:3" customFormat="1" ht="15" hidden="1" customHeight="1" x14ac:dyDescent="0.45">
      <c r="B60" s="46">
        <f t="shared" si="1"/>
        <v>83.215594612223526</v>
      </c>
      <c r="C60" s="45">
        <f t="shared" si="0"/>
        <v>1.4298987727261596E-2</v>
      </c>
    </row>
    <row r="61" spans="2:3" customFormat="1" ht="15" hidden="1" customHeight="1" x14ac:dyDescent="0.45">
      <c r="B61" s="46">
        <f t="shared" si="1"/>
        <v>85.491802063411001</v>
      </c>
      <c r="C61" s="45">
        <f t="shared" si="0"/>
        <v>1.487889912767416E-2</v>
      </c>
    </row>
    <row r="62" spans="2:3" customFormat="1" ht="15" hidden="1" customHeight="1" x14ac:dyDescent="0.45">
      <c r="B62" s="46">
        <f t="shared" si="1"/>
        <v>87.768009514598475</v>
      </c>
      <c r="C62" s="45">
        <f t="shared" si="0"/>
        <v>1.5309731249739776E-2</v>
      </c>
    </row>
    <row r="63" spans="2:3" customFormat="1" ht="15" hidden="1" customHeight="1" x14ac:dyDescent="0.45">
      <c r="B63" s="46">
        <f t="shared" si="1"/>
        <v>90.044216965785949</v>
      </c>
      <c r="C63" s="45">
        <f t="shared" si="0"/>
        <v>1.5590374501867314E-2</v>
      </c>
    </row>
    <row r="64" spans="2:3" customFormat="1" ht="15" hidden="1" customHeight="1" x14ac:dyDescent="0.45">
      <c r="B64" s="46">
        <f t="shared" si="1"/>
        <v>92.320424416973424</v>
      </c>
      <c r="C64" s="45">
        <f t="shared" si="0"/>
        <v>1.5724112817998397E-2</v>
      </c>
    </row>
    <row r="65" spans="2:3" customFormat="1" ht="15" hidden="1" customHeight="1" x14ac:dyDescent="0.45">
      <c r="B65" s="46">
        <f t="shared" si="1"/>
        <v>94.596631868160898</v>
      </c>
      <c r="C65" s="45">
        <f t="shared" si="0"/>
        <v>1.5717946799056349E-2</v>
      </c>
    </row>
    <row r="66" spans="2:3" customFormat="1" ht="15" hidden="1" customHeight="1" x14ac:dyDescent="0.45">
      <c r="B66" s="46">
        <f t="shared" si="1"/>
        <v>96.872839319348373</v>
      </c>
      <c r="C66" s="45">
        <f t="shared" si="0"/>
        <v>1.5581853192537446E-2</v>
      </c>
    </row>
    <row r="67" spans="2:3" customFormat="1" ht="15" hidden="1" customHeight="1" x14ac:dyDescent="0.45">
      <c r="B67" s="46">
        <f t="shared" si="1"/>
        <v>99.149046770535847</v>
      </c>
      <c r="C67" s="45">
        <f t="shared" si="0"/>
        <v>1.5328033838618475E-2</v>
      </c>
    </row>
    <row r="68" spans="2:3" customFormat="1" ht="15" hidden="1" customHeight="1" x14ac:dyDescent="0.45">
      <c r="B68" s="46">
        <f t="shared" si="1"/>
        <v>101.42525422172332</v>
      </c>
      <c r="C68" s="45">
        <f t="shared" si="0"/>
        <v>1.4970195930806684E-2</v>
      </c>
    </row>
    <row r="69" spans="2:3" customFormat="1" ht="15" hidden="1" customHeight="1" x14ac:dyDescent="0.45">
      <c r="B69" s="46">
        <f t="shared" si="1"/>
        <v>103.7014616729108</v>
      </c>
      <c r="C69" s="45">
        <f t="shared" si="0"/>
        <v>1.4522894021745069E-2</v>
      </c>
    </row>
    <row r="70" spans="2:3" customFormat="1" ht="15" hidden="1" customHeight="1" x14ac:dyDescent="0.45">
      <c r="B70" s="46">
        <f t="shared" si="1"/>
        <v>105.97766912409827</v>
      </c>
      <c r="C70" s="45">
        <f t="shared" si="0"/>
        <v>1.4000953600583297E-2</v>
      </c>
    </row>
    <row r="71" spans="2:3" customFormat="1" ht="15" hidden="1" customHeight="1" x14ac:dyDescent="0.45">
      <c r="B71" s="46">
        <f t="shared" si="1"/>
        <v>108.25387657528574</v>
      </c>
      <c r="C71" s="45">
        <f t="shared" si="0"/>
        <v>1.3418986864025253E-2</v>
      </c>
    </row>
    <row r="72" spans="2:3" customFormat="1" ht="15" hidden="1" customHeight="1" x14ac:dyDescent="0.45">
      <c r="B72" s="46">
        <f t="shared" si="1"/>
        <v>110.53008402647322</v>
      </c>
      <c r="C72" s="45">
        <f t="shared" si="0"/>
        <v>1.2791003786524596E-2</v>
      </c>
    </row>
    <row r="73" spans="2:3" customFormat="1" ht="15" hidden="1" customHeight="1" x14ac:dyDescent="0.45">
      <c r="B73" s="46">
        <f t="shared" si="1"/>
        <v>112.80629147766069</v>
      </c>
      <c r="C73" s="45">
        <f t="shared" si="0"/>
        <v>1.2130115827448511E-2</v>
      </c>
    </row>
    <row r="74" spans="2:3" customFormat="1" ht="15" hidden="1" customHeight="1" x14ac:dyDescent="0.45">
      <c r="B74" s="46">
        <f t="shared" si="1"/>
        <v>115.08249892884817</v>
      </c>
      <c r="C74" s="45">
        <f t="shared" si="0"/>
        <v>1.1448325498720578E-2</v>
      </c>
    </row>
    <row r="75" spans="2:3" customFormat="1" ht="15" hidden="1" customHeight="1" x14ac:dyDescent="0.45">
      <c r="B75" s="46">
        <f t="shared" si="1"/>
        <v>117.35870638003564</v>
      </c>
      <c r="C75" s="45">
        <f t="shared" si="0"/>
        <v>1.0756392362891031E-2</v>
      </c>
    </row>
    <row r="76" spans="2:3" customFormat="1" ht="15" hidden="1" customHeight="1" x14ac:dyDescent="0.45">
      <c r="B76" s="46">
        <f t="shared" si="1"/>
        <v>119.63491383122312</v>
      </c>
      <c r="C76" s="45">
        <f t="shared" si="0"/>
        <v>1.0063764597203874E-2</v>
      </c>
    </row>
    <row r="77" spans="2:3" customFormat="1" ht="15" hidden="1" customHeight="1" x14ac:dyDescent="0.45">
      <c r="B77" s="46">
        <f t="shared" si="1"/>
        <v>121.91112128241059</v>
      </c>
      <c r="C77" s="45">
        <f t="shared" si="0"/>
        <v>9.3785647890790545E-3</v>
      </c>
    </row>
    <row r="78" spans="2:3" customFormat="1" ht="15" hidden="1" customHeight="1" x14ac:dyDescent="0.45">
      <c r="B78" s="46">
        <f t="shared" si="1"/>
        <v>124.18732873359806</v>
      </c>
      <c r="C78" s="45">
        <f t="shared" si="0"/>
        <v>8.7076188784670459E-3</v>
      </c>
    </row>
    <row r="79" spans="2:3" customFormat="1" ht="15" hidden="1" customHeight="1" x14ac:dyDescent="0.45">
      <c r="B79" s="46">
        <f t="shared" si="1"/>
        <v>126.46353618478554</v>
      </c>
      <c r="C79" s="45">
        <f t="shared" si="0"/>
        <v>8.056517914603066E-3</v>
      </c>
    </row>
    <row r="80" spans="2:3" customFormat="1" ht="15" hidden="1" customHeight="1" x14ac:dyDescent="0.45">
      <c r="B80" s="46">
        <f t="shared" si="1"/>
        <v>128.73974363597301</v>
      </c>
      <c r="C80" s="45">
        <f t="shared" si="0"/>
        <v>7.4297033641240783E-3</v>
      </c>
    </row>
    <row r="81" spans="2:3" customFormat="1" ht="15" hidden="1" customHeight="1" x14ac:dyDescent="0.45">
      <c r="B81" s="46">
        <f t="shared" si="1"/>
        <v>131.01595108716049</v>
      </c>
      <c r="C81" s="45">
        <f t="shared" si="0"/>
        <v>6.8305679454867384E-3</v>
      </c>
    </row>
    <row r="82" spans="2:3" customFormat="1" ht="15" hidden="1" customHeight="1" x14ac:dyDescent="0.45">
      <c r="B82" s="46">
        <f t="shared" si="1"/>
        <v>133.29215853834796</v>
      </c>
      <c r="C82" s="45">
        <f t="shared" si="0"/>
        <v>6.2615652568937512E-3</v>
      </c>
    </row>
    <row r="83" spans="2:3" customFormat="1" ht="15" hidden="1" customHeight="1" x14ac:dyDescent="0.45">
      <c r="B83" s="46">
        <f t="shared" si="1"/>
        <v>135.56836598953544</v>
      </c>
      <c r="C83" s="45">
        <f t="shared" si="0"/>
        <v>5.7243227284136181E-3</v>
      </c>
    </row>
    <row r="84" spans="2:3" customFormat="1" ht="15" hidden="1" customHeight="1" x14ac:dyDescent="0.45">
      <c r="B84" s="46">
        <f t="shared" si="1"/>
        <v>137.84457344072291</v>
      </c>
      <c r="C84" s="45">
        <f t="shared" si="0"/>
        <v>5.2197536071981561E-3</v>
      </c>
    </row>
    <row r="85" spans="2:3" customFormat="1" ht="15" hidden="1" customHeight="1" x14ac:dyDescent="0.45">
      <c r="B85" s="46">
        <f t="shared" si="1"/>
        <v>140.12078089191039</v>
      </c>
      <c r="C85" s="45">
        <f t="shared" si="0"/>
        <v>4.7481647429159224E-3</v>
      </c>
    </row>
    <row r="86" spans="2:3" customFormat="1" ht="15" hidden="1" customHeight="1" x14ac:dyDescent="0.45">
      <c r="B86" s="46">
        <f t="shared" si="1"/>
        <v>142.39698834309786</v>
      </c>
      <c r="C86" s="45">
        <f t="shared" si="0"/>
        <v>4.3093578609512103E-3</v>
      </c>
    </row>
    <row r="87" spans="2:3" customFormat="1" ht="15" hidden="1" customHeight="1" x14ac:dyDescent="0.45">
      <c r="B87" s="46">
        <f t="shared" si="1"/>
        <v>144.67319579428533</v>
      </c>
      <c r="C87" s="45">
        <f t="shared" si="0"/>
        <v>3.9027227884666695E-3</v>
      </c>
    </row>
    <row r="88" spans="2:3" customFormat="1" ht="15" hidden="1" customHeight="1" x14ac:dyDescent="0.45">
      <c r="B88" s="46">
        <f t="shared" si="1"/>
        <v>146.94940324547281</v>
      </c>
      <c r="C88" s="45">
        <f t="shared" si="0"/>
        <v>3.5273217369608625E-3</v>
      </c>
    </row>
    <row r="89" spans="2:3" customFormat="1" ht="15" hidden="1" customHeight="1" x14ac:dyDescent="0.45">
      <c r="B89" s="46">
        <f t="shared" si="1"/>
        <v>149.22561069666028</v>
      </c>
      <c r="C89" s="45">
        <f t="shared" si="0"/>
        <v>3.1819642542781986E-3</v>
      </c>
    </row>
    <row r="90" spans="2:3" customFormat="1" ht="15" hidden="1" customHeight="1" x14ac:dyDescent="0.45">
      <c r="B90" s="46">
        <f t="shared" si="1"/>
        <v>151.50181814784776</v>
      </c>
      <c r="C90" s="45">
        <f t="shared" si="0"/>
        <v>2.8652728524886407E-3</v>
      </c>
    </row>
    <row r="91" spans="2:3" customFormat="1" ht="15" hidden="1" customHeight="1" x14ac:dyDescent="0.45">
      <c r="B91" s="46">
        <f t="shared" si="1"/>
        <v>153.77802559903523</v>
      </c>
      <c r="C91" s="45">
        <f t="shared" si="0"/>
        <v>2.575739610686635E-3</v>
      </c>
    </row>
    <row r="92" spans="2:3" customFormat="1" ht="15" hidden="1" customHeight="1" x14ac:dyDescent="0.45">
      <c r="B92" s="46">
        <f t="shared" si="1"/>
        <v>156.05423305022271</v>
      </c>
      <c r="C92" s="45">
        <f t="shared" si="0"/>
        <v>2.3117742589848773E-3</v>
      </c>
    </row>
    <row r="93" spans="2:3" customFormat="1" ht="15" hidden="1" customHeight="1" x14ac:dyDescent="0.45">
      <c r="B93" s="46">
        <f t="shared" si="1"/>
        <v>158.33044050141018</v>
      </c>
      <c r="C93" s="45">
        <f t="shared" si="0"/>
        <v>2.0717443866734146E-3</v>
      </c>
    </row>
    <row r="94" spans="2:3" customFormat="1" ht="15" hidden="1" customHeight="1" x14ac:dyDescent="0.45">
      <c r="B94" s="46">
        <f t="shared" si="1"/>
        <v>160.60664795259765</v>
      </c>
      <c r="C94" s="45">
        <f t="shared" si="0"/>
        <v>1.8540084974258977E-3</v>
      </c>
    </row>
    <row r="95" spans="2:3" customFormat="1" ht="15" hidden="1" customHeight="1" x14ac:dyDescent="0.45">
      <c r="B95" s="46">
        <f t="shared" si="1"/>
        <v>162.88285540378513</v>
      </c>
      <c r="C95" s="45">
        <f t="shared" si="0"/>
        <v>1.6569426698445266E-3</v>
      </c>
    </row>
    <row r="96" spans="2:3" customFormat="1" ht="15" hidden="1" customHeight="1" x14ac:dyDescent="0.45">
      <c r="B96" s="46">
        <f t="shared" si="1"/>
        <v>165.1590628549726</v>
      </c>
      <c r="C96" s="45">
        <f t="shared" si="0"/>
        <v>1.4789615832108988E-3</v>
      </c>
    </row>
    <row r="97" spans="2:3" customFormat="1" ht="15" hidden="1" customHeight="1" x14ac:dyDescent="0.45">
      <c r="B97" s="46">
        <f t="shared" si="1"/>
        <v>167.43527030616008</v>
      </c>
      <c r="C97" s="45">
        <f t="shared" si="0"/>
        <v>1.3185346450911009E-3</v>
      </c>
    </row>
    <row r="98" spans="2:3" customFormat="1" ht="15" hidden="1" customHeight="1" x14ac:dyDescent="0.45">
      <c r="B98" s="46">
        <f t="shared" si="1"/>
        <v>169.71147775734755</v>
      </c>
      <c r="C98" s="45">
        <f t="shared" si="0"/>
        <v>1.1741979169115221E-3</v>
      </c>
    </row>
    <row r="99" spans="2:3" customFormat="1" ht="15" hidden="1" customHeight="1" x14ac:dyDescent="0.45">
      <c r="B99" s="46">
        <f t="shared" si="1"/>
        <v>171.98768520853503</v>
      </c>
      <c r="C99" s="45">
        <f t="shared" si="0"/>
        <v>1.0445624818337851E-3</v>
      </c>
    </row>
    <row r="100" spans="2:3" customFormat="1" ht="15" hidden="1" customHeight="1" x14ac:dyDescent="0.45">
      <c r="B100" s="46">
        <f t="shared" si="1"/>
        <v>174.2638926597225</v>
      </c>
      <c r="C100" s="45">
        <f t="shared" si="0"/>
        <v>9.283198409996029E-4</v>
      </c>
    </row>
    <row r="101" spans="2:3" customFormat="1" ht="15" hidden="1" customHeight="1" x14ac:dyDescent="0.45">
      <c r="B101" s="46">
        <f t="shared" si="1"/>
        <v>176.54010011090998</v>
      </c>
      <c r="C101" s="45">
        <f t="shared" si="0"/>
        <v>8.2424486317841949E-4</v>
      </c>
    </row>
    <row r="102" spans="2:3" customFormat="1" ht="15" hidden="1" customHeight="1" x14ac:dyDescent="0.45">
      <c r="B102" s="46">
        <f t="shared" si="1"/>
        <v>178.81630756209745</v>
      </c>
      <c r="C102" s="45">
        <f t="shared" si="0"/>
        <v>7.3119675179202212E-4</v>
      </c>
    </row>
    <row r="103" spans="2:3" customFormat="1" ht="15" hidden="1" customHeight="1" x14ac:dyDescent="0.45">
      <c r="B103" s="46">
        <f t="shared" si="1"/>
        <v>181.09251501328492</v>
      </c>
      <c r="C103" s="45">
        <f t="shared" si="0"/>
        <v>6.4811843420163411E-4</v>
      </c>
    </row>
    <row r="104" spans="2:3" customFormat="1" ht="15" hidden="1" customHeight="1" x14ac:dyDescent="0.45">
      <c r="B104" s="46">
        <f t="shared" si="1"/>
        <v>183.3687224644724</v>
      </c>
      <c r="C104" s="45">
        <f t="shared" si="0"/>
        <v>5.7403472238918099E-4</v>
      </c>
    </row>
    <row r="105" spans="2:3" customFormat="1" ht="15" hidden="1" customHeight="1" x14ac:dyDescent="0.45">
      <c r="B105" s="46">
        <f t="shared" si="1"/>
        <v>185.64492991565987</v>
      </c>
      <c r="C105" s="45">
        <f t="shared" ref="C105:C140" si="2">IF(ISNONTEXT($C$13),_xlfn.LOGNORM.DIST(B105,LN($C$9),LN($C$13),FALSE),NA())</f>
        <v>5.0804954261546265E-4</v>
      </c>
    </row>
    <row r="106" spans="2:3" customFormat="1" ht="15" hidden="1" customHeight="1" x14ac:dyDescent="0.45">
      <c r="B106" s="46">
        <f t="shared" si="1"/>
        <v>187.92113736684735</v>
      </c>
      <c r="C106" s="45">
        <f t="shared" si="2"/>
        <v>4.4934248477675241E-4</v>
      </c>
    </row>
    <row r="107" spans="2:3" customFormat="1" ht="15" hidden="1" customHeight="1" x14ac:dyDescent="0.45">
      <c r="B107" s="46">
        <f t="shared" ref="B107:B140" si="3">IF(ISNONTEXT($C$38),B106+$C$38,"")</f>
        <v>190.19734481803482</v>
      </c>
      <c r="C107" s="45">
        <f t="shared" si="2"/>
        <v>3.9716488019902579E-4</v>
      </c>
    </row>
    <row r="108" spans="2:3" customFormat="1" ht="15" hidden="1" customHeight="1" x14ac:dyDescent="0.45">
      <c r="B108" s="46">
        <f t="shared" si="3"/>
        <v>192.4735522692223</v>
      </c>
      <c r="C108" s="45">
        <f t="shared" si="2"/>
        <v>3.5083557948147325E-4</v>
      </c>
    </row>
    <row r="109" spans="2:3" customFormat="1" ht="15" hidden="1" customHeight="1" x14ac:dyDescent="0.45">
      <c r="B109" s="46">
        <f t="shared" si="3"/>
        <v>194.74975972040977</v>
      </c>
      <c r="C109" s="45">
        <f t="shared" si="2"/>
        <v>3.0973656955062391E-4</v>
      </c>
    </row>
    <row r="110" spans="2:3" customFormat="1" ht="15" hidden="1" customHeight="1" x14ac:dyDescent="0.45">
      <c r="B110" s="46">
        <f t="shared" si="3"/>
        <v>197.02596717159724</v>
      </c>
      <c r="C110" s="45">
        <f t="shared" si="2"/>
        <v>2.733085410349576E-4</v>
      </c>
    </row>
    <row r="111" spans="2:3" customFormat="1" ht="15" hidden="1" customHeight="1" x14ac:dyDescent="0.45">
      <c r="B111" s="46">
        <f t="shared" si="3"/>
        <v>199.30217462278472</v>
      </c>
      <c r="C111" s="45">
        <f t="shared" si="2"/>
        <v>2.4104649307333259E-4</v>
      </c>
    </row>
    <row r="112" spans="2:3" customFormat="1" ht="15" hidden="1" customHeight="1" x14ac:dyDescent="0.45">
      <c r="B112" s="46">
        <f t="shared" si="3"/>
        <v>201.57838207397219</v>
      </c>
      <c r="C112" s="45">
        <f t="shared" si="2"/>
        <v>2.1249544235362928E-4</v>
      </c>
    </row>
    <row r="113" spans="2:3" customFormat="1" ht="15" hidden="1" customHeight="1" x14ac:dyDescent="0.45">
      <c r="B113" s="46">
        <f t="shared" si="3"/>
        <v>203.85458952515967</v>
      </c>
      <c r="C113" s="45">
        <f t="shared" si="2"/>
        <v>1.8724628615269278E-4</v>
      </c>
    </row>
    <row r="114" spans="2:3" customFormat="1" ht="15" hidden="1" customHeight="1" x14ac:dyDescent="0.45">
      <c r="B114" s="46">
        <f t="shared" si="3"/>
        <v>206.13079697634714</v>
      </c>
      <c r="C114" s="45">
        <f t="shared" si="2"/>
        <v>1.6493185503254333E-4</v>
      </c>
    </row>
    <row r="115" spans="2:3" customFormat="1" ht="15" hidden="1" customHeight="1" x14ac:dyDescent="0.45">
      <c r="B115" s="46">
        <f t="shared" si="3"/>
        <v>208.40700442753462</v>
      </c>
      <c r="C115" s="45">
        <f t="shared" si="2"/>
        <v>1.4522317927484566E-4</v>
      </c>
    </row>
    <row r="116" spans="2:3" customFormat="1" ht="15" hidden="1" customHeight="1" x14ac:dyDescent="0.45">
      <c r="B116" s="46">
        <f t="shared" si="3"/>
        <v>210.68321187872209</v>
      </c>
      <c r="C116" s="45">
        <f t="shared" si="2"/>
        <v>1.2782598376279952E-4</v>
      </c>
    </row>
    <row r="117" spans="2:3" customFormat="1" ht="15" hidden="1" customHeight="1" x14ac:dyDescent="0.45">
      <c r="B117" s="46">
        <f t="shared" si="3"/>
        <v>212.95941932990957</v>
      </c>
      <c r="C117" s="45">
        <f t="shared" si="2"/>
        <v>1.1247741853236418E-4</v>
      </c>
    </row>
    <row r="118" spans="2:3" customFormat="1" ht="15" hidden="1" customHeight="1" x14ac:dyDescent="0.45">
      <c r="B118" s="46">
        <f t="shared" si="3"/>
        <v>215.23562678109704</v>
      </c>
      <c r="C118" s="45">
        <f t="shared" si="2"/>
        <v>9.8943026328124947E-5</v>
      </c>
    </row>
    <row r="119" spans="2:3" customFormat="1" ht="15" hidden="1" customHeight="1" x14ac:dyDescent="0.45">
      <c r="B119" s="46">
        <f t="shared" si="3"/>
        <v>217.51183423228451</v>
      </c>
      <c r="C119" s="45">
        <f t="shared" si="2"/>
        <v>8.701394395922108E-5</v>
      </c>
    </row>
    <row r="120" spans="2:3" customFormat="1" ht="15" hidden="1" customHeight="1" x14ac:dyDescent="0.45">
      <c r="B120" s="46">
        <f t="shared" si="3"/>
        <v>219.78804168347199</v>
      </c>
      <c r="C120" s="45">
        <f t="shared" si="2"/>
        <v>7.6504330833105199E-5</v>
      </c>
    </row>
    <row r="121" spans="2:3" customFormat="1" ht="15" hidden="1" customHeight="1" x14ac:dyDescent="0.45">
      <c r="B121" s="46">
        <f t="shared" si="3"/>
        <v>222.06424913465946</v>
      </c>
      <c r="C121" s="45">
        <f t="shared" si="2"/>
        <v>6.7249015553676287E-5</v>
      </c>
    </row>
    <row r="122" spans="2:3" customFormat="1" ht="15" hidden="1" customHeight="1" x14ac:dyDescent="0.45">
      <c r="B122" s="46">
        <f t="shared" si="3"/>
        <v>224.34045658584694</v>
      </c>
      <c r="C122" s="45">
        <f t="shared" si="2"/>
        <v>5.9101349736183999E-5</v>
      </c>
    </row>
    <row r="123" spans="2:3" customFormat="1" ht="15" hidden="1" customHeight="1" x14ac:dyDescent="0.45">
      <c r="B123" s="46">
        <f t="shared" si="3"/>
        <v>226.61666403703441</v>
      </c>
      <c r="C123" s="45">
        <f t="shared" si="2"/>
        <v>5.1931257068732256E-5</v>
      </c>
    </row>
    <row r="124" spans="2:3" customFormat="1" ht="15" hidden="1" customHeight="1" x14ac:dyDescent="0.45">
      <c r="B124" s="46">
        <f t="shared" si="3"/>
        <v>228.89287148822189</v>
      </c>
      <c r="C124" s="45">
        <f t="shared" si="2"/>
        <v>4.5623465015895636E-5</v>
      </c>
    </row>
    <row r="125" spans="2:3" customFormat="1" ht="15" hidden="1" customHeight="1" x14ac:dyDescent="0.45">
      <c r="B125" s="46">
        <f t="shared" si="3"/>
        <v>231.16907893940936</v>
      </c>
      <c r="C125" s="45">
        <f t="shared" si="2"/>
        <v>4.0075906309642418E-5</v>
      </c>
    </row>
    <row r="126" spans="2:3" customFormat="1" ht="15" hidden="1" customHeight="1" x14ac:dyDescent="0.45">
      <c r="B126" s="46">
        <f t="shared" si="3"/>
        <v>233.44528639059683</v>
      </c>
      <c r="C126" s="45">
        <f t="shared" si="2"/>
        <v>3.5198277419405587E-5</v>
      </c>
    </row>
    <row r="127" spans="2:3" customFormat="1" ht="15" hidden="1" customHeight="1" x14ac:dyDescent="0.45">
      <c r="B127" s="46">
        <f t="shared" si="3"/>
        <v>235.72149384178431</v>
      </c>
      <c r="C127" s="45">
        <f t="shared" si="2"/>
        <v>3.0910741464511026E-5</v>
      </c>
    </row>
    <row r="128" spans="2:3" customFormat="1" ht="15" hidden="1" customHeight="1" x14ac:dyDescent="0.45">
      <c r="B128" s="46">
        <f t="shared" si="3"/>
        <v>237.99770129297178</v>
      </c>
      <c r="C128" s="45">
        <f t="shared" si="2"/>
        <v>2.7142763469007201E-5</v>
      </c>
    </row>
    <row r="129" spans="1:7" customFormat="1" ht="15" hidden="1" customHeight="1" x14ac:dyDescent="0.45">
      <c r="B129" s="46">
        <f t="shared" si="3"/>
        <v>240.27390874415926</v>
      </c>
      <c r="C129" s="45">
        <f t="shared" si="2"/>
        <v>2.3832066412827249E-5</v>
      </c>
    </row>
    <row r="130" spans="1:7" customFormat="1" ht="15" hidden="1" customHeight="1" x14ac:dyDescent="0.45">
      <c r="B130" s="46">
        <f t="shared" si="3"/>
        <v>242.55011619534673</v>
      </c>
      <c r="C130" s="45">
        <f t="shared" si="2"/>
        <v>2.0923697165317703E-5</v>
      </c>
    </row>
    <row r="131" spans="1:7" customFormat="1" ht="15" hidden="1" customHeight="1" x14ac:dyDescent="0.45">
      <c r="B131" s="46">
        <f t="shared" si="3"/>
        <v>244.82632364653421</v>
      </c>
      <c r="C131" s="45">
        <f t="shared" si="2"/>
        <v>1.8369192066401222E-5</v>
      </c>
    </row>
    <row r="132" spans="1:7" customFormat="1" ht="15" hidden="1" customHeight="1" x14ac:dyDescent="0.45">
      <c r="B132" s="46">
        <f t="shared" si="3"/>
        <v>247.10253109772168</v>
      </c>
      <c r="C132" s="45">
        <f t="shared" si="2"/>
        <v>1.6125832622669659E-5</v>
      </c>
    </row>
    <row r="133" spans="1:7" customFormat="1" ht="15" hidden="1" customHeight="1" x14ac:dyDescent="0.45">
      <c r="B133" s="46">
        <f t="shared" si="3"/>
        <v>249.37873854890915</v>
      </c>
      <c r="C133" s="45">
        <f t="shared" si="2"/>
        <v>1.4155982491632943E-5</v>
      </c>
    </row>
    <row r="134" spans="1:7" customFormat="1" ht="15" hidden="1" customHeight="1" x14ac:dyDescent="0.45">
      <c r="B134" s="46">
        <f t="shared" si="3"/>
        <v>251.65494600009663</v>
      </c>
      <c r="C134" s="45">
        <f t="shared" si="2"/>
        <v>1.2426497622872885E-5</v>
      </c>
    </row>
    <row r="135" spans="1:7" customFormat="1" ht="15" hidden="1" customHeight="1" x14ac:dyDescent="0.45">
      <c r="B135" s="46">
        <f t="shared" si="3"/>
        <v>253.9311534512841</v>
      </c>
      <c r="C135" s="45">
        <f t="shared" si="2"/>
        <v>1.0908202099378244E-5</v>
      </c>
    </row>
    <row r="136" spans="1:7" customFormat="1" ht="15" hidden="1" customHeight="1" x14ac:dyDescent="0.45">
      <c r="B136" s="46">
        <f t="shared" si="3"/>
        <v>256.20736090247158</v>
      </c>
      <c r="C136" s="45">
        <f t="shared" si="2"/>
        <v>9.5754228682869402E-6</v>
      </c>
    </row>
    <row r="137" spans="1:7" customFormat="1" ht="15" hidden="1" customHeight="1" x14ac:dyDescent="0.45">
      <c r="B137" s="46">
        <f t="shared" si="3"/>
        <v>258.48356835365905</v>
      </c>
      <c r="C137" s="45">
        <f t="shared" si="2"/>
        <v>8.4055771624983921E-6</v>
      </c>
    </row>
    <row r="138" spans="1:7" customFormat="1" ht="15" hidden="1" customHeight="1" x14ac:dyDescent="0.45">
      <c r="B138" s="46">
        <f t="shared" si="3"/>
        <v>260.75977580484653</v>
      </c>
      <c r="C138" s="45">
        <f t="shared" si="2"/>
        <v>7.3788069899236558E-6</v>
      </c>
    </row>
    <row r="139" spans="1:7" customFormat="1" ht="15" hidden="1" customHeight="1" x14ac:dyDescent="0.45">
      <c r="B139" s="46">
        <f t="shared" si="3"/>
        <v>263.035983256034</v>
      </c>
      <c r="C139" s="45">
        <f t="shared" si="2"/>
        <v>6.4776556038129626E-6</v>
      </c>
    </row>
    <row r="140" spans="1:7" customFormat="1" ht="15" hidden="1" customHeight="1" x14ac:dyDescent="0.45">
      <c r="B140" s="46">
        <f t="shared" si="3"/>
        <v>265.31219070722148</v>
      </c>
      <c r="C140" s="45">
        <f t="shared" si="2"/>
        <v>5.6867813651073898E-6</v>
      </c>
    </row>
    <row r="141" spans="1:7" customFormat="1" x14ac:dyDescent="0.45">
      <c r="B141" s="147" t="s">
        <v>674</v>
      </c>
    </row>
    <row r="142" spans="1:7" customFormat="1" x14ac:dyDescent="0.45"/>
    <row r="143" spans="1:7" customFormat="1" x14ac:dyDescent="0.45"/>
    <row r="144" spans="1:7" x14ac:dyDescent="0.45">
      <c r="A144"/>
      <c r="C144" s="147"/>
      <c r="F144"/>
      <c r="G144"/>
    </row>
    <row r="145" spans="1:7" x14ac:dyDescent="0.45">
      <c r="A145"/>
      <c r="C145" s="147"/>
      <c r="F145"/>
      <c r="G145"/>
    </row>
    <row r="146" spans="1:7" x14ac:dyDescent="0.45">
      <c r="A146"/>
      <c r="C146" s="147"/>
      <c r="F146"/>
      <c r="G146"/>
    </row>
    <row r="147" spans="1:7" x14ac:dyDescent="0.45">
      <c r="A147"/>
      <c r="C147" s="147"/>
      <c r="F147"/>
      <c r="G147"/>
    </row>
    <row r="148" spans="1:7" customFormat="1" x14ac:dyDescent="0.45"/>
    <row r="149" spans="1:7" customFormat="1" x14ac:dyDescent="0.45"/>
    <row r="150" spans="1:7" customFormat="1" x14ac:dyDescent="0.45"/>
    <row r="151" spans="1:7" customFormat="1" x14ac:dyDescent="0.45"/>
    <row r="152" spans="1:7" customFormat="1" x14ac:dyDescent="0.45"/>
    <row r="153" spans="1:7" customFormat="1" x14ac:dyDescent="0.45"/>
    <row r="154" spans="1:7" customFormat="1" x14ac:dyDescent="0.45"/>
    <row r="155" spans="1:7" customFormat="1" x14ac:dyDescent="0.45"/>
    <row r="156" spans="1:7" customFormat="1" x14ac:dyDescent="0.45"/>
    <row r="157" spans="1:7" customFormat="1" x14ac:dyDescent="0.45"/>
    <row r="158" spans="1:7" customFormat="1" x14ac:dyDescent="0.45"/>
    <row r="159" spans="1:7" customFormat="1" x14ac:dyDescent="0.45"/>
    <row r="160" spans="1:7" customFormat="1" x14ac:dyDescent="0.45"/>
    <row r="161" customFormat="1" x14ac:dyDescent="0.45"/>
    <row r="162" customFormat="1" x14ac:dyDescent="0.45"/>
    <row r="163" customFormat="1" x14ac:dyDescent="0.45"/>
    <row r="164" customFormat="1" x14ac:dyDescent="0.45"/>
    <row r="165" customFormat="1" x14ac:dyDescent="0.45"/>
    <row r="166" customFormat="1" x14ac:dyDescent="0.45"/>
    <row r="167" customFormat="1" x14ac:dyDescent="0.45"/>
    <row r="168" customFormat="1" x14ac:dyDescent="0.45"/>
    <row r="169" customFormat="1" x14ac:dyDescent="0.45"/>
    <row r="170" customFormat="1" x14ac:dyDescent="0.45"/>
    <row r="171" customFormat="1" x14ac:dyDescent="0.45"/>
    <row r="172" customFormat="1" x14ac:dyDescent="0.45"/>
    <row r="173" customFormat="1" x14ac:dyDescent="0.45"/>
    <row r="174" customFormat="1" x14ac:dyDescent="0.45"/>
    <row r="175" customFormat="1" x14ac:dyDescent="0.45"/>
    <row r="176" customFormat="1" x14ac:dyDescent="0.45"/>
    <row r="177" customFormat="1" x14ac:dyDescent="0.45"/>
    <row r="178" customFormat="1" x14ac:dyDescent="0.45"/>
    <row r="179" customFormat="1" x14ac:dyDescent="0.45"/>
    <row r="180" customFormat="1" x14ac:dyDescent="0.45"/>
    <row r="181" customFormat="1" x14ac:dyDescent="0.45"/>
    <row r="184" customFormat="1" x14ac:dyDescent="0.45"/>
    <row r="185" customFormat="1" x14ac:dyDescent="0.45"/>
    <row r="186" customFormat="1" x14ac:dyDescent="0.45"/>
    <row r="187" customFormat="1" x14ac:dyDescent="0.45"/>
    <row r="188" customFormat="1" x14ac:dyDescent="0.45"/>
    <row r="189" customFormat="1" x14ac:dyDescent="0.45"/>
    <row r="190" customFormat="1" x14ac:dyDescent="0.45"/>
    <row r="191" customFormat="1" x14ac:dyDescent="0.45"/>
    <row r="192" customFormat="1" x14ac:dyDescent="0.45"/>
    <row r="193" customFormat="1" x14ac:dyDescent="0.45"/>
    <row r="194" customFormat="1" x14ac:dyDescent="0.45"/>
    <row r="195" customFormat="1" x14ac:dyDescent="0.45"/>
    <row r="196" customFormat="1" x14ac:dyDescent="0.45"/>
    <row r="197" customFormat="1" x14ac:dyDescent="0.45"/>
    <row r="198" customFormat="1" x14ac:dyDescent="0.45"/>
    <row r="199" customFormat="1" x14ac:dyDescent="0.45"/>
  </sheetData>
  <mergeCells count="1">
    <mergeCell ref="B26:C26"/>
  </mergeCells>
  <conditionalFormatting sqref="C7">
    <cfRule type="iconSet" priority="2">
      <iconSet iconSet="3Symbols2" showValue="0">
        <cfvo type="percent" val="0"/>
        <cfvo type="percent" val="0.5"/>
        <cfvo type="num" val="1"/>
      </iconSet>
    </cfRule>
  </conditionalFormatting>
  <conditionalFormatting sqref="C8">
    <cfRule type="iconSet" priority="3">
      <iconSet showValue="0">
        <cfvo type="percent" val="0"/>
        <cfvo type="num" val="0.2"/>
        <cfvo type="num" val="0.3332"/>
      </iconSet>
    </cfRule>
  </conditionalFormatting>
  <dataValidations count="1">
    <dataValidation type="decimal" allowBlank="1" showInputMessage="1" showErrorMessage="1" sqref="C17" xr:uid="{126C3E48-AF68-4EED-B608-B4BDDA4FFC8C}">
      <formula1>0.0001</formula1>
      <formula2>0.9999</formula2>
    </dataValidation>
  </dataValidations>
  <hyperlinks>
    <hyperlink ref="B22" r:id="rId1" display="Download more FREE Statistical PERT templates at https://www.statisticalpert.com" xr:uid="{DDF23D16-15B2-4083-8572-42B3F47F74CA}"/>
    <hyperlink ref="B23" r:id="rId2" xr:uid="{BC2C4F00-CE4A-48E4-B2E7-4822A0697E64}"/>
    <hyperlink ref="B24" r:id="rId3" xr:uid="{2742374D-6237-4110-9CA7-32EC04590A17}"/>
    <hyperlink ref="B24:F24" r:id="rId4" display="Watch Statistical PERT videos on YouTube " xr:uid="{C1019C0B-1BA5-4000-9A69-1AB30AF7F052}"/>
    <hyperlink ref="B25" r:id="rId5" display="Connect with me on LinkedIn" xr:uid="{486C1081-1313-4066-B771-4A5883C8D56E}"/>
    <hyperlink ref="B23:F23" r:id="rId6" display="Watch a Pluralsight course on Statistical PERT® Normal Edition" xr:uid="{E08B48BB-7EE5-42EF-9686-C7343B5A4B46}"/>
    <hyperlink ref="B36" r:id="rId7" display="See the GNU General Public License for more details (http://www.gnu.org/licenses/)." xr:uid="{D8F05DC5-4A82-4113-9B52-0059A7B1AE5D}"/>
    <hyperlink ref="B26" r:id="rId8" location="newsletter" display="Follow Statistical PERT on Twitter to learn when new updates are released" xr:uid="{1546AB72-9E21-434B-8EBB-52026FEA124E}"/>
  </hyperlinks>
  <pageMargins left="0.7" right="0.7" top="0.75" bottom="0.75" header="0.3" footer="0.3"/>
  <pageSetup orientation="portrait" horizontalDpi="0" verticalDpi="0" r:id="rId9"/>
  <drawing r:id="rId10"/>
  <extLst>
    <ext xmlns:x14="http://schemas.microsoft.com/office/spreadsheetml/2009/9/main" uri="{78C0D931-6437-407d-A8EE-F0AAD7539E65}">
      <x14:conditionalFormattings>
        <x14:conditionalFormatting xmlns:xm="http://schemas.microsoft.com/office/excel/2006/main">
          <x14:cfRule type="expression" priority="35" id="{75E7B3D1-4D48-416A-ABC7-E830912F3F86}">
            <xm:f>IF(#REF!=VLookups!$A$32,TRUE,FALSE)</xm:f>
            <x14:dxf>
              <numFmt numFmtId="9" formatCode="&quot;$&quot;#,##0_);\(&quot;$&quot;#,##0\)"/>
            </x14:dxf>
          </x14:cfRule>
          <xm:sqref>C4:C6 C9 C12:C15 C18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3582306-F8EF-42C7-88FD-10E98D59DC8D}">
          <x14:formula1>
            <xm:f>VLookups!$A$27:$A$28</xm:f>
          </x14:formula1>
          <xm:sqref>C15</xm:sqref>
        </x14:dataValidation>
        <x14:dataValidation type="list" allowBlank="1" showInputMessage="1" showErrorMessage="1" xr:uid="{D1F76AC6-585F-4630-BD71-A1F72C97353D}">
          <x14:formula1>
            <xm:f>VLookups!$A$4:$A$13</xm:f>
          </x14:formula1>
          <xm:sqref>C10</xm:sqref>
        </x14:dataValidation>
        <x14:dataValidation type="list" allowBlank="1" showInputMessage="1" showErrorMessage="1" xr:uid="{345E424E-D842-4BF8-94DD-950FB69E3047}">
          <x14:formula1>
            <xm:f>VLookups!$A$17:$A$18</xm:f>
          </x14:formula1>
          <xm:sqref>C3</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9682F04C-0A65-4E0A-9180-43C3C2FAB1AA}">
          <x14:colorSeries theme="1"/>
          <x14:colorNegative rgb="FFD00000"/>
          <x14:colorAxis rgb="FF000000"/>
          <x14:colorMarkers rgb="FFD00000"/>
          <x14:colorFirst rgb="FFD00000"/>
          <x14:colorLast rgb="FFD00000"/>
          <x14:colorHigh rgb="FFD00000"/>
          <x14:colorLow rgb="FFD00000"/>
          <x14:sparklines>
            <x14:sparkline>
              <xm:f>'Super Simple SPERT®'!C40:C140</xm:f>
              <xm:sqref>C11</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41"/>
  <sheetViews>
    <sheetView showGridLines="0" zoomScaleNormal="100" workbookViewId="0">
      <pane ySplit="1" topLeftCell="A2" activePane="bottomLeft" state="frozen"/>
      <selection pane="bottomLeft" activeCell="C4" sqref="C4"/>
    </sheetView>
  </sheetViews>
  <sheetFormatPr defaultRowHeight="14.25" x14ac:dyDescent="0.45"/>
  <cols>
    <col min="1" max="1" width="5.73046875" style="1" customWidth="1"/>
    <col min="2" max="4" width="13.73046875" customWidth="1"/>
    <col min="5" max="6" width="4.73046875" style="1" customWidth="1"/>
    <col min="7" max="7" width="13.73046875" customWidth="1"/>
    <col min="8" max="8" width="25.73046875" style="1" customWidth="1"/>
    <col min="9" max="9" width="7.73046875" style="1" customWidth="1"/>
    <col min="10" max="10" width="11.53125" style="1" customWidth="1"/>
    <col min="11" max="11" width="11.73046875" customWidth="1"/>
    <col min="12" max="12" width="13.53125" hidden="1" customWidth="1"/>
    <col min="13" max="13" width="13.73046875" customWidth="1"/>
    <col min="14" max="14" width="10.73046875" customWidth="1"/>
    <col min="15" max="20" width="13.73046875" customWidth="1"/>
    <col min="21" max="21" width="12.73046875" customWidth="1"/>
  </cols>
  <sheetData>
    <row r="1" spans="1:23" ht="30" customHeight="1" x14ac:dyDescent="0.45">
      <c r="A1" s="50"/>
      <c r="B1" s="356" t="s">
        <v>829</v>
      </c>
      <c r="C1" s="5"/>
      <c r="D1" s="5"/>
      <c r="E1" s="2"/>
      <c r="F1" s="2"/>
      <c r="G1" s="5"/>
      <c r="H1" s="2"/>
      <c r="I1" s="2"/>
      <c r="J1" s="2"/>
      <c r="K1" s="5"/>
      <c r="L1" s="5"/>
      <c r="M1" s="5"/>
      <c r="N1" s="5"/>
      <c r="O1" s="31"/>
      <c r="P1" s="31"/>
      <c r="Q1" s="31"/>
      <c r="R1" s="31"/>
      <c r="S1" s="31"/>
      <c r="T1" s="31"/>
      <c r="U1" s="5"/>
    </row>
    <row r="2" spans="1:23" ht="24.95" customHeight="1" x14ac:dyDescent="0.45">
      <c r="A2" s="136" t="s">
        <v>810</v>
      </c>
      <c r="B2" s="118"/>
      <c r="C2" s="118"/>
      <c r="D2" s="118"/>
      <c r="E2" s="117"/>
      <c r="F2" s="117"/>
      <c r="G2" s="119"/>
      <c r="H2" s="117"/>
      <c r="I2" s="117"/>
      <c r="J2" s="117"/>
      <c r="K2" s="119"/>
      <c r="L2" s="119"/>
      <c r="M2" s="119"/>
      <c r="N2" s="119"/>
      <c r="O2" s="120"/>
      <c r="P2" s="120"/>
      <c r="Q2" s="120"/>
      <c r="R2" s="120"/>
      <c r="S2" s="120"/>
      <c r="T2" s="120"/>
      <c r="U2" s="119"/>
    </row>
    <row r="3" spans="1:23" x14ac:dyDescent="0.45">
      <c r="A3" s="117"/>
      <c r="B3" s="53" t="s">
        <v>24</v>
      </c>
      <c r="C3" s="317" t="s">
        <v>6</v>
      </c>
      <c r="D3" s="53" t="s">
        <v>25</v>
      </c>
      <c r="E3" s="129" t="s">
        <v>795</v>
      </c>
      <c r="F3" s="117"/>
      <c r="G3" s="119"/>
      <c r="H3" s="117"/>
      <c r="I3" s="117"/>
      <c r="J3" s="117"/>
      <c r="K3" s="119"/>
      <c r="L3" s="121" t="s">
        <v>51</v>
      </c>
      <c r="M3" s="119"/>
      <c r="N3" s="119"/>
      <c r="O3" s="120"/>
      <c r="P3" s="120"/>
      <c r="Q3" s="120"/>
      <c r="R3" s="120"/>
      <c r="S3" s="120"/>
      <c r="T3" s="120"/>
      <c r="U3" s="119"/>
    </row>
    <row r="4" spans="1:23" x14ac:dyDescent="0.45">
      <c r="A4" s="117"/>
      <c r="B4" s="319">
        <f>IFERROR(_xlfn.LOGNORM.INV(VLookups!$B$22,LN($G10),LN($K22)),"")</f>
        <v>39.952932323782456</v>
      </c>
      <c r="C4" s="81">
        <v>100</v>
      </c>
      <c r="D4" s="319">
        <f>IFERROR(_xlfn.LOGNORM.INV(VLookups!$B$23,LN($G10),LN($K22)),"")</f>
        <v>281.23092214965436</v>
      </c>
      <c r="E4" s="129" t="s">
        <v>794</v>
      </c>
      <c r="F4" s="117"/>
      <c r="G4" s="119"/>
      <c r="H4" s="117"/>
      <c r="I4" s="117"/>
      <c r="J4" s="117"/>
      <c r="K4" s="119"/>
      <c r="L4" s="344">
        <f>IF(K22="","",K22^2)</f>
        <v>1.6900000000000002</v>
      </c>
      <c r="M4" s="119"/>
      <c r="N4" s="119"/>
      <c r="O4" s="120"/>
      <c r="P4" s="120"/>
      <c r="Q4" s="120"/>
      <c r="R4" s="120"/>
      <c r="S4" s="120"/>
      <c r="T4" s="120"/>
      <c r="U4" s="119"/>
    </row>
    <row r="5" spans="1:23" x14ac:dyDescent="0.45">
      <c r="A5" s="117"/>
      <c r="B5" s="117"/>
      <c r="C5" s="117"/>
      <c r="D5" s="117"/>
      <c r="E5" s="129" t="s">
        <v>796</v>
      </c>
      <c r="F5" s="117"/>
      <c r="G5" s="119"/>
      <c r="H5" s="117"/>
      <c r="I5" s="117"/>
      <c r="J5" s="117"/>
      <c r="K5" s="119"/>
      <c r="L5" s="345"/>
      <c r="M5" s="119"/>
      <c r="N5" s="119"/>
      <c r="O5" s="120"/>
      <c r="P5" s="120"/>
      <c r="Q5" s="120"/>
      <c r="R5" s="120"/>
      <c r="S5" s="120"/>
      <c r="T5" s="120"/>
      <c r="U5" s="119"/>
    </row>
    <row r="6" spans="1:23" ht="9.9499999999999993" customHeight="1" x14ac:dyDescent="0.45">
      <c r="A6" s="2"/>
      <c r="B6" s="5"/>
      <c r="C6" s="5"/>
      <c r="D6" s="5"/>
      <c r="E6" s="2"/>
      <c r="F6" s="2"/>
      <c r="G6" s="5"/>
      <c r="H6" s="2"/>
      <c r="I6" s="2"/>
      <c r="J6" s="2"/>
      <c r="K6" s="5"/>
      <c r="L6" s="2"/>
      <c r="M6" s="5"/>
      <c r="N6" s="5"/>
      <c r="O6" s="31"/>
      <c r="P6" s="31"/>
      <c r="Q6" s="31"/>
      <c r="R6" s="31"/>
      <c r="S6" s="31"/>
      <c r="T6" s="31"/>
      <c r="U6" s="5"/>
    </row>
    <row r="7" spans="1:23" ht="27" customHeight="1" x14ac:dyDescent="0.45">
      <c r="B7" s="5"/>
      <c r="C7" s="5"/>
      <c r="D7" s="111" t="s">
        <v>78</v>
      </c>
      <c r="E7" s="110">
        <f>IF(OR(ISBLANK(C4),ISBLANK(D4),ISBLANK(B4)),"",IF(AND(B4&gt;0,C4&gt;0,D4&gt;0),IF(C4&gt;B4,IF(D4&gt;C4,1,-1),-1)))</f>
        <v>1</v>
      </c>
      <c r="F7" s="110">
        <f>IF(OR(ISBLANK(B4),ISBLANK(C4),ISBLANK(D4)),"",IFERROR(MIN(C4-B4,D4-C4)/MAX(C4-B4,D4-C4),""))</f>
        <v>0.33132904122527562</v>
      </c>
      <c r="G7" s="397" t="s">
        <v>801</v>
      </c>
      <c r="H7" s="398"/>
      <c r="I7" s="398"/>
      <c r="J7" s="398"/>
      <c r="K7" s="398"/>
      <c r="L7" s="398"/>
      <c r="M7" s="398"/>
      <c r="N7" s="398"/>
      <c r="O7" s="398"/>
      <c r="P7" s="398"/>
      <c r="Q7" s="398"/>
      <c r="R7" s="31"/>
      <c r="S7" s="31"/>
      <c r="T7" s="31"/>
      <c r="U7" s="5"/>
    </row>
    <row r="8" spans="1:23" ht="9.9499999999999993" customHeight="1" x14ac:dyDescent="0.45">
      <c r="A8" s="2"/>
      <c r="B8" s="5"/>
      <c r="C8" s="5"/>
      <c r="D8" s="5"/>
      <c r="E8" s="2"/>
      <c r="F8" s="2"/>
      <c r="G8" s="5"/>
      <c r="H8" s="2"/>
      <c r="I8" s="2"/>
      <c r="J8" s="2"/>
      <c r="K8" s="2"/>
      <c r="L8" s="2"/>
      <c r="M8" s="22"/>
      <c r="N8" s="5"/>
      <c r="O8" s="31"/>
      <c r="P8" s="31"/>
      <c r="Q8" s="31"/>
      <c r="R8" s="31"/>
      <c r="S8" s="31"/>
      <c r="T8" s="31"/>
      <c r="U8" s="5"/>
    </row>
    <row r="9" spans="1:23" ht="20.2" customHeight="1" x14ac:dyDescent="0.45">
      <c r="A9" s="130"/>
      <c r="B9" s="130"/>
      <c r="C9" s="130"/>
      <c r="D9" s="130"/>
      <c r="E9" s="130"/>
      <c r="F9" s="126" t="s">
        <v>797</v>
      </c>
      <c r="G9" s="52" t="s">
        <v>690</v>
      </c>
      <c r="H9" s="117"/>
      <c r="I9" s="117"/>
      <c r="J9" s="117"/>
      <c r="K9" s="117"/>
      <c r="L9" s="117"/>
      <c r="M9" s="125"/>
      <c r="N9" s="119"/>
      <c r="O9" s="120"/>
      <c r="P9" s="120"/>
      <c r="Q9" s="120"/>
      <c r="R9" s="120"/>
      <c r="S9" s="120"/>
      <c r="T9" s="120"/>
      <c r="U9" s="119"/>
    </row>
    <row r="10" spans="1:23" ht="15.75" customHeight="1" x14ac:dyDescent="0.45">
      <c r="A10" s="130"/>
      <c r="B10" s="130"/>
      <c r="C10" s="130"/>
      <c r="D10" s="130"/>
      <c r="E10" s="130"/>
      <c r="F10" s="131" t="s">
        <v>72</v>
      </c>
      <c r="G10" s="346">
        <f>IF(AND(C4&gt;0,NOT(ISBLANK(H13))),IF(VLOOKUP($C$3,VLookups!$A$17:$B$18,2,FALSE),C4*VLOOKUP(H13,VLookups!$A$4:$B$13,2,FALSE),C4),"")</f>
        <v>106</v>
      </c>
      <c r="H10" s="128" t="s">
        <v>802</v>
      </c>
      <c r="I10" s="128"/>
      <c r="J10" s="128"/>
      <c r="K10" s="117"/>
      <c r="L10" s="117"/>
      <c r="M10" s="122"/>
      <c r="N10" s="119"/>
      <c r="O10" s="120"/>
      <c r="P10" s="120"/>
      <c r="Q10" s="120"/>
      <c r="R10" s="120"/>
      <c r="S10" s="120"/>
      <c r="T10" s="120"/>
      <c r="U10" s="119"/>
    </row>
    <row r="11" spans="1:23" ht="9.9499999999999993" customHeight="1" x14ac:dyDescent="0.45">
      <c r="A11" s="2"/>
      <c r="B11" s="5"/>
      <c r="C11" s="5"/>
      <c r="D11" s="5"/>
      <c r="E11" s="2"/>
      <c r="F11" s="2"/>
      <c r="G11" s="5"/>
      <c r="H11" s="2"/>
      <c r="I11" s="2"/>
      <c r="J11" s="2"/>
      <c r="K11" s="2"/>
      <c r="L11" s="2"/>
      <c r="M11" s="22"/>
      <c r="N11" s="5"/>
      <c r="O11" s="31"/>
      <c r="P11" s="31"/>
      <c r="Q11" s="31"/>
      <c r="R11" s="31"/>
      <c r="S11" s="31"/>
      <c r="T11" s="31"/>
      <c r="U11" s="5"/>
    </row>
    <row r="12" spans="1:23" ht="20.2" customHeight="1" x14ac:dyDescent="0.55000000000000004">
      <c r="A12" s="2"/>
      <c r="B12" s="5"/>
      <c r="C12" s="5"/>
      <c r="D12" s="5"/>
      <c r="E12" s="2"/>
      <c r="F12" s="2"/>
      <c r="G12" s="113" t="s">
        <v>79</v>
      </c>
      <c r="H12" s="52" t="s">
        <v>9</v>
      </c>
      <c r="I12" s="2"/>
      <c r="J12" s="2"/>
      <c r="K12" s="2"/>
      <c r="L12" s="2"/>
      <c r="M12" s="22"/>
      <c r="N12" s="5"/>
      <c r="O12" s="31"/>
      <c r="P12" s="31"/>
      <c r="Q12" s="31"/>
      <c r="R12" s="31"/>
      <c r="S12" s="31"/>
      <c r="T12" s="31"/>
      <c r="U12" s="5"/>
    </row>
    <row r="13" spans="1:23" ht="20.2" customHeight="1" x14ac:dyDescent="0.55000000000000004">
      <c r="A13" s="2"/>
      <c r="B13" s="5"/>
      <c r="C13" s="5"/>
      <c r="D13" s="5"/>
      <c r="E13" s="2"/>
      <c r="F13" s="2"/>
      <c r="G13" s="113" t="s">
        <v>74</v>
      </c>
      <c r="H13" s="112" t="s">
        <v>1</v>
      </c>
      <c r="I13" s="127" t="s">
        <v>804</v>
      </c>
      <c r="J13" s="127"/>
      <c r="L13" s="2"/>
      <c r="M13" s="22"/>
      <c r="N13" s="5"/>
      <c r="O13" s="31"/>
      <c r="P13" s="31"/>
      <c r="Q13" s="31"/>
      <c r="R13" s="31"/>
      <c r="S13" s="31"/>
      <c r="T13" s="31"/>
      <c r="U13" s="5"/>
    </row>
    <row r="14" spans="1:23" ht="9.9499999999999993" customHeight="1" x14ac:dyDescent="0.45">
      <c r="A14" s="2"/>
      <c r="B14" s="2"/>
      <c r="C14" s="2"/>
      <c r="D14" s="2"/>
      <c r="E14" s="2"/>
      <c r="F14" s="2"/>
      <c r="G14" s="2"/>
      <c r="H14" s="2"/>
      <c r="I14" s="2"/>
      <c r="J14" s="2"/>
      <c r="K14" s="2"/>
      <c r="L14" s="2"/>
      <c r="M14" s="2"/>
      <c r="N14" s="2"/>
      <c r="O14" s="2"/>
      <c r="P14" s="2"/>
      <c r="Q14" s="2"/>
      <c r="R14" s="2"/>
      <c r="S14" s="2"/>
      <c r="T14" s="2"/>
      <c r="U14" s="2"/>
      <c r="V14" s="2"/>
      <c r="W14" s="2"/>
    </row>
    <row r="15" spans="1:23" ht="15" customHeight="1" x14ac:dyDescent="0.45">
      <c r="A15" s="395" t="s">
        <v>798</v>
      </c>
      <c r="B15" s="395"/>
      <c r="C15" s="395"/>
      <c r="D15" s="395"/>
      <c r="E15" s="395"/>
      <c r="F15" s="395"/>
      <c r="G15" s="395"/>
      <c r="H15" s="396"/>
      <c r="I15" s="53" t="s">
        <v>108</v>
      </c>
      <c r="J15" s="149" t="s">
        <v>805</v>
      </c>
      <c r="K15" s="151"/>
      <c r="L15" s="151"/>
      <c r="M15" s="151"/>
      <c r="N15" s="151"/>
      <c r="O15" s="151"/>
      <c r="P15" s="151"/>
      <c r="Q15" s="151"/>
      <c r="R15" s="151"/>
      <c r="S15" s="151"/>
      <c r="T15" s="151"/>
      <c r="U15" s="151"/>
    </row>
    <row r="16" spans="1:23" ht="20.2" customHeight="1" x14ac:dyDescent="0.45">
      <c r="A16" s="395"/>
      <c r="B16" s="395"/>
      <c r="C16" s="395"/>
      <c r="D16" s="395"/>
      <c r="E16" s="395"/>
      <c r="F16" s="395"/>
      <c r="G16" s="395"/>
      <c r="H16" s="396"/>
      <c r="I16" s="53"/>
      <c r="J16" s="149" t="s">
        <v>806</v>
      </c>
      <c r="K16" s="151"/>
      <c r="L16" s="151"/>
      <c r="M16" s="151"/>
      <c r="N16" s="151"/>
      <c r="O16" s="151"/>
      <c r="P16" s="151"/>
      <c r="Q16" s="151"/>
      <c r="R16" s="151"/>
      <c r="S16" s="151"/>
      <c r="T16" s="151"/>
      <c r="U16" s="151"/>
    </row>
    <row r="17" spans="1:21" ht="9.9499999999999993" customHeight="1" x14ac:dyDescent="0.45">
      <c r="A17" s="331"/>
      <c r="B17" s="331"/>
      <c r="C17" s="331"/>
      <c r="D17" s="331"/>
      <c r="E17" s="331"/>
      <c r="F17" s="331"/>
      <c r="G17" s="331"/>
      <c r="H17" s="331"/>
      <c r="I17" s="331"/>
      <c r="J17" s="331"/>
      <c r="K17" s="332"/>
      <c r="L17" s="332"/>
      <c r="M17" s="332"/>
      <c r="N17" s="332"/>
      <c r="O17" s="332"/>
      <c r="P17" s="332"/>
      <c r="Q17" s="332"/>
      <c r="R17" s="332"/>
      <c r="S17" s="332"/>
      <c r="T17" s="332"/>
      <c r="U17" s="332"/>
    </row>
    <row r="18" spans="1:21" ht="20.2" customHeight="1" x14ac:dyDescent="0.45">
      <c r="A18" s="331"/>
      <c r="B18" s="331"/>
      <c r="C18" s="331"/>
      <c r="D18" s="331"/>
      <c r="E18" s="331"/>
      <c r="F18" s="331"/>
      <c r="G18" s="331"/>
      <c r="H18" s="331"/>
      <c r="I18" s="331"/>
      <c r="J18" s="53" t="s">
        <v>750</v>
      </c>
    </row>
    <row r="19" spans="1:21" ht="20.2" customHeight="1" x14ac:dyDescent="0.55000000000000004">
      <c r="A19" s="331"/>
      <c r="B19" s="331"/>
      <c r="C19" s="331"/>
      <c r="D19" s="331"/>
      <c r="E19" s="331"/>
      <c r="F19" s="331"/>
      <c r="G19" s="331"/>
      <c r="H19" s="331"/>
      <c r="I19" s="111" t="s">
        <v>803</v>
      </c>
      <c r="J19" s="238"/>
      <c r="K19" s="127" t="s">
        <v>807</v>
      </c>
    </row>
    <row r="20" spans="1:21" ht="9.9499999999999993" customHeight="1" x14ac:dyDescent="0.45">
      <c r="A20" s="150"/>
      <c r="B20" s="150"/>
      <c r="C20" s="150"/>
      <c r="D20" s="150"/>
      <c r="E20" s="150"/>
      <c r="F20" s="150"/>
      <c r="G20" s="150"/>
      <c r="H20" s="150"/>
      <c r="I20" s="150"/>
      <c r="J20" s="150"/>
      <c r="K20" s="150"/>
      <c r="L20" s="150"/>
      <c r="M20" s="150"/>
      <c r="N20" s="150"/>
      <c r="O20" s="150"/>
      <c r="P20" s="150"/>
      <c r="Q20" s="150"/>
      <c r="R20" s="150"/>
      <c r="S20" s="150"/>
      <c r="T20" s="150"/>
      <c r="U20" s="150"/>
    </row>
    <row r="21" spans="1:21" ht="15" customHeight="1" x14ac:dyDescent="0.45">
      <c r="A21" s="404" t="s">
        <v>799</v>
      </c>
      <c r="B21" s="404"/>
      <c r="C21" s="404"/>
      <c r="D21" s="404"/>
      <c r="E21" s="404"/>
      <c r="F21" s="404"/>
      <c r="G21" s="404"/>
      <c r="H21" s="404"/>
      <c r="I21" s="404"/>
      <c r="J21" s="405"/>
      <c r="K21" s="52" t="s">
        <v>749</v>
      </c>
      <c r="L21" s="406" t="s">
        <v>808</v>
      </c>
      <c r="M21" s="407"/>
      <c r="N21" s="407"/>
      <c r="O21" s="407"/>
      <c r="P21" s="407"/>
      <c r="Q21" s="407"/>
      <c r="R21" s="407"/>
      <c r="S21" s="407"/>
      <c r="T21" s="407"/>
      <c r="U21" s="407"/>
    </row>
    <row r="22" spans="1:21" ht="19.899999999999999" customHeight="1" x14ac:dyDescent="0.5">
      <c r="A22" s="404"/>
      <c r="B22" s="404"/>
      <c r="C22" s="404"/>
      <c r="D22" s="404"/>
      <c r="E22" s="404"/>
      <c r="F22" s="404"/>
      <c r="G22" s="404"/>
      <c r="H22" s="404"/>
      <c r="I22" s="404"/>
      <c r="J22" s="405"/>
      <c r="K22" s="378">
        <f>IF(C4&gt;0,IF(ISBLANK(J19),IF(ISBLANK(H13),"",VLOOKUP(H13,VLookups!$A$4:$C$13,3,FALSE)),J19),"")</f>
        <v>1.3</v>
      </c>
      <c r="L22" s="406"/>
      <c r="M22" s="407"/>
      <c r="N22" s="407"/>
      <c r="O22" s="407"/>
      <c r="P22" s="407"/>
      <c r="Q22" s="407"/>
      <c r="R22" s="407"/>
      <c r="S22" s="407"/>
      <c r="T22" s="407"/>
      <c r="U22" s="407"/>
    </row>
    <row r="23" spans="1:21" ht="9.9499999999999993" customHeight="1" x14ac:dyDescent="0.45">
      <c r="A23" s="2"/>
      <c r="B23" s="5"/>
      <c r="C23" s="5"/>
      <c r="D23" s="5"/>
      <c r="E23" s="2"/>
      <c r="F23" s="2"/>
      <c r="G23" s="5"/>
      <c r="H23" s="2"/>
      <c r="I23" s="2"/>
      <c r="J23" s="2"/>
      <c r="K23" s="2"/>
      <c r="L23" s="2"/>
      <c r="M23" s="22"/>
      <c r="N23" s="5"/>
      <c r="O23" s="31"/>
      <c r="P23" s="31"/>
      <c r="Q23" s="31"/>
      <c r="R23" s="31"/>
      <c r="S23" s="31"/>
      <c r="T23" s="31"/>
      <c r="U23" s="5"/>
    </row>
    <row r="24" spans="1:21" ht="20.2" customHeight="1" x14ac:dyDescent="0.45">
      <c r="A24"/>
      <c r="L24" s="333" t="s">
        <v>70</v>
      </c>
      <c r="M24" s="399" t="s">
        <v>43</v>
      </c>
      <c r="N24" s="400"/>
      <c r="O24" s="334" t="s">
        <v>809</v>
      </c>
      <c r="P24" s="335"/>
      <c r="Q24" s="335"/>
      <c r="R24" s="335"/>
      <c r="S24" s="335"/>
      <c r="T24" s="335"/>
    </row>
    <row r="25" spans="1:21" ht="9.9499999999999993" customHeight="1" x14ac:dyDescent="0.45">
      <c r="A25" s="2"/>
      <c r="B25" s="2"/>
      <c r="C25" s="2"/>
      <c r="D25" s="2"/>
      <c r="E25" s="2"/>
      <c r="F25" s="2"/>
      <c r="G25" s="2"/>
      <c r="H25" s="2"/>
      <c r="I25" s="2"/>
      <c r="J25" s="2"/>
      <c r="K25" s="2"/>
      <c r="L25" s="2"/>
      <c r="M25" s="2"/>
      <c r="N25" s="2"/>
      <c r="O25" s="2"/>
      <c r="P25" s="2"/>
      <c r="Q25" s="2"/>
      <c r="R25" s="2"/>
      <c r="S25" s="2"/>
      <c r="T25" s="2"/>
      <c r="U25" s="2"/>
    </row>
    <row r="26" spans="1:21" ht="15" customHeight="1" x14ac:dyDescent="0.45">
      <c r="A26" s="117"/>
      <c r="B26" s="119"/>
      <c r="C26" s="119"/>
      <c r="D26" s="119"/>
      <c r="E26" s="117"/>
      <c r="F26" s="117"/>
      <c r="G26" s="119"/>
      <c r="H26" s="117"/>
      <c r="I26" s="117"/>
      <c r="J26" s="117"/>
      <c r="K26" s="126"/>
      <c r="L26" s="117"/>
      <c r="M26" s="402" t="s">
        <v>40</v>
      </c>
      <c r="N26" s="402" t="s">
        <v>41</v>
      </c>
      <c r="O26" s="337" t="s">
        <v>71</v>
      </c>
      <c r="P26" s="120"/>
      <c r="Q26" s="120"/>
      <c r="R26" s="120"/>
      <c r="S26" s="120"/>
      <c r="T26" s="120"/>
      <c r="U26" s="119"/>
    </row>
    <row r="27" spans="1:21" ht="15" customHeight="1" x14ac:dyDescent="0.45">
      <c r="A27" s="117"/>
      <c r="B27" s="119"/>
      <c r="C27" s="119"/>
      <c r="D27" s="119"/>
      <c r="E27" s="117"/>
      <c r="F27" s="117"/>
      <c r="G27" s="119"/>
      <c r="H27" s="117"/>
      <c r="I27" s="117"/>
      <c r="J27" s="117"/>
      <c r="K27" s="336"/>
      <c r="L27" s="117"/>
      <c r="M27" s="403"/>
      <c r="N27" s="403"/>
      <c r="O27" s="337" t="s">
        <v>699</v>
      </c>
      <c r="P27" s="120"/>
      <c r="Q27" s="120"/>
      <c r="R27" s="120"/>
      <c r="S27" s="120"/>
      <c r="T27" s="120"/>
      <c r="U27" s="119"/>
    </row>
    <row r="28" spans="1:21" ht="20.2" customHeight="1" x14ac:dyDescent="0.45">
      <c r="A28" s="117"/>
      <c r="B28" s="119"/>
      <c r="C28" s="119"/>
      <c r="D28" s="119"/>
      <c r="E28" s="117"/>
      <c r="F28" s="117"/>
      <c r="G28" s="119"/>
      <c r="H28" s="117"/>
      <c r="I28" s="117"/>
      <c r="J28" s="117"/>
      <c r="K28" s="119"/>
      <c r="L28" s="126" t="s">
        <v>68</v>
      </c>
      <c r="M28" s="135">
        <v>150</v>
      </c>
      <c r="N28" s="229">
        <f>IF(AND(M28&gt;0,C4&gt;0,K22&gt;0,NOT(ISBLANK(H13))),ABS(VLOOKUP($M$24,VLookups!$A$27:$B$28,2,FALSE)-_xlfn.NORM.DIST(M28,G10,K22,TRUE)),"")</f>
        <v>1</v>
      </c>
      <c r="O28" s="338" t="s">
        <v>73</v>
      </c>
      <c r="P28" s="120"/>
      <c r="Q28" s="120"/>
      <c r="R28" s="120"/>
      <c r="S28" s="120"/>
      <c r="T28" s="120"/>
      <c r="U28" s="119"/>
    </row>
    <row r="29" spans="1:21" ht="20.2" customHeight="1" x14ac:dyDescent="0.45">
      <c r="A29" s="117"/>
      <c r="B29" s="119"/>
      <c r="C29" s="119"/>
      <c r="D29" s="119"/>
      <c r="E29" s="117"/>
      <c r="F29" s="117"/>
      <c r="G29" s="119"/>
      <c r="H29" s="117"/>
      <c r="I29" s="117"/>
      <c r="J29" s="117"/>
      <c r="K29" s="336"/>
      <c r="L29" s="117"/>
      <c r="M29" s="122"/>
      <c r="N29" s="119"/>
      <c r="O29" s="339" t="s">
        <v>698</v>
      </c>
      <c r="P29" s="120"/>
      <c r="Q29" s="120"/>
      <c r="R29" s="120"/>
      <c r="S29" s="120"/>
      <c r="T29" s="120"/>
      <c r="U29" s="119"/>
    </row>
    <row r="30" spans="1:21" ht="9.9499999999999993" customHeight="1" x14ac:dyDescent="0.45">
      <c r="A30" s="2"/>
      <c r="B30" s="5"/>
      <c r="C30" s="5"/>
      <c r="D30" s="5"/>
      <c r="E30" s="5"/>
      <c r="F30" s="5"/>
      <c r="G30" s="5"/>
      <c r="H30" s="5"/>
      <c r="I30" s="5"/>
      <c r="J30" s="5"/>
      <c r="K30" s="5"/>
      <c r="L30" s="5"/>
      <c r="M30" s="5"/>
      <c r="N30" s="5"/>
      <c r="O30" s="5"/>
      <c r="P30" s="5"/>
      <c r="Q30" s="5"/>
      <c r="R30" s="5"/>
      <c r="S30" s="5"/>
      <c r="T30" s="5"/>
      <c r="U30" s="5"/>
    </row>
    <row r="31" spans="1:21" x14ac:dyDescent="0.45">
      <c r="E31"/>
      <c r="F31"/>
      <c r="H31"/>
      <c r="I31"/>
      <c r="J31"/>
      <c r="O31" s="401" t="str">
        <f>VLOOKUP(M24,VLookups!A27:C28,3,FALSE)</f>
        <v>Show the likelihood that the SPERT estimates will be EQUAL TO or GREATER THAN an uncertainty</v>
      </c>
      <c r="P31" s="401"/>
      <c r="Q31" s="401"/>
      <c r="R31" s="401"/>
      <c r="S31" s="401"/>
      <c r="T31" s="401"/>
    </row>
    <row r="32" spans="1:21" ht="20.2" customHeight="1" x14ac:dyDescent="0.45">
      <c r="E32"/>
      <c r="F32"/>
      <c r="H32"/>
      <c r="I32"/>
      <c r="J32"/>
      <c r="N32" s="340" t="s">
        <v>69</v>
      </c>
      <c r="O32" s="389" t="s">
        <v>31</v>
      </c>
      <c r="P32" s="390"/>
      <c r="Q32" s="390"/>
      <c r="R32" s="390"/>
      <c r="S32" s="390"/>
      <c r="T32" s="391"/>
    </row>
    <row r="33" spans="1:21" ht="15.75" customHeight="1" x14ac:dyDescent="0.45">
      <c r="E33"/>
      <c r="F33"/>
      <c r="H33"/>
      <c r="I33"/>
      <c r="J33"/>
      <c r="N33" s="341" t="s">
        <v>76</v>
      </c>
      <c r="O33" s="114">
        <v>0.1</v>
      </c>
      <c r="P33" s="114">
        <v>0.9</v>
      </c>
      <c r="Q33" s="114">
        <v>0.85</v>
      </c>
      <c r="R33" s="114">
        <v>0.8</v>
      </c>
      <c r="S33" s="114">
        <v>0.75</v>
      </c>
      <c r="T33" s="114">
        <v>0.7</v>
      </c>
    </row>
    <row r="34" spans="1:21" ht="20.2" customHeight="1" x14ac:dyDescent="0.45">
      <c r="E34"/>
      <c r="F34"/>
      <c r="H34"/>
      <c r="I34"/>
      <c r="J34"/>
      <c r="N34" s="333" t="s">
        <v>77</v>
      </c>
      <c r="O34" s="115">
        <f>IF(AND($B4&gt;0,$C4&gt;0,$D4&gt;0,NOT(ISBLANK($H13))),_xlfn.NORM.INV(ABS(VLOOKUP($M$24,VLookups!$A$27:$B$28,2,FALSE)-O$33),$G10,$K22),"")</f>
        <v>104.33398296479201</v>
      </c>
      <c r="P34" s="116">
        <f>IF(AND($B4&gt;0,$C4&gt;0,$D4&gt;0,NOT(ISBLANK($H13))),_xlfn.NORM.INV(ABS(VLOOKUP($M$24,VLookups!$A$27:$B$28,2,FALSE)-P$33),$G10,$K22),"")</f>
        <v>107.66601703520799</v>
      </c>
      <c r="Q34" s="115">
        <f>IF(AND($B4&gt;0,$C4&gt;0,$D4&gt;0,NOT(ISBLANK($H13))),_xlfn.NORM.INV(ABS(VLOOKUP($M$24,VLookups!$A$27:$B$28,2,FALSE)-Q$33),$G10,$K22),"")</f>
        <v>107.34736340634193</v>
      </c>
      <c r="R34" s="116">
        <f>IF(AND($B4&gt;0,$C4&gt;0,$D4&gt;0,NOT(ISBLANK($H13))),_xlfn.NORM.INV(ABS(VLOOKUP($M$24,VLookups!$A$27:$B$28,2,FALSE)-R$33),$G10,$K22),"")</f>
        <v>107.09410760364479</v>
      </c>
      <c r="S34" s="115">
        <f>IF(AND($B4&gt;0,$C4&gt;0,$D4&gt;0,NOT(ISBLANK($H13))),_xlfn.NORM.INV(ABS(VLOOKUP($M$24,VLookups!$A$27:$B$28,2,FALSE)-S$33),$G10,$K22),"")</f>
        <v>106.87683667525491</v>
      </c>
      <c r="T34" s="116">
        <f>IF(AND($B4&gt;0,$C4&gt;0,$D4&gt;0,NOT(ISBLANK($H13))),_xlfn.NORM.INV(ABS(VLOOKUP($M$24,VLookups!$A$27:$B$28,2,FALSE)-T$33),$G10,$K22),"")</f>
        <v>106.68172066652045</v>
      </c>
    </row>
    <row r="35" spans="1:21" ht="9.9499999999999993" customHeight="1" x14ac:dyDescent="0.45">
      <c r="A35" s="2"/>
      <c r="B35" s="5"/>
      <c r="C35" s="5"/>
      <c r="D35" s="5"/>
      <c r="E35" s="2"/>
      <c r="F35" s="2"/>
      <c r="G35" s="5"/>
      <c r="H35" s="5"/>
      <c r="I35" s="5"/>
      <c r="J35" s="5"/>
      <c r="K35" s="5"/>
      <c r="L35" s="5"/>
      <c r="M35" s="5"/>
      <c r="N35" s="5"/>
      <c r="O35" s="5"/>
      <c r="P35" s="5"/>
      <c r="Q35" s="5"/>
      <c r="R35" s="5"/>
      <c r="S35" s="5"/>
      <c r="T35" s="5"/>
      <c r="U35" s="5"/>
    </row>
    <row r="36" spans="1:21" ht="20.2" customHeight="1" x14ac:dyDescent="0.45">
      <c r="A36" s="342" t="s">
        <v>75</v>
      </c>
      <c r="B36" s="119"/>
      <c r="C36" s="119"/>
      <c r="D36" s="119"/>
      <c r="E36" s="117"/>
      <c r="F36" s="117"/>
      <c r="G36" s="119"/>
      <c r="H36" s="119"/>
      <c r="I36" s="119"/>
      <c r="J36" s="119"/>
      <c r="K36" s="119"/>
      <c r="L36" s="119"/>
      <c r="M36" s="119"/>
      <c r="N36" s="119"/>
      <c r="O36" s="119"/>
      <c r="P36" s="119"/>
      <c r="Q36" s="119"/>
      <c r="R36" s="119"/>
      <c r="S36" s="119"/>
      <c r="T36" s="119"/>
      <c r="U36" s="119"/>
    </row>
    <row r="37" spans="1:21" x14ac:dyDescent="0.45">
      <c r="A37" s="119"/>
      <c r="B37" s="392" t="s">
        <v>45</v>
      </c>
      <c r="C37" s="393"/>
      <c r="D37" s="394"/>
      <c r="E37" s="117"/>
      <c r="F37" s="117"/>
      <c r="G37" s="119"/>
      <c r="H37" s="119"/>
      <c r="I37" s="119"/>
      <c r="J37" s="119"/>
      <c r="K37" s="119"/>
      <c r="L37" s="119"/>
      <c r="M37" s="119"/>
      <c r="N37" s="119"/>
      <c r="O37" s="119"/>
      <c r="P37" s="119"/>
      <c r="Q37" s="119"/>
      <c r="R37" s="119"/>
      <c r="S37" s="119"/>
      <c r="T37" s="119"/>
      <c r="U37" s="119"/>
    </row>
    <row r="38" spans="1:21" ht="9.9499999999999993" customHeight="1" x14ac:dyDescent="0.45">
      <c r="A38" s="5"/>
      <c r="B38" s="5"/>
      <c r="C38" s="5"/>
      <c r="D38" s="5"/>
      <c r="E38" s="2"/>
      <c r="F38" s="2"/>
      <c r="G38" s="5"/>
      <c r="H38" s="5"/>
      <c r="I38" s="5"/>
      <c r="J38" s="5"/>
      <c r="K38" s="5"/>
      <c r="L38" s="5"/>
      <c r="M38" s="5"/>
      <c r="N38" s="5"/>
      <c r="O38" s="5"/>
      <c r="P38" s="5"/>
      <c r="Q38" s="5"/>
      <c r="R38" s="5"/>
      <c r="S38" s="5"/>
      <c r="T38" s="5"/>
      <c r="U38" s="5"/>
    </row>
    <row r="39" spans="1:21" ht="24.95" customHeight="1" x14ac:dyDescent="0.45">
      <c r="A39" s="343" t="s">
        <v>800</v>
      </c>
      <c r="H39"/>
      <c r="I39"/>
      <c r="J39"/>
    </row>
    <row r="40" spans="1:21" ht="9.9499999999999993" customHeight="1" x14ac:dyDescent="0.45">
      <c r="A40" s="5"/>
      <c r="B40" s="5"/>
      <c r="C40" s="5"/>
      <c r="D40" s="5"/>
      <c r="E40" s="2"/>
      <c r="F40" s="2"/>
      <c r="G40" s="5"/>
      <c r="H40" s="5"/>
      <c r="I40" s="5"/>
      <c r="J40" s="5"/>
      <c r="K40" s="5"/>
      <c r="L40" s="5"/>
      <c r="M40" s="5"/>
      <c r="N40" s="5"/>
      <c r="O40" s="5"/>
      <c r="P40" s="5"/>
      <c r="Q40" s="5"/>
      <c r="R40" s="5"/>
      <c r="S40" s="5"/>
      <c r="T40" s="5"/>
      <c r="U40" s="5"/>
    </row>
    <row r="41" spans="1:21" x14ac:dyDescent="0.45">
      <c r="A41" s="2"/>
      <c r="B41" s="5"/>
      <c r="C41" s="5"/>
      <c r="D41" s="5"/>
      <c r="E41" s="2"/>
      <c r="F41" s="2"/>
      <c r="G41" s="5"/>
      <c r="H41" s="2"/>
      <c r="I41" s="2"/>
      <c r="J41" s="2"/>
      <c r="K41" s="5"/>
      <c r="L41" s="5"/>
      <c r="M41" s="5"/>
      <c r="N41" s="5"/>
      <c r="O41" s="5"/>
      <c r="P41" s="5"/>
      <c r="Q41" s="5"/>
      <c r="R41" s="5"/>
      <c r="S41" s="5"/>
      <c r="T41" s="5"/>
      <c r="U41" s="5"/>
    </row>
    <row r="42" spans="1:21" x14ac:dyDescent="0.45">
      <c r="A42" s="2"/>
      <c r="B42" s="19" t="str">
        <f>_xlfn.CONCAT("Version ",'Change Log'!$B$3," – © 2022-",YEAR('Change Log'!$A$3),IF('Change Log'!$C$3="William W. Davis",", William W. Davis, MSPM, PMP",_xlfn.CONCAT(", original copyright holder is William W. Davis, MSPM, PMP; later modified by ",'Change Log'!$C$3)))</f>
        <v>Version 2.1 – © 2022-2025, William W. Davis, MSPM, PMP</v>
      </c>
      <c r="C42" s="5"/>
      <c r="D42" s="5"/>
      <c r="E42" s="5"/>
      <c r="F42" s="2"/>
      <c r="G42" s="2"/>
      <c r="H42" s="5"/>
      <c r="I42" s="5"/>
      <c r="J42" s="5"/>
      <c r="K42" s="2"/>
      <c r="L42" s="5"/>
      <c r="M42" s="5"/>
      <c r="N42" s="5"/>
      <c r="O42" s="5"/>
      <c r="P42" s="5"/>
      <c r="Q42" s="5"/>
      <c r="R42" s="5"/>
      <c r="S42" s="5"/>
      <c r="T42" s="5"/>
      <c r="U42" s="5"/>
    </row>
    <row r="43" spans="1:21" x14ac:dyDescent="0.45">
      <c r="A43" s="2"/>
      <c r="B43" s="387" t="s">
        <v>80</v>
      </c>
      <c r="C43" s="387"/>
      <c r="D43" s="387"/>
      <c r="E43" s="387"/>
      <c r="F43" s="387"/>
      <c r="G43" s="387"/>
      <c r="H43" s="387"/>
      <c r="I43" s="89"/>
      <c r="J43" s="89"/>
      <c r="K43" s="2"/>
      <c r="L43" s="5"/>
      <c r="M43" s="5"/>
      <c r="N43" s="5"/>
      <c r="O43" s="5"/>
      <c r="P43" s="5"/>
      <c r="Q43" s="5"/>
      <c r="R43" s="5"/>
      <c r="S43" s="5"/>
      <c r="T43" s="5"/>
      <c r="U43" s="5"/>
    </row>
    <row r="44" spans="1:21" x14ac:dyDescent="0.45">
      <c r="A44" s="2"/>
      <c r="B44" s="387" t="s">
        <v>885</v>
      </c>
      <c r="C44" s="387"/>
      <c r="D44" s="387"/>
      <c r="E44" s="387"/>
      <c r="F44" s="387"/>
      <c r="G44" s="387"/>
      <c r="H44" s="387"/>
      <c r="I44" s="89"/>
      <c r="J44" s="89"/>
      <c r="K44" s="2"/>
      <c r="L44" s="5"/>
      <c r="M44" s="5"/>
      <c r="N44" s="5"/>
      <c r="O44" s="5"/>
      <c r="P44" s="5"/>
      <c r="Q44" s="5"/>
      <c r="R44" s="5"/>
      <c r="S44" s="5"/>
      <c r="T44" s="5"/>
      <c r="U44" s="5"/>
    </row>
    <row r="45" spans="1:21" x14ac:dyDescent="0.45">
      <c r="A45" s="2"/>
      <c r="B45" s="387" t="s">
        <v>60</v>
      </c>
      <c r="C45" s="387"/>
      <c r="D45" s="387"/>
      <c r="E45" s="387"/>
      <c r="F45" s="387"/>
      <c r="G45" s="387"/>
      <c r="H45" s="387"/>
      <c r="I45" s="89"/>
      <c r="J45" s="89"/>
      <c r="K45" s="2"/>
      <c r="L45" s="5"/>
      <c r="M45" s="5"/>
      <c r="N45" s="5"/>
      <c r="O45" s="5"/>
      <c r="P45" s="5"/>
      <c r="Q45" s="5"/>
      <c r="R45" s="5"/>
      <c r="S45" s="5"/>
      <c r="T45" s="5"/>
      <c r="U45" s="5"/>
    </row>
    <row r="46" spans="1:21" x14ac:dyDescent="0.45">
      <c r="A46" s="2"/>
      <c r="B46" s="387" t="s">
        <v>139</v>
      </c>
      <c r="C46" s="387"/>
      <c r="D46" s="387"/>
      <c r="E46" s="387"/>
      <c r="F46" s="387"/>
      <c r="G46" s="387"/>
      <c r="H46" s="387"/>
      <c r="I46" s="89"/>
      <c r="J46" s="89"/>
      <c r="K46" s="2"/>
      <c r="L46" s="5"/>
      <c r="M46" s="5"/>
      <c r="N46" s="5"/>
      <c r="O46" s="5"/>
      <c r="P46" s="5"/>
      <c r="Q46" s="5"/>
      <c r="R46" s="5"/>
      <c r="S46" s="5"/>
      <c r="T46" s="5"/>
      <c r="U46" s="5"/>
    </row>
    <row r="47" spans="1:21" x14ac:dyDescent="0.45">
      <c r="A47" s="2"/>
      <c r="B47" s="387" t="s">
        <v>883</v>
      </c>
      <c r="C47" s="387"/>
      <c r="D47" s="387"/>
      <c r="E47" s="387"/>
      <c r="F47" s="387"/>
      <c r="G47" s="387"/>
      <c r="H47" s="387"/>
      <c r="I47" s="89"/>
      <c r="J47" s="89"/>
      <c r="K47" s="2"/>
      <c r="L47" s="5"/>
      <c r="M47" s="5"/>
      <c r="N47" s="5"/>
      <c r="O47" s="5"/>
      <c r="P47" s="5"/>
      <c r="Q47" s="5"/>
      <c r="R47" s="5"/>
      <c r="S47" s="5"/>
      <c r="T47" s="5"/>
      <c r="U47" s="5"/>
    </row>
    <row r="48" spans="1:21" x14ac:dyDescent="0.45">
      <c r="A48" s="2"/>
      <c r="B48" s="132" t="s">
        <v>137</v>
      </c>
      <c r="C48" s="5"/>
      <c r="D48" s="5"/>
      <c r="E48" s="5"/>
      <c r="F48" s="2"/>
      <c r="G48" s="2"/>
      <c r="H48" s="5"/>
      <c r="I48" s="5"/>
      <c r="J48" s="5"/>
      <c r="K48" s="2"/>
      <c r="L48" s="5"/>
      <c r="M48" s="5"/>
      <c r="N48" s="5"/>
      <c r="O48" s="5"/>
      <c r="P48" s="5"/>
      <c r="Q48" s="5"/>
      <c r="R48" s="5"/>
      <c r="S48" s="5"/>
      <c r="T48" s="5"/>
      <c r="U48" s="5"/>
    </row>
    <row r="49" spans="1:21" x14ac:dyDescent="0.45">
      <c r="A49" s="2"/>
      <c r="B49" s="132" t="s">
        <v>58</v>
      </c>
      <c r="C49" s="5"/>
      <c r="D49" s="5"/>
      <c r="E49" s="5"/>
      <c r="F49" s="2"/>
      <c r="G49" s="2"/>
      <c r="H49" s="5"/>
      <c r="I49" s="5"/>
      <c r="J49" s="5"/>
      <c r="K49" s="2"/>
      <c r="L49" s="5"/>
      <c r="M49" s="5"/>
      <c r="N49" s="5"/>
      <c r="O49" s="5"/>
      <c r="P49" s="5"/>
      <c r="Q49" s="5"/>
      <c r="R49" s="5"/>
      <c r="S49" s="5"/>
      <c r="T49" s="5"/>
      <c r="U49" s="5"/>
    </row>
    <row r="50" spans="1:21" x14ac:dyDescent="0.45">
      <c r="A50" s="19"/>
      <c r="B50" s="132" t="s">
        <v>136</v>
      </c>
      <c r="C50" s="5"/>
      <c r="D50" s="5"/>
      <c r="E50" s="2"/>
      <c r="F50" s="2"/>
      <c r="G50" s="5"/>
      <c r="H50" s="2"/>
      <c r="I50" s="2"/>
      <c r="J50" s="2"/>
      <c r="K50" s="5"/>
      <c r="L50" s="5"/>
      <c r="M50" s="5"/>
      <c r="N50" s="5"/>
      <c r="O50" s="5"/>
      <c r="P50" s="5"/>
      <c r="Q50" s="5"/>
      <c r="R50" s="5"/>
      <c r="S50" s="5"/>
      <c r="T50" s="5"/>
      <c r="U50" s="5"/>
    </row>
    <row r="51" spans="1:21" x14ac:dyDescent="0.45">
      <c r="A51" s="19"/>
      <c r="B51" s="132" t="s">
        <v>138</v>
      </c>
      <c r="C51" s="5"/>
      <c r="D51" s="5"/>
      <c r="E51" s="2"/>
      <c r="F51" s="2"/>
      <c r="G51" s="5"/>
      <c r="H51" s="2"/>
      <c r="I51" s="2"/>
      <c r="J51" s="2"/>
      <c r="K51" s="5"/>
      <c r="L51" s="5"/>
      <c r="M51" s="5"/>
      <c r="N51" s="5"/>
      <c r="O51" s="5"/>
      <c r="P51" s="5"/>
      <c r="Q51" s="5"/>
      <c r="R51" s="5"/>
      <c r="S51" s="5"/>
      <c r="T51" s="5"/>
      <c r="U51" s="5"/>
    </row>
    <row r="52" spans="1:21" x14ac:dyDescent="0.45">
      <c r="A52" s="19"/>
      <c r="B52" s="132" t="s">
        <v>671</v>
      </c>
      <c r="C52" s="5"/>
      <c r="D52" s="5"/>
      <c r="E52" s="2"/>
      <c r="F52" s="2"/>
      <c r="G52" s="5"/>
      <c r="H52" s="2"/>
      <c r="I52" s="2"/>
      <c r="J52" s="2"/>
      <c r="K52" s="5"/>
      <c r="L52" s="5"/>
      <c r="M52" s="5"/>
      <c r="N52" s="5"/>
      <c r="O52" s="5"/>
      <c r="P52" s="5"/>
      <c r="Q52" s="5"/>
      <c r="R52" s="5"/>
      <c r="S52" s="5"/>
      <c r="T52" s="5"/>
      <c r="U52" s="5"/>
    </row>
    <row r="53" spans="1:21" x14ac:dyDescent="0.45">
      <c r="A53" s="19"/>
      <c r="B53" s="132" t="s">
        <v>672</v>
      </c>
      <c r="C53" s="5"/>
      <c r="D53" s="5"/>
      <c r="E53" s="2"/>
      <c r="F53" s="2"/>
      <c r="G53" s="5"/>
      <c r="H53" s="2"/>
      <c r="I53" s="2"/>
      <c r="J53" s="2"/>
      <c r="K53" s="5"/>
      <c r="L53" s="5"/>
      <c r="M53" s="5"/>
      <c r="N53" s="5"/>
      <c r="O53" s="5"/>
      <c r="P53" s="5"/>
      <c r="Q53" s="5"/>
      <c r="R53" s="5"/>
      <c r="S53" s="5"/>
      <c r="T53" s="5"/>
      <c r="U53" s="5"/>
    </row>
    <row r="54" spans="1:21" x14ac:dyDescent="0.45">
      <c r="A54" s="19"/>
      <c r="B54" s="132"/>
      <c r="C54" s="5"/>
      <c r="D54" s="5"/>
      <c r="E54" s="2"/>
      <c r="F54" s="2"/>
      <c r="G54" s="5"/>
      <c r="H54" s="2"/>
      <c r="I54" s="2"/>
      <c r="J54" s="2"/>
      <c r="K54" s="5"/>
      <c r="L54" s="5"/>
      <c r="M54" s="5"/>
      <c r="N54" s="5"/>
      <c r="O54" s="5"/>
      <c r="P54" s="5"/>
      <c r="Q54" s="5"/>
      <c r="R54" s="5"/>
      <c r="S54" s="5"/>
      <c r="T54" s="5"/>
      <c r="U54" s="5"/>
    </row>
    <row r="55" spans="1:21" x14ac:dyDescent="0.45">
      <c r="A55" s="19"/>
      <c r="B55" s="132" t="s">
        <v>673</v>
      </c>
      <c r="C55" s="5"/>
      <c r="D55" s="5"/>
      <c r="E55" s="2"/>
      <c r="F55" s="2"/>
      <c r="G55" s="5"/>
      <c r="H55" s="2"/>
      <c r="I55" s="2"/>
      <c r="J55" s="2"/>
      <c r="K55" s="5"/>
      <c r="L55" s="5"/>
      <c r="M55" s="5"/>
      <c r="N55" s="5"/>
      <c r="O55" s="5"/>
      <c r="P55" s="5"/>
      <c r="Q55" s="5"/>
      <c r="R55" s="5"/>
      <c r="S55" s="5"/>
      <c r="T55" s="5"/>
      <c r="U55" s="5"/>
    </row>
    <row r="56" spans="1:21" x14ac:dyDescent="0.45">
      <c r="A56" s="19"/>
      <c r="B56" s="132" t="s">
        <v>57</v>
      </c>
      <c r="C56" s="5"/>
      <c r="D56" s="5"/>
      <c r="E56" s="2"/>
      <c r="F56" s="2"/>
      <c r="G56" s="5"/>
      <c r="H56" s="2"/>
      <c r="I56" s="2"/>
      <c r="J56" s="2"/>
      <c r="K56" s="5"/>
      <c r="L56" s="5"/>
      <c r="M56" s="5"/>
      <c r="N56" s="5"/>
      <c r="O56" s="5"/>
      <c r="P56" s="5"/>
      <c r="Q56" s="5"/>
      <c r="R56" s="5"/>
      <c r="S56" s="5"/>
      <c r="T56" s="5"/>
      <c r="U56" s="5"/>
    </row>
    <row r="57" spans="1:21" x14ac:dyDescent="0.45">
      <c r="A57" s="2"/>
      <c r="B57" s="388" t="s">
        <v>677</v>
      </c>
      <c r="C57" s="388"/>
      <c r="D57" s="388"/>
      <c r="E57" s="388"/>
      <c r="F57" s="388"/>
      <c r="G57" s="388"/>
      <c r="H57" s="388"/>
      <c r="I57" s="2"/>
      <c r="J57" s="2"/>
      <c r="K57" s="5"/>
      <c r="L57" s="5"/>
      <c r="M57" s="5"/>
      <c r="N57" s="5"/>
      <c r="O57" s="5"/>
      <c r="P57" s="5"/>
      <c r="Q57" s="5"/>
      <c r="R57" s="5"/>
      <c r="S57" s="5"/>
      <c r="T57" s="5"/>
      <c r="U57" s="5"/>
    </row>
    <row r="58" spans="1:21" x14ac:dyDescent="0.45">
      <c r="A58" s="2"/>
      <c r="B58" s="5"/>
      <c r="C58" s="5"/>
      <c r="D58" s="5"/>
      <c r="E58" s="2"/>
      <c r="F58" s="2"/>
      <c r="G58" s="5"/>
      <c r="H58" s="2"/>
      <c r="I58" s="2"/>
      <c r="J58" s="2"/>
      <c r="K58" s="5"/>
      <c r="L58" s="5"/>
      <c r="M58" s="5"/>
      <c r="N58" s="5"/>
      <c r="O58" s="5"/>
      <c r="P58" s="5"/>
      <c r="Q58" s="5"/>
      <c r="R58" s="5"/>
      <c r="S58" s="5"/>
      <c r="T58" s="5"/>
      <c r="U58" s="5"/>
    </row>
    <row r="59" spans="1:21" hidden="1" x14ac:dyDescent="0.45">
      <c r="B59" s="56" t="s">
        <v>15</v>
      </c>
      <c r="C59" s="47">
        <f>IF(AND(B4&gt;0,C4&gt;0,D4&gt;0),ABS(B4-D4)/100,"")</f>
        <v>2.412779898258719</v>
      </c>
      <c r="D59" s="148" t="s">
        <v>110</v>
      </c>
    </row>
    <row r="60" spans="1:21" hidden="1" x14ac:dyDescent="0.45">
      <c r="B60" s="5"/>
      <c r="C60" s="5"/>
    </row>
    <row r="61" spans="1:21" hidden="1" x14ac:dyDescent="0.45">
      <c r="B61" s="152">
        <f>IF(ISNONTEXT($C$59),$B4,"")</f>
        <v>39.952932323782456</v>
      </c>
      <c r="C61" s="45">
        <f t="shared" ref="C61:C92" si="0">IF(ISNONTEXT($K$22),_xlfn.LOGNORM.DIST(B61,LN($G$10),LN($K$22),FALSE),NA())</f>
        <v>3.7763746846478701E-5</v>
      </c>
    </row>
    <row r="62" spans="1:21" hidden="1" x14ac:dyDescent="0.45">
      <c r="B62" s="46">
        <f>IF(ISNONTEXT($C$59),B61+$C$59,"")</f>
        <v>42.365712222041175</v>
      </c>
      <c r="C62" s="45">
        <f t="shared" si="0"/>
        <v>7.9751965852439371E-5</v>
      </c>
    </row>
    <row r="63" spans="1:21" hidden="1" x14ac:dyDescent="0.45">
      <c r="B63" s="46">
        <f t="shared" ref="B63:B126" si="1">IF(ISNONTEXT($C$59),B62+$C$59,"")</f>
        <v>44.778492120299894</v>
      </c>
      <c r="C63" s="45">
        <f t="shared" si="0"/>
        <v>1.5434636647910659E-4</v>
      </c>
    </row>
    <row r="64" spans="1:21" hidden="1" x14ac:dyDescent="0.45">
      <c r="B64" s="46">
        <f t="shared" si="1"/>
        <v>47.191272018558614</v>
      </c>
      <c r="C64" s="45">
        <f t="shared" si="0"/>
        <v>2.7691088392365389E-4</v>
      </c>
    </row>
    <row r="65" spans="1:10" hidden="1" x14ac:dyDescent="0.45">
      <c r="B65" s="46">
        <f t="shared" si="1"/>
        <v>49.604051916817333</v>
      </c>
      <c r="C65" s="45">
        <f t="shared" si="0"/>
        <v>4.6496958875938291E-4</v>
      </c>
    </row>
    <row r="66" spans="1:10" hidden="1" x14ac:dyDescent="0.45">
      <c r="B66" s="46">
        <f t="shared" si="1"/>
        <v>52.016831815076053</v>
      </c>
      <c r="C66" s="45">
        <f t="shared" si="0"/>
        <v>7.3659650280557827E-4</v>
      </c>
    </row>
    <row r="67" spans="1:10" hidden="1" x14ac:dyDescent="0.45">
      <c r="B67" s="46">
        <f t="shared" si="1"/>
        <v>54.429611713334772</v>
      </c>
      <c r="C67" s="45">
        <f t="shared" si="0"/>
        <v>1.1083966283266761E-3</v>
      </c>
    </row>
    <row r="68" spans="1:10" hidden="1" x14ac:dyDescent="0.45">
      <c r="B68" s="46">
        <f t="shared" si="1"/>
        <v>56.842391611593492</v>
      </c>
      <c r="C68" s="45">
        <f t="shared" si="0"/>
        <v>1.5933947625811819E-3</v>
      </c>
    </row>
    <row r="69" spans="1:10" hidden="1" x14ac:dyDescent="0.45">
      <c r="A69"/>
      <c r="B69" s="46">
        <f t="shared" si="1"/>
        <v>59.255171509852211</v>
      </c>
      <c r="C69" s="45">
        <f t="shared" si="0"/>
        <v>2.1991674940898404E-3</v>
      </c>
      <c r="H69"/>
      <c r="I69"/>
      <c r="J69"/>
    </row>
    <row r="70" spans="1:10" hidden="1" x14ac:dyDescent="0.45">
      <c r="A70"/>
      <c r="B70" s="46">
        <f t="shared" si="1"/>
        <v>61.66795140811093</v>
      </c>
      <c r="C70" s="45">
        <f t="shared" si="0"/>
        <v>2.926500005973328E-3</v>
      </c>
      <c r="H70"/>
      <c r="I70"/>
      <c r="J70"/>
    </row>
    <row r="71" spans="1:10" hidden="1" x14ac:dyDescent="0.45">
      <c r="A71"/>
      <c r="B71" s="46">
        <f t="shared" si="1"/>
        <v>64.080731306369643</v>
      </c>
      <c r="C71" s="45">
        <f t="shared" si="0"/>
        <v>3.7687459399078221E-3</v>
      </c>
      <c r="H71"/>
      <c r="I71"/>
      <c r="J71"/>
    </row>
    <row r="72" spans="1:10" hidden="1" x14ac:dyDescent="0.45">
      <c r="A72"/>
      <c r="B72" s="46">
        <f t="shared" si="1"/>
        <v>66.493511204628362</v>
      </c>
      <c r="C72" s="45">
        <f t="shared" si="0"/>
        <v>4.7119458074441336E-3</v>
      </c>
      <c r="H72"/>
      <c r="I72"/>
      <c r="J72"/>
    </row>
    <row r="73" spans="1:10" hidden="1" x14ac:dyDescent="0.45">
      <c r="A73"/>
      <c r="B73" s="46">
        <f t="shared" si="1"/>
        <v>68.906291102887081</v>
      </c>
      <c r="C73" s="45">
        <f t="shared" si="0"/>
        <v>5.7356450266521381E-3</v>
      </c>
      <c r="H73"/>
      <c r="I73"/>
      <c r="J73"/>
    </row>
    <row r="74" spans="1:10" hidden="1" x14ac:dyDescent="0.45">
      <c r="A74"/>
      <c r="B74" s="46">
        <f t="shared" si="1"/>
        <v>71.319071001145801</v>
      </c>
      <c r="C74" s="45">
        <f t="shared" si="0"/>
        <v>6.8142659513173382E-3</v>
      </c>
      <c r="H74"/>
      <c r="I74"/>
      <c r="J74"/>
    </row>
    <row r="75" spans="1:10" hidden="1" x14ac:dyDescent="0.45">
      <c r="A75"/>
      <c r="B75" s="46">
        <f t="shared" si="1"/>
        <v>73.73185089940452</v>
      </c>
      <c r="C75" s="45">
        <f t="shared" si="0"/>
        <v>7.9188382664994172E-3</v>
      </c>
      <c r="H75"/>
      <c r="I75"/>
      <c r="J75"/>
    </row>
    <row r="76" spans="1:10" hidden="1" x14ac:dyDescent="0.45">
      <c r="A76"/>
      <c r="B76" s="46">
        <f t="shared" si="1"/>
        <v>76.14463079766324</v>
      </c>
      <c r="C76" s="45">
        <f t="shared" si="0"/>
        <v>9.0188787122239007E-3</v>
      </c>
      <c r="H76"/>
      <c r="I76"/>
      <c r="J76"/>
    </row>
    <row r="77" spans="1:10" hidden="1" x14ac:dyDescent="0.45">
      <c r="A77"/>
      <c r="B77" s="46">
        <f t="shared" si="1"/>
        <v>78.557410695921959</v>
      </c>
      <c r="C77" s="45">
        <f t="shared" si="0"/>
        <v>1.0084227783416451E-2</v>
      </c>
      <c r="H77"/>
      <c r="I77"/>
      <c r="J77"/>
    </row>
    <row r="78" spans="1:10" hidden="1" x14ac:dyDescent="0.45">
      <c r="A78"/>
      <c r="B78" s="46">
        <f t="shared" si="1"/>
        <v>80.970190594180679</v>
      </c>
      <c r="C78" s="45">
        <f t="shared" si="0"/>
        <v>1.108668818515691E-2</v>
      </c>
      <c r="H78"/>
      <c r="I78"/>
      <c r="J78"/>
    </row>
    <row r="79" spans="1:10" hidden="1" x14ac:dyDescent="0.45">
      <c r="A79"/>
      <c r="B79" s="46">
        <f t="shared" si="1"/>
        <v>83.382970492439398</v>
      </c>
      <c r="C79" s="45">
        <f t="shared" si="0"/>
        <v>1.2001357275788152E-2</v>
      </c>
      <c r="H79"/>
      <c r="I79"/>
      <c r="J79"/>
    </row>
    <row r="80" spans="1:10" hidden="1" x14ac:dyDescent="0.45">
      <c r="A80"/>
      <c r="B80" s="46">
        <f t="shared" si="1"/>
        <v>85.795750390698117</v>
      </c>
      <c r="C80" s="45">
        <f t="shared" si="0"/>
        <v>1.2807594758942869E-2</v>
      </c>
      <c r="H80"/>
      <c r="I80"/>
      <c r="J80"/>
    </row>
    <row r="81" spans="1:10" hidden="1" x14ac:dyDescent="0.45">
      <c r="A81"/>
      <c r="B81" s="46">
        <f t="shared" si="1"/>
        <v>88.208530288956837</v>
      </c>
      <c r="C81" s="45">
        <f t="shared" si="0"/>
        <v>1.3489611063454343E-2</v>
      </c>
      <c r="H81"/>
      <c r="I81"/>
      <c r="J81"/>
    </row>
    <row r="82" spans="1:10" hidden="1" x14ac:dyDescent="0.45">
      <c r="A82"/>
      <c r="B82" s="46">
        <f t="shared" si="1"/>
        <v>90.621310187215556</v>
      </c>
      <c r="C82" s="45">
        <f t="shared" si="0"/>
        <v>1.4036697290258651E-2</v>
      </c>
      <c r="H82"/>
      <c r="I82"/>
      <c r="J82"/>
    </row>
    <row r="83" spans="1:10" hidden="1" x14ac:dyDescent="0.45">
      <c r="A83"/>
      <c r="B83" s="46">
        <f t="shared" si="1"/>
        <v>93.034090085474276</v>
      </c>
      <c r="C83" s="45">
        <f t="shared" si="0"/>
        <v>1.4443142688433747E-2</v>
      </c>
      <c r="H83"/>
      <c r="I83"/>
      <c r="J83"/>
    </row>
    <row r="84" spans="1:10" hidden="1" x14ac:dyDescent="0.45">
      <c r="A84"/>
      <c r="B84" s="46">
        <f t="shared" si="1"/>
        <v>95.446869983732995</v>
      </c>
      <c r="C84" s="45">
        <f t="shared" si="0"/>
        <v>1.470790047345974E-2</v>
      </c>
      <c r="H84"/>
      <c r="I84"/>
      <c r="J84"/>
    </row>
    <row r="85" spans="1:10" hidden="1" x14ac:dyDescent="0.45">
      <c r="A85"/>
      <c r="B85" s="46">
        <f t="shared" si="1"/>
        <v>97.859649881991714</v>
      </c>
      <c r="C85" s="45">
        <f t="shared" si="0"/>
        <v>1.4834068696224912E-2</v>
      </c>
      <c r="H85"/>
      <c r="I85"/>
      <c r="J85"/>
    </row>
    <row r="86" spans="1:10" hidden="1" x14ac:dyDescent="0.45">
      <c r="A86"/>
      <c r="B86" s="46">
        <f t="shared" si="1"/>
        <v>100.27242978025043</v>
      </c>
      <c r="C86" s="45">
        <f t="shared" si="0"/>
        <v>1.482825169722298E-2</v>
      </c>
      <c r="H86"/>
      <c r="I86"/>
      <c r="J86"/>
    </row>
    <row r="87" spans="1:10" hidden="1" x14ac:dyDescent="0.45">
      <c r="A87"/>
      <c r="B87" s="46">
        <f t="shared" si="1"/>
        <v>102.68520967850915</v>
      </c>
      <c r="C87" s="45">
        <f t="shared" si="0"/>
        <v>1.4699861502393826E-2</v>
      </c>
      <c r="H87"/>
      <c r="I87"/>
      <c r="J87"/>
    </row>
    <row r="88" spans="1:10" hidden="1" x14ac:dyDescent="0.45">
      <c r="A88"/>
      <c r="B88" s="46">
        <f t="shared" si="1"/>
        <v>105.09798957676787</v>
      </c>
      <c r="C88" s="45">
        <f t="shared" si="0"/>
        <v>1.4460409281715566E-2</v>
      </c>
      <c r="H88"/>
      <c r="I88"/>
      <c r="J88"/>
    </row>
    <row r="89" spans="1:10" hidden="1" x14ac:dyDescent="0.45">
      <c r="A89"/>
      <c r="B89" s="46">
        <f t="shared" si="1"/>
        <v>107.51076947502659</v>
      </c>
      <c r="C89" s="45">
        <f t="shared" si="0"/>
        <v>1.4122826349817636E-2</v>
      </c>
      <c r="H89"/>
      <c r="I89"/>
      <c r="J89"/>
    </row>
    <row r="90" spans="1:10" hidden="1" x14ac:dyDescent="0.45">
      <c r="A90"/>
      <c r="B90" s="46">
        <f t="shared" si="1"/>
        <v>109.92354937328531</v>
      </c>
      <c r="C90" s="45">
        <f t="shared" si="0"/>
        <v>1.3700843416740672E-2</v>
      </c>
      <c r="H90"/>
      <c r="I90"/>
      <c r="J90"/>
    </row>
    <row r="91" spans="1:10" hidden="1" x14ac:dyDescent="0.45">
      <c r="A91"/>
      <c r="B91" s="46">
        <f t="shared" si="1"/>
        <v>112.33632927154403</v>
      </c>
      <c r="C91" s="45">
        <f t="shared" si="0"/>
        <v>1.3208446793003143E-2</v>
      </c>
      <c r="H91"/>
      <c r="I91"/>
      <c r="J91"/>
    </row>
    <row r="92" spans="1:10" hidden="1" x14ac:dyDescent="0.45">
      <c r="A92"/>
      <c r="B92" s="46">
        <f t="shared" si="1"/>
        <v>114.74910916980275</v>
      </c>
      <c r="C92" s="45">
        <f t="shared" si="0"/>
        <v>1.2659421569835173E-2</v>
      </c>
      <c r="H92"/>
      <c r="I92"/>
      <c r="J92"/>
    </row>
    <row r="93" spans="1:10" hidden="1" x14ac:dyDescent="0.45">
      <c r="A93"/>
      <c r="B93" s="46">
        <f t="shared" si="1"/>
        <v>117.16188906806147</v>
      </c>
      <c r="C93" s="45">
        <f t="shared" ref="C93:C124" si="2">IF(ISNONTEXT($K$22),_xlfn.LOGNORM.DIST(B93,LN($G$10),LN($K$22),FALSE),NA())</f>
        <v>1.2066984704268533E-2</v>
      </c>
      <c r="H93"/>
      <c r="I93"/>
      <c r="J93"/>
    </row>
    <row r="94" spans="1:10" hidden="1" x14ac:dyDescent="0.45">
      <c r="A94"/>
      <c r="B94" s="46">
        <f t="shared" si="1"/>
        <v>119.57466896632019</v>
      </c>
      <c r="C94" s="45">
        <f t="shared" si="2"/>
        <v>1.144350549759294E-2</v>
      </c>
      <c r="H94"/>
      <c r="I94"/>
      <c r="J94"/>
    </row>
    <row r="95" spans="1:10" hidden="1" x14ac:dyDescent="0.45">
      <c r="A95"/>
      <c r="B95" s="46">
        <f t="shared" si="1"/>
        <v>121.98744886457891</v>
      </c>
      <c r="C95" s="45">
        <f t="shared" si="2"/>
        <v>1.0800307074264728E-2</v>
      </c>
      <c r="H95"/>
      <c r="I95"/>
      <c r="J95"/>
    </row>
    <row r="96" spans="1:10" hidden="1" x14ac:dyDescent="0.45">
      <c r="A96"/>
      <c r="B96" s="46">
        <f t="shared" si="1"/>
        <v>124.40022876283763</v>
      </c>
      <c r="C96" s="45">
        <f t="shared" si="2"/>
        <v>1.0147539964991568E-2</v>
      </c>
      <c r="H96"/>
      <c r="I96"/>
      <c r="J96"/>
    </row>
    <row r="97" spans="1:10" hidden="1" x14ac:dyDescent="0.45">
      <c r="A97"/>
      <c r="B97" s="46">
        <f t="shared" si="1"/>
        <v>126.81300866109635</v>
      </c>
      <c r="C97" s="45">
        <f t="shared" si="2"/>
        <v>9.4941175445319818E-3</v>
      </c>
      <c r="H97"/>
      <c r="I97"/>
      <c r="J97"/>
    </row>
    <row r="98" spans="1:10" hidden="1" x14ac:dyDescent="0.45">
      <c r="A98"/>
      <c r="B98" s="46">
        <f t="shared" si="1"/>
        <v>129.22578855935507</v>
      </c>
      <c r="C98" s="45">
        <f t="shared" si="2"/>
        <v>8.8477026312066935E-3</v>
      </c>
      <c r="H98"/>
      <c r="I98"/>
      <c r="J98"/>
    </row>
    <row r="99" spans="1:10" hidden="1" x14ac:dyDescent="0.45">
      <c r="A99"/>
      <c r="B99" s="46">
        <f t="shared" si="1"/>
        <v>131.63856845761379</v>
      </c>
      <c r="C99" s="45">
        <f t="shared" si="2"/>
        <v>8.2147347910066816E-3</v>
      </c>
      <c r="H99"/>
      <c r="I99"/>
      <c r="J99"/>
    </row>
    <row r="100" spans="1:10" hidden="1" x14ac:dyDescent="0.45">
      <c r="A100"/>
      <c r="B100" s="46">
        <f t="shared" si="1"/>
        <v>134.05134835587251</v>
      </c>
      <c r="C100" s="45">
        <f t="shared" si="2"/>
        <v>7.6004885986821428E-3</v>
      </c>
      <c r="H100"/>
      <c r="I100"/>
      <c r="J100"/>
    </row>
    <row r="101" spans="1:10" hidden="1" x14ac:dyDescent="0.45">
      <c r="A101"/>
      <c r="B101" s="46">
        <f t="shared" si="1"/>
        <v>136.46412825413123</v>
      </c>
      <c r="C101" s="45">
        <f t="shared" si="2"/>
        <v>7.0091541170981785E-3</v>
      </c>
      <c r="H101"/>
      <c r="I101"/>
      <c r="J101"/>
    </row>
    <row r="102" spans="1:10" hidden="1" x14ac:dyDescent="0.45">
      <c r="A102"/>
      <c r="B102" s="46">
        <f t="shared" si="1"/>
        <v>138.87690815238994</v>
      </c>
      <c r="C102" s="45">
        <f t="shared" si="2"/>
        <v>6.4439320240441255E-3</v>
      </c>
      <c r="H102"/>
      <c r="I102"/>
      <c r="J102"/>
    </row>
    <row r="103" spans="1:10" hidden="1" x14ac:dyDescent="0.45">
      <c r="A103"/>
      <c r="B103" s="46">
        <f t="shared" si="1"/>
        <v>141.28968805064866</v>
      </c>
      <c r="C103" s="45">
        <f t="shared" si="2"/>
        <v>5.9071370348054552E-3</v>
      </c>
      <c r="H103"/>
      <c r="I103"/>
      <c r="J103"/>
    </row>
    <row r="104" spans="1:10" hidden="1" x14ac:dyDescent="0.45">
      <c r="A104"/>
      <c r="B104" s="46">
        <f t="shared" si="1"/>
        <v>143.70246794890738</v>
      </c>
      <c r="C104" s="45">
        <f t="shared" si="2"/>
        <v>5.4003044607675672E-3</v>
      </c>
      <c r="H104"/>
      <c r="I104"/>
      <c r="J104"/>
    </row>
    <row r="105" spans="1:10" hidden="1" x14ac:dyDescent="0.45">
      <c r="A105"/>
      <c r="B105" s="46">
        <f t="shared" si="1"/>
        <v>146.1152478471661</v>
      </c>
      <c r="C105" s="45">
        <f t="shared" si="2"/>
        <v>4.9242958558473483E-3</v>
      </c>
      <c r="H105"/>
      <c r="I105"/>
      <c r="J105"/>
    </row>
    <row r="106" spans="1:10" hidden="1" x14ac:dyDescent="0.45">
      <c r="A106"/>
      <c r="B106" s="46">
        <f t="shared" si="1"/>
        <v>148.52802774542482</v>
      </c>
      <c r="C106" s="45">
        <f t="shared" si="2"/>
        <v>4.4794007008641043E-3</v>
      </c>
      <c r="H106"/>
      <c r="I106"/>
      <c r="J106"/>
    </row>
    <row r="107" spans="1:10" hidden="1" x14ac:dyDescent="0.45">
      <c r="A107"/>
      <c r="B107" s="46">
        <f t="shared" si="1"/>
        <v>150.94080764368354</v>
      </c>
      <c r="C107" s="45">
        <f t="shared" si="2"/>
        <v>4.0654319442935977E-3</v>
      </c>
      <c r="H107"/>
      <c r="I107"/>
      <c r="J107"/>
    </row>
    <row r="108" spans="1:10" hidden="1" x14ac:dyDescent="0.45">
      <c r="A108"/>
      <c r="B108" s="46">
        <f t="shared" si="1"/>
        <v>153.35358754194226</v>
      </c>
      <c r="C108" s="45">
        <f t="shared" si="2"/>
        <v>3.681813951383671E-3</v>
      </c>
      <c r="H108"/>
      <c r="I108"/>
      <c r="J108"/>
    </row>
    <row r="109" spans="1:10" hidden="1" x14ac:dyDescent="0.45">
      <c r="A109"/>
      <c r="B109" s="46">
        <f t="shared" si="1"/>
        <v>155.76636744020098</v>
      </c>
      <c r="C109" s="45">
        <f t="shared" si="2"/>
        <v>3.3276620160008156E-3</v>
      </c>
      <c r="H109"/>
      <c r="I109"/>
      <c r="J109"/>
    </row>
    <row r="110" spans="1:10" hidden="1" x14ac:dyDescent="0.45">
      <c r="A110"/>
      <c r="B110" s="46">
        <f t="shared" si="1"/>
        <v>158.1791473384597</v>
      </c>
      <c r="C110" s="45">
        <f t="shared" si="2"/>
        <v>3.0018530700737741E-3</v>
      </c>
      <c r="H110"/>
      <c r="I110"/>
      <c r="J110"/>
    </row>
    <row r="111" spans="1:10" hidden="1" x14ac:dyDescent="0.45">
      <c r="A111"/>
      <c r="B111" s="46">
        <f t="shared" si="1"/>
        <v>160.59192723671842</v>
      </c>
      <c r="C111" s="45">
        <f t="shared" si="2"/>
        <v>2.7030875966874159E-3</v>
      </c>
      <c r="H111"/>
      <c r="I111"/>
      <c r="J111"/>
    </row>
    <row r="112" spans="1:10" hidden="1" x14ac:dyDescent="0.45">
      <c r="A112"/>
      <c r="B112" s="46">
        <f t="shared" si="1"/>
        <v>163.00470713497714</v>
      </c>
      <c r="C112" s="45">
        <f t="shared" si="2"/>
        <v>2.4299430289496764E-3</v>
      </c>
      <c r="H112"/>
      <c r="I112"/>
      <c r="J112"/>
    </row>
    <row r="113" spans="1:10" hidden="1" x14ac:dyDescent="0.45">
      <c r="A113"/>
      <c r="B113" s="46">
        <f t="shared" si="1"/>
        <v>165.41748703323586</v>
      </c>
      <c r="C113" s="45">
        <f t="shared" si="2"/>
        <v>2.1809191122498855E-3</v>
      </c>
      <c r="H113"/>
      <c r="I113"/>
      <c r="J113"/>
    </row>
    <row r="114" spans="1:10" hidden="1" x14ac:dyDescent="0.45">
      <c r="A114"/>
      <c r="B114" s="46">
        <f t="shared" si="1"/>
        <v>167.83026693149458</v>
      </c>
      <c r="C114" s="45">
        <f t="shared" si="2"/>
        <v>1.9544758364843547E-3</v>
      </c>
      <c r="H114"/>
      <c r="I114"/>
      <c r="J114"/>
    </row>
    <row r="115" spans="1:10" hidden="1" x14ac:dyDescent="0.45">
      <c r="A115"/>
      <c r="B115" s="46">
        <f t="shared" si="1"/>
        <v>170.2430468297533</v>
      </c>
      <c r="C115" s="45">
        <f t="shared" si="2"/>
        <v>1.7490646202131246E-3</v>
      </c>
      <c r="H115"/>
      <c r="I115"/>
      <c r="J115"/>
    </row>
    <row r="116" spans="1:10" hidden="1" x14ac:dyDescent="0.45">
      <c r="A116"/>
      <c r="B116" s="46">
        <f t="shared" si="1"/>
        <v>172.65582672801202</v>
      </c>
      <c r="C116" s="45">
        <f t="shared" si="2"/>
        <v>1.563153462117493E-3</v>
      </c>
      <c r="H116"/>
      <c r="I116"/>
      <c r="J116"/>
    </row>
    <row r="117" spans="1:10" hidden="1" x14ac:dyDescent="0.45">
      <c r="A117"/>
      <c r="B117" s="46">
        <f t="shared" si="1"/>
        <v>175.06860662627074</v>
      </c>
      <c r="C117" s="45">
        <f t="shared" si="2"/>
        <v>1.3952467766140592E-3</v>
      </c>
      <c r="H117"/>
      <c r="I117"/>
      <c r="J117"/>
    </row>
    <row r="118" spans="1:10" hidden="1" x14ac:dyDescent="0.45">
      <c r="A118"/>
      <c r="B118" s="46">
        <f t="shared" si="1"/>
        <v>177.48138652452946</v>
      </c>
      <c r="C118" s="45">
        <f t="shared" si="2"/>
        <v>1.2439006085765217E-3</v>
      </c>
      <c r="H118"/>
      <c r="I118"/>
      <c r="J118"/>
    </row>
    <row r="119" spans="1:10" hidden="1" x14ac:dyDescent="0.45">
      <c r="A119"/>
      <c r="B119" s="46">
        <f t="shared" si="1"/>
        <v>179.89416642278817</v>
      </c>
      <c r="C119" s="45">
        <f t="shared" si="2"/>
        <v>1.1077338838788044E-3</v>
      </c>
      <c r="H119"/>
      <c r="I119"/>
      <c r="J119"/>
    </row>
    <row r="120" spans="1:10" hidden="1" x14ac:dyDescent="0.45">
      <c r="A120"/>
      <c r="B120" s="46">
        <f t="shared" si="1"/>
        <v>182.30694632104689</v>
      </c>
      <c r="C120" s="45">
        <f t="shared" si="2"/>
        <v>9.85436303616787E-4</v>
      </c>
      <c r="H120"/>
      <c r="I120"/>
      <c r="J120"/>
    </row>
    <row r="121" spans="1:10" hidden="1" x14ac:dyDescent="0.45">
      <c r="A121"/>
      <c r="B121" s="46">
        <f t="shared" si="1"/>
        <v>184.71972621930561</v>
      </c>
      <c r="C121" s="45">
        <f t="shared" si="2"/>
        <v>8.7577343490529368E-4</v>
      </c>
      <c r="H121"/>
      <c r="I121"/>
      <c r="J121"/>
    </row>
    <row r="122" spans="1:10" hidden="1" x14ac:dyDescent="0.45">
      <c r="A122"/>
      <c r="B122" s="46">
        <f t="shared" si="1"/>
        <v>187.13250611756433</v>
      </c>
      <c r="C122" s="45">
        <f t="shared" si="2"/>
        <v>7.7758949356454598E-4</v>
      </c>
      <c r="H122"/>
      <c r="I122"/>
      <c r="J122"/>
    </row>
    <row r="123" spans="1:10" hidden="1" x14ac:dyDescent="0.45">
      <c r="A123"/>
      <c r="B123" s="46">
        <f t="shared" si="1"/>
        <v>189.54528601582305</v>
      </c>
      <c r="C123" s="45">
        <f t="shared" si="2"/>
        <v>6.8980825640756736E-4</v>
      </c>
      <c r="H123"/>
      <c r="I123"/>
      <c r="J123"/>
    </row>
    <row r="124" spans="1:10" hidden="1" x14ac:dyDescent="0.45">
      <c r="A124"/>
      <c r="B124" s="46">
        <f t="shared" si="1"/>
        <v>191.95806591408177</v>
      </c>
      <c r="C124" s="45">
        <f t="shared" si="2"/>
        <v>6.1143248509588162E-4</v>
      </c>
      <c r="H124"/>
      <c r="I124"/>
      <c r="J124"/>
    </row>
    <row r="125" spans="1:10" hidden="1" x14ac:dyDescent="0.45">
      <c r="A125"/>
      <c r="B125" s="46">
        <f t="shared" si="1"/>
        <v>194.37084581234049</v>
      </c>
      <c r="C125" s="45">
        <f t="shared" ref="C125:C156" si="3">IF(ISNONTEXT($K$22),_xlfn.LOGNORM.DIST(B125,LN($G$10),LN($K$22),FALSE),NA())</f>
        <v>5.4154219093319005E-4</v>
      </c>
      <c r="H125"/>
      <c r="I125"/>
      <c r="J125"/>
    </row>
    <row r="126" spans="1:10" hidden="1" x14ac:dyDescent="0.45">
      <c r="A126"/>
      <c r="B126" s="46">
        <f t="shared" si="1"/>
        <v>196.78362571059921</v>
      </c>
      <c r="C126" s="45">
        <f t="shared" si="3"/>
        <v>4.7929202133534737E-4</v>
      </c>
      <c r="H126"/>
      <c r="I126"/>
      <c r="J126"/>
    </row>
    <row r="127" spans="1:10" hidden="1" x14ac:dyDescent="0.45">
      <c r="A127"/>
      <c r="B127" s="46">
        <f t="shared" ref="B127:B161" si="4">IF(ISNONTEXT($C$59),B126+$C$59,"")</f>
        <v>199.19640560885793</v>
      </c>
      <c r="C127" s="45">
        <f t="shared" si="3"/>
        <v>4.2390800450637349E-4</v>
      </c>
      <c r="H127"/>
      <c r="I127"/>
      <c r="J127"/>
    </row>
    <row r="128" spans="1:10" hidden="1" x14ac:dyDescent="0.45">
      <c r="A128"/>
      <c r="B128" s="46">
        <f t="shared" si="4"/>
        <v>201.60918550711665</v>
      </c>
      <c r="C128" s="45">
        <f t="shared" si="3"/>
        <v>3.7468384924436797E-4</v>
      </c>
      <c r="H128"/>
      <c r="I128"/>
      <c r="J128"/>
    </row>
    <row r="129" spans="1:10" hidden="1" x14ac:dyDescent="0.45">
      <c r="A129"/>
      <c r="B129" s="46">
        <f t="shared" si="4"/>
        <v>204.02196540537537</v>
      </c>
      <c r="C129" s="45">
        <f t="shared" si="3"/>
        <v>3.3097696177497495E-4</v>
      </c>
      <c r="H129"/>
      <c r="I129"/>
      <c r="J129"/>
    </row>
    <row r="130" spans="1:10" hidden="1" x14ac:dyDescent="0.45">
      <c r="A130"/>
      <c r="B130" s="46">
        <f t="shared" si="4"/>
        <v>206.43474530363409</v>
      </c>
      <c r="C130" s="45">
        <f t="shared" si="3"/>
        <v>2.9220431089681465E-4</v>
      </c>
      <c r="H130"/>
      <c r="I130"/>
      <c r="J130"/>
    </row>
    <row r="131" spans="1:10" hidden="1" x14ac:dyDescent="0.45">
      <c r="A131"/>
      <c r="B131" s="46">
        <f t="shared" si="4"/>
        <v>208.84752520189281</v>
      </c>
      <c r="C131" s="45">
        <f t="shared" si="3"/>
        <v>2.578382462593967E-4</v>
      </c>
      <c r="H131"/>
      <c r="I131"/>
      <c r="J131"/>
    </row>
    <row r="132" spans="1:10" hidden="1" x14ac:dyDescent="0.45">
      <c r="A132"/>
      <c r="B132" s="46">
        <f t="shared" si="4"/>
        <v>211.26030510015153</v>
      </c>
      <c r="C132" s="45">
        <f t="shared" si="3"/>
        <v>2.2740235195597652E-4</v>
      </c>
      <c r="H132"/>
      <c r="I132"/>
      <c r="J132"/>
    </row>
    <row r="133" spans="1:10" hidden="1" x14ac:dyDescent="0.45">
      <c r="A133"/>
      <c r="B133" s="46">
        <f t="shared" si="4"/>
        <v>213.67308499841025</v>
      </c>
      <c r="C133" s="45">
        <f t="shared" si="3"/>
        <v>2.0046739844682145E-4</v>
      </c>
      <c r="H133"/>
      <c r="I133"/>
      <c r="J133"/>
    </row>
    <row r="134" spans="1:10" hidden="1" x14ac:dyDescent="0.45">
      <c r="A134"/>
      <c r="B134" s="46">
        <f t="shared" si="4"/>
        <v>216.08586489666897</v>
      </c>
      <c r="C134" s="45">
        <f t="shared" si="3"/>
        <v>1.7664743976669316E-4</v>
      </c>
      <c r="H134"/>
      <c r="I134"/>
      <c r="J134"/>
    </row>
    <row r="135" spans="1:10" hidden="1" x14ac:dyDescent="0.45">
      <c r="A135"/>
      <c r="B135" s="46">
        <f t="shared" si="4"/>
        <v>218.49864479492769</v>
      </c>
      <c r="C135" s="45">
        <f t="shared" si="3"/>
        <v>1.5559608965334438E-4</v>
      </c>
      <c r="H135"/>
      <c r="I135"/>
      <c r="J135"/>
    </row>
    <row r="136" spans="1:10" hidden="1" x14ac:dyDescent="0.45">
      <c r="A136"/>
      <c r="B136" s="46">
        <f t="shared" si="4"/>
        <v>220.9114246931864</v>
      </c>
      <c r="C136" s="45">
        <f t="shared" si="3"/>
        <v>1.37002999315892E-4</v>
      </c>
      <c r="H136"/>
      <c r="I136"/>
      <c r="J136"/>
    </row>
    <row r="137" spans="1:10" hidden="1" x14ac:dyDescent="0.45">
      <c r="A137"/>
      <c r="B137" s="46">
        <f t="shared" si="4"/>
        <v>223.32420459144512</v>
      </c>
      <c r="C137" s="45">
        <f t="shared" si="3"/>
        <v>1.2059055071962378E-4</v>
      </c>
      <c r="H137"/>
      <c r="I137"/>
      <c r="J137"/>
    </row>
    <row r="138" spans="1:10" hidden="1" x14ac:dyDescent="0.45">
      <c r="A138"/>
      <c r="B138" s="46">
        <f t="shared" si="4"/>
        <v>225.73698448970384</v>
      </c>
      <c r="C138" s="45">
        <f t="shared" si="3"/>
        <v>1.0611077220034467E-4</v>
      </c>
      <c r="H138"/>
      <c r="I138"/>
      <c r="J138"/>
    </row>
    <row r="139" spans="1:10" hidden="1" x14ac:dyDescent="0.45">
      <c r="A139"/>
      <c r="B139" s="46">
        <f t="shared" si="4"/>
        <v>228.14976438796256</v>
      </c>
      <c r="C139" s="45">
        <f t="shared" si="3"/>
        <v>9.3342477668042614E-5</v>
      </c>
      <c r="H139"/>
      <c r="I139"/>
      <c r="J139"/>
    </row>
    <row r="140" spans="1:10" hidden="1" x14ac:dyDescent="0.45">
      <c r="A140"/>
      <c r="B140" s="46">
        <f t="shared" si="4"/>
        <v>230.56254428622128</v>
      </c>
      <c r="C140" s="45">
        <f t="shared" si="3"/>
        <v>8.2088626376624658E-5</v>
      </c>
      <c r="H140"/>
      <c r="I140"/>
      <c r="J140"/>
    </row>
    <row r="141" spans="1:10" hidden="1" x14ac:dyDescent="0.45">
      <c r="A141"/>
      <c r="B141" s="46">
        <f t="shared" si="4"/>
        <v>232.97532418448</v>
      </c>
      <c r="C141" s="45">
        <f t="shared" si="3"/>
        <v>7.2173897012363302E-5</v>
      </c>
      <c r="H141"/>
      <c r="I141"/>
      <c r="J141"/>
    </row>
    <row r="142" spans="1:10" hidden="1" x14ac:dyDescent="0.45">
      <c r="A142"/>
      <c r="B142" s="46">
        <f t="shared" si="4"/>
        <v>235.38810408273872</v>
      </c>
      <c r="C142" s="45">
        <f t="shared" si="3"/>
        <v>6.3442467503468128E-5</v>
      </c>
      <c r="H142"/>
      <c r="I142"/>
      <c r="J142"/>
    </row>
    <row r="143" spans="1:10" hidden="1" x14ac:dyDescent="0.45">
      <c r="A143"/>
      <c r="B143" s="46">
        <f t="shared" si="4"/>
        <v>237.80088398099744</v>
      </c>
      <c r="C143" s="45">
        <f t="shared" si="3"/>
        <v>5.5755990317155392E-5</v>
      </c>
      <c r="H143"/>
      <c r="I143"/>
      <c r="J143"/>
    </row>
    <row r="144" spans="1:10" hidden="1" x14ac:dyDescent="0.45">
      <c r="A144"/>
      <c r="B144" s="46">
        <f t="shared" si="4"/>
        <v>240.21366387925616</v>
      </c>
      <c r="C144" s="45">
        <f t="shared" si="3"/>
        <v>4.8991751951634808E-5</v>
      </c>
      <c r="H144"/>
      <c r="I144"/>
      <c r="J144"/>
    </row>
    <row r="145" spans="1:10" hidden="1" x14ac:dyDescent="0.45">
      <c r="A145"/>
      <c r="B145" s="46">
        <f t="shared" si="4"/>
        <v>242.62644377751488</v>
      </c>
      <c r="C145" s="45">
        <f t="shared" si="3"/>
        <v>4.3041004731977116E-5</v>
      </c>
      <c r="H145"/>
      <c r="I145"/>
      <c r="J145"/>
    </row>
    <row r="146" spans="1:10" hidden="1" x14ac:dyDescent="0.45">
      <c r="A146"/>
      <c r="B146" s="46">
        <f t="shared" si="4"/>
        <v>245.0392236757736</v>
      </c>
      <c r="C146" s="45">
        <f t="shared" si="3"/>
        <v>3.7807458782682077E-5</v>
      </c>
      <c r="H146"/>
      <c r="I146"/>
      <c r="J146"/>
    </row>
    <row r="147" spans="1:10" hidden="1" x14ac:dyDescent="0.45">
      <c r="A147"/>
      <c r="B147" s="46">
        <f t="shared" si="4"/>
        <v>247.45200357403232</v>
      </c>
      <c r="C147" s="45">
        <f t="shared" si="3"/>
        <v>3.320592209377926E-5</v>
      </c>
      <c r="H147"/>
      <c r="I147"/>
      <c r="J147"/>
    </row>
    <row r="148" spans="1:10" hidden="1" x14ac:dyDescent="0.45">
      <c r="A148"/>
      <c r="B148" s="46">
        <f t="shared" si="4"/>
        <v>249.86478347229104</v>
      </c>
      <c r="C148" s="45">
        <f t="shared" si="3"/>
        <v>2.9161076853312625E-5</v>
      </c>
      <c r="H148"/>
      <c r="I148"/>
      <c r="J148"/>
    </row>
    <row r="149" spans="1:10" hidden="1" x14ac:dyDescent="0.45">
      <c r="A149"/>
      <c r="B149" s="46">
        <f t="shared" si="4"/>
        <v>252.27756337054976</v>
      </c>
      <c r="C149" s="45">
        <f t="shared" si="3"/>
        <v>2.5606380631138843E-5</v>
      </c>
      <c r="H149"/>
      <c r="I149"/>
      <c r="J149"/>
    </row>
    <row r="150" spans="1:10" hidden="1" x14ac:dyDescent="0.45">
      <c r="A150"/>
      <c r="B150" s="46">
        <f t="shared" si="4"/>
        <v>254.69034326880848</v>
      </c>
      <c r="C150" s="45">
        <f t="shared" si="3"/>
        <v>2.248308152153519E-5</v>
      </c>
      <c r="H150"/>
      <c r="I150"/>
      <c r="J150"/>
    </row>
    <row r="151" spans="1:10" hidden="1" x14ac:dyDescent="0.45">
      <c r="A151"/>
      <c r="B151" s="46">
        <f t="shared" si="4"/>
        <v>257.10312316706717</v>
      </c>
      <c r="C151" s="45">
        <f t="shared" si="3"/>
        <v>1.9739336948413153E-5</v>
      </c>
      <c r="H151"/>
      <c r="I151"/>
      <c r="J151"/>
    </row>
    <row r="152" spans="1:10" hidden="1" x14ac:dyDescent="0.45">
      <c r="A152"/>
      <c r="B152" s="46">
        <f t="shared" si="4"/>
        <v>259.51590306532586</v>
      </c>
      <c r="C152" s="45">
        <f t="shared" si="3"/>
        <v>1.7329426477737202E-5</v>
      </c>
      <c r="H152"/>
      <c r="I152"/>
      <c r="J152"/>
    </row>
    <row r="153" spans="1:10" hidden="1" x14ac:dyDescent="0.45">
      <c r="A153"/>
      <c r="B153" s="46">
        <f t="shared" si="4"/>
        <v>261.92868296358455</v>
      </c>
      <c r="C153" s="45">
        <f t="shared" si="3"/>
        <v>1.5213049644028248E-5</v>
      </c>
      <c r="H153"/>
      <c r="I153"/>
      <c r="J153"/>
    </row>
    <row r="154" spans="1:10" hidden="1" x14ac:dyDescent="0.45">
      <c r="A154"/>
      <c r="B154" s="46">
        <f t="shared" si="4"/>
        <v>264.34146286184324</v>
      </c>
      <c r="C154" s="45">
        <f t="shared" si="3"/>
        <v>1.335470046380485E-5</v>
      </c>
      <c r="H154"/>
      <c r="I154"/>
      <c r="J154"/>
    </row>
    <row r="155" spans="1:10" hidden="1" x14ac:dyDescent="0.45">
      <c r="A155"/>
      <c r="B155" s="46">
        <f t="shared" si="4"/>
        <v>266.75424276010193</v>
      </c>
      <c r="C155" s="45">
        <f t="shared" si="3"/>
        <v>1.1723110964974554E-5</v>
      </c>
      <c r="H155"/>
      <c r="I155"/>
      <c r="J155"/>
    </row>
    <row r="156" spans="1:10" hidden="1" x14ac:dyDescent="0.45">
      <c r="A156"/>
      <c r="B156" s="46">
        <f t="shared" si="4"/>
        <v>269.16702265836062</v>
      </c>
      <c r="C156" s="45">
        <f t="shared" si="3"/>
        <v>1.0290756697526919E-5</v>
      </c>
      <c r="H156"/>
      <c r="I156"/>
      <c r="J156"/>
    </row>
    <row r="157" spans="1:10" hidden="1" x14ac:dyDescent="0.45">
      <c r="A157"/>
      <c r="B157" s="46">
        <f t="shared" si="4"/>
        <v>271.57980255661931</v>
      </c>
      <c r="C157" s="45">
        <f t="shared" ref="C157:C161" si="5">IF(ISNONTEXT($K$22),_xlfn.LOGNORM.DIST(B157,LN($G$10),LN($K$22),FALSE),NA())</f>
        <v>9.0334178002709607E-6</v>
      </c>
      <c r="H157"/>
      <c r="I157"/>
      <c r="J157"/>
    </row>
    <row r="158" spans="1:10" hidden="1" x14ac:dyDescent="0.45">
      <c r="A158"/>
      <c r="B158" s="46">
        <f t="shared" si="4"/>
        <v>273.992582454878</v>
      </c>
      <c r="C158" s="45">
        <f t="shared" si="5"/>
        <v>7.9297897759419614E-6</v>
      </c>
      <c r="H158"/>
      <c r="I158"/>
      <c r="J158"/>
    </row>
    <row r="159" spans="1:10" hidden="1" x14ac:dyDescent="0.45">
      <c r="A159"/>
      <c r="B159" s="46">
        <f t="shared" si="4"/>
        <v>276.4053623531367</v>
      </c>
      <c r="C159" s="45">
        <f t="shared" si="5"/>
        <v>6.961138669739401E-6</v>
      </c>
      <c r="H159"/>
      <c r="I159"/>
      <c r="J159"/>
    </row>
    <row r="160" spans="1:10" hidden="1" x14ac:dyDescent="0.45">
      <c r="A160"/>
      <c r="B160" s="46">
        <f t="shared" si="4"/>
        <v>278.81814225139539</v>
      </c>
      <c r="C160" s="45">
        <f t="shared" si="5"/>
        <v>6.1109958526538961E-6</v>
      </c>
      <c r="H160"/>
      <c r="I160"/>
      <c r="J160"/>
    </row>
    <row r="161" spans="1:10" hidden="1" x14ac:dyDescent="0.45">
      <c r="A161"/>
      <c r="B161" s="46">
        <f t="shared" si="4"/>
        <v>281.23092214965408</v>
      </c>
      <c r="C161" s="45">
        <f t="shared" si="5"/>
        <v>5.3648880802901461E-6</v>
      </c>
      <c r="H161"/>
      <c r="I161"/>
      <c r="J161"/>
    </row>
    <row r="162" spans="1:10" x14ac:dyDescent="0.45">
      <c r="A162"/>
      <c r="B162" s="147" t="s">
        <v>675</v>
      </c>
      <c r="H162"/>
      <c r="I162"/>
      <c r="J162"/>
    </row>
    <row r="163" spans="1:10" x14ac:dyDescent="0.45">
      <c r="A163"/>
      <c r="H163"/>
      <c r="I163"/>
      <c r="J163"/>
    </row>
    <row r="164" spans="1:10" x14ac:dyDescent="0.45">
      <c r="A164"/>
      <c r="H164"/>
      <c r="I164"/>
      <c r="J164"/>
    </row>
    <row r="165" spans="1:10" x14ac:dyDescent="0.45">
      <c r="A165"/>
      <c r="H165"/>
      <c r="I165"/>
      <c r="J165"/>
    </row>
    <row r="166" spans="1:10" x14ac:dyDescent="0.45">
      <c r="A166"/>
      <c r="H166"/>
      <c r="I166"/>
      <c r="J166"/>
    </row>
    <row r="167" spans="1:10" x14ac:dyDescent="0.45">
      <c r="A167"/>
      <c r="H167"/>
      <c r="I167"/>
      <c r="J167"/>
    </row>
    <row r="168" spans="1:10" x14ac:dyDescent="0.45">
      <c r="A168"/>
      <c r="H168"/>
      <c r="I168"/>
      <c r="J168"/>
    </row>
    <row r="169" spans="1:10" x14ac:dyDescent="0.45">
      <c r="A169"/>
      <c r="H169"/>
      <c r="I169"/>
      <c r="J169"/>
    </row>
    <row r="170" spans="1:10" x14ac:dyDescent="0.45">
      <c r="A170"/>
      <c r="H170"/>
      <c r="I170"/>
      <c r="J170"/>
    </row>
    <row r="171" spans="1:10" x14ac:dyDescent="0.45">
      <c r="A171"/>
      <c r="H171"/>
      <c r="I171"/>
      <c r="J171"/>
    </row>
    <row r="172" spans="1:10" x14ac:dyDescent="0.45">
      <c r="A172"/>
      <c r="H172"/>
      <c r="I172"/>
      <c r="J172"/>
    </row>
    <row r="173" spans="1:10" x14ac:dyDescent="0.45">
      <c r="A173"/>
      <c r="H173"/>
      <c r="I173"/>
      <c r="J173"/>
    </row>
    <row r="174" spans="1:10" x14ac:dyDescent="0.45">
      <c r="A174"/>
      <c r="H174"/>
      <c r="I174"/>
      <c r="J174"/>
    </row>
    <row r="175" spans="1:10" x14ac:dyDescent="0.45">
      <c r="A175"/>
      <c r="H175"/>
      <c r="I175"/>
      <c r="J175"/>
    </row>
    <row r="176" spans="1:10" x14ac:dyDescent="0.45">
      <c r="A176"/>
      <c r="H176"/>
      <c r="I176"/>
      <c r="J176"/>
    </row>
    <row r="177" spans="1:10" x14ac:dyDescent="0.45">
      <c r="A177"/>
      <c r="H177"/>
      <c r="I177"/>
      <c r="J177"/>
    </row>
    <row r="178" spans="1:10" x14ac:dyDescent="0.45">
      <c r="A178"/>
      <c r="H178"/>
      <c r="I178"/>
      <c r="J178"/>
    </row>
    <row r="179" spans="1:10" x14ac:dyDescent="0.45">
      <c r="A179"/>
      <c r="H179"/>
      <c r="I179"/>
      <c r="J179"/>
    </row>
    <row r="180" spans="1:10" x14ac:dyDescent="0.45">
      <c r="A180"/>
      <c r="H180"/>
      <c r="I180"/>
      <c r="J180"/>
    </row>
    <row r="181" spans="1:10" x14ac:dyDescent="0.45">
      <c r="A181"/>
      <c r="H181"/>
      <c r="I181"/>
      <c r="J181"/>
    </row>
    <row r="182" spans="1:10" x14ac:dyDescent="0.45">
      <c r="A182"/>
      <c r="H182"/>
      <c r="I182"/>
      <c r="J182"/>
    </row>
    <row r="183" spans="1:10" x14ac:dyDescent="0.45">
      <c r="A183"/>
      <c r="H183"/>
      <c r="I183"/>
      <c r="J183"/>
    </row>
    <row r="184" spans="1:10" x14ac:dyDescent="0.45">
      <c r="A184"/>
      <c r="H184"/>
      <c r="I184"/>
      <c r="J184"/>
    </row>
    <row r="185" spans="1:10" x14ac:dyDescent="0.45">
      <c r="A185"/>
      <c r="H185"/>
      <c r="I185"/>
      <c r="J185"/>
    </row>
    <row r="186" spans="1:10" x14ac:dyDescent="0.45">
      <c r="A186"/>
      <c r="H186"/>
      <c r="I186"/>
      <c r="J186"/>
    </row>
    <row r="187" spans="1:10" x14ac:dyDescent="0.45">
      <c r="A187"/>
      <c r="H187"/>
      <c r="I187"/>
      <c r="J187"/>
    </row>
    <row r="188" spans="1:10" x14ac:dyDescent="0.45">
      <c r="A188"/>
      <c r="H188"/>
      <c r="I188"/>
      <c r="J188"/>
    </row>
    <row r="189" spans="1:10" x14ac:dyDescent="0.45">
      <c r="A189"/>
      <c r="H189"/>
      <c r="I189"/>
      <c r="J189"/>
    </row>
    <row r="190" spans="1:10" x14ac:dyDescent="0.45">
      <c r="A190"/>
      <c r="H190"/>
      <c r="I190"/>
      <c r="J190"/>
    </row>
    <row r="191" spans="1:10" x14ac:dyDescent="0.45">
      <c r="A191"/>
      <c r="H191"/>
      <c r="I191"/>
      <c r="J191"/>
    </row>
    <row r="192" spans="1:10" x14ac:dyDescent="0.45">
      <c r="A192"/>
      <c r="H192"/>
      <c r="I192"/>
      <c r="J192"/>
    </row>
    <row r="193" spans="1:10" x14ac:dyDescent="0.45">
      <c r="A193"/>
      <c r="H193"/>
      <c r="I193"/>
      <c r="J193"/>
    </row>
    <row r="194" spans="1:10" x14ac:dyDescent="0.45">
      <c r="A194"/>
      <c r="H194"/>
      <c r="I194"/>
      <c r="J194"/>
    </row>
    <row r="195" spans="1:10" x14ac:dyDescent="0.45">
      <c r="A195"/>
      <c r="H195"/>
      <c r="I195"/>
      <c r="J195"/>
    </row>
    <row r="196" spans="1:10" x14ac:dyDescent="0.45">
      <c r="A196"/>
      <c r="H196"/>
      <c r="I196"/>
      <c r="J196"/>
    </row>
    <row r="197" spans="1:10" x14ac:dyDescent="0.45">
      <c r="A197"/>
      <c r="H197"/>
      <c r="I197"/>
      <c r="J197"/>
    </row>
    <row r="198" spans="1:10" x14ac:dyDescent="0.45">
      <c r="A198"/>
      <c r="H198"/>
      <c r="I198"/>
      <c r="J198"/>
    </row>
    <row r="199" spans="1:10" x14ac:dyDescent="0.45">
      <c r="A199"/>
      <c r="H199"/>
      <c r="I199"/>
      <c r="J199"/>
    </row>
    <row r="200" spans="1:10" x14ac:dyDescent="0.45">
      <c r="A200"/>
      <c r="H200"/>
      <c r="I200"/>
      <c r="J200"/>
    </row>
    <row r="201" spans="1:10" x14ac:dyDescent="0.45">
      <c r="A201"/>
      <c r="H201"/>
      <c r="I201"/>
      <c r="J201"/>
    </row>
    <row r="202" spans="1:10" x14ac:dyDescent="0.45">
      <c r="A202"/>
      <c r="H202"/>
      <c r="I202"/>
      <c r="J202"/>
    </row>
    <row r="203" spans="1:10" x14ac:dyDescent="0.45">
      <c r="A203"/>
      <c r="H203"/>
      <c r="I203"/>
      <c r="J203"/>
    </row>
    <row r="204" spans="1:10" x14ac:dyDescent="0.45">
      <c r="A204"/>
      <c r="H204"/>
      <c r="I204"/>
      <c r="J204"/>
    </row>
    <row r="205" spans="1:10" x14ac:dyDescent="0.45">
      <c r="A205"/>
      <c r="H205"/>
      <c r="I205"/>
      <c r="J205"/>
    </row>
    <row r="206" spans="1:10" x14ac:dyDescent="0.45">
      <c r="A206"/>
      <c r="H206"/>
      <c r="I206"/>
      <c r="J206"/>
    </row>
    <row r="207" spans="1:10" x14ac:dyDescent="0.45">
      <c r="A207"/>
      <c r="H207"/>
      <c r="I207"/>
      <c r="J207"/>
    </row>
    <row r="208" spans="1:10" x14ac:dyDescent="0.45">
      <c r="A208"/>
      <c r="H208"/>
      <c r="I208"/>
      <c r="J208"/>
    </row>
    <row r="209" spans="1:10" x14ac:dyDescent="0.45">
      <c r="A209"/>
      <c r="H209"/>
      <c r="I209"/>
      <c r="J209"/>
    </row>
    <row r="210" spans="1:10" x14ac:dyDescent="0.45">
      <c r="A210"/>
      <c r="H210"/>
      <c r="I210"/>
      <c r="J210"/>
    </row>
    <row r="211" spans="1:10" x14ac:dyDescent="0.45">
      <c r="A211"/>
      <c r="H211"/>
      <c r="I211"/>
      <c r="J211"/>
    </row>
    <row r="212" spans="1:10" x14ac:dyDescent="0.45">
      <c r="A212"/>
      <c r="H212"/>
      <c r="I212"/>
      <c r="J212"/>
    </row>
    <row r="213" spans="1:10" x14ac:dyDescent="0.45">
      <c r="A213"/>
      <c r="H213"/>
      <c r="I213"/>
      <c r="J213"/>
    </row>
    <row r="214" spans="1:10" x14ac:dyDescent="0.45">
      <c r="A214"/>
      <c r="H214"/>
      <c r="I214"/>
      <c r="J214"/>
    </row>
    <row r="215" spans="1:10" x14ac:dyDescent="0.45">
      <c r="A215"/>
      <c r="H215"/>
      <c r="I215"/>
      <c r="J215"/>
    </row>
    <row r="216" spans="1:10" x14ac:dyDescent="0.45">
      <c r="A216"/>
      <c r="H216"/>
      <c r="I216"/>
      <c r="J216"/>
    </row>
    <row r="217" spans="1:10" x14ac:dyDescent="0.45">
      <c r="A217"/>
      <c r="H217"/>
      <c r="I217"/>
      <c r="J217"/>
    </row>
    <row r="218" spans="1:10" x14ac:dyDescent="0.45">
      <c r="A218"/>
      <c r="H218"/>
      <c r="I218"/>
      <c r="J218"/>
    </row>
    <row r="219" spans="1:10" x14ac:dyDescent="0.45">
      <c r="A219"/>
      <c r="H219"/>
      <c r="I219"/>
      <c r="J219"/>
    </row>
    <row r="220" spans="1:10" x14ac:dyDescent="0.45">
      <c r="A220"/>
      <c r="H220"/>
      <c r="I220"/>
      <c r="J220"/>
    </row>
    <row r="221" spans="1:10" x14ac:dyDescent="0.45">
      <c r="A221"/>
      <c r="H221"/>
      <c r="I221"/>
      <c r="J221"/>
    </row>
    <row r="222" spans="1:10" x14ac:dyDescent="0.45">
      <c r="A222"/>
      <c r="H222"/>
      <c r="I222"/>
      <c r="J222"/>
    </row>
    <row r="223" spans="1:10" x14ac:dyDescent="0.45">
      <c r="A223"/>
      <c r="H223"/>
      <c r="I223"/>
      <c r="J223"/>
    </row>
    <row r="226" spans="1:10" x14ac:dyDescent="0.45">
      <c r="A226"/>
      <c r="H226"/>
      <c r="I226"/>
      <c r="J226"/>
    </row>
    <row r="227" spans="1:10" x14ac:dyDescent="0.45">
      <c r="A227"/>
      <c r="H227"/>
      <c r="I227"/>
      <c r="J227"/>
    </row>
    <row r="228" spans="1:10" x14ac:dyDescent="0.45">
      <c r="A228"/>
      <c r="H228"/>
      <c r="I228"/>
      <c r="J228"/>
    </row>
    <row r="229" spans="1:10" x14ac:dyDescent="0.45">
      <c r="A229"/>
      <c r="H229"/>
      <c r="I229"/>
      <c r="J229"/>
    </row>
    <row r="230" spans="1:10" x14ac:dyDescent="0.45">
      <c r="A230"/>
      <c r="H230"/>
      <c r="I230"/>
      <c r="J230"/>
    </row>
    <row r="231" spans="1:10" x14ac:dyDescent="0.45">
      <c r="A231"/>
      <c r="H231"/>
      <c r="I231"/>
      <c r="J231"/>
    </row>
    <row r="232" spans="1:10" x14ac:dyDescent="0.45">
      <c r="A232"/>
      <c r="H232"/>
      <c r="I232"/>
      <c r="J232"/>
    </row>
    <row r="233" spans="1:10" x14ac:dyDescent="0.45">
      <c r="A233"/>
      <c r="H233"/>
      <c r="I233"/>
      <c r="J233"/>
    </row>
    <row r="234" spans="1:10" x14ac:dyDescent="0.45">
      <c r="A234"/>
      <c r="H234"/>
      <c r="I234"/>
      <c r="J234"/>
    </row>
    <row r="235" spans="1:10" x14ac:dyDescent="0.45">
      <c r="A235"/>
      <c r="H235"/>
      <c r="I235"/>
      <c r="J235"/>
    </row>
    <row r="236" spans="1:10" x14ac:dyDescent="0.45">
      <c r="A236"/>
      <c r="H236"/>
      <c r="I236"/>
      <c r="J236"/>
    </row>
    <row r="237" spans="1:10" x14ac:dyDescent="0.45">
      <c r="A237"/>
      <c r="H237"/>
      <c r="I237"/>
      <c r="J237"/>
    </row>
    <row r="238" spans="1:10" x14ac:dyDescent="0.45">
      <c r="A238"/>
      <c r="H238"/>
      <c r="I238"/>
      <c r="J238"/>
    </row>
    <row r="239" spans="1:10" x14ac:dyDescent="0.45">
      <c r="A239"/>
      <c r="H239"/>
      <c r="I239"/>
      <c r="J239"/>
    </row>
    <row r="240" spans="1:10" x14ac:dyDescent="0.45">
      <c r="A240"/>
      <c r="H240"/>
      <c r="I240"/>
      <c r="J240"/>
    </row>
    <row r="241" spans="1:10" x14ac:dyDescent="0.45">
      <c r="A241"/>
      <c r="H241"/>
      <c r="I241"/>
      <c r="J241"/>
    </row>
  </sheetData>
  <mergeCells count="16">
    <mergeCell ref="O32:T32"/>
    <mergeCell ref="B37:D37"/>
    <mergeCell ref="A15:H16"/>
    <mergeCell ref="G7:Q7"/>
    <mergeCell ref="M24:N24"/>
    <mergeCell ref="O31:T31"/>
    <mergeCell ref="M26:M27"/>
    <mergeCell ref="N26:N27"/>
    <mergeCell ref="A21:J22"/>
    <mergeCell ref="L21:U22"/>
    <mergeCell ref="B57:H57"/>
    <mergeCell ref="B43:H43"/>
    <mergeCell ref="B44:H44"/>
    <mergeCell ref="B45:H45"/>
    <mergeCell ref="B47:H47"/>
    <mergeCell ref="B46:H46"/>
  </mergeCells>
  <conditionalFormatting sqref="E7">
    <cfRule type="iconSet" priority="34">
      <iconSet iconSet="3Symbols2" showValue="0">
        <cfvo type="percent" val="0"/>
        <cfvo type="percent" val="0.5"/>
        <cfvo type="num" val="1"/>
      </iconSet>
    </cfRule>
  </conditionalFormatting>
  <conditionalFormatting sqref="F7">
    <cfRule type="iconSet" priority="35">
      <iconSet showValue="0">
        <cfvo type="percent" val="0"/>
        <cfvo type="num" val="0.2"/>
        <cfvo type="num" val="0.3332"/>
      </iconSet>
    </cfRule>
  </conditionalFormatting>
  <dataValidations count="1">
    <dataValidation type="decimal" allowBlank="1" showInputMessage="1" showErrorMessage="1" sqref="O33:T33" xr:uid="{34DDBC30-999C-453F-9EBA-C9D10F0AA11C}">
      <formula1>0.0001</formula1>
      <formula2>0.9999</formula2>
    </dataValidation>
  </dataValidations>
  <hyperlinks>
    <hyperlink ref="B43" r:id="rId1" display="Download more FREE Statistical PERT templates at https://www.statisticalpert.com" xr:uid="{00000000-0004-0000-0100-000000000000}"/>
    <hyperlink ref="B44" r:id="rId2" display="Take a Pluralsight course on Statistical PERT" xr:uid="{00000000-0004-0000-0100-000001000000}"/>
    <hyperlink ref="B45" r:id="rId3" xr:uid="{00000000-0004-0000-0100-000002000000}"/>
    <hyperlink ref="B47" r:id="rId4" display="Follow Statistical PERT on Twitter to learn when new updates are released" xr:uid="{00000000-0004-0000-0100-000003000000}"/>
    <hyperlink ref="B45:H45" r:id="rId5" display="Watch Statistical PERT videos on YouTube " xr:uid="{00000000-0004-0000-0100-000004000000}"/>
    <hyperlink ref="B46:H46" r:id="rId6" display="Connect with or follow me on LinkedIn" xr:uid="{CCAFB5BE-FE36-482A-A008-AB4AC32DA8B9}"/>
    <hyperlink ref="B44:H44" r:id="rId7" display="Watch a Pluralsight course on Statistical PERT® Normal Edition" xr:uid="{1993F12C-E1C0-45F6-BC0B-C083F4D80262}"/>
    <hyperlink ref="B57" r:id="rId8" display="See the GNU General Public License for more details (http://www.gnu.org/licenses/)." xr:uid="{54E8B87A-ABA9-4349-8A60-60B0F500DB36}"/>
    <hyperlink ref="B47:H47" r:id="rId9" location="newsletter" display="Subscribe to the SPERT® newsletter for monthly tips, free webinars, and new release notifications" xr:uid="{39B82866-F5CF-424D-A877-CB75081CAF30}"/>
  </hyperlinks>
  <pageMargins left="0.7" right="0.7" top="0.75" bottom="0.75" header="0.3" footer="0.3"/>
  <pageSetup orientation="portrait"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3" id="{9DDA1F45-807A-447D-9E50-7ADBF8CED261}">
            <xm:f>IF($B$8=VLookups!$A$32,TRUE,FALSE)</xm:f>
            <x14:dxf>
              <numFmt numFmtId="9" formatCode="&quot;$&quot;#,##0_);\(&quot;$&quot;#,##0\)"/>
            </x14:dxf>
          </x14:cfRule>
          <xm:sqref>B4:D4</xm:sqref>
        </x14:conditionalFormatting>
        <x14:conditionalFormatting xmlns:xm="http://schemas.microsoft.com/office/excel/2006/main">
          <x14:cfRule type="expression" priority="1" id="{28ADDB23-9134-4274-84A8-99EBFC178AAB}">
            <xm:f>IF($B$8=VLookups!$A$32,TRUE,FALSE)</xm:f>
            <x14:dxf>
              <numFmt numFmtId="9" formatCode="&quot;$&quot;#,##0_);\(&quot;$&quot;#,##0\)"/>
            </x14:dxf>
          </x14:cfRule>
          <xm:sqref>G10</xm:sqref>
        </x14:conditionalFormatting>
        <x14:conditionalFormatting xmlns:xm="http://schemas.microsoft.com/office/excel/2006/main">
          <x14:cfRule type="expression" priority="2" id="{4CEC2A1E-3F61-41D5-95FA-F5812039B76E}">
            <xm:f>IF($B$8=VLookups!$A$32,TRUE,FALSE)</xm:f>
            <x14:dxf>
              <numFmt numFmtId="9" formatCode="&quot;$&quot;#,##0_);\(&quot;$&quot;#,##0\)"/>
            </x14:dxf>
          </x14:cfRule>
          <xm:sqref>K22</xm:sqref>
        </x14:conditionalFormatting>
        <x14:conditionalFormatting xmlns:xm="http://schemas.microsoft.com/office/excel/2006/main">
          <x14:cfRule type="expression" priority="36" id="{8792E5E1-96E8-45D4-85F8-8CEDBB85E222}">
            <xm:f>IF($B$37=VLookups!$A$32,TRUE,FALSE)</xm:f>
            <x14:dxf>
              <numFmt numFmtId="9" formatCode="&quot;$&quot;#,##0_);\(&quot;$&quot;#,##0\)"/>
            </x14:dxf>
          </x14:cfRule>
          <xm:sqref>L4:L5 M28 O34:T34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VLookups!$A$32:$A$33</xm:f>
          </x14:formula1>
          <xm:sqref>B37:D37</xm:sqref>
        </x14:dataValidation>
        <x14:dataValidation type="list" allowBlank="1" showInputMessage="1" showErrorMessage="1" xr:uid="{00000000-0002-0000-0100-000001000000}">
          <x14:formula1>
            <xm:f>VLookups!$A$27:$A$28</xm:f>
          </x14:formula1>
          <xm:sqref>M24:N24</xm:sqref>
        </x14:dataValidation>
        <x14:dataValidation type="list" allowBlank="1" showInputMessage="1" showErrorMessage="1" xr:uid="{00000000-0002-0000-0100-000002000000}">
          <x14:formula1>
            <xm:f>VLookups!$A$4:$A$13</xm:f>
          </x14:formula1>
          <xm:sqref>H13 J13</xm:sqref>
        </x14:dataValidation>
        <x14:dataValidation type="list" allowBlank="1" showInputMessage="1" showErrorMessage="1" xr:uid="{71591A38-9A32-4C1C-A7BB-706889FE4CCD}">
          <x14:formula1>
            <xm:f>VLookups!$A$17:$A$18</xm:f>
          </x14:formula1>
          <xm:sqref>C3</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E7172DA5-EA31-4CD5-9823-AC282EA56310}">
          <x14:colorSeries theme="1"/>
          <x14:colorNegative rgb="FFD00000"/>
          <x14:colorAxis rgb="FF000000"/>
          <x14:colorMarkers rgb="FFD00000"/>
          <x14:colorFirst rgb="FFD00000"/>
          <x14:colorLast rgb="FFD00000"/>
          <x14:colorHigh rgb="FFD00000"/>
          <x14:colorLow rgb="FFD00000"/>
          <x14:sparklines>
            <x14:sparkline>
              <xm:f>'SPERT® Lognormal for Beginners'!C61:C161</xm:f>
              <xm:sqref>I16</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Q343"/>
  <sheetViews>
    <sheetView showGridLines="0" zoomScaleNormal="100" workbookViewId="0">
      <pane ySplit="3" topLeftCell="A4" activePane="bottomLeft" state="frozen"/>
      <selection pane="bottomLeft" activeCell="C4" sqref="C4"/>
    </sheetView>
  </sheetViews>
  <sheetFormatPr defaultRowHeight="14.25" x14ac:dyDescent="0.45"/>
  <cols>
    <col min="1" max="1" width="5.73046875" style="1" customWidth="1"/>
    <col min="2" max="4" width="13.73046875" customWidth="1"/>
    <col min="5" max="6" width="4.73046875" style="1" customWidth="1"/>
    <col min="7" max="7" width="13.73046875" customWidth="1"/>
    <col min="8" max="8" width="25.73046875" style="1" customWidth="1"/>
    <col min="9" max="9" width="7.73046875" style="1" customWidth="1"/>
    <col min="10" max="11" width="11.73046875" customWidth="1"/>
    <col min="12" max="12" width="13.53125" hidden="1" customWidth="1"/>
    <col min="13" max="13" width="13.73046875" customWidth="1"/>
    <col min="14" max="14" width="10.73046875" customWidth="1"/>
    <col min="15" max="20" width="13.73046875" customWidth="1"/>
    <col min="22" max="123" width="9.1328125" hidden="1" customWidth="1"/>
    <col min="124" max="124" width="12.1328125" hidden="1" customWidth="1"/>
    <col min="125" max="215" width="9.265625" hidden="1" customWidth="1"/>
    <col min="216" max="216" width="12" hidden="1" customWidth="1"/>
    <col min="217" max="217" width="11" hidden="1" customWidth="1"/>
    <col min="218" max="224" width="12" hidden="1" customWidth="1"/>
  </cols>
  <sheetData>
    <row r="1" spans="1:225" ht="24" customHeight="1" x14ac:dyDescent="0.45">
      <c r="A1" s="50"/>
      <c r="B1" s="50" t="s">
        <v>689</v>
      </c>
      <c r="C1" s="5"/>
      <c r="D1" s="5"/>
      <c r="E1" s="2"/>
      <c r="F1" s="2"/>
      <c r="G1" s="5"/>
      <c r="H1" s="2"/>
      <c r="I1" s="2"/>
      <c r="J1" s="5"/>
      <c r="K1" s="5"/>
      <c r="L1" s="5"/>
      <c r="M1" s="399" t="s">
        <v>43</v>
      </c>
      <c r="N1" s="400"/>
      <c r="O1" s="408" t="str">
        <f>VLOOKUP(M1,VLookups!A27:C28,3,FALSE)</f>
        <v>Show the likelihood that the SPERT estimates will be EQUAL TO or GREATER THAN an uncertainty</v>
      </c>
      <c r="P1" s="408"/>
      <c r="Q1" s="408"/>
      <c r="R1" s="408"/>
      <c r="S1" s="408"/>
      <c r="T1" s="408"/>
      <c r="U1" s="5"/>
    </row>
    <row r="2" spans="1:225" ht="15" customHeight="1" x14ac:dyDescent="0.45">
      <c r="B2" s="48">
        <v>-0.5</v>
      </c>
      <c r="C2" s="75" t="s">
        <v>55</v>
      </c>
      <c r="D2" s="87">
        <v>1</v>
      </c>
      <c r="E2" s="24"/>
      <c r="F2" s="24"/>
      <c r="G2" s="23"/>
      <c r="H2" s="24"/>
      <c r="I2" s="24"/>
      <c r="J2" s="5"/>
      <c r="K2" s="5"/>
      <c r="L2" s="5"/>
      <c r="M2" s="412" t="s">
        <v>40</v>
      </c>
      <c r="N2" s="412" t="s">
        <v>41</v>
      </c>
      <c r="O2" s="409" t="s">
        <v>31</v>
      </c>
      <c r="P2" s="410"/>
      <c r="Q2" s="410"/>
      <c r="R2" s="410"/>
      <c r="S2" s="410"/>
      <c r="T2" s="411"/>
      <c r="U2" s="5"/>
      <c r="V2" s="144" t="s">
        <v>111</v>
      </c>
    </row>
    <row r="3" spans="1:225" x14ac:dyDescent="0.45">
      <c r="A3" s="3" t="s">
        <v>5</v>
      </c>
      <c r="B3" s="53" t="s">
        <v>24</v>
      </c>
      <c r="C3" s="53" t="s">
        <v>6</v>
      </c>
      <c r="D3" s="53" t="s">
        <v>25</v>
      </c>
      <c r="E3" s="53"/>
      <c r="F3" s="53"/>
      <c r="G3" s="53" t="s">
        <v>39</v>
      </c>
      <c r="H3" s="53" t="s">
        <v>9</v>
      </c>
      <c r="I3" s="53" t="s">
        <v>108</v>
      </c>
      <c r="J3" s="53" t="s">
        <v>682</v>
      </c>
      <c r="K3" s="53" t="s">
        <v>38</v>
      </c>
      <c r="L3" s="53" t="s">
        <v>51</v>
      </c>
      <c r="M3" s="413"/>
      <c r="N3" s="413"/>
      <c r="O3" s="86">
        <v>0.1</v>
      </c>
      <c r="P3" s="49">
        <v>0.9</v>
      </c>
      <c r="Q3" s="49">
        <v>0.85</v>
      </c>
      <c r="R3" s="49">
        <v>0.8</v>
      </c>
      <c r="S3" s="49">
        <v>0.75</v>
      </c>
      <c r="T3" s="49">
        <v>0.5</v>
      </c>
      <c r="U3" s="5"/>
      <c r="V3" s="144" t="s">
        <v>112</v>
      </c>
      <c r="DT3" s="144" t="s">
        <v>109</v>
      </c>
      <c r="HQ3" s="147" t="s">
        <v>140</v>
      </c>
    </row>
    <row r="4" spans="1:225" x14ac:dyDescent="0.45">
      <c r="A4" s="4">
        <v>1</v>
      </c>
      <c r="B4" s="82">
        <f>IF(C4&gt;0,C4*(1+$B$2),"")</f>
        <v>60</v>
      </c>
      <c r="C4" s="81">
        <v>120</v>
      </c>
      <c r="D4" s="82">
        <f>IF(C4&gt;0,C4*(1+$D$2),"")</f>
        <v>240</v>
      </c>
      <c r="E4" s="32">
        <f t="shared" ref="E4:E67" si="0">IF(OR(ISBLANK(C4),ISBLANK(D4),ISBLANK(B4)),"",IF(AND(B4&gt;0,C4&gt;0,D4&gt;0),IF(C4&gt;B4,IF(D4&gt;C4,1,-1),-1)))</f>
        <v>1</v>
      </c>
      <c r="F4" s="32">
        <f t="shared" ref="F4:F67" si="1">IF(OR(ISBLANK(B4),ISBLANK(C4),ISBLANK(D4)),"",IFERROR(MIN(C4-B4,D4-C4)/MAX(C4-B4,D4-C4),""))</f>
        <v>0.5</v>
      </c>
      <c r="G4" s="65">
        <f>IF(AND(B4&gt;0,C4&gt;0,D4&gt;0),(B4+(4*C4)+D4)/6,"")</f>
        <v>130</v>
      </c>
      <c r="H4" s="21" t="s">
        <v>10</v>
      </c>
      <c r="I4" s="53"/>
      <c r="J4" s="237"/>
      <c r="K4" s="66">
        <f>IF(AND(B4&gt;0,C4&gt;0,D4&gt;0),IF(ISBLANK(J4),IF(ISBLANK(H4),"",(D4-B4)*VLOOKUP(H4,VLookups!$A$4:$B$13,2,FALSE)),J4),"")</f>
        <v>181.8</v>
      </c>
      <c r="L4" s="67">
        <f t="shared" ref="L4:L35" si="2">IF(K4="","",K4^2)</f>
        <v>33051.240000000005</v>
      </c>
      <c r="M4" s="81">
        <v>150</v>
      </c>
      <c r="N4" s="230">
        <f>IF(AND(M4&gt;0,C4&gt;0,NOT(K4="")),ABS(VLOOKUP($M$1,VLookups!$A$27:$B$28,2,FALSE)-_xlfn.NORM.DIST(M4,G4,K4,TRUE)),"")</f>
        <v>0.54379967487153691</v>
      </c>
      <c r="O4" s="80">
        <f>IF(AND($B4&gt;0,$C4&gt;0,$D4&gt;0,NOT(ISBLANK($H4))),_xlfn.NORM.INV(ABS(VLOOKUP($M$1,VLookups!$A$27:$B$28,2,FALSE)-O$3),$G4,$K4),"")</f>
        <v>-102.98607461600841</v>
      </c>
      <c r="P4" s="79">
        <f>IF(AND($B4&gt;0,$C4&gt;0,$D4&gt;0,NOT(ISBLANK($H4))),_xlfn.NORM.INV(ABS(VLOOKUP($M$1,VLookups!$A$27:$B$28,2,FALSE)-P$3),$G4,$K4),"")</f>
        <v>362.98607461600841</v>
      </c>
      <c r="Q4" s="80">
        <f>IF(AND($B4&gt;0,$C4&gt;0,$D4&gt;0,NOT(ISBLANK($H4))),_xlfn.NORM.INV(ABS(VLOOKUP($M$1,VLookups!$A$27:$B$28,2,FALSE)-Q$3),$G4,$K4),"")</f>
        <v>318.423590209971</v>
      </c>
      <c r="R4" s="79">
        <f>IF(AND($B4&gt;0,$C4&gt;0,$D4&gt;0,NOT(ISBLANK($H4))),_xlfn.NORM.INV(ABS(VLOOKUP($M$1,VLookups!$A$27:$B$28,2,FALSE)-R$3),$G4,$K4),"")</f>
        <v>283.00674026355591</v>
      </c>
      <c r="S4" s="80">
        <f>IF(AND($B4&gt;0,$C4&gt;0,$D4&gt;0,NOT(ISBLANK($H4))),_xlfn.NORM.INV(ABS(VLOOKUP($M$1,VLookups!$A$27:$B$28,2,FALSE)-S$3),$G4,$K4),"")</f>
        <v>252.6222365856477</v>
      </c>
      <c r="T4" s="79">
        <f>IF(AND($B4&gt;0,$C4&gt;0,$D4&gt;0,NOT(ISBLANK($H4))),_xlfn.NORM.INV(ABS(VLOOKUP($M$1,VLookups!$A$27:$B$28,2,FALSE)-T$3),$G4,$K4),"")</f>
        <v>130</v>
      </c>
      <c r="U4" s="5"/>
      <c r="V4" s="145">
        <f>IF(AND(B4&gt;0,C4&gt;0,D4&gt;0),ABS(B4-D4)/60,"")</f>
        <v>3</v>
      </c>
      <c r="W4" s="46">
        <f>IF(ISNONTEXT($V4),X4-$V4,"")</f>
        <v>0</v>
      </c>
      <c r="X4" s="46">
        <f t="shared" ref="X4:AP4" si="3">IF(ISNONTEXT($V4),Y4-$V4,"")</f>
        <v>3</v>
      </c>
      <c r="Y4" s="46">
        <f t="shared" si="3"/>
        <v>6</v>
      </c>
      <c r="Z4" s="46">
        <f t="shared" si="3"/>
        <v>9</v>
      </c>
      <c r="AA4" s="46">
        <f t="shared" si="3"/>
        <v>12</v>
      </c>
      <c r="AB4" s="46">
        <f t="shared" si="3"/>
        <v>15</v>
      </c>
      <c r="AC4" s="46">
        <f t="shared" si="3"/>
        <v>18</v>
      </c>
      <c r="AD4" s="46">
        <f t="shared" si="3"/>
        <v>21</v>
      </c>
      <c r="AE4" s="46">
        <f t="shared" si="3"/>
        <v>24</v>
      </c>
      <c r="AF4" s="46">
        <f t="shared" si="3"/>
        <v>27</v>
      </c>
      <c r="AG4" s="46">
        <f t="shared" si="3"/>
        <v>30</v>
      </c>
      <c r="AH4" s="46">
        <f t="shared" si="3"/>
        <v>33</v>
      </c>
      <c r="AI4" s="46">
        <f t="shared" si="3"/>
        <v>36</v>
      </c>
      <c r="AJ4" s="46">
        <f t="shared" si="3"/>
        <v>39</v>
      </c>
      <c r="AK4" s="46">
        <f t="shared" si="3"/>
        <v>42</v>
      </c>
      <c r="AL4" s="46">
        <f t="shared" si="3"/>
        <v>45</v>
      </c>
      <c r="AM4" s="46">
        <f t="shared" si="3"/>
        <v>48</v>
      </c>
      <c r="AN4" s="46">
        <f t="shared" si="3"/>
        <v>51</v>
      </c>
      <c r="AO4" s="46">
        <f t="shared" si="3"/>
        <v>54</v>
      </c>
      <c r="AP4" s="46">
        <f t="shared" si="3"/>
        <v>57</v>
      </c>
      <c r="AQ4" s="152">
        <f>IF(ISNONTEXT($V4),$B4,"")</f>
        <v>60</v>
      </c>
      <c r="AR4" s="46">
        <f>IF(ISNONTEXT($V4),AQ4+$V4,"")</f>
        <v>63</v>
      </c>
      <c r="AS4" s="46">
        <f t="shared" ref="AS4:DD4" si="4">IF(ISNONTEXT($V4),AR4+$V4,"")</f>
        <v>66</v>
      </c>
      <c r="AT4" s="46">
        <f t="shared" si="4"/>
        <v>69</v>
      </c>
      <c r="AU4" s="46">
        <f t="shared" si="4"/>
        <v>72</v>
      </c>
      <c r="AV4" s="46">
        <f t="shared" si="4"/>
        <v>75</v>
      </c>
      <c r="AW4" s="46">
        <f t="shared" si="4"/>
        <v>78</v>
      </c>
      <c r="AX4" s="46">
        <f t="shared" si="4"/>
        <v>81</v>
      </c>
      <c r="AY4" s="46">
        <f t="shared" si="4"/>
        <v>84</v>
      </c>
      <c r="AZ4" s="46">
        <f t="shared" si="4"/>
        <v>87</v>
      </c>
      <c r="BA4" s="46">
        <f t="shared" si="4"/>
        <v>90</v>
      </c>
      <c r="BB4" s="46">
        <f t="shared" si="4"/>
        <v>93</v>
      </c>
      <c r="BC4" s="46">
        <f t="shared" si="4"/>
        <v>96</v>
      </c>
      <c r="BD4" s="46">
        <f t="shared" si="4"/>
        <v>99</v>
      </c>
      <c r="BE4" s="46">
        <f t="shared" si="4"/>
        <v>102</v>
      </c>
      <c r="BF4" s="46">
        <f t="shared" si="4"/>
        <v>105</v>
      </c>
      <c r="BG4" s="46">
        <f t="shared" si="4"/>
        <v>108</v>
      </c>
      <c r="BH4" s="46">
        <f t="shared" si="4"/>
        <v>111</v>
      </c>
      <c r="BI4" s="46">
        <f t="shared" si="4"/>
        <v>114</v>
      </c>
      <c r="BJ4" s="46">
        <f t="shared" si="4"/>
        <v>117</v>
      </c>
      <c r="BK4" s="46">
        <f t="shared" si="4"/>
        <v>120</v>
      </c>
      <c r="BL4" s="46">
        <f t="shared" si="4"/>
        <v>123</v>
      </c>
      <c r="BM4" s="46">
        <f t="shared" si="4"/>
        <v>126</v>
      </c>
      <c r="BN4" s="46">
        <f t="shared" si="4"/>
        <v>129</v>
      </c>
      <c r="BO4" s="46">
        <f t="shared" si="4"/>
        <v>132</v>
      </c>
      <c r="BP4" s="46">
        <f t="shared" si="4"/>
        <v>135</v>
      </c>
      <c r="BQ4" s="46">
        <f t="shared" si="4"/>
        <v>138</v>
      </c>
      <c r="BR4" s="46">
        <f t="shared" si="4"/>
        <v>141</v>
      </c>
      <c r="BS4" s="46">
        <f t="shared" si="4"/>
        <v>144</v>
      </c>
      <c r="BT4" s="46">
        <f t="shared" si="4"/>
        <v>147</v>
      </c>
      <c r="BU4" s="46">
        <f t="shared" si="4"/>
        <v>150</v>
      </c>
      <c r="BV4" s="46">
        <f t="shared" si="4"/>
        <v>153</v>
      </c>
      <c r="BW4" s="46">
        <f t="shared" si="4"/>
        <v>156</v>
      </c>
      <c r="BX4" s="46">
        <f t="shared" si="4"/>
        <v>159</v>
      </c>
      <c r="BY4" s="46">
        <f t="shared" si="4"/>
        <v>162</v>
      </c>
      <c r="BZ4" s="46">
        <f t="shared" si="4"/>
        <v>165</v>
      </c>
      <c r="CA4" s="46">
        <f t="shared" si="4"/>
        <v>168</v>
      </c>
      <c r="CB4" s="46">
        <f t="shared" si="4"/>
        <v>171</v>
      </c>
      <c r="CC4" s="46">
        <f t="shared" si="4"/>
        <v>174</v>
      </c>
      <c r="CD4" s="46">
        <f t="shared" si="4"/>
        <v>177</v>
      </c>
      <c r="CE4" s="46">
        <f t="shared" si="4"/>
        <v>180</v>
      </c>
      <c r="CF4" s="46">
        <f t="shared" si="4"/>
        <v>183</v>
      </c>
      <c r="CG4" s="46">
        <f t="shared" si="4"/>
        <v>186</v>
      </c>
      <c r="CH4" s="46">
        <f t="shared" si="4"/>
        <v>189</v>
      </c>
      <c r="CI4" s="46">
        <f t="shared" si="4"/>
        <v>192</v>
      </c>
      <c r="CJ4" s="46">
        <f t="shared" si="4"/>
        <v>195</v>
      </c>
      <c r="CK4" s="46">
        <f t="shared" si="4"/>
        <v>198</v>
      </c>
      <c r="CL4" s="46">
        <f t="shared" si="4"/>
        <v>201</v>
      </c>
      <c r="CM4" s="46">
        <f t="shared" si="4"/>
        <v>204</v>
      </c>
      <c r="CN4" s="46">
        <f t="shared" si="4"/>
        <v>207</v>
      </c>
      <c r="CO4" s="46">
        <f t="shared" si="4"/>
        <v>210</v>
      </c>
      <c r="CP4" s="46">
        <f t="shared" si="4"/>
        <v>213</v>
      </c>
      <c r="CQ4" s="46">
        <f t="shared" si="4"/>
        <v>216</v>
      </c>
      <c r="CR4" s="46">
        <f t="shared" si="4"/>
        <v>219</v>
      </c>
      <c r="CS4" s="46">
        <f t="shared" si="4"/>
        <v>222</v>
      </c>
      <c r="CT4" s="46">
        <f t="shared" si="4"/>
        <v>225</v>
      </c>
      <c r="CU4" s="46">
        <f t="shared" si="4"/>
        <v>228</v>
      </c>
      <c r="CV4" s="46">
        <f t="shared" si="4"/>
        <v>231</v>
      </c>
      <c r="CW4" s="46">
        <f t="shared" si="4"/>
        <v>234</v>
      </c>
      <c r="CX4" s="46">
        <f t="shared" si="4"/>
        <v>237</v>
      </c>
      <c r="CY4" s="46">
        <f t="shared" si="4"/>
        <v>240</v>
      </c>
      <c r="CZ4" s="46">
        <f t="shared" si="4"/>
        <v>243</v>
      </c>
      <c r="DA4" s="46">
        <f t="shared" si="4"/>
        <v>246</v>
      </c>
      <c r="DB4" s="46">
        <f t="shared" si="4"/>
        <v>249</v>
      </c>
      <c r="DC4" s="46">
        <f t="shared" si="4"/>
        <v>252</v>
      </c>
      <c r="DD4" s="46">
        <f t="shared" si="4"/>
        <v>255</v>
      </c>
      <c r="DE4" s="46">
        <f t="shared" ref="DE4:DS4" si="5">IF(ISNONTEXT($V4),DD4+$V4,"")</f>
        <v>258</v>
      </c>
      <c r="DF4" s="46">
        <f t="shared" si="5"/>
        <v>261</v>
      </c>
      <c r="DG4" s="46">
        <f t="shared" si="5"/>
        <v>264</v>
      </c>
      <c r="DH4" s="46">
        <f t="shared" si="5"/>
        <v>267</v>
      </c>
      <c r="DI4" s="46">
        <f t="shared" si="5"/>
        <v>270</v>
      </c>
      <c r="DJ4" s="46">
        <f t="shared" si="5"/>
        <v>273</v>
      </c>
      <c r="DK4" s="46">
        <f t="shared" si="5"/>
        <v>276</v>
      </c>
      <c r="DL4" s="46">
        <f t="shared" si="5"/>
        <v>279</v>
      </c>
      <c r="DM4" s="46">
        <f t="shared" si="5"/>
        <v>282</v>
      </c>
      <c r="DN4" s="46">
        <f t="shared" si="5"/>
        <v>285</v>
      </c>
      <c r="DO4" s="46">
        <f t="shared" si="5"/>
        <v>288</v>
      </c>
      <c r="DP4" s="46">
        <f t="shared" si="5"/>
        <v>291</v>
      </c>
      <c r="DQ4" s="46">
        <f t="shared" si="5"/>
        <v>294</v>
      </c>
      <c r="DR4" s="46">
        <f t="shared" si="5"/>
        <v>297</v>
      </c>
      <c r="DS4" s="46">
        <f t="shared" si="5"/>
        <v>300</v>
      </c>
      <c r="DT4" s="146">
        <f t="shared" ref="DT4:DT35" si="6">IF(ISNONTEXT($K4),_xlfn.NORM.DIST(W4,$G4,$K4,FALSE),NA())</f>
        <v>1.6993501849899225E-3</v>
      </c>
      <c r="DU4" s="146">
        <f t="shared" ref="DU4:DU35" si="7">IF(ISNONTEXT($K4),_xlfn.NORM.DIST(X4,$G4,$K4,FALSE),NA())</f>
        <v>1.7192869509853154E-3</v>
      </c>
      <c r="DV4" s="146">
        <f t="shared" ref="DV4:DV35" si="8">IF(ISNONTEXT($K4),_xlfn.NORM.DIST(Y4,$G4,$K4,FALSE),NA())</f>
        <v>1.7389840174185816E-3</v>
      </c>
      <c r="DW4" s="146">
        <f t="shared" ref="DW4:DW35" si="9">IF(ISNONTEXT($K4),_xlfn.NORM.DIST(Z4,$G4,$K4,FALSE),NA())</f>
        <v>1.7584278509864672E-3</v>
      </c>
      <c r="DX4" s="146">
        <f t="shared" ref="DX4:DX35" si="10">IF(ISNONTEXT($K4),_xlfn.NORM.DIST(AA4,$G4,$K4,FALSE),NA())</f>
        <v>1.7776049732198076E-3</v>
      </c>
      <c r="DY4" s="146">
        <f t="shared" ref="DY4:DY35" si="11">IF(ISNONTEXT($K4),_xlfn.NORM.DIST(AB4,$G4,$K4,FALSE),NA())</f>
        <v>1.7965019758564705E-3</v>
      </c>
      <c r="DZ4" s="146">
        <f t="shared" ref="DZ4:DZ35" si="12">IF(ISNONTEXT($K4),_xlfn.NORM.DIST(AC4,$G4,$K4,FALSE),NA())</f>
        <v>1.8151055362879563E-3</v>
      </c>
      <c r="EA4" s="146">
        <f t="shared" ref="EA4:EA35" si="13">IF(ISNONTEXT($K4),_xlfn.NORM.DIST(AD4,$G4,$K4,FALSE),NA())</f>
        <v>1.8334024330550983E-3</v>
      </c>
      <c r="EB4" s="146">
        <f t="shared" ref="EB4:EB35" si="14">IF(ISNONTEXT($K4),_xlfn.NORM.DIST(AE4,$G4,$K4,FALSE),NA())</f>
        <v>1.8513795613679352E-3</v>
      </c>
      <c r="EC4" s="146">
        <f t="shared" ref="EC4:EC35" si="15">IF(ISNONTEXT($K4),_xlfn.NORM.DIST(AF4,$G4,$K4,FALSE),NA())</f>
        <v>1.8690239486245264E-3</v>
      </c>
      <c r="ED4" s="146">
        <f t="shared" ref="ED4:ED35" si="16">IF(ISNONTEXT($K4),_xlfn.NORM.DIST(AG4,$G4,$K4,FALSE),NA())</f>
        <v>1.8863227699032308E-3</v>
      </c>
      <c r="EE4" s="146">
        <f t="shared" ref="EE4:EE35" si="17">IF(ISNONTEXT($K4),_xlfn.NORM.DIST(AH4,$G4,$K4,FALSE),NA())</f>
        <v>1.9032633634027494E-3</v>
      </c>
      <c r="EF4" s="146">
        <f t="shared" ref="EF4:EF35" si="18">IF(ISNONTEXT($K4),_xlfn.NORM.DIST(AI4,$G4,$K4,FALSE),NA())</f>
        <v>1.9198332458041057E-3</v>
      </c>
      <c r="EG4" s="146">
        <f t="shared" ref="EG4:EG35" si="19">IF(ISNONTEXT($K4),_xlfn.NORM.DIST(AJ4,$G4,$K4,FALSE),NA())</f>
        <v>1.9360201275286297E-3</v>
      </c>
      <c r="EH4" s="146">
        <f t="shared" ref="EH4:EH35" si="20">IF(ISNONTEXT($K4),_xlfn.NORM.DIST(AK4,$G4,$K4,FALSE),NA())</f>
        <v>1.9518119278659765E-3</v>
      </c>
      <c r="EI4" s="146">
        <f t="shared" ref="EI4:EI35" si="21">IF(ISNONTEXT($K4),_xlfn.NORM.DIST(AL4,$G4,$K4,FALSE),NA())</f>
        <v>1.9671967899462343E-3</v>
      </c>
      <c r="EJ4" s="146">
        <f t="shared" ref="EJ4:EJ35" si="22">IF(ISNONTEXT($K4),_xlfn.NORM.DIST(AM4,$G4,$K4,FALSE),NA())</f>
        <v>1.982163095530252E-3</v>
      </c>
      <c r="EK4" s="146">
        <f t="shared" ref="EK4:EK35" si="23">IF(ISNONTEXT($K4),_xlfn.NORM.DIST(AN4,$G4,$K4,FALSE),NA())</f>
        <v>1.9966994795924389E-3</v>
      </c>
      <c r="EL4" s="146">
        <f t="shared" ref="EL4:EL35" si="24">IF(ISNONTEXT($K4),_xlfn.NORM.DIST(AO4,$G4,$K4,FALSE),NA())</f>
        <v>2.0107948446705026E-3</v>
      </c>
      <c r="EM4" s="146">
        <f t="shared" ref="EM4:EM35" si="25">IF(ISNONTEXT($K4),_xlfn.NORM.DIST(AP4,$G4,$K4,FALSE),NA())</f>
        <v>2.024438374956809E-3</v>
      </c>
      <c r="EN4" s="146">
        <f t="shared" ref="EN4:EN35" si="26">IF(ISNONTEXT($K4),_xlfn.NORM.DIST(AQ4,$G4,$K4,FALSE),NA())</f>
        <v>2.0376195501063828E-3</v>
      </c>
      <c r="EO4" s="146">
        <f t="shared" ref="EO4:EO35" si="27">IF(ISNONTEXT($K4),_xlfn.NORM.DIST(AR4,$G4,$K4,FALSE),NA())</f>
        <v>2.0503281587369096E-3</v>
      </c>
      <c r="EP4" s="146">
        <f t="shared" ref="EP4:EP35" si="28">IF(ISNONTEXT($K4),_xlfn.NORM.DIST(AS4,$G4,$K4,FALSE),NA())</f>
        <v>2.0625543115965223E-3</v>
      </c>
      <c r="EQ4" s="146">
        <f t="shared" ref="EQ4:EQ35" si="29">IF(ISNONTEXT($K4),_xlfn.NORM.DIST(AT4,$G4,$K4,FALSE),NA())</f>
        <v>2.0742884543756422E-3</v>
      </c>
      <c r="ER4" s="146">
        <f t="shared" ref="ER4:ER35" si="30">IF(ISNONTEXT($K4),_xlfn.NORM.DIST(AU4,$G4,$K4,FALSE),NA())</f>
        <v>2.0855213801396484E-3</v>
      </c>
      <c r="ES4" s="146">
        <f t="shared" ref="ES4:ES35" si="31">IF(ISNONTEXT($K4),_xlfn.NORM.DIST(AV4,$G4,$K4,FALSE),NA())</f>
        <v>2.0962442413597635E-3</v>
      </c>
      <c r="ET4" s="146">
        <f t="shared" ref="ET4:ET35" si="32">IF(ISNONTEXT($K4),_xlfn.NORM.DIST(AW4,$G4,$K4,FALSE),NA())</f>
        <v>2.1064485615201528E-3</v>
      </c>
      <c r="EU4" s="146">
        <f t="shared" ref="EU4:EU35" si="33">IF(ISNONTEXT($K4),_xlfn.NORM.DIST(AX4,$G4,$K4,FALSE),NA())</f>
        <v>2.1161262462799338E-3</v>
      </c>
      <c r="EV4" s="146">
        <f t="shared" ref="EV4:EV35" si="34">IF(ISNONTEXT($K4),_xlfn.NORM.DIST(AY4,$G4,$K4,FALSE),NA())</f>
        <v>2.1252695941695351E-3</v>
      </c>
      <c r="EW4" s="146">
        <f t="shared" ref="EW4:EW35" si="35">IF(ISNONTEXT($K4),_xlfn.NORM.DIST(AZ4,$G4,$K4,FALSE),NA())</f>
        <v>2.1338713068016226E-3</v>
      </c>
      <c r="EX4" s="146">
        <f t="shared" ref="EX4:EX35" si="36">IF(ISNONTEXT($K4),_xlfn.NORM.DIST(BA4,$G4,$K4,FALSE),NA())</f>
        <v>2.1419244985776413E-3</v>
      </c>
      <c r="EY4" s="146">
        <f t="shared" ref="EY4:EY35" si="37">IF(ISNONTEXT($K4),_xlfn.NORM.DIST(BB4,$G4,$K4,FALSE),NA())</f>
        <v>2.1494227058719141E-3</v>
      </c>
      <c r="EZ4" s="146">
        <f t="shared" ref="EZ4:EZ35" si="38">IF(ISNONTEXT($K4),_xlfn.NORM.DIST(BC4,$G4,$K4,FALSE),NA())</f>
        <v>2.1563598956761453E-3</v>
      </c>
      <c r="FA4" s="146">
        <f t="shared" ref="FA4:FA35" si="39">IF(ISNONTEXT($K4),_xlfn.NORM.DIST(BD4,$G4,$K4,FALSE),NA())</f>
        <v>2.1627304736881519E-3</v>
      </c>
      <c r="FB4" s="146">
        <f t="shared" ref="FB4:FB35" si="40">IF(ISNONTEXT($K4),_xlfn.NORM.DIST(BE4,$G4,$K4,FALSE),NA())</f>
        <v>2.1685292918296375E-3</v>
      </c>
      <c r="FC4" s="146">
        <f t="shared" ref="FC4:FC35" si="41">IF(ISNONTEXT($K4),_xlfn.NORM.DIST(BF4,$G4,$K4,FALSE),NA())</f>
        <v>2.1737516551788706E-3</v>
      </c>
      <c r="FD4" s="146">
        <f t="shared" ref="FD4:FD35" si="42">IF(ISNONTEXT($K4),_xlfn.NORM.DIST(BG4,$G4,$K4,FALSE),NA())</f>
        <v>2.1783933283052001E-3</v>
      </c>
      <c r="FE4" s="146">
        <f t="shared" ref="FE4:FE35" si="43">IF(ISNONTEXT($K4),_xlfn.NORM.DIST(BH4,$G4,$K4,FALSE),NA())</f>
        <v>2.1824505409934387E-3</v>
      </c>
      <c r="FF4" s="146">
        <f t="shared" ref="FF4:FF35" si="44">IF(ISNONTEXT($K4),_xlfn.NORM.DIST(BI4,$G4,$K4,FALSE),NA())</f>
        <v>2.18591999334729E-3</v>
      </c>
      <c r="FG4" s="146">
        <f t="shared" ref="FG4:FG35" si="45">IF(ISNONTEXT($K4),_xlfn.NORM.DIST(BJ4,$G4,$K4,FALSE),NA())</f>
        <v>2.188798860262145E-3</v>
      </c>
      <c r="FH4" s="146">
        <f t="shared" ref="FH4:FH35" si="46">IF(ISNONTEXT($K4),_xlfn.NORM.DIST(BK4,$G4,$K4,FALSE),NA())</f>
        <v>2.1910847952587623E-3</v>
      </c>
      <c r="FI4" s="146">
        <f t="shared" ref="FI4:FI35" si="47">IF(ISNONTEXT($K4),_xlfn.NORM.DIST(BL4,$G4,$K4,FALSE),NA())</f>
        <v>2.1927759336705498E-3</v>
      </c>
      <c r="FJ4" s="146">
        <f t="shared" ref="FJ4:FJ35" si="48">IF(ISNONTEXT($K4),_xlfn.NORM.DIST(BM4,$G4,$K4,FALSE),NA())</f>
        <v>2.1938708951783903E-3</v>
      </c>
      <c r="FK4" s="146">
        <f t="shared" ref="FK4:FK35" si="49">IF(ISNONTEXT($K4),_xlfn.NORM.DIST(BN4,$G4,$K4,FALSE),NA())</f>
        <v>2.1943687856881759E-3</v>
      </c>
      <c r="FL4" s="146">
        <f t="shared" ref="FL4:FL35" si="50">IF(ISNONTEXT($K4),_xlfn.NORM.DIST(BO4,$G4,$K4,FALSE),NA())</f>
        <v>2.1942691985474931E-3</v>
      </c>
      <c r="FM4" s="146">
        <f t="shared" ref="FM4:FM35" si="51">IF(ISNONTEXT($K4),_xlfn.NORM.DIST(BP4,$G4,$K4,FALSE),NA())</f>
        <v>2.1935722150991295E-3</v>
      </c>
      <c r="FN4" s="146">
        <f t="shared" ref="FN4:FN35" si="52">IF(ISNONTEXT($K4),_xlfn.NORM.DIST(BQ4,$G4,$K4,FALSE),NA())</f>
        <v>2.1922784045703457E-3</v>
      </c>
      <c r="FO4" s="146">
        <f t="shared" ref="FO4:FO35" si="53">IF(ISNONTEXT($K4),_xlfn.NORM.DIST(BR4,$G4,$K4,FALSE),NA())</f>
        <v>2.1903888232981351E-3</v>
      </c>
      <c r="FP4" s="146">
        <f t="shared" ref="FP4:FP35" si="54">IF(ISNONTEXT($K4),_xlfn.NORM.DIST(BS4,$G4,$K4,FALSE),NA())</f>
        <v>2.1879050132919326E-3</v>
      </c>
      <c r="FQ4" s="146">
        <f t="shared" ref="FQ4:FQ35" si="55">IF(ISNONTEXT($K4),_xlfn.NORM.DIST(BT4,$G4,$K4,FALSE),NA())</f>
        <v>2.1848290001365255E-3</v>
      </c>
      <c r="FR4" s="146">
        <f t="shared" ref="FR4:FR35" si="56">IF(ISNONTEXT($K4),_xlfn.NORM.DIST(BU4,$G4,$K4,FALSE),NA())</f>
        <v>2.1811632902391438E-3</v>
      </c>
      <c r="FS4" s="146">
        <f t="shared" ref="FS4:FS35" si="57">IF(ISNONTEXT($K4),_xlfn.NORM.DIST(BV4,$G4,$K4,FALSE),NA())</f>
        <v>2.1769108674259798E-3</v>
      </c>
      <c r="FT4" s="146">
        <f t="shared" ref="FT4:FT35" si="58">IF(ISNONTEXT($K4),_xlfn.NORM.DIST(BW4,$G4,$K4,FALSE),NA())</f>
        <v>2.1720751888945991E-3</v>
      </c>
      <c r="FU4" s="146">
        <f t="shared" ref="FU4:FU35" si="59">IF(ISNONTEXT($K4),_xlfn.NORM.DIST(BX4,$G4,$K4,FALSE),NA())</f>
        <v>2.1666601805299325E-3</v>
      </c>
      <c r="FV4" s="146">
        <f t="shared" ref="FV4:FV35" si="60">IF(ISNONTEXT($K4),_xlfn.NORM.DIST(BY4,$G4,$K4,FALSE),NA())</f>
        <v>2.1606702315927311E-3</v>
      </c>
      <c r="FW4" s="146">
        <f t="shared" ref="FW4:FW35" si="61">IF(ISNONTEXT($K4),_xlfn.NORM.DIST(BZ4,$G4,$K4,FALSE),NA())</f>
        <v>2.1541101887905451E-3</v>
      </c>
      <c r="FX4" s="146">
        <f t="shared" ref="FX4:FX35" si="62">IF(ISNONTEXT($K4),_xlfn.NORM.DIST(CA4,$G4,$K4,FALSE),NA())</f>
        <v>2.1469853497424374E-3</v>
      </c>
      <c r="FY4" s="146">
        <f t="shared" ref="FY4:FY35" si="63">IF(ISNONTEXT($K4),_xlfn.NORM.DIST(CB4,$G4,$K4,FALSE),NA())</f>
        <v>2.1393014558497669E-3</v>
      </c>
      <c r="FZ4" s="146">
        <f t="shared" ref="FZ4:FZ35" si="64">IF(ISNONTEXT($K4),_xlfn.NORM.DIST(CC4,$G4,$K4,FALSE),NA())</f>
        <v>2.1310646845864715E-3</v>
      </c>
      <c r="GA4" s="146">
        <f t="shared" ref="GA4:GA35" si="65">IF(ISNONTEXT($K4),_xlfn.NORM.DIST(CD4,$G4,$K4,FALSE),NA())</f>
        <v>2.1222816412233437E-3</v>
      </c>
      <c r="GB4" s="146">
        <f t="shared" ref="GB4:GB35" si="66">IF(ISNONTEXT($K4),_xlfn.NORM.DIST(CE4,$G4,$K4,FALSE),NA())</f>
        <v>2.1129593500018155E-3</v>
      </c>
      <c r="GC4" s="146">
        <f t="shared" ref="GC4:GC35" si="67">IF(ISNONTEXT($K4),_xlfn.NORM.DIST(CF4,$G4,$K4,FALSE),NA())</f>
        <v>2.1031052447737604E-3</v>
      </c>
      <c r="GD4" s="146">
        <f t="shared" ref="GD4:GD35" si="68">IF(ISNONTEXT($K4),_xlfn.NORM.DIST(CG4,$G4,$K4,FALSE),NA())</f>
        <v>2.0927271591247689E-3</v>
      </c>
      <c r="GE4" s="146">
        <f t="shared" ref="GE4:GE35" si="69">IF(ISNONTEXT($K4),_xlfn.NORM.DIST(CH4,$G4,$K4,FALSE),NA())</f>
        <v>2.0818333159992697E-3</v>
      </c>
      <c r="GF4" s="146">
        <f t="shared" ref="GF4:GF35" si="70">IF(ISNONTEXT($K4),_xlfn.NORM.DIST(CI4,$G4,$K4,FALSE),NA())</f>
        <v>2.0704323168467113E-3</v>
      </c>
      <c r="GG4" s="146">
        <f t="shared" ref="GG4:GG35" si="71">IF(ISNONTEXT($K4),_xlfn.NORM.DIST(CJ4,$G4,$K4,FALSE),NA())</f>
        <v>2.0585331303088704E-3</v>
      </c>
      <c r="GH4" s="146">
        <f t="shared" ref="GH4:GH35" si="72">IF(ISNONTEXT($K4),_xlfn.NORM.DIST(CK4,$G4,$K4,FALSE),NA())</f>
        <v>2.0461450804690846E-3</v>
      </c>
      <c r="GI4" s="146">
        <f t="shared" ref="GI4:GI35" si="73">IF(ISNONTEXT($K4),_xlfn.NORM.DIST(CL4,$G4,$K4,FALSE),NA())</f>
        <v>2.033277834684967E-3</v>
      </c>
      <c r="GJ4" s="146">
        <f t="shared" ref="GJ4:GJ35" si="74">IF(ISNONTEXT($K4),_xlfn.NORM.DIST(CM4,$G4,$K4,FALSE),NA())</f>
        <v>2.0199413910267972E-3</v>
      </c>
      <c r="GK4" s="146">
        <f t="shared" ref="GK4:GK35" si="75">IF(ISNONTEXT($K4),_xlfn.NORM.DIST(CN4,$G4,$K4,FALSE),NA())</f>
        <v>2.0061460653444311E-3</v>
      </c>
      <c r="GL4" s="146">
        <f t="shared" ref="GL4:GL35" si="76">IF(ISNONTEXT($K4),_xlfn.NORM.DIST(CO4,$G4,$K4,FALSE),NA())</f>
        <v>1.9919024779861084E-3</v>
      </c>
      <c r="GM4" s="146">
        <f t="shared" ref="GM4:GM35" si="77">IF(ISNONTEXT($K4),_xlfn.NORM.DIST(CP4,$G4,$K4,FALSE),NA())</f>
        <v>1.9772215401930755E-3</v>
      </c>
      <c r="GN4" s="146">
        <f t="shared" ref="GN4:GN35" si="78">IF(ISNONTEXT($K4),_xlfn.NORM.DIST(CQ4,$G4,$K4,FALSE),NA())</f>
        <v>1.9621144401943749E-3</v>
      </c>
      <c r="GO4" s="146">
        <f t="shared" ref="GO4:GO35" si="79">IF(ISNONTEXT($K4),_xlfn.NORM.DIST(CR4,$G4,$K4,FALSE),NA())</f>
        <v>1.9465926290265648E-3</v>
      </c>
      <c r="GP4" s="146">
        <f t="shared" ref="GP4:GP35" si="80">IF(ISNONTEXT($K4),_xlfn.NORM.DIST(CS4,$G4,$K4,FALSE),NA())</f>
        <v>1.9306678061034703E-3</v>
      </c>
      <c r="GQ4" s="146">
        <f t="shared" ref="GQ4:GQ35" si="81">IF(ISNONTEXT($K4),_xlfn.NORM.DIST(CT4,$G4,$K4,FALSE),NA())</f>
        <v>1.914351904561358E-3</v>
      </c>
      <c r="GR4" s="146">
        <f t="shared" ref="GR4:GR35" si="82">IF(ISNONTEXT($K4),_xlfn.NORM.DIST(CU4,$G4,$K4,FALSE),NA())</f>
        <v>1.897657076405149E-3</v>
      </c>
      <c r="GS4" s="146">
        <f t="shared" ref="GS4:GS35" si="83">IF(ISNONTEXT($K4),_xlfn.NORM.DIST(CV4,$G4,$K4,FALSE),NA())</f>
        <v>1.8805956774814586E-3</v>
      </c>
      <c r="GT4" s="146">
        <f t="shared" ref="GT4:GT35" si="84">IF(ISNONTEXT($K4),_xlfn.NORM.DIST(CW4,$G4,$K4,FALSE),NA())</f>
        <v>1.8631802523043719E-3</v>
      </c>
      <c r="GU4" s="146">
        <f t="shared" ref="GU4:GU35" si="85">IF(ISNONTEXT($K4),_xlfn.NORM.DIST(CX4,$G4,$K4,FALSE),NA())</f>
        <v>1.8454235187599097E-3</v>
      </c>
      <c r="GV4" s="146">
        <f t="shared" ref="GV4:GV35" si="86">IF(ISNONTEXT($K4),_xlfn.NORM.DIST(CY4,$G4,$K4,FALSE),NA())</f>
        <v>1.8273383527151502E-3</v>
      </c>
      <c r="GW4" s="146">
        <f t="shared" ref="GW4:GW35" si="87">IF(ISNONTEXT($K4),_xlfn.NORM.DIST(CZ4,$G4,$K4,FALSE),NA())</f>
        <v>1.8089377725579092E-3</v>
      </c>
      <c r="GX4" s="146">
        <f t="shared" ref="GX4:GX35" si="88">IF(ISNONTEXT($K4),_xlfn.NORM.DIST(DA4,$G4,$K4,FALSE),NA())</f>
        <v>1.7902349236927695E-3</v>
      </c>
      <c r="GY4" s="146">
        <f t="shared" ref="GY4:GY35" si="89">IF(ISNONTEXT($K4),_xlfn.NORM.DIST(DB4,$G4,$K4,FALSE),NA())</f>
        <v>1.7712430630190961E-3</v>
      </c>
      <c r="GZ4" s="146">
        <f t="shared" ref="GZ4:GZ35" si="90">IF(ISNONTEXT($K4),_xlfn.NORM.DIST(DC4,$G4,$K4,FALSE),NA())</f>
        <v>1.7519755434164282E-3</v>
      </c>
      <c r="HA4" s="146">
        <f t="shared" ref="HA4:HA35" si="91">IF(ISNONTEXT($K4),_xlfn.NORM.DIST(DD4,$G4,$K4,FALSE),NA())</f>
        <v>1.7324457982623965E-3</v>
      </c>
      <c r="HB4" s="146">
        <f t="shared" ref="HB4:HB35" si="92">IF(ISNONTEXT($K4),_xlfn.NORM.DIST(DE4,$G4,$K4,FALSE),NA())</f>
        <v>1.7126673260079608E-3</v>
      </c>
      <c r="HC4" s="146">
        <f t="shared" ref="HC4:HC35" si="93">IF(ISNONTEXT($K4),_xlfn.NORM.DIST(DF4,$G4,$K4,FALSE),NA())</f>
        <v>1.6926536748344155E-3</v>
      </c>
      <c r="HD4" s="146">
        <f t="shared" ref="HD4:HD35" si="94">IF(ISNONTEXT($K4),_xlfn.NORM.DIST(DG4,$G4,$K4,FALSE),NA())</f>
        <v>1.6724184274161552E-3</v>
      </c>
      <c r="HE4" s="146">
        <f t="shared" ref="HE4:HE35" si="95">IF(ISNONTEXT($K4),_xlfn.NORM.DIST(DH4,$G4,$K4,FALSE),NA())</f>
        <v>1.6519751858127553E-3</v>
      </c>
      <c r="HF4" s="146">
        <f t="shared" ref="HF4:HF35" si="96">IF(ISNONTEXT($K4),_xlfn.NORM.DIST(DI4,$G4,$K4,FALSE),NA())</f>
        <v>1.6313375565133745E-3</v>
      </c>
      <c r="HG4" s="146">
        <f t="shared" ref="HG4:HG35" si="97">IF(ISNONTEXT($K4),_xlfn.NORM.DIST(DJ4,$G4,$K4,FALSE),NA())</f>
        <v>1.6105191356559497E-3</v>
      </c>
      <c r="HH4" s="146">
        <f t="shared" ref="HH4:HH35" si="98">IF(ISNONTEXT($K4),_xlfn.NORM.DIST(DK4,$G4,$K4,FALSE),NA())</f>
        <v>1.5895334944430377E-3</v>
      </c>
      <c r="HI4" s="146">
        <f t="shared" ref="HI4:HI35" si="99">IF(ISNONTEXT($K4),_xlfn.NORM.DIST(DL4,$G4,$K4,FALSE),NA())</f>
        <v>1.5683941647755171E-3</v>
      </c>
      <c r="HJ4" s="146">
        <f t="shared" ref="HJ4:HJ35" si="100">IF(ISNONTEXT($K4),_xlfn.NORM.DIST(DM4,$G4,$K4,FALSE),NA())</f>
        <v>1.5471146251246897E-3</v>
      </c>
      <c r="HK4" s="146">
        <f t="shared" ref="HK4:HK35" si="101">IF(ISNONTEXT($K4),_xlfn.NORM.DIST(DN4,$G4,$K4,FALSE),NA())</f>
        <v>1.5257082866625975E-3</v>
      </c>
      <c r="HL4" s="146">
        <f t="shared" ref="HL4:HL35" si="102">IF(ISNONTEXT($K4),_xlfn.NORM.DIST(DO4,$G4,$K4,FALSE),NA())</f>
        <v>1.5041884796696272E-3</v>
      </c>
      <c r="HM4" s="146">
        <f t="shared" ref="HM4:HM35" si="103">IF(ISNONTEXT($K4),_xlfn.NORM.DIST(DP4,$G4,$K4,FALSE),NA())</f>
        <v>1.482568440237686E-3</v>
      </c>
      <c r="HN4" s="146">
        <f t="shared" ref="HN4:HN35" si="104">IF(ISNONTEXT($K4),_xlfn.NORM.DIST(DQ4,$G4,$K4,FALSE),NA())</f>
        <v>1.4608612972864356E-3</v>
      </c>
      <c r="HO4" s="146">
        <f t="shared" ref="HO4:HO35" si="105">IF(ISNONTEXT($K4),_xlfn.NORM.DIST(DR4,$G4,$K4,FALSE),NA())</f>
        <v>1.439080059909217E-3</v>
      </c>
      <c r="HP4" s="146">
        <f t="shared" ref="HP4:HP35" si="106">IF(ISNONTEXT($K4),_xlfn.NORM.DIST(DS4,$G4,$K4,FALSE),NA())</f>
        <v>1.4172376050644556E-3</v>
      </c>
    </row>
    <row r="5" spans="1:225" x14ac:dyDescent="0.45">
      <c r="A5" s="4">
        <v>2</v>
      </c>
      <c r="B5" s="82">
        <f t="shared" ref="B5:B68" si="107">IF(C5&gt;0,C5*(1+$B$2),"")</f>
        <v>60</v>
      </c>
      <c r="C5" s="81">
        <v>120</v>
      </c>
      <c r="D5" s="82">
        <f t="shared" ref="D5:D68" si="108">IF(C5&gt;0,C5*(1+$D$2),"")</f>
        <v>240</v>
      </c>
      <c r="E5" s="32">
        <f t="shared" si="0"/>
        <v>1</v>
      </c>
      <c r="F5" s="32">
        <f t="shared" si="1"/>
        <v>0.5</v>
      </c>
      <c r="G5" s="65">
        <f t="shared" ref="G5:G68" si="109">IF(AND(B5&gt;0,C5&gt;0,D5&gt;0),(B5+(4*C5)+D5)/6,"")</f>
        <v>130</v>
      </c>
      <c r="H5" s="21" t="s">
        <v>695</v>
      </c>
      <c r="I5" s="53"/>
      <c r="J5" s="237"/>
      <c r="K5" s="66">
        <f>IF(AND(B5&gt;0,C5&gt;0,D5&gt;0),IF(ISBLANK(J5),IF(ISBLANK(H5),"",(D5-B5)*VLOOKUP(H5,VLookups!$A$4:$B$13,2,FALSE)),J5),"")</f>
        <v>181.8</v>
      </c>
      <c r="L5" s="67">
        <f t="shared" si="2"/>
        <v>33051.240000000005</v>
      </c>
      <c r="M5" s="81">
        <v>150</v>
      </c>
      <c r="N5" s="230">
        <f>IF(AND(M5&gt;0,C5&gt;0,NOT(K5="")),ABS(VLOOKUP($M$1,VLookups!$A$27:$B$28,2,FALSE)-_xlfn.NORM.DIST(M5,G5,K5,TRUE)),"")</f>
        <v>0.54379967487153691</v>
      </c>
      <c r="O5" s="80">
        <f>IF(AND($B5&gt;0,$C5&gt;0,$D5&gt;0,NOT(ISBLANK($H5))),_xlfn.NORM.INV(ABS(VLOOKUP($M$1,VLookups!$A$27:$B$28,2,FALSE)-O$3),$G5,$K5),"")</f>
        <v>-102.98607461600841</v>
      </c>
      <c r="P5" s="79">
        <f>IF(AND($B5&gt;0,$C5&gt;0,$D5&gt;0,NOT(ISBLANK($H5))),_xlfn.NORM.INV(ABS(VLOOKUP($M$1,VLookups!$A$27:$B$28,2,FALSE)-P$3),$G5,$K5),"")</f>
        <v>362.98607461600841</v>
      </c>
      <c r="Q5" s="80">
        <f>IF(AND($B5&gt;0,$C5&gt;0,$D5&gt;0,NOT(ISBLANK($H5))),_xlfn.NORM.INV(ABS(VLOOKUP($M$1,VLookups!$A$27:$B$28,2,FALSE)-Q$3),$G5,$K5),"")</f>
        <v>318.423590209971</v>
      </c>
      <c r="R5" s="79">
        <f>IF(AND($B5&gt;0,$C5&gt;0,$D5&gt;0,NOT(ISBLANK($H5))),_xlfn.NORM.INV(ABS(VLOOKUP($M$1,VLookups!$A$27:$B$28,2,FALSE)-R$3),$G5,$K5),"")</f>
        <v>283.00674026355591</v>
      </c>
      <c r="S5" s="80">
        <f>IF(AND($B5&gt;0,$C5&gt;0,$D5&gt;0,NOT(ISBLANK($H5))),_xlfn.NORM.INV(ABS(VLOOKUP($M$1,VLookups!$A$27:$B$28,2,FALSE)-S$3),$G5,$K5),"")</f>
        <v>252.6222365856477</v>
      </c>
      <c r="T5" s="79">
        <f>IF(AND($B5&gt;0,$C5&gt;0,$D5&gt;0,NOT(ISBLANK($H5))),_xlfn.NORM.INV(ABS(VLOOKUP($M$1,VLookups!$A$27:$B$28,2,FALSE)-T$3),$G5,$K5),"")</f>
        <v>130</v>
      </c>
      <c r="U5" s="5"/>
      <c r="V5" s="145">
        <f t="shared" ref="V5:V68" si="110">IF(AND(B5&gt;0,C5&gt;0,D5&gt;0),ABS(B5-D5)/60,"")</f>
        <v>3</v>
      </c>
      <c r="W5" s="46">
        <f t="shared" ref="W5:AP5" si="111">IF(ISNONTEXT($V5),X5-$V5,"")</f>
        <v>0</v>
      </c>
      <c r="X5" s="46">
        <f t="shared" si="111"/>
        <v>3</v>
      </c>
      <c r="Y5" s="46">
        <f t="shared" si="111"/>
        <v>6</v>
      </c>
      <c r="Z5" s="46">
        <f t="shared" si="111"/>
        <v>9</v>
      </c>
      <c r="AA5" s="46">
        <f t="shared" si="111"/>
        <v>12</v>
      </c>
      <c r="AB5" s="46">
        <f t="shared" si="111"/>
        <v>15</v>
      </c>
      <c r="AC5" s="46">
        <f t="shared" si="111"/>
        <v>18</v>
      </c>
      <c r="AD5" s="46">
        <f t="shared" si="111"/>
        <v>21</v>
      </c>
      <c r="AE5" s="46">
        <f t="shared" si="111"/>
        <v>24</v>
      </c>
      <c r="AF5" s="46">
        <f t="shared" si="111"/>
        <v>27</v>
      </c>
      <c r="AG5" s="46">
        <f t="shared" si="111"/>
        <v>30</v>
      </c>
      <c r="AH5" s="46">
        <f t="shared" si="111"/>
        <v>33</v>
      </c>
      <c r="AI5" s="46">
        <f t="shared" si="111"/>
        <v>36</v>
      </c>
      <c r="AJ5" s="46">
        <f t="shared" si="111"/>
        <v>39</v>
      </c>
      <c r="AK5" s="46">
        <f t="shared" si="111"/>
        <v>42</v>
      </c>
      <c r="AL5" s="46">
        <f t="shared" si="111"/>
        <v>45</v>
      </c>
      <c r="AM5" s="46">
        <f t="shared" si="111"/>
        <v>48</v>
      </c>
      <c r="AN5" s="46">
        <f t="shared" si="111"/>
        <v>51</v>
      </c>
      <c r="AO5" s="46">
        <f t="shared" si="111"/>
        <v>54</v>
      </c>
      <c r="AP5" s="46">
        <f t="shared" si="111"/>
        <v>57</v>
      </c>
      <c r="AQ5" s="152">
        <f t="shared" ref="AQ5:AQ68" si="112">IF(ISNONTEXT($V5),$B5,"")</f>
        <v>60</v>
      </c>
      <c r="AR5" s="46">
        <f t="shared" ref="AR5:DC5" si="113">IF(ISNONTEXT($V5),AQ5+$V5,"")</f>
        <v>63</v>
      </c>
      <c r="AS5" s="46">
        <f t="shared" si="113"/>
        <v>66</v>
      </c>
      <c r="AT5" s="46">
        <f t="shared" si="113"/>
        <v>69</v>
      </c>
      <c r="AU5" s="46">
        <f t="shared" si="113"/>
        <v>72</v>
      </c>
      <c r="AV5" s="46">
        <f t="shared" si="113"/>
        <v>75</v>
      </c>
      <c r="AW5" s="46">
        <f t="shared" si="113"/>
        <v>78</v>
      </c>
      <c r="AX5" s="46">
        <f t="shared" si="113"/>
        <v>81</v>
      </c>
      <c r="AY5" s="46">
        <f t="shared" si="113"/>
        <v>84</v>
      </c>
      <c r="AZ5" s="46">
        <f t="shared" si="113"/>
        <v>87</v>
      </c>
      <c r="BA5" s="46">
        <f t="shared" si="113"/>
        <v>90</v>
      </c>
      <c r="BB5" s="46">
        <f t="shared" si="113"/>
        <v>93</v>
      </c>
      <c r="BC5" s="46">
        <f t="shared" si="113"/>
        <v>96</v>
      </c>
      <c r="BD5" s="46">
        <f t="shared" si="113"/>
        <v>99</v>
      </c>
      <c r="BE5" s="46">
        <f t="shared" si="113"/>
        <v>102</v>
      </c>
      <c r="BF5" s="46">
        <f t="shared" si="113"/>
        <v>105</v>
      </c>
      <c r="BG5" s="46">
        <f t="shared" si="113"/>
        <v>108</v>
      </c>
      <c r="BH5" s="46">
        <f t="shared" si="113"/>
        <v>111</v>
      </c>
      <c r="BI5" s="46">
        <f t="shared" si="113"/>
        <v>114</v>
      </c>
      <c r="BJ5" s="46">
        <f t="shared" si="113"/>
        <v>117</v>
      </c>
      <c r="BK5" s="46">
        <f t="shared" si="113"/>
        <v>120</v>
      </c>
      <c r="BL5" s="46">
        <f t="shared" si="113"/>
        <v>123</v>
      </c>
      <c r="BM5" s="46">
        <f t="shared" si="113"/>
        <v>126</v>
      </c>
      <c r="BN5" s="46">
        <f t="shared" si="113"/>
        <v>129</v>
      </c>
      <c r="BO5" s="46">
        <f t="shared" si="113"/>
        <v>132</v>
      </c>
      <c r="BP5" s="46">
        <f t="shared" si="113"/>
        <v>135</v>
      </c>
      <c r="BQ5" s="46">
        <f t="shared" si="113"/>
        <v>138</v>
      </c>
      <c r="BR5" s="46">
        <f t="shared" si="113"/>
        <v>141</v>
      </c>
      <c r="BS5" s="46">
        <f t="shared" si="113"/>
        <v>144</v>
      </c>
      <c r="BT5" s="46">
        <f t="shared" si="113"/>
        <v>147</v>
      </c>
      <c r="BU5" s="46">
        <f t="shared" si="113"/>
        <v>150</v>
      </c>
      <c r="BV5" s="46">
        <f t="shared" si="113"/>
        <v>153</v>
      </c>
      <c r="BW5" s="46">
        <f t="shared" si="113"/>
        <v>156</v>
      </c>
      <c r="BX5" s="46">
        <f t="shared" si="113"/>
        <v>159</v>
      </c>
      <c r="BY5" s="46">
        <f t="shared" si="113"/>
        <v>162</v>
      </c>
      <c r="BZ5" s="46">
        <f t="shared" si="113"/>
        <v>165</v>
      </c>
      <c r="CA5" s="46">
        <f t="shared" si="113"/>
        <v>168</v>
      </c>
      <c r="CB5" s="46">
        <f t="shared" si="113"/>
        <v>171</v>
      </c>
      <c r="CC5" s="46">
        <f t="shared" si="113"/>
        <v>174</v>
      </c>
      <c r="CD5" s="46">
        <f t="shared" si="113"/>
        <v>177</v>
      </c>
      <c r="CE5" s="46">
        <f t="shared" si="113"/>
        <v>180</v>
      </c>
      <c r="CF5" s="46">
        <f t="shared" si="113"/>
        <v>183</v>
      </c>
      <c r="CG5" s="46">
        <f t="shared" si="113"/>
        <v>186</v>
      </c>
      <c r="CH5" s="46">
        <f t="shared" si="113"/>
        <v>189</v>
      </c>
      <c r="CI5" s="46">
        <f t="shared" si="113"/>
        <v>192</v>
      </c>
      <c r="CJ5" s="46">
        <f t="shared" si="113"/>
        <v>195</v>
      </c>
      <c r="CK5" s="46">
        <f t="shared" si="113"/>
        <v>198</v>
      </c>
      <c r="CL5" s="46">
        <f t="shared" si="113"/>
        <v>201</v>
      </c>
      <c r="CM5" s="46">
        <f t="shared" si="113"/>
        <v>204</v>
      </c>
      <c r="CN5" s="46">
        <f t="shared" si="113"/>
        <v>207</v>
      </c>
      <c r="CO5" s="46">
        <f t="shared" si="113"/>
        <v>210</v>
      </c>
      <c r="CP5" s="46">
        <f t="shared" si="113"/>
        <v>213</v>
      </c>
      <c r="CQ5" s="46">
        <f t="shared" si="113"/>
        <v>216</v>
      </c>
      <c r="CR5" s="46">
        <f t="shared" si="113"/>
        <v>219</v>
      </c>
      <c r="CS5" s="46">
        <f t="shared" si="113"/>
        <v>222</v>
      </c>
      <c r="CT5" s="46">
        <f t="shared" si="113"/>
        <v>225</v>
      </c>
      <c r="CU5" s="46">
        <f t="shared" si="113"/>
        <v>228</v>
      </c>
      <c r="CV5" s="46">
        <f t="shared" si="113"/>
        <v>231</v>
      </c>
      <c r="CW5" s="46">
        <f t="shared" si="113"/>
        <v>234</v>
      </c>
      <c r="CX5" s="46">
        <f t="shared" si="113"/>
        <v>237</v>
      </c>
      <c r="CY5" s="46">
        <f t="shared" si="113"/>
        <v>240</v>
      </c>
      <c r="CZ5" s="46">
        <f t="shared" si="113"/>
        <v>243</v>
      </c>
      <c r="DA5" s="46">
        <f t="shared" si="113"/>
        <v>246</v>
      </c>
      <c r="DB5" s="46">
        <f t="shared" si="113"/>
        <v>249</v>
      </c>
      <c r="DC5" s="46">
        <f t="shared" si="113"/>
        <v>252</v>
      </c>
      <c r="DD5" s="46">
        <f t="shared" ref="DD5:DS5" si="114">IF(ISNONTEXT($V5),DC5+$V5,"")</f>
        <v>255</v>
      </c>
      <c r="DE5" s="46">
        <f t="shared" si="114"/>
        <v>258</v>
      </c>
      <c r="DF5" s="46">
        <f t="shared" si="114"/>
        <v>261</v>
      </c>
      <c r="DG5" s="46">
        <f t="shared" si="114"/>
        <v>264</v>
      </c>
      <c r="DH5" s="46">
        <f t="shared" si="114"/>
        <v>267</v>
      </c>
      <c r="DI5" s="46">
        <f t="shared" si="114"/>
        <v>270</v>
      </c>
      <c r="DJ5" s="46">
        <f t="shared" si="114"/>
        <v>273</v>
      </c>
      <c r="DK5" s="46">
        <f t="shared" si="114"/>
        <v>276</v>
      </c>
      <c r="DL5" s="46">
        <f t="shared" si="114"/>
        <v>279</v>
      </c>
      <c r="DM5" s="46">
        <f t="shared" si="114"/>
        <v>282</v>
      </c>
      <c r="DN5" s="46">
        <f t="shared" si="114"/>
        <v>285</v>
      </c>
      <c r="DO5" s="46">
        <f t="shared" si="114"/>
        <v>288</v>
      </c>
      <c r="DP5" s="46">
        <f t="shared" si="114"/>
        <v>291</v>
      </c>
      <c r="DQ5" s="46">
        <f t="shared" si="114"/>
        <v>294</v>
      </c>
      <c r="DR5" s="46">
        <f t="shared" si="114"/>
        <v>297</v>
      </c>
      <c r="DS5" s="46">
        <f t="shared" si="114"/>
        <v>300</v>
      </c>
      <c r="DT5" s="146">
        <f t="shared" si="6"/>
        <v>1.6993501849899225E-3</v>
      </c>
      <c r="DU5" s="146">
        <f t="shared" si="7"/>
        <v>1.7192869509853154E-3</v>
      </c>
      <c r="DV5" s="146">
        <f t="shared" si="8"/>
        <v>1.7389840174185816E-3</v>
      </c>
      <c r="DW5" s="146">
        <f t="shared" si="9"/>
        <v>1.7584278509864672E-3</v>
      </c>
      <c r="DX5" s="146">
        <f t="shared" si="10"/>
        <v>1.7776049732198076E-3</v>
      </c>
      <c r="DY5" s="146">
        <f t="shared" si="11"/>
        <v>1.7965019758564705E-3</v>
      </c>
      <c r="DZ5" s="146">
        <f t="shared" si="12"/>
        <v>1.8151055362879563E-3</v>
      </c>
      <c r="EA5" s="146">
        <f t="shared" si="13"/>
        <v>1.8334024330550983E-3</v>
      </c>
      <c r="EB5" s="146">
        <f t="shared" si="14"/>
        <v>1.8513795613679352E-3</v>
      </c>
      <c r="EC5" s="146">
        <f t="shared" si="15"/>
        <v>1.8690239486245264E-3</v>
      </c>
      <c r="ED5" s="146">
        <f t="shared" si="16"/>
        <v>1.8863227699032308E-3</v>
      </c>
      <c r="EE5" s="146">
        <f t="shared" si="17"/>
        <v>1.9032633634027494E-3</v>
      </c>
      <c r="EF5" s="146">
        <f t="shared" si="18"/>
        <v>1.9198332458041057E-3</v>
      </c>
      <c r="EG5" s="146">
        <f t="shared" si="19"/>
        <v>1.9360201275286297E-3</v>
      </c>
      <c r="EH5" s="146">
        <f t="shared" si="20"/>
        <v>1.9518119278659765E-3</v>
      </c>
      <c r="EI5" s="146">
        <f t="shared" si="21"/>
        <v>1.9671967899462343E-3</v>
      </c>
      <c r="EJ5" s="146">
        <f t="shared" si="22"/>
        <v>1.982163095530252E-3</v>
      </c>
      <c r="EK5" s="146">
        <f t="shared" si="23"/>
        <v>1.9966994795924389E-3</v>
      </c>
      <c r="EL5" s="146">
        <f t="shared" si="24"/>
        <v>2.0107948446705026E-3</v>
      </c>
      <c r="EM5" s="146">
        <f t="shared" si="25"/>
        <v>2.024438374956809E-3</v>
      </c>
      <c r="EN5" s="146">
        <f t="shared" si="26"/>
        <v>2.0376195501063828E-3</v>
      </c>
      <c r="EO5" s="146">
        <f t="shared" si="27"/>
        <v>2.0503281587369096E-3</v>
      </c>
      <c r="EP5" s="146">
        <f t="shared" si="28"/>
        <v>2.0625543115965223E-3</v>
      </c>
      <c r="EQ5" s="146">
        <f t="shared" si="29"/>
        <v>2.0742884543756422E-3</v>
      </c>
      <c r="ER5" s="146">
        <f t="shared" si="30"/>
        <v>2.0855213801396484E-3</v>
      </c>
      <c r="ES5" s="146">
        <f t="shared" si="31"/>
        <v>2.0962442413597635E-3</v>
      </c>
      <c r="ET5" s="146">
        <f t="shared" si="32"/>
        <v>2.1064485615201528E-3</v>
      </c>
      <c r="EU5" s="146">
        <f t="shared" si="33"/>
        <v>2.1161262462799338E-3</v>
      </c>
      <c r="EV5" s="146">
        <f t="shared" si="34"/>
        <v>2.1252695941695351E-3</v>
      </c>
      <c r="EW5" s="146">
        <f t="shared" si="35"/>
        <v>2.1338713068016226E-3</v>
      </c>
      <c r="EX5" s="146">
        <f t="shared" si="36"/>
        <v>2.1419244985776413E-3</v>
      </c>
      <c r="EY5" s="146">
        <f t="shared" si="37"/>
        <v>2.1494227058719141E-3</v>
      </c>
      <c r="EZ5" s="146">
        <f t="shared" si="38"/>
        <v>2.1563598956761453E-3</v>
      </c>
      <c r="FA5" s="146">
        <f t="shared" si="39"/>
        <v>2.1627304736881519E-3</v>
      </c>
      <c r="FB5" s="146">
        <f t="shared" si="40"/>
        <v>2.1685292918296375E-3</v>
      </c>
      <c r="FC5" s="146">
        <f t="shared" si="41"/>
        <v>2.1737516551788706E-3</v>
      </c>
      <c r="FD5" s="146">
        <f t="shared" si="42"/>
        <v>2.1783933283052001E-3</v>
      </c>
      <c r="FE5" s="146">
        <f t="shared" si="43"/>
        <v>2.1824505409934387E-3</v>
      </c>
      <c r="FF5" s="146">
        <f t="shared" si="44"/>
        <v>2.18591999334729E-3</v>
      </c>
      <c r="FG5" s="146">
        <f t="shared" si="45"/>
        <v>2.188798860262145E-3</v>
      </c>
      <c r="FH5" s="146">
        <f t="shared" si="46"/>
        <v>2.1910847952587623E-3</v>
      </c>
      <c r="FI5" s="146">
        <f t="shared" si="47"/>
        <v>2.1927759336705498E-3</v>
      </c>
      <c r="FJ5" s="146">
        <f t="shared" si="48"/>
        <v>2.1938708951783903E-3</v>
      </c>
      <c r="FK5" s="146">
        <f t="shared" si="49"/>
        <v>2.1943687856881759E-3</v>
      </c>
      <c r="FL5" s="146">
        <f t="shared" si="50"/>
        <v>2.1942691985474931E-3</v>
      </c>
      <c r="FM5" s="146">
        <f t="shared" si="51"/>
        <v>2.1935722150991295E-3</v>
      </c>
      <c r="FN5" s="146">
        <f t="shared" si="52"/>
        <v>2.1922784045703457E-3</v>
      </c>
      <c r="FO5" s="146">
        <f t="shared" si="53"/>
        <v>2.1903888232981351E-3</v>
      </c>
      <c r="FP5" s="146">
        <f t="shared" si="54"/>
        <v>2.1879050132919326E-3</v>
      </c>
      <c r="FQ5" s="146">
        <f t="shared" si="55"/>
        <v>2.1848290001365255E-3</v>
      </c>
      <c r="FR5" s="146">
        <f t="shared" si="56"/>
        <v>2.1811632902391438E-3</v>
      </c>
      <c r="FS5" s="146">
        <f t="shared" si="57"/>
        <v>2.1769108674259798E-3</v>
      </c>
      <c r="FT5" s="146">
        <f t="shared" si="58"/>
        <v>2.1720751888945991E-3</v>
      </c>
      <c r="FU5" s="146">
        <f t="shared" si="59"/>
        <v>2.1666601805299325E-3</v>
      </c>
      <c r="FV5" s="146">
        <f t="shared" si="60"/>
        <v>2.1606702315927311E-3</v>
      </c>
      <c r="FW5" s="146">
        <f t="shared" si="61"/>
        <v>2.1541101887905451E-3</v>
      </c>
      <c r="FX5" s="146">
        <f t="shared" si="62"/>
        <v>2.1469853497424374E-3</v>
      </c>
      <c r="FY5" s="146">
        <f t="shared" si="63"/>
        <v>2.1393014558497669E-3</v>
      </c>
      <c r="FZ5" s="146">
        <f t="shared" si="64"/>
        <v>2.1310646845864715E-3</v>
      </c>
      <c r="GA5" s="146">
        <f t="shared" si="65"/>
        <v>2.1222816412233437E-3</v>
      </c>
      <c r="GB5" s="146">
        <f t="shared" si="66"/>
        <v>2.1129593500018155E-3</v>
      </c>
      <c r="GC5" s="146">
        <f t="shared" si="67"/>
        <v>2.1031052447737604E-3</v>
      </c>
      <c r="GD5" s="146">
        <f t="shared" si="68"/>
        <v>2.0927271591247689E-3</v>
      </c>
      <c r="GE5" s="146">
        <f t="shared" si="69"/>
        <v>2.0818333159992697E-3</v>
      </c>
      <c r="GF5" s="146">
        <f t="shared" si="70"/>
        <v>2.0704323168467113E-3</v>
      </c>
      <c r="GG5" s="146">
        <f t="shared" si="71"/>
        <v>2.0585331303088704E-3</v>
      </c>
      <c r="GH5" s="146">
        <f t="shared" si="72"/>
        <v>2.0461450804690846E-3</v>
      </c>
      <c r="GI5" s="146">
        <f t="shared" si="73"/>
        <v>2.033277834684967E-3</v>
      </c>
      <c r="GJ5" s="146">
        <f t="shared" si="74"/>
        <v>2.0199413910267972E-3</v>
      </c>
      <c r="GK5" s="146">
        <f t="shared" si="75"/>
        <v>2.0061460653444311E-3</v>
      </c>
      <c r="GL5" s="146">
        <f t="shared" si="76"/>
        <v>1.9919024779861084E-3</v>
      </c>
      <c r="GM5" s="146">
        <f t="shared" si="77"/>
        <v>1.9772215401930755E-3</v>
      </c>
      <c r="GN5" s="146">
        <f t="shared" si="78"/>
        <v>1.9621144401943749E-3</v>
      </c>
      <c r="GO5" s="146">
        <f t="shared" si="79"/>
        <v>1.9465926290265648E-3</v>
      </c>
      <c r="GP5" s="146">
        <f t="shared" si="80"/>
        <v>1.9306678061034703E-3</v>
      </c>
      <c r="GQ5" s="146">
        <f t="shared" si="81"/>
        <v>1.914351904561358E-3</v>
      </c>
      <c r="GR5" s="146">
        <f t="shared" si="82"/>
        <v>1.897657076405149E-3</v>
      </c>
      <c r="GS5" s="146">
        <f t="shared" si="83"/>
        <v>1.8805956774814586E-3</v>
      </c>
      <c r="GT5" s="146">
        <f t="shared" si="84"/>
        <v>1.8631802523043719E-3</v>
      </c>
      <c r="GU5" s="146">
        <f t="shared" si="85"/>
        <v>1.8454235187599097E-3</v>
      </c>
      <c r="GV5" s="146">
        <f t="shared" si="86"/>
        <v>1.8273383527151502E-3</v>
      </c>
      <c r="GW5" s="146">
        <f t="shared" si="87"/>
        <v>1.8089377725579092E-3</v>
      </c>
      <c r="GX5" s="146">
        <f t="shared" si="88"/>
        <v>1.7902349236927695E-3</v>
      </c>
      <c r="GY5" s="146">
        <f t="shared" si="89"/>
        <v>1.7712430630190961E-3</v>
      </c>
      <c r="GZ5" s="146">
        <f t="shared" si="90"/>
        <v>1.7519755434164282E-3</v>
      </c>
      <c r="HA5" s="146">
        <f t="shared" si="91"/>
        <v>1.7324457982623965E-3</v>
      </c>
      <c r="HB5" s="146">
        <f t="shared" si="92"/>
        <v>1.7126673260079608E-3</v>
      </c>
      <c r="HC5" s="146">
        <f t="shared" si="93"/>
        <v>1.6926536748344155E-3</v>
      </c>
      <c r="HD5" s="146">
        <f t="shared" si="94"/>
        <v>1.6724184274161552E-3</v>
      </c>
      <c r="HE5" s="146">
        <f t="shared" si="95"/>
        <v>1.6519751858127553E-3</v>
      </c>
      <c r="HF5" s="146">
        <f t="shared" si="96"/>
        <v>1.6313375565133745E-3</v>
      </c>
      <c r="HG5" s="146">
        <f t="shared" si="97"/>
        <v>1.6105191356559497E-3</v>
      </c>
      <c r="HH5" s="146">
        <f t="shared" si="98"/>
        <v>1.5895334944430377E-3</v>
      </c>
      <c r="HI5" s="146">
        <f t="shared" si="99"/>
        <v>1.5683941647755171E-3</v>
      </c>
      <c r="HJ5" s="146">
        <f t="shared" si="100"/>
        <v>1.5471146251246897E-3</v>
      </c>
      <c r="HK5" s="146">
        <f t="shared" si="101"/>
        <v>1.5257082866625975E-3</v>
      </c>
      <c r="HL5" s="146">
        <f t="shared" si="102"/>
        <v>1.5041884796696272E-3</v>
      </c>
      <c r="HM5" s="146">
        <f t="shared" si="103"/>
        <v>1.482568440237686E-3</v>
      </c>
      <c r="HN5" s="146">
        <f t="shared" si="104"/>
        <v>1.4608612972864356E-3</v>
      </c>
      <c r="HO5" s="146">
        <f t="shared" si="105"/>
        <v>1.439080059909217E-3</v>
      </c>
      <c r="HP5" s="146">
        <f t="shared" si="106"/>
        <v>1.4172376050644556E-3</v>
      </c>
    </row>
    <row r="6" spans="1:225" x14ac:dyDescent="0.45">
      <c r="A6" s="4">
        <v>3</v>
      </c>
      <c r="B6" s="82">
        <f t="shared" si="107"/>
        <v>60</v>
      </c>
      <c r="C6" s="81">
        <v>120</v>
      </c>
      <c r="D6" s="82">
        <f t="shared" si="108"/>
        <v>240</v>
      </c>
      <c r="E6" s="32">
        <f t="shared" si="0"/>
        <v>1</v>
      </c>
      <c r="F6" s="32">
        <f t="shared" si="1"/>
        <v>0.5</v>
      </c>
      <c r="G6" s="65">
        <f t="shared" si="109"/>
        <v>130</v>
      </c>
      <c r="H6" s="21" t="s">
        <v>0</v>
      </c>
      <c r="I6" s="53"/>
      <c r="J6" s="237"/>
      <c r="K6" s="66">
        <f>IF(AND(B6&gt;0,C6&gt;0,D6&gt;0),IF(ISBLANK(J6),IF(ISBLANK(H6),"",(D6-B6)*VLOOKUP(H6,VLookups!$A$4:$B$13,2,FALSE)),J6),"")</f>
        <v>185.4</v>
      </c>
      <c r="L6" s="67">
        <f t="shared" si="2"/>
        <v>34373.160000000003</v>
      </c>
      <c r="M6" s="81">
        <v>150</v>
      </c>
      <c r="N6" s="230">
        <f>IF(AND(M6&gt;0,C6&gt;0,NOT(K6="")),ABS(VLOOKUP($M$1,VLookups!$A$27:$B$28,2,FALSE)-_xlfn.NORM.DIST(M6,G6,K6,TRUE)),"")</f>
        <v>0.54295252227494584</v>
      </c>
      <c r="O6" s="80">
        <f>IF(AND($B6&gt;0,$C6&gt;0,$D6&gt;0,NOT(ISBLANK($H6))),_xlfn.NORM.INV(ABS(VLOOKUP($M$1,VLookups!$A$27:$B$28,2,FALSE)-O$3),$G6,$K6),"")</f>
        <v>-107.59966025196897</v>
      </c>
      <c r="P6" s="79">
        <f>IF(AND($B6&gt;0,$C6&gt;0,$D6&gt;0,NOT(ISBLANK($H6))),_xlfn.NORM.INV(ABS(VLOOKUP($M$1,VLookups!$A$27:$B$28,2,FALSE)-P$3),$G6,$K6),"")</f>
        <v>367.599660251969</v>
      </c>
      <c r="Q6" s="80">
        <f>IF(AND($B6&gt;0,$C6&gt;0,$D6&gt;0,NOT(ISBLANK($H6))),_xlfn.NORM.INV(ABS(VLOOKUP($M$1,VLookups!$A$27:$B$28,2,FALSE)-Q$3),$G6,$K6),"")</f>
        <v>322.15475041214864</v>
      </c>
      <c r="R6" s="79">
        <f>IF(AND($B6&gt;0,$C6&gt;0,$D6&gt;0,NOT(ISBLANK($H6))),_xlfn.NORM.INV(ABS(VLOOKUP($M$1,VLookups!$A$27:$B$28,2,FALSE)-R$3),$G6,$K6),"")</f>
        <v>286.03657670441839</v>
      </c>
      <c r="S6" s="80">
        <f>IF(AND($B6&gt;0,$C6&gt;0,$D6&gt;0,NOT(ISBLANK($H6))),_xlfn.NORM.INV(ABS(VLOOKUP($M$1,VLookups!$A$27:$B$28,2,FALSE)-S$3),$G6,$K6),"")</f>
        <v>255.05039968635361</v>
      </c>
      <c r="T6" s="79">
        <f>IF(AND($B6&gt;0,$C6&gt;0,$D6&gt;0,NOT(ISBLANK($H6))),_xlfn.NORM.INV(ABS(VLOOKUP($M$1,VLookups!$A$27:$B$28,2,FALSE)-T$3),$G6,$K6),"")</f>
        <v>130</v>
      </c>
      <c r="U6" s="5"/>
      <c r="V6" s="145">
        <f t="shared" si="110"/>
        <v>3</v>
      </c>
      <c r="W6" s="46">
        <f t="shared" ref="W6:AP6" si="115">IF(ISNONTEXT($V6),X6-$V6,"")</f>
        <v>0</v>
      </c>
      <c r="X6" s="46">
        <f t="shared" si="115"/>
        <v>3</v>
      </c>
      <c r="Y6" s="46">
        <f t="shared" si="115"/>
        <v>6</v>
      </c>
      <c r="Z6" s="46">
        <f t="shared" si="115"/>
        <v>9</v>
      </c>
      <c r="AA6" s="46">
        <f t="shared" si="115"/>
        <v>12</v>
      </c>
      <c r="AB6" s="46">
        <f t="shared" si="115"/>
        <v>15</v>
      </c>
      <c r="AC6" s="46">
        <f t="shared" si="115"/>
        <v>18</v>
      </c>
      <c r="AD6" s="46">
        <f t="shared" si="115"/>
        <v>21</v>
      </c>
      <c r="AE6" s="46">
        <f t="shared" si="115"/>
        <v>24</v>
      </c>
      <c r="AF6" s="46">
        <f t="shared" si="115"/>
        <v>27</v>
      </c>
      <c r="AG6" s="46">
        <f t="shared" si="115"/>
        <v>30</v>
      </c>
      <c r="AH6" s="46">
        <f t="shared" si="115"/>
        <v>33</v>
      </c>
      <c r="AI6" s="46">
        <f t="shared" si="115"/>
        <v>36</v>
      </c>
      <c r="AJ6" s="46">
        <f t="shared" si="115"/>
        <v>39</v>
      </c>
      <c r="AK6" s="46">
        <f t="shared" si="115"/>
        <v>42</v>
      </c>
      <c r="AL6" s="46">
        <f t="shared" si="115"/>
        <v>45</v>
      </c>
      <c r="AM6" s="46">
        <f t="shared" si="115"/>
        <v>48</v>
      </c>
      <c r="AN6" s="46">
        <f t="shared" si="115"/>
        <v>51</v>
      </c>
      <c r="AO6" s="46">
        <f t="shared" si="115"/>
        <v>54</v>
      </c>
      <c r="AP6" s="46">
        <f t="shared" si="115"/>
        <v>57</v>
      </c>
      <c r="AQ6" s="152">
        <f t="shared" si="112"/>
        <v>60</v>
      </c>
      <c r="AR6" s="46">
        <f t="shared" ref="AR6:DC6" si="116">IF(ISNONTEXT($V6),AQ6+$V6,"")</f>
        <v>63</v>
      </c>
      <c r="AS6" s="46">
        <f t="shared" si="116"/>
        <v>66</v>
      </c>
      <c r="AT6" s="46">
        <f t="shared" si="116"/>
        <v>69</v>
      </c>
      <c r="AU6" s="46">
        <f t="shared" si="116"/>
        <v>72</v>
      </c>
      <c r="AV6" s="46">
        <f t="shared" si="116"/>
        <v>75</v>
      </c>
      <c r="AW6" s="46">
        <f t="shared" si="116"/>
        <v>78</v>
      </c>
      <c r="AX6" s="46">
        <f t="shared" si="116"/>
        <v>81</v>
      </c>
      <c r="AY6" s="46">
        <f t="shared" si="116"/>
        <v>84</v>
      </c>
      <c r="AZ6" s="46">
        <f t="shared" si="116"/>
        <v>87</v>
      </c>
      <c r="BA6" s="46">
        <f t="shared" si="116"/>
        <v>90</v>
      </c>
      <c r="BB6" s="46">
        <f t="shared" si="116"/>
        <v>93</v>
      </c>
      <c r="BC6" s="46">
        <f t="shared" si="116"/>
        <v>96</v>
      </c>
      <c r="BD6" s="46">
        <f t="shared" si="116"/>
        <v>99</v>
      </c>
      <c r="BE6" s="46">
        <f t="shared" si="116"/>
        <v>102</v>
      </c>
      <c r="BF6" s="46">
        <f t="shared" si="116"/>
        <v>105</v>
      </c>
      <c r="BG6" s="46">
        <f t="shared" si="116"/>
        <v>108</v>
      </c>
      <c r="BH6" s="46">
        <f t="shared" si="116"/>
        <v>111</v>
      </c>
      <c r="BI6" s="46">
        <f t="shared" si="116"/>
        <v>114</v>
      </c>
      <c r="BJ6" s="46">
        <f t="shared" si="116"/>
        <v>117</v>
      </c>
      <c r="BK6" s="46">
        <f t="shared" si="116"/>
        <v>120</v>
      </c>
      <c r="BL6" s="46">
        <f t="shared" si="116"/>
        <v>123</v>
      </c>
      <c r="BM6" s="46">
        <f t="shared" si="116"/>
        <v>126</v>
      </c>
      <c r="BN6" s="46">
        <f t="shared" si="116"/>
        <v>129</v>
      </c>
      <c r="BO6" s="46">
        <f t="shared" si="116"/>
        <v>132</v>
      </c>
      <c r="BP6" s="46">
        <f t="shared" si="116"/>
        <v>135</v>
      </c>
      <c r="BQ6" s="46">
        <f t="shared" si="116"/>
        <v>138</v>
      </c>
      <c r="BR6" s="46">
        <f t="shared" si="116"/>
        <v>141</v>
      </c>
      <c r="BS6" s="46">
        <f t="shared" si="116"/>
        <v>144</v>
      </c>
      <c r="BT6" s="46">
        <f t="shared" si="116"/>
        <v>147</v>
      </c>
      <c r="BU6" s="46">
        <f t="shared" si="116"/>
        <v>150</v>
      </c>
      <c r="BV6" s="46">
        <f t="shared" si="116"/>
        <v>153</v>
      </c>
      <c r="BW6" s="46">
        <f t="shared" si="116"/>
        <v>156</v>
      </c>
      <c r="BX6" s="46">
        <f t="shared" si="116"/>
        <v>159</v>
      </c>
      <c r="BY6" s="46">
        <f t="shared" si="116"/>
        <v>162</v>
      </c>
      <c r="BZ6" s="46">
        <f t="shared" si="116"/>
        <v>165</v>
      </c>
      <c r="CA6" s="46">
        <f t="shared" si="116"/>
        <v>168</v>
      </c>
      <c r="CB6" s="46">
        <f t="shared" si="116"/>
        <v>171</v>
      </c>
      <c r="CC6" s="46">
        <f t="shared" si="116"/>
        <v>174</v>
      </c>
      <c r="CD6" s="46">
        <f t="shared" si="116"/>
        <v>177</v>
      </c>
      <c r="CE6" s="46">
        <f t="shared" si="116"/>
        <v>180</v>
      </c>
      <c r="CF6" s="46">
        <f t="shared" si="116"/>
        <v>183</v>
      </c>
      <c r="CG6" s="46">
        <f t="shared" si="116"/>
        <v>186</v>
      </c>
      <c r="CH6" s="46">
        <f t="shared" si="116"/>
        <v>189</v>
      </c>
      <c r="CI6" s="46">
        <f t="shared" si="116"/>
        <v>192</v>
      </c>
      <c r="CJ6" s="46">
        <f t="shared" si="116"/>
        <v>195</v>
      </c>
      <c r="CK6" s="46">
        <f t="shared" si="116"/>
        <v>198</v>
      </c>
      <c r="CL6" s="46">
        <f t="shared" si="116"/>
        <v>201</v>
      </c>
      <c r="CM6" s="46">
        <f t="shared" si="116"/>
        <v>204</v>
      </c>
      <c r="CN6" s="46">
        <f t="shared" si="116"/>
        <v>207</v>
      </c>
      <c r="CO6" s="46">
        <f t="shared" si="116"/>
        <v>210</v>
      </c>
      <c r="CP6" s="46">
        <f t="shared" si="116"/>
        <v>213</v>
      </c>
      <c r="CQ6" s="46">
        <f t="shared" si="116"/>
        <v>216</v>
      </c>
      <c r="CR6" s="46">
        <f t="shared" si="116"/>
        <v>219</v>
      </c>
      <c r="CS6" s="46">
        <f t="shared" si="116"/>
        <v>222</v>
      </c>
      <c r="CT6" s="46">
        <f t="shared" si="116"/>
        <v>225</v>
      </c>
      <c r="CU6" s="46">
        <f t="shared" si="116"/>
        <v>228</v>
      </c>
      <c r="CV6" s="46">
        <f t="shared" si="116"/>
        <v>231</v>
      </c>
      <c r="CW6" s="46">
        <f t="shared" si="116"/>
        <v>234</v>
      </c>
      <c r="CX6" s="46">
        <f t="shared" si="116"/>
        <v>237</v>
      </c>
      <c r="CY6" s="46">
        <f t="shared" si="116"/>
        <v>240</v>
      </c>
      <c r="CZ6" s="46">
        <f t="shared" si="116"/>
        <v>243</v>
      </c>
      <c r="DA6" s="46">
        <f t="shared" si="116"/>
        <v>246</v>
      </c>
      <c r="DB6" s="46">
        <f t="shared" si="116"/>
        <v>249</v>
      </c>
      <c r="DC6" s="46">
        <f t="shared" si="116"/>
        <v>252</v>
      </c>
      <c r="DD6" s="46">
        <f t="shared" ref="DD6:DS6" si="117">IF(ISNONTEXT($V6),DC6+$V6,"")</f>
        <v>255</v>
      </c>
      <c r="DE6" s="46">
        <f t="shared" si="117"/>
        <v>258</v>
      </c>
      <c r="DF6" s="46">
        <f t="shared" si="117"/>
        <v>261</v>
      </c>
      <c r="DG6" s="46">
        <f t="shared" si="117"/>
        <v>264</v>
      </c>
      <c r="DH6" s="46">
        <f t="shared" si="117"/>
        <v>267</v>
      </c>
      <c r="DI6" s="46">
        <f t="shared" si="117"/>
        <v>270</v>
      </c>
      <c r="DJ6" s="46">
        <f t="shared" si="117"/>
        <v>273</v>
      </c>
      <c r="DK6" s="46">
        <f t="shared" si="117"/>
        <v>276</v>
      </c>
      <c r="DL6" s="46">
        <f t="shared" si="117"/>
        <v>279</v>
      </c>
      <c r="DM6" s="46">
        <f t="shared" si="117"/>
        <v>282</v>
      </c>
      <c r="DN6" s="46">
        <f t="shared" si="117"/>
        <v>285</v>
      </c>
      <c r="DO6" s="46">
        <f t="shared" si="117"/>
        <v>288</v>
      </c>
      <c r="DP6" s="46">
        <f t="shared" si="117"/>
        <v>291</v>
      </c>
      <c r="DQ6" s="46">
        <f t="shared" si="117"/>
        <v>294</v>
      </c>
      <c r="DR6" s="46">
        <f t="shared" si="117"/>
        <v>297</v>
      </c>
      <c r="DS6" s="46">
        <f t="shared" si="117"/>
        <v>300</v>
      </c>
      <c r="DT6" s="146">
        <f t="shared" si="6"/>
        <v>1.6828179714106289E-3</v>
      </c>
      <c r="DU6" s="146">
        <f t="shared" si="7"/>
        <v>1.7017972490148043E-3</v>
      </c>
      <c r="DV6" s="146">
        <f t="shared" si="8"/>
        <v>1.7205400283030756E-3</v>
      </c>
      <c r="DW6" s="146">
        <f t="shared" si="9"/>
        <v>1.7390338369136287E-3</v>
      </c>
      <c r="DX6" s="146">
        <f t="shared" si="10"/>
        <v>1.7572662633772657E-3</v>
      </c>
      <c r="DY6" s="146">
        <f t="shared" si="11"/>
        <v>1.7752249708379261E-3</v>
      </c>
      <c r="DZ6" s="146">
        <f t="shared" si="12"/>
        <v>1.7928977108206854E-3</v>
      </c>
      <c r="EA6" s="146">
        <f t="shared" si="13"/>
        <v>1.8102723370259804E-3</v>
      </c>
      <c r="EB6" s="146">
        <f t="shared" si="14"/>
        <v>1.82733681912857E-3</v>
      </c>
      <c r="EC6" s="146">
        <f t="shared" si="15"/>
        <v>1.8440792565594889E-3</v>
      </c>
      <c r="ED6" s="146">
        <f t="shared" si="16"/>
        <v>1.86048789224908E-3</v>
      </c>
      <c r="EE6" s="146">
        <f t="shared" si="17"/>
        <v>1.8765511263090595E-3</v>
      </c>
      <c r="EF6" s="146">
        <f t="shared" si="18"/>
        <v>1.8922575296314611E-3</v>
      </c>
      <c r="EG6" s="146">
        <f t="shared" si="19"/>
        <v>1.9075958573822724E-3</v>
      </c>
      <c r="EH6" s="146">
        <f t="shared" si="20"/>
        <v>1.922555062367571E-3</v>
      </c>
      <c r="EI6" s="146">
        <f t="shared" si="21"/>
        <v>1.9371243082500103E-3</v>
      </c>
      <c r="EJ6" s="146">
        <f t="shared" si="22"/>
        <v>1.9512929825936025E-3</v>
      </c>
      <c r="EK6" s="146">
        <f t="shared" si="23"/>
        <v>1.9650507097148857E-3</v>
      </c>
      <c r="EL6" s="146">
        <f t="shared" si="24"/>
        <v>1.9783873633187473E-3</v>
      </c>
      <c r="EM6" s="146">
        <f t="shared" si="25"/>
        <v>1.9912930788974098E-3</v>
      </c>
      <c r="EN6" s="146">
        <f t="shared" si="26"/>
        <v>2.003758265871374E-3</v>
      </c>
      <c r="EO6" s="146">
        <f t="shared" si="27"/>
        <v>2.0157736194514227E-3</v>
      </c>
      <c r="EP6" s="146">
        <f t="shared" si="28"/>
        <v>2.0273301322011939E-3</v>
      </c>
      <c r="EQ6" s="146">
        <f t="shared" si="29"/>
        <v>2.0384191052802134E-3</v>
      </c>
      <c r="ER6" s="146">
        <f t="shared" si="30"/>
        <v>2.0490321593477751E-3</v>
      </c>
      <c r="ES6" s="146">
        <f t="shared" si="31"/>
        <v>2.0591612451085423E-3</v>
      </c>
      <c r="ET6" s="146">
        <f t="shared" si="32"/>
        <v>2.0687986534813087E-3</v>
      </c>
      <c r="EU6" s="146">
        <f t="shared" si="33"/>
        <v>2.0779370253729396E-3</v>
      </c>
      <c r="EV6" s="146">
        <f t="shared" si="34"/>
        <v>2.0865693610401565E-3</v>
      </c>
      <c r="EW6" s="146">
        <f t="shared" si="35"/>
        <v>2.0946890290225026E-3</v>
      </c>
      <c r="EX6" s="146">
        <f t="shared" si="36"/>
        <v>2.1022897746305232E-3</v>
      </c>
      <c r="EY6" s="146">
        <f t="shared" si="37"/>
        <v>2.1093657279739712E-3</v>
      </c>
      <c r="EZ6" s="146">
        <f t="shared" si="38"/>
        <v>2.1159114115155988E-3</v>
      </c>
      <c r="FA6" s="146">
        <f t="shared" si="39"/>
        <v>2.1219217471369375E-3</v>
      </c>
      <c r="FB6" s="146">
        <f t="shared" si="40"/>
        <v>2.1273920627033131E-3</v>
      </c>
      <c r="FC6" s="146">
        <f t="shared" si="41"/>
        <v>2.1323180981161973E-3</v>
      </c>
      <c r="FD6" s="146">
        <f t="shared" si="42"/>
        <v>2.1366960108419428E-3</v>
      </c>
      <c r="FE6" s="146">
        <f t="shared" si="43"/>
        <v>2.1405223809068436E-3</v>
      </c>
      <c r="FF6" s="146">
        <f t="shared" si="44"/>
        <v>2.1437942153494367E-3</v>
      </c>
      <c r="FG6" s="146">
        <f t="shared" si="45"/>
        <v>2.1465089521219244E-3</v>
      </c>
      <c r="FH6" s="146">
        <f t="shared" si="46"/>
        <v>2.1486644634336094E-3</v>
      </c>
      <c r="FI6" s="146">
        <f t="shared" si="47"/>
        <v>2.150259058530227E-3</v>
      </c>
      <c r="FJ6" s="146">
        <f t="shared" si="48"/>
        <v>2.1512914859040892E-3</v>
      </c>
      <c r="FK6" s="146">
        <f t="shared" si="49"/>
        <v>2.1517609349310076E-3</v>
      </c>
      <c r="FL6" s="146">
        <f t="shared" si="50"/>
        <v>2.1516670369309868E-3</v>
      </c>
      <c r="FM6" s="146">
        <f t="shared" si="51"/>
        <v>2.1510098656507526E-3</v>
      </c>
      <c r="FN6" s="146">
        <f t="shared" si="52"/>
        <v>2.1497899371672249E-3</v>
      </c>
      <c r="FO6" s="146">
        <f t="shared" si="53"/>
        <v>2.1480082092121188E-3</v>
      </c>
      <c r="FP6" s="146">
        <f t="shared" si="54"/>
        <v>2.1456660799189071E-3</v>
      </c>
      <c r="FQ6" s="146">
        <f t="shared" si="55"/>
        <v>2.1427653859944391E-3</v>
      </c>
      <c r="FR6" s="146">
        <f t="shared" si="56"/>
        <v>2.1393084003185647E-3</v>
      </c>
      <c r="FS6" s="146">
        <f t="shared" si="57"/>
        <v>2.1352978289761525E-3</v>
      </c>
      <c r="FT6" s="146">
        <f t="shared" si="58"/>
        <v>2.130736807726932E-3</v>
      </c>
      <c r="FU6" s="146">
        <f t="shared" si="59"/>
        <v>2.1256288979196025E-3</v>
      </c>
      <c r="FV6" s="146">
        <f t="shared" si="60"/>
        <v>2.1199780818576611E-3</v>
      </c>
      <c r="FW6" s="146">
        <f t="shared" si="61"/>
        <v>2.1137887576253966E-3</v>
      </c>
      <c r="FX6" s="146">
        <f t="shared" si="62"/>
        <v>2.1070657333834499E-3</v>
      </c>
      <c r="FY6" s="146">
        <f t="shared" si="63"/>
        <v>2.0998142211443088E-3</v>
      </c>
      <c r="FZ6" s="146">
        <f t="shared" si="64"/>
        <v>2.0920398300390123E-3</v>
      </c>
      <c r="GA6" s="146">
        <f t="shared" si="65"/>
        <v>2.0837485590872369E-3</v>
      </c>
      <c r="GB6" s="146">
        <f t="shared" si="66"/>
        <v>2.0749467894838115E-3</v>
      </c>
      <c r="GC6" s="146">
        <f t="shared" si="67"/>
        <v>2.0656412764155506E-3</v>
      </c>
      <c r="GD6" s="146">
        <f t="shared" si="68"/>
        <v>2.0558391404230806E-3</v>
      </c>
      <c r="GE6" s="146">
        <f t="shared" si="69"/>
        <v>2.0455478583231296E-3</v>
      </c>
      <c r="GF6" s="146">
        <f t="shared" si="70"/>
        <v>2.0347752537074669E-3</v>
      </c>
      <c r="GG6" s="146">
        <f t="shared" si="71"/>
        <v>2.023529487035399E-3</v>
      </c>
      <c r="GH6" s="146">
        <f t="shared" si="72"/>
        <v>2.0118190453373695E-3</v>
      </c>
      <c r="GI6" s="146">
        <f t="shared" si="73"/>
        <v>1.9996527315478368E-3</v>
      </c>
      <c r="GJ6" s="146">
        <f t="shared" si="74"/>
        <v>1.9870396534861961E-3</v>
      </c>
      <c r="GK6" s="146">
        <f t="shared" si="75"/>
        <v>1.9739892125050264E-3</v>
      </c>
      <c r="GL6" s="146">
        <f t="shared" si="76"/>
        <v>1.9605110918254538E-3</v>
      </c>
      <c r="GM6" s="146">
        <f t="shared" si="77"/>
        <v>1.9466152445798703E-3</v>
      </c>
      <c r="GN6" s="146">
        <f t="shared" si="78"/>
        <v>1.9323118815826384E-3</v>
      </c>
      <c r="GO6" s="146">
        <f t="shared" si="79"/>
        <v>1.9176114588497883E-3</v>
      </c>
      <c r="GP6" s="146">
        <f t="shared" si="80"/>
        <v>1.9025246648890115E-3</v>
      </c>
      <c r="GQ6" s="146">
        <f t="shared" si="81"/>
        <v>1.8870624077815326E-3</v>
      </c>
      <c r="GR6" s="146">
        <f t="shared" si="82"/>
        <v>1.8712358020776464E-3</v>
      </c>
      <c r="GS6" s="146">
        <f t="shared" si="83"/>
        <v>1.8550561555278956E-3</v>
      </c>
      <c r="GT6" s="146">
        <f t="shared" si="84"/>
        <v>1.8385349556719695E-3</v>
      </c>
      <c r="GU6" s="146">
        <f t="shared" si="85"/>
        <v>1.8216838563074984E-3</v>
      </c>
      <c r="GV6" s="146">
        <f t="shared" si="86"/>
        <v>1.8045146638609362E-3</v>
      </c>
      <c r="GW6" s="146">
        <f t="shared" si="87"/>
        <v>1.7870393236827189E-3</v>
      </c>
      <c r="GX6" s="146">
        <f t="shared" si="88"/>
        <v>1.7692699062888128E-3</v>
      </c>
      <c r="GY6" s="146">
        <f t="shared" si="89"/>
        <v>1.751218593570663E-3</v>
      </c>
      <c r="GZ6" s="146">
        <f t="shared" si="90"/>
        <v>1.7328976649954107E-3</v>
      </c>
      <c r="HA6" s="146">
        <f t="shared" si="91"/>
        <v>1.7143194838180288E-3</v>
      </c>
      <c r="HB6" s="146">
        <f t="shared" si="92"/>
        <v>1.6954964833268053E-3</v>
      </c>
      <c r="HC6" s="146">
        <f t="shared" si="93"/>
        <v>1.6764411531433158E-3</v>
      </c>
      <c r="HD6" s="146">
        <f t="shared" si="94"/>
        <v>1.6571660255976955E-3</v>
      </c>
      <c r="HE6" s="146">
        <f t="shared" si="95"/>
        <v>1.6376836621996714E-3</v>
      </c>
      <c r="HF6" s="146">
        <f t="shared" si="96"/>
        <v>1.6180066402254039E-3</v>
      </c>
      <c r="HG6" s="146">
        <f t="shared" si="97"/>
        <v>1.5981475394397484E-3</v>
      </c>
      <c r="HH6" s="146">
        <f t="shared" si="98"/>
        <v>1.5781189289730828E-3</v>
      </c>
      <c r="HI6" s="146">
        <f t="shared" si="99"/>
        <v>1.5579333543713223E-3</v>
      </c>
      <c r="HJ6" s="146">
        <f t="shared" si="100"/>
        <v>1.5376033248372162E-3</v>
      </c>
      <c r="HK6" s="146">
        <f t="shared" si="101"/>
        <v>1.517141300680437E-3</v>
      </c>
      <c r="HL6" s="146">
        <f t="shared" si="102"/>
        <v>1.4965596809933819E-3</v>
      </c>
      <c r="HM6" s="146">
        <f t="shared" si="103"/>
        <v>1.4758707915689603E-3</v>
      </c>
      <c r="HN6" s="146">
        <f t="shared" si="104"/>
        <v>1.4550868730760099E-3</v>
      </c>
      <c r="HO6" s="146">
        <f t="shared" si="105"/>
        <v>1.4342200695072803E-3</v>
      </c>
      <c r="HP6" s="146">
        <f t="shared" si="106"/>
        <v>1.4132824169142413E-3</v>
      </c>
    </row>
    <row r="7" spans="1:225" x14ac:dyDescent="0.45">
      <c r="A7" s="4">
        <v>4</v>
      </c>
      <c r="B7" s="82">
        <f t="shared" si="107"/>
        <v>60</v>
      </c>
      <c r="C7" s="81">
        <v>120</v>
      </c>
      <c r="D7" s="82">
        <f t="shared" si="108"/>
        <v>240</v>
      </c>
      <c r="E7" s="32">
        <f t="shared" si="0"/>
        <v>1</v>
      </c>
      <c r="F7" s="32">
        <f t="shared" si="1"/>
        <v>0.5</v>
      </c>
      <c r="G7" s="65">
        <f t="shared" si="109"/>
        <v>130</v>
      </c>
      <c r="H7" s="21" t="s">
        <v>3</v>
      </c>
      <c r="I7" s="53"/>
      <c r="J7" s="237"/>
      <c r="K7" s="66">
        <f>IF(AND(B7&gt;0,C7&gt;0,D7&gt;0),IF(ISBLANK(J7),IF(ISBLANK(H7),"",(D7-B7)*VLOOKUP(H7,VLookups!$A$4:$B$13,2,FALSE)),J7),"")</f>
        <v>188.1</v>
      </c>
      <c r="L7" s="67">
        <f t="shared" si="2"/>
        <v>35381.61</v>
      </c>
      <c r="M7" s="81">
        <v>150</v>
      </c>
      <c r="N7" s="230">
        <f>IF(AND(M7&gt;0,C7&gt;0,NOT(K7="")),ABS(VLOOKUP($M$1,VLookups!$A$27:$B$28,2,FALSE)-_xlfn.NORM.DIST(M7,G7,K7,TRUE)),"")</f>
        <v>0.54233831570224122</v>
      </c>
      <c r="O7" s="80">
        <f>IF(AND($B7&gt;0,$C7&gt;0,$D7&gt;0,NOT(ISBLANK($H7))),_xlfn.NORM.INV(ABS(VLOOKUP($M$1,VLookups!$A$27:$B$28,2,FALSE)-O$3),$G7,$K7),"")</f>
        <v>-111.05984947893936</v>
      </c>
      <c r="P7" s="79">
        <f>IF(AND($B7&gt;0,$C7&gt;0,$D7&gt;0,NOT(ISBLANK($H7))),_xlfn.NORM.INV(ABS(VLOOKUP($M$1,VLookups!$A$27:$B$28,2,FALSE)-P$3),$G7,$K7),"")</f>
        <v>371.05984947893933</v>
      </c>
      <c r="Q7" s="80">
        <f>IF(AND($B7&gt;0,$C7&gt;0,$D7&gt;0,NOT(ISBLANK($H7))),_xlfn.NORM.INV(ABS(VLOOKUP($M$1,VLookups!$A$27:$B$28,2,FALSE)-Q$3),$G7,$K7),"")</f>
        <v>324.95312056378185</v>
      </c>
      <c r="R7" s="79">
        <f>IF(AND($B7&gt;0,$C7&gt;0,$D7&gt;0,NOT(ISBLANK($H7))),_xlfn.NORM.INV(ABS(VLOOKUP($M$1,VLookups!$A$27:$B$28,2,FALSE)-R$3),$G7,$K7),"")</f>
        <v>288.30895403506526</v>
      </c>
      <c r="S7" s="80">
        <f>IF(AND($B7&gt;0,$C7&gt;0,$D7&gt;0,NOT(ISBLANK($H7))),_xlfn.NORM.INV(ABS(VLOOKUP($M$1,VLookups!$A$27:$B$28,2,FALSE)-S$3),$G7,$K7),"")</f>
        <v>256.87152201188303</v>
      </c>
      <c r="T7" s="79">
        <f>IF(AND($B7&gt;0,$C7&gt;0,$D7&gt;0,NOT(ISBLANK($H7))),_xlfn.NORM.INV(ABS(VLOOKUP($M$1,VLookups!$A$27:$B$28,2,FALSE)-T$3),$G7,$K7),"")</f>
        <v>130</v>
      </c>
      <c r="U7" s="5"/>
      <c r="V7" s="145">
        <f t="shared" si="110"/>
        <v>3</v>
      </c>
      <c r="W7" s="46">
        <f t="shared" ref="W7:AP7" si="118">IF(ISNONTEXT($V7),X7-$V7,"")</f>
        <v>0</v>
      </c>
      <c r="X7" s="46">
        <f t="shared" si="118"/>
        <v>3</v>
      </c>
      <c r="Y7" s="46">
        <f t="shared" si="118"/>
        <v>6</v>
      </c>
      <c r="Z7" s="46">
        <f t="shared" si="118"/>
        <v>9</v>
      </c>
      <c r="AA7" s="46">
        <f t="shared" si="118"/>
        <v>12</v>
      </c>
      <c r="AB7" s="46">
        <f t="shared" si="118"/>
        <v>15</v>
      </c>
      <c r="AC7" s="46">
        <f t="shared" si="118"/>
        <v>18</v>
      </c>
      <c r="AD7" s="46">
        <f t="shared" si="118"/>
        <v>21</v>
      </c>
      <c r="AE7" s="46">
        <f t="shared" si="118"/>
        <v>24</v>
      </c>
      <c r="AF7" s="46">
        <f t="shared" si="118"/>
        <v>27</v>
      </c>
      <c r="AG7" s="46">
        <f t="shared" si="118"/>
        <v>30</v>
      </c>
      <c r="AH7" s="46">
        <f t="shared" si="118"/>
        <v>33</v>
      </c>
      <c r="AI7" s="46">
        <f t="shared" si="118"/>
        <v>36</v>
      </c>
      <c r="AJ7" s="46">
        <f t="shared" si="118"/>
        <v>39</v>
      </c>
      <c r="AK7" s="46">
        <f t="shared" si="118"/>
        <v>42</v>
      </c>
      <c r="AL7" s="46">
        <f t="shared" si="118"/>
        <v>45</v>
      </c>
      <c r="AM7" s="46">
        <f t="shared" si="118"/>
        <v>48</v>
      </c>
      <c r="AN7" s="46">
        <f t="shared" si="118"/>
        <v>51</v>
      </c>
      <c r="AO7" s="46">
        <f t="shared" si="118"/>
        <v>54</v>
      </c>
      <c r="AP7" s="46">
        <f t="shared" si="118"/>
        <v>57</v>
      </c>
      <c r="AQ7" s="152">
        <f t="shared" si="112"/>
        <v>60</v>
      </c>
      <c r="AR7" s="46">
        <f t="shared" ref="AR7:DC7" si="119">IF(ISNONTEXT($V7),AQ7+$V7,"")</f>
        <v>63</v>
      </c>
      <c r="AS7" s="46">
        <f t="shared" si="119"/>
        <v>66</v>
      </c>
      <c r="AT7" s="46">
        <f t="shared" si="119"/>
        <v>69</v>
      </c>
      <c r="AU7" s="46">
        <f t="shared" si="119"/>
        <v>72</v>
      </c>
      <c r="AV7" s="46">
        <f t="shared" si="119"/>
        <v>75</v>
      </c>
      <c r="AW7" s="46">
        <f t="shared" si="119"/>
        <v>78</v>
      </c>
      <c r="AX7" s="46">
        <f t="shared" si="119"/>
        <v>81</v>
      </c>
      <c r="AY7" s="46">
        <f t="shared" si="119"/>
        <v>84</v>
      </c>
      <c r="AZ7" s="46">
        <f t="shared" si="119"/>
        <v>87</v>
      </c>
      <c r="BA7" s="46">
        <f t="shared" si="119"/>
        <v>90</v>
      </c>
      <c r="BB7" s="46">
        <f t="shared" si="119"/>
        <v>93</v>
      </c>
      <c r="BC7" s="46">
        <f t="shared" si="119"/>
        <v>96</v>
      </c>
      <c r="BD7" s="46">
        <f t="shared" si="119"/>
        <v>99</v>
      </c>
      <c r="BE7" s="46">
        <f t="shared" si="119"/>
        <v>102</v>
      </c>
      <c r="BF7" s="46">
        <f t="shared" si="119"/>
        <v>105</v>
      </c>
      <c r="BG7" s="46">
        <f t="shared" si="119"/>
        <v>108</v>
      </c>
      <c r="BH7" s="46">
        <f t="shared" si="119"/>
        <v>111</v>
      </c>
      <c r="BI7" s="46">
        <f t="shared" si="119"/>
        <v>114</v>
      </c>
      <c r="BJ7" s="46">
        <f t="shared" si="119"/>
        <v>117</v>
      </c>
      <c r="BK7" s="46">
        <f t="shared" si="119"/>
        <v>120</v>
      </c>
      <c r="BL7" s="46">
        <f t="shared" si="119"/>
        <v>123</v>
      </c>
      <c r="BM7" s="46">
        <f t="shared" si="119"/>
        <v>126</v>
      </c>
      <c r="BN7" s="46">
        <f t="shared" si="119"/>
        <v>129</v>
      </c>
      <c r="BO7" s="46">
        <f t="shared" si="119"/>
        <v>132</v>
      </c>
      <c r="BP7" s="46">
        <f t="shared" si="119"/>
        <v>135</v>
      </c>
      <c r="BQ7" s="46">
        <f t="shared" si="119"/>
        <v>138</v>
      </c>
      <c r="BR7" s="46">
        <f t="shared" si="119"/>
        <v>141</v>
      </c>
      <c r="BS7" s="46">
        <f t="shared" si="119"/>
        <v>144</v>
      </c>
      <c r="BT7" s="46">
        <f t="shared" si="119"/>
        <v>147</v>
      </c>
      <c r="BU7" s="46">
        <f t="shared" si="119"/>
        <v>150</v>
      </c>
      <c r="BV7" s="46">
        <f t="shared" si="119"/>
        <v>153</v>
      </c>
      <c r="BW7" s="46">
        <f t="shared" si="119"/>
        <v>156</v>
      </c>
      <c r="BX7" s="46">
        <f t="shared" si="119"/>
        <v>159</v>
      </c>
      <c r="BY7" s="46">
        <f t="shared" si="119"/>
        <v>162</v>
      </c>
      <c r="BZ7" s="46">
        <f t="shared" si="119"/>
        <v>165</v>
      </c>
      <c r="CA7" s="46">
        <f t="shared" si="119"/>
        <v>168</v>
      </c>
      <c r="CB7" s="46">
        <f t="shared" si="119"/>
        <v>171</v>
      </c>
      <c r="CC7" s="46">
        <f t="shared" si="119"/>
        <v>174</v>
      </c>
      <c r="CD7" s="46">
        <f t="shared" si="119"/>
        <v>177</v>
      </c>
      <c r="CE7" s="46">
        <f t="shared" si="119"/>
        <v>180</v>
      </c>
      <c r="CF7" s="46">
        <f t="shared" si="119"/>
        <v>183</v>
      </c>
      <c r="CG7" s="46">
        <f t="shared" si="119"/>
        <v>186</v>
      </c>
      <c r="CH7" s="46">
        <f t="shared" si="119"/>
        <v>189</v>
      </c>
      <c r="CI7" s="46">
        <f t="shared" si="119"/>
        <v>192</v>
      </c>
      <c r="CJ7" s="46">
        <f t="shared" si="119"/>
        <v>195</v>
      </c>
      <c r="CK7" s="46">
        <f t="shared" si="119"/>
        <v>198</v>
      </c>
      <c r="CL7" s="46">
        <f t="shared" si="119"/>
        <v>201</v>
      </c>
      <c r="CM7" s="46">
        <f t="shared" si="119"/>
        <v>204</v>
      </c>
      <c r="CN7" s="46">
        <f t="shared" si="119"/>
        <v>207</v>
      </c>
      <c r="CO7" s="46">
        <f t="shared" si="119"/>
        <v>210</v>
      </c>
      <c r="CP7" s="46">
        <f t="shared" si="119"/>
        <v>213</v>
      </c>
      <c r="CQ7" s="46">
        <f t="shared" si="119"/>
        <v>216</v>
      </c>
      <c r="CR7" s="46">
        <f t="shared" si="119"/>
        <v>219</v>
      </c>
      <c r="CS7" s="46">
        <f t="shared" si="119"/>
        <v>222</v>
      </c>
      <c r="CT7" s="46">
        <f t="shared" si="119"/>
        <v>225</v>
      </c>
      <c r="CU7" s="46">
        <f t="shared" si="119"/>
        <v>228</v>
      </c>
      <c r="CV7" s="46">
        <f t="shared" si="119"/>
        <v>231</v>
      </c>
      <c r="CW7" s="46">
        <f t="shared" si="119"/>
        <v>234</v>
      </c>
      <c r="CX7" s="46">
        <f t="shared" si="119"/>
        <v>237</v>
      </c>
      <c r="CY7" s="46">
        <f t="shared" si="119"/>
        <v>240</v>
      </c>
      <c r="CZ7" s="46">
        <f t="shared" si="119"/>
        <v>243</v>
      </c>
      <c r="DA7" s="46">
        <f t="shared" si="119"/>
        <v>246</v>
      </c>
      <c r="DB7" s="46">
        <f t="shared" si="119"/>
        <v>249</v>
      </c>
      <c r="DC7" s="46">
        <f t="shared" si="119"/>
        <v>252</v>
      </c>
      <c r="DD7" s="46">
        <f t="shared" ref="DD7:DS7" si="120">IF(ISNONTEXT($V7),DC7+$V7,"")</f>
        <v>255</v>
      </c>
      <c r="DE7" s="46">
        <f t="shared" si="120"/>
        <v>258</v>
      </c>
      <c r="DF7" s="46">
        <f t="shared" si="120"/>
        <v>261</v>
      </c>
      <c r="DG7" s="46">
        <f t="shared" si="120"/>
        <v>264</v>
      </c>
      <c r="DH7" s="46">
        <f t="shared" si="120"/>
        <v>267</v>
      </c>
      <c r="DI7" s="46">
        <f t="shared" si="120"/>
        <v>270</v>
      </c>
      <c r="DJ7" s="46">
        <f t="shared" si="120"/>
        <v>273</v>
      </c>
      <c r="DK7" s="46">
        <f t="shared" si="120"/>
        <v>276</v>
      </c>
      <c r="DL7" s="46">
        <f t="shared" si="120"/>
        <v>279</v>
      </c>
      <c r="DM7" s="46">
        <f t="shared" si="120"/>
        <v>282</v>
      </c>
      <c r="DN7" s="46">
        <f t="shared" si="120"/>
        <v>285</v>
      </c>
      <c r="DO7" s="46">
        <f t="shared" si="120"/>
        <v>288</v>
      </c>
      <c r="DP7" s="46">
        <f t="shared" si="120"/>
        <v>291</v>
      </c>
      <c r="DQ7" s="46">
        <f t="shared" si="120"/>
        <v>294</v>
      </c>
      <c r="DR7" s="46">
        <f t="shared" si="120"/>
        <v>297</v>
      </c>
      <c r="DS7" s="46">
        <f t="shared" si="120"/>
        <v>300</v>
      </c>
      <c r="DT7" s="146">
        <f t="shared" si="6"/>
        <v>1.6703252653366214E-3</v>
      </c>
      <c r="DU7" s="146">
        <f t="shared" si="7"/>
        <v>1.6886237832481406E-3</v>
      </c>
      <c r="DV7" s="146">
        <f t="shared" si="8"/>
        <v>1.7066885779480053E-3</v>
      </c>
      <c r="DW7" s="146">
        <f t="shared" si="9"/>
        <v>1.7245079108329691E-3</v>
      </c>
      <c r="DX7" s="146">
        <f t="shared" si="10"/>
        <v>1.742070107511809E-3</v>
      </c>
      <c r="DY7" s="146">
        <f t="shared" si="11"/>
        <v>1.7593635704137519E-3</v>
      </c>
      <c r="DZ7" s="146">
        <f t="shared" si="12"/>
        <v>1.7763767914287245E-3</v>
      </c>
      <c r="EA7" s="146">
        <f t="shared" si="13"/>
        <v>1.7930983645603703E-3</v>
      </c>
      <c r="EB7" s="146">
        <f t="shared" si="14"/>
        <v>1.8095169985725564E-3</v>
      </c>
      <c r="EC7" s="146">
        <f t="shared" si="15"/>
        <v>1.8256215296099164E-3</v>
      </c>
      <c r="ED7" s="146">
        <f t="shared" si="16"/>
        <v>1.8414009337728424E-3</v>
      </c>
      <c r="EE7" s="146">
        <f t="shared" si="17"/>
        <v>1.8568443396272294E-3</v>
      </c>
      <c r="EF7" s="146">
        <f t="shared" si="18"/>
        <v>1.8719410406292216E-3</v>
      </c>
      <c r="EG7" s="146">
        <f t="shared" si="19"/>
        <v>1.8866805074451917E-3</v>
      </c>
      <c r="EH7" s="146">
        <f t="shared" si="20"/>
        <v>1.9010524001471876E-3</v>
      </c>
      <c r="EI7" s="146">
        <f t="shared" si="21"/>
        <v>1.91504658026416E-3</v>
      </c>
      <c r="EJ7" s="146">
        <f t="shared" si="22"/>
        <v>1.9286531226693703E-3</v>
      </c>
      <c r="EK7" s="146">
        <f t="shared" si="23"/>
        <v>1.9418623272845277E-3</v>
      </c>
      <c r="EL7" s="146">
        <f t="shared" si="24"/>
        <v>1.9546647305813802E-3</v>
      </c>
      <c r="EM7" s="146">
        <f t="shared" si="25"/>
        <v>1.9670511168617109E-3</v>
      </c>
      <c r="EN7" s="146">
        <f t="shared" si="26"/>
        <v>1.9790125292969501E-3</v>
      </c>
      <c r="EO7" s="146">
        <f t="shared" si="27"/>
        <v>1.9905402807089238E-3</v>
      </c>
      <c r="EP7" s="146">
        <f t="shared" si="28"/>
        <v>2.0016259640735887E-3</v>
      </c>
      <c r="EQ7" s="146">
        <f t="shared" si="29"/>
        <v>2.0122614627300054E-3</v>
      </c>
      <c r="ER7" s="146">
        <f t="shared" si="30"/>
        <v>2.0224389602771977E-3</v>
      </c>
      <c r="ES7" s="146">
        <f t="shared" si="31"/>
        <v>2.0321509501420331E-3</v>
      </c>
      <c r="ET7" s="146">
        <f t="shared" si="32"/>
        <v>2.0413902448017211E-3</v>
      </c>
      <c r="EU7" s="146">
        <f t="shared" si="33"/>
        <v>2.0501499846450944E-3</v>
      </c>
      <c r="EV7" s="146">
        <f t="shared" si="34"/>
        <v>2.0584236464573683E-3</v>
      </c>
      <c r="EW7" s="146">
        <f t="shared" si="35"/>
        <v>2.0662050515137071E-3</v>
      </c>
      <c r="EX7" s="146">
        <f t="shared" si="36"/>
        <v>2.0734883732675272E-3</v>
      </c>
      <c r="EY7" s="146">
        <f t="shared" si="37"/>
        <v>2.0802681446201641E-3</v>
      </c>
      <c r="EZ7" s="146">
        <f t="shared" si="38"/>
        <v>2.0865392647591908E-3</v>
      </c>
      <c r="FA7" s="146">
        <f t="shared" si="39"/>
        <v>2.0922970055534352E-3</v>
      </c>
      <c r="FB7" s="146">
        <f t="shared" si="40"/>
        <v>2.0975370174934485E-3</v>
      </c>
      <c r="FC7" s="146">
        <f t="shared" si="41"/>
        <v>2.1022553351670026E-3</v>
      </c>
      <c r="FD7" s="146">
        <f t="shared" si="42"/>
        <v>2.1064483822599493E-3</v>
      </c>
      <c r="FE7" s="146">
        <f t="shared" si="43"/>
        <v>2.1101129760736203E-3</v>
      </c>
      <c r="FF7" s="146">
        <f t="shared" si="44"/>
        <v>2.1132463315507812E-3</v>
      </c>
      <c r="FG7" s="146">
        <f t="shared" si="45"/>
        <v>2.1158460648030074E-3</v>
      </c>
      <c r="FH7" s="146">
        <f t="shared" si="46"/>
        <v>2.1179101961332275E-3</v>
      </c>
      <c r="FI7" s="146">
        <f t="shared" si="47"/>
        <v>2.1194371525480754E-3</v>
      </c>
      <c r="FJ7" s="146">
        <f t="shared" si="48"/>
        <v>2.1204257697555761E-3</v>
      </c>
      <c r="FK7" s="146">
        <f t="shared" si="49"/>
        <v>2.1208752936446298E-3</v>
      </c>
      <c r="FL7" s="146">
        <f t="shared" si="50"/>
        <v>2.1207853812436482E-3</v>
      </c>
      <c r="FM7" s="146">
        <f t="shared" si="51"/>
        <v>2.1201561011566432E-3</v>
      </c>
      <c r="FN7" s="146">
        <f t="shared" si="52"/>
        <v>2.1189879334759898E-3</v>
      </c>
      <c r="FO7" s="146">
        <f t="shared" si="53"/>
        <v>2.1172817691720272E-3</v>
      </c>
      <c r="FP7" s="146">
        <f t="shared" si="54"/>
        <v>2.115038908960567E-3</v>
      </c>
      <c r="FQ7" s="146">
        <f t="shared" si="55"/>
        <v>2.1122610616503405E-3</v>
      </c>
      <c r="FR7" s="146">
        <f t="shared" si="56"/>
        <v>2.1089503419733143E-3</v>
      </c>
      <c r="FS7" s="146">
        <f t="shared" si="57"/>
        <v>2.1051092679017381E-3</v>
      </c>
      <c r="FT7" s="146">
        <f t="shared" si="58"/>
        <v>2.1007407574566792E-3</v>
      </c>
      <c r="FU7" s="146">
        <f t="shared" si="59"/>
        <v>2.0958481250137181E-3</v>
      </c>
      <c r="FV7" s="146">
        <f t="shared" si="60"/>
        <v>2.0904350771123433E-3</v>
      </c>
      <c r="FW7" s="146">
        <f t="shared" si="61"/>
        <v>2.0845057077764693E-3</v>
      </c>
      <c r="FX7" s="146">
        <f t="shared" si="62"/>
        <v>2.0780644933543419E-3</v>
      </c>
      <c r="FY7" s="146">
        <f t="shared" si="63"/>
        <v>2.0711162868869417E-3</v>
      </c>
      <c r="FZ7" s="146">
        <f t="shared" si="64"/>
        <v>2.0636663120147929E-3</v>
      </c>
      <c r="GA7" s="146">
        <f t="shared" si="65"/>
        <v>2.0557201564339019E-3</v>
      </c>
      <c r="GB7" s="146">
        <f t="shared" si="66"/>
        <v>2.047283764912285E-3</v>
      </c>
      <c r="GC7" s="146">
        <f t="shared" si="67"/>
        <v>2.0383634318793115E-3</v>
      </c>
      <c r="GD7" s="146">
        <f t="shared" si="68"/>
        <v>2.0289657936007933E-3</v>
      </c>
      <c r="GE7" s="146">
        <f t="shared" si="69"/>
        <v>2.0190978199534238E-3</v>
      </c>
      <c r="GF7" s="146">
        <f t="shared" si="70"/>
        <v>2.008766805812853E-3</v>
      </c>
      <c r="GG7" s="146">
        <f t="shared" si="71"/>
        <v>1.9979803620702704E-3</v>
      </c>
      <c r="GH7" s="146">
        <f t="shared" si="72"/>
        <v>1.9867464062929929E-3</v>
      </c>
      <c r="GI7" s="146">
        <f t="shared" si="73"/>
        <v>1.9750731530450765E-3</v>
      </c>
      <c r="GJ7" s="146">
        <f t="shared" si="74"/>
        <v>1.9629691038845218E-3</v>
      </c>
      <c r="GK7" s="146">
        <f t="shared" si="75"/>
        <v>1.9504430370541003E-3</v>
      </c>
      <c r="GL7" s="146">
        <f t="shared" si="76"/>
        <v>1.9375039968832837E-3</v>
      </c>
      <c r="GM7" s="146">
        <f t="shared" si="77"/>
        <v>1.9241612829191792E-3</v>
      </c>
      <c r="GN7" s="146">
        <f t="shared" si="78"/>
        <v>1.9104244388047161E-3</v>
      </c>
      <c r="GO7" s="146">
        <f t="shared" si="79"/>
        <v>1.8963032409226861E-3</v>
      </c>
      <c r="GP7" s="146">
        <f t="shared" si="80"/>
        <v>1.8818076868245064E-3</v>
      </c>
      <c r="GQ7" s="146">
        <f t="shared" si="81"/>
        <v>1.8669479834628423E-3</v>
      </c>
      <c r="GR7" s="146">
        <f t="shared" si="82"/>
        <v>1.8517345352474226E-3</v>
      </c>
      <c r="GS7" s="146">
        <f t="shared" si="83"/>
        <v>1.8361779319435562E-3</v>
      </c>
      <c r="GT7" s="146">
        <f t="shared" si="84"/>
        <v>1.8202889364329815E-3</v>
      </c>
      <c r="GU7" s="146">
        <f t="shared" si="85"/>
        <v>1.80407847235677E-3</v>
      </c>
      <c r="GV7" s="146">
        <f t="shared" si="86"/>
        <v>1.7875576116600492E-3</v>
      </c>
      <c r="GW7" s="146">
        <f t="shared" si="87"/>
        <v>1.7707375620583158E-3</v>
      </c>
      <c r="GX7" s="146">
        <f t="shared" si="88"/>
        <v>1.7536296544450774E-3</v>
      </c>
      <c r="GY7" s="146">
        <f t="shared" si="89"/>
        <v>1.736245330260483E-3</v>
      </c>
      <c r="GZ7" s="146">
        <f t="shared" si="90"/>
        <v>1.7185961288404951E-3</v>
      </c>
      <c r="HA7" s="146">
        <f t="shared" si="91"/>
        <v>1.7006936747659936E-3</v>
      </c>
      <c r="HB7" s="146">
        <f t="shared" si="92"/>
        <v>1.6825496652310302E-3</v>
      </c>
      <c r="HC7" s="146">
        <f t="shared" si="93"/>
        <v>1.6641758574491999E-3</v>
      </c>
      <c r="HD7" s="146">
        <f t="shared" si="94"/>
        <v>1.6455840561168612E-3</v>
      </c>
      <c r="HE7" s="146">
        <f t="shared" si="95"/>
        <v>1.6267861009516171E-3</v>
      </c>
      <c r="HF7" s="146">
        <f t="shared" si="96"/>
        <v>1.6077938543241441E-3</v>
      </c>
      <c r="HG7" s="146">
        <f t="shared" si="97"/>
        <v>1.5886191890010981E-3</v>
      </c>
      <c r="HH7" s="146">
        <f t="shared" si="98"/>
        <v>1.5692739760164197E-3</v>
      </c>
      <c r="HI7" s="146">
        <f t="shared" si="99"/>
        <v>1.5497700726879353E-3</v>
      </c>
      <c r="HJ7" s="146">
        <f t="shared" si="100"/>
        <v>1.5301193107957012E-3</v>
      </c>
      <c r="HK7" s="146">
        <f t="shared" si="101"/>
        <v>1.510333484938048E-3</v>
      </c>
      <c r="HL7" s="146">
        <f t="shared" si="102"/>
        <v>1.4904243410807678E-3</v>
      </c>
      <c r="HM7" s="146">
        <f t="shared" si="103"/>
        <v>1.4704035653143631E-3</v>
      </c>
      <c r="HN7" s="146">
        <f t="shared" si="104"/>
        <v>1.4502827728337055E-3</v>
      </c>
      <c r="HO7" s="146">
        <f t="shared" si="105"/>
        <v>1.4300734971538756E-3</v>
      </c>
      <c r="HP7" s="146">
        <f t="shared" si="106"/>
        <v>1.4097871795753635E-3</v>
      </c>
    </row>
    <row r="8" spans="1:225" x14ac:dyDescent="0.45">
      <c r="A8" s="4">
        <v>5</v>
      </c>
      <c r="B8" s="82">
        <f t="shared" si="107"/>
        <v>60</v>
      </c>
      <c r="C8" s="81">
        <v>120</v>
      </c>
      <c r="D8" s="82">
        <f t="shared" si="108"/>
        <v>240</v>
      </c>
      <c r="E8" s="32">
        <f t="shared" si="0"/>
        <v>1</v>
      </c>
      <c r="F8" s="32">
        <f t="shared" si="1"/>
        <v>0.5</v>
      </c>
      <c r="G8" s="65">
        <f t="shared" si="109"/>
        <v>130</v>
      </c>
      <c r="H8" s="21" t="s">
        <v>1</v>
      </c>
      <c r="I8" s="53"/>
      <c r="J8" s="237"/>
      <c r="K8" s="66">
        <f>IF(AND(B8&gt;0,C8&gt;0,D8&gt;0),IF(ISBLANK(J8),IF(ISBLANK(H8),"",(D8-B8)*VLOOKUP(H8,VLookups!$A$4:$B$13,2,FALSE)),J8),"")</f>
        <v>190.8</v>
      </c>
      <c r="L8" s="67">
        <f t="shared" si="2"/>
        <v>36404.640000000007</v>
      </c>
      <c r="M8" s="81">
        <v>150</v>
      </c>
      <c r="N8" s="230">
        <f>IF(AND(M8&gt;0,C8&gt;0,NOT(K8="")),ABS(VLOOKUP($M$1,VLookups!$A$27:$B$28,2,FALSE)-_xlfn.NORM.DIST(M8,G8,K8,TRUE)),"")</f>
        <v>0.54174139544255429</v>
      </c>
      <c r="O8" s="80">
        <f>IF(AND($B8&gt;0,$C8&gt;0,$D8&gt;0,NOT(ISBLANK($H8))),_xlfn.NORM.INV(ABS(VLOOKUP($M$1,VLookups!$A$27:$B$28,2,FALSE)-O$3),$G8,$K8),"")</f>
        <v>-114.5200387059098</v>
      </c>
      <c r="P8" s="79">
        <f>IF(AND($B8&gt;0,$C8&gt;0,$D8&gt;0,NOT(ISBLANK($H8))),_xlfn.NORM.INV(ABS(VLOOKUP($M$1,VLookups!$A$27:$B$28,2,FALSE)-P$3),$G8,$K8),"")</f>
        <v>374.52003870590977</v>
      </c>
      <c r="Q8" s="80">
        <f>IF(AND($B8&gt;0,$C8&gt;0,$D8&gt;0,NOT(ISBLANK($H8))),_xlfn.NORM.INV(ABS(VLOOKUP($M$1,VLookups!$A$27:$B$28,2,FALSE)-Q$3),$G8,$K8),"")</f>
        <v>327.75149071541512</v>
      </c>
      <c r="R8" s="79">
        <f>IF(AND($B8&gt;0,$C8&gt;0,$D8&gt;0,NOT(ISBLANK($H8))),_xlfn.NORM.INV(ABS(VLOOKUP($M$1,VLookups!$A$27:$B$28,2,FALSE)-R$3),$G8,$K8),"")</f>
        <v>290.58133136571212</v>
      </c>
      <c r="S8" s="80">
        <f>IF(AND($B8&gt;0,$C8&gt;0,$D8&gt;0,NOT(ISBLANK($H8))),_xlfn.NORM.INV(ABS(VLOOKUP($M$1,VLookups!$A$27:$B$28,2,FALSE)-S$3),$G8,$K8),"")</f>
        <v>258.69264433741245</v>
      </c>
      <c r="T8" s="79">
        <f>IF(AND($B8&gt;0,$C8&gt;0,$D8&gt;0,NOT(ISBLANK($H8))),_xlfn.NORM.INV(ABS(VLOOKUP($M$1,VLookups!$A$27:$B$28,2,FALSE)-T$3),$G8,$K8),"")</f>
        <v>130</v>
      </c>
      <c r="U8" s="5"/>
      <c r="V8" s="145">
        <f t="shared" si="110"/>
        <v>3</v>
      </c>
      <c r="W8" s="46">
        <f t="shared" ref="W8:AP8" si="121">IF(ISNONTEXT($V8),X8-$V8,"")</f>
        <v>0</v>
      </c>
      <c r="X8" s="46">
        <f t="shared" si="121"/>
        <v>3</v>
      </c>
      <c r="Y8" s="46">
        <f t="shared" si="121"/>
        <v>6</v>
      </c>
      <c r="Z8" s="46">
        <f t="shared" si="121"/>
        <v>9</v>
      </c>
      <c r="AA8" s="46">
        <f t="shared" si="121"/>
        <v>12</v>
      </c>
      <c r="AB8" s="46">
        <f t="shared" si="121"/>
        <v>15</v>
      </c>
      <c r="AC8" s="46">
        <f t="shared" si="121"/>
        <v>18</v>
      </c>
      <c r="AD8" s="46">
        <f t="shared" si="121"/>
        <v>21</v>
      </c>
      <c r="AE8" s="46">
        <f t="shared" si="121"/>
        <v>24</v>
      </c>
      <c r="AF8" s="46">
        <f t="shared" si="121"/>
        <v>27</v>
      </c>
      <c r="AG8" s="46">
        <f t="shared" si="121"/>
        <v>30</v>
      </c>
      <c r="AH8" s="46">
        <f t="shared" si="121"/>
        <v>33</v>
      </c>
      <c r="AI8" s="46">
        <f t="shared" si="121"/>
        <v>36</v>
      </c>
      <c r="AJ8" s="46">
        <f t="shared" si="121"/>
        <v>39</v>
      </c>
      <c r="AK8" s="46">
        <f t="shared" si="121"/>
        <v>42</v>
      </c>
      <c r="AL8" s="46">
        <f t="shared" si="121"/>
        <v>45</v>
      </c>
      <c r="AM8" s="46">
        <f t="shared" si="121"/>
        <v>48</v>
      </c>
      <c r="AN8" s="46">
        <f t="shared" si="121"/>
        <v>51</v>
      </c>
      <c r="AO8" s="46">
        <f t="shared" si="121"/>
        <v>54</v>
      </c>
      <c r="AP8" s="46">
        <f t="shared" si="121"/>
        <v>57</v>
      </c>
      <c r="AQ8" s="152">
        <f t="shared" si="112"/>
        <v>60</v>
      </c>
      <c r="AR8" s="46">
        <f t="shared" ref="AR8:DC8" si="122">IF(ISNONTEXT($V8),AQ8+$V8,"")</f>
        <v>63</v>
      </c>
      <c r="AS8" s="46">
        <f t="shared" si="122"/>
        <v>66</v>
      </c>
      <c r="AT8" s="46">
        <f t="shared" si="122"/>
        <v>69</v>
      </c>
      <c r="AU8" s="46">
        <f t="shared" si="122"/>
        <v>72</v>
      </c>
      <c r="AV8" s="46">
        <f t="shared" si="122"/>
        <v>75</v>
      </c>
      <c r="AW8" s="46">
        <f t="shared" si="122"/>
        <v>78</v>
      </c>
      <c r="AX8" s="46">
        <f t="shared" si="122"/>
        <v>81</v>
      </c>
      <c r="AY8" s="46">
        <f t="shared" si="122"/>
        <v>84</v>
      </c>
      <c r="AZ8" s="46">
        <f t="shared" si="122"/>
        <v>87</v>
      </c>
      <c r="BA8" s="46">
        <f t="shared" si="122"/>
        <v>90</v>
      </c>
      <c r="BB8" s="46">
        <f t="shared" si="122"/>
        <v>93</v>
      </c>
      <c r="BC8" s="46">
        <f t="shared" si="122"/>
        <v>96</v>
      </c>
      <c r="BD8" s="46">
        <f t="shared" si="122"/>
        <v>99</v>
      </c>
      <c r="BE8" s="46">
        <f t="shared" si="122"/>
        <v>102</v>
      </c>
      <c r="BF8" s="46">
        <f t="shared" si="122"/>
        <v>105</v>
      </c>
      <c r="BG8" s="46">
        <f t="shared" si="122"/>
        <v>108</v>
      </c>
      <c r="BH8" s="46">
        <f t="shared" si="122"/>
        <v>111</v>
      </c>
      <c r="BI8" s="46">
        <f t="shared" si="122"/>
        <v>114</v>
      </c>
      <c r="BJ8" s="46">
        <f t="shared" si="122"/>
        <v>117</v>
      </c>
      <c r="BK8" s="46">
        <f t="shared" si="122"/>
        <v>120</v>
      </c>
      <c r="BL8" s="46">
        <f t="shared" si="122"/>
        <v>123</v>
      </c>
      <c r="BM8" s="46">
        <f t="shared" si="122"/>
        <v>126</v>
      </c>
      <c r="BN8" s="46">
        <f t="shared" si="122"/>
        <v>129</v>
      </c>
      <c r="BO8" s="46">
        <f t="shared" si="122"/>
        <v>132</v>
      </c>
      <c r="BP8" s="46">
        <f t="shared" si="122"/>
        <v>135</v>
      </c>
      <c r="BQ8" s="46">
        <f t="shared" si="122"/>
        <v>138</v>
      </c>
      <c r="BR8" s="46">
        <f t="shared" si="122"/>
        <v>141</v>
      </c>
      <c r="BS8" s="46">
        <f t="shared" si="122"/>
        <v>144</v>
      </c>
      <c r="BT8" s="46">
        <f t="shared" si="122"/>
        <v>147</v>
      </c>
      <c r="BU8" s="46">
        <f t="shared" si="122"/>
        <v>150</v>
      </c>
      <c r="BV8" s="46">
        <f t="shared" si="122"/>
        <v>153</v>
      </c>
      <c r="BW8" s="46">
        <f t="shared" si="122"/>
        <v>156</v>
      </c>
      <c r="BX8" s="46">
        <f t="shared" si="122"/>
        <v>159</v>
      </c>
      <c r="BY8" s="46">
        <f t="shared" si="122"/>
        <v>162</v>
      </c>
      <c r="BZ8" s="46">
        <f t="shared" si="122"/>
        <v>165</v>
      </c>
      <c r="CA8" s="46">
        <f t="shared" si="122"/>
        <v>168</v>
      </c>
      <c r="CB8" s="46">
        <f t="shared" si="122"/>
        <v>171</v>
      </c>
      <c r="CC8" s="46">
        <f t="shared" si="122"/>
        <v>174</v>
      </c>
      <c r="CD8" s="46">
        <f t="shared" si="122"/>
        <v>177</v>
      </c>
      <c r="CE8" s="46">
        <f t="shared" si="122"/>
        <v>180</v>
      </c>
      <c r="CF8" s="46">
        <f t="shared" si="122"/>
        <v>183</v>
      </c>
      <c r="CG8" s="46">
        <f t="shared" si="122"/>
        <v>186</v>
      </c>
      <c r="CH8" s="46">
        <f t="shared" si="122"/>
        <v>189</v>
      </c>
      <c r="CI8" s="46">
        <f t="shared" si="122"/>
        <v>192</v>
      </c>
      <c r="CJ8" s="46">
        <f t="shared" si="122"/>
        <v>195</v>
      </c>
      <c r="CK8" s="46">
        <f t="shared" si="122"/>
        <v>198</v>
      </c>
      <c r="CL8" s="46">
        <f t="shared" si="122"/>
        <v>201</v>
      </c>
      <c r="CM8" s="46">
        <f t="shared" si="122"/>
        <v>204</v>
      </c>
      <c r="CN8" s="46">
        <f t="shared" si="122"/>
        <v>207</v>
      </c>
      <c r="CO8" s="46">
        <f t="shared" si="122"/>
        <v>210</v>
      </c>
      <c r="CP8" s="46">
        <f t="shared" si="122"/>
        <v>213</v>
      </c>
      <c r="CQ8" s="46">
        <f t="shared" si="122"/>
        <v>216</v>
      </c>
      <c r="CR8" s="46">
        <f t="shared" si="122"/>
        <v>219</v>
      </c>
      <c r="CS8" s="46">
        <f t="shared" si="122"/>
        <v>222</v>
      </c>
      <c r="CT8" s="46">
        <f t="shared" si="122"/>
        <v>225</v>
      </c>
      <c r="CU8" s="46">
        <f t="shared" si="122"/>
        <v>228</v>
      </c>
      <c r="CV8" s="46">
        <f t="shared" si="122"/>
        <v>231</v>
      </c>
      <c r="CW8" s="46">
        <f t="shared" si="122"/>
        <v>234</v>
      </c>
      <c r="CX8" s="46">
        <f t="shared" si="122"/>
        <v>237</v>
      </c>
      <c r="CY8" s="46">
        <f t="shared" si="122"/>
        <v>240</v>
      </c>
      <c r="CZ8" s="46">
        <f t="shared" si="122"/>
        <v>243</v>
      </c>
      <c r="DA8" s="46">
        <f t="shared" si="122"/>
        <v>246</v>
      </c>
      <c r="DB8" s="46">
        <f t="shared" si="122"/>
        <v>249</v>
      </c>
      <c r="DC8" s="46">
        <f t="shared" si="122"/>
        <v>252</v>
      </c>
      <c r="DD8" s="46">
        <f t="shared" ref="DD8:DS8" si="123">IF(ISNONTEXT($V8),DC8+$V8,"")</f>
        <v>255</v>
      </c>
      <c r="DE8" s="46">
        <f t="shared" si="123"/>
        <v>258</v>
      </c>
      <c r="DF8" s="46">
        <f t="shared" si="123"/>
        <v>261</v>
      </c>
      <c r="DG8" s="46">
        <f t="shared" si="123"/>
        <v>264</v>
      </c>
      <c r="DH8" s="46">
        <f t="shared" si="123"/>
        <v>267</v>
      </c>
      <c r="DI8" s="46">
        <f t="shared" si="123"/>
        <v>270</v>
      </c>
      <c r="DJ8" s="46">
        <f t="shared" si="123"/>
        <v>273</v>
      </c>
      <c r="DK8" s="46">
        <f t="shared" si="123"/>
        <v>276</v>
      </c>
      <c r="DL8" s="46">
        <f t="shared" si="123"/>
        <v>279</v>
      </c>
      <c r="DM8" s="46">
        <f t="shared" si="123"/>
        <v>282</v>
      </c>
      <c r="DN8" s="46">
        <f t="shared" si="123"/>
        <v>285</v>
      </c>
      <c r="DO8" s="46">
        <f t="shared" si="123"/>
        <v>288</v>
      </c>
      <c r="DP8" s="46">
        <f t="shared" si="123"/>
        <v>291</v>
      </c>
      <c r="DQ8" s="46">
        <f t="shared" si="123"/>
        <v>294</v>
      </c>
      <c r="DR8" s="46">
        <f t="shared" si="123"/>
        <v>297</v>
      </c>
      <c r="DS8" s="46">
        <f t="shared" si="123"/>
        <v>300</v>
      </c>
      <c r="DT8" s="146">
        <f t="shared" si="6"/>
        <v>1.6577772808524895E-3</v>
      </c>
      <c r="DU8" s="146">
        <f t="shared" si="7"/>
        <v>1.6754252726656298E-3</v>
      </c>
      <c r="DV8" s="146">
        <f t="shared" si="8"/>
        <v>1.6928425791268339E-3</v>
      </c>
      <c r="DW8" s="146">
        <f t="shared" si="9"/>
        <v>1.7100181465389101E-3</v>
      </c>
      <c r="DX8" s="146">
        <f t="shared" si="10"/>
        <v>1.7269409878628848E-3</v>
      </c>
      <c r="DY8" s="146">
        <f t="shared" si="11"/>
        <v>1.7436001943121763E-3</v>
      </c>
      <c r="DZ8" s="146">
        <f t="shared" si="12"/>
        <v>1.759984946965748E-3</v>
      </c>
      <c r="EA8" s="146">
        <f t="shared" si="13"/>
        <v>1.7760845283831337E-3</v>
      </c>
      <c r="EB8" s="146">
        <f t="shared" si="14"/>
        <v>1.7918883342040316E-3</v>
      </c>
      <c r="EC8" s="146">
        <f t="shared" si="15"/>
        <v>1.807385884715055E-3</v>
      </c>
      <c r="ED8" s="146">
        <f t="shared" si="16"/>
        <v>1.8225668363660991E-3</v>
      </c>
      <c r="EE8" s="146">
        <f t="shared" si="17"/>
        <v>1.8374209932187225E-3</v>
      </c>
      <c r="EF8" s="146">
        <f t="shared" si="18"/>
        <v>1.8519383183089094E-3</v>
      </c>
      <c r="EG8" s="146">
        <f t="shared" si="19"/>
        <v>1.8661089449065653E-3</v>
      </c>
      <c r="EH8" s="146">
        <f t="shared" si="20"/>
        <v>1.8799231876541508E-3</v>
      </c>
      <c r="EI8" s="146">
        <f t="shared" si="21"/>
        <v>1.8933715535669024E-3</v>
      </c>
      <c r="EJ8" s="146">
        <f t="shared" si="22"/>
        <v>1.906444752877218E-3</v>
      </c>
      <c r="EK8" s="146">
        <f t="shared" si="23"/>
        <v>1.9191337097059034E-3</v>
      </c>
      <c r="EL8" s="146">
        <f t="shared" si="24"/>
        <v>1.9314295725431701E-3</v>
      </c>
      <c r="EM8" s="146">
        <f t="shared" si="25"/>
        <v>1.943323724522464E-3</v>
      </c>
      <c r="EN8" s="146">
        <f t="shared" si="26"/>
        <v>1.954807793470468E-3</v>
      </c>
      <c r="EO8" s="146">
        <f t="shared" si="27"/>
        <v>1.9658736617168921E-3</v>
      </c>
      <c r="EP8" s="146">
        <f t="shared" si="28"/>
        <v>1.9765134756479755E-3</v>
      </c>
      <c r="EQ8" s="146">
        <f t="shared" si="29"/>
        <v>1.9867196549879841E-3</v>
      </c>
      <c r="ER8" s="146">
        <f t="shared" si="30"/>
        <v>1.9964849017933555E-3</v>
      </c>
      <c r="ES8" s="146">
        <f t="shared" si="31"/>
        <v>2.0058022091445664E-3</v>
      </c>
      <c r="ET8" s="146">
        <f t="shared" si="32"/>
        <v>2.014664869521236E-3</v>
      </c>
      <c r="EU8" s="146">
        <f t="shared" si="33"/>
        <v>2.0230664828464616E-3</v>
      </c>
      <c r="EV8" s="146">
        <f t="shared" si="34"/>
        <v>2.0310009641868838E-3</v>
      </c>
      <c r="EW8" s="146">
        <f t="shared" si="35"/>
        <v>2.0384625510955134E-3</v>
      </c>
      <c r="EX8" s="146">
        <f t="shared" si="36"/>
        <v>2.045445810584932E-3</v>
      </c>
      <c r="EY8" s="146">
        <f t="shared" si="37"/>
        <v>2.0519456457190328E-3</v>
      </c>
      <c r="EZ8" s="146">
        <f t="shared" si="38"/>
        <v>2.0579573018121339E-3</v>
      </c>
      <c r="FA8" s="146">
        <f t="shared" si="39"/>
        <v>2.063476372224887E-3</v>
      </c>
      <c r="FB8" s="146">
        <f t="shared" si="40"/>
        <v>2.0684988037471094E-3</v>
      </c>
      <c r="FC8" s="146">
        <f t="shared" si="41"/>
        <v>2.0730209015583229E-3</v>
      </c>
      <c r="FD8" s="146">
        <f t="shared" si="42"/>
        <v>2.0770393337575118E-3</v>
      </c>
      <c r="FE8" s="146">
        <f t="shared" si="43"/>
        <v>2.0805511354543135E-3</v>
      </c>
      <c r="FF8" s="146">
        <f t="shared" si="44"/>
        <v>2.0835537124146244E-3</v>
      </c>
      <c r="FG8" s="146">
        <f t="shared" si="45"/>
        <v>2.0860448442543344E-3</v>
      </c>
      <c r="FH8" s="146">
        <f t="shared" si="46"/>
        <v>2.0880226871756859E-3</v>
      </c>
      <c r="FI8" s="146">
        <f t="shared" si="47"/>
        <v>2.0894857762415522E-3</v>
      </c>
      <c r="FJ8" s="146">
        <f t="shared" si="48"/>
        <v>2.0904330271836829E-3</v>
      </c>
      <c r="FK8" s="146">
        <f t="shared" si="49"/>
        <v>2.0908637377418157E-3</v>
      </c>
      <c r="FL8" s="146">
        <f t="shared" si="50"/>
        <v>2.0907775885313229E-3</v>
      </c>
      <c r="FM8" s="146">
        <f t="shared" si="51"/>
        <v>2.0901746434379043E-3</v>
      </c>
      <c r="FN8" s="146">
        <f t="shared" si="52"/>
        <v>2.0890553495386305E-3</v>
      </c>
      <c r="FO8" s="146">
        <f t="shared" si="53"/>
        <v>2.0874205365494858E-3</v>
      </c>
      <c r="FP8" s="146">
        <f t="shared" si="54"/>
        <v>2.0852714158003595E-3</v>
      </c>
      <c r="FQ8" s="146">
        <f t="shared" si="55"/>
        <v>2.0826095787392571E-3</v>
      </c>
      <c r="FR8" s="146">
        <f t="shared" si="56"/>
        <v>2.0794369949683248E-3</v>
      </c>
      <c r="FS8" s="146">
        <f t="shared" si="57"/>
        <v>2.0757560098150687E-3</v>
      </c>
      <c r="FT8" s="146">
        <f t="shared" si="58"/>
        <v>2.0715693414429738E-3</v>
      </c>
      <c r="FU8" s="146">
        <f t="shared" si="59"/>
        <v>2.066880077506494E-3</v>
      </c>
      <c r="FV8" s="146">
        <f t="shared" si="60"/>
        <v>2.0616916713561864E-3</v>
      </c>
      <c r="FW8" s="146">
        <f t="shared" si="61"/>
        <v>2.0560079378005103E-3</v>
      </c>
      <c r="FX8" s="146">
        <f t="shared" si="62"/>
        <v>2.0498330484315769E-3</v>
      </c>
      <c r="FY8" s="146">
        <f t="shared" si="63"/>
        <v>2.043171526522866E-3</v>
      </c>
      <c r="FZ8" s="146">
        <f t="shared" si="64"/>
        <v>2.0360282415076468E-3</v>
      </c>
      <c r="GA8" s="146">
        <f t="shared" si="65"/>
        <v>2.0284084030475309E-3</v>
      </c>
      <c r="GB8" s="146">
        <f t="shared" si="66"/>
        <v>2.0203175547012851E-3</v>
      </c>
      <c r="GC8" s="146">
        <f t="shared" si="67"/>
        <v>2.0117615672046556E-3</v>
      </c>
      <c r="GD8" s="146">
        <f t="shared" si="68"/>
        <v>2.0027466313726223E-3</v>
      </c>
      <c r="GE8" s="146">
        <f t="shared" si="69"/>
        <v>1.9932792506360836E-3</v>
      </c>
      <c r="GF8" s="146">
        <f t="shared" si="70"/>
        <v>1.9833662332255659E-3</v>
      </c>
      <c r="GG8" s="146">
        <f t="shared" si="71"/>
        <v>1.9730146840151075E-3</v>
      </c>
      <c r="GH8" s="146">
        <f t="shared" si="72"/>
        <v>1.9622319960399888E-3</v>
      </c>
      <c r="GI8" s="146">
        <f t="shared" si="73"/>
        <v>1.9510258417024696E-3</v>
      </c>
      <c r="GJ8" s="146">
        <f t="shared" si="74"/>
        <v>1.9394041636801832E-3</v>
      </c>
      <c r="GK8" s="146">
        <f t="shared" si="75"/>
        <v>1.9273751655522454E-3</v>
      </c>
      <c r="GL8" s="146">
        <f t="shared" si="76"/>
        <v>1.9149473021585586E-3</v>
      </c>
      <c r="GM8" s="146">
        <f t="shared" si="77"/>
        <v>1.902129269708148E-3</v>
      </c>
      <c r="GN8" s="146">
        <f t="shared" si="78"/>
        <v>1.8889299956527175E-3</v>
      </c>
      <c r="GO8" s="146">
        <f t="shared" si="79"/>
        <v>1.8753586283418965E-3</v>
      </c>
      <c r="GP8" s="146">
        <f t="shared" si="80"/>
        <v>1.8614245264769395E-3</v>
      </c>
      <c r="GQ8" s="146">
        <f t="shared" si="81"/>
        <v>1.847137248379854E-3</v>
      </c>
      <c r="GR8" s="146">
        <f t="shared" si="82"/>
        <v>1.8325065410951392E-3</v>
      </c>
      <c r="GS8" s="146">
        <f t="shared" si="83"/>
        <v>1.8175423293414854E-3</v>
      </c>
      <c r="GT8" s="146">
        <f t="shared" si="84"/>
        <v>1.8022547043309016E-3</v>
      </c>
      <c r="GU8" s="146">
        <f t="shared" si="85"/>
        <v>1.7866539124728378E-3</v>
      </c>
      <c r="GV8" s="146">
        <f t="shared" si="86"/>
        <v>1.7707503439809214E-3</v>
      </c>
      <c r="GW8" s="146">
        <f t="shared" si="87"/>
        <v>1.7545545213999566E-3</v>
      </c>
      <c r="GX8" s="146">
        <f t="shared" si="88"/>
        <v>1.7380770880708095E-3</v>
      </c>
      <c r="GY8" s="146">
        <f t="shared" si="89"/>
        <v>1.7213287965507672E-3</v>
      </c>
      <c r="GZ8" s="146">
        <f t="shared" si="90"/>
        <v>1.7043204970068678E-3</v>
      </c>
      <c r="HA8" s="146">
        <f t="shared" si="91"/>
        <v>1.6870631255995869E-3</v>
      </c>
      <c r="HB8" s="146">
        <f t="shared" si="92"/>
        <v>1.6695676928741182E-3</v>
      </c>
      <c r="HC8" s="146">
        <f t="shared" si="93"/>
        <v>1.6518452721763005E-3</v>
      </c>
      <c r="HD8" s="146">
        <f t="shared" si="94"/>
        <v>1.6339069881100344E-3</v>
      </c>
      <c r="HE8" s="146">
        <f t="shared" si="95"/>
        <v>1.6157640050527848E-3</v>
      </c>
      <c r="HF8" s="146">
        <f t="shared" si="96"/>
        <v>1.597427515745496E-3</v>
      </c>
      <c r="HG8" s="146">
        <f t="shared" si="97"/>
        <v>1.5789087299729373E-3</v>
      </c>
      <c r="HH8" s="146">
        <f t="shared" si="98"/>
        <v>1.5602188633501643E-3</v>
      </c>
      <c r="HI8" s="146">
        <f t="shared" si="99"/>
        <v>1.541369126230439E-3</v>
      </c>
      <c r="HJ8" s="146">
        <f t="shared" si="100"/>
        <v>1.5223707127495353E-3</v>
      </c>
      <c r="HK8" s="146">
        <f t="shared" si="101"/>
        <v>1.503234790020984E-3</v>
      </c>
      <c r="HL8" s="146">
        <f t="shared" si="102"/>
        <v>1.4839724874963472E-3</v>
      </c>
      <c r="HM8" s="146">
        <f t="shared" si="103"/>
        <v>1.4645948865041742E-3</v>
      </c>
      <c r="HN8" s="146">
        <f t="shared" si="104"/>
        <v>1.4451130099808081E-3</v>
      </c>
      <c r="HO8" s="146">
        <f t="shared" si="105"/>
        <v>1.4255378124057151E-3</v>
      </c>
      <c r="HP8" s="146">
        <f t="shared" si="106"/>
        <v>1.4058801699534929E-3</v>
      </c>
    </row>
    <row r="9" spans="1:225" x14ac:dyDescent="0.45">
      <c r="A9" s="4">
        <v>6</v>
      </c>
      <c r="B9" s="82">
        <f t="shared" si="107"/>
        <v>60</v>
      </c>
      <c r="C9" s="81">
        <v>120</v>
      </c>
      <c r="D9" s="82">
        <f t="shared" si="108"/>
        <v>240</v>
      </c>
      <c r="E9" s="32">
        <f t="shared" si="0"/>
        <v>1</v>
      </c>
      <c r="F9" s="32">
        <f t="shared" si="1"/>
        <v>0.5</v>
      </c>
      <c r="G9" s="65">
        <f t="shared" si="109"/>
        <v>130</v>
      </c>
      <c r="H9" s="21" t="s">
        <v>4</v>
      </c>
      <c r="I9" s="53"/>
      <c r="J9" s="237"/>
      <c r="K9" s="66">
        <f>IF(AND(B9&gt;0,C9&gt;0,D9&gt;0),IF(ISBLANK(J9),IF(ISBLANK(H9),"",(D9-B9)*VLOOKUP(H9,VLookups!$A$4:$B$13,2,FALSE)),J9),"")</f>
        <v>194.4</v>
      </c>
      <c r="L9" s="67">
        <f t="shared" si="2"/>
        <v>37791.360000000001</v>
      </c>
      <c r="M9" s="81">
        <v>150</v>
      </c>
      <c r="N9" s="230">
        <f>IF(AND(M9&gt;0,C9&gt;0,NOT(K9="")),ABS(VLOOKUP($M$1,VLookups!$A$27:$B$28,2,FALSE)-_xlfn.NORM.DIST(M9,G9,K9,TRUE)),"")</f>
        <v>0.54097115571693333</v>
      </c>
      <c r="O9" s="80">
        <f>IF(AND($B9&gt;0,$C9&gt;0,$D9&gt;0,NOT(ISBLANK($H9))),_xlfn.NORM.INV(ABS(VLOOKUP($M$1,VLookups!$A$27:$B$28,2,FALSE)-O$3),$G9,$K9),"")</f>
        <v>-119.13362434187036</v>
      </c>
      <c r="P9" s="79">
        <f>IF(AND($B9&gt;0,$C9&gt;0,$D9&gt;0,NOT(ISBLANK($H9))),_xlfn.NORM.INV(ABS(VLOOKUP($M$1,VLookups!$A$27:$B$28,2,FALSE)-P$3),$G9,$K9),"")</f>
        <v>379.13362434187036</v>
      </c>
      <c r="Q9" s="80">
        <f>IF(AND($B9&gt;0,$C9&gt;0,$D9&gt;0,NOT(ISBLANK($H9))),_xlfn.NORM.INV(ABS(VLOOKUP($M$1,VLookups!$A$27:$B$28,2,FALSE)-Q$3),$G9,$K9),"")</f>
        <v>331.48265091759276</v>
      </c>
      <c r="R9" s="79">
        <f>IF(AND($B9&gt;0,$C9&gt;0,$D9&gt;0,NOT(ISBLANK($H9))),_xlfn.NORM.INV(ABS(VLOOKUP($M$1,VLookups!$A$27:$B$28,2,FALSE)-R$3),$G9,$K9),"")</f>
        <v>293.6111678065746</v>
      </c>
      <c r="S9" s="80">
        <f>IF(AND($B9&gt;0,$C9&gt;0,$D9&gt;0,NOT(ISBLANK($H9))),_xlfn.NORM.INV(ABS(VLOOKUP($M$1,VLookups!$A$27:$B$28,2,FALSE)-S$3),$G9,$K9),"")</f>
        <v>261.12080743811833</v>
      </c>
      <c r="T9" s="79">
        <f>IF(AND($B9&gt;0,$C9&gt;0,$D9&gt;0,NOT(ISBLANK($H9))),_xlfn.NORM.INV(ABS(VLOOKUP($M$1,VLookups!$A$27:$B$28,2,FALSE)-T$3),$G9,$K9),"")</f>
        <v>130</v>
      </c>
      <c r="U9" s="5"/>
      <c r="V9" s="145">
        <f t="shared" si="110"/>
        <v>3</v>
      </c>
      <c r="W9" s="46">
        <f t="shared" ref="W9:AP9" si="124">IF(ISNONTEXT($V9),X9-$V9,"")</f>
        <v>0</v>
      </c>
      <c r="X9" s="46">
        <f t="shared" si="124"/>
        <v>3</v>
      </c>
      <c r="Y9" s="46">
        <f t="shared" si="124"/>
        <v>6</v>
      </c>
      <c r="Z9" s="46">
        <f t="shared" si="124"/>
        <v>9</v>
      </c>
      <c r="AA9" s="46">
        <f t="shared" si="124"/>
        <v>12</v>
      </c>
      <c r="AB9" s="46">
        <f t="shared" si="124"/>
        <v>15</v>
      </c>
      <c r="AC9" s="46">
        <f t="shared" si="124"/>
        <v>18</v>
      </c>
      <c r="AD9" s="46">
        <f t="shared" si="124"/>
        <v>21</v>
      </c>
      <c r="AE9" s="46">
        <f t="shared" si="124"/>
        <v>24</v>
      </c>
      <c r="AF9" s="46">
        <f t="shared" si="124"/>
        <v>27</v>
      </c>
      <c r="AG9" s="46">
        <f t="shared" si="124"/>
        <v>30</v>
      </c>
      <c r="AH9" s="46">
        <f t="shared" si="124"/>
        <v>33</v>
      </c>
      <c r="AI9" s="46">
        <f t="shared" si="124"/>
        <v>36</v>
      </c>
      <c r="AJ9" s="46">
        <f t="shared" si="124"/>
        <v>39</v>
      </c>
      <c r="AK9" s="46">
        <f t="shared" si="124"/>
        <v>42</v>
      </c>
      <c r="AL9" s="46">
        <f t="shared" si="124"/>
        <v>45</v>
      </c>
      <c r="AM9" s="46">
        <f t="shared" si="124"/>
        <v>48</v>
      </c>
      <c r="AN9" s="46">
        <f t="shared" si="124"/>
        <v>51</v>
      </c>
      <c r="AO9" s="46">
        <f t="shared" si="124"/>
        <v>54</v>
      </c>
      <c r="AP9" s="46">
        <f t="shared" si="124"/>
        <v>57</v>
      </c>
      <c r="AQ9" s="152">
        <f t="shared" si="112"/>
        <v>60</v>
      </c>
      <c r="AR9" s="46">
        <f t="shared" ref="AR9:DC9" si="125">IF(ISNONTEXT($V9),AQ9+$V9,"")</f>
        <v>63</v>
      </c>
      <c r="AS9" s="46">
        <f t="shared" si="125"/>
        <v>66</v>
      </c>
      <c r="AT9" s="46">
        <f t="shared" si="125"/>
        <v>69</v>
      </c>
      <c r="AU9" s="46">
        <f t="shared" si="125"/>
        <v>72</v>
      </c>
      <c r="AV9" s="46">
        <f t="shared" si="125"/>
        <v>75</v>
      </c>
      <c r="AW9" s="46">
        <f t="shared" si="125"/>
        <v>78</v>
      </c>
      <c r="AX9" s="46">
        <f t="shared" si="125"/>
        <v>81</v>
      </c>
      <c r="AY9" s="46">
        <f t="shared" si="125"/>
        <v>84</v>
      </c>
      <c r="AZ9" s="46">
        <f t="shared" si="125"/>
        <v>87</v>
      </c>
      <c r="BA9" s="46">
        <f t="shared" si="125"/>
        <v>90</v>
      </c>
      <c r="BB9" s="46">
        <f t="shared" si="125"/>
        <v>93</v>
      </c>
      <c r="BC9" s="46">
        <f t="shared" si="125"/>
        <v>96</v>
      </c>
      <c r="BD9" s="46">
        <f t="shared" si="125"/>
        <v>99</v>
      </c>
      <c r="BE9" s="46">
        <f t="shared" si="125"/>
        <v>102</v>
      </c>
      <c r="BF9" s="46">
        <f t="shared" si="125"/>
        <v>105</v>
      </c>
      <c r="BG9" s="46">
        <f t="shared" si="125"/>
        <v>108</v>
      </c>
      <c r="BH9" s="46">
        <f t="shared" si="125"/>
        <v>111</v>
      </c>
      <c r="BI9" s="46">
        <f t="shared" si="125"/>
        <v>114</v>
      </c>
      <c r="BJ9" s="46">
        <f t="shared" si="125"/>
        <v>117</v>
      </c>
      <c r="BK9" s="46">
        <f t="shared" si="125"/>
        <v>120</v>
      </c>
      <c r="BL9" s="46">
        <f t="shared" si="125"/>
        <v>123</v>
      </c>
      <c r="BM9" s="46">
        <f t="shared" si="125"/>
        <v>126</v>
      </c>
      <c r="BN9" s="46">
        <f t="shared" si="125"/>
        <v>129</v>
      </c>
      <c r="BO9" s="46">
        <f t="shared" si="125"/>
        <v>132</v>
      </c>
      <c r="BP9" s="46">
        <f t="shared" si="125"/>
        <v>135</v>
      </c>
      <c r="BQ9" s="46">
        <f t="shared" si="125"/>
        <v>138</v>
      </c>
      <c r="BR9" s="46">
        <f t="shared" si="125"/>
        <v>141</v>
      </c>
      <c r="BS9" s="46">
        <f t="shared" si="125"/>
        <v>144</v>
      </c>
      <c r="BT9" s="46">
        <f t="shared" si="125"/>
        <v>147</v>
      </c>
      <c r="BU9" s="46">
        <f t="shared" si="125"/>
        <v>150</v>
      </c>
      <c r="BV9" s="46">
        <f t="shared" si="125"/>
        <v>153</v>
      </c>
      <c r="BW9" s="46">
        <f t="shared" si="125"/>
        <v>156</v>
      </c>
      <c r="BX9" s="46">
        <f t="shared" si="125"/>
        <v>159</v>
      </c>
      <c r="BY9" s="46">
        <f t="shared" si="125"/>
        <v>162</v>
      </c>
      <c r="BZ9" s="46">
        <f t="shared" si="125"/>
        <v>165</v>
      </c>
      <c r="CA9" s="46">
        <f t="shared" si="125"/>
        <v>168</v>
      </c>
      <c r="CB9" s="46">
        <f t="shared" si="125"/>
        <v>171</v>
      </c>
      <c r="CC9" s="46">
        <f t="shared" si="125"/>
        <v>174</v>
      </c>
      <c r="CD9" s="46">
        <f t="shared" si="125"/>
        <v>177</v>
      </c>
      <c r="CE9" s="46">
        <f t="shared" si="125"/>
        <v>180</v>
      </c>
      <c r="CF9" s="46">
        <f t="shared" si="125"/>
        <v>183</v>
      </c>
      <c r="CG9" s="46">
        <f t="shared" si="125"/>
        <v>186</v>
      </c>
      <c r="CH9" s="46">
        <f t="shared" si="125"/>
        <v>189</v>
      </c>
      <c r="CI9" s="46">
        <f t="shared" si="125"/>
        <v>192</v>
      </c>
      <c r="CJ9" s="46">
        <f t="shared" si="125"/>
        <v>195</v>
      </c>
      <c r="CK9" s="46">
        <f t="shared" si="125"/>
        <v>198</v>
      </c>
      <c r="CL9" s="46">
        <f t="shared" si="125"/>
        <v>201</v>
      </c>
      <c r="CM9" s="46">
        <f t="shared" si="125"/>
        <v>204</v>
      </c>
      <c r="CN9" s="46">
        <f t="shared" si="125"/>
        <v>207</v>
      </c>
      <c r="CO9" s="46">
        <f t="shared" si="125"/>
        <v>210</v>
      </c>
      <c r="CP9" s="46">
        <f t="shared" si="125"/>
        <v>213</v>
      </c>
      <c r="CQ9" s="46">
        <f t="shared" si="125"/>
        <v>216</v>
      </c>
      <c r="CR9" s="46">
        <f t="shared" si="125"/>
        <v>219</v>
      </c>
      <c r="CS9" s="46">
        <f t="shared" si="125"/>
        <v>222</v>
      </c>
      <c r="CT9" s="46">
        <f t="shared" si="125"/>
        <v>225</v>
      </c>
      <c r="CU9" s="46">
        <f t="shared" si="125"/>
        <v>228</v>
      </c>
      <c r="CV9" s="46">
        <f t="shared" si="125"/>
        <v>231</v>
      </c>
      <c r="CW9" s="46">
        <f t="shared" si="125"/>
        <v>234</v>
      </c>
      <c r="CX9" s="46">
        <f t="shared" si="125"/>
        <v>237</v>
      </c>
      <c r="CY9" s="46">
        <f t="shared" si="125"/>
        <v>240</v>
      </c>
      <c r="CZ9" s="46">
        <f t="shared" si="125"/>
        <v>243</v>
      </c>
      <c r="DA9" s="46">
        <f t="shared" si="125"/>
        <v>246</v>
      </c>
      <c r="DB9" s="46">
        <f t="shared" si="125"/>
        <v>249</v>
      </c>
      <c r="DC9" s="46">
        <f t="shared" si="125"/>
        <v>252</v>
      </c>
      <c r="DD9" s="46">
        <f t="shared" ref="DD9:DS9" si="126">IF(ISNONTEXT($V9),DC9+$V9,"")</f>
        <v>255</v>
      </c>
      <c r="DE9" s="46">
        <f t="shared" si="126"/>
        <v>258</v>
      </c>
      <c r="DF9" s="46">
        <f t="shared" si="126"/>
        <v>261</v>
      </c>
      <c r="DG9" s="46">
        <f t="shared" si="126"/>
        <v>264</v>
      </c>
      <c r="DH9" s="46">
        <f t="shared" si="126"/>
        <v>267</v>
      </c>
      <c r="DI9" s="46">
        <f t="shared" si="126"/>
        <v>270</v>
      </c>
      <c r="DJ9" s="46">
        <f t="shared" si="126"/>
        <v>273</v>
      </c>
      <c r="DK9" s="46">
        <f t="shared" si="126"/>
        <v>276</v>
      </c>
      <c r="DL9" s="46">
        <f t="shared" si="126"/>
        <v>279</v>
      </c>
      <c r="DM9" s="46">
        <f t="shared" si="126"/>
        <v>282</v>
      </c>
      <c r="DN9" s="46">
        <f t="shared" si="126"/>
        <v>285</v>
      </c>
      <c r="DO9" s="46">
        <f t="shared" si="126"/>
        <v>288</v>
      </c>
      <c r="DP9" s="46">
        <f t="shared" si="126"/>
        <v>291</v>
      </c>
      <c r="DQ9" s="46">
        <f t="shared" si="126"/>
        <v>294</v>
      </c>
      <c r="DR9" s="46">
        <f t="shared" si="126"/>
        <v>297</v>
      </c>
      <c r="DS9" s="46">
        <f t="shared" si="126"/>
        <v>300</v>
      </c>
      <c r="DT9" s="146">
        <f t="shared" si="6"/>
        <v>1.6409950120608878E-3</v>
      </c>
      <c r="DU9" s="146">
        <f t="shared" si="7"/>
        <v>1.6578200506357774E-3</v>
      </c>
      <c r="DV9" s="146">
        <f t="shared" si="8"/>
        <v>1.6744187857058283E-3</v>
      </c>
      <c r="DW9" s="146">
        <f t="shared" si="9"/>
        <v>1.6907810068334955E-3</v>
      </c>
      <c r="DX9" s="146">
        <f t="shared" si="10"/>
        <v>1.7068965723722514E-3</v>
      </c>
      <c r="DY9" s="146">
        <f t="shared" si="11"/>
        <v>1.722755419845059E-3</v>
      </c>
      <c r="DZ9" s="146">
        <f t="shared" si="12"/>
        <v>1.738347576328299E-3</v>
      </c>
      <c r="EA9" s="146">
        <f t="shared" si="13"/>
        <v>1.7536631688263001E-3</v>
      </c>
      <c r="EB9" s="146">
        <f t="shared" si="14"/>
        <v>1.7686924346214921E-3</v>
      </c>
      <c r="EC9" s="146">
        <f t="shared" si="15"/>
        <v>1.7834257315851182E-3</v>
      </c>
      <c r="ED9" s="146">
        <f t="shared" si="16"/>
        <v>1.7978535484333531E-3</v>
      </c>
      <c r="EE9" s="146">
        <f t="shared" si="17"/>
        <v>1.8119665149136574E-3</v>
      </c>
      <c r="EF9" s="146">
        <f t="shared" si="18"/>
        <v>1.8257554119061636E-3</v>
      </c>
      <c r="EG9" s="146">
        <f t="shared" si="19"/>
        <v>1.8392111814249288E-3</v>
      </c>
      <c r="EH9" s="146">
        <f t="shared" si="20"/>
        <v>1.852324936503915E-3</v>
      </c>
      <c r="EI9" s="146">
        <f t="shared" si="21"/>
        <v>1.8650879709526521E-3</v>
      </c>
      <c r="EJ9" s="146">
        <f t="shared" si="22"/>
        <v>1.8774917689666321E-3</v>
      </c>
      <c r="EK9" s="146">
        <f t="shared" si="23"/>
        <v>1.8895280145776185E-3</v>
      </c>
      <c r="EL9" s="146">
        <f t="shared" si="24"/>
        <v>1.9011886009292292E-3</v>
      </c>
      <c r="EM9" s="146">
        <f t="shared" si="25"/>
        <v>1.9124656393633267E-3</v>
      </c>
      <c r="EN9" s="146">
        <f t="shared" si="26"/>
        <v>1.9233514683029917E-3</v>
      </c>
      <c r="EO9" s="146">
        <f t="shared" si="27"/>
        <v>1.9338386619180842E-3</v>
      </c>
      <c r="EP9" s="146">
        <f t="shared" si="28"/>
        <v>1.9439200385597015E-3</v>
      </c>
      <c r="EQ9" s="146">
        <f t="shared" si="29"/>
        <v>1.9535886689501193E-3</v>
      </c>
      <c r="ER9" s="146">
        <f t="shared" si="30"/>
        <v>1.9628378841151633E-3</v>
      </c>
      <c r="ES9" s="146">
        <f t="shared" si="31"/>
        <v>1.9716612830463034E-3</v>
      </c>
      <c r="ET9" s="146">
        <f t="shared" si="32"/>
        <v>1.9800527400801486E-3</v>
      </c>
      <c r="EU9" s="146">
        <f t="shared" si="33"/>
        <v>1.98800641198345E-3</v>
      </c>
      <c r="EV9" s="146">
        <f t="shared" si="34"/>
        <v>1.9955167447321298E-3</v>
      </c>
      <c r="EW9" s="146">
        <f t="shared" si="35"/>
        <v>2.0025784799733428E-3</v>
      </c>
      <c r="EX9" s="146">
        <f t="shared" si="36"/>
        <v>2.0091866611600387E-3</v>
      </c>
      <c r="EY9" s="146">
        <f t="shared" si="37"/>
        <v>2.0153366393480129E-3</v>
      </c>
      <c r="EZ9" s="146">
        <f t="shared" si="38"/>
        <v>2.0210240786459497E-3</v>
      </c>
      <c r="FA9" s="146">
        <f t="shared" si="39"/>
        <v>2.0262449613095272E-3</v>
      </c>
      <c r="FB9" s="146">
        <f t="shared" si="40"/>
        <v>2.0309955924711883E-3</v>
      </c>
      <c r="FC9" s="146">
        <f t="shared" si="41"/>
        <v>2.0352726044977998E-3</v>
      </c>
      <c r="FD9" s="146">
        <f t="shared" si="42"/>
        <v>2.0390729609689978E-3</v>
      </c>
      <c r="FE9" s="146">
        <f t="shared" si="43"/>
        <v>2.0423939602696394E-3</v>
      </c>
      <c r="FF9" s="146">
        <f t="shared" si="44"/>
        <v>2.0452332387904133E-3</v>
      </c>
      <c r="FG9" s="146">
        <f t="shared" si="45"/>
        <v>2.0475887737313016E-3</v>
      </c>
      <c r="FH9" s="146">
        <f t="shared" si="46"/>
        <v>2.0494588855032381E-3</v>
      </c>
      <c r="FI9" s="146">
        <f t="shared" si="47"/>
        <v>2.0508422397239674E-3</v>
      </c>
      <c r="FJ9" s="146">
        <f t="shared" si="48"/>
        <v>2.0517378488047917E-3</v>
      </c>
      <c r="FK9" s="146">
        <f t="shared" si="49"/>
        <v>2.0521450731255551E-3</v>
      </c>
      <c r="FL9" s="146">
        <f t="shared" si="50"/>
        <v>2.0520636217959184E-3</v>
      </c>
      <c r="FM9" s="146">
        <f t="shared" si="51"/>
        <v>2.0514935530016464E-3</v>
      </c>
      <c r="FN9" s="146">
        <f t="shared" si="52"/>
        <v>2.050435273935339E-3</v>
      </c>
      <c r="FO9" s="146">
        <f t="shared" si="53"/>
        <v>2.048889540311715E-3</v>
      </c>
      <c r="FP9" s="146">
        <f t="shared" si="54"/>
        <v>2.0468574554682595E-3</v>
      </c>
      <c r="FQ9" s="146">
        <f t="shared" si="55"/>
        <v>2.0443404690527337E-3</v>
      </c>
      <c r="FR9" s="146">
        <f t="shared" si="56"/>
        <v>2.0413403752997314E-3</v>
      </c>
      <c r="FS9" s="146">
        <f t="shared" si="57"/>
        <v>2.0378593108991492E-3</v>
      </c>
      <c r="FT9" s="146">
        <f t="shared" si="58"/>
        <v>2.033899752460119E-3</v>
      </c>
      <c r="FU9" s="146">
        <f t="shared" si="59"/>
        <v>2.0294645135746129E-3</v>
      </c>
      <c r="FV9" s="146">
        <f t="shared" si="60"/>
        <v>2.0245567414855989E-3</v>
      </c>
      <c r="FW9" s="146">
        <f t="shared" si="61"/>
        <v>2.0191799133652617E-3</v>
      </c>
      <c r="FX9" s="146">
        <f t="shared" si="62"/>
        <v>2.0133378322094607E-3</v>
      </c>
      <c r="FY9" s="146">
        <f t="shared" si="63"/>
        <v>2.0070346223552043E-3</v>
      </c>
      <c r="FZ9" s="146">
        <f t="shared" si="64"/>
        <v>2.0002747246285367E-3</v>
      </c>
      <c r="GA9" s="146">
        <f t="shared" si="65"/>
        <v>1.9930628911308318E-3</v>
      </c>
      <c r="GB9" s="146">
        <f t="shared" si="66"/>
        <v>1.9854041796720547E-3</v>
      </c>
      <c r="GC9" s="146">
        <f t="shared" si="67"/>
        <v>1.9773039478601312E-3</v>
      </c>
      <c r="GD9" s="146">
        <f t="shared" si="68"/>
        <v>1.9687678468560759E-3</v>
      </c>
      <c r="GE9" s="146">
        <f t="shared" si="69"/>
        <v>1.9598018148050851E-3</v>
      </c>
      <c r="GF9" s="146">
        <f t="shared" si="70"/>
        <v>1.9504120699542684E-3</v>
      </c>
      <c r="GG9" s="146">
        <f t="shared" si="71"/>
        <v>1.9406051034681858E-3</v>
      </c>
      <c r="GH9" s="146">
        <f t="shared" si="72"/>
        <v>1.9303876719538096E-3</v>
      </c>
      <c r="GI9" s="146">
        <f t="shared" si="73"/>
        <v>1.9197667897069494E-3</v>
      </c>
      <c r="GJ9" s="146">
        <f t="shared" si="74"/>
        <v>1.9087497206925939E-3</v>
      </c>
      <c r="GK9" s="146">
        <f t="shared" si="75"/>
        <v>1.8973439702719965E-3</v>
      </c>
      <c r="GL9" s="146">
        <f t="shared" si="76"/>
        <v>1.8855572766896772E-3</v>
      </c>
      <c r="GM9" s="146">
        <f t="shared" si="77"/>
        <v>1.873397602333854E-3</v>
      </c>
      <c r="GN9" s="146">
        <f t="shared" si="78"/>
        <v>1.8608731247840979E-3</v>
      </c>
      <c r="GO9" s="146">
        <f t="shared" si="79"/>
        <v>1.8479922276602833E-3</v>
      </c>
      <c r="GP9" s="146">
        <f t="shared" si="80"/>
        <v>1.8347634912871491E-3</v>
      </c>
      <c r="GQ9" s="146">
        <f t="shared" si="81"/>
        <v>1.8211956831889894E-3</v>
      </c>
      <c r="GR9" s="146">
        <f t="shared" si="82"/>
        <v>1.8072977484291839E-3</v>
      </c>
      <c r="GS9" s="146">
        <f t="shared" si="83"/>
        <v>1.7930787998094288E-3</v>
      </c>
      <c r="GT9" s="146">
        <f t="shared" si="84"/>
        <v>1.7785481079436566E-3</v>
      </c>
      <c r="GU9" s="146">
        <f t="shared" si="85"/>
        <v>1.7637150912217193E-3</v>
      </c>
      <c r="GV9" s="146">
        <f t="shared" si="86"/>
        <v>1.7485893056779947E-3</v>
      </c>
      <c r="GW9" s="146">
        <f t="shared" si="87"/>
        <v>1.7331804347800871E-3</v>
      </c>
      <c r="GX9" s="146">
        <f t="shared" si="88"/>
        <v>1.7174982791528278E-3</v>
      </c>
      <c r="GY9" s="146">
        <f t="shared" si="89"/>
        <v>1.7015527462527335E-3</v>
      </c>
      <c r="GZ9" s="146">
        <f t="shared" si="90"/>
        <v>1.6853538400080604E-3</v>
      </c>
      <c r="HA9" s="146">
        <f t="shared" si="91"/>
        <v>1.6689116504394798E-3</v>
      </c>
      <c r="HB9" s="146">
        <f t="shared" si="92"/>
        <v>1.6522363432763267E-3</v>
      </c>
      <c r="HC9" s="146">
        <f t="shared" si="93"/>
        <v>1.6353381495832241E-3</v>
      </c>
      <c r="HD9" s="146">
        <f t="shared" si="94"/>
        <v>1.6182273554117199E-3</v>
      </c>
      <c r="HE9" s="146">
        <f t="shared" si="95"/>
        <v>1.6009142914914067E-3</v>
      </c>
      <c r="HF9" s="146">
        <f t="shared" si="96"/>
        <v>1.5834093229747644E-3</v>
      </c>
      <c r="HG9" s="146">
        <f t="shared" si="97"/>
        <v>1.5657228392497379E-3</v>
      </c>
      <c r="HH9" s="146">
        <f t="shared" si="98"/>
        <v>1.5478652438338037E-3</v>
      </c>
      <c r="HI9" s="146">
        <f t="shared" si="99"/>
        <v>1.5298469443629872E-3</v>
      </c>
      <c r="HJ9" s="146">
        <f t="shared" si="100"/>
        <v>1.511678342688995E-3</v>
      </c>
      <c r="HK9" s="146">
        <f t="shared" si="101"/>
        <v>1.4933698250972935E-3</v>
      </c>
      <c r="HL9" s="146">
        <f t="shared" si="102"/>
        <v>1.4749317526586169E-3</v>
      </c>
      <c r="HM9" s="146">
        <f t="shared" si="103"/>
        <v>1.4563744517260256E-3</v>
      </c>
      <c r="HN9" s="146">
        <f t="shared" si="104"/>
        <v>1.437708204589239E-3</v>
      </c>
      <c r="HO9" s="146">
        <f t="shared" si="105"/>
        <v>1.4189432402975754E-3</v>
      </c>
      <c r="HP9" s="146">
        <f t="shared" si="106"/>
        <v>1.4000897256624019E-3</v>
      </c>
    </row>
    <row r="10" spans="1:225" x14ac:dyDescent="0.45">
      <c r="A10" s="4">
        <v>7</v>
      </c>
      <c r="B10" s="82">
        <f t="shared" si="107"/>
        <v>60</v>
      </c>
      <c r="C10" s="81">
        <v>120</v>
      </c>
      <c r="D10" s="82">
        <f t="shared" si="108"/>
        <v>240</v>
      </c>
      <c r="E10" s="32">
        <f t="shared" si="0"/>
        <v>1</v>
      </c>
      <c r="F10" s="32">
        <f t="shared" si="1"/>
        <v>0.5</v>
      </c>
      <c r="G10" s="65">
        <f t="shared" si="109"/>
        <v>130</v>
      </c>
      <c r="H10" s="21" t="s">
        <v>2</v>
      </c>
      <c r="I10" s="53"/>
      <c r="J10" s="237"/>
      <c r="K10" s="66">
        <f>IF(AND(B10&gt;0,C10&gt;0,D10&gt;0),IF(ISBLANK(J10),IF(ISBLANK(H10),"",(D10-B10)*VLOOKUP(H10,VLookups!$A$4:$B$13,2,FALSE)),J10),"")</f>
        <v>198.00000000000003</v>
      </c>
      <c r="L10" s="67">
        <f t="shared" si="2"/>
        <v>39204.000000000015</v>
      </c>
      <c r="M10" s="81">
        <v>150</v>
      </c>
      <c r="N10" s="230">
        <f>IF(AND(M10&gt;0,C10&gt;0,NOT(K10="")),ABS(VLOOKUP($M$1,VLookups!$A$27:$B$28,2,FALSE)-_xlfn.NORM.DIST(M10,G10,K10,TRUE)),"")</f>
        <v>0.5402287791280862</v>
      </c>
      <c r="O10" s="80">
        <f>IF(AND($B10&gt;0,$C10&gt;0,$D10&gt;0,NOT(ISBLANK($H10))),_xlfn.NORM.INV(ABS(VLOOKUP($M$1,VLookups!$A$27:$B$28,2,FALSE)-O$3),$G10,$K10),"")</f>
        <v>-123.74720997783095</v>
      </c>
      <c r="P10" s="79">
        <f>IF(AND($B10&gt;0,$C10&gt;0,$D10&gt;0,NOT(ISBLANK($H10))),_xlfn.NORM.INV(ABS(VLOOKUP($M$1,VLookups!$A$27:$B$28,2,FALSE)-P$3),$G10,$K10),"")</f>
        <v>383.74720997783095</v>
      </c>
      <c r="Q10" s="80">
        <f>IF(AND($B10&gt;0,$C10&gt;0,$D10&gt;0,NOT(ISBLANK($H10))),_xlfn.NORM.INV(ABS(VLOOKUP($M$1,VLookups!$A$27:$B$28,2,FALSE)-Q$3),$G10,$K10),"")</f>
        <v>335.21381111977041</v>
      </c>
      <c r="R10" s="79">
        <f>IF(AND($B10&gt;0,$C10&gt;0,$D10&gt;0,NOT(ISBLANK($H10))),_xlfn.NORM.INV(ABS(VLOOKUP($M$1,VLookups!$A$27:$B$28,2,FALSE)-R$3),$G10,$K10),"")</f>
        <v>296.64100424743714</v>
      </c>
      <c r="S10" s="80">
        <f>IF(AND($B10&gt;0,$C10&gt;0,$D10&gt;0,NOT(ISBLANK($H10))),_xlfn.NORM.INV(ABS(VLOOKUP($M$1,VLookups!$A$27:$B$28,2,FALSE)-S$3),$G10,$K10),"")</f>
        <v>263.54897053882428</v>
      </c>
      <c r="T10" s="79">
        <f>IF(AND($B10&gt;0,$C10&gt;0,$D10&gt;0,NOT(ISBLANK($H10))),_xlfn.NORM.INV(ABS(VLOOKUP($M$1,VLookups!$A$27:$B$28,2,FALSE)-T$3),$G10,$K10),"")</f>
        <v>130</v>
      </c>
      <c r="U10" s="5"/>
      <c r="V10" s="145">
        <f t="shared" si="110"/>
        <v>3</v>
      </c>
      <c r="W10" s="46">
        <f t="shared" ref="W10:AP10" si="127">IF(ISNONTEXT($V10),X10-$V10,"")</f>
        <v>0</v>
      </c>
      <c r="X10" s="46">
        <f t="shared" si="127"/>
        <v>3</v>
      </c>
      <c r="Y10" s="46">
        <f t="shared" si="127"/>
        <v>6</v>
      </c>
      <c r="Z10" s="46">
        <f t="shared" si="127"/>
        <v>9</v>
      </c>
      <c r="AA10" s="46">
        <f t="shared" si="127"/>
        <v>12</v>
      </c>
      <c r="AB10" s="46">
        <f t="shared" si="127"/>
        <v>15</v>
      </c>
      <c r="AC10" s="46">
        <f t="shared" si="127"/>
        <v>18</v>
      </c>
      <c r="AD10" s="46">
        <f t="shared" si="127"/>
        <v>21</v>
      </c>
      <c r="AE10" s="46">
        <f t="shared" si="127"/>
        <v>24</v>
      </c>
      <c r="AF10" s="46">
        <f t="shared" si="127"/>
        <v>27</v>
      </c>
      <c r="AG10" s="46">
        <f t="shared" si="127"/>
        <v>30</v>
      </c>
      <c r="AH10" s="46">
        <f t="shared" si="127"/>
        <v>33</v>
      </c>
      <c r="AI10" s="46">
        <f t="shared" si="127"/>
        <v>36</v>
      </c>
      <c r="AJ10" s="46">
        <f t="shared" si="127"/>
        <v>39</v>
      </c>
      <c r="AK10" s="46">
        <f t="shared" si="127"/>
        <v>42</v>
      </c>
      <c r="AL10" s="46">
        <f t="shared" si="127"/>
        <v>45</v>
      </c>
      <c r="AM10" s="46">
        <f t="shared" si="127"/>
        <v>48</v>
      </c>
      <c r="AN10" s="46">
        <f t="shared" si="127"/>
        <v>51</v>
      </c>
      <c r="AO10" s="46">
        <f t="shared" si="127"/>
        <v>54</v>
      </c>
      <c r="AP10" s="46">
        <f t="shared" si="127"/>
        <v>57</v>
      </c>
      <c r="AQ10" s="152">
        <f t="shared" si="112"/>
        <v>60</v>
      </c>
      <c r="AR10" s="46">
        <f t="shared" ref="AR10:DC10" si="128">IF(ISNONTEXT($V10),AQ10+$V10,"")</f>
        <v>63</v>
      </c>
      <c r="AS10" s="46">
        <f t="shared" si="128"/>
        <v>66</v>
      </c>
      <c r="AT10" s="46">
        <f t="shared" si="128"/>
        <v>69</v>
      </c>
      <c r="AU10" s="46">
        <f t="shared" si="128"/>
        <v>72</v>
      </c>
      <c r="AV10" s="46">
        <f t="shared" si="128"/>
        <v>75</v>
      </c>
      <c r="AW10" s="46">
        <f t="shared" si="128"/>
        <v>78</v>
      </c>
      <c r="AX10" s="46">
        <f t="shared" si="128"/>
        <v>81</v>
      </c>
      <c r="AY10" s="46">
        <f t="shared" si="128"/>
        <v>84</v>
      </c>
      <c r="AZ10" s="46">
        <f t="shared" si="128"/>
        <v>87</v>
      </c>
      <c r="BA10" s="46">
        <f t="shared" si="128"/>
        <v>90</v>
      </c>
      <c r="BB10" s="46">
        <f t="shared" si="128"/>
        <v>93</v>
      </c>
      <c r="BC10" s="46">
        <f t="shared" si="128"/>
        <v>96</v>
      </c>
      <c r="BD10" s="46">
        <f t="shared" si="128"/>
        <v>99</v>
      </c>
      <c r="BE10" s="46">
        <f t="shared" si="128"/>
        <v>102</v>
      </c>
      <c r="BF10" s="46">
        <f t="shared" si="128"/>
        <v>105</v>
      </c>
      <c r="BG10" s="46">
        <f t="shared" si="128"/>
        <v>108</v>
      </c>
      <c r="BH10" s="46">
        <f t="shared" si="128"/>
        <v>111</v>
      </c>
      <c r="BI10" s="46">
        <f t="shared" si="128"/>
        <v>114</v>
      </c>
      <c r="BJ10" s="46">
        <f t="shared" si="128"/>
        <v>117</v>
      </c>
      <c r="BK10" s="46">
        <f t="shared" si="128"/>
        <v>120</v>
      </c>
      <c r="BL10" s="46">
        <f t="shared" si="128"/>
        <v>123</v>
      </c>
      <c r="BM10" s="46">
        <f t="shared" si="128"/>
        <v>126</v>
      </c>
      <c r="BN10" s="46">
        <f t="shared" si="128"/>
        <v>129</v>
      </c>
      <c r="BO10" s="46">
        <f t="shared" si="128"/>
        <v>132</v>
      </c>
      <c r="BP10" s="46">
        <f t="shared" si="128"/>
        <v>135</v>
      </c>
      <c r="BQ10" s="46">
        <f t="shared" si="128"/>
        <v>138</v>
      </c>
      <c r="BR10" s="46">
        <f t="shared" si="128"/>
        <v>141</v>
      </c>
      <c r="BS10" s="46">
        <f t="shared" si="128"/>
        <v>144</v>
      </c>
      <c r="BT10" s="46">
        <f t="shared" si="128"/>
        <v>147</v>
      </c>
      <c r="BU10" s="46">
        <f t="shared" si="128"/>
        <v>150</v>
      </c>
      <c r="BV10" s="46">
        <f t="shared" si="128"/>
        <v>153</v>
      </c>
      <c r="BW10" s="46">
        <f t="shared" si="128"/>
        <v>156</v>
      </c>
      <c r="BX10" s="46">
        <f t="shared" si="128"/>
        <v>159</v>
      </c>
      <c r="BY10" s="46">
        <f t="shared" si="128"/>
        <v>162</v>
      </c>
      <c r="BZ10" s="46">
        <f t="shared" si="128"/>
        <v>165</v>
      </c>
      <c r="CA10" s="46">
        <f t="shared" si="128"/>
        <v>168</v>
      </c>
      <c r="CB10" s="46">
        <f t="shared" si="128"/>
        <v>171</v>
      </c>
      <c r="CC10" s="46">
        <f t="shared" si="128"/>
        <v>174</v>
      </c>
      <c r="CD10" s="46">
        <f t="shared" si="128"/>
        <v>177</v>
      </c>
      <c r="CE10" s="46">
        <f t="shared" si="128"/>
        <v>180</v>
      </c>
      <c r="CF10" s="46">
        <f t="shared" si="128"/>
        <v>183</v>
      </c>
      <c r="CG10" s="46">
        <f t="shared" si="128"/>
        <v>186</v>
      </c>
      <c r="CH10" s="46">
        <f t="shared" si="128"/>
        <v>189</v>
      </c>
      <c r="CI10" s="46">
        <f t="shared" si="128"/>
        <v>192</v>
      </c>
      <c r="CJ10" s="46">
        <f t="shared" si="128"/>
        <v>195</v>
      </c>
      <c r="CK10" s="46">
        <f t="shared" si="128"/>
        <v>198</v>
      </c>
      <c r="CL10" s="46">
        <f t="shared" si="128"/>
        <v>201</v>
      </c>
      <c r="CM10" s="46">
        <f t="shared" si="128"/>
        <v>204</v>
      </c>
      <c r="CN10" s="46">
        <f t="shared" si="128"/>
        <v>207</v>
      </c>
      <c r="CO10" s="46">
        <f t="shared" si="128"/>
        <v>210</v>
      </c>
      <c r="CP10" s="46">
        <f t="shared" si="128"/>
        <v>213</v>
      </c>
      <c r="CQ10" s="46">
        <f t="shared" si="128"/>
        <v>216</v>
      </c>
      <c r="CR10" s="46">
        <f t="shared" si="128"/>
        <v>219</v>
      </c>
      <c r="CS10" s="46">
        <f t="shared" si="128"/>
        <v>222</v>
      </c>
      <c r="CT10" s="46">
        <f t="shared" si="128"/>
        <v>225</v>
      </c>
      <c r="CU10" s="46">
        <f t="shared" si="128"/>
        <v>228</v>
      </c>
      <c r="CV10" s="46">
        <f t="shared" si="128"/>
        <v>231</v>
      </c>
      <c r="CW10" s="46">
        <f t="shared" si="128"/>
        <v>234</v>
      </c>
      <c r="CX10" s="46">
        <f t="shared" si="128"/>
        <v>237</v>
      </c>
      <c r="CY10" s="46">
        <f t="shared" si="128"/>
        <v>240</v>
      </c>
      <c r="CZ10" s="46">
        <f t="shared" si="128"/>
        <v>243</v>
      </c>
      <c r="DA10" s="46">
        <f t="shared" si="128"/>
        <v>246</v>
      </c>
      <c r="DB10" s="46">
        <f t="shared" si="128"/>
        <v>249</v>
      </c>
      <c r="DC10" s="46">
        <f t="shared" si="128"/>
        <v>252</v>
      </c>
      <c r="DD10" s="46">
        <f t="shared" ref="DD10:DS10" si="129">IF(ISNONTEXT($V10),DC10+$V10,"")</f>
        <v>255</v>
      </c>
      <c r="DE10" s="46">
        <f t="shared" si="129"/>
        <v>258</v>
      </c>
      <c r="DF10" s="46">
        <f t="shared" si="129"/>
        <v>261</v>
      </c>
      <c r="DG10" s="46">
        <f t="shared" si="129"/>
        <v>264</v>
      </c>
      <c r="DH10" s="46">
        <f t="shared" si="129"/>
        <v>267</v>
      </c>
      <c r="DI10" s="46">
        <f t="shared" si="129"/>
        <v>270</v>
      </c>
      <c r="DJ10" s="46">
        <f t="shared" si="129"/>
        <v>273</v>
      </c>
      <c r="DK10" s="46">
        <f t="shared" si="129"/>
        <v>276</v>
      </c>
      <c r="DL10" s="46">
        <f t="shared" si="129"/>
        <v>279</v>
      </c>
      <c r="DM10" s="46">
        <f t="shared" si="129"/>
        <v>282</v>
      </c>
      <c r="DN10" s="46">
        <f t="shared" si="129"/>
        <v>285</v>
      </c>
      <c r="DO10" s="46">
        <f t="shared" si="129"/>
        <v>288</v>
      </c>
      <c r="DP10" s="46">
        <f t="shared" si="129"/>
        <v>291</v>
      </c>
      <c r="DQ10" s="46">
        <f t="shared" si="129"/>
        <v>294</v>
      </c>
      <c r="DR10" s="46">
        <f t="shared" si="129"/>
        <v>297</v>
      </c>
      <c r="DS10" s="46">
        <f t="shared" si="129"/>
        <v>300</v>
      </c>
      <c r="DT10" s="146">
        <f t="shared" si="6"/>
        <v>1.6241920374212634E-3</v>
      </c>
      <c r="DU10" s="146">
        <f t="shared" si="7"/>
        <v>1.6402417912861765E-3</v>
      </c>
      <c r="DV10" s="146">
        <f t="shared" si="8"/>
        <v>1.6560699187783022E-3</v>
      </c>
      <c r="DW10" s="146">
        <f t="shared" si="9"/>
        <v>1.6716669797287589E-3</v>
      </c>
      <c r="DX10" s="146">
        <f t="shared" si="10"/>
        <v>1.6870236038440743E-3</v>
      </c>
      <c r="DY10" s="146">
        <f t="shared" si="11"/>
        <v>1.7021305000076857E-3</v>
      </c>
      <c r="DZ10" s="146">
        <f t="shared" si="12"/>
        <v>1.7169784655766739E-3</v>
      </c>
      <c r="EA10" s="146">
        <f t="shared" si="13"/>
        <v>1.731558395660822E-3</v>
      </c>
      <c r="EB10" s="146">
        <f t="shared" si="14"/>
        <v>1.7458612923710115E-3</v>
      </c>
      <c r="EC10" s="146">
        <f t="shared" si="15"/>
        <v>1.7598782740238868E-3</v>
      </c>
      <c r="ED10" s="146">
        <f t="shared" si="16"/>
        <v>1.7736005842896999E-3</v>
      </c>
      <c r="EE10" s="146">
        <f t="shared" si="17"/>
        <v>1.7870196012702065E-3</v>
      </c>
      <c r="EF10" s="146">
        <f t="shared" si="18"/>
        <v>1.8001268464935081E-3</v>
      </c>
      <c r="EG10" s="146">
        <f t="shared" si="19"/>
        <v>1.8129139938127532E-3</v>
      </c>
      <c r="EH10" s="146">
        <f t="shared" si="20"/>
        <v>1.8253728781956742E-3</v>
      </c>
      <c r="EI10" s="146">
        <f t="shared" si="21"/>
        <v>1.8374955043920056E-3</v>
      </c>
      <c r="EJ10" s="146">
        <f t="shared" si="22"/>
        <v>1.8492740554659436E-3</v>
      </c>
      <c r="EK10" s="146">
        <f t="shared" si="23"/>
        <v>1.8607009011809277E-3</v>
      </c>
      <c r="EL10" s="146">
        <f t="shared" si="24"/>
        <v>1.8717686062241765E-3</v>
      </c>
      <c r="EM10" s="146">
        <f t="shared" si="25"/>
        <v>1.8824699382585931E-3</v>
      </c>
      <c r="EN10" s="146">
        <f t="shared" si="26"/>
        <v>1.8927978757898489E-3</v>
      </c>
      <c r="EO10" s="146">
        <f t="shared" si="27"/>
        <v>1.9027456158366781E-3</v>
      </c>
      <c r="EP10" s="146">
        <f t="shared" si="28"/>
        <v>1.9123065813926718E-3</v>
      </c>
      <c r="EQ10" s="146">
        <f t="shared" si="29"/>
        <v>1.9214744286681195E-3</v>
      </c>
      <c r="ER10" s="146">
        <f t="shared" si="30"/>
        <v>1.9302430541007429E-3</v>
      </c>
      <c r="ES10" s="146">
        <f t="shared" si="31"/>
        <v>1.9386066011244862E-3</v>
      </c>
      <c r="ET10" s="146">
        <f t="shared" si="32"/>
        <v>1.9465594666858591E-3</v>
      </c>
      <c r="EU10" s="146">
        <f t="shared" si="33"/>
        <v>1.9540963074976786E-3</v>
      </c>
      <c r="EV10" s="146">
        <f t="shared" si="34"/>
        <v>1.9612120460204573E-3</v>
      </c>
      <c r="EW10" s="146">
        <f t="shared" si="35"/>
        <v>1.9679018761620524E-3</v>
      </c>
      <c r="EX10" s="146">
        <f t="shared" si="36"/>
        <v>1.9741612686866245E-3</v>
      </c>
      <c r="EY10" s="146">
        <f t="shared" si="37"/>
        <v>1.9799859763243964E-3</v>
      </c>
      <c r="EZ10" s="146">
        <f t="shared" si="38"/>
        <v>1.9853720385741226E-3</v>
      </c>
      <c r="FA10" s="146">
        <f t="shared" si="39"/>
        <v>1.9903157861906914E-3</v>
      </c>
      <c r="FB10" s="146">
        <f t="shared" si="40"/>
        <v>1.9948138453507211E-3</v>
      </c>
      <c r="FC10" s="146">
        <f t="shared" si="41"/>
        <v>1.9988631414895462E-3</v>
      </c>
      <c r="FD10" s="146">
        <f t="shared" si="42"/>
        <v>2.0024609028034745E-3</v>
      </c>
      <c r="FE10" s="146">
        <f t="shared" si="43"/>
        <v>2.0056046634117359E-3</v>
      </c>
      <c r="FF10" s="146">
        <f t="shared" si="44"/>
        <v>2.0082922661730754E-3</v>
      </c>
      <c r="FG10" s="146">
        <f t="shared" si="45"/>
        <v>2.0105218651524748E-3</v>
      </c>
      <c r="FH10" s="146">
        <f t="shared" si="46"/>
        <v>2.012291927734073E-3</v>
      </c>
      <c r="FI10" s="146">
        <f t="shared" si="47"/>
        <v>2.0136012363768819E-3</v>
      </c>
      <c r="FJ10" s="146">
        <f t="shared" si="48"/>
        <v>2.0144488900104948E-3</v>
      </c>
      <c r="FK10" s="146">
        <f t="shared" si="49"/>
        <v>2.0148343050685365E-3</v>
      </c>
      <c r="FL10" s="146">
        <f t="shared" si="50"/>
        <v>2.0147572161582071E-3</v>
      </c>
      <c r="FM10" s="146">
        <f t="shared" si="51"/>
        <v>2.0142176763648365E-3</v>
      </c>
      <c r="FN10" s="146">
        <f t="shared" si="52"/>
        <v>2.0132160571909616E-3</v>
      </c>
      <c r="FO10" s="146">
        <f t="shared" si="53"/>
        <v>2.0117530481300271E-3</v>
      </c>
      <c r="FP10" s="146">
        <f t="shared" si="54"/>
        <v>2.0098296558753912E-3</v>
      </c>
      <c r="FQ10" s="146">
        <f t="shared" si="55"/>
        <v>2.0074472031659076E-3</v>
      </c>
      <c r="FR10" s="146">
        <f t="shared" si="56"/>
        <v>2.0046073272699388E-3</v>
      </c>
      <c r="FS10" s="146">
        <f t="shared" si="57"/>
        <v>2.0013119781102308E-3</v>
      </c>
      <c r="FT10" s="146">
        <f t="shared" si="58"/>
        <v>1.9975634160326558E-3</v>
      </c>
      <c r="FU10" s="146">
        <f t="shared" si="59"/>
        <v>1.9933642092223973E-3</v>
      </c>
      <c r="FV10" s="146">
        <f t="shared" si="60"/>
        <v>1.9887172307717152E-3</v>
      </c>
      <c r="FW10" s="146">
        <f t="shared" si="61"/>
        <v>1.9836256554039691E-3</v>
      </c>
      <c r="FX10" s="146">
        <f t="shared" si="62"/>
        <v>1.9780929558591408E-3</v>
      </c>
      <c r="FY10" s="146">
        <f t="shared" si="63"/>
        <v>1.972122898946607E-3</v>
      </c>
      <c r="FZ10" s="146">
        <f t="shared" si="64"/>
        <v>1.965719541271446E-3</v>
      </c>
      <c r="GA10" s="146">
        <f t="shared" si="65"/>
        <v>1.958887224641066E-3</v>
      </c>
      <c r="GB10" s="146">
        <f t="shared" si="66"/>
        <v>1.9516305711594377E-3</v>
      </c>
      <c r="GC10" s="146">
        <f t="shared" si="67"/>
        <v>1.9439544780166821E-3</v>
      </c>
      <c r="GD10" s="146">
        <f t="shared" si="68"/>
        <v>1.9358641119822479E-3</v>
      </c>
      <c r="GE10" s="146">
        <f t="shared" si="69"/>
        <v>1.9273649036103313E-3</v>
      </c>
      <c r="GF10" s="146">
        <f t="shared" si="70"/>
        <v>1.9184625411666446E-3</v>
      </c>
      <c r="GG10" s="146">
        <f t="shared" si="71"/>
        <v>1.9091629642860345E-3</v>
      </c>
      <c r="GH10" s="146">
        <f t="shared" si="72"/>
        <v>1.8994723573708453E-3</v>
      </c>
      <c r="GI10" s="146">
        <f t="shared" si="73"/>
        <v>1.8893971427402958E-3</v>
      </c>
      <c r="GJ10" s="146">
        <f t="shared" si="74"/>
        <v>1.8789439735414908E-3</v>
      </c>
      <c r="GK10" s="146">
        <f t="shared" si="75"/>
        <v>1.8681197264330061E-3</v>
      </c>
      <c r="GL10" s="146">
        <f t="shared" si="76"/>
        <v>1.8569314940523108E-3</v>
      </c>
      <c r="GM10" s="146">
        <f t="shared" si="77"/>
        <v>1.8453865772785579E-3</v>
      </c>
      <c r="GN10" s="146">
        <f t="shared" si="78"/>
        <v>1.8334924773025566E-3</v>
      </c>
      <c r="GO10" s="146">
        <f t="shared" si="79"/>
        <v>1.8212568875159553E-3</v>
      </c>
      <c r="GP10" s="146">
        <f t="shared" si="80"/>
        <v>1.8086876852319068E-3</v>
      </c>
      <c r="GQ10" s="146">
        <f t="shared" si="81"/>
        <v>1.7957929232496569E-3</v>
      </c>
      <c r="GR10" s="146">
        <f t="shared" si="82"/>
        <v>1.7825808212756763E-3</v>
      </c>
      <c r="GS10" s="146">
        <f t="shared" si="83"/>
        <v>1.7690597572141056E-3</v>
      </c>
      <c r="GT10" s="146">
        <f t="shared" si="84"/>
        <v>1.7552382583393858E-3</v>
      </c>
      <c r="GU10" s="146">
        <f t="shared" si="85"/>
        <v>1.7411249923640609E-3</v>
      </c>
      <c r="GV10" s="146">
        <f t="shared" si="86"/>
        <v>1.7267287584147939E-3</v>
      </c>
      <c r="GW10" s="146">
        <f t="shared" si="87"/>
        <v>1.7120584779296978E-3</v>
      </c>
      <c r="GX10" s="146">
        <f t="shared" si="88"/>
        <v>1.6971231854900934E-3</v>
      </c>
      <c r="GY10" s="146">
        <f t="shared" si="89"/>
        <v>1.681932019599813E-3</v>
      </c>
      <c r="GZ10" s="146">
        <f t="shared" si="90"/>
        <v>1.6664942134251369E-3</v>
      </c>
      <c r="HA10" s="146">
        <f t="shared" si="91"/>
        <v>1.6508190855084007E-3</v>
      </c>
      <c r="HB10" s="146">
        <f t="shared" si="92"/>
        <v>1.6349160304682468E-3</v>
      </c>
      <c r="HC10" s="146">
        <f t="shared" si="93"/>
        <v>1.6187945096993784E-3</v>
      </c>
      <c r="HD10" s="146">
        <f t="shared" si="94"/>
        <v>1.6024640420845785E-3</v>
      </c>
      <c r="HE10" s="146">
        <f t="shared" si="95"/>
        <v>1.5859341947316017E-3</v>
      </c>
      <c r="HF10" s="146">
        <f t="shared" si="96"/>
        <v>1.5692145737473768E-3</v>
      </c>
      <c r="HG10" s="146">
        <f t="shared" si="97"/>
        <v>1.5523148150618016E-3</v>
      </c>
      <c r="HH10" s="146">
        <f t="shared" si="98"/>
        <v>1.5352445753131735E-3</v>
      </c>
      <c r="HI10" s="146">
        <f t="shared" si="99"/>
        <v>1.5180135228070994E-3</v>
      </c>
      <c r="HJ10" s="146">
        <f t="shared" si="100"/>
        <v>1.5006313285604762E-3</v>
      </c>
      <c r="HK10" s="146">
        <f t="shared" si="101"/>
        <v>1.4831076574418687E-3</v>
      </c>
      <c r="HL10" s="146">
        <f t="shared" si="102"/>
        <v>1.4654521594193379E-3</v>
      </c>
      <c r="HM10" s="146">
        <f t="shared" si="103"/>
        <v>1.447674460926469E-3</v>
      </c>
      <c r="HN10" s="146">
        <f t="shared" si="104"/>
        <v>1.4297841563570448E-3</v>
      </c>
      <c r="HO10" s="146">
        <f t="shared" si="105"/>
        <v>1.4117907996984696E-3</v>
      </c>
      <c r="HP10" s="146">
        <f t="shared" si="106"/>
        <v>1.3937038963137143E-3</v>
      </c>
    </row>
    <row r="11" spans="1:225" x14ac:dyDescent="0.45">
      <c r="A11" s="4">
        <v>8</v>
      </c>
      <c r="B11" s="82">
        <f t="shared" si="107"/>
        <v>60</v>
      </c>
      <c r="C11" s="81">
        <v>120</v>
      </c>
      <c r="D11" s="82">
        <f t="shared" si="108"/>
        <v>240</v>
      </c>
      <c r="E11" s="32">
        <f t="shared" si="0"/>
        <v>1</v>
      </c>
      <c r="F11" s="32">
        <f t="shared" si="1"/>
        <v>0.5</v>
      </c>
      <c r="G11" s="65">
        <f t="shared" si="109"/>
        <v>130</v>
      </c>
      <c r="H11" s="21" t="s">
        <v>696</v>
      </c>
      <c r="I11" s="53"/>
      <c r="J11" s="237"/>
      <c r="K11" s="66">
        <f>IF(AND(B11&gt;0,C11&gt;0,D11&gt;0),IF(ISBLANK(J11),IF(ISBLANK(H11),"",(D11-B11)*VLOOKUP(H11,VLookups!$A$4:$B$13,2,FALSE)),J11),"")</f>
        <v>201.60000000000002</v>
      </c>
      <c r="L11" s="67">
        <f t="shared" si="2"/>
        <v>40642.560000000012</v>
      </c>
      <c r="M11" s="81">
        <v>150</v>
      </c>
      <c r="N11" s="230">
        <f>IF(AND(M11&gt;0,C11&gt;0,NOT(K11="")),ABS(VLOOKUP($M$1,VLookups!$A$27:$B$28,2,FALSE)-_xlfn.NORM.DIST(M11,G11,K11,TRUE)),"")</f>
        <v>0.5395127831037716</v>
      </c>
      <c r="O11" s="80">
        <f>IF(AND($B11&gt;0,$C11&gt;0,$D11&gt;0,NOT(ISBLANK($H11))),_xlfn.NORM.INV(ABS(VLOOKUP($M$1,VLookups!$A$27:$B$28,2,FALSE)-O$3),$G11,$K11),"")</f>
        <v>-128.36079561379148</v>
      </c>
      <c r="P11" s="79">
        <f>IF(AND($B11&gt;0,$C11&gt;0,$D11&gt;0,NOT(ISBLANK($H11))),_xlfn.NORM.INV(ABS(VLOOKUP($M$1,VLookups!$A$27:$B$28,2,FALSE)-P$3),$G11,$K11),"")</f>
        <v>388.36079561379148</v>
      </c>
      <c r="Q11" s="80">
        <f>IF(AND($B11&gt;0,$C11&gt;0,$D11&gt;0,NOT(ISBLANK($H11))),_xlfn.NORM.INV(ABS(VLOOKUP($M$1,VLookups!$A$27:$B$28,2,FALSE)-Q$3),$G11,$K11),"")</f>
        <v>338.94497132194806</v>
      </c>
      <c r="R11" s="79">
        <f>IF(AND($B11&gt;0,$C11&gt;0,$D11&gt;0,NOT(ISBLANK($H11))),_xlfn.NORM.INV(ABS(VLOOKUP($M$1,VLookups!$A$27:$B$28,2,FALSE)-R$3),$G11,$K11),"")</f>
        <v>299.67084068829962</v>
      </c>
      <c r="S11" s="80">
        <f>IF(AND($B11&gt;0,$C11&gt;0,$D11&gt;0,NOT(ISBLANK($H11))),_xlfn.NORM.INV(ABS(VLOOKUP($M$1,VLookups!$A$27:$B$28,2,FALSE)-S$3),$G11,$K11),"")</f>
        <v>265.97713363953017</v>
      </c>
      <c r="T11" s="79">
        <f>IF(AND($B11&gt;0,$C11&gt;0,$D11&gt;0,NOT(ISBLANK($H11))),_xlfn.NORM.INV(ABS(VLOOKUP($M$1,VLookups!$A$27:$B$28,2,FALSE)-T$3),$G11,$K11),"")</f>
        <v>130</v>
      </c>
      <c r="U11" s="5"/>
      <c r="V11" s="145">
        <f t="shared" si="110"/>
        <v>3</v>
      </c>
      <c r="W11" s="46">
        <f t="shared" ref="W11:AP11" si="130">IF(ISNONTEXT($V11),X11-$V11,"")</f>
        <v>0</v>
      </c>
      <c r="X11" s="46">
        <f t="shared" si="130"/>
        <v>3</v>
      </c>
      <c r="Y11" s="46">
        <f t="shared" si="130"/>
        <v>6</v>
      </c>
      <c r="Z11" s="46">
        <f t="shared" si="130"/>
        <v>9</v>
      </c>
      <c r="AA11" s="46">
        <f t="shared" si="130"/>
        <v>12</v>
      </c>
      <c r="AB11" s="46">
        <f t="shared" si="130"/>
        <v>15</v>
      </c>
      <c r="AC11" s="46">
        <f t="shared" si="130"/>
        <v>18</v>
      </c>
      <c r="AD11" s="46">
        <f t="shared" si="130"/>
        <v>21</v>
      </c>
      <c r="AE11" s="46">
        <f t="shared" si="130"/>
        <v>24</v>
      </c>
      <c r="AF11" s="46">
        <f t="shared" si="130"/>
        <v>27</v>
      </c>
      <c r="AG11" s="46">
        <f t="shared" si="130"/>
        <v>30</v>
      </c>
      <c r="AH11" s="46">
        <f t="shared" si="130"/>
        <v>33</v>
      </c>
      <c r="AI11" s="46">
        <f t="shared" si="130"/>
        <v>36</v>
      </c>
      <c r="AJ11" s="46">
        <f t="shared" si="130"/>
        <v>39</v>
      </c>
      <c r="AK11" s="46">
        <f t="shared" si="130"/>
        <v>42</v>
      </c>
      <c r="AL11" s="46">
        <f t="shared" si="130"/>
        <v>45</v>
      </c>
      <c r="AM11" s="46">
        <f t="shared" si="130"/>
        <v>48</v>
      </c>
      <c r="AN11" s="46">
        <f t="shared" si="130"/>
        <v>51</v>
      </c>
      <c r="AO11" s="46">
        <f t="shared" si="130"/>
        <v>54</v>
      </c>
      <c r="AP11" s="46">
        <f t="shared" si="130"/>
        <v>57</v>
      </c>
      <c r="AQ11" s="152">
        <f t="shared" si="112"/>
        <v>60</v>
      </c>
      <c r="AR11" s="46">
        <f t="shared" ref="AR11:DC11" si="131">IF(ISNONTEXT($V11),AQ11+$V11,"")</f>
        <v>63</v>
      </c>
      <c r="AS11" s="46">
        <f t="shared" si="131"/>
        <v>66</v>
      </c>
      <c r="AT11" s="46">
        <f t="shared" si="131"/>
        <v>69</v>
      </c>
      <c r="AU11" s="46">
        <f t="shared" si="131"/>
        <v>72</v>
      </c>
      <c r="AV11" s="46">
        <f t="shared" si="131"/>
        <v>75</v>
      </c>
      <c r="AW11" s="46">
        <f t="shared" si="131"/>
        <v>78</v>
      </c>
      <c r="AX11" s="46">
        <f t="shared" si="131"/>
        <v>81</v>
      </c>
      <c r="AY11" s="46">
        <f t="shared" si="131"/>
        <v>84</v>
      </c>
      <c r="AZ11" s="46">
        <f t="shared" si="131"/>
        <v>87</v>
      </c>
      <c r="BA11" s="46">
        <f t="shared" si="131"/>
        <v>90</v>
      </c>
      <c r="BB11" s="46">
        <f t="shared" si="131"/>
        <v>93</v>
      </c>
      <c r="BC11" s="46">
        <f t="shared" si="131"/>
        <v>96</v>
      </c>
      <c r="BD11" s="46">
        <f t="shared" si="131"/>
        <v>99</v>
      </c>
      <c r="BE11" s="46">
        <f t="shared" si="131"/>
        <v>102</v>
      </c>
      <c r="BF11" s="46">
        <f t="shared" si="131"/>
        <v>105</v>
      </c>
      <c r="BG11" s="46">
        <f t="shared" si="131"/>
        <v>108</v>
      </c>
      <c r="BH11" s="46">
        <f t="shared" si="131"/>
        <v>111</v>
      </c>
      <c r="BI11" s="46">
        <f t="shared" si="131"/>
        <v>114</v>
      </c>
      <c r="BJ11" s="46">
        <f t="shared" si="131"/>
        <v>117</v>
      </c>
      <c r="BK11" s="46">
        <f t="shared" si="131"/>
        <v>120</v>
      </c>
      <c r="BL11" s="46">
        <f t="shared" si="131"/>
        <v>123</v>
      </c>
      <c r="BM11" s="46">
        <f t="shared" si="131"/>
        <v>126</v>
      </c>
      <c r="BN11" s="46">
        <f t="shared" si="131"/>
        <v>129</v>
      </c>
      <c r="BO11" s="46">
        <f t="shared" si="131"/>
        <v>132</v>
      </c>
      <c r="BP11" s="46">
        <f t="shared" si="131"/>
        <v>135</v>
      </c>
      <c r="BQ11" s="46">
        <f t="shared" si="131"/>
        <v>138</v>
      </c>
      <c r="BR11" s="46">
        <f t="shared" si="131"/>
        <v>141</v>
      </c>
      <c r="BS11" s="46">
        <f t="shared" si="131"/>
        <v>144</v>
      </c>
      <c r="BT11" s="46">
        <f t="shared" si="131"/>
        <v>147</v>
      </c>
      <c r="BU11" s="46">
        <f t="shared" si="131"/>
        <v>150</v>
      </c>
      <c r="BV11" s="46">
        <f t="shared" si="131"/>
        <v>153</v>
      </c>
      <c r="BW11" s="46">
        <f t="shared" si="131"/>
        <v>156</v>
      </c>
      <c r="BX11" s="46">
        <f t="shared" si="131"/>
        <v>159</v>
      </c>
      <c r="BY11" s="46">
        <f t="shared" si="131"/>
        <v>162</v>
      </c>
      <c r="BZ11" s="46">
        <f t="shared" si="131"/>
        <v>165</v>
      </c>
      <c r="CA11" s="46">
        <f t="shared" si="131"/>
        <v>168</v>
      </c>
      <c r="CB11" s="46">
        <f t="shared" si="131"/>
        <v>171</v>
      </c>
      <c r="CC11" s="46">
        <f t="shared" si="131"/>
        <v>174</v>
      </c>
      <c r="CD11" s="46">
        <f t="shared" si="131"/>
        <v>177</v>
      </c>
      <c r="CE11" s="46">
        <f t="shared" si="131"/>
        <v>180</v>
      </c>
      <c r="CF11" s="46">
        <f t="shared" si="131"/>
        <v>183</v>
      </c>
      <c r="CG11" s="46">
        <f t="shared" si="131"/>
        <v>186</v>
      </c>
      <c r="CH11" s="46">
        <f t="shared" si="131"/>
        <v>189</v>
      </c>
      <c r="CI11" s="46">
        <f t="shared" si="131"/>
        <v>192</v>
      </c>
      <c r="CJ11" s="46">
        <f t="shared" si="131"/>
        <v>195</v>
      </c>
      <c r="CK11" s="46">
        <f t="shared" si="131"/>
        <v>198</v>
      </c>
      <c r="CL11" s="46">
        <f t="shared" si="131"/>
        <v>201</v>
      </c>
      <c r="CM11" s="46">
        <f t="shared" si="131"/>
        <v>204</v>
      </c>
      <c r="CN11" s="46">
        <f t="shared" si="131"/>
        <v>207</v>
      </c>
      <c r="CO11" s="46">
        <f t="shared" si="131"/>
        <v>210</v>
      </c>
      <c r="CP11" s="46">
        <f t="shared" si="131"/>
        <v>213</v>
      </c>
      <c r="CQ11" s="46">
        <f t="shared" si="131"/>
        <v>216</v>
      </c>
      <c r="CR11" s="46">
        <f t="shared" si="131"/>
        <v>219</v>
      </c>
      <c r="CS11" s="46">
        <f t="shared" si="131"/>
        <v>222</v>
      </c>
      <c r="CT11" s="46">
        <f t="shared" si="131"/>
        <v>225</v>
      </c>
      <c r="CU11" s="46">
        <f t="shared" si="131"/>
        <v>228</v>
      </c>
      <c r="CV11" s="46">
        <f t="shared" si="131"/>
        <v>231</v>
      </c>
      <c r="CW11" s="46">
        <f t="shared" si="131"/>
        <v>234</v>
      </c>
      <c r="CX11" s="46">
        <f t="shared" si="131"/>
        <v>237</v>
      </c>
      <c r="CY11" s="46">
        <f t="shared" si="131"/>
        <v>240</v>
      </c>
      <c r="CZ11" s="46">
        <f t="shared" si="131"/>
        <v>243</v>
      </c>
      <c r="DA11" s="46">
        <f t="shared" si="131"/>
        <v>246</v>
      </c>
      <c r="DB11" s="46">
        <f t="shared" si="131"/>
        <v>249</v>
      </c>
      <c r="DC11" s="46">
        <f t="shared" si="131"/>
        <v>252</v>
      </c>
      <c r="DD11" s="46">
        <f t="shared" ref="DD11:DS11" si="132">IF(ISNONTEXT($V11),DC11+$V11,"")</f>
        <v>255</v>
      </c>
      <c r="DE11" s="46">
        <f t="shared" si="132"/>
        <v>258</v>
      </c>
      <c r="DF11" s="46">
        <f t="shared" si="132"/>
        <v>261</v>
      </c>
      <c r="DG11" s="46">
        <f t="shared" si="132"/>
        <v>264</v>
      </c>
      <c r="DH11" s="46">
        <f t="shared" si="132"/>
        <v>267</v>
      </c>
      <c r="DI11" s="46">
        <f t="shared" si="132"/>
        <v>270</v>
      </c>
      <c r="DJ11" s="46">
        <f t="shared" si="132"/>
        <v>273</v>
      </c>
      <c r="DK11" s="46">
        <f t="shared" si="132"/>
        <v>276</v>
      </c>
      <c r="DL11" s="46">
        <f t="shared" si="132"/>
        <v>279</v>
      </c>
      <c r="DM11" s="46">
        <f t="shared" si="132"/>
        <v>282</v>
      </c>
      <c r="DN11" s="46">
        <f t="shared" si="132"/>
        <v>285</v>
      </c>
      <c r="DO11" s="46">
        <f t="shared" si="132"/>
        <v>288</v>
      </c>
      <c r="DP11" s="46">
        <f t="shared" si="132"/>
        <v>291</v>
      </c>
      <c r="DQ11" s="46">
        <f t="shared" si="132"/>
        <v>294</v>
      </c>
      <c r="DR11" s="46">
        <f t="shared" si="132"/>
        <v>297</v>
      </c>
      <c r="DS11" s="46">
        <f t="shared" si="132"/>
        <v>300</v>
      </c>
      <c r="DT11" s="146">
        <f t="shared" si="6"/>
        <v>1.6074050008518346E-3</v>
      </c>
      <c r="DU11" s="146">
        <f t="shared" si="7"/>
        <v>1.6227239840557268E-3</v>
      </c>
      <c r="DV11" s="146">
        <f t="shared" si="8"/>
        <v>1.6378262362152776E-3</v>
      </c>
      <c r="DW11" s="146">
        <f t="shared" si="9"/>
        <v>1.6527030213247204E-3</v>
      </c>
      <c r="DX11" s="146">
        <f t="shared" si="10"/>
        <v>1.6673456735075635E-3</v>
      </c>
      <c r="DY11" s="146">
        <f t="shared" si="11"/>
        <v>1.6817456053630528E-3</v>
      </c>
      <c r="DZ11" s="146">
        <f t="shared" si="12"/>
        <v>1.6958943163002439E-3</v>
      </c>
      <c r="EA11" s="146">
        <f t="shared" si="13"/>
        <v>1.7097834008484652E-3</v>
      </c>
      <c r="EB11" s="146">
        <f t="shared" si="14"/>
        <v>1.7234045569328655E-3</v>
      </c>
      <c r="EC11" s="146">
        <f t="shared" si="15"/>
        <v>1.7367495941037273E-3</v>
      </c>
      <c r="ED11" s="146">
        <f t="shared" si="16"/>
        <v>1.7498104417081851E-3</v>
      </c>
      <c r="EE11" s="146">
        <f t="shared" si="17"/>
        <v>1.7625791569929913E-3</v>
      </c>
      <c r="EF11" s="146">
        <f t="shared" si="18"/>
        <v>1.7750479331269922E-3</v>
      </c>
      <c r="EG11" s="146">
        <f t="shared" si="19"/>
        <v>1.7872091071320171E-3</v>
      </c>
      <c r="EH11" s="146">
        <f t="shared" si="20"/>
        <v>1.7990551677109314E-3</v>
      </c>
      <c r="EI11" s="146">
        <f t="shared" si="21"/>
        <v>1.8105787629616999E-3</v>
      </c>
      <c r="EJ11" s="146">
        <f t="shared" si="22"/>
        <v>1.8217727079663899E-3</v>
      </c>
      <c r="EK11" s="146">
        <f t="shared" si="23"/>
        <v>1.8326299922441771E-3</v>
      </c>
      <c r="EL11" s="146">
        <f t="shared" si="24"/>
        <v>1.8431437870575472E-3</v>
      </c>
      <c r="EM11" s="146">
        <f t="shared" si="25"/>
        <v>1.8533074525610522E-3</v>
      </c>
      <c r="EN11" s="146">
        <f t="shared" si="26"/>
        <v>1.8631145447821631E-3</v>
      </c>
      <c r="EO11" s="146">
        <f t="shared" si="27"/>
        <v>1.8725588224239456E-3</v>
      </c>
      <c r="EP11" s="146">
        <f t="shared" si="28"/>
        <v>1.8816342534795276E-3</v>
      </c>
      <c r="EQ11" s="146">
        <f t="shared" si="29"/>
        <v>1.8903350216485438E-3</v>
      </c>
      <c r="ER11" s="146">
        <f t="shared" si="30"/>
        <v>1.898655532546017E-3</v>
      </c>
      <c r="ES11" s="146">
        <f t="shared" si="31"/>
        <v>1.9065904196943939E-3</v>
      </c>
      <c r="ET11" s="146">
        <f t="shared" si="32"/>
        <v>1.9141345502897624E-3</v>
      </c>
      <c r="EU11" s="146">
        <f t="shared" si="33"/>
        <v>1.9212830307335769E-3</v>
      </c>
      <c r="EV11" s="146">
        <f t="shared" si="34"/>
        <v>1.9280312119215478E-3</v>
      </c>
      <c r="EW11" s="146">
        <f t="shared" si="35"/>
        <v>1.9343746942816983E-3</v>
      </c>
      <c r="EX11" s="146">
        <f t="shared" si="36"/>
        <v>1.9403093325539422E-3</v>
      </c>
      <c r="EY11" s="146">
        <f t="shared" si="37"/>
        <v>1.9458312403039207E-3</v>
      </c>
      <c r="EZ11" s="146">
        <f t="shared" si="38"/>
        <v>1.9509367941642128E-3</v>
      </c>
      <c r="FA11" s="146">
        <f t="shared" si="39"/>
        <v>1.9556226377964452E-3</v>
      </c>
      <c r="FB11" s="146">
        <f t="shared" si="40"/>
        <v>1.9598856855682317E-3</v>
      </c>
      <c r="FC11" s="146">
        <f t="shared" si="41"/>
        <v>1.9637231259393103E-3</v>
      </c>
      <c r="FD11" s="146">
        <f t="shared" si="42"/>
        <v>1.9671324245516693E-3</v>
      </c>
      <c r="FE11" s="146">
        <f t="shared" si="43"/>
        <v>1.9701113270189125E-3</v>
      </c>
      <c r="FF11" s="146">
        <f t="shared" si="44"/>
        <v>1.9726578614105649E-3</v>
      </c>
      <c r="FG11" s="146">
        <f t="shared" si="45"/>
        <v>1.9747703404274833E-3</v>
      </c>
      <c r="FH11" s="146">
        <f t="shared" si="46"/>
        <v>1.9764473632650197E-3</v>
      </c>
      <c r="FI11" s="146">
        <f t="shared" si="47"/>
        <v>1.9776878171610481E-3</v>
      </c>
      <c r="FJ11" s="146">
        <f t="shared" si="48"/>
        <v>1.9784908786264666E-3</v>
      </c>
      <c r="FK11" s="146">
        <f t="shared" si="49"/>
        <v>1.9788560143562677E-3</v>
      </c>
      <c r="FL11" s="146">
        <f t="shared" si="50"/>
        <v>1.9787829818197641E-3</v>
      </c>
      <c r="FM11" s="146">
        <f t="shared" si="51"/>
        <v>1.9782718295290611E-3</v>
      </c>
      <c r="FN11" s="146">
        <f t="shared" si="52"/>
        <v>1.9773228969853516E-3</v>
      </c>
      <c r="FO11" s="146">
        <f t="shared" si="53"/>
        <v>1.9759368143031234E-3</v>
      </c>
      <c r="FP11" s="146">
        <f t="shared" si="54"/>
        <v>1.9741145015128572E-3</v>
      </c>
      <c r="FQ11" s="146">
        <f t="shared" si="55"/>
        <v>1.9718571675433009E-3</v>
      </c>
      <c r="FR11" s="146">
        <f t="shared" si="56"/>
        <v>1.9691663088848856E-3</v>
      </c>
      <c r="FS11" s="146">
        <f t="shared" si="57"/>
        <v>1.9660437079363677E-3</v>
      </c>
      <c r="FT11" s="146">
        <f t="shared" si="58"/>
        <v>1.9624914310372352E-3</v>
      </c>
      <c r="FU11" s="146">
        <f t="shared" si="59"/>
        <v>1.9585118261889389E-3</v>
      </c>
      <c r="FV11" s="146">
        <f t="shared" si="60"/>
        <v>1.9541075204684484E-3</v>
      </c>
      <c r="FW11" s="146">
        <f t="shared" si="61"/>
        <v>1.9492814171381337E-3</v>
      </c>
      <c r="FX11" s="146">
        <f t="shared" si="62"/>
        <v>1.9440366924564198E-3</v>
      </c>
      <c r="FY11" s="146">
        <f t="shared" si="63"/>
        <v>1.9383767921941147E-3</v>
      </c>
      <c r="FZ11" s="146">
        <f t="shared" si="64"/>
        <v>1.9323054278617643E-3</v>
      </c>
      <c r="GA11" s="146">
        <f t="shared" si="65"/>
        <v>1.925826572653815E-3</v>
      </c>
      <c r="GB11" s="146">
        <f t="shared" si="66"/>
        <v>1.91894445711579E-3</v>
      </c>
      <c r="GC11" s="146">
        <f t="shared" si="67"/>
        <v>1.9116635645410847E-3</v>
      </c>
      <c r="GD11" s="146">
        <f t="shared" si="68"/>
        <v>1.9039886261044063E-3</v>
      </c>
      <c r="GE11" s="146">
        <f t="shared" si="69"/>
        <v>1.8959246157392363E-3</v>
      </c>
      <c r="GF11" s="146">
        <f t="shared" si="70"/>
        <v>1.8874767447670917E-3</v>
      </c>
      <c r="GG11" s="146">
        <f t="shared" si="71"/>
        <v>1.8786504562866907E-3</v>
      </c>
      <c r="GH11" s="146">
        <f t="shared" si="72"/>
        <v>1.869451419331485E-3</v>
      </c>
      <c r="GI11" s="146">
        <f t="shared" si="73"/>
        <v>1.8598855228043271E-3</v>
      </c>
      <c r="GJ11" s="146">
        <f t="shared" si="74"/>
        <v>1.8499588691983596E-3</v>
      </c>
      <c r="GK11" s="146">
        <f t="shared" si="75"/>
        <v>1.839677768113488E-3</v>
      </c>
      <c r="GL11" s="146">
        <f t="shared" si="76"/>
        <v>1.8290487295780755E-3</v>
      </c>
      <c r="GM11" s="146">
        <f t="shared" si="77"/>
        <v>1.8180784571857453E-3</v>
      </c>
      <c r="GN11" s="146">
        <f t="shared" si="78"/>
        <v>1.8067738410574154E-3</v>
      </c>
      <c r="GO11" s="146">
        <f t="shared" si="79"/>
        <v>1.7951419506388817E-3</v>
      </c>
      <c r="GP11" s="146">
        <f t="shared" si="80"/>
        <v>1.7831900273444971E-3</v>
      </c>
      <c r="GQ11" s="146">
        <f t="shared" si="81"/>
        <v>1.7709254770576204E-3</v>
      </c>
      <c r="GR11" s="146">
        <f t="shared" si="82"/>
        <v>1.7583558624987084E-3</v>
      </c>
      <c r="GS11" s="146">
        <f t="shared" si="83"/>
        <v>1.7454888954720181E-3</v>
      </c>
      <c r="GT11" s="146">
        <f t="shared" si="84"/>
        <v>1.7323324290020321E-3</v>
      </c>
      <c r="GU11" s="146">
        <f t="shared" si="85"/>
        <v>1.7188944493707885E-3</v>
      </c>
      <c r="GV11" s="146">
        <f t="shared" si="86"/>
        <v>1.7051830680673834E-3</v>
      </c>
      <c r="GW11" s="146">
        <f t="shared" si="87"/>
        <v>1.691206513660958E-3</v>
      </c>
      <c r="GX11" s="146">
        <f t="shared" si="88"/>
        <v>1.6769731236085219E-3</v>
      </c>
      <c r="GY11" s="146">
        <f t="shared" si="89"/>
        <v>1.6624913360089671E-3</v>
      </c>
      <c r="GZ11" s="146">
        <f t="shared" si="90"/>
        <v>1.6477696813146231E-3</v>
      </c>
      <c r="HA11" s="146">
        <f t="shared" si="91"/>
        <v>1.632816774011674E-3</v>
      </c>
      <c r="HB11" s="146">
        <f t="shared" si="92"/>
        <v>1.6176413042807108E-3</v>
      </c>
      <c r="HC11" s="146">
        <f t="shared" si="93"/>
        <v>1.6022520296486216E-3</v>
      </c>
      <c r="HD11" s="146">
        <f t="shared" si="94"/>
        <v>1.5866577666429392E-3</v>
      </c>
      <c r="HE11" s="146">
        <f t="shared" si="95"/>
        <v>1.570867382459655E-3</v>
      </c>
      <c r="HF11" s="146">
        <f t="shared" si="96"/>
        <v>1.5548897866553861E-3</v>
      </c>
      <c r="HG11" s="146">
        <f t="shared" si="97"/>
        <v>1.5387339228746483E-3</v>
      </c>
      <c r="HH11" s="146">
        <f t="shared" si="98"/>
        <v>1.5224087606228042E-3</v>
      </c>
      <c r="HI11" s="146">
        <f t="shared" si="99"/>
        <v>1.5059232870951113E-3</v>
      </c>
      <c r="HJ11" s="146">
        <f t="shared" si="100"/>
        <v>1.4892864990720728E-3</v>
      </c>
      <c r="HK11" s="146">
        <f t="shared" si="101"/>
        <v>1.4725073948911038E-3</v>
      </c>
      <c r="HL11" s="146">
        <f t="shared" si="102"/>
        <v>1.4555949665042863E-3</v>
      </c>
      <c r="HM11" s="146">
        <f t="shared" si="103"/>
        <v>1.4385581916317592E-3</v>
      </c>
      <c r="HN11" s="146">
        <f t="shared" si="104"/>
        <v>1.4214060260200295E-3</v>
      </c>
      <c r="HO11" s="146">
        <f t="shared" si="105"/>
        <v>1.4041473958142175E-3</v>
      </c>
      <c r="HP11" s="146">
        <f t="shared" si="106"/>
        <v>1.3867911900529877E-3</v>
      </c>
    </row>
    <row r="12" spans="1:225" x14ac:dyDescent="0.45">
      <c r="A12" s="4">
        <v>9</v>
      </c>
      <c r="B12" s="82">
        <f t="shared" si="107"/>
        <v>60</v>
      </c>
      <c r="C12" s="81">
        <v>120</v>
      </c>
      <c r="D12" s="82">
        <f t="shared" si="108"/>
        <v>240</v>
      </c>
      <c r="E12" s="32">
        <f t="shared" si="0"/>
        <v>1</v>
      </c>
      <c r="F12" s="32">
        <f t="shared" si="1"/>
        <v>0.5</v>
      </c>
      <c r="G12" s="65">
        <f t="shared" si="109"/>
        <v>130</v>
      </c>
      <c r="H12" s="21" t="s">
        <v>697</v>
      </c>
      <c r="I12" s="53"/>
      <c r="J12" s="237"/>
      <c r="K12" s="66">
        <f>IF(AND(B12&gt;0,C12&gt;0,D12&gt;0),IF(ISBLANK(J12),IF(ISBLANK(H12),"",(D12-B12)*VLOOKUP(H12,VLookups!$A$4:$B$13,2,FALSE)),J12),"")</f>
        <v>205.2</v>
      </c>
      <c r="L12" s="67">
        <f t="shared" si="2"/>
        <v>42107.039999999994</v>
      </c>
      <c r="M12" s="81">
        <v>150</v>
      </c>
      <c r="N12" s="230">
        <f>IF(AND(M12&gt;0,C12&gt;0,NOT(K12="")),ABS(VLOOKUP($M$1,VLookups!$A$27:$B$28,2,FALSE)-_xlfn.NORM.DIST(M12,G12,K12,TRUE)),"")</f>
        <v>0.53882178825207638</v>
      </c>
      <c r="O12" s="80">
        <f>IF(AND($B12&gt;0,$C12&gt;0,$D12&gt;0,NOT(ISBLANK($H12))),_xlfn.NORM.INV(ABS(VLOOKUP($M$1,VLookups!$A$27:$B$28,2,FALSE)-O$3),$G12,$K12),"")</f>
        <v>-132.97438124975201</v>
      </c>
      <c r="P12" s="79">
        <f>IF(AND($B12&gt;0,$C12&gt;0,$D12&gt;0,NOT(ISBLANK($H12))),_xlfn.NORM.INV(ABS(VLOOKUP($M$1,VLookups!$A$27:$B$28,2,FALSE)-P$3),$G12,$K12),"")</f>
        <v>392.97438124975201</v>
      </c>
      <c r="Q12" s="80">
        <f>IF(AND($B12&gt;0,$C12&gt;0,$D12&gt;0,NOT(ISBLANK($H12))),_xlfn.NORM.INV(ABS(VLOOKUP($M$1,VLookups!$A$27:$B$28,2,FALSE)-Q$3),$G12,$K12),"")</f>
        <v>342.67613152412565</v>
      </c>
      <c r="R12" s="79">
        <f>IF(AND($B12&gt;0,$C12&gt;0,$D12&gt;0,NOT(ISBLANK($H12))),_xlfn.NORM.INV(ABS(VLOOKUP($M$1,VLookups!$A$27:$B$28,2,FALSE)-R$3),$G12,$K12),"")</f>
        <v>302.7006771291621</v>
      </c>
      <c r="S12" s="80">
        <f>IF(AND($B12&gt;0,$C12&gt;0,$D12&gt;0,NOT(ISBLANK($H12))),_xlfn.NORM.INV(ABS(VLOOKUP($M$1,VLookups!$A$27:$B$28,2,FALSE)-S$3),$G12,$K12),"")</f>
        <v>268.405296740236</v>
      </c>
      <c r="T12" s="79">
        <f>IF(AND($B12&gt;0,$C12&gt;0,$D12&gt;0,NOT(ISBLANK($H12))),_xlfn.NORM.INV(ABS(VLOOKUP($M$1,VLookups!$A$27:$B$28,2,FALSE)-T$3),$G12,$K12),"")</f>
        <v>130</v>
      </c>
      <c r="U12" s="5"/>
      <c r="V12" s="145">
        <f t="shared" si="110"/>
        <v>3</v>
      </c>
      <c r="W12" s="46">
        <f t="shared" ref="W12:AP12" si="133">IF(ISNONTEXT($V12),X12-$V12,"")</f>
        <v>0</v>
      </c>
      <c r="X12" s="46">
        <f t="shared" si="133"/>
        <v>3</v>
      </c>
      <c r="Y12" s="46">
        <f t="shared" si="133"/>
        <v>6</v>
      </c>
      <c r="Z12" s="46">
        <f t="shared" si="133"/>
        <v>9</v>
      </c>
      <c r="AA12" s="46">
        <f t="shared" si="133"/>
        <v>12</v>
      </c>
      <c r="AB12" s="46">
        <f t="shared" si="133"/>
        <v>15</v>
      </c>
      <c r="AC12" s="46">
        <f t="shared" si="133"/>
        <v>18</v>
      </c>
      <c r="AD12" s="46">
        <f t="shared" si="133"/>
        <v>21</v>
      </c>
      <c r="AE12" s="46">
        <f t="shared" si="133"/>
        <v>24</v>
      </c>
      <c r="AF12" s="46">
        <f t="shared" si="133"/>
        <v>27</v>
      </c>
      <c r="AG12" s="46">
        <f t="shared" si="133"/>
        <v>30</v>
      </c>
      <c r="AH12" s="46">
        <f t="shared" si="133"/>
        <v>33</v>
      </c>
      <c r="AI12" s="46">
        <f t="shared" si="133"/>
        <v>36</v>
      </c>
      <c r="AJ12" s="46">
        <f t="shared" si="133"/>
        <v>39</v>
      </c>
      <c r="AK12" s="46">
        <f t="shared" si="133"/>
        <v>42</v>
      </c>
      <c r="AL12" s="46">
        <f t="shared" si="133"/>
        <v>45</v>
      </c>
      <c r="AM12" s="46">
        <f t="shared" si="133"/>
        <v>48</v>
      </c>
      <c r="AN12" s="46">
        <f t="shared" si="133"/>
        <v>51</v>
      </c>
      <c r="AO12" s="46">
        <f t="shared" si="133"/>
        <v>54</v>
      </c>
      <c r="AP12" s="46">
        <f t="shared" si="133"/>
        <v>57</v>
      </c>
      <c r="AQ12" s="152">
        <f t="shared" si="112"/>
        <v>60</v>
      </c>
      <c r="AR12" s="46">
        <f t="shared" ref="AR12:DC12" si="134">IF(ISNONTEXT($V12),AQ12+$V12,"")</f>
        <v>63</v>
      </c>
      <c r="AS12" s="46">
        <f t="shared" si="134"/>
        <v>66</v>
      </c>
      <c r="AT12" s="46">
        <f t="shared" si="134"/>
        <v>69</v>
      </c>
      <c r="AU12" s="46">
        <f t="shared" si="134"/>
        <v>72</v>
      </c>
      <c r="AV12" s="46">
        <f t="shared" si="134"/>
        <v>75</v>
      </c>
      <c r="AW12" s="46">
        <f t="shared" si="134"/>
        <v>78</v>
      </c>
      <c r="AX12" s="46">
        <f t="shared" si="134"/>
        <v>81</v>
      </c>
      <c r="AY12" s="46">
        <f t="shared" si="134"/>
        <v>84</v>
      </c>
      <c r="AZ12" s="46">
        <f t="shared" si="134"/>
        <v>87</v>
      </c>
      <c r="BA12" s="46">
        <f t="shared" si="134"/>
        <v>90</v>
      </c>
      <c r="BB12" s="46">
        <f t="shared" si="134"/>
        <v>93</v>
      </c>
      <c r="BC12" s="46">
        <f t="shared" si="134"/>
        <v>96</v>
      </c>
      <c r="BD12" s="46">
        <f t="shared" si="134"/>
        <v>99</v>
      </c>
      <c r="BE12" s="46">
        <f t="shared" si="134"/>
        <v>102</v>
      </c>
      <c r="BF12" s="46">
        <f t="shared" si="134"/>
        <v>105</v>
      </c>
      <c r="BG12" s="46">
        <f t="shared" si="134"/>
        <v>108</v>
      </c>
      <c r="BH12" s="46">
        <f t="shared" si="134"/>
        <v>111</v>
      </c>
      <c r="BI12" s="46">
        <f t="shared" si="134"/>
        <v>114</v>
      </c>
      <c r="BJ12" s="46">
        <f t="shared" si="134"/>
        <v>117</v>
      </c>
      <c r="BK12" s="46">
        <f t="shared" si="134"/>
        <v>120</v>
      </c>
      <c r="BL12" s="46">
        <f t="shared" si="134"/>
        <v>123</v>
      </c>
      <c r="BM12" s="46">
        <f t="shared" si="134"/>
        <v>126</v>
      </c>
      <c r="BN12" s="46">
        <f t="shared" si="134"/>
        <v>129</v>
      </c>
      <c r="BO12" s="46">
        <f t="shared" si="134"/>
        <v>132</v>
      </c>
      <c r="BP12" s="46">
        <f t="shared" si="134"/>
        <v>135</v>
      </c>
      <c r="BQ12" s="46">
        <f t="shared" si="134"/>
        <v>138</v>
      </c>
      <c r="BR12" s="46">
        <f t="shared" si="134"/>
        <v>141</v>
      </c>
      <c r="BS12" s="46">
        <f t="shared" si="134"/>
        <v>144</v>
      </c>
      <c r="BT12" s="46">
        <f t="shared" si="134"/>
        <v>147</v>
      </c>
      <c r="BU12" s="46">
        <f t="shared" si="134"/>
        <v>150</v>
      </c>
      <c r="BV12" s="46">
        <f t="shared" si="134"/>
        <v>153</v>
      </c>
      <c r="BW12" s="46">
        <f t="shared" si="134"/>
        <v>156</v>
      </c>
      <c r="BX12" s="46">
        <f t="shared" si="134"/>
        <v>159</v>
      </c>
      <c r="BY12" s="46">
        <f t="shared" si="134"/>
        <v>162</v>
      </c>
      <c r="BZ12" s="46">
        <f t="shared" si="134"/>
        <v>165</v>
      </c>
      <c r="CA12" s="46">
        <f t="shared" si="134"/>
        <v>168</v>
      </c>
      <c r="CB12" s="46">
        <f t="shared" si="134"/>
        <v>171</v>
      </c>
      <c r="CC12" s="46">
        <f t="shared" si="134"/>
        <v>174</v>
      </c>
      <c r="CD12" s="46">
        <f t="shared" si="134"/>
        <v>177</v>
      </c>
      <c r="CE12" s="46">
        <f t="shared" si="134"/>
        <v>180</v>
      </c>
      <c r="CF12" s="46">
        <f t="shared" si="134"/>
        <v>183</v>
      </c>
      <c r="CG12" s="46">
        <f t="shared" si="134"/>
        <v>186</v>
      </c>
      <c r="CH12" s="46">
        <f t="shared" si="134"/>
        <v>189</v>
      </c>
      <c r="CI12" s="46">
        <f t="shared" si="134"/>
        <v>192</v>
      </c>
      <c r="CJ12" s="46">
        <f t="shared" si="134"/>
        <v>195</v>
      </c>
      <c r="CK12" s="46">
        <f t="shared" si="134"/>
        <v>198</v>
      </c>
      <c r="CL12" s="46">
        <f t="shared" si="134"/>
        <v>201</v>
      </c>
      <c r="CM12" s="46">
        <f t="shared" si="134"/>
        <v>204</v>
      </c>
      <c r="CN12" s="46">
        <f t="shared" si="134"/>
        <v>207</v>
      </c>
      <c r="CO12" s="46">
        <f t="shared" si="134"/>
        <v>210</v>
      </c>
      <c r="CP12" s="46">
        <f t="shared" si="134"/>
        <v>213</v>
      </c>
      <c r="CQ12" s="46">
        <f t="shared" si="134"/>
        <v>216</v>
      </c>
      <c r="CR12" s="46">
        <f t="shared" si="134"/>
        <v>219</v>
      </c>
      <c r="CS12" s="46">
        <f t="shared" si="134"/>
        <v>222</v>
      </c>
      <c r="CT12" s="46">
        <f t="shared" si="134"/>
        <v>225</v>
      </c>
      <c r="CU12" s="46">
        <f t="shared" si="134"/>
        <v>228</v>
      </c>
      <c r="CV12" s="46">
        <f t="shared" si="134"/>
        <v>231</v>
      </c>
      <c r="CW12" s="46">
        <f t="shared" si="134"/>
        <v>234</v>
      </c>
      <c r="CX12" s="46">
        <f t="shared" si="134"/>
        <v>237</v>
      </c>
      <c r="CY12" s="46">
        <f t="shared" si="134"/>
        <v>240</v>
      </c>
      <c r="CZ12" s="46">
        <f t="shared" si="134"/>
        <v>243</v>
      </c>
      <c r="DA12" s="46">
        <f t="shared" si="134"/>
        <v>246</v>
      </c>
      <c r="DB12" s="46">
        <f t="shared" si="134"/>
        <v>249</v>
      </c>
      <c r="DC12" s="46">
        <f t="shared" si="134"/>
        <v>252</v>
      </c>
      <c r="DD12" s="46">
        <f t="shared" ref="DD12:DS12" si="135">IF(ISNONTEXT($V12),DC12+$V12,"")</f>
        <v>255</v>
      </c>
      <c r="DE12" s="46">
        <f t="shared" si="135"/>
        <v>258</v>
      </c>
      <c r="DF12" s="46">
        <f t="shared" si="135"/>
        <v>261</v>
      </c>
      <c r="DG12" s="46">
        <f t="shared" si="135"/>
        <v>264</v>
      </c>
      <c r="DH12" s="46">
        <f t="shared" si="135"/>
        <v>267</v>
      </c>
      <c r="DI12" s="46">
        <f t="shared" si="135"/>
        <v>270</v>
      </c>
      <c r="DJ12" s="46">
        <f t="shared" si="135"/>
        <v>273</v>
      </c>
      <c r="DK12" s="46">
        <f t="shared" si="135"/>
        <v>276</v>
      </c>
      <c r="DL12" s="46">
        <f t="shared" si="135"/>
        <v>279</v>
      </c>
      <c r="DM12" s="46">
        <f t="shared" si="135"/>
        <v>282</v>
      </c>
      <c r="DN12" s="46">
        <f t="shared" si="135"/>
        <v>285</v>
      </c>
      <c r="DO12" s="46">
        <f t="shared" si="135"/>
        <v>288</v>
      </c>
      <c r="DP12" s="46">
        <f t="shared" si="135"/>
        <v>291</v>
      </c>
      <c r="DQ12" s="46">
        <f t="shared" si="135"/>
        <v>294</v>
      </c>
      <c r="DR12" s="46">
        <f t="shared" si="135"/>
        <v>297</v>
      </c>
      <c r="DS12" s="46">
        <f t="shared" si="135"/>
        <v>300</v>
      </c>
      <c r="DT12" s="146">
        <f t="shared" si="6"/>
        <v>1.5906656893111221E-3</v>
      </c>
      <c r="DU12" s="146">
        <f t="shared" si="7"/>
        <v>1.6052954807363763E-3</v>
      </c>
      <c r="DV12" s="146">
        <f t="shared" si="8"/>
        <v>1.6197135902202989E-3</v>
      </c>
      <c r="DW12" s="146">
        <f t="shared" si="9"/>
        <v>1.6339119260229619E-3</v>
      </c>
      <c r="DX12" s="146">
        <f t="shared" si="10"/>
        <v>1.6478824661346576E-3</v>
      </c>
      <c r="DY12" s="146">
        <f t="shared" si="11"/>
        <v>1.6616172657745495E-3</v>
      </c>
      <c r="DZ12" s="146">
        <f t="shared" si="12"/>
        <v>1.6751084648713615E-3</v>
      </c>
      <c r="EA12" s="146">
        <f t="shared" si="13"/>
        <v>1.6883482955163259E-3</v>
      </c>
      <c r="EB12" s="146">
        <f t="shared" si="14"/>
        <v>1.7013290893785644E-3</v>
      </c>
      <c r="EC12" s="146">
        <f t="shared" si="15"/>
        <v>1.714043285073045E-3</v>
      </c>
      <c r="ED12" s="146">
        <f t="shared" si="16"/>
        <v>1.7264834354712632E-3</v>
      </c>
      <c r="EE12" s="146">
        <f t="shared" si="17"/>
        <v>1.7386422149447893E-3</v>
      </c>
      <c r="EF12" s="146">
        <f t="shared" si="18"/>
        <v>1.7505124265318696E-3</v>
      </c>
      <c r="EG12" s="146">
        <f t="shared" si="19"/>
        <v>1.7620870090172889E-3</v>
      </c>
      <c r="EH12" s="146">
        <f t="shared" si="20"/>
        <v>1.7733590439157813E-3</v>
      </c>
      <c r="EI12" s="146">
        <f t="shared" si="21"/>
        <v>1.7843217623493479E-3</v>
      </c>
      <c r="EJ12" s="146">
        <f t="shared" si="22"/>
        <v>1.7949685518089255E-3</v>
      </c>
      <c r="EK12" s="146">
        <f t="shared" si="23"/>
        <v>1.8052929627909793E-3</v>
      </c>
      <c r="EL12" s="146">
        <f t="shared" si="24"/>
        <v>1.8152887152997012E-3</v>
      </c>
      <c r="EM12" s="146">
        <f t="shared" si="25"/>
        <v>1.8249497052056592E-3</v>
      </c>
      <c r="EN12" s="146">
        <f t="shared" si="26"/>
        <v>1.8342700104518903E-3</v>
      </c>
      <c r="EO12" s="146">
        <f t="shared" si="27"/>
        <v>1.8432438970986129E-3</v>
      </c>
      <c r="EP12" s="146">
        <f t="shared" si="28"/>
        <v>1.8518658251979341E-3</v>
      </c>
      <c r="EQ12" s="146">
        <f t="shared" si="29"/>
        <v>1.86013045449013E-3</v>
      </c>
      <c r="ER12" s="146">
        <f t="shared" si="30"/>
        <v>1.8680326499132989E-3</v>
      </c>
      <c r="ES12" s="146">
        <f t="shared" si="31"/>
        <v>1.8755674869184442E-3</v>
      </c>
      <c r="ET12" s="146">
        <f t="shared" si="32"/>
        <v>1.8827302565822821E-3</v>
      </c>
      <c r="EU12" s="146">
        <f t="shared" si="33"/>
        <v>1.8895164705103466E-3</v>
      </c>
      <c r="EV12" s="146">
        <f t="shared" si="34"/>
        <v>1.8959218655232469E-3</v>
      </c>
      <c r="EW12" s="146">
        <f t="shared" si="35"/>
        <v>1.9019424081192309E-3</v>
      </c>
      <c r="EX12" s="146">
        <f t="shared" si="36"/>
        <v>1.9075742987065163E-3</v>
      </c>
      <c r="EY12" s="146">
        <f t="shared" si="37"/>
        <v>1.9128139755991698E-3</v>
      </c>
      <c r="EZ12" s="146">
        <f t="shared" si="38"/>
        <v>1.9176581187706557E-3</v>
      </c>
      <c r="FA12" s="146">
        <f t="shared" si="39"/>
        <v>1.9221036533595174E-3</v>
      </c>
      <c r="FB12" s="146">
        <f t="shared" si="40"/>
        <v>1.926147752922006E-3</v>
      </c>
      <c r="FC12" s="146">
        <f t="shared" si="41"/>
        <v>1.9297878424268439E-3</v>
      </c>
      <c r="FD12" s="146">
        <f t="shared" si="42"/>
        <v>1.9330216009876776E-3</v>
      </c>
      <c r="FE12" s="146">
        <f t="shared" si="43"/>
        <v>1.9358469643291653E-3</v>
      </c>
      <c r="FF12" s="146">
        <f t="shared" si="44"/>
        <v>1.9382621269830255E-3</v>
      </c>
      <c r="FG12" s="146">
        <f t="shared" si="45"/>
        <v>1.9402655442107817E-3</v>
      </c>
      <c r="FH12" s="146">
        <f t="shared" si="46"/>
        <v>1.9418559336503336E-3</v>
      </c>
      <c r="FI12" s="146">
        <f t="shared" si="47"/>
        <v>1.9430322766838958E-3</v>
      </c>
      <c r="FJ12" s="146">
        <f t="shared" si="48"/>
        <v>1.9437938195252687E-3</v>
      </c>
      <c r="FK12" s="146">
        <f t="shared" si="49"/>
        <v>1.9441400740248078E-3</v>
      </c>
      <c r="FL12" s="146">
        <f t="shared" si="50"/>
        <v>1.9440708181908935E-3</v>
      </c>
      <c r="FM12" s="146">
        <f t="shared" si="51"/>
        <v>1.9435860964271225E-3</v>
      </c>
      <c r="FN12" s="146">
        <f t="shared" si="52"/>
        <v>1.9426862194848596E-3</v>
      </c>
      <c r="FO12" s="146">
        <f t="shared" si="53"/>
        <v>1.9413717641312291E-3</v>
      </c>
      <c r="FP12" s="146">
        <f t="shared" si="54"/>
        <v>1.9396435725330366E-3</v>
      </c>
      <c r="FQ12" s="146">
        <f t="shared" si="55"/>
        <v>1.9375027513575446E-3</v>
      </c>
      <c r="FR12" s="146">
        <f t="shared" si="56"/>
        <v>1.9349506705914443E-3</v>
      </c>
      <c r="FS12" s="146">
        <f t="shared" si="57"/>
        <v>1.9319889620797921E-3</v>
      </c>
      <c r="FT12" s="146">
        <f t="shared" si="58"/>
        <v>1.9286195177870872E-3</v>
      </c>
      <c r="FU12" s="146">
        <f t="shared" si="59"/>
        <v>1.9248444877830876E-3</v>
      </c>
      <c r="FV12" s="146">
        <f t="shared" si="60"/>
        <v>1.920666277956364E-3</v>
      </c>
      <c r="FW12" s="146">
        <f t="shared" si="61"/>
        <v>1.9160875474589982E-3</v>
      </c>
      <c r="FX12" s="146">
        <f t="shared" si="62"/>
        <v>1.9111112058862213E-3</v>
      </c>
      <c r="FY12" s="146">
        <f t="shared" si="63"/>
        <v>1.9057404101951866E-3</v>
      </c>
      <c r="FZ12" s="146">
        <f t="shared" si="64"/>
        <v>1.8999785613674314E-3</v>
      </c>
      <c r="GA12" s="146">
        <f t="shared" si="65"/>
        <v>1.8938293008199851E-3</v>
      </c>
      <c r="GB12" s="146">
        <f t="shared" si="66"/>
        <v>1.8872965065704073E-3</v>
      </c>
      <c r="GC12" s="146">
        <f t="shared" si="67"/>
        <v>1.8803842891614215E-3</v>
      </c>
      <c r="GD12" s="146">
        <f t="shared" si="68"/>
        <v>1.8730969873511356E-3</v>
      </c>
      <c r="GE12" s="146">
        <f t="shared" si="69"/>
        <v>1.8654391635751695E-3</v>
      </c>
      <c r="GF12" s="146">
        <f t="shared" si="70"/>
        <v>1.8574155991873389E-3</v>
      </c>
      <c r="GG12" s="146">
        <f t="shared" si="71"/>
        <v>1.8490312894858432E-3</v>
      </c>
      <c r="GH12" s="146">
        <f t="shared" si="72"/>
        <v>1.8402914385321912E-3</v>
      </c>
      <c r="GI12" s="146">
        <f t="shared" si="73"/>
        <v>1.831201453770398E-3</v>
      </c>
      <c r="GJ12" s="146">
        <f t="shared" si="74"/>
        <v>1.8217669404542195E-3</v>
      </c>
      <c r="GK12" s="146">
        <f t="shared" si="75"/>
        <v>1.8119936958904805E-3</v>
      </c>
      <c r="GL12" s="146">
        <f t="shared" si="76"/>
        <v>1.8018877035067516E-3</v>
      </c>
      <c r="GM12" s="146">
        <f t="shared" si="77"/>
        <v>1.7914551267518728E-3</v>
      </c>
      <c r="GN12" s="146">
        <f t="shared" si="78"/>
        <v>1.7807023028380191E-3</v>
      </c>
      <c r="GO12" s="146">
        <f t="shared" si="79"/>
        <v>1.7696357363331957E-3</v>
      </c>
      <c r="GP12" s="146">
        <f t="shared" si="80"/>
        <v>1.7582620926132123E-3</v>
      </c>
      <c r="GQ12" s="146">
        <f t="shared" si="81"/>
        <v>1.7465881911823602E-3</v>
      </c>
      <c r="GR12" s="146">
        <f t="shared" si="82"/>
        <v>1.7346209988721372E-3</v>
      </c>
      <c r="GS12" s="146">
        <f t="shared" si="83"/>
        <v>1.722367622927503E-3</v>
      </c>
      <c r="GT12" s="146">
        <f t="shared" si="84"/>
        <v>1.709835303990238E-3</v>
      </c>
      <c r="GU12" s="146">
        <f t="shared" si="85"/>
        <v>1.6970314089890866E-3</v>
      </c>
      <c r="GV12" s="146">
        <f t="shared" si="86"/>
        <v>1.68396342394642E-3</v>
      </c>
      <c r="GW12" s="146">
        <f t="shared" si="87"/>
        <v>1.6706389467112137E-3</v>
      </c>
      <c r="GX12" s="146">
        <f t="shared" si="88"/>
        <v>1.6570656796281835E-3</v>
      </c>
      <c r="GY12" s="146">
        <f t="shared" si="89"/>
        <v>1.6432514221529212E-3</v>
      </c>
      <c r="GZ12" s="146">
        <f t="shared" si="90"/>
        <v>1.6292040634229008E-3</v>
      </c>
      <c r="HA12" s="146">
        <f t="shared" si="91"/>
        <v>1.6149315747941921E-3</v>
      </c>
      <c r="HB12" s="146">
        <f t="shared" si="92"/>
        <v>1.6004420023536968E-3</v>
      </c>
      <c r="HC12" s="146">
        <f t="shared" si="93"/>
        <v>1.5857434594166841E-3</v>
      </c>
      <c r="HD12" s="146">
        <f t="shared" si="94"/>
        <v>1.5708441190193185E-3</v>
      </c>
      <c r="HE12" s="146">
        <f t="shared" si="95"/>
        <v>1.555752206415819E-3</v>
      </c>
      <c r="HF12" s="146">
        <f t="shared" si="96"/>
        <v>1.5404759915897746E-3</v>
      </c>
      <c r="HG12" s="146">
        <f t="shared" si="97"/>
        <v>1.5250237817890464E-3</v>
      </c>
      <c r="HH12" s="146">
        <f t="shared" si="98"/>
        <v>1.5094039140935468E-3</v>
      </c>
      <c r="HI12" s="146">
        <f t="shared" si="99"/>
        <v>1.4936247480250636E-3</v>
      </c>
      <c r="HJ12" s="146">
        <f t="shared" si="100"/>
        <v>1.4776946582081298E-3</v>
      </c>
      <c r="HK12" s="146">
        <f t="shared" si="101"/>
        <v>1.4616220270907811E-3</v>
      </c>
      <c r="HL12" s="146">
        <f t="shared" si="102"/>
        <v>1.4454152377338535E-3</v>
      </c>
      <c r="HM12" s="146">
        <f t="shared" si="103"/>
        <v>1.4290826666772958E-3</v>
      </c>
      <c r="HN12" s="146">
        <f t="shared" si="104"/>
        <v>1.4126326768917469E-3</v>
      </c>
      <c r="HO12" s="146">
        <f t="shared" si="105"/>
        <v>1.3960736108234223E-3</v>
      </c>
      <c r="HP12" s="146">
        <f t="shared" si="106"/>
        <v>1.3794137835401255E-3</v>
      </c>
    </row>
    <row r="13" spans="1:225" x14ac:dyDescent="0.45">
      <c r="A13" s="4">
        <v>10</v>
      </c>
      <c r="B13" s="82">
        <f t="shared" si="107"/>
        <v>60</v>
      </c>
      <c r="C13" s="81">
        <v>120</v>
      </c>
      <c r="D13" s="82">
        <f t="shared" si="108"/>
        <v>240</v>
      </c>
      <c r="E13" s="32">
        <f t="shared" si="0"/>
        <v>1</v>
      </c>
      <c r="F13" s="32">
        <f t="shared" si="1"/>
        <v>0.5</v>
      </c>
      <c r="G13" s="65">
        <f t="shared" si="109"/>
        <v>130</v>
      </c>
      <c r="H13" s="21" t="s">
        <v>11</v>
      </c>
      <c r="I13" s="53"/>
      <c r="J13" s="237"/>
      <c r="K13" s="66">
        <f>IF(AND(B13&gt;0,C13&gt;0,D13&gt;0),IF(ISBLANK(J13),IF(ISBLANK(H13),"",(D13-B13)*VLOOKUP(H13,VLookups!$A$4:$B$13,2,FALSE)),J13),"")</f>
        <v>223.2</v>
      </c>
      <c r="L13" s="67">
        <f t="shared" si="2"/>
        <v>49818.239999999998</v>
      </c>
      <c r="M13" s="81">
        <v>150</v>
      </c>
      <c r="N13" s="230">
        <f>IF(AND(M13&gt;0,C13&gt;0,NOT(K13="")),ABS(VLOOKUP($M$1,VLookups!$A$27:$B$28,2,FALSE)-_xlfn.NORM.DIST(M13,G13,K13,TRUE)),"")</f>
        <v>0.53569973647124924</v>
      </c>
      <c r="O13" s="80">
        <f>IF(AND($B13&gt;0,$C13&gt;0,$D13&gt;0,NOT(ISBLANK($H13))),_xlfn.NORM.INV(ABS(VLOOKUP($M$1,VLookups!$A$27:$B$28,2,FALSE)-O$3),$G13,$K13),"")</f>
        <v>-156.04230942955485</v>
      </c>
      <c r="P13" s="79">
        <f>IF(AND($B13&gt;0,$C13&gt;0,$D13&gt;0,NOT(ISBLANK($H13))),_xlfn.NORM.INV(ABS(VLOOKUP($M$1,VLookups!$A$27:$B$28,2,FALSE)-P$3),$G13,$K13),"")</f>
        <v>416.04230942955485</v>
      </c>
      <c r="Q13" s="80">
        <f>IF(AND($B13&gt;0,$C13&gt;0,$D13&gt;0,NOT(ISBLANK($H13))),_xlfn.NORM.INV(ABS(VLOOKUP($M$1,VLookups!$A$27:$B$28,2,FALSE)-Q$3),$G13,$K13),"")</f>
        <v>361.33193253501389</v>
      </c>
      <c r="R13" s="79">
        <f>IF(AND($B13&gt;0,$C13&gt;0,$D13&gt;0,NOT(ISBLANK($H13))),_xlfn.NORM.INV(ABS(VLOOKUP($M$1,VLookups!$A$27:$B$28,2,FALSE)-R$3),$G13,$K13),"")</f>
        <v>317.84985933347457</v>
      </c>
      <c r="S13" s="80">
        <f>IF(AND($B13&gt;0,$C13&gt;0,$D13&gt;0,NOT(ISBLANK($H13))),_xlfn.NORM.INV(ABS(VLOOKUP($M$1,VLookups!$A$27:$B$28,2,FALSE)-S$3),$G13,$K13),"")</f>
        <v>280.54611224376549</v>
      </c>
      <c r="T13" s="79">
        <f>IF(AND($B13&gt;0,$C13&gt;0,$D13&gt;0,NOT(ISBLANK($H13))),_xlfn.NORM.INV(ABS(VLOOKUP($M$1,VLookups!$A$27:$B$28,2,FALSE)-T$3),$G13,$K13),"")</f>
        <v>130</v>
      </c>
      <c r="U13" s="5"/>
      <c r="V13" s="145">
        <f t="shared" si="110"/>
        <v>3</v>
      </c>
      <c r="W13" s="46">
        <f t="shared" ref="W13:AP13" si="136">IF(ISNONTEXT($V13),X13-$V13,"")</f>
        <v>0</v>
      </c>
      <c r="X13" s="46">
        <f t="shared" si="136"/>
        <v>3</v>
      </c>
      <c r="Y13" s="46">
        <f t="shared" si="136"/>
        <v>6</v>
      </c>
      <c r="Z13" s="46">
        <f t="shared" si="136"/>
        <v>9</v>
      </c>
      <c r="AA13" s="46">
        <f t="shared" si="136"/>
        <v>12</v>
      </c>
      <c r="AB13" s="46">
        <f t="shared" si="136"/>
        <v>15</v>
      </c>
      <c r="AC13" s="46">
        <f t="shared" si="136"/>
        <v>18</v>
      </c>
      <c r="AD13" s="46">
        <f t="shared" si="136"/>
        <v>21</v>
      </c>
      <c r="AE13" s="46">
        <f t="shared" si="136"/>
        <v>24</v>
      </c>
      <c r="AF13" s="46">
        <f t="shared" si="136"/>
        <v>27</v>
      </c>
      <c r="AG13" s="46">
        <f t="shared" si="136"/>
        <v>30</v>
      </c>
      <c r="AH13" s="46">
        <f t="shared" si="136"/>
        <v>33</v>
      </c>
      <c r="AI13" s="46">
        <f t="shared" si="136"/>
        <v>36</v>
      </c>
      <c r="AJ13" s="46">
        <f t="shared" si="136"/>
        <v>39</v>
      </c>
      <c r="AK13" s="46">
        <f t="shared" si="136"/>
        <v>42</v>
      </c>
      <c r="AL13" s="46">
        <f t="shared" si="136"/>
        <v>45</v>
      </c>
      <c r="AM13" s="46">
        <f t="shared" si="136"/>
        <v>48</v>
      </c>
      <c r="AN13" s="46">
        <f t="shared" si="136"/>
        <v>51</v>
      </c>
      <c r="AO13" s="46">
        <f t="shared" si="136"/>
        <v>54</v>
      </c>
      <c r="AP13" s="46">
        <f t="shared" si="136"/>
        <v>57</v>
      </c>
      <c r="AQ13" s="152">
        <f t="shared" si="112"/>
        <v>60</v>
      </c>
      <c r="AR13" s="46">
        <f t="shared" ref="AR13:DC13" si="137">IF(ISNONTEXT($V13),AQ13+$V13,"")</f>
        <v>63</v>
      </c>
      <c r="AS13" s="46">
        <f t="shared" si="137"/>
        <v>66</v>
      </c>
      <c r="AT13" s="46">
        <f t="shared" si="137"/>
        <v>69</v>
      </c>
      <c r="AU13" s="46">
        <f t="shared" si="137"/>
        <v>72</v>
      </c>
      <c r="AV13" s="46">
        <f t="shared" si="137"/>
        <v>75</v>
      </c>
      <c r="AW13" s="46">
        <f t="shared" si="137"/>
        <v>78</v>
      </c>
      <c r="AX13" s="46">
        <f t="shared" si="137"/>
        <v>81</v>
      </c>
      <c r="AY13" s="46">
        <f t="shared" si="137"/>
        <v>84</v>
      </c>
      <c r="AZ13" s="46">
        <f t="shared" si="137"/>
        <v>87</v>
      </c>
      <c r="BA13" s="46">
        <f t="shared" si="137"/>
        <v>90</v>
      </c>
      <c r="BB13" s="46">
        <f t="shared" si="137"/>
        <v>93</v>
      </c>
      <c r="BC13" s="46">
        <f t="shared" si="137"/>
        <v>96</v>
      </c>
      <c r="BD13" s="46">
        <f t="shared" si="137"/>
        <v>99</v>
      </c>
      <c r="BE13" s="46">
        <f t="shared" si="137"/>
        <v>102</v>
      </c>
      <c r="BF13" s="46">
        <f t="shared" si="137"/>
        <v>105</v>
      </c>
      <c r="BG13" s="46">
        <f t="shared" si="137"/>
        <v>108</v>
      </c>
      <c r="BH13" s="46">
        <f t="shared" si="137"/>
        <v>111</v>
      </c>
      <c r="BI13" s="46">
        <f t="shared" si="137"/>
        <v>114</v>
      </c>
      <c r="BJ13" s="46">
        <f t="shared" si="137"/>
        <v>117</v>
      </c>
      <c r="BK13" s="46">
        <f t="shared" si="137"/>
        <v>120</v>
      </c>
      <c r="BL13" s="46">
        <f t="shared" si="137"/>
        <v>123</v>
      </c>
      <c r="BM13" s="46">
        <f t="shared" si="137"/>
        <v>126</v>
      </c>
      <c r="BN13" s="46">
        <f t="shared" si="137"/>
        <v>129</v>
      </c>
      <c r="BO13" s="46">
        <f t="shared" si="137"/>
        <v>132</v>
      </c>
      <c r="BP13" s="46">
        <f t="shared" si="137"/>
        <v>135</v>
      </c>
      <c r="BQ13" s="46">
        <f t="shared" si="137"/>
        <v>138</v>
      </c>
      <c r="BR13" s="46">
        <f t="shared" si="137"/>
        <v>141</v>
      </c>
      <c r="BS13" s="46">
        <f t="shared" si="137"/>
        <v>144</v>
      </c>
      <c r="BT13" s="46">
        <f t="shared" si="137"/>
        <v>147</v>
      </c>
      <c r="BU13" s="46">
        <f t="shared" si="137"/>
        <v>150</v>
      </c>
      <c r="BV13" s="46">
        <f t="shared" si="137"/>
        <v>153</v>
      </c>
      <c r="BW13" s="46">
        <f t="shared" si="137"/>
        <v>156</v>
      </c>
      <c r="BX13" s="46">
        <f t="shared" si="137"/>
        <v>159</v>
      </c>
      <c r="BY13" s="46">
        <f t="shared" si="137"/>
        <v>162</v>
      </c>
      <c r="BZ13" s="46">
        <f t="shared" si="137"/>
        <v>165</v>
      </c>
      <c r="CA13" s="46">
        <f t="shared" si="137"/>
        <v>168</v>
      </c>
      <c r="CB13" s="46">
        <f t="shared" si="137"/>
        <v>171</v>
      </c>
      <c r="CC13" s="46">
        <f t="shared" si="137"/>
        <v>174</v>
      </c>
      <c r="CD13" s="46">
        <f t="shared" si="137"/>
        <v>177</v>
      </c>
      <c r="CE13" s="46">
        <f t="shared" si="137"/>
        <v>180</v>
      </c>
      <c r="CF13" s="46">
        <f t="shared" si="137"/>
        <v>183</v>
      </c>
      <c r="CG13" s="46">
        <f t="shared" si="137"/>
        <v>186</v>
      </c>
      <c r="CH13" s="46">
        <f t="shared" si="137"/>
        <v>189</v>
      </c>
      <c r="CI13" s="46">
        <f t="shared" si="137"/>
        <v>192</v>
      </c>
      <c r="CJ13" s="46">
        <f t="shared" si="137"/>
        <v>195</v>
      </c>
      <c r="CK13" s="46">
        <f t="shared" si="137"/>
        <v>198</v>
      </c>
      <c r="CL13" s="46">
        <f t="shared" si="137"/>
        <v>201</v>
      </c>
      <c r="CM13" s="46">
        <f t="shared" si="137"/>
        <v>204</v>
      </c>
      <c r="CN13" s="46">
        <f t="shared" si="137"/>
        <v>207</v>
      </c>
      <c r="CO13" s="46">
        <f t="shared" si="137"/>
        <v>210</v>
      </c>
      <c r="CP13" s="46">
        <f t="shared" si="137"/>
        <v>213</v>
      </c>
      <c r="CQ13" s="46">
        <f t="shared" si="137"/>
        <v>216</v>
      </c>
      <c r="CR13" s="46">
        <f t="shared" si="137"/>
        <v>219</v>
      </c>
      <c r="CS13" s="46">
        <f t="shared" si="137"/>
        <v>222</v>
      </c>
      <c r="CT13" s="46">
        <f t="shared" si="137"/>
        <v>225</v>
      </c>
      <c r="CU13" s="46">
        <f t="shared" si="137"/>
        <v>228</v>
      </c>
      <c r="CV13" s="46">
        <f t="shared" si="137"/>
        <v>231</v>
      </c>
      <c r="CW13" s="46">
        <f t="shared" si="137"/>
        <v>234</v>
      </c>
      <c r="CX13" s="46">
        <f t="shared" si="137"/>
        <v>237</v>
      </c>
      <c r="CY13" s="46">
        <f t="shared" si="137"/>
        <v>240</v>
      </c>
      <c r="CZ13" s="46">
        <f t="shared" si="137"/>
        <v>243</v>
      </c>
      <c r="DA13" s="46">
        <f t="shared" si="137"/>
        <v>246</v>
      </c>
      <c r="DB13" s="46">
        <f t="shared" si="137"/>
        <v>249</v>
      </c>
      <c r="DC13" s="46">
        <f t="shared" si="137"/>
        <v>252</v>
      </c>
      <c r="DD13" s="46">
        <f t="shared" ref="DD13:DS13" si="138">IF(ISNONTEXT($V13),DC13+$V13,"")</f>
        <v>255</v>
      </c>
      <c r="DE13" s="46">
        <f t="shared" si="138"/>
        <v>258</v>
      </c>
      <c r="DF13" s="46">
        <f t="shared" si="138"/>
        <v>261</v>
      </c>
      <c r="DG13" s="46">
        <f t="shared" si="138"/>
        <v>264</v>
      </c>
      <c r="DH13" s="46">
        <f t="shared" si="138"/>
        <v>267</v>
      </c>
      <c r="DI13" s="46">
        <f t="shared" si="138"/>
        <v>270</v>
      </c>
      <c r="DJ13" s="46">
        <f t="shared" si="138"/>
        <v>273</v>
      </c>
      <c r="DK13" s="46">
        <f t="shared" si="138"/>
        <v>276</v>
      </c>
      <c r="DL13" s="46">
        <f t="shared" si="138"/>
        <v>279</v>
      </c>
      <c r="DM13" s="46">
        <f t="shared" si="138"/>
        <v>282</v>
      </c>
      <c r="DN13" s="46">
        <f t="shared" si="138"/>
        <v>285</v>
      </c>
      <c r="DO13" s="46">
        <f t="shared" si="138"/>
        <v>288</v>
      </c>
      <c r="DP13" s="46">
        <f t="shared" si="138"/>
        <v>291</v>
      </c>
      <c r="DQ13" s="46">
        <f t="shared" si="138"/>
        <v>294</v>
      </c>
      <c r="DR13" s="46">
        <f t="shared" si="138"/>
        <v>297</v>
      </c>
      <c r="DS13" s="46">
        <f t="shared" si="138"/>
        <v>300</v>
      </c>
      <c r="DT13" s="146">
        <f t="shared" si="6"/>
        <v>1.5085243555695185E-3</v>
      </c>
      <c r="DU13" s="146">
        <f t="shared" si="7"/>
        <v>1.5202427935339347E-3</v>
      </c>
      <c r="DV13" s="146">
        <f t="shared" si="8"/>
        <v>1.5317755114969947E-3</v>
      </c>
      <c r="DW13" s="146">
        <f t="shared" si="9"/>
        <v>1.5431169182140499E-3</v>
      </c>
      <c r="DX13" s="146">
        <f t="shared" si="10"/>
        <v>1.5542614845975372E-3</v>
      </c>
      <c r="DY13" s="146">
        <f t="shared" si="11"/>
        <v>1.565203748186863E-3</v>
      </c>
      <c r="DZ13" s="146">
        <f t="shared" si="12"/>
        <v>1.575938317590583E-3</v>
      </c>
      <c r="EA13" s="146">
        <f t="shared" si="13"/>
        <v>1.5864598768958436E-3</v>
      </c>
      <c r="EB13" s="146">
        <f t="shared" si="14"/>
        <v>1.5967631900400557E-3</v>
      </c>
      <c r="EC13" s="146">
        <f t="shared" si="15"/>
        <v>1.6068431051397976E-3</v>
      </c>
      <c r="ED13" s="146">
        <f t="shared" si="16"/>
        <v>1.6166945587719429E-3</v>
      </c>
      <c r="EE13" s="146">
        <f t="shared" si="17"/>
        <v>1.626312580202057E-3</v>
      </c>
      <c r="EF13" s="146">
        <f t="shared" si="18"/>
        <v>1.6356922955551296E-3</v>
      </c>
      <c r="EG13" s="146">
        <f t="shared" si="19"/>
        <v>1.6448289319237537E-3</v>
      </c>
      <c r="EH13" s="146">
        <f t="shared" si="20"/>
        <v>1.6537178214089173E-3</v>
      </c>
      <c r="EI13" s="146">
        <f t="shared" si="21"/>
        <v>1.6623544050886256E-3</v>
      </c>
      <c r="EJ13" s="146">
        <f t="shared" si="22"/>
        <v>1.67073423690964E-3</v>
      </c>
      <c r="EK13" s="146">
        <f t="shared" si="23"/>
        <v>1.6788529874976821E-3</v>
      </c>
      <c r="EL13" s="146">
        <f t="shared" si="24"/>
        <v>1.6867064478815485E-3</v>
      </c>
      <c r="EM13" s="146">
        <f t="shared" si="25"/>
        <v>1.694290533126645E-3</v>
      </c>
      <c r="EN13" s="146">
        <f t="shared" si="26"/>
        <v>1.7016012858735632E-3</v>
      </c>
      <c r="EO13" s="146">
        <f t="shared" si="27"/>
        <v>1.7086348797774001E-3</v>
      </c>
      <c r="EP13" s="146">
        <f t="shared" si="28"/>
        <v>1.7153876228436506E-3</v>
      </c>
      <c r="EQ13" s="146">
        <f t="shared" si="29"/>
        <v>1.721855960656594E-3</v>
      </c>
      <c r="ER13" s="146">
        <f t="shared" si="30"/>
        <v>1.7280364794962301E-3</v>
      </c>
      <c r="ES13" s="146">
        <f t="shared" si="31"/>
        <v>1.7339259093399387E-3</v>
      </c>
      <c r="ET13" s="146">
        <f t="shared" si="32"/>
        <v>1.7395211267451655E-3</v>
      </c>
      <c r="EU13" s="146">
        <f t="shared" si="33"/>
        <v>1.7448191576095824E-3</v>
      </c>
      <c r="EV13" s="146">
        <f t="shared" si="34"/>
        <v>1.7498171798053057E-3</v>
      </c>
      <c r="EW13" s="146">
        <f t="shared" si="35"/>
        <v>1.7545125256839074E-3</v>
      </c>
      <c r="EX13" s="146">
        <f t="shared" si="36"/>
        <v>1.7589026844491058E-3</v>
      </c>
      <c r="EY13" s="146">
        <f t="shared" si="37"/>
        <v>1.7629853043941814E-3</v>
      </c>
      <c r="EZ13" s="146">
        <f t="shared" si="38"/>
        <v>1.766758195001333E-3</v>
      </c>
      <c r="FA13" s="146">
        <f t="shared" si="39"/>
        <v>1.7702193289003386E-3</v>
      </c>
      <c r="FB13" s="146">
        <f t="shared" si="40"/>
        <v>1.773366843684082E-3</v>
      </c>
      <c r="FC13" s="146">
        <f t="shared" si="41"/>
        <v>1.7761990435786622E-3</v>
      </c>
      <c r="FD13" s="146">
        <f t="shared" si="42"/>
        <v>1.7787144009659883E-3</v>
      </c>
      <c r="FE13" s="146">
        <f t="shared" si="43"/>
        <v>1.7809115577569522E-3</v>
      </c>
      <c r="FF13" s="146">
        <f t="shared" si="44"/>
        <v>1.7827893266134443E-3</v>
      </c>
      <c r="FG13" s="146">
        <f t="shared" si="45"/>
        <v>1.7843466920176773E-3</v>
      </c>
      <c r="FH13" s="146">
        <f t="shared" si="46"/>
        <v>1.785582811187467E-3</v>
      </c>
      <c r="FI13" s="146">
        <f t="shared" si="47"/>
        <v>1.7864970148363198E-3</v>
      </c>
      <c r="FJ13" s="146">
        <f t="shared" si="48"/>
        <v>1.7870888077773602E-3</v>
      </c>
      <c r="FK13" s="146">
        <f t="shared" si="49"/>
        <v>1.7873578693703427E-3</v>
      </c>
      <c r="FL13" s="146">
        <f t="shared" si="50"/>
        <v>1.7873040538111784E-3</v>
      </c>
      <c r="FM13" s="146">
        <f t="shared" si="51"/>
        <v>1.786927390263612E-3</v>
      </c>
      <c r="FN13" s="146">
        <f t="shared" si="52"/>
        <v>1.7862280828328818E-3</v>
      </c>
      <c r="FO13" s="146">
        <f t="shared" si="53"/>
        <v>1.7852065103814E-3</v>
      </c>
      <c r="FP13" s="146">
        <f t="shared" si="54"/>
        <v>1.7838632261866784E-3</v>
      </c>
      <c r="FQ13" s="146">
        <f t="shared" si="55"/>
        <v>1.7821989574419402E-3</v>
      </c>
      <c r="FR13" s="146">
        <f t="shared" si="56"/>
        <v>1.7802146046000428E-3</v>
      </c>
      <c r="FS13" s="146">
        <f t="shared" si="57"/>
        <v>1.7779112405615452E-3</v>
      </c>
      <c r="FT13" s="146">
        <f t="shared" si="58"/>
        <v>1.7752901097079405E-3</v>
      </c>
      <c r="FU13" s="146">
        <f t="shared" si="59"/>
        <v>1.7723526267812747E-3</v>
      </c>
      <c r="FV13" s="146">
        <f t="shared" si="60"/>
        <v>1.7691003756115666E-3</v>
      </c>
      <c r="FW13" s="146">
        <f t="shared" si="61"/>
        <v>1.7655351076936252E-3</v>
      </c>
      <c r="FX13" s="146">
        <f t="shared" si="62"/>
        <v>1.7616587406150625E-3</v>
      </c>
      <c r="FY13" s="146">
        <f t="shared" si="63"/>
        <v>1.7574733563374694E-3</v>
      </c>
      <c r="FZ13" s="146">
        <f t="shared" si="64"/>
        <v>1.752981199332915E-3</v>
      </c>
      <c r="GA13" s="146">
        <f t="shared" si="65"/>
        <v>1.7481846745781078E-3</v>
      </c>
      <c r="GB13" s="146">
        <f t="shared" si="66"/>
        <v>1.7430863454087192E-3</v>
      </c>
      <c r="GC13" s="146">
        <f t="shared" si="67"/>
        <v>1.7376889312365595E-3</v>
      </c>
      <c r="GD13" s="146">
        <f t="shared" si="68"/>
        <v>1.7319953051324396E-3</v>
      </c>
      <c r="GE13" s="146">
        <f t="shared" si="69"/>
        <v>1.7260084912777422E-3</v>
      </c>
      <c r="GF13" s="146">
        <f t="shared" si="70"/>
        <v>1.7197316622878512E-3</v>
      </c>
      <c r="GG13" s="146">
        <f t="shared" si="71"/>
        <v>1.7131681364107609E-3</v>
      </c>
      <c r="GH13" s="146">
        <f t="shared" si="72"/>
        <v>1.7063213746043328E-3</v>
      </c>
      <c r="GI13" s="146">
        <f t="shared" si="73"/>
        <v>1.6991949774957927E-3</v>
      </c>
      <c r="GJ13" s="146">
        <f t="shared" si="74"/>
        <v>1.6917926822272117E-3</v>
      </c>
      <c r="GK13" s="146">
        <f t="shared" si="75"/>
        <v>1.6841183591908427E-3</v>
      </c>
      <c r="GL13" s="146">
        <f t="shared" si="76"/>
        <v>1.6761760086582915E-3</v>
      </c>
      <c r="GM13" s="146">
        <f t="shared" si="77"/>
        <v>1.6679697573076413E-3</v>
      </c>
      <c r="GN13" s="146">
        <f t="shared" si="78"/>
        <v>1.6595038546527445E-3</v>
      </c>
      <c r="GO13" s="146">
        <f t="shared" si="79"/>
        <v>1.6507826693790012E-3</v>
      </c>
      <c r="GP13" s="146">
        <f t="shared" si="80"/>
        <v>1.6418106855900466E-3</v>
      </c>
      <c r="GQ13" s="146">
        <f t="shared" si="81"/>
        <v>1.6325924989698557E-3</v>
      </c>
      <c r="GR13" s="146">
        <f t="shared" si="82"/>
        <v>1.6231328128648577E-3</v>
      </c>
      <c r="GS13" s="146">
        <f t="shared" si="83"/>
        <v>1.6134364342907318E-3</v>
      </c>
      <c r="GT13" s="146">
        <f t="shared" si="84"/>
        <v>1.6035082698686168E-3</v>
      </c>
      <c r="GU13" s="146">
        <f t="shared" si="85"/>
        <v>1.5933533216955409E-3</v>
      </c>
      <c r="GV13" s="146">
        <f t="shared" si="86"/>
        <v>1.582976683153923E-3</v>
      </c>
      <c r="GW13" s="146">
        <f t="shared" si="87"/>
        <v>1.57238353466505E-3</v>
      </c>
      <c r="GX13" s="146">
        <f t="shared" si="88"/>
        <v>1.5615791393914699E-3</v>
      </c>
      <c r="GY13" s="146">
        <f t="shared" si="89"/>
        <v>1.5505688388932775E-3</v>
      </c>
      <c r="GZ13" s="146">
        <f t="shared" si="90"/>
        <v>1.5393580487432907E-3</v>
      </c>
      <c r="HA13" s="146">
        <f t="shared" si="91"/>
        <v>1.5279522541061399E-3</v>
      </c>
      <c r="HB13" s="146">
        <f t="shared" si="92"/>
        <v>1.5163570052862947E-3</v>
      </c>
      <c r="HC13" s="146">
        <f t="shared" si="93"/>
        <v>1.5045779132500593E-3</v>
      </c>
      <c r="HD13" s="146">
        <f t="shared" si="94"/>
        <v>1.4926206451265701E-3</v>
      </c>
      <c r="HE13" s="146">
        <f t="shared" si="95"/>
        <v>1.4804909196928047E-3</v>
      </c>
      <c r="HF13" s="146">
        <f t="shared" si="96"/>
        <v>1.4681945028476059E-3</v>
      </c>
      <c r="HG13" s="146">
        <f t="shared" si="97"/>
        <v>1.4557372030796917E-3</v>
      </c>
      <c r="HH13" s="146">
        <f t="shared" si="98"/>
        <v>1.4431248669345899E-3</v>
      </c>
      <c r="HI13" s="146">
        <f t="shared" si="99"/>
        <v>1.4303633744854017E-3</v>
      </c>
      <c r="HJ13" s="146">
        <f t="shared" si="100"/>
        <v>1.4174586348122452E-3</v>
      </c>
      <c r="HK13" s="146">
        <f t="shared" si="101"/>
        <v>1.4044165814951876E-3</v>
      </c>
      <c r="HL13" s="146">
        <f t="shared" si="102"/>
        <v>1.3912431681254026E-3</v>
      </c>
      <c r="HM13" s="146">
        <f t="shared" si="103"/>
        <v>1.3779443638392355E-3</v>
      </c>
      <c r="HN13" s="146">
        <f t="shared" si="104"/>
        <v>1.3645261488797833E-3</v>
      </c>
      <c r="HO13" s="146">
        <f t="shared" si="105"/>
        <v>1.3509945101905158E-3</v>
      </c>
      <c r="HP13" s="146">
        <f t="shared" si="106"/>
        <v>1.337355437045387E-3</v>
      </c>
    </row>
    <row r="14" spans="1:225" hidden="1" x14ac:dyDescent="0.45">
      <c r="A14" s="4">
        <v>11</v>
      </c>
      <c r="B14" s="82" t="str">
        <f t="shared" si="107"/>
        <v/>
      </c>
      <c r="C14" s="81"/>
      <c r="D14" s="82" t="str">
        <f t="shared" si="108"/>
        <v/>
      </c>
      <c r="E14" s="32" t="str">
        <f t="shared" si="0"/>
        <v/>
      </c>
      <c r="F14" s="32" t="str">
        <f t="shared" si="1"/>
        <v/>
      </c>
      <c r="G14" s="65" t="str">
        <f t="shared" si="109"/>
        <v/>
      </c>
      <c r="H14" s="21"/>
      <c r="I14" s="53"/>
      <c r="J14" s="237"/>
      <c r="K14" s="66" t="str">
        <f>IF(AND(B14&gt;0,C14&gt;0,D14&gt;0),IF(ISBLANK(J14),IF(ISBLANK(H14),"",(D14-B14)*VLOOKUP(H14,VLookups!$A$4:$B$13,2,FALSE)),J14),"")</f>
        <v/>
      </c>
      <c r="L14" s="67" t="str">
        <f t="shared" si="2"/>
        <v/>
      </c>
      <c r="M14" s="81"/>
      <c r="N14" s="230" t="str">
        <f>IF(AND(M14&gt;0,C14&gt;0,NOT(K14="")),ABS(VLOOKUP($M$1,VLookups!$A$27:$B$28,2,FALSE)-_xlfn.NORM.DIST(M14,G14,K14,TRUE)),"")</f>
        <v/>
      </c>
      <c r="O14" s="80" t="str">
        <f>IF(AND($B14&gt;0,$C14&gt;0,$D14&gt;0,NOT(ISBLANK($H14))),_xlfn.NORM.INV(ABS(VLOOKUP($M$1,VLookups!$A$27:$B$28,2,FALSE)-O$3),$G14,$K14),"")</f>
        <v/>
      </c>
      <c r="P14" s="79" t="str">
        <f>IF(AND($B14&gt;0,$C14&gt;0,$D14&gt;0,NOT(ISBLANK($H14))),_xlfn.NORM.INV(ABS(VLOOKUP($M$1,VLookups!$A$27:$B$28,2,FALSE)-P$3),$G14,$K14),"")</f>
        <v/>
      </c>
      <c r="Q14" s="80" t="str">
        <f>IF(AND($B14&gt;0,$C14&gt;0,$D14&gt;0,NOT(ISBLANK($H14))),_xlfn.NORM.INV(ABS(VLOOKUP($M$1,VLookups!$A$27:$B$28,2,FALSE)-Q$3),$G14,$K14),"")</f>
        <v/>
      </c>
      <c r="R14" s="79" t="str">
        <f>IF(AND($B14&gt;0,$C14&gt;0,$D14&gt;0,NOT(ISBLANK($H14))),_xlfn.NORM.INV(ABS(VLOOKUP($M$1,VLookups!$A$27:$B$28,2,FALSE)-R$3),$G14,$K14),"")</f>
        <v/>
      </c>
      <c r="S14" s="80" t="str">
        <f>IF(AND($B14&gt;0,$C14&gt;0,$D14&gt;0,NOT(ISBLANK($H14))),_xlfn.NORM.INV(ABS(VLOOKUP($M$1,VLookups!$A$27:$B$28,2,FALSE)-S$3),$G14,$K14),"")</f>
        <v/>
      </c>
      <c r="T14" s="79" t="str">
        <f>IF(AND($B14&gt;0,$C14&gt;0,$D14&gt;0,NOT(ISBLANK($H14))),_xlfn.NORM.INV(ABS(VLOOKUP($M$1,VLookups!$A$27:$B$28,2,FALSE)-T$3),$G14,$K14),"")</f>
        <v/>
      </c>
      <c r="U14" s="5"/>
      <c r="V14" s="145" t="str">
        <f t="shared" si="110"/>
        <v/>
      </c>
      <c r="W14" s="46" t="str">
        <f t="shared" ref="W14:AP14" si="139">IF(ISNONTEXT($V14),X14-$V14,"")</f>
        <v/>
      </c>
      <c r="X14" s="46" t="str">
        <f t="shared" si="139"/>
        <v/>
      </c>
      <c r="Y14" s="46" t="str">
        <f t="shared" si="139"/>
        <v/>
      </c>
      <c r="Z14" s="46" t="str">
        <f t="shared" si="139"/>
        <v/>
      </c>
      <c r="AA14" s="46" t="str">
        <f t="shared" si="139"/>
        <v/>
      </c>
      <c r="AB14" s="46" t="str">
        <f t="shared" si="139"/>
        <v/>
      </c>
      <c r="AC14" s="46" t="str">
        <f t="shared" si="139"/>
        <v/>
      </c>
      <c r="AD14" s="46" t="str">
        <f t="shared" si="139"/>
        <v/>
      </c>
      <c r="AE14" s="46" t="str">
        <f t="shared" si="139"/>
        <v/>
      </c>
      <c r="AF14" s="46" t="str">
        <f t="shared" si="139"/>
        <v/>
      </c>
      <c r="AG14" s="46" t="str">
        <f t="shared" si="139"/>
        <v/>
      </c>
      <c r="AH14" s="46" t="str">
        <f t="shared" si="139"/>
        <v/>
      </c>
      <c r="AI14" s="46" t="str">
        <f t="shared" si="139"/>
        <v/>
      </c>
      <c r="AJ14" s="46" t="str">
        <f t="shared" si="139"/>
        <v/>
      </c>
      <c r="AK14" s="46" t="str">
        <f t="shared" si="139"/>
        <v/>
      </c>
      <c r="AL14" s="46" t="str">
        <f t="shared" si="139"/>
        <v/>
      </c>
      <c r="AM14" s="46" t="str">
        <f t="shared" si="139"/>
        <v/>
      </c>
      <c r="AN14" s="46" t="str">
        <f t="shared" si="139"/>
        <v/>
      </c>
      <c r="AO14" s="46" t="str">
        <f t="shared" si="139"/>
        <v/>
      </c>
      <c r="AP14" s="46" t="str">
        <f t="shared" si="139"/>
        <v/>
      </c>
      <c r="AQ14" s="152" t="str">
        <f t="shared" si="112"/>
        <v/>
      </c>
      <c r="AR14" s="46" t="str">
        <f t="shared" ref="AR14:DC14" si="140">IF(ISNONTEXT($V14),AQ14+$V14,"")</f>
        <v/>
      </c>
      <c r="AS14" s="46" t="str">
        <f t="shared" si="140"/>
        <v/>
      </c>
      <c r="AT14" s="46" t="str">
        <f t="shared" si="140"/>
        <v/>
      </c>
      <c r="AU14" s="46" t="str">
        <f t="shared" si="140"/>
        <v/>
      </c>
      <c r="AV14" s="46" t="str">
        <f t="shared" si="140"/>
        <v/>
      </c>
      <c r="AW14" s="46" t="str">
        <f t="shared" si="140"/>
        <v/>
      </c>
      <c r="AX14" s="46" t="str">
        <f t="shared" si="140"/>
        <v/>
      </c>
      <c r="AY14" s="46" t="str">
        <f t="shared" si="140"/>
        <v/>
      </c>
      <c r="AZ14" s="46" t="str">
        <f t="shared" si="140"/>
        <v/>
      </c>
      <c r="BA14" s="46" t="str">
        <f t="shared" si="140"/>
        <v/>
      </c>
      <c r="BB14" s="46" t="str">
        <f t="shared" si="140"/>
        <v/>
      </c>
      <c r="BC14" s="46" t="str">
        <f t="shared" si="140"/>
        <v/>
      </c>
      <c r="BD14" s="46" t="str">
        <f t="shared" si="140"/>
        <v/>
      </c>
      <c r="BE14" s="46" t="str">
        <f t="shared" si="140"/>
        <v/>
      </c>
      <c r="BF14" s="46" t="str">
        <f t="shared" si="140"/>
        <v/>
      </c>
      <c r="BG14" s="46" t="str">
        <f t="shared" si="140"/>
        <v/>
      </c>
      <c r="BH14" s="46" t="str">
        <f t="shared" si="140"/>
        <v/>
      </c>
      <c r="BI14" s="46" t="str">
        <f t="shared" si="140"/>
        <v/>
      </c>
      <c r="BJ14" s="46" t="str">
        <f t="shared" si="140"/>
        <v/>
      </c>
      <c r="BK14" s="46" t="str">
        <f t="shared" si="140"/>
        <v/>
      </c>
      <c r="BL14" s="46" t="str">
        <f t="shared" si="140"/>
        <v/>
      </c>
      <c r="BM14" s="46" t="str">
        <f t="shared" si="140"/>
        <v/>
      </c>
      <c r="BN14" s="46" t="str">
        <f t="shared" si="140"/>
        <v/>
      </c>
      <c r="BO14" s="46" t="str">
        <f t="shared" si="140"/>
        <v/>
      </c>
      <c r="BP14" s="46" t="str">
        <f t="shared" si="140"/>
        <v/>
      </c>
      <c r="BQ14" s="46" t="str">
        <f t="shared" si="140"/>
        <v/>
      </c>
      <c r="BR14" s="46" t="str">
        <f t="shared" si="140"/>
        <v/>
      </c>
      <c r="BS14" s="46" t="str">
        <f t="shared" si="140"/>
        <v/>
      </c>
      <c r="BT14" s="46" t="str">
        <f t="shared" si="140"/>
        <v/>
      </c>
      <c r="BU14" s="46" t="str">
        <f t="shared" si="140"/>
        <v/>
      </c>
      <c r="BV14" s="46" t="str">
        <f t="shared" si="140"/>
        <v/>
      </c>
      <c r="BW14" s="46" t="str">
        <f t="shared" si="140"/>
        <v/>
      </c>
      <c r="BX14" s="46" t="str">
        <f t="shared" si="140"/>
        <v/>
      </c>
      <c r="BY14" s="46" t="str">
        <f t="shared" si="140"/>
        <v/>
      </c>
      <c r="BZ14" s="46" t="str">
        <f t="shared" si="140"/>
        <v/>
      </c>
      <c r="CA14" s="46" t="str">
        <f t="shared" si="140"/>
        <v/>
      </c>
      <c r="CB14" s="46" t="str">
        <f t="shared" si="140"/>
        <v/>
      </c>
      <c r="CC14" s="46" t="str">
        <f t="shared" si="140"/>
        <v/>
      </c>
      <c r="CD14" s="46" t="str">
        <f t="shared" si="140"/>
        <v/>
      </c>
      <c r="CE14" s="46" t="str">
        <f t="shared" si="140"/>
        <v/>
      </c>
      <c r="CF14" s="46" t="str">
        <f t="shared" si="140"/>
        <v/>
      </c>
      <c r="CG14" s="46" t="str">
        <f t="shared" si="140"/>
        <v/>
      </c>
      <c r="CH14" s="46" t="str">
        <f t="shared" si="140"/>
        <v/>
      </c>
      <c r="CI14" s="46" t="str">
        <f t="shared" si="140"/>
        <v/>
      </c>
      <c r="CJ14" s="46" t="str">
        <f t="shared" si="140"/>
        <v/>
      </c>
      <c r="CK14" s="46" t="str">
        <f t="shared" si="140"/>
        <v/>
      </c>
      <c r="CL14" s="46" t="str">
        <f t="shared" si="140"/>
        <v/>
      </c>
      <c r="CM14" s="46" t="str">
        <f t="shared" si="140"/>
        <v/>
      </c>
      <c r="CN14" s="46" t="str">
        <f t="shared" si="140"/>
        <v/>
      </c>
      <c r="CO14" s="46" t="str">
        <f t="shared" si="140"/>
        <v/>
      </c>
      <c r="CP14" s="46" t="str">
        <f t="shared" si="140"/>
        <v/>
      </c>
      <c r="CQ14" s="46" t="str">
        <f t="shared" si="140"/>
        <v/>
      </c>
      <c r="CR14" s="46" t="str">
        <f t="shared" si="140"/>
        <v/>
      </c>
      <c r="CS14" s="46" t="str">
        <f t="shared" si="140"/>
        <v/>
      </c>
      <c r="CT14" s="46" t="str">
        <f t="shared" si="140"/>
        <v/>
      </c>
      <c r="CU14" s="46" t="str">
        <f t="shared" si="140"/>
        <v/>
      </c>
      <c r="CV14" s="46" t="str">
        <f t="shared" si="140"/>
        <v/>
      </c>
      <c r="CW14" s="46" t="str">
        <f t="shared" si="140"/>
        <v/>
      </c>
      <c r="CX14" s="46" t="str">
        <f t="shared" si="140"/>
        <v/>
      </c>
      <c r="CY14" s="46" t="str">
        <f t="shared" si="140"/>
        <v/>
      </c>
      <c r="CZ14" s="46" t="str">
        <f t="shared" si="140"/>
        <v/>
      </c>
      <c r="DA14" s="46" t="str">
        <f t="shared" si="140"/>
        <v/>
      </c>
      <c r="DB14" s="46" t="str">
        <f t="shared" si="140"/>
        <v/>
      </c>
      <c r="DC14" s="46" t="str">
        <f t="shared" si="140"/>
        <v/>
      </c>
      <c r="DD14" s="46" t="str">
        <f t="shared" ref="DD14:DS14" si="141">IF(ISNONTEXT($V14),DC14+$V14,"")</f>
        <v/>
      </c>
      <c r="DE14" s="46" t="str">
        <f t="shared" si="141"/>
        <v/>
      </c>
      <c r="DF14" s="46" t="str">
        <f t="shared" si="141"/>
        <v/>
      </c>
      <c r="DG14" s="46" t="str">
        <f t="shared" si="141"/>
        <v/>
      </c>
      <c r="DH14" s="46" t="str">
        <f t="shared" si="141"/>
        <v/>
      </c>
      <c r="DI14" s="46" t="str">
        <f t="shared" si="141"/>
        <v/>
      </c>
      <c r="DJ14" s="46" t="str">
        <f t="shared" si="141"/>
        <v/>
      </c>
      <c r="DK14" s="46" t="str">
        <f t="shared" si="141"/>
        <v/>
      </c>
      <c r="DL14" s="46" t="str">
        <f t="shared" si="141"/>
        <v/>
      </c>
      <c r="DM14" s="46" t="str">
        <f t="shared" si="141"/>
        <v/>
      </c>
      <c r="DN14" s="46" t="str">
        <f t="shared" si="141"/>
        <v/>
      </c>
      <c r="DO14" s="46" t="str">
        <f t="shared" si="141"/>
        <v/>
      </c>
      <c r="DP14" s="46" t="str">
        <f t="shared" si="141"/>
        <v/>
      </c>
      <c r="DQ14" s="46" t="str">
        <f t="shared" si="141"/>
        <v/>
      </c>
      <c r="DR14" s="46" t="str">
        <f t="shared" si="141"/>
        <v/>
      </c>
      <c r="DS14" s="46" t="str">
        <f t="shared" si="141"/>
        <v/>
      </c>
      <c r="DT14" s="146" t="e">
        <f t="shared" si="6"/>
        <v>#N/A</v>
      </c>
      <c r="DU14" s="146" t="e">
        <f t="shared" si="7"/>
        <v>#N/A</v>
      </c>
      <c r="DV14" s="146" t="e">
        <f t="shared" si="8"/>
        <v>#N/A</v>
      </c>
      <c r="DW14" s="146" t="e">
        <f t="shared" si="9"/>
        <v>#N/A</v>
      </c>
      <c r="DX14" s="146" t="e">
        <f t="shared" si="10"/>
        <v>#N/A</v>
      </c>
      <c r="DY14" s="146" t="e">
        <f t="shared" si="11"/>
        <v>#N/A</v>
      </c>
      <c r="DZ14" s="146" t="e">
        <f t="shared" si="12"/>
        <v>#N/A</v>
      </c>
      <c r="EA14" s="146" t="e">
        <f t="shared" si="13"/>
        <v>#N/A</v>
      </c>
      <c r="EB14" s="146" t="e">
        <f t="shared" si="14"/>
        <v>#N/A</v>
      </c>
      <c r="EC14" s="146" t="e">
        <f t="shared" si="15"/>
        <v>#N/A</v>
      </c>
      <c r="ED14" s="146" t="e">
        <f t="shared" si="16"/>
        <v>#N/A</v>
      </c>
      <c r="EE14" s="146" t="e">
        <f t="shared" si="17"/>
        <v>#N/A</v>
      </c>
      <c r="EF14" s="146" t="e">
        <f t="shared" si="18"/>
        <v>#N/A</v>
      </c>
      <c r="EG14" s="146" t="e">
        <f t="shared" si="19"/>
        <v>#N/A</v>
      </c>
      <c r="EH14" s="146" t="e">
        <f t="shared" si="20"/>
        <v>#N/A</v>
      </c>
      <c r="EI14" s="146" t="e">
        <f t="shared" si="21"/>
        <v>#N/A</v>
      </c>
      <c r="EJ14" s="146" t="e">
        <f t="shared" si="22"/>
        <v>#N/A</v>
      </c>
      <c r="EK14" s="146" t="e">
        <f t="shared" si="23"/>
        <v>#N/A</v>
      </c>
      <c r="EL14" s="146" t="e">
        <f t="shared" si="24"/>
        <v>#N/A</v>
      </c>
      <c r="EM14" s="146" t="e">
        <f t="shared" si="25"/>
        <v>#N/A</v>
      </c>
      <c r="EN14" s="146" t="e">
        <f t="shared" si="26"/>
        <v>#N/A</v>
      </c>
      <c r="EO14" s="146" t="e">
        <f t="shared" si="27"/>
        <v>#N/A</v>
      </c>
      <c r="EP14" s="146" t="e">
        <f t="shared" si="28"/>
        <v>#N/A</v>
      </c>
      <c r="EQ14" s="146" t="e">
        <f t="shared" si="29"/>
        <v>#N/A</v>
      </c>
      <c r="ER14" s="146" t="e">
        <f t="shared" si="30"/>
        <v>#N/A</v>
      </c>
      <c r="ES14" s="146" t="e">
        <f t="shared" si="31"/>
        <v>#N/A</v>
      </c>
      <c r="ET14" s="146" t="e">
        <f t="shared" si="32"/>
        <v>#N/A</v>
      </c>
      <c r="EU14" s="146" t="e">
        <f t="shared" si="33"/>
        <v>#N/A</v>
      </c>
      <c r="EV14" s="146" t="e">
        <f t="shared" si="34"/>
        <v>#N/A</v>
      </c>
      <c r="EW14" s="146" t="e">
        <f t="shared" si="35"/>
        <v>#N/A</v>
      </c>
      <c r="EX14" s="146" t="e">
        <f t="shared" si="36"/>
        <v>#N/A</v>
      </c>
      <c r="EY14" s="146" t="e">
        <f t="shared" si="37"/>
        <v>#N/A</v>
      </c>
      <c r="EZ14" s="146" t="e">
        <f t="shared" si="38"/>
        <v>#N/A</v>
      </c>
      <c r="FA14" s="146" t="e">
        <f t="shared" si="39"/>
        <v>#N/A</v>
      </c>
      <c r="FB14" s="146" t="e">
        <f t="shared" si="40"/>
        <v>#N/A</v>
      </c>
      <c r="FC14" s="146" t="e">
        <f t="shared" si="41"/>
        <v>#N/A</v>
      </c>
      <c r="FD14" s="146" t="e">
        <f t="shared" si="42"/>
        <v>#N/A</v>
      </c>
      <c r="FE14" s="146" t="e">
        <f t="shared" si="43"/>
        <v>#N/A</v>
      </c>
      <c r="FF14" s="146" t="e">
        <f t="shared" si="44"/>
        <v>#N/A</v>
      </c>
      <c r="FG14" s="146" t="e">
        <f t="shared" si="45"/>
        <v>#N/A</v>
      </c>
      <c r="FH14" s="146" t="e">
        <f t="shared" si="46"/>
        <v>#N/A</v>
      </c>
      <c r="FI14" s="146" t="e">
        <f t="shared" si="47"/>
        <v>#N/A</v>
      </c>
      <c r="FJ14" s="146" t="e">
        <f t="shared" si="48"/>
        <v>#N/A</v>
      </c>
      <c r="FK14" s="146" t="e">
        <f t="shared" si="49"/>
        <v>#N/A</v>
      </c>
      <c r="FL14" s="146" t="e">
        <f t="shared" si="50"/>
        <v>#N/A</v>
      </c>
      <c r="FM14" s="146" t="e">
        <f t="shared" si="51"/>
        <v>#N/A</v>
      </c>
      <c r="FN14" s="146" t="e">
        <f t="shared" si="52"/>
        <v>#N/A</v>
      </c>
      <c r="FO14" s="146" t="e">
        <f t="shared" si="53"/>
        <v>#N/A</v>
      </c>
      <c r="FP14" s="146" t="e">
        <f t="shared" si="54"/>
        <v>#N/A</v>
      </c>
      <c r="FQ14" s="146" t="e">
        <f t="shared" si="55"/>
        <v>#N/A</v>
      </c>
      <c r="FR14" s="146" t="e">
        <f t="shared" si="56"/>
        <v>#N/A</v>
      </c>
      <c r="FS14" s="146" t="e">
        <f t="shared" si="57"/>
        <v>#N/A</v>
      </c>
      <c r="FT14" s="146" t="e">
        <f t="shared" si="58"/>
        <v>#N/A</v>
      </c>
      <c r="FU14" s="146" t="e">
        <f t="shared" si="59"/>
        <v>#N/A</v>
      </c>
      <c r="FV14" s="146" t="e">
        <f t="shared" si="60"/>
        <v>#N/A</v>
      </c>
      <c r="FW14" s="146" t="e">
        <f t="shared" si="61"/>
        <v>#N/A</v>
      </c>
      <c r="FX14" s="146" t="e">
        <f t="shared" si="62"/>
        <v>#N/A</v>
      </c>
      <c r="FY14" s="146" t="e">
        <f t="shared" si="63"/>
        <v>#N/A</v>
      </c>
      <c r="FZ14" s="146" t="e">
        <f t="shared" si="64"/>
        <v>#N/A</v>
      </c>
      <c r="GA14" s="146" t="e">
        <f t="shared" si="65"/>
        <v>#N/A</v>
      </c>
      <c r="GB14" s="146" t="e">
        <f t="shared" si="66"/>
        <v>#N/A</v>
      </c>
      <c r="GC14" s="146" t="e">
        <f t="shared" si="67"/>
        <v>#N/A</v>
      </c>
      <c r="GD14" s="146" t="e">
        <f t="shared" si="68"/>
        <v>#N/A</v>
      </c>
      <c r="GE14" s="146" t="e">
        <f t="shared" si="69"/>
        <v>#N/A</v>
      </c>
      <c r="GF14" s="146" t="e">
        <f t="shared" si="70"/>
        <v>#N/A</v>
      </c>
      <c r="GG14" s="146" t="e">
        <f t="shared" si="71"/>
        <v>#N/A</v>
      </c>
      <c r="GH14" s="146" t="e">
        <f t="shared" si="72"/>
        <v>#N/A</v>
      </c>
      <c r="GI14" s="146" t="e">
        <f t="shared" si="73"/>
        <v>#N/A</v>
      </c>
      <c r="GJ14" s="146" t="e">
        <f t="shared" si="74"/>
        <v>#N/A</v>
      </c>
      <c r="GK14" s="146" t="e">
        <f t="shared" si="75"/>
        <v>#N/A</v>
      </c>
      <c r="GL14" s="146" t="e">
        <f t="shared" si="76"/>
        <v>#N/A</v>
      </c>
      <c r="GM14" s="146" t="e">
        <f t="shared" si="77"/>
        <v>#N/A</v>
      </c>
      <c r="GN14" s="146" t="e">
        <f t="shared" si="78"/>
        <v>#N/A</v>
      </c>
      <c r="GO14" s="146" t="e">
        <f t="shared" si="79"/>
        <v>#N/A</v>
      </c>
      <c r="GP14" s="146" t="e">
        <f t="shared" si="80"/>
        <v>#N/A</v>
      </c>
      <c r="GQ14" s="146" t="e">
        <f t="shared" si="81"/>
        <v>#N/A</v>
      </c>
      <c r="GR14" s="146" t="e">
        <f t="shared" si="82"/>
        <v>#N/A</v>
      </c>
      <c r="GS14" s="146" t="e">
        <f t="shared" si="83"/>
        <v>#N/A</v>
      </c>
      <c r="GT14" s="146" t="e">
        <f t="shared" si="84"/>
        <v>#N/A</v>
      </c>
      <c r="GU14" s="146" t="e">
        <f t="shared" si="85"/>
        <v>#N/A</v>
      </c>
      <c r="GV14" s="146" t="e">
        <f t="shared" si="86"/>
        <v>#N/A</v>
      </c>
      <c r="GW14" s="146" t="e">
        <f t="shared" si="87"/>
        <v>#N/A</v>
      </c>
      <c r="GX14" s="146" t="e">
        <f t="shared" si="88"/>
        <v>#N/A</v>
      </c>
      <c r="GY14" s="146" t="e">
        <f t="shared" si="89"/>
        <v>#N/A</v>
      </c>
      <c r="GZ14" s="146" t="e">
        <f t="shared" si="90"/>
        <v>#N/A</v>
      </c>
      <c r="HA14" s="146" t="e">
        <f t="shared" si="91"/>
        <v>#N/A</v>
      </c>
      <c r="HB14" s="146" t="e">
        <f t="shared" si="92"/>
        <v>#N/A</v>
      </c>
      <c r="HC14" s="146" t="e">
        <f t="shared" si="93"/>
        <v>#N/A</v>
      </c>
      <c r="HD14" s="146" t="e">
        <f t="shared" si="94"/>
        <v>#N/A</v>
      </c>
      <c r="HE14" s="146" t="e">
        <f t="shared" si="95"/>
        <v>#N/A</v>
      </c>
      <c r="HF14" s="146" t="e">
        <f t="shared" si="96"/>
        <v>#N/A</v>
      </c>
      <c r="HG14" s="146" t="e">
        <f t="shared" si="97"/>
        <v>#N/A</v>
      </c>
      <c r="HH14" s="146" t="e">
        <f t="shared" si="98"/>
        <v>#N/A</v>
      </c>
      <c r="HI14" s="146" t="e">
        <f t="shared" si="99"/>
        <v>#N/A</v>
      </c>
      <c r="HJ14" s="146" t="e">
        <f t="shared" si="100"/>
        <v>#N/A</v>
      </c>
      <c r="HK14" s="146" t="e">
        <f t="shared" si="101"/>
        <v>#N/A</v>
      </c>
      <c r="HL14" s="146" t="e">
        <f t="shared" si="102"/>
        <v>#N/A</v>
      </c>
      <c r="HM14" s="146" t="e">
        <f t="shared" si="103"/>
        <v>#N/A</v>
      </c>
      <c r="HN14" s="146" t="e">
        <f t="shared" si="104"/>
        <v>#N/A</v>
      </c>
      <c r="HO14" s="146" t="e">
        <f t="shared" si="105"/>
        <v>#N/A</v>
      </c>
      <c r="HP14" s="146" t="e">
        <f t="shared" si="106"/>
        <v>#N/A</v>
      </c>
    </row>
    <row r="15" spans="1:225" hidden="1" x14ac:dyDescent="0.45">
      <c r="A15" s="4">
        <v>12</v>
      </c>
      <c r="B15" s="82" t="str">
        <f t="shared" si="107"/>
        <v/>
      </c>
      <c r="C15" s="81"/>
      <c r="D15" s="82" t="str">
        <f t="shared" si="108"/>
        <v/>
      </c>
      <c r="E15" s="32" t="str">
        <f t="shared" si="0"/>
        <v/>
      </c>
      <c r="F15" s="32" t="str">
        <f t="shared" si="1"/>
        <v/>
      </c>
      <c r="G15" s="65" t="str">
        <f t="shared" si="109"/>
        <v/>
      </c>
      <c r="H15" s="21"/>
      <c r="I15" s="53"/>
      <c r="J15" s="237"/>
      <c r="K15" s="66" t="str">
        <f>IF(AND(B15&gt;0,C15&gt;0,D15&gt;0),IF(ISBLANK(J15),IF(ISBLANK(H15),"",(D15-B15)*VLOOKUP(H15,VLookups!$A$4:$B$13,2,FALSE)),J15),"")</f>
        <v/>
      </c>
      <c r="L15" s="67" t="str">
        <f t="shared" si="2"/>
        <v/>
      </c>
      <c r="M15" s="81"/>
      <c r="N15" s="230" t="str">
        <f>IF(AND(M15&gt;0,C15&gt;0,NOT(K15="")),ABS(VLOOKUP($M$1,VLookups!$A$27:$B$28,2,FALSE)-_xlfn.NORM.DIST(M15,G15,K15,TRUE)),"")</f>
        <v/>
      </c>
      <c r="O15" s="80" t="str">
        <f>IF(AND($B15&gt;0,$C15&gt;0,$D15&gt;0,NOT(ISBLANK($H15))),_xlfn.NORM.INV(ABS(VLOOKUP($M$1,VLookups!$A$27:$B$28,2,FALSE)-O$3),$G15,$K15),"")</f>
        <v/>
      </c>
      <c r="P15" s="79" t="str">
        <f>IF(AND($B15&gt;0,$C15&gt;0,$D15&gt;0,NOT(ISBLANK($H15))),_xlfn.NORM.INV(ABS(VLOOKUP($M$1,VLookups!$A$27:$B$28,2,FALSE)-P$3),$G15,$K15),"")</f>
        <v/>
      </c>
      <c r="Q15" s="80" t="str">
        <f>IF(AND($B15&gt;0,$C15&gt;0,$D15&gt;0,NOT(ISBLANK($H15))),_xlfn.NORM.INV(ABS(VLOOKUP($M$1,VLookups!$A$27:$B$28,2,FALSE)-Q$3),$G15,$K15),"")</f>
        <v/>
      </c>
      <c r="R15" s="79" t="str">
        <f>IF(AND($B15&gt;0,$C15&gt;0,$D15&gt;0,NOT(ISBLANK($H15))),_xlfn.NORM.INV(ABS(VLOOKUP($M$1,VLookups!$A$27:$B$28,2,FALSE)-R$3),$G15,$K15),"")</f>
        <v/>
      </c>
      <c r="S15" s="80" t="str">
        <f>IF(AND($B15&gt;0,$C15&gt;0,$D15&gt;0,NOT(ISBLANK($H15))),_xlfn.NORM.INV(ABS(VLOOKUP($M$1,VLookups!$A$27:$B$28,2,FALSE)-S$3),$G15,$K15),"")</f>
        <v/>
      </c>
      <c r="T15" s="79" t="str">
        <f>IF(AND($B15&gt;0,$C15&gt;0,$D15&gt;0,NOT(ISBLANK($H15))),_xlfn.NORM.INV(ABS(VLOOKUP($M$1,VLookups!$A$27:$B$28,2,FALSE)-T$3),$G15,$K15),"")</f>
        <v/>
      </c>
      <c r="U15" s="5"/>
      <c r="V15" s="145" t="str">
        <f t="shared" si="110"/>
        <v/>
      </c>
      <c r="W15" s="46" t="str">
        <f t="shared" ref="W15:AP15" si="142">IF(ISNONTEXT($V15),X15-$V15,"")</f>
        <v/>
      </c>
      <c r="X15" s="46" t="str">
        <f t="shared" si="142"/>
        <v/>
      </c>
      <c r="Y15" s="46" t="str">
        <f t="shared" si="142"/>
        <v/>
      </c>
      <c r="Z15" s="46" t="str">
        <f t="shared" si="142"/>
        <v/>
      </c>
      <c r="AA15" s="46" t="str">
        <f t="shared" si="142"/>
        <v/>
      </c>
      <c r="AB15" s="46" t="str">
        <f t="shared" si="142"/>
        <v/>
      </c>
      <c r="AC15" s="46" t="str">
        <f t="shared" si="142"/>
        <v/>
      </c>
      <c r="AD15" s="46" t="str">
        <f t="shared" si="142"/>
        <v/>
      </c>
      <c r="AE15" s="46" t="str">
        <f t="shared" si="142"/>
        <v/>
      </c>
      <c r="AF15" s="46" t="str">
        <f t="shared" si="142"/>
        <v/>
      </c>
      <c r="AG15" s="46" t="str">
        <f t="shared" si="142"/>
        <v/>
      </c>
      <c r="AH15" s="46" t="str">
        <f t="shared" si="142"/>
        <v/>
      </c>
      <c r="AI15" s="46" t="str">
        <f t="shared" si="142"/>
        <v/>
      </c>
      <c r="AJ15" s="46" t="str">
        <f t="shared" si="142"/>
        <v/>
      </c>
      <c r="AK15" s="46" t="str">
        <f t="shared" si="142"/>
        <v/>
      </c>
      <c r="AL15" s="46" t="str">
        <f t="shared" si="142"/>
        <v/>
      </c>
      <c r="AM15" s="46" t="str">
        <f t="shared" si="142"/>
        <v/>
      </c>
      <c r="AN15" s="46" t="str">
        <f t="shared" si="142"/>
        <v/>
      </c>
      <c r="AO15" s="46" t="str">
        <f t="shared" si="142"/>
        <v/>
      </c>
      <c r="AP15" s="46" t="str">
        <f t="shared" si="142"/>
        <v/>
      </c>
      <c r="AQ15" s="152" t="str">
        <f t="shared" si="112"/>
        <v/>
      </c>
      <c r="AR15" s="46" t="str">
        <f t="shared" ref="AR15:DC15" si="143">IF(ISNONTEXT($V15),AQ15+$V15,"")</f>
        <v/>
      </c>
      <c r="AS15" s="46" t="str">
        <f t="shared" si="143"/>
        <v/>
      </c>
      <c r="AT15" s="46" t="str">
        <f t="shared" si="143"/>
        <v/>
      </c>
      <c r="AU15" s="46" t="str">
        <f t="shared" si="143"/>
        <v/>
      </c>
      <c r="AV15" s="46" t="str">
        <f t="shared" si="143"/>
        <v/>
      </c>
      <c r="AW15" s="46" t="str">
        <f t="shared" si="143"/>
        <v/>
      </c>
      <c r="AX15" s="46" t="str">
        <f t="shared" si="143"/>
        <v/>
      </c>
      <c r="AY15" s="46" t="str">
        <f t="shared" si="143"/>
        <v/>
      </c>
      <c r="AZ15" s="46" t="str">
        <f t="shared" si="143"/>
        <v/>
      </c>
      <c r="BA15" s="46" t="str">
        <f t="shared" si="143"/>
        <v/>
      </c>
      <c r="BB15" s="46" t="str">
        <f t="shared" si="143"/>
        <v/>
      </c>
      <c r="BC15" s="46" t="str">
        <f t="shared" si="143"/>
        <v/>
      </c>
      <c r="BD15" s="46" t="str">
        <f t="shared" si="143"/>
        <v/>
      </c>
      <c r="BE15" s="46" t="str">
        <f t="shared" si="143"/>
        <v/>
      </c>
      <c r="BF15" s="46" t="str">
        <f t="shared" si="143"/>
        <v/>
      </c>
      <c r="BG15" s="46" t="str">
        <f t="shared" si="143"/>
        <v/>
      </c>
      <c r="BH15" s="46" t="str">
        <f t="shared" si="143"/>
        <v/>
      </c>
      <c r="BI15" s="46" t="str">
        <f t="shared" si="143"/>
        <v/>
      </c>
      <c r="BJ15" s="46" t="str">
        <f t="shared" si="143"/>
        <v/>
      </c>
      <c r="BK15" s="46" t="str">
        <f t="shared" si="143"/>
        <v/>
      </c>
      <c r="BL15" s="46" t="str">
        <f t="shared" si="143"/>
        <v/>
      </c>
      <c r="BM15" s="46" t="str">
        <f t="shared" si="143"/>
        <v/>
      </c>
      <c r="BN15" s="46" t="str">
        <f t="shared" si="143"/>
        <v/>
      </c>
      <c r="BO15" s="46" t="str">
        <f t="shared" si="143"/>
        <v/>
      </c>
      <c r="BP15" s="46" t="str">
        <f t="shared" si="143"/>
        <v/>
      </c>
      <c r="BQ15" s="46" t="str">
        <f t="shared" si="143"/>
        <v/>
      </c>
      <c r="BR15" s="46" t="str">
        <f t="shared" si="143"/>
        <v/>
      </c>
      <c r="BS15" s="46" t="str">
        <f t="shared" si="143"/>
        <v/>
      </c>
      <c r="BT15" s="46" t="str">
        <f t="shared" si="143"/>
        <v/>
      </c>
      <c r="BU15" s="46" t="str">
        <f t="shared" si="143"/>
        <v/>
      </c>
      <c r="BV15" s="46" t="str">
        <f t="shared" si="143"/>
        <v/>
      </c>
      <c r="BW15" s="46" t="str">
        <f t="shared" si="143"/>
        <v/>
      </c>
      <c r="BX15" s="46" t="str">
        <f t="shared" si="143"/>
        <v/>
      </c>
      <c r="BY15" s="46" t="str">
        <f t="shared" si="143"/>
        <v/>
      </c>
      <c r="BZ15" s="46" t="str">
        <f t="shared" si="143"/>
        <v/>
      </c>
      <c r="CA15" s="46" t="str">
        <f t="shared" si="143"/>
        <v/>
      </c>
      <c r="CB15" s="46" t="str">
        <f t="shared" si="143"/>
        <v/>
      </c>
      <c r="CC15" s="46" t="str">
        <f t="shared" si="143"/>
        <v/>
      </c>
      <c r="CD15" s="46" t="str">
        <f t="shared" si="143"/>
        <v/>
      </c>
      <c r="CE15" s="46" t="str">
        <f t="shared" si="143"/>
        <v/>
      </c>
      <c r="CF15" s="46" t="str">
        <f t="shared" si="143"/>
        <v/>
      </c>
      <c r="CG15" s="46" t="str">
        <f t="shared" si="143"/>
        <v/>
      </c>
      <c r="CH15" s="46" t="str">
        <f t="shared" si="143"/>
        <v/>
      </c>
      <c r="CI15" s="46" t="str">
        <f t="shared" si="143"/>
        <v/>
      </c>
      <c r="CJ15" s="46" t="str">
        <f t="shared" si="143"/>
        <v/>
      </c>
      <c r="CK15" s="46" t="str">
        <f t="shared" si="143"/>
        <v/>
      </c>
      <c r="CL15" s="46" t="str">
        <f t="shared" si="143"/>
        <v/>
      </c>
      <c r="CM15" s="46" t="str">
        <f t="shared" si="143"/>
        <v/>
      </c>
      <c r="CN15" s="46" t="str">
        <f t="shared" si="143"/>
        <v/>
      </c>
      <c r="CO15" s="46" t="str">
        <f t="shared" si="143"/>
        <v/>
      </c>
      <c r="CP15" s="46" t="str">
        <f t="shared" si="143"/>
        <v/>
      </c>
      <c r="CQ15" s="46" t="str">
        <f t="shared" si="143"/>
        <v/>
      </c>
      <c r="CR15" s="46" t="str">
        <f t="shared" si="143"/>
        <v/>
      </c>
      <c r="CS15" s="46" t="str">
        <f t="shared" si="143"/>
        <v/>
      </c>
      <c r="CT15" s="46" t="str">
        <f t="shared" si="143"/>
        <v/>
      </c>
      <c r="CU15" s="46" t="str">
        <f t="shared" si="143"/>
        <v/>
      </c>
      <c r="CV15" s="46" t="str">
        <f t="shared" si="143"/>
        <v/>
      </c>
      <c r="CW15" s="46" t="str">
        <f t="shared" si="143"/>
        <v/>
      </c>
      <c r="CX15" s="46" t="str">
        <f t="shared" si="143"/>
        <v/>
      </c>
      <c r="CY15" s="46" t="str">
        <f t="shared" si="143"/>
        <v/>
      </c>
      <c r="CZ15" s="46" t="str">
        <f t="shared" si="143"/>
        <v/>
      </c>
      <c r="DA15" s="46" t="str">
        <f t="shared" si="143"/>
        <v/>
      </c>
      <c r="DB15" s="46" t="str">
        <f t="shared" si="143"/>
        <v/>
      </c>
      <c r="DC15" s="46" t="str">
        <f t="shared" si="143"/>
        <v/>
      </c>
      <c r="DD15" s="46" t="str">
        <f t="shared" ref="DD15:DS15" si="144">IF(ISNONTEXT($V15),DC15+$V15,"")</f>
        <v/>
      </c>
      <c r="DE15" s="46" t="str">
        <f t="shared" si="144"/>
        <v/>
      </c>
      <c r="DF15" s="46" t="str">
        <f t="shared" si="144"/>
        <v/>
      </c>
      <c r="DG15" s="46" t="str">
        <f t="shared" si="144"/>
        <v/>
      </c>
      <c r="DH15" s="46" t="str">
        <f t="shared" si="144"/>
        <v/>
      </c>
      <c r="DI15" s="46" t="str">
        <f t="shared" si="144"/>
        <v/>
      </c>
      <c r="DJ15" s="46" t="str">
        <f t="shared" si="144"/>
        <v/>
      </c>
      <c r="DK15" s="46" t="str">
        <f t="shared" si="144"/>
        <v/>
      </c>
      <c r="DL15" s="46" t="str">
        <f t="shared" si="144"/>
        <v/>
      </c>
      <c r="DM15" s="46" t="str">
        <f t="shared" si="144"/>
        <v/>
      </c>
      <c r="DN15" s="46" t="str">
        <f t="shared" si="144"/>
        <v/>
      </c>
      <c r="DO15" s="46" t="str">
        <f t="shared" si="144"/>
        <v/>
      </c>
      <c r="DP15" s="46" t="str">
        <f t="shared" si="144"/>
        <v/>
      </c>
      <c r="DQ15" s="46" t="str">
        <f t="shared" si="144"/>
        <v/>
      </c>
      <c r="DR15" s="46" t="str">
        <f t="shared" si="144"/>
        <v/>
      </c>
      <c r="DS15" s="46" t="str">
        <f t="shared" si="144"/>
        <v/>
      </c>
      <c r="DT15" s="146" t="e">
        <f t="shared" si="6"/>
        <v>#N/A</v>
      </c>
      <c r="DU15" s="146" t="e">
        <f t="shared" si="7"/>
        <v>#N/A</v>
      </c>
      <c r="DV15" s="146" t="e">
        <f t="shared" si="8"/>
        <v>#N/A</v>
      </c>
      <c r="DW15" s="146" t="e">
        <f t="shared" si="9"/>
        <v>#N/A</v>
      </c>
      <c r="DX15" s="146" t="e">
        <f t="shared" si="10"/>
        <v>#N/A</v>
      </c>
      <c r="DY15" s="146" t="e">
        <f t="shared" si="11"/>
        <v>#N/A</v>
      </c>
      <c r="DZ15" s="146" t="e">
        <f t="shared" si="12"/>
        <v>#N/A</v>
      </c>
      <c r="EA15" s="146" t="e">
        <f t="shared" si="13"/>
        <v>#N/A</v>
      </c>
      <c r="EB15" s="146" t="e">
        <f t="shared" si="14"/>
        <v>#N/A</v>
      </c>
      <c r="EC15" s="146" t="e">
        <f t="shared" si="15"/>
        <v>#N/A</v>
      </c>
      <c r="ED15" s="146" t="e">
        <f t="shared" si="16"/>
        <v>#N/A</v>
      </c>
      <c r="EE15" s="146" t="e">
        <f t="shared" si="17"/>
        <v>#N/A</v>
      </c>
      <c r="EF15" s="146" t="e">
        <f t="shared" si="18"/>
        <v>#N/A</v>
      </c>
      <c r="EG15" s="146" t="e">
        <f t="shared" si="19"/>
        <v>#N/A</v>
      </c>
      <c r="EH15" s="146" t="e">
        <f t="shared" si="20"/>
        <v>#N/A</v>
      </c>
      <c r="EI15" s="146" t="e">
        <f t="shared" si="21"/>
        <v>#N/A</v>
      </c>
      <c r="EJ15" s="146" t="e">
        <f t="shared" si="22"/>
        <v>#N/A</v>
      </c>
      <c r="EK15" s="146" t="e">
        <f t="shared" si="23"/>
        <v>#N/A</v>
      </c>
      <c r="EL15" s="146" t="e">
        <f t="shared" si="24"/>
        <v>#N/A</v>
      </c>
      <c r="EM15" s="146" t="e">
        <f t="shared" si="25"/>
        <v>#N/A</v>
      </c>
      <c r="EN15" s="146" t="e">
        <f t="shared" si="26"/>
        <v>#N/A</v>
      </c>
      <c r="EO15" s="146" t="e">
        <f t="shared" si="27"/>
        <v>#N/A</v>
      </c>
      <c r="EP15" s="146" t="e">
        <f t="shared" si="28"/>
        <v>#N/A</v>
      </c>
      <c r="EQ15" s="146" t="e">
        <f t="shared" si="29"/>
        <v>#N/A</v>
      </c>
      <c r="ER15" s="146" t="e">
        <f t="shared" si="30"/>
        <v>#N/A</v>
      </c>
      <c r="ES15" s="146" t="e">
        <f t="shared" si="31"/>
        <v>#N/A</v>
      </c>
      <c r="ET15" s="146" t="e">
        <f t="shared" si="32"/>
        <v>#N/A</v>
      </c>
      <c r="EU15" s="146" t="e">
        <f t="shared" si="33"/>
        <v>#N/A</v>
      </c>
      <c r="EV15" s="146" t="e">
        <f t="shared" si="34"/>
        <v>#N/A</v>
      </c>
      <c r="EW15" s="146" t="e">
        <f t="shared" si="35"/>
        <v>#N/A</v>
      </c>
      <c r="EX15" s="146" t="e">
        <f t="shared" si="36"/>
        <v>#N/A</v>
      </c>
      <c r="EY15" s="146" t="e">
        <f t="shared" si="37"/>
        <v>#N/A</v>
      </c>
      <c r="EZ15" s="146" t="e">
        <f t="shared" si="38"/>
        <v>#N/A</v>
      </c>
      <c r="FA15" s="146" t="e">
        <f t="shared" si="39"/>
        <v>#N/A</v>
      </c>
      <c r="FB15" s="146" t="e">
        <f t="shared" si="40"/>
        <v>#N/A</v>
      </c>
      <c r="FC15" s="146" t="e">
        <f t="shared" si="41"/>
        <v>#N/A</v>
      </c>
      <c r="FD15" s="146" t="e">
        <f t="shared" si="42"/>
        <v>#N/A</v>
      </c>
      <c r="FE15" s="146" t="e">
        <f t="shared" si="43"/>
        <v>#N/A</v>
      </c>
      <c r="FF15" s="146" t="e">
        <f t="shared" si="44"/>
        <v>#N/A</v>
      </c>
      <c r="FG15" s="146" t="e">
        <f t="shared" si="45"/>
        <v>#N/A</v>
      </c>
      <c r="FH15" s="146" t="e">
        <f t="shared" si="46"/>
        <v>#N/A</v>
      </c>
      <c r="FI15" s="146" t="e">
        <f t="shared" si="47"/>
        <v>#N/A</v>
      </c>
      <c r="FJ15" s="146" t="e">
        <f t="shared" si="48"/>
        <v>#N/A</v>
      </c>
      <c r="FK15" s="146" t="e">
        <f t="shared" si="49"/>
        <v>#N/A</v>
      </c>
      <c r="FL15" s="146" t="e">
        <f t="shared" si="50"/>
        <v>#N/A</v>
      </c>
      <c r="FM15" s="146" t="e">
        <f t="shared" si="51"/>
        <v>#N/A</v>
      </c>
      <c r="FN15" s="146" t="e">
        <f t="shared" si="52"/>
        <v>#N/A</v>
      </c>
      <c r="FO15" s="146" t="e">
        <f t="shared" si="53"/>
        <v>#N/A</v>
      </c>
      <c r="FP15" s="146" t="e">
        <f t="shared" si="54"/>
        <v>#N/A</v>
      </c>
      <c r="FQ15" s="146" t="e">
        <f t="shared" si="55"/>
        <v>#N/A</v>
      </c>
      <c r="FR15" s="146" t="e">
        <f t="shared" si="56"/>
        <v>#N/A</v>
      </c>
      <c r="FS15" s="146" t="e">
        <f t="shared" si="57"/>
        <v>#N/A</v>
      </c>
      <c r="FT15" s="146" t="e">
        <f t="shared" si="58"/>
        <v>#N/A</v>
      </c>
      <c r="FU15" s="146" t="e">
        <f t="shared" si="59"/>
        <v>#N/A</v>
      </c>
      <c r="FV15" s="146" t="e">
        <f t="shared" si="60"/>
        <v>#N/A</v>
      </c>
      <c r="FW15" s="146" t="e">
        <f t="shared" si="61"/>
        <v>#N/A</v>
      </c>
      <c r="FX15" s="146" t="e">
        <f t="shared" si="62"/>
        <v>#N/A</v>
      </c>
      <c r="FY15" s="146" t="e">
        <f t="shared" si="63"/>
        <v>#N/A</v>
      </c>
      <c r="FZ15" s="146" t="e">
        <f t="shared" si="64"/>
        <v>#N/A</v>
      </c>
      <c r="GA15" s="146" t="e">
        <f t="shared" si="65"/>
        <v>#N/A</v>
      </c>
      <c r="GB15" s="146" t="e">
        <f t="shared" si="66"/>
        <v>#N/A</v>
      </c>
      <c r="GC15" s="146" t="e">
        <f t="shared" si="67"/>
        <v>#N/A</v>
      </c>
      <c r="GD15" s="146" t="e">
        <f t="shared" si="68"/>
        <v>#N/A</v>
      </c>
      <c r="GE15" s="146" t="e">
        <f t="shared" si="69"/>
        <v>#N/A</v>
      </c>
      <c r="GF15" s="146" t="e">
        <f t="shared" si="70"/>
        <v>#N/A</v>
      </c>
      <c r="GG15" s="146" t="e">
        <f t="shared" si="71"/>
        <v>#N/A</v>
      </c>
      <c r="GH15" s="146" t="e">
        <f t="shared" si="72"/>
        <v>#N/A</v>
      </c>
      <c r="GI15" s="146" t="e">
        <f t="shared" si="73"/>
        <v>#N/A</v>
      </c>
      <c r="GJ15" s="146" t="e">
        <f t="shared" si="74"/>
        <v>#N/A</v>
      </c>
      <c r="GK15" s="146" t="e">
        <f t="shared" si="75"/>
        <v>#N/A</v>
      </c>
      <c r="GL15" s="146" t="e">
        <f t="shared" si="76"/>
        <v>#N/A</v>
      </c>
      <c r="GM15" s="146" t="e">
        <f t="shared" si="77"/>
        <v>#N/A</v>
      </c>
      <c r="GN15" s="146" t="e">
        <f t="shared" si="78"/>
        <v>#N/A</v>
      </c>
      <c r="GO15" s="146" t="e">
        <f t="shared" si="79"/>
        <v>#N/A</v>
      </c>
      <c r="GP15" s="146" t="e">
        <f t="shared" si="80"/>
        <v>#N/A</v>
      </c>
      <c r="GQ15" s="146" t="e">
        <f t="shared" si="81"/>
        <v>#N/A</v>
      </c>
      <c r="GR15" s="146" t="e">
        <f t="shared" si="82"/>
        <v>#N/A</v>
      </c>
      <c r="GS15" s="146" t="e">
        <f t="shared" si="83"/>
        <v>#N/A</v>
      </c>
      <c r="GT15" s="146" t="e">
        <f t="shared" si="84"/>
        <v>#N/A</v>
      </c>
      <c r="GU15" s="146" t="e">
        <f t="shared" si="85"/>
        <v>#N/A</v>
      </c>
      <c r="GV15" s="146" t="e">
        <f t="shared" si="86"/>
        <v>#N/A</v>
      </c>
      <c r="GW15" s="146" t="e">
        <f t="shared" si="87"/>
        <v>#N/A</v>
      </c>
      <c r="GX15" s="146" t="e">
        <f t="shared" si="88"/>
        <v>#N/A</v>
      </c>
      <c r="GY15" s="146" t="e">
        <f t="shared" si="89"/>
        <v>#N/A</v>
      </c>
      <c r="GZ15" s="146" t="e">
        <f t="shared" si="90"/>
        <v>#N/A</v>
      </c>
      <c r="HA15" s="146" t="e">
        <f t="shared" si="91"/>
        <v>#N/A</v>
      </c>
      <c r="HB15" s="146" t="e">
        <f t="shared" si="92"/>
        <v>#N/A</v>
      </c>
      <c r="HC15" s="146" t="e">
        <f t="shared" si="93"/>
        <v>#N/A</v>
      </c>
      <c r="HD15" s="146" t="e">
        <f t="shared" si="94"/>
        <v>#N/A</v>
      </c>
      <c r="HE15" s="146" t="e">
        <f t="shared" si="95"/>
        <v>#N/A</v>
      </c>
      <c r="HF15" s="146" t="e">
        <f t="shared" si="96"/>
        <v>#N/A</v>
      </c>
      <c r="HG15" s="146" t="e">
        <f t="shared" si="97"/>
        <v>#N/A</v>
      </c>
      <c r="HH15" s="146" t="e">
        <f t="shared" si="98"/>
        <v>#N/A</v>
      </c>
      <c r="HI15" s="146" t="e">
        <f t="shared" si="99"/>
        <v>#N/A</v>
      </c>
      <c r="HJ15" s="146" t="e">
        <f t="shared" si="100"/>
        <v>#N/A</v>
      </c>
      <c r="HK15" s="146" t="e">
        <f t="shared" si="101"/>
        <v>#N/A</v>
      </c>
      <c r="HL15" s="146" t="e">
        <f t="shared" si="102"/>
        <v>#N/A</v>
      </c>
      <c r="HM15" s="146" t="e">
        <f t="shared" si="103"/>
        <v>#N/A</v>
      </c>
      <c r="HN15" s="146" t="e">
        <f t="shared" si="104"/>
        <v>#N/A</v>
      </c>
      <c r="HO15" s="146" t="e">
        <f t="shared" si="105"/>
        <v>#N/A</v>
      </c>
      <c r="HP15" s="146" t="e">
        <f t="shared" si="106"/>
        <v>#N/A</v>
      </c>
    </row>
    <row r="16" spans="1:225" hidden="1" x14ac:dyDescent="0.45">
      <c r="A16" s="4">
        <v>13</v>
      </c>
      <c r="B16" s="82" t="str">
        <f t="shared" si="107"/>
        <v/>
      </c>
      <c r="C16" s="81"/>
      <c r="D16" s="82" t="str">
        <f t="shared" si="108"/>
        <v/>
      </c>
      <c r="E16" s="32" t="str">
        <f t="shared" si="0"/>
        <v/>
      </c>
      <c r="F16" s="32" t="str">
        <f t="shared" si="1"/>
        <v/>
      </c>
      <c r="G16" s="65" t="str">
        <f t="shared" si="109"/>
        <v/>
      </c>
      <c r="H16" s="21"/>
      <c r="I16" s="53"/>
      <c r="J16" s="237"/>
      <c r="K16" s="66" t="str">
        <f>IF(AND(B16&gt;0,C16&gt;0,D16&gt;0),IF(ISBLANK(J16),IF(ISBLANK(H16),"",(D16-B16)*VLOOKUP(H16,VLookups!$A$4:$B$13,2,FALSE)),J16),"")</f>
        <v/>
      </c>
      <c r="L16" s="67" t="str">
        <f t="shared" si="2"/>
        <v/>
      </c>
      <c r="M16" s="81"/>
      <c r="N16" s="230" t="str">
        <f>IF(AND(M16&gt;0,C16&gt;0,NOT(K16="")),ABS(VLOOKUP($M$1,VLookups!$A$27:$B$28,2,FALSE)-_xlfn.NORM.DIST(M16,G16,K16,TRUE)),"")</f>
        <v/>
      </c>
      <c r="O16" s="80" t="str">
        <f>IF(AND($B16&gt;0,$C16&gt;0,$D16&gt;0,NOT(ISBLANK($H16))),_xlfn.NORM.INV(ABS(VLOOKUP($M$1,VLookups!$A$27:$B$28,2,FALSE)-O$3),$G16,$K16),"")</f>
        <v/>
      </c>
      <c r="P16" s="79" t="str">
        <f>IF(AND($B16&gt;0,$C16&gt;0,$D16&gt;0,NOT(ISBLANK($H16))),_xlfn.NORM.INV(ABS(VLOOKUP($M$1,VLookups!$A$27:$B$28,2,FALSE)-P$3),$G16,$K16),"")</f>
        <v/>
      </c>
      <c r="Q16" s="80" t="str">
        <f>IF(AND($B16&gt;0,$C16&gt;0,$D16&gt;0,NOT(ISBLANK($H16))),_xlfn.NORM.INV(ABS(VLOOKUP($M$1,VLookups!$A$27:$B$28,2,FALSE)-Q$3),$G16,$K16),"")</f>
        <v/>
      </c>
      <c r="R16" s="79" t="str">
        <f>IF(AND($B16&gt;0,$C16&gt;0,$D16&gt;0,NOT(ISBLANK($H16))),_xlfn.NORM.INV(ABS(VLOOKUP($M$1,VLookups!$A$27:$B$28,2,FALSE)-R$3),$G16,$K16),"")</f>
        <v/>
      </c>
      <c r="S16" s="80" t="str">
        <f>IF(AND($B16&gt;0,$C16&gt;0,$D16&gt;0,NOT(ISBLANK($H16))),_xlfn.NORM.INV(ABS(VLOOKUP($M$1,VLookups!$A$27:$B$28,2,FALSE)-S$3),$G16,$K16),"")</f>
        <v/>
      </c>
      <c r="T16" s="79" t="str">
        <f>IF(AND($B16&gt;0,$C16&gt;0,$D16&gt;0,NOT(ISBLANK($H16))),_xlfn.NORM.INV(ABS(VLOOKUP($M$1,VLookups!$A$27:$B$28,2,FALSE)-T$3),$G16,$K16),"")</f>
        <v/>
      </c>
      <c r="U16" s="5"/>
      <c r="V16" s="145" t="str">
        <f t="shared" si="110"/>
        <v/>
      </c>
      <c r="W16" s="46" t="str">
        <f t="shared" ref="W16:AP16" si="145">IF(ISNONTEXT($V16),X16-$V16,"")</f>
        <v/>
      </c>
      <c r="X16" s="46" t="str">
        <f t="shared" si="145"/>
        <v/>
      </c>
      <c r="Y16" s="46" t="str">
        <f t="shared" si="145"/>
        <v/>
      </c>
      <c r="Z16" s="46" t="str">
        <f t="shared" si="145"/>
        <v/>
      </c>
      <c r="AA16" s="46" t="str">
        <f t="shared" si="145"/>
        <v/>
      </c>
      <c r="AB16" s="46" t="str">
        <f t="shared" si="145"/>
        <v/>
      </c>
      <c r="AC16" s="46" t="str">
        <f t="shared" si="145"/>
        <v/>
      </c>
      <c r="AD16" s="46" t="str">
        <f t="shared" si="145"/>
        <v/>
      </c>
      <c r="AE16" s="46" t="str">
        <f t="shared" si="145"/>
        <v/>
      </c>
      <c r="AF16" s="46" t="str">
        <f t="shared" si="145"/>
        <v/>
      </c>
      <c r="AG16" s="46" t="str">
        <f t="shared" si="145"/>
        <v/>
      </c>
      <c r="AH16" s="46" t="str">
        <f t="shared" si="145"/>
        <v/>
      </c>
      <c r="AI16" s="46" t="str">
        <f t="shared" si="145"/>
        <v/>
      </c>
      <c r="AJ16" s="46" t="str">
        <f t="shared" si="145"/>
        <v/>
      </c>
      <c r="AK16" s="46" t="str">
        <f t="shared" si="145"/>
        <v/>
      </c>
      <c r="AL16" s="46" t="str">
        <f t="shared" si="145"/>
        <v/>
      </c>
      <c r="AM16" s="46" t="str">
        <f t="shared" si="145"/>
        <v/>
      </c>
      <c r="AN16" s="46" t="str">
        <f t="shared" si="145"/>
        <v/>
      </c>
      <c r="AO16" s="46" t="str">
        <f t="shared" si="145"/>
        <v/>
      </c>
      <c r="AP16" s="46" t="str">
        <f t="shared" si="145"/>
        <v/>
      </c>
      <c r="AQ16" s="152" t="str">
        <f t="shared" si="112"/>
        <v/>
      </c>
      <c r="AR16" s="46" t="str">
        <f t="shared" ref="AR16:DC16" si="146">IF(ISNONTEXT($V16),AQ16+$V16,"")</f>
        <v/>
      </c>
      <c r="AS16" s="46" t="str">
        <f t="shared" si="146"/>
        <v/>
      </c>
      <c r="AT16" s="46" t="str">
        <f t="shared" si="146"/>
        <v/>
      </c>
      <c r="AU16" s="46" t="str">
        <f t="shared" si="146"/>
        <v/>
      </c>
      <c r="AV16" s="46" t="str">
        <f t="shared" si="146"/>
        <v/>
      </c>
      <c r="AW16" s="46" t="str">
        <f t="shared" si="146"/>
        <v/>
      </c>
      <c r="AX16" s="46" t="str">
        <f t="shared" si="146"/>
        <v/>
      </c>
      <c r="AY16" s="46" t="str">
        <f t="shared" si="146"/>
        <v/>
      </c>
      <c r="AZ16" s="46" t="str">
        <f t="shared" si="146"/>
        <v/>
      </c>
      <c r="BA16" s="46" t="str">
        <f t="shared" si="146"/>
        <v/>
      </c>
      <c r="BB16" s="46" t="str">
        <f t="shared" si="146"/>
        <v/>
      </c>
      <c r="BC16" s="46" t="str">
        <f t="shared" si="146"/>
        <v/>
      </c>
      <c r="BD16" s="46" t="str">
        <f t="shared" si="146"/>
        <v/>
      </c>
      <c r="BE16" s="46" t="str">
        <f t="shared" si="146"/>
        <v/>
      </c>
      <c r="BF16" s="46" t="str">
        <f t="shared" si="146"/>
        <v/>
      </c>
      <c r="BG16" s="46" t="str">
        <f t="shared" si="146"/>
        <v/>
      </c>
      <c r="BH16" s="46" t="str">
        <f t="shared" si="146"/>
        <v/>
      </c>
      <c r="BI16" s="46" t="str">
        <f t="shared" si="146"/>
        <v/>
      </c>
      <c r="BJ16" s="46" t="str">
        <f t="shared" si="146"/>
        <v/>
      </c>
      <c r="BK16" s="46" t="str">
        <f t="shared" si="146"/>
        <v/>
      </c>
      <c r="BL16" s="46" t="str">
        <f t="shared" si="146"/>
        <v/>
      </c>
      <c r="BM16" s="46" t="str">
        <f t="shared" si="146"/>
        <v/>
      </c>
      <c r="BN16" s="46" t="str">
        <f t="shared" si="146"/>
        <v/>
      </c>
      <c r="BO16" s="46" t="str">
        <f t="shared" si="146"/>
        <v/>
      </c>
      <c r="BP16" s="46" t="str">
        <f t="shared" si="146"/>
        <v/>
      </c>
      <c r="BQ16" s="46" t="str">
        <f t="shared" si="146"/>
        <v/>
      </c>
      <c r="BR16" s="46" t="str">
        <f t="shared" si="146"/>
        <v/>
      </c>
      <c r="BS16" s="46" t="str">
        <f t="shared" si="146"/>
        <v/>
      </c>
      <c r="BT16" s="46" t="str">
        <f t="shared" si="146"/>
        <v/>
      </c>
      <c r="BU16" s="46" t="str">
        <f t="shared" si="146"/>
        <v/>
      </c>
      <c r="BV16" s="46" t="str">
        <f t="shared" si="146"/>
        <v/>
      </c>
      <c r="BW16" s="46" t="str">
        <f t="shared" si="146"/>
        <v/>
      </c>
      <c r="BX16" s="46" t="str">
        <f t="shared" si="146"/>
        <v/>
      </c>
      <c r="BY16" s="46" t="str">
        <f t="shared" si="146"/>
        <v/>
      </c>
      <c r="BZ16" s="46" t="str">
        <f t="shared" si="146"/>
        <v/>
      </c>
      <c r="CA16" s="46" t="str">
        <f t="shared" si="146"/>
        <v/>
      </c>
      <c r="CB16" s="46" t="str">
        <f t="shared" si="146"/>
        <v/>
      </c>
      <c r="CC16" s="46" t="str">
        <f t="shared" si="146"/>
        <v/>
      </c>
      <c r="CD16" s="46" t="str">
        <f t="shared" si="146"/>
        <v/>
      </c>
      <c r="CE16" s="46" t="str">
        <f t="shared" si="146"/>
        <v/>
      </c>
      <c r="CF16" s="46" t="str">
        <f t="shared" si="146"/>
        <v/>
      </c>
      <c r="CG16" s="46" t="str">
        <f t="shared" si="146"/>
        <v/>
      </c>
      <c r="CH16" s="46" t="str">
        <f t="shared" si="146"/>
        <v/>
      </c>
      <c r="CI16" s="46" t="str">
        <f t="shared" si="146"/>
        <v/>
      </c>
      <c r="CJ16" s="46" t="str">
        <f t="shared" si="146"/>
        <v/>
      </c>
      <c r="CK16" s="46" t="str">
        <f t="shared" si="146"/>
        <v/>
      </c>
      <c r="CL16" s="46" t="str">
        <f t="shared" si="146"/>
        <v/>
      </c>
      <c r="CM16" s="46" t="str">
        <f t="shared" si="146"/>
        <v/>
      </c>
      <c r="CN16" s="46" t="str">
        <f t="shared" si="146"/>
        <v/>
      </c>
      <c r="CO16" s="46" t="str">
        <f t="shared" si="146"/>
        <v/>
      </c>
      <c r="CP16" s="46" t="str">
        <f t="shared" si="146"/>
        <v/>
      </c>
      <c r="CQ16" s="46" t="str">
        <f t="shared" si="146"/>
        <v/>
      </c>
      <c r="CR16" s="46" t="str">
        <f t="shared" si="146"/>
        <v/>
      </c>
      <c r="CS16" s="46" t="str">
        <f t="shared" si="146"/>
        <v/>
      </c>
      <c r="CT16" s="46" t="str">
        <f t="shared" si="146"/>
        <v/>
      </c>
      <c r="CU16" s="46" t="str">
        <f t="shared" si="146"/>
        <v/>
      </c>
      <c r="CV16" s="46" t="str">
        <f t="shared" si="146"/>
        <v/>
      </c>
      <c r="CW16" s="46" t="str">
        <f t="shared" si="146"/>
        <v/>
      </c>
      <c r="CX16" s="46" t="str">
        <f t="shared" si="146"/>
        <v/>
      </c>
      <c r="CY16" s="46" t="str">
        <f t="shared" si="146"/>
        <v/>
      </c>
      <c r="CZ16" s="46" t="str">
        <f t="shared" si="146"/>
        <v/>
      </c>
      <c r="DA16" s="46" t="str">
        <f t="shared" si="146"/>
        <v/>
      </c>
      <c r="DB16" s="46" t="str">
        <f t="shared" si="146"/>
        <v/>
      </c>
      <c r="DC16" s="46" t="str">
        <f t="shared" si="146"/>
        <v/>
      </c>
      <c r="DD16" s="46" t="str">
        <f t="shared" ref="DD16:DS16" si="147">IF(ISNONTEXT($V16),DC16+$V16,"")</f>
        <v/>
      </c>
      <c r="DE16" s="46" t="str">
        <f t="shared" si="147"/>
        <v/>
      </c>
      <c r="DF16" s="46" t="str">
        <f t="shared" si="147"/>
        <v/>
      </c>
      <c r="DG16" s="46" t="str">
        <f t="shared" si="147"/>
        <v/>
      </c>
      <c r="DH16" s="46" t="str">
        <f t="shared" si="147"/>
        <v/>
      </c>
      <c r="DI16" s="46" t="str">
        <f t="shared" si="147"/>
        <v/>
      </c>
      <c r="DJ16" s="46" t="str">
        <f t="shared" si="147"/>
        <v/>
      </c>
      <c r="DK16" s="46" t="str">
        <f t="shared" si="147"/>
        <v/>
      </c>
      <c r="DL16" s="46" t="str">
        <f t="shared" si="147"/>
        <v/>
      </c>
      <c r="DM16" s="46" t="str">
        <f t="shared" si="147"/>
        <v/>
      </c>
      <c r="DN16" s="46" t="str">
        <f t="shared" si="147"/>
        <v/>
      </c>
      <c r="DO16" s="46" t="str">
        <f t="shared" si="147"/>
        <v/>
      </c>
      <c r="DP16" s="46" t="str">
        <f t="shared" si="147"/>
        <v/>
      </c>
      <c r="DQ16" s="46" t="str">
        <f t="shared" si="147"/>
        <v/>
      </c>
      <c r="DR16" s="46" t="str">
        <f t="shared" si="147"/>
        <v/>
      </c>
      <c r="DS16" s="46" t="str">
        <f t="shared" si="147"/>
        <v/>
      </c>
      <c r="DT16" s="146" t="e">
        <f t="shared" si="6"/>
        <v>#N/A</v>
      </c>
      <c r="DU16" s="146" t="e">
        <f t="shared" si="7"/>
        <v>#N/A</v>
      </c>
      <c r="DV16" s="146" t="e">
        <f t="shared" si="8"/>
        <v>#N/A</v>
      </c>
      <c r="DW16" s="146" t="e">
        <f t="shared" si="9"/>
        <v>#N/A</v>
      </c>
      <c r="DX16" s="146" t="e">
        <f t="shared" si="10"/>
        <v>#N/A</v>
      </c>
      <c r="DY16" s="146" t="e">
        <f t="shared" si="11"/>
        <v>#N/A</v>
      </c>
      <c r="DZ16" s="146" t="e">
        <f t="shared" si="12"/>
        <v>#N/A</v>
      </c>
      <c r="EA16" s="146" t="e">
        <f t="shared" si="13"/>
        <v>#N/A</v>
      </c>
      <c r="EB16" s="146" t="e">
        <f t="shared" si="14"/>
        <v>#N/A</v>
      </c>
      <c r="EC16" s="146" t="e">
        <f t="shared" si="15"/>
        <v>#N/A</v>
      </c>
      <c r="ED16" s="146" t="e">
        <f t="shared" si="16"/>
        <v>#N/A</v>
      </c>
      <c r="EE16" s="146" t="e">
        <f t="shared" si="17"/>
        <v>#N/A</v>
      </c>
      <c r="EF16" s="146" t="e">
        <f t="shared" si="18"/>
        <v>#N/A</v>
      </c>
      <c r="EG16" s="146" t="e">
        <f t="shared" si="19"/>
        <v>#N/A</v>
      </c>
      <c r="EH16" s="146" t="e">
        <f t="shared" si="20"/>
        <v>#N/A</v>
      </c>
      <c r="EI16" s="146" t="e">
        <f t="shared" si="21"/>
        <v>#N/A</v>
      </c>
      <c r="EJ16" s="146" t="e">
        <f t="shared" si="22"/>
        <v>#N/A</v>
      </c>
      <c r="EK16" s="146" t="e">
        <f t="shared" si="23"/>
        <v>#N/A</v>
      </c>
      <c r="EL16" s="146" t="e">
        <f t="shared" si="24"/>
        <v>#N/A</v>
      </c>
      <c r="EM16" s="146" t="e">
        <f t="shared" si="25"/>
        <v>#N/A</v>
      </c>
      <c r="EN16" s="146" t="e">
        <f t="shared" si="26"/>
        <v>#N/A</v>
      </c>
      <c r="EO16" s="146" t="e">
        <f t="shared" si="27"/>
        <v>#N/A</v>
      </c>
      <c r="EP16" s="146" t="e">
        <f t="shared" si="28"/>
        <v>#N/A</v>
      </c>
      <c r="EQ16" s="146" t="e">
        <f t="shared" si="29"/>
        <v>#N/A</v>
      </c>
      <c r="ER16" s="146" t="e">
        <f t="shared" si="30"/>
        <v>#N/A</v>
      </c>
      <c r="ES16" s="146" t="e">
        <f t="shared" si="31"/>
        <v>#N/A</v>
      </c>
      <c r="ET16" s="146" t="e">
        <f t="shared" si="32"/>
        <v>#N/A</v>
      </c>
      <c r="EU16" s="146" t="e">
        <f t="shared" si="33"/>
        <v>#N/A</v>
      </c>
      <c r="EV16" s="146" t="e">
        <f t="shared" si="34"/>
        <v>#N/A</v>
      </c>
      <c r="EW16" s="146" t="e">
        <f t="shared" si="35"/>
        <v>#N/A</v>
      </c>
      <c r="EX16" s="146" t="e">
        <f t="shared" si="36"/>
        <v>#N/A</v>
      </c>
      <c r="EY16" s="146" t="e">
        <f t="shared" si="37"/>
        <v>#N/A</v>
      </c>
      <c r="EZ16" s="146" t="e">
        <f t="shared" si="38"/>
        <v>#N/A</v>
      </c>
      <c r="FA16" s="146" t="e">
        <f t="shared" si="39"/>
        <v>#N/A</v>
      </c>
      <c r="FB16" s="146" t="e">
        <f t="shared" si="40"/>
        <v>#N/A</v>
      </c>
      <c r="FC16" s="146" t="e">
        <f t="shared" si="41"/>
        <v>#N/A</v>
      </c>
      <c r="FD16" s="146" t="e">
        <f t="shared" si="42"/>
        <v>#N/A</v>
      </c>
      <c r="FE16" s="146" t="e">
        <f t="shared" si="43"/>
        <v>#N/A</v>
      </c>
      <c r="FF16" s="146" t="e">
        <f t="shared" si="44"/>
        <v>#N/A</v>
      </c>
      <c r="FG16" s="146" t="e">
        <f t="shared" si="45"/>
        <v>#N/A</v>
      </c>
      <c r="FH16" s="146" t="e">
        <f t="shared" si="46"/>
        <v>#N/A</v>
      </c>
      <c r="FI16" s="146" t="e">
        <f t="shared" si="47"/>
        <v>#N/A</v>
      </c>
      <c r="FJ16" s="146" t="e">
        <f t="shared" si="48"/>
        <v>#N/A</v>
      </c>
      <c r="FK16" s="146" t="e">
        <f t="shared" si="49"/>
        <v>#N/A</v>
      </c>
      <c r="FL16" s="146" t="e">
        <f t="shared" si="50"/>
        <v>#N/A</v>
      </c>
      <c r="FM16" s="146" t="e">
        <f t="shared" si="51"/>
        <v>#N/A</v>
      </c>
      <c r="FN16" s="146" t="e">
        <f t="shared" si="52"/>
        <v>#N/A</v>
      </c>
      <c r="FO16" s="146" t="e">
        <f t="shared" si="53"/>
        <v>#N/A</v>
      </c>
      <c r="FP16" s="146" t="e">
        <f t="shared" si="54"/>
        <v>#N/A</v>
      </c>
      <c r="FQ16" s="146" t="e">
        <f t="shared" si="55"/>
        <v>#N/A</v>
      </c>
      <c r="FR16" s="146" t="e">
        <f t="shared" si="56"/>
        <v>#N/A</v>
      </c>
      <c r="FS16" s="146" t="e">
        <f t="shared" si="57"/>
        <v>#N/A</v>
      </c>
      <c r="FT16" s="146" t="e">
        <f t="shared" si="58"/>
        <v>#N/A</v>
      </c>
      <c r="FU16" s="146" t="e">
        <f t="shared" si="59"/>
        <v>#N/A</v>
      </c>
      <c r="FV16" s="146" t="e">
        <f t="shared" si="60"/>
        <v>#N/A</v>
      </c>
      <c r="FW16" s="146" t="e">
        <f t="shared" si="61"/>
        <v>#N/A</v>
      </c>
      <c r="FX16" s="146" t="e">
        <f t="shared" si="62"/>
        <v>#N/A</v>
      </c>
      <c r="FY16" s="146" t="e">
        <f t="shared" si="63"/>
        <v>#N/A</v>
      </c>
      <c r="FZ16" s="146" t="e">
        <f t="shared" si="64"/>
        <v>#N/A</v>
      </c>
      <c r="GA16" s="146" t="e">
        <f t="shared" si="65"/>
        <v>#N/A</v>
      </c>
      <c r="GB16" s="146" t="e">
        <f t="shared" si="66"/>
        <v>#N/A</v>
      </c>
      <c r="GC16" s="146" t="e">
        <f t="shared" si="67"/>
        <v>#N/A</v>
      </c>
      <c r="GD16" s="146" t="e">
        <f t="shared" si="68"/>
        <v>#N/A</v>
      </c>
      <c r="GE16" s="146" t="e">
        <f t="shared" si="69"/>
        <v>#N/A</v>
      </c>
      <c r="GF16" s="146" t="e">
        <f t="shared" si="70"/>
        <v>#N/A</v>
      </c>
      <c r="GG16" s="146" t="e">
        <f t="shared" si="71"/>
        <v>#N/A</v>
      </c>
      <c r="GH16" s="146" t="e">
        <f t="shared" si="72"/>
        <v>#N/A</v>
      </c>
      <c r="GI16" s="146" t="e">
        <f t="shared" si="73"/>
        <v>#N/A</v>
      </c>
      <c r="GJ16" s="146" t="e">
        <f t="shared" si="74"/>
        <v>#N/A</v>
      </c>
      <c r="GK16" s="146" t="e">
        <f t="shared" si="75"/>
        <v>#N/A</v>
      </c>
      <c r="GL16" s="146" t="e">
        <f t="shared" si="76"/>
        <v>#N/A</v>
      </c>
      <c r="GM16" s="146" t="e">
        <f t="shared" si="77"/>
        <v>#N/A</v>
      </c>
      <c r="GN16" s="146" t="e">
        <f t="shared" si="78"/>
        <v>#N/A</v>
      </c>
      <c r="GO16" s="146" t="e">
        <f t="shared" si="79"/>
        <v>#N/A</v>
      </c>
      <c r="GP16" s="146" t="e">
        <f t="shared" si="80"/>
        <v>#N/A</v>
      </c>
      <c r="GQ16" s="146" t="e">
        <f t="shared" si="81"/>
        <v>#N/A</v>
      </c>
      <c r="GR16" s="146" t="e">
        <f t="shared" si="82"/>
        <v>#N/A</v>
      </c>
      <c r="GS16" s="146" t="e">
        <f t="shared" si="83"/>
        <v>#N/A</v>
      </c>
      <c r="GT16" s="146" t="e">
        <f t="shared" si="84"/>
        <v>#N/A</v>
      </c>
      <c r="GU16" s="146" t="e">
        <f t="shared" si="85"/>
        <v>#N/A</v>
      </c>
      <c r="GV16" s="146" t="e">
        <f t="shared" si="86"/>
        <v>#N/A</v>
      </c>
      <c r="GW16" s="146" t="e">
        <f t="shared" si="87"/>
        <v>#N/A</v>
      </c>
      <c r="GX16" s="146" t="e">
        <f t="shared" si="88"/>
        <v>#N/A</v>
      </c>
      <c r="GY16" s="146" t="e">
        <f t="shared" si="89"/>
        <v>#N/A</v>
      </c>
      <c r="GZ16" s="146" t="e">
        <f t="shared" si="90"/>
        <v>#N/A</v>
      </c>
      <c r="HA16" s="146" t="e">
        <f t="shared" si="91"/>
        <v>#N/A</v>
      </c>
      <c r="HB16" s="146" t="e">
        <f t="shared" si="92"/>
        <v>#N/A</v>
      </c>
      <c r="HC16" s="146" t="e">
        <f t="shared" si="93"/>
        <v>#N/A</v>
      </c>
      <c r="HD16" s="146" t="e">
        <f t="shared" si="94"/>
        <v>#N/A</v>
      </c>
      <c r="HE16" s="146" t="e">
        <f t="shared" si="95"/>
        <v>#N/A</v>
      </c>
      <c r="HF16" s="146" t="e">
        <f t="shared" si="96"/>
        <v>#N/A</v>
      </c>
      <c r="HG16" s="146" t="e">
        <f t="shared" si="97"/>
        <v>#N/A</v>
      </c>
      <c r="HH16" s="146" t="e">
        <f t="shared" si="98"/>
        <v>#N/A</v>
      </c>
      <c r="HI16" s="146" t="e">
        <f t="shared" si="99"/>
        <v>#N/A</v>
      </c>
      <c r="HJ16" s="146" t="e">
        <f t="shared" si="100"/>
        <v>#N/A</v>
      </c>
      <c r="HK16" s="146" t="e">
        <f t="shared" si="101"/>
        <v>#N/A</v>
      </c>
      <c r="HL16" s="146" t="e">
        <f t="shared" si="102"/>
        <v>#N/A</v>
      </c>
      <c r="HM16" s="146" t="e">
        <f t="shared" si="103"/>
        <v>#N/A</v>
      </c>
      <c r="HN16" s="146" t="e">
        <f t="shared" si="104"/>
        <v>#N/A</v>
      </c>
      <c r="HO16" s="146" t="e">
        <f t="shared" si="105"/>
        <v>#N/A</v>
      </c>
      <c r="HP16" s="146" t="e">
        <f t="shared" si="106"/>
        <v>#N/A</v>
      </c>
    </row>
    <row r="17" spans="1:224" hidden="1" x14ac:dyDescent="0.45">
      <c r="A17" s="4">
        <v>14</v>
      </c>
      <c r="B17" s="82" t="str">
        <f t="shared" si="107"/>
        <v/>
      </c>
      <c r="C17" s="81"/>
      <c r="D17" s="82" t="str">
        <f t="shared" si="108"/>
        <v/>
      </c>
      <c r="E17" s="32" t="str">
        <f t="shared" si="0"/>
        <v/>
      </c>
      <c r="F17" s="32" t="str">
        <f t="shared" si="1"/>
        <v/>
      </c>
      <c r="G17" s="65" t="str">
        <f t="shared" si="109"/>
        <v/>
      </c>
      <c r="H17" s="21"/>
      <c r="I17" s="53"/>
      <c r="J17" s="237"/>
      <c r="K17" s="66" t="str">
        <f>IF(AND(B17&gt;0,C17&gt;0,D17&gt;0),IF(ISBLANK(J17),IF(ISBLANK(H17),"",(D17-B17)*VLOOKUP(H17,VLookups!$A$4:$B$13,2,FALSE)),J17),"")</f>
        <v/>
      </c>
      <c r="L17" s="67" t="str">
        <f t="shared" si="2"/>
        <v/>
      </c>
      <c r="M17" s="81"/>
      <c r="N17" s="230" t="str">
        <f>IF(AND(M17&gt;0,C17&gt;0,NOT(K17="")),ABS(VLOOKUP($M$1,VLookups!$A$27:$B$28,2,FALSE)-_xlfn.NORM.DIST(M17,G17,K17,TRUE)),"")</f>
        <v/>
      </c>
      <c r="O17" s="80" t="str">
        <f>IF(AND($B17&gt;0,$C17&gt;0,$D17&gt;0,NOT(ISBLANK($H17))),_xlfn.NORM.INV(ABS(VLOOKUP($M$1,VLookups!$A$27:$B$28,2,FALSE)-O$3),$G17,$K17),"")</f>
        <v/>
      </c>
      <c r="P17" s="79" t="str">
        <f>IF(AND($B17&gt;0,$C17&gt;0,$D17&gt;0,NOT(ISBLANK($H17))),_xlfn.NORM.INV(ABS(VLOOKUP($M$1,VLookups!$A$27:$B$28,2,FALSE)-P$3),$G17,$K17),"")</f>
        <v/>
      </c>
      <c r="Q17" s="80" t="str">
        <f>IF(AND($B17&gt;0,$C17&gt;0,$D17&gt;0,NOT(ISBLANK($H17))),_xlfn.NORM.INV(ABS(VLOOKUP($M$1,VLookups!$A$27:$B$28,2,FALSE)-Q$3),$G17,$K17),"")</f>
        <v/>
      </c>
      <c r="R17" s="79" t="str">
        <f>IF(AND($B17&gt;0,$C17&gt;0,$D17&gt;0,NOT(ISBLANK($H17))),_xlfn.NORM.INV(ABS(VLOOKUP($M$1,VLookups!$A$27:$B$28,2,FALSE)-R$3),$G17,$K17),"")</f>
        <v/>
      </c>
      <c r="S17" s="80" t="str">
        <f>IF(AND($B17&gt;0,$C17&gt;0,$D17&gt;0,NOT(ISBLANK($H17))),_xlfn.NORM.INV(ABS(VLOOKUP($M$1,VLookups!$A$27:$B$28,2,FALSE)-S$3),$G17,$K17),"")</f>
        <v/>
      </c>
      <c r="T17" s="79" t="str">
        <f>IF(AND($B17&gt;0,$C17&gt;0,$D17&gt;0,NOT(ISBLANK($H17))),_xlfn.NORM.INV(ABS(VLOOKUP($M$1,VLookups!$A$27:$B$28,2,FALSE)-T$3),$G17,$K17),"")</f>
        <v/>
      </c>
      <c r="U17" s="5"/>
      <c r="V17" s="145" t="str">
        <f t="shared" si="110"/>
        <v/>
      </c>
      <c r="W17" s="46" t="str">
        <f t="shared" ref="W17:AP17" si="148">IF(ISNONTEXT($V17),X17-$V17,"")</f>
        <v/>
      </c>
      <c r="X17" s="46" t="str">
        <f t="shared" si="148"/>
        <v/>
      </c>
      <c r="Y17" s="46" t="str">
        <f t="shared" si="148"/>
        <v/>
      </c>
      <c r="Z17" s="46" t="str">
        <f t="shared" si="148"/>
        <v/>
      </c>
      <c r="AA17" s="46" t="str">
        <f t="shared" si="148"/>
        <v/>
      </c>
      <c r="AB17" s="46" t="str">
        <f t="shared" si="148"/>
        <v/>
      </c>
      <c r="AC17" s="46" t="str">
        <f t="shared" si="148"/>
        <v/>
      </c>
      <c r="AD17" s="46" t="str">
        <f t="shared" si="148"/>
        <v/>
      </c>
      <c r="AE17" s="46" t="str">
        <f t="shared" si="148"/>
        <v/>
      </c>
      <c r="AF17" s="46" t="str">
        <f t="shared" si="148"/>
        <v/>
      </c>
      <c r="AG17" s="46" t="str">
        <f t="shared" si="148"/>
        <v/>
      </c>
      <c r="AH17" s="46" t="str">
        <f t="shared" si="148"/>
        <v/>
      </c>
      <c r="AI17" s="46" t="str">
        <f t="shared" si="148"/>
        <v/>
      </c>
      <c r="AJ17" s="46" t="str">
        <f t="shared" si="148"/>
        <v/>
      </c>
      <c r="AK17" s="46" t="str">
        <f t="shared" si="148"/>
        <v/>
      </c>
      <c r="AL17" s="46" t="str">
        <f t="shared" si="148"/>
        <v/>
      </c>
      <c r="AM17" s="46" t="str">
        <f t="shared" si="148"/>
        <v/>
      </c>
      <c r="AN17" s="46" t="str">
        <f t="shared" si="148"/>
        <v/>
      </c>
      <c r="AO17" s="46" t="str">
        <f t="shared" si="148"/>
        <v/>
      </c>
      <c r="AP17" s="46" t="str">
        <f t="shared" si="148"/>
        <v/>
      </c>
      <c r="AQ17" s="152" t="str">
        <f t="shared" si="112"/>
        <v/>
      </c>
      <c r="AR17" s="46" t="str">
        <f t="shared" ref="AR17:DC17" si="149">IF(ISNONTEXT($V17),AQ17+$V17,"")</f>
        <v/>
      </c>
      <c r="AS17" s="46" t="str">
        <f t="shared" si="149"/>
        <v/>
      </c>
      <c r="AT17" s="46" t="str">
        <f t="shared" si="149"/>
        <v/>
      </c>
      <c r="AU17" s="46" t="str">
        <f t="shared" si="149"/>
        <v/>
      </c>
      <c r="AV17" s="46" t="str">
        <f t="shared" si="149"/>
        <v/>
      </c>
      <c r="AW17" s="46" t="str">
        <f t="shared" si="149"/>
        <v/>
      </c>
      <c r="AX17" s="46" t="str">
        <f t="shared" si="149"/>
        <v/>
      </c>
      <c r="AY17" s="46" t="str">
        <f t="shared" si="149"/>
        <v/>
      </c>
      <c r="AZ17" s="46" t="str">
        <f t="shared" si="149"/>
        <v/>
      </c>
      <c r="BA17" s="46" t="str">
        <f t="shared" si="149"/>
        <v/>
      </c>
      <c r="BB17" s="46" t="str">
        <f t="shared" si="149"/>
        <v/>
      </c>
      <c r="BC17" s="46" t="str">
        <f t="shared" si="149"/>
        <v/>
      </c>
      <c r="BD17" s="46" t="str">
        <f t="shared" si="149"/>
        <v/>
      </c>
      <c r="BE17" s="46" t="str">
        <f t="shared" si="149"/>
        <v/>
      </c>
      <c r="BF17" s="46" t="str">
        <f t="shared" si="149"/>
        <v/>
      </c>
      <c r="BG17" s="46" t="str">
        <f t="shared" si="149"/>
        <v/>
      </c>
      <c r="BH17" s="46" t="str">
        <f t="shared" si="149"/>
        <v/>
      </c>
      <c r="BI17" s="46" t="str">
        <f t="shared" si="149"/>
        <v/>
      </c>
      <c r="BJ17" s="46" t="str">
        <f t="shared" si="149"/>
        <v/>
      </c>
      <c r="BK17" s="46" t="str">
        <f t="shared" si="149"/>
        <v/>
      </c>
      <c r="BL17" s="46" t="str">
        <f t="shared" si="149"/>
        <v/>
      </c>
      <c r="BM17" s="46" t="str">
        <f t="shared" si="149"/>
        <v/>
      </c>
      <c r="BN17" s="46" t="str">
        <f t="shared" si="149"/>
        <v/>
      </c>
      <c r="BO17" s="46" t="str">
        <f t="shared" si="149"/>
        <v/>
      </c>
      <c r="BP17" s="46" t="str">
        <f t="shared" si="149"/>
        <v/>
      </c>
      <c r="BQ17" s="46" t="str">
        <f t="shared" si="149"/>
        <v/>
      </c>
      <c r="BR17" s="46" t="str">
        <f t="shared" si="149"/>
        <v/>
      </c>
      <c r="BS17" s="46" t="str">
        <f t="shared" si="149"/>
        <v/>
      </c>
      <c r="BT17" s="46" t="str">
        <f t="shared" si="149"/>
        <v/>
      </c>
      <c r="BU17" s="46" t="str">
        <f t="shared" si="149"/>
        <v/>
      </c>
      <c r="BV17" s="46" t="str">
        <f t="shared" si="149"/>
        <v/>
      </c>
      <c r="BW17" s="46" t="str">
        <f t="shared" si="149"/>
        <v/>
      </c>
      <c r="BX17" s="46" t="str">
        <f t="shared" si="149"/>
        <v/>
      </c>
      <c r="BY17" s="46" t="str">
        <f t="shared" si="149"/>
        <v/>
      </c>
      <c r="BZ17" s="46" t="str">
        <f t="shared" si="149"/>
        <v/>
      </c>
      <c r="CA17" s="46" t="str">
        <f t="shared" si="149"/>
        <v/>
      </c>
      <c r="CB17" s="46" t="str">
        <f t="shared" si="149"/>
        <v/>
      </c>
      <c r="CC17" s="46" t="str">
        <f t="shared" si="149"/>
        <v/>
      </c>
      <c r="CD17" s="46" t="str">
        <f t="shared" si="149"/>
        <v/>
      </c>
      <c r="CE17" s="46" t="str">
        <f t="shared" si="149"/>
        <v/>
      </c>
      <c r="CF17" s="46" t="str">
        <f t="shared" si="149"/>
        <v/>
      </c>
      <c r="CG17" s="46" t="str">
        <f t="shared" si="149"/>
        <v/>
      </c>
      <c r="CH17" s="46" t="str">
        <f t="shared" si="149"/>
        <v/>
      </c>
      <c r="CI17" s="46" t="str">
        <f t="shared" si="149"/>
        <v/>
      </c>
      <c r="CJ17" s="46" t="str">
        <f t="shared" si="149"/>
        <v/>
      </c>
      <c r="CK17" s="46" t="str">
        <f t="shared" si="149"/>
        <v/>
      </c>
      <c r="CL17" s="46" t="str">
        <f t="shared" si="149"/>
        <v/>
      </c>
      <c r="CM17" s="46" t="str">
        <f t="shared" si="149"/>
        <v/>
      </c>
      <c r="CN17" s="46" t="str">
        <f t="shared" si="149"/>
        <v/>
      </c>
      <c r="CO17" s="46" t="str">
        <f t="shared" si="149"/>
        <v/>
      </c>
      <c r="CP17" s="46" t="str">
        <f t="shared" si="149"/>
        <v/>
      </c>
      <c r="CQ17" s="46" t="str">
        <f t="shared" si="149"/>
        <v/>
      </c>
      <c r="CR17" s="46" t="str">
        <f t="shared" si="149"/>
        <v/>
      </c>
      <c r="CS17" s="46" t="str">
        <f t="shared" si="149"/>
        <v/>
      </c>
      <c r="CT17" s="46" t="str">
        <f t="shared" si="149"/>
        <v/>
      </c>
      <c r="CU17" s="46" t="str">
        <f t="shared" si="149"/>
        <v/>
      </c>
      <c r="CV17" s="46" t="str">
        <f t="shared" si="149"/>
        <v/>
      </c>
      <c r="CW17" s="46" t="str">
        <f t="shared" si="149"/>
        <v/>
      </c>
      <c r="CX17" s="46" t="str">
        <f t="shared" si="149"/>
        <v/>
      </c>
      <c r="CY17" s="46" t="str">
        <f t="shared" si="149"/>
        <v/>
      </c>
      <c r="CZ17" s="46" t="str">
        <f t="shared" si="149"/>
        <v/>
      </c>
      <c r="DA17" s="46" t="str">
        <f t="shared" si="149"/>
        <v/>
      </c>
      <c r="DB17" s="46" t="str">
        <f t="shared" si="149"/>
        <v/>
      </c>
      <c r="DC17" s="46" t="str">
        <f t="shared" si="149"/>
        <v/>
      </c>
      <c r="DD17" s="46" t="str">
        <f t="shared" ref="DD17:DS17" si="150">IF(ISNONTEXT($V17),DC17+$V17,"")</f>
        <v/>
      </c>
      <c r="DE17" s="46" t="str">
        <f t="shared" si="150"/>
        <v/>
      </c>
      <c r="DF17" s="46" t="str">
        <f t="shared" si="150"/>
        <v/>
      </c>
      <c r="DG17" s="46" t="str">
        <f t="shared" si="150"/>
        <v/>
      </c>
      <c r="DH17" s="46" t="str">
        <f t="shared" si="150"/>
        <v/>
      </c>
      <c r="DI17" s="46" t="str">
        <f t="shared" si="150"/>
        <v/>
      </c>
      <c r="DJ17" s="46" t="str">
        <f t="shared" si="150"/>
        <v/>
      </c>
      <c r="DK17" s="46" t="str">
        <f t="shared" si="150"/>
        <v/>
      </c>
      <c r="DL17" s="46" t="str">
        <f t="shared" si="150"/>
        <v/>
      </c>
      <c r="DM17" s="46" t="str">
        <f t="shared" si="150"/>
        <v/>
      </c>
      <c r="DN17" s="46" t="str">
        <f t="shared" si="150"/>
        <v/>
      </c>
      <c r="DO17" s="46" t="str">
        <f t="shared" si="150"/>
        <v/>
      </c>
      <c r="DP17" s="46" t="str">
        <f t="shared" si="150"/>
        <v/>
      </c>
      <c r="DQ17" s="46" t="str">
        <f t="shared" si="150"/>
        <v/>
      </c>
      <c r="DR17" s="46" t="str">
        <f t="shared" si="150"/>
        <v/>
      </c>
      <c r="DS17" s="46" t="str">
        <f t="shared" si="150"/>
        <v/>
      </c>
      <c r="DT17" s="146" t="e">
        <f t="shared" si="6"/>
        <v>#N/A</v>
      </c>
      <c r="DU17" s="146" t="e">
        <f t="shared" si="7"/>
        <v>#N/A</v>
      </c>
      <c r="DV17" s="146" t="e">
        <f t="shared" si="8"/>
        <v>#N/A</v>
      </c>
      <c r="DW17" s="146" t="e">
        <f t="shared" si="9"/>
        <v>#N/A</v>
      </c>
      <c r="DX17" s="146" t="e">
        <f t="shared" si="10"/>
        <v>#N/A</v>
      </c>
      <c r="DY17" s="146" t="e">
        <f t="shared" si="11"/>
        <v>#N/A</v>
      </c>
      <c r="DZ17" s="146" t="e">
        <f t="shared" si="12"/>
        <v>#N/A</v>
      </c>
      <c r="EA17" s="146" t="e">
        <f t="shared" si="13"/>
        <v>#N/A</v>
      </c>
      <c r="EB17" s="146" t="e">
        <f t="shared" si="14"/>
        <v>#N/A</v>
      </c>
      <c r="EC17" s="146" t="e">
        <f t="shared" si="15"/>
        <v>#N/A</v>
      </c>
      <c r="ED17" s="146" t="e">
        <f t="shared" si="16"/>
        <v>#N/A</v>
      </c>
      <c r="EE17" s="146" t="e">
        <f t="shared" si="17"/>
        <v>#N/A</v>
      </c>
      <c r="EF17" s="146" t="e">
        <f t="shared" si="18"/>
        <v>#N/A</v>
      </c>
      <c r="EG17" s="146" t="e">
        <f t="shared" si="19"/>
        <v>#N/A</v>
      </c>
      <c r="EH17" s="146" t="e">
        <f t="shared" si="20"/>
        <v>#N/A</v>
      </c>
      <c r="EI17" s="146" t="e">
        <f t="shared" si="21"/>
        <v>#N/A</v>
      </c>
      <c r="EJ17" s="146" t="e">
        <f t="shared" si="22"/>
        <v>#N/A</v>
      </c>
      <c r="EK17" s="146" t="e">
        <f t="shared" si="23"/>
        <v>#N/A</v>
      </c>
      <c r="EL17" s="146" t="e">
        <f t="shared" si="24"/>
        <v>#N/A</v>
      </c>
      <c r="EM17" s="146" t="e">
        <f t="shared" si="25"/>
        <v>#N/A</v>
      </c>
      <c r="EN17" s="146" t="e">
        <f t="shared" si="26"/>
        <v>#N/A</v>
      </c>
      <c r="EO17" s="146" t="e">
        <f t="shared" si="27"/>
        <v>#N/A</v>
      </c>
      <c r="EP17" s="146" t="e">
        <f t="shared" si="28"/>
        <v>#N/A</v>
      </c>
      <c r="EQ17" s="146" t="e">
        <f t="shared" si="29"/>
        <v>#N/A</v>
      </c>
      <c r="ER17" s="146" t="e">
        <f t="shared" si="30"/>
        <v>#N/A</v>
      </c>
      <c r="ES17" s="146" t="e">
        <f t="shared" si="31"/>
        <v>#N/A</v>
      </c>
      <c r="ET17" s="146" t="e">
        <f t="shared" si="32"/>
        <v>#N/A</v>
      </c>
      <c r="EU17" s="146" t="e">
        <f t="shared" si="33"/>
        <v>#N/A</v>
      </c>
      <c r="EV17" s="146" t="e">
        <f t="shared" si="34"/>
        <v>#N/A</v>
      </c>
      <c r="EW17" s="146" t="e">
        <f t="shared" si="35"/>
        <v>#N/A</v>
      </c>
      <c r="EX17" s="146" t="e">
        <f t="shared" si="36"/>
        <v>#N/A</v>
      </c>
      <c r="EY17" s="146" t="e">
        <f t="shared" si="37"/>
        <v>#N/A</v>
      </c>
      <c r="EZ17" s="146" t="e">
        <f t="shared" si="38"/>
        <v>#N/A</v>
      </c>
      <c r="FA17" s="146" t="e">
        <f t="shared" si="39"/>
        <v>#N/A</v>
      </c>
      <c r="FB17" s="146" t="e">
        <f t="shared" si="40"/>
        <v>#N/A</v>
      </c>
      <c r="FC17" s="146" t="e">
        <f t="shared" si="41"/>
        <v>#N/A</v>
      </c>
      <c r="FD17" s="146" t="e">
        <f t="shared" si="42"/>
        <v>#N/A</v>
      </c>
      <c r="FE17" s="146" t="e">
        <f t="shared" si="43"/>
        <v>#N/A</v>
      </c>
      <c r="FF17" s="146" t="e">
        <f t="shared" si="44"/>
        <v>#N/A</v>
      </c>
      <c r="FG17" s="146" t="e">
        <f t="shared" si="45"/>
        <v>#N/A</v>
      </c>
      <c r="FH17" s="146" t="e">
        <f t="shared" si="46"/>
        <v>#N/A</v>
      </c>
      <c r="FI17" s="146" t="e">
        <f t="shared" si="47"/>
        <v>#N/A</v>
      </c>
      <c r="FJ17" s="146" t="e">
        <f t="shared" si="48"/>
        <v>#N/A</v>
      </c>
      <c r="FK17" s="146" t="e">
        <f t="shared" si="49"/>
        <v>#N/A</v>
      </c>
      <c r="FL17" s="146" t="e">
        <f t="shared" si="50"/>
        <v>#N/A</v>
      </c>
      <c r="FM17" s="146" t="e">
        <f t="shared" si="51"/>
        <v>#N/A</v>
      </c>
      <c r="FN17" s="146" t="e">
        <f t="shared" si="52"/>
        <v>#N/A</v>
      </c>
      <c r="FO17" s="146" t="e">
        <f t="shared" si="53"/>
        <v>#N/A</v>
      </c>
      <c r="FP17" s="146" t="e">
        <f t="shared" si="54"/>
        <v>#N/A</v>
      </c>
      <c r="FQ17" s="146" t="e">
        <f t="shared" si="55"/>
        <v>#N/A</v>
      </c>
      <c r="FR17" s="146" t="e">
        <f t="shared" si="56"/>
        <v>#N/A</v>
      </c>
      <c r="FS17" s="146" t="e">
        <f t="shared" si="57"/>
        <v>#N/A</v>
      </c>
      <c r="FT17" s="146" t="e">
        <f t="shared" si="58"/>
        <v>#N/A</v>
      </c>
      <c r="FU17" s="146" t="e">
        <f t="shared" si="59"/>
        <v>#N/A</v>
      </c>
      <c r="FV17" s="146" t="e">
        <f t="shared" si="60"/>
        <v>#N/A</v>
      </c>
      <c r="FW17" s="146" t="e">
        <f t="shared" si="61"/>
        <v>#N/A</v>
      </c>
      <c r="FX17" s="146" t="e">
        <f t="shared" si="62"/>
        <v>#N/A</v>
      </c>
      <c r="FY17" s="146" t="e">
        <f t="shared" si="63"/>
        <v>#N/A</v>
      </c>
      <c r="FZ17" s="146" t="e">
        <f t="shared" si="64"/>
        <v>#N/A</v>
      </c>
      <c r="GA17" s="146" t="e">
        <f t="shared" si="65"/>
        <v>#N/A</v>
      </c>
      <c r="GB17" s="146" t="e">
        <f t="shared" si="66"/>
        <v>#N/A</v>
      </c>
      <c r="GC17" s="146" t="e">
        <f t="shared" si="67"/>
        <v>#N/A</v>
      </c>
      <c r="GD17" s="146" t="e">
        <f t="shared" si="68"/>
        <v>#N/A</v>
      </c>
      <c r="GE17" s="146" t="e">
        <f t="shared" si="69"/>
        <v>#N/A</v>
      </c>
      <c r="GF17" s="146" t="e">
        <f t="shared" si="70"/>
        <v>#N/A</v>
      </c>
      <c r="GG17" s="146" t="e">
        <f t="shared" si="71"/>
        <v>#N/A</v>
      </c>
      <c r="GH17" s="146" t="e">
        <f t="shared" si="72"/>
        <v>#N/A</v>
      </c>
      <c r="GI17" s="146" t="e">
        <f t="shared" si="73"/>
        <v>#N/A</v>
      </c>
      <c r="GJ17" s="146" t="e">
        <f t="shared" si="74"/>
        <v>#N/A</v>
      </c>
      <c r="GK17" s="146" t="e">
        <f t="shared" si="75"/>
        <v>#N/A</v>
      </c>
      <c r="GL17" s="146" t="e">
        <f t="shared" si="76"/>
        <v>#N/A</v>
      </c>
      <c r="GM17" s="146" t="e">
        <f t="shared" si="77"/>
        <v>#N/A</v>
      </c>
      <c r="GN17" s="146" t="e">
        <f t="shared" si="78"/>
        <v>#N/A</v>
      </c>
      <c r="GO17" s="146" t="e">
        <f t="shared" si="79"/>
        <v>#N/A</v>
      </c>
      <c r="GP17" s="146" t="e">
        <f t="shared" si="80"/>
        <v>#N/A</v>
      </c>
      <c r="GQ17" s="146" t="e">
        <f t="shared" si="81"/>
        <v>#N/A</v>
      </c>
      <c r="GR17" s="146" t="e">
        <f t="shared" si="82"/>
        <v>#N/A</v>
      </c>
      <c r="GS17" s="146" t="e">
        <f t="shared" si="83"/>
        <v>#N/A</v>
      </c>
      <c r="GT17" s="146" t="e">
        <f t="shared" si="84"/>
        <v>#N/A</v>
      </c>
      <c r="GU17" s="146" t="e">
        <f t="shared" si="85"/>
        <v>#N/A</v>
      </c>
      <c r="GV17" s="146" t="e">
        <f t="shared" si="86"/>
        <v>#N/A</v>
      </c>
      <c r="GW17" s="146" t="e">
        <f t="shared" si="87"/>
        <v>#N/A</v>
      </c>
      <c r="GX17" s="146" t="e">
        <f t="shared" si="88"/>
        <v>#N/A</v>
      </c>
      <c r="GY17" s="146" t="e">
        <f t="shared" si="89"/>
        <v>#N/A</v>
      </c>
      <c r="GZ17" s="146" t="e">
        <f t="shared" si="90"/>
        <v>#N/A</v>
      </c>
      <c r="HA17" s="146" t="e">
        <f t="shared" si="91"/>
        <v>#N/A</v>
      </c>
      <c r="HB17" s="146" t="e">
        <f t="shared" si="92"/>
        <v>#N/A</v>
      </c>
      <c r="HC17" s="146" t="e">
        <f t="shared" si="93"/>
        <v>#N/A</v>
      </c>
      <c r="HD17" s="146" t="e">
        <f t="shared" si="94"/>
        <v>#N/A</v>
      </c>
      <c r="HE17" s="146" t="e">
        <f t="shared" si="95"/>
        <v>#N/A</v>
      </c>
      <c r="HF17" s="146" t="e">
        <f t="shared" si="96"/>
        <v>#N/A</v>
      </c>
      <c r="HG17" s="146" t="e">
        <f t="shared" si="97"/>
        <v>#N/A</v>
      </c>
      <c r="HH17" s="146" t="e">
        <f t="shared" si="98"/>
        <v>#N/A</v>
      </c>
      <c r="HI17" s="146" t="e">
        <f t="shared" si="99"/>
        <v>#N/A</v>
      </c>
      <c r="HJ17" s="146" t="e">
        <f t="shared" si="100"/>
        <v>#N/A</v>
      </c>
      <c r="HK17" s="146" t="e">
        <f t="shared" si="101"/>
        <v>#N/A</v>
      </c>
      <c r="HL17" s="146" t="e">
        <f t="shared" si="102"/>
        <v>#N/A</v>
      </c>
      <c r="HM17" s="146" t="e">
        <f t="shared" si="103"/>
        <v>#N/A</v>
      </c>
      <c r="HN17" s="146" t="e">
        <f t="shared" si="104"/>
        <v>#N/A</v>
      </c>
      <c r="HO17" s="146" t="e">
        <f t="shared" si="105"/>
        <v>#N/A</v>
      </c>
      <c r="HP17" s="146" t="e">
        <f t="shared" si="106"/>
        <v>#N/A</v>
      </c>
    </row>
    <row r="18" spans="1:224" hidden="1" x14ac:dyDescent="0.45">
      <c r="A18" s="4">
        <v>15</v>
      </c>
      <c r="B18" s="82" t="str">
        <f t="shared" si="107"/>
        <v/>
      </c>
      <c r="C18" s="81"/>
      <c r="D18" s="82" t="str">
        <f t="shared" si="108"/>
        <v/>
      </c>
      <c r="E18" s="32" t="str">
        <f t="shared" si="0"/>
        <v/>
      </c>
      <c r="F18" s="32" t="str">
        <f t="shared" si="1"/>
        <v/>
      </c>
      <c r="G18" s="65" t="str">
        <f t="shared" si="109"/>
        <v/>
      </c>
      <c r="H18" s="21"/>
      <c r="I18" s="53"/>
      <c r="J18" s="237"/>
      <c r="K18" s="66" t="str">
        <f>IF(AND(B18&gt;0,C18&gt;0,D18&gt;0),IF(ISBLANK(J18),IF(ISBLANK(H18),"",(D18-B18)*VLOOKUP(H18,VLookups!$A$4:$B$13,2,FALSE)),J18),"")</f>
        <v/>
      </c>
      <c r="L18" s="67" t="str">
        <f t="shared" si="2"/>
        <v/>
      </c>
      <c r="M18" s="81"/>
      <c r="N18" s="230" t="str">
        <f>IF(AND(M18&gt;0,C18&gt;0,NOT(K18="")),ABS(VLOOKUP($M$1,VLookups!$A$27:$B$28,2,FALSE)-_xlfn.NORM.DIST(M18,G18,K18,TRUE)),"")</f>
        <v/>
      </c>
      <c r="O18" s="80" t="str">
        <f>IF(AND($B18&gt;0,$C18&gt;0,$D18&gt;0,NOT(ISBLANK($H18))),_xlfn.NORM.INV(ABS(VLOOKUP($M$1,VLookups!$A$27:$B$28,2,FALSE)-O$3),$G18,$K18),"")</f>
        <v/>
      </c>
      <c r="P18" s="79" t="str">
        <f>IF(AND($B18&gt;0,$C18&gt;0,$D18&gt;0,NOT(ISBLANK($H18))),_xlfn.NORM.INV(ABS(VLOOKUP($M$1,VLookups!$A$27:$B$28,2,FALSE)-P$3),$G18,$K18),"")</f>
        <v/>
      </c>
      <c r="Q18" s="80" t="str">
        <f>IF(AND($B18&gt;0,$C18&gt;0,$D18&gt;0,NOT(ISBLANK($H18))),_xlfn.NORM.INV(ABS(VLOOKUP($M$1,VLookups!$A$27:$B$28,2,FALSE)-Q$3),$G18,$K18),"")</f>
        <v/>
      </c>
      <c r="R18" s="79" t="str">
        <f>IF(AND($B18&gt;0,$C18&gt;0,$D18&gt;0,NOT(ISBLANK($H18))),_xlfn.NORM.INV(ABS(VLOOKUP($M$1,VLookups!$A$27:$B$28,2,FALSE)-R$3),$G18,$K18),"")</f>
        <v/>
      </c>
      <c r="S18" s="80" t="str">
        <f>IF(AND($B18&gt;0,$C18&gt;0,$D18&gt;0,NOT(ISBLANK($H18))),_xlfn.NORM.INV(ABS(VLOOKUP($M$1,VLookups!$A$27:$B$28,2,FALSE)-S$3),$G18,$K18),"")</f>
        <v/>
      </c>
      <c r="T18" s="79" t="str">
        <f>IF(AND($B18&gt;0,$C18&gt;0,$D18&gt;0,NOT(ISBLANK($H18))),_xlfn.NORM.INV(ABS(VLOOKUP($M$1,VLookups!$A$27:$B$28,2,FALSE)-T$3),$G18,$K18),"")</f>
        <v/>
      </c>
      <c r="U18" s="5"/>
      <c r="V18" s="145" t="str">
        <f t="shared" si="110"/>
        <v/>
      </c>
      <c r="W18" s="46" t="str">
        <f t="shared" ref="W18:AP18" si="151">IF(ISNONTEXT($V18),X18-$V18,"")</f>
        <v/>
      </c>
      <c r="X18" s="46" t="str">
        <f t="shared" si="151"/>
        <v/>
      </c>
      <c r="Y18" s="46" t="str">
        <f t="shared" si="151"/>
        <v/>
      </c>
      <c r="Z18" s="46" t="str">
        <f t="shared" si="151"/>
        <v/>
      </c>
      <c r="AA18" s="46" t="str">
        <f t="shared" si="151"/>
        <v/>
      </c>
      <c r="AB18" s="46" t="str">
        <f t="shared" si="151"/>
        <v/>
      </c>
      <c r="AC18" s="46" t="str">
        <f t="shared" si="151"/>
        <v/>
      </c>
      <c r="AD18" s="46" t="str">
        <f t="shared" si="151"/>
        <v/>
      </c>
      <c r="AE18" s="46" t="str">
        <f t="shared" si="151"/>
        <v/>
      </c>
      <c r="AF18" s="46" t="str">
        <f t="shared" si="151"/>
        <v/>
      </c>
      <c r="AG18" s="46" t="str">
        <f t="shared" si="151"/>
        <v/>
      </c>
      <c r="AH18" s="46" t="str">
        <f t="shared" si="151"/>
        <v/>
      </c>
      <c r="AI18" s="46" t="str">
        <f t="shared" si="151"/>
        <v/>
      </c>
      <c r="AJ18" s="46" t="str">
        <f t="shared" si="151"/>
        <v/>
      </c>
      <c r="AK18" s="46" t="str">
        <f t="shared" si="151"/>
        <v/>
      </c>
      <c r="AL18" s="46" t="str">
        <f t="shared" si="151"/>
        <v/>
      </c>
      <c r="AM18" s="46" t="str">
        <f t="shared" si="151"/>
        <v/>
      </c>
      <c r="AN18" s="46" t="str">
        <f t="shared" si="151"/>
        <v/>
      </c>
      <c r="AO18" s="46" t="str">
        <f t="shared" si="151"/>
        <v/>
      </c>
      <c r="AP18" s="46" t="str">
        <f t="shared" si="151"/>
        <v/>
      </c>
      <c r="AQ18" s="152" t="str">
        <f t="shared" si="112"/>
        <v/>
      </c>
      <c r="AR18" s="46" t="str">
        <f t="shared" ref="AR18:DC18" si="152">IF(ISNONTEXT($V18),AQ18+$V18,"")</f>
        <v/>
      </c>
      <c r="AS18" s="46" t="str">
        <f t="shared" si="152"/>
        <v/>
      </c>
      <c r="AT18" s="46" t="str">
        <f t="shared" si="152"/>
        <v/>
      </c>
      <c r="AU18" s="46" t="str">
        <f t="shared" si="152"/>
        <v/>
      </c>
      <c r="AV18" s="46" t="str">
        <f t="shared" si="152"/>
        <v/>
      </c>
      <c r="AW18" s="46" t="str">
        <f t="shared" si="152"/>
        <v/>
      </c>
      <c r="AX18" s="46" t="str">
        <f t="shared" si="152"/>
        <v/>
      </c>
      <c r="AY18" s="46" t="str">
        <f t="shared" si="152"/>
        <v/>
      </c>
      <c r="AZ18" s="46" t="str">
        <f t="shared" si="152"/>
        <v/>
      </c>
      <c r="BA18" s="46" t="str">
        <f t="shared" si="152"/>
        <v/>
      </c>
      <c r="BB18" s="46" t="str">
        <f t="shared" si="152"/>
        <v/>
      </c>
      <c r="BC18" s="46" t="str">
        <f t="shared" si="152"/>
        <v/>
      </c>
      <c r="BD18" s="46" t="str">
        <f t="shared" si="152"/>
        <v/>
      </c>
      <c r="BE18" s="46" t="str">
        <f t="shared" si="152"/>
        <v/>
      </c>
      <c r="BF18" s="46" t="str">
        <f t="shared" si="152"/>
        <v/>
      </c>
      <c r="BG18" s="46" t="str">
        <f t="shared" si="152"/>
        <v/>
      </c>
      <c r="BH18" s="46" t="str">
        <f t="shared" si="152"/>
        <v/>
      </c>
      <c r="BI18" s="46" t="str">
        <f t="shared" si="152"/>
        <v/>
      </c>
      <c r="BJ18" s="46" t="str">
        <f t="shared" si="152"/>
        <v/>
      </c>
      <c r="BK18" s="46" t="str">
        <f t="shared" si="152"/>
        <v/>
      </c>
      <c r="BL18" s="46" t="str">
        <f t="shared" si="152"/>
        <v/>
      </c>
      <c r="BM18" s="46" t="str">
        <f t="shared" si="152"/>
        <v/>
      </c>
      <c r="BN18" s="46" t="str">
        <f t="shared" si="152"/>
        <v/>
      </c>
      <c r="BO18" s="46" t="str">
        <f t="shared" si="152"/>
        <v/>
      </c>
      <c r="BP18" s="46" t="str">
        <f t="shared" si="152"/>
        <v/>
      </c>
      <c r="BQ18" s="46" t="str">
        <f t="shared" si="152"/>
        <v/>
      </c>
      <c r="BR18" s="46" t="str">
        <f t="shared" si="152"/>
        <v/>
      </c>
      <c r="BS18" s="46" t="str">
        <f t="shared" si="152"/>
        <v/>
      </c>
      <c r="BT18" s="46" t="str">
        <f t="shared" si="152"/>
        <v/>
      </c>
      <c r="BU18" s="46" t="str">
        <f t="shared" si="152"/>
        <v/>
      </c>
      <c r="BV18" s="46" t="str">
        <f t="shared" si="152"/>
        <v/>
      </c>
      <c r="BW18" s="46" t="str">
        <f t="shared" si="152"/>
        <v/>
      </c>
      <c r="BX18" s="46" t="str">
        <f t="shared" si="152"/>
        <v/>
      </c>
      <c r="BY18" s="46" t="str">
        <f t="shared" si="152"/>
        <v/>
      </c>
      <c r="BZ18" s="46" t="str">
        <f t="shared" si="152"/>
        <v/>
      </c>
      <c r="CA18" s="46" t="str">
        <f t="shared" si="152"/>
        <v/>
      </c>
      <c r="CB18" s="46" t="str">
        <f t="shared" si="152"/>
        <v/>
      </c>
      <c r="CC18" s="46" t="str">
        <f t="shared" si="152"/>
        <v/>
      </c>
      <c r="CD18" s="46" t="str">
        <f t="shared" si="152"/>
        <v/>
      </c>
      <c r="CE18" s="46" t="str">
        <f t="shared" si="152"/>
        <v/>
      </c>
      <c r="CF18" s="46" t="str">
        <f t="shared" si="152"/>
        <v/>
      </c>
      <c r="CG18" s="46" t="str">
        <f t="shared" si="152"/>
        <v/>
      </c>
      <c r="CH18" s="46" t="str">
        <f t="shared" si="152"/>
        <v/>
      </c>
      <c r="CI18" s="46" t="str">
        <f t="shared" si="152"/>
        <v/>
      </c>
      <c r="CJ18" s="46" t="str">
        <f t="shared" si="152"/>
        <v/>
      </c>
      <c r="CK18" s="46" t="str">
        <f t="shared" si="152"/>
        <v/>
      </c>
      <c r="CL18" s="46" t="str">
        <f t="shared" si="152"/>
        <v/>
      </c>
      <c r="CM18" s="46" t="str">
        <f t="shared" si="152"/>
        <v/>
      </c>
      <c r="CN18" s="46" t="str">
        <f t="shared" si="152"/>
        <v/>
      </c>
      <c r="CO18" s="46" t="str">
        <f t="shared" si="152"/>
        <v/>
      </c>
      <c r="CP18" s="46" t="str">
        <f t="shared" si="152"/>
        <v/>
      </c>
      <c r="CQ18" s="46" t="str">
        <f t="shared" si="152"/>
        <v/>
      </c>
      <c r="CR18" s="46" t="str">
        <f t="shared" si="152"/>
        <v/>
      </c>
      <c r="CS18" s="46" t="str">
        <f t="shared" si="152"/>
        <v/>
      </c>
      <c r="CT18" s="46" t="str">
        <f t="shared" si="152"/>
        <v/>
      </c>
      <c r="CU18" s="46" t="str">
        <f t="shared" si="152"/>
        <v/>
      </c>
      <c r="CV18" s="46" t="str">
        <f t="shared" si="152"/>
        <v/>
      </c>
      <c r="CW18" s="46" t="str">
        <f t="shared" si="152"/>
        <v/>
      </c>
      <c r="CX18" s="46" t="str">
        <f t="shared" si="152"/>
        <v/>
      </c>
      <c r="CY18" s="46" t="str">
        <f t="shared" si="152"/>
        <v/>
      </c>
      <c r="CZ18" s="46" t="str">
        <f t="shared" si="152"/>
        <v/>
      </c>
      <c r="DA18" s="46" t="str">
        <f t="shared" si="152"/>
        <v/>
      </c>
      <c r="DB18" s="46" t="str">
        <f t="shared" si="152"/>
        <v/>
      </c>
      <c r="DC18" s="46" t="str">
        <f t="shared" si="152"/>
        <v/>
      </c>
      <c r="DD18" s="46" t="str">
        <f t="shared" ref="DD18:DS18" si="153">IF(ISNONTEXT($V18),DC18+$V18,"")</f>
        <v/>
      </c>
      <c r="DE18" s="46" t="str">
        <f t="shared" si="153"/>
        <v/>
      </c>
      <c r="DF18" s="46" t="str">
        <f t="shared" si="153"/>
        <v/>
      </c>
      <c r="DG18" s="46" t="str">
        <f t="shared" si="153"/>
        <v/>
      </c>
      <c r="DH18" s="46" t="str">
        <f t="shared" si="153"/>
        <v/>
      </c>
      <c r="DI18" s="46" t="str">
        <f t="shared" si="153"/>
        <v/>
      </c>
      <c r="DJ18" s="46" t="str">
        <f t="shared" si="153"/>
        <v/>
      </c>
      <c r="DK18" s="46" t="str">
        <f t="shared" si="153"/>
        <v/>
      </c>
      <c r="DL18" s="46" t="str">
        <f t="shared" si="153"/>
        <v/>
      </c>
      <c r="DM18" s="46" t="str">
        <f t="shared" si="153"/>
        <v/>
      </c>
      <c r="DN18" s="46" t="str">
        <f t="shared" si="153"/>
        <v/>
      </c>
      <c r="DO18" s="46" t="str">
        <f t="shared" si="153"/>
        <v/>
      </c>
      <c r="DP18" s="46" t="str">
        <f t="shared" si="153"/>
        <v/>
      </c>
      <c r="DQ18" s="46" t="str">
        <f t="shared" si="153"/>
        <v/>
      </c>
      <c r="DR18" s="46" t="str">
        <f t="shared" si="153"/>
        <v/>
      </c>
      <c r="DS18" s="46" t="str">
        <f t="shared" si="153"/>
        <v/>
      </c>
      <c r="DT18" s="146" t="e">
        <f t="shared" si="6"/>
        <v>#N/A</v>
      </c>
      <c r="DU18" s="146" t="e">
        <f t="shared" si="7"/>
        <v>#N/A</v>
      </c>
      <c r="DV18" s="146" t="e">
        <f t="shared" si="8"/>
        <v>#N/A</v>
      </c>
      <c r="DW18" s="146" t="e">
        <f t="shared" si="9"/>
        <v>#N/A</v>
      </c>
      <c r="DX18" s="146" t="e">
        <f t="shared" si="10"/>
        <v>#N/A</v>
      </c>
      <c r="DY18" s="146" t="e">
        <f t="shared" si="11"/>
        <v>#N/A</v>
      </c>
      <c r="DZ18" s="146" t="e">
        <f t="shared" si="12"/>
        <v>#N/A</v>
      </c>
      <c r="EA18" s="146" t="e">
        <f t="shared" si="13"/>
        <v>#N/A</v>
      </c>
      <c r="EB18" s="146" t="e">
        <f t="shared" si="14"/>
        <v>#N/A</v>
      </c>
      <c r="EC18" s="146" t="e">
        <f t="shared" si="15"/>
        <v>#N/A</v>
      </c>
      <c r="ED18" s="146" t="e">
        <f t="shared" si="16"/>
        <v>#N/A</v>
      </c>
      <c r="EE18" s="146" t="e">
        <f t="shared" si="17"/>
        <v>#N/A</v>
      </c>
      <c r="EF18" s="146" t="e">
        <f t="shared" si="18"/>
        <v>#N/A</v>
      </c>
      <c r="EG18" s="146" t="e">
        <f t="shared" si="19"/>
        <v>#N/A</v>
      </c>
      <c r="EH18" s="146" t="e">
        <f t="shared" si="20"/>
        <v>#N/A</v>
      </c>
      <c r="EI18" s="146" t="e">
        <f t="shared" si="21"/>
        <v>#N/A</v>
      </c>
      <c r="EJ18" s="146" t="e">
        <f t="shared" si="22"/>
        <v>#N/A</v>
      </c>
      <c r="EK18" s="146" t="e">
        <f t="shared" si="23"/>
        <v>#N/A</v>
      </c>
      <c r="EL18" s="146" t="e">
        <f t="shared" si="24"/>
        <v>#N/A</v>
      </c>
      <c r="EM18" s="146" t="e">
        <f t="shared" si="25"/>
        <v>#N/A</v>
      </c>
      <c r="EN18" s="146" t="e">
        <f t="shared" si="26"/>
        <v>#N/A</v>
      </c>
      <c r="EO18" s="146" t="e">
        <f t="shared" si="27"/>
        <v>#N/A</v>
      </c>
      <c r="EP18" s="146" t="e">
        <f t="shared" si="28"/>
        <v>#N/A</v>
      </c>
      <c r="EQ18" s="146" t="e">
        <f t="shared" si="29"/>
        <v>#N/A</v>
      </c>
      <c r="ER18" s="146" t="e">
        <f t="shared" si="30"/>
        <v>#N/A</v>
      </c>
      <c r="ES18" s="146" t="e">
        <f t="shared" si="31"/>
        <v>#N/A</v>
      </c>
      <c r="ET18" s="146" t="e">
        <f t="shared" si="32"/>
        <v>#N/A</v>
      </c>
      <c r="EU18" s="146" t="e">
        <f t="shared" si="33"/>
        <v>#N/A</v>
      </c>
      <c r="EV18" s="146" t="e">
        <f t="shared" si="34"/>
        <v>#N/A</v>
      </c>
      <c r="EW18" s="146" t="e">
        <f t="shared" si="35"/>
        <v>#N/A</v>
      </c>
      <c r="EX18" s="146" t="e">
        <f t="shared" si="36"/>
        <v>#N/A</v>
      </c>
      <c r="EY18" s="146" t="e">
        <f t="shared" si="37"/>
        <v>#N/A</v>
      </c>
      <c r="EZ18" s="146" t="e">
        <f t="shared" si="38"/>
        <v>#N/A</v>
      </c>
      <c r="FA18" s="146" t="e">
        <f t="shared" si="39"/>
        <v>#N/A</v>
      </c>
      <c r="FB18" s="146" t="e">
        <f t="shared" si="40"/>
        <v>#N/A</v>
      </c>
      <c r="FC18" s="146" t="e">
        <f t="shared" si="41"/>
        <v>#N/A</v>
      </c>
      <c r="FD18" s="146" t="e">
        <f t="shared" si="42"/>
        <v>#N/A</v>
      </c>
      <c r="FE18" s="146" t="e">
        <f t="shared" si="43"/>
        <v>#N/A</v>
      </c>
      <c r="FF18" s="146" t="e">
        <f t="shared" si="44"/>
        <v>#N/A</v>
      </c>
      <c r="FG18" s="146" t="e">
        <f t="shared" si="45"/>
        <v>#N/A</v>
      </c>
      <c r="FH18" s="146" t="e">
        <f t="shared" si="46"/>
        <v>#N/A</v>
      </c>
      <c r="FI18" s="146" t="e">
        <f t="shared" si="47"/>
        <v>#N/A</v>
      </c>
      <c r="FJ18" s="146" t="e">
        <f t="shared" si="48"/>
        <v>#N/A</v>
      </c>
      <c r="FK18" s="146" t="e">
        <f t="shared" si="49"/>
        <v>#N/A</v>
      </c>
      <c r="FL18" s="146" t="e">
        <f t="shared" si="50"/>
        <v>#N/A</v>
      </c>
      <c r="FM18" s="146" t="e">
        <f t="shared" si="51"/>
        <v>#N/A</v>
      </c>
      <c r="FN18" s="146" t="e">
        <f t="shared" si="52"/>
        <v>#N/A</v>
      </c>
      <c r="FO18" s="146" t="e">
        <f t="shared" si="53"/>
        <v>#N/A</v>
      </c>
      <c r="FP18" s="146" t="e">
        <f t="shared" si="54"/>
        <v>#N/A</v>
      </c>
      <c r="FQ18" s="146" t="e">
        <f t="shared" si="55"/>
        <v>#N/A</v>
      </c>
      <c r="FR18" s="146" t="e">
        <f t="shared" si="56"/>
        <v>#N/A</v>
      </c>
      <c r="FS18" s="146" t="e">
        <f t="shared" si="57"/>
        <v>#N/A</v>
      </c>
      <c r="FT18" s="146" t="e">
        <f t="shared" si="58"/>
        <v>#N/A</v>
      </c>
      <c r="FU18" s="146" t="e">
        <f t="shared" si="59"/>
        <v>#N/A</v>
      </c>
      <c r="FV18" s="146" t="e">
        <f t="shared" si="60"/>
        <v>#N/A</v>
      </c>
      <c r="FW18" s="146" t="e">
        <f t="shared" si="61"/>
        <v>#N/A</v>
      </c>
      <c r="FX18" s="146" t="e">
        <f t="shared" si="62"/>
        <v>#N/A</v>
      </c>
      <c r="FY18" s="146" t="e">
        <f t="shared" si="63"/>
        <v>#N/A</v>
      </c>
      <c r="FZ18" s="146" t="e">
        <f t="shared" si="64"/>
        <v>#N/A</v>
      </c>
      <c r="GA18" s="146" t="e">
        <f t="shared" si="65"/>
        <v>#N/A</v>
      </c>
      <c r="GB18" s="146" t="e">
        <f t="shared" si="66"/>
        <v>#N/A</v>
      </c>
      <c r="GC18" s="146" t="e">
        <f t="shared" si="67"/>
        <v>#N/A</v>
      </c>
      <c r="GD18" s="146" t="e">
        <f t="shared" si="68"/>
        <v>#N/A</v>
      </c>
      <c r="GE18" s="146" t="e">
        <f t="shared" si="69"/>
        <v>#N/A</v>
      </c>
      <c r="GF18" s="146" t="e">
        <f t="shared" si="70"/>
        <v>#N/A</v>
      </c>
      <c r="GG18" s="146" t="e">
        <f t="shared" si="71"/>
        <v>#N/A</v>
      </c>
      <c r="GH18" s="146" t="e">
        <f t="shared" si="72"/>
        <v>#N/A</v>
      </c>
      <c r="GI18" s="146" t="e">
        <f t="shared" si="73"/>
        <v>#N/A</v>
      </c>
      <c r="GJ18" s="146" t="e">
        <f t="shared" si="74"/>
        <v>#N/A</v>
      </c>
      <c r="GK18" s="146" t="e">
        <f t="shared" si="75"/>
        <v>#N/A</v>
      </c>
      <c r="GL18" s="146" t="e">
        <f t="shared" si="76"/>
        <v>#N/A</v>
      </c>
      <c r="GM18" s="146" t="e">
        <f t="shared" si="77"/>
        <v>#N/A</v>
      </c>
      <c r="GN18" s="146" t="e">
        <f t="shared" si="78"/>
        <v>#N/A</v>
      </c>
      <c r="GO18" s="146" t="e">
        <f t="shared" si="79"/>
        <v>#N/A</v>
      </c>
      <c r="GP18" s="146" t="e">
        <f t="shared" si="80"/>
        <v>#N/A</v>
      </c>
      <c r="GQ18" s="146" t="e">
        <f t="shared" si="81"/>
        <v>#N/A</v>
      </c>
      <c r="GR18" s="146" t="e">
        <f t="shared" si="82"/>
        <v>#N/A</v>
      </c>
      <c r="GS18" s="146" t="e">
        <f t="shared" si="83"/>
        <v>#N/A</v>
      </c>
      <c r="GT18" s="146" t="e">
        <f t="shared" si="84"/>
        <v>#N/A</v>
      </c>
      <c r="GU18" s="146" t="e">
        <f t="shared" si="85"/>
        <v>#N/A</v>
      </c>
      <c r="GV18" s="146" t="e">
        <f t="shared" si="86"/>
        <v>#N/A</v>
      </c>
      <c r="GW18" s="146" t="e">
        <f t="shared" si="87"/>
        <v>#N/A</v>
      </c>
      <c r="GX18" s="146" t="e">
        <f t="shared" si="88"/>
        <v>#N/A</v>
      </c>
      <c r="GY18" s="146" t="e">
        <f t="shared" si="89"/>
        <v>#N/A</v>
      </c>
      <c r="GZ18" s="146" t="e">
        <f t="shared" si="90"/>
        <v>#N/A</v>
      </c>
      <c r="HA18" s="146" t="e">
        <f t="shared" si="91"/>
        <v>#N/A</v>
      </c>
      <c r="HB18" s="146" t="e">
        <f t="shared" si="92"/>
        <v>#N/A</v>
      </c>
      <c r="HC18" s="146" t="e">
        <f t="shared" si="93"/>
        <v>#N/A</v>
      </c>
      <c r="HD18" s="146" t="e">
        <f t="shared" si="94"/>
        <v>#N/A</v>
      </c>
      <c r="HE18" s="146" t="e">
        <f t="shared" si="95"/>
        <v>#N/A</v>
      </c>
      <c r="HF18" s="146" t="e">
        <f t="shared" si="96"/>
        <v>#N/A</v>
      </c>
      <c r="HG18" s="146" t="e">
        <f t="shared" si="97"/>
        <v>#N/A</v>
      </c>
      <c r="HH18" s="146" t="e">
        <f t="shared" si="98"/>
        <v>#N/A</v>
      </c>
      <c r="HI18" s="146" t="e">
        <f t="shared" si="99"/>
        <v>#N/A</v>
      </c>
      <c r="HJ18" s="146" t="e">
        <f t="shared" si="100"/>
        <v>#N/A</v>
      </c>
      <c r="HK18" s="146" t="e">
        <f t="shared" si="101"/>
        <v>#N/A</v>
      </c>
      <c r="HL18" s="146" t="e">
        <f t="shared" si="102"/>
        <v>#N/A</v>
      </c>
      <c r="HM18" s="146" t="e">
        <f t="shared" si="103"/>
        <v>#N/A</v>
      </c>
      <c r="HN18" s="146" t="e">
        <f t="shared" si="104"/>
        <v>#N/A</v>
      </c>
      <c r="HO18" s="146" t="e">
        <f t="shared" si="105"/>
        <v>#N/A</v>
      </c>
      <c r="HP18" s="146" t="e">
        <f t="shared" si="106"/>
        <v>#N/A</v>
      </c>
    </row>
    <row r="19" spans="1:224" hidden="1" x14ac:dyDescent="0.45">
      <c r="A19" s="4">
        <v>16</v>
      </c>
      <c r="B19" s="82" t="str">
        <f t="shared" si="107"/>
        <v/>
      </c>
      <c r="C19" s="81"/>
      <c r="D19" s="82" t="str">
        <f t="shared" si="108"/>
        <v/>
      </c>
      <c r="E19" s="32" t="str">
        <f t="shared" si="0"/>
        <v/>
      </c>
      <c r="F19" s="32" t="str">
        <f t="shared" si="1"/>
        <v/>
      </c>
      <c r="G19" s="65" t="str">
        <f t="shared" si="109"/>
        <v/>
      </c>
      <c r="H19" s="21"/>
      <c r="I19" s="53"/>
      <c r="J19" s="237"/>
      <c r="K19" s="66" t="str">
        <f>IF(AND(B19&gt;0,C19&gt;0,D19&gt;0),IF(ISBLANK(J19),IF(ISBLANK(H19),"",(D19-B19)*VLOOKUP(H19,VLookups!$A$4:$B$13,2,FALSE)),J19),"")</f>
        <v/>
      </c>
      <c r="L19" s="67" t="str">
        <f t="shared" si="2"/>
        <v/>
      </c>
      <c r="M19" s="81"/>
      <c r="N19" s="230" t="str">
        <f>IF(AND(M19&gt;0,C19&gt;0,NOT(K19="")),ABS(VLOOKUP($M$1,VLookups!$A$27:$B$28,2,FALSE)-_xlfn.NORM.DIST(M19,G19,K19,TRUE)),"")</f>
        <v/>
      </c>
      <c r="O19" s="80" t="str">
        <f>IF(AND($B19&gt;0,$C19&gt;0,$D19&gt;0,NOT(ISBLANK($H19))),_xlfn.NORM.INV(ABS(VLOOKUP($M$1,VLookups!$A$27:$B$28,2,FALSE)-O$3),$G19,$K19),"")</f>
        <v/>
      </c>
      <c r="P19" s="79" t="str">
        <f>IF(AND($B19&gt;0,$C19&gt;0,$D19&gt;0,NOT(ISBLANK($H19))),_xlfn.NORM.INV(ABS(VLOOKUP($M$1,VLookups!$A$27:$B$28,2,FALSE)-P$3),$G19,$K19),"")</f>
        <v/>
      </c>
      <c r="Q19" s="80" t="str">
        <f>IF(AND($B19&gt;0,$C19&gt;0,$D19&gt;0,NOT(ISBLANK($H19))),_xlfn.NORM.INV(ABS(VLOOKUP($M$1,VLookups!$A$27:$B$28,2,FALSE)-Q$3),$G19,$K19),"")</f>
        <v/>
      </c>
      <c r="R19" s="79" t="str">
        <f>IF(AND($B19&gt;0,$C19&gt;0,$D19&gt;0,NOT(ISBLANK($H19))),_xlfn.NORM.INV(ABS(VLOOKUP($M$1,VLookups!$A$27:$B$28,2,FALSE)-R$3),$G19,$K19),"")</f>
        <v/>
      </c>
      <c r="S19" s="80" t="str">
        <f>IF(AND($B19&gt;0,$C19&gt;0,$D19&gt;0,NOT(ISBLANK($H19))),_xlfn.NORM.INV(ABS(VLOOKUP($M$1,VLookups!$A$27:$B$28,2,FALSE)-S$3),$G19,$K19),"")</f>
        <v/>
      </c>
      <c r="T19" s="79" t="str">
        <f>IF(AND($B19&gt;0,$C19&gt;0,$D19&gt;0,NOT(ISBLANK($H19))),_xlfn.NORM.INV(ABS(VLOOKUP($M$1,VLookups!$A$27:$B$28,2,FALSE)-T$3),$G19,$K19),"")</f>
        <v/>
      </c>
      <c r="U19" s="5"/>
      <c r="V19" s="145" t="str">
        <f t="shared" si="110"/>
        <v/>
      </c>
      <c r="W19" s="46" t="str">
        <f t="shared" ref="W19:AP19" si="154">IF(ISNONTEXT($V19),X19-$V19,"")</f>
        <v/>
      </c>
      <c r="X19" s="46" t="str">
        <f t="shared" si="154"/>
        <v/>
      </c>
      <c r="Y19" s="46" t="str">
        <f t="shared" si="154"/>
        <v/>
      </c>
      <c r="Z19" s="46" t="str">
        <f t="shared" si="154"/>
        <v/>
      </c>
      <c r="AA19" s="46" t="str">
        <f t="shared" si="154"/>
        <v/>
      </c>
      <c r="AB19" s="46" t="str">
        <f t="shared" si="154"/>
        <v/>
      </c>
      <c r="AC19" s="46" t="str">
        <f t="shared" si="154"/>
        <v/>
      </c>
      <c r="AD19" s="46" t="str">
        <f t="shared" si="154"/>
        <v/>
      </c>
      <c r="AE19" s="46" t="str">
        <f t="shared" si="154"/>
        <v/>
      </c>
      <c r="AF19" s="46" t="str">
        <f t="shared" si="154"/>
        <v/>
      </c>
      <c r="AG19" s="46" t="str">
        <f t="shared" si="154"/>
        <v/>
      </c>
      <c r="AH19" s="46" t="str">
        <f t="shared" si="154"/>
        <v/>
      </c>
      <c r="AI19" s="46" t="str">
        <f t="shared" si="154"/>
        <v/>
      </c>
      <c r="AJ19" s="46" t="str">
        <f t="shared" si="154"/>
        <v/>
      </c>
      <c r="AK19" s="46" t="str">
        <f t="shared" si="154"/>
        <v/>
      </c>
      <c r="AL19" s="46" t="str">
        <f t="shared" si="154"/>
        <v/>
      </c>
      <c r="AM19" s="46" t="str">
        <f t="shared" si="154"/>
        <v/>
      </c>
      <c r="AN19" s="46" t="str">
        <f t="shared" si="154"/>
        <v/>
      </c>
      <c r="AO19" s="46" t="str">
        <f t="shared" si="154"/>
        <v/>
      </c>
      <c r="AP19" s="46" t="str">
        <f t="shared" si="154"/>
        <v/>
      </c>
      <c r="AQ19" s="152" t="str">
        <f t="shared" si="112"/>
        <v/>
      </c>
      <c r="AR19" s="46" t="str">
        <f t="shared" ref="AR19:DC19" si="155">IF(ISNONTEXT($V19),AQ19+$V19,"")</f>
        <v/>
      </c>
      <c r="AS19" s="46" t="str">
        <f t="shared" si="155"/>
        <v/>
      </c>
      <c r="AT19" s="46" t="str">
        <f t="shared" si="155"/>
        <v/>
      </c>
      <c r="AU19" s="46" t="str">
        <f t="shared" si="155"/>
        <v/>
      </c>
      <c r="AV19" s="46" t="str">
        <f t="shared" si="155"/>
        <v/>
      </c>
      <c r="AW19" s="46" t="str">
        <f t="shared" si="155"/>
        <v/>
      </c>
      <c r="AX19" s="46" t="str">
        <f t="shared" si="155"/>
        <v/>
      </c>
      <c r="AY19" s="46" t="str">
        <f t="shared" si="155"/>
        <v/>
      </c>
      <c r="AZ19" s="46" t="str">
        <f t="shared" si="155"/>
        <v/>
      </c>
      <c r="BA19" s="46" t="str">
        <f t="shared" si="155"/>
        <v/>
      </c>
      <c r="BB19" s="46" t="str">
        <f t="shared" si="155"/>
        <v/>
      </c>
      <c r="BC19" s="46" t="str">
        <f t="shared" si="155"/>
        <v/>
      </c>
      <c r="BD19" s="46" t="str">
        <f t="shared" si="155"/>
        <v/>
      </c>
      <c r="BE19" s="46" t="str">
        <f t="shared" si="155"/>
        <v/>
      </c>
      <c r="BF19" s="46" t="str">
        <f t="shared" si="155"/>
        <v/>
      </c>
      <c r="BG19" s="46" t="str">
        <f t="shared" si="155"/>
        <v/>
      </c>
      <c r="BH19" s="46" t="str">
        <f t="shared" si="155"/>
        <v/>
      </c>
      <c r="BI19" s="46" t="str">
        <f t="shared" si="155"/>
        <v/>
      </c>
      <c r="BJ19" s="46" t="str">
        <f t="shared" si="155"/>
        <v/>
      </c>
      <c r="BK19" s="46" t="str">
        <f t="shared" si="155"/>
        <v/>
      </c>
      <c r="BL19" s="46" t="str">
        <f t="shared" si="155"/>
        <v/>
      </c>
      <c r="BM19" s="46" t="str">
        <f t="shared" si="155"/>
        <v/>
      </c>
      <c r="BN19" s="46" t="str">
        <f t="shared" si="155"/>
        <v/>
      </c>
      <c r="BO19" s="46" t="str">
        <f t="shared" si="155"/>
        <v/>
      </c>
      <c r="BP19" s="46" t="str">
        <f t="shared" si="155"/>
        <v/>
      </c>
      <c r="BQ19" s="46" t="str">
        <f t="shared" si="155"/>
        <v/>
      </c>
      <c r="BR19" s="46" t="str">
        <f t="shared" si="155"/>
        <v/>
      </c>
      <c r="BS19" s="46" t="str">
        <f t="shared" si="155"/>
        <v/>
      </c>
      <c r="BT19" s="46" t="str">
        <f t="shared" si="155"/>
        <v/>
      </c>
      <c r="BU19" s="46" t="str">
        <f t="shared" si="155"/>
        <v/>
      </c>
      <c r="BV19" s="46" t="str">
        <f t="shared" si="155"/>
        <v/>
      </c>
      <c r="BW19" s="46" t="str">
        <f t="shared" si="155"/>
        <v/>
      </c>
      <c r="BX19" s="46" t="str">
        <f t="shared" si="155"/>
        <v/>
      </c>
      <c r="BY19" s="46" t="str">
        <f t="shared" si="155"/>
        <v/>
      </c>
      <c r="BZ19" s="46" t="str">
        <f t="shared" si="155"/>
        <v/>
      </c>
      <c r="CA19" s="46" t="str">
        <f t="shared" si="155"/>
        <v/>
      </c>
      <c r="CB19" s="46" t="str">
        <f t="shared" si="155"/>
        <v/>
      </c>
      <c r="CC19" s="46" t="str">
        <f t="shared" si="155"/>
        <v/>
      </c>
      <c r="CD19" s="46" t="str">
        <f t="shared" si="155"/>
        <v/>
      </c>
      <c r="CE19" s="46" t="str">
        <f t="shared" si="155"/>
        <v/>
      </c>
      <c r="CF19" s="46" t="str">
        <f t="shared" si="155"/>
        <v/>
      </c>
      <c r="CG19" s="46" t="str">
        <f t="shared" si="155"/>
        <v/>
      </c>
      <c r="CH19" s="46" t="str">
        <f t="shared" si="155"/>
        <v/>
      </c>
      <c r="CI19" s="46" t="str">
        <f t="shared" si="155"/>
        <v/>
      </c>
      <c r="CJ19" s="46" t="str">
        <f t="shared" si="155"/>
        <v/>
      </c>
      <c r="CK19" s="46" t="str">
        <f t="shared" si="155"/>
        <v/>
      </c>
      <c r="CL19" s="46" t="str">
        <f t="shared" si="155"/>
        <v/>
      </c>
      <c r="CM19" s="46" t="str">
        <f t="shared" si="155"/>
        <v/>
      </c>
      <c r="CN19" s="46" t="str">
        <f t="shared" si="155"/>
        <v/>
      </c>
      <c r="CO19" s="46" t="str">
        <f t="shared" si="155"/>
        <v/>
      </c>
      <c r="CP19" s="46" t="str">
        <f t="shared" si="155"/>
        <v/>
      </c>
      <c r="CQ19" s="46" t="str">
        <f t="shared" si="155"/>
        <v/>
      </c>
      <c r="CR19" s="46" t="str">
        <f t="shared" si="155"/>
        <v/>
      </c>
      <c r="CS19" s="46" t="str">
        <f t="shared" si="155"/>
        <v/>
      </c>
      <c r="CT19" s="46" t="str">
        <f t="shared" si="155"/>
        <v/>
      </c>
      <c r="CU19" s="46" t="str">
        <f t="shared" si="155"/>
        <v/>
      </c>
      <c r="CV19" s="46" t="str">
        <f t="shared" si="155"/>
        <v/>
      </c>
      <c r="CW19" s="46" t="str">
        <f t="shared" si="155"/>
        <v/>
      </c>
      <c r="CX19" s="46" t="str">
        <f t="shared" si="155"/>
        <v/>
      </c>
      <c r="CY19" s="46" t="str">
        <f t="shared" si="155"/>
        <v/>
      </c>
      <c r="CZ19" s="46" t="str">
        <f t="shared" si="155"/>
        <v/>
      </c>
      <c r="DA19" s="46" t="str">
        <f t="shared" si="155"/>
        <v/>
      </c>
      <c r="DB19" s="46" t="str">
        <f t="shared" si="155"/>
        <v/>
      </c>
      <c r="DC19" s="46" t="str">
        <f t="shared" si="155"/>
        <v/>
      </c>
      <c r="DD19" s="46" t="str">
        <f t="shared" ref="DD19:DS19" si="156">IF(ISNONTEXT($V19),DC19+$V19,"")</f>
        <v/>
      </c>
      <c r="DE19" s="46" t="str">
        <f t="shared" si="156"/>
        <v/>
      </c>
      <c r="DF19" s="46" t="str">
        <f t="shared" si="156"/>
        <v/>
      </c>
      <c r="DG19" s="46" t="str">
        <f t="shared" si="156"/>
        <v/>
      </c>
      <c r="DH19" s="46" t="str">
        <f t="shared" si="156"/>
        <v/>
      </c>
      <c r="DI19" s="46" t="str">
        <f t="shared" si="156"/>
        <v/>
      </c>
      <c r="DJ19" s="46" t="str">
        <f t="shared" si="156"/>
        <v/>
      </c>
      <c r="DK19" s="46" t="str">
        <f t="shared" si="156"/>
        <v/>
      </c>
      <c r="DL19" s="46" t="str">
        <f t="shared" si="156"/>
        <v/>
      </c>
      <c r="DM19" s="46" t="str">
        <f t="shared" si="156"/>
        <v/>
      </c>
      <c r="DN19" s="46" t="str">
        <f t="shared" si="156"/>
        <v/>
      </c>
      <c r="DO19" s="46" t="str">
        <f t="shared" si="156"/>
        <v/>
      </c>
      <c r="DP19" s="46" t="str">
        <f t="shared" si="156"/>
        <v/>
      </c>
      <c r="DQ19" s="46" t="str">
        <f t="shared" si="156"/>
        <v/>
      </c>
      <c r="DR19" s="46" t="str">
        <f t="shared" si="156"/>
        <v/>
      </c>
      <c r="DS19" s="46" t="str">
        <f t="shared" si="156"/>
        <v/>
      </c>
      <c r="DT19" s="146" t="e">
        <f t="shared" si="6"/>
        <v>#N/A</v>
      </c>
      <c r="DU19" s="146" t="e">
        <f t="shared" si="7"/>
        <v>#N/A</v>
      </c>
      <c r="DV19" s="146" t="e">
        <f t="shared" si="8"/>
        <v>#N/A</v>
      </c>
      <c r="DW19" s="146" t="e">
        <f t="shared" si="9"/>
        <v>#N/A</v>
      </c>
      <c r="DX19" s="146" t="e">
        <f t="shared" si="10"/>
        <v>#N/A</v>
      </c>
      <c r="DY19" s="146" t="e">
        <f t="shared" si="11"/>
        <v>#N/A</v>
      </c>
      <c r="DZ19" s="146" t="e">
        <f t="shared" si="12"/>
        <v>#N/A</v>
      </c>
      <c r="EA19" s="146" t="e">
        <f t="shared" si="13"/>
        <v>#N/A</v>
      </c>
      <c r="EB19" s="146" t="e">
        <f t="shared" si="14"/>
        <v>#N/A</v>
      </c>
      <c r="EC19" s="146" t="e">
        <f t="shared" si="15"/>
        <v>#N/A</v>
      </c>
      <c r="ED19" s="146" t="e">
        <f t="shared" si="16"/>
        <v>#N/A</v>
      </c>
      <c r="EE19" s="146" t="e">
        <f t="shared" si="17"/>
        <v>#N/A</v>
      </c>
      <c r="EF19" s="146" t="e">
        <f t="shared" si="18"/>
        <v>#N/A</v>
      </c>
      <c r="EG19" s="146" t="e">
        <f t="shared" si="19"/>
        <v>#N/A</v>
      </c>
      <c r="EH19" s="146" t="e">
        <f t="shared" si="20"/>
        <v>#N/A</v>
      </c>
      <c r="EI19" s="146" t="e">
        <f t="shared" si="21"/>
        <v>#N/A</v>
      </c>
      <c r="EJ19" s="146" t="e">
        <f t="shared" si="22"/>
        <v>#N/A</v>
      </c>
      <c r="EK19" s="146" t="e">
        <f t="shared" si="23"/>
        <v>#N/A</v>
      </c>
      <c r="EL19" s="146" t="e">
        <f t="shared" si="24"/>
        <v>#N/A</v>
      </c>
      <c r="EM19" s="146" t="e">
        <f t="shared" si="25"/>
        <v>#N/A</v>
      </c>
      <c r="EN19" s="146" t="e">
        <f t="shared" si="26"/>
        <v>#N/A</v>
      </c>
      <c r="EO19" s="146" t="e">
        <f t="shared" si="27"/>
        <v>#N/A</v>
      </c>
      <c r="EP19" s="146" t="e">
        <f t="shared" si="28"/>
        <v>#N/A</v>
      </c>
      <c r="EQ19" s="146" t="e">
        <f t="shared" si="29"/>
        <v>#N/A</v>
      </c>
      <c r="ER19" s="146" t="e">
        <f t="shared" si="30"/>
        <v>#N/A</v>
      </c>
      <c r="ES19" s="146" t="e">
        <f t="shared" si="31"/>
        <v>#N/A</v>
      </c>
      <c r="ET19" s="146" t="e">
        <f t="shared" si="32"/>
        <v>#N/A</v>
      </c>
      <c r="EU19" s="146" t="e">
        <f t="shared" si="33"/>
        <v>#N/A</v>
      </c>
      <c r="EV19" s="146" t="e">
        <f t="shared" si="34"/>
        <v>#N/A</v>
      </c>
      <c r="EW19" s="146" t="e">
        <f t="shared" si="35"/>
        <v>#N/A</v>
      </c>
      <c r="EX19" s="146" t="e">
        <f t="shared" si="36"/>
        <v>#N/A</v>
      </c>
      <c r="EY19" s="146" t="e">
        <f t="shared" si="37"/>
        <v>#N/A</v>
      </c>
      <c r="EZ19" s="146" t="e">
        <f t="shared" si="38"/>
        <v>#N/A</v>
      </c>
      <c r="FA19" s="146" t="e">
        <f t="shared" si="39"/>
        <v>#N/A</v>
      </c>
      <c r="FB19" s="146" t="e">
        <f t="shared" si="40"/>
        <v>#N/A</v>
      </c>
      <c r="FC19" s="146" t="e">
        <f t="shared" si="41"/>
        <v>#N/A</v>
      </c>
      <c r="FD19" s="146" t="e">
        <f t="shared" si="42"/>
        <v>#N/A</v>
      </c>
      <c r="FE19" s="146" t="e">
        <f t="shared" si="43"/>
        <v>#N/A</v>
      </c>
      <c r="FF19" s="146" t="e">
        <f t="shared" si="44"/>
        <v>#N/A</v>
      </c>
      <c r="FG19" s="146" t="e">
        <f t="shared" si="45"/>
        <v>#N/A</v>
      </c>
      <c r="FH19" s="146" t="e">
        <f t="shared" si="46"/>
        <v>#N/A</v>
      </c>
      <c r="FI19" s="146" t="e">
        <f t="shared" si="47"/>
        <v>#N/A</v>
      </c>
      <c r="FJ19" s="146" t="e">
        <f t="shared" si="48"/>
        <v>#N/A</v>
      </c>
      <c r="FK19" s="146" t="e">
        <f t="shared" si="49"/>
        <v>#N/A</v>
      </c>
      <c r="FL19" s="146" t="e">
        <f t="shared" si="50"/>
        <v>#N/A</v>
      </c>
      <c r="FM19" s="146" t="e">
        <f t="shared" si="51"/>
        <v>#N/A</v>
      </c>
      <c r="FN19" s="146" t="e">
        <f t="shared" si="52"/>
        <v>#N/A</v>
      </c>
      <c r="FO19" s="146" t="e">
        <f t="shared" si="53"/>
        <v>#N/A</v>
      </c>
      <c r="FP19" s="146" t="e">
        <f t="shared" si="54"/>
        <v>#N/A</v>
      </c>
      <c r="FQ19" s="146" t="e">
        <f t="shared" si="55"/>
        <v>#N/A</v>
      </c>
      <c r="FR19" s="146" t="e">
        <f t="shared" si="56"/>
        <v>#N/A</v>
      </c>
      <c r="FS19" s="146" t="e">
        <f t="shared" si="57"/>
        <v>#N/A</v>
      </c>
      <c r="FT19" s="146" t="e">
        <f t="shared" si="58"/>
        <v>#N/A</v>
      </c>
      <c r="FU19" s="146" t="e">
        <f t="shared" si="59"/>
        <v>#N/A</v>
      </c>
      <c r="FV19" s="146" t="e">
        <f t="shared" si="60"/>
        <v>#N/A</v>
      </c>
      <c r="FW19" s="146" t="e">
        <f t="shared" si="61"/>
        <v>#N/A</v>
      </c>
      <c r="FX19" s="146" t="e">
        <f t="shared" si="62"/>
        <v>#N/A</v>
      </c>
      <c r="FY19" s="146" t="e">
        <f t="shared" si="63"/>
        <v>#N/A</v>
      </c>
      <c r="FZ19" s="146" t="e">
        <f t="shared" si="64"/>
        <v>#N/A</v>
      </c>
      <c r="GA19" s="146" t="e">
        <f t="shared" si="65"/>
        <v>#N/A</v>
      </c>
      <c r="GB19" s="146" t="e">
        <f t="shared" si="66"/>
        <v>#N/A</v>
      </c>
      <c r="GC19" s="146" t="e">
        <f t="shared" si="67"/>
        <v>#N/A</v>
      </c>
      <c r="GD19" s="146" t="e">
        <f t="shared" si="68"/>
        <v>#N/A</v>
      </c>
      <c r="GE19" s="146" t="e">
        <f t="shared" si="69"/>
        <v>#N/A</v>
      </c>
      <c r="GF19" s="146" t="e">
        <f t="shared" si="70"/>
        <v>#N/A</v>
      </c>
      <c r="GG19" s="146" t="e">
        <f t="shared" si="71"/>
        <v>#N/A</v>
      </c>
      <c r="GH19" s="146" t="e">
        <f t="shared" si="72"/>
        <v>#N/A</v>
      </c>
      <c r="GI19" s="146" t="e">
        <f t="shared" si="73"/>
        <v>#N/A</v>
      </c>
      <c r="GJ19" s="146" t="e">
        <f t="shared" si="74"/>
        <v>#N/A</v>
      </c>
      <c r="GK19" s="146" t="e">
        <f t="shared" si="75"/>
        <v>#N/A</v>
      </c>
      <c r="GL19" s="146" t="e">
        <f t="shared" si="76"/>
        <v>#N/A</v>
      </c>
      <c r="GM19" s="146" t="e">
        <f t="shared" si="77"/>
        <v>#N/A</v>
      </c>
      <c r="GN19" s="146" t="e">
        <f t="shared" si="78"/>
        <v>#N/A</v>
      </c>
      <c r="GO19" s="146" t="e">
        <f t="shared" si="79"/>
        <v>#N/A</v>
      </c>
      <c r="GP19" s="146" t="e">
        <f t="shared" si="80"/>
        <v>#N/A</v>
      </c>
      <c r="GQ19" s="146" t="e">
        <f t="shared" si="81"/>
        <v>#N/A</v>
      </c>
      <c r="GR19" s="146" t="e">
        <f t="shared" si="82"/>
        <v>#N/A</v>
      </c>
      <c r="GS19" s="146" t="e">
        <f t="shared" si="83"/>
        <v>#N/A</v>
      </c>
      <c r="GT19" s="146" t="e">
        <f t="shared" si="84"/>
        <v>#N/A</v>
      </c>
      <c r="GU19" s="146" t="e">
        <f t="shared" si="85"/>
        <v>#N/A</v>
      </c>
      <c r="GV19" s="146" t="e">
        <f t="shared" si="86"/>
        <v>#N/A</v>
      </c>
      <c r="GW19" s="146" t="e">
        <f t="shared" si="87"/>
        <v>#N/A</v>
      </c>
      <c r="GX19" s="146" t="e">
        <f t="shared" si="88"/>
        <v>#N/A</v>
      </c>
      <c r="GY19" s="146" t="e">
        <f t="shared" si="89"/>
        <v>#N/A</v>
      </c>
      <c r="GZ19" s="146" t="e">
        <f t="shared" si="90"/>
        <v>#N/A</v>
      </c>
      <c r="HA19" s="146" t="e">
        <f t="shared" si="91"/>
        <v>#N/A</v>
      </c>
      <c r="HB19" s="146" t="e">
        <f t="shared" si="92"/>
        <v>#N/A</v>
      </c>
      <c r="HC19" s="146" t="e">
        <f t="shared" si="93"/>
        <v>#N/A</v>
      </c>
      <c r="HD19" s="146" t="e">
        <f t="shared" si="94"/>
        <v>#N/A</v>
      </c>
      <c r="HE19" s="146" t="e">
        <f t="shared" si="95"/>
        <v>#N/A</v>
      </c>
      <c r="HF19" s="146" t="e">
        <f t="shared" si="96"/>
        <v>#N/A</v>
      </c>
      <c r="HG19" s="146" t="e">
        <f t="shared" si="97"/>
        <v>#N/A</v>
      </c>
      <c r="HH19" s="146" t="e">
        <f t="shared" si="98"/>
        <v>#N/A</v>
      </c>
      <c r="HI19" s="146" t="e">
        <f t="shared" si="99"/>
        <v>#N/A</v>
      </c>
      <c r="HJ19" s="146" t="e">
        <f t="shared" si="100"/>
        <v>#N/A</v>
      </c>
      <c r="HK19" s="146" t="e">
        <f t="shared" si="101"/>
        <v>#N/A</v>
      </c>
      <c r="HL19" s="146" t="e">
        <f t="shared" si="102"/>
        <v>#N/A</v>
      </c>
      <c r="HM19" s="146" t="e">
        <f t="shared" si="103"/>
        <v>#N/A</v>
      </c>
      <c r="HN19" s="146" t="e">
        <f t="shared" si="104"/>
        <v>#N/A</v>
      </c>
      <c r="HO19" s="146" t="e">
        <f t="shared" si="105"/>
        <v>#N/A</v>
      </c>
      <c r="HP19" s="146" t="e">
        <f t="shared" si="106"/>
        <v>#N/A</v>
      </c>
    </row>
    <row r="20" spans="1:224" hidden="1" x14ac:dyDescent="0.45">
      <c r="A20" s="4">
        <v>17</v>
      </c>
      <c r="B20" s="82" t="str">
        <f t="shared" si="107"/>
        <v/>
      </c>
      <c r="C20" s="81"/>
      <c r="D20" s="82" t="str">
        <f t="shared" si="108"/>
        <v/>
      </c>
      <c r="E20" s="32" t="str">
        <f t="shared" si="0"/>
        <v/>
      </c>
      <c r="F20" s="32" t="str">
        <f t="shared" si="1"/>
        <v/>
      </c>
      <c r="G20" s="65" t="str">
        <f t="shared" si="109"/>
        <v/>
      </c>
      <c r="H20" s="21"/>
      <c r="I20" s="53"/>
      <c r="J20" s="237"/>
      <c r="K20" s="66" t="str">
        <f>IF(AND(B20&gt;0,C20&gt;0,D20&gt;0),IF(ISBLANK(J20),IF(ISBLANK(H20),"",(D20-B20)*VLOOKUP(H20,VLookups!$A$4:$B$13,2,FALSE)),J20),"")</f>
        <v/>
      </c>
      <c r="L20" s="67" t="str">
        <f t="shared" si="2"/>
        <v/>
      </c>
      <c r="M20" s="81"/>
      <c r="N20" s="230" t="str">
        <f>IF(AND(M20&gt;0,C20&gt;0,NOT(K20="")),ABS(VLOOKUP($M$1,VLookups!$A$27:$B$28,2,FALSE)-_xlfn.NORM.DIST(M20,G20,K20,TRUE)),"")</f>
        <v/>
      </c>
      <c r="O20" s="80" t="str">
        <f>IF(AND($B20&gt;0,$C20&gt;0,$D20&gt;0,NOT(ISBLANK($H20))),_xlfn.NORM.INV(ABS(VLOOKUP($M$1,VLookups!$A$27:$B$28,2,FALSE)-O$3),$G20,$K20),"")</f>
        <v/>
      </c>
      <c r="P20" s="79" t="str">
        <f>IF(AND($B20&gt;0,$C20&gt;0,$D20&gt;0,NOT(ISBLANK($H20))),_xlfn.NORM.INV(ABS(VLOOKUP($M$1,VLookups!$A$27:$B$28,2,FALSE)-P$3),$G20,$K20),"")</f>
        <v/>
      </c>
      <c r="Q20" s="80" t="str">
        <f>IF(AND($B20&gt;0,$C20&gt;0,$D20&gt;0,NOT(ISBLANK($H20))),_xlfn.NORM.INV(ABS(VLOOKUP($M$1,VLookups!$A$27:$B$28,2,FALSE)-Q$3),$G20,$K20),"")</f>
        <v/>
      </c>
      <c r="R20" s="79" t="str">
        <f>IF(AND($B20&gt;0,$C20&gt;0,$D20&gt;0,NOT(ISBLANK($H20))),_xlfn.NORM.INV(ABS(VLOOKUP($M$1,VLookups!$A$27:$B$28,2,FALSE)-R$3),$G20,$K20),"")</f>
        <v/>
      </c>
      <c r="S20" s="80" t="str">
        <f>IF(AND($B20&gt;0,$C20&gt;0,$D20&gt;0,NOT(ISBLANK($H20))),_xlfn.NORM.INV(ABS(VLOOKUP($M$1,VLookups!$A$27:$B$28,2,FALSE)-S$3),$G20,$K20),"")</f>
        <v/>
      </c>
      <c r="T20" s="79" t="str">
        <f>IF(AND($B20&gt;0,$C20&gt;0,$D20&gt;0,NOT(ISBLANK($H20))),_xlfn.NORM.INV(ABS(VLOOKUP($M$1,VLookups!$A$27:$B$28,2,FALSE)-T$3),$G20,$K20),"")</f>
        <v/>
      </c>
      <c r="U20" s="5"/>
      <c r="V20" s="145" t="str">
        <f t="shared" si="110"/>
        <v/>
      </c>
      <c r="W20" s="46" t="str">
        <f t="shared" ref="W20:AP20" si="157">IF(ISNONTEXT($V20),X20-$V20,"")</f>
        <v/>
      </c>
      <c r="X20" s="46" t="str">
        <f t="shared" si="157"/>
        <v/>
      </c>
      <c r="Y20" s="46" t="str">
        <f t="shared" si="157"/>
        <v/>
      </c>
      <c r="Z20" s="46" t="str">
        <f t="shared" si="157"/>
        <v/>
      </c>
      <c r="AA20" s="46" t="str">
        <f t="shared" si="157"/>
        <v/>
      </c>
      <c r="AB20" s="46" t="str">
        <f t="shared" si="157"/>
        <v/>
      </c>
      <c r="AC20" s="46" t="str">
        <f t="shared" si="157"/>
        <v/>
      </c>
      <c r="AD20" s="46" t="str">
        <f t="shared" si="157"/>
        <v/>
      </c>
      <c r="AE20" s="46" t="str">
        <f t="shared" si="157"/>
        <v/>
      </c>
      <c r="AF20" s="46" t="str">
        <f t="shared" si="157"/>
        <v/>
      </c>
      <c r="AG20" s="46" t="str">
        <f t="shared" si="157"/>
        <v/>
      </c>
      <c r="AH20" s="46" t="str">
        <f t="shared" si="157"/>
        <v/>
      </c>
      <c r="AI20" s="46" t="str">
        <f t="shared" si="157"/>
        <v/>
      </c>
      <c r="AJ20" s="46" t="str">
        <f t="shared" si="157"/>
        <v/>
      </c>
      <c r="AK20" s="46" t="str">
        <f t="shared" si="157"/>
        <v/>
      </c>
      <c r="AL20" s="46" t="str">
        <f t="shared" si="157"/>
        <v/>
      </c>
      <c r="AM20" s="46" t="str">
        <f t="shared" si="157"/>
        <v/>
      </c>
      <c r="AN20" s="46" t="str">
        <f t="shared" si="157"/>
        <v/>
      </c>
      <c r="AO20" s="46" t="str">
        <f t="shared" si="157"/>
        <v/>
      </c>
      <c r="AP20" s="46" t="str">
        <f t="shared" si="157"/>
        <v/>
      </c>
      <c r="AQ20" s="152" t="str">
        <f t="shared" si="112"/>
        <v/>
      </c>
      <c r="AR20" s="46" t="str">
        <f t="shared" ref="AR20:DC20" si="158">IF(ISNONTEXT($V20),AQ20+$V20,"")</f>
        <v/>
      </c>
      <c r="AS20" s="46" t="str">
        <f t="shared" si="158"/>
        <v/>
      </c>
      <c r="AT20" s="46" t="str">
        <f t="shared" si="158"/>
        <v/>
      </c>
      <c r="AU20" s="46" t="str">
        <f t="shared" si="158"/>
        <v/>
      </c>
      <c r="AV20" s="46" t="str">
        <f t="shared" si="158"/>
        <v/>
      </c>
      <c r="AW20" s="46" t="str">
        <f t="shared" si="158"/>
        <v/>
      </c>
      <c r="AX20" s="46" t="str">
        <f t="shared" si="158"/>
        <v/>
      </c>
      <c r="AY20" s="46" t="str">
        <f t="shared" si="158"/>
        <v/>
      </c>
      <c r="AZ20" s="46" t="str">
        <f t="shared" si="158"/>
        <v/>
      </c>
      <c r="BA20" s="46" t="str">
        <f t="shared" si="158"/>
        <v/>
      </c>
      <c r="BB20" s="46" t="str">
        <f t="shared" si="158"/>
        <v/>
      </c>
      <c r="BC20" s="46" t="str">
        <f t="shared" si="158"/>
        <v/>
      </c>
      <c r="BD20" s="46" t="str">
        <f t="shared" si="158"/>
        <v/>
      </c>
      <c r="BE20" s="46" t="str">
        <f t="shared" si="158"/>
        <v/>
      </c>
      <c r="BF20" s="46" t="str">
        <f t="shared" si="158"/>
        <v/>
      </c>
      <c r="BG20" s="46" t="str">
        <f t="shared" si="158"/>
        <v/>
      </c>
      <c r="BH20" s="46" t="str">
        <f t="shared" si="158"/>
        <v/>
      </c>
      <c r="BI20" s="46" t="str">
        <f t="shared" si="158"/>
        <v/>
      </c>
      <c r="BJ20" s="46" t="str">
        <f t="shared" si="158"/>
        <v/>
      </c>
      <c r="BK20" s="46" t="str">
        <f t="shared" si="158"/>
        <v/>
      </c>
      <c r="BL20" s="46" t="str">
        <f t="shared" si="158"/>
        <v/>
      </c>
      <c r="BM20" s="46" t="str">
        <f t="shared" si="158"/>
        <v/>
      </c>
      <c r="BN20" s="46" t="str">
        <f t="shared" si="158"/>
        <v/>
      </c>
      <c r="BO20" s="46" t="str">
        <f t="shared" si="158"/>
        <v/>
      </c>
      <c r="BP20" s="46" t="str">
        <f t="shared" si="158"/>
        <v/>
      </c>
      <c r="BQ20" s="46" t="str">
        <f t="shared" si="158"/>
        <v/>
      </c>
      <c r="BR20" s="46" t="str">
        <f t="shared" si="158"/>
        <v/>
      </c>
      <c r="BS20" s="46" t="str">
        <f t="shared" si="158"/>
        <v/>
      </c>
      <c r="BT20" s="46" t="str">
        <f t="shared" si="158"/>
        <v/>
      </c>
      <c r="BU20" s="46" t="str">
        <f t="shared" si="158"/>
        <v/>
      </c>
      <c r="BV20" s="46" t="str">
        <f t="shared" si="158"/>
        <v/>
      </c>
      <c r="BW20" s="46" t="str">
        <f t="shared" si="158"/>
        <v/>
      </c>
      <c r="BX20" s="46" t="str">
        <f t="shared" si="158"/>
        <v/>
      </c>
      <c r="BY20" s="46" t="str">
        <f t="shared" si="158"/>
        <v/>
      </c>
      <c r="BZ20" s="46" t="str">
        <f t="shared" si="158"/>
        <v/>
      </c>
      <c r="CA20" s="46" t="str">
        <f t="shared" si="158"/>
        <v/>
      </c>
      <c r="CB20" s="46" t="str">
        <f t="shared" si="158"/>
        <v/>
      </c>
      <c r="CC20" s="46" t="str">
        <f t="shared" si="158"/>
        <v/>
      </c>
      <c r="CD20" s="46" t="str">
        <f t="shared" si="158"/>
        <v/>
      </c>
      <c r="CE20" s="46" t="str">
        <f t="shared" si="158"/>
        <v/>
      </c>
      <c r="CF20" s="46" t="str">
        <f t="shared" si="158"/>
        <v/>
      </c>
      <c r="CG20" s="46" t="str">
        <f t="shared" si="158"/>
        <v/>
      </c>
      <c r="CH20" s="46" t="str">
        <f t="shared" si="158"/>
        <v/>
      </c>
      <c r="CI20" s="46" t="str">
        <f t="shared" si="158"/>
        <v/>
      </c>
      <c r="CJ20" s="46" t="str">
        <f t="shared" si="158"/>
        <v/>
      </c>
      <c r="CK20" s="46" t="str">
        <f t="shared" si="158"/>
        <v/>
      </c>
      <c r="CL20" s="46" t="str">
        <f t="shared" si="158"/>
        <v/>
      </c>
      <c r="CM20" s="46" t="str">
        <f t="shared" si="158"/>
        <v/>
      </c>
      <c r="CN20" s="46" t="str">
        <f t="shared" si="158"/>
        <v/>
      </c>
      <c r="CO20" s="46" t="str">
        <f t="shared" si="158"/>
        <v/>
      </c>
      <c r="CP20" s="46" t="str">
        <f t="shared" si="158"/>
        <v/>
      </c>
      <c r="CQ20" s="46" t="str">
        <f t="shared" si="158"/>
        <v/>
      </c>
      <c r="CR20" s="46" t="str">
        <f t="shared" si="158"/>
        <v/>
      </c>
      <c r="CS20" s="46" t="str">
        <f t="shared" si="158"/>
        <v/>
      </c>
      <c r="CT20" s="46" t="str">
        <f t="shared" si="158"/>
        <v/>
      </c>
      <c r="CU20" s="46" t="str">
        <f t="shared" si="158"/>
        <v/>
      </c>
      <c r="CV20" s="46" t="str">
        <f t="shared" si="158"/>
        <v/>
      </c>
      <c r="CW20" s="46" t="str">
        <f t="shared" si="158"/>
        <v/>
      </c>
      <c r="CX20" s="46" t="str">
        <f t="shared" si="158"/>
        <v/>
      </c>
      <c r="CY20" s="46" t="str">
        <f t="shared" si="158"/>
        <v/>
      </c>
      <c r="CZ20" s="46" t="str">
        <f t="shared" si="158"/>
        <v/>
      </c>
      <c r="DA20" s="46" t="str">
        <f t="shared" si="158"/>
        <v/>
      </c>
      <c r="DB20" s="46" t="str">
        <f t="shared" si="158"/>
        <v/>
      </c>
      <c r="DC20" s="46" t="str">
        <f t="shared" si="158"/>
        <v/>
      </c>
      <c r="DD20" s="46" t="str">
        <f t="shared" ref="DD20:DS20" si="159">IF(ISNONTEXT($V20),DC20+$V20,"")</f>
        <v/>
      </c>
      <c r="DE20" s="46" t="str">
        <f t="shared" si="159"/>
        <v/>
      </c>
      <c r="DF20" s="46" t="str">
        <f t="shared" si="159"/>
        <v/>
      </c>
      <c r="DG20" s="46" t="str">
        <f t="shared" si="159"/>
        <v/>
      </c>
      <c r="DH20" s="46" t="str">
        <f t="shared" si="159"/>
        <v/>
      </c>
      <c r="DI20" s="46" t="str">
        <f t="shared" si="159"/>
        <v/>
      </c>
      <c r="DJ20" s="46" t="str">
        <f t="shared" si="159"/>
        <v/>
      </c>
      <c r="DK20" s="46" t="str">
        <f t="shared" si="159"/>
        <v/>
      </c>
      <c r="DL20" s="46" t="str">
        <f t="shared" si="159"/>
        <v/>
      </c>
      <c r="DM20" s="46" t="str">
        <f t="shared" si="159"/>
        <v/>
      </c>
      <c r="DN20" s="46" t="str">
        <f t="shared" si="159"/>
        <v/>
      </c>
      <c r="DO20" s="46" t="str">
        <f t="shared" si="159"/>
        <v/>
      </c>
      <c r="DP20" s="46" t="str">
        <f t="shared" si="159"/>
        <v/>
      </c>
      <c r="DQ20" s="46" t="str">
        <f t="shared" si="159"/>
        <v/>
      </c>
      <c r="DR20" s="46" t="str">
        <f t="shared" si="159"/>
        <v/>
      </c>
      <c r="DS20" s="46" t="str">
        <f t="shared" si="159"/>
        <v/>
      </c>
      <c r="DT20" s="146" t="e">
        <f t="shared" si="6"/>
        <v>#N/A</v>
      </c>
      <c r="DU20" s="146" t="e">
        <f t="shared" si="7"/>
        <v>#N/A</v>
      </c>
      <c r="DV20" s="146" t="e">
        <f t="shared" si="8"/>
        <v>#N/A</v>
      </c>
      <c r="DW20" s="146" t="e">
        <f t="shared" si="9"/>
        <v>#N/A</v>
      </c>
      <c r="DX20" s="146" t="e">
        <f t="shared" si="10"/>
        <v>#N/A</v>
      </c>
      <c r="DY20" s="146" t="e">
        <f t="shared" si="11"/>
        <v>#N/A</v>
      </c>
      <c r="DZ20" s="146" t="e">
        <f t="shared" si="12"/>
        <v>#N/A</v>
      </c>
      <c r="EA20" s="146" t="e">
        <f t="shared" si="13"/>
        <v>#N/A</v>
      </c>
      <c r="EB20" s="146" t="e">
        <f t="shared" si="14"/>
        <v>#N/A</v>
      </c>
      <c r="EC20" s="146" t="e">
        <f t="shared" si="15"/>
        <v>#N/A</v>
      </c>
      <c r="ED20" s="146" t="e">
        <f t="shared" si="16"/>
        <v>#N/A</v>
      </c>
      <c r="EE20" s="146" t="e">
        <f t="shared" si="17"/>
        <v>#N/A</v>
      </c>
      <c r="EF20" s="146" t="e">
        <f t="shared" si="18"/>
        <v>#N/A</v>
      </c>
      <c r="EG20" s="146" t="e">
        <f t="shared" si="19"/>
        <v>#N/A</v>
      </c>
      <c r="EH20" s="146" t="e">
        <f t="shared" si="20"/>
        <v>#N/A</v>
      </c>
      <c r="EI20" s="146" t="e">
        <f t="shared" si="21"/>
        <v>#N/A</v>
      </c>
      <c r="EJ20" s="146" t="e">
        <f t="shared" si="22"/>
        <v>#N/A</v>
      </c>
      <c r="EK20" s="146" t="e">
        <f t="shared" si="23"/>
        <v>#N/A</v>
      </c>
      <c r="EL20" s="146" t="e">
        <f t="shared" si="24"/>
        <v>#N/A</v>
      </c>
      <c r="EM20" s="146" t="e">
        <f t="shared" si="25"/>
        <v>#N/A</v>
      </c>
      <c r="EN20" s="146" t="e">
        <f t="shared" si="26"/>
        <v>#N/A</v>
      </c>
      <c r="EO20" s="146" t="e">
        <f t="shared" si="27"/>
        <v>#N/A</v>
      </c>
      <c r="EP20" s="146" t="e">
        <f t="shared" si="28"/>
        <v>#N/A</v>
      </c>
      <c r="EQ20" s="146" t="e">
        <f t="shared" si="29"/>
        <v>#N/A</v>
      </c>
      <c r="ER20" s="146" t="e">
        <f t="shared" si="30"/>
        <v>#N/A</v>
      </c>
      <c r="ES20" s="146" t="e">
        <f t="shared" si="31"/>
        <v>#N/A</v>
      </c>
      <c r="ET20" s="146" t="e">
        <f t="shared" si="32"/>
        <v>#N/A</v>
      </c>
      <c r="EU20" s="146" t="e">
        <f t="shared" si="33"/>
        <v>#N/A</v>
      </c>
      <c r="EV20" s="146" t="e">
        <f t="shared" si="34"/>
        <v>#N/A</v>
      </c>
      <c r="EW20" s="146" t="e">
        <f t="shared" si="35"/>
        <v>#N/A</v>
      </c>
      <c r="EX20" s="146" t="e">
        <f t="shared" si="36"/>
        <v>#N/A</v>
      </c>
      <c r="EY20" s="146" t="e">
        <f t="shared" si="37"/>
        <v>#N/A</v>
      </c>
      <c r="EZ20" s="146" t="e">
        <f t="shared" si="38"/>
        <v>#N/A</v>
      </c>
      <c r="FA20" s="146" t="e">
        <f t="shared" si="39"/>
        <v>#N/A</v>
      </c>
      <c r="FB20" s="146" t="e">
        <f t="shared" si="40"/>
        <v>#N/A</v>
      </c>
      <c r="FC20" s="146" t="e">
        <f t="shared" si="41"/>
        <v>#N/A</v>
      </c>
      <c r="FD20" s="146" t="e">
        <f t="shared" si="42"/>
        <v>#N/A</v>
      </c>
      <c r="FE20" s="146" t="e">
        <f t="shared" si="43"/>
        <v>#N/A</v>
      </c>
      <c r="FF20" s="146" t="e">
        <f t="shared" si="44"/>
        <v>#N/A</v>
      </c>
      <c r="FG20" s="146" t="e">
        <f t="shared" si="45"/>
        <v>#N/A</v>
      </c>
      <c r="FH20" s="146" t="e">
        <f t="shared" si="46"/>
        <v>#N/A</v>
      </c>
      <c r="FI20" s="146" t="e">
        <f t="shared" si="47"/>
        <v>#N/A</v>
      </c>
      <c r="FJ20" s="146" t="e">
        <f t="shared" si="48"/>
        <v>#N/A</v>
      </c>
      <c r="FK20" s="146" t="e">
        <f t="shared" si="49"/>
        <v>#N/A</v>
      </c>
      <c r="FL20" s="146" t="e">
        <f t="shared" si="50"/>
        <v>#N/A</v>
      </c>
      <c r="FM20" s="146" t="e">
        <f t="shared" si="51"/>
        <v>#N/A</v>
      </c>
      <c r="FN20" s="146" t="e">
        <f t="shared" si="52"/>
        <v>#N/A</v>
      </c>
      <c r="FO20" s="146" t="e">
        <f t="shared" si="53"/>
        <v>#N/A</v>
      </c>
      <c r="FP20" s="146" t="e">
        <f t="shared" si="54"/>
        <v>#N/A</v>
      </c>
      <c r="FQ20" s="146" t="e">
        <f t="shared" si="55"/>
        <v>#N/A</v>
      </c>
      <c r="FR20" s="146" t="e">
        <f t="shared" si="56"/>
        <v>#N/A</v>
      </c>
      <c r="FS20" s="146" t="e">
        <f t="shared" si="57"/>
        <v>#N/A</v>
      </c>
      <c r="FT20" s="146" t="e">
        <f t="shared" si="58"/>
        <v>#N/A</v>
      </c>
      <c r="FU20" s="146" t="e">
        <f t="shared" si="59"/>
        <v>#N/A</v>
      </c>
      <c r="FV20" s="146" t="e">
        <f t="shared" si="60"/>
        <v>#N/A</v>
      </c>
      <c r="FW20" s="146" t="e">
        <f t="shared" si="61"/>
        <v>#N/A</v>
      </c>
      <c r="FX20" s="146" t="e">
        <f t="shared" si="62"/>
        <v>#N/A</v>
      </c>
      <c r="FY20" s="146" t="e">
        <f t="shared" si="63"/>
        <v>#N/A</v>
      </c>
      <c r="FZ20" s="146" t="e">
        <f t="shared" si="64"/>
        <v>#N/A</v>
      </c>
      <c r="GA20" s="146" t="e">
        <f t="shared" si="65"/>
        <v>#N/A</v>
      </c>
      <c r="GB20" s="146" t="e">
        <f t="shared" si="66"/>
        <v>#N/A</v>
      </c>
      <c r="GC20" s="146" t="e">
        <f t="shared" si="67"/>
        <v>#N/A</v>
      </c>
      <c r="GD20" s="146" t="e">
        <f t="shared" si="68"/>
        <v>#N/A</v>
      </c>
      <c r="GE20" s="146" t="e">
        <f t="shared" si="69"/>
        <v>#N/A</v>
      </c>
      <c r="GF20" s="146" t="e">
        <f t="shared" si="70"/>
        <v>#N/A</v>
      </c>
      <c r="GG20" s="146" t="e">
        <f t="shared" si="71"/>
        <v>#N/A</v>
      </c>
      <c r="GH20" s="146" t="e">
        <f t="shared" si="72"/>
        <v>#N/A</v>
      </c>
      <c r="GI20" s="146" t="e">
        <f t="shared" si="73"/>
        <v>#N/A</v>
      </c>
      <c r="GJ20" s="146" t="e">
        <f t="shared" si="74"/>
        <v>#N/A</v>
      </c>
      <c r="GK20" s="146" t="e">
        <f t="shared" si="75"/>
        <v>#N/A</v>
      </c>
      <c r="GL20" s="146" t="e">
        <f t="shared" si="76"/>
        <v>#N/A</v>
      </c>
      <c r="GM20" s="146" t="e">
        <f t="shared" si="77"/>
        <v>#N/A</v>
      </c>
      <c r="GN20" s="146" t="e">
        <f t="shared" si="78"/>
        <v>#N/A</v>
      </c>
      <c r="GO20" s="146" t="e">
        <f t="shared" si="79"/>
        <v>#N/A</v>
      </c>
      <c r="GP20" s="146" t="e">
        <f t="shared" si="80"/>
        <v>#N/A</v>
      </c>
      <c r="GQ20" s="146" t="e">
        <f t="shared" si="81"/>
        <v>#N/A</v>
      </c>
      <c r="GR20" s="146" t="e">
        <f t="shared" si="82"/>
        <v>#N/A</v>
      </c>
      <c r="GS20" s="146" t="e">
        <f t="shared" si="83"/>
        <v>#N/A</v>
      </c>
      <c r="GT20" s="146" t="e">
        <f t="shared" si="84"/>
        <v>#N/A</v>
      </c>
      <c r="GU20" s="146" t="e">
        <f t="shared" si="85"/>
        <v>#N/A</v>
      </c>
      <c r="GV20" s="146" t="e">
        <f t="shared" si="86"/>
        <v>#N/A</v>
      </c>
      <c r="GW20" s="146" t="e">
        <f t="shared" si="87"/>
        <v>#N/A</v>
      </c>
      <c r="GX20" s="146" t="e">
        <f t="shared" si="88"/>
        <v>#N/A</v>
      </c>
      <c r="GY20" s="146" t="e">
        <f t="shared" si="89"/>
        <v>#N/A</v>
      </c>
      <c r="GZ20" s="146" t="e">
        <f t="shared" si="90"/>
        <v>#N/A</v>
      </c>
      <c r="HA20" s="146" t="e">
        <f t="shared" si="91"/>
        <v>#N/A</v>
      </c>
      <c r="HB20" s="146" t="e">
        <f t="shared" si="92"/>
        <v>#N/A</v>
      </c>
      <c r="HC20" s="146" t="e">
        <f t="shared" si="93"/>
        <v>#N/A</v>
      </c>
      <c r="HD20" s="146" t="e">
        <f t="shared" si="94"/>
        <v>#N/A</v>
      </c>
      <c r="HE20" s="146" t="e">
        <f t="shared" si="95"/>
        <v>#N/A</v>
      </c>
      <c r="HF20" s="146" t="e">
        <f t="shared" si="96"/>
        <v>#N/A</v>
      </c>
      <c r="HG20" s="146" t="e">
        <f t="shared" si="97"/>
        <v>#N/A</v>
      </c>
      <c r="HH20" s="146" t="e">
        <f t="shared" si="98"/>
        <v>#N/A</v>
      </c>
      <c r="HI20" s="146" t="e">
        <f t="shared" si="99"/>
        <v>#N/A</v>
      </c>
      <c r="HJ20" s="146" t="e">
        <f t="shared" si="100"/>
        <v>#N/A</v>
      </c>
      <c r="HK20" s="146" t="e">
        <f t="shared" si="101"/>
        <v>#N/A</v>
      </c>
      <c r="HL20" s="146" t="e">
        <f t="shared" si="102"/>
        <v>#N/A</v>
      </c>
      <c r="HM20" s="146" t="e">
        <f t="shared" si="103"/>
        <v>#N/A</v>
      </c>
      <c r="HN20" s="146" t="e">
        <f t="shared" si="104"/>
        <v>#N/A</v>
      </c>
      <c r="HO20" s="146" t="e">
        <f t="shared" si="105"/>
        <v>#N/A</v>
      </c>
      <c r="HP20" s="146" t="e">
        <f t="shared" si="106"/>
        <v>#N/A</v>
      </c>
    </row>
    <row r="21" spans="1:224" hidden="1" x14ac:dyDescent="0.45">
      <c r="A21" s="4">
        <v>18</v>
      </c>
      <c r="B21" s="82" t="str">
        <f t="shared" si="107"/>
        <v/>
      </c>
      <c r="C21" s="81"/>
      <c r="D21" s="82" t="str">
        <f t="shared" si="108"/>
        <v/>
      </c>
      <c r="E21" s="32" t="str">
        <f t="shared" si="0"/>
        <v/>
      </c>
      <c r="F21" s="32" t="str">
        <f t="shared" si="1"/>
        <v/>
      </c>
      <c r="G21" s="65" t="str">
        <f t="shared" si="109"/>
        <v/>
      </c>
      <c r="H21" s="21"/>
      <c r="I21" s="53"/>
      <c r="J21" s="237"/>
      <c r="K21" s="66" t="str">
        <f>IF(AND(B21&gt;0,C21&gt;0,D21&gt;0),IF(ISBLANK(J21),IF(ISBLANK(H21),"",(D21-B21)*VLOOKUP(H21,VLookups!$A$4:$B$13,2,FALSE)),J21),"")</f>
        <v/>
      </c>
      <c r="L21" s="67" t="str">
        <f t="shared" si="2"/>
        <v/>
      </c>
      <c r="M21" s="81"/>
      <c r="N21" s="230" t="str">
        <f>IF(AND(M21&gt;0,C21&gt;0,NOT(K21="")),ABS(VLOOKUP($M$1,VLookups!$A$27:$B$28,2,FALSE)-_xlfn.NORM.DIST(M21,G21,K21,TRUE)),"")</f>
        <v/>
      </c>
      <c r="O21" s="80" t="str">
        <f>IF(AND($B21&gt;0,$C21&gt;0,$D21&gt;0,NOT(ISBLANK($H21))),_xlfn.NORM.INV(ABS(VLOOKUP($M$1,VLookups!$A$27:$B$28,2,FALSE)-O$3),$G21,$K21),"")</f>
        <v/>
      </c>
      <c r="P21" s="79" t="str">
        <f>IF(AND($B21&gt;0,$C21&gt;0,$D21&gt;0,NOT(ISBLANK($H21))),_xlfn.NORM.INV(ABS(VLOOKUP($M$1,VLookups!$A$27:$B$28,2,FALSE)-P$3),$G21,$K21),"")</f>
        <v/>
      </c>
      <c r="Q21" s="80" t="str">
        <f>IF(AND($B21&gt;0,$C21&gt;0,$D21&gt;0,NOT(ISBLANK($H21))),_xlfn.NORM.INV(ABS(VLOOKUP($M$1,VLookups!$A$27:$B$28,2,FALSE)-Q$3),$G21,$K21),"")</f>
        <v/>
      </c>
      <c r="R21" s="79" t="str">
        <f>IF(AND($B21&gt;0,$C21&gt;0,$D21&gt;0,NOT(ISBLANK($H21))),_xlfn.NORM.INV(ABS(VLOOKUP($M$1,VLookups!$A$27:$B$28,2,FALSE)-R$3),$G21,$K21),"")</f>
        <v/>
      </c>
      <c r="S21" s="80" t="str">
        <f>IF(AND($B21&gt;0,$C21&gt;0,$D21&gt;0,NOT(ISBLANK($H21))),_xlfn.NORM.INV(ABS(VLOOKUP($M$1,VLookups!$A$27:$B$28,2,FALSE)-S$3),$G21,$K21),"")</f>
        <v/>
      </c>
      <c r="T21" s="79" t="str">
        <f>IF(AND($B21&gt;0,$C21&gt;0,$D21&gt;0,NOT(ISBLANK($H21))),_xlfn.NORM.INV(ABS(VLOOKUP($M$1,VLookups!$A$27:$B$28,2,FALSE)-T$3),$G21,$K21),"")</f>
        <v/>
      </c>
      <c r="U21" s="5"/>
      <c r="V21" s="145" t="str">
        <f t="shared" si="110"/>
        <v/>
      </c>
      <c r="W21" s="46" t="str">
        <f t="shared" ref="W21:AP21" si="160">IF(ISNONTEXT($V21),X21-$V21,"")</f>
        <v/>
      </c>
      <c r="X21" s="46" t="str">
        <f t="shared" si="160"/>
        <v/>
      </c>
      <c r="Y21" s="46" t="str">
        <f t="shared" si="160"/>
        <v/>
      </c>
      <c r="Z21" s="46" t="str">
        <f t="shared" si="160"/>
        <v/>
      </c>
      <c r="AA21" s="46" t="str">
        <f t="shared" si="160"/>
        <v/>
      </c>
      <c r="AB21" s="46" t="str">
        <f t="shared" si="160"/>
        <v/>
      </c>
      <c r="AC21" s="46" t="str">
        <f t="shared" si="160"/>
        <v/>
      </c>
      <c r="AD21" s="46" t="str">
        <f t="shared" si="160"/>
        <v/>
      </c>
      <c r="AE21" s="46" t="str">
        <f t="shared" si="160"/>
        <v/>
      </c>
      <c r="AF21" s="46" t="str">
        <f t="shared" si="160"/>
        <v/>
      </c>
      <c r="AG21" s="46" t="str">
        <f t="shared" si="160"/>
        <v/>
      </c>
      <c r="AH21" s="46" t="str">
        <f t="shared" si="160"/>
        <v/>
      </c>
      <c r="AI21" s="46" t="str">
        <f t="shared" si="160"/>
        <v/>
      </c>
      <c r="AJ21" s="46" t="str">
        <f t="shared" si="160"/>
        <v/>
      </c>
      <c r="AK21" s="46" t="str">
        <f t="shared" si="160"/>
        <v/>
      </c>
      <c r="AL21" s="46" t="str">
        <f t="shared" si="160"/>
        <v/>
      </c>
      <c r="AM21" s="46" t="str">
        <f t="shared" si="160"/>
        <v/>
      </c>
      <c r="AN21" s="46" t="str">
        <f t="shared" si="160"/>
        <v/>
      </c>
      <c r="AO21" s="46" t="str">
        <f t="shared" si="160"/>
        <v/>
      </c>
      <c r="AP21" s="46" t="str">
        <f t="shared" si="160"/>
        <v/>
      </c>
      <c r="AQ21" s="152" t="str">
        <f t="shared" si="112"/>
        <v/>
      </c>
      <c r="AR21" s="46" t="str">
        <f t="shared" ref="AR21:DC21" si="161">IF(ISNONTEXT($V21),AQ21+$V21,"")</f>
        <v/>
      </c>
      <c r="AS21" s="46" t="str">
        <f t="shared" si="161"/>
        <v/>
      </c>
      <c r="AT21" s="46" t="str">
        <f t="shared" si="161"/>
        <v/>
      </c>
      <c r="AU21" s="46" t="str">
        <f t="shared" si="161"/>
        <v/>
      </c>
      <c r="AV21" s="46" t="str">
        <f t="shared" si="161"/>
        <v/>
      </c>
      <c r="AW21" s="46" t="str">
        <f t="shared" si="161"/>
        <v/>
      </c>
      <c r="AX21" s="46" t="str">
        <f t="shared" si="161"/>
        <v/>
      </c>
      <c r="AY21" s="46" t="str">
        <f t="shared" si="161"/>
        <v/>
      </c>
      <c r="AZ21" s="46" t="str">
        <f t="shared" si="161"/>
        <v/>
      </c>
      <c r="BA21" s="46" t="str">
        <f t="shared" si="161"/>
        <v/>
      </c>
      <c r="BB21" s="46" t="str">
        <f t="shared" si="161"/>
        <v/>
      </c>
      <c r="BC21" s="46" t="str">
        <f t="shared" si="161"/>
        <v/>
      </c>
      <c r="BD21" s="46" t="str">
        <f t="shared" si="161"/>
        <v/>
      </c>
      <c r="BE21" s="46" t="str">
        <f t="shared" si="161"/>
        <v/>
      </c>
      <c r="BF21" s="46" t="str">
        <f t="shared" si="161"/>
        <v/>
      </c>
      <c r="BG21" s="46" t="str">
        <f t="shared" si="161"/>
        <v/>
      </c>
      <c r="BH21" s="46" t="str">
        <f t="shared" si="161"/>
        <v/>
      </c>
      <c r="BI21" s="46" t="str">
        <f t="shared" si="161"/>
        <v/>
      </c>
      <c r="BJ21" s="46" t="str">
        <f t="shared" si="161"/>
        <v/>
      </c>
      <c r="BK21" s="46" t="str">
        <f t="shared" si="161"/>
        <v/>
      </c>
      <c r="BL21" s="46" t="str">
        <f t="shared" si="161"/>
        <v/>
      </c>
      <c r="BM21" s="46" t="str">
        <f t="shared" si="161"/>
        <v/>
      </c>
      <c r="BN21" s="46" t="str">
        <f t="shared" si="161"/>
        <v/>
      </c>
      <c r="BO21" s="46" t="str">
        <f t="shared" si="161"/>
        <v/>
      </c>
      <c r="BP21" s="46" t="str">
        <f t="shared" si="161"/>
        <v/>
      </c>
      <c r="BQ21" s="46" t="str">
        <f t="shared" si="161"/>
        <v/>
      </c>
      <c r="BR21" s="46" t="str">
        <f t="shared" si="161"/>
        <v/>
      </c>
      <c r="BS21" s="46" t="str">
        <f t="shared" si="161"/>
        <v/>
      </c>
      <c r="BT21" s="46" t="str">
        <f t="shared" si="161"/>
        <v/>
      </c>
      <c r="BU21" s="46" t="str">
        <f t="shared" si="161"/>
        <v/>
      </c>
      <c r="BV21" s="46" t="str">
        <f t="shared" si="161"/>
        <v/>
      </c>
      <c r="BW21" s="46" t="str">
        <f t="shared" si="161"/>
        <v/>
      </c>
      <c r="BX21" s="46" t="str">
        <f t="shared" si="161"/>
        <v/>
      </c>
      <c r="BY21" s="46" t="str">
        <f t="shared" si="161"/>
        <v/>
      </c>
      <c r="BZ21" s="46" t="str">
        <f t="shared" si="161"/>
        <v/>
      </c>
      <c r="CA21" s="46" t="str">
        <f t="shared" si="161"/>
        <v/>
      </c>
      <c r="CB21" s="46" t="str">
        <f t="shared" si="161"/>
        <v/>
      </c>
      <c r="CC21" s="46" t="str">
        <f t="shared" si="161"/>
        <v/>
      </c>
      <c r="CD21" s="46" t="str">
        <f t="shared" si="161"/>
        <v/>
      </c>
      <c r="CE21" s="46" t="str">
        <f t="shared" si="161"/>
        <v/>
      </c>
      <c r="CF21" s="46" t="str">
        <f t="shared" si="161"/>
        <v/>
      </c>
      <c r="CG21" s="46" t="str">
        <f t="shared" si="161"/>
        <v/>
      </c>
      <c r="CH21" s="46" t="str">
        <f t="shared" si="161"/>
        <v/>
      </c>
      <c r="CI21" s="46" t="str">
        <f t="shared" si="161"/>
        <v/>
      </c>
      <c r="CJ21" s="46" t="str">
        <f t="shared" si="161"/>
        <v/>
      </c>
      <c r="CK21" s="46" t="str">
        <f t="shared" si="161"/>
        <v/>
      </c>
      <c r="CL21" s="46" t="str">
        <f t="shared" si="161"/>
        <v/>
      </c>
      <c r="CM21" s="46" t="str">
        <f t="shared" si="161"/>
        <v/>
      </c>
      <c r="CN21" s="46" t="str">
        <f t="shared" si="161"/>
        <v/>
      </c>
      <c r="CO21" s="46" t="str">
        <f t="shared" si="161"/>
        <v/>
      </c>
      <c r="CP21" s="46" t="str">
        <f t="shared" si="161"/>
        <v/>
      </c>
      <c r="CQ21" s="46" t="str">
        <f t="shared" si="161"/>
        <v/>
      </c>
      <c r="CR21" s="46" t="str">
        <f t="shared" si="161"/>
        <v/>
      </c>
      <c r="CS21" s="46" t="str">
        <f t="shared" si="161"/>
        <v/>
      </c>
      <c r="CT21" s="46" t="str">
        <f t="shared" si="161"/>
        <v/>
      </c>
      <c r="CU21" s="46" t="str">
        <f t="shared" si="161"/>
        <v/>
      </c>
      <c r="CV21" s="46" t="str">
        <f t="shared" si="161"/>
        <v/>
      </c>
      <c r="CW21" s="46" t="str">
        <f t="shared" si="161"/>
        <v/>
      </c>
      <c r="CX21" s="46" t="str">
        <f t="shared" si="161"/>
        <v/>
      </c>
      <c r="CY21" s="46" t="str">
        <f t="shared" si="161"/>
        <v/>
      </c>
      <c r="CZ21" s="46" t="str">
        <f t="shared" si="161"/>
        <v/>
      </c>
      <c r="DA21" s="46" t="str">
        <f t="shared" si="161"/>
        <v/>
      </c>
      <c r="DB21" s="46" t="str">
        <f t="shared" si="161"/>
        <v/>
      </c>
      <c r="DC21" s="46" t="str">
        <f t="shared" si="161"/>
        <v/>
      </c>
      <c r="DD21" s="46" t="str">
        <f t="shared" ref="DD21:DS21" si="162">IF(ISNONTEXT($V21),DC21+$V21,"")</f>
        <v/>
      </c>
      <c r="DE21" s="46" t="str">
        <f t="shared" si="162"/>
        <v/>
      </c>
      <c r="DF21" s="46" t="str">
        <f t="shared" si="162"/>
        <v/>
      </c>
      <c r="DG21" s="46" t="str">
        <f t="shared" si="162"/>
        <v/>
      </c>
      <c r="DH21" s="46" t="str">
        <f t="shared" si="162"/>
        <v/>
      </c>
      <c r="DI21" s="46" t="str">
        <f t="shared" si="162"/>
        <v/>
      </c>
      <c r="DJ21" s="46" t="str">
        <f t="shared" si="162"/>
        <v/>
      </c>
      <c r="DK21" s="46" t="str">
        <f t="shared" si="162"/>
        <v/>
      </c>
      <c r="DL21" s="46" t="str">
        <f t="shared" si="162"/>
        <v/>
      </c>
      <c r="DM21" s="46" t="str">
        <f t="shared" si="162"/>
        <v/>
      </c>
      <c r="DN21" s="46" t="str">
        <f t="shared" si="162"/>
        <v/>
      </c>
      <c r="DO21" s="46" t="str">
        <f t="shared" si="162"/>
        <v/>
      </c>
      <c r="DP21" s="46" t="str">
        <f t="shared" si="162"/>
        <v/>
      </c>
      <c r="DQ21" s="46" t="str">
        <f t="shared" si="162"/>
        <v/>
      </c>
      <c r="DR21" s="46" t="str">
        <f t="shared" si="162"/>
        <v/>
      </c>
      <c r="DS21" s="46" t="str">
        <f t="shared" si="162"/>
        <v/>
      </c>
      <c r="DT21" s="146" t="e">
        <f t="shared" si="6"/>
        <v>#N/A</v>
      </c>
      <c r="DU21" s="146" t="e">
        <f t="shared" si="7"/>
        <v>#N/A</v>
      </c>
      <c r="DV21" s="146" t="e">
        <f t="shared" si="8"/>
        <v>#N/A</v>
      </c>
      <c r="DW21" s="146" t="e">
        <f t="shared" si="9"/>
        <v>#N/A</v>
      </c>
      <c r="DX21" s="146" t="e">
        <f t="shared" si="10"/>
        <v>#N/A</v>
      </c>
      <c r="DY21" s="146" t="e">
        <f t="shared" si="11"/>
        <v>#N/A</v>
      </c>
      <c r="DZ21" s="146" t="e">
        <f t="shared" si="12"/>
        <v>#N/A</v>
      </c>
      <c r="EA21" s="146" t="e">
        <f t="shared" si="13"/>
        <v>#N/A</v>
      </c>
      <c r="EB21" s="146" t="e">
        <f t="shared" si="14"/>
        <v>#N/A</v>
      </c>
      <c r="EC21" s="146" t="e">
        <f t="shared" si="15"/>
        <v>#N/A</v>
      </c>
      <c r="ED21" s="146" t="e">
        <f t="shared" si="16"/>
        <v>#N/A</v>
      </c>
      <c r="EE21" s="146" t="e">
        <f t="shared" si="17"/>
        <v>#N/A</v>
      </c>
      <c r="EF21" s="146" t="e">
        <f t="shared" si="18"/>
        <v>#N/A</v>
      </c>
      <c r="EG21" s="146" t="e">
        <f t="shared" si="19"/>
        <v>#N/A</v>
      </c>
      <c r="EH21" s="146" t="e">
        <f t="shared" si="20"/>
        <v>#N/A</v>
      </c>
      <c r="EI21" s="146" t="e">
        <f t="shared" si="21"/>
        <v>#N/A</v>
      </c>
      <c r="EJ21" s="146" t="e">
        <f t="shared" si="22"/>
        <v>#N/A</v>
      </c>
      <c r="EK21" s="146" t="e">
        <f t="shared" si="23"/>
        <v>#N/A</v>
      </c>
      <c r="EL21" s="146" t="e">
        <f t="shared" si="24"/>
        <v>#N/A</v>
      </c>
      <c r="EM21" s="146" t="e">
        <f t="shared" si="25"/>
        <v>#N/A</v>
      </c>
      <c r="EN21" s="146" t="e">
        <f t="shared" si="26"/>
        <v>#N/A</v>
      </c>
      <c r="EO21" s="146" t="e">
        <f t="shared" si="27"/>
        <v>#N/A</v>
      </c>
      <c r="EP21" s="146" t="e">
        <f t="shared" si="28"/>
        <v>#N/A</v>
      </c>
      <c r="EQ21" s="146" t="e">
        <f t="shared" si="29"/>
        <v>#N/A</v>
      </c>
      <c r="ER21" s="146" t="e">
        <f t="shared" si="30"/>
        <v>#N/A</v>
      </c>
      <c r="ES21" s="146" t="e">
        <f t="shared" si="31"/>
        <v>#N/A</v>
      </c>
      <c r="ET21" s="146" t="e">
        <f t="shared" si="32"/>
        <v>#N/A</v>
      </c>
      <c r="EU21" s="146" t="e">
        <f t="shared" si="33"/>
        <v>#N/A</v>
      </c>
      <c r="EV21" s="146" t="e">
        <f t="shared" si="34"/>
        <v>#N/A</v>
      </c>
      <c r="EW21" s="146" t="e">
        <f t="shared" si="35"/>
        <v>#N/A</v>
      </c>
      <c r="EX21" s="146" t="e">
        <f t="shared" si="36"/>
        <v>#N/A</v>
      </c>
      <c r="EY21" s="146" t="e">
        <f t="shared" si="37"/>
        <v>#N/A</v>
      </c>
      <c r="EZ21" s="146" t="e">
        <f t="shared" si="38"/>
        <v>#N/A</v>
      </c>
      <c r="FA21" s="146" t="e">
        <f t="shared" si="39"/>
        <v>#N/A</v>
      </c>
      <c r="FB21" s="146" t="e">
        <f t="shared" si="40"/>
        <v>#N/A</v>
      </c>
      <c r="FC21" s="146" t="e">
        <f t="shared" si="41"/>
        <v>#N/A</v>
      </c>
      <c r="FD21" s="146" t="e">
        <f t="shared" si="42"/>
        <v>#N/A</v>
      </c>
      <c r="FE21" s="146" t="e">
        <f t="shared" si="43"/>
        <v>#N/A</v>
      </c>
      <c r="FF21" s="146" t="e">
        <f t="shared" si="44"/>
        <v>#N/A</v>
      </c>
      <c r="FG21" s="146" t="e">
        <f t="shared" si="45"/>
        <v>#N/A</v>
      </c>
      <c r="FH21" s="146" t="e">
        <f t="shared" si="46"/>
        <v>#N/A</v>
      </c>
      <c r="FI21" s="146" t="e">
        <f t="shared" si="47"/>
        <v>#N/A</v>
      </c>
      <c r="FJ21" s="146" t="e">
        <f t="shared" si="48"/>
        <v>#N/A</v>
      </c>
      <c r="FK21" s="146" t="e">
        <f t="shared" si="49"/>
        <v>#N/A</v>
      </c>
      <c r="FL21" s="146" t="e">
        <f t="shared" si="50"/>
        <v>#N/A</v>
      </c>
      <c r="FM21" s="146" t="e">
        <f t="shared" si="51"/>
        <v>#N/A</v>
      </c>
      <c r="FN21" s="146" t="e">
        <f t="shared" si="52"/>
        <v>#N/A</v>
      </c>
      <c r="FO21" s="146" t="e">
        <f t="shared" si="53"/>
        <v>#N/A</v>
      </c>
      <c r="FP21" s="146" t="e">
        <f t="shared" si="54"/>
        <v>#N/A</v>
      </c>
      <c r="FQ21" s="146" t="e">
        <f t="shared" si="55"/>
        <v>#N/A</v>
      </c>
      <c r="FR21" s="146" t="e">
        <f t="shared" si="56"/>
        <v>#N/A</v>
      </c>
      <c r="FS21" s="146" t="e">
        <f t="shared" si="57"/>
        <v>#N/A</v>
      </c>
      <c r="FT21" s="146" t="e">
        <f t="shared" si="58"/>
        <v>#N/A</v>
      </c>
      <c r="FU21" s="146" t="e">
        <f t="shared" si="59"/>
        <v>#N/A</v>
      </c>
      <c r="FV21" s="146" t="e">
        <f t="shared" si="60"/>
        <v>#N/A</v>
      </c>
      <c r="FW21" s="146" t="e">
        <f t="shared" si="61"/>
        <v>#N/A</v>
      </c>
      <c r="FX21" s="146" t="e">
        <f t="shared" si="62"/>
        <v>#N/A</v>
      </c>
      <c r="FY21" s="146" t="e">
        <f t="shared" si="63"/>
        <v>#N/A</v>
      </c>
      <c r="FZ21" s="146" t="e">
        <f t="shared" si="64"/>
        <v>#N/A</v>
      </c>
      <c r="GA21" s="146" t="e">
        <f t="shared" si="65"/>
        <v>#N/A</v>
      </c>
      <c r="GB21" s="146" t="e">
        <f t="shared" si="66"/>
        <v>#N/A</v>
      </c>
      <c r="GC21" s="146" t="e">
        <f t="shared" si="67"/>
        <v>#N/A</v>
      </c>
      <c r="GD21" s="146" t="e">
        <f t="shared" si="68"/>
        <v>#N/A</v>
      </c>
      <c r="GE21" s="146" t="e">
        <f t="shared" si="69"/>
        <v>#N/A</v>
      </c>
      <c r="GF21" s="146" t="e">
        <f t="shared" si="70"/>
        <v>#N/A</v>
      </c>
      <c r="GG21" s="146" t="e">
        <f t="shared" si="71"/>
        <v>#N/A</v>
      </c>
      <c r="GH21" s="146" t="e">
        <f t="shared" si="72"/>
        <v>#N/A</v>
      </c>
      <c r="GI21" s="146" t="e">
        <f t="shared" si="73"/>
        <v>#N/A</v>
      </c>
      <c r="GJ21" s="146" t="e">
        <f t="shared" si="74"/>
        <v>#N/A</v>
      </c>
      <c r="GK21" s="146" t="e">
        <f t="shared" si="75"/>
        <v>#N/A</v>
      </c>
      <c r="GL21" s="146" t="e">
        <f t="shared" si="76"/>
        <v>#N/A</v>
      </c>
      <c r="GM21" s="146" t="e">
        <f t="shared" si="77"/>
        <v>#N/A</v>
      </c>
      <c r="GN21" s="146" t="e">
        <f t="shared" si="78"/>
        <v>#N/A</v>
      </c>
      <c r="GO21" s="146" t="e">
        <f t="shared" si="79"/>
        <v>#N/A</v>
      </c>
      <c r="GP21" s="146" t="e">
        <f t="shared" si="80"/>
        <v>#N/A</v>
      </c>
      <c r="GQ21" s="146" t="e">
        <f t="shared" si="81"/>
        <v>#N/A</v>
      </c>
      <c r="GR21" s="146" t="e">
        <f t="shared" si="82"/>
        <v>#N/A</v>
      </c>
      <c r="GS21" s="146" t="e">
        <f t="shared" si="83"/>
        <v>#N/A</v>
      </c>
      <c r="GT21" s="146" t="e">
        <f t="shared" si="84"/>
        <v>#N/A</v>
      </c>
      <c r="GU21" s="146" t="e">
        <f t="shared" si="85"/>
        <v>#N/A</v>
      </c>
      <c r="GV21" s="146" t="e">
        <f t="shared" si="86"/>
        <v>#N/A</v>
      </c>
      <c r="GW21" s="146" t="e">
        <f t="shared" si="87"/>
        <v>#N/A</v>
      </c>
      <c r="GX21" s="146" t="e">
        <f t="shared" si="88"/>
        <v>#N/A</v>
      </c>
      <c r="GY21" s="146" t="e">
        <f t="shared" si="89"/>
        <v>#N/A</v>
      </c>
      <c r="GZ21" s="146" t="e">
        <f t="shared" si="90"/>
        <v>#N/A</v>
      </c>
      <c r="HA21" s="146" t="e">
        <f t="shared" si="91"/>
        <v>#N/A</v>
      </c>
      <c r="HB21" s="146" t="e">
        <f t="shared" si="92"/>
        <v>#N/A</v>
      </c>
      <c r="HC21" s="146" t="e">
        <f t="shared" si="93"/>
        <v>#N/A</v>
      </c>
      <c r="HD21" s="146" t="e">
        <f t="shared" si="94"/>
        <v>#N/A</v>
      </c>
      <c r="HE21" s="146" t="e">
        <f t="shared" si="95"/>
        <v>#N/A</v>
      </c>
      <c r="HF21" s="146" t="e">
        <f t="shared" si="96"/>
        <v>#N/A</v>
      </c>
      <c r="HG21" s="146" t="e">
        <f t="shared" si="97"/>
        <v>#N/A</v>
      </c>
      <c r="HH21" s="146" t="e">
        <f t="shared" si="98"/>
        <v>#N/A</v>
      </c>
      <c r="HI21" s="146" t="e">
        <f t="shared" si="99"/>
        <v>#N/A</v>
      </c>
      <c r="HJ21" s="146" t="e">
        <f t="shared" si="100"/>
        <v>#N/A</v>
      </c>
      <c r="HK21" s="146" t="e">
        <f t="shared" si="101"/>
        <v>#N/A</v>
      </c>
      <c r="HL21" s="146" t="e">
        <f t="shared" si="102"/>
        <v>#N/A</v>
      </c>
      <c r="HM21" s="146" t="e">
        <f t="shared" si="103"/>
        <v>#N/A</v>
      </c>
      <c r="HN21" s="146" t="e">
        <f t="shared" si="104"/>
        <v>#N/A</v>
      </c>
      <c r="HO21" s="146" t="e">
        <f t="shared" si="105"/>
        <v>#N/A</v>
      </c>
      <c r="HP21" s="146" t="e">
        <f t="shared" si="106"/>
        <v>#N/A</v>
      </c>
    </row>
    <row r="22" spans="1:224" hidden="1" x14ac:dyDescent="0.45">
      <c r="A22" s="4">
        <v>19</v>
      </c>
      <c r="B22" s="82" t="str">
        <f t="shared" si="107"/>
        <v/>
      </c>
      <c r="C22" s="81"/>
      <c r="D22" s="82" t="str">
        <f t="shared" si="108"/>
        <v/>
      </c>
      <c r="E22" s="32" t="str">
        <f t="shared" si="0"/>
        <v/>
      </c>
      <c r="F22" s="32" t="str">
        <f t="shared" si="1"/>
        <v/>
      </c>
      <c r="G22" s="65" t="str">
        <f t="shared" si="109"/>
        <v/>
      </c>
      <c r="H22" s="21"/>
      <c r="I22" s="53"/>
      <c r="J22" s="237"/>
      <c r="K22" s="66" t="str">
        <f>IF(AND(B22&gt;0,C22&gt;0,D22&gt;0),IF(ISBLANK(J22),IF(ISBLANK(H22),"",(D22-B22)*VLOOKUP(H22,VLookups!$A$4:$B$13,2,FALSE)),J22),"")</f>
        <v/>
      </c>
      <c r="L22" s="67" t="str">
        <f t="shared" si="2"/>
        <v/>
      </c>
      <c r="M22" s="81"/>
      <c r="N22" s="230" t="str">
        <f>IF(AND(M22&gt;0,C22&gt;0,NOT(K22="")),ABS(VLOOKUP($M$1,VLookups!$A$27:$B$28,2,FALSE)-_xlfn.NORM.DIST(M22,G22,K22,TRUE)),"")</f>
        <v/>
      </c>
      <c r="O22" s="80" t="str">
        <f>IF(AND($B22&gt;0,$C22&gt;0,$D22&gt;0,NOT(ISBLANK($H22))),_xlfn.NORM.INV(ABS(VLOOKUP($M$1,VLookups!$A$27:$B$28,2,FALSE)-O$3),$G22,$K22),"")</f>
        <v/>
      </c>
      <c r="P22" s="79" t="str">
        <f>IF(AND($B22&gt;0,$C22&gt;0,$D22&gt;0,NOT(ISBLANK($H22))),_xlfn.NORM.INV(ABS(VLOOKUP($M$1,VLookups!$A$27:$B$28,2,FALSE)-P$3),$G22,$K22),"")</f>
        <v/>
      </c>
      <c r="Q22" s="80" t="str">
        <f>IF(AND($B22&gt;0,$C22&gt;0,$D22&gt;0,NOT(ISBLANK($H22))),_xlfn.NORM.INV(ABS(VLOOKUP($M$1,VLookups!$A$27:$B$28,2,FALSE)-Q$3),$G22,$K22),"")</f>
        <v/>
      </c>
      <c r="R22" s="79" t="str">
        <f>IF(AND($B22&gt;0,$C22&gt;0,$D22&gt;0,NOT(ISBLANK($H22))),_xlfn.NORM.INV(ABS(VLOOKUP($M$1,VLookups!$A$27:$B$28,2,FALSE)-R$3),$G22,$K22),"")</f>
        <v/>
      </c>
      <c r="S22" s="80" t="str">
        <f>IF(AND($B22&gt;0,$C22&gt;0,$D22&gt;0,NOT(ISBLANK($H22))),_xlfn.NORM.INV(ABS(VLOOKUP($M$1,VLookups!$A$27:$B$28,2,FALSE)-S$3),$G22,$K22),"")</f>
        <v/>
      </c>
      <c r="T22" s="79" t="str">
        <f>IF(AND($B22&gt;0,$C22&gt;0,$D22&gt;0,NOT(ISBLANK($H22))),_xlfn.NORM.INV(ABS(VLOOKUP($M$1,VLookups!$A$27:$B$28,2,FALSE)-T$3),$G22,$K22),"")</f>
        <v/>
      </c>
      <c r="U22" s="5"/>
      <c r="V22" s="145" t="str">
        <f t="shared" si="110"/>
        <v/>
      </c>
      <c r="W22" s="46" t="str">
        <f t="shared" ref="W22:AP22" si="163">IF(ISNONTEXT($V22),X22-$V22,"")</f>
        <v/>
      </c>
      <c r="X22" s="46" t="str">
        <f t="shared" si="163"/>
        <v/>
      </c>
      <c r="Y22" s="46" t="str">
        <f t="shared" si="163"/>
        <v/>
      </c>
      <c r="Z22" s="46" t="str">
        <f t="shared" si="163"/>
        <v/>
      </c>
      <c r="AA22" s="46" t="str">
        <f t="shared" si="163"/>
        <v/>
      </c>
      <c r="AB22" s="46" t="str">
        <f t="shared" si="163"/>
        <v/>
      </c>
      <c r="AC22" s="46" t="str">
        <f t="shared" si="163"/>
        <v/>
      </c>
      <c r="AD22" s="46" t="str">
        <f t="shared" si="163"/>
        <v/>
      </c>
      <c r="AE22" s="46" t="str">
        <f t="shared" si="163"/>
        <v/>
      </c>
      <c r="AF22" s="46" t="str">
        <f t="shared" si="163"/>
        <v/>
      </c>
      <c r="AG22" s="46" t="str">
        <f t="shared" si="163"/>
        <v/>
      </c>
      <c r="AH22" s="46" t="str">
        <f t="shared" si="163"/>
        <v/>
      </c>
      <c r="AI22" s="46" t="str">
        <f t="shared" si="163"/>
        <v/>
      </c>
      <c r="AJ22" s="46" t="str">
        <f t="shared" si="163"/>
        <v/>
      </c>
      <c r="AK22" s="46" t="str">
        <f t="shared" si="163"/>
        <v/>
      </c>
      <c r="AL22" s="46" t="str">
        <f t="shared" si="163"/>
        <v/>
      </c>
      <c r="AM22" s="46" t="str">
        <f t="shared" si="163"/>
        <v/>
      </c>
      <c r="AN22" s="46" t="str">
        <f t="shared" si="163"/>
        <v/>
      </c>
      <c r="AO22" s="46" t="str">
        <f t="shared" si="163"/>
        <v/>
      </c>
      <c r="AP22" s="46" t="str">
        <f t="shared" si="163"/>
        <v/>
      </c>
      <c r="AQ22" s="152" t="str">
        <f t="shared" si="112"/>
        <v/>
      </c>
      <c r="AR22" s="46" t="str">
        <f t="shared" ref="AR22:DC22" si="164">IF(ISNONTEXT($V22),AQ22+$V22,"")</f>
        <v/>
      </c>
      <c r="AS22" s="46" t="str">
        <f t="shared" si="164"/>
        <v/>
      </c>
      <c r="AT22" s="46" t="str">
        <f t="shared" si="164"/>
        <v/>
      </c>
      <c r="AU22" s="46" t="str">
        <f t="shared" si="164"/>
        <v/>
      </c>
      <c r="AV22" s="46" t="str">
        <f t="shared" si="164"/>
        <v/>
      </c>
      <c r="AW22" s="46" t="str">
        <f t="shared" si="164"/>
        <v/>
      </c>
      <c r="AX22" s="46" t="str">
        <f t="shared" si="164"/>
        <v/>
      </c>
      <c r="AY22" s="46" t="str">
        <f t="shared" si="164"/>
        <v/>
      </c>
      <c r="AZ22" s="46" t="str">
        <f t="shared" si="164"/>
        <v/>
      </c>
      <c r="BA22" s="46" t="str">
        <f t="shared" si="164"/>
        <v/>
      </c>
      <c r="BB22" s="46" t="str">
        <f t="shared" si="164"/>
        <v/>
      </c>
      <c r="BC22" s="46" t="str">
        <f t="shared" si="164"/>
        <v/>
      </c>
      <c r="BD22" s="46" t="str">
        <f t="shared" si="164"/>
        <v/>
      </c>
      <c r="BE22" s="46" t="str">
        <f t="shared" si="164"/>
        <v/>
      </c>
      <c r="BF22" s="46" t="str">
        <f t="shared" si="164"/>
        <v/>
      </c>
      <c r="BG22" s="46" t="str">
        <f t="shared" si="164"/>
        <v/>
      </c>
      <c r="BH22" s="46" t="str">
        <f t="shared" si="164"/>
        <v/>
      </c>
      <c r="BI22" s="46" t="str">
        <f t="shared" si="164"/>
        <v/>
      </c>
      <c r="BJ22" s="46" t="str">
        <f t="shared" si="164"/>
        <v/>
      </c>
      <c r="BK22" s="46" t="str">
        <f t="shared" si="164"/>
        <v/>
      </c>
      <c r="BL22" s="46" t="str">
        <f t="shared" si="164"/>
        <v/>
      </c>
      <c r="BM22" s="46" t="str">
        <f t="shared" si="164"/>
        <v/>
      </c>
      <c r="BN22" s="46" t="str">
        <f t="shared" si="164"/>
        <v/>
      </c>
      <c r="BO22" s="46" t="str">
        <f t="shared" si="164"/>
        <v/>
      </c>
      <c r="BP22" s="46" t="str">
        <f t="shared" si="164"/>
        <v/>
      </c>
      <c r="BQ22" s="46" t="str">
        <f t="shared" si="164"/>
        <v/>
      </c>
      <c r="BR22" s="46" t="str">
        <f t="shared" si="164"/>
        <v/>
      </c>
      <c r="BS22" s="46" t="str">
        <f t="shared" si="164"/>
        <v/>
      </c>
      <c r="BT22" s="46" t="str">
        <f t="shared" si="164"/>
        <v/>
      </c>
      <c r="BU22" s="46" t="str">
        <f t="shared" si="164"/>
        <v/>
      </c>
      <c r="BV22" s="46" t="str">
        <f t="shared" si="164"/>
        <v/>
      </c>
      <c r="BW22" s="46" t="str">
        <f t="shared" si="164"/>
        <v/>
      </c>
      <c r="BX22" s="46" t="str">
        <f t="shared" si="164"/>
        <v/>
      </c>
      <c r="BY22" s="46" t="str">
        <f t="shared" si="164"/>
        <v/>
      </c>
      <c r="BZ22" s="46" t="str">
        <f t="shared" si="164"/>
        <v/>
      </c>
      <c r="CA22" s="46" t="str">
        <f t="shared" si="164"/>
        <v/>
      </c>
      <c r="CB22" s="46" t="str">
        <f t="shared" si="164"/>
        <v/>
      </c>
      <c r="CC22" s="46" t="str">
        <f t="shared" si="164"/>
        <v/>
      </c>
      <c r="CD22" s="46" t="str">
        <f t="shared" si="164"/>
        <v/>
      </c>
      <c r="CE22" s="46" t="str">
        <f t="shared" si="164"/>
        <v/>
      </c>
      <c r="CF22" s="46" t="str">
        <f t="shared" si="164"/>
        <v/>
      </c>
      <c r="CG22" s="46" t="str">
        <f t="shared" si="164"/>
        <v/>
      </c>
      <c r="CH22" s="46" t="str">
        <f t="shared" si="164"/>
        <v/>
      </c>
      <c r="CI22" s="46" t="str">
        <f t="shared" si="164"/>
        <v/>
      </c>
      <c r="CJ22" s="46" t="str">
        <f t="shared" si="164"/>
        <v/>
      </c>
      <c r="CK22" s="46" t="str">
        <f t="shared" si="164"/>
        <v/>
      </c>
      <c r="CL22" s="46" t="str">
        <f t="shared" si="164"/>
        <v/>
      </c>
      <c r="CM22" s="46" t="str">
        <f t="shared" si="164"/>
        <v/>
      </c>
      <c r="CN22" s="46" t="str">
        <f t="shared" si="164"/>
        <v/>
      </c>
      <c r="CO22" s="46" t="str">
        <f t="shared" si="164"/>
        <v/>
      </c>
      <c r="CP22" s="46" t="str">
        <f t="shared" si="164"/>
        <v/>
      </c>
      <c r="CQ22" s="46" t="str">
        <f t="shared" si="164"/>
        <v/>
      </c>
      <c r="CR22" s="46" t="str">
        <f t="shared" si="164"/>
        <v/>
      </c>
      <c r="CS22" s="46" t="str">
        <f t="shared" si="164"/>
        <v/>
      </c>
      <c r="CT22" s="46" t="str">
        <f t="shared" si="164"/>
        <v/>
      </c>
      <c r="CU22" s="46" t="str">
        <f t="shared" si="164"/>
        <v/>
      </c>
      <c r="CV22" s="46" t="str">
        <f t="shared" si="164"/>
        <v/>
      </c>
      <c r="CW22" s="46" t="str">
        <f t="shared" si="164"/>
        <v/>
      </c>
      <c r="CX22" s="46" t="str">
        <f t="shared" si="164"/>
        <v/>
      </c>
      <c r="CY22" s="46" t="str">
        <f t="shared" si="164"/>
        <v/>
      </c>
      <c r="CZ22" s="46" t="str">
        <f t="shared" si="164"/>
        <v/>
      </c>
      <c r="DA22" s="46" t="str">
        <f t="shared" si="164"/>
        <v/>
      </c>
      <c r="DB22" s="46" t="str">
        <f t="shared" si="164"/>
        <v/>
      </c>
      <c r="DC22" s="46" t="str">
        <f t="shared" si="164"/>
        <v/>
      </c>
      <c r="DD22" s="46" t="str">
        <f t="shared" ref="DD22:DS22" si="165">IF(ISNONTEXT($V22),DC22+$V22,"")</f>
        <v/>
      </c>
      <c r="DE22" s="46" t="str">
        <f t="shared" si="165"/>
        <v/>
      </c>
      <c r="DF22" s="46" t="str">
        <f t="shared" si="165"/>
        <v/>
      </c>
      <c r="DG22" s="46" t="str">
        <f t="shared" si="165"/>
        <v/>
      </c>
      <c r="DH22" s="46" t="str">
        <f t="shared" si="165"/>
        <v/>
      </c>
      <c r="DI22" s="46" t="str">
        <f t="shared" si="165"/>
        <v/>
      </c>
      <c r="DJ22" s="46" t="str">
        <f t="shared" si="165"/>
        <v/>
      </c>
      <c r="DK22" s="46" t="str">
        <f t="shared" si="165"/>
        <v/>
      </c>
      <c r="DL22" s="46" t="str">
        <f t="shared" si="165"/>
        <v/>
      </c>
      <c r="DM22" s="46" t="str">
        <f t="shared" si="165"/>
        <v/>
      </c>
      <c r="DN22" s="46" t="str">
        <f t="shared" si="165"/>
        <v/>
      </c>
      <c r="DO22" s="46" t="str">
        <f t="shared" si="165"/>
        <v/>
      </c>
      <c r="DP22" s="46" t="str">
        <f t="shared" si="165"/>
        <v/>
      </c>
      <c r="DQ22" s="46" t="str">
        <f t="shared" si="165"/>
        <v/>
      </c>
      <c r="DR22" s="46" t="str">
        <f t="shared" si="165"/>
        <v/>
      </c>
      <c r="DS22" s="46" t="str">
        <f t="shared" si="165"/>
        <v/>
      </c>
      <c r="DT22" s="146" t="e">
        <f t="shared" si="6"/>
        <v>#N/A</v>
      </c>
      <c r="DU22" s="146" t="e">
        <f t="shared" si="7"/>
        <v>#N/A</v>
      </c>
      <c r="DV22" s="146" t="e">
        <f t="shared" si="8"/>
        <v>#N/A</v>
      </c>
      <c r="DW22" s="146" t="e">
        <f t="shared" si="9"/>
        <v>#N/A</v>
      </c>
      <c r="DX22" s="146" t="e">
        <f t="shared" si="10"/>
        <v>#N/A</v>
      </c>
      <c r="DY22" s="146" t="e">
        <f t="shared" si="11"/>
        <v>#N/A</v>
      </c>
      <c r="DZ22" s="146" t="e">
        <f t="shared" si="12"/>
        <v>#N/A</v>
      </c>
      <c r="EA22" s="146" t="e">
        <f t="shared" si="13"/>
        <v>#N/A</v>
      </c>
      <c r="EB22" s="146" t="e">
        <f t="shared" si="14"/>
        <v>#N/A</v>
      </c>
      <c r="EC22" s="146" t="e">
        <f t="shared" si="15"/>
        <v>#N/A</v>
      </c>
      <c r="ED22" s="146" t="e">
        <f t="shared" si="16"/>
        <v>#N/A</v>
      </c>
      <c r="EE22" s="146" t="e">
        <f t="shared" si="17"/>
        <v>#N/A</v>
      </c>
      <c r="EF22" s="146" t="e">
        <f t="shared" si="18"/>
        <v>#N/A</v>
      </c>
      <c r="EG22" s="146" t="e">
        <f t="shared" si="19"/>
        <v>#N/A</v>
      </c>
      <c r="EH22" s="146" t="e">
        <f t="shared" si="20"/>
        <v>#N/A</v>
      </c>
      <c r="EI22" s="146" t="e">
        <f t="shared" si="21"/>
        <v>#N/A</v>
      </c>
      <c r="EJ22" s="146" t="e">
        <f t="shared" si="22"/>
        <v>#N/A</v>
      </c>
      <c r="EK22" s="146" t="e">
        <f t="shared" si="23"/>
        <v>#N/A</v>
      </c>
      <c r="EL22" s="146" t="e">
        <f t="shared" si="24"/>
        <v>#N/A</v>
      </c>
      <c r="EM22" s="146" t="e">
        <f t="shared" si="25"/>
        <v>#N/A</v>
      </c>
      <c r="EN22" s="146" t="e">
        <f t="shared" si="26"/>
        <v>#N/A</v>
      </c>
      <c r="EO22" s="146" t="e">
        <f t="shared" si="27"/>
        <v>#N/A</v>
      </c>
      <c r="EP22" s="146" t="e">
        <f t="shared" si="28"/>
        <v>#N/A</v>
      </c>
      <c r="EQ22" s="146" t="e">
        <f t="shared" si="29"/>
        <v>#N/A</v>
      </c>
      <c r="ER22" s="146" t="e">
        <f t="shared" si="30"/>
        <v>#N/A</v>
      </c>
      <c r="ES22" s="146" t="e">
        <f t="shared" si="31"/>
        <v>#N/A</v>
      </c>
      <c r="ET22" s="146" t="e">
        <f t="shared" si="32"/>
        <v>#N/A</v>
      </c>
      <c r="EU22" s="146" t="e">
        <f t="shared" si="33"/>
        <v>#N/A</v>
      </c>
      <c r="EV22" s="146" t="e">
        <f t="shared" si="34"/>
        <v>#N/A</v>
      </c>
      <c r="EW22" s="146" t="e">
        <f t="shared" si="35"/>
        <v>#N/A</v>
      </c>
      <c r="EX22" s="146" t="e">
        <f t="shared" si="36"/>
        <v>#N/A</v>
      </c>
      <c r="EY22" s="146" t="e">
        <f t="shared" si="37"/>
        <v>#N/A</v>
      </c>
      <c r="EZ22" s="146" t="e">
        <f t="shared" si="38"/>
        <v>#N/A</v>
      </c>
      <c r="FA22" s="146" t="e">
        <f t="shared" si="39"/>
        <v>#N/A</v>
      </c>
      <c r="FB22" s="146" t="e">
        <f t="shared" si="40"/>
        <v>#N/A</v>
      </c>
      <c r="FC22" s="146" t="e">
        <f t="shared" si="41"/>
        <v>#N/A</v>
      </c>
      <c r="FD22" s="146" t="e">
        <f t="shared" si="42"/>
        <v>#N/A</v>
      </c>
      <c r="FE22" s="146" t="e">
        <f t="shared" si="43"/>
        <v>#N/A</v>
      </c>
      <c r="FF22" s="146" t="e">
        <f t="shared" si="44"/>
        <v>#N/A</v>
      </c>
      <c r="FG22" s="146" t="e">
        <f t="shared" si="45"/>
        <v>#N/A</v>
      </c>
      <c r="FH22" s="146" t="e">
        <f t="shared" si="46"/>
        <v>#N/A</v>
      </c>
      <c r="FI22" s="146" t="e">
        <f t="shared" si="47"/>
        <v>#N/A</v>
      </c>
      <c r="FJ22" s="146" t="e">
        <f t="shared" si="48"/>
        <v>#N/A</v>
      </c>
      <c r="FK22" s="146" t="e">
        <f t="shared" si="49"/>
        <v>#N/A</v>
      </c>
      <c r="FL22" s="146" t="e">
        <f t="shared" si="50"/>
        <v>#N/A</v>
      </c>
      <c r="FM22" s="146" t="e">
        <f t="shared" si="51"/>
        <v>#N/A</v>
      </c>
      <c r="FN22" s="146" t="e">
        <f t="shared" si="52"/>
        <v>#N/A</v>
      </c>
      <c r="FO22" s="146" t="e">
        <f t="shared" si="53"/>
        <v>#N/A</v>
      </c>
      <c r="FP22" s="146" t="e">
        <f t="shared" si="54"/>
        <v>#N/A</v>
      </c>
      <c r="FQ22" s="146" t="e">
        <f t="shared" si="55"/>
        <v>#N/A</v>
      </c>
      <c r="FR22" s="146" t="e">
        <f t="shared" si="56"/>
        <v>#N/A</v>
      </c>
      <c r="FS22" s="146" t="e">
        <f t="shared" si="57"/>
        <v>#N/A</v>
      </c>
      <c r="FT22" s="146" t="e">
        <f t="shared" si="58"/>
        <v>#N/A</v>
      </c>
      <c r="FU22" s="146" t="e">
        <f t="shared" si="59"/>
        <v>#N/A</v>
      </c>
      <c r="FV22" s="146" t="e">
        <f t="shared" si="60"/>
        <v>#N/A</v>
      </c>
      <c r="FW22" s="146" t="e">
        <f t="shared" si="61"/>
        <v>#N/A</v>
      </c>
      <c r="FX22" s="146" t="e">
        <f t="shared" si="62"/>
        <v>#N/A</v>
      </c>
      <c r="FY22" s="146" t="e">
        <f t="shared" si="63"/>
        <v>#N/A</v>
      </c>
      <c r="FZ22" s="146" t="e">
        <f t="shared" si="64"/>
        <v>#N/A</v>
      </c>
      <c r="GA22" s="146" t="e">
        <f t="shared" si="65"/>
        <v>#N/A</v>
      </c>
      <c r="GB22" s="146" t="e">
        <f t="shared" si="66"/>
        <v>#N/A</v>
      </c>
      <c r="GC22" s="146" t="e">
        <f t="shared" si="67"/>
        <v>#N/A</v>
      </c>
      <c r="GD22" s="146" t="e">
        <f t="shared" si="68"/>
        <v>#N/A</v>
      </c>
      <c r="GE22" s="146" t="e">
        <f t="shared" si="69"/>
        <v>#N/A</v>
      </c>
      <c r="GF22" s="146" t="e">
        <f t="shared" si="70"/>
        <v>#N/A</v>
      </c>
      <c r="GG22" s="146" t="e">
        <f t="shared" si="71"/>
        <v>#N/A</v>
      </c>
      <c r="GH22" s="146" t="e">
        <f t="shared" si="72"/>
        <v>#N/A</v>
      </c>
      <c r="GI22" s="146" t="e">
        <f t="shared" si="73"/>
        <v>#N/A</v>
      </c>
      <c r="GJ22" s="146" t="e">
        <f t="shared" si="74"/>
        <v>#N/A</v>
      </c>
      <c r="GK22" s="146" t="e">
        <f t="shared" si="75"/>
        <v>#N/A</v>
      </c>
      <c r="GL22" s="146" t="e">
        <f t="shared" si="76"/>
        <v>#N/A</v>
      </c>
      <c r="GM22" s="146" t="e">
        <f t="shared" si="77"/>
        <v>#N/A</v>
      </c>
      <c r="GN22" s="146" t="e">
        <f t="shared" si="78"/>
        <v>#N/A</v>
      </c>
      <c r="GO22" s="146" t="e">
        <f t="shared" si="79"/>
        <v>#N/A</v>
      </c>
      <c r="GP22" s="146" t="e">
        <f t="shared" si="80"/>
        <v>#N/A</v>
      </c>
      <c r="GQ22" s="146" t="e">
        <f t="shared" si="81"/>
        <v>#N/A</v>
      </c>
      <c r="GR22" s="146" t="e">
        <f t="shared" si="82"/>
        <v>#N/A</v>
      </c>
      <c r="GS22" s="146" t="e">
        <f t="shared" si="83"/>
        <v>#N/A</v>
      </c>
      <c r="GT22" s="146" t="e">
        <f t="shared" si="84"/>
        <v>#N/A</v>
      </c>
      <c r="GU22" s="146" t="e">
        <f t="shared" si="85"/>
        <v>#N/A</v>
      </c>
      <c r="GV22" s="146" t="e">
        <f t="shared" si="86"/>
        <v>#N/A</v>
      </c>
      <c r="GW22" s="146" t="e">
        <f t="shared" si="87"/>
        <v>#N/A</v>
      </c>
      <c r="GX22" s="146" t="e">
        <f t="shared" si="88"/>
        <v>#N/A</v>
      </c>
      <c r="GY22" s="146" t="e">
        <f t="shared" si="89"/>
        <v>#N/A</v>
      </c>
      <c r="GZ22" s="146" t="e">
        <f t="shared" si="90"/>
        <v>#N/A</v>
      </c>
      <c r="HA22" s="146" t="e">
        <f t="shared" si="91"/>
        <v>#N/A</v>
      </c>
      <c r="HB22" s="146" t="e">
        <f t="shared" si="92"/>
        <v>#N/A</v>
      </c>
      <c r="HC22" s="146" t="e">
        <f t="shared" si="93"/>
        <v>#N/A</v>
      </c>
      <c r="HD22" s="146" t="e">
        <f t="shared" si="94"/>
        <v>#N/A</v>
      </c>
      <c r="HE22" s="146" t="e">
        <f t="shared" si="95"/>
        <v>#N/A</v>
      </c>
      <c r="HF22" s="146" t="e">
        <f t="shared" si="96"/>
        <v>#N/A</v>
      </c>
      <c r="HG22" s="146" t="e">
        <f t="shared" si="97"/>
        <v>#N/A</v>
      </c>
      <c r="HH22" s="146" t="e">
        <f t="shared" si="98"/>
        <v>#N/A</v>
      </c>
      <c r="HI22" s="146" t="e">
        <f t="shared" si="99"/>
        <v>#N/A</v>
      </c>
      <c r="HJ22" s="146" t="e">
        <f t="shared" si="100"/>
        <v>#N/A</v>
      </c>
      <c r="HK22" s="146" t="e">
        <f t="shared" si="101"/>
        <v>#N/A</v>
      </c>
      <c r="HL22" s="146" t="e">
        <f t="shared" si="102"/>
        <v>#N/A</v>
      </c>
      <c r="HM22" s="146" t="e">
        <f t="shared" si="103"/>
        <v>#N/A</v>
      </c>
      <c r="HN22" s="146" t="e">
        <f t="shared" si="104"/>
        <v>#N/A</v>
      </c>
      <c r="HO22" s="146" t="e">
        <f t="shared" si="105"/>
        <v>#N/A</v>
      </c>
      <c r="HP22" s="146" t="e">
        <f t="shared" si="106"/>
        <v>#N/A</v>
      </c>
    </row>
    <row r="23" spans="1:224" hidden="1" x14ac:dyDescent="0.45">
      <c r="A23" s="4">
        <v>20</v>
      </c>
      <c r="B23" s="82" t="str">
        <f t="shared" si="107"/>
        <v/>
      </c>
      <c r="C23" s="81"/>
      <c r="D23" s="82" t="str">
        <f t="shared" si="108"/>
        <v/>
      </c>
      <c r="E23" s="32" t="str">
        <f t="shared" si="0"/>
        <v/>
      </c>
      <c r="F23" s="32" t="str">
        <f t="shared" si="1"/>
        <v/>
      </c>
      <c r="G23" s="65" t="str">
        <f t="shared" si="109"/>
        <v/>
      </c>
      <c r="H23" s="21"/>
      <c r="I23" s="53"/>
      <c r="J23" s="237"/>
      <c r="K23" s="66" t="str">
        <f>IF(AND(B23&gt;0,C23&gt;0,D23&gt;0),IF(ISBLANK(J23),IF(ISBLANK(H23),"",(D23-B23)*VLOOKUP(H23,VLookups!$A$4:$B$13,2,FALSE)),J23),"")</f>
        <v/>
      </c>
      <c r="L23" s="67" t="str">
        <f t="shared" si="2"/>
        <v/>
      </c>
      <c r="M23" s="81"/>
      <c r="N23" s="230" t="str">
        <f>IF(AND(M23&gt;0,C23&gt;0,NOT(K23="")),ABS(VLOOKUP($M$1,VLookups!$A$27:$B$28,2,FALSE)-_xlfn.NORM.DIST(M23,G23,K23,TRUE)),"")</f>
        <v/>
      </c>
      <c r="O23" s="80" t="str">
        <f>IF(AND($B23&gt;0,$C23&gt;0,$D23&gt;0,NOT(ISBLANK($H23))),_xlfn.NORM.INV(ABS(VLOOKUP($M$1,VLookups!$A$27:$B$28,2,FALSE)-O$3),$G23,$K23),"")</f>
        <v/>
      </c>
      <c r="P23" s="79" t="str">
        <f>IF(AND($B23&gt;0,$C23&gt;0,$D23&gt;0,NOT(ISBLANK($H23))),_xlfn.NORM.INV(ABS(VLOOKUP($M$1,VLookups!$A$27:$B$28,2,FALSE)-P$3),$G23,$K23),"")</f>
        <v/>
      </c>
      <c r="Q23" s="80" t="str">
        <f>IF(AND($B23&gt;0,$C23&gt;0,$D23&gt;0,NOT(ISBLANK($H23))),_xlfn.NORM.INV(ABS(VLOOKUP($M$1,VLookups!$A$27:$B$28,2,FALSE)-Q$3),$G23,$K23),"")</f>
        <v/>
      </c>
      <c r="R23" s="79" t="str">
        <f>IF(AND($B23&gt;0,$C23&gt;0,$D23&gt;0,NOT(ISBLANK($H23))),_xlfn.NORM.INV(ABS(VLOOKUP($M$1,VLookups!$A$27:$B$28,2,FALSE)-R$3),$G23,$K23),"")</f>
        <v/>
      </c>
      <c r="S23" s="80" t="str">
        <f>IF(AND($B23&gt;0,$C23&gt;0,$D23&gt;0,NOT(ISBLANK($H23))),_xlfn.NORM.INV(ABS(VLOOKUP($M$1,VLookups!$A$27:$B$28,2,FALSE)-S$3),$G23,$K23),"")</f>
        <v/>
      </c>
      <c r="T23" s="79" t="str">
        <f>IF(AND($B23&gt;0,$C23&gt;0,$D23&gt;0,NOT(ISBLANK($H23))),_xlfn.NORM.INV(ABS(VLOOKUP($M$1,VLookups!$A$27:$B$28,2,FALSE)-T$3),$G23,$K23),"")</f>
        <v/>
      </c>
      <c r="U23" s="5"/>
      <c r="V23" s="145" t="str">
        <f t="shared" si="110"/>
        <v/>
      </c>
      <c r="W23" s="46" t="str">
        <f t="shared" ref="W23:AP23" si="166">IF(ISNONTEXT($V23),X23-$V23,"")</f>
        <v/>
      </c>
      <c r="X23" s="46" t="str">
        <f t="shared" si="166"/>
        <v/>
      </c>
      <c r="Y23" s="46" t="str">
        <f t="shared" si="166"/>
        <v/>
      </c>
      <c r="Z23" s="46" t="str">
        <f t="shared" si="166"/>
        <v/>
      </c>
      <c r="AA23" s="46" t="str">
        <f t="shared" si="166"/>
        <v/>
      </c>
      <c r="AB23" s="46" t="str">
        <f t="shared" si="166"/>
        <v/>
      </c>
      <c r="AC23" s="46" t="str">
        <f t="shared" si="166"/>
        <v/>
      </c>
      <c r="AD23" s="46" t="str">
        <f t="shared" si="166"/>
        <v/>
      </c>
      <c r="AE23" s="46" t="str">
        <f t="shared" si="166"/>
        <v/>
      </c>
      <c r="AF23" s="46" t="str">
        <f t="shared" si="166"/>
        <v/>
      </c>
      <c r="AG23" s="46" t="str">
        <f t="shared" si="166"/>
        <v/>
      </c>
      <c r="AH23" s="46" t="str">
        <f t="shared" si="166"/>
        <v/>
      </c>
      <c r="AI23" s="46" t="str">
        <f t="shared" si="166"/>
        <v/>
      </c>
      <c r="AJ23" s="46" t="str">
        <f t="shared" si="166"/>
        <v/>
      </c>
      <c r="AK23" s="46" t="str">
        <f t="shared" si="166"/>
        <v/>
      </c>
      <c r="AL23" s="46" t="str">
        <f t="shared" si="166"/>
        <v/>
      </c>
      <c r="AM23" s="46" t="str">
        <f t="shared" si="166"/>
        <v/>
      </c>
      <c r="AN23" s="46" t="str">
        <f t="shared" si="166"/>
        <v/>
      </c>
      <c r="AO23" s="46" t="str">
        <f t="shared" si="166"/>
        <v/>
      </c>
      <c r="AP23" s="46" t="str">
        <f t="shared" si="166"/>
        <v/>
      </c>
      <c r="AQ23" s="152" t="str">
        <f t="shared" si="112"/>
        <v/>
      </c>
      <c r="AR23" s="46" t="str">
        <f t="shared" ref="AR23:DC23" si="167">IF(ISNONTEXT($V23),AQ23+$V23,"")</f>
        <v/>
      </c>
      <c r="AS23" s="46" t="str">
        <f t="shared" si="167"/>
        <v/>
      </c>
      <c r="AT23" s="46" t="str">
        <f t="shared" si="167"/>
        <v/>
      </c>
      <c r="AU23" s="46" t="str">
        <f t="shared" si="167"/>
        <v/>
      </c>
      <c r="AV23" s="46" t="str">
        <f t="shared" si="167"/>
        <v/>
      </c>
      <c r="AW23" s="46" t="str">
        <f t="shared" si="167"/>
        <v/>
      </c>
      <c r="AX23" s="46" t="str">
        <f t="shared" si="167"/>
        <v/>
      </c>
      <c r="AY23" s="46" t="str">
        <f t="shared" si="167"/>
        <v/>
      </c>
      <c r="AZ23" s="46" t="str">
        <f t="shared" si="167"/>
        <v/>
      </c>
      <c r="BA23" s="46" t="str">
        <f t="shared" si="167"/>
        <v/>
      </c>
      <c r="BB23" s="46" t="str">
        <f t="shared" si="167"/>
        <v/>
      </c>
      <c r="BC23" s="46" t="str">
        <f t="shared" si="167"/>
        <v/>
      </c>
      <c r="BD23" s="46" t="str">
        <f t="shared" si="167"/>
        <v/>
      </c>
      <c r="BE23" s="46" t="str">
        <f t="shared" si="167"/>
        <v/>
      </c>
      <c r="BF23" s="46" t="str">
        <f t="shared" si="167"/>
        <v/>
      </c>
      <c r="BG23" s="46" t="str">
        <f t="shared" si="167"/>
        <v/>
      </c>
      <c r="BH23" s="46" t="str">
        <f t="shared" si="167"/>
        <v/>
      </c>
      <c r="BI23" s="46" t="str">
        <f t="shared" si="167"/>
        <v/>
      </c>
      <c r="BJ23" s="46" t="str">
        <f t="shared" si="167"/>
        <v/>
      </c>
      <c r="BK23" s="46" t="str">
        <f t="shared" si="167"/>
        <v/>
      </c>
      <c r="BL23" s="46" t="str">
        <f t="shared" si="167"/>
        <v/>
      </c>
      <c r="BM23" s="46" t="str">
        <f t="shared" si="167"/>
        <v/>
      </c>
      <c r="BN23" s="46" t="str">
        <f t="shared" si="167"/>
        <v/>
      </c>
      <c r="BO23" s="46" t="str">
        <f t="shared" si="167"/>
        <v/>
      </c>
      <c r="BP23" s="46" t="str">
        <f t="shared" si="167"/>
        <v/>
      </c>
      <c r="BQ23" s="46" t="str">
        <f t="shared" si="167"/>
        <v/>
      </c>
      <c r="BR23" s="46" t="str">
        <f t="shared" si="167"/>
        <v/>
      </c>
      <c r="BS23" s="46" t="str">
        <f t="shared" si="167"/>
        <v/>
      </c>
      <c r="BT23" s="46" t="str">
        <f t="shared" si="167"/>
        <v/>
      </c>
      <c r="BU23" s="46" t="str">
        <f t="shared" si="167"/>
        <v/>
      </c>
      <c r="BV23" s="46" t="str">
        <f t="shared" si="167"/>
        <v/>
      </c>
      <c r="BW23" s="46" t="str">
        <f t="shared" si="167"/>
        <v/>
      </c>
      <c r="BX23" s="46" t="str">
        <f t="shared" si="167"/>
        <v/>
      </c>
      <c r="BY23" s="46" t="str">
        <f t="shared" si="167"/>
        <v/>
      </c>
      <c r="BZ23" s="46" t="str">
        <f t="shared" si="167"/>
        <v/>
      </c>
      <c r="CA23" s="46" t="str">
        <f t="shared" si="167"/>
        <v/>
      </c>
      <c r="CB23" s="46" t="str">
        <f t="shared" si="167"/>
        <v/>
      </c>
      <c r="CC23" s="46" t="str">
        <f t="shared" si="167"/>
        <v/>
      </c>
      <c r="CD23" s="46" t="str">
        <f t="shared" si="167"/>
        <v/>
      </c>
      <c r="CE23" s="46" t="str">
        <f t="shared" si="167"/>
        <v/>
      </c>
      <c r="CF23" s="46" t="str">
        <f t="shared" si="167"/>
        <v/>
      </c>
      <c r="CG23" s="46" t="str">
        <f t="shared" si="167"/>
        <v/>
      </c>
      <c r="CH23" s="46" t="str">
        <f t="shared" si="167"/>
        <v/>
      </c>
      <c r="CI23" s="46" t="str">
        <f t="shared" si="167"/>
        <v/>
      </c>
      <c r="CJ23" s="46" t="str">
        <f t="shared" si="167"/>
        <v/>
      </c>
      <c r="CK23" s="46" t="str">
        <f t="shared" si="167"/>
        <v/>
      </c>
      <c r="CL23" s="46" t="str">
        <f t="shared" si="167"/>
        <v/>
      </c>
      <c r="CM23" s="46" t="str">
        <f t="shared" si="167"/>
        <v/>
      </c>
      <c r="CN23" s="46" t="str">
        <f t="shared" si="167"/>
        <v/>
      </c>
      <c r="CO23" s="46" t="str">
        <f t="shared" si="167"/>
        <v/>
      </c>
      <c r="CP23" s="46" t="str">
        <f t="shared" si="167"/>
        <v/>
      </c>
      <c r="CQ23" s="46" t="str">
        <f t="shared" si="167"/>
        <v/>
      </c>
      <c r="CR23" s="46" t="str">
        <f t="shared" si="167"/>
        <v/>
      </c>
      <c r="CS23" s="46" t="str">
        <f t="shared" si="167"/>
        <v/>
      </c>
      <c r="CT23" s="46" t="str">
        <f t="shared" si="167"/>
        <v/>
      </c>
      <c r="CU23" s="46" t="str">
        <f t="shared" si="167"/>
        <v/>
      </c>
      <c r="CV23" s="46" t="str">
        <f t="shared" si="167"/>
        <v/>
      </c>
      <c r="CW23" s="46" t="str">
        <f t="shared" si="167"/>
        <v/>
      </c>
      <c r="CX23" s="46" t="str">
        <f t="shared" si="167"/>
        <v/>
      </c>
      <c r="CY23" s="46" t="str">
        <f t="shared" si="167"/>
        <v/>
      </c>
      <c r="CZ23" s="46" t="str">
        <f t="shared" si="167"/>
        <v/>
      </c>
      <c r="DA23" s="46" t="str">
        <f t="shared" si="167"/>
        <v/>
      </c>
      <c r="DB23" s="46" t="str">
        <f t="shared" si="167"/>
        <v/>
      </c>
      <c r="DC23" s="46" t="str">
        <f t="shared" si="167"/>
        <v/>
      </c>
      <c r="DD23" s="46" t="str">
        <f t="shared" ref="DD23:DS23" si="168">IF(ISNONTEXT($V23),DC23+$V23,"")</f>
        <v/>
      </c>
      <c r="DE23" s="46" t="str">
        <f t="shared" si="168"/>
        <v/>
      </c>
      <c r="DF23" s="46" t="str">
        <f t="shared" si="168"/>
        <v/>
      </c>
      <c r="DG23" s="46" t="str">
        <f t="shared" si="168"/>
        <v/>
      </c>
      <c r="DH23" s="46" t="str">
        <f t="shared" si="168"/>
        <v/>
      </c>
      <c r="DI23" s="46" t="str">
        <f t="shared" si="168"/>
        <v/>
      </c>
      <c r="DJ23" s="46" t="str">
        <f t="shared" si="168"/>
        <v/>
      </c>
      <c r="DK23" s="46" t="str">
        <f t="shared" si="168"/>
        <v/>
      </c>
      <c r="DL23" s="46" t="str">
        <f t="shared" si="168"/>
        <v/>
      </c>
      <c r="DM23" s="46" t="str">
        <f t="shared" si="168"/>
        <v/>
      </c>
      <c r="DN23" s="46" t="str">
        <f t="shared" si="168"/>
        <v/>
      </c>
      <c r="DO23" s="46" t="str">
        <f t="shared" si="168"/>
        <v/>
      </c>
      <c r="DP23" s="46" t="str">
        <f t="shared" si="168"/>
        <v/>
      </c>
      <c r="DQ23" s="46" t="str">
        <f t="shared" si="168"/>
        <v/>
      </c>
      <c r="DR23" s="46" t="str">
        <f t="shared" si="168"/>
        <v/>
      </c>
      <c r="DS23" s="46" t="str">
        <f t="shared" si="168"/>
        <v/>
      </c>
      <c r="DT23" s="146" t="e">
        <f t="shared" si="6"/>
        <v>#N/A</v>
      </c>
      <c r="DU23" s="146" t="e">
        <f t="shared" si="7"/>
        <v>#N/A</v>
      </c>
      <c r="DV23" s="146" t="e">
        <f t="shared" si="8"/>
        <v>#N/A</v>
      </c>
      <c r="DW23" s="146" t="e">
        <f t="shared" si="9"/>
        <v>#N/A</v>
      </c>
      <c r="DX23" s="146" t="e">
        <f t="shared" si="10"/>
        <v>#N/A</v>
      </c>
      <c r="DY23" s="146" t="e">
        <f t="shared" si="11"/>
        <v>#N/A</v>
      </c>
      <c r="DZ23" s="146" t="e">
        <f t="shared" si="12"/>
        <v>#N/A</v>
      </c>
      <c r="EA23" s="146" t="e">
        <f t="shared" si="13"/>
        <v>#N/A</v>
      </c>
      <c r="EB23" s="146" t="e">
        <f t="shared" si="14"/>
        <v>#N/A</v>
      </c>
      <c r="EC23" s="146" t="e">
        <f t="shared" si="15"/>
        <v>#N/A</v>
      </c>
      <c r="ED23" s="146" t="e">
        <f t="shared" si="16"/>
        <v>#N/A</v>
      </c>
      <c r="EE23" s="146" t="e">
        <f t="shared" si="17"/>
        <v>#N/A</v>
      </c>
      <c r="EF23" s="146" t="e">
        <f t="shared" si="18"/>
        <v>#N/A</v>
      </c>
      <c r="EG23" s="146" t="e">
        <f t="shared" si="19"/>
        <v>#N/A</v>
      </c>
      <c r="EH23" s="146" t="e">
        <f t="shared" si="20"/>
        <v>#N/A</v>
      </c>
      <c r="EI23" s="146" t="e">
        <f t="shared" si="21"/>
        <v>#N/A</v>
      </c>
      <c r="EJ23" s="146" t="e">
        <f t="shared" si="22"/>
        <v>#N/A</v>
      </c>
      <c r="EK23" s="146" t="e">
        <f t="shared" si="23"/>
        <v>#N/A</v>
      </c>
      <c r="EL23" s="146" t="e">
        <f t="shared" si="24"/>
        <v>#N/A</v>
      </c>
      <c r="EM23" s="146" t="e">
        <f t="shared" si="25"/>
        <v>#N/A</v>
      </c>
      <c r="EN23" s="146" t="e">
        <f t="shared" si="26"/>
        <v>#N/A</v>
      </c>
      <c r="EO23" s="146" t="e">
        <f t="shared" si="27"/>
        <v>#N/A</v>
      </c>
      <c r="EP23" s="146" t="e">
        <f t="shared" si="28"/>
        <v>#N/A</v>
      </c>
      <c r="EQ23" s="146" t="e">
        <f t="shared" si="29"/>
        <v>#N/A</v>
      </c>
      <c r="ER23" s="146" t="e">
        <f t="shared" si="30"/>
        <v>#N/A</v>
      </c>
      <c r="ES23" s="146" t="e">
        <f t="shared" si="31"/>
        <v>#N/A</v>
      </c>
      <c r="ET23" s="146" t="e">
        <f t="shared" si="32"/>
        <v>#N/A</v>
      </c>
      <c r="EU23" s="146" t="e">
        <f t="shared" si="33"/>
        <v>#N/A</v>
      </c>
      <c r="EV23" s="146" t="e">
        <f t="shared" si="34"/>
        <v>#N/A</v>
      </c>
      <c r="EW23" s="146" t="e">
        <f t="shared" si="35"/>
        <v>#N/A</v>
      </c>
      <c r="EX23" s="146" t="e">
        <f t="shared" si="36"/>
        <v>#N/A</v>
      </c>
      <c r="EY23" s="146" t="e">
        <f t="shared" si="37"/>
        <v>#N/A</v>
      </c>
      <c r="EZ23" s="146" t="e">
        <f t="shared" si="38"/>
        <v>#N/A</v>
      </c>
      <c r="FA23" s="146" t="e">
        <f t="shared" si="39"/>
        <v>#N/A</v>
      </c>
      <c r="FB23" s="146" t="e">
        <f t="shared" si="40"/>
        <v>#N/A</v>
      </c>
      <c r="FC23" s="146" t="e">
        <f t="shared" si="41"/>
        <v>#N/A</v>
      </c>
      <c r="FD23" s="146" t="e">
        <f t="shared" si="42"/>
        <v>#N/A</v>
      </c>
      <c r="FE23" s="146" t="e">
        <f t="shared" si="43"/>
        <v>#N/A</v>
      </c>
      <c r="FF23" s="146" t="e">
        <f t="shared" si="44"/>
        <v>#N/A</v>
      </c>
      <c r="FG23" s="146" t="e">
        <f t="shared" si="45"/>
        <v>#N/A</v>
      </c>
      <c r="FH23" s="146" t="e">
        <f t="shared" si="46"/>
        <v>#N/A</v>
      </c>
      <c r="FI23" s="146" t="e">
        <f t="shared" si="47"/>
        <v>#N/A</v>
      </c>
      <c r="FJ23" s="146" t="e">
        <f t="shared" si="48"/>
        <v>#N/A</v>
      </c>
      <c r="FK23" s="146" t="e">
        <f t="shared" si="49"/>
        <v>#N/A</v>
      </c>
      <c r="FL23" s="146" t="e">
        <f t="shared" si="50"/>
        <v>#N/A</v>
      </c>
      <c r="FM23" s="146" t="e">
        <f t="shared" si="51"/>
        <v>#N/A</v>
      </c>
      <c r="FN23" s="146" t="e">
        <f t="shared" si="52"/>
        <v>#N/A</v>
      </c>
      <c r="FO23" s="146" t="e">
        <f t="shared" si="53"/>
        <v>#N/A</v>
      </c>
      <c r="FP23" s="146" t="e">
        <f t="shared" si="54"/>
        <v>#N/A</v>
      </c>
      <c r="FQ23" s="146" t="e">
        <f t="shared" si="55"/>
        <v>#N/A</v>
      </c>
      <c r="FR23" s="146" t="e">
        <f t="shared" si="56"/>
        <v>#N/A</v>
      </c>
      <c r="FS23" s="146" t="e">
        <f t="shared" si="57"/>
        <v>#N/A</v>
      </c>
      <c r="FT23" s="146" t="e">
        <f t="shared" si="58"/>
        <v>#N/A</v>
      </c>
      <c r="FU23" s="146" t="e">
        <f t="shared" si="59"/>
        <v>#N/A</v>
      </c>
      <c r="FV23" s="146" t="e">
        <f t="shared" si="60"/>
        <v>#N/A</v>
      </c>
      <c r="FW23" s="146" t="e">
        <f t="shared" si="61"/>
        <v>#N/A</v>
      </c>
      <c r="FX23" s="146" t="e">
        <f t="shared" si="62"/>
        <v>#N/A</v>
      </c>
      <c r="FY23" s="146" t="e">
        <f t="shared" si="63"/>
        <v>#N/A</v>
      </c>
      <c r="FZ23" s="146" t="e">
        <f t="shared" si="64"/>
        <v>#N/A</v>
      </c>
      <c r="GA23" s="146" t="e">
        <f t="shared" si="65"/>
        <v>#N/A</v>
      </c>
      <c r="GB23" s="146" t="e">
        <f t="shared" si="66"/>
        <v>#N/A</v>
      </c>
      <c r="GC23" s="146" t="e">
        <f t="shared" si="67"/>
        <v>#N/A</v>
      </c>
      <c r="GD23" s="146" t="e">
        <f t="shared" si="68"/>
        <v>#N/A</v>
      </c>
      <c r="GE23" s="146" t="e">
        <f t="shared" si="69"/>
        <v>#N/A</v>
      </c>
      <c r="GF23" s="146" t="e">
        <f t="shared" si="70"/>
        <v>#N/A</v>
      </c>
      <c r="GG23" s="146" t="e">
        <f t="shared" si="71"/>
        <v>#N/A</v>
      </c>
      <c r="GH23" s="146" t="e">
        <f t="shared" si="72"/>
        <v>#N/A</v>
      </c>
      <c r="GI23" s="146" t="e">
        <f t="shared" si="73"/>
        <v>#N/A</v>
      </c>
      <c r="GJ23" s="146" t="e">
        <f t="shared" si="74"/>
        <v>#N/A</v>
      </c>
      <c r="GK23" s="146" t="e">
        <f t="shared" si="75"/>
        <v>#N/A</v>
      </c>
      <c r="GL23" s="146" t="e">
        <f t="shared" si="76"/>
        <v>#N/A</v>
      </c>
      <c r="GM23" s="146" t="e">
        <f t="shared" si="77"/>
        <v>#N/A</v>
      </c>
      <c r="GN23" s="146" t="e">
        <f t="shared" si="78"/>
        <v>#N/A</v>
      </c>
      <c r="GO23" s="146" t="e">
        <f t="shared" si="79"/>
        <v>#N/A</v>
      </c>
      <c r="GP23" s="146" t="e">
        <f t="shared" si="80"/>
        <v>#N/A</v>
      </c>
      <c r="GQ23" s="146" t="e">
        <f t="shared" si="81"/>
        <v>#N/A</v>
      </c>
      <c r="GR23" s="146" t="e">
        <f t="shared" si="82"/>
        <v>#N/A</v>
      </c>
      <c r="GS23" s="146" t="e">
        <f t="shared" si="83"/>
        <v>#N/A</v>
      </c>
      <c r="GT23" s="146" t="e">
        <f t="shared" si="84"/>
        <v>#N/A</v>
      </c>
      <c r="GU23" s="146" t="e">
        <f t="shared" si="85"/>
        <v>#N/A</v>
      </c>
      <c r="GV23" s="146" t="e">
        <f t="shared" si="86"/>
        <v>#N/A</v>
      </c>
      <c r="GW23" s="146" t="e">
        <f t="shared" si="87"/>
        <v>#N/A</v>
      </c>
      <c r="GX23" s="146" t="e">
        <f t="shared" si="88"/>
        <v>#N/A</v>
      </c>
      <c r="GY23" s="146" t="e">
        <f t="shared" si="89"/>
        <v>#N/A</v>
      </c>
      <c r="GZ23" s="146" t="e">
        <f t="shared" si="90"/>
        <v>#N/A</v>
      </c>
      <c r="HA23" s="146" t="e">
        <f t="shared" si="91"/>
        <v>#N/A</v>
      </c>
      <c r="HB23" s="146" t="e">
        <f t="shared" si="92"/>
        <v>#N/A</v>
      </c>
      <c r="HC23" s="146" t="e">
        <f t="shared" si="93"/>
        <v>#N/A</v>
      </c>
      <c r="HD23" s="146" t="e">
        <f t="shared" si="94"/>
        <v>#N/A</v>
      </c>
      <c r="HE23" s="146" t="e">
        <f t="shared" si="95"/>
        <v>#N/A</v>
      </c>
      <c r="HF23" s="146" t="e">
        <f t="shared" si="96"/>
        <v>#N/A</v>
      </c>
      <c r="HG23" s="146" t="e">
        <f t="shared" si="97"/>
        <v>#N/A</v>
      </c>
      <c r="HH23" s="146" t="e">
        <f t="shared" si="98"/>
        <v>#N/A</v>
      </c>
      <c r="HI23" s="146" t="e">
        <f t="shared" si="99"/>
        <v>#N/A</v>
      </c>
      <c r="HJ23" s="146" t="e">
        <f t="shared" si="100"/>
        <v>#N/A</v>
      </c>
      <c r="HK23" s="146" t="e">
        <f t="shared" si="101"/>
        <v>#N/A</v>
      </c>
      <c r="HL23" s="146" t="e">
        <f t="shared" si="102"/>
        <v>#N/A</v>
      </c>
      <c r="HM23" s="146" t="e">
        <f t="shared" si="103"/>
        <v>#N/A</v>
      </c>
      <c r="HN23" s="146" t="e">
        <f t="shared" si="104"/>
        <v>#N/A</v>
      </c>
      <c r="HO23" s="146" t="e">
        <f t="shared" si="105"/>
        <v>#N/A</v>
      </c>
      <c r="HP23" s="146" t="e">
        <f t="shared" si="106"/>
        <v>#N/A</v>
      </c>
    </row>
    <row r="24" spans="1:224" hidden="1" x14ac:dyDescent="0.45">
      <c r="A24" s="4">
        <v>21</v>
      </c>
      <c r="B24" s="82" t="str">
        <f t="shared" si="107"/>
        <v/>
      </c>
      <c r="C24" s="81"/>
      <c r="D24" s="82" t="str">
        <f t="shared" si="108"/>
        <v/>
      </c>
      <c r="E24" s="32" t="str">
        <f t="shared" si="0"/>
        <v/>
      </c>
      <c r="F24" s="32" t="str">
        <f t="shared" si="1"/>
        <v/>
      </c>
      <c r="G24" s="65" t="str">
        <f t="shared" si="109"/>
        <v/>
      </c>
      <c r="H24" s="21"/>
      <c r="I24" s="53"/>
      <c r="J24" s="237"/>
      <c r="K24" s="66" t="str">
        <f>IF(AND(B24&gt;0,C24&gt;0,D24&gt;0),IF(ISBLANK(J24),IF(ISBLANK(H24),"",(D24-B24)*VLOOKUP(H24,VLookups!$A$4:$B$13,2,FALSE)),J24),"")</f>
        <v/>
      </c>
      <c r="L24" s="67" t="str">
        <f t="shared" si="2"/>
        <v/>
      </c>
      <c r="M24" s="81"/>
      <c r="N24" s="230" t="str">
        <f>IF(AND(M24&gt;0,C24&gt;0,NOT(K24="")),ABS(VLOOKUP($M$1,VLookups!$A$27:$B$28,2,FALSE)-_xlfn.NORM.DIST(M24,G24,K24,TRUE)),"")</f>
        <v/>
      </c>
      <c r="O24" s="80" t="str">
        <f>IF(AND($B24&gt;0,$C24&gt;0,$D24&gt;0,NOT(ISBLANK($H24))),_xlfn.NORM.INV(ABS(VLOOKUP($M$1,VLookups!$A$27:$B$28,2,FALSE)-O$3),$G24,$K24),"")</f>
        <v/>
      </c>
      <c r="P24" s="79" t="str">
        <f>IF(AND($B24&gt;0,$C24&gt;0,$D24&gt;0,NOT(ISBLANK($H24))),_xlfn.NORM.INV(ABS(VLOOKUP($M$1,VLookups!$A$27:$B$28,2,FALSE)-P$3),$G24,$K24),"")</f>
        <v/>
      </c>
      <c r="Q24" s="80" t="str">
        <f>IF(AND($B24&gt;0,$C24&gt;0,$D24&gt;0,NOT(ISBLANK($H24))),_xlfn.NORM.INV(ABS(VLOOKUP($M$1,VLookups!$A$27:$B$28,2,FALSE)-Q$3),$G24,$K24),"")</f>
        <v/>
      </c>
      <c r="R24" s="79" t="str">
        <f>IF(AND($B24&gt;0,$C24&gt;0,$D24&gt;0,NOT(ISBLANK($H24))),_xlfn.NORM.INV(ABS(VLOOKUP($M$1,VLookups!$A$27:$B$28,2,FALSE)-R$3),$G24,$K24),"")</f>
        <v/>
      </c>
      <c r="S24" s="80" t="str">
        <f>IF(AND($B24&gt;0,$C24&gt;0,$D24&gt;0,NOT(ISBLANK($H24))),_xlfn.NORM.INV(ABS(VLOOKUP($M$1,VLookups!$A$27:$B$28,2,FALSE)-S$3),$G24,$K24),"")</f>
        <v/>
      </c>
      <c r="T24" s="79" t="str">
        <f>IF(AND($B24&gt;0,$C24&gt;0,$D24&gt;0,NOT(ISBLANK($H24))),_xlfn.NORM.INV(ABS(VLOOKUP($M$1,VLookups!$A$27:$B$28,2,FALSE)-T$3),$G24,$K24),"")</f>
        <v/>
      </c>
      <c r="U24" s="5"/>
      <c r="V24" s="145" t="str">
        <f t="shared" si="110"/>
        <v/>
      </c>
      <c r="W24" s="46" t="str">
        <f t="shared" ref="W24:AP24" si="169">IF(ISNONTEXT($V24),X24-$V24,"")</f>
        <v/>
      </c>
      <c r="X24" s="46" t="str">
        <f t="shared" si="169"/>
        <v/>
      </c>
      <c r="Y24" s="46" t="str">
        <f t="shared" si="169"/>
        <v/>
      </c>
      <c r="Z24" s="46" t="str">
        <f t="shared" si="169"/>
        <v/>
      </c>
      <c r="AA24" s="46" t="str">
        <f t="shared" si="169"/>
        <v/>
      </c>
      <c r="AB24" s="46" t="str">
        <f t="shared" si="169"/>
        <v/>
      </c>
      <c r="AC24" s="46" t="str">
        <f t="shared" si="169"/>
        <v/>
      </c>
      <c r="AD24" s="46" t="str">
        <f t="shared" si="169"/>
        <v/>
      </c>
      <c r="AE24" s="46" t="str">
        <f t="shared" si="169"/>
        <v/>
      </c>
      <c r="AF24" s="46" t="str">
        <f t="shared" si="169"/>
        <v/>
      </c>
      <c r="AG24" s="46" t="str">
        <f t="shared" si="169"/>
        <v/>
      </c>
      <c r="AH24" s="46" t="str">
        <f t="shared" si="169"/>
        <v/>
      </c>
      <c r="AI24" s="46" t="str">
        <f t="shared" si="169"/>
        <v/>
      </c>
      <c r="AJ24" s="46" t="str">
        <f t="shared" si="169"/>
        <v/>
      </c>
      <c r="AK24" s="46" t="str">
        <f t="shared" si="169"/>
        <v/>
      </c>
      <c r="AL24" s="46" t="str">
        <f t="shared" si="169"/>
        <v/>
      </c>
      <c r="AM24" s="46" t="str">
        <f t="shared" si="169"/>
        <v/>
      </c>
      <c r="AN24" s="46" t="str">
        <f t="shared" si="169"/>
        <v/>
      </c>
      <c r="AO24" s="46" t="str">
        <f t="shared" si="169"/>
        <v/>
      </c>
      <c r="AP24" s="46" t="str">
        <f t="shared" si="169"/>
        <v/>
      </c>
      <c r="AQ24" s="152" t="str">
        <f t="shared" si="112"/>
        <v/>
      </c>
      <c r="AR24" s="46" t="str">
        <f t="shared" ref="AR24:DC24" si="170">IF(ISNONTEXT($V24),AQ24+$V24,"")</f>
        <v/>
      </c>
      <c r="AS24" s="46" t="str">
        <f t="shared" si="170"/>
        <v/>
      </c>
      <c r="AT24" s="46" t="str">
        <f t="shared" si="170"/>
        <v/>
      </c>
      <c r="AU24" s="46" t="str">
        <f t="shared" si="170"/>
        <v/>
      </c>
      <c r="AV24" s="46" t="str">
        <f t="shared" si="170"/>
        <v/>
      </c>
      <c r="AW24" s="46" t="str">
        <f t="shared" si="170"/>
        <v/>
      </c>
      <c r="AX24" s="46" t="str">
        <f t="shared" si="170"/>
        <v/>
      </c>
      <c r="AY24" s="46" t="str">
        <f t="shared" si="170"/>
        <v/>
      </c>
      <c r="AZ24" s="46" t="str">
        <f t="shared" si="170"/>
        <v/>
      </c>
      <c r="BA24" s="46" t="str">
        <f t="shared" si="170"/>
        <v/>
      </c>
      <c r="BB24" s="46" t="str">
        <f t="shared" si="170"/>
        <v/>
      </c>
      <c r="BC24" s="46" t="str">
        <f t="shared" si="170"/>
        <v/>
      </c>
      <c r="BD24" s="46" t="str">
        <f t="shared" si="170"/>
        <v/>
      </c>
      <c r="BE24" s="46" t="str">
        <f t="shared" si="170"/>
        <v/>
      </c>
      <c r="BF24" s="46" t="str">
        <f t="shared" si="170"/>
        <v/>
      </c>
      <c r="BG24" s="46" t="str">
        <f t="shared" si="170"/>
        <v/>
      </c>
      <c r="BH24" s="46" t="str">
        <f t="shared" si="170"/>
        <v/>
      </c>
      <c r="BI24" s="46" t="str">
        <f t="shared" si="170"/>
        <v/>
      </c>
      <c r="BJ24" s="46" t="str">
        <f t="shared" si="170"/>
        <v/>
      </c>
      <c r="BK24" s="46" t="str">
        <f t="shared" si="170"/>
        <v/>
      </c>
      <c r="BL24" s="46" t="str">
        <f t="shared" si="170"/>
        <v/>
      </c>
      <c r="BM24" s="46" t="str">
        <f t="shared" si="170"/>
        <v/>
      </c>
      <c r="BN24" s="46" t="str">
        <f t="shared" si="170"/>
        <v/>
      </c>
      <c r="BO24" s="46" t="str">
        <f t="shared" si="170"/>
        <v/>
      </c>
      <c r="BP24" s="46" t="str">
        <f t="shared" si="170"/>
        <v/>
      </c>
      <c r="BQ24" s="46" t="str">
        <f t="shared" si="170"/>
        <v/>
      </c>
      <c r="BR24" s="46" t="str">
        <f t="shared" si="170"/>
        <v/>
      </c>
      <c r="BS24" s="46" t="str">
        <f t="shared" si="170"/>
        <v/>
      </c>
      <c r="BT24" s="46" t="str">
        <f t="shared" si="170"/>
        <v/>
      </c>
      <c r="BU24" s="46" t="str">
        <f t="shared" si="170"/>
        <v/>
      </c>
      <c r="BV24" s="46" t="str">
        <f t="shared" si="170"/>
        <v/>
      </c>
      <c r="BW24" s="46" t="str">
        <f t="shared" si="170"/>
        <v/>
      </c>
      <c r="BX24" s="46" t="str">
        <f t="shared" si="170"/>
        <v/>
      </c>
      <c r="BY24" s="46" t="str">
        <f t="shared" si="170"/>
        <v/>
      </c>
      <c r="BZ24" s="46" t="str">
        <f t="shared" si="170"/>
        <v/>
      </c>
      <c r="CA24" s="46" t="str">
        <f t="shared" si="170"/>
        <v/>
      </c>
      <c r="CB24" s="46" t="str">
        <f t="shared" si="170"/>
        <v/>
      </c>
      <c r="CC24" s="46" t="str">
        <f t="shared" si="170"/>
        <v/>
      </c>
      <c r="CD24" s="46" t="str">
        <f t="shared" si="170"/>
        <v/>
      </c>
      <c r="CE24" s="46" t="str">
        <f t="shared" si="170"/>
        <v/>
      </c>
      <c r="CF24" s="46" t="str">
        <f t="shared" si="170"/>
        <v/>
      </c>
      <c r="CG24" s="46" t="str">
        <f t="shared" si="170"/>
        <v/>
      </c>
      <c r="CH24" s="46" t="str">
        <f t="shared" si="170"/>
        <v/>
      </c>
      <c r="CI24" s="46" t="str">
        <f t="shared" si="170"/>
        <v/>
      </c>
      <c r="CJ24" s="46" t="str">
        <f t="shared" si="170"/>
        <v/>
      </c>
      <c r="CK24" s="46" t="str">
        <f t="shared" si="170"/>
        <v/>
      </c>
      <c r="CL24" s="46" t="str">
        <f t="shared" si="170"/>
        <v/>
      </c>
      <c r="CM24" s="46" t="str">
        <f t="shared" si="170"/>
        <v/>
      </c>
      <c r="CN24" s="46" t="str">
        <f t="shared" si="170"/>
        <v/>
      </c>
      <c r="CO24" s="46" t="str">
        <f t="shared" si="170"/>
        <v/>
      </c>
      <c r="CP24" s="46" t="str">
        <f t="shared" si="170"/>
        <v/>
      </c>
      <c r="CQ24" s="46" t="str">
        <f t="shared" si="170"/>
        <v/>
      </c>
      <c r="CR24" s="46" t="str">
        <f t="shared" si="170"/>
        <v/>
      </c>
      <c r="CS24" s="46" t="str">
        <f t="shared" si="170"/>
        <v/>
      </c>
      <c r="CT24" s="46" t="str">
        <f t="shared" si="170"/>
        <v/>
      </c>
      <c r="CU24" s="46" t="str">
        <f t="shared" si="170"/>
        <v/>
      </c>
      <c r="CV24" s="46" t="str">
        <f t="shared" si="170"/>
        <v/>
      </c>
      <c r="CW24" s="46" t="str">
        <f t="shared" si="170"/>
        <v/>
      </c>
      <c r="CX24" s="46" t="str">
        <f t="shared" si="170"/>
        <v/>
      </c>
      <c r="CY24" s="46" t="str">
        <f t="shared" si="170"/>
        <v/>
      </c>
      <c r="CZ24" s="46" t="str">
        <f t="shared" si="170"/>
        <v/>
      </c>
      <c r="DA24" s="46" t="str">
        <f t="shared" si="170"/>
        <v/>
      </c>
      <c r="DB24" s="46" t="str">
        <f t="shared" si="170"/>
        <v/>
      </c>
      <c r="DC24" s="46" t="str">
        <f t="shared" si="170"/>
        <v/>
      </c>
      <c r="DD24" s="46" t="str">
        <f t="shared" ref="DD24:DS24" si="171">IF(ISNONTEXT($V24),DC24+$V24,"")</f>
        <v/>
      </c>
      <c r="DE24" s="46" t="str">
        <f t="shared" si="171"/>
        <v/>
      </c>
      <c r="DF24" s="46" t="str">
        <f t="shared" si="171"/>
        <v/>
      </c>
      <c r="DG24" s="46" t="str">
        <f t="shared" si="171"/>
        <v/>
      </c>
      <c r="DH24" s="46" t="str">
        <f t="shared" si="171"/>
        <v/>
      </c>
      <c r="DI24" s="46" t="str">
        <f t="shared" si="171"/>
        <v/>
      </c>
      <c r="DJ24" s="46" t="str">
        <f t="shared" si="171"/>
        <v/>
      </c>
      <c r="DK24" s="46" t="str">
        <f t="shared" si="171"/>
        <v/>
      </c>
      <c r="DL24" s="46" t="str">
        <f t="shared" si="171"/>
        <v/>
      </c>
      <c r="DM24" s="46" t="str">
        <f t="shared" si="171"/>
        <v/>
      </c>
      <c r="DN24" s="46" t="str">
        <f t="shared" si="171"/>
        <v/>
      </c>
      <c r="DO24" s="46" t="str">
        <f t="shared" si="171"/>
        <v/>
      </c>
      <c r="DP24" s="46" t="str">
        <f t="shared" si="171"/>
        <v/>
      </c>
      <c r="DQ24" s="46" t="str">
        <f t="shared" si="171"/>
        <v/>
      </c>
      <c r="DR24" s="46" t="str">
        <f t="shared" si="171"/>
        <v/>
      </c>
      <c r="DS24" s="46" t="str">
        <f t="shared" si="171"/>
        <v/>
      </c>
      <c r="DT24" s="146" t="e">
        <f t="shared" si="6"/>
        <v>#N/A</v>
      </c>
      <c r="DU24" s="146" t="e">
        <f t="shared" si="7"/>
        <v>#N/A</v>
      </c>
      <c r="DV24" s="146" t="e">
        <f t="shared" si="8"/>
        <v>#N/A</v>
      </c>
      <c r="DW24" s="146" t="e">
        <f t="shared" si="9"/>
        <v>#N/A</v>
      </c>
      <c r="DX24" s="146" t="e">
        <f t="shared" si="10"/>
        <v>#N/A</v>
      </c>
      <c r="DY24" s="146" t="e">
        <f t="shared" si="11"/>
        <v>#N/A</v>
      </c>
      <c r="DZ24" s="146" t="e">
        <f t="shared" si="12"/>
        <v>#N/A</v>
      </c>
      <c r="EA24" s="146" t="e">
        <f t="shared" si="13"/>
        <v>#N/A</v>
      </c>
      <c r="EB24" s="146" t="e">
        <f t="shared" si="14"/>
        <v>#N/A</v>
      </c>
      <c r="EC24" s="146" t="e">
        <f t="shared" si="15"/>
        <v>#N/A</v>
      </c>
      <c r="ED24" s="146" t="e">
        <f t="shared" si="16"/>
        <v>#N/A</v>
      </c>
      <c r="EE24" s="146" t="e">
        <f t="shared" si="17"/>
        <v>#N/A</v>
      </c>
      <c r="EF24" s="146" t="e">
        <f t="shared" si="18"/>
        <v>#N/A</v>
      </c>
      <c r="EG24" s="146" t="e">
        <f t="shared" si="19"/>
        <v>#N/A</v>
      </c>
      <c r="EH24" s="146" t="e">
        <f t="shared" si="20"/>
        <v>#N/A</v>
      </c>
      <c r="EI24" s="146" t="e">
        <f t="shared" si="21"/>
        <v>#N/A</v>
      </c>
      <c r="EJ24" s="146" t="e">
        <f t="shared" si="22"/>
        <v>#N/A</v>
      </c>
      <c r="EK24" s="146" t="e">
        <f t="shared" si="23"/>
        <v>#N/A</v>
      </c>
      <c r="EL24" s="146" t="e">
        <f t="shared" si="24"/>
        <v>#N/A</v>
      </c>
      <c r="EM24" s="146" t="e">
        <f t="shared" si="25"/>
        <v>#N/A</v>
      </c>
      <c r="EN24" s="146" t="e">
        <f t="shared" si="26"/>
        <v>#N/A</v>
      </c>
      <c r="EO24" s="146" t="e">
        <f t="shared" si="27"/>
        <v>#N/A</v>
      </c>
      <c r="EP24" s="146" t="e">
        <f t="shared" si="28"/>
        <v>#N/A</v>
      </c>
      <c r="EQ24" s="146" t="e">
        <f t="shared" si="29"/>
        <v>#N/A</v>
      </c>
      <c r="ER24" s="146" t="e">
        <f t="shared" si="30"/>
        <v>#N/A</v>
      </c>
      <c r="ES24" s="146" t="e">
        <f t="shared" si="31"/>
        <v>#N/A</v>
      </c>
      <c r="ET24" s="146" t="e">
        <f t="shared" si="32"/>
        <v>#N/A</v>
      </c>
      <c r="EU24" s="146" t="e">
        <f t="shared" si="33"/>
        <v>#N/A</v>
      </c>
      <c r="EV24" s="146" t="e">
        <f t="shared" si="34"/>
        <v>#N/A</v>
      </c>
      <c r="EW24" s="146" t="e">
        <f t="shared" si="35"/>
        <v>#N/A</v>
      </c>
      <c r="EX24" s="146" t="e">
        <f t="shared" si="36"/>
        <v>#N/A</v>
      </c>
      <c r="EY24" s="146" t="e">
        <f t="shared" si="37"/>
        <v>#N/A</v>
      </c>
      <c r="EZ24" s="146" t="e">
        <f t="shared" si="38"/>
        <v>#N/A</v>
      </c>
      <c r="FA24" s="146" t="e">
        <f t="shared" si="39"/>
        <v>#N/A</v>
      </c>
      <c r="FB24" s="146" t="e">
        <f t="shared" si="40"/>
        <v>#N/A</v>
      </c>
      <c r="FC24" s="146" t="e">
        <f t="shared" si="41"/>
        <v>#N/A</v>
      </c>
      <c r="FD24" s="146" t="e">
        <f t="shared" si="42"/>
        <v>#N/A</v>
      </c>
      <c r="FE24" s="146" t="e">
        <f t="shared" si="43"/>
        <v>#N/A</v>
      </c>
      <c r="FF24" s="146" t="e">
        <f t="shared" si="44"/>
        <v>#N/A</v>
      </c>
      <c r="FG24" s="146" t="e">
        <f t="shared" si="45"/>
        <v>#N/A</v>
      </c>
      <c r="FH24" s="146" t="e">
        <f t="shared" si="46"/>
        <v>#N/A</v>
      </c>
      <c r="FI24" s="146" t="e">
        <f t="shared" si="47"/>
        <v>#N/A</v>
      </c>
      <c r="FJ24" s="146" t="e">
        <f t="shared" si="48"/>
        <v>#N/A</v>
      </c>
      <c r="FK24" s="146" t="e">
        <f t="shared" si="49"/>
        <v>#N/A</v>
      </c>
      <c r="FL24" s="146" t="e">
        <f t="shared" si="50"/>
        <v>#N/A</v>
      </c>
      <c r="FM24" s="146" t="e">
        <f t="shared" si="51"/>
        <v>#N/A</v>
      </c>
      <c r="FN24" s="146" t="e">
        <f t="shared" si="52"/>
        <v>#N/A</v>
      </c>
      <c r="FO24" s="146" t="e">
        <f t="shared" si="53"/>
        <v>#N/A</v>
      </c>
      <c r="FP24" s="146" t="e">
        <f t="shared" si="54"/>
        <v>#N/A</v>
      </c>
      <c r="FQ24" s="146" t="e">
        <f t="shared" si="55"/>
        <v>#N/A</v>
      </c>
      <c r="FR24" s="146" t="e">
        <f t="shared" si="56"/>
        <v>#N/A</v>
      </c>
      <c r="FS24" s="146" t="e">
        <f t="shared" si="57"/>
        <v>#N/A</v>
      </c>
      <c r="FT24" s="146" t="e">
        <f t="shared" si="58"/>
        <v>#N/A</v>
      </c>
      <c r="FU24" s="146" t="e">
        <f t="shared" si="59"/>
        <v>#N/A</v>
      </c>
      <c r="FV24" s="146" t="e">
        <f t="shared" si="60"/>
        <v>#N/A</v>
      </c>
      <c r="FW24" s="146" t="e">
        <f t="shared" si="61"/>
        <v>#N/A</v>
      </c>
      <c r="FX24" s="146" t="e">
        <f t="shared" si="62"/>
        <v>#N/A</v>
      </c>
      <c r="FY24" s="146" t="e">
        <f t="shared" si="63"/>
        <v>#N/A</v>
      </c>
      <c r="FZ24" s="146" t="e">
        <f t="shared" si="64"/>
        <v>#N/A</v>
      </c>
      <c r="GA24" s="146" t="e">
        <f t="shared" si="65"/>
        <v>#N/A</v>
      </c>
      <c r="GB24" s="146" t="e">
        <f t="shared" si="66"/>
        <v>#N/A</v>
      </c>
      <c r="GC24" s="146" t="e">
        <f t="shared" si="67"/>
        <v>#N/A</v>
      </c>
      <c r="GD24" s="146" t="e">
        <f t="shared" si="68"/>
        <v>#N/A</v>
      </c>
      <c r="GE24" s="146" t="e">
        <f t="shared" si="69"/>
        <v>#N/A</v>
      </c>
      <c r="GF24" s="146" t="e">
        <f t="shared" si="70"/>
        <v>#N/A</v>
      </c>
      <c r="GG24" s="146" t="e">
        <f t="shared" si="71"/>
        <v>#N/A</v>
      </c>
      <c r="GH24" s="146" t="e">
        <f t="shared" si="72"/>
        <v>#N/A</v>
      </c>
      <c r="GI24" s="146" t="e">
        <f t="shared" si="73"/>
        <v>#N/A</v>
      </c>
      <c r="GJ24" s="146" t="e">
        <f t="shared" si="74"/>
        <v>#N/A</v>
      </c>
      <c r="GK24" s="146" t="e">
        <f t="shared" si="75"/>
        <v>#N/A</v>
      </c>
      <c r="GL24" s="146" t="e">
        <f t="shared" si="76"/>
        <v>#N/A</v>
      </c>
      <c r="GM24" s="146" t="e">
        <f t="shared" si="77"/>
        <v>#N/A</v>
      </c>
      <c r="GN24" s="146" t="e">
        <f t="shared" si="78"/>
        <v>#N/A</v>
      </c>
      <c r="GO24" s="146" t="e">
        <f t="shared" si="79"/>
        <v>#N/A</v>
      </c>
      <c r="GP24" s="146" t="e">
        <f t="shared" si="80"/>
        <v>#N/A</v>
      </c>
      <c r="GQ24" s="146" t="e">
        <f t="shared" si="81"/>
        <v>#N/A</v>
      </c>
      <c r="GR24" s="146" t="e">
        <f t="shared" si="82"/>
        <v>#N/A</v>
      </c>
      <c r="GS24" s="146" t="e">
        <f t="shared" si="83"/>
        <v>#N/A</v>
      </c>
      <c r="GT24" s="146" t="e">
        <f t="shared" si="84"/>
        <v>#N/A</v>
      </c>
      <c r="GU24" s="146" t="e">
        <f t="shared" si="85"/>
        <v>#N/A</v>
      </c>
      <c r="GV24" s="146" t="e">
        <f t="shared" si="86"/>
        <v>#N/A</v>
      </c>
      <c r="GW24" s="146" t="e">
        <f t="shared" si="87"/>
        <v>#N/A</v>
      </c>
      <c r="GX24" s="146" t="e">
        <f t="shared" si="88"/>
        <v>#N/A</v>
      </c>
      <c r="GY24" s="146" t="e">
        <f t="shared" si="89"/>
        <v>#N/A</v>
      </c>
      <c r="GZ24" s="146" t="e">
        <f t="shared" si="90"/>
        <v>#N/A</v>
      </c>
      <c r="HA24" s="146" t="e">
        <f t="shared" si="91"/>
        <v>#N/A</v>
      </c>
      <c r="HB24" s="146" t="e">
        <f t="shared" si="92"/>
        <v>#N/A</v>
      </c>
      <c r="HC24" s="146" t="e">
        <f t="shared" si="93"/>
        <v>#N/A</v>
      </c>
      <c r="HD24" s="146" t="e">
        <f t="shared" si="94"/>
        <v>#N/A</v>
      </c>
      <c r="HE24" s="146" t="e">
        <f t="shared" si="95"/>
        <v>#N/A</v>
      </c>
      <c r="HF24" s="146" t="e">
        <f t="shared" si="96"/>
        <v>#N/A</v>
      </c>
      <c r="HG24" s="146" t="e">
        <f t="shared" si="97"/>
        <v>#N/A</v>
      </c>
      <c r="HH24" s="146" t="e">
        <f t="shared" si="98"/>
        <v>#N/A</v>
      </c>
      <c r="HI24" s="146" t="e">
        <f t="shared" si="99"/>
        <v>#N/A</v>
      </c>
      <c r="HJ24" s="146" t="e">
        <f t="shared" si="100"/>
        <v>#N/A</v>
      </c>
      <c r="HK24" s="146" t="e">
        <f t="shared" si="101"/>
        <v>#N/A</v>
      </c>
      <c r="HL24" s="146" t="e">
        <f t="shared" si="102"/>
        <v>#N/A</v>
      </c>
      <c r="HM24" s="146" t="e">
        <f t="shared" si="103"/>
        <v>#N/A</v>
      </c>
      <c r="HN24" s="146" t="e">
        <f t="shared" si="104"/>
        <v>#N/A</v>
      </c>
      <c r="HO24" s="146" t="e">
        <f t="shared" si="105"/>
        <v>#N/A</v>
      </c>
      <c r="HP24" s="146" t="e">
        <f t="shared" si="106"/>
        <v>#N/A</v>
      </c>
    </row>
    <row r="25" spans="1:224" hidden="1" x14ac:dyDescent="0.45">
      <c r="A25" s="4">
        <v>22</v>
      </c>
      <c r="B25" s="82" t="str">
        <f t="shared" si="107"/>
        <v/>
      </c>
      <c r="C25" s="81"/>
      <c r="D25" s="82" t="str">
        <f t="shared" si="108"/>
        <v/>
      </c>
      <c r="E25" s="32" t="str">
        <f t="shared" si="0"/>
        <v/>
      </c>
      <c r="F25" s="32" t="str">
        <f t="shared" si="1"/>
        <v/>
      </c>
      <c r="G25" s="65" t="str">
        <f t="shared" si="109"/>
        <v/>
      </c>
      <c r="H25" s="21"/>
      <c r="I25" s="53"/>
      <c r="J25" s="237"/>
      <c r="K25" s="66" t="str">
        <f>IF(AND(B25&gt;0,C25&gt;0,D25&gt;0),IF(ISBLANK(J25),IF(ISBLANK(H25),"",(D25-B25)*VLOOKUP(H25,VLookups!$A$4:$B$13,2,FALSE)),J25),"")</f>
        <v/>
      </c>
      <c r="L25" s="67" t="str">
        <f t="shared" si="2"/>
        <v/>
      </c>
      <c r="M25" s="81"/>
      <c r="N25" s="230" t="str">
        <f>IF(AND(M25&gt;0,C25&gt;0,NOT(K25="")),ABS(VLOOKUP($M$1,VLookups!$A$27:$B$28,2,FALSE)-_xlfn.NORM.DIST(M25,G25,K25,TRUE)),"")</f>
        <v/>
      </c>
      <c r="O25" s="80" t="str">
        <f>IF(AND($B25&gt;0,$C25&gt;0,$D25&gt;0,NOT(ISBLANK($H25))),_xlfn.NORM.INV(ABS(VLOOKUP($M$1,VLookups!$A$27:$B$28,2,FALSE)-O$3),$G25,$K25),"")</f>
        <v/>
      </c>
      <c r="P25" s="79" t="str">
        <f>IF(AND($B25&gt;0,$C25&gt;0,$D25&gt;0,NOT(ISBLANK($H25))),_xlfn.NORM.INV(ABS(VLOOKUP($M$1,VLookups!$A$27:$B$28,2,FALSE)-P$3),$G25,$K25),"")</f>
        <v/>
      </c>
      <c r="Q25" s="80" t="str">
        <f>IF(AND($B25&gt;0,$C25&gt;0,$D25&gt;0,NOT(ISBLANK($H25))),_xlfn.NORM.INV(ABS(VLOOKUP($M$1,VLookups!$A$27:$B$28,2,FALSE)-Q$3),$G25,$K25),"")</f>
        <v/>
      </c>
      <c r="R25" s="79" t="str">
        <f>IF(AND($B25&gt;0,$C25&gt;0,$D25&gt;0,NOT(ISBLANK($H25))),_xlfn.NORM.INV(ABS(VLOOKUP($M$1,VLookups!$A$27:$B$28,2,FALSE)-R$3),$G25,$K25),"")</f>
        <v/>
      </c>
      <c r="S25" s="80" t="str">
        <f>IF(AND($B25&gt;0,$C25&gt;0,$D25&gt;0,NOT(ISBLANK($H25))),_xlfn.NORM.INV(ABS(VLOOKUP($M$1,VLookups!$A$27:$B$28,2,FALSE)-S$3),$G25,$K25),"")</f>
        <v/>
      </c>
      <c r="T25" s="79" t="str">
        <f>IF(AND($B25&gt;0,$C25&gt;0,$D25&gt;0,NOT(ISBLANK($H25))),_xlfn.NORM.INV(ABS(VLOOKUP($M$1,VLookups!$A$27:$B$28,2,FALSE)-T$3),$G25,$K25),"")</f>
        <v/>
      </c>
      <c r="U25" s="5"/>
      <c r="V25" s="145" t="str">
        <f t="shared" si="110"/>
        <v/>
      </c>
      <c r="W25" s="46" t="str">
        <f t="shared" ref="W25:AP25" si="172">IF(ISNONTEXT($V25),X25-$V25,"")</f>
        <v/>
      </c>
      <c r="X25" s="46" t="str">
        <f t="shared" si="172"/>
        <v/>
      </c>
      <c r="Y25" s="46" t="str">
        <f t="shared" si="172"/>
        <v/>
      </c>
      <c r="Z25" s="46" t="str">
        <f t="shared" si="172"/>
        <v/>
      </c>
      <c r="AA25" s="46" t="str">
        <f t="shared" si="172"/>
        <v/>
      </c>
      <c r="AB25" s="46" t="str">
        <f t="shared" si="172"/>
        <v/>
      </c>
      <c r="AC25" s="46" t="str">
        <f t="shared" si="172"/>
        <v/>
      </c>
      <c r="AD25" s="46" t="str">
        <f t="shared" si="172"/>
        <v/>
      </c>
      <c r="AE25" s="46" t="str">
        <f t="shared" si="172"/>
        <v/>
      </c>
      <c r="AF25" s="46" t="str">
        <f t="shared" si="172"/>
        <v/>
      </c>
      <c r="AG25" s="46" t="str">
        <f t="shared" si="172"/>
        <v/>
      </c>
      <c r="AH25" s="46" t="str">
        <f t="shared" si="172"/>
        <v/>
      </c>
      <c r="AI25" s="46" t="str">
        <f t="shared" si="172"/>
        <v/>
      </c>
      <c r="AJ25" s="46" t="str">
        <f t="shared" si="172"/>
        <v/>
      </c>
      <c r="AK25" s="46" t="str">
        <f t="shared" si="172"/>
        <v/>
      </c>
      <c r="AL25" s="46" t="str">
        <f t="shared" si="172"/>
        <v/>
      </c>
      <c r="AM25" s="46" t="str">
        <f t="shared" si="172"/>
        <v/>
      </c>
      <c r="AN25" s="46" t="str">
        <f t="shared" si="172"/>
        <v/>
      </c>
      <c r="AO25" s="46" t="str">
        <f t="shared" si="172"/>
        <v/>
      </c>
      <c r="AP25" s="46" t="str">
        <f t="shared" si="172"/>
        <v/>
      </c>
      <c r="AQ25" s="152" t="str">
        <f t="shared" si="112"/>
        <v/>
      </c>
      <c r="AR25" s="46" t="str">
        <f t="shared" ref="AR25:DC25" si="173">IF(ISNONTEXT($V25),AQ25+$V25,"")</f>
        <v/>
      </c>
      <c r="AS25" s="46" t="str">
        <f t="shared" si="173"/>
        <v/>
      </c>
      <c r="AT25" s="46" t="str">
        <f t="shared" si="173"/>
        <v/>
      </c>
      <c r="AU25" s="46" t="str">
        <f t="shared" si="173"/>
        <v/>
      </c>
      <c r="AV25" s="46" t="str">
        <f t="shared" si="173"/>
        <v/>
      </c>
      <c r="AW25" s="46" t="str">
        <f t="shared" si="173"/>
        <v/>
      </c>
      <c r="AX25" s="46" t="str">
        <f t="shared" si="173"/>
        <v/>
      </c>
      <c r="AY25" s="46" t="str">
        <f t="shared" si="173"/>
        <v/>
      </c>
      <c r="AZ25" s="46" t="str">
        <f t="shared" si="173"/>
        <v/>
      </c>
      <c r="BA25" s="46" t="str">
        <f t="shared" si="173"/>
        <v/>
      </c>
      <c r="BB25" s="46" t="str">
        <f t="shared" si="173"/>
        <v/>
      </c>
      <c r="BC25" s="46" t="str">
        <f t="shared" si="173"/>
        <v/>
      </c>
      <c r="BD25" s="46" t="str">
        <f t="shared" si="173"/>
        <v/>
      </c>
      <c r="BE25" s="46" t="str">
        <f t="shared" si="173"/>
        <v/>
      </c>
      <c r="BF25" s="46" t="str">
        <f t="shared" si="173"/>
        <v/>
      </c>
      <c r="BG25" s="46" t="str">
        <f t="shared" si="173"/>
        <v/>
      </c>
      <c r="BH25" s="46" t="str">
        <f t="shared" si="173"/>
        <v/>
      </c>
      <c r="BI25" s="46" t="str">
        <f t="shared" si="173"/>
        <v/>
      </c>
      <c r="BJ25" s="46" t="str">
        <f t="shared" si="173"/>
        <v/>
      </c>
      <c r="BK25" s="46" t="str">
        <f t="shared" si="173"/>
        <v/>
      </c>
      <c r="BL25" s="46" t="str">
        <f t="shared" si="173"/>
        <v/>
      </c>
      <c r="BM25" s="46" t="str">
        <f t="shared" si="173"/>
        <v/>
      </c>
      <c r="BN25" s="46" t="str">
        <f t="shared" si="173"/>
        <v/>
      </c>
      <c r="BO25" s="46" t="str">
        <f t="shared" si="173"/>
        <v/>
      </c>
      <c r="BP25" s="46" t="str">
        <f t="shared" si="173"/>
        <v/>
      </c>
      <c r="BQ25" s="46" t="str">
        <f t="shared" si="173"/>
        <v/>
      </c>
      <c r="BR25" s="46" t="str">
        <f t="shared" si="173"/>
        <v/>
      </c>
      <c r="BS25" s="46" t="str">
        <f t="shared" si="173"/>
        <v/>
      </c>
      <c r="BT25" s="46" t="str">
        <f t="shared" si="173"/>
        <v/>
      </c>
      <c r="BU25" s="46" t="str">
        <f t="shared" si="173"/>
        <v/>
      </c>
      <c r="BV25" s="46" t="str">
        <f t="shared" si="173"/>
        <v/>
      </c>
      <c r="BW25" s="46" t="str">
        <f t="shared" si="173"/>
        <v/>
      </c>
      <c r="BX25" s="46" t="str">
        <f t="shared" si="173"/>
        <v/>
      </c>
      <c r="BY25" s="46" t="str">
        <f t="shared" si="173"/>
        <v/>
      </c>
      <c r="BZ25" s="46" t="str">
        <f t="shared" si="173"/>
        <v/>
      </c>
      <c r="CA25" s="46" t="str">
        <f t="shared" si="173"/>
        <v/>
      </c>
      <c r="CB25" s="46" t="str">
        <f t="shared" si="173"/>
        <v/>
      </c>
      <c r="CC25" s="46" t="str">
        <f t="shared" si="173"/>
        <v/>
      </c>
      <c r="CD25" s="46" t="str">
        <f t="shared" si="173"/>
        <v/>
      </c>
      <c r="CE25" s="46" t="str">
        <f t="shared" si="173"/>
        <v/>
      </c>
      <c r="CF25" s="46" t="str">
        <f t="shared" si="173"/>
        <v/>
      </c>
      <c r="CG25" s="46" t="str">
        <f t="shared" si="173"/>
        <v/>
      </c>
      <c r="CH25" s="46" t="str">
        <f t="shared" si="173"/>
        <v/>
      </c>
      <c r="CI25" s="46" t="str">
        <f t="shared" si="173"/>
        <v/>
      </c>
      <c r="CJ25" s="46" t="str">
        <f t="shared" si="173"/>
        <v/>
      </c>
      <c r="CK25" s="46" t="str">
        <f t="shared" si="173"/>
        <v/>
      </c>
      <c r="CL25" s="46" t="str">
        <f t="shared" si="173"/>
        <v/>
      </c>
      <c r="CM25" s="46" t="str">
        <f t="shared" si="173"/>
        <v/>
      </c>
      <c r="CN25" s="46" t="str">
        <f t="shared" si="173"/>
        <v/>
      </c>
      <c r="CO25" s="46" t="str">
        <f t="shared" si="173"/>
        <v/>
      </c>
      <c r="CP25" s="46" t="str">
        <f t="shared" si="173"/>
        <v/>
      </c>
      <c r="CQ25" s="46" t="str">
        <f t="shared" si="173"/>
        <v/>
      </c>
      <c r="CR25" s="46" t="str">
        <f t="shared" si="173"/>
        <v/>
      </c>
      <c r="CS25" s="46" t="str">
        <f t="shared" si="173"/>
        <v/>
      </c>
      <c r="CT25" s="46" t="str">
        <f t="shared" si="173"/>
        <v/>
      </c>
      <c r="CU25" s="46" t="str">
        <f t="shared" si="173"/>
        <v/>
      </c>
      <c r="CV25" s="46" t="str">
        <f t="shared" si="173"/>
        <v/>
      </c>
      <c r="CW25" s="46" t="str">
        <f t="shared" si="173"/>
        <v/>
      </c>
      <c r="CX25" s="46" t="str">
        <f t="shared" si="173"/>
        <v/>
      </c>
      <c r="CY25" s="46" t="str">
        <f t="shared" si="173"/>
        <v/>
      </c>
      <c r="CZ25" s="46" t="str">
        <f t="shared" si="173"/>
        <v/>
      </c>
      <c r="DA25" s="46" t="str">
        <f t="shared" si="173"/>
        <v/>
      </c>
      <c r="DB25" s="46" t="str">
        <f t="shared" si="173"/>
        <v/>
      </c>
      <c r="DC25" s="46" t="str">
        <f t="shared" si="173"/>
        <v/>
      </c>
      <c r="DD25" s="46" t="str">
        <f t="shared" ref="DD25:DS25" si="174">IF(ISNONTEXT($V25),DC25+$V25,"")</f>
        <v/>
      </c>
      <c r="DE25" s="46" t="str">
        <f t="shared" si="174"/>
        <v/>
      </c>
      <c r="DF25" s="46" t="str">
        <f t="shared" si="174"/>
        <v/>
      </c>
      <c r="DG25" s="46" t="str">
        <f t="shared" si="174"/>
        <v/>
      </c>
      <c r="DH25" s="46" t="str">
        <f t="shared" si="174"/>
        <v/>
      </c>
      <c r="DI25" s="46" t="str">
        <f t="shared" si="174"/>
        <v/>
      </c>
      <c r="DJ25" s="46" t="str">
        <f t="shared" si="174"/>
        <v/>
      </c>
      <c r="DK25" s="46" t="str">
        <f t="shared" si="174"/>
        <v/>
      </c>
      <c r="DL25" s="46" t="str">
        <f t="shared" si="174"/>
        <v/>
      </c>
      <c r="DM25" s="46" t="str">
        <f t="shared" si="174"/>
        <v/>
      </c>
      <c r="DN25" s="46" t="str">
        <f t="shared" si="174"/>
        <v/>
      </c>
      <c r="DO25" s="46" t="str">
        <f t="shared" si="174"/>
        <v/>
      </c>
      <c r="DP25" s="46" t="str">
        <f t="shared" si="174"/>
        <v/>
      </c>
      <c r="DQ25" s="46" t="str">
        <f t="shared" si="174"/>
        <v/>
      </c>
      <c r="DR25" s="46" t="str">
        <f t="shared" si="174"/>
        <v/>
      </c>
      <c r="DS25" s="46" t="str">
        <f t="shared" si="174"/>
        <v/>
      </c>
      <c r="DT25" s="146" t="e">
        <f t="shared" si="6"/>
        <v>#N/A</v>
      </c>
      <c r="DU25" s="146" t="e">
        <f t="shared" si="7"/>
        <v>#N/A</v>
      </c>
      <c r="DV25" s="146" t="e">
        <f t="shared" si="8"/>
        <v>#N/A</v>
      </c>
      <c r="DW25" s="146" t="e">
        <f t="shared" si="9"/>
        <v>#N/A</v>
      </c>
      <c r="DX25" s="146" t="e">
        <f t="shared" si="10"/>
        <v>#N/A</v>
      </c>
      <c r="DY25" s="146" t="e">
        <f t="shared" si="11"/>
        <v>#N/A</v>
      </c>
      <c r="DZ25" s="146" t="e">
        <f t="shared" si="12"/>
        <v>#N/A</v>
      </c>
      <c r="EA25" s="146" t="e">
        <f t="shared" si="13"/>
        <v>#N/A</v>
      </c>
      <c r="EB25" s="146" t="e">
        <f t="shared" si="14"/>
        <v>#N/A</v>
      </c>
      <c r="EC25" s="146" t="e">
        <f t="shared" si="15"/>
        <v>#N/A</v>
      </c>
      <c r="ED25" s="146" t="e">
        <f t="shared" si="16"/>
        <v>#N/A</v>
      </c>
      <c r="EE25" s="146" t="e">
        <f t="shared" si="17"/>
        <v>#N/A</v>
      </c>
      <c r="EF25" s="146" t="e">
        <f t="shared" si="18"/>
        <v>#N/A</v>
      </c>
      <c r="EG25" s="146" t="e">
        <f t="shared" si="19"/>
        <v>#N/A</v>
      </c>
      <c r="EH25" s="146" t="e">
        <f t="shared" si="20"/>
        <v>#N/A</v>
      </c>
      <c r="EI25" s="146" t="e">
        <f t="shared" si="21"/>
        <v>#N/A</v>
      </c>
      <c r="EJ25" s="146" t="e">
        <f t="shared" si="22"/>
        <v>#N/A</v>
      </c>
      <c r="EK25" s="146" t="e">
        <f t="shared" si="23"/>
        <v>#N/A</v>
      </c>
      <c r="EL25" s="146" t="e">
        <f t="shared" si="24"/>
        <v>#N/A</v>
      </c>
      <c r="EM25" s="146" t="e">
        <f t="shared" si="25"/>
        <v>#N/A</v>
      </c>
      <c r="EN25" s="146" t="e">
        <f t="shared" si="26"/>
        <v>#N/A</v>
      </c>
      <c r="EO25" s="146" t="e">
        <f t="shared" si="27"/>
        <v>#N/A</v>
      </c>
      <c r="EP25" s="146" t="e">
        <f t="shared" si="28"/>
        <v>#N/A</v>
      </c>
      <c r="EQ25" s="146" t="e">
        <f t="shared" si="29"/>
        <v>#N/A</v>
      </c>
      <c r="ER25" s="146" t="e">
        <f t="shared" si="30"/>
        <v>#N/A</v>
      </c>
      <c r="ES25" s="146" t="e">
        <f t="shared" si="31"/>
        <v>#N/A</v>
      </c>
      <c r="ET25" s="146" t="e">
        <f t="shared" si="32"/>
        <v>#N/A</v>
      </c>
      <c r="EU25" s="146" t="e">
        <f t="shared" si="33"/>
        <v>#N/A</v>
      </c>
      <c r="EV25" s="146" t="e">
        <f t="shared" si="34"/>
        <v>#N/A</v>
      </c>
      <c r="EW25" s="146" t="e">
        <f t="shared" si="35"/>
        <v>#N/A</v>
      </c>
      <c r="EX25" s="146" t="e">
        <f t="shared" si="36"/>
        <v>#N/A</v>
      </c>
      <c r="EY25" s="146" t="e">
        <f t="shared" si="37"/>
        <v>#N/A</v>
      </c>
      <c r="EZ25" s="146" t="e">
        <f t="shared" si="38"/>
        <v>#N/A</v>
      </c>
      <c r="FA25" s="146" t="e">
        <f t="shared" si="39"/>
        <v>#N/A</v>
      </c>
      <c r="FB25" s="146" t="e">
        <f t="shared" si="40"/>
        <v>#N/A</v>
      </c>
      <c r="FC25" s="146" t="e">
        <f t="shared" si="41"/>
        <v>#N/A</v>
      </c>
      <c r="FD25" s="146" t="e">
        <f t="shared" si="42"/>
        <v>#N/A</v>
      </c>
      <c r="FE25" s="146" t="e">
        <f t="shared" si="43"/>
        <v>#N/A</v>
      </c>
      <c r="FF25" s="146" t="e">
        <f t="shared" si="44"/>
        <v>#N/A</v>
      </c>
      <c r="FG25" s="146" t="e">
        <f t="shared" si="45"/>
        <v>#N/A</v>
      </c>
      <c r="FH25" s="146" t="e">
        <f t="shared" si="46"/>
        <v>#N/A</v>
      </c>
      <c r="FI25" s="146" t="e">
        <f t="shared" si="47"/>
        <v>#N/A</v>
      </c>
      <c r="FJ25" s="146" t="e">
        <f t="shared" si="48"/>
        <v>#N/A</v>
      </c>
      <c r="FK25" s="146" t="e">
        <f t="shared" si="49"/>
        <v>#N/A</v>
      </c>
      <c r="FL25" s="146" t="e">
        <f t="shared" si="50"/>
        <v>#N/A</v>
      </c>
      <c r="FM25" s="146" t="e">
        <f t="shared" si="51"/>
        <v>#N/A</v>
      </c>
      <c r="FN25" s="146" t="e">
        <f t="shared" si="52"/>
        <v>#N/A</v>
      </c>
      <c r="FO25" s="146" t="e">
        <f t="shared" si="53"/>
        <v>#N/A</v>
      </c>
      <c r="FP25" s="146" t="e">
        <f t="shared" si="54"/>
        <v>#N/A</v>
      </c>
      <c r="FQ25" s="146" t="e">
        <f t="shared" si="55"/>
        <v>#N/A</v>
      </c>
      <c r="FR25" s="146" t="e">
        <f t="shared" si="56"/>
        <v>#N/A</v>
      </c>
      <c r="FS25" s="146" t="e">
        <f t="shared" si="57"/>
        <v>#N/A</v>
      </c>
      <c r="FT25" s="146" t="e">
        <f t="shared" si="58"/>
        <v>#N/A</v>
      </c>
      <c r="FU25" s="146" t="e">
        <f t="shared" si="59"/>
        <v>#N/A</v>
      </c>
      <c r="FV25" s="146" t="e">
        <f t="shared" si="60"/>
        <v>#N/A</v>
      </c>
      <c r="FW25" s="146" t="e">
        <f t="shared" si="61"/>
        <v>#N/A</v>
      </c>
      <c r="FX25" s="146" t="e">
        <f t="shared" si="62"/>
        <v>#N/A</v>
      </c>
      <c r="FY25" s="146" t="e">
        <f t="shared" si="63"/>
        <v>#N/A</v>
      </c>
      <c r="FZ25" s="146" t="e">
        <f t="shared" si="64"/>
        <v>#N/A</v>
      </c>
      <c r="GA25" s="146" t="e">
        <f t="shared" si="65"/>
        <v>#N/A</v>
      </c>
      <c r="GB25" s="146" t="e">
        <f t="shared" si="66"/>
        <v>#N/A</v>
      </c>
      <c r="GC25" s="146" t="e">
        <f t="shared" si="67"/>
        <v>#N/A</v>
      </c>
      <c r="GD25" s="146" t="e">
        <f t="shared" si="68"/>
        <v>#N/A</v>
      </c>
      <c r="GE25" s="146" t="e">
        <f t="shared" si="69"/>
        <v>#N/A</v>
      </c>
      <c r="GF25" s="146" t="e">
        <f t="shared" si="70"/>
        <v>#N/A</v>
      </c>
      <c r="GG25" s="146" t="e">
        <f t="shared" si="71"/>
        <v>#N/A</v>
      </c>
      <c r="GH25" s="146" t="e">
        <f t="shared" si="72"/>
        <v>#N/A</v>
      </c>
      <c r="GI25" s="146" t="e">
        <f t="shared" si="73"/>
        <v>#N/A</v>
      </c>
      <c r="GJ25" s="146" t="e">
        <f t="shared" si="74"/>
        <v>#N/A</v>
      </c>
      <c r="GK25" s="146" t="e">
        <f t="shared" si="75"/>
        <v>#N/A</v>
      </c>
      <c r="GL25" s="146" t="e">
        <f t="shared" si="76"/>
        <v>#N/A</v>
      </c>
      <c r="GM25" s="146" t="e">
        <f t="shared" si="77"/>
        <v>#N/A</v>
      </c>
      <c r="GN25" s="146" t="e">
        <f t="shared" si="78"/>
        <v>#N/A</v>
      </c>
      <c r="GO25" s="146" t="e">
        <f t="shared" si="79"/>
        <v>#N/A</v>
      </c>
      <c r="GP25" s="146" t="e">
        <f t="shared" si="80"/>
        <v>#N/A</v>
      </c>
      <c r="GQ25" s="146" t="e">
        <f t="shared" si="81"/>
        <v>#N/A</v>
      </c>
      <c r="GR25" s="146" t="e">
        <f t="shared" si="82"/>
        <v>#N/A</v>
      </c>
      <c r="GS25" s="146" t="e">
        <f t="shared" si="83"/>
        <v>#N/A</v>
      </c>
      <c r="GT25" s="146" t="e">
        <f t="shared" si="84"/>
        <v>#N/A</v>
      </c>
      <c r="GU25" s="146" t="e">
        <f t="shared" si="85"/>
        <v>#N/A</v>
      </c>
      <c r="GV25" s="146" t="e">
        <f t="shared" si="86"/>
        <v>#N/A</v>
      </c>
      <c r="GW25" s="146" t="e">
        <f t="shared" si="87"/>
        <v>#N/A</v>
      </c>
      <c r="GX25" s="146" t="e">
        <f t="shared" si="88"/>
        <v>#N/A</v>
      </c>
      <c r="GY25" s="146" t="e">
        <f t="shared" si="89"/>
        <v>#N/A</v>
      </c>
      <c r="GZ25" s="146" t="e">
        <f t="shared" si="90"/>
        <v>#N/A</v>
      </c>
      <c r="HA25" s="146" t="e">
        <f t="shared" si="91"/>
        <v>#N/A</v>
      </c>
      <c r="HB25" s="146" t="e">
        <f t="shared" si="92"/>
        <v>#N/A</v>
      </c>
      <c r="HC25" s="146" t="e">
        <f t="shared" si="93"/>
        <v>#N/A</v>
      </c>
      <c r="HD25" s="146" t="e">
        <f t="shared" si="94"/>
        <v>#N/A</v>
      </c>
      <c r="HE25" s="146" t="e">
        <f t="shared" si="95"/>
        <v>#N/A</v>
      </c>
      <c r="HF25" s="146" t="e">
        <f t="shared" si="96"/>
        <v>#N/A</v>
      </c>
      <c r="HG25" s="146" t="e">
        <f t="shared" si="97"/>
        <v>#N/A</v>
      </c>
      <c r="HH25" s="146" t="e">
        <f t="shared" si="98"/>
        <v>#N/A</v>
      </c>
      <c r="HI25" s="146" t="e">
        <f t="shared" si="99"/>
        <v>#N/A</v>
      </c>
      <c r="HJ25" s="146" t="e">
        <f t="shared" si="100"/>
        <v>#N/A</v>
      </c>
      <c r="HK25" s="146" t="e">
        <f t="shared" si="101"/>
        <v>#N/A</v>
      </c>
      <c r="HL25" s="146" t="e">
        <f t="shared" si="102"/>
        <v>#N/A</v>
      </c>
      <c r="HM25" s="146" t="e">
        <f t="shared" si="103"/>
        <v>#N/A</v>
      </c>
      <c r="HN25" s="146" t="e">
        <f t="shared" si="104"/>
        <v>#N/A</v>
      </c>
      <c r="HO25" s="146" t="e">
        <f t="shared" si="105"/>
        <v>#N/A</v>
      </c>
      <c r="HP25" s="146" t="e">
        <f t="shared" si="106"/>
        <v>#N/A</v>
      </c>
    </row>
    <row r="26" spans="1:224" hidden="1" x14ac:dyDescent="0.45">
      <c r="A26" s="4">
        <v>23</v>
      </c>
      <c r="B26" s="82" t="str">
        <f t="shared" si="107"/>
        <v/>
      </c>
      <c r="C26" s="81"/>
      <c r="D26" s="82" t="str">
        <f t="shared" si="108"/>
        <v/>
      </c>
      <c r="E26" s="32" t="str">
        <f t="shared" si="0"/>
        <v/>
      </c>
      <c r="F26" s="32" t="str">
        <f t="shared" si="1"/>
        <v/>
      </c>
      <c r="G26" s="65" t="str">
        <f t="shared" si="109"/>
        <v/>
      </c>
      <c r="H26" s="21"/>
      <c r="I26" s="53"/>
      <c r="J26" s="237"/>
      <c r="K26" s="66" t="str">
        <f>IF(AND(B26&gt;0,C26&gt;0,D26&gt;0),IF(ISBLANK(J26),IF(ISBLANK(H26),"",(D26-B26)*VLOOKUP(H26,VLookups!$A$4:$B$13,2,FALSE)),J26),"")</f>
        <v/>
      </c>
      <c r="L26" s="67" t="str">
        <f t="shared" si="2"/>
        <v/>
      </c>
      <c r="M26" s="81"/>
      <c r="N26" s="230" t="str">
        <f>IF(AND(M26&gt;0,C26&gt;0,NOT(K26="")),ABS(VLOOKUP($M$1,VLookups!$A$27:$B$28,2,FALSE)-_xlfn.NORM.DIST(M26,G26,K26,TRUE)),"")</f>
        <v/>
      </c>
      <c r="O26" s="80" t="str">
        <f>IF(AND($B26&gt;0,$C26&gt;0,$D26&gt;0,NOT(ISBLANK($H26))),_xlfn.NORM.INV(ABS(VLOOKUP($M$1,VLookups!$A$27:$B$28,2,FALSE)-O$3),$G26,$K26),"")</f>
        <v/>
      </c>
      <c r="P26" s="79" t="str">
        <f>IF(AND($B26&gt;0,$C26&gt;0,$D26&gt;0,NOT(ISBLANK($H26))),_xlfn.NORM.INV(ABS(VLOOKUP($M$1,VLookups!$A$27:$B$28,2,FALSE)-P$3),$G26,$K26),"")</f>
        <v/>
      </c>
      <c r="Q26" s="80" t="str">
        <f>IF(AND($B26&gt;0,$C26&gt;0,$D26&gt;0,NOT(ISBLANK($H26))),_xlfn.NORM.INV(ABS(VLOOKUP($M$1,VLookups!$A$27:$B$28,2,FALSE)-Q$3),$G26,$K26),"")</f>
        <v/>
      </c>
      <c r="R26" s="79" t="str">
        <f>IF(AND($B26&gt;0,$C26&gt;0,$D26&gt;0,NOT(ISBLANK($H26))),_xlfn.NORM.INV(ABS(VLOOKUP($M$1,VLookups!$A$27:$B$28,2,FALSE)-R$3),$G26,$K26),"")</f>
        <v/>
      </c>
      <c r="S26" s="80" t="str">
        <f>IF(AND($B26&gt;0,$C26&gt;0,$D26&gt;0,NOT(ISBLANK($H26))),_xlfn.NORM.INV(ABS(VLOOKUP($M$1,VLookups!$A$27:$B$28,2,FALSE)-S$3),$G26,$K26),"")</f>
        <v/>
      </c>
      <c r="T26" s="79" t="str">
        <f>IF(AND($B26&gt;0,$C26&gt;0,$D26&gt;0,NOT(ISBLANK($H26))),_xlfn.NORM.INV(ABS(VLOOKUP($M$1,VLookups!$A$27:$B$28,2,FALSE)-T$3),$G26,$K26),"")</f>
        <v/>
      </c>
      <c r="U26" s="5"/>
      <c r="V26" s="145" t="str">
        <f t="shared" si="110"/>
        <v/>
      </c>
      <c r="W26" s="46" t="str">
        <f t="shared" ref="W26:AP26" si="175">IF(ISNONTEXT($V26),X26-$V26,"")</f>
        <v/>
      </c>
      <c r="X26" s="46" t="str">
        <f t="shared" si="175"/>
        <v/>
      </c>
      <c r="Y26" s="46" t="str">
        <f t="shared" si="175"/>
        <v/>
      </c>
      <c r="Z26" s="46" t="str">
        <f t="shared" si="175"/>
        <v/>
      </c>
      <c r="AA26" s="46" t="str">
        <f t="shared" si="175"/>
        <v/>
      </c>
      <c r="AB26" s="46" t="str">
        <f t="shared" si="175"/>
        <v/>
      </c>
      <c r="AC26" s="46" t="str">
        <f t="shared" si="175"/>
        <v/>
      </c>
      <c r="AD26" s="46" t="str">
        <f t="shared" si="175"/>
        <v/>
      </c>
      <c r="AE26" s="46" t="str">
        <f t="shared" si="175"/>
        <v/>
      </c>
      <c r="AF26" s="46" t="str">
        <f t="shared" si="175"/>
        <v/>
      </c>
      <c r="AG26" s="46" t="str">
        <f t="shared" si="175"/>
        <v/>
      </c>
      <c r="AH26" s="46" t="str">
        <f t="shared" si="175"/>
        <v/>
      </c>
      <c r="AI26" s="46" t="str">
        <f t="shared" si="175"/>
        <v/>
      </c>
      <c r="AJ26" s="46" t="str">
        <f t="shared" si="175"/>
        <v/>
      </c>
      <c r="AK26" s="46" t="str">
        <f t="shared" si="175"/>
        <v/>
      </c>
      <c r="AL26" s="46" t="str">
        <f t="shared" si="175"/>
        <v/>
      </c>
      <c r="AM26" s="46" t="str">
        <f t="shared" si="175"/>
        <v/>
      </c>
      <c r="AN26" s="46" t="str">
        <f t="shared" si="175"/>
        <v/>
      </c>
      <c r="AO26" s="46" t="str">
        <f t="shared" si="175"/>
        <v/>
      </c>
      <c r="AP26" s="46" t="str">
        <f t="shared" si="175"/>
        <v/>
      </c>
      <c r="AQ26" s="152" t="str">
        <f t="shared" si="112"/>
        <v/>
      </c>
      <c r="AR26" s="46" t="str">
        <f t="shared" ref="AR26:DC26" si="176">IF(ISNONTEXT($V26),AQ26+$V26,"")</f>
        <v/>
      </c>
      <c r="AS26" s="46" t="str">
        <f t="shared" si="176"/>
        <v/>
      </c>
      <c r="AT26" s="46" t="str">
        <f t="shared" si="176"/>
        <v/>
      </c>
      <c r="AU26" s="46" t="str">
        <f t="shared" si="176"/>
        <v/>
      </c>
      <c r="AV26" s="46" t="str">
        <f t="shared" si="176"/>
        <v/>
      </c>
      <c r="AW26" s="46" t="str">
        <f t="shared" si="176"/>
        <v/>
      </c>
      <c r="AX26" s="46" t="str">
        <f t="shared" si="176"/>
        <v/>
      </c>
      <c r="AY26" s="46" t="str">
        <f t="shared" si="176"/>
        <v/>
      </c>
      <c r="AZ26" s="46" t="str">
        <f t="shared" si="176"/>
        <v/>
      </c>
      <c r="BA26" s="46" t="str">
        <f t="shared" si="176"/>
        <v/>
      </c>
      <c r="BB26" s="46" t="str">
        <f t="shared" si="176"/>
        <v/>
      </c>
      <c r="BC26" s="46" t="str">
        <f t="shared" si="176"/>
        <v/>
      </c>
      <c r="BD26" s="46" t="str">
        <f t="shared" si="176"/>
        <v/>
      </c>
      <c r="BE26" s="46" t="str">
        <f t="shared" si="176"/>
        <v/>
      </c>
      <c r="BF26" s="46" t="str">
        <f t="shared" si="176"/>
        <v/>
      </c>
      <c r="BG26" s="46" t="str">
        <f t="shared" si="176"/>
        <v/>
      </c>
      <c r="BH26" s="46" t="str">
        <f t="shared" si="176"/>
        <v/>
      </c>
      <c r="BI26" s="46" t="str">
        <f t="shared" si="176"/>
        <v/>
      </c>
      <c r="BJ26" s="46" t="str">
        <f t="shared" si="176"/>
        <v/>
      </c>
      <c r="BK26" s="46" t="str">
        <f t="shared" si="176"/>
        <v/>
      </c>
      <c r="BL26" s="46" t="str">
        <f t="shared" si="176"/>
        <v/>
      </c>
      <c r="BM26" s="46" t="str">
        <f t="shared" si="176"/>
        <v/>
      </c>
      <c r="BN26" s="46" t="str">
        <f t="shared" si="176"/>
        <v/>
      </c>
      <c r="BO26" s="46" t="str">
        <f t="shared" si="176"/>
        <v/>
      </c>
      <c r="BP26" s="46" t="str">
        <f t="shared" si="176"/>
        <v/>
      </c>
      <c r="BQ26" s="46" t="str">
        <f t="shared" si="176"/>
        <v/>
      </c>
      <c r="BR26" s="46" t="str">
        <f t="shared" si="176"/>
        <v/>
      </c>
      <c r="BS26" s="46" t="str">
        <f t="shared" si="176"/>
        <v/>
      </c>
      <c r="BT26" s="46" t="str">
        <f t="shared" si="176"/>
        <v/>
      </c>
      <c r="BU26" s="46" t="str">
        <f t="shared" si="176"/>
        <v/>
      </c>
      <c r="BV26" s="46" t="str">
        <f t="shared" si="176"/>
        <v/>
      </c>
      <c r="BW26" s="46" t="str">
        <f t="shared" si="176"/>
        <v/>
      </c>
      <c r="BX26" s="46" t="str">
        <f t="shared" si="176"/>
        <v/>
      </c>
      <c r="BY26" s="46" t="str">
        <f t="shared" si="176"/>
        <v/>
      </c>
      <c r="BZ26" s="46" t="str">
        <f t="shared" si="176"/>
        <v/>
      </c>
      <c r="CA26" s="46" t="str">
        <f t="shared" si="176"/>
        <v/>
      </c>
      <c r="CB26" s="46" t="str">
        <f t="shared" si="176"/>
        <v/>
      </c>
      <c r="CC26" s="46" t="str">
        <f t="shared" si="176"/>
        <v/>
      </c>
      <c r="CD26" s="46" t="str">
        <f t="shared" si="176"/>
        <v/>
      </c>
      <c r="CE26" s="46" t="str">
        <f t="shared" si="176"/>
        <v/>
      </c>
      <c r="CF26" s="46" t="str">
        <f t="shared" si="176"/>
        <v/>
      </c>
      <c r="CG26" s="46" t="str">
        <f t="shared" si="176"/>
        <v/>
      </c>
      <c r="CH26" s="46" t="str">
        <f t="shared" si="176"/>
        <v/>
      </c>
      <c r="CI26" s="46" t="str">
        <f t="shared" si="176"/>
        <v/>
      </c>
      <c r="CJ26" s="46" t="str">
        <f t="shared" si="176"/>
        <v/>
      </c>
      <c r="CK26" s="46" t="str">
        <f t="shared" si="176"/>
        <v/>
      </c>
      <c r="CL26" s="46" t="str">
        <f t="shared" si="176"/>
        <v/>
      </c>
      <c r="CM26" s="46" t="str">
        <f t="shared" si="176"/>
        <v/>
      </c>
      <c r="CN26" s="46" t="str">
        <f t="shared" si="176"/>
        <v/>
      </c>
      <c r="CO26" s="46" t="str">
        <f t="shared" si="176"/>
        <v/>
      </c>
      <c r="CP26" s="46" t="str">
        <f t="shared" si="176"/>
        <v/>
      </c>
      <c r="CQ26" s="46" t="str">
        <f t="shared" si="176"/>
        <v/>
      </c>
      <c r="CR26" s="46" t="str">
        <f t="shared" si="176"/>
        <v/>
      </c>
      <c r="CS26" s="46" t="str">
        <f t="shared" si="176"/>
        <v/>
      </c>
      <c r="CT26" s="46" t="str">
        <f t="shared" si="176"/>
        <v/>
      </c>
      <c r="CU26" s="46" t="str">
        <f t="shared" si="176"/>
        <v/>
      </c>
      <c r="CV26" s="46" t="str">
        <f t="shared" si="176"/>
        <v/>
      </c>
      <c r="CW26" s="46" t="str">
        <f t="shared" si="176"/>
        <v/>
      </c>
      <c r="CX26" s="46" t="str">
        <f t="shared" si="176"/>
        <v/>
      </c>
      <c r="CY26" s="46" t="str">
        <f t="shared" si="176"/>
        <v/>
      </c>
      <c r="CZ26" s="46" t="str">
        <f t="shared" si="176"/>
        <v/>
      </c>
      <c r="DA26" s="46" t="str">
        <f t="shared" si="176"/>
        <v/>
      </c>
      <c r="DB26" s="46" t="str">
        <f t="shared" si="176"/>
        <v/>
      </c>
      <c r="DC26" s="46" t="str">
        <f t="shared" si="176"/>
        <v/>
      </c>
      <c r="DD26" s="46" t="str">
        <f t="shared" ref="DD26:DS26" si="177">IF(ISNONTEXT($V26),DC26+$V26,"")</f>
        <v/>
      </c>
      <c r="DE26" s="46" t="str">
        <f t="shared" si="177"/>
        <v/>
      </c>
      <c r="DF26" s="46" t="str">
        <f t="shared" si="177"/>
        <v/>
      </c>
      <c r="DG26" s="46" t="str">
        <f t="shared" si="177"/>
        <v/>
      </c>
      <c r="DH26" s="46" t="str">
        <f t="shared" si="177"/>
        <v/>
      </c>
      <c r="DI26" s="46" t="str">
        <f t="shared" si="177"/>
        <v/>
      </c>
      <c r="DJ26" s="46" t="str">
        <f t="shared" si="177"/>
        <v/>
      </c>
      <c r="DK26" s="46" t="str">
        <f t="shared" si="177"/>
        <v/>
      </c>
      <c r="DL26" s="46" t="str">
        <f t="shared" si="177"/>
        <v/>
      </c>
      <c r="DM26" s="46" t="str">
        <f t="shared" si="177"/>
        <v/>
      </c>
      <c r="DN26" s="46" t="str">
        <f t="shared" si="177"/>
        <v/>
      </c>
      <c r="DO26" s="46" t="str">
        <f t="shared" si="177"/>
        <v/>
      </c>
      <c r="DP26" s="46" t="str">
        <f t="shared" si="177"/>
        <v/>
      </c>
      <c r="DQ26" s="46" t="str">
        <f t="shared" si="177"/>
        <v/>
      </c>
      <c r="DR26" s="46" t="str">
        <f t="shared" si="177"/>
        <v/>
      </c>
      <c r="DS26" s="46" t="str">
        <f t="shared" si="177"/>
        <v/>
      </c>
      <c r="DT26" s="146" t="e">
        <f t="shared" si="6"/>
        <v>#N/A</v>
      </c>
      <c r="DU26" s="146" t="e">
        <f t="shared" si="7"/>
        <v>#N/A</v>
      </c>
      <c r="DV26" s="146" t="e">
        <f t="shared" si="8"/>
        <v>#N/A</v>
      </c>
      <c r="DW26" s="146" t="e">
        <f t="shared" si="9"/>
        <v>#N/A</v>
      </c>
      <c r="DX26" s="146" t="e">
        <f t="shared" si="10"/>
        <v>#N/A</v>
      </c>
      <c r="DY26" s="146" t="e">
        <f t="shared" si="11"/>
        <v>#N/A</v>
      </c>
      <c r="DZ26" s="146" t="e">
        <f t="shared" si="12"/>
        <v>#N/A</v>
      </c>
      <c r="EA26" s="146" t="e">
        <f t="shared" si="13"/>
        <v>#N/A</v>
      </c>
      <c r="EB26" s="146" t="e">
        <f t="shared" si="14"/>
        <v>#N/A</v>
      </c>
      <c r="EC26" s="146" t="e">
        <f t="shared" si="15"/>
        <v>#N/A</v>
      </c>
      <c r="ED26" s="146" t="e">
        <f t="shared" si="16"/>
        <v>#N/A</v>
      </c>
      <c r="EE26" s="146" t="e">
        <f t="shared" si="17"/>
        <v>#N/A</v>
      </c>
      <c r="EF26" s="146" t="e">
        <f t="shared" si="18"/>
        <v>#N/A</v>
      </c>
      <c r="EG26" s="146" t="e">
        <f t="shared" si="19"/>
        <v>#N/A</v>
      </c>
      <c r="EH26" s="146" t="e">
        <f t="shared" si="20"/>
        <v>#N/A</v>
      </c>
      <c r="EI26" s="146" t="e">
        <f t="shared" si="21"/>
        <v>#N/A</v>
      </c>
      <c r="EJ26" s="146" t="e">
        <f t="shared" si="22"/>
        <v>#N/A</v>
      </c>
      <c r="EK26" s="146" t="e">
        <f t="shared" si="23"/>
        <v>#N/A</v>
      </c>
      <c r="EL26" s="146" t="e">
        <f t="shared" si="24"/>
        <v>#N/A</v>
      </c>
      <c r="EM26" s="146" t="e">
        <f t="shared" si="25"/>
        <v>#N/A</v>
      </c>
      <c r="EN26" s="146" t="e">
        <f t="shared" si="26"/>
        <v>#N/A</v>
      </c>
      <c r="EO26" s="146" t="e">
        <f t="shared" si="27"/>
        <v>#N/A</v>
      </c>
      <c r="EP26" s="146" t="e">
        <f t="shared" si="28"/>
        <v>#N/A</v>
      </c>
      <c r="EQ26" s="146" t="e">
        <f t="shared" si="29"/>
        <v>#N/A</v>
      </c>
      <c r="ER26" s="146" t="e">
        <f t="shared" si="30"/>
        <v>#N/A</v>
      </c>
      <c r="ES26" s="146" t="e">
        <f t="shared" si="31"/>
        <v>#N/A</v>
      </c>
      <c r="ET26" s="146" t="e">
        <f t="shared" si="32"/>
        <v>#N/A</v>
      </c>
      <c r="EU26" s="146" t="e">
        <f t="shared" si="33"/>
        <v>#N/A</v>
      </c>
      <c r="EV26" s="146" t="e">
        <f t="shared" si="34"/>
        <v>#N/A</v>
      </c>
      <c r="EW26" s="146" t="e">
        <f t="shared" si="35"/>
        <v>#N/A</v>
      </c>
      <c r="EX26" s="146" t="e">
        <f t="shared" si="36"/>
        <v>#N/A</v>
      </c>
      <c r="EY26" s="146" t="e">
        <f t="shared" si="37"/>
        <v>#N/A</v>
      </c>
      <c r="EZ26" s="146" t="e">
        <f t="shared" si="38"/>
        <v>#N/A</v>
      </c>
      <c r="FA26" s="146" t="e">
        <f t="shared" si="39"/>
        <v>#N/A</v>
      </c>
      <c r="FB26" s="146" t="e">
        <f t="shared" si="40"/>
        <v>#N/A</v>
      </c>
      <c r="FC26" s="146" t="e">
        <f t="shared" si="41"/>
        <v>#N/A</v>
      </c>
      <c r="FD26" s="146" t="e">
        <f t="shared" si="42"/>
        <v>#N/A</v>
      </c>
      <c r="FE26" s="146" t="e">
        <f t="shared" si="43"/>
        <v>#N/A</v>
      </c>
      <c r="FF26" s="146" t="e">
        <f t="shared" si="44"/>
        <v>#N/A</v>
      </c>
      <c r="FG26" s="146" t="e">
        <f t="shared" si="45"/>
        <v>#N/A</v>
      </c>
      <c r="FH26" s="146" t="e">
        <f t="shared" si="46"/>
        <v>#N/A</v>
      </c>
      <c r="FI26" s="146" t="e">
        <f t="shared" si="47"/>
        <v>#N/A</v>
      </c>
      <c r="FJ26" s="146" t="e">
        <f t="shared" si="48"/>
        <v>#N/A</v>
      </c>
      <c r="FK26" s="146" t="e">
        <f t="shared" si="49"/>
        <v>#N/A</v>
      </c>
      <c r="FL26" s="146" t="e">
        <f t="shared" si="50"/>
        <v>#N/A</v>
      </c>
      <c r="FM26" s="146" t="e">
        <f t="shared" si="51"/>
        <v>#N/A</v>
      </c>
      <c r="FN26" s="146" t="e">
        <f t="shared" si="52"/>
        <v>#N/A</v>
      </c>
      <c r="FO26" s="146" t="e">
        <f t="shared" si="53"/>
        <v>#N/A</v>
      </c>
      <c r="FP26" s="146" t="e">
        <f t="shared" si="54"/>
        <v>#N/A</v>
      </c>
      <c r="FQ26" s="146" t="e">
        <f t="shared" si="55"/>
        <v>#N/A</v>
      </c>
      <c r="FR26" s="146" t="e">
        <f t="shared" si="56"/>
        <v>#N/A</v>
      </c>
      <c r="FS26" s="146" t="e">
        <f t="shared" si="57"/>
        <v>#N/A</v>
      </c>
      <c r="FT26" s="146" t="e">
        <f t="shared" si="58"/>
        <v>#N/A</v>
      </c>
      <c r="FU26" s="146" t="e">
        <f t="shared" si="59"/>
        <v>#N/A</v>
      </c>
      <c r="FV26" s="146" t="e">
        <f t="shared" si="60"/>
        <v>#N/A</v>
      </c>
      <c r="FW26" s="146" t="e">
        <f t="shared" si="61"/>
        <v>#N/A</v>
      </c>
      <c r="FX26" s="146" t="e">
        <f t="shared" si="62"/>
        <v>#N/A</v>
      </c>
      <c r="FY26" s="146" t="e">
        <f t="shared" si="63"/>
        <v>#N/A</v>
      </c>
      <c r="FZ26" s="146" t="e">
        <f t="shared" si="64"/>
        <v>#N/A</v>
      </c>
      <c r="GA26" s="146" t="e">
        <f t="shared" si="65"/>
        <v>#N/A</v>
      </c>
      <c r="GB26" s="146" t="e">
        <f t="shared" si="66"/>
        <v>#N/A</v>
      </c>
      <c r="GC26" s="146" t="e">
        <f t="shared" si="67"/>
        <v>#N/A</v>
      </c>
      <c r="GD26" s="146" t="e">
        <f t="shared" si="68"/>
        <v>#N/A</v>
      </c>
      <c r="GE26" s="146" t="e">
        <f t="shared" si="69"/>
        <v>#N/A</v>
      </c>
      <c r="GF26" s="146" t="e">
        <f t="shared" si="70"/>
        <v>#N/A</v>
      </c>
      <c r="GG26" s="146" t="e">
        <f t="shared" si="71"/>
        <v>#N/A</v>
      </c>
      <c r="GH26" s="146" t="e">
        <f t="shared" si="72"/>
        <v>#N/A</v>
      </c>
      <c r="GI26" s="146" t="e">
        <f t="shared" si="73"/>
        <v>#N/A</v>
      </c>
      <c r="GJ26" s="146" t="e">
        <f t="shared" si="74"/>
        <v>#N/A</v>
      </c>
      <c r="GK26" s="146" t="e">
        <f t="shared" si="75"/>
        <v>#N/A</v>
      </c>
      <c r="GL26" s="146" t="e">
        <f t="shared" si="76"/>
        <v>#N/A</v>
      </c>
      <c r="GM26" s="146" t="e">
        <f t="shared" si="77"/>
        <v>#N/A</v>
      </c>
      <c r="GN26" s="146" t="e">
        <f t="shared" si="78"/>
        <v>#N/A</v>
      </c>
      <c r="GO26" s="146" t="e">
        <f t="shared" si="79"/>
        <v>#N/A</v>
      </c>
      <c r="GP26" s="146" t="e">
        <f t="shared" si="80"/>
        <v>#N/A</v>
      </c>
      <c r="GQ26" s="146" t="e">
        <f t="shared" si="81"/>
        <v>#N/A</v>
      </c>
      <c r="GR26" s="146" t="e">
        <f t="shared" si="82"/>
        <v>#N/A</v>
      </c>
      <c r="GS26" s="146" t="e">
        <f t="shared" si="83"/>
        <v>#N/A</v>
      </c>
      <c r="GT26" s="146" t="e">
        <f t="shared" si="84"/>
        <v>#N/A</v>
      </c>
      <c r="GU26" s="146" t="e">
        <f t="shared" si="85"/>
        <v>#N/A</v>
      </c>
      <c r="GV26" s="146" t="e">
        <f t="shared" si="86"/>
        <v>#N/A</v>
      </c>
      <c r="GW26" s="146" t="e">
        <f t="shared" si="87"/>
        <v>#N/A</v>
      </c>
      <c r="GX26" s="146" t="e">
        <f t="shared" si="88"/>
        <v>#N/A</v>
      </c>
      <c r="GY26" s="146" t="e">
        <f t="shared" si="89"/>
        <v>#N/A</v>
      </c>
      <c r="GZ26" s="146" t="e">
        <f t="shared" si="90"/>
        <v>#N/A</v>
      </c>
      <c r="HA26" s="146" t="e">
        <f t="shared" si="91"/>
        <v>#N/A</v>
      </c>
      <c r="HB26" s="146" t="e">
        <f t="shared" si="92"/>
        <v>#N/A</v>
      </c>
      <c r="HC26" s="146" t="e">
        <f t="shared" si="93"/>
        <v>#N/A</v>
      </c>
      <c r="HD26" s="146" t="e">
        <f t="shared" si="94"/>
        <v>#N/A</v>
      </c>
      <c r="HE26" s="146" t="e">
        <f t="shared" si="95"/>
        <v>#N/A</v>
      </c>
      <c r="HF26" s="146" t="e">
        <f t="shared" si="96"/>
        <v>#N/A</v>
      </c>
      <c r="HG26" s="146" t="e">
        <f t="shared" si="97"/>
        <v>#N/A</v>
      </c>
      <c r="HH26" s="146" t="e">
        <f t="shared" si="98"/>
        <v>#N/A</v>
      </c>
      <c r="HI26" s="146" t="e">
        <f t="shared" si="99"/>
        <v>#N/A</v>
      </c>
      <c r="HJ26" s="146" t="e">
        <f t="shared" si="100"/>
        <v>#N/A</v>
      </c>
      <c r="HK26" s="146" t="e">
        <f t="shared" si="101"/>
        <v>#N/A</v>
      </c>
      <c r="HL26" s="146" t="e">
        <f t="shared" si="102"/>
        <v>#N/A</v>
      </c>
      <c r="HM26" s="146" t="e">
        <f t="shared" si="103"/>
        <v>#N/A</v>
      </c>
      <c r="HN26" s="146" t="e">
        <f t="shared" si="104"/>
        <v>#N/A</v>
      </c>
      <c r="HO26" s="146" t="e">
        <f t="shared" si="105"/>
        <v>#N/A</v>
      </c>
      <c r="HP26" s="146" t="e">
        <f t="shared" si="106"/>
        <v>#N/A</v>
      </c>
    </row>
    <row r="27" spans="1:224" hidden="1" x14ac:dyDescent="0.45">
      <c r="A27" s="4">
        <v>24</v>
      </c>
      <c r="B27" s="82" t="str">
        <f t="shared" si="107"/>
        <v/>
      </c>
      <c r="C27" s="81"/>
      <c r="D27" s="82" t="str">
        <f t="shared" si="108"/>
        <v/>
      </c>
      <c r="E27" s="32" t="str">
        <f t="shared" si="0"/>
        <v/>
      </c>
      <c r="F27" s="32" t="str">
        <f t="shared" si="1"/>
        <v/>
      </c>
      <c r="G27" s="65" t="str">
        <f t="shared" si="109"/>
        <v/>
      </c>
      <c r="H27" s="21"/>
      <c r="I27" s="53"/>
      <c r="J27" s="237"/>
      <c r="K27" s="66" t="str">
        <f>IF(AND(B27&gt;0,C27&gt;0,D27&gt;0),IF(ISBLANK(J27),IF(ISBLANK(H27),"",(D27-B27)*VLOOKUP(H27,VLookups!$A$4:$B$13,2,FALSE)),J27),"")</f>
        <v/>
      </c>
      <c r="L27" s="67" t="str">
        <f t="shared" si="2"/>
        <v/>
      </c>
      <c r="M27" s="81"/>
      <c r="N27" s="230" t="str">
        <f>IF(AND(M27&gt;0,C27&gt;0,NOT(K27="")),ABS(VLOOKUP($M$1,VLookups!$A$27:$B$28,2,FALSE)-_xlfn.NORM.DIST(M27,G27,K27,TRUE)),"")</f>
        <v/>
      </c>
      <c r="O27" s="80" t="str">
        <f>IF(AND($B27&gt;0,$C27&gt;0,$D27&gt;0,NOT(ISBLANK($H27))),_xlfn.NORM.INV(ABS(VLOOKUP($M$1,VLookups!$A$27:$B$28,2,FALSE)-O$3),$G27,$K27),"")</f>
        <v/>
      </c>
      <c r="P27" s="79" t="str">
        <f>IF(AND($B27&gt;0,$C27&gt;0,$D27&gt;0,NOT(ISBLANK($H27))),_xlfn.NORM.INV(ABS(VLOOKUP($M$1,VLookups!$A$27:$B$28,2,FALSE)-P$3),$G27,$K27),"")</f>
        <v/>
      </c>
      <c r="Q27" s="80" t="str">
        <f>IF(AND($B27&gt;0,$C27&gt;0,$D27&gt;0,NOT(ISBLANK($H27))),_xlfn.NORM.INV(ABS(VLOOKUP($M$1,VLookups!$A$27:$B$28,2,FALSE)-Q$3),$G27,$K27),"")</f>
        <v/>
      </c>
      <c r="R27" s="79" t="str">
        <f>IF(AND($B27&gt;0,$C27&gt;0,$D27&gt;0,NOT(ISBLANK($H27))),_xlfn.NORM.INV(ABS(VLOOKUP($M$1,VLookups!$A$27:$B$28,2,FALSE)-R$3),$G27,$K27),"")</f>
        <v/>
      </c>
      <c r="S27" s="80" t="str">
        <f>IF(AND($B27&gt;0,$C27&gt;0,$D27&gt;0,NOT(ISBLANK($H27))),_xlfn.NORM.INV(ABS(VLOOKUP($M$1,VLookups!$A$27:$B$28,2,FALSE)-S$3),$G27,$K27),"")</f>
        <v/>
      </c>
      <c r="T27" s="79" t="str">
        <f>IF(AND($B27&gt;0,$C27&gt;0,$D27&gt;0,NOT(ISBLANK($H27))),_xlfn.NORM.INV(ABS(VLOOKUP($M$1,VLookups!$A$27:$B$28,2,FALSE)-T$3),$G27,$K27),"")</f>
        <v/>
      </c>
      <c r="U27" s="5"/>
      <c r="V27" s="145" t="str">
        <f t="shared" si="110"/>
        <v/>
      </c>
      <c r="W27" s="46" t="str">
        <f t="shared" ref="W27:AP27" si="178">IF(ISNONTEXT($V27),X27-$V27,"")</f>
        <v/>
      </c>
      <c r="X27" s="46" t="str">
        <f t="shared" si="178"/>
        <v/>
      </c>
      <c r="Y27" s="46" t="str">
        <f t="shared" si="178"/>
        <v/>
      </c>
      <c r="Z27" s="46" t="str">
        <f t="shared" si="178"/>
        <v/>
      </c>
      <c r="AA27" s="46" t="str">
        <f t="shared" si="178"/>
        <v/>
      </c>
      <c r="AB27" s="46" t="str">
        <f t="shared" si="178"/>
        <v/>
      </c>
      <c r="AC27" s="46" t="str">
        <f t="shared" si="178"/>
        <v/>
      </c>
      <c r="AD27" s="46" t="str">
        <f t="shared" si="178"/>
        <v/>
      </c>
      <c r="AE27" s="46" t="str">
        <f t="shared" si="178"/>
        <v/>
      </c>
      <c r="AF27" s="46" t="str">
        <f t="shared" si="178"/>
        <v/>
      </c>
      <c r="AG27" s="46" t="str">
        <f t="shared" si="178"/>
        <v/>
      </c>
      <c r="AH27" s="46" t="str">
        <f t="shared" si="178"/>
        <v/>
      </c>
      <c r="AI27" s="46" t="str">
        <f t="shared" si="178"/>
        <v/>
      </c>
      <c r="AJ27" s="46" t="str">
        <f t="shared" si="178"/>
        <v/>
      </c>
      <c r="AK27" s="46" t="str">
        <f t="shared" si="178"/>
        <v/>
      </c>
      <c r="AL27" s="46" t="str">
        <f t="shared" si="178"/>
        <v/>
      </c>
      <c r="AM27" s="46" t="str">
        <f t="shared" si="178"/>
        <v/>
      </c>
      <c r="AN27" s="46" t="str">
        <f t="shared" si="178"/>
        <v/>
      </c>
      <c r="AO27" s="46" t="str">
        <f t="shared" si="178"/>
        <v/>
      </c>
      <c r="AP27" s="46" t="str">
        <f t="shared" si="178"/>
        <v/>
      </c>
      <c r="AQ27" s="152" t="str">
        <f t="shared" si="112"/>
        <v/>
      </c>
      <c r="AR27" s="46" t="str">
        <f t="shared" ref="AR27:DC27" si="179">IF(ISNONTEXT($V27),AQ27+$V27,"")</f>
        <v/>
      </c>
      <c r="AS27" s="46" t="str">
        <f t="shared" si="179"/>
        <v/>
      </c>
      <c r="AT27" s="46" t="str">
        <f t="shared" si="179"/>
        <v/>
      </c>
      <c r="AU27" s="46" t="str">
        <f t="shared" si="179"/>
        <v/>
      </c>
      <c r="AV27" s="46" t="str">
        <f t="shared" si="179"/>
        <v/>
      </c>
      <c r="AW27" s="46" t="str">
        <f t="shared" si="179"/>
        <v/>
      </c>
      <c r="AX27" s="46" t="str">
        <f t="shared" si="179"/>
        <v/>
      </c>
      <c r="AY27" s="46" t="str">
        <f t="shared" si="179"/>
        <v/>
      </c>
      <c r="AZ27" s="46" t="str">
        <f t="shared" si="179"/>
        <v/>
      </c>
      <c r="BA27" s="46" t="str">
        <f t="shared" si="179"/>
        <v/>
      </c>
      <c r="BB27" s="46" t="str">
        <f t="shared" si="179"/>
        <v/>
      </c>
      <c r="BC27" s="46" t="str">
        <f t="shared" si="179"/>
        <v/>
      </c>
      <c r="BD27" s="46" t="str">
        <f t="shared" si="179"/>
        <v/>
      </c>
      <c r="BE27" s="46" t="str">
        <f t="shared" si="179"/>
        <v/>
      </c>
      <c r="BF27" s="46" t="str">
        <f t="shared" si="179"/>
        <v/>
      </c>
      <c r="BG27" s="46" t="str">
        <f t="shared" si="179"/>
        <v/>
      </c>
      <c r="BH27" s="46" t="str">
        <f t="shared" si="179"/>
        <v/>
      </c>
      <c r="BI27" s="46" t="str">
        <f t="shared" si="179"/>
        <v/>
      </c>
      <c r="BJ27" s="46" t="str">
        <f t="shared" si="179"/>
        <v/>
      </c>
      <c r="BK27" s="46" t="str">
        <f t="shared" si="179"/>
        <v/>
      </c>
      <c r="BL27" s="46" t="str">
        <f t="shared" si="179"/>
        <v/>
      </c>
      <c r="BM27" s="46" t="str">
        <f t="shared" si="179"/>
        <v/>
      </c>
      <c r="BN27" s="46" t="str">
        <f t="shared" si="179"/>
        <v/>
      </c>
      <c r="BO27" s="46" t="str">
        <f t="shared" si="179"/>
        <v/>
      </c>
      <c r="BP27" s="46" t="str">
        <f t="shared" si="179"/>
        <v/>
      </c>
      <c r="BQ27" s="46" t="str">
        <f t="shared" si="179"/>
        <v/>
      </c>
      <c r="BR27" s="46" t="str">
        <f t="shared" si="179"/>
        <v/>
      </c>
      <c r="BS27" s="46" t="str">
        <f t="shared" si="179"/>
        <v/>
      </c>
      <c r="BT27" s="46" t="str">
        <f t="shared" si="179"/>
        <v/>
      </c>
      <c r="BU27" s="46" t="str">
        <f t="shared" si="179"/>
        <v/>
      </c>
      <c r="BV27" s="46" t="str">
        <f t="shared" si="179"/>
        <v/>
      </c>
      <c r="BW27" s="46" t="str">
        <f t="shared" si="179"/>
        <v/>
      </c>
      <c r="BX27" s="46" t="str">
        <f t="shared" si="179"/>
        <v/>
      </c>
      <c r="BY27" s="46" t="str">
        <f t="shared" si="179"/>
        <v/>
      </c>
      <c r="BZ27" s="46" t="str">
        <f t="shared" si="179"/>
        <v/>
      </c>
      <c r="CA27" s="46" t="str">
        <f t="shared" si="179"/>
        <v/>
      </c>
      <c r="CB27" s="46" t="str">
        <f t="shared" si="179"/>
        <v/>
      </c>
      <c r="CC27" s="46" t="str">
        <f t="shared" si="179"/>
        <v/>
      </c>
      <c r="CD27" s="46" t="str">
        <f t="shared" si="179"/>
        <v/>
      </c>
      <c r="CE27" s="46" t="str">
        <f t="shared" si="179"/>
        <v/>
      </c>
      <c r="CF27" s="46" t="str">
        <f t="shared" si="179"/>
        <v/>
      </c>
      <c r="CG27" s="46" t="str">
        <f t="shared" si="179"/>
        <v/>
      </c>
      <c r="CH27" s="46" t="str">
        <f t="shared" si="179"/>
        <v/>
      </c>
      <c r="CI27" s="46" t="str">
        <f t="shared" si="179"/>
        <v/>
      </c>
      <c r="CJ27" s="46" t="str">
        <f t="shared" si="179"/>
        <v/>
      </c>
      <c r="CK27" s="46" t="str">
        <f t="shared" si="179"/>
        <v/>
      </c>
      <c r="CL27" s="46" t="str">
        <f t="shared" si="179"/>
        <v/>
      </c>
      <c r="CM27" s="46" t="str">
        <f t="shared" si="179"/>
        <v/>
      </c>
      <c r="CN27" s="46" t="str">
        <f t="shared" si="179"/>
        <v/>
      </c>
      <c r="CO27" s="46" t="str">
        <f t="shared" si="179"/>
        <v/>
      </c>
      <c r="CP27" s="46" t="str">
        <f t="shared" si="179"/>
        <v/>
      </c>
      <c r="CQ27" s="46" t="str">
        <f t="shared" si="179"/>
        <v/>
      </c>
      <c r="CR27" s="46" t="str">
        <f t="shared" si="179"/>
        <v/>
      </c>
      <c r="CS27" s="46" t="str">
        <f t="shared" si="179"/>
        <v/>
      </c>
      <c r="CT27" s="46" t="str">
        <f t="shared" si="179"/>
        <v/>
      </c>
      <c r="CU27" s="46" t="str">
        <f t="shared" si="179"/>
        <v/>
      </c>
      <c r="CV27" s="46" t="str">
        <f t="shared" si="179"/>
        <v/>
      </c>
      <c r="CW27" s="46" t="str">
        <f t="shared" si="179"/>
        <v/>
      </c>
      <c r="CX27" s="46" t="str">
        <f t="shared" si="179"/>
        <v/>
      </c>
      <c r="CY27" s="46" t="str">
        <f t="shared" si="179"/>
        <v/>
      </c>
      <c r="CZ27" s="46" t="str">
        <f t="shared" si="179"/>
        <v/>
      </c>
      <c r="DA27" s="46" t="str">
        <f t="shared" si="179"/>
        <v/>
      </c>
      <c r="DB27" s="46" t="str">
        <f t="shared" si="179"/>
        <v/>
      </c>
      <c r="DC27" s="46" t="str">
        <f t="shared" si="179"/>
        <v/>
      </c>
      <c r="DD27" s="46" t="str">
        <f t="shared" ref="DD27:DS27" si="180">IF(ISNONTEXT($V27),DC27+$V27,"")</f>
        <v/>
      </c>
      <c r="DE27" s="46" t="str">
        <f t="shared" si="180"/>
        <v/>
      </c>
      <c r="DF27" s="46" t="str">
        <f t="shared" si="180"/>
        <v/>
      </c>
      <c r="DG27" s="46" t="str">
        <f t="shared" si="180"/>
        <v/>
      </c>
      <c r="DH27" s="46" t="str">
        <f t="shared" si="180"/>
        <v/>
      </c>
      <c r="DI27" s="46" t="str">
        <f t="shared" si="180"/>
        <v/>
      </c>
      <c r="DJ27" s="46" t="str">
        <f t="shared" si="180"/>
        <v/>
      </c>
      <c r="DK27" s="46" t="str">
        <f t="shared" si="180"/>
        <v/>
      </c>
      <c r="DL27" s="46" t="str">
        <f t="shared" si="180"/>
        <v/>
      </c>
      <c r="DM27" s="46" t="str">
        <f t="shared" si="180"/>
        <v/>
      </c>
      <c r="DN27" s="46" t="str">
        <f t="shared" si="180"/>
        <v/>
      </c>
      <c r="DO27" s="46" t="str">
        <f t="shared" si="180"/>
        <v/>
      </c>
      <c r="DP27" s="46" t="str">
        <f t="shared" si="180"/>
        <v/>
      </c>
      <c r="DQ27" s="46" t="str">
        <f t="shared" si="180"/>
        <v/>
      </c>
      <c r="DR27" s="46" t="str">
        <f t="shared" si="180"/>
        <v/>
      </c>
      <c r="DS27" s="46" t="str">
        <f t="shared" si="180"/>
        <v/>
      </c>
      <c r="DT27" s="146" t="e">
        <f t="shared" si="6"/>
        <v>#N/A</v>
      </c>
      <c r="DU27" s="146" t="e">
        <f t="shared" si="7"/>
        <v>#N/A</v>
      </c>
      <c r="DV27" s="146" t="e">
        <f t="shared" si="8"/>
        <v>#N/A</v>
      </c>
      <c r="DW27" s="146" t="e">
        <f t="shared" si="9"/>
        <v>#N/A</v>
      </c>
      <c r="DX27" s="146" t="e">
        <f t="shared" si="10"/>
        <v>#N/A</v>
      </c>
      <c r="DY27" s="146" t="e">
        <f t="shared" si="11"/>
        <v>#N/A</v>
      </c>
      <c r="DZ27" s="146" t="e">
        <f t="shared" si="12"/>
        <v>#N/A</v>
      </c>
      <c r="EA27" s="146" t="e">
        <f t="shared" si="13"/>
        <v>#N/A</v>
      </c>
      <c r="EB27" s="146" t="e">
        <f t="shared" si="14"/>
        <v>#N/A</v>
      </c>
      <c r="EC27" s="146" t="e">
        <f t="shared" si="15"/>
        <v>#N/A</v>
      </c>
      <c r="ED27" s="146" t="e">
        <f t="shared" si="16"/>
        <v>#N/A</v>
      </c>
      <c r="EE27" s="146" t="e">
        <f t="shared" si="17"/>
        <v>#N/A</v>
      </c>
      <c r="EF27" s="146" t="e">
        <f t="shared" si="18"/>
        <v>#N/A</v>
      </c>
      <c r="EG27" s="146" t="e">
        <f t="shared" si="19"/>
        <v>#N/A</v>
      </c>
      <c r="EH27" s="146" t="e">
        <f t="shared" si="20"/>
        <v>#N/A</v>
      </c>
      <c r="EI27" s="146" t="e">
        <f t="shared" si="21"/>
        <v>#N/A</v>
      </c>
      <c r="EJ27" s="146" t="e">
        <f t="shared" si="22"/>
        <v>#N/A</v>
      </c>
      <c r="EK27" s="146" t="e">
        <f t="shared" si="23"/>
        <v>#N/A</v>
      </c>
      <c r="EL27" s="146" t="e">
        <f t="shared" si="24"/>
        <v>#N/A</v>
      </c>
      <c r="EM27" s="146" t="e">
        <f t="shared" si="25"/>
        <v>#N/A</v>
      </c>
      <c r="EN27" s="146" t="e">
        <f t="shared" si="26"/>
        <v>#N/A</v>
      </c>
      <c r="EO27" s="146" t="e">
        <f t="shared" si="27"/>
        <v>#N/A</v>
      </c>
      <c r="EP27" s="146" t="e">
        <f t="shared" si="28"/>
        <v>#N/A</v>
      </c>
      <c r="EQ27" s="146" t="e">
        <f t="shared" si="29"/>
        <v>#N/A</v>
      </c>
      <c r="ER27" s="146" t="e">
        <f t="shared" si="30"/>
        <v>#N/A</v>
      </c>
      <c r="ES27" s="146" t="e">
        <f t="shared" si="31"/>
        <v>#N/A</v>
      </c>
      <c r="ET27" s="146" t="e">
        <f t="shared" si="32"/>
        <v>#N/A</v>
      </c>
      <c r="EU27" s="146" t="e">
        <f t="shared" si="33"/>
        <v>#N/A</v>
      </c>
      <c r="EV27" s="146" t="e">
        <f t="shared" si="34"/>
        <v>#N/A</v>
      </c>
      <c r="EW27" s="146" t="e">
        <f t="shared" si="35"/>
        <v>#N/A</v>
      </c>
      <c r="EX27" s="146" t="e">
        <f t="shared" si="36"/>
        <v>#N/A</v>
      </c>
      <c r="EY27" s="146" t="e">
        <f t="shared" si="37"/>
        <v>#N/A</v>
      </c>
      <c r="EZ27" s="146" t="e">
        <f t="shared" si="38"/>
        <v>#N/A</v>
      </c>
      <c r="FA27" s="146" t="e">
        <f t="shared" si="39"/>
        <v>#N/A</v>
      </c>
      <c r="FB27" s="146" t="e">
        <f t="shared" si="40"/>
        <v>#N/A</v>
      </c>
      <c r="FC27" s="146" t="e">
        <f t="shared" si="41"/>
        <v>#N/A</v>
      </c>
      <c r="FD27" s="146" t="e">
        <f t="shared" si="42"/>
        <v>#N/A</v>
      </c>
      <c r="FE27" s="146" t="e">
        <f t="shared" si="43"/>
        <v>#N/A</v>
      </c>
      <c r="FF27" s="146" t="e">
        <f t="shared" si="44"/>
        <v>#N/A</v>
      </c>
      <c r="FG27" s="146" t="e">
        <f t="shared" si="45"/>
        <v>#N/A</v>
      </c>
      <c r="FH27" s="146" t="e">
        <f t="shared" si="46"/>
        <v>#N/A</v>
      </c>
      <c r="FI27" s="146" t="e">
        <f t="shared" si="47"/>
        <v>#N/A</v>
      </c>
      <c r="FJ27" s="146" t="e">
        <f t="shared" si="48"/>
        <v>#N/A</v>
      </c>
      <c r="FK27" s="146" t="e">
        <f t="shared" si="49"/>
        <v>#N/A</v>
      </c>
      <c r="FL27" s="146" t="e">
        <f t="shared" si="50"/>
        <v>#N/A</v>
      </c>
      <c r="FM27" s="146" t="e">
        <f t="shared" si="51"/>
        <v>#N/A</v>
      </c>
      <c r="FN27" s="146" t="e">
        <f t="shared" si="52"/>
        <v>#N/A</v>
      </c>
      <c r="FO27" s="146" t="e">
        <f t="shared" si="53"/>
        <v>#N/A</v>
      </c>
      <c r="FP27" s="146" t="e">
        <f t="shared" si="54"/>
        <v>#N/A</v>
      </c>
      <c r="FQ27" s="146" t="e">
        <f t="shared" si="55"/>
        <v>#N/A</v>
      </c>
      <c r="FR27" s="146" t="e">
        <f t="shared" si="56"/>
        <v>#N/A</v>
      </c>
      <c r="FS27" s="146" t="e">
        <f t="shared" si="57"/>
        <v>#N/A</v>
      </c>
      <c r="FT27" s="146" t="e">
        <f t="shared" si="58"/>
        <v>#N/A</v>
      </c>
      <c r="FU27" s="146" t="e">
        <f t="shared" si="59"/>
        <v>#N/A</v>
      </c>
      <c r="FV27" s="146" t="e">
        <f t="shared" si="60"/>
        <v>#N/A</v>
      </c>
      <c r="FW27" s="146" t="e">
        <f t="shared" si="61"/>
        <v>#N/A</v>
      </c>
      <c r="FX27" s="146" t="e">
        <f t="shared" si="62"/>
        <v>#N/A</v>
      </c>
      <c r="FY27" s="146" t="e">
        <f t="shared" si="63"/>
        <v>#N/A</v>
      </c>
      <c r="FZ27" s="146" t="e">
        <f t="shared" si="64"/>
        <v>#N/A</v>
      </c>
      <c r="GA27" s="146" t="e">
        <f t="shared" si="65"/>
        <v>#N/A</v>
      </c>
      <c r="GB27" s="146" t="e">
        <f t="shared" si="66"/>
        <v>#N/A</v>
      </c>
      <c r="GC27" s="146" t="e">
        <f t="shared" si="67"/>
        <v>#N/A</v>
      </c>
      <c r="GD27" s="146" t="e">
        <f t="shared" si="68"/>
        <v>#N/A</v>
      </c>
      <c r="GE27" s="146" t="e">
        <f t="shared" si="69"/>
        <v>#N/A</v>
      </c>
      <c r="GF27" s="146" t="e">
        <f t="shared" si="70"/>
        <v>#N/A</v>
      </c>
      <c r="GG27" s="146" t="e">
        <f t="shared" si="71"/>
        <v>#N/A</v>
      </c>
      <c r="GH27" s="146" t="e">
        <f t="shared" si="72"/>
        <v>#N/A</v>
      </c>
      <c r="GI27" s="146" t="e">
        <f t="shared" si="73"/>
        <v>#N/A</v>
      </c>
      <c r="GJ27" s="146" t="e">
        <f t="shared" si="74"/>
        <v>#N/A</v>
      </c>
      <c r="GK27" s="146" t="e">
        <f t="shared" si="75"/>
        <v>#N/A</v>
      </c>
      <c r="GL27" s="146" t="e">
        <f t="shared" si="76"/>
        <v>#N/A</v>
      </c>
      <c r="GM27" s="146" t="e">
        <f t="shared" si="77"/>
        <v>#N/A</v>
      </c>
      <c r="GN27" s="146" t="e">
        <f t="shared" si="78"/>
        <v>#N/A</v>
      </c>
      <c r="GO27" s="146" t="e">
        <f t="shared" si="79"/>
        <v>#N/A</v>
      </c>
      <c r="GP27" s="146" t="e">
        <f t="shared" si="80"/>
        <v>#N/A</v>
      </c>
      <c r="GQ27" s="146" t="e">
        <f t="shared" si="81"/>
        <v>#N/A</v>
      </c>
      <c r="GR27" s="146" t="e">
        <f t="shared" si="82"/>
        <v>#N/A</v>
      </c>
      <c r="GS27" s="146" t="e">
        <f t="shared" si="83"/>
        <v>#N/A</v>
      </c>
      <c r="GT27" s="146" t="e">
        <f t="shared" si="84"/>
        <v>#N/A</v>
      </c>
      <c r="GU27" s="146" t="e">
        <f t="shared" si="85"/>
        <v>#N/A</v>
      </c>
      <c r="GV27" s="146" t="e">
        <f t="shared" si="86"/>
        <v>#N/A</v>
      </c>
      <c r="GW27" s="146" t="e">
        <f t="shared" si="87"/>
        <v>#N/A</v>
      </c>
      <c r="GX27" s="146" t="e">
        <f t="shared" si="88"/>
        <v>#N/A</v>
      </c>
      <c r="GY27" s="146" t="e">
        <f t="shared" si="89"/>
        <v>#N/A</v>
      </c>
      <c r="GZ27" s="146" t="e">
        <f t="shared" si="90"/>
        <v>#N/A</v>
      </c>
      <c r="HA27" s="146" t="e">
        <f t="shared" si="91"/>
        <v>#N/A</v>
      </c>
      <c r="HB27" s="146" t="e">
        <f t="shared" si="92"/>
        <v>#N/A</v>
      </c>
      <c r="HC27" s="146" t="e">
        <f t="shared" si="93"/>
        <v>#N/A</v>
      </c>
      <c r="HD27" s="146" t="e">
        <f t="shared" si="94"/>
        <v>#N/A</v>
      </c>
      <c r="HE27" s="146" t="e">
        <f t="shared" si="95"/>
        <v>#N/A</v>
      </c>
      <c r="HF27" s="146" t="e">
        <f t="shared" si="96"/>
        <v>#N/A</v>
      </c>
      <c r="HG27" s="146" t="e">
        <f t="shared" si="97"/>
        <v>#N/A</v>
      </c>
      <c r="HH27" s="146" t="e">
        <f t="shared" si="98"/>
        <v>#N/A</v>
      </c>
      <c r="HI27" s="146" t="e">
        <f t="shared" si="99"/>
        <v>#N/A</v>
      </c>
      <c r="HJ27" s="146" t="e">
        <f t="shared" si="100"/>
        <v>#N/A</v>
      </c>
      <c r="HK27" s="146" t="e">
        <f t="shared" si="101"/>
        <v>#N/A</v>
      </c>
      <c r="HL27" s="146" t="e">
        <f t="shared" si="102"/>
        <v>#N/A</v>
      </c>
      <c r="HM27" s="146" t="e">
        <f t="shared" si="103"/>
        <v>#N/A</v>
      </c>
      <c r="HN27" s="146" t="e">
        <f t="shared" si="104"/>
        <v>#N/A</v>
      </c>
      <c r="HO27" s="146" t="e">
        <f t="shared" si="105"/>
        <v>#N/A</v>
      </c>
      <c r="HP27" s="146" t="e">
        <f t="shared" si="106"/>
        <v>#N/A</v>
      </c>
    </row>
    <row r="28" spans="1:224" hidden="1" x14ac:dyDescent="0.45">
      <c r="A28" s="4">
        <v>25</v>
      </c>
      <c r="B28" s="82" t="str">
        <f t="shared" si="107"/>
        <v/>
      </c>
      <c r="C28" s="81"/>
      <c r="D28" s="82" t="str">
        <f t="shared" si="108"/>
        <v/>
      </c>
      <c r="E28" s="32" t="str">
        <f t="shared" si="0"/>
        <v/>
      </c>
      <c r="F28" s="32" t="str">
        <f t="shared" si="1"/>
        <v/>
      </c>
      <c r="G28" s="65" t="str">
        <f t="shared" si="109"/>
        <v/>
      </c>
      <c r="H28" s="21"/>
      <c r="I28" s="53"/>
      <c r="J28" s="237"/>
      <c r="K28" s="66" t="str">
        <f>IF(AND(B28&gt;0,C28&gt;0,D28&gt;0),IF(ISBLANK(J28),IF(ISBLANK(H28),"",(D28-B28)*VLOOKUP(H28,VLookups!$A$4:$B$13,2,FALSE)),J28),"")</f>
        <v/>
      </c>
      <c r="L28" s="67" t="str">
        <f t="shared" si="2"/>
        <v/>
      </c>
      <c r="M28" s="81"/>
      <c r="N28" s="230" t="str">
        <f>IF(AND(M28&gt;0,C28&gt;0,NOT(K28="")),ABS(VLOOKUP($M$1,VLookups!$A$27:$B$28,2,FALSE)-_xlfn.NORM.DIST(M28,G28,K28,TRUE)),"")</f>
        <v/>
      </c>
      <c r="O28" s="80" t="str">
        <f>IF(AND($B28&gt;0,$C28&gt;0,$D28&gt;0,NOT(ISBLANK($H28))),_xlfn.NORM.INV(ABS(VLOOKUP($M$1,VLookups!$A$27:$B$28,2,FALSE)-O$3),$G28,$K28),"")</f>
        <v/>
      </c>
      <c r="P28" s="79" t="str">
        <f>IF(AND($B28&gt;0,$C28&gt;0,$D28&gt;0,NOT(ISBLANK($H28))),_xlfn.NORM.INV(ABS(VLOOKUP($M$1,VLookups!$A$27:$B$28,2,FALSE)-P$3),$G28,$K28),"")</f>
        <v/>
      </c>
      <c r="Q28" s="80" t="str">
        <f>IF(AND($B28&gt;0,$C28&gt;0,$D28&gt;0,NOT(ISBLANK($H28))),_xlfn.NORM.INV(ABS(VLOOKUP($M$1,VLookups!$A$27:$B$28,2,FALSE)-Q$3),$G28,$K28),"")</f>
        <v/>
      </c>
      <c r="R28" s="79" t="str">
        <f>IF(AND($B28&gt;0,$C28&gt;0,$D28&gt;0,NOT(ISBLANK($H28))),_xlfn.NORM.INV(ABS(VLOOKUP($M$1,VLookups!$A$27:$B$28,2,FALSE)-R$3),$G28,$K28),"")</f>
        <v/>
      </c>
      <c r="S28" s="80" t="str">
        <f>IF(AND($B28&gt;0,$C28&gt;0,$D28&gt;0,NOT(ISBLANK($H28))),_xlfn.NORM.INV(ABS(VLOOKUP($M$1,VLookups!$A$27:$B$28,2,FALSE)-S$3),$G28,$K28),"")</f>
        <v/>
      </c>
      <c r="T28" s="79" t="str">
        <f>IF(AND($B28&gt;0,$C28&gt;0,$D28&gt;0,NOT(ISBLANK($H28))),_xlfn.NORM.INV(ABS(VLOOKUP($M$1,VLookups!$A$27:$B$28,2,FALSE)-T$3),$G28,$K28),"")</f>
        <v/>
      </c>
      <c r="U28" s="5"/>
      <c r="V28" s="145" t="str">
        <f t="shared" si="110"/>
        <v/>
      </c>
      <c r="W28" s="46" t="str">
        <f t="shared" ref="W28:AP28" si="181">IF(ISNONTEXT($V28),X28-$V28,"")</f>
        <v/>
      </c>
      <c r="X28" s="46" t="str">
        <f t="shared" si="181"/>
        <v/>
      </c>
      <c r="Y28" s="46" t="str">
        <f t="shared" si="181"/>
        <v/>
      </c>
      <c r="Z28" s="46" t="str">
        <f t="shared" si="181"/>
        <v/>
      </c>
      <c r="AA28" s="46" t="str">
        <f t="shared" si="181"/>
        <v/>
      </c>
      <c r="AB28" s="46" t="str">
        <f t="shared" si="181"/>
        <v/>
      </c>
      <c r="AC28" s="46" t="str">
        <f t="shared" si="181"/>
        <v/>
      </c>
      <c r="AD28" s="46" t="str">
        <f t="shared" si="181"/>
        <v/>
      </c>
      <c r="AE28" s="46" t="str">
        <f t="shared" si="181"/>
        <v/>
      </c>
      <c r="AF28" s="46" t="str">
        <f t="shared" si="181"/>
        <v/>
      </c>
      <c r="AG28" s="46" t="str">
        <f t="shared" si="181"/>
        <v/>
      </c>
      <c r="AH28" s="46" t="str">
        <f t="shared" si="181"/>
        <v/>
      </c>
      <c r="AI28" s="46" t="str">
        <f t="shared" si="181"/>
        <v/>
      </c>
      <c r="AJ28" s="46" t="str">
        <f t="shared" si="181"/>
        <v/>
      </c>
      <c r="AK28" s="46" t="str">
        <f t="shared" si="181"/>
        <v/>
      </c>
      <c r="AL28" s="46" t="str">
        <f t="shared" si="181"/>
        <v/>
      </c>
      <c r="AM28" s="46" t="str">
        <f t="shared" si="181"/>
        <v/>
      </c>
      <c r="AN28" s="46" t="str">
        <f t="shared" si="181"/>
        <v/>
      </c>
      <c r="AO28" s="46" t="str">
        <f t="shared" si="181"/>
        <v/>
      </c>
      <c r="AP28" s="46" t="str">
        <f t="shared" si="181"/>
        <v/>
      </c>
      <c r="AQ28" s="152" t="str">
        <f t="shared" si="112"/>
        <v/>
      </c>
      <c r="AR28" s="46" t="str">
        <f t="shared" ref="AR28:DC28" si="182">IF(ISNONTEXT($V28),AQ28+$V28,"")</f>
        <v/>
      </c>
      <c r="AS28" s="46" t="str">
        <f t="shared" si="182"/>
        <v/>
      </c>
      <c r="AT28" s="46" t="str">
        <f t="shared" si="182"/>
        <v/>
      </c>
      <c r="AU28" s="46" t="str">
        <f t="shared" si="182"/>
        <v/>
      </c>
      <c r="AV28" s="46" t="str">
        <f t="shared" si="182"/>
        <v/>
      </c>
      <c r="AW28" s="46" t="str">
        <f t="shared" si="182"/>
        <v/>
      </c>
      <c r="AX28" s="46" t="str">
        <f t="shared" si="182"/>
        <v/>
      </c>
      <c r="AY28" s="46" t="str">
        <f t="shared" si="182"/>
        <v/>
      </c>
      <c r="AZ28" s="46" t="str">
        <f t="shared" si="182"/>
        <v/>
      </c>
      <c r="BA28" s="46" t="str">
        <f t="shared" si="182"/>
        <v/>
      </c>
      <c r="BB28" s="46" t="str">
        <f t="shared" si="182"/>
        <v/>
      </c>
      <c r="BC28" s="46" t="str">
        <f t="shared" si="182"/>
        <v/>
      </c>
      <c r="BD28" s="46" t="str">
        <f t="shared" si="182"/>
        <v/>
      </c>
      <c r="BE28" s="46" t="str">
        <f t="shared" si="182"/>
        <v/>
      </c>
      <c r="BF28" s="46" t="str">
        <f t="shared" si="182"/>
        <v/>
      </c>
      <c r="BG28" s="46" t="str">
        <f t="shared" si="182"/>
        <v/>
      </c>
      <c r="BH28" s="46" t="str">
        <f t="shared" si="182"/>
        <v/>
      </c>
      <c r="BI28" s="46" t="str">
        <f t="shared" si="182"/>
        <v/>
      </c>
      <c r="BJ28" s="46" t="str">
        <f t="shared" si="182"/>
        <v/>
      </c>
      <c r="BK28" s="46" t="str">
        <f t="shared" si="182"/>
        <v/>
      </c>
      <c r="BL28" s="46" t="str">
        <f t="shared" si="182"/>
        <v/>
      </c>
      <c r="BM28" s="46" t="str">
        <f t="shared" si="182"/>
        <v/>
      </c>
      <c r="BN28" s="46" t="str">
        <f t="shared" si="182"/>
        <v/>
      </c>
      <c r="BO28" s="46" t="str">
        <f t="shared" si="182"/>
        <v/>
      </c>
      <c r="BP28" s="46" t="str">
        <f t="shared" si="182"/>
        <v/>
      </c>
      <c r="BQ28" s="46" t="str">
        <f t="shared" si="182"/>
        <v/>
      </c>
      <c r="BR28" s="46" t="str">
        <f t="shared" si="182"/>
        <v/>
      </c>
      <c r="BS28" s="46" t="str">
        <f t="shared" si="182"/>
        <v/>
      </c>
      <c r="BT28" s="46" t="str">
        <f t="shared" si="182"/>
        <v/>
      </c>
      <c r="BU28" s="46" t="str">
        <f t="shared" si="182"/>
        <v/>
      </c>
      <c r="BV28" s="46" t="str">
        <f t="shared" si="182"/>
        <v/>
      </c>
      <c r="BW28" s="46" t="str">
        <f t="shared" si="182"/>
        <v/>
      </c>
      <c r="BX28" s="46" t="str">
        <f t="shared" si="182"/>
        <v/>
      </c>
      <c r="BY28" s="46" t="str">
        <f t="shared" si="182"/>
        <v/>
      </c>
      <c r="BZ28" s="46" t="str">
        <f t="shared" si="182"/>
        <v/>
      </c>
      <c r="CA28" s="46" t="str">
        <f t="shared" si="182"/>
        <v/>
      </c>
      <c r="CB28" s="46" t="str">
        <f t="shared" si="182"/>
        <v/>
      </c>
      <c r="CC28" s="46" t="str">
        <f t="shared" si="182"/>
        <v/>
      </c>
      <c r="CD28" s="46" t="str">
        <f t="shared" si="182"/>
        <v/>
      </c>
      <c r="CE28" s="46" t="str">
        <f t="shared" si="182"/>
        <v/>
      </c>
      <c r="CF28" s="46" t="str">
        <f t="shared" si="182"/>
        <v/>
      </c>
      <c r="CG28" s="46" t="str">
        <f t="shared" si="182"/>
        <v/>
      </c>
      <c r="CH28" s="46" t="str">
        <f t="shared" si="182"/>
        <v/>
      </c>
      <c r="CI28" s="46" t="str">
        <f t="shared" si="182"/>
        <v/>
      </c>
      <c r="CJ28" s="46" t="str">
        <f t="shared" si="182"/>
        <v/>
      </c>
      <c r="CK28" s="46" t="str">
        <f t="shared" si="182"/>
        <v/>
      </c>
      <c r="CL28" s="46" t="str">
        <f t="shared" si="182"/>
        <v/>
      </c>
      <c r="CM28" s="46" t="str">
        <f t="shared" si="182"/>
        <v/>
      </c>
      <c r="CN28" s="46" t="str">
        <f t="shared" si="182"/>
        <v/>
      </c>
      <c r="CO28" s="46" t="str">
        <f t="shared" si="182"/>
        <v/>
      </c>
      <c r="CP28" s="46" t="str">
        <f t="shared" si="182"/>
        <v/>
      </c>
      <c r="CQ28" s="46" t="str">
        <f t="shared" si="182"/>
        <v/>
      </c>
      <c r="CR28" s="46" t="str">
        <f t="shared" si="182"/>
        <v/>
      </c>
      <c r="CS28" s="46" t="str">
        <f t="shared" si="182"/>
        <v/>
      </c>
      <c r="CT28" s="46" t="str">
        <f t="shared" si="182"/>
        <v/>
      </c>
      <c r="CU28" s="46" t="str">
        <f t="shared" si="182"/>
        <v/>
      </c>
      <c r="CV28" s="46" t="str">
        <f t="shared" si="182"/>
        <v/>
      </c>
      <c r="CW28" s="46" t="str">
        <f t="shared" si="182"/>
        <v/>
      </c>
      <c r="CX28" s="46" t="str">
        <f t="shared" si="182"/>
        <v/>
      </c>
      <c r="CY28" s="46" t="str">
        <f t="shared" si="182"/>
        <v/>
      </c>
      <c r="CZ28" s="46" t="str">
        <f t="shared" si="182"/>
        <v/>
      </c>
      <c r="DA28" s="46" t="str">
        <f t="shared" si="182"/>
        <v/>
      </c>
      <c r="DB28" s="46" t="str">
        <f t="shared" si="182"/>
        <v/>
      </c>
      <c r="DC28" s="46" t="str">
        <f t="shared" si="182"/>
        <v/>
      </c>
      <c r="DD28" s="46" t="str">
        <f t="shared" ref="DD28:DS28" si="183">IF(ISNONTEXT($V28),DC28+$V28,"")</f>
        <v/>
      </c>
      <c r="DE28" s="46" t="str">
        <f t="shared" si="183"/>
        <v/>
      </c>
      <c r="DF28" s="46" t="str">
        <f t="shared" si="183"/>
        <v/>
      </c>
      <c r="DG28" s="46" t="str">
        <f t="shared" si="183"/>
        <v/>
      </c>
      <c r="DH28" s="46" t="str">
        <f t="shared" si="183"/>
        <v/>
      </c>
      <c r="DI28" s="46" t="str">
        <f t="shared" si="183"/>
        <v/>
      </c>
      <c r="DJ28" s="46" t="str">
        <f t="shared" si="183"/>
        <v/>
      </c>
      <c r="DK28" s="46" t="str">
        <f t="shared" si="183"/>
        <v/>
      </c>
      <c r="DL28" s="46" t="str">
        <f t="shared" si="183"/>
        <v/>
      </c>
      <c r="DM28" s="46" t="str">
        <f t="shared" si="183"/>
        <v/>
      </c>
      <c r="DN28" s="46" t="str">
        <f t="shared" si="183"/>
        <v/>
      </c>
      <c r="DO28" s="46" t="str">
        <f t="shared" si="183"/>
        <v/>
      </c>
      <c r="DP28" s="46" t="str">
        <f t="shared" si="183"/>
        <v/>
      </c>
      <c r="DQ28" s="46" t="str">
        <f t="shared" si="183"/>
        <v/>
      </c>
      <c r="DR28" s="46" t="str">
        <f t="shared" si="183"/>
        <v/>
      </c>
      <c r="DS28" s="46" t="str">
        <f t="shared" si="183"/>
        <v/>
      </c>
      <c r="DT28" s="146" t="e">
        <f t="shared" si="6"/>
        <v>#N/A</v>
      </c>
      <c r="DU28" s="146" t="e">
        <f t="shared" si="7"/>
        <v>#N/A</v>
      </c>
      <c r="DV28" s="146" t="e">
        <f t="shared" si="8"/>
        <v>#N/A</v>
      </c>
      <c r="DW28" s="146" t="e">
        <f t="shared" si="9"/>
        <v>#N/A</v>
      </c>
      <c r="DX28" s="146" t="e">
        <f t="shared" si="10"/>
        <v>#N/A</v>
      </c>
      <c r="DY28" s="146" t="e">
        <f t="shared" si="11"/>
        <v>#N/A</v>
      </c>
      <c r="DZ28" s="146" t="e">
        <f t="shared" si="12"/>
        <v>#N/A</v>
      </c>
      <c r="EA28" s="146" t="e">
        <f t="shared" si="13"/>
        <v>#N/A</v>
      </c>
      <c r="EB28" s="146" t="e">
        <f t="shared" si="14"/>
        <v>#N/A</v>
      </c>
      <c r="EC28" s="146" t="e">
        <f t="shared" si="15"/>
        <v>#N/A</v>
      </c>
      <c r="ED28" s="146" t="e">
        <f t="shared" si="16"/>
        <v>#N/A</v>
      </c>
      <c r="EE28" s="146" t="e">
        <f t="shared" si="17"/>
        <v>#N/A</v>
      </c>
      <c r="EF28" s="146" t="e">
        <f t="shared" si="18"/>
        <v>#N/A</v>
      </c>
      <c r="EG28" s="146" t="e">
        <f t="shared" si="19"/>
        <v>#N/A</v>
      </c>
      <c r="EH28" s="146" t="e">
        <f t="shared" si="20"/>
        <v>#N/A</v>
      </c>
      <c r="EI28" s="146" t="e">
        <f t="shared" si="21"/>
        <v>#N/A</v>
      </c>
      <c r="EJ28" s="146" t="e">
        <f t="shared" si="22"/>
        <v>#N/A</v>
      </c>
      <c r="EK28" s="146" t="e">
        <f t="shared" si="23"/>
        <v>#N/A</v>
      </c>
      <c r="EL28" s="146" t="e">
        <f t="shared" si="24"/>
        <v>#N/A</v>
      </c>
      <c r="EM28" s="146" t="e">
        <f t="shared" si="25"/>
        <v>#N/A</v>
      </c>
      <c r="EN28" s="146" t="e">
        <f t="shared" si="26"/>
        <v>#N/A</v>
      </c>
      <c r="EO28" s="146" t="e">
        <f t="shared" si="27"/>
        <v>#N/A</v>
      </c>
      <c r="EP28" s="146" t="e">
        <f t="shared" si="28"/>
        <v>#N/A</v>
      </c>
      <c r="EQ28" s="146" t="e">
        <f t="shared" si="29"/>
        <v>#N/A</v>
      </c>
      <c r="ER28" s="146" t="e">
        <f t="shared" si="30"/>
        <v>#N/A</v>
      </c>
      <c r="ES28" s="146" t="e">
        <f t="shared" si="31"/>
        <v>#N/A</v>
      </c>
      <c r="ET28" s="146" t="e">
        <f t="shared" si="32"/>
        <v>#N/A</v>
      </c>
      <c r="EU28" s="146" t="e">
        <f t="shared" si="33"/>
        <v>#N/A</v>
      </c>
      <c r="EV28" s="146" t="e">
        <f t="shared" si="34"/>
        <v>#N/A</v>
      </c>
      <c r="EW28" s="146" t="e">
        <f t="shared" si="35"/>
        <v>#N/A</v>
      </c>
      <c r="EX28" s="146" t="e">
        <f t="shared" si="36"/>
        <v>#N/A</v>
      </c>
      <c r="EY28" s="146" t="e">
        <f t="shared" si="37"/>
        <v>#N/A</v>
      </c>
      <c r="EZ28" s="146" t="e">
        <f t="shared" si="38"/>
        <v>#N/A</v>
      </c>
      <c r="FA28" s="146" t="e">
        <f t="shared" si="39"/>
        <v>#N/A</v>
      </c>
      <c r="FB28" s="146" t="e">
        <f t="shared" si="40"/>
        <v>#N/A</v>
      </c>
      <c r="FC28" s="146" t="e">
        <f t="shared" si="41"/>
        <v>#N/A</v>
      </c>
      <c r="FD28" s="146" t="e">
        <f t="shared" si="42"/>
        <v>#N/A</v>
      </c>
      <c r="FE28" s="146" t="e">
        <f t="shared" si="43"/>
        <v>#N/A</v>
      </c>
      <c r="FF28" s="146" t="e">
        <f t="shared" si="44"/>
        <v>#N/A</v>
      </c>
      <c r="FG28" s="146" t="e">
        <f t="shared" si="45"/>
        <v>#N/A</v>
      </c>
      <c r="FH28" s="146" t="e">
        <f t="shared" si="46"/>
        <v>#N/A</v>
      </c>
      <c r="FI28" s="146" t="e">
        <f t="shared" si="47"/>
        <v>#N/A</v>
      </c>
      <c r="FJ28" s="146" t="e">
        <f t="shared" si="48"/>
        <v>#N/A</v>
      </c>
      <c r="FK28" s="146" t="e">
        <f t="shared" si="49"/>
        <v>#N/A</v>
      </c>
      <c r="FL28" s="146" t="e">
        <f t="shared" si="50"/>
        <v>#N/A</v>
      </c>
      <c r="FM28" s="146" t="e">
        <f t="shared" si="51"/>
        <v>#N/A</v>
      </c>
      <c r="FN28" s="146" t="e">
        <f t="shared" si="52"/>
        <v>#N/A</v>
      </c>
      <c r="FO28" s="146" t="e">
        <f t="shared" si="53"/>
        <v>#N/A</v>
      </c>
      <c r="FP28" s="146" t="e">
        <f t="shared" si="54"/>
        <v>#N/A</v>
      </c>
      <c r="FQ28" s="146" t="e">
        <f t="shared" si="55"/>
        <v>#N/A</v>
      </c>
      <c r="FR28" s="146" t="e">
        <f t="shared" si="56"/>
        <v>#N/A</v>
      </c>
      <c r="FS28" s="146" t="e">
        <f t="shared" si="57"/>
        <v>#N/A</v>
      </c>
      <c r="FT28" s="146" t="e">
        <f t="shared" si="58"/>
        <v>#N/A</v>
      </c>
      <c r="FU28" s="146" t="e">
        <f t="shared" si="59"/>
        <v>#N/A</v>
      </c>
      <c r="FV28" s="146" t="e">
        <f t="shared" si="60"/>
        <v>#N/A</v>
      </c>
      <c r="FW28" s="146" t="e">
        <f t="shared" si="61"/>
        <v>#N/A</v>
      </c>
      <c r="FX28" s="146" t="e">
        <f t="shared" si="62"/>
        <v>#N/A</v>
      </c>
      <c r="FY28" s="146" t="e">
        <f t="shared" si="63"/>
        <v>#N/A</v>
      </c>
      <c r="FZ28" s="146" t="e">
        <f t="shared" si="64"/>
        <v>#N/A</v>
      </c>
      <c r="GA28" s="146" t="e">
        <f t="shared" si="65"/>
        <v>#N/A</v>
      </c>
      <c r="GB28" s="146" t="e">
        <f t="shared" si="66"/>
        <v>#N/A</v>
      </c>
      <c r="GC28" s="146" t="e">
        <f t="shared" si="67"/>
        <v>#N/A</v>
      </c>
      <c r="GD28" s="146" t="e">
        <f t="shared" si="68"/>
        <v>#N/A</v>
      </c>
      <c r="GE28" s="146" t="e">
        <f t="shared" si="69"/>
        <v>#N/A</v>
      </c>
      <c r="GF28" s="146" t="e">
        <f t="shared" si="70"/>
        <v>#N/A</v>
      </c>
      <c r="GG28" s="146" t="e">
        <f t="shared" si="71"/>
        <v>#N/A</v>
      </c>
      <c r="GH28" s="146" t="e">
        <f t="shared" si="72"/>
        <v>#N/A</v>
      </c>
      <c r="GI28" s="146" t="e">
        <f t="shared" si="73"/>
        <v>#N/A</v>
      </c>
      <c r="GJ28" s="146" t="e">
        <f t="shared" si="74"/>
        <v>#N/A</v>
      </c>
      <c r="GK28" s="146" t="e">
        <f t="shared" si="75"/>
        <v>#N/A</v>
      </c>
      <c r="GL28" s="146" t="e">
        <f t="shared" si="76"/>
        <v>#N/A</v>
      </c>
      <c r="GM28" s="146" t="e">
        <f t="shared" si="77"/>
        <v>#N/A</v>
      </c>
      <c r="GN28" s="146" t="e">
        <f t="shared" si="78"/>
        <v>#N/A</v>
      </c>
      <c r="GO28" s="146" t="e">
        <f t="shared" si="79"/>
        <v>#N/A</v>
      </c>
      <c r="GP28" s="146" t="e">
        <f t="shared" si="80"/>
        <v>#N/A</v>
      </c>
      <c r="GQ28" s="146" t="e">
        <f t="shared" si="81"/>
        <v>#N/A</v>
      </c>
      <c r="GR28" s="146" t="e">
        <f t="shared" si="82"/>
        <v>#N/A</v>
      </c>
      <c r="GS28" s="146" t="e">
        <f t="shared" si="83"/>
        <v>#N/A</v>
      </c>
      <c r="GT28" s="146" t="e">
        <f t="shared" si="84"/>
        <v>#N/A</v>
      </c>
      <c r="GU28" s="146" t="e">
        <f t="shared" si="85"/>
        <v>#N/A</v>
      </c>
      <c r="GV28" s="146" t="e">
        <f t="shared" si="86"/>
        <v>#N/A</v>
      </c>
      <c r="GW28" s="146" t="e">
        <f t="shared" si="87"/>
        <v>#N/A</v>
      </c>
      <c r="GX28" s="146" t="e">
        <f t="shared" si="88"/>
        <v>#N/A</v>
      </c>
      <c r="GY28" s="146" t="e">
        <f t="shared" si="89"/>
        <v>#N/A</v>
      </c>
      <c r="GZ28" s="146" t="e">
        <f t="shared" si="90"/>
        <v>#N/A</v>
      </c>
      <c r="HA28" s="146" t="e">
        <f t="shared" si="91"/>
        <v>#N/A</v>
      </c>
      <c r="HB28" s="146" t="e">
        <f t="shared" si="92"/>
        <v>#N/A</v>
      </c>
      <c r="HC28" s="146" t="e">
        <f t="shared" si="93"/>
        <v>#N/A</v>
      </c>
      <c r="HD28" s="146" t="e">
        <f t="shared" si="94"/>
        <v>#N/A</v>
      </c>
      <c r="HE28" s="146" t="e">
        <f t="shared" si="95"/>
        <v>#N/A</v>
      </c>
      <c r="HF28" s="146" t="e">
        <f t="shared" si="96"/>
        <v>#N/A</v>
      </c>
      <c r="HG28" s="146" t="e">
        <f t="shared" si="97"/>
        <v>#N/A</v>
      </c>
      <c r="HH28" s="146" t="e">
        <f t="shared" si="98"/>
        <v>#N/A</v>
      </c>
      <c r="HI28" s="146" t="e">
        <f t="shared" si="99"/>
        <v>#N/A</v>
      </c>
      <c r="HJ28" s="146" t="e">
        <f t="shared" si="100"/>
        <v>#N/A</v>
      </c>
      <c r="HK28" s="146" t="e">
        <f t="shared" si="101"/>
        <v>#N/A</v>
      </c>
      <c r="HL28" s="146" t="e">
        <f t="shared" si="102"/>
        <v>#N/A</v>
      </c>
      <c r="HM28" s="146" t="e">
        <f t="shared" si="103"/>
        <v>#N/A</v>
      </c>
      <c r="HN28" s="146" t="e">
        <f t="shared" si="104"/>
        <v>#N/A</v>
      </c>
      <c r="HO28" s="146" t="e">
        <f t="shared" si="105"/>
        <v>#N/A</v>
      </c>
      <c r="HP28" s="146" t="e">
        <f t="shared" si="106"/>
        <v>#N/A</v>
      </c>
    </row>
    <row r="29" spans="1:224" hidden="1" x14ac:dyDescent="0.45">
      <c r="A29" s="4">
        <v>26</v>
      </c>
      <c r="B29" s="82" t="str">
        <f t="shared" si="107"/>
        <v/>
      </c>
      <c r="C29" s="81"/>
      <c r="D29" s="82" t="str">
        <f t="shared" si="108"/>
        <v/>
      </c>
      <c r="E29" s="32" t="str">
        <f t="shared" si="0"/>
        <v/>
      </c>
      <c r="F29" s="32" t="str">
        <f t="shared" si="1"/>
        <v/>
      </c>
      <c r="G29" s="65" t="str">
        <f t="shared" si="109"/>
        <v/>
      </c>
      <c r="H29" s="21"/>
      <c r="I29" s="53"/>
      <c r="J29" s="237"/>
      <c r="K29" s="66" t="str">
        <f>IF(AND(B29&gt;0,C29&gt;0,D29&gt;0),IF(ISBLANK(J29),IF(ISBLANK(H29),"",(D29-B29)*VLOOKUP(H29,VLookups!$A$4:$B$13,2,FALSE)),J29),"")</f>
        <v/>
      </c>
      <c r="L29" s="67" t="str">
        <f t="shared" si="2"/>
        <v/>
      </c>
      <c r="M29" s="81"/>
      <c r="N29" s="230" t="str">
        <f>IF(AND(M29&gt;0,C29&gt;0,NOT(K29="")),ABS(VLOOKUP($M$1,VLookups!$A$27:$B$28,2,FALSE)-_xlfn.NORM.DIST(M29,G29,K29,TRUE)),"")</f>
        <v/>
      </c>
      <c r="O29" s="80" t="str">
        <f>IF(AND($B29&gt;0,$C29&gt;0,$D29&gt;0,NOT(ISBLANK($H29))),_xlfn.NORM.INV(ABS(VLOOKUP($M$1,VLookups!$A$27:$B$28,2,FALSE)-O$3),$G29,$K29),"")</f>
        <v/>
      </c>
      <c r="P29" s="79" t="str">
        <f>IF(AND($B29&gt;0,$C29&gt;0,$D29&gt;0,NOT(ISBLANK($H29))),_xlfn.NORM.INV(ABS(VLOOKUP($M$1,VLookups!$A$27:$B$28,2,FALSE)-P$3),$G29,$K29),"")</f>
        <v/>
      </c>
      <c r="Q29" s="80" t="str">
        <f>IF(AND($B29&gt;0,$C29&gt;0,$D29&gt;0,NOT(ISBLANK($H29))),_xlfn.NORM.INV(ABS(VLOOKUP($M$1,VLookups!$A$27:$B$28,2,FALSE)-Q$3),$G29,$K29),"")</f>
        <v/>
      </c>
      <c r="R29" s="79" t="str">
        <f>IF(AND($B29&gt;0,$C29&gt;0,$D29&gt;0,NOT(ISBLANK($H29))),_xlfn.NORM.INV(ABS(VLOOKUP($M$1,VLookups!$A$27:$B$28,2,FALSE)-R$3),$G29,$K29),"")</f>
        <v/>
      </c>
      <c r="S29" s="80" t="str">
        <f>IF(AND($B29&gt;0,$C29&gt;0,$D29&gt;0,NOT(ISBLANK($H29))),_xlfn.NORM.INV(ABS(VLOOKUP($M$1,VLookups!$A$27:$B$28,2,FALSE)-S$3),$G29,$K29),"")</f>
        <v/>
      </c>
      <c r="T29" s="79" t="str">
        <f>IF(AND($B29&gt;0,$C29&gt;0,$D29&gt;0,NOT(ISBLANK($H29))),_xlfn.NORM.INV(ABS(VLOOKUP($M$1,VLookups!$A$27:$B$28,2,FALSE)-T$3),$G29,$K29),"")</f>
        <v/>
      </c>
      <c r="U29" s="5"/>
      <c r="V29" s="145" t="str">
        <f t="shared" si="110"/>
        <v/>
      </c>
      <c r="W29" s="46" t="str">
        <f t="shared" ref="W29:AP29" si="184">IF(ISNONTEXT($V29),X29-$V29,"")</f>
        <v/>
      </c>
      <c r="X29" s="46" t="str">
        <f t="shared" si="184"/>
        <v/>
      </c>
      <c r="Y29" s="46" t="str">
        <f t="shared" si="184"/>
        <v/>
      </c>
      <c r="Z29" s="46" t="str">
        <f t="shared" si="184"/>
        <v/>
      </c>
      <c r="AA29" s="46" t="str">
        <f t="shared" si="184"/>
        <v/>
      </c>
      <c r="AB29" s="46" t="str">
        <f t="shared" si="184"/>
        <v/>
      </c>
      <c r="AC29" s="46" t="str">
        <f t="shared" si="184"/>
        <v/>
      </c>
      <c r="AD29" s="46" t="str">
        <f t="shared" si="184"/>
        <v/>
      </c>
      <c r="AE29" s="46" t="str">
        <f t="shared" si="184"/>
        <v/>
      </c>
      <c r="AF29" s="46" t="str">
        <f t="shared" si="184"/>
        <v/>
      </c>
      <c r="AG29" s="46" t="str">
        <f t="shared" si="184"/>
        <v/>
      </c>
      <c r="AH29" s="46" t="str">
        <f t="shared" si="184"/>
        <v/>
      </c>
      <c r="AI29" s="46" t="str">
        <f t="shared" si="184"/>
        <v/>
      </c>
      <c r="AJ29" s="46" t="str">
        <f t="shared" si="184"/>
        <v/>
      </c>
      <c r="AK29" s="46" t="str">
        <f t="shared" si="184"/>
        <v/>
      </c>
      <c r="AL29" s="46" t="str">
        <f t="shared" si="184"/>
        <v/>
      </c>
      <c r="AM29" s="46" t="str">
        <f t="shared" si="184"/>
        <v/>
      </c>
      <c r="AN29" s="46" t="str">
        <f t="shared" si="184"/>
        <v/>
      </c>
      <c r="AO29" s="46" t="str">
        <f t="shared" si="184"/>
        <v/>
      </c>
      <c r="AP29" s="46" t="str">
        <f t="shared" si="184"/>
        <v/>
      </c>
      <c r="AQ29" s="152" t="str">
        <f t="shared" si="112"/>
        <v/>
      </c>
      <c r="AR29" s="46" t="str">
        <f t="shared" ref="AR29:DC29" si="185">IF(ISNONTEXT($V29),AQ29+$V29,"")</f>
        <v/>
      </c>
      <c r="AS29" s="46" t="str">
        <f t="shared" si="185"/>
        <v/>
      </c>
      <c r="AT29" s="46" t="str">
        <f t="shared" si="185"/>
        <v/>
      </c>
      <c r="AU29" s="46" t="str">
        <f t="shared" si="185"/>
        <v/>
      </c>
      <c r="AV29" s="46" t="str">
        <f t="shared" si="185"/>
        <v/>
      </c>
      <c r="AW29" s="46" t="str">
        <f t="shared" si="185"/>
        <v/>
      </c>
      <c r="AX29" s="46" t="str">
        <f t="shared" si="185"/>
        <v/>
      </c>
      <c r="AY29" s="46" t="str">
        <f t="shared" si="185"/>
        <v/>
      </c>
      <c r="AZ29" s="46" t="str">
        <f t="shared" si="185"/>
        <v/>
      </c>
      <c r="BA29" s="46" t="str">
        <f t="shared" si="185"/>
        <v/>
      </c>
      <c r="BB29" s="46" t="str">
        <f t="shared" si="185"/>
        <v/>
      </c>
      <c r="BC29" s="46" t="str">
        <f t="shared" si="185"/>
        <v/>
      </c>
      <c r="BD29" s="46" t="str">
        <f t="shared" si="185"/>
        <v/>
      </c>
      <c r="BE29" s="46" t="str">
        <f t="shared" si="185"/>
        <v/>
      </c>
      <c r="BF29" s="46" t="str">
        <f t="shared" si="185"/>
        <v/>
      </c>
      <c r="BG29" s="46" t="str">
        <f t="shared" si="185"/>
        <v/>
      </c>
      <c r="BH29" s="46" t="str">
        <f t="shared" si="185"/>
        <v/>
      </c>
      <c r="BI29" s="46" t="str">
        <f t="shared" si="185"/>
        <v/>
      </c>
      <c r="BJ29" s="46" t="str">
        <f t="shared" si="185"/>
        <v/>
      </c>
      <c r="BK29" s="46" t="str">
        <f t="shared" si="185"/>
        <v/>
      </c>
      <c r="BL29" s="46" t="str">
        <f t="shared" si="185"/>
        <v/>
      </c>
      <c r="BM29" s="46" t="str">
        <f t="shared" si="185"/>
        <v/>
      </c>
      <c r="BN29" s="46" t="str">
        <f t="shared" si="185"/>
        <v/>
      </c>
      <c r="BO29" s="46" t="str">
        <f t="shared" si="185"/>
        <v/>
      </c>
      <c r="BP29" s="46" t="str">
        <f t="shared" si="185"/>
        <v/>
      </c>
      <c r="BQ29" s="46" t="str">
        <f t="shared" si="185"/>
        <v/>
      </c>
      <c r="BR29" s="46" t="str">
        <f t="shared" si="185"/>
        <v/>
      </c>
      <c r="BS29" s="46" t="str">
        <f t="shared" si="185"/>
        <v/>
      </c>
      <c r="BT29" s="46" t="str">
        <f t="shared" si="185"/>
        <v/>
      </c>
      <c r="BU29" s="46" t="str">
        <f t="shared" si="185"/>
        <v/>
      </c>
      <c r="BV29" s="46" t="str">
        <f t="shared" si="185"/>
        <v/>
      </c>
      <c r="BW29" s="46" t="str">
        <f t="shared" si="185"/>
        <v/>
      </c>
      <c r="BX29" s="46" t="str">
        <f t="shared" si="185"/>
        <v/>
      </c>
      <c r="BY29" s="46" t="str">
        <f t="shared" si="185"/>
        <v/>
      </c>
      <c r="BZ29" s="46" t="str">
        <f t="shared" si="185"/>
        <v/>
      </c>
      <c r="CA29" s="46" t="str">
        <f t="shared" si="185"/>
        <v/>
      </c>
      <c r="CB29" s="46" t="str">
        <f t="shared" si="185"/>
        <v/>
      </c>
      <c r="CC29" s="46" t="str">
        <f t="shared" si="185"/>
        <v/>
      </c>
      <c r="CD29" s="46" t="str">
        <f t="shared" si="185"/>
        <v/>
      </c>
      <c r="CE29" s="46" t="str">
        <f t="shared" si="185"/>
        <v/>
      </c>
      <c r="CF29" s="46" t="str">
        <f t="shared" si="185"/>
        <v/>
      </c>
      <c r="CG29" s="46" t="str">
        <f t="shared" si="185"/>
        <v/>
      </c>
      <c r="CH29" s="46" t="str">
        <f t="shared" si="185"/>
        <v/>
      </c>
      <c r="CI29" s="46" t="str">
        <f t="shared" si="185"/>
        <v/>
      </c>
      <c r="CJ29" s="46" t="str">
        <f t="shared" si="185"/>
        <v/>
      </c>
      <c r="CK29" s="46" t="str">
        <f t="shared" si="185"/>
        <v/>
      </c>
      <c r="CL29" s="46" t="str">
        <f t="shared" si="185"/>
        <v/>
      </c>
      <c r="CM29" s="46" t="str">
        <f t="shared" si="185"/>
        <v/>
      </c>
      <c r="CN29" s="46" t="str">
        <f t="shared" si="185"/>
        <v/>
      </c>
      <c r="CO29" s="46" t="str">
        <f t="shared" si="185"/>
        <v/>
      </c>
      <c r="CP29" s="46" t="str">
        <f t="shared" si="185"/>
        <v/>
      </c>
      <c r="CQ29" s="46" t="str">
        <f t="shared" si="185"/>
        <v/>
      </c>
      <c r="CR29" s="46" t="str">
        <f t="shared" si="185"/>
        <v/>
      </c>
      <c r="CS29" s="46" t="str">
        <f t="shared" si="185"/>
        <v/>
      </c>
      <c r="CT29" s="46" t="str">
        <f t="shared" si="185"/>
        <v/>
      </c>
      <c r="CU29" s="46" t="str">
        <f t="shared" si="185"/>
        <v/>
      </c>
      <c r="CV29" s="46" t="str">
        <f t="shared" si="185"/>
        <v/>
      </c>
      <c r="CW29" s="46" t="str">
        <f t="shared" si="185"/>
        <v/>
      </c>
      <c r="CX29" s="46" t="str">
        <f t="shared" si="185"/>
        <v/>
      </c>
      <c r="CY29" s="46" t="str">
        <f t="shared" si="185"/>
        <v/>
      </c>
      <c r="CZ29" s="46" t="str">
        <f t="shared" si="185"/>
        <v/>
      </c>
      <c r="DA29" s="46" t="str">
        <f t="shared" si="185"/>
        <v/>
      </c>
      <c r="DB29" s="46" t="str">
        <f t="shared" si="185"/>
        <v/>
      </c>
      <c r="DC29" s="46" t="str">
        <f t="shared" si="185"/>
        <v/>
      </c>
      <c r="DD29" s="46" t="str">
        <f t="shared" ref="DD29:DS29" si="186">IF(ISNONTEXT($V29),DC29+$V29,"")</f>
        <v/>
      </c>
      <c r="DE29" s="46" t="str">
        <f t="shared" si="186"/>
        <v/>
      </c>
      <c r="DF29" s="46" t="str">
        <f t="shared" si="186"/>
        <v/>
      </c>
      <c r="DG29" s="46" t="str">
        <f t="shared" si="186"/>
        <v/>
      </c>
      <c r="DH29" s="46" t="str">
        <f t="shared" si="186"/>
        <v/>
      </c>
      <c r="DI29" s="46" t="str">
        <f t="shared" si="186"/>
        <v/>
      </c>
      <c r="DJ29" s="46" t="str">
        <f t="shared" si="186"/>
        <v/>
      </c>
      <c r="DK29" s="46" t="str">
        <f t="shared" si="186"/>
        <v/>
      </c>
      <c r="DL29" s="46" t="str">
        <f t="shared" si="186"/>
        <v/>
      </c>
      <c r="DM29" s="46" t="str">
        <f t="shared" si="186"/>
        <v/>
      </c>
      <c r="DN29" s="46" t="str">
        <f t="shared" si="186"/>
        <v/>
      </c>
      <c r="DO29" s="46" t="str">
        <f t="shared" si="186"/>
        <v/>
      </c>
      <c r="DP29" s="46" t="str">
        <f t="shared" si="186"/>
        <v/>
      </c>
      <c r="DQ29" s="46" t="str">
        <f t="shared" si="186"/>
        <v/>
      </c>
      <c r="DR29" s="46" t="str">
        <f t="shared" si="186"/>
        <v/>
      </c>
      <c r="DS29" s="46" t="str">
        <f t="shared" si="186"/>
        <v/>
      </c>
      <c r="DT29" s="146" t="e">
        <f t="shared" si="6"/>
        <v>#N/A</v>
      </c>
      <c r="DU29" s="146" t="e">
        <f t="shared" si="7"/>
        <v>#N/A</v>
      </c>
      <c r="DV29" s="146" t="e">
        <f t="shared" si="8"/>
        <v>#N/A</v>
      </c>
      <c r="DW29" s="146" t="e">
        <f t="shared" si="9"/>
        <v>#N/A</v>
      </c>
      <c r="DX29" s="146" t="e">
        <f t="shared" si="10"/>
        <v>#N/A</v>
      </c>
      <c r="DY29" s="146" t="e">
        <f t="shared" si="11"/>
        <v>#N/A</v>
      </c>
      <c r="DZ29" s="146" t="e">
        <f t="shared" si="12"/>
        <v>#N/A</v>
      </c>
      <c r="EA29" s="146" t="e">
        <f t="shared" si="13"/>
        <v>#N/A</v>
      </c>
      <c r="EB29" s="146" t="e">
        <f t="shared" si="14"/>
        <v>#N/A</v>
      </c>
      <c r="EC29" s="146" t="e">
        <f t="shared" si="15"/>
        <v>#N/A</v>
      </c>
      <c r="ED29" s="146" t="e">
        <f t="shared" si="16"/>
        <v>#N/A</v>
      </c>
      <c r="EE29" s="146" t="e">
        <f t="shared" si="17"/>
        <v>#N/A</v>
      </c>
      <c r="EF29" s="146" t="e">
        <f t="shared" si="18"/>
        <v>#N/A</v>
      </c>
      <c r="EG29" s="146" t="e">
        <f t="shared" si="19"/>
        <v>#N/A</v>
      </c>
      <c r="EH29" s="146" t="e">
        <f t="shared" si="20"/>
        <v>#N/A</v>
      </c>
      <c r="EI29" s="146" t="e">
        <f t="shared" si="21"/>
        <v>#N/A</v>
      </c>
      <c r="EJ29" s="146" t="e">
        <f t="shared" si="22"/>
        <v>#N/A</v>
      </c>
      <c r="EK29" s="146" t="e">
        <f t="shared" si="23"/>
        <v>#N/A</v>
      </c>
      <c r="EL29" s="146" t="e">
        <f t="shared" si="24"/>
        <v>#N/A</v>
      </c>
      <c r="EM29" s="146" t="e">
        <f t="shared" si="25"/>
        <v>#N/A</v>
      </c>
      <c r="EN29" s="146" t="e">
        <f t="shared" si="26"/>
        <v>#N/A</v>
      </c>
      <c r="EO29" s="146" t="e">
        <f t="shared" si="27"/>
        <v>#N/A</v>
      </c>
      <c r="EP29" s="146" t="e">
        <f t="shared" si="28"/>
        <v>#N/A</v>
      </c>
      <c r="EQ29" s="146" t="e">
        <f t="shared" si="29"/>
        <v>#N/A</v>
      </c>
      <c r="ER29" s="146" t="e">
        <f t="shared" si="30"/>
        <v>#N/A</v>
      </c>
      <c r="ES29" s="146" t="e">
        <f t="shared" si="31"/>
        <v>#N/A</v>
      </c>
      <c r="ET29" s="146" t="e">
        <f t="shared" si="32"/>
        <v>#N/A</v>
      </c>
      <c r="EU29" s="146" t="e">
        <f t="shared" si="33"/>
        <v>#N/A</v>
      </c>
      <c r="EV29" s="146" t="e">
        <f t="shared" si="34"/>
        <v>#N/A</v>
      </c>
      <c r="EW29" s="146" t="e">
        <f t="shared" si="35"/>
        <v>#N/A</v>
      </c>
      <c r="EX29" s="146" t="e">
        <f t="shared" si="36"/>
        <v>#N/A</v>
      </c>
      <c r="EY29" s="146" t="e">
        <f t="shared" si="37"/>
        <v>#N/A</v>
      </c>
      <c r="EZ29" s="146" t="e">
        <f t="shared" si="38"/>
        <v>#N/A</v>
      </c>
      <c r="FA29" s="146" t="e">
        <f t="shared" si="39"/>
        <v>#N/A</v>
      </c>
      <c r="FB29" s="146" t="e">
        <f t="shared" si="40"/>
        <v>#N/A</v>
      </c>
      <c r="FC29" s="146" t="e">
        <f t="shared" si="41"/>
        <v>#N/A</v>
      </c>
      <c r="FD29" s="146" t="e">
        <f t="shared" si="42"/>
        <v>#N/A</v>
      </c>
      <c r="FE29" s="146" t="e">
        <f t="shared" si="43"/>
        <v>#N/A</v>
      </c>
      <c r="FF29" s="146" t="e">
        <f t="shared" si="44"/>
        <v>#N/A</v>
      </c>
      <c r="FG29" s="146" t="e">
        <f t="shared" si="45"/>
        <v>#N/A</v>
      </c>
      <c r="FH29" s="146" t="e">
        <f t="shared" si="46"/>
        <v>#N/A</v>
      </c>
      <c r="FI29" s="146" t="e">
        <f t="shared" si="47"/>
        <v>#N/A</v>
      </c>
      <c r="FJ29" s="146" t="e">
        <f t="shared" si="48"/>
        <v>#N/A</v>
      </c>
      <c r="FK29" s="146" t="e">
        <f t="shared" si="49"/>
        <v>#N/A</v>
      </c>
      <c r="FL29" s="146" t="e">
        <f t="shared" si="50"/>
        <v>#N/A</v>
      </c>
      <c r="FM29" s="146" t="e">
        <f t="shared" si="51"/>
        <v>#N/A</v>
      </c>
      <c r="FN29" s="146" t="e">
        <f t="shared" si="52"/>
        <v>#N/A</v>
      </c>
      <c r="FO29" s="146" t="e">
        <f t="shared" si="53"/>
        <v>#N/A</v>
      </c>
      <c r="FP29" s="146" t="e">
        <f t="shared" si="54"/>
        <v>#N/A</v>
      </c>
      <c r="FQ29" s="146" t="e">
        <f t="shared" si="55"/>
        <v>#N/A</v>
      </c>
      <c r="FR29" s="146" t="e">
        <f t="shared" si="56"/>
        <v>#N/A</v>
      </c>
      <c r="FS29" s="146" t="e">
        <f t="shared" si="57"/>
        <v>#N/A</v>
      </c>
      <c r="FT29" s="146" t="e">
        <f t="shared" si="58"/>
        <v>#N/A</v>
      </c>
      <c r="FU29" s="146" t="e">
        <f t="shared" si="59"/>
        <v>#N/A</v>
      </c>
      <c r="FV29" s="146" t="e">
        <f t="shared" si="60"/>
        <v>#N/A</v>
      </c>
      <c r="FW29" s="146" t="e">
        <f t="shared" si="61"/>
        <v>#N/A</v>
      </c>
      <c r="FX29" s="146" t="e">
        <f t="shared" si="62"/>
        <v>#N/A</v>
      </c>
      <c r="FY29" s="146" t="e">
        <f t="shared" si="63"/>
        <v>#N/A</v>
      </c>
      <c r="FZ29" s="146" t="e">
        <f t="shared" si="64"/>
        <v>#N/A</v>
      </c>
      <c r="GA29" s="146" t="e">
        <f t="shared" si="65"/>
        <v>#N/A</v>
      </c>
      <c r="GB29" s="146" t="e">
        <f t="shared" si="66"/>
        <v>#N/A</v>
      </c>
      <c r="GC29" s="146" t="e">
        <f t="shared" si="67"/>
        <v>#N/A</v>
      </c>
      <c r="GD29" s="146" t="e">
        <f t="shared" si="68"/>
        <v>#N/A</v>
      </c>
      <c r="GE29" s="146" t="e">
        <f t="shared" si="69"/>
        <v>#N/A</v>
      </c>
      <c r="GF29" s="146" t="e">
        <f t="shared" si="70"/>
        <v>#N/A</v>
      </c>
      <c r="GG29" s="146" t="e">
        <f t="shared" si="71"/>
        <v>#N/A</v>
      </c>
      <c r="GH29" s="146" t="e">
        <f t="shared" si="72"/>
        <v>#N/A</v>
      </c>
      <c r="GI29" s="146" t="e">
        <f t="shared" si="73"/>
        <v>#N/A</v>
      </c>
      <c r="GJ29" s="146" t="e">
        <f t="shared" si="74"/>
        <v>#N/A</v>
      </c>
      <c r="GK29" s="146" t="e">
        <f t="shared" si="75"/>
        <v>#N/A</v>
      </c>
      <c r="GL29" s="146" t="e">
        <f t="shared" si="76"/>
        <v>#N/A</v>
      </c>
      <c r="GM29" s="146" t="e">
        <f t="shared" si="77"/>
        <v>#N/A</v>
      </c>
      <c r="GN29" s="146" t="e">
        <f t="shared" si="78"/>
        <v>#N/A</v>
      </c>
      <c r="GO29" s="146" t="e">
        <f t="shared" si="79"/>
        <v>#N/A</v>
      </c>
      <c r="GP29" s="146" t="e">
        <f t="shared" si="80"/>
        <v>#N/A</v>
      </c>
      <c r="GQ29" s="146" t="e">
        <f t="shared" si="81"/>
        <v>#N/A</v>
      </c>
      <c r="GR29" s="146" t="e">
        <f t="shared" si="82"/>
        <v>#N/A</v>
      </c>
      <c r="GS29" s="146" t="e">
        <f t="shared" si="83"/>
        <v>#N/A</v>
      </c>
      <c r="GT29" s="146" t="e">
        <f t="shared" si="84"/>
        <v>#N/A</v>
      </c>
      <c r="GU29" s="146" t="e">
        <f t="shared" si="85"/>
        <v>#N/A</v>
      </c>
      <c r="GV29" s="146" t="e">
        <f t="shared" si="86"/>
        <v>#N/A</v>
      </c>
      <c r="GW29" s="146" t="e">
        <f t="shared" si="87"/>
        <v>#N/A</v>
      </c>
      <c r="GX29" s="146" t="e">
        <f t="shared" si="88"/>
        <v>#N/A</v>
      </c>
      <c r="GY29" s="146" t="e">
        <f t="shared" si="89"/>
        <v>#N/A</v>
      </c>
      <c r="GZ29" s="146" t="e">
        <f t="shared" si="90"/>
        <v>#N/A</v>
      </c>
      <c r="HA29" s="146" t="e">
        <f t="shared" si="91"/>
        <v>#N/A</v>
      </c>
      <c r="HB29" s="146" t="e">
        <f t="shared" si="92"/>
        <v>#N/A</v>
      </c>
      <c r="HC29" s="146" t="e">
        <f t="shared" si="93"/>
        <v>#N/A</v>
      </c>
      <c r="HD29" s="146" t="e">
        <f t="shared" si="94"/>
        <v>#N/A</v>
      </c>
      <c r="HE29" s="146" t="e">
        <f t="shared" si="95"/>
        <v>#N/A</v>
      </c>
      <c r="HF29" s="146" t="e">
        <f t="shared" si="96"/>
        <v>#N/A</v>
      </c>
      <c r="HG29" s="146" t="e">
        <f t="shared" si="97"/>
        <v>#N/A</v>
      </c>
      <c r="HH29" s="146" t="e">
        <f t="shared" si="98"/>
        <v>#N/A</v>
      </c>
      <c r="HI29" s="146" t="e">
        <f t="shared" si="99"/>
        <v>#N/A</v>
      </c>
      <c r="HJ29" s="146" t="e">
        <f t="shared" si="100"/>
        <v>#N/A</v>
      </c>
      <c r="HK29" s="146" t="e">
        <f t="shared" si="101"/>
        <v>#N/A</v>
      </c>
      <c r="HL29" s="146" t="e">
        <f t="shared" si="102"/>
        <v>#N/A</v>
      </c>
      <c r="HM29" s="146" t="e">
        <f t="shared" si="103"/>
        <v>#N/A</v>
      </c>
      <c r="HN29" s="146" t="e">
        <f t="shared" si="104"/>
        <v>#N/A</v>
      </c>
      <c r="HO29" s="146" t="e">
        <f t="shared" si="105"/>
        <v>#N/A</v>
      </c>
      <c r="HP29" s="146" t="e">
        <f t="shared" si="106"/>
        <v>#N/A</v>
      </c>
    </row>
    <row r="30" spans="1:224" hidden="1" x14ac:dyDescent="0.45">
      <c r="A30" s="4">
        <v>27</v>
      </c>
      <c r="B30" s="82" t="str">
        <f t="shared" si="107"/>
        <v/>
      </c>
      <c r="C30" s="81"/>
      <c r="D30" s="82" t="str">
        <f t="shared" si="108"/>
        <v/>
      </c>
      <c r="E30" s="32" t="str">
        <f t="shared" si="0"/>
        <v/>
      </c>
      <c r="F30" s="32" t="str">
        <f t="shared" si="1"/>
        <v/>
      </c>
      <c r="G30" s="65" t="str">
        <f t="shared" si="109"/>
        <v/>
      </c>
      <c r="H30" s="21"/>
      <c r="I30" s="53"/>
      <c r="J30" s="237"/>
      <c r="K30" s="66" t="str">
        <f>IF(AND(B30&gt;0,C30&gt;0,D30&gt;0),IF(ISBLANK(J30),IF(ISBLANK(H30),"",(D30-B30)*VLOOKUP(H30,VLookups!$A$4:$B$13,2,FALSE)),J30),"")</f>
        <v/>
      </c>
      <c r="L30" s="67" t="str">
        <f t="shared" si="2"/>
        <v/>
      </c>
      <c r="M30" s="81"/>
      <c r="N30" s="230" t="str">
        <f>IF(AND(M30&gt;0,C30&gt;0,NOT(K30="")),ABS(VLOOKUP($M$1,VLookups!$A$27:$B$28,2,FALSE)-_xlfn.NORM.DIST(M30,G30,K30,TRUE)),"")</f>
        <v/>
      </c>
      <c r="O30" s="80" t="str">
        <f>IF(AND($B30&gt;0,$C30&gt;0,$D30&gt;0,NOT(ISBLANK($H30))),_xlfn.NORM.INV(ABS(VLOOKUP($M$1,VLookups!$A$27:$B$28,2,FALSE)-O$3),$G30,$K30),"")</f>
        <v/>
      </c>
      <c r="P30" s="79" t="str">
        <f>IF(AND($B30&gt;0,$C30&gt;0,$D30&gt;0,NOT(ISBLANK($H30))),_xlfn.NORM.INV(ABS(VLOOKUP($M$1,VLookups!$A$27:$B$28,2,FALSE)-P$3),$G30,$K30),"")</f>
        <v/>
      </c>
      <c r="Q30" s="80" t="str">
        <f>IF(AND($B30&gt;0,$C30&gt;0,$D30&gt;0,NOT(ISBLANK($H30))),_xlfn.NORM.INV(ABS(VLOOKUP($M$1,VLookups!$A$27:$B$28,2,FALSE)-Q$3),$G30,$K30),"")</f>
        <v/>
      </c>
      <c r="R30" s="79" t="str">
        <f>IF(AND($B30&gt;0,$C30&gt;0,$D30&gt;0,NOT(ISBLANK($H30))),_xlfn.NORM.INV(ABS(VLOOKUP($M$1,VLookups!$A$27:$B$28,2,FALSE)-R$3),$G30,$K30),"")</f>
        <v/>
      </c>
      <c r="S30" s="80" t="str">
        <f>IF(AND($B30&gt;0,$C30&gt;0,$D30&gt;0,NOT(ISBLANK($H30))),_xlfn.NORM.INV(ABS(VLOOKUP($M$1,VLookups!$A$27:$B$28,2,FALSE)-S$3),$G30,$K30),"")</f>
        <v/>
      </c>
      <c r="T30" s="79" t="str">
        <f>IF(AND($B30&gt;0,$C30&gt;0,$D30&gt;0,NOT(ISBLANK($H30))),_xlfn.NORM.INV(ABS(VLOOKUP($M$1,VLookups!$A$27:$B$28,2,FALSE)-T$3),$G30,$K30),"")</f>
        <v/>
      </c>
      <c r="U30" s="5"/>
      <c r="V30" s="145" t="str">
        <f t="shared" si="110"/>
        <v/>
      </c>
      <c r="W30" s="46" t="str">
        <f t="shared" ref="W30:AP30" si="187">IF(ISNONTEXT($V30),X30-$V30,"")</f>
        <v/>
      </c>
      <c r="X30" s="46" t="str">
        <f t="shared" si="187"/>
        <v/>
      </c>
      <c r="Y30" s="46" t="str">
        <f t="shared" si="187"/>
        <v/>
      </c>
      <c r="Z30" s="46" t="str">
        <f t="shared" si="187"/>
        <v/>
      </c>
      <c r="AA30" s="46" t="str">
        <f t="shared" si="187"/>
        <v/>
      </c>
      <c r="AB30" s="46" t="str">
        <f t="shared" si="187"/>
        <v/>
      </c>
      <c r="AC30" s="46" t="str">
        <f t="shared" si="187"/>
        <v/>
      </c>
      <c r="AD30" s="46" t="str">
        <f t="shared" si="187"/>
        <v/>
      </c>
      <c r="AE30" s="46" t="str">
        <f t="shared" si="187"/>
        <v/>
      </c>
      <c r="AF30" s="46" t="str">
        <f t="shared" si="187"/>
        <v/>
      </c>
      <c r="AG30" s="46" t="str">
        <f t="shared" si="187"/>
        <v/>
      </c>
      <c r="AH30" s="46" t="str">
        <f t="shared" si="187"/>
        <v/>
      </c>
      <c r="AI30" s="46" t="str">
        <f t="shared" si="187"/>
        <v/>
      </c>
      <c r="AJ30" s="46" t="str">
        <f t="shared" si="187"/>
        <v/>
      </c>
      <c r="AK30" s="46" t="str">
        <f t="shared" si="187"/>
        <v/>
      </c>
      <c r="AL30" s="46" t="str">
        <f t="shared" si="187"/>
        <v/>
      </c>
      <c r="AM30" s="46" t="str">
        <f t="shared" si="187"/>
        <v/>
      </c>
      <c r="AN30" s="46" t="str">
        <f t="shared" si="187"/>
        <v/>
      </c>
      <c r="AO30" s="46" t="str">
        <f t="shared" si="187"/>
        <v/>
      </c>
      <c r="AP30" s="46" t="str">
        <f t="shared" si="187"/>
        <v/>
      </c>
      <c r="AQ30" s="152" t="str">
        <f t="shared" si="112"/>
        <v/>
      </c>
      <c r="AR30" s="46" t="str">
        <f t="shared" ref="AR30:DC30" si="188">IF(ISNONTEXT($V30),AQ30+$V30,"")</f>
        <v/>
      </c>
      <c r="AS30" s="46" t="str">
        <f t="shared" si="188"/>
        <v/>
      </c>
      <c r="AT30" s="46" t="str">
        <f t="shared" si="188"/>
        <v/>
      </c>
      <c r="AU30" s="46" t="str">
        <f t="shared" si="188"/>
        <v/>
      </c>
      <c r="AV30" s="46" t="str">
        <f t="shared" si="188"/>
        <v/>
      </c>
      <c r="AW30" s="46" t="str">
        <f t="shared" si="188"/>
        <v/>
      </c>
      <c r="AX30" s="46" t="str">
        <f t="shared" si="188"/>
        <v/>
      </c>
      <c r="AY30" s="46" t="str">
        <f t="shared" si="188"/>
        <v/>
      </c>
      <c r="AZ30" s="46" t="str">
        <f t="shared" si="188"/>
        <v/>
      </c>
      <c r="BA30" s="46" t="str">
        <f t="shared" si="188"/>
        <v/>
      </c>
      <c r="BB30" s="46" t="str">
        <f t="shared" si="188"/>
        <v/>
      </c>
      <c r="BC30" s="46" t="str">
        <f t="shared" si="188"/>
        <v/>
      </c>
      <c r="BD30" s="46" t="str">
        <f t="shared" si="188"/>
        <v/>
      </c>
      <c r="BE30" s="46" t="str">
        <f t="shared" si="188"/>
        <v/>
      </c>
      <c r="BF30" s="46" t="str">
        <f t="shared" si="188"/>
        <v/>
      </c>
      <c r="BG30" s="46" t="str">
        <f t="shared" si="188"/>
        <v/>
      </c>
      <c r="BH30" s="46" t="str">
        <f t="shared" si="188"/>
        <v/>
      </c>
      <c r="BI30" s="46" t="str">
        <f t="shared" si="188"/>
        <v/>
      </c>
      <c r="BJ30" s="46" t="str">
        <f t="shared" si="188"/>
        <v/>
      </c>
      <c r="BK30" s="46" t="str">
        <f t="shared" si="188"/>
        <v/>
      </c>
      <c r="BL30" s="46" t="str">
        <f t="shared" si="188"/>
        <v/>
      </c>
      <c r="BM30" s="46" t="str">
        <f t="shared" si="188"/>
        <v/>
      </c>
      <c r="BN30" s="46" t="str">
        <f t="shared" si="188"/>
        <v/>
      </c>
      <c r="BO30" s="46" t="str">
        <f t="shared" si="188"/>
        <v/>
      </c>
      <c r="BP30" s="46" t="str">
        <f t="shared" si="188"/>
        <v/>
      </c>
      <c r="BQ30" s="46" t="str">
        <f t="shared" si="188"/>
        <v/>
      </c>
      <c r="BR30" s="46" t="str">
        <f t="shared" si="188"/>
        <v/>
      </c>
      <c r="BS30" s="46" t="str">
        <f t="shared" si="188"/>
        <v/>
      </c>
      <c r="BT30" s="46" t="str">
        <f t="shared" si="188"/>
        <v/>
      </c>
      <c r="BU30" s="46" t="str">
        <f t="shared" si="188"/>
        <v/>
      </c>
      <c r="BV30" s="46" t="str">
        <f t="shared" si="188"/>
        <v/>
      </c>
      <c r="BW30" s="46" t="str">
        <f t="shared" si="188"/>
        <v/>
      </c>
      <c r="BX30" s="46" t="str">
        <f t="shared" si="188"/>
        <v/>
      </c>
      <c r="BY30" s="46" t="str">
        <f t="shared" si="188"/>
        <v/>
      </c>
      <c r="BZ30" s="46" t="str">
        <f t="shared" si="188"/>
        <v/>
      </c>
      <c r="CA30" s="46" t="str">
        <f t="shared" si="188"/>
        <v/>
      </c>
      <c r="CB30" s="46" t="str">
        <f t="shared" si="188"/>
        <v/>
      </c>
      <c r="CC30" s="46" t="str">
        <f t="shared" si="188"/>
        <v/>
      </c>
      <c r="CD30" s="46" t="str">
        <f t="shared" si="188"/>
        <v/>
      </c>
      <c r="CE30" s="46" t="str">
        <f t="shared" si="188"/>
        <v/>
      </c>
      <c r="CF30" s="46" t="str">
        <f t="shared" si="188"/>
        <v/>
      </c>
      <c r="CG30" s="46" t="str">
        <f t="shared" si="188"/>
        <v/>
      </c>
      <c r="CH30" s="46" t="str">
        <f t="shared" si="188"/>
        <v/>
      </c>
      <c r="CI30" s="46" t="str">
        <f t="shared" si="188"/>
        <v/>
      </c>
      <c r="CJ30" s="46" t="str">
        <f t="shared" si="188"/>
        <v/>
      </c>
      <c r="CK30" s="46" t="str">
        <f t="shared" si="188"/>
        <v/>
      </c>
      <c r="CL30" s="46" t="str">
        <f t="shared" si="188"/>
        <v/>
      </c>
      <c r="CM30" s="46" t="str">
        <f t="shared" si="188"/>
        <v/>
      </c>
      <c r="CN30" s="46" t="str">
        <f t="shared" si="188"/>
        <v/>
      </c>
      <c r="CO30" s="46" t="str">
        <f t="shared" si="188"/>
        <v/>
      </c>
      <c r="CP30" s="46" t="str">
        <f t="shared" si="188"/>
        <v/>
      </c>
      <c r="CQ30" s="46" t="str">
        <f t="shared" si="188"/>
        <v/>
      </c>
      <c r="CR30" s="46" t="str">
        <f t="shared" si="188"/>
        <v/>
      </c>
      <c r="CS30" s="46" t="str">
        <f t="shared" si="188"/>
        <v/>
      </c>
      <c r="CT30" s="46" t="str">
        <f t="shared" si="188"/>
        <v/>
      </c>
      <c r="CU30" s="46" t="str">
        <f t="shared" si="188"/>
        <v/>
      </c>
      <c r="CV30" s="46" t="str">
        <f t="shared" si="188"/>
        <v/>
      </c>
      <c r="CW30" s="46" t="str">
        <f t="shared" si="188"/>
        <v/>
      </c>
      <c r="CX30" s="46" t="str">
        <f t="shared" si="188"/>
        <v/>
      </c>
      <c r="CY30" s="46" t="str">
        <f t="shared" si="188"/>
        <v/>
      </c>
      <c r="CZ30" s="46" t="str">
        <f t="shared" si="188"/>
        <v/>
      </c>
      <c r="DA30" s="46" t="str">
        <f t="shared" si="188"/>
        <v/>
      </c>
      <c r="DB30" s="46" t="str">
        <f t="shared" si="188"/>
        <v/>
      </c>
      <c r="DC30" s="46" t="str">
        <f t="shared" si="188"/>
        <v/>
      </c>
      <c r="DD30" s="46" t="str">
        <f t="shared" ref="DD30:DS30" si="189">IF(ISNONTEXT($V30),DC30+$V30,"")</f>
        <v/>
      </c>
      <c r="DE30" s="46" t="str">
        <f t="shared" si="189"/>
        <v/>
      </c>
      <c r="DF30" s="46" t="str">
        <f t="shared" si="189"/>
        <v/>
      </c>
      <c r="DG30" s="46" t="str">
        <f t="shared" si="189"/>
        <v/>
      </c>
      <c r="DH30" s="46" t="str">
        <f t="shared" si="189"/>
        <v/>
      </c>
      <c r="DI30" s="46" t="str">
        <f t="shared" si="189"/>
        <v/>
      </c>
      <c r="DJ30" s="46" t="str">
        <f t="shared" si="189"/>
        <v/>
      </c>
      <c r="DK30" s="46" t="str">
        <f t="shared" si="189"/>
        <v/>
      </c>
      <c r="DL30" s="46" t="str">
        <f t="shared" si="189"/>
        <v/>
      </c>
      <c r="DM30" s="46" t="str">
        <f t="shared" si="189"/>
        <v/>
      </c>
      <c r="DN30" s="46" t="str">
        <f t="shared" si="189"/>
        <v/>
      </c>
      <c r="DO30" s="46" t="str">
        <f t="shared" si="189"/>
        <v/>
      </c>
      <c r="DP30" s="46" t="str">
        <f t="shared" si="189"/>
        <v/>
      </c>
      <c r="DQ30" s="46" t="str">
        <f t="shared" si="189"/>
        <v/>
      </c>
      <c r="DR30" s="46" t="str">
        <f t="shared" si="189"/>
        <v/>
      </c>
      <c r="DS30" s="46" t="str">
        <f t="shared" si="189"/>
        <v/>
      </c>
      <c r="DT30" s="146" t="e">
        <f t="shared" si="6"/>
        <v>#N/A</v>
      </c>
      <c r="DU30" s="146" t="e">
        <f t="shared" si="7"/>
        <v>#N/A</v>
      </c>
      <c r="DV30" s="146" t="e">
        <f t="shared" si="8"/>
        <v>#N/A</v>
      </c>
      <c r="DW30" s="146" t="e">
        <f t="shared" si="9"/>
        <v>#N/A</v>
      </c>
      <c r="DX30" s="146" t="e">
        <f t="shared" si="10"/>
        <v>#N/A</v>
      </c>
      <c r="DY30" s="146" t="e">
        <f t="shared" si="11"/>
        <v>#N/A</v>
      </c>
      <c r="DZ30" s="146" t="e">
        <f t="shared" si="12"/>
        <v>#N/A</v>
      </c>
      <c r="EA30" s="146" t="e">
        <f t="shared" si="13"/>
        <v>#N/A</v>
      </c>
      <c r="EB30" s="146" t="e">
        <f t="shared" si="14"/>
        <v>#N/A</v>
      </c>
      <c r="EC30" s="146" t="e">
        <f t="shared" si="15"/>
        <v>#N/A</v>
      </c>
      <c r="ED30" s="146" t="e">
        <f t="shared" si="16"/>
        <v>#N/A</v>
      </c>
      <c r="EE30" s="146" t="e">
        <f t="shared" si="17"/>
        <v>#N/A</v>
      </c>
      <c r="EF30" s="146" t="e">
        <f t="shared" si="18"/>
        <v>#N/A</v>
      </c>
      <c r="EG30" s="146" t="e">
        <f t="shared" si="19"/>
        <v>#N/A</v>
      </c>
      <c r="EH30" s="146" t="e">
        <f t="shared" si="20"/>
        <v>#N/A</v>
      </c>
      <c r="EI30" s="146" t="e">
        <f t="shared" si="21"/>
        <v>#N/A</v>
      </c>
      <c r="EJ30" s="146" t="e">
        <f t="shared" si="22"/>
        <v>#N/A</v>
      </c>
      <c r="EK30" s="146" t="e">
        <f t="shared" si="23"/>
        <v>#N/A</v>
      </c>
      <c r="EL30" s="146" t="e">
        <f t="shared" si="24"/>
        <v>#N/A</v>
      </c>
      <c r="EM30" s="146" t="e">
        <f t="shared" si="25"/>
        <v>#N/A</v>
      </c>
      <c r="EN30" s="146" t="e">
        <f t="shared" si="26"/>
        <v>#N/A</v>
      </c>
      <c r="EO30" s="146" t="e">
        <f t="shared" si="27"/>
        <v>#N/A</v>
      </c>
      <c r="EP30" s="146" t="e">
        <f t="shared" si="28"/>
        <v>#N/A</v>
      </c>
      <c r="EQ30" s="146" t="e">
        <f t="shared" si="29"/>
        <v>#N/A</v>
      </c>
      <c r="ER30" s="146" t="e">
        <f t="shared" si="30"/>
        <v>#N/A</v>
      </c>
      <c r="ES30" s="146" t="e">
        <f t="shared" si="31"/>
        <v>#N/A</v>
      </c>
      <c r="ET30" s="146" t="e">
        <f t="shared" si="32"/>
        <v>#N/A</v>
      </c>
      <c r="EU30" s="146" t="e">
        <f t="shared" si="33"/>
        <v>#N/A</v>
      </c>
      <c r="EV30" s="146" t="e">
        <f t="shared" si="34"/>
        <v>#N/A</v>
      </c>
      <c r="EW30" s="146" t="e">
        <f t="shared" si="35"/>
        <v>#N/A</v>
      </c>
      <c r="EX30" s="146" t="e">
        <f t="shared" si="36"/>
        <v>#N/A</v>
      </c>
      <c r="EY30" s="146" t="e">
        <f t="shared" si="37"/>
        <v>#N/A</v>
      </c>
      <c r="EZ30" s="146" t="e">
        <f t="shared" si="38"/>
        <v>#N/A</v>
      </c>
      <c r="FA30" s="146" t="e">
        <f t="shared" si="39"/>
        <v>#N/A</v>
      </c>
      <c r="FB30" s="146" t="e">
        <f t="shared" si="40"/>
        <v>#N/A</v>
      </c>
      <c r="FC30" s="146" t="e">
        <f t="shared" si="41"/>
        <v>#N/A</v>
      </c>
      <c r="FD30" s="146" t="e">
        <f t="shared" si="42"/>
        <v>#N/A</v>
      </c>
      <c r="FE30" s="146" t="e">
        <f t="shared" si="43"/>
        <v>#N/A</v>
      </c>
      <c r="FF30" s="146" t="e">
        <f t="shared" si="44"/>
        <v>#N/A</v>
      </c>
      <c r="FG30" s="146" t="e">
        <f t="shared" si="45"/>
        <v>#N/A</v>
      </c>
      <c r="FH30" s="146" t="e">
        <f t="shared" si="46"/>
        <v>#N/A</v>
      </c>
      <c r="FI30" s="146" t="e">
        <f t="shared" si="47"/>
        <v>#N/A</v>
      </c>
      <c r="FJ30" s="146" t="e">
        <f t="shared" si="48"/>
        <v>#N/A</v>
      </c>
      <c r="FK30" s="146" t="e">
        <f t="shared" si="49"/>
        <v>#N/A</v>
      </c>
      <c r="FL30" s="146" t="e">
        <f t="shared" si="50"/>
        <v>#N/A</v>
      </c>
      <c r="FM30" s="146" t="e">
        <f t="shared" si="51"/>
        <v>#N/A</v>
      </c>
      <c r="FN30" s="146" t="e">
        <f t="shared" si="52"/>
        <v>#N/A</v>
      </c>
      <c r="FO30" s="146" t="e">
        <f t="shared" si="53"/>
        <v>#N/A</v>
      </c>
      <c r="FP30" s="146" t="e">
        <f t="shared" si="54"/>
        <v>#N/A</v>
      </c>
      <c r="FQ30" s="146" t="e">
        <f t="shared" si="55"/>
        <v>#N/A</v>
      </c>
      <c r="FR30" s="146" t="e">
        <f t="shared" si="56"/>
        <v>#N/A</v>
      </c>
      <c r="FS30" s="146" t="e">
        <f t="shared" si="57"/>
        <v>#N/A</v>
      </c>
      <c r="FT30" s="146" t="e">
        <f t="shared" si="58"/>
        <v>#N/A</v>
      </c>
      <c r="FU30" s="146" t="e">
        <f t="shared" si="59"/>
        <v>#N/A</v>
      </c>
      <c r="FV30" s="146" t="e">
        <f t="shared" si="60"/>
        <v>#N/A</v>
      </c>
      <c r="FW30" s="146" t="e">
        <f t="shared" si="61"/>
        <v>#N/A</v>
      </c>
      <c r="FX30" s="146" t="e">
        <f t="shared" si="62"/>
        <v>#N/A</v>
      </c>
      <c r="FY30" s="146" t="e">
        <f t="shared" si="63"/>
        <v>#N/A</v>
      </c>
      <c r="FZ30" s="146" t="e">
        <f t="shared" si="64"/>
        <v>#N/A</v>
      </c>
      <c r="GA30" s="146" t="e">
        <f t="shared" si="65"/>
        <v>#N/A</v>
      </c>
      <c r="GB30" s="146" t="e">
        <f t="shared" si="66"/>
        <v>#N/A</v>
      </c>
      <c r="GC30" s="146" t="e">
        <f t="shared" si="67"/>
        <v>#N/A</v>
      </c>
      <c r="GD30" s="146" t="e">
        <f t="shared" si="68"/>
        <v>#N/A</v>
      </c>
      <c r="GE30" s="146" t="e">
        <f t="shared" si="69"/>
        <v>#N/A</v>
      </c>
      <c r="GF30" s="146" t="e">
        <f t="shared" si="70"/>
        <v>#N/A</v>
      </c>
      <c r="GG30" s="146" t="e">
        <f t="shared" si="71"/>
        <v>#N/A</v>
      </c>
      <c r="GH30" s="146" t="e">
        <f t="shared" si="72"/>
        <v>#N/A</v>
      </c>
      <c r="GI30" s="146" t="e">
        <f t="shared" si="73"/>
        <v>#N/A</v>
      </c>
      <c r="GJ30" s="146" t="e">
        <f t="shared" si="74"/>
        <v>#N/A</v>
      </c>
      <c r="GK30" s="146" t="e">
        <f t="shared" si="75"/>
        <v>#N/A</v>
      </c>
      <c r="GL30" s="146" t="e">
        <f t="shared" si="76"/>
        <v>#N/A</v>
      </c>
      <c r="GM30" s="146" t="e">
        <f t="shared" si="77"/>
        <v>#N/A</v>
      </c>
      <c r="GN30" s="146" t="e">
        <f t="shared" si="78"/>
        <v>#N/A</v>
      </c>
      <c r="GO30" s="146" t="e">
        <f t="shared" si="79"/>
        <v>#N/A</v>
      </c>
      <c r="GP30" s="146" t="e">
        <f t="shared" si="80"/>
        <v>#N/A</v>
      </c>
      <c r="GQ30" s="146" t="e">
        <f t="shared" si="81"/>
        <v>#N/A</v>
      </c>
      <c r="GR30" s="146" t="e">
        <f t="shared" si="82"/>
        <v>#N/A</v>
      </c>
      <c r="GS30" s="146" t="e">
        <f t="shared" si="83"/>
        <v>#N/A</v>
      </c>
      <c r="GT30" s="146" t="e">
        <f t="shared" si="84"/>
        <v>#N/A</v>
      </c>
      <c r="GU30" s="146" t="e">
        <f t="shared" si="85"/>
        <v>#N/A</v>
      </c>
      <c r="GV30" s="146" t="e">
        <f t="shared" si="86"/>
        <v>#N/A</v>
      </c>
      <c r="GW30" s="146" t="e">
        <f t="shared" si="87"/>
        <v>#N/A</v>
      </c>
      <c r="GX30" s="146" t="e">
        <f t="shared" si="88"/>
        <v>#N/A</v>
      </c>
      <c r="GY30" s="146" t="e">
        <f t="shared" si="89"/>
        <v>#N/A</v>
      </c>
      <c r="GZ30" s="146" t="e">
        <f t="shared" si="90"/>
        <v>#N/A</v>
      </c>
      <c r="HA30" s="146" t="e">
        <f t="shared" si="91"/>
        <v>#N/A</v>
      </c>
      <c r="HB30" s="146" t="e">
        <f t="shared" si="92"/>
        <v>#N/A</v>
      </c>
      <c r="HC30" s="146" t="e">
        <f t="shared" si="93"/>
        <v>#N/A</v>
      </c>
      <c r="HD30" s="146" t="e">
        <f t="shared" si="94"/>
        <v>#N/A</v>
      </c>
      <c r="HE30" s="146" t="e">
        <f t="shared" si="95"/>
        <v>#N/A</v>
      </c>
      <c r="HF30" s="146" t="e">
        <f t="shared" si="96"/>
        <v>#N/A</v>
      </c>
      <c r="HG30" s="146" t="e">
        <f t="shared" si="97"/>
        <v>#N/A</v>
      </c>
      <c r="HH30" s="146" t="e">
        <f t="shared" si="98"/>
        <v>#N/A</v>
      </c>
      <c r="HI30" s="146" t="e">
        <f t="shared" si="99"/>
        <v>#N/A</v>
      </c>
      <c r="HJ30" s="146" t="e">
        <f t="shared" si="100"/>
        <v>#N/A</v>
      </c>
      <c r="HK30" s="146" t="e">
        <f t="shared" si="101"/>
        <v>#N/A</v>
      </c>
      <c r="HL30" s="146" t="e">
        <f t="shared" si="102"/>
        <v>#N/A</v>
      </c>
      <c r="HM30" s="146" t="e">
        <f t="shared" si="103"/>
        <v>#N/A</v>
      </c>
      <c r="HN30" s="146" t="e">
        <f t="shared" si="104"/>
        <v>#N/A</v>
      </c>
      <c r="HO30" s="146" t="e">
        <f t="shared" si="105"/>
        <v>#N/A</v>
      </c>
      <c r="HP30" s="146" t="e">
        <f t="shared" si="106"/>
        <v>#N/A</v>
      </c>
    </row>
    <row r="31" spans="1:224" hidden="1" x14ac:dyDescent="0.45">
      <c r="A31" s="4">
        <v>28</v>
      </c>
      <c r="B31" s="82" t="str">
        <f t="shared" si="107"/>
        <v/>
      </c>
      <c r="C31" s="81"/>
      <c r="D31" s="82" t="str">
        <f t="shared" si="108"/>
        <v/>
      </c>
      <c r="E31" s="32" t="str">
        <f t="shared" si="0"/>
        <v/>
      </c>
      <c r="F31" s="32" t="str">
        <f t="shared" si="1"/>
        <v/>
      </c>
      <c r="G31" s="65" t="str">
        <f t="shared" si="109"/>
        <v/>
      </c>
      <c r="H31" s="21"/>
      <c r="I31" s="53"/>
      <c r="J31" s="237"/>
      <c r="K31" s="66" t="str">
        <f>IF(AND(B31&gt;0,C31&gt;0,D31&gt;0),IF(ISBLANK(J31),IF(ISBLANK(H31),"",(D31-B31)*VLOOKUP(H31,VLookups!$A$4:$B$13,2,FALSE)),J31),"")</f>
        <v/>
      </c>
      <c r="L31" s="67" t="str">
        <f t="shared" si="2"/>
        <v/>
      </c>
      <c r="M31" s="81"/>
      <c r="N31" s="230" t="str">
        <f>IF(AND(M31&gt;0,C31&gt;0,NOT(K31="")),ABS(VLOOKUP($M$1,VLookups!$A$27:$B$28,2,FALSE)-_xlfn.NORM.DIST(M31,G31,K31,TRUE)),"")</f>
        <v/>
      </c>
      <c r="O31" s="80" t="str">
        <f>IF(AND($B31&gt;0,$C31&gt;0,$D31&gt;0,NOT(ISBLANK($H31))),_xlfn.NORM.INV(ABS(VLOOKUP($M$1,VLookups!$A$27:$B$28,2,FALSE)-O$3),$G31,$K31),"")</f>
        <v/>
      </c>
      <c r="P31" s="79" t="str">
        <f>IF(AND($B31&gt;0,$C31&gt;0,$D31&gt;0,NOT(ISBLANK($H31))),_xlfn.NORM.INV(ABS(VLOOKUP($M$1,VLookups!$A$27:$B$28,2,FALSE)-P$3),$G31,$K31),"")</f>
        <v/>
      </c>
      <c r="Q31" s="80" t="str">
        <f>IF(AND($B31&gt;0,$C31&gt;0,$D31&gt;0,NOT(ISBLANK($H31))),_xlfn.NORM.INV(ABS(VLOOKUP($M$1,VLookups!$A$27:$B$28,2,FALSE)-Q$3),$G31,$K31),"")</f>
        <v/>
      </c>
      <c r="R31" s="79" t="str">
        <f>IF(AND($B31&gt;0,$C31&gt;0,$D31&gt;0,NOT(ISBLANK($H31))),_xlfn.NORM.INV(ABS(VLOOKUP($M$1,VLookups!$A$27:$B$28,2,FALSE)-R$3),$G31,$K31),"")</f>
        <v/>
      </c>
      <c r="S31" s="80" t="str">
        <f>IF(AND($B31&gt;0,$C31&gt;0,$D31&gt;0,NOT(ISBLANK($H31))),_xlfn.NORM.INV(ABS(VLOOKUP($M$1,VLookups!$A$27:$B$28,2,FALSE)-S$3),$G31,$K31),"")</f>
        <v/>
      </c>
      <c r="T31" s="79" t="str">
        <f>IF(AND($B31&gt;0,$C31&gt;0,$D31&gt;0,NOT(ISBLANK($H31))),_xlfn.NORM.INV(ABS(VLOOKUP($M$1,VLookups!$A$27:$B$28,2,FALSE)-T$3),$G31,$K31),"")</f>
        <v/>
      </c>
      <c r="U31" s="5"/>
      <c r="V31" s="145" t="str">
        <f t="shared" si="110"/>
        <v/>
      </c>
      <c r="W31" s="46" t="str">
        <f t="shared" ref="W31:AP31" si="190">IF(ISNONTEXT($V31),X31-$V31,"")</f>
        <v/>
      </c>
      <c r="X31" s="46" t="str">
        <f t="shared" si="190"/>
        <v/>
      </c>
      <c r="Y31" s="46" t="str">
        <f t="shared" si="190"/>
        <v/>
      </c>
      <c r="Z31" s="46" t="str">
        <f t="shared" si="190"/>
        <v/>
      </c>
      <c r="AA31" s="46" t="str">
        <f t="shared" si="190"/>
        <v/>
      </c>
      <c r="AB31" s="46" t="str">
        <f t="shared" si="190"/>
        <v/>
      </c>
      <c r="AC31" s="46" t="str">
        <f t="shared" si="190"/>
        <v/>
      </c>
      <c r="AD31" s="46" t="str">
        <f t="shared" si="190"/>
        <v/>
      </c>
      <c r="AE31" s="46" t="str">
        <f t="shared" si="190"/>
        <v/>
      </c>
      <c r="AF31" s="46" t="str">
        <f t="shared" si="190"/>
        <v/>
      </c>
      <c r="AG31" s="46" t="str">
        <f t="shared" si="190"/>
        <v/>
      </c>
      <c r="AH31" s="46" t="str">
        <f t="shared" si="190"/>
        <v/>
      </c>
      <c r="AI31" s="46" t="str">
        <f t="shared" si="190"/>
        <v/>
      </c>
      <c r="AJ31" s="46" t="str">
        <f t="shared" si="190"/>
        <v/>
      </c>
      <c r="AK31" s="46" t="str">
        <f t="shared" si="190"/>
        <v/>
      </c>
      <c r="AL31" s="46" t="str">
        <f t="shared" si="190"/>
        <v/>
      </c>
      <c r="AM31" s="46" t="str">
        <f t="shared" si="190"/>
        <v/>
      </c>
      <c r="AN31" s="46" t="str">
        <f t="shared" si="190"/>
        <v/>
      </c>
      <c r="AO31" s="46" t="str">
        <f t="shared" si="190"/>
        <v/>
      </c>
      <c r="AP31" s="46" t="str">
        <f t="shared" si="190"/>
        <v/>
      </c>
      <c r="AQ31" s="152" t="str">
        <f t="shared" si="112"/>
        <v/>
      </c>
      <c r="AR31" s="46" t="str">
        <f t="shared" ref="AR31:DC31" si="191">IF(ISNONTEXT($V31),AQ31+$V31,"")</f>
        <v/>
      </c>
      <c r="AS31" s="46" t="str">
        <f t="shared" si="191"/>
        <v/>
      </c>
      <c r="AT31" s="46" t="str">
        <f t="shared" si="191"/>
        <v/>
      </c>
      <c r="AU31" s="46" t="str">
        <f t="shared" si="191"/>
        <v/>
      </c>
      <c r="AV31" s="46" t="str">
        <f t="shared" si="191"/>
        <v/>
      </c>
      <c r="AW31" s="46" t="str">
        <f t="shared" si="191"/>
        <v/>
      </c>
      <c r="AX31" s="46" t="str">
        <f t="shared" si="191"/>
        <v/>
      </c>
      <c r="AY31" s="46" t="str">
        <f t="shared" si="191"/>
        <v/>
      </c>
      <c r="AZ31" s="46" t="str">
        <f t="shared" si="191"/>
        <v/>
      </c>
      <c r="BA31" s="46" t="str">
        <f t="shared" si="191"/>
        <v/>
      </c>
      <c r="BB31" s="46" t="str">
        <f t="shared" si="191"/>
        <v/>
      </c>
      <c r="BC31" s="46" t="str">
        <f t="shared" si="191"/>
        <v/>
      </c>
      <c r="BD31" s="46" t="str">
        <f t="shared" si="191"/>
        <v/>
      </c>
      <c r="BE31" s="46" t="str">
        <f t="shared" si="191"/>
        <v/>
      </c>
      <c r="BF31" s="46" t="str">
        <f t="shared" si="191"/>
        <v/>
      </c>
      <c r="BG31" s="46" t="str">
        <f t="shared" si="191"/>
        <v/>
      </c>
      <c r="BH31" s="46" t="str">
        <f t="shared" si="191"/>
        <v/>
      </c>
      <c r="BI31" s="46" t="str">
        <f t="shared" si="191"/>
        <v/>
      </c>
      <c r="BJ31" s="46" t="str">
        <f t="shared" si="191"/>
        <v/>
      </c>
      <c r="BK31" s="46" t="str">
        <f t="shared" si="191"/>
        <v/>
      </c>
      <c r="BL31" s="46" t="str">
        <f t="shared" si="191"/>
        <v/>
      </c>
      <c r="BM31" s="46" t="str">
        <f t="shared" si="191"/>
        <v/>
      </c>
      <c r="BN31" s="46" t="str">
        <f t="shared" si="191"/>
        <v/>
      </c>
      <c r="BO31" s="46" t="str">
        <f t="shared" si="191"/>
        <v/>
      </c>
      <c r="BP31" s="46" t="str">
        <f t="shared" si="191"/>
        <v/>
      </c>
      <c r="BQ31" s="46" t="str">
        <f t="shared" si="191"/>
        <v/>
      </c>
      <c r="BR31" s="46" t="str">
        <f t="shared" si="191"/>
        <v/>
      </c>
      <c r="BS31" s="46" t="str">
        <f t="shared" si="191"/>
        <v/>
      </c>
      <c r="BT31" s="46" t="str">
        <f t="shared" si="191"/>
        <v/>
      </c>
      <c r="BU31" s="46" t="str">
        <f t="shared" si="191"/>
        <v/>
      </c>
      <c r="BV31" s="46" t="str">
        <f t="shared" si="191"/>
        <v/>
      </c>
      <c r="BW31" s="46" t="str">
        <f t="shared" si="191"/>
        <v/>
      </c>
      <c r="BX31" s="46" t="str">
        <f t="shared" si="191"/>
        <v/>
      </c>
      <c r="BY31" s="46" t="str">
        <f t="shared" si="191"/>
        <v/>
      </c>
      <c r="BZ31" s="46" t="str">
        <f t="shared" si="191"/>
        <v/>
      </c>
      <c r="CA31" s="46" t="str">
        <f t="shared" si="191"/>
        <v/>
      </c>
      <c r="CB31" s="46" t="str">
        <f t="shared" si="191"/>
        <v/>
      </c>
      <c r="CC31" s="46" t="str">
        <f t="shared" si="191"/>
        <v/>
      </c>
      <c r="CD31" s="46" t="str">
        <f t="shared" si="191"/>
        <v/>
      </c>
      <c r="CE31" s="46" t="str">
        <f t="shared" si="191"/>
        <v/>
      </c>
      <c r="CF31" s="46" t="str">
        <f t="shared" si="191"/>
        <v/>
      </c>
      <c r="CG31" s="46" t="str">
        <f t="shared" si="191"/>
        <v/>
      </c>
      <c r="CH31" s="46" t="str">
        <f t="shared" si="191"/>
        <v/>
      </c>
      <c r="CI31" s="46" t="str">
        <f t="shared" si="191"/>
        <v/>
      </c>
      <c r="CJ31" s="46" t="str">
        <f t="shared" si="191"/>
        <v/>
      </c>
      <c r="CK31" s="46" t="str">
        <f t="shared" si="191"/>
        <v/>
      </c>
      <c r="CL31" s="46" t="str">
        <f t="shared" si="191"/>
        <v/>
      </c>
      <c r="CM31" s="46" t="str">
        <f t="shared" si="191"/>
        <v/>
      </c>
      <c r="CN31" s="46" t="str">
        <f t="shared" si="191"/>
        <v/>
      </c>
      <c r="CO31" s="46" t="str">
        <f t="shared" si="191"/>
        <v/>
      </c>
      <c r="CP31" s="46" t="str">
        <f t="shared" si="191"/>
        <v/>
      </c>
      <c r="CQ31" s="46" t="str">
        <f t="shared" si="191"/>
        <v/>
      </c>
      <c r="CR31" s="46" t="str">
        <f t="shared" si="191"/>
        <v/>
      </c>
      <c r="CS31" s="46" t="str">
        <f t="shared" si="191"/>
        <v/>
      </c>
      <c r="CT31" s="46" t="str">
        <f t="shared" si="191"/>
        <v/>
      </c>
      <c r="CU31" s="46" t="str">
        <f t="shared" si="191"/>
        <v/>
      </c>
      <c r="CV31" s="46" t="str">
        <f t="shared" si="191"/>
        <v/>
      </c>
      <c r="CW31" s="46" t="str">
        <f t="shared" si="191"/>
        <v/>
      </c>
      <c r="CX31" s="46" t="str">
        <f t="shared" si="191"/>
        <v/>
      </c>
      <c r="CY31" s="46" t="str">
        <f t="shared" si="191"/>
        <v/>
      </c>
      <c r="CZ31" s="46" t="str">
        <f t="shared" si="191"/>
        <v/>
      </c>
      <c r="DA31" s="46" t="str">
        <f t="shared" si="191"/>
        <v/>
      </c>
      <c r="DB31" s="46" t="str">
        <f t="shared" si="191"/>
        <v/>
      </c>
      <c r="DC31" s="46" t="str">
        <f t="shared" si="191"/>
        <v/>
      </c>
      <c r="DD31" s="46" t="str">
        <f t="shared" ref="DD31:DS31" si="192">IF(ISNONTEXT($V31),DC31+$V31,"")</f>
        <v/>
      </c>
      <c r="DE31" s="46" t="str">
        <f t="shared" si="192"/>
        <v/>
      </c>
      <c r="DF31" s="46" t="str">
        <f t="shared" si="192"/>
        <v/>
      </c>
      <c r="DG31" s="46" t="str">
        <f t="shared" si="192"/>
        <v/>
      </c>
      <c r="DH31" s="46" t="str">
        <f t="shared" si="192"/>
        <v/>
      </c>
      <c r="DI31" s="46" t="str">
        <f t="shared" si="192"/>
        <v/>
      </c>
      <c r="DJ31" s="46" t="str">
        <f t="shared" si="192"/>
        <v/>
      </c>
      <c r="DK31" s="46" t="str">
        <f t="shared" si="192"/>
        <v/>
      </c>
      <c r="DL31" s="46" t="str">
        <f t="shared" si="192"/>
        <v/>
      </c>
      <c r="DM31" s="46" t="str">
        <f t="shared" si="192"/>
        <v/>
      </c>
      <c r="DN31" s="46" t="str">
        <f t="shared" si="192"/>
        <v/>
      </c>
      <c r="DO31" s="46" t="str">
        <f t="shared" si="192"/>
        <v/>
      </c>
      <c r="DP31" s="46" t="str">
        <f t="shared" si="192"/>
        <v/>
      </c>
      <c r="DQ31" s="46" t="str">
        <f t="shared" si="192"/>
        <v/>
      </c>
      <c r="DR31" s="46" t="str">
        <f t="shared" si="192"/>
        <v/>
      </c>
      <c r="DS31" s="46" t="str">
        <f t="shared" si="192"/>
        <v/>
      </c>
      <c r="DT31" s="146" t="e">
        <f t="shared" si="6"/>
        <v>#N/A</v>
      </c>
      <c r="DU31" s="146" t="e">
        <f t="shared" si="7"/>
        <v>#N/A</v>
      </c>
      <c r="DV31" s="146" t="e">
        <f t="shared" si="8"/>
        <v>#N/A</v>
      </c>
      <c r="DW31" s="146" t="e">
        <f t="shared" si="9"/>
        <v>#N/A</v>
      </c>
      <c r="DX31" s="146" t="e">
        <f t="shared" si="10"/>
        <v>#N/A</v>
      </c>
      <c r="DY31" s="146" t="e">
        <f t="shared" si="11"/>
        <v>#N/A</v>
      </c>
      <c r="DZ31" s="146" t="e">
        <f t="shared" si="12"/>
        <v>#N/A</v>
      </c>
      <c r="EA31" s="146" t="e">
        <f t="shared" si="13"/>
        <v>#N/A</v>
      </c>
      <c r="EB31" s="146" t="e">
        <f t="shared" si="14"/>
        <v>#N/A</v>
      </c>
      <c r="EC31" s="146" t="e">
        <f t="shared" si="15"/>
        <v>#N/A</v>
      </c>
      <c r="ED31" s="146" t="e">
        <f t="shared" si="16"/>
        <v>#N/A</v>
      </c>
      <c r="EE31" s="146" t="e">
        <f t="shared" si="17"/>
        <v>#N/A</v>
      </c>
      <c r="EF31" s="146" t="e">
        <f t="shared" si="18"/>
        <v>#N/A</v>
      </c>
      <c r="EG31" s="146" t="e">
        <f t="shared" si="19"/>
        <v>#N/A</v>
      </c>
      <c r="EH31" s="146" t="e">
        <f t="shared" si="20"/>
        <v>#N/A</v>
      </c>
      <c r="EI31" s="146" t="e">
        <f t="shared" si="21"/>
        <v>#N/A</v>
      </c>
      <c r="EJ31" s="146" t="e">
        <f t="shared" si="22"/>
        <v>#N/A</v>
      </c>
      <c r="EK31" s="146" t="e">
        <f t="shared" si="23"/>
        <v>#N/A</v>
      </c>
      <c r="EL31" s="146" t="e">
        <f t="shared" si="24"/>
        <v>#N/A</v>
      </c>
      <c r="EM31" s="146" t="e">
        <f t="shared" si="25"/>
        <v>#N/A</v>
      </c>
      <c r="EN31" s="146" t="e">
        <f t="shared" si="26"/>
        <v>#N/A</v>
      </c>
      <c r="EO31" s="146" t="e">
        <f t="shared" si="27"/>
        <v>#N/A</v>
      </c>
      <c r="EP31" s="146" t="e">
        <f t="shared" si="28"/>
        <v>#N/A</v>
      </c>
      <c r="EQ31" s="146" t="e">
        <f t="shared" si="29"/>
        <v>#N/A</v>
      </c>
      <c r="ER31" s="146" t="e">
        <f t="shared" si="30"/>
        <v>#N/A</v>
      </c>
      <c r="ES31" s="146" t="e">
        <f t="shared" si="31"/>
        <v>#N/A</v>
      </c>
      <c r="ET31" s="146" t="e">
        <f t="shared" si="32"/>
        <v>#N/A</v>
      </c>
      <c r="EU31" s="146" t="e">
        <f t="shared" si="33"/>
        <v>#N/A</v>
      </c>
      <c r="EV31" s="146" t="e">
        <f t="shared" si="34"/>
        <v>#N/A</v>
      </c>
      <c r="EW31" s="146" t="e">
        <f t="shared" si="35"/>
        <v>#N/A</v>
      </c>
      <c r="EX31" s="146" t="e">
        <f t="shared" si="36"/>
        <v>#N/A</v>
      </c>
      <c r="EY31" s="146" t="e">
        <f t="shared" si="37"/>
        <v>#N/A</v>
      </c>
      <c r="EZ31" s="146" t="e">
        <f t="shared" si="38"/>
        <v>#N/A</v>
      </c>
      <c r="FA31" s="146" t="e">
        <f t="shared" si="39"/>
        <v>#N/A</v>
      </c>
      <c r="FB31" s="146" t="e">
        <f t="shared" si="40"/>
        <v>#N/A</v>
      </c>
      <c r="FC31" s="146" t="e">
        <f t="shared" si="41"/>
        <v>#N/A</v>
      </c>
      <c r="FD31" s="146" t="e">
        <f t="shared" si="42"/>
        <v>#N/A</v>
      </c>
      <c r="FE31" s="146" t="e">
        <f t="shared" si="43"/>
        <v>#N/A</v>
      </c>
      <c r="FF31" s="146" t="e">
        <f t="shared" si="44"/>
        <v>#N/A</v>
      </c>
      <c r="FG31" s="146" t="e">
        <f t="shared" si="45"/>
        <v>#N/A</v>
      </c>
      <c r="FH31" s="146" t="e">
        <f t="shared" si="46"/>
        <v>#N/A</v>
      </c>
      <c r="FI31" s="146" t="e">
        <f t="shared" si="47"/>
        <v>#N/A</v>
      </c>
      <c r="FJ31" s="146" t="e">
        <f t="shared" si="48"/>
        <v>#N/A</v>
      </c>
      <c r="FK31" s="146" t="e">
        <f t="shared" si="49"/>
        <v>#N/A</v>
      </c>
      <c r="FL31" s="146" t="e">
        <f t="shared" si="50"/>
        <v>#N/A</v>
      </c>
      <c r="FM31" s="146" t="e">
        <f t="shared" si="51"/>
        <v>#N/A</v>
      </c>
      <c r="FN31" s="146" t="e">
        <f t="shared" si="52"/>
        <v>#N/A</v>
      </c>
      <c r="FO31" s="146" t="e">
        <f t="shared" si="53"/>
        <v>#N/A</v>
      </c>
      <c r="FP31" s="146" t="e">
        <f t="shared" si="54"/>
        <v>#N/A</v>
      </c>
      <c r="FQ31" s="146" t="e">
        <f t="shared" si="55"/>
        <v>#N/A</v>
      </c>
      <c r="FR31" s="146" t="e">
        <f t="shared" si="56"/>
        <v>#N/A</v>
      </c>
      <c r="FS31" s="146" t="e">
        <f t="shared" si="57"/>
        <v>#N/A</v>
      </c>
      <c r="FT31" s="146" t="e">
        <f t="shared" si="58"/>
        <v>#N/A</v>
      </c>
      <c r="FU31" s="146" t="e">
        <f t="shared" si="59"/>
        <v>#N/A</v>
      </c>
      <c r="FV31" s="146" t="e">
        <f t="shared" si="60"/>
        <v>#N/A</v>
      </c>
      <c r="FW31" s="146" t="e">
        <f t="shared" si="61"/>
        <v>#N/A</v>
      </c>
      <c r="FX31" s="146" t="e">
        <f t="shared" si="62"/>
        <v>#N/A</v>
      </c>
      <c r="FY31" s="146" t="e">
        <f t="shared" si="63"/>
        <v>#N/A</v>
      </c>
      <c r="FZ31" s="146" t="e">
        <f t="shared" si="64"/>
        <v>#N/A</v>
      </c>
      <c r="GA31" s="146" t="e">
        <f t="shared" si="65"/>
        <v>#N/A</v>
      </c>
      <c r="GB31" s="146" t="e">
        <f t="shared" si="66"/>
        <v>#N/A</v>
      </c>
      <c r="GC31" s="146" t="e">
        <f t="shared" si="67"/>
        <v>#N/A</v>
      </c>
      <c r="GD31" s="146" t="e">
        <f t="shared" si="68"/>
        <v>#N/A</v>
      </c>
      <c r="GE31" s="146" t="e">
        <f t="shared" si="69"/>
        <v>#N/A</v>
      </c>
      <c r="GF31" s="146" t="e">
        <f t="shared" si="70"/>
        <v>#N/A</v>
      </c>
      <c r="GG31" s="146" t="e">
        <f t="shared" si="71"/>
        <v>#N/A</v>
      </c>
      <c r="GH31" s="146" t="e">
        <f t="shared" si="72"/>
        <v>#N/A</v>
      </c>
      <c r="GI31" s="146" t="e">
        <f t="shared" si="73"/>
        <v>#N/A</v>
      </c>
      <c r="GJ31" s="146" t="e">
        <f t="shared" si="74"/>
        <v>#N/A</v>
      </c>
      <c r="GK31" s="146" t="e">
        <f t="shared" si="75"/>
        <v>#N/A</v>
      </c>
      <c r="GL31" s="146" t="e">
        <f t="shared" si="76"/>
        <v>#N/A</v>
      </c>
      <c r="GM31" s="146" t="e">
        <f t="shared" si="77"/>
        <v>#N/A</v>
      </c>
      <c r="GN31" s="146" t="e">
        <f t="shared" si="78"/>
        <v>#N/A</v>
      </c>
      <c r="GO31" s="146" t="e">
        <f t="shared" si="79"/>
        <v>#N/A</v>
      </c>
      <c r="GP31" s="146" t="e">
        <f t="shared" si="80"/>
        <v>#N/A</v>
      </c>
      <c r="GQ31" s="146" t="e">
        <f t="shared" si="81"/>
        <v>#N/A</v>
      </c>
      <c r="GR31" s="146" t="e">
        <f t="shared" si="82"/>
        <v>#N/A</v>
      </c>
      <c r="GS31" s="146" t="e">
        <f t="shared" si="83"/>
        <v>#N/A</v>
      </c>
      <c r="GT31" s="146" t="e">
        <f t="shared" si="84"/>
        <v>#N/A</v>
      </c>
      <c r="GU31" s="146" t="e">
        <f t="shared" si="85"/>
        <v>#N/A</v>
      </c>
      <c r="GV31" s="146" t="e">
        <f t="shared" si="86"/>
        <v>#N/A</v>
      </c>
      <c r="GW31" s="146" t="e">
        <f t="shared" si="87"/>
        <v>#N/A</v>
      </c>
      <c r="GX31" s="146" t="e">
        <f t="shared" si="88"/>
        <v>#N/A</v>
      </c>
      <c r="GY31" s="146" t="e">
        <f t="shared" si="89"/>
        <v>#N/A</v>
      </c>
      <c r="GZ31" s="146" t="e">
        <f t="shared" si="90"/>
        <v>#N/A</v>
      </c>
      <c r="HA31" s="146" t="e">
        <f t="shared" si="91"/>
        <v>#N/A</v>
      </c>
      <c r="HB31" s="146" t="e">
        <f t="shared" si="92"/>
        <v>#N/A</v>
      </c>
      <c r="HC31" s="146" t="e">
        <f t="shared" si="93"/>
        <v>#N/A</v>
      </c>
      <c r="HD31" s="146" t="e">
        <f t="shared" si="94"/>
        <v>#N/A</v>
      </c>
      <c r="HE31" s="146" t="e">
        <f t="shared" si="95"/>
        <v>#N/A</v>
      </c>
      <c r="HF31" s="146" t="e">
        <f t="shared" si="96"/>
        <v>#N/A</v>
      </c>
      <c r="HG31" s="146" t="e">
        <f t="shared" si="97"/>
        <v>#N/A</v>
      </c>
      <c r="HH31" s="146" t="e">
        <f t="shared" si="98"/>
        <v>#N/A</v>
      </c>
      <c r="HI31" s="146" t="e">
        <f t="shared" si="99"/>
        <v>#N/A</v>
      </c>
      <c r="HJ31" s="146" t="e">
        <f t="shared" si="100"/>
        <v>#N/A</v>
      </c>
      <c r="HK31" s="146" t="e">
        <f t="shared" si="101"/>
        <v>#N/A</v>
      </c>
      <c r="HL31" s="146" t="e">
        <f t="shared" si="102"/>
        <v>#N/A</v>
      </c>
      <c r="HM31" s="146" t="e">
        <f t="shared" si="103"/>
        <v>#N/A</v>
      </c>
      <c r="HN31" s="146" t="e">
        <f t="shared" si="104"/>
        <v>#N/A</v>
      </c>
      <c r="HO31" s="146" t="e">
        <f t="shared" si="105"/>
        <v>#N/A</v>
      </c>
      <c r="HP31" s="146" t="e">
        <f t="shared" si="106"/>
        <v>#N/A</v>
      </c>
    </row>
    <row r="32" spans="1:224" hidden="1" x14ac:dyDescent="0.45">
      <c r="A32" s="4">
        <v>29</v>
      </c>
      <c r="B32" s="82" t="str">
        <f t="shared" si="107"/>
        <v/>
      </c>
      <c r="C32" s="81"/>
      <c r="D32" s="82" t="str">
        <f t="shared" si="108"/>
        <v/>
      </c>
      <c r="E32" s="32" t="str">
        <f t="shared" si="0"/>
        <v/>
      </c>
      <c r="F32" s="32" t="str">
        <f t="shared" si="1"/>
        <v/>
      </c>
      <c r="G32" s="65" t="str">
        <f t="shared" si="109"/>
        <v/>
      </c>
      <c r="H32" s="21"/>
      <c r="I32" s="53"/>
      <c r="J32" s="237"/>
      <c r="K32" s="66" t="str">
        <f>IF(AND(B32&gt;0,C32&gt;0,D32&gt;0),IF(ISBLANK(J32),IF(ISBLANK(H32),"",(D32-B32)*VLOOKUP(H32,VLookups!$A$4:$B$13,2,FALSE)),J32),"")</f>
        <v/>
      </c>
      <c r="L32" s="67" t="str">
        <f t="shared" si="2"/>
        <v/>
      </c>
      <c r="M32" s="81"/>
      <c r="N32" s="230" t="str">
        <f>IF(AND(M32&gt;0,C32&gt;0,NOT(K32="")),ABS(VLOOKUP($M$1,VLookups!$A$27:$B$28,2,FALSE)-_xlfn.NORM.DIST(M32,G32,K32,TRUE)),"")</f>
        <v/>
      </c>
      <c r="O32" s="80" t="str">
        <f>IF(AND($B32&gt;0,$C32&gt;0,$D32&gt;0,NOT(ISBLANK($H32))),_xlfn.NORM.INV(ABS(VLOOKUP($M$1,VLookups!$A$27:$B$28,2,FALSE)-O$3),$G32,$K32),"")</f>
        <v/>
      </c>
      <c r="P32" s="79" t="str">
        <f>IF(AND($B32&gt;0,$C32&gt;0,$D32&gt;0,NOT(ISBLANK($H32))),_xlfn.NORM.INV(ABS(VLOOKUP($M$1,VLookups!$A$27:$B$28,2,FALSE)-P$3),$G32,$K32),"")</f>
        <v/>
      </c>
      <c r="Q32" s="80" t="str">
        <f>IF(AND($B32&gt;0,$C32&gt;0,$D32&gt;0,NOT(ISBLANK($H32))),_xlfn.NORM.INV(ABS(VLOOKUP($M$1,VLookups!$A$27:$B$28,2,FALSE)-Q$3),$G32,$K32),"")</f>
        <v/>
      </c>
      <c r="R32" s="79" t="str">
        <f>IF(AND($B32&gt;0,$C32&gt;0,$D32&gt;0,NOT(ISBLANK($H32))),_xlfn.NORM.INV(ABS(VLOOKUP($M$1,VLookups!$A$27:$B$28,2,FALSE)-R$3),$G32,$K32),"")</f>
        <v/>
      </c>
      <c r="S32" s="80" t="str">
        <f>IF(AND($B32&gt;0,$C32&gt;0,$D32&gt;0,NOT(ISBLANK($H32))),_xlfn.NORM.INV(ABS(VLOOKUP($M$1,VLookups!$A$27:$B$28,2,FALSE)-S$3),$G32,$K32),"")</f>
        <v/>
      </c>
      <c r="T32" s="79" t="str">
        <f>IF(AND($B32&gt;0,$C32&gt;0,$D32&gt;0,NOT(ISBLANK($H32))),_xlfn.NORM.INV(ABS(VLOOKUP($M$1,VLookups!$A$27:$B$28,2,FALSE)-T$3),$G32,$K32),"")</f>
        <v/>
      </c>
      <c r="U32" s="5"/>
      <c r="V32" s="145" t="str">
        <f t="shared" si="110"/>
        <v/>
      </c>
      <c r="W32" s="46" t="str">
        <f t="shared" ref="W32:AP32" si="193">IF(ISNONTEXT($V32),X32-$V32,"")</f>
        <v/>
      </c>
      <c r="X32" s="46" t="str">
        <f t="shared" si="193"/>
        <v/>
      </c>
      <c r="Y32" s="46" t="str">
        <f t="shared" si="193"/>
        <v/>
      </c>
      <c r="Z32" s="46" t="str">
        <f t="shared" si="193"/>
        <v/>
      </c>
      <c r="AA32" s="46" t="str">
        <f t="shared" si="193"/>
        <v/>
      </c>
      <c r="AB32" s="46" t="str">
        <f t="shared" si="193"/>
        <v/>
      </c>
      <c r="AC32" s="46" t="str">
        <f t="shared" si="193"/>
        <v/>
      </c>
      <c r="AD32" s="46" t="str">
        <f t="shared" si="193"/>
        <v/>
      </c>
      <c r="AE32" s="46" t="str">
        <f t="shared" si="193"/>
        <v/>
      </c>
      <c r="AF32" s="46" t="str">
        <f t="shared" si="193"/>
        <v/>
      </c>
      <c r="AG32" s="46" t="str">
        <f t="shared" si="193"/>
        <v/>
      </c>
      <c r="AH32" s="46" t="str">
        <f t="shared" si="193"/>
        <v/>
      </c>
      <c r="AI32" s="46" t="str">
        <f t="shared" si="193"/>
        <v/>
      </c>
      <c r="AJ32" s="46" t="str">
        <f t="shared" si="193"/>
        <v/>
      </c>
      <c r="AK32" s="46" t="str">
        <f t="shared" si="193"/>
        <v/>
      </c>
      <c r="AL32" s="46" t="str">
        <f t="shared" si="193"/>
        <v/>
      </c>
      <c r="AM32" s="46" t="str">
        <f t="shared" si="193"/>
        <v/>
      </c>
      <c r="AN32" s="46" t="str">
        <f t="shared" si="193"/>
        <v/>
      </c>
      <c r="AO32" s="46" t="str">
        <f t="shared" si="193"/>
        <v/>
      </c>
      <c r="AP32" s="46" t="str">
        <f t="shared" si="193"/>
        <v/>
      </c>
      <c r="AQ32" s="152" t="str">
        <f t="shared" si="112"/>
        <v/>
      </c>
      <c r="AR32" s="46" t="str">
        <f t="shared" ref="AR32:DC32" si="194">IF(ISNONTEXT($V32),AQ32+$V32,"")</f>
        <v/>
      </c>
      <c r="AS32" s="46" t="str">
        <f t="shared" si="194"/>
        <v/>
      </c>
      <c r="AT32" s="46" t="str">
        <f t="shared" si="194"/>
        <v/>
      </c>
      <c r="AU32" s="46" t="str">
        <f t="shared" si="194"/>
        <v/>
      </c>
      <c r="AV32" s="46" t="str">
        <f t="shared" si="194"/>
        <v/>
      </c>
      <c r="AW32" s="46" t="str">
        <f t="shared" si="194"/>
        <v/>
      </c>
      <c r="AX32" s="46" t="str">
        <f t="shared" si="194"/>
        <v/>
      </c>
      <c r="AY32" s="46" t="str">
        <f t="shared" si="194"/>
        <v/>
      </c>
      <c r="AZ32" s="46" t="str">
        <f t="shared" si="194"/>
        <v/>
      </c>
      <c r="BA32" s="46" t="str">
        <f t="shared" si="194"/>
        <v/>
      </c>
      <c r="BB32" s="46" t="str">
        <f t="shared" si="194"/>
        <v/>
      </c>
      <c r="BC32" s="46" t="str">
        <f t="shared" si="194"/>
        <v/>
      </c>
      <c r="BD32" s="46" t="str">
        <f t="shared" si="194"/>
        <v/>
      </c>
      <c r="BE32" s="46" t="str">
        <f t="shared" si="194"/>
        <v/>
      </c>
      <c r="BF32" s="46" t="str">
        <f t="shared" si="194"/>
        <v/>
      </c>
      <c r="BG32" s="46" t="str">
        <f t="shared" si="194"/>
        <v/>
      </c>
      <c r="BH32" s="46" t="str">
        <f t="shared" si="194"/>
        <v/>
      </c>
      <c r="BI32" s="46" t="str">
        <f t="shared" si="194"/>
        <v/>
      </c>
      <c r="BJ32" s="46" t="str">
        <f t="shared" si="194"/>
        <v/>
      </c>
      <c r="BK32" s="46" t="str">
        <f t="shared" si="194"/>
        <v/>
      </c>
      <c r="BL32" s="46" t="str">
        <f t="shared" si="194"/>
        <v/>
      </c>
      <c r="BM32" s="46" t="str">
        <f t="shared" si="194"/>
        <v/>
      </c>
      <c r="BN32" s="46" t="str">
        <f t="shared" si="194"/>
        <v/>
      </c>
      <c r="BO32" s="46" t="str">
        <f t="shared" si="194"/>
        <v/>
      </c>
      <c r="BP32" s="46" t="str">
        <f t="shared" si="194"/>
        <v/>
      </c>
      <c r="BQ32" s="46" t="str">
        <f t="shared" si="194"/>
        <v/>
      </c>
      <c r="BR32" s="46" t="str">
        <f t="shared" si="194"/>
        <v/>
      </c>
      <c r="BS32" s="46" t="str">
        <f t="shared" si="194"/>
        <v/>
      </c>
      <c r="BT32" s="46" t="str">
        <f t="shared" si="194"/>
        <v/>
      </c>
      <c r="BU32" s="46" t="str">
        <f t="shared" si="194"/>
        <v/>
      </c>
      <c r="BV32" s="46" t="str">
        <f t="shared" si="194"/>
        <v/>
      </c>
      <c r="BW32" s="46" t="str">
        <f t="shared" si="194"/>
        <v/>
      </c>
      <c r="BX32" s="46" t="str">
        <f t="shared" si="194"/>
        <v/>
      </c>
      <c r="BY32" s="46" t="str">
        <f t="shared" si="194"/>
        <v/>
      </c>
      <c r="BZ32" s="46" t="str">
        <f t="shared" si="194"/>
        <v/>
      </c>
      <c r="CA32" s="46" t="str">
        <f t="shared" si="194"/>
        <v/>
      </c>
      <c r="CB32" s="46" t="str">
        <f t="shared" si="194"/>
        <v/>
      </c>
      <c r="CC32" s="46" t="str">
        <f t="shared" si="194"/>
        <v/>
      </c>
      <c r="CD32" s="46" t="str">
        <f t="shared" si="194"/>
        <v/>
      </c>
      <c r="CE32" s="46" t="str">
        <f t="shared" si="194"/>
        <v/>
      </c>
      <c r="CF32" s="46" t="str">
        <f t="shared" si="194"/>
        <v/>
      </c>
      <c r="CG32" s="46" t="str">
        <f t="shared" si="194"/>
        <v/>
      </c>
      <c r="CH32" s="46" t="str">
        <f t="shared" si="194"/>
        <v/>
      </c>
      <c r="CI32" s="46" t="str">
        <f t="shared" si="194"/>
        <v/>
      </c>
      <c r="CJ32" s="46" t="str">
        <f t="shared" si="194"/>
        <v/>
      </c>
      <c r="CK32" s="46" t="str">
        <f t="shared" si="194"/>
        <v/>
      </c>
      <c r="CL32" s="46" t="str">
        <f t="shared" si="194"/>
        <v/>
      </c>
      <c r="CM32" s="46" t="str">
        <f t="shared" si="194"/>
        <v/>
      </c>
      <c r="CN32" s="46" t="str">
        <f t="shared" si="194"/>
        <v/>
      </c>
      <c r="CO32" s="46" t="str">
        <f t="shared" si="194"/>
        <v/>
      </c>
      <c r="CP32" s="46" t="str">
        <f t="shared" si="194"/>
        <v/>
      </c>
      <c r="CQ32" s="46" t="str">
        <f t="shared" si="194"/>
        <v/>
      </c>
      <c r="CR32" s="46" t="str">
        <f t="shared" si="194"/>
        <v/>
      </c>
      <c r="CS32" s="46" t="str">
        <f t="shared" si="194"/>
        <v/>
      </c>
      <c r="CT32" s="46" t="str">
        <f t="shared" si="194"/>
        <v/>
      </c>
      <c r="CU32" s="46" t="str">
        <f t="shared" si="194"/>
        <v/>
      </c>
      <c r="CV32" s="46" t="str">
        <f t="shared" si="194"/>
        <v/>
      </c>
      <c r="CW32" s="46" t="str">
        <f t="shared" si="194"/>
        <v/>
      </c>
      <c r="CX32" s="46" t="str">
        <f t="shared" si="194"/>
        <v/>
      </c>
      <c r="CY32" s="46" t="str">
        <f t="shared" si="194"/>
        <v/>
      </c>
      <c r="CZ32" s="46" t="str">
        <f t="shared" si="194"/>
        <v/>
      </c>
      <c r="DA32" s="46" t="str">
        <f t="shared" si="194"/>
        <v/>
      </c>
      <c r="DB32" s="46" t="str">
        <f t="shared" si="194"/>
        <v/>
      </c>
      <c r="DC32" s="46" t="str">
        <f t="shared" si="194"/>
        <v/>
      </c>
      <c r="DD32" s="46" t="str">
        <f t="shared" ref="DD32:DS32" si="195">IF(ISNONTEXT($V32),DC32+$V32,"")</f>
        <v/>
      </c>
      <c r="DE32" s="46" t="str">
        <f t="shared" si="195"/>
        <v/>
      </c>
      <c r="DF32" s="46" t="str">
        <f t="shared" si="195"/>
        <v/>
      </c>
      <c r="DG32" s="46" t="str">
        <f t="shared" si="195"/>
        <v/>
      </c>
      <c r="DH32" s="46" t="str">
        <f t="shared" si="195"/>
        <v/>
      </c>
      <c r="DI32" s="46" t="str">
        <f t="shared" si="195"/>
        <v/>
      </c>
      <c r="DJ32" s="46" t="str">
        <f t="shared" si="195"/>
        <v/>
      </c>
      <c r="DK32" s="46" t="str">
        <f t="shared" si="195"/>
        <v/>
      </c>
      <c r="DL32" s="46" t="str">
        <f t="shared" si="195"/>
        <v/>
      </c>
      <c r="DM32" s="46" t="str">
        <f t="shared" si="195"/>
        <v/>
      </c>
      <c r="DN32" s="46" t="str">
        <f t="shared" si="195"/>
        <v/>
      </c>
      <c r="DO32" s="46" t="str">
        <f t="shared" si="195"/>
        <v/>
      </c>
      <c r="DP32" s="46" t="str">
        <f t="shared" si="195"/>
        <v/>
      </c>
      <c r="DQ32" s="46" t="str">
        <f t="shared" si="195"/>
        <v/>
      </c>
      <c r="DR32" s="46" t="str">
        <f t="shared" si="195"/>
        <v/>
      </c>
      <c r="DS32" s="46" t="str">
        <f t="shared" si="195"/>
        <v/>
      </c>
      <c r="DT32" s="146" t="e">
        <f t="shared" si="6"/>
        <v>#N/A</v>
      </c>
      <c r="DU32" s="146" t="e">
        <f t="shared" si="7"/>
        <v>#N/A</v>
      </c>
      <c r="DV32" s="146" t="e">
        <f t="shared" si="8"/>
        <v>#N/A</v>
      </c>
      <c r="DW32" s="146" t="e">
        <f t="shared" si="9"/>
        <v>#N/A</v>
      </c>
      <c r="DX32" s="146" t="e">
        <f t="shared" si="10"/>
        <v>#N/A</v>
      </c>
      <c r="DY32" s="146" t="e">
        <f t="shared" si="11"/>
        <v>#N/A</v>
      </c>
      <c r="DZ32" s="146" t="e">
        <f t="shared" si="12"/>
        <v>#N/A</v>
      </c>
      <c r="EA32" s="146" t="e">
        <f t="shared" si="13"/>
        <v>#N/A</v>
      </c>
      <c r="EB32" s="146" t="e">
        <f t="shared" si="14"/>
        <v>#N/A</v>
      </c>
      <c r="EC32" s="146" t="e">
        <f t="shared" si="15"/>
        <v>#N/A</v>
      </c>
      <c r="ED32" s="146" t="e">
        <f t="shared" si="16"/>
        <v>#N/A</v>
      </c>
      <c r="EE32" s="146" t="e">
        <f t="shared" si="17"/>
        <v>#N/A</v>
      </c>
      <c r="EF32" s="146" t="e">
        <f t="shared" si="18"/>
        <v>#N/A</v>
      </c>
      <c r="EG32" s="146" t="e">
        <f t="shared" si="19"/>
        <v>#N/A</v>
      </c>
      <c r="EH32" s="146" t="e">
        <f t="shared" si="20"/>
        <v>#N/A</v>
      </c>
      <c r="EI32" s="146" t="e">
        <f t="shared" si="21"/>
        <v>#N/A</v>
      </c>
      <c r="EJ32" s="146" t="e">
        <f t="shared" si="22"/>
        <v>#N/A</v>
      </c>
      <c r="EK32" s="146" t="e">
        <f t="shared" si="23"/>
        <v>#N/A</v>
      </c>
      <c r="EL32" s="146" t="e">
        <f t="shared" si="24"/>
        <v>#N/A</v>
      </c>
      <c r="EM32" s="146" t="e">
        <f t="shared" si="25"/>
        <v>#N/A</v>
      </c>
      <c r="EN32" s="146" t="e">
        <f t="shared" si="26"/>
        <v>#N/A</v>
      </c>
      <c r="EO32" s="146" t="e">
        <f t="shared" si="27"/>
        <v>#N/A</v>
      </c>
      <c r="EP32" s="146" t="e">
        <f t="shared" si="28"/>
        <v>#N/A</v>
      </c>
      <c r="EQ32" s="146" t="e">
        <f t="shared" si="29"/>
        <v>#N/A</v>
      </c>
      <c r="ER32" s="146" t="e">
        <f t="shared" si="30"/>
        <v>#N/A</v>
      </c>
      <c r="ES32" s="146" t="e">
        <f t="shared" si="31"/>
        <v>#N/A</v>
      </c>
      <c r="ET32" s="146" t="e">
        <f t="shared" si="32"/>
        <v>#N/A</v>
      </c>
      <c r="EU32" s="146" t="e">
        <f t="shared" si="33"/>
        <v>#N/A</v>
      </c>
      <c r="EV32" s="146" t="e">
        <f t="shared" si="34"/>
        <v>#N/A</v>
      </c>
      <c r="EW32" s="146" t="e">
        <f t="shared" si="35"/>
        <v>#N/A</v>
      </c>
      <c r="EX32" s="146" t="e">
        <f t="shared" si="36"/>
        <v>#N/A</v>
      </c>
      <c r="EY32" s="146" t="e">
        <f t="shared" si="37"/>
        <v>#N/A</v>
      </c>
      <c r="EZ32" s="146" t="e">
        <f t="shared" si="38"/>
        <v>#N/A</v>
      </c>
      <c r="FA32" s="146" t="e">
        <f t="shared" si="39"/>
        <v>#N/A</v>
      </c>
      <c r="FB32" s="146" t="e">
        <f t="shared" si="40"/>
        <v>#N/A</v>
      </c>
      <c r="FC32" s="146" t="e">
        <f t="shared" si="41"/>
        <v>#N/A</v>
      </c>
      <c r="FD32" s="146" t="e">
        <f t="shared" si="42"/>
        <v>#N/A</v>
      </c>
      <c r="FE32" s="146" t="e">
        <f t="shared" si="43"/>
        <v>#N/A</v>
      </c>
      <c r="FF32" s="146" t="e">
        <f t="shared" si="44"/>
        <v>#N/A</v>
      </c>
      <c r="FG32" s="146" t="e">
        <f t="shared" si="45"/>
        <v>#N/A</v>
      </c>
      <c r="FH32" s="146" t="e">
        <f t="shared" si="46"/>
        <v>#N/A</v>
      </c>
      <c r="FI32" s="146" t="e">
        <f t="shared" si="47"/>
        <v>#N/A</v>
      </c>
      <c r="FJ32" s="146" t="e">
        <f t="shared" si="48"/>
        <v>#N/A</v>
      </c>
      <c r="FK32" s="146" t="e">
        <f t="shared" si="49"/>
        <v>#N/A</v>
      </c>
      <c r="FL32" s="146" t="e">
        <f t="shared" si="50"/>
        <v>#N/A</v>
      </c>
      <c r="FM32" s="146" t="e">
        <f t="shared" si="51"/>
        <v>#N/A</v>
      </c>
      <c r="FN32" s="146" t="e">
        <f t="shared" si="52"/>
        <v>#N/A</v>
      </c>
      <c r="FO32" s="146" t="e">
        <f t="shared" si="53"/>
        <v>#N/A</v>
      </c>
      <c r="FP32" s="146" t="e">
        <f t="shared" si="54"/>
        <v>#N/A</v>
      </c>
      <c r="FQ32" s="146" t="e">
        <f t="shared" si="55"/>
        <v>#N/A</v>
      </c>
      <c r="FR32" s="146" t="e">
        <f t="shared" si="56"/>
        <v>#N/A</v>
      </c>
      <c r="FS32" s="146" t="e">
        <f t="shared" si="57"/>
        <v>#N/A</v>
      </c>
      <c r="FT32" s="146" t="e">
        <f t="shared" si="58"/>
        <v>#N/A</v>
      </c>
      <c r="FU32" s="146" t="e">
        <f t="shared" si="59"/>
        <v>#N/A</v>
      </c>
      <c r="FV32" s="146" t="e">
        <f t="shared" si="60"/>
        <v>#N/A</v>
      </c>
      <c r="FW32" s="146" t="e">
        <f t="shared" si="61"/>
        <v>#N/A</v>
      </c>
      <c r="FX32" s="146" t="e">
        <f t="shared" si="62"/>
        <v>#N/A</v>
      </c>
      <c r="FY32" s="146" t="e">
        <f t="shared" si="63"/>
        <v>#N/A</v>
      </c>
      <c r="FZ32" s="146" t="e">
        <f t="shared" si="64"/>
        <v>#N/A</v>
      </c>
      <c r="GA32" s="146" t="e">
        <f t="shared" si="65"/>
        <v>#N/A</v>
      </c>
      <c r="GB32" s="146" t="e">
        <f t="shared" si="66"/>
        <v>#N/A</v>
      </c>
      <c r="GC32" s="146" t="e">
        <f t="shared" si="67"/>
        <v>#N/A</v>
      </c>
      <c r="GD32" s="146" t="e">
        <f t="shared" si="68"/>
        <v>#N/A</v>
      </c>
      <c r="GE32" s="146" t="e">
        <f t="shared" si="69"/>
        <v>#N/A</v>
      </c>
      <c r="GF32" s="146" t="e">
        <f t="shared" si="70"/>
        <v>#N/A</v>
      </c>
      <c r="GG32" s="146" t="e">
        <f t="shared" si="71"/>
        <v>#N/A</v>
      </c>
      <c r="GH32" s="146" t="e">
        <f t="shared" si="72"/>
        <v>#N/A</v>
      </c>
      <c r="GI32" s="146" t="e">
        <f t="shared" si="73"/>
        <v>#N/A</v>
      </c>
      <c r="GJ32" s="146" t="e">
        <f t="shared" si="74"/>
        <v>#N/A</v>
      </c>
      <c r="GK32" s="146" t="e">
        <f t="shared" si="75"/>
        <v>#N/A</v>
      </c>
      <c r="GL32" s="146" t="e">
        <f t="shared" si="76"/>
        <v>#N/A</v>
      </c>
      <c r="GM32" s="146" t="e">
        <f t="shared" si="77"/>
        <v>#N/A</v>
      </c>
      <c r="GN32" s="146" t="e">
        <f t="shared" si="78"/>
        <v>#N/A</v>
      </c>
      <c r="GO32" s="146" t="e">
        <f t="shared" si="79"/>
        <v>#N/A</v>
      </c>
      <c r="GP32" s="146" t="e">
        <f t="shared" si="80"/>
        <v>#N/A</v>
      </c>
      <c r="GQ32" s="146" t="e">
        <f t="shared" si="81"/>
        <v>#N/A</v>
      </c>
      <c r="GR32" s="146" t="e">
        <f t="shared" si="82"/>
        <v>#N/A</v>
      </c>
      <c r="GS32" s="146" t="e">
        <f t="shared" si="83"/>
        <v>#N/A</v>
      </c>
      <c r="GT32" s="146" t="e">
        <f t="shared" si="84"/>
        <v>#N/A</v>
      </c>
      <c r="GU32" s="146" t="e">
        <f t="shared" si="85"/>
        <v>#N/A</v>
      </c>
      <c r="GV32" s="146" t="e">
        <f t="shared" si="86"/>
        <v>#N/A</v>
      </c>
      <c r="GW32" s="146" t="e">
        <f t="shared" si="87"/>
        <v>#N/A</v>
      </c>
      <c r="GX32" s="146" t="e">
        <f t="shared" si="88"/>
        <v>#N/A</v>
      </c>
      <c r="GY32" s="146" t="e">
        <f t="shared" si="89"/>
        <v>#N/A</v>
      </c>
      <c r="GZ32" s="146" t="e">
        <f t="shared" si="90"/>
        <v>#N/A</v>
      </c>
      <c r="HA32" s="146" t="e">
        <f t="shared" si="91"/>
        <v>#N/A</v>
      </c>
      <c r="HB32" s="146" t="e">
        <f t="shared" si="92"/>
        <v>#N/A</v>
      </c>
      <c r="HC32" s="146" t="e">
        <f t="shared" si="93"/>
        <v>#N/A</v>
      </c>
      <c r="HD32" s="146" t="e">
        <f t="shared" si="94"/>
        <v>#N/A</v>
      </c>
      <c r="HE32" s="146" t="e">
        <f t="shared" si="95"/>
        <v>#N/A</v>
      </c>
      <c r="HF32" s="146" t="e">
        <f t="shared" si="96"/>
        <v>#N/A</v>
      </c>
      <c r="HG32" s="146" t="e">
        <f t="shared" si="97"/>
        <v>#N/A</v>
      </c>
      <c r="HH32" s="146" t="e">
        <f t="shared" si="98"/>
        <v>#N/A</v>
      </c>
      <c r="HI32" s="146" t="e">
        <f t="shared" si="99"/>
        <v>#N/A</v>
      </c>
      <c r="HJ32" s="146" t="e">
        <f t="shared" si="100"/>
        <v>#N/A</v>
      </c>
      <c r="HK32" s="146" t="e">
        <f t="shared" si="101"/>
        <v>#N/A</v>
      </c>
      <c r="HL32" s="146" t="e">
        <f t="shared" si="102"/>
        <v>#N/A</v>
      </c>
      <c r="HM32" s="146" t="e">
        <f t="shared" si="103"/>
        <v>#N/A</v>
      </c>
      <c r="HN32" s="146" t="e">
        <f t="shared" si="104"/>
        <v>#N/A</v>
      </c>
      <c r="HO32" s="146" t="e">
        <f t="shared" si="105"/>
        <v>#N/A</v>
      </c>
      <c r="HP32" s="146" t="e">
        <f t="shared" si="106"/>
        <v>#N/A</v>
      </c>
    </row>
    <row r="33" spans="1:224" hidden="1" x14ac:dyDescent="0.45">
      <c r="A33" s="4">
        <v>30</v>
      </c>
      <c r="B33" s="82" t="str">
        <f t="shared" si="107"/>
        <v/>
      </c>
      <c r="C33" s="81"/>
      <c r="D33" s="82" t="str">
        <f t="shared" si="108"/>
        <v/>
      </c>
      <c r="E33" s="32" t="str">
        <f t="shared" si="0"/>
        <v/>
      </c>
      <c r="F33" s="32" t="str">
        <f t="shared" si="1"/>
        <v/>
      </c>
      <c r="G33" s="65" t="str">
        <f t="shared" si="109"/>
        <v/>
      </c>
      <c r="H33" s="21"/>
      <c r="I33" s="53"/>
      <c r="J33" s="237"/>
      <c r="K33" s="66" t="str">
        <f>IF(AND(B33&gt;0,C33&gt;0,D33&gt;0),IF(ISBLANK(J33),IF(ISBLANK(H33),"",(D33-B33)*VLOOKUP(H33,VLookups!$A$4:$B$13,2,FALSE)),J33),"")</f>
        <v/>
      </c>
      <c r="L33" s="67" t="str">
        <f t="shared" si="2"/>
        <v/>
      </c>
      <c r="M33" s="81"/>
      <c r="N33" s="230" t="str">
        <f>IF(AND(M33&gt;0,C33&gt;0,NOT(K33="")),ABS(VLOOKUP($M$1,VLookups!$A$27:$B$28,2,FALSE)-_xlfn.NORM.DIST(M33,G33,K33,TRUE)),"")</f>
        <v/>
      </c>
      <c r="O33" s="80" t="str">
        <f>IF(AND($B33&gt;0,$C33&gt;0,$D33&gt;0,NOT(ISBLANK($H33))),_xlfn.NORM.INV(ABS(VLOOKUP($M$1,VLookups!$A$27:$B$28,2,FALSE)-O$3),$G33,$K33),"")</f>
        <v/>
      </c>
      <c r="P33" s="79" t="str">
        <f>IF(AND($B33&gt;0,$C33&gt;0,$D33&gt;0,NOT(ISBLANK($H33))),_xlfn.NORM.INV(ABS(VLOOKUP($M$1,VLookups!$A$27:$B$28,2,FALSE)-P$3),$G33,$K33),"")</f>
        <v/>
      </c>
      <c r="Q33" s="80" t="str">
        <f>IF(AND($B33&gt;0,$C33&gt;0,$D33&gt;0,NOT(ISBLANK($H33))),_xlfn.NORM.INV(ABS(VLOOKUP($M$1,VLookups!$A$27:$B$28,2,FALSE)-Q$3),$G33,$K33),"")</f>
        <v/>
      </c>
      <c r="R33" s="79" t="str">
        <f>IF(AND($B33&gt;0,$C33&gt;0,$D33&gt;0,NOT(ISBLANK($H33))),_xlfn.NORM.INV(ABS(VLOOKUP($M$1,VLookups!$A$27:$B$28,2,FALSE)-R$3),$G33,$K33),"")</f>
        <v/>
      </c>
      <c r="S33" s="80" t="str">
        <f>IF(AND($B33&gt;0,$C33&gt;0,$D33&gt;0,NOT(ISBLANK($H33))),_xlfn.NORM.INV(ABS(VLOOKUP($M$1,VLookups!$A$27:$B$28,2,FALSE)-S$3),$G33,$K33),"")</f>
        <v/>
      </c>
      <c r="T33" s="79" t="str">
        <f>IF(AND($B33&gt;0,$C33&gt;0,$D33&gt;0,NOT(ISBLANK($H33))),_xlfn.NORM.INV(ABS(VLOOKUP($M$1,VLookups!$A$27:$B$28,2,FALSE)-T$3),$G33,$K33),"")</f>
        <v/>
      </c>
      <c r="U33" s="5"/>
      <c r="V33" s="145" t="str">
        <f t="shared" si="110"/>
        <v/>
      </c>
      <c r="W33" s="46" t="str">
        <f t="shared" ref="W33:AP33" si="196">IF(ISNONTEXT($V33),X33-$V33,"")</f>
        <v/>
      </c>
      <c r="X33" s="46" t="str">
        <f t="shared" si="196"/>
        <v/>
      </c>
      <c r="Y33" s="46" t="str">
        <f t="shared" si="196"/>
        <v/>
      </c>
      <c r="Z33" s="46" t="str">
        <f t="shared" si="196"/>
        <v/>
      </c>
      <c r="AA33" s="46" t="str">
        <f t="shared" si="196"/>
        <v/>
      </c>
      <c r="AB33" s="46" t="str">
        <f t="shared" si="196"/>
        <v/>
      </c>
      <c r="AC33" s="46" t="str">
        <f t="shared" si="196"/>
        <v/>
      </c>
      <c r="AD33" s="46" t="str">
        <f t="shared" si="196"/>
        <v/>
      </c>
      <c r="AE33" s="46" t="str">
        <f t="shared" si="196"/>
        <v/>
      </c>
      <c r="AF33" s="46" t="str">
        <f t="shared" si="196"/>
        <v/>
      </c>
      <c r="AG33" s="46" t="str">
        <f t="shared" si="196"/>
        <v/>
      </c>
      <c r="AH33" s="46" t="str">
        <f t="shared" si="196"/>
        <v/>
      </c>
      <c r="AI33" s="46" t="str">
        <f t="shared" si="196"/>
        <v/>
      </c>
      <c r="AJ33" s="46" t="str">
        <f t="shared" si="196"/>
        <v/>
      </c>
      <c r="AK33" s="46" t="str">
        <f t="shared" si="196"/>
        <v/>
      </c>
      <c r="AL33" s="46" t="str">
        <f t="shared" si="196"/>
        <v/>
      </c>
      <c r="AM33" s="46" t="str">
        <f t="shared" si="196"/>
        <v/>
      </c>
      <c r="AN33" s="46" t="str">
        <f t="shared" si="196"/>
        <v/>
      </c>
      <c r="AO33" s="46" t="str">
        <f t="shared" si="196"/>
        <v/>
      </c>
      <c r="AP33" s="46" t="str">
        <f t="shared" si="196"/>
        <v/>
      </c>
      <c r="AQ33" s="152" t="str">
        <f t="shared" si="112"/>
        <v/>
      </c>
      <c r="AR33" s="46" t="str">
        <f t="shared" ref="AR33:DC33" si="197">IF(ISNONTEXT($V33),AQ33+$V33,"")</f>
        <v/>
      </c>
      <c r="AS33" s="46" t="str">
        <f t="shared" si="197"/>
        <v/>
      </c>
      <c r="AT33" s="46" t="str">
        <f t="shared" si="197"/>
        <v/>
      </c>
      <c r="AU33" s="46" t="str">
        <f t="shared" si="197"/>
        <v/>
      </c>
      <c r="AV33" s="46" t="str">
        <f t="shared" si="197"/>
        <v/>
      </c>
      <c r="AW33" s="46" t="str">
        <f t="shared" si="197"/>
        <v/>
      </c>
      <c r="AX33" s="46" t="str">
        <f t="shared" si="197"/>
        <v/>
      </c>
      <c r="AY33" s="46" t="str">
        <f t="shared" si="197"/>
        <v/>
      </c>
      <c r="AZ33" s="46" t="str">
        <f t="shared" si="197"/>
        <v/>
      </c>
      <c r="BA33" s="46" t="str">
        <f t="shared" si="197"/>
        <v/>
      </c>
      <c r="BB33" s="46" t="str">
        <f t="shared" si="197"/>
        <v/>
      </c>
      <c r="BC33" s="46" t="str">
        <f t="shared" si="197"/>
        <v/>
      </c>
      <c r="BD33" s="46" t="str">
        <f t="shared" si="197"/>
        <v/>
      </c>
      <c r="BE33" s="46" t="str">
        <f t="shared" si="197"/>
        <v/>
      </c>
      <c r="BF33" s="46" t="str">
        <f t="shared" si="197"/>
        <v/>
      </c>
      <c r="BG33" s="46" t="str">
        <f t="shared" si="197"/>
        <v/>
      </c>
      <c r="BH33" s="46" t="str">
        <f t="shared" si="197"/>
        <v/>
      </c>
      <c r="BI33" s="46" t="str">
        <f t="shared" si="197"/>
        <v/>
      </c>
      <c r="BJ33" s="46" t="str">
        <f t="shared" si="197"/>
        <v/>
      </c>
      <c r="BK33" s="46" t="str">
        <f t="shared" si="197"/>
        <v/>
      </c>
      <c r="BL33" s="46" t="str">
        <f t="shared" si="197"/>
        <v/>
      </c>
      <c r="BM33" s="46" t="str">
        <f t="shared" si="197"/>
        <v/>
      </c>
      <c r="BN33" s="46" t="str">
        <f t="shared" si="197"/>
        <v/>
      </c>
      <c r="BO33" s="46" t="str">
        <f t="shared" si="197"/>
        <v/>
      </c>
      <c r="BP33" s="46" t="str">
        <f t="shared" si="197"/>
        <v/>
      </c>
      <c r="BQ33" s="46" t="str">
        <f t="shared" si="197"/>
        <v/>
      </c>
      <c r="BR33" s="46" t="str">
        <f t="shared" si="197"/>
        <v/>
      </c>
      <c r="BS33" s="46" t="str">
        <f t="shared" si="197"/>
        <v/>
      </c>
      <c r="BT33" s="46" t="str">
        <f t="shared" si="197"/>
        <v/>
      </c>
      <c r="BU33" s="46" t="str">
        <f t="shared" si="197"/>
        <v/>
      </c>
      <c r="BV33" s="46" t="str">
        <f t="shared" si="197"/>
        <v/>
      </c>
      <c r="BW33" s="46" t="str">
        <f t="shared" si="197"/>
        <v/>
      </c>
      <c r="BX33" s="46" t="str">
        <f t="shared" si="197"/>
        <v/>
      </c>
      <c r="BY33" s="46" t="str">
        <f t="shared" si="197"/>
        <v/>
      </c>
      <c r="BZ33" s="46" t="str">
        <f t="shared" si="197"/>
        <v/>
      </c>
      <c r="CA33" s="46" t="str">
        <f t="shared" si="197"/>
        <v/>
      </c>
      <c r="CB33" s="46" t="str">
        <f t="shared" si="197"/>
        <v/>
      </c>
      <c r="CC33" s="46" t="str">
        <f t="shared" si="197"/>
        <v/>
      </c>
      <c r="CD33" s="46" t="str">
        <f t="shared" si="197"/>
        <v/>
      </c>
      <c r="CE33" s="46" t="str">
        <f t="shared" si="197"/>
        <v/>
      </c>
      <c r="CF33" s="46" t="str">
        <f t="shared" si="197"/>
        <v/>
      </c>
      <c r="CG33" s="46" t="str">
        <f t="shared" si="197"/>
        <v/>
      </c>
      <c r="CH33" s="46" t="str">
        <f t="shared" si="197"/>
        <v/>
      </c>
      <c r="CI33" s="46" t="str">
        <f t="shared" si="197"/>
        <v/>
      </c>
      <c r="CJ33" s="46" t="str">
        <f t="shared" si="197"/>
        <v/>
      </c>
      <c r="CK33" s="46" t="str">
        <f t="shared" si="197"/>
        <v/>
      </c>
      <c r="CL33" s="46" t="str">
        <f t="shared" si="197"/>
        <v/>
      </c>
      <c r="CM33" s="46" t="str">
        <f t="shared" si="197"/>
        <v/>
      </c>
      <c r="CN33" s="46" t="str">
        <f t="shared" si="197"/>
        <v/>
      </c>
      <c r="CO33" s="46" t="str">
        <f t="shared" si="197"/>
        <v/>
      </c>
      <c r="CP33" s="46" t="str">
        <f t="shared" si="197"/>
        <v/>
      </c>
      <c r="CQ33" s="46" t="str">
        <f t="shared" si="197"/>
        <v/>
      </c>
      <c r="CR33" s="46" t="str">
        <f t="shared" si="197"/>
        <v/>
      </c>
      <c r="CS33" s="46" t="str">
        <f t="shared" si="197"/>
        <v/>
      </c>
      <c r="CT33" s="46" t="str">
        <f t="shared" si="197"/>
        <v/>
      </c>
      <c r="CU33" s="46" t="str">
        <f t="shared" si="197"/>
        <v/>
      </c>
      <c r="CV33" s="46" t="str">
        <f t="shared" si="197"/>
        <v/>
      </c>
      <c r="CW33" s="46" t="str">
        <f t="shared" si="197"/>
        <v/>
      </c>
      <c r="CX33" s="46" t="str">
        <f t="shared" si="197"/>
        <v/>
      </c>
      <c r="CY33" s="46" t="str">
        <f t="shared" si="197"/>
        <v/>
      </c>
      <c r="CZ33" s="46" t="str">
        <f t="shared" si="197"/>
        <v/>
      </c>
      <c r="DA33" s="46" t="str">
        <f t="shared" si="197"/>
        <v/>
      </c>
      <c r="DB33" s="46" t="str">
        <f t="shared" si="197"/>
        <v/>
      </c>
      <c r="DC33" s="46" t="str">
        <f t="shared" si="197"/>
        <v/>
      </c>
      <c r="DD33" s="46" t="str">
        <f t="shared" ref="DD33:DS33" si="198">IF(ISNONTEXT($V33),DC33+$V33,"")</f>
        <v/>
      </c>
      <c r="DE33" s="46" t="str">
        <f t="shared" si="198"/>
        <v/>
      </c>
      <c r="DF33" s="46" t="str">
        <f t="shared" si="198"/>
        <v/>
      </c>
      <c r="DG33" s="46" t="str">
        <f t="shared" si="198"/>
        <v/>
      </c>
      <c r="DH33" s="46" t="str">
        <f t="shared" si="198"/>
        <v/>
      </c>
      <c r="DI33" s="46" t="str">
        <f t="shared" si="198"/>
        <v/>
      </c>
      <c r="DJ33" s="46" t="str">
        <f t="shared" si="198"/>
        <v/>
      </c>
      <c r="DK33" s="46" t="str">
        <f t="shared" si="198"/>
        <v/>
      </c>
      <c r="DL33" s="46" t="str">
        <f t="shared" si="198"/>
        <v/>
      </c>
      <c r="DM33" s="46" t="str">
        <f t="shared" si="198"/>
        <v/>
      </c>
      <c r="DN33" s="46" t="str">
        <f t="shared" si="198"/>
        <v/>
      </c>
      <c r="DO33" s="46" t="str">
        <f t="shared" si="198"/>
        <v/>
      </c>
      <c r="DP33" s="46" t="str">
        <f t="shared" si="198"/>
        <v/>
      </c>
      <c r="DQ33" s="46" t="str">
        <f t="shared" si="198"/>
        <v/>
      </c>
      <c r="DR33" s="46" t="str">
        <f t="shared" si="198"/>
        <v/>
      </c>
      <c r="DS33" s="46" t="str">
        <f t="shared" si="198"/>
        <v/>
      </c>
      <c r="DT33" s="146" t="e">
        <f t="shared" si="6"/>
        <v>#N/A</v>
      </c>
      <c r="DU33" s="146" t="e">
        <f t="shared" si="7"/>
        <v>#N/A</v>
      </c>
      <c r="DV33" s="146" t="e">
        <f t="shared" si="8"/>
        <v>#N/A</v>
      </c>
      <c r="DW33" s="146" t="e">
        <f t="shared" si="9"/>
        <v>#N/A</v>
      </c>
      <c r="DX33" s="146" t="e">
        <f t="shared" si="10"/>
        <v>#N/A</v>
      </c>
      <c r="DY33" s="146" t="e">
        <f t="shared" si="11"/>
        <v>#N/A</v>
      </c>
      <c r="DZ33" s="146" t="e">
        <f t="shared" si="12"/>
        <v>#N/A</v>
      </c>
      <c r="EA33" s="146" t="e">
        <f t="shared" si="13"/>
        <v>#N/A</v>
      </c>
      <c r="EB33" s="146" t="e">
        <f t="shared" si="14"/>
        <v>#N/A</v>
      </c>
      <c r="EC33" s="146" t="e">
        <f t="shared" si="15"/>
        <v>#N/A</v>
      </c>
      <c r="ED33" s="146" t="e">
        <f t="shared" si="16"/>
        <v>#N/A</v>
      </c>
      <c r="EE33" s="146" t="e">
        <f t="shared" si="17"/>
        <v>#N/A</v>
      </c>
      <c r="EF33" s="146" t="e">
        <f t="shared" si="18"/>
        <v>#N/A</v>
      </c>
      <c r="EG33" s="146" t="e">
        <f t="shared" si="19"/>
        <v>#N/A</v>
      </c>
      <c r="EH33" s="146" t="e">
        <f t="shared" si="20"/>
        <v>#N/A</v>
      </c>
      <c r="EI33" s="146" t="e">
        <f t="shared" si="21"/>
        <v>#N/A</v>
      </c>
      <c r="EJ33" s="146" t="e">
        <f t="shared" si="22"/>
        <v>#N/A</v>
      </c>
      <c r="EK33" s="146" t="e">
        <f t="shared" si="23"/>
        <v>#N/A</v>
      </c>
      <c r="EL33" s="146" t="e">
        <f t="shared" si="24"/>
        <v>#N/A</v>
      </c>
      <c r="EM33" s="146" t="e">
        <f t="shared" si="25"/>
        <v>#N/A</v>
      </c>
      <c r="EN33" s="146" t="e">
        <f t="shared" si="26"/>
        <v>#N/A</v>
      </c>
      <c r="EO33" s="146" t="e">
        <f t="shared" si="27"/>
        <v>#N/A</v>
      </c>
      <c r="EP33" s="146" t="e">
        <f t="shared" si="28"/>
        <v>#N/A</v>
      </c>
      <c r="EQ33" s="146" t="e">
        <f t="shared" si="29"/>
        <v>#N/A</v>
      </c>
      <c r="ER33" s="146" t="e">
        <f t="shared" si="30"/>
        <v>#N/A</v>
      </c>
      <c r="ES33" s="146" t="e">
        <f t="shared" si="31"/>
        <v>#N/A</v>
      </c>
      <c r="ET33" s="146" t="e">
        <f t="shared" si="32"/>
        <v>#N/A</v>
      </c>
      <c r="EU33" s="146" t="e">
        <f t="shared" si="33"/>
        <v>#N/A</v>
      </c>
      <c r="EV33" s="146" t="e">
        <f t="shared" si="34"/>
        <v>#N/A</v>
      </c>
      <c r="EW33" s="146" t="e">
        <f t="shared" si="35"/>
        <v>#N/A</v>
      </c>
      <c r="EX33" s="146" t="e">
        <f t="shared" si="36"/>
        <v>#N/A</v>
      </c>
      <c r="EY33" s="146" t="e">
        <f t="shared" si="37"/>
        <v>#N/A</v>
      </c>
      <c r="EZ33" s="146" t="e">
        <f t="shared" si="38"/>
        <v>#N/A</v>
      </c>
      <c r="FA33" s="146" t="e">
        <f t="shared" si="39"/>
        <v>#N/A</v>
      </c>
      <c r="FB33" s="146" t="e">
        <f t="shared" si="40"/>
        <v>#N/A</v>
      </c>
      <c r="FC33" s="146" t="e">
        <f t="shared" si="41"/>
        <v>#N/A</v>
      </c>
      <c r="FD33" s="146" t="e">
        <f t="shared" si="42"/>
        <v>#N/A</v>
      </c>
      <c r="FE33" s="146" t="e">
        <f t="shared" si="43"/>
        <v>#N/A</v>
      </c>
      <c r="FF33" s="146" t="e">
        <f t="shared" si="44"/>
        <v>#N/A</v>
      </c>
      <c r="FG33" s="146" t="e">
        <f t="shared" si="45"/>
        <v>#N/A</v>
      </c>
      <c r="FH33" s="146" t="e">
        <f t="shared" si="46"/>
        <v>#N/A</v>
      </c>
      <c r="FI33" s="146" t="e">
        <f t="shared" si="47"/>
        <v>#N/A</v>
      </c>
      <c r="FJ33" s="146" t="e">
        <f t="shared" si="48"/>
        <v>#N/A</v>
      </c>
      <c r="FK33" s="146" t="e">
        <f t="shared" si="49"/>
        <v>#N/A</v>
      </c>
      <c r="FL33" s="146" t="e">
        <f t="shared" si="50"/>
        <v>#N/A</v>
      </c>
      <c r="FM33" s="146" t="e">
        <f t="shared" si="51"/>
        <v>#N/A</v>
      </c>
      <c r="FN33" s="146" t="e">
        <f t="shared" si="52"/>
        <v>#N/A</v>
      </c>
      <c r="FO33" s="146" t="e">
        <f t="shared" si="53"/>
        <v>#N/A</v>
      </c>
      <c r="FP33" s="146" t="e">
        <f t="shared" si="54"/>
        <v>#N/A</v>
      </c>
      <c r="FQ33" s="146" t="e">
        <f t="shared" si="55"/>
        <v>#N/A</v>
      </c>
      <c r="FR33" s="146" t="e">
        <f t="shared" si="56"/>
        <v>#N/A</v>
      </c>
      <c r="FS33" s="146" t="e">
        <f t="shared" si="57"/>
        <v>#N/A</v>
      </c>
      <c r="FT33" s="146" t="e">
        <f t="shared" si="58"/>
        <v>#N/A</v>
      </c>
      <c r="FU33" s="146" t="e">
        <f t="shared" si="59"/>
        <v>#N/A</v>
      </c>
      <c r="FV33" s="146" t="e">
        <f t="shared" si="60"/>
        <v>#N/A</v>
      </c>
      <c r="FW33" s="146" t="e">
        <f t="shared" si="61"/>
        <v>#N/A</v>
      </c>
      <c r="FX33" s="146" t="e">
        <f t="shared" si="62"/>
        <v>#N/A</v>
      </c>
      <c r="FY33" s="146" t="e">
        <f t="shared" si="63"/>
        <v>#N/A</v>
      </c>
      <c r="FZ33" s="146" t="e">
        <f t="shared" si="64"/>
        <v>#N/A</v>
      </c>
      <c r="GA33" s="146" t="e">
        <f t="shared" si="65"/>
        <v>#N/A</v>
      </c>
      <c r="GB33" s="146" t="e">
        <f t="shared" si="66"/>
        <v>#N/A</v>
      </c>
      <c r="GC33" s="146" t="e">
        <f t="shared" si="67"/>
        <v>#N/A</v>
      </c>
      <c r="GD33" s="146" t="e">
        <f t="shared" si="68"/>
        <v>#N/A</v>
      </c>
      <c r="GE33" s="146" t="e">
        <f t="shared" si="69"/>
        <v>#N/A</v>
      </c>
      <c r="GF33" s="146" t="e">
        <f t="shared" si="70"/>
        <v>#N/A</v>
      </c>
      <c r="GG33" s="146" t="e">
        <f t="shared" si="71"/>
        <v>#N/A</v>
      </c>
      <c r="GH33" s="146" t="e">
        <f t="shared" si="72"/>
        <v>#N/A</v>
      </c>
      <c r="GI33" s="146" t="e">
        <f t="shared" si="73"/>
        <v>#N/A</v>
      </c>
      <c r="GJ33" s="146" t="e">
        <f t="shared" si="74"/>
        <v>#N/A</v>
      </c>
      <c r="GK33" s="146" t="e">
        <f t="shared" si="75"/>
        <v>#N/A</v>
      </c>
      <c r="GL33" s="146" t="e">
        <f t="shared" si="76"/>
        <v>#N/A</v>
      </c>
      <c r="GM33" s="146" t="e">
        <f t="shared" si="77"/>
        <v>#N/A</v>
      </c>
      <c r="GN33" s="146" t="e">
        <f t="shared" si="78"/>
        <v>#N/A</v>
      </c>
      <c r="GO33" s="146" t="e">
        <f t="shared" si="79"/>
        <v>#N/A</v>
      </c>
      <c r="GP33" s="146" t="e">
        <f t="shared" si="80"/>
        <v>#N/A</v>
      </c>
      <c r="GQ33" s="146" t="e">
        <f t="shared" si="81"/>
        <v>#N/A</v>
      </c>
      <c r="GR33" s="146" t="e">
        <f t="shared" si="82"/>
        <v>#N/A</v>
      </c>
      <c r="GS33" s="146" t="e">
        <f t="shared" si="83"/>
        <v>#N/A</v>
      </c>
      <c r="GT33" s="146" t="e">
        <f t="shared" si="84"/>
        <v>#N/A</v>
      </c>
      <c r="GU33" s="146" t="e">
        <f t="shared" si="85"/>
        <v>#N/A</v>
      </c>
      <c r="GV33" s="146" t="e">
        <f t="shared" si="86"/>
        <v>#N/A</v>
      </c>
      <c r="GW33" s="146" t="e">
        <f t="shared" si="87"/>
        <v>#N/A</v>
      </c>
      <c r="GX33" s="146" t="e">
        <f t="shared" si="88"/>
        <v>#N/A</v>
      </c>
      <c r="GY33" s="146" t="e">
        <f t="shared" si="89"/>
        <v>#N/A</v>
      </c>
      <c r="GZ33" s="146" t="e">
        <f t="shared" si="90"/>
        <v>#N/A</v>
      </c>
      <c r="HA33" s="146" t="e">
        <f t="shared" si="91"/>
        <v>#N/A</v>
      </c>
      <c r="HB33" s="146" t="e">
        <f t="shared" si="92"/>
        <v>#N/A</v>
      </c>
      <c r="HC33" s="146" t="e">
        <f t="shared" si="93"/>
        <v>#N/A</v>
      </c>
      <c r="HD33" s="146" t="e">
        <f t="shared" si="94"/>
        <v>#N/A</v>
      </c>
      <c r="HE33" s="146" t="e">
        <f t="shared" si="95"/>
        <v>#N/A</v>
      </c>
      <c r="HF33" s="146" t="e">
        <f t="shared" si="96"/>
        <v>#N/A</v>
      </c>
      <c r="HG33" s="146" t="e">
        <f t="shared" si="97"/>
        <v>#N/A</v>
      </c>
      <c r="HH33" s="146" t="e">
        <f t="shared" si="98"/>
        <v>#N/A</v>
      </c>
      <c r="HI33" s="146" t="e">
        <f t="shared" si="99"/>
        <v>#N/A</v>
      </c>
      <c r="HJ33" s="146" t="e">
        <f t="shared" si="100"/>
        <v>#N/A</v>
      </c>
      <c r="HK33" s="146" t="e">
        <f t="shared" si="101"/>
        <v>#N/A</v>
      </c>
      <c r="HL33" s="146" t="e">
        <f t="shared" si="102"/>
        <v>#N/A</v>
      </c>
      <c r="HM33" s="146" t="e">
        <f t="shared" si="103"/>
        <v>#N/A</v>
      </c>
      <c r="HN33" s="146" t="e">
        <f t="shared" si="104"/>
        <v>#N/A</v>
      </c>
      <c r="HO33" s="146" t="e">
        <f t="shared" si="105"/>
        <v>#N/A</v>
      </c>
      <c r="HP33" s="146" t="e">
        <f t="shared" si="106"/>
        <v>#N/A</v>
      </c>
    </row>
    <row r="34" spans="1:224" hidden="1" x14ac:dyDescent="0.45">
      <c r="A34" s="4">
        <v>31</v>
      </c>
      <c r="B34" s="82" t="str">
        <f t="shared" si="107"/>
        <v/>
      </c>
      <c r="C34" s="81"/>
      <c r="D34" s="82" t="str">
        <f t="shared" si="108"/>
        <v/>
      </c>
      <c r="E34" s="32" t="str">
        <f t="shared" si="0"/>
        <v/>
      </c>
      <c r="F34" s="32" t="str">
        <f t="shared" si="1"/>
        <v/>
      </c>
      <c r="G34" s="65" t="str">
        <f t="shared" si="109"/>
        <v/>
      </c>
      <c r="H34" s="21"/>
      <c r="I34" s="53"/>
      <c r="J34" s="237"/>
      <c r="K34" s="66" t="str">
        <f>IF(AND(B34&gt;0,C34&gt;0,D34&gt;0),IF(ISBLANK(J34),IF(ISBLANK(H34),"",(D34-B34)*VLOOKUP(H34,VLookups!$A$4:$B$13,2,FALSE)),J34),"")</f>
        <v/>
      </c>
      <c r="L34" s="67" t="str">
        <f t="shared" si="2"/>
        <v/>
      </c>
      <c r="M34" s="81"/>
      <c r="N34" s="230" t="str">
        <f>IF(AND(M34&gt;0,C34&gt;0,NOT(K34="")),ABS(VLOOKUP($M$1,VLookups!$A$27:$B$28,2,FALSE)-_xlfn.NORM.DIST(M34,G34,K34,TRUE)),"")</f>
        <v/>
      </c>
      <c r="O34" s="80" t="str">
        <f>IF(AND($B34&gt;0,$C34&gt;0,$D34&gt;0,NOT(ISBLANK($H34))),_xlfn.NORM.INV(ABS(VLOOKUP($M$1,VLookups!$A$27:$B$28,2,FALSE)-O$3),$G34,$K34),"")</f>
        <v/>
      </c>
      <c r="P34" s="79" t="str">
        <f>IF(AND($B34&gt;0,$C34&gt;0,$D34&gt;0,NOT(ISBLANK($H34))),_xlfn.NORM.INV(ABS(VLOOKUP($M$1,VLookups!$A$27:$B$28,2,FALSE)-P$3),$G34,$K34),"")</f>
        <v/>
      </c>
      <c r="Q34" s="80" t="str">
        <f>IF(AND($B34&gt;0,$C34&gt;0,$D34&gt;0,NOT(ISBLANK($H34))),_xlfn.NORM.INV(ABS(VLOOKUP($M$1,VLookups!$A$27:$B$28,2,FALSE)-Q$3),$G34,$K34),"")</f>
        <v/>
      </c>
      <c r="R34" s="79" t="str">
        <f>IF(AND($B34&gt;0,$C34&gt;0,$D34&gt;0,NOT(ISBLANK($H34))),_xlfn.NORM.INV(ABS(VLOOKUP($M$1,VLookups!$A$27:$B$28,2,FALSE)-R$3),$G34,$K34),"")</f>
        <v/>
      </c>
      <c r="S34" s="80" t="str">
        <f>IF(AND($B34&gt;0,$C34&gt;0,$D34&gt;0,NOT(ISBLANK($H34))),_xlfn.NORM.INV(ABS(VLOOKUP($M$1,VLookups!$A$27:$B$28,2,FALSE)-S$3),$G34,$K34),"")</f>
        <v/>
      </c>
      <c r="T34" s="79" t="str">
        <f>IF(AND($B34&gt;0,$C34&gt;0,$D34&gt;0,NOT(ISBLANK($H34))),_xlfn.NORM.INV(ABS(VLOOKUP($M$1,VLookups!$A$27:$B$28,2,FALSE)-T$3),$G34,$K34),"")</f>
        <v/>
      </c>
      <c r="U34" s="5"/>
      <c r="V34" s="145" t="str">
        <f t="shared" si="110"/>
        <v/>
      </c>
      <c r="W34" s="46" t="str">
        <f t="shared" ref="W34:AP34" si="199">IF(ISNONTEXT($V34),X34-$V34,"")</f>
        <v/>
      </c>
      <c r="X34" s="46" t="str">
        <f t="shared" si="199"/>
        <v/>
      </c>
      <c r="Y34" s="46" t="str">
        <f t="shared" si="199"/>
        <v/>
      </c>
      <c r="Z34" s="46" t="str">
        <f t="shared" si="199"/>
        <v/>
      </c>
      <c r="AA34" s="46" t="str">
        <f t="shared" si="199"/>
        <v/>
      </c>
      <c r="AB34" s="46" t="str">
        <f t="shared" si="199"/>
        <v/>
      </c>
      <c r="AC34" s="46" t="str">
        <f t="shared" si="199"/>
        <v/>
      </c>
      <c r="AD34" s="46" t="str">
        <f t="shared" si="199"/>
        <v/>
      </c>
      <c r="AE34" s="46" t="str">
        <f t="shared" si="199"/>
        <v/>
      </c>
      <c r="AF34" s="46" t="str">
        <f t="shared" si="199"/>
        <v/>
      </c>
      <c r="AG34" s="46" t="str">
        <f t="shared" si="199"/>
        <v/>
      </c>
      <c r="AH34" s="46" t="str">
        <f t="shared" si="199"/>
        <v/>
      </c>
      <c r="AI34" s="46" t="str">
        <f t="shared" si="199"/>
        <v/>
      </c>
      <c r="AJ34" s="46" t="str">
        <f t="shared" si="199"/>
        <v/>
      </c>
      <c r="AK34" s="46" t="str">
        <f t="shared" si="199"/>
        <v/>
      </c>
      <c r="AL34" s="46" t="str">
        <f t="shared" si="199"/>
        <v/>
      </c>
      <c r="AM34" s="46" t="str">
        <f t="shared" si="199"/>
        <v/>
      </c>
      <c r="AN34" s="46" t="str">
        <f t="shared" si="199"/>
        <v/>
      </c>
      <c r="AO34" s="46" t="str">
        <f t="shared" si="199"/>
        <v/>
      </c>
      <c r="AP34" s="46" t="str">
        <f t="shared" si="199"/>
        <v/>
      </c>
      <c r="AQ34" s="152" t="str">
        <f t="shared" si="112"/>
        <v/>
      </c>
      <c r="AR34" s="46" t="str">
        <f t="shared" ref="AR34:DC34" si="200">IF(ISNONTEXT($V34),AQ34+$V34,"")</f>
        <v/>
      </c>
      <c r="AS34" s="46" t="str">
        <f t="shared" si="200"/>
        <v/>
      </c>
      <c r="AT34" s="46" t="str">
        <f t="shared" si="200"/>
        <v/>
      </c>
      <c r="AU34" s="46" t="str">
        <f t="shared" si="200"/>
        <v/>
      </c>
      <c r="AV34" s="46" t="str">
        <f t="shared" si="200"/>
        <v/>
      </c>
      <c r="AW34" s="46" t="str">
        <f t="shared" si="200"/>
        <v/>
      </c>
      <c r="AX34" s="46" t="str">
        <f t="shared" si="200"/>
        <v/>
      </c>
      <c r="AY34" s="46" t="str">
        <f t="shared" si="200"/>
        <v/>
      </c>
      <c r="AZ34" s="46" t="str">
        <f t="shared" si="200"/>
        <v/>
      </c>
      <c r="BA34" s="46" t="str">
        <f t="shared" si="200"/>
        <v/>
      </c>
      <c r="BB34" s="46" t="str">
        <f t="shared" si="200"/>
        <v/>
      </c>
      <c r="BC34" s="46" t="str">
        <f t="shared" si="200"/>
        <v/>
      </c>
      <c r="BD34" s="46" t="str">
        <f t="shared" si="200"/>
        <v/>
      </c>
      <c r="BE34" s="46" t="str">
        <f t="shared" si="200"/>
        <v/>
      </c>
      <c r="BF34" s="46" t="str">
        <f t="shared" si="200"/>
        <v/>
      </c>
      <c r="BG34" s="46" t="str">
        <f t="shared" si="200"/>
        <v/>
      </c>
      <c r="BH34" s="46" t="str">
        <f t="shared" si="200"/>
        <v/>
      </c>
      <c r="BI34" s="46" t="str">
        <f t="shared" si="200"/>
        <v/>
      </c>
      <c r="BJ34" s="46" t="str">
        <f t="shared" si="200"/>
        <v/>
      </c>
      <c r="BK34" s="46" t="str">
        <f t="shared" si="200"/>
        <v/>
      </c>
      <c r="BL34" s="46" t="str">
        <f t="shared" si="200"/>
        <v/>
      </c>
      <c r="BM34" s="46" t="str">
        <f t="shared" si="200"/>
        <v/>
      </c>
      <c r="BN34" s="46" t="str">
        <f t="shared" si="200"/>
        <v/>
      </c>
      <c r="BO34" s="46" t="str">
        <f t="shared" si="200"/>
        <v/>
      </c>
      <c r="BP34" s="46" t="str">
        <f t="shared" si="200"/>
        <v/>
      </c>
      <c r="BQ34" s="46" t="str">
        <f t="shared" si="200"/>
        <v/>
      </c>
      <c r="BR34" s="46" t="str">
        <f t="shared" si="200"/>
        <v/>
      </c>
      <c r="BS34" s="46" t="str">
        <f t="shared" si="200"/>
        <v/>
      </c>
      <c r="BT34" s="46" t="str">
        <f t="shared" si="200"/>
        <v/>
      </c>
      <c r="BU34" s="46" t="str">
        <f t="shared" si="200"/>
        <v/>
      </c>
      <c r="BV34" s="46" t="str">
        <f t="shared" si="200"/>
        <v/>
      </c>
      <c r="BW34" s="46" t="str">
        <f t="shared" si="200"/>
        <v/>
      </c>
      <c r="BX34" s="46" t="str">
        <f t="shared" si="200"/>
        <v/>
      </c>
      <c r="BY34" s="46" t="str">
        <f t="shared" si="200"/>
        <v/>
      </c>
      <c r="BZ34" s="46" t="str">
        <f t="shared" si="200"/>
        <v/>
      </c>
      <c r="CA34" s="46" t="str">
        <f t="shared" si="200"/>
        <v/>
      </c>
      <c r="CB34" s="46" t="str">
        <f t="shared" si="200"/>
        <v/>
      </c>
      <c r="CC34" s="46" t="str">
        <f t="shared" si="200"/>
        <v/>
      </c>
      <c r="CD34" s="46" t="str">
        <f t="shared" si="200"/>
        <v/>
      </c>
      <c r="CE34" s="46" t="str">
        <f t="shared" si="200"/>
        <v/>
      </c>
      <c r="CF34" s="46" t="str">
        <f t="shared" si="200"/>
        <v/>
      </c>
      <c r="CG34" s="46" t="str">
        <f t="shared" si="200"/>
        <v/>
      </c>
      <c r="CH34" s="46" t="str">
        <f t="shared" si="200"/>
        <v/>
      </c>
      <c r="CI34" s="46" t="str">
        <f t="shared" si="200"/>
        <v/>
      </c>
      <c r="CJ34" s="46" t="str">
        <f t="shared" si="200"/>
        <v/>
      </c>
      <c r="CK34" s="46" t="str">
        <f t="shared" si="200"/>
        <v/>
      </c>
      <c r="CL34" s="46" t="str">
        <f t="shared" si="200"/>
        <v/>
      </c>
      <c r="CM34" s="46" t="str">
        <f t="shared" si="200"/>
        <v/>
      </c>
      <c r="CN34" s="46" t="str">
        <f t="shared" si="200"/>
        <v/>
      </c>
      <c r="CO34" s="46" t="str">
        <f t="shared" si="200"/>
        <v/>
      </c>
      <c r="CP34" s="46" t="str">
        <f t="shared" si="200"/>
        <v/>
      </c>
      <c r="CQ34" s="46" t="str">
        <f t="shared" si="200"/>
        <v/>
      </c>
      <c r="CR34" s="46" t="str">
        <f t="shared" si="200"/>
        <v/>
      </c>
      <c r="CS34" s="46" t="str">
        <f t="shared" si="200"/>
        <v/>
      </c>
      <c r="CT34" s="46" t="str">
        <f t="shared" si="200"/>
        <v/>
      </c>
      <c r="CU34" s="46" t="str">
        <f t="shared" si="200"/>
        <v/>
      </c>
      <c r="CV34" s="46" t="str">
        <f t="shared" si="200"/>
        <v/>
      </c>
      <c r="CW34" s="46" t="str">
        <f t="shared" si="200"/>
        <v/>
      </c>
      <c r="CX34" s="46" t="str">
        <f t="shared" si="200"/>
        <v/>
      </c>
      <c r="CY34" s="46" t="str">
        <f t="shared" si="200"/>
        <v/>
      </c>
      <c r="CZ34" s="46" t="str">
        <f t="shared" si="200"/>
        <v/>
      </c>
      <c r="DA34" s="46" t="str">
        <f t="shared" si="200"/>
        <v/>
      </c>
      <c r="DB34" s="46" t="str">
        <f t="shared" si="200"/>
        <v/>
      </c>
      <c r="DC34" s="46" t="str">
        <f t="shared" si="200"/>
        <v/>
      </c>
      <c r="DD34" s="46" t="str">
        <f t="shared" ref="DD34:DS34" si="201">IF(ISNONTEXT($V34),DC34+$V34,"")</f>
        <v/>
      </c>
      <c r="DE34" s="46" t="str">
        <f t="shared" si="201"/>
        <v/>
      </c>
      <c r="DF34" s="46" t="str">
        <f t="shared" si="201"/>
        <v/>
      </c>
      <c r="DG34" s="46" t="str">
        <f t="shared" si="201"/>
        <v/>
      </c>
      <c r="DH34" s="46" t="str">
        <f t="shared" si="201"/>
        <v/>
      </c>
      <c r="DI34" s="46" t="str">
        <f t="shared" si="201"/>
        <v/>
      </c>
      <c r="DJ34" s="46" t="str">
        <f t="shared" si="201"/>
        <v/>
      </c>
      <c r="DK34" s="46" t="str">
        <f t="shared" si="201"/>
        <v/>
      </c>
      <c r="DL34" s="46" t="str">
        <f t="shared" si="201"/>
        <v/>
      </c>
      <c r="DM34" s="46" t="str">
        <f t="shared" si="201"/>
        <v/>
      </c>
      <c r="DN34" s="46" t="str">
        <f t="shared" si="201"/>
        <v/>
      </c>
      <c r="DO34" s="46" t="str">
        <f t="shared" si="201"/>
        <v/>
      </c>
      <c r="DP34" s="46" t="str">
        <f t="shared" si="201"/>
        <v/>
      </c>
      <c r="DQ34" s="46" t="str">
        <f t="shared" si="201"/>
        <v/>
      </c>
      <c r="DR34" s="46" t="str">
        <f t="shared" si="201"/>
        <v/>
      </c>
      <c r="DS34" s="46" t="str">
        <f t="shared" si="201"/>
        <v/>
      </c>
      <c r="DT34" s="146" t="e">
        <f t="shared" si="6"/>
        <v>#N/A</v>
      </c>
      <c r="DU34" s="146" t="e">
        <f t="shared" si="7"/>
        <v>#N/A</v>
      </c>
      <c r="DV34" s="146" t="e">
        <f t="shared" si="8"/>
        <v>#N/A</v>
      </c>
      <c r="DW34" s="146" t="e">
        <f t="shared" si="9"/>
        <v>#N/A</v>
      </c>
      <c r="DX34" s="146" t="e">
        <f t="shared" si="10"/>
        <v>#N/A</v>
      </c>
      <c r="DY34" s="146" t="e">
        <f t="shared" si="11"/>
        <v>#N/A</v>
      </c>
      <c r="DZ34" s="146" t="e">
        <f t="shared" si="12"/>
        <v>#N/A</v>
      </c>
      <c r="EA34" s="146" t="e">
        <f t="shared" si="13"/>
        <v>#N/A</v>
      </c>
      <c r="EB34" s="146" t="e">
        <f t="shared" si="14"/>
        <v>#N/A</v>
      </c>
      <c r="EC34" s="146" t="e">
        <f t="shared" si="15"/>
        <v>#N/A</v>
      </c>
      <c r="ED34" s="146" t="e">
        <f t="shared" si="16"/>
        <v>#N/A</v>
      </c>
      <c r="EE34" s="146" t="e">
        <f t="shared" si="17"/>
        <v>#N/A</v>
      </c>
      <c r="EF34" s="146" t="e">
        <f t="shared" si="18"/>
        <v>#N/A</v>
      </c>
      <c r="EG34" s="146" t="e">
        <f t="shared" si="19"/>
        <v>#N/A</v>
      </c>
      <c r="EH34" s="146" t="e">
        <f t="shared" si="20"/>
        <v>#N/A</v>
      </c>
      <c r="EI34" s="146" t="e">
        <f t="shared" si="21"/>
        <v>#N/A</v>
      </c>
      <c r="EJ34" s="146" t="e">
        <f t="shared" si="22"/>
        <v>#N/A</v>
      </c>
      <c r="EK34" s="146" t="e">
        <f t="shared" si="23"/>
        <v>#N/A</v>
      </c>
      <c r="EL34" s="146" t="e">
        <f t="shared" si="24"/>
        <v>#N/A</v>
      </c>
      <c r="EM34" s="146" t="e">
        <f t="shared" si="25"/>
        <v>#N/A</v>
      </c>
      <c r="EN34" s="146" t="e">
        <f t="shared" si="26"/>
        <v>#N/A</v>
      </c>
      <c r="EO34" s="146" t="e">
        <f t="shared" si="27"/>
        <v>#N/A</v>
      </c>
      <c r="EP34" s="146" t="e">
        <f t="shared" si="28"/>
        <v>#N/A</v>
      </c>
      <c r="EQ34" s="146" t="e">
        <f t="shared" si="29"/>
        <v>#N/A</v>
      </c>
      <c r="ER34" s="146" t="e">
        <f t="shared" si="30"/>
        <v>#N/A</v>
      </c>
      <c r="ES34" s="146" t="e">
        <f t="shared" si="31"/>
        <v>#N/A</v>
      </c>
      <c r="ET34" s="146" t="e">
        <f t="shared" si="32"/>
        <v>#N/A</v>
      </c>
      <c r="EU34" s="146" t="e">
        <f t="shared" si="33"/>
        <v>#N/A</v>
      </c>
      <c r="EV34" s="146" t="e">
        <f t="shared" si="34"/>
        <v>#N/A</v>
      </c>
      <c r="EW34" s="146" t="e">
        <f t="shared" si="35"/>
        <v>#N/A</v>
      </c>
      <c r="EX34" s="146" t="e">
        <f t="shared" si="36"/>
        <v>#N/A</v>
      </c>
      <c r="EY34" s="146" t="e">
        <f t="shared" si="37"/>
        <v>#N/A</v>
      </c>
      <c r="EZ34" s="146" t="e">
        <f t="shared" si="38"/>
        <v>#N/A</v>
      </c>
      <c r="FA34" s="146" t="e">
        <f t="shared" si="39"/>
        <v>#N/A</v>
      </c>
      <c r="FB34" s="146" t="e">
        <f t="shared" si="40"/>
        <v>#N/A</v>
      </c>
      <c r="FC34" s="146" t="e">
        <f t="shared" si="41"/>
        <v>#N/A</v>
      </c>
      <c r="FD34" s="146" t="e">
        <f t="shared" si="42"/>
        <v>#N/A</v>
      </c>
      <c r="FE34" s="146" t="e">
        <f t="shared" si="43"/>
        <v>#N/A</v>
      </c>
      <c r="FF34" s="146" t="e">
        <f t="shared" si="44"/>
        <v>#N/A</v>
      </c>
      <c r="FG34" s="146" t="e">
        <f t="shared" si="45"/>
        <v>#N/A</v>
      </c>
      <c r="FH34" s="146" t="e">
        <f t="shared" si="46"/>
        <v>#N/A</v>
      </c>
      <c r="FI34" s="146" t="e">
        <f t="shared" si="47"/>
        <v>#N/A</v>
      </c>
      <c r="FJ34" s="146" t="e">
        <f t="shared" si="48"/>
        <v>#N/A</v>
      </c>
      <c r="FK34" s="146" t="e">
        <f t="shared" si="49"/>
        <v>#N/A</v>
      </c>
      <c r="FL34" s="146" t="e">
        <f t="shared" si="50"/>
        <v>#N/A</v>
      </c>
      <c r="FM34" s="146" t="e">
        <f t="shared" si="51"/>
        <v>#N/A</v>
      </c>
      <c r="FN34" s="146" t="e">
        <f t="shared" si="52"/>
        <v>#N/A</v>
      </c>
      <c r="FO34" s="146" t="e">
        <f t="shared" si="53"/>
        <v>#N/A</v>
      </c>
      <c r="FP34" s="146" t="e">
        <f t="shared" si="54"/>
        <v>#N/A</v>
      </c>
      <c r="FQ34" s="146" t="e">
        <f t="shared" si="55"/>
        <v>#N/A</v>
      </c>
      <c r="FR34" s="146" t="e">
        <f t="shared" si="56"/>
        <v>#N/A</v>
      </c>
      <c r="FS34" s="146" t="e">
        <f t="shared" si="57"/>
        <v>#N/A</v>
      </c>
      <c r="FT34" s="146" t="e">
        <f t="shared" si="58"/>
        <v>#N/A</v>
      </c>
      <c r="FU34" s="146" t="e">
        <f t="shared" si="59"/>
        <v>#N/A</v>
      </c>
      <c r="FV34" s="146" t="e">
        <f t="shared" si="60"/>
        <v>#N/A</v>
      </c>
      <c r="FW34" s="146" t="e">
        <f t="shared" si="61"/>
        <v>#N/A</v>
      </c>
      <c r="FX34" s="146" t="e">
        <f t="shared" si="62"/>
        <v>#N/A</v>
      </c>
      <c r="FY34" s="146" t="e">
        <f t="shared" si="63"/>
        <v>#N/A</v>
      </c>
      <c r="FZ34" s="146" t="e">
        <f t="shared" si="64"/>
        <v>#N/A</v>
      </c>
      <c r="GA34" s="146" t="e">
        <f t="shared" si="65"/>
        <v>#N/A</v>
      </c>
      <c r="GB34" s="146" t="e">
        <f t="shared" si="66"/>
        <v>#N/A</v>
      </c>
      <c r="GC34" s="146" t="e">
        <f t="shared" si="67"/>
        <v>#N/A</v>
      </c>
      <c r="GD34" s="146" t="e">
        <f t="shared" si="68"/>
        <v>#N/A</v>
      </c>
      <c r="GE34" s="146" t="e">
        <f t="shared" si="69"/>
        <v>#N/A</v>
      </c>
      <c r="GF34" s="146" t="e">
        <f t="shared" si="70"/>
        <v>#N/A</v>
      </c>
      <c r="GG34" s="146" t="e">
        <f t="shared" si="71"/>
        <v>#N/A</v>
      </c>
      <c r="GH34" s="146" t="e">
        <f t="shared" si="72"/>
        <v>#N/A</v>
      </c>
      <c r="GI34" s="146" t="e">
        <f t="shared" si="73"/>
        <v>#N/A</v>
      </c>
      <c r="GJ34" s="146" t="e">
        <f t="shared" si="74"/>
        <v>#N/A</v>
      </c>
      <c r="GK34" s="146" t="e">
        <f t="shared" si="75"/>
        <v>#N/A</v>
      </c>
      <c r="GL34" s="146" t="e">
        <f t="shared" si="76"/>
        <v>#N/A</v>
      </c>
      <c r="GM34" s="146" t="e">
        <f t="shared" si="77"/>
        <v>#N/A</v>
      </c>
      <c r="GN34" s="146" t="e">
        <f t="shared" si="78"/>
        <v>#N/A</v>
      </c>
      <c r="GO34" s="146" t="e">
        <f t="shared" si="79"/>
        <v>#N/A</v>
      </c>
      <c r="GP34" s="146" t="e">
        <f t="shared" si="80"/>
        <v>#N/A</v>
      </c>
      <c r="GQ34" s="146" t="e">
        <f t="shared" si="81"/>
        <v>#N/A</v>
      </c>
      <c r="GR34" s="146" t="e">
        <f t="shared" si="82"/>
        <v>#N/A</v>
      </c>
      <c r="GS34" s="146" t="e">
        <f t="shared" si="83"/>
        <v>#N/A</v>
      </c>
      <c r="GT34" s="146" t="e">
        <f t="shared" si="84"/>
        <v>#N/A</v>
      </c>
      <c r="GU34" s="146" t="e">
        <f t="shared" si="85"/>
        <v>#N/A</v>
      </c>
      <c r="GV34" s="146" t="e">
        <f t="shared" si="86"/>
        <v>#N/A</v>
      </c>
      <c r="GW34" s="146" t="e">
        <f t="shared" si="87"/>
        <v>#N/A</v>
      </c>
      <c r="GX34" s="146" t="e">
        <f t="shared" si="88"/>
        <v>#N/A</v>
      </c>
      <c r="GY34" s="146" t="e">
        <f t="shared" si="89"/>
        <v>#N/A</v>
      </c>
      <c r="GZ34" s="146" t="e">
        <f t="shared" si="90"/>
        <v>#N/A</v>
      </c>
      <c r="HA34" s="146" t="e">
        <f t="shared" si="91"/>
        <v>#N/A</v>
      </c>
      <c r="HB34" s="146" t="e">
        <f t="shared" si="92"/>
        <v>#N/A</v>
      </c>
      <c r="HC34" s="146" t="e">
        <f t="shared" si="93"/>
        <v>#N/A</v>
      </c>
      <c r="HD34" s="146" t="e">
        <f t="shared" si="94"/>
        <v>#N/A</v>
      </c>
      <c r="HE34" s="146" t="e">
        <f t="shared" si="95"/>
        <v>#N/A</v>
      </c>
      <c r="HF34" s="146" t="e">
        <f t="shared" si="96"/>
        <v>#N/A</v>
      </c>
      <c r="HG34" s="146" t="e">
        <f t="shared" si="97"/>
        <v>#N/A</v>
      </c>
      <c r="HH34" s="146" t="e">
        <f t="shared" si="98"/>
        <v>#N/A</v>
      </c>
      <c r="HI34" s="146" t="e">
        <f t="shared" si="99"/>
        <v>#N/A</v>
      </c>
      <c r="HJ34" s="146" t="e">
        <f t="shared" si="100"/>
        <v>#N/A</v>
      </c>
      <c r="HK34" s="146" t="e">
        <f t="shared" si="101"/>
        <v>#N/A</v>
      </c>
      <c r="HL34" s="146" t="e">
        <f t="shared" si="102"/>
        <v>#N/A</v>
      </c>
      <c r="HM34" s="146" t="e">
        <f t="shared" si="103"/>
        <v>#N/A</v>
      </c>
      <c r="HN34" s="146" t="e">
        <f t="shared" si="104"/>
        <v>#N/A</v>
      </c>
      <c r="HO34" s="146" t="e">
        <f t="shared" si="105"/>
        <v>#N/A</v>
      </c>
      <c r="HP34" s="146" t="e">
        <f t="shared" si="106"/>
        <v>#N/A</v>
      </c>
    </row>
    <row r="35" spans="1:224" hidden="1" x14ac:dyDescent="0.45">
      <c r="A35" s="4">
        <v>32</v>
      </c>
      <c r="B35" s="82" t="str">
        <f t="shared" si="107"/>
        <v/>
      </c>
      <c r="C35" s="81"/>
      <c r="D35" s="82" t="str">
        <f t="shared" si="108"/>
        <v/>
      </c>
      <c r="E35" s="32" t="str">
        <f t="shared" si="0"/>
        <v/>
      </c>
      <c r="F35" s="32" t="str">
        <f t="shared" si="1"/>
        <v/>
      </c>
      <c r="G35" s="65" t="str">
        <f t="shared" si="109"/>
        <v/>
      </c>
      <c r="H35" s="21"/>
      <c r="I35" s="53"/>
      <c r="J35" s="237"/>
      <c r="K35" s="66" t="str">
        <f>IF(AND(B35&gt;0,C35&gt;0,D35&gt;0),IF(ISBLANK(J35),IF(ISBLANK(H35),"",(D35-B35)*VLOOKUP(H35,VLookups!$A$4:$B$13,2,FALSE)),J35),"")</f>
        <v/>
      </c>
      <c r="L35" s="67" t="str">
        <f t="shared" si="2"/>
        <v/>
      </c>
      <c r="M35" s="81"/>
      <c r="N35" s="230" t="str">
        <f>IF(AND(M35&gt;0,C35&gt;0,NOT(K35="")),ABS(VLOOKUP($M$1,VLookups!$A$27:$B$28,2,FALSE)-_xlfn.NORM.DIST(M35,G35,K35,TRUE)),"")</f>
        <v/>
      </c>
      <c r="O35" s="80" t="str">
        <f>IF(AND($B35&gt;0,$C35&gt;0,$D35&gt;0,NOT(ISBLANK($H35))),_xlfn.NORM.INV(ABS(VLOOKUP($M$1,VLookups!$A$27:$B$28,2,FALSE)-O$3),$G35,$K35),"")</f>
        <v/>
      </c>
      <c r="P35" s="79" t="str">
        <f>IF(AND($B35&gt;0,$C35&gt;0,$D35&gt;0,NOT(ISBLANK($H35))),_xlfn.NORM.INV(ABS(VLOOKUP($M$1,VLookups!$A$27:$B$28,2,FALSE)-P$3),$G35,$K35),"")</f>
        <v/>
      </c>
      <c r="Q35" s="80" t="str">
        <f>IF(AND($B35&gt;0,$C35&gt;0,$D35&gt;0,NOT(ISBLANK($H35))),_xlfn.NORM.INV(ABS(VLOOKUP($M$1,VLookups!$A$27:$B$28,2,FALSE)-Q$3),$G35,$K35),"")</f>
        <v/>
      </c>
      <c r="R35" s="79" t="str">
        <f>IF(AND($B35&gt;0,$C35&gt;0,$D35&gt;0,NOT(ISBLANK($H35))),_xlfn.NORM.INV(ABS(VLOOKUP($M$1,VLookups!$A$27:$B$28,2,FALSE)-R$3),$G35,$K35),"")</f>
        <v/>
      </c>
      <c r="S35" s="80" t="str">
        <f>IF(AND($B35&gt;0,$C35&gt;0,$D35&gt;0,NOT(ISBLANK($H35))),_xlfn.NORM.INV(ABS(VLOOKUP($M$1,VLookups!$A$27:$B$28,2,FALSE)-S$3),$G35,$K35),"")</f>
        <v/>
      </c>
      <c r="T35" s="79" t="str">
        <f>IF(AND($B35&gt;0,$C35&gt;0,$D35&gt;0,NOT(ISBLANK($H35))),_xlfn.NORM.INV(ABS(VLOOKUP($M$1,VLookups!$A$27:$B$28,2,FALSE)-T$3),$G35,$K35),"")</f>
        <v/>
      </c>
      <c r="U35" s="5"/>
      <c r="V35" s="145" t="str">
        <f t="shared" si="110"/>
        <v/>
      </c>
      <c r="W35" s="46" t="str">
        <f t="shared" ref="W35:AP35" si="202">IF(ISNONTEXT($V35),X35-$V35,"")</f>
        <v/>
      </c>
      <c r="X35" s="46" t="str">
        <f t="shared" si="202"/>
        <v/>
      </c>
      <c r="Y35" s="46" t="str">
        <f t="shared" si="202"/>
        <v/>
      </c>
      <c r="Z35" s="46" t="str">
        <f t="shared" si="202"/>
        <v/>
      </c>
      <c r="AA35" s="46" t="str">
        <f t="shared" si="202"/>
        <v/>
      </c>
      <c r="AB35" s="46" t="str">
        <f t="shared" si="202"/>
        <v/>
      </c>
      <c r="AC35" s="46" t="str">
        <f t="shared" si="202"/>
        <v/>
      </c>
      <c r="AD35" s="46" t="str">
        <f t="shared" si="202"/>
        <v/>
      </c>
      <c r="AE35" s="46" t="str">
        <f t="shared" si="202"/>
        <v/>
      </c>
      <c r="AF35" s="46" t="str">
        <f t="shared" si="202"/>
        <v/>
      </c>
      <c r="AG35" s="46" t="str">
        <f t="shared" si="202"/>
        <v/>
      </c>
      <c r="AH35" s="46" t="str">
        <f t="shared" si="202"/>
        <v/>
      </c>
      <c r="AI35" s="46" t="str">
        <f t="shared" si="202"/>
        <v/>
      </c>
      <c r="AJ35" s="46" t="str">
        <f t="shared" si="202"/>
        <v/>
      </c>
      <c r="AK35" s="46" t="str">
        <f t="shared" si="202"/>
        <v/>
      </c>
      <c r="AL35" s="46" t="str">
        <f t="shared" si="202"/>
        <v/>
      </c>
      <c r="AM35" s="46" t="str">
        <f t="shared" si="202"/>
        <v/>
      </c>
      <c r="AN35" s="46" t="str">
        <f t="shared" si="202"/>
        <v/>
      </c>
      <c r="AO35" s="46" t="str">
        <f t="shared" si="202"/>
        <v/>
      </c>
      <c r="AP35" s="46" t="str">
        <f t="shared" si="202"/>
        <v/>
      </c>
      <c r="AQ35" s="152" t="str">
        <f t="shared" si="112"/>
        <v/>
      </c>
      <c r="AR35" s="46" t="str">
        <f t="shared" ref="AR35:DC35" si="203">IF(ISNONTEXT($V35),AQ35+$V35,"")</f>
        <v/>
      </c>
      <c r="AS35" s="46" t="str">
        <f t="shared" si="203"/>
        <v/>
      </c>
      <c r="AT35" s="46" t="str">
        <f t="shared" si="203"/>
        <v/>
      </c>
      <c r="AU35" s="46" t="str">
        <f t="shared" si="203"/>
        <v/>
      </c>
      <c r="AV35" s="46" t="str">
        <f t="shared" si="203"/>
        <v/>
      </c>
      <c r="AW35" s="46" t="str">
        <f t="shared" si="203"/>
        <v/>
      </c>
      <c r="AX35" s="46" t="str">
        <f t="shared" si="203"/>
        <v/>
      </c>
      <c r="AY35" s="46" t="str">
        <f t="shared" si="203"/>
        <v/>
      </c>
      <c r="AZ35" s="46" t="str">
        <f t="shared" si="203"/>
        <v/>
      </c>
      <c r="BA35" s="46" t="str">
        <f t="shared" si="203"/>
        <v/>
      </c>
      <c r="BB35" s="46" t="str">
        <f t="shared" si="203"/>
        <v/>
      </c>
      <c r="BC35" s="46" t="str">
        <f t="shared" si="203"/>
        <v/>
      </c>
      <c r="BD35" s="46" t="str">
        <f t="shared" si="203"/>
        <v/>
      </c>
      <c r="BE35" s="46" t="str">
        <f t="shared" si="203"/>
        <v/>
      </c>
      <c r="BF35" s="46" t="str">
        <f t="shared" si="203"/>
        <v/>
      </c>
      <c r="BG35" s="46" t="str">
        <f t="shared" si="203"/>
        <v/>
      </c>
      <c r="BH35" s="46" t="str">
        <f t="shared" si="203"/>
        <v/>
      </c>
      <c r="BI35" s="46" t="str">
        <f t="shared" si="203"/>
        <v/>
      </c>
      <c r="BJ35" s="46" t="str">
        <f t="shared" si="203"/>
        <v/>
      </c>
      <c r="BK35" s="46" t="str">
        <f t="shared" si="203"/>
        <v/>
      </c>
      <c r="BL35" s="46" t="str">
        <f t="shared" si="203"/>
        <v/>
      </c>
      <c r="BM35" s="46" t="str">
        <f t="shared" si="203"/>
        <v/>
      </c>
      <c r="BN35" s="46" t="str">
        <f t="shared" si="203"/>
        <v/>
      </c>
      <c r="BO35" s="46" t="str">
        <f t="shared" si="203"/>
        <v/>
      </c>
      <c r="BP35" s="46" t="str">
        <f t="shared" si="203"/>
        <v/>
      </c>
      <c r="BQ35" s="46" t="str">
        <f t="shared" si="203"/>
        <v/>
      </c>
      <c r="BR35" s="46" t="str">
        <f t="shared" si="203"/>
        <v/>
      </c>
      <c r="BS35" s="46" t="str">
        <f t="shared" si="203"/>
        <v/>
      </c>
      <c r="BT35" s="46" t="str">
        <f t="shared" si="203"/>
        <v/>
      </c>
      <c r="BU35" s="46" t="str">
        <f t="shared" si="203"/>
        <v/>
      </c>
      <c r="BV35" s="46" t="str">
        <f t="shared" si="203"/>
        <v/>
      </c>
      <c r="BW35" s="46" t="str">
        <f t="shared" si="203"/>
        <v/>
      </c>
      <c r="BX35" s="46" t="str">
        <f t="shared" si="203"/>
        <v/>
      </c>
      <c r="BY35" s="46" t="str">
        <f t="shared" si="203"/>
        <v/>
      </c>
      <c r="BZ35" s="46" t="str">
        <f t="shared" si="203"/>
        <v/>
      </c>
      <c r="CA35" s="46" t="str">
        <f t="shared" si="203"/>
        <v/>
      </c>
      <c r="CB35" s="46" t="str">
        <f t="shared" si="203"/>
        <v/>
      </c>
      <c r="CC35" s="46" t="str">
        <f t="shared" si="203"/>
        <v/>
      </c>
      <c r="CD35" s="46" t="str">
        <f t="shared" si="203"/>
        <v/>
      </c>
      <c r="CE35" s="46" t="str">
        <f t="shared" si="203"/>
        <v/>
      </c>
      <c r="CF35" s="46" t="str">
        <f t="shared" si="203"/>
        <v/>
      </c>
      <c r="CG35" s="46" t="str">
        <f t="shared" si="203"/>
        <v/>
      </c>
      <c r="CH35" s="46" t="str">
        <f t="shared" si="203"/>
        <v/>
      </c>
      <c r="CI35" s="46" t="str">
        <f t="shared" si="203"/>
        <v/>
      </c>
      <c r="CJ35" s="46" t="str">
        <f t="shared" si="203"/>
        <v/>
      </c>
      <c r="CK35" s="46" t="str">
        <f t="shared" si="203"/>
        <v/>
      </c>
      <c r="CL35" s="46" t="str">
        <f t="shared" si="203"/>
        <v/>
      </c>
      <c r="CM35" s="46" t="str">
        <f t="shared" si="203"/>
        <v/>
      </c>
      <c r="CN35" s="46" t="str">
        <f t="shared" si="203"/>
        <v/>
      </c>
      <c r="CO35" s="46" t="str">
        <f t="shared" si="203"/>
        <v/>
      </c>
      <c r="CP35" s="46" t="str">
        <f t="shared" si="203"/>
        <v/>
      </c>
      <c r="CQ35" s="46" t="str">
        <f t="shared" si="203"/>
        <v/>
      </c>
      <c r="CR35" s="46" t="str">
        <f t="shared" si="203"/>
        <v/>
      </c>
      <c r="CS35" s="46" t="str">
        <f t="shared" si="203"/>
        <v/>
      </c>
      <c r="CT35" s="46" t="str">
        <f t="shared" si="203"/>
        <v/>
      </c>
      <c r="CU35" s="46" t="str">
        <f t="shared" si="203"/>
        <v/>
      </c>
      <c r="CV35" s="46" t="str">
        <f t="shared" si="203"/>
        <v/>
      </c>
      <c r="CW35" s="46" t="str">
        <f t="shared" si="203"/>
        <v/>
      </c>
      <c r="CX35" s="46" t="str">
        <f t="shared" si="203"/>
        <v/>
      </c>
      <c r="CY35" s="46" t="str">
        <f t="shared" si="203"/>
        <v/>
      </c>
      <c r="CZ35" s="46" t="str">
        <f t="shared" si="203"/>
        <v/>
      </c>
      <c r="DA35" s="46" t="str">
        <f t="shared" si="203"/>
        <v/>
      </c>
      <c r="DB35" s="46" t="str">
        <f t="shared" si="203"/>
        <v/>
      </c>
      <c r="DC35" s="46" t="str">
        <f t="shared" si="203"/>
        <v/>
      </c>
      <c r="DD35" s="46" t="str">
        <f t="shared" ref="DD35:DS35" si="204">IF(ISNONTEXT($V35),DC35+$V35,"")</f>
        <v/>
      </c>
      <c r="DE35" s="46" t="str">
        <f t="shared" si="204"/>
        <v/>
      </c>
      <c r="DF35" s="46" t="str">
        <f t="shared" si="204"/>
        <v/>
      </c>
      <c r="DG35" s="46" t="str">
        <f t="shared" si="204"/>
        <v/>
      </c>
      <c r="DH35" s="46" t="str">
        <f t="shared" si="204"/>
        <v/>
      </c>
      <c r="DI35" s="46" t="str">
        <f t="shared" si="204"/>
        <v/>
      </c>
      <c r="DJ35" s="46" t="str">
        <f t="shared" si="204"/>
        <v/>
      </c>
      <c r="DK35" s="46" t="str">
        <f t="shared" si="204"/>
        <v/>
      </c>
      <c r="DL35" s="46" t="str">
        <f t="shared" si="204"/>
        <v/>
      </c>
      <c r="DM35" s="46" t="str">
        <f t="shared" si="204"/>
        <v/>
      </c>
      <c r="DN35" s="46" t="str">
        <f t="shared" si="204"/>
        <v/>
      </c>
      <c r="DO35" s="46" t="str">
        <f t="shared" si="204"/>
        <v/>
      </c>
      <c r="DP35" s="46" t="str">
        <f t="shared" si="204"/>
        <v/>
      </c>
      <c r="DQ35" s="46" t="str">
        <f t="shared" si="204"/>
        <v/>
      </c>
      <c r="DR35" s="46" t="str">
        <f t="shared" si="204"/>
        <v/>
      </c>
      <c r="DS35" s="46" t="str">
        <f t="shared" si="204"/>
        <v/>
      </c>
      <c r="DT35" s="146" t="e">
        <f t="shared" si="6"/>
        <v>#N/A</v>
      </c>
      <c r="DU35" s="146" t="e">
        <f t="shared" si="7"/>
        <v>#N/A</v>
      </c>
      <c r="DV35" s="146" t="e">
        <f t="shared" si="8"/>
        <v>#N/A</v>
      </c>
      <c r="DW35" s="146" t="e">
        <f t="shared" si="9"/>
        <v>#N/A</v>
      </c>
      <c r="DX35" s="146" t="e">
        <f t="shared" si="10"/>
        <v>#N/A</v>
      </c>
      <c r="DY35" s="146" t="e">
        <f t="shared" si="11"/>
        <v>#N/A</v>
      </c>
      <c r="DZ35" s="146" t="e">
        <f t="shared" si="12"/>
        <v>#N/A</v>
      </c>
      <c r="EA35" s="146" t="e">
        <f t="shared" si="13"/>
        <v>#N/A</v>
      </c>
      <c r="EB35" s="146" t="e">
        <f t="shared" si="14"/>
        <v>#N/A</v>
      </c>
      <c r="EC35" s="146" t="e">
        <f t="shared" si="15"/>
        <v>#N/A</v>
      </c>
      <c r="ED35" s="146" t="e">
        <f t="shared" si="16"/>
        <v>#N/A</v>
      </c>
      <c r="EE35" s="146" t="e">
        <f t="shared" si="17"/>
        <v>#N/A</v>
      </c>
      <c r="EF35" s="146" t="e">
        <f t="shared" si="18"/>
        <v>#N/A</v>
      </c>
      <c r="EG35" s="146" t="e">
        <f t="shared" si="19"/>
        <v>#N/A</v>
      </c>
      <c r="EH35" s="146" t="e">
        <f t="shared" si="20"/>
        <v>#N/A</v>
      </c>
      <c r="EI35" s="146" t="e">
        <f t="shared" si="21"/>
        <v>#N/A</v>
      </c>
      <c r="EJ35" s="146" t="e">
        <f t="shared" si="22"/>
        <v>#N/A</v>
      </c>
      <c r="EK35" s="146" t="e">
        <f t="shared" si="23"/>
        <v>#N/A</v>
      </c>
      <c r="EL35" s="146" t="e">
        <f t="shared" si="24"/>
        <v>#N/A</v>
      </c>
      <c r="EM35" s="146" t="e">
        <f t="shared" si="25"/>
        <v>#N/A</v>
      </c>
      <c r="EN35" s="146" t="e">
        <f t="shared" si="26"/>
        <v>#N/A</v>
      </c>
      <c r="EO35" s="146" t="e">
        <f t="shared" si="27"/>
        <v>#N/A</v>
      </c>
      <c r="EP35" s="146" t="e">
        <f t="shared" si="28"/>
        <v>#N/A</v>
      </c>
      <c r="EQ35" s="146" t="e">
        <f t="shared" si="29"/>
        <v>#N/A</v>
      </c>
      <c r="ER35" s="146" t="e">
        <f t="shared" si="30"/>
        <v>#N/A</v>
      </c>
      <c r="ES35" s="146" t="e">
        <f t="shared" si="31"/>
        <v>#N/A</v>
      </c>
      <c r="ET35" s="146" t="e">
        <f t="shared" si="32"/>
        <v>#N/A</v>
      </c>
      <c r="EU35" s="146" t="e">
        <f t="shared" si="33"/>
        <v>#N/A</v>
      </c>
      <c r="EV35" s="146" t="e">
        <f t="shared" si="34"/>
        <v>#N/A</v>
      </c>
      <c r="EW35" s="146" t="e">
        <f t="shared" si="35"/>
        <v>#N/A</v>
      </c>
      <c r="EX35" s="146" t="e">
        <f t="shared" si="36"/>
        <v>#N/A</v>
      </c>
      <c r="EY35" s="146" t="e">
        <f t="shared" si="37"/>
        <v>#N/A</v>
      </c>
      <c r="EZ35" s="146" t="e">
        <f t="shared" si="38"/>
        <v>#N/A</v>
      </c>
      <c r="FA35" s="146" t="e">
        <f t="shared" si="39"/>
        <v>#N/A</v>
      </c>
      <c r="FB35" s="146" t="e">
        <f t="shared" si="40"/>
        <v>#N/A</v>
      </c>
      <c r="FC35" s="146" t="e">
        <f t="shared" si="41"/>
        <v>#N/A</v>
      </c>
      <c r="FD35" s="146" t="e">
        <f t="shared" si="42"/>
        <v>#N/A</v>
      </c>
      <c r="FE35" s="146" t="e">
        <f t="shared" si="43"/>
        <v>#N/A</v>
      </c>
      <c r="FF35" s="146" t="e">
        <f t="shared" si="44"/>
        <v>#N/A</v>
      </c>
      <c r="FG35" s="146" t="e">
        <f t="shared" si="45"/>
        <v>#N/A</v>
      </c>
      <c r="FH35" s="146" t="e">
        <f t="shared" si="46"/>
        <v>#N/A</v>
      </c>
      <c r="FI35" s="146" t="e">
        <f t="shared" si="47"/>
        <v>#N/A</v>
      </c>
      <c r="FJ35" s="146" t="e">
        <f t="shared" si="48"/>
        <v>#N/A</v>
      </c>
      <c r="FK35" s="146" t="e">
        <f t="shared" si="49"/>
        <v>#N/A</v>
      </c>
      <c r="FL35" s="146" t="e">
        <f t="shared" si="50"/>
        <v>#N/A</v>
      </c>
      <c r="FM35" s="146" t="e">
        <f t="shared" si="51"/>
        <v>#N/A</v>
      </c>
      <c r="FN35" s="146" t="e">
        <f t="shared" si="52"/>
        <v>#N/A</v>
      </c>
      <c r="FO35" s="146" t="e">
        <f t="shared" si="53"/>
        <v>#N/A</v>
      </c>
      <c r="FP35" s="146" t="e">
        <f t="shared" si="54"/>
        <v>#N/A</v>
      </c>
      <c r="FQ35" s="146" t="e">
        <f t="shared" si="55"/>
        <v>#N/A</v>
      </c>
      <c r="FR35" s="146" t="e">
        <f t="shared" si="56"/>
        <v>#N/A</v>
      </c>
      <c r="FS35" s="146" t="e">
        <f t="shared" si="57"/>
        <v>#N/A</v>
      </c>
      <c r="FT35" s="146" t="e">
        <f t="shared" si="58"/>
        <v>#N/A</v>
      </c>
      <c r="FU35" s="146" t="e">
        <f t="shared" si="59"/>
        <v>#N/A</v>
      </c>
      <c r="FV35" s="146" t="e">
        <f t="shared" si="60"/>
        <v>#N/A</v>
      </c>
      <c r="FW35" s="146" t="e">
        <f t="shared" si="61"/>
        <v>#N/A</v>
      </c>
      <c r="FX35" s="146" t="e">
        <f t="shared" si="62"/>
        <v>#N/A</v>
      </c>
      <c r="FY35" s="146" t="e">
        <f t="shared" si="63"/>
        <v>#N/A</v>
      </c>
      <c r="FZ35" s="146" t="e">
        <f t="shared" si="64"/>
        <v>#N/A</v>
      </c>
      <c r="GA35" s="146" t="e">
        <f t="shared" si="65"/>
        <v>#N/A</v>
      </c>
      <c r="GB35" s="146" t="e">
        <f t="shared" si="66"/>
        <v>#N/A</v>
      </c>
      <c r="GC35" s="146" t="e">
        <f t="shared" si="67"/>
        <v>#N/A</v>
      </c>
      <c r="GD35" s="146" t="e">
        <f t="shared" si="68"/>
        <v>#N/A</v>
      </c>
      <c r="GE35" s="146" t="e">
        <f t="shared" si="69"/>
        <v>#N/A</v>
      </c>
      <c r="GF35" s="146" t="e">
        <f t="shared" si="70"/>
        <v>#N/A</v>
      </c>
      <c r="GG35" s="146" t="e">
        <f t="shared" si="71"/>
        <v>#N/A</v>
      </c>
      <c r="GH35" s="146" t="e">
        <f t="shared" si="72"/>
        <v>#N/A</v>
      </c>
      <c r="GI35" s="146" t="e">
        <f t="shared" si="73"/>
        <v>#N/A</v>
      </c>
      <c r="GJ35" s="146" t="e">
        <f t="shared" si="74"/>
        <v>#N/A</v>
      </c>
      <c r="GK35" s="146" t="e">
        <f t="shared" si="75"/>
        <v>#N/A</v>
      </c>
      <c r="GL35" s="146" t="e">
        <f t="shared" si="76"/>
        <v>#N/A</v>
      </c>
      <c r="GM35" s="146" t="e">
        <f t="shared" si="77"/>
        <v>#N/A</v>
      </c>
      <c r="GN35" s="146" t="e">
        <f t="shared" si="78"/>
        <v>#N/A</v>
      </c>
      <c r="GO35" s="146" t="e">
        <f t="shared" si="79"/>
        <v>#N/A</v>
      </c>
      <c r="GP35" s="146" t="e">
        <f t="shared" si="80"/>
        <v>#N/A</v>
      </c>
      <c r="GQ35" s="146" t="e">
        <f t="shared" si="81"/>
        <v>#N/A</v>
      </c>
      <c r="GR35" s="146" t="e">
        <f t="shared" si="82"/>
        <v>#N/A</v>
      </c>
      <c r="GS35" s="146" t="e">
        <f t="shared" si="83"/>
        <v>#N/A</v>
      </c>
      <c r="GT35" s="146" t="e">
        <f t="shared" si="84"/>
        <v>#N/A</v>
      </c>
      <c r="GU35" s="146" t="e">
        <f t="shared" si="85"/>
        <v>#N/A</v>
      </c>
      <c r="GV35" s="146" t="e">
        <f t="shared" si="86"/>
        <v>#N/A</v>
      </c>
      <c r="GW35" s="146" t="e">
        <f t="shared" si="87"/>
        <v>#N/A</v>
      </c>
      <c r="GX35" s="146" t="e">
        <f t="shared" si="88"/>
        <v>#N/A</v>
      </c>
      <c r="GY35" s="146" t="e">
        <f t="shared" si="89"/>
        <v>#N/A</v>
      </c>
      <c r="GZ35" s="146" t="e">
        <f t="shared" si="90"/>
        <v>#N/A</v>
      </c>
      <c r="HA35" s="146" t="e">
        <f t="shared" si="91"/>
        <v>#N/A</v>
      </c>
      <c r="HB35" s="146" t="e">
        <f t="shared" si="92"/>
        <v>#N/A</v>
      </c>
      <c r="HC35" s="146" t="e">
        <f t="shared" si="93"/>
        <v>#N/A</v>
      </c>
      <c r="HD35" s="146" t="e">
        <f t="shared" si="94"/>
        <v>#N/A</v>
      </c>
      <c r="HE35" s="146" t="e">
        <f t="shared" si="95"/>
        <v>#N/A</v>
      </c>
      <c r="HF35" s="146" t="e">
        <f t="shared" si="96"/>
        <v>#N/A</v>
      </c>
      <c r="HG35" s="146" t="e">
        <f t="shared" si="97"/>
        <v>#N/A</v>
      </c>
      <c r="HH35" s="146" t="e">
        <f t="shared" si="98"/>
        <v>#N/A</v>
      </c>
      <c r="HI35" s="146" t="e">
        <f t="shared" si="99"/>
        <v>#N/A</v>
      </c>
      <c r="HJ35" s="146" t="e">
        <f t="shared" si="100"/>
        <v>#N/A</v>
      </c>
      <c r="HK35" s="146" t="e">
        <f t="shared" si="101"/>
        <v>#N/A</v>
      </c>
      <c r="HL35" s="146" t="e">
        <f t="shared" si="102"/>
        <v>#N/A</v>
      </c>
      <c r="HM35" s="146" t="e">
        <f t="shared" si="103"/>
        <v>#N/A</v>
      </c>
      <c r="HN35" s="146" t="e">
        <f t="shared" si="104"/>
        <v>#N/A</v>
      </c>
      <c r="HO35" s="146" t="e">
        <f t="shared" si="105"/>
        <v>#N/A</v>
      </c>
      <c r="HP35" s="146" t="e">
        <f t="shared" si="106"/>
        <v>#N/A</v>
      </c>
    </row>
    <row r="36" spans="1:224" hidden="1" x14ac:dyDescent="0.45">
      <c r="A36" s="4">
        <v>33</v>
      </c>
      <c r="B36" s="82" t="str">
        <f t="shared" si="107"/>
        <v/>
      </c>
      <c r="C36" s="81"/>
      <c r="D36" s="82" t="str">
        <f t="shared" si="108"/>
        <v/>
      </c>
      <c r="E36" s="32" t="str">
        <f t="shared" si="0"/>
        <v/>
      </c>
      <c r="F36" s="32" t="str">
        <f t="shared" si="1"/>
        <v/>
      </c>
      <c r="G36" s="65" t="str">
        <f t="shared" si="109"/>
        <v/>
      </c>
      <c r="H36" s="21"/>
      <c r="I36" s="53"/>
      <c r="J36" s="237"/>
      <c r="K36" s="66" t="str">
        <f>IF(AND(B36&gt;0,C36&gt;0,D36&gt;0),IF(ISBLANK(J36),IF(ISBLANK(H36),"",(D36-B36)*VLOOKUP(H36,VLookups!$A$4:$B$13,2,FALSE)),J36),"")</f>
        <v/>
      </c>
      <c r="L36" s="67" t="str">
        <f t="shared" ref="L36:L67" si="205">IF(K36="","",K36^2)</f>
        <v/>
      </c>
      <c r="M36" s="81"/>
      <c r="N36" s="230" t="str">
        <f>IF(AND(M36&gt;0,C36&gt;0,NOT(K36="")),ABS(VLOOKUP($M$1,VLookups!$A$27:$B$28,2,FALSE)-_xlfn.NORM.DIST(M36,G36,K36,TRUE)),"")</f>
        <v/>
      </c>
      <c r="O36" s="80" t="str">
        <f>IF(AND($B36&gt;0,$C36&gt;0,$D36&gt;0,NOT(ISBLANK($H36))),_xlfn.NORM.INV(ABS(VLOOKUP($M$1,VLookups!$A$27:$B$28,2,FALSE)-O$3),$G36,$K36),"")</f>
        <v/>
      </c>
      <c r="P36" s="79" t="str">
        <f>IF(AND($B36&gt;0,$C36&gt;0,$D36&gt;0,NOT(ISBLANK($H36))),_xlfn.NORM.INV(ABS(VLOOKUP($M$1,VLookups!$A$27:$B$28,2,FALSE)-P$3),$G36,$K36),"")</f>
        <v/>
      </c>
      <c r="Q36" s="80" t="str">
        <f>IF(AND($B36&gt;0,$C36&gt;0,$D36&gt;0,NOT(ISBLANK($H36))),_xlfn.NORM.INV(ABS(VLOOKUP($M$1,VLookups!$A$27:$B$28,2,FALSE)-Q$3),$G36,$K36),"")</f>
        <v/>
      </c>
      <c r="R36" s="79" t="str">
        <f>IF(AND($B36&gt;0,$C36&gt;0,$D36&gt;0,NOT(ISBLANK($H36))),_xlfn.NORM.INV(ABS(VLOOKUP($M$1,VLookups!$A$27:$B$28,2,FALSE)-R$3),$G36,$K36),"")</f>
        <v/>
      </c>
      <c r="S36" s="80" t="str">
        <f>IF(AND($B36&gt;0,$C36&gt;0,$D36&gt;0,NOT(ISBLANK($H36))),_xlfn.NORM.INV(ABS(VLOOKUP($M$1,VLookups!$A$27:$B$28,2,FALSE)-S$3),$G36,$K36),"")</f>
        <v/>
      </c>
      <c r="T36" s="79" t="str">
        <f>IF(AND($B36&gt;0,$C36&gt;0,$D36&gt;0,NOT(ISBLANK($H36))),_xlfn.NORM.INV(ABS(VLOOKUP($M$1,VLookups!$A$27:$B$28,2,FALSE)-T$3),$G36,$K36),"")</f>
        <v/>
      </c>
      <c r="U36" s="5"/>
      <c r="V36" s="145" t="str">
        <f t="shared" si="110"/>
        <v/>
      </c>
      <c r="W36" s="46" t="str">
        <f t="shared" ref="W36:AP36" si="206">IF(ISNONTEXT($V36),X36-$V36,"")</f>
        <v/>
      </c>
      <c r="X36" s="46" t="str">
        <f t="shared" si="206"/>
        <v/>
      </c>
      <c r="Y36" s="46" t="str">
        <f t="shared" si="206"/>
        <v/>
      </c>
      <c r="Z36" s="46" t="str">
        <f t="shared" si="206"/>
        <v/>
      </c>
      <c r="AA36" s="46" t="str">
        <f t="shared" si="206"/>
        <v/>
      </c>
      <c r="AB36" s="46" t="str">
        <f t="shared" si="206"/>
        <v/>
      </c>
      <c r="AC36" s="46" t="str">
        <f t="shared" si="206"/>
        <v/>
      </c>
      <c r="AD36" s="46" t="str">
        <f t="shared" si="206"/>
        <v/>
      </c>
      <c r="AE36" s="46" t="str">
        <f t="shared" si="206"/>
        <v/>
      </c>
      <c r="AF36" s="46" t="str">
        <f t="shared" si="206"/>
        <v/>
      </c>
      <c r="AG36" s="46" t="str">
        <f t="shared" si="206"/>
        <v/>
      </c>
      <c r="AH36" s="46" t="str">
        <f t="shared" si="206"/>
        <v/>
      </c>
      <c r="AI36" s="46" t="str">
        <f t="shared" si="206"/>
        <v/>
      </c>
      <c r="AJ36" s="46" t="str">
        <f t="shared" si="206"/>
        <v/>
      </c>
      <c r="AK36" s="46" t="str">
        <f t="shared" si="206"/>
        <v/>
      </c>
      <c r="AL36" s="46" t="str">
        <f t="shared" si="206"/>
        <v/>
      </c>
      <c r="AM36" s="46" t="str">
        <f t="shared" si="206"/>
        <v/>
      </c>
      <c r="AN36" s="46" t="str">
        <f t="shared" si="206"/>
        <v/>
      </c>
      <c r="AO36" s="46" t="str">
        <f t="shared" si="206"/>
        <v/>
      </c>
      <c r="AP36" s="46" t="str">
        <f t="shared" si="206"/>
        <v/>
      </c>
      <c r="AQ36" s="152" t="str">
        <f t="shared" si="112"/>
        <v/>
      </c>
      <c r="AR36" s="46" t="str">
        <f t="shared" ref="AR36:DC36" si="207">IF(ISNONTEXT($V36),AQ36+$V36,"")</f>
        <v/>
      </c>
      <c r="AS36" s="46" t="str">
        <f t="shared" si="207"/>
        <v/>
      </c>
      <c r="AT36" s="46" t="str">
        <f t="shared" si="207"/>
        <v/>
      </c>
      <c r="AU36" s="46" t="str">
        <f t="shared" si="207"/>
        <v/>
      </c>
      <c r="AV36" s="46" t="str">
        <f t="shared" si="207"/>
        <v/>
      </c>
      <c r="AW36" s="46" t="str">
        <f t="shared" si="207"/>
        <v/>
      </c>
      <c r="AX36" s="46" t="str">
        <f t="shared" si="207"/>
        <v/>
      </c>
      <c r="AY36" s="46" t="str">
        <f t="shared" si="207"/>
        <v/>
      </c>
      <c r="AZ36" s="46" t="str">
        <f t="shared" si="207"/>
        <v/>
      </c>
      <c r="BA36" s="46" t="str">
        <f t="shared" si="207"/>
        <v/>
      </c>
      <c r="BB36" s="46" t="str">
        <f t="shared" si="207"/>
        <v/>
      </c>
      <c r="BC36" s="46" t="str">
        <f t="shared" si="207"/>
        <v/>
      </c>
      <c r="BD36" s="46" t="str">
        <f t="shared" si="207"/>
        <v/>
      </c>
      <c r="BE36" s="46" t="str">
        <f t="shared" si="207"/>
        <v/>
      </c>
      <c r="BF36" s="46" t="str">
        <f t="shared" si="207"/>
        <v/>
      </c>
      <c r="BG36" s="46" t="str">
        <f t="shared" si="207"/>
        <v/>
      </c>
      <c r="BH36" s="46" t="str">
        <f t="shared" si="207"/>
        <v/>
      </c>
      <c r="BI36" s="46" t="str">
        <f t="shared" si="207"/>
        <v/>
      </c>
      <c r="BJ36" s="46" t="str">
        <f t="shared" si="207"/>
        <v/>
      </c>
      <c r="BK36" s="46" t="str">
        <f t="shared" si="207"/>
        <v/>
      </c>
      <c r="BL36" s="46" t="str">
        <f t="shared" si="207"/>
        <v/>
      </c>
      <c r="BM36" s="46" t="str">
        <f t="shared" si="207"/>
        <v/>
      </c>
      <c r="BN36" s="46" t="str">
        <f t="shared" si="207"/>
        <v/>
      </c>
      <c r="BO36" s="46" t="str">
        <f t="shared" si="207"/>
        <v/>
      </c>
      <c r="BP36" s="46" t="str">
        <f t="shared" si="207"/>
        <v/>
      </c>
      <c r="BQ36" s="46" t="str">
        <f t="shared" si="207"/>
        <v/>
      </c>
      <c r="BR36" s="46" t="str">
        <f t="shared" si="207"/>
        <v/>
      </c>
      <c r="BS36" s="46" t="str">
        <f t="shared" si="207"/>
        <v/>
      </c>
      <c r="BT36" s="46" t="str">
        <f t="shared" si="207"/>
        <v/>
      </c>
      <c r="BU36" s="46" t="str">
        <f t="shared" si="207"/>
        <v/>
      </c>
      <c r="BV36" s="46" t="str">
        <f t="shared" si="207"/>
        <v/>
      </c>
      <c r="BW36" s="46" t="str">
        <f t="shared" si="207"/>
        <v/>
      </c>
      <c r="BX36" s="46" t="str">
        <f t="shared" si="207"/>
        <v/>
      </c>
      <c r="BY36" s="46" t="str">
        <f t="shared" si="207"/>
        <v/>
      </c>
      <c r="BZ36" s="46" t="str">
        <f t="shared" si="207"/>
        <v/>
      </c>
      <c r="CA36" s="46" t="str">
        <f t="shared" si="207"/>
        <v/>
      </c>
      <c r="CB36" s="46" t="str">
        <f t="shared" si="207"/>
        <v/>
      </c>
      <c r="CC36" s="46" t="str">
        <f t="shared" si="207"/>
        <v/>
      </c>
      <c r="CD36" s="46" t="str">
        <f t="shared" si="207"/>
        <v/>
      </c>
      <c r="CE36" s="46" t="str">
        <f t="shared" si="207"/>
        <v/>
      </c>
      <c r="CF36" s="46" t="str">
        <f t="shared" si="207"/>
        <v/>
      </c>
      <c r="CG36" s="46" t="str">
        <f t="shared" si="207"/>
        <v/>
      </c>
      <c r="CH36" s="46" t="str">
        <f t="shared" si="207"/>
        <v/>
      </c>
      <c r="CI36" s="46" t="str">
        <f t="shared" si="207"/>
        <v/>
      </c>
      <c r="CJ36" s="46" t="str">
        <f t="shared" si="207"/>
        <v/>
      </c>
      <c r="CK36" s="46" t="str">
        <f t="shared" si="207"/>
        <v/>
      </c>
      <c r="CL36" s="46" t="str">
        <f t="shared" si="207"/>
        <v/>
      </c>
      <c r="CM36" s="46" t="str">
        <f t="shared" si="207"/>
        <v/>
      </c>
      <c r="CN36" s="46" t="str">
        <f t="shared" si="207"/>
        <v/>
      </c>
      <c r="CO36" s="46" t="str">
        <f t="shared" si="207"/>
        <v/>
      </c>
      <c r="CP36" s="46" t="str">
        <f t="shared" si="207"/>
        <v/>
      </c>
      <c r="CQ36" s="46" t="str">
        <f t="shared" si="207"/>
        <v/>
      </c>
      <c r="CR36" s="46" t="str">
        <f t="shared" si="207"/>
        <v/>
      </c>
      <c r="CS36" s="46" t="str">
        <f t="shared" si="207"/>
        <v/>
      </c>
      <c r="CT36" s="46" t="str">
        <f t="shared" si="207"/>
        <v/>
      </c>
      <c r="CU36" s="46" t="str">
        <f t="shared" si="207"/>
        <v/>
      </c>
      <c r="CV36" s="46" t="str">
        <f t="shared" si="207"/>
        <v/>
      </c>
      <c r="CW36" s="46" t="str">
        <f t="shared" si="207"/>
        <v/>
      </c>
      <c r="CX36" s="46" t="str">
        <f t="shared" si="207"/>
        <v/>
      </c>
      <c r="CY36" s="46" t="str">
        <f t="shared" si="207"/>
        <v/>
      </c>
      <c r="CZ36" s="46" t="str">
        <f t="shared" si="207"/>
        <v/>
      </c>
      <c r="DA36" s="46" t="str">
        <f t="shared" si="207"/>
        <v/>
      </c>
      <c r="DB36" s="46" t="str">
        <f t="shared" si="207"/>
        <v/>
      </c>
      <c r="DC36" s="46" t="str">
        <f t="shared" si="207"/>
        <v/>
      </c>
      <c r="DD36" s="46" t="str">
        <f t="shared" ref="DD36:DS36" si="208">IF(ISNONTEXT($V36),DC36+$V36,"")</f>
        <v/>
      </c>
      <c r="DE36" s="46" t="str">
        <f t="shared" si="208"/>
        <v/>
      </c>
      <c r="DF36" s="46" t="str">
        <f t="shared" si="208"/>
        <v/>
      </c>
      <c r="DG36" s="46" t="str">
        <f t="shared" si="208"/>
        <v/>
      </c>
      <c r="DH36" s="46" t="str">
        <f t="shared" si="208"/>
        <v/>
      </c>
      <c r="DI36" s="46" t="str">
        <f t="shared" si="208"/>
        <v/>
      </c>
      <c r="DJ36" s="46" t="str">
        <f t="shared" si="208"/>
        <v/>
      </c>
      <c r="DK36" s="46" t="str">
        <f t="shared" si="208"/>
        <v/>
      </c>
      <c r="DL36" s="46" t="str">
        <f t="shared" si="208"/>
        <v/>
      </c>
      <c r="DM36" s="46" t="str">
        <f t="shared" si="208"/>
        <v/>
      </c>
      <c r="DN36" s="46" t="str">
        <f t="shared" si="208"/>
        <v/>
      </c>
      <c r="DO36" s="46" t="str">
        <f t="shared" si="208"/>
        <v/>
      </c>
      <c r="DP36" s="46" t="str">
        <f t="shared" si="208"/>
        <v/>
      </c>
      <c r="DQ36" s="46" t="str">
        <f t="shared" si="208"/>
        <v/>
      </c>
      <c r="DR36" s="46" t="str">
        <f t="shared" si="208"/>
        <v/>
      </c>
      <c r="DS36" s="46" t="str">
        <f t="shared" si="208"/>
        <v/>
      </c>
      <c r="DT36" s="146" t="e">
        <f t="shared" ref="DT36:DT67" si="209">IF(ISNONTEXT($K36),_xlfn.NORM.DIST(W36,$G36,$K36,FALSE),NA())</f>
        <v>#N/A</v>
      </c>
      <c r="DU36" s="146" t="e">
        <f t="shared" ref="DU36:DU67" si="210">IF(ISNONTEXT($K36),_xlfn.NORM.DIST(X36,$G36,$K36,FALSE),NA())</f>
        <v>#N/A</v>
      </c>
      <c r="DV36" s="146" t="e">
        <f t="shared" ref="DV36:DV67" si="211">IF(ISNONTEXT($K36),_xlfn.NORM.DIST(Y36,$G36,$K36,FALSE),NA())</f>
        <v>#N/A</v>
      </c>
      <c r="DW36" s="146" t="e">
        <f t="shared" ref="DW36:DW67" si="212">IF(ISNONTEXT($K36),_xlfn.NORM.DIST(Z36,$G36,$K36,FALSE),NA())</f>
        <v>#N/A</v>
      </c>
      <c r="DX36" s="146" t="e">
        <f t="shared" ref="DX36:DX67" si="213">IF(ISNONTEXT($K36),_xlfn.NORM.DIST(AA36,$G36,$K36,FALSE),NA())</f>
        <v>#N/A</v>
      </c>
      <c r="DY36" s="146" t="e">
        <f t="shared" ref="DY36:DY67" si="214">IF(ISNONTEXT($K36),_xlfn.NORM.DIST(AB36,$G36,$K36,FALSE),NA())</f>
        <v>#N/A</v>
      </c>
      <c r="DZ36" s="146" t="e">
        <f t="shared" ref="DZ36:DZ67" si="215">IF(ISNONTEXT($K36),_xlfn.NORM.DIST(AC36,$G36,$K36,FALSE),NA())</f>
        <v>#N/A</v>
      </c>
      <c r="EA36" s="146" t="e">
        <f t="shared" ref="EA36:EA67" si="216">IF(ISNONTEXT($K36),_xlfn.NORM.DIST(AD36,$G36,$K36,FALSE),NA())</f>
        <v>#N/A</v>
      </c>
      <c r="EB36" s="146" t="e">
        <f t="shared" ref="EB36:EB67" si="217">IF(ISNONTEXT($K36),_xlfn.NORM.DIST(AE36,$G36,$K36,FALSE),NA())</f>
        <v>#N/A</v>
      </c>
      <c r="EC36" s="146" t="e">
        <f t="shared" ref="EC36:EC67" si="218">IF(ISNONTEXT($K36),_xlfn.NORM.DIST(AF36,$G36,$K36,FALSE),NA())</f>
        <v>#N/A</v>
      </c>
      <c r="ED36" s="146" t="e">
        <f t="shared" ref="ED36:ED67" si="219">IF(ISNONTEXT($K36),_xlfn.NORM.DIST(AG36,$G36,$K36,FALSE),NA())</f>
        <v>#N/A</v>
      </c>
      <c r="EE36" s="146" t="e">
        <f t="shared" ref="EE36:EE67" si="220">IF(ISNONTEXT($K36),_xlfn.NORM.DIST(AH36,$G36,$K36,FALSE),NA())</f>
        <v>#N/A</v>
      </c>
      <c r="EF36" s="146" t="e">
        <f t="shared" ref="EF36:EF67" si="221">IF(ISNONTEXT($K36),_xlfn.NORM.DIST(AI36,$G36,$K36,FALSE),NA())</f>
        <v>#N/A</v>
      </c>
      <c r="EG36" s="146" t="e">
        <f t="shared" ref="EG36:EG67" si="222">IF(ISNONTEXT($K36),_xlfn.NORM.DIST(AJ36,$G36,$K36,FALSE),NA())</f>
        <v>#N/A</v>
      </c>
      <c r="EH36" s="146" t="e">
        <f t="shared" ref="EH36:EH67" si="223">IF(ISNONTEXT($K36),_xlfn.NORM.DIST(AK36,$G36,$K36,FALSE),NA())</f>
        <v>#N/A</v>
      </c>
      <c r="EI36" s="146" t="e">
        <f t="shared" ref="EI36:EI67" si="224">IF(ISNONTEXT($K36),_xlfn.NORM.DIST(AL36,$G36,$K36,FALSE),NA())</f>
        <v>#N/A</v>
      </c>
      <c r="EJ36" s="146" t="e">
        <f t="shared" ref="EJ36:EJ67" si="225">IF(ISNONTEXT($K36),_xlfn.NORM.DIST(AM36,$G36,$K36,FALSE),NA())</f>
        <v>#N/A</v>
      </c>
      <c r="EK36" s="146" t="e">
        <f t="shared" ref="EK36:EK67" si="226">IF(ISNONTEXT($K36),_xlfn.NORM.DIST(AN36,$G36,$K36,FALSE),NA())</f>
        <v>#N/A</v>
      </c>
      <c r="EL36" s="146" t="e">
        <f t="shared" ref="EL36:EL67" si="227">IF(ISNONTEXT($K36),_xlfn.NORM.DIST(AO36,$G36,$K36,FALSE),NA())</f>
        <v>#N/A</v>
      </c>
      <c r="EM36" s="146" t="e">
        <f t="shared" ref="EM36:EM67" si="228">IF(ISNONTEXT($K36),_xlfn.NORM.DIST(AP36,$G36,$K36,FALSE),NA())</f>
        <v>#N/A</v>
      </c>
      <c r="EN36" s="146" t="e">
        <f t="shared" ref="EN36:EN67" si="229">IF(ISNONTEXT($K36),_xlfn.NORM.DIST(AQ36,$G36,$K36,FALSE),NA())</f>
        <v>#N/A</v>
      </c>
      <c r="EO36" s="146" t="e">
        <f t="shared" ref="EO36:EO67" si="230">IF(ISNONTEXT($K36),_xlfn.NORM.DIST(AR36,$G36,$K36,FALSE),NA())</f>
        <v>#N/A</v>
      </c>
      <c r="EP36" s="146" t="e">
        <f t="shared" ref="EP36:EP67" si="231">IF(ISNONTEXT($K36),_xlfn.NORM.DIST(AS36,$G36,$K36,FALSE),NA())</f>
        <v>#N/A</v>
      </c>
      <c r="EQ36" s="146" t="e">
        <f t="shared" ref="EQ36:EQ67" si="232">IF(ISNONTEXT($K36),_xlfn.NORM.DIST(AT36,$G36,$K36,FALSE),NA())</f>
        <v>#N/A</v>
      </c>
      <c r="ER36" s="146" t="e">
        <f t="shared" ref="ER36:ER67" si="233">IF(ISNONTEXT($K36),_xlfn.NORM.DIST(AU36,$G36,$K36,FALSE),NA())</f>
        <v>#N/A</v>
      </c>
      <c r="ES36" s="146" t="e">
        <f t="shared" ref="ES36:ES67" si="234">IF(ISNONTEXT($K36),_xlfn.NORM.DIST(AV36,$G36,$K36,FALSE),NA())</f>
        <v>#N/A</v>
      </c>
      <c r="ET36" s="146" t="e">
        <f t="shared" ref="ET36:ET67" si="235">IF(ISNONTEXT($K36),_xlfn.NORM.DIST(AW36,$G36,$K36,FALSE),NA())</f>
        <v>#N/A</v>
      </c>
      <c r="EU36" s="146" t="e">
        <f t="shared" ref="EU36:EU67" si="236">IF(ISNONTEXT($K36),_xlfn.NORM.DIST(AX36,$G36,$K36,FALSE),NA())</f>
        <v>#N/A</v>
      </c>
      <c r="EV36" s="146" t="e">
        <f t="shared" ref="EV36:EV67" si="237">IF(ISNONTEXT($K36),_xlfn.NORM.DIST(AY36,$G36,$K36,FALSE),NA())</f>
        <v>#N/A</v>
      </c>
      <c r="EW36" s="146" t="e">
        <f t="shared" ref="EW36:EW67" si="238">IF(ISNONTEXT($K36),_xlfn.NORM.DIST(AZ36,$G36,$K36,FALSE),NA())</f>
        <v>#N/A</v>
      </c>
      <c r="EX36" s="146" t="e">
        <f t="shared" ref="EX36:EX67" si="239">IF(ISNONTEXT($K36),_xlfn.NORM.DIST(BA36,$G36,$K36,FALSE),NA())</f>
        <v>#N/A</v>
      </c>
      <c r="EY36" s="146" t="e">
        <f t="shared" ref="EY36:EY67" si="240">IF(ISNONTEXT($K36),_xlfn.NORM.DIST(BB36,$G36,$K36,FALSE),NA())</f>
        <v>#N/A</v>
      </c>
      <c r="EZ36" s="146" t="e">
        <f t="shared" ref="EZ36:EZ67" si="241">IF(ISNONTEXT($K36),_xlfn.NORM.DIST(BC36,$G36,$K36,FALSE),NA())</f>
        <v>#N/A</v>
      </c>
      <c r="FA36" s="146" t="e">
        <f t="shared" ref="FA36:FA67" si="242">IF(ISNONTEXT($K36),_xlfn.NORM.DIST(BD36,$G36,$K36,FALSE),NA())</f>
        <v>#N/A</v>
      </c>
      <c r="FB36" s="146" t="e">
        <f t="shared" ref="FB36:FB67" si="243">IF(ISNONTEXT($K36),_xlfn.NORM.DIST(BE36,$G36,$K36,FALSE),NA())</f>
        <v>#N/A</v>
      </c>
      <c r="FC36" s="146" t="e">
        <f t="shared" ref="FC36:FC67" si="244">IF(ISNONTEXT($K36),_xlfn.NORM.DIST(BF36,$G36,$K36,FALSE),NA())</f>
        <v>#N/A</v>
      </c>
      <c r="FD36" s="146" t="e">
        <f t="shared" ref="FD36:FD67" si="245">IF(ISNONTEXT($K36),_xlfn.NORM.DIST(BG36,$G36,$K36,FALSE),NA())</f>
        <v>#N/A</v>
      </c>
      <c r="FE36" s="146" t="e">
        <f t="shared" ref="FE36:FE67" si="246">IF(ISNONTEXT($K36),_xlfn.NORM.DIST(BH36,$G36,$K36,FALSE),NA())</f>
        <v>#N/A</v>
      </c>
      <c r="FF36" s="146" t="e">
        <f t="shared" ref="FF36:FF67" si="247">IF(ISNONTEXT($K36),_xlfn.NORM.DIST(BI36,$G36,$K36,FALSE),NA())</f>
        <v>#N/A</v>
      </c>
      <c r="FG36" s="146" t="e">
        <f t="shared" ref="FG36:FG67" si="248">IF(ISNONTEXT($K36),_xlfn.NORM.DIST(BJ36,$G36,$K36,FALSE),NA())</f>
        <v>#N/A</v>
      </c>
      <c r="FH36" s="146" t="e">
        <f t="shared" ref="FH36:FH67" si="249">IF(ISNONTEXT($K36),_xlfn.NORM.DIST(BK36,$G36,$K36,FALSE),NA())</f>
        <v>#N/A</v>
      </c>
      <c r="FI36" s="146" t="e">
        <f t="shared" ref="FI36:FI67" si="250">IF(ISNONTEXT($K36),_xlfn.NORM.DIST(BL36,$G36,$K36,FALSE),NA())</f>
        <v>#N/A</v>
      </c>
      <c r="FJ36" s="146" t="e">
        <f t="shared" ref="FJ36:FJ67" si="251">IF(ISNONTEXT($K36),_xlfn.NORM.DIST(BM36,$G36,$K36,FALSE),NA())</f>
        <v>#N/A</v>
      </c>
      <c r="FK36" s="146" t="e">
        <f t="shared" ref="FK36:FK67" si="252">IF(ISNONTEXT($K36),_xlfn.NORM.DIST(BN36,$G36,$K36,FALSE),NA())</f>
        <v>#N/A</v>
      </c>
      <c r="FL36" s="146" t="e">
        <f t="shared" ref="FL36:FL67" si="253">IF(ISNONTEXT($K36),_xlfn.NORM.DIST(BO36,$G36,$K36,FALSE),NA())</f>
        <v>#N/A</v>
      </c>
      <c r="FM36" s="146" t="e">
        <f t="shared" ref="FM36:FM67" si="254">IF(ISNONTEXT($K36),_xlfn.NORM.DIST(BP36,$G36,$K36,FALSE),NA())</f>
        <v>#N/A</v>
      </c>
      <c r="FN36" s="146" t="e">
        <f t="shared" ref="FN36:FN67" si="255">IF(ISNONTEXT($K36),_xlfn.NORM.DIST(BQ36,$G36,$K36,FALSE),NA())</f>
        <v>#N/A</v>
      </c>
      <c r="FO36" s="146" t="e">
        <f t="shared" ref="FO36:FO67" si="256">IF(ISNONTEXT($K36),_xlfn.NORM.DIST(BR36,$G36,$K36,FALSE),NA())</f>
        <v>#N/A</v>
      </c>
      <c r="FP36" s="146" t="e">
        <f t="shared" ref="FP36:FP67" si="257">IF(ISNONTEXT($K36),_xlfn.NORM.DIST(BS36,$G36,$K36,FALSE),NA())</f>
        <v>#N/A</v>
      </c>
      <c r="FQ36" s="146" t="e">
        <f t="shared" ref="FQ36:FQ67" si="258">IF(ISNONTEXT($K36),_xlfn.NORM.DIST(BT36,$G36,$K36,FALSE),NA())</f>
        <v>#N/A</v>
      </c>
      <c r="FR36" s="146" t="e">
        <f t="shared" ref="FR36:FR67" si="259">IF(ISNONTEXT($K36),_xlfn.NORM.DIST(BU36,$G36,$K36,FALSE),NA())</f>
        <v>#N/A</v>
      </c>
      <c r="FS36" s="146" t="e">
        <f t="shared" ref="FS36:FS67" si="260">IF(ISNONTEXT($K36),_xlfn.NORM.DIST(BV36,$G36,$K36,FALSE),NA())</f>
        <v>#N/A</v>
      </c>
      <c r="FT36" s="146" t="e">
        <f t="shared" ref="FT36:FT67" si="261">IF(ISNONTEXT($K36),_xlfn.NORM.DIST(BW36,$G36,$K36,FALSE),NA())</f>
        <v>#N/A</v>
      </c>
      <c r="FU36" s="146" t="e">
        <f t="shared" ref="FU36:FU67" si="262">IF(ISNONTEXT($K36),_xlfn.NORM.DIST(BX36,$G36,$K36,FALSE),NA())</f>
        <v>#N/A</v>
      </c>
      <c r="FV36" s="146" t="e">
        <f t="shared" ref="FV36:FV67" si="263">IF(ISNONTEXT($K36),_xlfn.NORM.DIST(BY36,$G36,$K36,FALSE),NA())</f>
        <v>#N/A</v>
      </c>
      <c r="FW36" s="146" t="e">
        <f t="shared" ref="FW36:FW67" si="264">IF(ISNONTEXT($K36),_xlfn.NORM.DIST(BZ36,$G36,$K36,FALSE),NA())</f>
        <v>#N/A</v>
      </c>
      <c r="FX36" s="146" t="e">
        <f t="shared" ref="FX36:FX67" si="265">IF(ISNONTEXT($K36),_xlfn.NORM.DIST(CA36,$G36,$K36,FALSE),NA())</f>
        <v>#N/A</v>
      </c>
      <c r="FY36" s="146" t="e">
        <f t="shared" ref="FY36:FY67" si="266">IF(ISNONTEXT($K36),_xlfn.NORM.DIST(CB36,$G36,$K36,FALSE),NA())</f>
        <v>#N/A</v>
      </c>
      <c r="FZ36" s="146" t="e">
        <f t="shared" ref="FZ36:FZ67" si="267">IF(ISNONTEXT($K36),_xlfn.NORM.DIST(CC36,$G36,$K36,FALSE),NA())</f>
        <v>#N/A</v>
      </c>
      <c r="GA36" s="146" t="e">
        <f t="shared" ref="GA36:GA67" si="268">IF(ISNONTEXT($K36),_xlfn.NORM.DIST(CD36,$G36,$K36,FALSE),NA())</f>
        <v>#N/A</v>
      </c>
      <c r="GB36" s="146" t="e">
        <f t="shared" ref="GB36:GB67" si="269">IF(ISNONTEXT($K36),_xlfn.NORM.DIST(CE36,$G36,$K36,FALSE),NA())</f>
        <v>#N/A</v>
      </c>
      <c r="GC36" s="146" t="e">
        <f t="shared" ref="GC36:GC67" si="270">IF(ISNONTEXT($K36),_xlfn.NORM.DIST(CF36,$G36,$K36,FALSE),NA())</f>
        <v>#N/A</v>
      </c>
      <c r="GD36" s="146" t="e">
        <f t="shared" ref="GD36:GD67" si="271">IF(ISNONTEXT($K36),_xlfn.NORM.DIST(CG36,$G36,$K36,FALSE),NA())</f>
        <v>#N/A</v>
      </c>
      <c r="GE36" s="146" t="e">
        <f t="shared" ref="GE36:GE67" si="272">IF(ISNONTEXT($K36),_xlfn.NORM.DIST(CH36,$G36,$K36,FALSE),NA())</f>
        <v>#N/A</v>
      </c>
      <c r="GF36" s="146" t="e">
        <f t="shared" ref="GF36:GF67" si="273">IF(ISNONTEXT($K36),_xlfn.NORM.DIST(CI36,$G36,$K36,FALSE),NA())</f>
        <v>#N/A</v>
      </c>
      <c r="GG36" s="146" t="e">
        <f t="shared" ref="GG36:GG67" si="274">IF(ISNONTEXT($K36),_xlfn.NORM.DIST(CJ36,$G36,$K36,FALSE),NA())</f>
        <v>#N/A</v>
      </c>
      <c r="GH36" s="146" t="e">
        <f t="shared" ref="GH36:GH67" si="275">IF(ISNONTEXT($K36),_xlfn.NORM.DIST(CK36,$G36,$K36,FALSE),NA())</f>
        <v>#N/A</v>
      </c>
      <c r="GI36" s="146" t="e">
        <f t="shared" ref="GI36:GI67" si="276">IF(ISNONTEXT($K36),_xlfn.NORM.DIST(CL36,$G36,$K36,FALSE),NA())</f>
        <v>#N/A</v>
      </c>
      <c r="GJ36" s="146" t="e">
        <f t="shared" ref="GJ36:GJ67" si="277">IF(ISNONTEXT($K36),_xlfn.NORM.DIST(CM36,$G36,$K36,FALSE),NA())</f>
        <v>#N/A</v>
      </c>
      <c r="GK36" s="146" t="e">
        <f t="shared" ref="GK36:GK67" si="278">IF(ISNONTEXT($K36),_xlfn.NORM.DIST(CN36,$G36,$K36,FALSE),NA())</f>
        <v>#N/A</v>
      </c>
      <c r="GL36" s="146" t="e">
        <f t="shared" ref="GL36:GL67" si="279">IF(ISNONTEXT($K36),_xlfn.NORM.DIST(CO36,$G36,$K36,FALSE),NA())</f>
        <v>#N/A</v>
      </c>
      <c r="GM36" s="146" t="e">
        <f t="shared" ref="GM36:GM67" si="280">IF(ISNONTEXT($K36),_xlfn.NORM.DIST(CP36,$G36,$K36,FALSE),NA())</f>
        <v>#N/A</v>
      </c>
      <c r="GN36" s="146" t="e">
        <f t="shared" ref="GN36:GN67" si="281">IF(ISNONTEXT($K36),_xlfn.NORM.DIST(CQ36,$G36,$K36,FALSE),NA())</f>
        <v>#N/A</v>
      </c>
      <c r="GO36" s="146" t="e">
        <f t="shared" ref="GO36:GO67" si="282">IF(ISNONTEXT($K36),_xlfn.NORM.DIST(CR36,$G36,$K36,FALSE),NA())</f>
        <v>#N/A</v>
      </c>
      <c r="GP36" s="146" t="e">
        <f t="shared" ref="GP36:GP67" si="283">IF(ISNONTEXT($K36),_xlfn.NORM.DIST(CS36,$G36,$K36,FALSE),NA())</f>
        <v>#N/A</v>
      </c>
      <c r="GQ36" s="146" t="e">
        <f t="shared" ref="GQ36:GQ67" si="284">IF(ISNONTEXT($K36),_xlfn.NORM.DIST(CT36,$G36,$K36,FALSE),NA())</f>
        <v>#N/A</v>
      </c>
      <c r="GR36" s="146" t="e">
        <f t="shared" ref="GR36:GR67" si="285">IF(ISNONTEXT($K36),_xlfn.NORM.DIST(CU36,$G36,$K36,FALSE),NA())</f>
        <v>#N/A</v>
      </c>
      <c r="GS36" s="146" t="e">
        <f t="shared" ref="GS36:GS67" si="286">IF(ISNONTEXT($K36),_xlfn.NORM.DIST(CV36,$G36,$K36,FALSE),NA())</f>
        <v>#N/A</v>
      </c>
      <c r="GT36" s="146" t="e">
        <f t="shared" ref="GT36:GT67" si="287">IF(ISNONTEXT($K36),_xlfn.NORM.DIST(CW36,$G36,$K36,FALSE),NA())</f>
        <v>#N/A</v>
      </c>
      <c r="GU36" s="146" t="e">
        <f t="shared" ref="GU36:GU67" si="288">IF(ISNONTEXT($K36),_xlfn.NORM.DIST(CX36,$G36,$K36,FALSE),NA())</f>
        <v>#N/A</v>
      </c>
      <c r="GV36" s="146" t="e">
        <f t="shared" ref="GV36:GV67" si="289">IF(ISNONTEXT($K36),_xlfn.NORM.DIST(CY36,$G36,$K36,FALSE),NA())</f>
        <v>#N/A</v>
      </c>
      <c r="GW36" s="146" t="e">
        <f t="shared" ref="GW36:GW67" si="290">IF(ISNONTEXT($K36),_xlfn.NORM.DIST(CZ36,$G36,$K36,FALSE),NA())</f>
        <v>#N/A</v>
      </c>
      <c r="GX36" s="146" t="e">
        <f t="shared" ref="GX36:GX67" si="291">IF(ISNONTEXT($K36),_xlfn.NORM.DIST(DA36,$G36,$K36,FALSE),NA())</f>
        <v>#N/A</v>
      </c>
      <c r="GY36" s="146" t="e">
        <f t="shared" ref="GY36:GY67" si="292">IF(ISNONTEXT($K36),_xlfn.NORM.DIST(DB36,$G36,$K36,FALSE),NA())</f>
        <v>#N/A</v>
      </c>
      <c r="GZ36" s="146" t="e">
        <f t="shared" ref="GZ36:GZ67" si="293">IF(ISNONTEXT($K36),_xlfn.NORM.DIST(DC36,$G36,$K36,FALSE),NA())</f>
        <v>#N/A</v>
      </c>
      <c r="HA36" s="146" t="e">
        <f t="shared" ref="HA36:HA67" si="294">IF(ISNONTEXT($K36),_xlfn.NORM.DIST(DD36,$G36,$K36,FALSE),NA())</f>
        <v>#N/A</v>
      </c>
      <c r="HB36" s="146" t="e">
        <f t="shared" ref="HB36:HB67" si="295">IF(ISNONTEXT($K36),_xlfn.NORM.DIST(DE36,$G36,$K36,FALSE),NA())</f>
        <v>#N/A</v>
      </c>
      <c r="HC36" s="146" t="e">
        <f t="shared" ref="HC36:HC67" si="296">IF(ISNONTEXT($K36),_xlfn.NORM.DIST(DF36,$G36,$K36,FALSE),NA())</f>
        <v>#N/A</v>
      </c>
      <c r="HD36" s="146" t="e">
        <f t="shared" ref="HD36:HD67" si="297">IF(ISNONTEXT($K36),_xlfn.NORM.DIST(DG36,$G36,$K36,FALSE),NA())</f>
        <v>#N/A</v>
      </c>
      <c r="HE36" s="146" t="e">
        <f t="shared" ref="HE36:HE67" si="298">IF(ISNONTEXT($K36),_xlfn.NORM.DIST(DH36,$G36,$K36,FALSE),NA())</f>
        <v>#N/A</v>
      </c>
      <c r="HF36" s="146" t="e">
        <f t="shared" ref="HF36:HF67" si="299">IF(ISNONTEXT($K36),_xlfn.NORM.DIST(DI36,$G36,$K36,FALSE),NA())</f>
        <v>#N/A</v>
      </c>
      <c r="HG36" s="146" t="e">
        <f t="shared" ref="HG36:HG67" si="300">IF(ISNONTEXT($K36),_xlfn.NORM.DIST(DJ36,$G36,$K36,FALSE),NA())</f>
        <v>#N/A</v>
      </c>
      <c r="HH36" s="146" t="e">
        <f t="shared" ref="HH36:HH67" si="301">IF(ISNONTEXT($K36),_xlfn.NORM.DIST(DK36,$G36,$K36,FALSE),NA())</f>
        <v>#N/A</v>
      </c>
      <c r="HI36" s="146" t="e">
        <f t="shared" ref="HI36:HI67" si="302">IF(ISNONTEXT($K36),_xlfn.NORM.DIST(DL36,$G36,$K36,FALSE),NA())</f>
        <v>#N/A</v>
      </c>
      <c r="HJ36" s="146" t="e">
        <f t="shared" ref="HJ36:HJ67" si="303">IF(ISNONTEXT($K36),_xlfn.NORM.DIST(DM36,$G36,$K36,FALSE),NA())</f>
        <v>#N/A</v>
      </c>
      <c r="HK36" s="146" t="e">
        <f t="shared" ref="HK36:HK67" si="304">IF(ISNONTEXT($K36),_xlfn.NORM.DIST(DN36,$G36,$K36,FALSE),NA())</f>
        <v>#N/A</v>
      </c>
      <c r="HL36" s="146" t="e">
        <f t="shared" ref="HL36:HL67" si="305">IF(ISNONTEXT($K36),_xlfn.NORM.DIST(DO36,$G36,$K36,FALSE),NA())</f>
        <v>#N/A</v>
      </c>
      <c r="HM36" s="146" t="e">
        <f t="shared" ref="HM36:HM67" si="306">IF(ISNONTEXT($K36),_xlfn.NORM.DIST(DP36,$G36,$K36,FALSE),NA())</f>
        <v>#N/A</v>
      </c>
      <c r="HN36" s="146" t="e">
        <f t="shared" ref="HN36:HN67" si="307">IF(ISNONTEXT($K36),_xlfn.NORM.DIST(DQ36,$G36,$K36,FALSE),NA())</f>
        <v>#N/A</v>
      </c>
      <c r="HO36" s="146" t="e">
        <f t="shared" ref="HO36:HO67" si="308">IF(ISNONTEXT($K36),_xlfn.NORM.DIST(DR36,$G36,$K36,FALSE),NA())</f>
        <v>#N/A</v>
      </c>
      <c r="HP36" s="146" t="e">
        <f t="shared" ref="HP36:HP67" si="309">IF(ISNONTEXT($K36),_xlfn.NORM.DIST(DS36,$G36,$K36,FALSE),NA())</f>
        <v>#N/A</v>
      </c>
    </row>
    <row r="37" spans="1:224" hidden="1" x14ac:dyDescent="0.45">
      <c r="A37" s="4">
        <v>34</v>
      </c>
      <c r="B37" s="82" t="str">
        <f t="shared" si="107"/>
        <v/>
      </c>
      <c r="C37" s="81"/>
      <c r="D37" s="82" t="str">
        <f t="shared" si="108"/>
        <v/>
      </c>
      <c r="E37" s="32" t="str">
        <f t="shared" si="0"/>
        <v/>
      </c>
      <c r="F37" s="32" t="str">
        <f t="shared" si="1"/>
        <v/>
      </c>
      <c r="G37" s="65" t="str">
        <f t="shared" si="109"/>
        <v/>
      </c>
      <c r="H37" s="21"/>
      <c r="I37" s="53"/>
      <c r="J37" s="237"/>
      <c r="K37" s="66" t="str">
        <f>IF(AND(B37&gt;0,C37&gt;0,D37&gt;0),IF(ISBLANK(J37),IF(ISBLANK(H37),"",(D37-B37)*VLOOKUP(H37,VLookups!$A$4:$B$13,2,FALSE)),J37),"")</f>
        <v/>
      </c>
      <c r="L37" s="67" t="str">
        <f t="shared" si="205"/>
        <v/>
      </c>
      <c r="M37" s="81"/>
      <c r="N37" s="230" t="str">
        <f>IF(AND(M37&gt;0,C37&gt;0,NOT(K37="")),ABS(VLOOKUP($M$1,VLookups!$A$27:$B$28,2,FALSE)-_xlfn.NORM.DIST(M37,G37,K37,TRUE)),"")</f>
        <v/>
      </c>
      <c r="O37" s="80" t="str">
        <f>IF(AND($B37&gt;0,$C37&gt;0,$D37&gt;0,NOT(ISBLANK($H37))),_xlfn.NORM.INV(ABS(VLOOKUP($M$1,VLookups!$A$27:$B$28,2,FALSE)-O$3),$G37,$K37),"")</f>
        <v/>
      </c>
      <c r="P37" s="79" t="str">
        <f>IF(AND($B37&gt;0,$C37&gt;0,$D37&gt;0,NOT(ISBLANK($H37))),_xlfn.NORM.INV(ABS(VLOOKUP($M$1,VLookups!$A$27:$B$28,2,FALSE)-P$3),$G37,$K37),"")</f>
        <v/>
      </c>
      <c r="Q37" s="80" t="str">
        <f>IF(AND($B37&gt;0,$C37&gt;0,$D37&gt;0,NOT(ISBLANK($H37))),_xlfn.NORM.INV(ABS(VLOOKUP($M$1,VLookups!$A$27:$B$28,2,FALSE)-Q$3),$G37,$K37),"")</f>
        <v/>
      </c>
      <c r="R37" s="79" t="str">
        <f>IF(AND($B37&gt;0,$C37&gt;0,$D37&gt;0,NOT(ISBLANK($H37))),_xlfn.NORM.INV(ABS(VLOOKUP($M$1,VLookups!$A$27:$B$28,2,FALSE)-R$3),$G37,$K37),"")</f>
        <v/>
      </c>
      <c r="S37" s="80" t="str">
        <f>IF(AND($B37&gt;0,$C37&gt;0,$D37&gt;0,NOT(ISBLANK($H37))),_xlfn.NORM.INV(ABS(VLOOKUP($M$1,VLookups!$A$27:$B$28,2,FALSE)-S$3),$G37,$K37),"")</f>
        <v/>
      </c>
      <c r="T37" s="79" t="str">
        <f>IF(AND($B37&gt;0,$C37&gt;0,$D37&gt;0,NOT(ISBLANK($H37))),_xlfn.NORM.INV(ABS(VLOOKUP($M$1,VLookups!$A$27:$B$28,2,FALSE)-T$3),$G37,$K37),"")</f>
        <v/>
      </c>
      <c r="U37" s="5"/>
      <c r="V37" s="145" t="str">
        <f t="shared" si="110"/>
        <v/>
      </c>
      <c r="W37" s="46" t="str">
        <f t="shared" ref="W37:AP37" si="310">IF(ISNONTEXT($V37),X37-$V37,"")</f>
        <v/>
      </c>
      <c r="X37" s="46" t="str">
        <f t="shared" si="310"/>
        <v/>
      </c>
      <c r="Y37" s="46" t="str">
        <f t="shared" si="310"/>
        <v/>
      </c>
      <c r="Z37" s="46" t="str">
        <f t="shared" si="310"/>
        <v/>
      </c>
      <c r="AA37" s="46" t="str">
        <f t="shared" si="310"/>
        <v/>
      </c>
      <c r="AB37" s="46" t="str">
        <f t="shared" si="310"/>
        <v/>
      </c>
      <c r="AC37" s="46" t="str">
        <f t="shared" si="310"/>
        <v/>
      </c>
      <c r="AD37" s="46" t="str">
        <f t="shared" si="310"/>
        <v/>
      </c>
      <c r="AE37" s="46" t="str">
        <f t="shared" si="310"/>
        <v/>
      </c>
      <c r="AF37" s="46" t="str">
        <f t="shared" si="310"/>
        <v/>
      </c>
      <c r="AG37" s="46" t="str">
        <f t="shared" si="310"/>
        <v/>
      </c>
      <c r="AH37" s="46" t="str">
        <f t="shared" si="310"/>
        <v/>
      </c>
      <c r="AI37" s="46" t="str">
        <f t="shared" si="310"/>
        <v/>
      </c>
      <c r="AJ37" s="46" t="str">
        <f t="shared" si="310"/>
        <v/>
      </c>
      <c r="AK37" s="46" t="str">
        <f t="shared" si="310"/>
        <v/>
      </c>
      <c r="AL37" s="46" t="str">
        <f t="shared" si="310"/>
        <v/>
      </c>
      <c r="AM37" s="46" t="str">
        <f t="shared" si="310"/>
        <v/>
      </c>
      <c r="AN37" s="46" t="str">
        <f t="shared" si="310"/>
        <v/>
      </c>
      <c r="AO37" s="46" t="str">
        <f t="shared" si="310"/>
        <v/>
      </c>
      <c r="AP37" s="46" t="str">
        <f t="shared" si="310"/>
        <v/>
      </c>
      <c r="AQ37" s="152" t="str">
        <f t="shared" si="112"/>
        <v/>
      </c>
      <c r="AR37" s="46" t="str">
        <f t="shared" ref="AR37:DC37" si="311">IF(ISNONTEXT($V37),AQ37+$V37,"")</f>
        <v/>
      </c>
      <c r="AS37" s="46" t="str">
        <f t="shared" si="311"/>
        <v/>
      </c>
      <c r="AT37" s="46" t="str">
        <f t="shared" si="311"/>
        <v/>
      </c>
      <c r="AU37" s="46" t="str">
        <f t="shared" si="311"/>
        <v/>
      </c>
      <c r="AV37" s="46" t="str">
        <f t="shared" si="311"/>
        <v/>
      </c>
      <c r="AW37" s="46" t="str">
        <f t="shared" si="311"/>
        <v/>
      </c>
      <c r="AX37" s="46" t="str">
        <f t="shared" si="311"/>
        <v/>
      </c>
      <c r="AY37" s="46" t="str">
        <f t="shared" si="311"/>
        <v/>
      </c>
      <c r="AZ37" s="46" t="str">
        <f t="shared" si="311"/>
        <v/>
      </c>
      <c r="BA37" s="46" t="str">
        <f t="shared" si="311"/>
        <v/>
      </c>
      <c r="BB37" s="46" t="str">
        <f t="shared" si="311"/>
        <v/>
      </c>
      <c r="BC37" s="46" t="str">
        <f t="shared" si="311"/>
        <v/>
      </c>
      <c r="BD37" s="46" t="str">
        <f t="shared" si="311"/>
        <v/>
      </c>
      <c r="BE37" s="46" t="str">
        <f t="shared" si="311"/>
        <v/>
      </c>
      <c r="BF37" s="46" t="str">
        <f t="shared" si="311"/>
        <v/>
      </c>
      <c r="BG37" s="46" t="str">
        <f t="shared" si="311"/>
        <v/>
      </c>
      <c r="BH37" s="46" t="str">
        <f t="shared" si="311"/>
        <v/>
      </c>
      <c r="BI37" s="46" t="str">
        <f t="shared" si="311"/>
        <v/>
      </c>
      <c r="BJ37" s="46" t="str">
        <f t="shared" si="311"/>
        <v/>
      </c>
      <c r="BK37" s="46" t="str">
        <f t="shared" si="311"/>
        <v/>
      </c>
      <c r="BL37" s="46" t="str">
        <f t="shared" si="311"/>
        <v/>
      </c>
      <c r="BM37" s="46" t="str">
        <f t="shared" si="311"/>
        <v/>
      </c>
      <c r="BN37" s="46" t="str">
        <f t="shared" si="311"/>
        <v/>
      </c>
      <c r="BO37" s="46" t="str">
        <f t="shared" si="311"/>
        <v/>
      </c>
      <c r="BP37" s="46" t="str">
        <f t="shared" si="311"/>
        <v/>
      </c>
      <c r="BQ37" s="46" t="str">
        <f t="shared" si="311"/>
        <v/>
      </c>
      <c r="BR37" s="46" t="str">
        <f t="shared" si="311"/>
        <v/>
      </c>
      <c r="BS37" s="46" t="str">
        <f t="shared" si="311"/>
        <v/>
      </c>
      <c r="BT37" s="46" t="str">
        <f t="shared" si="311"/>
        <v/>
      </c>
      <c r="BU37" s="46" t="str">
        <f t="shared" si="311"/>
        <v/>
      </c>
      <c r="BV37" s="46" t="str">
        <f t="shared" si="311"/>
        <v/>
      </c>
      <c r="BW37" s="46" t="str">
        <f t="shared" si="311"/>
        <v/>
      </c>
      <c r="BX37" s="46" t="str">
        <f t="shared" si="311"/>
        <v/>
      </c>
      <c r="BY37" s="46" t="str">
        <f t="shared" si="311"/>
        <v/>
      </c>
      <c r="BZ37" s="46" t="str">
        <f t="shared" si="311"/>
        <v/>
      </c>
      <c r="CA37" s="46" t="str">
        <f t="shared" si="311"/>
        <v/>
      </c>
      <c r="CB37" s="46" t="str">
        <f t="shared" si="311"/>
        <v/>
      </c>
      <c r="CC37" s="46" t="str">
        <f t="shared" si="311"/>
        <v/>
      </c>
      <c r="CD37" s="46" t="str">
        <f t="shared" si="311"/>
        <v/>
      </c>
      <c r="CE37" s="46" t="str">
        <f t="shared" si="311"/>
        <v/>
      </c>
      <c r="CF37" s="46" t="str">
        <f t="shared" si="311"/>
        <v/>
      </c>
      <c r="CG37" s="46" t="str">
        <f t="shared" si="311"/>
        <v/>
      </c>
      <c r="CH37" s="46" t="str">
        <f t="shared" si="311"/>
        <v/>
      </c>
      <c r="CI37" s="46" t="str">
        <f t="shared" si="311"/>
        <v/>
      </c>
      <c r="CJ37" s="46" t="str">
        <f t="shared" si="311"/>
        <v/>
      </c>
      <c r="CK37" s="46" t="str">
        <f t="shared" si="311"/>
        <v/>
      </c>
      <c r="CL37" s="46" t="str">
        <f t="shared" si="311"/>
        <v/>
      </c>
      <c r="CM37" s="46" t="str">
        <f t="shared" si="311"/>
        <v/>
      </c>
      <c r="CN37" s="46" t="str">
        <f t="shared" si="311"/>
        <v/>
      </c>
      <c r="CO37" s="46" t="str">
        <f t="shared" si="311"/>
        <v/>
      </c>
      <c r="CP37" s="46" t="str">
        <f t="shared" si="311"/>
        <v/>
      </c>
      <c r="CQ37" s="46" t="str">
        <f t="shared" si="311"/>
        <v/>
      </c>
      <c r="CR37" s="46" t="str">
        <f t="shared" si="311"/>
        <v/>
      </c>
      <c r="CS37" s="46" t="str">
        <f t="shared" si="311"/>
        <v/>
      </c>
      <c r="CT37" s="46" t="str">
        <f t="shared" si="311"/>
        <v/>
      </c>
      <c r="CU37" s="46" t="str">
        <f t="shared" si="311"/>
        <v/>
      </c>
      <c r="CV37" s="46" t="str">
        <f t="shared" si="311"/>
        <v/>
      </c>
      <c r="CW37" s="46" t="str">
        <f t="shared" si="311"/>
        <v/>
      </c>
      <c r="CX37" s="46" t="str">
        <f t="shared" si="311"/>
        <v/>
      </c>
      <c r="CY37" s="46" t="str">
        <f t="shared" si="311"/>
        <v/>
      </c>
      <c r="CZ37" s="46" t="str">
        <f t="shared" si="311"/>
        <v/>
      </c>
      <c r="DA37" s="46" t="str">
        <f t="shared" si="311"/>
        <v/>
      </c>
      <c r="DB37" s="46" t="str">
        <f t="shared" si="311"/>
        <v/>
      </c>
      <c r="DC37" s="46" t="str">
        <f t="shared" si="311"/>
        <v/>
      </c>
      <c r="DD37" s="46" t="str">
        <f t="shared" ref="DD37:DS37" si="312">IF(ISNONTEXT($V37),DC37+$V37,"")</f>
        <v/>
      </c>
      <c r="DE37" s="46" t="str">
        <f t="shared" si="312"/>
        <v/>
      </c>
      <c r="DF37" s="46" t="str">
        <f t="shared" si="312"/>
        <v/>
      </c>
      <c r="DG37" s="46" t="str">
        <f t="shared" si="312"/>
        <v/>
      </c>
      <c r="DH37" s="46" t="str">
        <f t="shared" si="312"/>
        <v/>
      </c>
      <c r="DI37" s="46" t="str">
        <f t="shared" si="312"/>
        <v/>
      </c>
      <c r="DJ37" s="46" t="str">
        <f t="shared" si="312"/>
        <v/>
      </c>
      <c r="DK37" s="46" t="str">
        <f t="shared" si="312"/>
        <v/>
      </c>
      <c r="DL37" s="46" t="str">
        <f t="shared" si="312"/>
        <v/>
      </c>
      <c r="DM37" s="46" t="str">
        <f t="shared" si="312"/>
        <v/>
      </c>
      <c r="DN37" s="46" t="str">
        <f t="shared" si="312"/>
        <v/>
      </c>
      <c r="DO37" s="46" t="str">
        <f t="shared" si="312"/>
        <v/>
      </c>
      <c r="DP37" s="46" t="str">
        <f t="shared" si="312"/>
        <v/>
      </c>
      <c r="DQ37" s="46" t="str">
        <f t="shared" si="312"/>
        <v/>
      </c>
      <c r="DR37" s="46" t="str">
        <f t="shared" si="312"/>
        <v/>
      </c>
      <c r="DS37" s="46" t="str">
        <f t="shared" si="312"/>
        <v/>
      </c>
      <c r="DT37" s="146" t="e">
        <f t="shared" si="209"/>
        <v>#N/A</v>
      </c>
      <c r="DU37" s="146" t="e">
        <f t="shared" si="210"/>
        <v>#N/A</v>
      </c>
      <c r="DV37" s="146" t="e">
        <f t="shared" si="211"/>
        <v>#N/A</v>
      </c>
      <c r="DW37" s="146" t="e">
        <f t="shared" si="212"/>
        <v>#N/A</v>
      </c>
      <c r="DX37" s="146" t="e">
        <f t="shared" si="213"/>
        <v>#N/A</v>
      </c>
      <c r="DY37" s="146" t="e">
        <f t="shared" si="214"/>
        <v>#N/A</v>
      </c>
      <c r="DZ37" s="146" t="e">
        <f t="shared" si="215"/>
        <v>#N/A</v>
      </c>
      <c r="EA37" s="146" t="e">
        <f t="shared" si="216"/>
        <v>#N/A</v>
      </c>
      <c r="EB37" s="146" t="e">
        <f t="shared" si="217"/>
        <v>#N/A</v>
      </c>
      <c r="EC37" s="146" t="e">
        <f t="shared" si="218"/>
        <v>#N/A</v>
      </c>
      <c r="ED37" s="146" t="e">
        <f t="shared" si="219"/>
        <v>#N/A</v>
      </c>
      <c r="EE37" s="146" t="e">
        <f t="shared" si="220"/>
        <v>#N/A</v>
      </c>
      <c r="EF37" s="146" t="e">
        <f t="shared" si="221"/>
        <v>#N/A</v>
      </c>
      <c r="EG37" s="146" t="e">
        <f t="shared" si="222"/>
        <v>#N/A</v>
      </c>
      <c r="EH37" s="146" t="e">
        <f t="shared" si="223"/>
        <v>#N/A</v>
      </c>
      <c r="EI37" s="146" t="e">
        <f t="shared" si="224"/>
        <v>#N/A</v>
      </c>
      <c r="EJ37" s="146" t="e">
        <f t="shared" si="225"/>
        <v>#N/A</v>
      </c>
      <c r="EK37" s="146" t="e">
        <f t="shared" si="226"/>
        <v>#N/A</v>
      </c>
      <c r="EL37" s="146" t="e">
        <f t="shared" si="227"/>
        <v>#N/A</v>
      </c>
      <c r="EM37" s="146" t="e">
        <f t="shared" si="228"/>
        <v>#N/A</v>
      </c>
      <c r="EN37" s="146" t="e">
        <f t="shared" si="229"/>
        <v>#N/A</v>
      </c>
      <c r="EO37" s="146" t="e">
        <f t="shared" si="230"/>
        <v>#N/A</v>
      </c>
      <c r="EP37" s="146" t="e">
        <f t="shared" si="231"/>
        <v>#N/A</v>
      </c>
      <c r="EQ37" s="146" t="e">
        <f t="shared" si="232"/>
        <v>#N/A</v>
      </c>
      <c r="ER37" s="146" t="e">
        <f t="shared" si="233"/>
        <v>#N/A</v>
      </c>
      <c r="ES37" s="146" t="e">
        <f t="shared" si="234"/>
        <v>#N/A</v>
      </c>
      <c r="ET37" s="146" t="e">
        <f t="shared" si="235"/>
        <v>#N/A</v>
      </c>
      <c r="EU37" s="146" t="e">
        <f t="shared" si="236"/>
        <v>#N/A</v>
      </c>
      <c r="EV37" s="146" t="e">
        <f t="shared" si="237"/>
        <v>#N/A</v>
      </c>
      <c r="EW37" s="146" t="e">
        <f t="shared" si="238"/>
        <v>#N/A</v>
      </c>
      <c r="EX37" s="146" t="e">
        <f t="shared" si="239"/>
        <v>#N/A</v>
      </c>
      <c r="EY37" s="146" t="e">
        <f t="shared" si="240"/>
        <v>#N/A</v>
      </c>
      <c r="EZ37" s="146" t="e">
        <f t="shared" si="241"/>
        <v>#N/A</v>
      </c>
      <c r="FA37" s="146" t="e">
        <f t="shared" si="242"/>
        <v>#N/A</v>
      </c>
      <c r="FB37" s="146" t="e">
        <f t="shared" si="243"/>
        <v>#N/A</v>
      </c>
      <c r="FC37" s="146" t="e">
        <f t="shared" si="244"/>
        <v>#N/A</v>
      </c>
      <c r="FD37" s="146" t="e">
        <f t="shared" si="245"/>
        <v>#N/A</v>
      </c>
      <c r="FE37" s="146" t="e">
        <f t="shared" si="246"/>
        <v>#N/A</v>
      </c>
      <c r="FF37" s="146" t="e">
        <f t="shared" si="247"/>
        <v>#N/A</v>
      </c>
      <c r="FG37" s="146" t="e">
        <f t="shared" si="248"/>
        <v>#N/A</v>
      </c>
      <c r="FH37" s="146" t="e">
        <f t="shared" si="249"/>
        <v>#N/A</v>
      </c>
      <c r="FI37" s="146" t="e">
        <f t="shared" si="250"/>
        <v>#N/A</v>
      </c>
      <c r="FJ37" s="146" t="e">
        <f t="shared" si="251"/>
        <v>#N/A</v>
      </c>
      <c r="FK37" s="146" t="e">
        <f t="shared" si="252"/>
        <v>#N/A</v>
      </c>
      <c r="FL37" s="146" t="e">
        <f t="shared" si="253"/>
        <v>#N/A</v>
      </c>
      <c r="FM37" s="146" t="e">
        <f t="shared" si="254"/>
        <v>#N/A</v>
      </c>
      <c r="FN37" s="146" t="e">
        <f t="shared" si="255"/>
        <v>#N/A</v>
      </c>
      <c r="FO37" s="146" t="e">
        <f t="shared" si="256"/>
        <v>#N/A</v>
      </c>
      <c r="FP37" s="146" t="e">
        <f t="shared" si="257"/>
        <v>#N/A</v>
      </c>
      <c r="FQ37" s="146" t="e">
        <f t="shared" si="258"/>
        <v>#N/A</v>
      </c>
      <c r="FR37" s="146" t="e">
        <f t="shared" si="259"/>
        <v>#N/A</v>
      </c>
      <c r="FS37" s="146" t="e">
        <f t="shared" si="260"/>
        <v>#N/A</v>
      </c>
      <c r="FT37" s="146" t="e">
        <f t="shared" si="261"/>
        <v>#N/A</v>
      </c>
      <c r="FU37" s="146" t="e">
        <f t="shared" si="262"/>
        <v>#N/A</v>
      </c>
      <c r="FV37" s="146" t="e">
        <f t="shared" si="263"/>
        <v>#N/A</v>
      </c>
      <c r="FW37" s="146" t="e">
        <f t="shared" si="264"/>
        <v>#N/A</v>
      </c>
      <c r="FX37" s="146" t="e">
        <f t="shared" si="265"/>
        <v>#N/A</v>
      </c>
      <c r="FY37" s="146" t="e">
        <f t="shared" si="266"/>
        <v>#N/A</v>
      </c>
      <c r="FZ37" s="146" t="e">
        <f t="shared" si="267"/>
        <v>#N/A</v>
      </c>
      <c r="GA37" s="146" t="e">
        <f t="shared" si="268"/>
        <v>#N/A</v>
      </c>
      <c r="GB37" s="146" t="e">
        <f t="shared" si="269"/>
        <v>#N/A</v>
      </c>
      <c r="GC37" s="146" t="e">
        <f t="shared" si="270"/>
        <v>#N/A</v>
      </c>
      <c r="GD37" s="146" t="e">
        <f t="shared" si="271"/>
        <v>#N/A</v>
      </c>
      <c r="GE37" s="146" t="e">
        <f t="shared" si="272"/>
        <v>#N/A</v>
      </c>
      <c r="GF37" s="146" t="e">
        <f t="shared" si="273"/>
        <v>#N/A</v>
      </c>
      <c r="GG37" s="146" t="e">
        <f t="shared" si="274"/>
        <v>#N/A</v>
      </c>
      <c r="GH37" s="146" t="e">
        <f t="shared" si="275"/>
        <v>#N/A</v>
      </c>
      <c r="GI37" s="146" t="e">
        <f t="shared" si="276"/>
        <v>#N/A</v>
      </c>
      <c r="GJ37" s="146" t="e">
        <f t="shared" si="277"/>
        <v>#N/A</v>
      </c>
      <c r="GK37" s="146" t="e">
        <f t="shared" si="278"/>
        <v>#N/A</v>
      </c>
      <c r="GL37" s="146" t="e">
        <f t="shared" si="279"/>
        <v>#N/A</v>
      </c>
      <c r="GM37" s="146" t="e">
        <f t="shared" si="280"/>
        <v>#N/A</v>
      </c>
      <c r="GN37" s="146" t="e">
        <f t="shared" si="281"/>
        <v>#N/A</v>
      </c>
      <c r="GO37" s="146" t="e">
        <f t="shared" si="282"/>
        <v>#N/A</v>
      </c>
      <c r="GP37" s="146" t="e">
        <f t="shared" si="283"/>
        <v>#N/A</v>
      </c>
      <c r="GQ37" s="146" t="e">
        <f t="shared" si="284"/>
        <v>#N/A</v>
      </c>
      <c r="GR37" s="146" t="e">
        <f t="shared" si="285"/>
        <v>#N/A</v>
      </c>
      <c r="GS37" s="146" t="e">
        <f t="shared" si="286"/>
        <v>#N/A</v>
      </c>
      <c r="GT37" s="146" t="e">
        <f t="shared" si="287"/>
        <v>#N/A</v>
      </c>
      <c r="GU37" s="146" t="e">
        <f t="shared" si="288"/>
        <v>#N/A</v>
      </c>
      <c r="GV37" s="146" t="e">
        <f t="shared" si="289"/>
        <v>#N/A</v>
      </c>
      <c r="GW37" s="146" t="e">
        <f t="shared" si="290"/>
        <v>#N/A</v>
      </c>
      <c r="GX37" s="146" t="e">
        <f t="shared" si="291"/>
        <v>#N/A</v>
      </c>
      <c r="GY37" s="146" t="e">
        <f t="shared" si="292"/>
        <v>#N/A</v>
      </c>
      <c r="GZ37" s="146" t="e">
        <f t="shared" si="293"/>
        <v>#N/A</v>
      </c>
      <c r="HA37" s="146" t="e">
        <f t="shared" si="294"/>
        <v>#N/A</v>
      </c>
      <c r="HB37" s="146" t="e">
        <f t="shared" si="295"/>
        <v>#N/A</v>
      </c>
      <c r="HC37" s="146" t="e">
        <f t="shared" si="296"/>
        <v>#N/A</v>
      </c>
      <c r="HD37" s="146" t="e">
        <f t="shared" si="297"/>
        <v>#N/A</v>
      </c>
      <c r="HE37" s="146" t="e">
        <f t="shared" si="298"/>
        <v>#N/A</v>
      </c>
      <c r="HF37" s="146" t="e">
        <f t="shared" si="299"/>
        <v>#N/A</v>
      </c>
      <c r="HG37" s="146" t="e">
        <f t="shared" si="300"/>
        <v>#N/A</v>
      </c>
      <c r="HH37" s="146" t="e">
        <f t="shared" si="301"/>
        <v>#N/A</v>
      </c>
      <c r="HI37" s="146" t="e">
        <f t="shared" si="302"/>
        <v>#N/A</v>
      </c>
      <c r="HJ37" s="146" t="e">
        <f t="shared" si="303"/>
        <v>#N/A</v>
      </c>
      <c r="HK37" s="146" t="e">
        <f t="shared" si="304"/>
        <v>#N/A</v>
      </c>
      <c r="HL37" s="146" t="e">
        <f t="shared" si="305"/>
        <v>#N/A</v>
      </c>
      <c r="HM37" s="146" t="e">
        <f t="shared" si="306"/>
        <v>#N/A</v>
      </c>
      <c r="HN37" s="146" t="e">
        <f t="shared" si="307"/>
        <v>#N/A</v>
      </c>
      <c r="HO37" s="146" t="e">
        <f t="shared" si="308"/>
        <v>#N/A</v>
      </c>
      <c r="HP37" s="146" t="e">
        <f t="shared" si="309"/>
        <v>#N/A</v>
      </c>
    </row>
    <row r="38" spans="1:224" hidden="1" x14ac:dyDescent="0.45">
      <c r="A38" s="4">
        <v>35</v>
      </c>
      <c r="B38" s="82" t="str">
        <f t="shared" si="107"/>
        <v/>
      </c>
      <c r="C38" s="81"/>
      <c r="D38" s="82" t="str">
        <f t="shared" si="108"/>
        <v/>
      </c>
      <c r="E38" s="32" t="str">
        <f t="shared" si="0"/>
        <v/>
      </c>
      <c r="F38" s="32" t="str">
        <f t="shared" si="1"/>
        <v/>
      </c>
      <c r="G38" s="65" t="str">
        <f t="shared" si="109"/>
        <v/>
      </c>
      <c r="H38" s="21"/>
      <c r="I38" s="53"/>
      <c r="J38" s="237"/>
      <c r="K38" s="66" t="str">
        <f>IF(AND(B38&gt;0,C38&gt;0,D38&gt;0),IF(ISBLANK(J38),IF(ISBLANK(H38),"",(D38-B38)*VLOOKUP(H38,VLookups!$A$4:$B$13,2,FALSE)),J38),"")</f>
        <v/>
      </c>
      <c r="L38" s="67" t="str">
        <f t="shared" si="205"/>
        <v/>
      </c>
      <c r="M38" s="81"/>
      <c r="N38" s="230" t="str">
        <f>IF(AND(M38&gt;0,C38&gt;0,NOT(K38="")),ABS(VLOOKUP($M$1,VLookups!$A$27:$B$28,2,FALSE)-_xlfn.NORM.DIST(M38,G38,K38,TRUE)),"")</f>
        <v/>
      </c>
      <c r="O38" s="80" t="str">
        <f>IF(AND($B38&gt;0,$C38&gt;0,$D38&gt;0,NOT(ISBLANK($H38))),_xlfn.NORM.INV(ABS(VLOOKUP($M$1,VLookups!$A$27:$B$28,2,FALSE)-O$3),$G38,$K38),"")</f>
        <v/>
      </c>
      <c r="P38" s="79" t="str">
        <f>IF(AND($B38&gt;0,$C38&gt;0,$D38&gt;0,NOT(ISBLANK($H38))),_xlfn.NORM.INV(ABS(VLOOKUP($M$1,VLookups!$A$27:$B$28,2,FALSE)-P$3),$G38,$K38),"")</f>
        <v/>
      </c>
      <c r="Q38" s="80" t="str">
        <f>IF(AND($B38&gt;0,$C38&gt;0,$D38&gt;0,NOT(ISBLANK($H38))),_xlfn.NORM.INV(ABS(VLOOKUP($M$1,VLookups!$A$27:$B$28,2,FALSE)-Q$3),$G38,$K38),"")</f>
        <v/>
      </c>
      <c r="R38" s="79" t="str">
        <f>IF(AND($B38&gt;0,$C38&gt;0,$D38&gt;0,NOT(ISBLANK($H38))),_xlfn.NORM.INV(ABS(VLOOKUP($M$1,VLookups!$A$27:$B$28,2,FALSE)-R$3),$G38,$K38),"")</f>
        <v/>
      </c>
      <c r="S38" s="80" t="str">
        <f>IF(AND($B38&gt;0,$C38&gt;0,$D38&gt;0,NOT(ISBLANK($H38))),_xlfn.NORM.INV(ABS(VLOOKUP($M$1,VLookups!$A$27:$B$28,2,FALSE)-S$3),$G38,$K38),"")</f>
        <v/>
      </c>
      <c r="T38" s="79" t="str">
        <f>IF(AND($B38&gt;0,$C38&gt;0,$D38&gt;0,NOT(ISBLANK($H38))),_xlfn.NORM.INV(ABS(VLOOKUP($M$1,VLookups!$A$27:$B$28,2,FALSE)-T$3),$G38,$K38),"")</f>
        <v/>
      </c>
      <c r="U38" s="5"/>
      <c r="V38" s="145" t="str">
        <f t="shared" si="110"/>
        <v/>
      </c>
      <c r="W38" s="46" t="str">
        <f t="shared" ref="W38:AP38" si="313">IF(ISNONTEXT($V38),X38-$V38,"")</f>
        <v/>
      </c>
      <c r="X38" s="46" t="str">
        <f t="shared" si="313"/>
        <v/>
      </c>
      <c r="Y38" s="46" t="str">
        <f t="shared" si="313"/>
        <v/>
      </c>
      <c r="Z38" s="46" t="str">
        <f t="shared" si="313"/>
        <v/>
      </c>
      <c r="AA38" s="46" t="str">
        <f t="shared" si="313"/>
        <v/>
      </c>
      <c r="AB38" s="46" t="str">
        <f t="shared" si="313"/>
        <v/>
      </c>
      <c r="AC38" s="46" t="str">
        <f t="shared" si="313"/>
        <v/>
      </c>
      <c r="AD38" s="46" t="str">
        <f t="shared" si="313"/>
        <v/>
      </c>
      <c r="AE38" s="46" t="str">
        <f t="shared" si="313"/>
        <v/>
      </c>
      <c r="AF38" s="46" t="str">
        <f t="shared" si="313"/>
        <v/>
      </c>
      <c r="AG38" s="46" t="str">
        <f t="shared" si="313"/>
        <v/>
      </c>
      <c r="AH38" s="46" t="str">
        <f t="shared" si="313"/>
        <v/>
      </c>
      <c r="AI38" s="46" t="str">
        <f t="shared" si="313"/>
        <v/>
      </c>
      <c r="AJ38" s="46" t="str">
        <f t="shared" si="313"/>
        <v/>
      </c>
      <c r="AK38" s="46" t="str">
        <f t="shared" si="313"/>
        <v/>
      </c>
      <c r="AL38" s="46" t="str">
        <f t="shared" si="313"/>
        <v/>
      </c>
      <c r="AM38" s="46" t="str">
        <f t="shared" si="313"/>
        <v/>
      </c>
      <c r="AN38" s="46" t="str">
        <f t="shared" si="313"/>
        <v/>
      </c>
      <c r="AO38" s="46" t="str">
        <f t="shared" si="313"/>
        <v/>
      </c>
      <c r="AP38" s="46" t="str">
        <f t="shared" si="313"/>
        <v/>
      </c>
      <c r="AQ38" s="152" t="str">
        <f t="shared" si="112"/>
        <v/>
      </c>
      <c r="AR38" s="46" t="str">
        <f t="shared" ref="AR38:DC38" si="314">IF(ISNONTEXT($V38),AQ38+$V38,"")</f>
        <v/>
      </c>
      <c r="AS38" s="46" t="str">
        <f t="shared" si="314"/>
        <v/>
      </c>
      <c r="AT38" s="46" t="str">
        <f t="shared" si="314"/>
        <v/>
      </c>
      <c r="AU38" s="46" t="str">
        <f t="shared" si="314"/>
        <v/>
      </c>
      <c r="AV38" s="46" t="str">
        <f t="shared" si="314"/>
        <v/>
      </c>
      <c r="AW38" s="46" t="str">
        <f t="shared" si="314"/>
        <v/>
      </c>
      <c r="AX38" s="46" t="str">
        <f t="shared" si="314"/>
        <v/>
      </c>
      <c r="AY38" s="46" t="str">
        <f t="shared" si="314"/>
        <v/>
      </c>
      <c r="AZ38" s="46" t="str">
        <f t="shared" si="314"/>
        <v/>
      </c>
      <c r="BA38" s="46" t="str">
        <f t="shared" si="314"/>
        <v/>
      </c>
      <c r="BB38" s="46" t="str">
        <f t="shared" si="314"/>
        <v/>
      </c>
      <c r="BC38" s="46" t="str">
        <f t="shared" si="314"/>
        <v/>
      </c>
      <c r="BD38" s="46" t="str">
        <f t="shared" si="314"/>
        <v/>
      </c>
      <c r="BE38" s="46" t="str">
        <f t="shared" si="314"/>
        <v/>
      </c>
      <c r="BF38" s="46" t="str">
        <f t="shared" si="314"/>
        <v/>
      </c>
      <c r="BG38" s="46" t="str">
        <f t="shared" si="314"/>
        <v/>
      </c>
      <c r="BH38" s="46" t="str">
        <f t="shared" si="314"/>
        <v/>
      </c>
      <c r="BI38" s="46" t="str">
        <f t="shared" si="314"/>
        <v/>
      </c>
      <c r="BJ38" s="46" t="str">
        <f t="shared" si="314"/>
        <v/>
      </c>
      <c r="BK38" s="46" t="str">
        <f t="shared" si="314"/>
        <v/>
      </c>
      <c r="BL38" s="46" t="str">
        <f t="shared" si="314"/>
        <v/>
      </c>
      <c r="BM38" s="46" t="str">
        <f t="shared" si="314"/>
        <v/>
      </c>
      <c r="BN38" s="46" t="str">
        <f t="shared" si="314"/>
        <v/>
      </c>
      <c r="BO38" s="46" t="str">
        <f t="shared" si="314"/>
        <v/>
      </c>
      <c r="BP38" s="46" t="str">
        <f t="shared" si="314"/>
        <v/>
      </c>
      <c r="BQ38" s="46" t="str">
        <f t="shared" si="314"/>
        <v/>
      </c>
      <c r="BR38" s="46" t="str">
        <f t="shared" si="314"/>
        <v/>
      </c>
      <c r="BS38" s="46" t="str">
        <f t="shared" si="314"/>
        <v/>
      </c>
      <c r="BT38" s="46" t="str">
        <f t="shared" si="314"/>
        <v/>
      </c>
      <c r="BU38" s="46" t="str">
        <f t="shared" si="314"/>
        <v/>
      </c>
      <c r="BV38" s="46" t="str">
        <f t="shared" si="314"/>
        <v/>
      </c>
      <c r="BW38" s="46" t="str">
        <f t="shared" si="314"/>
        <v/>
      </c>
      <c r="BX38" s="46" t="str">
        <f t="shared" si="314"/>
        <v/>
      </c>
      <c r="BY38" s="46" t="str">
        <f t="shared" si="314"/>
        <v/>
      </c>
      <c r="BZ38" s="46" t="str">
        <f t="shared" si="314"/>
        <v/>
      </c>
      <c r="CA38" s="46" t="str">
        <f t="shared" si="314"/>
        <v/>
      </c>
      <c r="CB38" s="46" t="str">
        <f t="shared" si="314"/>
        <v/>
      </c>
      <c r="CC38" s="46" t="str">
        <f t="shared" si="314"/>
        <v/>
      </c>
      <c r="CD38" s="46" t="str">
        <f t="shared" si="314"/>
        <v/>
      </c>
      <c r="CE38" s="46" t="str">
        <f t="shared" si="314"/>
        <v/>
      </c>
      <c r="CF38" s="46" t="str">
        <f t="shared" si="314"/>
        <v/>
      </c>
      <c r="CG38" s="46" t="str">
        <f t="shared" si="314"/>
        <v/>
      </c>
      <c r="CH38" s="46" t="str">
        <f t="shared" si="314"/>
        <v/>
      </c>
      <c r="CI38" s="46" t="str">
        <f t="shared" si="314"/>
        <v/>
      </c>
      <c r="CJ38" s="46" t="str">
        <f t="shared" si="314"/>
        <v/>
      </c>
      <c r="CK38" s="46" t="str">
        <f t="shared" si="314"/>
        <v/>
      </c>
      <c r="CL38" s="46" t="str">
        <f t="shared" si="314"/>
        <v/>
      </c>
      <c r="CM38" s="46" t="str">
        <f t="shared" si="314"/>
        <v/>
      </c>
      <c r="CN38" s="46" t="str">
        <f t="shared" si="314"/>
        <v/>
      </c>
      <c r="CO38" s="46" t="str">
        <f t="shared" si="314"/>
        <v/>
      </c>
      <c r="CP38" s="46" t="str">
        <f t="shared" si="314"/>
        <v/>
      </c>
      <c r="CQ38" s="46" t="str">
        <f t="shared" si="314"/>
        <v/>
      </c>
      <c r="CR38" s="46" t="str">
        <f t="shared" si="314"/>
        <v/>
      </c>
      <c r="CS38" s="46" t="str">
        <f t="shared" si="314"/>
        <v/>
      </c>
      <c r="CT38" s="46" t="str">
        <f t="shared" si="314"/>
        <v/>
      </c>
      <c r="CU38" s="46" t="str">
        <f t="shared" si="314"/>
        <v/>
      </c>
      <c r="CV38" s="46" t="str">
        <f t="shared" si="314"/>
        <v/>
      </c>
      <c r="CW38" s="46" t="str">
        <f t="shared" si="314"/>
        <v/>
      </c>
      <c r="CX38" s="46" t="str">
        <f t="shared" si="314"/>
        <v/>
      </c>
      <c r="CY38" s="46" t="str">
        <f t="shared" si="314"/>
        <v/>
      </c>
      <c r="CZ38" s="46" t="str">
        <f t="shared" si="314"/>
        <v/>
      </c>
      <c r="DA38" s="46" t="str">
        <f t="shared" si="314"/>
        <v/>
      </c>
      <c r="DB38" s="46" t="str">
        <f t="shared" si="314"/>
        <v/>
      </c>
      <c r="DC38" s="46" t="str">
        <f t="shared" si="314"/>
        <v/>
      </c>
      <c r="DD38" s="46" t="str">
        <f t="shared" ref="DD38:DS38" si="315">IF(ISNONTEXT($V38),DC38+$V38,"")</f>
        <v/>
      </c>
      <c r="DE38" s="46" t="str">
        <f t="shared" si="315"/>
        <v/>
      </c>
      <c r="DF38" s="46" t="str">
        <f t="shared" si="315"/>
        <v/>
      </c>
      <c r="DG38" s="46" t="str">
        <f t="shared" si="315"/>
        <v/>
      </c>
      <c r="DH38" s="46" t="str">
        <f t="shared" si="315"/>
        <v/>
      </c>
      <c r="DI38" s="46" t="str">
        <f t="shared" si="315"/>
        <v/>
      </c>
      <c r="DJ38" s="46" t="str">
        <f t="shared" si="315"/>
        <v/>
      </c>
      <c r="DK38" s="46" t="str">
        <f t="shared" si="315"/>
        <v/>
      </c>
      <c r="DL38" s="46" t="str">
        <f t="shared" si="315"/>
        <v/>
      </c>
      <c r="DM38" s="46" t="str">
        <f t="shared" si="315"/>
        <v/>
      </c>
      <c r="DN38" s="46" t="str">
        <f t="shared" si="315"/>
        <v/>
      </c>
      <c r="DO38" s="46" t="str">
        <f t="shared" si="315"/>
        <v/>
      </c>
      <c r="DP38" s="46" t="str">
        <f t="shared" si="315"/>
        <v/>
      </c>
      <c r="DQ38" s="46" t="str">
        <f t="shared" si="315"/>
        <v/>
      </c>
      <c r="DR38" s="46" t="str">
        <f t="shared" si="315"/>
        <v/>
      </c>
      <c r="DS38" s="46" t="str">
        <f t="shared" si="315"/>
        <v/>
      </c>
      <c r="DT38" s="146" t="e">
        <f t="shared" si="209"/>
        <v>#N/A</v>
      </c>
      <c r="DU38" s="146" t="e">
        <f t="shared" si="210"/>
        <v>#N/A</v>
      </c>
      <c r="DV38" s="146" t="e">
        <f t="shared" si="211"/>
        <v>#N/A</v>
      </c>
      <c r="DW38" s="146" t="e">
        <f t="shared" si="212"/>
        <v>#N/A</v>
      </c>
      <c r="DX38" s="146" t="e">
        <f t="shared" si="213"/>
        <v>#N/A</v>
      </c>
      <c r="DY38" s="146" t="e">
        <f t="shared" si="214"/>
        <v>#N/A</v>
      </c>
      <c r="DZ38" s="146" t="e">
        <f t="shared" si="215"/>
        <v>#N/A</v>
      </c>
      <c r="EA38" s="146" t="e">
        <f t="shared" si="216"/>
        <v>#N/A</v>
      </c>
      <c r="EB38" s="146" t="e">
        <f t="shared" si="217"/>
        <v>#N/A</v>
      </c>
      <c r="EC38" s="146" t="e">
        <f t="shared" si="218"/>
        <v>#N/A</v>
      </c>
      <c r="ED38" s="146" t="e">
        <f t="shared" si="219"/>
        <v>#N/A</v>
      </c>
      <c r="EE38" s="146" t="e">
        <f t="shared" si="220"/>
        <v>#N/A</v>
      </c>
      <c r="EF38" s="146" t="e">
        <f t="shared" si="221"/>
        <v>#N/A</v>
      </c>
      <c r="EG38" s="146" t="e">
        <f t="shared" si="222"/>
        <v>#N/A</v>
      </c>
      <c r="EH38" s="146" t="e">
        <f t="shared" si="223"/>
        <v>#N/A</v>
      </c>
      <c r="EI38" s="146" t="e">
        <f t="shared" si="224"/>
        <v>#N/A</v>
      </c>
      <c r="EJ38" s="146" t="e">
        <f t="shared" si="225"/>
        <v>#N/A</v>
      </c>
      <c r="EK38" s="146" t="e">
        <f t="shared" si="226"/>
        <v>#N/A</v>
      </c>
      <c r="EL38" s="146" t="e">
        <f t="shared" si="227"/>
        <v>#N/A</v>
      </c>
      <c r="EM38" s="146" t="e">
        <f t="shared" si="228"/>
        <v>#N/A</v>
      </c>
      <c r="EN38" s="146" t="e">
        <f t="shared" si="229"/>
        <v>#N/A</v>
      </c>
      <c r="EO38" s="146" t="e">
        <f t="shared" si="230"/>
        <v>#N/A</v>
      </c>
      <c r="EP38" s="146" t="e">
        <f t="shared" si="231"/>
        <v>#N/A</v>
      </c>
      <c r="EQ38" s="146" t="e">
        <f t="shared" si="232"/>
        <v>#N/A</v>
      </c>
      <c r="ER38" s="146" t="e">
        <f t="shared" si="233"/>
        <v>#N/A</v>
      </c>
      <c r="ES38" s="146" t="e">
        <f t="shared" si="234"/>
        <v>#N/A</v>
      </c>
      <c r="ET38" s="146" t="e">
        <f t="shared" si="235"/>
        <v>#N/A</v>
      </c>
      <c r="EU38" s="146" t="e">
        <f t="shared" si="236"/>
        <v>#N/A</v>
      </c>
      <c r="EV38" s="146" t="e">
        <f t="shared" si="237"/>
        <v>#N/A</v>
      </c>
      <c r="EW38" s="146" t="e">
        <f t="shared" si="238"/>
        <v>#N/A</v>
      </c>
      <c r="EX38" s="146" t="e">
        <f t="shared" si="239"/>
        <v>#N/A</v>
      </c>
      <c r="EY38" s="146" t="e">
        <f t="shared" si="240"/>
        <v>#N/A</v>
      </c>
      <c r="EZ38" s="146" t="e">
        <f t="shared" si="241"/>
        <v>#N/A</v>
      </c>
      <c r="FA38" s="146" t="e">
        <f t="shared" si="242"/>
        <v>#N/A</v>
      </c>
      <c r="FB38" s="146" t="e">
        <f t="shared" si="243"/>
        <v>#N/A</v>
      </c>
      <c r="FC38" s="146" t="e">
        <f t="shared" si="244"/>
        <v>#N/A</v>
      </c>
      <c r="FD38" s="146" t="e">
        <f t="shared" si="245"/>
        <v>#N/A</v>
      </c>
      <c r="FE38" s="146" t="e">
        <f t="shared" si="246"/>
        <v>#N/A</v>
      </c>
      <c r="FF38" s="146" t="e">
        <f t="shared" si="247"/>
        <v>#N/A</v>
      </c>
      <c r="FG38" s="146" t="e">
        <f t="shared" si="248"/>
        <v>#N/A</v>
      </c>
      <c r="FH38" s="146" t="e">
        <f t="shared" si="249"/>
        <v>#N/A</v>
      </c>
      <c r="FI38" s="146" t="e">
        <f t="shared" si="250"/>
        <v>#N/A</v>
      </c>
      <c r="FJ38" s="146" t="e">
        <f t="shared" si="251"/>
        <v>#N/A</v>
      </c>
      <c r="FK38" s="146" t="e">
        <f t="shared" si="252"/>
        <v>#N/A</v>
      </c>
      <c r="FL38" s="146" t="e">
        <f t="shared" si="253"/>
        <v>#N/A</v>
      </c>
      <c r="FM38" s="146" t="e">
        <f t="shared" si="254"/>
        <v>#N/A</v>
      </c>
      <c r="FN38" s="146" t="e">
        <f t="shared" si="255"/>
        <v>#N/A</v>
      </c>
      <c r="FO38" s="146" t="e">
        <f t="shared" si="256"/>
        <v>#N/A</v>
      </c>
      <c r="FP38" s="146" t="e">
        <f t="shared" si="257"/>
        <v>#N/A</v>
      </c>
      <c r="FQ38" s="146" t="e">
        <f t="shared" si="258"/>
        <v>#N/A</v>
      </c>
      <c r="FR38" s="146" t="e">
        <f t="shared" si="259"/>
        <v>#N/A</v>
      </c>
      <c r="FS38" s="146" t="e">
        <f t="shared" si="260"/>
        <v>#N/A</v>
      </c>
      <c r="FT38" s="146" t="e">
        <f t="shared" si="261"/>
        <v>#N/A</v>
      </c>
      <c r="FU38" s="146" t="e">
        <f t="shared" si="262"/>
        <v>#N/A</v>
      </c>
      <c r="FV38" s="146" t="e">
        <f t="shared" si="263"/>
        <v>#N/A</v>
      </c>
      <c r="FW38" s="146" t="e">
        <f t="shared" si="264"/>
        <v>#N/A</v>
      </c>
      <c r="FX38" s="146" t="e">
        <f t="shared" si="265"/>
        <v>#N/A</v>
      </c>
      <c r="FY38" s="146" t="e">
        <f t="shared" si="266"/>
        <v>#N/A</v>
      </c>
      <c r="FZ38" s="146" t="e">
        <f t="shared" si="267"/>
        <v>#N/A</v>
      </c>
      <c r="GA38" s="146" t="e">
        <f t="shared" si="268"/>
        <v>#N/A</v>
      </c>
      <c r="GB38" s="146" t="e">
        <f t="shared" si="269"/>
        <v>#N/A</v>
      </c>
      <c r="GC38" s="146" t="e">
        <f t="shared" si="270"/>
        <v>#N/A</v>
      </c>
      <c r="GD38" s="146" t="e">
        <f t="shared" si="271"/>
        <v>#N/A</v>
      </c>
      <c r="GE38" s="146" t="e">
        <f t="shared" si="272"/>
        <v>#N/A</v>
      </c>
      <c r="GF38" s="146" t="e">
        <f t="shared" si="273"/>
        <v>#N/A</v>
      </c>
      <c r="GG38" s="146" t="e">
        <f t="shared" si="274"/>
        <v>#N/A</v>
      </c>
      <c r="GH38" s="146" t="e">
        <f t="shared" si="275"/>
        <v>#N/A</v>
      </c>
      <c r="GI38" s="146" t="e">
        <f t="shared" si="276"/>
        <v>#N/A</v>
      </c>
      <c r="GJ38" s="146" t="e">
        <f t="shared" si="277"/>
        <v>#N/A</v>
      </c>
      <c r="GK38" s="146" t="e">
        <f t="shared" si="278"/>
        <v>#N/A</v>
      </c>
      <c r="GL38" s="146" t="e">
        <f t="shared" si="279"/>
        <v>#N/A</v>
      </c>
      <c r="GM38" s="146" t="e">
        <f t="shared" si="280"/>
        <v>#N/A</v>
      </c>
      <c r="GN38" s="146" t="e">
        <f t="shared" si="281"/>
        <v>#N/A</v>
      </c>
      <c r="GO38" s="146" t="e">
        <f t="shared" si="282"/>
        <v>#N/A</v>
      </c>
      <c r="GP38" s="146" t="e">
        <f t="shared" si="283"/>
        <v>#N/A</v>
      </c>
      <c r="GQ38" s="146" t="e">
        <f t="shared" si="284"/>
        <v>#N/A</v>
      </c>
      <c r="GR38" s="146" t="e">
        <f t="shared" si="285"/>
        <v>#N/A</v>
      </c>
      <c r="GS38" s="146" t="e">
        <f t="shared" si="286"/>
        <v>#N/A</v>
      </c>
      <c r="GT38" s="146" t="e">
        <f t="shared" si="287"/>
        <v>#N/A</v>
      </c>
      <c r="GU38" s="146" t="e">
        <f t="shared" si="288"/>
        <v>#N/A</v>
      </c>
      <c r="GV38" s="146" t="e">
        <f t="shared" si="289"/>
        <v>#N/A</v>
      </c>
      <c r="GW38" s="146" t="e">
        <f t="shared" si="290"/>
        <v>#N/A</v>
      </c>
      <c r="GX38" s="146" t="e">
        <f t="shared" si="291"/>
        <v>#N/A</v>
      </c>
      <c r="GY38" s="146" t="e">
        <f t="shared" si="292"/>
        <v>#N/A</v>
      </c>
      <c r="GZ38" s="146" t="e">
        <f t="shared" si="293"/>
        <v>#N/A</v>
      </c>
      <c r="HA38" s="146" t="e">
        <f t="shared" si="294"/>
        <v>#N/A</v>
      </c>
      <c r="HB38" s="146" t="e">
        <f t="shared" si="295"/>
        <v>#N/A</v>
      </c>
      <c r="HC38" s="146" t="e">
        <f t="shared" si="296"/>
        <v>#N/A</v>
      </c>
      <c r="HD38" s="146" t="e">
        <f t="shared" si="297"/>
        <v>#N/A</v>
      </c>
      <c r="HE38" s="146" t="e">
        <f t="shared" si="298"/>
        <v>#N/A</v>
      </c>
      <c r="HF38" s="146" t="e">
        <f t="shared" si="299"/>
        <v>#N/A</v>
      </c>
      <c r="HG38" s="146" t="e">
        <f t="shared" si="300"/>
        <v>#N/A</v>
      </c>
      <c r="HH38" s="146" t="e">
        <f t="shared" si="301"/>
        <v>#N/A</v>
      </c>
      <c r="HI38" s="146" t="e">
        <f t="shared" si="302"/>
        <v>#N/A</v>
      </c>
      <c r="HJ38" s="146" t="e">
        <f t="shared" si="303"/>
        <v>#N/A</v>
      </c>
      <c r="HK38" s="146" t="e">
        <f t="shared" si="304"/>
        <v>#N/A</v>
      </c>
      <c r="HL38" s="146" t="e">
        <f t="shared" si="305"/>
        <v>#N/A</v>
      </c>
      <c r="HM38" s="146" t="e">
        <f t="shared" si="306"/>
        <v>#N/A</v>
      </c>
      <c r="HN38" s="146" t="e">
        <f t="shared" si="307"/>
        <v>#N/A</v>
      </c>
      <c r="HO38" s="146" t="e">
        <f t="shared" si="308"/>
        <v>#N/A</v>
      </c>
      <c r="HP38" s="146" t="e">
        <f t="shared" si="309"/>
        <v>#N/A</v>
      </c>
    </row>
    <row r="39" spans="1:224" hidden="1" x14ac:dyDescent="0.45">
      <c r="A39" s="4">
        <v>36</v>
      </c>
      <c r="B39" s="82" t="str">
        <f t="shared" si="107"/>
        <v/>
      </c>
      <c r="C39" s="81"/>
      <c r="D39" s="82" t="str">
        <f t="shared" si="108"/>
        <v/>
      </c>
      <c r="E39" s="32" t="str">
        <f t="shared" si="0"/>
        <v/>
      </c>
      <c r="F39" s="32" t="str">
        <f t="shared" si="1"/>
        <v/>
      </c>
      <c r="G39" s="65" t="str">
        <f t="shared" si="109"/>
        <v/>
      </c>
      <c r="H39" s="21"/>
      <c r="I39" s="53"/>
      <c r="J39" s="237"/>
      <c r="K39" s="66" t="str">
        <f>IF(AND(B39&gt;0,C39&gt;0,D39&gt;0),IF(ISBLANK(J39),IF(ISBLANK(H39),"",(D39-B39)*VLOOKUP(H39,VLookups!$A$4:$B$13,2,FALSE)),J39),"")</f>
        <v/>
      </c>
      <c r="L39" s="67" t="str">
        <f t="shared" si="205"/>
        <v/>
      </c>
      <c r="M39" s="81"/>
      <c r="N39" s="230" t="str">
        <f>IF(AND(M39&gt;0,C39&gt;0,NOT(K39="")),ABS(VLOOKUP($M$1,VLookups!$A$27:$B$28,2,FALSE)-_xlfn.NORM.DIST(M39,G39,K39,TRUE)),"")</f>
        <v/>
      </c>
      <c r="O39" s="80" t="str">
        <f>IF(AND($B39&gt;0,$C39&gt;0,$D39&gt;0,NOT(ISBLANK($H39))),_xlfn.NORM.INV(ABS(VLOOKUP($M$1,VLookups!$A$27:$B$28,2,FALSE)-O$3),$G39,$K39),"")</f>
        <v/>
      </c>
      <c r="P39" s="79" t="str">
        <f>IF(AND($B39&gt;0,$C39&gt;0,$D39&gt;0,NOT(ISBLANK($H39))),_xlfn.NORM.INV(ABS(VLOOKUP($M$1,VLookups!$A$27:$B$28,2,FALSE)-P$3),$G39,$K39),"")</f>
        <v/>
      </c>
      <c r="Q39" s="80" t="str">
        <f>IF(AND($B39&gt;0,$C39&gt;0,$D39&gt;0,NOT(ISBLANK($H39))),_xlfn.NORM.INV(ABS(VLOOKUP($M$1,VLookups!$A$27:$B$28,2,FALSE)-Q$3),$G39,$K39),"")</f>
        <v/>
      </c>
      <c r="R39" s="79" t="str">
        <f>IF(AND($B39&gt;0,$C39&gt;0,$D39&gt;0,NOT(ISBLANK($H39))),_xlfn.NORM.INV(ABS(VLOOKUP($M$1,VLookups!$A$27:$B$28,2,FALSE)-R$3),$G39,$K39),"")</f>
        <v/>
      </c>
      <c r="S39" s="80" t="str">
        <f>IF(AND($B39&gt;0,$C39&gt;0,$D39&gt;0,NOT(ISBLANK($H39))),_xlfn.NORM.INV(ABS(VLOOKUP($M$1,VLookups!$A$27:$B$28,2,FALSE)-S$3),$G39,$K39),"")</f>
        <v/>
      </c>
      <c r="T39" s="79" t="str">
        <f>IF(AND($B39&gt;0,$C39&gt;0,$D39&gt;0,NOT(ISBLANK($H39))),_xlfn.NORM.INV(ABS(VLOOKUP($M$1,VLookups!$A$27:$B$28,2,FALSE)-T$3),$G39,$K39),"")</f>
        <v/>
      </c>
      <c r="U39" s="5"/>
      <c r="V39" s="145" t="str">
        <f t="shared" si="110"/>
        <v/>
      </c>
      <c r="W39" s="46" t="str">
        <f t="shared" ref="W39:AP39" si="316">IF(ISNONTEXT($V39),X39-$V39,"")</f>
        <v/>
      </c>
      <c r="X39" s="46" t="str">
        <f t="shared" si="316"/>
        <v/>
      </c>
      <c r="Y39" s="46" t="str">
        <f t="shared" si="316"/>
        <v/>
      </c>
      <c r="Z39" s="46" t="str">
        <f t="shared" si="316"/>
        <v/>
      </c>
      <c r="AA39" s="46" t="str">
        <f t="shared" si="316"/>
        <v/>
      </c>
      <c r="AB39" s="46" t="str">
        <f t="shared" si="316"/>
        <v/>
      </c>
      <c r="AC39" s="46" t="str">
        <f t="shared" si="316"/>
        <v/>
      </c>
      <c r="AD39" s="46" t="str">
        <f t="shared" si="316"/>
        <v/>
      </c>
      <c r="AE39" s="46" t="str">
        <f t="shared" si="316"/>
        <v/>
      </c>
      <c r="AF39" s="46" t="str">
        <f t="shared" si="316"/>
        <v/>
      </c>
      <c r="AG39" s="46" t="str">
        <f t="shared" si="316"/>
        <v/>
      </c>
      <c r="AH39" s="46" t="str">
        <f t="shared" si="316"/>
        <v/>
      </c>
      <c r="AI39" s="46" t="str">
        <f t="shared" si="316"/>
        <v/>
      </c>
      <c r="AJ39" s="46" t="str">
        <f t="shared" si="316"/>
        <v/>
      </c>
      <c r="AK39" s="46" t="str">
        <f t="shared" si="316"/>
        <v/>
      </c>
      <c r="AL39" s="46" t="str">
        <f t="shared" si="316"/>
        <v/>
      </c>
      <c r="AM39" s="46" t="str">
        <f t="shared" si="316"/>
        <v/>
      </c>
      <c r="AN39" s="46" t="str">
        <f t="shared" si="316"/>
        <v/>
      </c>
      <c r="AO39" s="46" t="str">
        <f t="shared" si="316"/>
        <v/>
      </c>
      <c r="AP39" s="46" t="str">
        <f t="shared" si="316"/>
        <v/>
      </c>
      <c r="AQ39" s="152" t="str">
        <f t="shared" si="112"/>
        <v/>
      </c>
      <c r="AR39" s="46" t="str">
        <f t="shared" ref="AR39:DC39" si="317">IF(ISNONTEXT($V39),AQ39+$V39,"")</f>
        <v/>
      </c>
      <c r="AS39" s="46" t="str">
        <f t="shared" si="317"/>
        <v/>
      </c>
      <c r="AT39" s="46" t="str">
        <f t="shared" si="317"/>
        <v/>
      </c>
      <c r="AU39" s="46" t="str">
        <f t="shared" si="317"/>
        <v/>
      </c>
      <c r="AV39" s="46" t="str">
        <f t="shared" si="317"/>
        <v/>
      </c>
      <c r="AW39" s="46" t="str">
        <f t="shared" si="317"/>
        <v/>
      </c>
      <c r="AX39" s="46" t="str">
        <f t="shared" si="317"/>
        <v/>
      </c>
      <c r="AY39" s="46" t="str">
        <f t="shared" si="317"/>
        <v/>
      </c>
      <c r="AZ39" s="46" t="str">
        <f t="shared" si="317"/>
        <v/>
      </c>
      <c r="BA39" s="46" t="str">
        <f t="shared" si="317"/>
        <v/>
      </c>
      <c r="BB39" s="46" t="str">
        <f t="shared" si="317"/>
        <v/>
      </c>
      <c r="BC39" s="46" t="str">
        <f t="shared" si="317"/>
        <v/>
      </c>
      <c r="BD39" s="46" t="str">
        <f t="shared" si="317"/>
        <v/>
      </c>
      <c r="BE39" s="46" t="str">
        <f t="shared" si="317"/>
        <v/>
      </c>
      <c r="BF39" s="46" t="str">
        <f t="shared" si="317"/>
        <v/>
      </c>
      <c r="BG39" s="46" t="str">
        <f t="shared" si="317"/>
        <v/>
      </c>
      <c r="BH39" s="46" t="str">
        <f t="shared" si="317"/>
        <v/>
      </c>
      <c r="BI39" s="46" t="str">
        <f t="shared" si="317"/>
        <v/>
      </c>
      <c r="BJ39" s="46" t="str">
        <f t="shared" si="317"/>
        <v/>
      </c>
      <c r="BK39" s="46" t="str">
        <f t="shared" si="317"/>
        <v/>
      </c>
      <c r="BL39" s="46" t="str">
        <f t="shared" si="317"/>
        <v/>
      </c>
      <c r="BM39" s="46" t="str">
        <f t="shared" si="317"/>
        <v/>
      </c>
      <c r="BN39" s="46" t="str">
        <f t="shared" si="317"/>
        <v/>
      </c>
      <c r="BO39" s="46" t="str">
        <f t="shared" si="317"/>
        <v/>
      </c>
      <c r="BP39" s="46" t="str">
        <f t="shared" si="317"/>
        <v/>
      </c>
      <c r="BQ39" s="46" t="str">
        <f t="shared" si="317"/>
        <v/>
      </c>
      <c r="BR39" s="46" t="str">
        <f t="shared" si="317"/>
        <v/>
      </c>
      <c r="BS39" s="46" t="str">
        <f t="shared" si="317"/>
        <v/>
      </c>
      <c r="BT39" s="46" t="str">
        <f t="shared" si="317"/>
        <v/>
      </c>
      <c r="BU39" s="46" t="str">
        <f t="shared" si="317"/>
        <v/>
      </c>
      <c r="BV39" s="46" t="str">
        <f t="shared" si="317"/>
        <v/>
      </c>
      <c r="BW39" s="46" t="str">
        <f t="shared" si="317"/>
        <v/>
      </c>
      <c r="BX39" s="46" t="str">
        <f t="shared" si="317"/>
        <v/>
      </c>
      <c r="BY39" s="46" t="str">
        <f t="shared" si="317"/>
        <v/>
      </c>
      <c r="BZ39" s="46" t="str">
        <f t="shared" si="317"/>
        <v/>
      </c>
      <c r="CA39" s="46" t="str">
        <f t="shared" si="317"/>
        <v/>
      </c>
      <c r="CB39" s="46" t="str">
        <f t="shared" si="317"/>
        <v/>
      </c>
      <c r="CC39" s="46" t="str">
        <f t="shared" si="317"/>
        <v/>
      </c>
      <c r="CD39" s="46" t="str">
        <f t="shared" si="317"/>
        <v/>
      </c>
      <c r="CE39" s="46" t="str">
        <f t="shared" si="317"/>
        <v/>
      </c>
      <c r="CF39" s="46" t="str">
        <f t="shared" si="317"/>
        <v/>
      </c>
      <c r="CG39" s="46" t="str">
        <f t="shared" si="317"/>
        <v/>
      </c>
      <c r="CH39" s="46" t="str">
        <f t="shared" si="317"/>
        <v/>
      </c>
      <c r="CI39" s="46" t="str">
        <f t="shared" si="317"/>
        <v/>
      </c>
      <c r="CJ39" s="46" t="str">
        <f t="shared" si="317"/>
        <v/>
      </c>
      <c r="CK39" s="46" t="str">
        <f t="shared" si="317"/>
        <v/>
      </c>
      <c r="CL39" s="46" t="str">
        <f t="shared" si="317"/>
        <v/>
      </c>
      <c r="CM39" s="46" t="str">
        <f t="shared" si="317"/>
        <v/>
      </c>
      <c r="CN39" s="46" t="str">
        <f t="shared" si="317"/>
        <v/>
      </c>
      <c r="CO39" s="46" t="str">
        <f t="shared" si="317"/>
        <v/>
      </c>
      <c r="CP39" s="46" t="str">
        <f t="shared" si="317"/>
        <v/>
      </c>
      <c r="CQ39" s="46" t="str">
        <f t="shared" si="317"/>
        <v/>
      </c>
      <c r="CR39" s="46" t="str">
        <f t="shared" si="317"/>
        <v/>
      </c>
      <c r="CS39" s="46" t="str">
        <f t="shared" si="317"/>
        <v/>
      </c>
      <c r="CT39" s="46" t="str">
        <f t="shared" si="317"/>
        <v/>
      </c>
      <c r="CU39" s="46" t="str">
        <f t="shared" si="317"/>
        <v/>
      </c>
      <c r="CV39" s="46" t="str">
        <f t="shared" si="317"/>
        <v/>
      </c>
      <c r="CW39" s="46" t="str">
        <f t="shared" si="317"/>
        <v/>
      </c>
      <c r="CX39" s="46" t="str">
        <f t="shared" si="317"/>
        <v/>
      </c>
      <c r="CY39" s="46" t="str">
        <f t="shared" si="317"/>
        <v/>
      </c>
      <c r="CZ39" s="46" t="str">
        <f t="shared" si="317"/>
        <v/>
      </c>
      <c r="DA39" s="46" t="str">
        <f t="shared" si="317"/>
        <v/>
      </c>
      <c r="DB39" s="46" t="str">
        <f t="shared" si="317"/>
        <v/>
      </c>
      <c r="DC39" s="46" t="str">
        <f t="shared" si="317"/>
        <v/>
      </c>
      <c r="DD39" s="46" t="str">
        <f t="shared" ref="DD39:DS39" si="318">IF(ISNONTEXT($V39),DC39+$V39,"")</f>
        <v/>
      </c>
      <c r="DE39" s="46" t="str">
        <f t="shared" si="318"/>
        <v/>
      </c>
      <c r="DF39" s="46" t="str">
        <f t="shared" si="318"/>
        <v/>
      </c>
      <c r="DG39" s="46" t="str">
        <f t="shared" si="318"/>
        <v/>
      </c>
      <c r="DH39" s="46" t="str">
        <f t="shared" si="318"/>
        <v/>
      </c>
      <c r="DI39" s="46" t="str">
        <f t="shared" si="318"/>
        <v/>
      </c>
      <c r="DJ39" s="46" t="str">
        <f t="shared" si="318"/>
        <v/>
      </c>
      <c r="DK39" s="46" t="str">
        <f t="shared" si="318"/>
        <v/>
      </c>
      <c r="DL39" s="46" t="str">
        <f t="shared" si="318"/>
        <v/>
      </c>
      <c r="DM39" s="46" t="str">
        <f t="shared" si="318"/>
        <v/>
      </c>
      <c r="DN39" s="46" t="str">
        <f t="shared" si="318"/>
        <v/>
      </c>
      <c r="DO39" s="46" t="str">
        <f t="shared" si="318"/>
        <v/>
      </c>
      <c r="DP39" s="46" t="str">
        <f t="shared" si="318"/>
        <v/>
      </c>
      <c r="DQ39" s="46" t="str">
        <f t="shared" si="318"/>
        <v/>
      </c>
      <c r="DR39" s="46" t="str">
        <f t="shared" si="318"/>
        <v/>
      </c>
      <c r="DS39" s="46" t="str">
        <f t="shared" si="318"/>
        <v/>
      </c>
      <c r="DT39" s="146" t="e">
        <f t="shared" si="209"/>
        <v>#N/A</v>
      </c>
      <c r="DU39" s="146" t="e">
        <f t="shared" si="210"/>
        <v>#N/A</v>
      </c>
      <c r="DV39" s="146" t="e">
        <f t="shared" si="211"/>
        <v>#N/A</v>
      </c>
      <c r="DW39" s="146" t="e">
        <f t="shared" si="212"/>
        <v>#N/A</v>
      </c>
      <c r="DX39" s="146" t="e">
        <f t="shared" si="213"/>
        <v>#N/A</v>
      </c>
      <c r="DY39" s="146" t="e">
        <f t="shared" si="214"/>
        <v>#N/A</v>
      </c>
      <c r="DZ39" s="146" t="e">
        <f t="shared" si="215"/>
        <v>#N/A</v>
      </c>
      <c r="EA39" s="146" t="e">
        <f t="shared" si="216"/>
        <v>#N/A</v>
      </c>
      <c r="EB39" s="146" t="e">
        <f t="shared" si="217"/>
        <v>#N/A</v>
      </c>
      <c r="EC39" s="146" t="e">
        <f t="shared" si="218"/>
        <v>#N/A</v>
      </c>
      <c r="ED39" s="146" t="e">
        <f t="shared" si="219"/>
        <v>#N/A</v>
      </c>
      <c r="EE39" s="146" t="e">
        <f t="shared" si="220"/>
        <v>#N/A</v>
      </c>
      <c r="EF39" s="146" t="e">
        <f t="shared" si="221"/>
        <v>#N/A</v>
      </c>
      <c r="EG39" s="146" t="e">
        <f t="shared" si="222"/>
        <v>#N/A</v>
      </c>
      <c r="EH39" s="146" t="e">
        <f t="shared" si="223"/>
        <v>#N/A</v>
      </c>
      <c r="EI39" s="146" t="e">
        <f t="shared" si="224"/>
        <v>#N/A</v>
      </c>
      <c r="EJ39" s="146" t="e">
        <f t="shared" si="225"/>
        <v>#N/A</v>
      </c>
      <c r="EK39" s="146" t="e">
        <f t="shared" si="226"/>
        <v>#N/A</v>
      </c>
      <c r="EL39" s="146" t="e">
        <f t="shared" si="227"/>
        <v>#N/A</v>
      </c>
      <c r="EM39" s="146" t="e">
        <f t="shared" si="228"/>
        <v>#N/A</v>
      </c>
      <c r="EN39" s="146" t="e">
        <f t="shared" si="229"/>
        <v>#N/A</v>
      </c>
      <c r="EO39" s="146" t="e">
        <f t="shared" si="230"/>
        <v>#N/A</v>
      </c>
      <c r="EP39" s="146" t="e">
        <f t="shared" si="231"/>
        <v>#N/A</v>
      </c>
      <c r="EQ39" s="146" t="e">
        <f t="shared" si="232"/>
        <v>#N/A</v>
      </c>
      <c r="ER39" s="146" t="e">
        <f t="shared" si="233"/>
        <v>#N/A</v>
      </c>
      <c r="ES39" s="146" t="e">
        <f t="shared" si="234"/>
        <v>#N/A</v>
      </c>
      <c r="ET39" s="146" t="e">
        <f t="shared" si="235"/>
        <v>#N/A</v>
      </c>
      <c r="EU39" s="146" t="e">
        <f t="shared" si="236"/>
        <v>#N/A</v>
      </c>
      <c r="EV39" s="146" t="e">
        <f t="shared" si="237"/>
        <v>#N/A</v>
      </c>
      <c r="EW39" s="146" t="e">
        <f t="shared" si="238"/>
        <v>#N/A</v>
      </c>
      <c r="EX39" s="146" t="e">
        <f t="shared" si="239"/>
        <v>#N/A</v>
      </c>
      <c r="EY39" s="146" t="e">
        <f t="shared" si="240"/>
        <v>#N/A</v>
      </c>
      <c r="EZ39" s="146" t="e">
        <f t="shared" si="241"/>
        <v>#N/A</v>
      </c>
      <c r="FA39" s="146" t="e">
        <f t="shared" si="242"/>
        <v>#N/A</v>
      </c>
      <c r="FB39" s="146" t="e">
        <f t="shared" si="243"/>
        <v>#N/A</v>
      </c>
      <c r="FC39" s="146" t="e">
        <f t="shared" si="244"/>
        <v>#N/A</v>
      </c>
      <c r="FD39" s="146" t="e">
        <f t="shared" si="245"/>
        <v>#N/A</v>
      </c>
      <c r="FE39" s="146" t="e">
        <f t="shared" si="246"/>
        <v>#N/A</v>
      </c>
      <c r="FF39" s="146" t="e">
        <f t="shared" si="247"/>
        <v>#N/A</v>
      </c>
      <c r="FG39" s="146" t="e">
        <f t="shared" si="248"/>
        <v>#N/A</v>
      </c>
      <c r="FH39" s="146" t="e">
        <f t="shared" si="249"/>
        <v>#N/A</v>
      </c>
      <c r="FI39" s="146" t="e">
        <f t="shared" si="250"/>
        <v>#N/A</v>
      </c>
      <c r="FJ39" s="146" t="e">
        <f t="shared" si="251"/>
        <v>#N/A</v>
      </c>
      <c r="FK39" s="146" t="e">
        <f t="shared" si="252"/>
        <v>#N/A</v>
      </c>
      <c r="FL39" s="146" t="e">
        <f t="shared" si="253"/>
        <v>#N/A</v>
      </c>
      <c r="FM39" s="146" t="e">
        <f t="shared" si="254"/>
        <v>#N/A</v>
      </c>
      <c r="FN39" s="146" t="e">
        <f t="shared" si="255"/>
        <v>#N/A</v>
      </c>
      <c r="FO39" s="146" t="e">
        <f t="shared" si="256"/>
        <v>#N/A</v>
      </c>
      <c r="FP39" s="146" t="e">
        <f t="shared" si="257"/>
        <v>#N/A</v>
      </c>
      <c r="FQ39" s="146" t="e">
        <f t="shared" si="258"/>
        <v>#N/A</v>
      </c>
      <c r="FR39" s="146" t="e">
        <f t="shared" si="259"/>
        <v>#N/A</v>
      </c>
      <c r="FS39" s="146" t="e">
        <f t="shared" si="260"/>
        <v>#N/A</v>
      </c>
      <c r="FT39" s="146" t="e">
        <f t="shared" si="261"/>
        <v>#N/A</v>
      </c>
      <c r="FU39" s="146" t="e">
        <f t="shared" si="262"/>
        <v>#N/A</v>
      </c>
      <c r="FV39" s="146" t="e">
        <f t="shared" si="263"/>
        <v>#N/A</v>
      </c>
      <c r="FW39" s="146" t="e">
        <f t="shared" si="264"/>
        <v>#N/A</v>
      </c>
      <c r="FX39" s="146" t="e">
        <f t="shared" si="265"/>
        <v>#N/A</v>
      </c>
      <c r="FY39" s="146" t="e">
        <f t="shared" si="266"/>
        <v>#N/A</v>
      </c>
      <c r="FZ39" s="146" t="e">
        <f t="shared" si="267"/>
        <v>#N/A</v>
      </c>
      <c r="GA39" s="146" t="e">
        <f t="shared" si="268"/>
        <v>#N/A</v>
      </c>
      <c r="GB39" s="146" t="e">
        <f t="shared" si="269"/>
        <v>#N/A</v>
      </c>
      <c r="GC39" s="146" t="e">
        <f t="shared" si="270"/>
        <v>#N/A</v>
      </c>
      <c r="GD39" s="146" t="e">
        <f t="shared" si="271"/>
        <v>#N/A</v>
      </c>
      <c r="GE39" s="146" t="e">
        <f t="shared" si="272"/>
        <v>#N/A</v>
      </c>
      <c r="GF39" s="146" t="e">
        <f t="shared" si="273"/>
        <v>#N/A</v>
      </c>
      <c r="GG39" s="146" t="e">
        <f t="shared" si="274"/>
        <v>#N/A</v>
      </c>
      <c r="GH39" s="146" t="e">
        <f t="shared" si="275"/>
        <v>#N/A</v>
      </c>
      <c r="GI39" s="146" t="e">
        <f t="shared" si="276"/>
        <v>#N/A</v>
      </c>
      <c r="GJ39" s="146" t="e">
        <f t="shared" si="277"/>
        <v>#N/A</v>
      </c>
      <c r="GK39" s="146" t="e">
        <f t="shared" si="278"/>
        <v>#N/A</v>
      </c>
      <c r="GL39" s="146" t="e">
        <f t="shared" si="279"/>
        <v>#N/A</v>
      </c>
      <c r="GM39" s="146" t="e">
        <f t="shared" si="280"/>
        <v>#N/A</v>
      </c>
      <c r="GN39" s="146" t="e">
        <f t="shared" si="281"/>
        <v>#N/A</v>
      </c>
      <c r="GO39" s="146" t="e">
        <f t="shared" si="282"/>
        <v>#N/A</v>
      </c>
      <c r="GP39" s="146" t="e">
        <f t="shared" si="283"/>
        <v>#N/A</v>
      </c>
      <c r="GQ39" s="146" t="e">
        <f t="shared" si="284"/>
        <v>#N/A</v>
      </c>
      <c r="GR39" s="146" t="e">
        <f t="shared" si="285"/>
        <v>#N/A</v>
      </c>
      <c r="GS39" s="146" t="e">
        <f t="shared" si="286"/>
        <v>#N/A</v>
      </c>
      <c r="GT39" s="146" t="e">
        <f t="shared" si="287"/>
        <v>#N/A</v>
      </c>
      <c r="GU39" s="146" t="e">
        <f t="shared" si="288"/>
        <v>#N/A</v>
      </c>
      <c r="GV39" s="146" t="e">
        <f t="shared" si="289"/>
        <v>#N/A</v>
      </c>
      <c r="GW39" s="146" t="e">
        <f t="shared" si="290"/>
        <v>#N/A</v>
      </c>
      <c r="GX39" s="146" t="e">
        <f t="shared" si="291"/>
        <v>#N/A</v>
      </c>
      <c r="GY39" s="146" t="e">
        <f t="shared" si="292"/>
        <v>#N/A</v>
      </c>
      <c r="GZ39" s="146" t="e">
        <f t="shared" si="293"/>
        <v>#N/A</v>
      </c>
      <c r="HA39" s="146" t="e">
        <f t="shared" si="294"/>
        <v>#N/A</v>
      </c>
      <c r="HB39" s="146" t="e">
        <f t="shared" si="295"/>
        <v>#N/A</v>
      </c>
      <c r="HC39" s="146" t="e">
        <f t="shared" si="296"/>
        <v>#N/A</v>
      </c>
      <c r="HD39" s="146" t="e">
        <f t="shared" si="297"/>
        <v>#N/A</v>
      </c>
      <c r="HE39" s="146" t="e">
        <f t="shared" si="298"/>
        <v>#N/A</v>
      </c>
      <c r="HF39" s="146" t="e">
        <f t="shared" si="299"/>
        <v>#N/A</v>
      </c>
      <c r="HG39" s="146" t="e">
        <f t="shared" si="300"/>
        <v>#N/A</v>
      </c>
      <c r="HH39" s="146" t="e">
        <f t="shared" si="301"/>
        <v>#N/A</v>
      </c>
      <c r="HI39" s="146" t="e">
        <f t="shared" si="302"/>
        <v>#N/A</v>
      </c>
      <c r="HJ39" s="146" t="e">
        <f t="shared" si="303"/>
        <v>#N/A</v>
      </c>
      <c r="HK39" s="146" t="e">
        <f t="shared" si="304"/>
        <v>#N/A</v>
      </c>
      <c r="HL39" s="146" t="e">
        <f t="shared" si="305"/>
        <v>#N/A</v>
      </c>
      <c r="HM39" s="146" t="e">
        <f t="shared" si="306"/>
        <v>#N/A</v>
      </c>
      <c r="HN39" s="146" t="e">
        <f t="shared" si="307"/>
        <v>#N/A</v>
      </c>
      <c r="HO39" s="146" t="e">
        <f t="shared" si="308"/>
        <v>#N/A</v>
      </c>
      <c r="HP39" s="146" t="e">
        <f t="shared" si="309"/>
        <v>#N/A</v>
      </c>
    </row>
    <row r="40" spans="1:224" hidden="1" x14ac:dyDescent="0.45">
      <c r="A40" s="4">
        <v>37</v>
      </c>
      <c r="B40" s="82" t="str">
        <f t="shared" si="107"/>
        <v/>
      </c>
      <c r="C40" s="81"/>
      <c r="D40" s="82" t="str">
        <f t="shared" si="108"/>
        <v/>
      </c>
      <c r="E40" s="32" t="str">
        <f t="shared" si="0"/>
        <v/>
      </c>
      <c r="F40" s="32" t="str">
        <f t="shared" si="1"/>
        <v/>
      </c>
      <c r="G40" s="65" t="str">
        <f t="shared" si="109"/>
        <v/>
      </c>
      <c r="H40" s="21"/>
      <c r="I40" s="53"/>
      <c r="J40" s="237"/>
      <c r="K40" s="66" t="str">
        <f>IF(AND(B40&gt;0,C40&gt;0,D40&gt;0),IF(ISBLANK(J40),IF(ISBLANK(H40),"",(D40-B40)*VLOOKUP(H40,VLookups!$A$4:$B$13,2,FALSE)),J40),"")</f>
        <v/>
      </c>
      <c r="L40" s="67" t="str">
        <f t="shared" si="205"/>
        <v/>
      </c>
      <c r="M40" s="81"/>
      <c r="N40" s="230" t="str">
        <f>IF(AND(M40&gt;0,C40&gt;0,NOT(K40="")),ABS(VLOOKUP($M$1,VLookups!$A$27:$B$28,2,FALSE)-_xlfn.NORM.DIST(M40,G40,K40,TRUE)),"")</f>
        <v/>
      </c>
      <c r="O40" s="80" t="str">
        <f>IF(AND($B40&gt;0,$C40&gt;0,$D40&gt;0,NOT(ISBLANK($H40))),_xlfn.NORM.INV(ABS(VLOOKUP($M$1,VLookups!$A$27:$B$28,2,FALSE)-O$3),$G40,$K40),"")</f>
        <v/>
      </c>
      <c r="P40" s="79" t="str">
        <f>IF(AND($B40&gt;0,$C40&gt;0,$D40&gt;0,NOT(ISBLANK($H40))),_xlfn.NORM.INV(ABS(VLOOKUP($M$1,VLookups!$A$27:$B$28,2,FALSE)-P$3),$G40,$K40),"")</f>
        <v/>
      </c>
      <c r="Q40" s="80" t="str">
        <f>IF(AND($B40&gt;0,$C40&gt;0,$D40&gt;0,NOT(ISBLANK($H40))),_xlfn.NORM.INV(ABS(VLOOKUP($M$1,VLookups!$A$27:$B$28,2,FALSE)-Q$3),$G40,$K40),"")</f>
        <v/>
      </c>
      <c r="R40" s="79" t="str">
        <f>IF(AND($B40&gt;0,$C40&gt;0,$D40&gt;0,NOT(ISBLANK($H40))),_xlfn.NORM.INV(ABS(VLOOKUP($M$1,VLookups!$A$27:$B$28,2,FALSE)-R$3),$G40,$K40),"")</f>
        <v/>
      </c>
      <c r="S40" s="80" t="str">
        <f>IF(AND($B40&gt;0,$C40&gt;0,$D40&gt;0,NOT(ISBLANK($H40))),_xlfn.NORM.INV(ABS(VLOOKUP($M$1,VLookups!$A$27:$B$28,2,FALSE)-S$3),$G40,$K40),"")</f>
        <v/>
      </c>
      <c r="T40" s="79" t="str">
        <f>IF(AND($B40&gt;0,$C40&gt;0,$D40&gt;0,NOT(ISBLANK($H40))),_xlfn.NORM.INV(ABS(VLOOKUP($M$1,VLookups!$A$27:$B$28,2,FALSE)-T$3),$G40,$K40),"")</f>
        <v/>
      </c>
      <c r="U40" s="5"/>
      <c r="V40" s="145" t="str">
        <f t="shared" si="110"/>
        <v/>
      </c>
      <c r="W40" s="46" t="str">
        <f t="shared" ref="W40:AP40" si="319">IF(ISNONTEXT($V40),X40-$V40,"")</f>
        <v/>
      </c>
      <c r="X40" s="46" t="str">
        <f t="shared" si="319"/>
        <v/>
      </c>
      <c r="Y40" s="46" t="str">
        <f t="shared" si="319"/>
        <v/>
      </c>
      <c r="Z40" s="46" t="str">
        <f t="shared" si="319"/>
        <v/>
      </c>
      <c r="AA40" s="46" t="str">
        <f t="shared" si="319"/>
        <v/>
      </c>
      <c r="AB40" s="46" t="str">
        <f t="shared" si="319"/>
        <v/>
      </c>
      <c r="AC40" s="46" t="str">
        <f t="shared" si="319"/>
        <v/>
      </c>
      <c r="AD40" s="46" t="str">
        <f t="shared" si="319"/>
        <v/>
      </c>
      <c r="AE40" s="46" t="str">
        <f t="shared" si="319"/>
        <v/>
      </c>
      <c r="AF40" s="46" t="str">
        <f t="shared" si="319"/>
        <v/>
      </c>
      <c r="AG40" s="46" t="str">
        <f t="shared" si="319"/>
        <v/>
      </c>
      <c r="AH40" s="46" t="str">
        <f t="shared" si="319"/>
        <v/>
      </c>
      <c r="AI40" s="46" t="str">
        <f t="shared" si="319"/>
        <v/>
      </c>
      <c r="AJ40" s="46" t="str">
        <f t="shared" si="319"/>
        <v/>
      </c>
      <c r="AK40" s="46" t="str">
        <f t="shared" si="319"/>
        <v/>
      </c>
      <c r="AL40" s="46" t="str">
        <f t="shared" si="319"/>
        <v/>
      </c>
      <c r="AM40" s="46" t="str">
        <f t="shared" si="319"/>
        <v/>
      </c>
      <c r="AN40" s="46" t="str">
        <f t="shared" si="319"/>
        <v/>
      </c>
      <c r="AO40" s="46" t="str">
        <f t="shared" si="319"/>
        <v/>
      </c>
      <c r="AP40" s="46" t="str">
        <f t="shared" si="319"/>
        <v/>
      </c>
      <c r="AQ40" s="152" t="str">
        <f t="shared" si="112"/>
        <v/>
      </c>
      <c r="AR40" s="46" t="str">
        <f t="shared" ref="AR40:DC40" si="320">IF(ISNONTEXT($V40),AQ40+$V40,"")</f>
        <v/>
      </c>
      <c r="AS40" s="46" t="str">
        <f t="shared" si="320"/>
        <v/>
      </c>
      <c r="AT40" s="46" t="str">
        <f t="shared" si="320"/>
        <v/>
      </c>
      <c r="AU40" s="46" t="str">
        <f t="shared" si="320"/>
        <v/>
      </c>
      <c r="AV40" s="46" t="str">
        <f t="shared" si="320"/>
        <v/>
      </c>
      <c r="AW40" s="46" t="str">
        <f t="shared" si="320"/>
        <v/>
      </c>
      <c r="AX40" s="46" t="str">
        <f t="shared" si="320"/>
        <v/>
      </c>
      <c r="AY40" s="46" t="str">
        <f t="shared" si="320"/>
        <v/>
      </c>
      <c r="AZ40" s="46" t="str">
        <f t="shared" si="320"/>
        <v/>
      </c>
      <c r="BA40" s="46" t="str">
        <f t="shared" si="320"/>
        <v/>
      </c>
      <c r="BB40" s="46" t="str">
        <f t="shared" si="320"/>
        <v/>
      </c>
      <c r="BC40" s="46" t="str">
        <f t="shared" si="320"/>
        <v/>
      </c>
      <c r="BD40" s="46" t="str">
        <f t="shared" si="320"/>
        <v/>
      </c>
      <c r="BE40" s="46" t="str">
        <f t="shared" si="320"/>
        <v/>
      </c>
      <c r="BF40" s="46" t="str">
        <f t="shared" si="320"/>
        <v/>
      </c>
      <c r="BG40" s="46" t="str">
        <f t="shared" si="320"/>
        <v/>
      </c>
      <c r="BH40" s="46" t="str">
        <f t="shared" si="320"/>
        <v/>
      </c>
      <c r="BI40" s="46" t="str">
        <f t="shared" si="320"/>
        <v/>
      </c>
      <c r="BJ40" s="46" t="str">
        <f t="shared" si="320"/>
        <v/>
      </c>
      <c r="BK40" s="46" t="str">
        <f t="shared" si="320"/>
        <v/>
      </c>
      <c r="BL40" s="46" t="str">
        <f t="shared" si="320"/>
        <v/>
      </c>
      <c r="BM40" s="46" t="str">
        <f t="shared" si="320"/>
        <v/>
      </c>
      <c r="BN40" s="46" t="str">
        <f t="shared" si="320"/>
        <v/>
      </c>
      <c r="BO40" s="46" t="str">
        <f t="shared" si="320"/>
        <v/>
      </c>
      <c r="BP40" s="46" t="str">
        <f t="shared" si="320"/>
        <v/>
      </c>
      <c r="BQ40" s="46" t="str">
        <f t="shared" si="320"/>
        <v/>
      </c>
      <c r="BR40" s="46" t="str">
        <f t="shared" si="320"/>
        <v/>
      </c>
      <c r="BS40" s="46" t="str">
        <f t="shared" si="320"/>
        <v/>
      </c>
      <c r="BT40" s="46" t="str">
        <f t="shared" si="320"/>
        <v/>
      </c>
      <c r="BU40" s="46" t="str">
        <f t="shared" si="320"/>
        <v/>
      </c>
      <c r="BV40" s="46" t="str">
        <f t="shared" si="320"/>
        <v/>
      </c>
      <c r="BW40" s="46" t="str">
        <f t="shared" si="320"/>
        <v/>
      </c>
      <c r="BX40" s="46" t="str">
        <f t="shared" si="320"/>
        <v/>
      </c>
      <c r="BY40" s="46" t="str">
        <f t="shared" si="320"/>
        <v/>
      </c>
      <c r="BZ40" s="46" t="str">
        <f t="shared" si="320"/>
        <v/>
      </c>
      <c r="CA40" s="46" t="str">
        <f t="shared" si="320"/>
        <v/>
      </c>
      <c r="CB40" s="46" t="str">
        <f t="shared" si="320"/>
        <v/>
      </c>
      <c r="CC40" s="46" t="str">
        <f t="shared" si="320"/>
        <v/>
      </c>
      <c r="CD40" s="46" t="str">
        <f t="shared" si="320"/>
        <v/>
      </c>
      <c r="CE40" s="46" t="str">
        <f t="shared" si="320"/>
        <v/>
      </c>
      <c r="CF40" s="46" t="str">
        <f t="shared" si="320"/>
        <v/>
      </c>
      <c r="CG40" s="46" t="str">
        <f t="shared" si="320"/>
        <v/>
      </c>
      <c r="CH40" s="46" t="str">
        <f t="shared" si="320"/>
        <v/>
      </c>
      <c r="CI40" s="46" t="str">
        <f t="shared" si="320"/>
        <v/>
      </c>
      <c r="CJ40" s="46" t="str">
        <f t="shared" si="320"/>
        <v/>
      </c>
      <c r="CK40" s="46" t="str">
        <f t="shared" si="320"/>
        <v/>
      </c>
      <c r="CL40" s="46" t="str">
        <f t="shared" si="320"/>
        <v/>
      </c>
      <c r="CM40" s="46" t="str">
        <f t="shared" si="320"/>
        <v/>
      </c>
      <c r="CN40" s="46" t="str">
        <f t="shared" si="320"/>
        <v/>
      </c>
      <c r="CO40" s="46" t="str">
        <f t="shared" si="320"/>
        <v/>
      </c>
      <c r="CP40" s="46" t="str">
        <f t="shared" si="320"/>
        <v/>
      </c>
      <c r="CQ40" s="46" t="str">
        <f t="shared" si="320"/>
        <v/>
      </c>
      <c r="CR40" s="46" t="str">
        <f t="shared" si="320"/>
        <v/>
      </c>
      <c r="CS40" s="46" t="str">
        <f t="shared" si="320"/>
        <v/>
      </c>
      <c r="CT40" s="46" t="str">
        <f t="shared" si="320"/>
        <v/>
      </c>
      <c r="CU40" s="46" t="str">
        <f t="shared" si="320"/>
        <v/>
      </c>
      <c r="CV40" s="46" t="str">
        <f t="shared" si="320"/>
        <v/>
      </c>
      <c r="CW40" s="46" t="str">
        <f t="shared" si="320"/>
        <v/>
      </c>
      <c r="CX40" s="46" t="str">
        <f t="shared" si="320"/>
        <v/>
      </c>
      <c r="CY40" s="46" t="str">
        <f t="shared" si="320"/>
        <v/>
      </c>
      <c r="CZ40" s="46" t="str">
        <f t="shared" si="320"/>
        <v/>
      </c>
      <c r="DA40" s="46" t="str">
        <f t="shared" si="320"/>
        <v/>
      </c>
      <c r="DB40" s="46" t="str">
        <f t="shared" si="320"/>
        <v/>
      </c>
      <c r="DC40" s="46" t="str">
        <f t="shared" si="320"/>
        <v/>
      </c>
      <c r="DD40" s="46" t="str">
        <f t="shared" ref="DD40:DS40" si="321">IF(ISNONTEXT($V40),DC40+$V40,"")</f>
        <v/>
      </c>
      <c r="DE40" s="46" t="str">
        <f t="shared" si="321"/>
        <v/>
      </c>
      <c r="DF40" s="46" t="str">
        <f t="shared" si="321"/>
        <v/>
      </c>
      <c r="DG40" s="46" t="str">
        <f t="shared" si="321"/>
        <v/>
      </c>
      <c r="DH40" s="46" t="str">
        <f t="shared" si="321"/>
        <v/>
      </c>
      <c r="DI40" s="46" t="str">
        <f t="shared" si="321"/>
        <v/>
      </c>
      <c r="DJ40" s="46" t="str">
        <f t="shared" si="321"/>
        <v/>
      </c>
      <c r="DK40" s="46" t="str">
        <f t="shared" si="321"/>
        <v/>
      </c>
      <c r="DL40" s="46" t="str">
        <f t="shared" si="321"/>
        <v/>
      </c>
      <c r="DM40" s="46" t="str">
        <f t="shared" si="321"/>
        <v/>
      </c>
      <c r="DN40" s="46" t="str">
        <f t="shared" si="321"/>
        <v/>
      </c>
      <c r="DO40" s="46" t="str">
        <f t="shared" si="321"/>
        <v/>
      </c>
      <c r="DP40" s="46" t="str">
        <f t="shared" si="321"/>
        <v/>
      </c>
      <c r="DQ40" s="46" t="str">
        <f t="shared" si="321"/>
        <v/>
      </c>
      <c r="DR40" s="46" t="str">
        <f t="shared" si="321"/>
        <v/>
      </c>
      <c r="DS40" s="46" t="str">
        <f t="shared" si="321"/>
        <v/>
      </c>
      <c r="DT40" s="146" t="e">
        <f t="shared" si="209"/>
        <v>#N/A</v>
      </c>
      <c r="DU40" s="146" t="e">
        <f t="shared" si="210"/>
        <v>#N/A</v>
      </c>
      <c r="DV40" s="146" t="e">
        <f t="shared" si="211"/>
        <v>#N/A</v>
      </c>
      <c r="DW40" s="146" t="e">
        <f t="shared" si="212"/>
        <v>#N/A</v>
      </c>
      <c r="DX40" s="146" t="e">
        <f t="shared" si="213"/>
        <v>#N/A</v>
      </c>
      <c r="DY40" s="146" t="e">
        <f t="shared" si="214"/>
        <v>#N/A</v>
      </c>
      <c r="DZ40" s="146" t="e">
        <f t="shared" si="215"/>
        <v>#N/A</v>
      </c>
      <c r="EA40" s="146" t="e">
        <f t="shared" si="216"/>
        <v>#N/A</v>
      </c>
      <c r="EB40" s="146" t="e">
        <f t="shared" si="217"/>
        <v>#N/A</v>
      </c>
      <c r="EC40" s="146" t="e">
        <f t="shared" si="218"/>
        <v>#N/A</v>
      </c>
      <c r="ED40" s="146" t="e">
        <f t="shared" si="219"/>
        <v>#N/A</v>
      </c>
      <c r="EE40" s="146" t="e">
        <f t="shared" si="220"/>
        <v>#N/A</v>
      </c>
      <c r="EF40" s="146" t="e">
        <f t="shared" si="221"/>
        <v>#N/A</v>
      </c>
      <c r="EG40" s="146" t="e">
        <f t="shared" si="222"/>
        <v>#N/A</v>
      </c>
      <c r="EH40" s="146" t="e">
        <f t="shared" si="223"/>
        <v>#N/A</v>
      </c>
      <c r="EI40" s="146" t="e">
        <f t="shared" si="224"/>
        <v>#N/A</v>
      </c>
      <c r="EJ40" s="146" t="e">
        <f t="shared" si="225"/>
        <v>#N/A</v>
      </c>
      <c r="EK40" s="146" t="e">
        <f t="shared" si="226"/>
        <v>#N/A</v>
      </c>
      <c r="EL40" s="146" t="e">
        <f t="shared" si="227"/>
        <v>#N/A</v>
      </c>
      <c r="EM40" s="146" t="e">
        <f t="shared" si="228"/>
        <v>#N/A</v>
      </c>
      <c r="EN40" s="146" t="e">
        <f t="shared" si="229"/>
        <v>#N/A</v>
      </c>
      <c r="EO40" s="146" t="e">
        <f t="shared" si="230"/>
        <v>#N/A</v>
      </c>
      <c r="EP40" s="146" t="e">
        <f t="shared" si="231"/>
        <v>#N/A</v>
      </c>
      <c r="EQ40" s="146" t="e">
        <f t="shared" si="232"/>
        <v>#N/A</v>
      </c>
      <c r="ER40" s="146" t="e">
        <f t="shared" si="233"/>
        <v>#N/A</v>
      </c>
      <c r="ES40" s="146" t="e">
        <f t="shared" si="234"/>
        <v>#N/A</v>
      </c>
      <c r="ET40" s="146" t="e">
        <f t="shared" si="235"/>
        <v>#N/A</v>
      </c>
      <c r="EU40" s="146" t="e">
        <f t="shared" si="236"/>
        <v>#N/A</v>
      </c>
      <c r="EV40" s="146" t="e">
        <f t="shared" si="237"/>
        <v>#N/A</v>
      </c>
      <c r="EW40" s="146" t="e">
        <f t="shared" si="238"/>
        <v>#N/A</v>
      </c>
      <c r="EX40" s="146" t="e">
        <f t="shared" si="239"/>
        <v>#N/A</v>
      </c>
      <c r="EY40" s="146" t="e">
        <f t="shared" si="240"/>
        <v>#N/A</v>
      </c>
      <c r="EZ40" s="146" t="e">
        <f t="shared" si="241"/>
        <v>#N/A</v>
      </c>
      <c r="FA40" s="146" t="e">
        <f t="shared" si="242"/>
        <v>#N/A</v>
      </c>
      <c r="FB40" s="146" t="e">
        <f t="shared" si="243"/>
        <v>#N/A</v>
      </c>
      <c r="FC40" s="146" t="e">
        <f t="shared" si="244"/>
        <v>#N/A</v>
      </c>
      <c r="FD40" s="146" t="e">
        <f t="shared" si="245"/>
        <v>#N/A</v>
      </c>
      <c r="FE40" s="146" t="e">
        <f t="shared" si="246"/>
        <v>#N/A</v>
      </c>
      <c r="FF40" s="146" t="e">
        <f t="shared" si="247"/>
        <v>#N/A</v>
      </c>
      <c r="FG40" s="146" t="e">
        <f t="shared" si="248"/>
        <v>#N/A</v>
      </c>
      <c r="FH40" s="146" t="e">
        <f t="shared" si="249"/>
        <v>#N/A</v>
      </c>
      <c r="FI40" s="146" t="e">
        <f t="shared" si="250"/>
        <v>#N/A</v>
      </c>
      <c r="FJ40" s="146" t="e">
        <f t="shared" si="251"/>
        <v>#N/A</v>
      </c>
      <c r="FK40" s="146" t="e">
        <f t="shared" si="252"/>
        <v>#N/A</v>
      </c>
      <c r="FL40" s="146" t="e">
        <f t="shared" si="253"/>
        <v>#N/A</v>
      </c>
      <c r="FM40" s="146" t="e">
        <f t="shared" si="254"/>
        <v>#N/A</v>
      </c>
      <c r="FN40" s="146" t="e">
        <f t="shared" si="255"/>
        <v>#N/A</v>
      </c>
      <c r="FO40" s="146" t="e">
        <f t="shared" si="256"/>
        <v>#N/A</v>
      </c>
      <c r="FP40" s="146" t="e">
        <f t="shared" si="257"/>
        <v>#N/A</v>
      </c>
      <c r="FQ40" s="146" t="e">
        <f t="shared" si="258"/>
        <v>#N/A</v>
      </c>
      <c r="FR40" s="146" t="e">
        <f t="shared" si="259"/>
        <v>#N/A</v>
      </c>
      <c r="FS40" s="146" t="e">
        <f t="shared" si="260"/>
        <v>#N/A</v>
      </c>
      <c r="FT40" s="146" t="e">
        <f t="shared" si="261"/>
        <v>#N/A</v>
      </c>
      <c r="FU40" s="146" t="e">
        <f t="shared" si="262"/>
        <v>#N/A</v>
      </c>
      <c r="FV40" s="146" t="e">
        <f t="shared" si="263"/>
        <v>#N/A</v>
      </c>
      <c r="FW40" s="146" t="e">
        <f t="shared" si="264"/>
        <v>#N/A</v>
      </c>
      <c r="FX40" s="146" t="e">
        <f t="shared" si="265"/>
        <v>#N/A</v>
      </c>
      <c r="FY40" s="146" t="e">
        <f t="shared" si="266"/>
        <v>#N/A</v>
      </c>
      <c r="FZ40" s="146" t="e">
        <f t="shared" si="267"/>
        <v>#N/A</v>
      </c>
      <c r="GA40" s="146" t="e">
        <f t="shared" si="268"/>
        <v>#N/A</v>
      </c>
      <c r="GB40" s="146" t="e">
        <f t="shared" si="269"/>
        <v>#N/A</v>
      </c>
      <c r="GC40" s="146" t="e">
        <f t="shared" si="270"/>
        <v>#N/A</v>
      </c>
      <c r="GD40" s="146" t="e">
        <f t="shared" si="271"/>
        <v>#N/A</v>
      </c>
      <c r="GE40" s="146" t="e">
        <f t="shared" si="272"/>
        <v>#N/A</v>
      </c>
      <c r="GF40" s="146" t="e">
        <f t="shared" si="273"/>
        <v>#N/A</v>
      </c>
      <c r="GG40" s="146" t="e">
        <f t="shared" si="274"/>
        <v>#N/A</v>
      </c>
      <c r="GH40" s="146" t="e">
        <f t="shared" si="275"/>
        <v>#N/A</v>
      </c>
      <c r="GI40" s="146" t="e">
        <f t="shared" si="276"/>
        <v>#N/A</v>
      </c>
      <c r="GJ40" s="146" t="e">
        <f t="shared" si="277"/>
        <v>#N/A</v>
      </c>
      <c r="GK40" s="146" t="e">
        <f t="shared" si="278"/>
        <v>#N/A</v>
      </c>
      <c r="GL40" s="146" t="e">
        <f t="shared" si="279"/>
        <v>#N/A</v>
      </c>
      <c r="GM40" s="146" t="e">
        <f t="shared" si="280"/>
        <v>#N/A</v>
      </c>
      <c r="GN40" s="146" t="e">
        <f t="shared" si="281"/>
        <v>#N/A</v>
      </c>
      <c r="GO40" s="146" t="e">
        <f t="shared" si="282"/>
        <v>#N/A</v>
      </c>
      <c r="GP40" s="146" t="e">
        <f t="shared" si="283"/>
        <v>#N/A</v>
      </c>
      <c r="GQ40" s="146" t="e">
        <f t="shared" si="284"/>
        <v>#N/A</v>
      </c>
      <c r="GR40" s="146" t="e">
        <f t="shared" si="285"/>
        <v>#N/A</v>
      </c>
      <c r="GS40" s="146" t="e">
        <f t="shared" si="286"/>
        <v>#N/A</v>
      </c>
      <c r="GT40" s="146" t="e">
        <f t="shared" si="287"/>
        <v>#N/A</v>
      </c>
      <c r="GU40" s="146" t="e">
        <f t="shared" si="288"/>
        <v>#N/A</v>
      </c>
      <c r="GV40" s="146" t="e">
        <f t="shared" si="289"/>
        <v>#N/A</v>
      </c>
      <c r="GW40" s="146" t="e">
        <f t="shared" si="290"/>
        <v>#N/A</v>
      </c>
      <c r="GX40" s="146" t="e">
        <f t="shared" si="291"/>
        <v>#N/A</v>
      </c>
      <c r="GY40" s="146" t="e">
        <f t="shared" si="292"/>
        <v>#N/A</v>
      </c>
      <c r="GZ40" s="146" t="e">
        <f t="shared" si="293"/>
        <v>#N/A</v>
      </c>
      <c r="HA40" s="146" t="e">
        <f t="shared" si="294"/>
        <v>#N/A</v>
      </c>
      <c r="HB40" s="146" t="e">
        <f t="shared" si="295"/>
        <v>#N/A</v>
      </c>
      <c r="HC40" s="146" t="e">
        <f t="shared" si="296"/>
        <v>#N/A</v>
      </c>
      <c r="HD40" s="146" t="e">
        <f t="shared" si="297"/>
        <v>#N/A</v>
      </c>
      <c r="HE40" s="146" t="e">
        <f t="shared" si="298"/>
        <v>#N/A</v>
      </c>
      <c r="HF40" s="146" t="e">
        <f t="shared" si="299"/>
        <v>#N/A</v>
      </c>
      <c r="HG40" s="146" t="e">
        <f t="shared" si="300"/>
        <v>#N/A</v>
      </c>
      <c r="HH40" s="146" t="e">
        <f t="shared" si="301"/>
        <v>#N/A</v>
      </c>
      <c r="HI40" s="146" t="e">
        <f t="shared" si="302"/>
        <v>#N/A</v>
      </c>
      <c r="HJ40" s="146" t="e">
        <f t="shared" si="303"/>
        <v>#N/A</v>
      </c>
      <c r="HK40" s="146" t="e">
        <f t="shared" si="304"/>
        <v>#N/A</v>
      </c>
      <c r="HL40" s="146" t="e">
        <f t="shared" si="305"/>
        <v>#N/A</v>
      </c>
      <c r="HM40" s="146" t="e">
        <f t="shared" si="306"/>
        <v>#N/A</v>
      </c>
      <c r="HN40" s="146" t="e">
        <f t="shared" si="307"/>
        <v>#N/A</v>
      </c>
      <c r="HO40" s="146" t="e">
        <f t="shared" si="308"/>
        <v>#N/A</v>
      </c>
      <c r="HP40" s="146" t="e">
        <f t="shared" si="309"/>
        <v>#N/A</v>
      </c>
    </row>
    <row r="41" spans="1:224" hidden="1" x14ac:dyDescent="0.45">
      <c r="A41" s="4">
        <v>38</v>
      </c>
      <c r="B41" s="82" t="str">
        <f t="shared" si="107"/>
        <v/>
      </c>
      <c r="C41" s="81"/>
      <c r="D41" s="82" t="str">
        <f t="shared" si="108"/>
        <v/>
      </c>
      <c r="E41" s="32" t="str">
        <f t="shared" si="0"/>
        <v/>
      </c>
      <c r="F41" s="32" t="str">
        <f t="shared" si="1"/>
        <v/>
      </c>
      <c r="G41" s="65" t="str">
        <f t="shared" si="109"/>
        <v/>
      </c>
      <c r="H41" s="21"/>
      <c r="I41" s="53"/>
      <c r="J41" s="237"/>
      <c r="K41" s="66" t="str">
        <f>IF(AND(B41&gt;0,C41&gt;0,D41&gt;0),IF(ISBLANK(J41),IF(ISBLANK(H41),"",(D41-B41)*VLOOKUP(H41,VLookups!$A$4:$B$13,2,FALSE)),J41),"")</f>
        <v/>
      </c>
      <c r="L41" s="67" t="str">
        <f t="shared" si="205"/>
        <v/>
      </c>
      <c r="M41" s="81"/>
      <c r="N41" s="230" t="str">
        <f>IF(AND(M41&gt;0,C41&gt;0,NOT(K41="")),ABS(VLOOKUP($M$1,VLookups!$A$27:$B$28,2,FALSE)-_xlfn.NORM.DIST(M41,G41,K41,TRUE)),"")</f>
        <v/>
      </c>
      <c r="O41" s="80" t="str">
        <f>IF(AND($B41&gt;0,$C41&gt;0,$D41&gt;0,NOT(ISBLANK($H41))),_xlfn.NORM.INV(ABS(VLOOKUP($M$1,VLookups!$A$27:$B$28,2,FALSE)-O$3),$G41,$K41),"")</f>
        <v/>
      </c>
      <c r="P41" s="79" t="str">
        <f>IF(AND($B41&gt;0,$C41&gt;0,$D41&gt;0,NOT(ISBLANK($H41))),_xlfn.NORM.INV(ABS(VLOOKUP($M$1,VLookups!$A$27:$B$28,2,FALSE)-P$3),$G41,$K41),"")</f>
        <v/>
      </c>
      <c r="Q41" s="80" t="str">
        <f>IF(AND($B41&gt;0,$C41&gt;0,$D41&gt;0,NOT(ISBLANK($H41))),_xlfn.NORM.INV(ABS(VLOOKUP($M$1,VLookups!$A$27:$B$28,2,FALSE)-Q$3),$G41,$K41),"")</f>
        <v/>
      </c>
      <c r="R41" s="79" t="str">
        <f>IF(AND($B41&gt;0,$C41&gt;0,$D41&gt;0,NOT(ISBLANK($H41))),_xlfn.NORM.INV(ABS(VLOOKUP($M$1,VLookups!$A$27:$B$28,2,FALSE)-R$3),$G41,$K41),"")</f>
        <v/>
      </c>
      <c r="S41" s="80" t="str">
        <f>IF(AND($B41&gt;0,$C41&gt;0,$D41&gt;0,NOT(ISBLANK($H41))),_xlfn.NORM.INV(ABS(VLOOKUP($M$1,VLookups!$A$27:$B$28,2,FALSE)-S$3),$G41,$K41),"")</f>
        <v/>
      </c>
      <c r="T41" s="79" t="str">
        <f>IF(AND($B41&gt;0,$C41&gt;0,$D41&gt;0,NOT(ISBLANK($H41))),_xlfn.NORM.INV(ABS(VLOOKUP($M$1,VLookups!$A$27:$B$28,2,FALSE)-T$3),$G41,$K41),"")</f>
        <v/>
      </c>
      <c r="U41" s="5"/>
      <c r="V41" s="145" t="str">
        <f t="shared" si="110"/>
        <v/>
      </c>
      <c r="W41" s="46" t="str">
        <f t="shared" ref="W41:AP41" si="322">IF(ISNONTEXT($V41),X41-$V41,"")</f>
        <v/>
      </c>
      <c r="X41" s="46" t="str">
        <f t="shared" si="322"/>
        <v/>
      </c>
      <c r="Y41" s="46" t="str">
        <f t="shared" si="322"/>
        <v/>
      </c>
      <c r="Z41" s="46" t="str">
        <f t="shared" si="322"/>
        <v/>
      </c>
      <c r="AA41" s="46" t="str">
        <f t="shared" si="322"/>
        <v/>
      </c>
      <c r="AB41" s="46" t="str">
        <f t="shared" si="322"/>
        <v/>
      </c>
      <c r="AC41" s="46" t="str">
        <f t="shared" si="322"/>
        <v/>
      </c>
      <c r="AD41" s="46" t="str">
        <f t="shared" si="322"/>
        <v/>
      </c>
      <c r="AE41" s="46" t="str">
        <f t="shared" si="322"/>
        <v/>
      </c>
      <c r="AF41" s="46" t="str">
        <f t="shared" si="322"/>
        <v/>
      </c>
      <c r="AG41" s="46" t="str">
        <f t="shared" si="322"/>
        <v/>
      </c>
      <c r="AH41" s="46" t="str">
        <f t="shared" si="322"/>
        <v/>
      </c>
      <c r="AI41" s="46" t="str">
        <f t="shared" si="322"/>
        <v/>
      </c>
      <c r="AJ41" s="46" t="str">
        <f t="shared" si="322"/>
        <v/>
      </c>
      <c r="AK41" s="46" t="str">
        <f t="shared" si="322"/>
        <v/>
      </c>
      <c r="AL41" s="46" t="str">
        <f t="shared" si="322"/>
        <v/>
      </c>
      <c r="AM41" s="46" t="str">
        <f t="shared" si="322"/>
        <v/>
      </c>
      <c r="AN41" s="46" t="str">
        <f t="shared" si="322"/>
        <v/>
      </c>
      <c r="AO41" s="46" t="str">
        <f t="shared" si="322"/>
        <v/>
      </c>
      <c r="AP41" s="46" t="str">
        <f t="shared" si="322"/>
        <v/>
      </c>
      <c r="AQ41" s="152" t="str">
        <f t="shared" si="112"/>
        <v/>
      </c>
      <c r="AR41" s="46" t="str">
        <f t="shared" ref="AR41:DC41" si="323">IF(ISNONTEXT($V41),AQ41+$V41,"")</f>
        <v/>
      </c>
      <c r="AS41" s="46" t="str">
        <f t="shared" si="323"/>
        <v/>
      </c>
      <c r="AT41" s="46" t="str">
        <f t="shared" si="323"/>
        <v/>
      </c>
      <c r="AU41" s="46" t="str">
        <f t="shared" si="323"/>
        <v/>
      </c>
      <c r="AV41" s="46" t="str">
        <f t="shared" si="323"/>
        <v/>
      </c>
      <c r="AW41" s="46" t="str">
        <f t="shared" si="323"/>
        <v/>
      </c>
      <c r="AX41" s="46" t="str">
        <f t="shared" si="323"/>
        <v/>
      </c>
      <c r="AY41" s="46" t="str">
        <f t="shared" si="323"/>
        <v/>
      </c>
      <c r="AZ41" s="46" t="str">
        <f t="shared" si="323"/>
        <v/>
      </c>
      <c r="BA41" s="46" t="str">
        <f t="shared" si="323"/>
        <v/>
      </c>
      <c r="BB41" s="46" t="str">
        <f t="shared" si="323"/>
        <v/>
      </c>
      <c r="BC41" s="46" t="str">
        <f t="shared" si="323"/>
        <v/>
      </c>
      <c r="BD41" s="46" t="str">
        <f t="shared" si="323"/>
        <v/>
      </c>
      <c r="BE41" s="46" t="str">
        <f t="shared" si="323"/>
        <v/>
      </c>
      <c r="BF41" s="46" t="str">
        <f t="shared" si="323"/>
        <v/>
      </c>
      <c r="BG41" s="46" t="str">
        <f t="shared" si="323"/>
        <v/>
      </c>
      <c r="BH41" s="46" t="str">
        <f t="shared" si="323"/>
        <v/>
      </c>
      <c r="BI41" s="46" t="str">
        <f t="shared" si="323"/>
        <v/>
      </c>
      <c r="BJ41" s="46" t="str">
        <f t="shared" si="323"/>
        <v/>
      </c>
      <c r="BK41" s="46" t="str">
        <f t="shared" si="323"/>
        <v/>
      </c>
      <c r="BL41" s="46" t="str">
        <f t="shared" si="323"/>
        <v/>
      </c>
      <c r="BM41" s="46" t="str">
        <f t="shared" si="323"/>
        <v/>
      </c>
      <c r="BN41" s="46" t="str">
        <f t="shared" si="323"/>
        <v/>
      </c>
      <c r="BO41" s="46" t="str">
        <f t="shared" si="323"/>
        <v/>
      </c>
      <c r="BP41" s="46" t="str">
        <f t="shared" si="323"/>
        <v/>
      </c>
      <c r="BQ41" s="46" t="str">
        <f t="shared" si="323"/>
        <v/>
      </c>
      <c r="BR41" s="46" t="str">
        <f t="shared" si="323"/>
        <v/>
      </c>
      <c r="BS41" s="46" t="str">
        <f t="shared" si="323"/>
        <v/>
      </c>
      <c r="BT41" s="46" t="str">
        <f t="shared" si="323"/>
        <v/>
      </c>
      <c r="BU41" s="46" t="str">
        <f t="shared" si="323"/>
        <v/>
      </c>
      <c r="BV41" s="46" t="str">
        <f t="shared" si="323"/>
        <v/>
      </c>
      <c r="BW41" s="46" t="str">
        <f t="shared" si="323"/>
        <v/>
      </c>
      <c r="BX41" s="46" t="str">
        <f t="shared" si="323"/>
        <v/>
      </c>
      <c r="BY41" s="46" t="str">
        <f t="shared" si="323"/>
        <v/>
      </c>
      <c r="BZ41" s="46" t="str">
        <f t="shared" si="323"/>
        <v/>
      </c>
      <c r="CA41" s="46" t="str">
        <f t="shared" si="323"/>
        <v/>
      </c>
      <c r="CB41" s="46" t="str">
        <f t="shared" si="323"/>
        <v/>
      </c>
      <c r="CC41" s="46" t="str">
        <f t="shared" si="323"/>
        <v/>
      </c>
      <c r="CD41" s="46" t="str">
        <f t="shared" si="323"/>
        <v/>
      </c>
      <c r="CE41" s="46" t="str">
        <f t="shared" si="323"/>
        <v/>
      </c>
      <c r="CF41" s="46" t="str">
        <f t="shared" si="323"/>
        <v/>
      </c>
      <c r="CG41" s="46" t="str">
        <f t="shared" si="323"/>
        <v/>
      </c>
      <c r="CH41" s="46" t="str">
        <f t="shared" si="323"/>
        <v/>
      </c>
      <c r="CI41" s="46" t="str">
        <f t="shared" si="323"/>
        <v/>
      </c>
      <c r="CJ41" s="46" t="str">
        <f t="shared" si="323"/>
        <v/>
      </c>
      <c r="CK41" s="46" t="str">
        <f t="shared" si="323"/>
        <v/>
      </c>
      <c r="CL41" s="46" t="str">
        <f t="shared" si="323"/>
        <v/>
      </c>
      <c r="CM41" s="46" t="str">
        <f t="shared" si="323"/>
        <v/>
      </c>
      <c r="CN41" s="46" t="str">
        <f t="shared" si="323"/>
        <v/>
      </c>
      <c r="CO41" s="46" t="str">
        <f t="shared" si="323"/>
        <v/>
      </c>
      <c r="CP41" s="46" t="str">
        <f t="shared" si="323"/>
        <v/>
      </c>
      <c r="CQ41" s="46" t="str">
        <f t="shared" si="323"/>
        <v/>
      </c>
      <c r="CR41" s="46" t="str">
        <f t="shared" si="323"/>
        <v/>
      </c>
      <c r="CS41" s="46" t="str">
        <f t="shared" si="323"/>
        <v/>
      </c>
      <c r="CT41" s="46" t="str">
        <f t="shared" si="323"/>
        <v/>
      </c>
      <c r="CU41" s="46" t="str">
        <f t="shared" si="323"/>
        <v/>
      </c>
      <c r="CV41" s="46" t="str">
        <f t="shared" si="323"/>
        <v/>
      </c>
      <c r="CW41" s="46" t="str">
        <f t="shared" si="323"/>
        <v/>
      </c>
      <c r="CX41" s="46" t="str">
        <f t="shared" si="323"/>
        <v/>
      </c>
      <c r="CY41" s="46" t="str">
        <f t="shared" si="323"/>
        <v/>
      </c>
      <c r="CZ41" s="46" t="str">
        <f t="shared" si="323"/>
        <v/>
      </c>
      <c r="DA41" s="46" t="str">
        <f t="shared" si="323"/>
        <v/>
      </c>
      <c r="DB41" s="46" t="str">
        <f t="shared" si="323"/>
        <v/>
      </c>
      <c r="DC41" s="46" t="str">
        <f t="shared" si="323"/>
        <v/>
      </c>
      <c r="DD41" s="46" t="str">
        <f t="shared" ref="DD41:DS41" si="324">IF(ISNONTEXT($V41),DC41+$V41,"")</f>
        <v/>
      </c>
      <c r="DE41" s="46" t="str">
        <f t="shared" si="324"/>
        <v/>
      </c>
      <c r="DF41" s="46" t="str">
        <f t="shared" si="324"/>
        <v/>
      </c>
      <c r="DG41" s="46" t="str">
        <f t="shared" si="324"/>
        <v/>
      </c>
      <c r="DH41" s="46" t="str">
        <f t="shared" si="324"/>
        <v/>
      </c>
      <c r="DI41" s="46" t="str">
        <f t="shared" si="324"/>
        <v/>
      </c>
      <c r="DJ41" s="46" t="str">
        <f t="shared" si="324"/>
        <v/>
      </c>
      <c r="DK41" s="46" t="str">
        <f t="shared" si="324"/>
        <v/>
      </c>
      <c r="DL41" s="46" t="str">
        <f t="shared" si="324"/>
        <v/>
      </c>
      <c r="DM41" s="46" t="str">
        <f t="shared" si="324"/>
        <v/>
      </c>
      <c r="DN41" s="46" t="str">
        <f t="shared" si="324"/>
        <v/>
      </c>
      <c r="DO41" s="46" t="str">
        <f t="shared" si="324"/>
        <v/>
      </c>
      <c r="DP41" s="46" t="str">
        <f t="shared" si="324"/>
        <v/>
      </c>
      <c r="DQ41" s="46" t="str">
        <f t="shared" si="324"/>
        <v/>
      </c>
      <c r="DR41" s="46" t="str">
        <f t="shared" si="324"/>
        <v/>
      </c>
      <c r="DS41" s="46" t="str">
        <f t="shared" si="324"/>
        <v/>
      </c>
      <c r="DT41" s="146" t="e">
        <f t="shared" si="209"/>
        <v>#N/A</v>
      </c>
      <c r="DU41" s="146" t="e">
        <f t="shared" si="210"/>
        <v>#N/A</v>
      </c>
      <c r="DV41" s="146" t="e">
        <f t="shared" si="211"/>
        <v>#N/A</v>
      </c>
      <c r="DW41" s="146" t="e">
        <f t="shared" si="212"/>
        <v>#N/A</v>
      </c>
      <c r="DX41" s="146" t="e">
        <f t="shared" si="213"/>
        <v>#N/A</v>
      </c>
      <c r="DY41" s="146" t="e">
        <f t="shared" si="214"/>
        <v>#N/A</v>
      </c>
      <c r="DZ41" s="146" t="e">
        <f t="shared" si="215"/>
        <v>#N/A</v>
      </c>
      <c r="EA41" s="146" t="e">
        <f t="shared" si="216"/>
        <v>#N/A</v>
      </c>
      <c r="EB41" s="146" t="e">
        <f t="shared" si="217"/>
        <v>#N/A</v>
      </c>
      <c r="EC41" s="146" t="e">
        <f t="shared" si="218"/>
        <v>#N/A</v>
      </c>
      <c r="ED41" s="146" t="e">
        <f t="shared" si="219"/>
        <v>#N/A</v>
      </c>
      <c r="EE41" s="146" t="e">
        <f t="shared" si="220"/>
        <v>#N/A</v>
      </c>
      <c r="EF41" s="146" t="e">
        <f t="shared" si="221"/>
        <v>#N/A</v>
      </c>
      <c r="EG41" s="146" t="e">
        <f t="shared" si="222"/>
        <v>#N/A</v>
      </c>
      <c r="EH41" s="146" t="e">
        <f t="shared" si="223"/>
        <v>#N/A</v>
      </c>
      <c r="EI41" s="146" t="e">
        <f t="shared" si="224"/>
        <v>#N/A</v>
      </c>
      <c r="EJ41" s="146" t="e">
        <f t="shared" si="225"/>
        <v>#N/A</v>
      </c>
      <c r="EK41" s="146" t="e">
        <f t="shared" si="226"/>
        <v>#N/A</v>
      </c>
      <c r="EL41" s="146" t="e">
        <f t="shared" si="227"/>
        <v>#N/A</v>
      </c>
      <c r="EM41" s="146" t="e">
        <f t="shared" si="228"/>
        <v>#N/A</v>
      </c>
      <c r="EN41" s="146" t="e">
        <f t="shared" si="229"/>
        <v>#N/A</v>
      </c>
      <c r="EO41" s="146" t="e">
        <f t="shared" si="230"/>
        <v>#N/A</v>
      </c>
      <c r="EP41" s="146" t="e">
        <f t="shared" si="231"/>
        <v>#N/A</v>
      </c>
      <c r="EQ41" s="146" t="e">
        <f t="shared" si="232"/>
        <v>#N/A</v>
      </c>
      <c r="ER41" s="146" t="e">
        <f t="shared" si="233"/>
        <v>#N/A</v>
      </c>
      <c r="ES41" s="146" t="e">
        <f t="shared" si="234"/>
        <v>#N/A</v>
      </c>
      <c r="ET41" s="146" t="e">
        <f t="shared" si="235"/>
        <v>#N/A</v>
      </c>
      <c r="EU41" s="146" t="e">
        <f t="shared" si="236"/>
        <v>#N/A</v>
      </c>
      <c r="EV41" s="146" t="e">
        <f t="shared" si="237"/>
        <v>#N/A</v>
      </c>
      <c r="EW41" s="146" t="e">
        <f t="shared" si="238"/>
        <v>#N/A</v>
      </c>
      <c r="EX41" s="146" t="e">
        <f t="shared" si="239"/>
        <v>#N/A</v>
      </c>
      <c r="EY41" s="146" t="e">
        <f t="shared" si="240"/>
        <v>#N/A</v>
      </c>
      <c r="EZ41" s="146" t="e">
        <f t="shared" si="241"/>
        <v>#N/A</v>
      </c>
      <c r="FA41" s="146" t="e">
        <f t="shared" si="242"/>
        <v>#N/A</v>
      </c>
      <c r="FB41" s="146" t="e">
        <f t="shared" si="243"/>
        <v>#N/A</v>
      </c>
      <c r="FC41" s="146" t="e">
        <f t="shared" si="244"/>
        <v>#N/A</v>
      </c>
      <c r="FD41" s="146" t="e">
        <f t="shared" si="245"/>
        <v>#N/A</v>
      </c>
      <c r="FE41" s="146" t="e">
        <f t="shared" si="246"/>
        <v>#N/A</v>
      </c>
      <c r="FF41" s="146" t="e">
        <f t="shared" si="247"/>
        <v>#N/A</v>
      </c>
      <c r="FG41" s="146" t="e">
        <f t="shared" si="248"/>
        <v>#N/A</v>
      </c>
      <c r="FH41" s="146" t="e">
        <f t="shared" si="249"/>
        <v>#N/A</v>
      </c>
      <c r="FI41" s="146" t="e">
        <f t="shared" si="250"/>
        <v>#N/A</v>
      </c>
      <c r="FJ41" s="146" t="e">
        <f t="shared" si="251"/>
        <v>#N/A</v>
      </c>
      <c r="FK41" s="146" t="e">
        <f t="shared" si="252"/>
        <v>#N/A</v>
      </c>
      <c r="FL41" s="146" t="e">
        <f t="shared" si="253"/>
        <v>#N/A</v>
      </c>
      <c r="FM41" s="146" t="e">
        <f t="shared" si="254"/>
        <v>#N/A</v>
      </c>
      <c r="FN41" s="146" t="e">
        <f t="shared" si="255"/>
        <v>#N/A</v>
      </c>
      <c r="FO41" s="146" t="e">
        <f t="shared" si="256"/>
        <v>#N/A</v>
      </c>
      <c r="FP41" s="146" t="e">
        <f t="shared" si="257"/>
        <v>#N/A</v>
      </c>
      <c r="FQ41" s="146" t="e">
        <f t="shared" si="258"/>
        <v>#N/A</v>
      </c>
      <c r="FR41" s="146" t="e">
        <f t="shared" si="259"/>
        <v>#N/A</v>
      </c>
      <c r="FS41" s="146" t="e">
        <f t="shared" si="260"/>
        <v>#N/A</v>
      </c>
      <c r="FT41" s="146" t="e">
        <f t="shared" si="261"/>
        <v>#N/A</v>
      </c>
      <c r="FU41" s="146" t="e">
        <f t="shared" si="262"/>
        <v>#N/A</v>
      </c>
      <c r="FV41" s="146" t="e">
        <f t="shared" si="263"/>
        <v>#N/A</v>
      </c>
      <c r="FW41" s="146" t="e">
        <f t="shared" si="264"/>
        <v>#N/A</v>
      </c>
      <c r="FX41" s="146" t="e">
        <f t="shared" si="265"/>
        <v>#N/A</v>
      </c>
      <c r="FY41" s="146" t="e">
        <f t="shared" si="266"/>
        <v>#N/A</v>
      </c>
      <c r="FZ41" s="146" t="e">
        <f t="shared" si="267"/>
        <v>#N/A</v>
      </c>
      <c r="GA41" s="146" t="e">
        <f t="shared" si="268"/>
        <v>#N/A</v>
      </c>
      <c r="GB41" s="146" t="e">
        <f t="shared" si="269"/>
        <v>#N/A</v>
      </c>
      <c r="GC41" s="146" t="e">
        <f t="shared" si="270"/>
        <v>#N/A</v>
      </c>
      <c r="GD41" s="146" t="e">
        <f t="shared" si="271"/>
        <v>#N/A</v>
      </c>
      <c r="GE41" s="146" t="e">
        <f t="shared" si="272"/>
        <v>#N/A</v>
      </c>
      <c r="GF41" s="146" t="e">
        <f t="shared" si="273"/>
        <v>#N/A</v>
      </c>
      <c r="GG41" s="146" t="e">
        <f t="shared" si="274"/>
        <v>#N/A</v>
      </c>
      <c r="GH41" s="146" t="e">
        <f t="shared" si="275"/>
        <v>#N/A</v>
      </c>
      <c r="GI41" s="146" t="e">
        <f t="shared" si="276"/>
        <v>#N/A</v>
      </c>
      <c r="GJ41" s="146" t="e">
        <f t="shared" si="277"/>
        <v>#N/A</v>
      </c>
      <c r="GK41" s="146" t="e">
        <f t="shared" si="278"/>
        <v>#N/A</v>
      </c>
      <c r="GL41" s="146" t="e">
        <f t="shared" si="279"/>
        <v>#N/A</v>
      </c>
      <c r="GM41" s="146" t="e">
        <f t="shared" si="280"/>
        <v>#N/A</v>
      </c>
      <c r="GN41" s="146" t="e">
        <f t="shared" si="281"/>
        <v>#N/A</v>
      </c>
      <c r="GO41" s="146" t="e">
        <f t="shared" si="282"/>
        <v>#N/A</v>
      </c>
      <c r="GP41" s="146" t="e">
        <f t="shared" si="283"/>
        <v>#N/A</v>
      </c>
      <c r="GQ41" s="146" t="e">
        <f t="shared" si="284"/>
        <v>#N/A</v>
      </c>
      <c r="GR41" s="146" t="e">
        <f t="shared" si="285"/>
        <v>#N/A</v>
      </c>
      <c r="GS41" s="146" t="e">
        <f t="shared" si="286"/>
        <v>#N/A</v>
      </c>
      <c r="GT41" s="146" t="e">
        <f t="shared" si="287"/>
        <v>#N/A</v>
      </c>
      <c r="GU41" s="146" t="e">
        <f t="shared" si="288"/>
        <v>#N/A</v>
      </c>
      <c r="GV41" s="146" t="e">
        <f t="shared" si="289"/>
        <v>#N/A</v>
      </c>
      <c r="GW41" s="146" t="e">
        <f t="shared" si="290"/>
        <v>#N/A</v>
      </c>
      <c r="GX41" s="146" t="e">
        <f t="shared" si="291"/>
        <v>#N/A</v>
      </c>
      <c r="GY41" s="146" t="e">
        <f t="shared" si="292"/>
        <v>#N/A</v>
      </c>
      <c r="GZ41" s="146" t="e">
        <f t="shared" si="293"/>
        <v>#N/A</v>
      </c>
      <c r="HA41" s="146" t="e">
        <f t="shared" si="294"/>
        <v>#N/A</v>
      </c>
      <c r="HB41" s="146" t="e">
        <f t="shared" si="295"/>
        <v>#N/A</v>
      </c>
      <c r="HC41" s="146" t="e">
        <f t="shared" si="296"/>
        <v>#N/A</v>
      </c>
      <c r="HD41" s="146" t="e">
        <f t="shared" si="297"/>
        <v>#N/A</v>
      </c>
      <c r="HE41" s="146" t="e">
        <f t="shared" si="298"/>
        <v>#N/A</v>
      </c>
      <c r="HF41" s="146" t="e">
        <f t="shared" si="299"/>
        <v>#N/A</v>
      </c>
      <c r="HG41" s="146" t="e">
        <f t="shared" si="300"/>
        <v>#N/A</v>
      </c>
      <c r="HH41" s="146" t="e">
        <f t="shared" si="301"/>
        <v>#N/A</v>
      </c>
      <c r="HI41" s="146" t="e">
        <f t="shared" si="302"/>
        <v>#N/A</v>
      </c>
      <c r="HJ41" s="146" t="e">
        <f t="shared" si="303"/>
        <v>#N/A</v>
      </c>
      <c r="HK41" s="146" t="e">
        <f t="shared" si="304"/>
        <v>#N/A</v>
      </c>
      <c r="HL41" s="146" t="e">
        <f t="shared" si="305"/>
        <v>#N/A</v>
      </c>
      <c r="HM41" s="146" t="e">
        <f t="shared" si="306"/>
        <v>#N/A</v>
      </c>
      <c r="HN41" s="146" t="e">
        <f t="shared" si="307"/>
        <v>#N/A</v>
      </c>
      <c r="HO41" s="146" t="e">
        <f t="shared" si="308"/>
        <v>#N/A</v>
      </c>
      <c r="HP41" s="146" t="e">
        <f t="shared" si="309"/>
        <v>#N/A</v>
      </c>
    </row>
    <row r="42" spans="1:224" hidden="1" x14ac:dyDescent="0.45">
      <c r="A42" s="4">
        <v>39</v>
      </c>
      <c r="B42" s="82" t="str">
        <f t="shared" si="107"/>
        <v/>
      </c>
      <c r="C42" s="81"/>
      <c r="D42" s="82" t="str">
        <f t="shared" si="108"/>
        <v/>
      </c>
      <c r="E42" s="32" t="str">
        <f t="shared" si="0"/>
        <v/>
      </c>
      <c r="F42" s="32" t="str">
        <f t="shared" si="1"/>
        <v/>
      </c>
      <c r="G42" s="65" t="str">
        <f t="shared" si="109"/>
        <v/>
      </c>
      <c r="H42" s="21"/>
      <c r="I42" s="53"/>
      <c r="J42" s="237"/>
      <c r="K42" s="66" t="str">
        <f>IF(AND(B42&gt;0,C42&gt;0,D42&gt;0),IF(ISBLANK(J42),IF(ISBLANK(H42),"",(D42-B42)*VLOOKUP(H42,VLookups!$A$4:$B$13,2,FALSE)),J42),"")</f>
        <v/>
      </c>
      <c r="L42" s="67" t="str">
        <f t="shared" si="205"/>
        <v/>
      </c>
      <c r="M42" s="81"/>
      <c r="N42" s="230" t="str">
        <f>IF(AND(M42&gt;0,C42&gt;0,NOT(K42="")),ABS(VLOOKUP($M$1,VLookups!$A$27:$B$28,2,FALSE)-_xlfn.NORM.DIST(M42,G42,K42,TRUE)),"")</f>
        <v/>
      </c>
      <c r="O42" s="80" t="str">
        <f>IF(AND($B42&gt;0,$C42&gt;0,$D42&gt;0,NOT(ISBLANK($H42))),_xlfn.NORM.INV(ABS(VLOOKUP($M$1,VLookups!$A$27:$B$28,2,FALSE)-O$3),$G42,$K42),"")</f>
        <v/>
      </c>
      <c r="P42" s="79" t="str">
        <f>IF(AND($B42&gt;0,$C42&gt;0,$D42&gt;0,NOT(ISBLANK($H42))),_xlfn.NORM.INV(ABS(VLOOKUP($M$1,VLookups!$A$27:$B$28,2,FALSE)-P$3),$G42,$K42),"")</f>
        <v/>
      </c>
      <c r="Q42" s="80" t="str">
        <f>IF(AND($B42&gt;0,$C42&gt;0,$D42&gt;0,NOT(ISBLANK($H42))),_xlfn.NORM.INV(ABS(VLOOKUP($M$1,VLookups!$A$27:$B$28,2,FALSE)-Q$3),$G42,$K42),"")</f>
        <v/>
      </c>
      <c r="R42" s="79" t="str">
        <f>IF(AND($B42&gt;0,$C42&gt;0,$D42&gt;0,NOT(ISBLANK($H42))),_xlfn.NORM.INV(ABS(VLOOKUP($M$1,VLookups!$A$27:$B$28,2,FALSE)-R$3),$G42,$K42),"")</f>
        <v/>
      </c>
      <c r="S42" s="80" t="str">
        <f>IF(AND($B42&gt;0,$C42&gt;0,$D42&gt;0,NOT(ISBLANK($H42))),_xlfn.NORM.INV(ABS(VLOOKUP($M$1,VLookups!$A$27:$B$28,2,FALSE)-S$3),$G42,$K42),"")</f>
        <v/>
      </c>
      <c r="T42" s="79" t="str">
        <f>IF(AND($B42&gt;0,$C42&gt;0,$D42&gt;0,NOT(ISBLANK($H42))),_xlfn.NORM.INV(ABS(VLOOKUP($M$1,VLookups!$A$27:$B$28,2,FALSE)-T$3),$G42,$K42),"")</f>
        <v/>
      </c>
      <c r="U42" s="5"/>
      <c r="V42" s="145" t="str">
        <f t="shared" si="110"/>
        <v/>
      </c>
      <c r="W42" s="46" t="str">
        <f t="shared" ref="W42:AP42" si="325">IF(ISNONTEXT($V42),X42-$V42,"")</f>
        <v/>
      </c>
      <c r="X42" s="46" t="str">
        <f t="shared" si="325"/>
        <v/>
      </c>
      <c r="Y42" s="46" t="str">
        <f t="shared" si="325"/>
        <v/>
      </c>
      <c r="Z42" s="46" t="str">
        <f t="shared" si="325"/>
        <v/>
      </c>
      <c r="AA42" s="46" t="str">
        <f t="shared" si="325"/>
        <v/>
      </c>
      <c r="AB42" s="46" t="str">
        <f t="shared" si="325"/>
        <v/>
      </c>
      <c r="AC42" s="46" t="str">
        <f t="shared" si="325"/>
        <v/>
      </c>
      <c r="AD42" s="46" t="str">
        <f t="shared" si="325"/>
        <v/>
      </c>
      <c r="AE42" s="46" t="str">
        <f t="shared" si="325"/>
        <v/>
      </c>
      <c r="AF42" s="46" t="str">
        <f t="shared" si="325"/>
        <v/>
      </c>
      <c r="AG42" s="46" t="str">
        <f t="shared" si="325"/>
        <v/>
      </c>
      <c r="AH42" s="46" t="str">
        <f t="shared" si="325"/>
        <v/>
      </c>
      <c r="AI42" s="46" t="str">
        <f t="shared" si="325"/>
        <v/>
      </c>
      <c r="AJ42" s="46" t="str">
        <f t="shared" si="325"/>
        <v/>
      </c>
      <c r="AK42" s="46" t="str">
        <f t="shared" si="325"/>
        <v/>
      </c>
      <c r="AL42" s="46" t="str">
        <f t="shared" si="325"/>
        <v/>
      </c>
      <c r="AM42" s="46" t="str">
        <f t="shared" si="325"/>
        <v/>
      </c>
      <c r="AN42" s="46" t="str">
        <f t="shared" si="325"/>
        <v/>
      </c>
      <c r="AO42" s="46" t="str">
        <f t="shared" si="325"/>
        <v/>
      </c>
      <c r="AP42" s="46" t="str">
        <f t="shared" si="325"/>
        <v/>
      </c>
      <c r="AQ42" s="152" t="str">
        <f t="shared" si="112"/>
        <v/>
      </c>
      <c r="AR42" s="46" t="str">
        <f t="shared" ref="AR42:DC42" si="326">IF(ISNONTEXT($V42),AQ42+$V42,"")</f>
        <v/>
      </c>
      <c r="AS42" s="46" t="str">
        <f t="shared" si="326"/>
        <v/>
      </c>
      <c r="AT42" s="46" t="str">
        <f t="shared" si="326"/>
        <v/>
      </c>
      <c r="AU42" s="46" t="str">
        <f t="shared" si="326"/>
        <v/>
      </c>
      <c r="AV42" s="46" t="str">
        <f t="shared" si="326"/>
        <v/>
      </c>
      <c r="AW42" s="46" t="str">
        <f t="shared" si="326"/>
        <v/>
      </c>
      <c r="AX42" s="46" t="str">
        <f t="shared" si="326"/>
        <v/>
      </c>
      <c r="AY42" s="46" t="str">
        <f t="shared" si="326"/>
        <v/>
      </c>
      <c r="AZ42" s="46" t="str">
        <f t="shared" si="326"/>
        <v/>
      </c>
      <c r="BA42" s="46" t="str">
        <f t="shared" si="326"/>
        <v/>
      </c>
      <c r="BB42" s="46" t="str">
        <f t="shared" si="326"/>
        <v/>
      </c>
      <c r="BC42" s="46" t="str">
        <f t="shared" si="326"/>
        <v/>
      </c>
      <c r="BD42" s="46" t="str">
        <f t="shared" si="326"/>
        <v/>
      </c>
      <c r="BE42" s="46" t="str">
        <f t="shared" si="326"/>
        <v/>
      </c>
      <c r="BF42" s="46" t="str">
        <f t="shared" si="326"/>
        <v/>
      </c>
      <c r="BG42" s="46" t="str">
        <f t="shared" si="326"/>
        <v/>
      </c>
      <c r="BH42" s="46" t="str">
        <f t="shared" si="326"/>
        <v/>
      </c>
      <c r="BI42" s="46" t="str">
        <f t="shared" si="326"/>
        <v/>
      </c>
      <c r="BJ42" s="46" t="str">
        <f t="shared" si="326"/>
        <v/>
      </c>
      <c r="BK42" s="46" t="str">
        <f t="shared" si="326"/>
        <v/>
      </c>
      <c r="BL42" s="46" t="str">
        <f t="shared" si="326"/>
        <v/>
      </c>
      <c r="BM42" s="46" t="str">
        <f t="shared" si="326"/>
        <v/>
      </c>
      <c r="BN42" s="46" t="str">
        <f t="shared" si="326"/>
        <v/>
      </c>
      <c r="BO42" s="46" t="str">
        <f t="shared" si="326"/>
        <v/>
      </c>
      <c r="BP42" s="46" t="str">
        <f t="shared" si="326"/>
        <v/>
      </c>
      <c r="BQ42" s="46" t="str">
        <f t="shared" si="326"/>
        <v/>
      </c>
      <c r="BR42" s="46" t="str">
        <f t="shared" si="326"/>
        <v/>
      </c>
      <c r="BS42" s="46" t="str">
        <f t="shared" si="326"/>
        <v/>
      </c>
      <c r="BT42" s="46" t="str">
        <f t="shared" si="326"/>
        <v/>
      </c>
      <c r="BU42" s="46" t="str">
        <f t="shared" si="326"/>
        <v/>
      </c>
      <c r="BV42" s="46" t="str">
        <f t="shared" si="326"/>
        <v/>
      </c>
      <c r="BW42" s="46" t="str">
        <f t="shared" si="326"/>
        <v/>
      </c>
      <c r="BX42" s="46" t="str">
        <f t="shared" si="326"/>
        <v/>
      </c>
      <c r="BY42" s="46" t="str">
        <f t="shared" si="326"/>
        <v/>
      </c>
      <c r="BZ42" s="46" t="str">
        <f t="shared" si="326"/>
        <v/>
      </c>
      <c r="CA42" s="46" t="str">
        <f t="shared" si="326"/>
        <v/>
      </c>
      <c r="CB42" s="46" t="str">
        <f t="shared" si="326"/>
        <v/>
      </c>
      <c r="CC42" s="46" t="str">
        <f t="shared" si="326"/>
        <v/>
      </c>
      <c r="CD42" s="46" t="str">
        <f t="shared" si="326"/>
        <v/>
      </c>
      <c r="CE42" s="46" t="str">
        <f t="shared" si="326"/>
        <v/>
      </c>
      <c r="CF42" s="46" t="str">
        <f t="shared" si="326"/>
        <v/>
      </c>
      <c r="CG42" s="46" t="str">
        <f t="shared" si="326"/>
        <v/>
      </c>
      <c r="CH42" s="46" t="str">
        <f t="shared" si="326"/>
        <v/>
      </c>
      <c r="CI42" s="46" t="str">
        <f t="shared" si="326"/>
        <v/>
      </c>
      <c r="CJ42" s="46" t="str">
        <f t="shared" si="326"/>
        <v/>
      </c>
      <c r="CK42" s="46" t="str">
        <f t="shared" si="326"/>
        <v/>
      </c>
      <c r="CL42" s="46" t="str">
        <f t="shared" si="326"/>
        <v/>
      </c>
      <c r="CM42" s="46" t="str">
        <f t="shared" si="326"/>
        <v/>
      </c>
      <c r="CN42" s="46" t="str">
        <f t="shared" si="326"/>
        <v/>
      </c>
      <c r="CO42" s="46" t="str">
        <f t="shared" si="326"/>
        <v/>
      </c>
      <c r="CP42" s="46" t="str">
        <f t="shared" si="326"/>
        <v/>
      </c>
      <c r="CQ42" s="46" t="str">
        <f t="shared" si="326"/>
        <v/>
      </c>
      <c r="CR42" s="46" t="str">
        <f t="shared" si="326"/>
        <v/>
      </c>
      <c r="CS42" s="46" t="str">
        <f t="shared" si="326"/>
        <v/>
      </c>
      <c r="CT42" s="46" t="str">
        <f t="shared" si="326"/>
        <v/>
      </c>
      <c r="CU42" s="46" t="str">
        <f t="shared" si="326"/>
        <v/>
      </c>
      <c r="CV42" s="46" t="str">
        <f t="shared" si="326"/>
        <v/>
      </c>
      <c r="CW42" s="46" t="str">
        <f t="shared" si="326"/>
        <v/>
      </c>
      <c r="CX42" s="46" t="str">
        <f t="shared" si="326"/>
        <v/>
      </c>
      <c r="CY42" s="46" t="str">
        <f t="shared" si="326"/>
        <v/>
      </c>
      <c r="CZ42" s="46" t="str">
        <f t="shared" si="326"/>
        <v/>
      </c>
      <c r="DA42" s="46" t="str">
        <f t="shared" si="326"/>
        <v/>
      </c>
      <c r="DB42" s="46" t="str">
        <f t="shared" si="326"/>
        <v/>
      </c>
      <c r="DC42" s="46" t="str">
        <f t="shared" si="326"/>
        <v/>
      </c>
      <c r="DD42" s="46" t="str">
        <f t="shared" ref="DD42:DS42" si="327">IF(ISNONTEXT($V42),DC42+$V42,"")</f>
        <v/>
      </c>
      <c r="DE42" s="46" t="str">
        <f t="shared" si="327"/>
        <v/>
      </c>
      <c r="DF42" s="46" t="str">
        <f t="shared" si="327"/>
        <v/>
      </c>
      <c r="DG42" s="46" t="str">
        <f t="shared" si="327"/>
        <v/>
      </c>
      <c r="DH42" s="46" t="str">
        <f t="shared" si="327"/>
        <v/>
      </c>
      <c r="DI42" s="46" t="str">
        <f t="shared" si="327"/>
        <v/>
      </c>
      <c r="DJ42" s="46" t="str">
        <f t="shared" si="327"/>
        <v/>
      </c>
      <c r="DK42" s="46" t="str">
        <f t="shared" si="327"/>
        <v/>
      </c>
      <c r="DL42" s="46" t="str">
        <f t="shared" si="327"/>
        <v/>
      </c>
      <c r="DM42" s="46" t="str">
        <f t="shared" si="327"/>
        <v/>
      </c>
      <c r="DN42" s="46" t="str">
        <f t="shared" si="327"/>
        <v/>
      </c>
      <c r="DO42" s="46" t="str">
        <f t="shared" si="327"/>
        <v/>
      </c>
      <c r="DP42" s="46" t="str">
        <f t="shared" si="327"/>
        <v/>
      </c>
      <c r="DQ42" s="46" t="str">
        <f t="shared" si="327"/>
        <v/>
      </c>
      <c r="DR42" s="46" t="str">
        <f t="shared" si="327"/>
        <v/>
      </c>
      <c r="DS42" s="46" t="str">
        <f t="shared" si="327"/>
        <v/>
      </c>
      <c r="DT42" s="146" t="e">
        <f t="shared" si="209"/>
        <v>#N/A</v>
      </c>
      <c r="DU42" s="146" t="e">
        <f t="shared" si="210"/>
        <v>#N/A</v>
      </c>
      <c r="DV42" s="146" t="e">
        <f t="shared" si="211"/>
        <v>#N/A</v>
      </c>
      <c r="DW42" s="146" t="e">
        <f t="shared" si="212"/>
        <v>#N/A</v>
      </c>
      <c r="DX42" s="146" t="e">
        <f t="shared" si="213"/>
        <v>#N/A</v>
      </c>
      <c r="DY42" s="146" t="e">
        <f t="shared" si="214"/>
        <v>#N/A</v>
      </c>
      <c r="DZ42" s="146" t="e">
        <f t="shared" si="215"/>
        <v>#N/A</v>
      </c>
      <c r="EA42" s="146" t="e">
        <f t="shared" si="216"/>
        <v>#N/A</v>
      </c>
      <c r="EB42" s="146" t="e">
        <f t="shared" si="217"/>
        <v>#N/A</v>
      </c>
      <c r="EC42" s="146" t="e">
        <f t="shared" si="218"/>
        <v>#N/A</v>
      </c>
      <c r="ED42" s="146" t="e">
        <f t="shared" si="219"/>
        <v>#N/A</v>
      </c>
      <c r="EE42" s="146" t="e">
        <f t="shared" si="220"/>
        <v>#N/A</v>
      </c>
      <c r="EF42" s="146" t="e">
        <f t="shared" si="221"/>
        <v>#N/A</v>
      </c>
      <c r="EG42" s="146" t="e">
        <f t="shared" si="222"/>
        <v>#N/A</v>
      </c>
      <c r="EH42" s="146" t="e">
        <f t="shared" si="223"/>
        <v>#N/A</v>
      </c>
      <c r="EI42" s="146" t="e">
        <f t="shared" si="224"/>
        <v>#N/A</v>
      </c>
      <c r="EJ42" s="146" t="e">
        <f t="shared" si="225"/>
        <v>#N/A</v>
      </c>
      <c r="EK42" s="146" t="e">
        <f t="shared" si="226"/>
        <v>#N/A</v>
      </c>
      <c r="EL42" s="146" t="e">
        <f t="shared" si="227"/>
        <v>#N/A</v>
      </c>
      <c r="EM42" s="146" t="e">
        <f t="shared" si="228"/>
        <v>#N/A</v>
      </c>
      <c r="EN42" s="146" t="e">
        <f t="shared" si="229"/>
        <v>#N/A</v>
      </c>
      <c r="EO42" s="146" t="e">
        <f t="shared" si="230"/>
        <v>#N/A</v>
      </c>
      <c r="EP42" s="146" t="e">
        <f t="shared" si="231"/>
        <v>#N/A</v>
      </c>
      <c r="EQ42" s="146" t="e">
        <f t="shared" si="232"/>
        <v>#N/A</v>
      </c>
      <c r="ER42" s="146" t="e">
        <f t="shared" si="233"/>
        <v>#N/A</v>
      </c>
      <c r="ES42" s="146" t="e">
        <f t="shared" si="234"/>
        <v>#N/A</v>
      </c>
      <c r="ET42" s="146" t="e">
        <f t="shared" si="235"/>
        <v>#N/A</v>
      </c>
      <c r="EU42" s="146" t="e">
        <f t="shared" si="236"/>
        <v>#N/A</v>
      </c>
      <c r="EV42" s="146" t="e">
        <f t="shared" si="237"/>
        <v>#N/A</v>
      </c>
      <c r="EW42" s="146" t="e">
        <f t="shared" si="238"/>
        <v>#N/A</v>
      </c>
      <c r="EX42" s="146" t="e">
        <f t="shared" si="239"/>
        <v>#N/A</v>
      </c>
      <c r="EY42" s="146" t="e">
        <f t="shared" si="240"/>
        <v>#N/A</v>
      </c>
      <c r="EZ42" s="146" t="e">
        <f t="shared" si="241"/>
        <v>#N/A</v>
      </c>
      <c r="FA42" s="146" t="e">
        <f t="shared" si="242"/>
        <v>#N/A</v>
      </c>
      <c r="FB42" s="146" t="e">
        <f t="shared" si="243"/>
        <v>#N/A</v>
      </c>
      <c r="FC42" s="146" t="e">
        <f t="shared" si="244"/>
        <v>#N/A</v>
      </c>
      <c r="FD42" s="146" t="e">
        <f t="shared" si="245"/>
        <v>#N/A</v>
      </c>
      <c r="FE42" s="146" t="e">
        <f t="shared" si="246"/>
        <v>#N/A</v>
      </c>
      <c r="FF42" s="146" t="e">
        <f t="shared" si="247"/>
        <v>#N/A</v>
      </c>
      <c r="FG42" s="146" t="e">
        <f t="shared" si="248"/>
        <v>#N/A</v>
      </c>
      <c r="FH42" s="146" t="e">
        <f t="shared" si="249"/>
        <v>#N/A</v>
      </c>
      <c r="FI42" s="146" t="e">
        <f t="shared" si="250"/>
        <v>#N/A</v>
      </c>
      <c r="FJ42" s="146" t="e">
        <f t="shared" si="251"/>
        <v>#N/A</v>
      </c>
      <c r="FK42" s="146" t="e">
        <f t="shared" si="252"/>
        <v>#N/A</v>
      </c>
      <c r="FL42" s="146" t="e">
        <f t="shared" si="253"/>
        <v>#N/A</v>
      </c>
      <c r="FM42" s="146" t="e">
        <f t="shared" si="254"/>
        <v>#N/A</v>
      </c>
      <c r="FN42" s="146" t="e">
        <f t="shared" si="255"/>
        <v>#N/A</v>
      </c>
      <c r="FO42" s="146" t="e">
        <f t="shared" si="256"/>
        <v>#N/A</v>
      </c>
      <c r="FP42" s="146" t="e">
        <f t="shared" si="257"/>
        <v>#N/A</v>
      </c>
      <c r="FQ42" s="146" t="e">
        <f t="shared" si="258"/>
        <v>#N/A</v>
      </c>
      <c r="FR42" s="146" t="e">
        <f t="shared" si="259"/>
        <v>#N/A</v>
      </c>
      <c r="FS42" s="146" t="e">
        <f t="shared" si="260"/>
        <v>#N/A</v>
      </c>
      <c r="FT42" s="146" t="e">
        <f t="shared" si="261"/>
        <v>#N/A</v>
      </c>
      <c r="FU42" s="146" t="e">
        <f t="shared" si="262"/>
        <v>#N/A</v>
      </c>
      <c r="FV42" s="146" t="e">
        <f t="shared" si="263"/>
        <v>#N/A</v>
      </c>
      <c r="FW42" s="146" t="e">
        <f t="shared" si="264"/>
        <v>#N/A</v>
      </c>
      <c r="FX42" s="146" t="e">
        <f t="shared" si="265"/>
        <v>#N/A</v>
      </c>
      <c r="FY42" s="146" t="e">
        <f t="shared" si="266"/>
        <v>#N/A</v>
      </c>
      <c r="FZ42" s="146" t="e">
        <f t="shared" si="267"/>
        <v>#N/A</v>
      </c>
      <c r="GA42" s="146" t="e">
        <f t="shared" si="268"/>
        <v>#N/A</v>
      </c>
      <c r="GB42" s="146" t="e">
        <f t="shared" si="269"/>
        <v>#N/A</v>
      </c>
      <c r="GC42" s="146" t="e">
        <f t="shared" si="270"/>
        <v>#N/A</v>
      </c>
      <c r="GD42" s="146" t="e">
        <f t="shared" si="271"/>
        <v>#N/A</v>
      </c>
      <c r="GE42" s="146" t="e">
        <f t="shared" si="272"/>
        <v>#N/A</v>
      </c>
      <c r="GF42" s="146" t="e">
        <f t="shared" si="273"/>
        <v>#N/A</v>
      </c>
      <c r="GG42" s="146" t="e">
        <f t="shared" si="274"/>
        <v>#N/A</v>
      </c>
      <c r="GH42" s="146" t="e">
        <f t="shared" si="275"/>
        <v>#N/A</v>
      </c>
      <c r="GI42" s="146" t="e">
        <f t="shared" si="276"/>
        <v>#N/A</v>
      </c>
      <c r="GJ42" s="146" t="e">
        <f t="shared" si="277"/>
        <v>#N/A</v>
      </c>
      <c r="GK42" s="146" t="e">
        <f t="shared" si="278"/>
        <v>#N/A</v>
      </c>
      <c r="GL42" s="146" t="e">
        <f t="shared" si="279"/>
        <v>#N/A</v>
      </c>
      <c r="GM42" s="146" t="e">
        <f t="shared" si="280"/>
        <v>#N/A</v>
      </c>
      <c r="GN42" s="146" t="e">
        <f t="shared" si="281"/>
        <v>#N/A</v>
      </c>
      <c r="GO42" s="146" t="e">
        <f t="shared" si="282"/>
        <v>#N/A</v>
      </c>
      <c r="GP42" s="146" t="e">
        <f t="shared" si="283"/>
        <v>#N/A</v>
      </c>
      <c r="GQ42" s="146" t="e">
        <f t="shared" si="284"/>
        <v>#N/A</v>
      </c>
      <c r="GR42" s="146" t="e">
        <f t="shared" si="285"/>
        <v>#N/A</v>
      </c>
      <c r="GS42" s="146" t="e">
        <f t="shared" si="286"/>
        <v>#N/A</v>
      </c>
      <c r="GT42" s="146" t="e">
        <f t="shared" si="287"/>
        <v>#N/A</v>
      </c>
      <c r="GU42" s="146" t="e">
        <f t="shared" si="288"/>
        <v>#N/A</v>
      </c>
      <c r="GV42" s="146" t="e">
        <f t="shared" si="289"/>
        <v>#N/A</v>
      </c>
      <c r="GW42" s="146" t="e">
        <f t="shared" si="290"/>
        <v>#N/A</v>
      </c>
      <c r="GX42" s="146" t="e">
        <f t="shared" si="291"/>
        <v>#N/A</v>
      </c>
      <c r="GY42" s="146" t="e">
        <f t="shared" si="292"/>
        <v>#N/A</v>
      </c>
      <c r="GZ42" s="146" t="e">
        <f t="shared" si="293"/>
        <v>#N/A</v>
      </c>
      <c r="HA42" s="146" t="e">
        <f t="shared" si="294"/>
        <v>#N/A</v>
      </c>
      <c r="HB42" s="146" t="e">
        <f t="shared" si="295"/>
        <v>#N/A</v>
      </c>
      <c r="HC42" s="146" t="e">
        <f t="shared" si="296"/>
        <v>#N/A</v>
      </c>
      <c r="HD42" s="146" t="e">
        <f t="shared" si="297"/>
        <v>#N/A</v>
      </c>
      <c r="HE42" s="146" t="e">
        <f t="shared" si="298"/>
        <v>#N/A</v>
      </c>
      <c r="HF42" s="146" t="e">
        <f t="shared" si="299"/>
        <v>#N/A</v>
      </c>
      <c r="HG42" s="146" t="e">
        <f t="shared" si="300"/>
        <v>#N/A</v>
      </c>
      <c r="HH42" s="146" t="e">
        <f t="shared" si="301"/>
        <v>#N/A</v>
      </c>
      <c r="HI42" s="146" t="e">
        <f t="shared" si="302"/>
        <v>#N/A</v>
      </c>
      <c r="HJ42" s="146" t="e">
        <f t="shared" si="303"/>
        <v>#N/A</v>
      </c>
      <c r="HK42" s="146" t="e">
        <f t="shared" si="304"/>
        <v>#N/A</v>
      </c>
      <c r="HL42" s="146" t="e">
        <f t="shared" si="305"/>
        <v>#N/A</v>
      </c>
      <c r="HM42" s="146" t="e">
        <f t="shared" si="306"/>
        <v>#N/A</v>
      </c>
      <c r="HN42" s="146" t="e">
        <f t="shared" si="307"/>
        <v>#N/A</v>
      </c>
      <c r="HO42" s="146" t="e">
        <f t="shared" si="308"/>
        <v>#N/A</v>
      </c>
      <c r="HP42" s="146" t="e">
        <f t="shared" si="309"/>
        <v>#N/A</v>
      </c>
    </row>
    <row r="43" spans="1:224" hidden="1" x14ac:dyDescent="0.45">
      <c r="A43" s="4">
        <v>40</v>
      </c>
      <c r="B43" s="82" t="str">
        <f t="shared" si="107"/>
        <v/>
      </c>
      <c r="C43" s="81"/>
      <c r="D43" s="82" t="str">
        <f t="shared" si="108"/>
        <v/>
      </c>
      <c r="E43" s="32" t="str">
        <f t="shared" si="0"/>
        <v/>
      </c>
      <c r="F43" s="32" t="str">
        <f t="shared" si="1"/>
        <v/>
      </c>
      <c r="G43" s="65" t="str">
        <f t="shared" si="109"/>
        <v/>
      </c>
      <c r="H43" s="21"/>
      <c r="I43" s="53"/>
      <c r="J43" s="237"/>
      <c r="K43" s="66" t="str">
        <f>IF(AND(B43&gt;0,C43&gt;0,D43&gt;0),IF(ISBLANK(J43),IF(ISBLANK(H43),"",(D43-B43)*VLOOKUP(H43,VLookups!$A$4:$B$13,2,FALSE)),J43),"")</f>
        <v/>
      </c>
      <c r="L43" s="67" t="str">
        <f t="shared" si="205"/>
        <v/>
      </c>
      <c r="M43" s="81"/>
      <c r="N43" s="230" t="str">
        <f>IF(AND(M43&gt;0,C43&gt;0,NOT(K43="")),ABS(VLOOKUP($M$1,VLookups!$A$27:$B$28,2,FALSE)-_xlfn.NORM.DIST(M43,G43,K43,TRUE)),"")</f>
        <v/>
      </c>
      <c r="O43" s="80" t="str">
        <f>IF(AND($B43&gt;0,$C43&gt;0,$D43&gt;0,NOT(ISBLANK($H43))),_xlfn.NORM.INV(ABS(VLOOKUP($M$1,VLookups!$A$27:$B$28,2,FALSE)-O$3),$G43,$K43),"")</f>
        <v/>
      </c>
      <c r="P43" s="79" t="str">
        <f>IF(AND($B43&gt;0,$C43&gt;0,$D43&gt;0,NOT(ISBLANK($H43))),_xlfn.NORM.INV(ABS(VLOOKUP($M$1,VLookups!$A$27:$B$28,2,FALSE)-P$3),$G43,$K43),"")</f>
        <v/>
      </c>
      <c r="Q43" s="80" t="str">
        <f>IF(AND($B43&gt;0,$C43&gt;0,$D43&gt;0,NOT(ISBLANK($H43))),_xlfn.NORM.INV(ABS(VLOOKUP($M$1,VLookups!$A$27:$B$28,2,FALSE)-Q$3),$G43,$K43),"")</f>
        <v/>
      </c>
      <c r="R43" s="79" t="str">
        <f>IF(AND($B43&gt;0,$C43&gt;0,$D43&gt;0,NOT(ISBLANK($H43))),_xlfn.NORM.INV(ABS(VLOOKUP($M$1,VLookups!$A$27:$B$28,2,FALSE)-R$3),$G43,$K43),"")</f>
        <v/>
      </c>
      <c r="S43" s="80" t="str">
        <f>IF(AND($B43&gt;0,$C43&gt;0,$D43&gt;0,NOT(ISBLANK($H43))),_xlfn.NORM.INV(ABS(VLOOKUP($M$1,VLookups!$A$27:$B$28,2,FALSE)-S$3),$G43,$K43),"")</f>
        <v/>
      </c>
      <c r="T43" s="79" t="str">
        <f>IF(AND($B43&gt;0,$C43&gt;0,$D43&gt;0,NOT(ISBLANK($H43))),_xlfn.NORM.INV(ABS(VLOOKUP($M$1,VLookups!$A$27:$B$28,2,FALSE)-T$3),$G43,$K43),"")</f>
        <v/>
      </c>
      <c r="U43" s="5"/>
      <c r="V43" s="145" t="str">
        <f t="shared" si="110"/>
        <v/>
      </c>
      <c r="W43" s="46" t="str">
        <f t="shared" ref="W43:AP43" si="328">IF(ISNONTEXT($V43),X43-$V43,"")</f>
        <v/>
      </c>
      <c r="X43" s="46" t="str">
        <f t="shared" si="328"/>
        <v/>
      </c>
      <c r="Y43" s="46" t="str">
        <f t="shared" si="328"/>
        <v/>
      </c>
      <c r="Z43" s="46" t="str">
        <f t="shared" si="328"/>
        <v/>
      </c>
      <c r="AA43" s="46" t="str">
        <f t="shared" si="328"/>
        <v/>
      </c>
      <c r="AB43" s="46" t="str">
        <f t="shared" si="328"/>
        <v/>
      </c>
      <c r="AC43" s="46" t="str">
        <f t="shared" si="328"/>
        <v/>
      </c>
      <c r="AD43" s="46" t="str">
        <f t="shared" si="328"/>
        <v/>
      </c>
      <c r="AE43" s="46" t="str">
        <f t="shared" si="328"/>
        <v/>
      </c>
      <c r="AF43" s="46" t="str">
        <f t="shared" si="328"/>
        <v/>
      </c>
      <c r="AG43" s="46" t="str">
        <f t="shared" si="328"/>
        <v/>
      </c>
      <c r="AH43" s="46" t="str">
        <f t="shared" si="328"/>
        <v/>
      </c>
      <c r="AI43" s="46" t="str">
        <f t="shared" si="328"/>
        <v/>
      </c>
      <c r="AJ43" s="46" t="str">
        <f t="shared" si="328"/>
        <v/>
      </c>
      <c r="AK43" s="46" t="str">
        <f t="shared" si="328"/>
        <v/>
      </c>
      <c r="AL43" s="46" t="str">
        <f t="shared" si="328"/>
        <v/>
      </c>
      <c r="AM43" s="46" t="str">
        <f t="shared" si="328"/>
        <v/>
      </c>
      <c r="AN43" s="46" t="str">
        <f t="shared" si="328"/>
        <v/>
      </c>
      <c r="AO43" s="46" t="str">
        <f t="shared" si="328"/>
        <v/>
      </c>
      <c r="AP43" s="46" t="str">
        <f t="shared" si="328"/>
        <v/>
      </c>
      <c r="AQ43" s="152" t="str">
        <f t="shared" si="112"/>
        <v/>
      </c>
      <c r="AR43" s="46" t="str">
        <f t="shared" ref="AR43:DC43" si="329">IF(ISNONTEXT($V43),AQ43+$V43,"")</f>
        <v/>
      </c>
      <c r="AS43" s="46" t="str">
        <f t="shared" si="329"/>
        <v/>
      </c>
      <c r="AT43" s="46" t="str">
        <f t="shared" si="329"/>
        <v/>
      </c>
      <c r="AU43" s="46" t="str">
        <f t="shared" si="329"/>
        <v/>
      </c>
      <c r="AV43" s="46" t="str">
        <f t="shared" si="329"/>
        <v/>
      </c>
      <c r="AW43" s="46" t="str">
        <f t="shared" si="329"/>
        <v/>
      </c>
      <c r="AX43" s="46" t="str">
        <f t="shared" si="329"/>
        <v/>
      </c>
      <c r="AY43" s="46" t="str">
        <f t="shared" si="329"/>
        <v/>
      </c>
      <c r="AZ43" s="46" t="str">
        <f t="shared" si="329"/>
        <v/>
      </c>
      <c r="BA43" s="46" t="str">
        <f t="shared" si="329"/>
        <v/>
      </c>
      <c r="BB43" s="46" t="str">
        <f t="shared" si="329"/>
        <v/>
      </c>
      <c r="BC43" s="46" t="str">
        <f t="shared" si="329"/>
        <v/>
      </c>
      <c r="BD43" s="46" t="str">
        <f t="shared" si="329"/>
        <v/>
      </c>
      <c r="BE43" s="46" t="str">
        <f t="shared" si="329"/>
        <v/>
      </c>
      <c r="BF43" s="46" t="str">
        <f t="shared" si="329"/>
        <v/>
      </c>
      <c r="BG43" s="46" t="str">
        <f t="shared" si="329"/>
        <v/>
      </c>
      <c r="BH43" s="46" t="str">
        <f t="shared" si="329"/>
        <v/>
      </c>
      <c r="BI43" s="46" t="str">
        <f t="shared" si="329"/>
        <v/>
      </c>
      <c r="BJ43" s="46" t="str">
        <f t="shared" si="329"/>
        <v/>
      </c>
      <c r="BK43" s="46" t="str">
        <f t="shared" si="329"/>
        <v/>
      </c>
      <c r="BL43" s="46" t="str">
        <f t="shared" si="329"/>
        <v/>
      </c>
      <c r="BM43" s="46" t="str">
        <f t="shared" si="329"/>
        <v/>
      </c>
      <c r="BN43" s="46" t="str">
        <f t="shared" si="329"/>
        <v/>
      </c>
      <c r="BO43" s="46" t="str">
        <f t="shared" si="329"/>
        <v/>
      </c>
      <c r="BP43" s="46" t="str">
        <f t="shared" si="329"/>
        <v/>
      </c>
      <c r="BQ43" s="46" t="str">
        <f t="shared" si="329"/>
        <v/>
      </c>
      <c r="BR43" s="46" t="str">
        <f t="shared" si="329"/>
        <v/>
      </c>
      <c r="BS43" s="46" t="str">
        <f t="shared" si="329"/>
        <v/>
      </c>
      <c r="BT43" s="46" t="str">
        <f t="shared" si="329"/>
        <v/>
      </c>
      <c r="BU43" s="46" t="str">
        <f t="shared" si="329"/>
        <v/>
      </c>
      <c r="BV43" s="46" t="str">
        <f t="shared" si="329"/>
        <v/>
      </c>
      <c r="BW43" s="46" t="str">
        <f t="shared" si="329"/>
        <v/>
      </c>
      <c r="BX43" s="46" t="str">
        <f t="shared" si="329"/>
        <v/>
      </c>
      <c r="BY43" s="46" t="str">
        <f t="shared" si="329"/>
        <v/>
      </c>
      <c r="BZ43" s="46" t="str">
        <f t="shared" si="329"/>
        <v/>
      </c>
      <c r="CA43" s="46" t="str">
        <f t="shared" si="329"/>
        <v/>
      </c>
      <c r="CB43" s="46" t="str">
        <f t="shared" si="329"/>
        <v/>
      </c>
      <c r="CC43" s="46" t="str">
        <f t="shared" si="329"/>
        <v/>
      </c>
      <c r="CD43" s="46" t="str">
        <f t="shared" si="329"/>
        <v/>
      </c>
      <c r="CE43" s="46" t="str">
        <f t="shared" si="329"/>
        <v/>
      </c>
      <c r="CF43" s="46" t="str">
        <f t="shared" si="329"/>
        <v/>
      </c>
      <c r="CG43" s="46" t="str">
        <f t="shared" si="329"/>
        <v/>
      </c>
      <c r="CH43" s="46" t="str">
        <f t="shared" si="329"/>
        <v/>
      </c>
      <c r="CI43" s="46" t="str">
        <f t="shared" si="329"/>
        <v/>
      </c>
      <c r="CJ43" s="46" t="str">
        <f t="shared" si="329"/>
        <v/>
      </c>
      <c r="CK43" s="46" t="str">
        <f t="shared" si="329"/>
        <v/>
      </c>
      <c r="CL43" s="46" t="str">
        <f t="shared" si="329"/>
        <v/>
      </c>
      <c r="CM43" s="46" t="str">
        <f t="shared" si="329"/>
        <v/>
      </c>
      <c r="CN43" s="46" t="str">
        <f t="shared" si="329"/>
        <v/>
      </c>
      <c r="CO43" s="46" t="str">
        <f t="shared" si="329"/>
        <v/>
      </c>
      <c r="CP43" s="46" t="str">
        <f t="shared" si="329"/>
        <v/>
      </c>
      <c r="CQ43" s="46" t="str">
        <f t="shared" si="329"/>
        <v/>
      </c>
      <c r="CR43" s="46" t="str">
        <f t="shared" si="329"/>
        <v/>
      </c>
      <c r="CS43" s="46" t="str">
        <f t="shared" si="329"/>
        <v/>
      </c>
      <c r="CT43" s="46" t="str">
        <f t="shared" si="329"/>
        <v/>
      </c>
      <c r="CU43" s="46" t="str">
        <f t="shared" si="329"/>
        <v/>
      </c>
      <c r="CV43" s="46" t="str">
        <f t="shared" si="329"/>
        <v/>
      </c>
      <c r="CW43" s="46" t="str">
        <f t="shared" si="329"/>
        <v/>
      </c>
      <c r="CX43" s="46" t="str">
        <f t="shared" si="329"/>
        <v/>
      </c>
      <c r="CY43" s="46" t="str">
        <f t="shared" si="329"/>
        <v/>
      </c>
      <c r="CZ43" s="46" t="str">
        <f t="shared" si="329"/>
        <v/>
      </c>
      <c r="DA43" s="46" t="str">
        <f t="shared" si="329"/>
        <v/>
      </c>
      <c r="DB43" s="46" t="str">
        <f t="shared" si="329"/>
        <v/>
      </c>
      <c r="DC43" s="46" t="str">
        <f t="shared" si="329"/>
        <v/>
      </c>
      <c r="DD43" s="46" t="str">
        <f t="shared" ref="DD43:DS43" si="330">IF(ISNONTEXT($V43),DC43+$V43,"")</f>
        <v/>
      </c>
      <c r="DE43" s="46" t="str">
        <f t="shared" si="330"/>
        <v/>
      </c>
      <c r="DF43" s="46" t="str">
        <f t="shared" si="330"/>
        <v/>
      </c>
      <c r="DG43" s="46" t="str">
        <f t="shared" si="330"/>
        <v/>
      </c>
      <c r="DH43" s="46" t="str">
        <f t="shared" si="330"/>
        <v/>
      </c>
      <c r="DI43" s="46" t="str">
        <f t="shared" si="330"/>
        <v/>
      </c>
      <c r="DJ43" s="46" t="str">
        <f t="shared" si="330"/>
        <v/>
      </c>
      <c r="DK43" s="46" t="str">
        <f t="shared" si="330"/>
        <v/>
      </c>
      <c r="DL43" s="46" t="str">
        <f t="shared" si="330"/>
        <v/>
      </c>
      <c r="DM43" s="46" t="str">
        <f t="shared" si="330"/>
        <v/>
      </c>
      <c r="DN43" s="46" t="str">
        <f t="shared" si="330"/>
        <v/>
      </c>
      <c r="DO43" s="46" t="str">
        <f t="shared" si="330"/>
        <v/>
      </c>
      <c r="DP43" s="46" t="str">
        <f t="shared" si="330"/>
        <v/>
      </c>
      <c r="DQ43" s="46" t="str">
        <f t="shared" si="330"/>
        <v/>
      </c>
      <c r="DR43" s="46" t="str">
        <f t="shared" si="330"/>
        <v/>
      </c>
      <c r="DS43" s="46" t="str">
        <f t="shared" si="330"/>
        <v/>
      </c>
      <c r="DT43" s="146" t="e">
        <f t="shared" si="209"/>
        <v>#N/A</v>
      </c>
      <c r="DU43" s="146" t="e">
        <f t="shared" si="210"/>
        <v>#N/A</v>
      </c>
      <c r="DV43" s="146" t="e">
        <f t="shared" si="211"/>
        <v>#N/A</v>
      </c>
      <c r="DW43" s="146" t="e">
        <f t="shared" si="212"/>
        <v>#N/A</v>
      </c>
      <c r="DX43" s="146" t="e">
        <f t="shared" si="213"/>
        <v>#N/A</v>
      </c>
      <c r="DY43" s="146" t="e">
        <f t="shared" si="214"/>
        <v>#N/A</v>
      </c>
      <c r="DZ43" s="146" t="e">
        <f t="shared" si="215"/>
        <v>#N/A</v>
      </c>
      <c r="EA43" s="146" t="e">
        <f t="shared" si="216"/>
        <v>#N/A</v>
      </c>
      <c r="EB43" s="146" t="e">
        <f t="shared" si="217"/>
        <v>#N/A</v>
      </c>
      <c r="EC43" s="146" t="e">
        <f t="shared" si="218"/>
        <v>#N/A</v>
      </c>
      <c r="ED43" s="146" t="e">
        <f t="shared" si="219"/>
        <v>#N/A</v>
      </c>
      <c r="EE43" s="146" t="e">
        <f t="shared" si="220"/>
        <v>#N/A</v>
      </c>
      <c r="EF43" s="146" t="e">
        <f t="shared" si="221"/>
        <v>#N/A</v>
      </c>
      <c r="EG43" s="146" t="e">
        <f t="shared" si="222"/>
        <v>#N/A</v>
      </c>
      <c r="EH43" s="146" t="e">
        <f t="shared" si="223"/>
        <v>#N/A</v>
      </c>
      <c r="EI43" s="146" t="e">
        <f t="shared" si="224"/>
        <v>#N/A</v>
      </c>
      <c r="EJ43" s="146" t="e">
        <f t="shared" si="225"/>
        <v>#N/A</v>
      </c>
      <c r="EK43" s="146" t="e">
        <f t="shared" si="226"/>
        <v>#N/A</v>
      </c>
      <c r="EL43" s="146" t="e">
        <f t="shared" si="227"/>
        <v>#N/A</v>
      </c>
      <c r="EM43" s="146" t="e">
        <f t="shared" si="228"/>
        <v>#N/A</v>
      </c>
      <c r="EN43" s="146" t="e">
        <f t="shared" si="229"/>
        <v>#N/A</v>
      </c>
      <c r="EO43" s="146" t="e">
        <f t="shared" si="230"/>
        <v>#N/A</v>
      </c>
      <c r="EP43" s="146" t="e">
        <f t="shared" si="231"/>
        <v>#N/A</v>
      </c>
      <c r="EQ43" s="146" t="e">
        <f t="shared" si="232"/>
        <v>#N/A</v>
      </c>
      <c r="ER43" s="146" t="e">
        <f t="shared" si="233"/>
        <v>#N/A</v>
      </c>
      <c r="ES43" s="146" t="e">
        <f t="shared" si="234"/>
        <v>#N/A</v>
      </c>
      <c r="ET43" s="146" t="e">
        <f t="shared" si="235"/>
        <v>#N/A</v>
      </c>
      <c r="EU43" s="146" t="e">
        <f t="shared" si="236"/>
        <v>#N/A</v>
      </c>
      <c r="EV43" s="146" t="e">
        <f t="shared" si="237"/>
        <v>#N/A</v>
      </c>
      <c r="EW43" s="146" t="e">
        <f t="shared" si="238"/>
        <v>#N/A</v>
      </c>
      <c r="EX43" s="146" t="e">
        <f t="shared" si="239"/>
        <v>#N/A</v>
      </c>
      <c r="EY43" s="146" t="e">
        <f t="shared" si="240"/>
        <v>#N/A</v>
      </c>
      <c r="EZ43" s="146" t="e">
        <f t="shared" si="241"/>
        <v>#N/A</v>
      </c>
      <c r="FA43" s="146" t="e">
        <f t="shared" si="242"/>
        <v>#N/A</v>
      </c>
      <c r="FB43" s="146" t="e">
        <f t="shared" si="243"/>
        <v>#N/A</v>
      </c>
      <c r="FC43" s="146" t="e">
        <f t="shared" si="244"/>
        <v>#N/A</v>
      </c>
      <c r="FD43" s="146" t="e">
        <f t="shared" si="245"/>
        <v>#N/A</v>
      </c>
      <c r="FE43" s="146" t="e">
        <f t="shared" si="246"/>
        <v>#N/A</v>
      </c>
      <c r="FF43" s="146" t="e">
        <f t="shared" si="247"/>
        <v>#N/A</v>
      </c>
      <c r="FG43" s="146" t="e">
        <f t="shared" si="248"/>
        <v>#N/A</v>
      </c>
      <c r="FH43" s="146" t="e">
        <f t="shared" si="249"/>
        <v>#N/A</v>
      </c>
      <c r="FI43" s="146" t="e">
        <f t="shared" si="250"/>
        <v>#N/A</v>
      </c>
      <c r="FJ43" s="146" t="e">
        <f t="shared" si="251"/>
        <v>#N/A</v>
      </c>
      <c r="FK43" s="146" t="e">
        <f t="shared" si="252"/>
        <v>#N/A</v>
      </c>
      <c r="FL43" s="146" t="e">
        <f t="shared" si="253"/>
        <v>#N/A</v>
      </c>
      <c r="FM43" s="146" t="e">
        <f t="shared" si="254"/>
        <v>#N/A</v>
      </c>
      <c r="FN43" s="146" t="e">
        <f t="shared" si="255"/>
        <v>#N/A</v>
      </c>
      <c r="FO43" s="146" t="e">
        <f t="shared" si="256"/>
        <v>#N/A</v>
      </c>
      <c r="FP43" s="146" t="e">
        <f t="shared" si="257"/>
        <v>#N/A</v>
      </c>
      <c r="FQ43" s="146" t="e">
        <f t="shared" si="258"/>
        <v>#N/A</v>
      </c>
      <c r="FR43" s="146" t="e">
        <f t="shared" si="259"/>
        <v>#N/A</v>
      </c>
      <c r="FS43" s="146" t="e">
        <f t="shared" si="260"/>
        <v>#N/A</v>
      </c>
      <c r="FT43" s="146" t="e">
        <f t="shared" si="261"/>
        <v>#N/A</v>
      </c>
      <c r="FU43" s="146" t="e">
        <f t="shared" si="262"/>
        <v>#N/A</v>
      </c>
      <c r="FV43" s="146" t="e">
        <f t="shared" si="263"/>
        <v>#N/A</v>
      </c>
      <c r="FW43" s="146" t="e">
        <f t="shared" si="264"/>
        <v>#N/A</v>
      </c>
      <c r="FX43" s="146" t="e">
        <f t="shared" si="265"/>
        <v>#N/A</v>
      </c>
      <c r="FY43" s="146" t="e">
        <f t="shared" si="266"/>
        <v>#N/A</v>
      </c>
      <c r="FZ43" s="146" t="e">
        <f t="shared" si="267"/>
        <v>#N/A</v>
      </c>
      <c r="GA43" s="146" t="e">
        <f t="shared" si="268"/>
        <v>#N/A</v>
      </c>
      <c r="GB43" s="146" t="e">
        <f t="shared" si="269"/>
        <v>#N/A</v>
      </c>
      <c r="GC43" s="146" t="e">
        <f t="shared" si="270"/>
        <v>#N/A</v>
      </c>
      <c r="GD43" s="146" t="e">
        <f t="shared" si="271"/>
        <v>#N/A</v>
      </c>
      <c r="GE43" s="146" t="e">
        <f t="shared" si="272"/>
        <v>#N/A</v>
      </c>
      <c r="GF43" s="146" t="e">
        <f t="shared" si="273"/>
        <v>#N/A</v>
      </c>
      <c r="GG43" s="146" t="e">
        <f t="shared" si="274"/>
        <v>#N/A</v>
      </c>
      <c r="GH43" s="146" t="e">
        <f t="shared" si="275"/>
        <v>#N/A</v>
      </c>
      <c r="GI43" s="146" t="e">
        <f t="shared" si="276"/>
        <v>#N/A</v>
      </c>
      <c r="GJ43" s="146" t="e">
        <f t="shared" si="277"/>
        <v>#N/A</v>
      </c>
      <c r="GK43" s="146" t="e">
        <f t="shared" si="278"/>
        <v>#N/A</v>
      </c>
      <c r="GL43" s="146" t="e">
        <f t="shared" si="279"/>
        <v>#N/A</v>
      </c>
      <c r="GM43" s="146" t="e">
        <f t="shared" si="280"/>
        <v>#N/A</v>
      </c>
      <c r="GN43" s="146" t="e">
        <f t="shared" si="281"/>
        <v>#N/A</v>
      </c>
      <c r="GO43" s="146" t="e">
        <f t="shared" si="282"/>
        <v>#N/A</v>
      </c>
      <c r="GP43" s="146" t="e">
        <f t="shared" si="283"/>
        <v>#N/A</v>
      </c>
      <c r="GQ43" s="146" t="e">
        <f t="shared" si="284"/>
        <v>#N/A</v>
      </c>
      <c r="GR43" s="146" t="e">
        <f t="shared" si="285"/>
        <v>#N/A</v>
      </c>
      <c r="GS43" s="146" t="e">
        <f t="shared" si="286"/>
        <v>#N/A</v>
      </c>
      <c r="GT43" s="146" t="e">
        <f t="shared" si="287"/>
        <v>#N/A</v>
      </c>
      <c r="GU43" s="146" t="e">
        <f t="shared" si="288"/>
        <v>#N/A</v>
      </c>
      <c r="GV43" s="146" t="e">
        <f t="shared" si="289"/>
        <v>#N/A</v>
      </c>
      <c r="GW43" s="146" t="e">
        <f t="shared" si="290"/>
        <v>#N/A</v>
      </c>
      <c r="GX43" s="146" t="e">
        <f t="shared" si="291"/>
        <v>#N/A</v>
      </c>
      <c r="GY43" s="146" t="e">
        <f t="shared" si="292"/>
        <v>#N/A</v>
      </c>
      <c r="GZ43" s="146" t="e">
        <f t="shared" si="293"/>
        <v>#N/A</v>
      </c>
      <c r="HA43" s="146" t="e">
        <f t="shared" si="294"/>
        <v>#N/A</v>
      </c>
      <c r="HB43" s="146" t="e">
        <f t="shared" si="295"/>
        <v>#N/A</v>
      </c>
      <c r="HC43" s="146" t="e">
        <f t="shared" si="296"/>
        <v>#N/A</v>
      </c>
      <c r="HD43" s="146" t="e">
        <f t="shared" si="297"/>
        <v>#N/A</v>
      </c>
      <c r="HE43" s="146" t="e">
        <f t="shared" si="298"/>
        <v>#N/A</v>
      </c>
      <c r="HF43" s="146" t="e">
        <f t="shared" si="299"/>
        <v>#N/A</v>
      </c>
      <c r="HG43" s="146" t="e">
        <f t="shared" si="300"/>
        <v>#N/A</v>
      </c>
      <c r="HH43" s="146" t="e">
        <f t="shared" si="301"/>
        <v>#N/A</v>
      </c>
      <c r="HI43" s="146" t="e">
        <f t="shared" si="302"/>
        <v>#N/A</v>
      </c>
      <c r="HJ43" s="146" t="e">
        <f t="shared" si="303"/>
        <v>#N/A</v>
      </c>
      <c r="HK43" s="146" t="e">
        <f t="shared" si="304"/>
        <v>#N/A</v>
      </c>
      <c r="HL43" s="146" t="e">
        <f t="shared" si="305"/>
        <v>#N/A</v>
      </c>
      <c r="HM43" s="146" t="e">
        <f t="shared" si="306"/>
        <v>#N/A</v>
      </c>
      <c r="HN43" s="146" t="e">
        <f t="shared" si="307"/>
        <v>#N/A</v>
      </c>
      <c r="HO43" s="146" t="e">
        <f t="shared" si="308"/>
        <v>#N/A</v>
      </c>
      <c r="HP43" s="146" t="e">
        <f t="shared" si="309"/>
        <v>#N/A</v>
      </c>
    </row>
    <row r="44" spans="1:224" hidden="1" x14ac:dyDescent="0.45">
      <c r="A44" s="4">
        <v>41</v>
      </c>
      <c r="B44" s="82" t="str">
        <f t="shared" si="107"/>
        <v/>
      </c>
      <c r="C44" s="81"/>
      <c r="D44" s="82" t="str">
        <f t="shared" si="108"/>
        <v/>
      </c>
      <c r="E44" s="32" t="str">
        <f t="shared" si="0"/>
        <v/>
      </c>
      <c r="F44" s="32" t="str">
        <f t="shared" si="1"/>
        <v/>
      </c>
      <c r="G44" s="65" t="str">
        <f t="shared" si="109"/>
        <v/>
      </c>
      <c r="H44" s="21"/>
      <c r="I44" s="53"/>
      <c r="J44" s="237"/>
      <c r="K44" s="66" t="str">
        <f>IF(AND(B44&gt;0,C44&gt;0,D44&gt;0),IF(ISBLANK(J44),IF(ISBLANK(H44),"",(D44-B44)*VLOOKUP(H44,VLookups!$A$4:$B$13,2,FALSE)),J44),"")</f>
        <v/>
      </c>
      <c r="L44" s="67" t="str">
        <f t="shared" si="205"/>
        <v/>
      </c>
      <c r="M44" s="81"/>
      <c r="N44" s="230" t="str">
        <f>IF(AND(M44&gt;0,C44&gt;0,NOT(K44="")),ABS(VLOOKUP($M$1,VLookups!$A$27:$B$28,2,FALSE)-_xlfn.NORM.DIST(M44,G44,K44,TRUE)),"")</f>
        <v/>
      </c>
      <c r="O44" s="80" t="str">
        <f>IF(AND($B44&gt;0,$C44&gt;0,$D44&gt;0,NOT(ISBLANK($H44))),_xlfn.NORM.INV(ABS(VLOOKUP($M$1,VLookups!$A$27:$B$28,2,FALSE)-O$3),$G44,$K44),"")</f>
        <v/>
      </c>
      <c r="P44" s="79" t="str">
        <f>IF(AND($B44&gt;0,$C44&gt;0,$D44&gt;0,NOT(ISBLANK($H44))),_xlfn.NORM.INV(ABS(VLOOKUP($M$1,VLookups!$A$27:$B$28,2,FALSE)-P$3),$G44,$K44),"")</f>
        <v/>
      </c>
      <c r="Q44" s="80" t="str">
        <f>IF(AND($B44&gt;0,$C44&gt;0,$D44&gt;0,NOT(ISBLANK($H44))),_xlfn.NORM.INV(ABS(VLOOKUP($M$1,VLookups!$A$27:$B$28,2,FALSE)-Q$3),$G44,$K44),"")</f>
        <v/>
      </c>
      <c r="R44" s="79" t="str">
        <f>IF(AND($B44&gt;0,$C44&gt;0,$D44&gt;0,NOT(ISBLANK($H44))),_xlfn.NORM.INV(ABS(VLOOKUP($M$1,VLookups!$A$27:$B$28,2,FALSE)-R$3),$G44,$K44),"")</f>
        <v/>
      </c>
      <c r="S44" s="80" t="str">
        <f>IF(AND($B44&gt;0,$C44&gt;0,$D44&gt;0,NOT(ISBLANK($H44))),_xlfn.NORM.INV(ABS(VLOOKUP($M$1,VLookups!$A$27:$B$28,2,FALSE)-S$3),$G44,$K44),"")</f>
        <v/>
      </c>
      <c r="T44" s="79" t="str">
        <f>IF(AND($B44&gt;0,$C44&gt;0,$D44&gt;0,NOT(ISBLANK($H44))),_xlfn.NORM.INV(ABS(VLOOKUP($M$1,VLookups!$A$27:$B$28,2,FALSE)-T$3),$G44,$K44),"")</f>
        <v/>
      </c>
      <c r="U44" s="5"/>
      <c r="V44" s="145" t="str">
        <f t="shared" si="110"/>
        <v/>
      </c>
      <c r="W44" s="46" t="str">
        <f t="shared" ref="W44:AP44" si="331">IF(ISNONTEXT($V44),X44-$V44,"")</f>
        <v/>
      </c>
      <c r="X44" s="46" t="str">
        <f t="shared" si="331"/>
        <v/>
      </c>
      <c r="Y44" s="46" t="str">
        <f t="shared" si="331"/>
        <v/>
      </c>
      <c r="Z44" s="46" t="str">
        <f t="shared" si="331"/>
        <v/>
      </c>
      <c r="AA44" s="46" t="str">
        <f t="shared" si="331"/>
        <v/>
      </c>
      <c r="AB44" s="46" t="str">
        <f t="shared" si="331"/>
        <v/>
      </c>
      <c r="AC44" s="46" t="str">
        <f t="shared" si="331"/>
        <v/>
      </c>
      <c r="AD44" s="46" t="str">
        <f t="shared" si="331"/>
        <v/>
      </c>
      <c r="AE44" s="46" t="str">
        <f t="shared" si="331"/>
        <v/>
      </c>
      <c r="AF44" s="46" t="str">
        <f t="shared" si="331"/>
        <v/>
      </c>
      <c r="AG44" s="46" t="str">
        <f t="shared" si="331"/>
        <v/>
      </c>
      <c r="AH44" s="46" t="str">
        <f t="shared" si="331"/>
        <v/>
      </c>
      <c r="AI44" s="46" t="str">
        <f t="shared" si="331"/>
        <v/>
      </c>
      <c r="AJ44" s="46" t="str">
        <f t="shared" si="331"/>
        <v/>
      </c>
      <c r="AK44" s="46" t="str">
        <f t="shared" si="331"/>
        <v/>
      </c>
      <c r="AL44" s="46" t="str">
        <f t="shared" si="331"/>
        <v/>
      </c>
      <c r="AM44" s="46" t="str">
        <f t="shared" si="331"/>
        <v/>
      </c>
      <c r="AN44" s="46" t="str">
        <f t="shared" si="331"/>
        <v/>
      </c>
      <c r="AO44" s="46" t="str">
        <f t="shared" si="331"/>
        <v/>
      </c>
      <c r="AP44" s="46" t="str">
        <f t="shared" si="331"/>
        <v/>
      </c>
      <c r="AQ44" s="152" t="str">
        <f t="shared" si="112"/>
        <v/>
      </c>
      <c r="AR44" s="46" t="str">
        <f t="shared" ref="AR44:DC44" si="332">IF(ISNONTEXT($V44),AQ44+$V44,"")</f>
        <v/>
      </c>
      <c r="AS44" s="46" t="str">
        <f t="shared" si="332"/>
        <v/>
      </c>
      <c r="AT44" s="46" t="str">
        <f t="shared" si="332"/>
        <v/>
      </c>
      <c r="AU44" s="46" t="str">
        <f t="shared" si="332"/>
        <v/>
      </c>
      <c r="AV44" s="46" t="str">
        <f t="shared" si="332"/>
        <v/>
      </c>
      <c r="AW44" s="46" t="str">
        <f t="shared" si="332"/>
        <v/>
      </c>
      <c r="AX44" s="46" t="str">
        <f t="shared" si="332"/>
        <v/>
      </c>
      <c r="AY44" s="46" t="str">
        <f t="shared" si="332"/>
        <v/>
      </c>
      <c r="AZ44" s="46" t="str">
        <f t="shared" si="332"/>
        <v/>
      </c>
      <c r="BA44" s="46" t="str">
        <f t="shared" si="332"/>
        <v/>
      </c>
      <c r="BB44" s="46" t="str">
        <f t="shared" si="332"/>
        <v/>
      </c>
      <c r="BC44" s="46" t="str">
        <f t="shared" si="332"/>
        <v/>
      </c>
      <c r="BD44" s="46" t="str">
        <f t="shared" si="332"/>
        <v/>
      </c>
      <c r="BE44" s="46" t="str">
        <f t="shared" si="332"/>
        <v/>
      </c>
      <c r="BF44" s="46" t="str">
        <f t="shared" si="332"/>
        <v/>
      </c>
      <c r="BG44" s="46" t="str">
        <f t="shared" si="332"/>
        <v/>
      </c>
      <c r="BH44" s="46" t="str">
        <f t="shared" si="332"/>
        <v/>
      </c>
      <c r="BI44" s="46" t="str">
        <f t="shared" si="332"/>
        <v/>
      </c>
      <c r="BJ44" s="46" t="str">
        <f t="shared" si="332"/>
        <v/>
      </c>
      <c r="BK44" s="46" t="str">
        <f t="shared" si="332"/>
        <v/>
      </c>
      <c r="BL44" s="46" t="str">
        <f t="shared" si="332"/>
        <v/>
      </c>
      <c r="BM44" s="46" t="str">
        <f t="shared" si="332"/>
        <v/>
      </c>
      <c r="BN44" s="46" t="str">
        <f t="shared" si="332"/>
        <v/>
      </c>
      <c r="BO44" s="46" t="str">
        <f t="shared" si="332"/>
        <v/>
      </c>
      <c r="BP44" s="46" t="str">
        <f t="shared" si="332"/>
        <v/>
      </c>
      <c r="BQ44" s="46" t="str">
        <f t="shared" si="332"/>
        <v/>
      </c>
      <c r="BR44" s="46" t="str">
        <f t="shared" si="332"/>
        <v/>
      </c>
      <c r="BS44" s="46" t="str">
        <f t="shared" si="332"/>
        <v/>
      </c>
      <c r="BT44" s="46" t="str">
        <f t="shared" si="332"/>
        <v/>
      </c>
      <c r="BU44" s="46" t="str">
        <f t="shared" si="332"/>
        <v/>
      </c>
      <c r="BV44" s="46" t="str">
        <f t="shared" si="332"/>
        <v/>
      </c>
      <c r="BW44" s="46" t="str">
        <f t="shared" si="332"/>
        <v/>
      </c>
      <c r="BX44" s="46" t="str">
        <f t="shared" si="332"/>
        <v/>
      </c>
      <c r="BY44" s="46" t="str">
        <f t="shared" si="332"/>
        <v/>
      </c>
      <c r="BZ44" s="46" t="str">
        <f t="shared" si="332"/>
        <v/>
      </c>
      <c r="CA44" s="46" t="str">
        <f t="shared" si="332"/>
        <v/>
      </c>
      <c r="CB44" s="46" t="str">
        <f t="shared" si="332"/>
        <v/>
      </c>
      <c r="CC44" s="46" t="str">
        <f t="shared" si="332"/>
        <v/>
      </c>
      <c r="CD44" s="46" t="str">
        <f t="shared" si="332"/>
        <v/>
      </c>
      <c r="CE44" s="46" t="str">
        <f t="shared" si="332"/>
        <v/>
      </c>
      <c r="CF44" s="46" t="str">
        <f t="shared" si="332"/>
        <v/>
      </c>
      <c r="CG44" s="46" t="str">
        <f t="shared" si="332"/>
        <v/>
      </c>
      <c r="CH44" s="46" t="str">
        <f t="shared" si="332"/>
        <v/>
      </c>
      <c r="CI44" s="46" t="str">
        <f t="shared" si="332"/>
        <v/>
      </c>
      <c r="CJ44" s="46" t="str">
        <f t="shared" si="332"/>
        <v/>
      </c>
      <c r="CK44" s="46" t="str">
        <f t="shared" si="332"/>
        <v/>
      </c>
      <c r="CL44" s="46" t="str">
        <f t="shared" si="332"/>
        <v/>
      </c>
      <c r="CM44" s="46" t="str">
        <f t="shared" si="332"/>
        <v/>
      </c>
      <c r="CN44" s="46" t="str">
        <f t="shared" si="332"/>
        <v/>
      </c>
      <c r="CO44" s="46" t="str">
        <f t="shared" si="332"/>
        <v/>
      </c>
      <c r="CP44" s="46" t="str">
        <f t="shared" si="332"/>
        <v/>
      </c>
      <c r="CQ44" s="46" t="str">
        <f t="shared" si="332"/>
        <v/>
      </c>
      <c r="CR44" s="46" t="str">
        <f t="shared" si="332"/>
        <v/>
      </c>
      <c r="CS44" s="46" t="str">
        <f t="shared" si="332"/>
        <v/>
      </c>
      <c r="CT44" s="46" t="str">
        <f t="shared" si="332"/>
        <v/>
      </c>
      <c r="CU44" s="46" t="str">
        <f t="shared" si="332"/>
        <v/>
      </c>
      <c r="CV44" s="46" t="str">
        <f t="shared" si="332"/>
        <v/>
      </c>
      <c r="CW44" s="46" t="str">
        <f t="shared" si="332"/>
        <v/>
      </c>
      <c r="CX44" s="46" t="str">
        <f t="shared" si="332"/>
        <v/>
      </c>
      <c r="CY44" s="46" t="str">
        <f t="shared" si="332"/>
        <v/>
      </c>
      <c r="CZ44" s="46" t="str">
        <f t="shared" si="332"/>
        <v/>
      </c>
      <c r="DA44" s="46" t="str">
        <f t="shared" si="332"/>
        <v/>
      </c>
      <c r="DB44" s="46" t="str">
        <f t="shared" si="332"/>
        <v/>
      </c>
      <c r="DC44" s="46" t="str">
        <f t="shared" si="332"/>
        <v/>
      </c>
      <c r="DD44" s="46" t="str">
        <f t="shared" ref="DD44:DS44" si="333">IF(ISNONTEXT($V44),DC44+$V44,"")</f>
        <v/>
      </c>
      <c r="DE44" s="46" t="str">
        <f t="shared" si="333"/>
        <v/>
      </c>
      <c r="DF44" s="46" t="str">
        <f t="shared" si="333"/>
        <v/>
      </c>
      <c r="DG44" s="46" t="str">
        <f t="shared" si="333"/>
        <v/>
      </c>
      <c r="DH44" s="46" t="str">
        <f t="shared" si="333"/>
        <v/>
      </c>
      <c r="DI44" s="46" t="str">
        <f t="shared" si="333"/>
        <v/>
      </c>
      <c r="DJ44" s="46" t="str">
        <f t="shared" si="333"/>
        <v/>
      </c>
      <c r="DK44" s="46" t="str">
        <f t="shared" si="333"/>
        <v/>
      </c>
      <c r="DL44" s="46" t="str">
        <f t="shared" si="333"/>
        <v/>
      </c>
      <c r="DM44" s="46" t="str">
        <f t="shared" si="333"/>
        <v/>
      </c>
      <c r="DN44" s="46" t="str">
        <f t="shared" si="333"/>
        <v/>
      </c>
      <c r="DO44" s="46" t="str">
        <f t="shared" si="333"/>
        <v/>
      </c>
      <c r="DP44" s="46" t="str">
        <f t="shared" si="333"/>
        <v/>
      </c>
      <c r="DQ44" s="46" t="str">
        <f t="shared" si="333"/>
        <v/>
      </c>
      <c r="DR44" s="46" t="str">
        <f t="shared" si="333"/>
        <v/>
      </c>
      <c r="DS44" s="46" t="str">
        <f t="shared" si="333"/>
        <v/>
      </c>
      <c r="DT44" s="146" t="e">
        <f t="shared" si="209"/>
        <v>#N/A</v>
      </c>
      <c r="DU44" s="146" t="e">
        <f t="shared" si="210"/>
        <v>#N/A</v>
      </c>
      <c r="DV44" s="146" t="e">
        <f t="shared" si="211"/>
        <v>#N/A</v>
      </c>
      <c r="DW44" s="146" t="e">
        <f t="shared" si="212"/>
        <v>#N/A</v>
      </c>
      <c r="DX44" s="146" t="e">
        <f t="shared" si="213"/>
        <v>#N/A</v>
      </c>
      <c r="DY44" s="146" t="e">
        <f t="shared" si="214"/>
        <v>#N/A</v>
      </c>
      <c r="DZ44" s="146" t="e">
        <f t="shared" si="215"/>
        <v>#N/A</v>
      </c>
      <c r="EA44" s="146" t="e">
        <f t="shared" si="216"/>
        <v>#N/A</v>
      </c>
      <c r="EB44" s="146" t="e">
        <f t="shared" si="217"/>
        <v>#N/A</v>
      </c>
      <c r="EC44" s="146" t="e">
        <f t="shared" si="218"/>
        <v>#N/A</v>
      </c>
      <c r="ED44" s="146" t="e">
        <f t="shared" si="219"/>
        <v>#N/A</v>
      </c>
      <c r="EE44" s="146" t="e">
        <f t="shared" si="220"/>
        <v>#N/A</v>
      </c>
      <c r="EF44" s="146" t="e">
        <f t="shared" si="221"/>
        <v>#N/A</v>
      </c>
      <c r="EG44" s="146" t="e">
        <f t="shared" si="222"/>
        <v>#N/A</v>
      </c>
      <c r="EH44" s="146" t="e">
        <f t="shared" si="223"/>
        <v>#N/A</v>
      </c>
      <c r="EI44" s="146" t="e">
        <f t="shared" si="224"/>
        <v>#N/A</v>
      </c>
      <c r="EJ44" s="146" t="e">
        <f t="shared" si="225"/>
        <v>#N/A</v>
      </c>
      <c r="EK44" s="146" t="e">
        <f t="shared" si="226"/>
        <v>#N/A</v>
      </c>
      <c r="EL44" s="146" t="e">
        <f t="shared" si="227"/>
        <v>#N/A</v>
      </c>
      <c r="EM44" s="146" t="e">
        <f t="shared" si="228"/>
        <v>#N/A</v>
      </c>
      <c r="EN44" s="146" t="e">
        <f t="shared" si="229"/>
        <v>#N/A</v>
      </c>
      <c r="EO44" s="146" t="e">
        <f t="shared" si="230"/>
        <v>#N/A</v>
      </c>
      <c r="EP44" s="146" t="e">
        <f t="shared" si="231"/>
        <v>#N/A</v>
      </c>
      <c r="EQ44" s="146" t="e">
        <f t="shared" si="232"/>
        <v>#N/A</v>
      </c>
      <c r="ER44" s="146" t="e">
        <f t="shared" si="233"/>
        <v>#N/A</v>
      </c>
      <c r="ES44" s="146" t="e">
        <f t="shared" si="234"/>
        <v>#N/A</v>
      </c>
      <c r="ET44" s="146" t="e">
        <f t="shared" si="235"/>
        <v>#N/A</v>
      </c>
      <c r="EU44" s="146" t="e">
        <f t="shared" si="236"/>
        <v>#N/A</v>
      </c>
      <c r="EV44" s="146" t="e">
        <f t="shared" si="237"/>
        <v>#N/A</v>
      </c>
      <c r="EW44" s="146" t="e">
        <f t="shared" si="238"/>
        <v>#N/A</v>
      </c>
      <c r="EX44" s="146" t="e">
        <f t="shared" si="239"/>
        <v>#N/A</v>
      </c>
      <c r="EY44" s="146" t="e">
        <f t="shared" si="240"/>
        <v>#N/A</v>
      </c>
      <c r="EZ44" s="146" t="e">
        <f t="shared" si="241"/>
        <v>#N/A</v>
      </c>
      <c r="FA44" s="146" t="e">
        <f t="shared" si="242"/>
        <v>#N/A</v>
      </c>
      <c r="FB44" s="146" t="e">
        <f t="shared" si="243"/>
        <v>#N/A</v>
      </c>
      <c r="FC44" s="146" t="e">
        <f t="shared" si="244"/>
        <v>#N/A</v>
      </c>
      <c r="FD44" s="146" t="e">
        <f t="shared" si="245"/>
        <v>#N/A</v>
      </c>
      <c r="FE44" s="146" t="e">
        <f t="shared" si="246"/>
        <v>#N/A</v>
      </c>
      <c r="FF44" s="146" t="e">
        <f t="shared" si="247"/>
        <v>#N/A</v>
      </c>
      <c r="FG44" s="146" t="e">
        <f t="shared" si="248"/>
        <v>#N/A</v>
      </c>
      <c r="FH44" s="146" t="e">
        <f t="shared" si="249"/>
        <v>#N/A</v>
      </c>
      <c r="FI44" s="146" t="e">
        <f t="shared" si="250"/>
        <v>#N/A</v>
      </c>
      <c r="FJ44" s="146" t="e">
        <f t="shared" si="251"/>
        <v>#N/A</v>
      </c>
      <c r="FK44" s="146" t="e">
        <f t="shared" si="252"/>
        <v>#N/A</v>
      </c>
      <c r="FL44" s="146" t="e">
        <f t="shared" si="253"/>
        <v>#N/A</v>
      </c>
      <c r="FM44" s="146" t="e">
        <f t="shared" si="254"/>
        <v>#N/A</v>
      </c>
      <c r="FN44" s="146" t="e">
        <f t="shared" si="255"/>
        <v>#N/A</v>
      </c>
      <c r="FO44" s="146" t="e">
        <f t="shared" si="256"/>
        <v>#N/A</v>
      </c>
      <c r="FP44" s="146" t="e">
        <f t="shared" si="257"/>
        <v>#N/A</v>
      </c>
      <c r="FQ44" s="146" t="e">
        <f t="shared" si="258"/>
        <v>#N/A</v>
      </c>
      <c r="FR44" s="146" t="e">
        <f t="shared" si="259"/>
        <v>#N/A</v>
      </c>
      <c r="FS44" s="146" t="e">
        <f t="shared" si="260"/>
        <v>#N/A</v>
      </c>
      <c r="FT44" s="146" t="e">
        <f t="shared" si="261"/>
        <v>#N/A</v>
      </c>
      <c r="FU44" s="146" t="e">
        <f t="shared" si="262"/>
        <v>#N/A</v>
      </c>
      <c r="FV44" s="146" t="e">
        <f t="shared" si="263"/>
        <v>#N/A</v>
      </c>
      <c r="FW44" s="146" t="e">
        <f t="shared" si="264"/>
        <v>#N/A</v>
      </c>
      <c r="FX44" s="146" t="e">
        <f t="shared" si="265"/>
        <v>#N/A</v>
      </c>
      <c r="FY44" s="146" t="e">
        <f t="shared" si="266"/>
        <v>#N/A</v>
      </c>
      <c r="FZ44" s="146" t="e">
        <f t="shared" si="267"/>
        <v>#N/A</v>
      </c>
      <c r="GA44" s="146" t="e">
        <f t="shared" si="268"/>
        <v>#N/A</v>
      </c>
      <c r="GB44" s="146" t="e">
        <f t="shared" si="269"/>
        <v>#N/A</v>
      </c>
      <c r="GC44" s="146" t="e">
        <f t="shared" si="270"/>
        <v>#N/A</v>
      </c>
      <c r="GD44" s="146" t="e">
        <f t="shared" si="271"/>
        <v>#N/A</v>
      </c>
      <c r="GE44" s="146" t="e">
        <f t="shared" si="272"/>
        <v>#N/A</v>
      </c>
      <c r="GF44" s="146" t="e">
        <f t="shared" si="273"/>
        <v>#N/A</v>
      </c>
      <c r="GG44" s="146" t="e">
        <f t="shared" si="274"/>
        <v>#N/A</v>
      </c>
      <c r="GH44" s="146" t="e">
        <f t="shared" si="275"/>
        <v>#N/A</v>
      </c>
      <c r="GI44" s="146" t="e">
        <f t="shared" si="276"/>
        <v>#N/A</v>
      </c>
      <c r="GJ44" s="146" t="e">
        <f t="shared" si="277"/>
        <v>#N/A</v>
      </c>
      <c r="GK44" s="146" t="e">
        <f t="shared" si="278"/>
        <v>#N/A</v>
      </c>
      <c r="GL44" s="146" t="e">
        <f t="shared" si="279"/>
        <v>#N/A</v>
      </c>
      <c r="GM44" s="146" t="e">
        <f t="shared" si="280"/>
        <v>#N/A</v>
      </c>
      <c r="GN44" s="146" t="e">
        <f t="shared" si="281"/>
        <v>#N/A</v>
      </c>
      <c r="GO44" s="146" t="e">
        <f t="shared" si="282"/>
        <v>#N/A</v>
      </c>
      <c r="GP44" s="146" t="e">
        <f t="shared" si="283"/>
        <v>#N/A</v>
      </c>
      <c r="GQ44" s="146" t="e">
        <f t="shared" si="284"/>
        <v>#N/A</v>
      </c>
      <c r="GR44" s="146" t="e">
        <f t="shared" si="285"/>
        <v>#N/A</v>
      </c>
      <c r="GS44" s="146" t="e">
        <f t="shared" si="286"/>
        <v>#N/A</v>
      </c>
      <c r="GT44" s="146" t="e">
        <f t="shared" si="287"/>
        <v>#N/A</v>
      </c>
      <c r="GU44" s="146" t="e">
        <f t="shared" si="288"/>
        <v>#N/A</v>
      </c>
      <c r="GV44" s="146" t="e">
        <f t="shared" si="289"/>
        <v>#N/A</v>
      </c>
      <c r="GW44" s="146" t="e">
        <f t="shared" si="290"/>
        <v>#N/A</v>
      </c>
      <c r="GX44" s="146" t="e">
        <f t="shared" si="291"/>
        <v>#N/A</v>
      </c>
      <c r="GY44" s="146" t="e">
        <f t="shared" si="292"/>
        <v>#N/A</v>
      </c>
      <c r="GZ44" s="146" t="e">
        <f t="shared" si="293"/>
        <v>#N/A</v>
      </c>
      <c r="HA44" s="146" t="e">
        <f t="shared" si="294"/>
        <v>#N/A</v>
      </c>
      <c r="HB44" s="146" t="e">
        <f t="shared" si="295"/>
        <v>#N/A</v>
      </c>
      <c r="HC44" s="146" t="e">
        <f t="shared" si="296"/>
        <v>#N/A</v>
      </c>
      <c r="HD44" s="146" t="e">
        <f t="shared" si="297"/>
        <v>#N/A</v>
      </c>
      <c r="HE44" s="146" t="e">
        <f t="shared" si="298"/>
        <v>#N/A</v>
      </c>
      <c r="HF44" s="146" t="e">
        <f t="shared" si="299"/>
        <v>#N/A</v>
      </c>
      <c r="HG44" s="146" t="e">
        <f t="shared" si="300"/>
        <v>#N/A</v>
      </c>
      <c r="HH44" s="146" t="e">
        <f t="shared" si="301"/>
        <v>#N/A</v>
      </c>
      <c r="HI44" s="146" t="e">
        <f t="shared" si="302"/>
        <v>#N/A</v>
      </c>
      <c r="HJ44" s="146" t="e">
        <f t="shared" si="303"/>
        <v>#N/A</v>
      </c>
      <c r="HK44" s="146" t="e">
        <f t="shared" si="304"/>
        <v>#N/A</v>
      </c>
      <c r="HL44" s="146" t="e">
        <f t="shared" si="305"/>
        <v>#N/A</v>
      </c>
      <c r="HM44" s="146" t="e">
        <f t="shared" si="306"/>
        <v>#N/A</v>
      </c>
      <c r="HN44" s="146" t="e">
        <f t="shared" si="307"/>
        <v>#N/A</v>
      </c>
      <c r="HO44" s="146" t="e">
        <f t="shared" si="308"/>
        <v>#N/A</v>
      </c>
      <c r="HP44" s="146" t="e">
        <f t="shared" si="309"/>
        <v>#N/A</v>
      </c>
    </row>
    <row r="45" spans="1:224" hidden="1" x14ac:dyDescent="0.45">
      <c r="A45" s="4">
        <v>42</v>
      </c>
      <c r="B45" s="82" t="str">
        <f t="shared" si="107"/>
        <v/>
      </c>
      <c r="C45" s="81"/>
      <c r="D45" s="82" t="str">
        <f t="shared" si="108"/>
        <v/>
      </c>
      <c r="E45" s="32" t="str">
        <f t="shared" si="0"/>
        <v/>
      </c>
      <c r="F45" s="32" t="str">
        <f t="shared" si="1"/>
        <v/>
      </c>
      <c r="G45" s="65" t="str">
        <f t="shared" si="109"/>
        <v/>
      </c>
      <c r="H45" s="21"/>
      <c r="I45" s="53"/>
      <c r="J45" s="237"/>
      <c r="K45" s="66" t="str">
        <f>IF(AND(B45&gt;0,C45&gt;0,D45&gt;0),IF(ISBLANK(J45),IF(ISBLANK(H45),"",(D45-B45)*VLOOKUP(H45,VLookups!$A$4:$B$13,2,FALSE)),J45),"")</f>
        <v/>
      </c>
      <c r="L45" s="67" t="str">
        <f t="shared" si="205"/>
        <v/>
      </c>
      <c r="M45" s="81"/>
      <c r="N45" s="230" t="str">
        <f>IF(AND(M45&gt;0,C45&gt;0,NOT(K45="")),ABS(VLOOKUP($M$1,VLookups!$A$27:$B$28,2,FALSE)-_xlfn.NORM.DIST(M45,G45,K45,TRUE)),"")</f>
        <v/>
      </c>
      <c r="O45" s="80" t="str">
        <f>IF(AND($B45&gt;0,$C45&gt;0,$D45&gt;0,NOT(ISBLANK($H45))),_xlfn.NORM.INV(ABS(VLOOKUP($M$1,VLookups!$A$27:$B$28,2,FALSE)-O$3),$G45,$K45),"")</f>
        <v/>
      </c>
      <c r="P45" s="79" t="str">
        <f>IF(AND($B45&gt;0,$C45&gt;0,$D45&gt;0,NOT(ISBLANK($H45))),_xlfn.NORM.INV(ABS(VLOOKUP($M$1,VLookups!$A$27:$B$28,2,FALSE)-P$3),$G45,$K45),"")</f>
        <v/>
      </c>
      <c r="Q45" s="80" t="str">
        <f>IF(AND($B45&gt;0,$C45&gt;0,$D45&gt;0,NOT(ISBLANK($H45))),_xlfn.NORM.INV(ABS(VLOOKUP($M$1,VLookups!$A$27:$B$28,2,FALSE)-Q$3),$G45,$K45),"")</f>
        <v/>
      </c>
      <c r="R45" s="79" t="str">
        <f>IF(AND($B45&gt;0,$C45&gt;0,$D45&gt;0,NOT(ISBLANK($H45))),_xlfn.NORM.INV(ABS(VLOOKUP($M$1,VLookups!$A$27:$B$28,2,FALSE)-R$3),$G45,$K45),"")</f>
        <v/>
      </c>
      <c r="S45" s="80" t="str">
        <f>IF(AND($B45&gt;0,$C45&gt;0,$D45&gt;0,NOT(ISBLANK($H45))),_xlfn.NORM.INV(ABS(VLOOKUP($M$1,VLookups!$A$27:$B$28,2,FALSE)-S$3),$G45,$K45),"")</f>
        <v/>
      </c>
      <c r="T45" s="79" t="str">
        <f>IF(AND($B45&gt;0,$C45&gt;0,$D45&gt;0,NOT(ISBLANK($H45))),_xlfn.NORM.INV(ABS(VLOOKUP($M$1,VLookups!$A$27:$B$28,2,FALSE)-T$3),$G45,$K45),"")</f>
        <v/>
      </c>
      <c r="U45" s="5"/>
      <c r="V45" s="145" t="str">
        <f t="shared" si="110"/>
        <v/>
      </c>
      <c r="W45" s="46" t="str">
        <f t="shared" ref="W45:AP45" si="334">IF(ISNONTEXT($V45),X45-$V45,"")</f>
        <v/>
      </c>
      <c r="X45" s="46" t="str">
        <f t="shared" si="334"/>
        <v/>
      </c>
      <c r="Y45" s="46" t="str">
        <f t="shared" si="334"/>
        <v/>
      </c>
      <c r="Z45" s="46" t="str">
        <f t="shared" si="334"/>
        <v/>
      </c>
      <c r="AA45" s="46" t="str">
        <f t="shared" si="334"/>
        <v/>
      </c>
      <c r="AB45" s="46" t="str">
        <f t="shared" si="334"/>
        <v/>
      </c>
      <c r="AC45" s="46" t="str">
        <f t="shared" si="334"/>
        <v/>
      </c>
      <c r="AD45" s="46" t="str">
        <f t="shared" si="334"/>
        <v/>
      </c>
      <c r="AE45" s="46" t="str">
        <f t="shared" si="334"/>
        <v/>
      </c>
      <c r="AF45" s="46" t="str">
        <f t="shared" si="334"/>
        <v/>
      </c>
      <c r="AG45" s="46" t="str">
        <f t="shared" si="334"/>
        <v/>
      </c>
      <c r="AH45" s="46" t="str">
        <f t="shared" si="334"/>
        <v/>
      </c>
      <c r="AI45" s="46" t="str">
        <f t="shared" si="334"/>
        <v/>
      </c>
      <c r="AJ45" s="46" t="str">
        <f t="shared" si="334"/>
        <v/>
      </c>
      <c r="AK45" s="46" t="str">
        <f t="shared" si="334"/>
        <v/>
      </c>
      <c r="AL45" s="46" t="str">
        <f t="shared" si="334"/>
        <v/>
      </c>
      <c r="AM45" s="46" t="str">
        <f t="shared" si="334"/>
        <v/>
      </c>
      <c r="AN45" s="46" t="str">
        <f t="shared" si="334"/>
        <v/>
      </c>
      <c r="AO45" s="46" t="str">
        <f t="shared" si="334"/>
        <v/>
      </c>
      <c r="AP45" s="46" t="str">
        <f t="shared" si="334"/>
        <v/>
      </c>
      <c r="AQ45" s="152" t="str">
        <f t="shared" si="112"/>
        <v/>
      </c>
      <c r="AR45" s="46" t="str">
        <f t="shared" ref="AR45:DC45" si="335">IF(ISNONTEXT($V45),AQ45+$V45,"")</f>
        <v/>
      </c>
      <c r="AS45" s="46" t="str">
        <f t="shared" si="335"/>
        <v/>
      </c>
      <c r="AT45" s="46" t="str">
        <f t="shared" si="335"/>
        <v/>
      </c>
      <c r="AU45" s="46" t="str">
        <f t="shared" si="335"/>
        <v/>
      </c>
      <c r="AV45" s="46" t="str">
        <f t="shared" si="335"/>
        <v/>
      </c>
      <c r="AW45" s="46" t="str">
        <f t="shared" si="335"/>
        <v/>
      </c>
      <c r="AX45" s="46" t="str">
        <f t="shared" si="335"/>
        <v/>
      </c>
      <c r="AY45" s="46" t="str">
        <f t="shared" si="335"/>
        <v/>
      </c>
      <c r="AZ45" s="46" t="str">
        <f t="shared" si="335"/>
        <v/>
      </c>
      <c r="BA45" s="46" t="str">
        <f t="shared" si="335"/>
        <v/>
      </c>
      <c r="BB45" s="46" t="str">
        <f t="shared" si="335"/>
        <v/>
      </c>
      <c r="BC45" s="46" t="str">
        <f t="shared" si="335"/>
        <v/>
      </c>
      <c r="BD45" s="46" t="str">
        <f t="shared" si="335"/>
        <v/>
      </c>
      <c r="BE45" s="46" t="str">
        <f t="shared" si="335"/>
        <v/>
      </c>
      <c r="BF45" s="46" t="str">
        <f t="shared" si="335"/>
        <v/>
      </c>
      <c r="BG45" s="46" t="str">
        <f t="shared" si="335"/>
        <v/>
      </c>
      <c r="BH45" s="46" t="str">
        <f t="shared" si="335"/>
        <v/>
      </c>
      <c r="BI45" s="46" t="str">
        <f t="shared" si="335"/>
        <v/>
      </c>
      <c r="BJ45" s="46" t="str">
        <f t="shared" si="335"/>
        <v/>
      </c>
      <c r="BK45" s="46" t="str">
        <f t="shared" si="335"/>
        <v/>
      </c>
      <c r="BL45" s="46" t="str">
        <f t="shared" si="335"/>
        <v/>
      </c>
      <c r="BM45" s="46" t="str">
        <f t="shared" si="335"/>
        <v/>
      </c>
      <c r="BN45" s="46" t="str">
        <f t="shared" si="335"/>
        <v/>
      </c>
      <c r="BO45" s="46" t="str">
        <f t="shared" si="335"/>
        <v/>
      </c>
      <c r="BP45" s="46" t="str">
        <f t="shared" si="335"/>
        <v/>
      </c>
      <c r="BQ45" s="46" t="str">
        <f t="shared" si="335"/>
        <v/>
      </c>
      <c r="BR45" s="46" t="str">
        <f t="shared" si="335"/>
        <v/>
      </c>
      <c r="BS45" s="46" t="str">
        <f t="shared" si="335"/>
        <v/>
      </c>
      <c r="BT45" s="46" t="str">
        <f t="shared" si="335"/>
        <v/>
      </c>
      <c r="BU45" s="46" t="str">
        <f t="shared" si="335"/>
        <v/>
      </c>
      <c r="BV45" s="46" t="str">
        <f t="shared" si="335"/>
        <v/>
      </c>
      <c r="BW45" s="46" t="str">
        <f t="shared" si="335"/>
        <v/>
      </c>
      <c r="BX45" s="46" t="str">
        <f t="shared" si="335"/>
        <v/>
      </c>
      <c r="BY45" s="46" t="str">
        <f t="shared" si="335"/>
        <v/>
      </c>
      <c r="BZ45" s="46" t="str">
        <f t="shared" si="335"/>
        <v/>
      </c>
      <c r="CA45" s="46" t="str">
        <f t="shared" si="335"/>
        <v/>
      </c>
      <c r="CB45" s="46" t="str">
        <f t="shared" si="335"/>
        <v/>
      </c>
      <c r="CC45" s="46" t="str">
        <f t="shared" si="335"/>
        <v/>
      </c>
      <c r="CD45" s="46" t="str">
        <f t="shared" si="335"/>
        <v/>
      </c>
      <c r="CE45" s="46" t="str">
        <f t="shared" si="335"/>
        <v/>
      </c>
      <c r="CF45" s="46" t="str">
        <f t="shared" si="335"/>
        <v/>
      </c>
      <c r="CG45" s="46" t="str">
        <f t="shared" si="335"/>
        <v/>
      </c>
      <c r="CH45" s="46" t="str">
        <f t="shared" si="335"/>
        <v/>
      </c>
      <c r="CI45" s="46" t="str">
        <f t="shared" si="335"/>
        <v/>
      </c>
      <c r="CJ45" s="46" t="str">
        <f t="shared" si="335"/>
        <v/>
      </c>
      <c r="CK45" s="46" t="str">
        <f t="shared" si="335"/>
        <v/>
      </c>
      <c r="CL45" s="46" t="str">
        <f t="shared" si="335"/>
        <v/>
      </c>
      <c r="CM45" s="46" t="str">
        <f t="shared" si="335"/>
        <v/>
      </c>
      <c r="CN45" s="46" t="str">
        <f t="shared" si="335"/>
        <v/>
      </c>
      <c r="CO45" s="46" t="str">
        <f t="shared" si="335"/>
        <v/>
      </c>
      <c r="CP45" s="46" t="str">
        <f t="shared" si="335"/>
        <v/>
      </c>
      <c r="CQ45" s="46" t="str">
        <f t="shared" si="335"/>
        <v/>
      </c>
      <c r="CR45" s="46" t="str">
        <f t="shared" si="335"/>
        <v/>
      </c>
      <c r="CS45" s="46" t="str">
        <f t="shared" si="335"/>
        <v/>
      </c>
      <c r="CT45" s="46" t="str">
        <f t="shared" si="335"/>
        <v/>
      </c>
      <c r="CU45" s="46" t="str">
        <f t="shared" si="335"/>
        <v/>
      </c>
      <c r="CV45" s="46" t="str">
        <f t="shared" si="335"/>
        <v/>
      </c>
      <c r="CW45" s="46" t="str">
        <f t="shared" si="335"/>
        <v/>
      </c>
      <c r="CX45" s="46" t="str">
        <f t="shared" si="335"/>
        <v/>
      </c>
      <c r="CY45" s="46" t="str">
        <f t="shared" si="335"/>
        <v/>
      </c>
      <c r="CZ45" s="46" t="str">
        <f t="shared" si="335"/>
        <v/>
      </c>
      <c r="DA45" s="46" t="str">
        <f t="shared" si="335"/>
        <v/>
      </c>
      <c r="DB45" s="46" t="str">
        <f t="shared" si="335"/>
        <v/>
      </c>
      <c r="DC45" s="46" t="str">
        <f t="shared" si="335"/>
        <v/>
      </c>
      <c r="DD45" s="46" t="str">
        <f t="shared" ref="DD45:DS45" si="336">IF(ISNONTEXT($V45),DC45+$V45,"")</f>
        <v/>
      </c>
      <c r="DE45" s="46" t="str">
        <f t="shared" si="336"/>
        <v/>
      </c>
      <c r="DF45" s="46" t="str">
        <f t="shared" si="336"/>
        <v/>
      </c>
      <c r="DG45" s="46" t="str">
        <f t="shared" si="336"/>
        <v/>
      </c>
      <c r="DH45" s="46" t="str">
        <f t="shared" si="336"/>
        <v/>
      </c>
      <c r="DI45" s="46" t="str">
        <f t="shared" si="336"/>
        <v/>
      </c>
      <c r="DJ45" s="46" t="str">
        <f t="shared" si="336"/>
        <v/>
      </c>
      <c r="DK45" s="46" t="str">
        <f t="shared" si="336"/>
        <v/>
      </c>
      <c r="DL45" s="46" t="str">
        <f t="shared" si="336"/>
        <v/>
      </c>
      <c r="DM45" s="46" t="str">
        <f t="shared" si="336"/>
        <v/>
      </c>
      <c r="DN45" s="46" t="str">
        <f t="shared" si="336"/>
        <v/>
      </c>
      <c r="DO45" s="46" t="str">
        <f t="shared" si="336"/>
        <v/>
      </c>
      <c r="DP45" s="46" t="str">
        <f t="shared" si="336"/>
        <v/>
      </c>
      <c r="DQ45" s="46" t="str">
        <f t="shared" si="336"/>
        <v/>
      </c>
      <c r="DR45" s="46" t="str">
        <f t="shared" si="336"/>
        <v/>
      </c>
      <c r="DS45" s="46" t="str">
        <f t="shared" si="336"/>
        <v/>
      </c>
      <c r="DT45" s="146" t="e">
        <f t="shared" si="209"/>
        <v>#N/A</v>
      </c>
      <c r="DU45" s="146" t="e">
        <f t="shared" si="210"/>
        <v>#N/A</v>
      </c>
      <c r="DV45" s="146" t="e">
        <f t="shared" si="211"/>
        <v>#N/A</v>
      </c>
      <c r="DW45" s="146" t="e">
        <f t="shared" si="212"/>
        <v>#N/A</v>
      </c>
      <c r="DX45" s="146" t="e">
        <f t="shared" si="213"/>
        <v>#N/A</v>
      </c>
      <c r="DY45" s="146" t="e">
        <f t="shared" si="214"/>
        <v>#N/A</v>
      </c>
      <c r="DZ45" s="146" t="e">
        <f t="shared" si="215"/>
        <v>#N/A</v>
      </c>
      <c r="EA45" s="146" t="e">
        <f t="shared" si="216"/>
        <v>#N/A</v>
      </c>
      <c r="EB45" s="146" t="e">
        <f t="shared" si="217"/>
        <v>#N/A</v>
      </c>
      <c r="EC45" s="146" t="e">
        <f t="shared" si="218"/>
        <v>#N/A</v>
      </c>
      <c r="ED45" s="146" t="e">
        <f t="shared" si="219"/>
        <v>#N/A</v>
      </c>
      <c r="EE45" s="146" t="e">
        <f t="shared" si="220"/>
        <v>#N/A</v>
      </c>
      <c r="EF45" s="146" t="e">
        <f t="shared" si="221"/>
        <v>#N/A</v>
      </c>
      <c r="EG45" s="146" t="e">
        <f t="shared" si="222"/>
        <v>#N/A</v>
      </c>
      <c r="EH45" s="146" t="e">
        <f t="shared" si="223"/>
        <v>#N/A</v>
      </c>
      <c r="EI45" s="146" t="e">
        <f t="shared" si="224"/>
        <v>#N/A</v>
      </c>
      <c r="EJ45" s="146" t="e">
        <f t="shared" si="225"/>
        <v>#N/A</v>
      </c>
      <c r="EK45" s="146" t="e">
        <f t="shared" si="226"/>
        <v>#N/A</v>
      </c>
      <c r="EL45" s="146" t="e">
        <f t="shared" si="227"/>
        <v>#N/A</v>
      </c>
      <c r="EM45" s="146" t="e">
        <f t="shared" si="228"/>
        <v>#N/A</v>
      </c>
      <c r="EN45" s="146" t="e">
        <f t="shared" si="229"/>
        <v>#N/A</v>
      </c>
      <c r="EO45" s="146" t="e">
        <f t="shared" si="230"/>
        <v>#N/A</v>
      </c>
      <c r="EP45" s="146" t="e">
        <f t="shared" si="231"/>
        <v>#N/A</v>
      </c>
      <c r="EQ45" s="146" t="e">
        <f t="shared" si="232"/>
        <v>#N/A</v>
      </c>
      <c r="ER45" s="146" t="e">
        <f t="shared" si="233"/>
        <v>#N/A</v>
      </c>
      <c r="ES45" s="146" t="e">
        <f t="shared" si="234"/>
        <v>#N/A</v>
      </c>
      <c r="ET45" s="146" t="e">
        <f t="shared" si="235"/>
        <v>#N/A</v>
      </c>
      <c r="EU45" s="146" t="e">
        <f t="shared" si="236"/>
        <v>#N/A</v>
      </c>
      <c r="EV45" s="146" t="e">
        <f t="shared" si="237"/>
        <v>#N/A</v>
      </c>
      <c r="EW45" s="146" t="e">
        <f t="shared" si="238"/>
        <v>#N/A</v>
      </c>
      <c r="EX45" s="146" t="e">
        <f t="shared" si="239"/>
        <v>#N/A</v>
      </c>
      <c r="EY45" s="146" t="e">
        <f t="shared" si="240"/>
        <v>#N/A</v>
      </c>
      <c r="EZ45" s="146" t="e">
        <f t="shared" si="241"/>
        <v>#N/A</v>
      </c>
      <c r="FA45" s="146" t="e">
        <f t="shared" si="242"/>
        <v>#N/A</v>
      </c>
      <c r="FB45" s="146" t="e">
        <f t="shared" si="243"/>
        <v>#N/A</v>
      </c>
      <c r="FC45" s="146" t="e">
        <f t="shared" si="244"/>
        <v>#N/A</v>
      </c>
      <c r="FD45" s="146" t="e">
        <f t="shared" si="245"/>
        <v>#N/A</v>
      </c>
      <c r="FE45" s="146" t="e">
        <f t="shared" si="246"/>
        <v>#N/A</v>
      </c>
      <c r="FF45" s="146" t="e">
        <f t="shared" si="247"/>
        <v>#N/A</v>
      </c>
      <c r="FG45" s="146" t="e">
        <f t="shared" si="248"/>
        <v>#N/A</v>
      </c>
      <c r="FH45" s="146" t="e">
        <f t="shared" si="249"/>
        <v>#N/A</v>
      </c>
      <c r="FI45" s="146" t="e">
        <f t="shared" si="250"/>
        <v>#N/A</v>
      </c>
      <c r="FJ45" s="146" t="e">
        <f t="shared" si="251"/>
        <v>#N/A</v>
      </c>
      <c r="FK45" s="146" t="e">
        <f t="shared" si="252"/>
        <v>#N/A</v>
      </c>
      <c r="FL45" s="146" t="e">
        <f t="shared" si="253"/>
        <v>#N/A</v>
      </c>
      <c r="FM45" s="146" t="e">
        <f t="shared" si="254"/>
        <v>#N/A</v>
      </c>
      <c r="FN45" s="146" t="e">
        <f t="shared" si="255"/>
        <v>#N/A</v>
      </c>
      <c r="FO45" s="146" t="e">
        <f t="shared" si="256"/>
        <v>#N/A</v>
      </c>
      <c r="FP45" s="146" t="e">
        <f t="shared" si="257"/>
        <v>#N/A</v>
      </c>
      <c r="FQ45" s="146" t="e">
        <f t="shared" si="258"/>
        <v>#N/A</v>
      </c>
      <c r="FR45" s="146" t="e">
        <f t="shared" si="259"/>
        <v>#N/A</v>
      </c>
      <c r="FS45" s="146" t="e">
        <f t="shared" si="260"/>
        <v>#N/A</v>
      </c>
      <c r="FT45" s="146" t="e">
        <f t="shared" si="261"/>
        <v>#N/A</v>
      </c>
      <c r="FU45" s="146" t="e">
        <f t="shared" si="262"/>
        <v>#N/A</v>
      </c>
      <c r="FV45" s="146" t="e">
        <f t="shared" si="263"/>
        <v>#N/A</v>
      </c>
      <c r="FW45" s="146" t="e">
        <f t="shared" si="264"/>
        <v>#N/A</v>
      </c>
      <c r="FX45" s="146" t="e">
        <f t="shared" si="265"/>
        <v>#N/A</v>
      </c>
      <c r="FY45" s="146" t="e">
        <f t="shared" si="266"/>
        <v>#N/A</v>
      </c>
      <c r="FZ45" s="146" t="e">
        <f t="shared" si="267"/>
        <v>#N/A</v>
      </c>
      <c r="GA45" s="146" t="e">
        <f t="shared" si="268"/>
        <v>#N/A</v>
      </c>
      <c r="GB45" s="146" t="e">
        <f t="shared" si="269"/>
        <v>#N/A</v>
      </c>
      <c r="GC45" s="146" t="e">
        <f t="shared" si="270"/>
        <v>#N/A</v>
      </c>
      <c r="GD45" s="146" t="e">
        <f t="shared" si="271"/>
        <v>#N/A</v>
      </c>
      <c r="GE45" s="146" t="e">
        <f t="shared" si="272"/>
        <v>#N/A</v>
      </c>
      <c r="GF45" s="146" t="e">
        <f t="shared" si="273"/>
        <v>#N/A</v>
      </c>
      <c r="GG45" s="146" t="e">
        <f t="shared" si="274"/>
        <v>#N/A</v>
      </c>
      <c r="GH45" s="146" t="e">
        <f t="shared" si="275"/>
        <v>#N/A</v>
      </c>
      <c r="GI45" s="146" t="e">
        <f t="shared" si="276"/>
        <v>#N/A</v>
      </c>
      <c r="GJ45" s="146" t="e">
        <f t="shared" si="277"/>
        <v>#N/A</v>
      </c>
      <c r="GK45" s="146" t="e">
        <f t="shared" si="278"/>
        <v>#N/A</v>
      </c>
      <c r="GL45" s="146" t="e">
        <f t="shared" si="279"/>
        <v>#N/A</v>
      </c>
      <c r="GM45" s="146" t="e">
        <f t="shared" si="280"/>
        <v>#N/A</v>
      </c>
      <c r="GN45" s="146" t="e">
        <f t="shared" si="281"/>
        <v>#N/A</v>
      </c>
      <c r="GO45" s="146" t="e">
        <f t="shared" si="282"/>
        <v>#N/A</v>
      </c>
      <c r="GP45" s="146" t="e">
        <f t="shared" si="283"/>
        <v>#N/A</v>
      </c>
      <c r="GQ45" s="146" t="e">
        <f t="shared" si="284"/>
        <v>#N/A</v>
      </c>
      <c r="GR45" s="146" t="e">
        <f t="shared" si="285"/>
        <v>#N/A</v>
      </c>
      <c r="GS45" s="146" t="e">
        <f t="shared" si="286"/>
        <v>#N/A</v>
      </c>
      <c r="GT45" s="146" t="e">
        <f t="shared" si="287"/>
        <v>#N/A</v>
      </c>
      <c r="GU45" s="146" t="e">
        <f t="shared" si="288"/>
        <v>#N/A</v>
      </c>
      <c r="GV45" s="146" t="e">
        <f t="shared" si="289"/>
        <v>#N/A</v>
      </c>
      <c r="GW45" s="146" t="e">
        <f t="shared" si="290"/>
        <v>#N/A</v>
      </c>
      <c r="GX45" s="146" t="e">
        <f t="shared" si="291"/>
        <v>#N/A</v>
      </c>
      <c r="GY45" s="146" t="e">
        <f t="shared" si="292"/>
        <v>#N/A</v>
      </c>
      <c r="GZ45" s="146" t="e">
        <f t="shared" si="293"/>
        <v>#N/A</v>
      </c>
      <c r="HA45" s="146" t="e">
        <f t="shared" si="294"/>
        <v>#N/A</v>
      </c>
      <c r="HB45" s="146" t="e">
        <f t="shared" si="295"/>
        <v>#N/A</v>
      </c>
      <c r="HC45" s="146" t="e">
        <f t="shared" si="296"/>
        <v>#N/A</v>
      </c>
      <c r="HD45" s="146" t="e">
        <f t="shared" si="297"/>
        <v>#N/A</v>
      </c>
      <c r="HE45" s="146" t="e">
        <f t="shared" si="298"/>
        <v>#N/A</v>
      </c>
      <c r="HF45" s="146" t="e">
        <f t="shared" si="299"/>
        <v>#N/A</v>
      </c>
      <c r="HG45" s="146" t="e">
        <f t="shared" si="300"/>
        <v>#N/A</v>
      </c>
      <c r="HH45" s="146" t="e">
        <f t="shared" si="301"/>
        <v>#N/A</v>
      </c>
      <c r="HI45" s="146" t="e">
        <f t="shared" si="302"/>
        <v>#N/A</v>
      </c>
      <c r="HJ45" s="146" t="e">
        <f t="shared" si="303"/>
        <v>#N/A</v>
      </c>
      <c r="HK45" s="146" t="e">
        <f t="shared" si="304"/>
        <v>#N/A</v>
      </c>
      <c r="HL45" s="146" t="e">
        <f t="shared" si="305"/>
        <v>#N/A</v>
      </c>
      <c r="HM45" s="146" t="e">
        <f t="shared" si="306"/>
        <v>#N/A</v>
      </c>
      <c r="HN45" s="146" t="e">
        <f t="shared" si="307"/>
        <v>#N/A</v>
      </c>
      <c r="HO45" s="146" t="e">
        <f t="shared" si="308"/>
        <v>#N/A</v>
      </c>
      <c r="HP45" s="146" t="e">
        <f t="shared" si="309"/>
        <v>#N/A</v>
      </c>
    </row>
    <row r="46" spans="1:224" hidden="1" x14ac:dyDescent="0.45">
      <c r="A46" s="4">
        <v>43</v>
      </c>
      <c r="B46" s="82" t="str">
        <f t="shared" si="107"/>
        <v/>
      </c>
      <c r="C46" s="81"/>
      <c r="D46" s="82" t="str">
        <f t="shared" si="108"/>
        <v/>
      </c>
      <c r="E46" s="32" t="str">
        <f t="shared" si="0"/>
        <v/>
      </c>
      <c r="F46" s="32" t="str">
        <f t="shared" si="1"/>
        <v/>
      </c>
      <c r="G46" s="65" t="str">
        <f t="shared" si="109"/>
        <v/>
      </c>
      <c r="H46" s="21"/>
      <c r="I46" s="53"/>
      <c r="J46" s="237"/>
      <c r="K46" s="66" t="str">
        <f>IF(AND(B46&gt;0,C46&gt;0,D46&gt;0),IF(ISBLANK(J46),IF(ISBLANK(H46),"",(D46-B46)*VLOOKUP(H46,VLookups!$A$4:$B$13,2,FALSE)),J46),"")</f>
        <v/>
      </c>
      <c r="L46" s="67" t="str">
        <f t="shared" si="205"/>
        <v/>
      </c>
      <c r="M46" s="81"/>
      <c r="N46" s="230" t="str">
        <f>IF(AND(M46&gt;0,C46&gt;0,NOT(K46="")),ABS(VLOOKUP($M$1,VLookups!$A$27:$B$28,2,FALSE)-_xlfn.NORM.DIST(M46,G46,K46,TRUE)),"")</f>
        <v/>
      </c>
      <c r="O46" s="80" t="str">
        <f>IF(AND($B46&gt;0,$C46&gt;0,$D46&gt;0,NOT(ISBLANK($H46))),_xlfn.NORM.INV(ABS(VLOOKUP($M$1,VLookups!$A$27:$B$28,2,FALSE)-O$3),$G46,$K46),"")</f>
        <v/>
      </c>
      <c r="P46" s="79" t="str">
        <f>IF(AND($B46&gt;0,$C46&gt;0,$D46&gt;0,NOT(ISBLANK($H46))),_xlfn.NORM.INV(ABS(VLOOKUP($M$1,VLookups!$A$27:$B$28,2,FALSE)-P$3),$G46,$K46),"")</f>
        <v/>
      </c>
      <c r="Q46" s="80" t="str">
        <f>IF(AND($B46&gt;0,$C46&gt;0,$D46&gt;0,NOT(ISBLANK($H46))),_xlfn.NORM.INV(ABS(VLOOKUP($M$1,VLookups!$A$27:$B$28,2,FALSE)-Q$3),$G46,$K46),"")</f>
        <v/>
      </c>
      <c r="R46" s="79" t="str">
        <f>IF(AND($B46&gt;0,$C46&gt;0,$D46&gt;0,NOT(ISBLANK($H46))),_xlfn.NORM.INV(ABS(VLOOKUP($M$1,VLookups!$A$27:$B$28,2,FALSE)-R$3),$G46,$K46),"")</f>
        <v/>
      </c>
      <c r="S46" s="80" t="str">
        <f>IF(AND($B46&gt;0,$C46&gt;0,$D46&gt;0,NOT(ISBLANK($H46))),_xlfn.NORM.INV(ABS(VLOOKUP($M$1,VLookups!$A$27:$B$28,2,FALSE)-S$3),$G46,$K46),"")</f>
        <v/>
      </c>
      <c r="T46" s="79" t="str">
        <f>IF(AND($B46&gt;0,$C46&gt;0,$D46&gt;0,NOT(ISBLANK($H46))),_xlfn.NORM.INV(ABS(VLOOKUP($M$1,VLookups!$A$27:$B$28,2,FALSE)-T$3),$G46,$K46),"")</f>
        <v/>
      </c>
      <c r="U46" s="5"/>
      <c r="V46" s="145" t="str">
        <f t="shared" si="110"/>
        <v/>
      </c>
      <c r="W46" s="46" t="str">
        <f t="shared" ref="W46:AP46" si="337">IF(ISNONTEXT($V46),X46-$V46,"")</f>
        <v/>
      </c>
      <c r="X46" s="46" t="str">
        <f t="shared" si="337"/>
        <v/>
      </c>
      <c r="Y46" s="46" t="str">
        <f t="shared" si="337"/>
        <v/>
      </c>
      <c r="Z46" s="46" t="str">
        <f t="shared" si="337"/>
        <v/>
      </c>
      <c r="AA46" s="46" t="str">
        <f t="shared" si="337"/>
        <v/>
      </c>
      <c r="AB46" s="46" t="str">
        <f t="shared" si="337"/>
        <v/>
      </c>
      <c r="AC46" s="46" t="str">
        <f t="shared" si="337"/>
        <v/>
      </c>
      <c r="AD46" s="46" t="str">
        <f t="shared" si="337"/>
        <v/>
      </c>
      <c r="AE46" s="46" t="str">
        <f t="shared" si="337"/>
        <v/>
      </c>
      <c r="AF46" s="46" t="str">
        <f t="shared" si="337"/>
        <v/>
      </c>
      <c r="AG46" s="46" t="str">
        <f t="shared" si="337"/>
        <v/>
      </c>
      <c r="AH46" s="46" t="str">
        <f t="shared" si="337"/>
        <v/>
      </c>
      <c r="AI46" s="46" t="str">
        <f t="shared" si="337"/>
        <v/>
      </c>
      <c r="AJ46" s="46" t="str">
        <f t="shared" si="337"/>
        <v/>
      </c>
      <c r="AK46" s="46" t="str">
        <f t="shared" si="337"/>
        <v/>
      </c>
      <c r="AL46" s="46" t="str">
        <f t="shared" si="337"/>
        <v/>
      </c>
      <c r="AM46" s="46" t="str">
        <f t="shared" si="337"/>
        <v/>
      </c>
      <c r="AN46" s="46" t="str">
        <f t="shared" si="337"/>
        <v/>
      </c>
      <c r="AO46" s="46" t="str">
        <f t="shared" si="337"/>
        <v/>
      </c>
      <c r="AP46" s="46" t="str">
        <f t="shared" si="337"/>
        <v/>
      </c>
      <c r="AQ46" s="152" t="str">
        <f t="shared" si="112"/>
        <v/>
      </c>
      <c r="AR46" s="46" t="str">
        <f t="shared" ref="AR46:DC46" si="338">IF(ISNONTEXT($V46),AQ46+$V46,"")</f>
        <v/>
      </c>
      <c r="AS46" s="46" t="str">
        <f t="shared" si="338"/>
        <v/>
      </c>
      <c r="AT46" s="46" t="str">
        <f t="shared" si="338"/>
        <v/>
      </c>
      <c r="AU46" s="46" t="str">
        <f t="shared" si="338"/>
        <v/>
      </c>
      <c r="AV46" s="46" t="str">
        <f t="shared" si="338"/>
        <v/>
      </c>
      <c r="AW46" s="46" t="str">
        <f t="shared" si="338"/>
        <v/>
      </c>
      <c r="AX46" s="46" t="str">
        <f t="shared" si="338"/>
        <v/>
      </c>
      <c r="AY46" s="46" t="str">
        <f t="shared" si="338"/>
        <v/>
      </c>
      <c r="AZ46" s="46" t="str">
        <f t="shared" si="338"/>
        <v/>
      </c>
      <c r="BA46" s="46" t="str">
        <f t="shared" si="338"/>
        <v/>
      </c>
      <c r="BB46" s="46" t="str">
        <f t="shared" si="338"/>
        <v/>
      </c>
      <c r="BC46" s="46" t="str">
        <f t="shared" si="338"/>
        <v/>
      </c>
      <c r="BD46" s="46" t="str">
        <f t="shared" si="338"/>
        <v/>
      </c>
      <c r="BE46" s="46" t="str">
        <f t="shared" si="338"/>
        <v/>
      </c>
      <c r="BF46" s="46" t="str">
        <f t="shared" si="338"/>
        <v/>
      </c>
      <c r="BG46" s="46" t="str">
        <f t="shared" si="338"/>
        <v/>
      </c>
      <c r="BH46" s="46" t="str">
        <f t="shared" si="338"/>
        <v/>
      </c>
      <c r="BI46" s="46" t="str">
        <f t="shared" si="338"/>
        <v/>
      </c>
      <c r="BJ46" s="46" t="str">
        <f t="shared" si="338"/>
        <v/>
      </c>
      <c r="BK46" s="46" t="str">
        <f t="shared" si="338"/>
        <v/>
      </c>
      <c r="BL46" s="46" t="str">
        <f t="shared" si="338"/>
        <v/>
      </c>
      <c r="BM46" s="46" t="str">
        <f t="shared" si="338"/>
        <v/>
      </c>
      <c r="BN46" s="46" t="str">
        <f t="shared" si="338"/>
        <v/>
      </c>
      <c r="BO46" s="46" t="str">
        <f t="shared" si="338"/>
        <v/>
      </c>
      <c r="BP46" s="46" t="str">
        <f t="shared" si="338"/>
        <v/>
      </c>
      <c r="BQ46" s="46" t="str">
        <f t="shared" si="338"/>
        <v/>
      </c>
      <c r="BR46" s="46" t="str">
        <f t="shared" si="338"/>
        <v/>
      </c>
      <c r="BS46" s="46" t="str">
        <f t="shared" si="338"/>
        <v/>
      </c>
      <c r="BT46" s="46" t="str">
        <f t="shared" si="338"/>
        <v/>
      </c>
      <c r="BU46" s="46" t="str">
        <f t="shared" si="338"/>
        <v/>
      </c>
      <c r="BV46" s="46" t="str">
        <f t="shared" si="338"/>
        <v/>
      </c>
      <c r="BW46" s="46" t="str">
        <f t="shared" si="338"/>
        <v/>
      </c>
      <c r="BX46" s="46" t="str">
        <f t="shared" si="338"/>
        <v/>
      </c>
      <c r="BY46" s="46" t="str">
        <f t="shared" si="338"/>
        <v/>
      </c>
      <c r="BZ46" s="46" t="str">
        <f t="shared" si="338"/>
        <v/>
      </c>
      <c r="CA46" s="46" t="str">
        <f t="shared" si="338"/>
        <v/>
      </c>
      <c r="CB46" s="46" t="str">
        <f t="shared" si="338"/>
        <v/>
      </c>
      <c r="CC46" s="46" t="str">
        <f t="shared" si="338"/>
        <v/>
      </c>
      <c r="CD46" s="46" t="str">
        <f t="shared" si="338"/>
        <v/>
      </c>
      <c r="CE46" s="46" t="str">
        <f t="shared" si="338"/>
        <v/>
      </c>
      <c r="CF46" s="46" t="str">
        <f t="shared" si="338"/>
        <v/>
      </c>
      <c r="CG46" s="46" t="str">
        <f t="shared" si="338"/>
        <v/>
      </c>
      <c r="CH46" s="46" t="str">
        <f t="shared" si="338"/>
        <v/>
      </c>
      <c r="CI46" s="46" t="str">
        <f t="shared" si="338"/>
        <v/>
      </c>
      <c r="CJ46" s="46" t="str">
        <f t="shared" si="338"/>
        <v/>
      </c>
      <c r="CK46" s="46" t="str">
        <f t="shared" si="338"/>
        <v/>
      </c>
      <c r="CL46" s="46" t="str">
        <f t="shared" si="338"/>
        <v/>
      </c>
      <c r="CM46" s="46" t="str">
        <f t="shared" si="338"/>
        <v/>
      </c>
      <c r="CN46" s="46" t="str">
        <f t="shared" si="338"/>
        <v/>
      </c>
      <c r="CO46" s="46" t="str">
        <f t="shared" si="338"/>
        <v/>
      </c>
      <c r="CP46" s="46" t="str">
        <f t="shared" si="338"/>
        <v/>
      </c>
      <c r="CQ46" s="46" t="str">
        <f t="shared" si="338"/>
        <v/>
      </c>
      <c r="CR46" s="46" t="str">
        <f t="shared" si="338"/>
        <v/>
      </c>
      <c r="CS46" s="46" t="str">
        <f t="shared" si="338"/>
        <v/>
      </c>
      <c r="CT46" s="46" t="str">
        <f t="shared" si="338"/>
        <v/>
      </c>
      <c r="CU46" s="46" t="str">
        <f t="shared" si="338"/>
        <v/>
      </c>
      <c r="CV46" s="46" t="str">
        <f t="shared" si="338"/>
        <v/>
      </c>
      <c r="CW46" s="46" t="str">
        <f t="shared" si="338"/>
        <v/>
      </c>
      <c r="CX46" s="46" t="str">
        <f t="shared" si="338"/>
        <v/>
      </c>
      <c r="CY46" s="46" t="str">
        <f t="shared" si="338"/>
        <v/>
      </c>
      <c r="CZ46" s="46" t="str">
        <f t="shared" si="338"/>
        <v/>
      </c>
      <c r="DA46" s="46" t="str">
        <f t="shared" si="338"/>
        <v/>
      </c>
      <c r="DB46" s="46" t="str">
        <f t="shared" si="338"/>
        <v/>
      </c>
      <c r="DC46" s="46" t="str">
        <f t="shared" si="338"/>
        <v/>
      </c>
      <c r="DD46" s="46" t="str">
        <f t="shared" ref="DD46:DS46" si="339">IF(ISNONTEXT($V46),DC46+$V46,"")</f>
        <v/>
      </c>
      <c r="DE46" s="46" t="str">
        <f t="shared" si="339"/>
        <v/>
      </c>
      <c r="DF46" s="46" t="str">
        <f t="shared" si="339"/>
        <v/>
      </c>
      <c r="DG46" s="46" t="str">
        <f t="shared" si="339"/>
        <v/>
      </c>
      <c r="DH46" s="46" t="str">
        <f t="shared" si="339"/>
        <v/>
      </c>
      <c r="DI46" s="46" t="str">
        <f t="shared" si="339"/>
        <v/>
      </c>
      <c r="DJ46" s="46" t="str">
        <f t="shared" si="339"/>
        <v/>
      </c>
      <c r="DK46" s="46" t="str">
        <f t="shared" si="339"/>
        <v/>
      </c>
      <c r="DL46" s="46" t="str">
        <f t="shared" si="339"/>
        <v/>
      </c>
      <c r="DM46" s="46" t="str">
        <f t="shared" si="339"/>
        <v/>
      </c>
      <c r="DN46" s="46" t="str">
        <f t="shared" si="339"/>
        <v/>
      </c>
      <c r="DO46" s="46" t="str">
        <f t="shared" si="339"/>
        <v/>
      </c>
      <c r="DP46" s="46" t="str">
        <f t="shared" si="339"/>
        <v/>
      </c>
      <c r="DQ46" s="46" t="str">
        <f t="shared" si="339"/>
        <v/>
      </c>
      <c r="DR46" s="46" t="str">
        <f t="shared" si="339"/>
        <v/>
      </c>
      <c r="DS46" s="46" t="str">
        <f t="shared" si="339"/>
        <v/>
      </c>
      <c r="DT46" s="146" t="e">
        <f t="shared" si="209"/>
        <v>#N/A</v>
      </c>
      <c r="DU46" s="146" t="e">
        <f t="shared" si="210"/>
        <v>#N/A</v>
      </c>
      <c r="DV46" s="146" t="e">
        <f t="shared" si="211"/>
        <v>#N/A</v>
      </c>
      <c r="DW46" s="146" t="e">
        <f t="shared" si="212"/>
        <v>#N/A</v>
      </c>
      <c r="DX46" s="146" t="e">
        <f t="shared" si="213"/>
        <v>#N/A</v>
      </c>
      <c r="DY46" s="146" t="e">
        <f t="shared" si="214"/>
        <v>#N/A</v>
      </c>
      <c r="DZ46" s="146" t="e">
        <f t="shared" si="215"/>
        <v>#N/A</v>
      </c>
      <c r="EA46" s="146" t="e">
        <f t="shared" si="216"/>
        <v>#N/A</v>
      </c>
      <c r="EB46" s="146" t="e">
        <f t="shared" si="217"/>
        <v>#N/A</v>
      </c>
      <c r="EC46" s="146" t="e">
        <f t="shared" si="218"/>
        <v>#N/A</v>
      </c>
      <c r="ED46" s="146" t="e">
        <f t="shared" si="219"/>
        <v>#N/A</v>
      </c>
      <c r="EE46" s="146" t="e">
        <f t="shared" si="220"/>
        <v>#N/A</v>
      </c>
      <c r="EF46" s="146" t="e">
        <f t="shared" si="221"/>
        <v>#N/A</v>
      </c>
      <c r="EG46" s="146" t="e">
        <f t="shared" si="222"/>
        <v>#N/A</v>
      </c>
      <c r="EH46" s="146" t="e">
        <f t="shared" si="223"/>
        <v>#N/A</v>
      </c>
      <c r="EI46" s="146" t="e">
        <f t="shared" si="224"/>
        <v>#N/A</v>
      </c>
      <c r="EJ46" s="146" t="e">
        <f t="shared" si="225"/>
        <v>#N/A</v>
      </c>
      <c r="EK46" s="146" t="e">
        <f t="shared" si="226"/>
        <v>#N/A</v>
      </c>
      <c r="EL46" s="146" t="e">
        <f t="shared" si="227"/>
        <v>#N/A</v>
      </c>
      <c r="EM46" s="146" t="e">
        <f t="shared" si="228"/>
        <v>#N/A</v>
      </c>
      <c r="EN46" s="146" t="e">
        <f t="shared" si="229"/>
        <v>#N/A</v>
      </c>
      <c r="EO46" s="146" t="e">
        <f t="shared" si="230"/>
        <v>#N/A</v>
      </c>
      <c r="EP46" s="146" t="e">
        <f t="shared" si="231"/>
        <v>#N/A</v>
      </c>
      <c r="EQ46" s="146" t="e">
        <f t="shared" si="232"/>
        <v>#N/A</v>
      </c>
      <c r="ER46" s="146" t="e">
        <f t="shared" si="233"/>
        <v>#N/A</v>
      </c>
      <c r="ES46" s="146" t="e">
        <f t="shared" si="234"/>
        <v>#N/A</v>
      </c>
      <c r="ET46" s="146" t="e">
        <f t="shared" si="235"/>
        <v>#N/A</v>
      </c>
      <c r="EU46" s="146" t="e">
        <f t="shared" si="236"/>
        <v>#N/A</v>
      </c>
      <c r="EV46" s="146" t="e">
        <f t="shared" si="237"/>
        <v>#N/A</v>
      </c>
      <c r="EW46" s="146" t="e">
        <f t="shared" si="238"/>
        <v>#N/A</v>
      </c>
      <c r="EX46" s="146" t="e">
        <f t="shared" si="239"/>
        <v>#N/A</v>
      </c>
      <c r="EY46" s="146" t="e">
        <f t="shared" si="240"/>
        <v>#N/A</v>
      </c>
      <c r="EZ46" s="146" t="e">
        <f t="shared" si="241"/>
        <v>#N/A</v>
      </c>
      <c r="FA46" s="146" t="e">
        <f t="shared" si="242"/>
        <v>#N/A</v>
      </c>
      <c r="FB46" s="146" t="e">
        <f t="shared" si="243"/>
        <v>#N/A</v>
      </c>
      <c r="FC46" s="146" t="e">
        <f t="shared" si="244"/>
        <v>#N/A</v>
      </c>
      <c r="FD46" s="146" t="e">
        <f t="shared" si="245"/>
        <v>#N/A</v>
      </c>
      <c r="FE46" s="146" t="e">
        <f t="shared" si="246"/>
        <v>#N/A</v>
      </c>
      <c r="FF46" s="146" t="e">
        <f t="shared" si="247"/>
        <v>#N/A</v>
      </c>
      <c r="FG46" s="146" t="e">
        <f t="shared" si="248"/>
        <v>#N/A</v>
      </c>
      <c r="FH46" s="146" t="e">
        <f t="shared" si="249"/>
        <v>#N/A</v>
      </c>
      <c r="FI46" s="146" t="e">
        <f t="shared" si="250"/>
        <v>#N/A</v>
      </c>
      <c r="FJ46" s="146" t="e">
        <f t="shared" si="251"/>
        <v>#N/A</v>
      </c>
      <c r="FK46" s="146" t="e">
        <f t="shared" si="252"/>
        <v>#N/A</v>
      </c>
      <c r="FL46" s="146" t="e">
        <f t="shared" si="253"/>
        <v>#N/A</v>
      </c>
      <c r="FM46" s="146" t="e">
        <f t="shared" si="254"/>
        <v>#N/A</v>
      </c>
      <c r="FN46" s="146" t="e">
        <f t="shared" si="255"/>
        <v>#N/A</v>
      </c>
      <c r="FO46" s="146" t="e">
        <f t="shared" si="256"/>
        <v>#N/A</v>
      </c>
      <c r="FP46" s="146" t="e">
        <f t="shared" si="257"/>
        <v>#N/A</v>
      </c>
      <c r="FQ46" s="146" t="e">
        <f t="shared" si="258"/>
        <v>#N/A</v>
      </c>
      <c r="FR46" s="146" t="e">
        <f t="shared" si="259"/>
        <v>#N/A</v>
      </c>
      <c r="FS46" s="146" t="e">
        <f t="shared" si="260"/>
        <v>#N/A</v>
      </c>
      <c r="FT46" s="146" t="e">
        <f t="shared" si="261"/>
        <v>#N/A</v>
      </c>
      <c r="FU46" s="146" t="e">
        <f t="shared" si="262"/>
        <v>#N/A</v>
      </c>
      <c r="FV46" s="146" t="e">
        <f t="shared" si="263"/>
        <v>#N/A</v>
      </c>
      <c r="FW46" s="146" t="e">
        <f t="shared" si="264"/>
        <v>#N/A</v>
      </c>
      <c r="FX46" s="146" t="e">
        <f t="shared" si="265"/>
        <v>#N/A</v>
      </c>
      <c r="FY46" s="146" t="e">
        <f t="shared" si="266"/>
        <v>#N/A</v>
      </c>
      <c r="FZ46" s="146" t="e">
        <f t="shared" si="267"/>
        <v>#N/A</v>
      </c>
      <c r="GA46" s="146" t="e">
        <f t="shared" si="268"/>
        <v>#N/A</v>
      </c>
      <c r="GB46" s="146" t="e">
        <f t="shared" si="269"/>
        <v>#N/A</v>
      </c>
      <c r="GC46" s="146" t="e">
        <f t="shared" si="270"/>
        <v>#N/A</v>
      </c>
      <c r="GD46" s="146" t="e">
        <f t="shared" si="271"/>
        <v>#N/A</v>
      </c>
      <c r="GE46" s="146" t="e">
        <f t="shared" si="272"/>
        <v>#N/A</v>
      </c>
      <c r="GF46" s="146" t="e">
        <f t="shared" si="273"/>
        <v>#N/A</v>
      </c>
      <c r="GG46" s="146" t="e">
        <f t="shared" si="274"/>
        <v>#N/A</v>
      </c>
      <c r="GH46" s="146" t="e">
        <f t="shared" si="275"/>
        <v>#N/A</v>
      </c>
      <c r="GI46" s="146" t="e">
        <f t="shared" si="276"/>
        <v>#N/A</v>
      </c>
      <c r="GJ46" s="146" t="e">
        <f t="shared" si="277"/>
        <v>#N/A</v>
      </c>
      <c r="GK46" s="146" t="e">
        <f t="shared" si="278"/>
        <v>#N/A</v>
      </c>
      <c r="GL46" s="146" t="e">
        <f t="shared" si="279"/>
        <v>#N/A</v>
      </c>
      <c r="GM46" s="146" t="e">
        <f t="shared" si="280"/>
        <v>#N/A</v>
      </c>
      <c r="GN46" s="146" t="e">
        <f t="shared" si="281"/>
        <v>#N/A</v>
      </c>
      <c r="GO46" s="146" t="e">
        <f t="shared" si="282"/>
        <v>#N/A</v>
      </c>
      <c r="GP46" s="146" t="e">
        <f t="shared" si="283"/>
        <v>#N/A</v>
      </c>
      <c r="GQ46" s="146" t="e">
        <f t="shared" si="284"/>
        <v>#N/A</v>
      </c>
      <c r="GR46" s="146" t="e">
        <f t="shared" si="285"/>
        <v>#N/A</v>
      </c>
      <c r="GS46" s="146" t="e">
        <f t="shared" si="286"/>
        <v>#N/A</v>
      </c>
      <c r="GT46" s="146" t="e">
        <f t="shared" si="287"/>
        <v>#N/A</v>
      </c>
      <c r="GU46" s="146" t="e">
        <f t="shared" si="288"/>
        <v>#N/A</v>
      </c>
      <c r="GV46" s="146" t="e">
        <f t="shared" si="289"/>
        <v>#N/A</v>
      </c>
      <c r="GW46" s="146" t="e">
        <f t="shared" si="290"/>
        <v>#N/A</v>
      </c>
      <c r="GX46" s="146" t="e">
        <f t="shared" si="291"/>
        <v>#N/A</v>
      </c>
      <c r="GY46" s="146" t="e">
        <f t="shared" si="292"/>
        <v>#N/A</v>
      </c>
      <c r="GZ46" s="146" t="e">
        <f t="shared" si="293"/>
        <v>#N/A</v>
      </c>
      <c r="HA46" s="146" t="e">
        <f t="shared" si="294"/>
        <v>#N/A</v>
      </c>
      <c r="HB46" s="146" t="e">
        <f t="shared" si="295"/>
        <v>#N/A</v>
      </c>
      <c r="HC46" s="146" t="e">
        <f t="shared" si="296"/>
        <v>#N/A</v>
      </c>
      <c r="HD46" s="146" t="e">
        <f t="shared" si="297"/>
        <v>#N/A</v>
      </c>
      <c r="HE46" s="146" t="e">
        <f t="shared" si="298"/>
        <v>#N/A</v>
      </c>
      <c r="HF46" s="146" t="e">
        <f t="shared" si="299"/>
        <v>#N/A</v>
      </c>
      <c r="HG46" s="146" t="e">
        <f t="shared" si="300"/>
        <v>#N/A</v>
      </c>
      <c r="HH46" s="146" t="e">
        <f t="shared" si="301"/>
        <v>#N/A</v>
      </c>
      <c r="HI46" s="146" t="e">
        <f t="shared" si="302"/>
        <v>#N/A</v>
      </c>
      <c r="HJ46" s="146" t="e">
        <f t="shared" si="303"/>
        <v>#N/A</v>
      </c>
      <c r="HK46" s="146" t="e">
        <f t="shared" si="304"/>
        <v>#N/A</v>
      </c>
      <c r="HL46" s="146" t="e">
        <f t="shared" si="305"/>
        <v>#N/A</v>
      </c>
      <c r="HM46" s="146" t="e">
        <f t="shared" si="306"/>
        <v>#N/A</v>
      </c>
      <c r="HN46" s="146" t="e">
        <f t="shared" si="307"/>
        <v>#N/A</v>
      </c>
      <c r="HO46" s="146" t="e">
        <f t="shared" si="308"/>
        <v>#N/A</v>
      </c>
      <c r="HP46" s="146" t="e">
        <f t="shared" si="309"/>
        <v>#N/A</v>
      </c>
    </row>
    <row r="47" spans="1:224" hidden="1" x14ac:dyDescent="0.45">
      <c r="A47" s="4">
        <v>44</v>
      </c>
      <c r="B47" s="82" t="str">
        <f t="shared" si="107"/>
        <v/>
      </c>
      <c r="C47" s="81"/>
      <c r="D47" s="82" t="str">
        <f t="shared" si="108"/>
        <v/>
      </c>
      <c r="E47" s="32" t="str">
        <f t="shared" si="0"/>
        <v/>
      </c>
      <c r="F47" s="32" t="str">
        <f t="shared" si="1"/>
        <v/>
      </c>
      <c r="G47" s="65" t="str">
        <f t="shared" si="109"/>
        <v/>
      </c>
      <c r="H47" s="21"/>
      <c r="I47" s="53"/>
      <c r="J47" s="237"/>
      <c r="K47" s="66" t="str">
        <f>IF(AND(B47&gt;0,C47&gt;0,D47&gt;0),IF(ISBLANK(J47),IF(ISBLANK(H47),"",(D47-B47)*VLOOKUP(H47,VLookups!$A$4:$B$13,2,FALSE)),J47),"")</f>
        <v/>
      </c>
      <c r="L47" s="67" t="str">
        <f t="shared" si="205"/>
        <v/>
      </c>
      <c r="M47" s="81"/>
      <c r="N47" s="230" t="str">
        <f>IF(AND(M47&gt;0,C47&gt;0,NOT(K47="")),ABS(VLOOKUP($M$1,VLookups!$A$27:$B$28,2,FALSE)-_xlfn.NORM.DIST(M47,G47,K47,TRUE)),"")</f>
        <v/>
      </c>
      <c r="O47" s="80" t="str">
        <f>IF(AND($B47&gt;0,$C47&gt;0,$D47&gt;0,NOT(ISBLANK($H47))),_xlfn.NORM.INV(ABS(VLOOKUP($M$1,VLookups!$A$27:$B$28,2,FALSE)-O$3),$G47,$K47),"")</f>
        <v/>
      </c>
      <c r="P47" s="79" t="str">
        <f>IF(AND($B47&gt;0,$C47&gt;0,$D47&gt;0,NOT(ISBLANK($H47))),_xlfn.NORM.INV(ABS(VLOOKUP($M$1,VLookups!$A$27:$B$28,2,FALSE)-P$3),$G47,$K47),"")</f>
        <v/>
      </c>
      <c r="Q47" s="80" t="str">
        <f>IF(AND($B47&gt;0,$C47&gt;0,$D47&gt;0,NOT(ISBLANK($H47))),_xlfn.NORM.INV(ABS(VLOOKUP($M$1,VLookups!$A$27:$B$28,2,FALSE)-Q$3),$G47,$K47),"")</f>
        <v/>
      </c>
      <c r="R47" s="79" t="str">
        <f>IF(AND($B47&gt;0,$C47&gt;0,$D47&gt;0,NOT(ISBLANK($H47))),_xlfn.NORM.INV(ABS(VLOOKUP($M$1,VLookups!$A$27:$B$28,2,FALSE)-R$3),$G47,$K47),"")</f>
        <v/>
      </c>
      <c r="S47" s="80" t="str">
        <f>IF(AND($B47&gt;0,$C47&gt;0,$D47&gt;0,NOT(ISBLANK($H47))),_xlfn.NORM.INV(ABS(VLOOKUP($M$1,VLookups!$A$27:$B$28,2,FALSE)-S$3),$G47,$K47),"")</f>
        <v/>
      </c>
      <c r="T47" s="79" t="str">
        <f>IF(AND($B47&gt;0,$C47&gt;0,$D47&gt;0,NOT(ISBLANK($H47))),_xlfn.NORM.INV(ABS(VLOOKUP($M$1,VLookups!$A$27:$B$28,2,FALSE)-T$3),$G47,$K47),"")</f>
        <v/>
      </c>
      <c r="U47" s="5"/>
      <c r="V47" s="145" t="str">
        <f t="shared" si="110"/>
        <v/>
      </c>
      <c r="W47" s="46" t="str">
        <f t="shared" ref="W47:AP47" si="340">IF(ISNONTEXT($V47),X47-$V47,"")</f>
        <v/>
      </c>
      <c r="X47" s="46" t="str">
        <f t="shared" si="340"/>
        <v/>
      </c>
      <c r="Y47" s="46" t="str">
        <f t="shared" si="340"/>
        <v/>
      </c>
      <c r="Z47" s="46" t="str">
        <f t="shared" si="340"/>
        <v/>
      </c>
      <c r="AA47" s="46" t="str">
        <f t="shared" si="340"/>
        <v/>
      </c>
      <c r="AB47" s="46" t="str">
        <f t="shared" si="340"/>
        <v/>
      </c>
      <c r="AC47" s="46" t="str">
        <f t="shared" si="340"/>
        <v/>
      </c>
      <c r="AD47" s="46" t="str">
        <f t="shared" si="340"/>
        <v/>
      </c>
      <c r="AE47" s="46" t="str">
        <f t="shared" si="340"/>
        <v/>
      </c>
      <c r="AF47" s="46" t="str">
        <f t="shared" si="340"/>
        <v/>
      </c>
      <c r="AG47" s="46" t="str">
        <f t="shared" si="340"/>
        <v/>
      </c>
      <c r="AH47" s="46" t="str">
        <f t="shared" si="340"/>
        <v/>
      </c>
      <c r="AI47" s="46" t="str">
        <f t="shared" si="340"/>
        <v/>
      </c>
      <c r="AJ47" s="46" t="str">
        <f t="shared" si="340"/>
        <v/>
      </c>
      <c r="AK47" s="46" t="str">
        <f t="shared" si="340"/>
        <v/>
      </c>
      <c r="AL47" s="46" t="str">
        <f t="shared" si="340"/>
        <v/>
      </c>
      <c r="AM47" s="46" t="str">
        <f t="shared" si="340"/>
        <v/>
      </c>
      <c r="AN47" s="46" t="str">
        <f t="shared" si="340"/>
        <v/>
      </c>
      <c r="AO47" s="46" t="str">
        <f t="shared" si="340"/>
        <v/>
      </c>
      <c r="AP47" s="46" t="str">
        <f t="shared" si="340"/>
        <v/>
      </c>
      <c r="AQ47" s="152" t="str">
        <f t="shared" si="112"/>
        <v/>
      </c>
      <c r="AR47" s="46" t="str">
        <f t="shared" ref="AR47:DC47" si="341">IF(ISNONTEXT($V47),AQ47+$V47,"")</f>
        <v/>
      </c>
      <c r="AS47" s="46" t="str">
        <f t="shared" si="341"/>
        <v/>
      </c>
      <c r="AT47" s="46" t="str">
        <f t="shared" si="341"/>
        <v/>
      </c>
      <c r="AU47" s="46" t="str">
        <f t="shared" si="341"/>
        <v/>
      </c>
      <c r="AV47" s="46" t="str">
        <f t="shared" si="341"/>
        <v/>
      </c>
      <c r="AW47" s="46" t="str">
        <f t="shared" si="341"/>
        <v/>
      </c>
      <c r="AX47" s="46" t="str">
        <f t="shared" si="341"/>
        <v/>
      </c>
      <c r="AY47" s="46" t="str">
        <f t="shared" si="341"/>
        <v/>
      </c>
      <c r="AZ47" s="46" t="str">
        <f t="shared" si="341"/>
        <v/>
      </c>
      <c r="BA47" s="46" t="str">
        <f t="shared" si="341"/>
        <v/>
      </c>
      <c r="BB47" s="46" t="str">
        <f t="shared" si="341"/>
        <v/>
      </c>
      <c r="BC47" s="46" t="str">
        <f t="shared" si="341"/>
        <v/>
      </c>
      <c r="BD47" s="46" t="str">
        <f t="shared" si="341"/>
        <v/>
      </c>
      <c r="BE47" s="46" t="str">
        <f t="shared" si="341"/>
        <v/>
      </c>
      <c r="BF47" s="46" t="str">
        <f t="shared" si="341"/>
        <v/>
      </c>
      <c r="BG47" s="46" t="str">
        <f t="shared" si="341"/>
        <v/>
      </c>
      <c r="BH47" s="46" t="str">
        <f t="shared" si="341"/>
        <v/>
      </c>
      <c r="BI47" s="46" t="str">
        <f t="shared" si="341"/>
        <v/>
      </c>
      <c r="BJ47" s="46" t="str">
        <f t="shared" si="341"/>
        <v/>
      </c>
      <c r="BK47" s="46" t="str">
        <f t="shared" si="341"/>
        <v/>
      </c>
      <c r="BL47" s="46" t="str">
        <f t="shared" si="341"/>
        <v/>
      </c>
      <c r="BM47" s="46" t="str">
        <f t="shared" si="341"/>
        <v/>
      </c>
      <c r="BN47" s="46" t="str">
        <f t="shared" si="341"/>
        <v/>
      </c>
      <c r="BO47" s="46" t="str">
        <f t="shared" si="341"/>
        <v/>
      </c>
      <c r="BP47" s="46" t="str">
        <f t="shared" si="341"/>
        <v/>
      </c>
      <c r="BQ47" s="46" t="str">
        <f t="shared" si="341"/>
        <v/>
      </c>
      <c r="BR47" s="46" t="str">
        <f t="shared" si="341"/>
        <v/>
      </c>
      <c r="BS47" s="46" t="str">
        <f t="shared" si="341"/>
        <v/>
      </c>
      <c r="BT47" s="46" t="str">
        <f t="shared" si="341"/>
        <v/>
      </c>
      <c r="BU47" s="46" t="str">
        <f t="shared" si="341"/>
        <v/>
      </c>
      <c r="BV47" s="46" t="str">
        <f t="shared" si="341"/>
        <v/>
      </c>
      <c r="BW47" s="46" t="str">
        <f t="shared" si="341"/>
        <v/>
      </c>
      <c r="BX47" s="46" t="str">
        <f t="shared" si="341"/>
        <v/>
      </c>
      <c r="BY47" s="46" t="str">
        <f t="shared" si="341"/>
        <v/>
      </c>
      <c r="BZ47" s="46" t="str">
        <f t="shared" si="341"/>
        <v/>
      </c>
      <c r="CA47" s="46" t="str">
        <f t="shared" si="341"/>
        <v/>
      </c>
      <c r="CB47" s="46" t="str">
        <f t="shared" si="341"/>
        <v/>
      </c>
      <c r="CC47" s="46" t="str">
        <f t="shared" si="341"/>
        <v/>
      </c>
      <c r="CD47" s="46" t="str">
        <f t="shared" si="341"/>
        <v/>
      </c>
      <c r="CE47" s="46" t="str">
        <f t="shared" si="341"/>
        <v/>
      </c>
      <c r="CF47" s="46" t="str">
        <f t="shared" si="341"/>
        <v/>
      </c>
      <c r="CG47" s="46" t="str">
        <f t="shared" si="341"/>
        <v/>
      </c>
      <c r="CH47" s="46" t="str">
        <f t="shared" si="341"/>
        <v/>
      </c>
      <c r="CI47" s="46" t="str">
        <f t="shared" si="341"/>
        <v/>
      </c>
      <c r="CJ47" s="46" t="str">
        <f t="shared" si="341"/>
        <v/>
      </c>
      <c r="CK47" s="46" t="str">
        <f t="shared" si="341"/>
        <v/>
      </c>
      <c r="CL47" s="46" t="str">
        <f t="shared" si="341"/>
        <v/>
      </c>
      <c r="CM47" s="46" t="str">
        <f t="shared" si="341"/>
        <v/>
      </c>
      <c r="CN47" s="46" t="str">
        <f t="shared" si="341"/>
        <v/>
      </c>
      <c r="CO47" s="46" t="str">
        <f t="shared" si="341"/>
        <v/>
      </c>
      <c r="CP47" s="46" t="str">
        <f t="shared" si="341"/>
        <v/>
      </c>
      <c r="CQ47" s="46" t="str">
        <f t="shared" si="341"/>
        <v/>
      </c>
      <c r="CR47" s="46" t="str">
        <f t="shared" si="341"/>
        <v/>
      </c>
      <c r="CS47" s="46" t="str">
        <f t="shared" si="341"/>
        <v/>
      </c>
      <c r="CT47" s="46" t="str">
        <f t="shared" si="341"/>
        <v/>
      </c>
      <c r="CU47" s="46" t="str">
        <f t="shared" si="341"/>
        <v/>
      </c>
      <c r="CV47" s="46" t="str">
        <f t="shared" si="341"/>
        <v/>
      </c>
      <c r="CW47" s="46" t="str">
        <f t="shared" si="341"/>
        <v/>
      </c>
      <c r="CX47" s="46" t="str">
        <f t="shared" si="341"/>
        <v/>
      </c>
      <c r="CY47" s="46" t="str">
        <f t="shared" si="341"/>
        <v/>
      </c>
      <c r="CZ47" s="46" t="str">
        <f t="shared" si="341"/>
        <v/>
      </c>
      <c r="DA47" s="46" t="str">
        <f t="shared" si="341"/>
        <v/>
      </c>
      <c r="DB47" s="46" t="str">
        <f t="shared" si="341"/>
        <v/>
      </c>
      <c r="DC47" s="46" t="str">
        <f t="shared" si="341"/>
        <v/>
      </c>
      <c r="DD47" s="46" t="str">
        <f t="shared" ref="DD47:DS47" si="342">IF(ISNONTEXT($V47),DC47+$V47,"")</f>
        <v/>
      </c>
      <c r="DE47" s="46" t="str">
        <f t="shared" si="342"/>
        <v/>
      </c>
      <c r="DF47" s="46" t="str">
        <f t="shared" si="342"/>
        <v/>
      </c>
      <c r="DG47" s="46" t="str">
        <f t="shared" si="342"/>
        <v/>
      </c>
      <c r="DH47" s="46" t="str">
        <f t="shared" si="342"/>
        <v/>
      </c>
      <c r="DI47" s="46" t="str">
        <f t="shared" si="342"/>
        <v/>
      </c>
      <c r="DJ47" s="46" t="str">
        <f t="shared" si="342"/>
        <v/>
      </c>
      <c r="DK47" s="46" t="str">
        <f t="shared" si="342"/>
        <v/>
      </c>
      <c r="DL47" s="46" t="str">
        <f t="shared" si="342"/>
        <v/>
      </c>
      <c r="DM47" s="46" t="str">
        <f t="shared" si="342"/>
        <v/>
      </c>
      <c r="DN47" s="46" t="str">
        <f t="shared" si="342"/>
        <v/>
      </c>
      <c r="DO47" s="46" t="str">
        <f t="shared" si="342"/>
        <v/>
      </c>
      <c r="DP47" s="46" t="str">
        <f t="shared" si="342"/>
        <v/>
      </c>
      <c r="DQ47" s="46" t="str">
        <f t="shared" si="342"/>
        <v/>
      </c>
      <c r="DR47" s="46" t="str">
        <f t="shared" si="342"/>
        <v/>
      </c>
      <c r="DS47" s="46" t="str">
        <f t="shared" si="342"/>
        <v/>
      </c>
      <c r="DT47" s="146" t="e">
        <f t="shared" si="209"/>
        <v>#N/A</v>
      </c>
      <c r="DU47" s="146" t="e">
        <f t="shared" si="210"/>
        <v>#N/A</v>
      </c>
      <c r="DV47" s="146" t="e">
        <f t="shared" si="211"/>
        <v>#N/A</v>
      </c>
      <c r="DW47" s="146" t="e">
        <f t="shared" si="212"/>
        <v>#N/A</v>
      </c>
      <c r="DX47" s="146" t="e">
        <f t="shared" si="213"/>
        <v>#N/A</v>
      </c>
      <c r="DY47" s="146" t="e">
        <f t="shared" si="214"/>
        <v>#N/A</v>
      </c>
      <c r="DZ47" s="146" t="e">
        <f t="shared" si="215"/>
        <v>#N/A</v>
      </c>
      <c r="EA47" s="146" t="e">
        <f t="shared" si="216"/>
        <v>#N/A</v>
      </c>
      <c r="EB47" s="146" t="e">
        <f t="shared" si="217"/>
        <v>#N/A</v>
      </c>
      <c r="EC47" s="146" t="e">
        <f t="shared" si="218"/>
        <v>#N/A</v>
      </c>
      <c r="ED47" s="146" t="e">
        <f t="shared" si="219"/>
        <v>#N/A</v>
      </c>
      <c r="EE47" s="146" t="e">
        <f t="shared" si="220"/>
        <v>#N/A</v>
      </c>
      <c r="EF47" s="146" t="e">
        <f t="shared" si="221"/>
        <v>#N/A</v>
      </c>
      <c r="EG47" s="146" t="e">
        <f t="shared" si="222"/>
        <v>#N/A</v>
      </c>
      <c r="EH47" s="146" t="e">
        <f t="shared" si="223"/>
        <v>#N/A</v>
      </c>
      <c r="EI47" s="146" t="e">
        <f t="shared" si="224"/>
        <v>#N/A</v>
      </c>
      <c r="EJ47" s="146" t="e">
        <f t="shared" si="225"/>
        <v>#N/A</v>
      </c>
      <c r="EK47" s="146" t="e">
        <f t="shared" si="226"/>
        <v>#N/A</v>
      </c>
      <c r="EL47" s="146" t="e">
        <f t="shared" si="227"/>
        <v>#N/A</v>
      </c>
      <c r="EM47" s="146" t="e">
        <f t="shared" si="228"/>
        <v>#N/A</v>
      </c>
      <c r="EN47" s="146" t="e">
        <f t="shared" si="229"/>
        <v>#N/A</v>
      </c>
      <c r="EO47" s="146" t="e">
        <f t="shared" si="230"/>
        <v>#N/A</v>
      </c>
      <c r="EP47" s="146" t="e">
        <f t="shared" si="231"/>
        <v>#N/A</v>
      </c>
      <c r="EQ47" s="146" t="e">
        <f t="shared" si="232"/>
        <v>#N/A</v>
      </c>
      <c r="ER47" s="146" t="e">
        <f t="shared" si="233"/>
        <v>#N/A</v>
      </c>
      <c r="ES47" s="146" t="e">
        <f t="shared" si="234"/>
        <v>#N/A</v>
      </c>
      <c r="ET47" s="146" t="e">
        <f t="shared" si="235"/>
        <v>#N/A</v>
      </c>
      <c r="EU47" s="146" t="e">
        <f t="shared" si="236"/>
        <v>#N/A</v>
      </c>
      <c r="EV47" s="146" t="e">
        <f t="shared" si="237"/>
        <v>#N/A</v>
      </c>
      <c r="EW47" s="146" t="e">
        <f t="shared" si="238"/>
        <v>#N/A</v>
      </c>
      <c r="EX47" s="146" t="e">
        <f t="shared" si="239"/>
        <v>#N/A</v>
      </c>
      <c r="EY47" s="146" t="e">
        <f t="shared" si="240"/>
        <v>#N/A</v>
      </c>
      <c r="EZ47" s="146" t="e">
        <f t="shared" si="241"/>
        <v>#N/A</v>
      </c>
      <c r="FA47" s="146" t="e">
        <f t="shared" si="242"/>
        <v>#N/A</v>
      </c>
      <c r="FB47" s="146" t="e">
        <f t="shared" si="243"/>
        <v>#N/A</v>
      </c>
      <c r="FC47" s="146" t="e">
        <f t="shared" si="244"/>
        <v>#N/A</v>
      </c>
      <c r="FD47" s="146" t="e">
        <f t="shared" si="245"/>
        <v>#N/A</v>
      </c>
      <c r="FE47" s="146" t="e">
        <f t="shared" si="246"/>
        <v>#N/A</v>
      </c>
      <c r="FF47" s="146" t="e">
        <f t="shared" si="247"/>
        <v>#N/A</v>
      </c>
      <c r="FG47" s="146" t="e">
        <f t="shared" si="248"/>
        <v>#N/A</v>
      </c>
      <c r="FH47" s="146" t="e">
        <f t="shared" si="249"/>
        <v>#N/A</v>
      </c>
      <c r="FI47" s="146" t="e">
        <f t="shared" si="250"/>
        <v>#N/A</v>
      </c>
      <c r="FJ47" s="146" t="e">
        <f t="shared" si="251"/>
        <v>#N/A</v>
      </c>
      <c r="FK47" s="146" t="e">
        <f t="shared" si="252"/>
        <v>#N/A</v>
      </c>
      <c r="FL47" s="146" t="e">
        <f t="shared" si="253"/>
        <v>#N/A</v>
      </c>
      <c r="FM47" s="146" t="e">
        <f t="shared" si="254"/>
        <v>#N/A</v>
      </c>
      <c r="FN47" s="146" t="e">
        <f t="shared" si="255"/>
        <v>#N/A</v>
      </c>
      <c r="FO47" s="146" t="e">
        <f t="shared" si="256"/>
        <v>#N/A</v>
      </c>
      <c r="FP47" s="146" t="e">
        <f t="shared" si="257"/>
        <v>#N/A</v>
      </c>
      <c r="FQ47" s="146" t="e">
        <f t="shared" si="258"/>
        <v>#N/A</v>
      </c>
      <c r="FR47" s="146" t="e">
        <f t="shared" si="259"/>
        <v>#N/A</v>
      </c>
      <c r="FS47" s="146" t="e">
        <f t="shared" si="260"/>
        <v>#N/A</v>
      </c>
      <c r="FT47" s="146" t="e">
        <f t="shared" si="261"/>
        <v>#N/A</v>
      </c>
      <c r="FU47" s="146" t="e">
        <f t="shared" si="262"/>
        <v>#N/A</v>
      </c>
      <c r="FV47" s="146" t="e">
        <f t="shared" si="263"/>
        <v>#N/A</v>
      </c>
      <c r="FW47" s="146" t="e">
        <f t="shared" si="264"/>
        <v>#N/A</v>
      </c>
      <c r="FX47" s="146" t="e">
        <f t="shared" si="265"/>
        <v>#N/A</v>
      </c>
      <c r="FY47" s="146" t="e">
        <f t="shared" si="266"/>
        <v>#N/A</v>
      </c>
      <c r="FZ47" s="146" t="e">
        <f t="shared" si="267"/>
        <v>#N/A</v>
      </c>
      <c r="GA47" s="146" t="e">
        <f t="shared" si="268"/>
        <v>#N/A</v>
      </c>
      <c r="GB47" s="146" t="e">
        <f t="shared" si="269"/>
        <v>#N/A</v>
      </c>
      <c r="GC47" s="146" t="e">
        <f t="shared" si="270"/>
        <v>#N/A</v>
      </c>
      <c r="GD47" s="146" t="e">
        <f t="shared" si="271"/>
        <v>#N/A</v>
      </c>
      <c r="GE47" s="146" t="e">
        <f t="shared" si="272"/>
        <v>#N/A</v>
      </c>
      <c r="GF47" s="146" t="e">
        <f t="shared" si="273"/>
        <v>#N/A</v>
      </c>
      <c r="GG47" s="146" t="e">
        <f t="shared" si="274"/>
        <v>#N/A</v>
      </c>
      <c r="GH47" s="146" t="e">
        <f t="shared" si="275"/>
        <v>#N/A</v>
      </c>
      <c r="GI47" s="146" t="e">
        <f t="shared" si="276"/>
        <v>#N/A</v>
      </c>
      <c r="GJ47" s="146" t="e">
        <f t="shared" si="277"/>
        <v>#N/A</v>
      </c>
      <c r="GK47" s="146" t="e">
        <f t="shared" si="278"/>
        <v>#N/A</v>
      </c>
      <c r="GL47" s="146" t="e">
        <f t="shared" si="279"/>
        <v>#N/A</v>
      </c>
      <c r="GM47" s="146" t="e">
        <f t="shared" si="280"/>
        <v>#N/A</v>
      </c>
      <c r="GN47" s="146" t="e">
        <f t="shared" si="281"/>
        <v>#N/A</v>
      </c>
      <c r="GO47" s="146" t="e">
        <f t="shared" si="282"/>
        <v>#N/A</v>
      </c>
      <c r="GP47" s="146" t="e">
        <f t="shared" si="283"/>
        <v>#N/A</v>
      </c>
      <c r="GQ47" s="146" t="e">
        <f t="shared" si="284"/>
        <v>#N/A</v>
      </c>
      <c r="GR47" s="146" t="e">
        <f t="shared" si="285"/>
        <v>#N/A</v>
      </c>
      <c r="GS47" s="146" t="e">
        <f t="shared" si="286"/>
        <v>#N/A</v>
      </c>
      <c r="GT47" s="146" t="e">
        <f t="shared" si="287"/>
        <v>#N/A</v>
      </c>
      <c r="GU47" s="146" t="e">
        <f t="shared" si="288"/>
        <v>#N/A</v>
      </c>
      <c r="GV47" s="146" t="e">
        <f t="shared" si="289"/>
        <v>#N/A</v>
      </c>
      <c r="GW47" s="146" t="e">
        <f t="shared" si="290"/>
        <v>#N/A</v>
      </c>
      <c r="GX47" s="146" t="e">
        <f t="shared" si="291"/>
        <v>#N/A</v>
      </c>
      <c r="GY47" s="146" t="e">
        <f t="shared" si="292"/>
        <v>#N/A</v>
      </c>
      <c r="GZ47" s="146" t="e">
        <f t="shared" si="293"/>
        <v>#N/A</v>
      </c>
      <c r="HA47" s="146" t="e">
        <f t="shared" si="294"/>
        <v>#N/A</v>
      </c>
      <c r="HB47" s="146" t="e">
        <f t="shared" si="295"/>
        <v>#N/A</v>
      </c>
      <c r="HC47" s="146" t="e">
        <f t="shared" si="296"/>
        <v>#N/A</v>
      </c>
      <c r="HD47" s="146" t="e">
        <f t="shared" si="297"/>
        <v>#N/A</v>
      </c>
      <c r="HE47" s="146" t="e">
        <f t="shared" si="298"/>
        <v>#N/A</v>
      </c>
      <c r="HF47" s="146" t="e">
        <f t="shared" si="299"/>
        <v>#N/A</v>
      </c>
      <c r="HG47" s="146" t="e">
        <f t="shared" si="300"/>
        <v>#N/A</v>
      </c>
      <c r="HH47" s="146" t="e">
        <f t="shared" si="301"/>
        <v>#N/A</v>
      </c>
      <c r="HI47" s="146" t="e">
        <f t="shared" si="302"/>
        <v>#N/A</v>
      </c>
      <c r="HJ47" s="146" t="e">
        <f t="shared" si="303"/>
        <v>#N/A</v>
      </c>
      <c r="HK47" s="146" t="e">
        <f t="shared" si="304"/>
        <v>#N/A</v>
      </c>
      <c r="HL47" s="146" t="e">
        <f t="shared" si="305"/>
        <v>#N/A</v>
      </c>
      <c r="HM47" s="146" t="e">
        <f t="shared" si="306"/>
        <v>#N/A</v>
      </c>
      <c r="HN47" s="146" t="e">
        <f t="shared" si="307"/>
        <v>#N/A</v>
      </c>
      <c r="HO47" s="146" t="e">
        <f t="shared" si="308"/>
        <v>#N/A</v>
      </c>
      <c r="HP47" s="146" t="e">
        <f t="shared" si="309"/>
        <v>#N/A</v>
      </c>
    </row>
    <row r="48" spans="1:224" hidden="1" x14ac:dyDescent="0.45">
      <c r="A48" s="4">
        <v>45</v>
      </c>
      <c r="B48" s="82" t="str">
        <f t="shared" si="107"/>
        <v/>
      </c>
      <c r="C48" s="81"/>
      <c r="D48" s="82" t="str">
        <f t="shared" si="108"/>
        <v/>
      </c>
      <c r="E48" s="32" t="str">
        <f t="shared" si="0"/>
        <v/>
      </c>
      <c r="F48" s="32" t="str">
        <f t="shared" si="1"/>
        <v/>
      </c>
      <c r="G48" s="65" t="str">
        <f t="shared" si="109"/>
        <v/>
      </c>
      <c r="H48" s="21"/>
      <c r="I48" s="53"/>
      <c r="J48" s="237"/>
      <c r="K48" s="66" t="str">
        <f>IF(AND(B48&gt;0,C48&gt;0,D48&gt;0),IF(ISBLANK(J48),IF(ISBLANK(H48),"",(D48-B48)*VLOOKUP(H48,VLookups!$A$4:$B$13,2,FALSE)),J48),"")</f>
        <v/>
      </c>
      <c r="L48" s="67" t="str">
        <f t="shared" si="205"/>
        <v/>
      </c>
      <c r="M48" s="81"/>
      <c r="N48" s="230" t="str">
        <f>IF(AND(M48&gt;0,C48&gt;0,NOT(K48="")),ABS(VLOOKUP($M$1,VLookups!$A$27:$B$28,2,FALSE)-_xlfn.NORM.DIST(M48,G48,K48,TRUE)),"")</f>
        <v/>
      </c>
      <c r="O48" s="80" t="str">
        <f>IF(AND($B48&gt;0,$C48&gt;0,$D48&gt;0,NOT(ISBLANK($H48))),_xlfn.NORM.INV(ABS(VLOOKUP($M$1,VLookups!$A$27:$B$28,2,FALSE)-O$3),$G48,$K48),"")</f>
        <v/>
      </c>
      <c r="P48" s="79" t="str">
        <f>IF(AND($B48&gt;0,$C48&gt;0,$D48&gt;0,NOT(ISBLANK($H48))),_xlfn.NORM.INV(ABS(VLOOKUP($M$1,VLookups!$A$27:$B$28,2,FALSE)-P$3),$G48,$K48),"")</f>
        <v/>
      </c>
      <c r="Q48" s="80" t="str">
        <f>IF(AND($B48&gt;0,$C48&gt;0,$D48&gt;0,NOT(ISBLANK($H48))),_xlfn.NORM.INV(ABS(VLOOKUP($M$1,VLookups!$A$27:$B$28,2,FALSE)-Q$3),$G48,$K48),"")</f>
        <v/>
      </c>
      <c r="R48" s="79" t="str">
        <f>IF(AND($B48&gt;0,$C48&gt;0,$D48&gt;0,NOT(ISBLANK($H48))),_xlfn.NORM.INV(ABS(VLOOKUP($M$1,VLookups!$A$27:$B$28,2,FALSE)-R$3),$G48,$K48),"")</f>
        <v/>
      </c>
      <c r="S48" s="80" t="str">
        <f>IF(AND($B48&gt;0,$C48&gt;0,$D48&gt;0,NOT(ISBLANK($H48))),_xlfn.NORM.INV(ABS(VLOOKUP($M$1,VLookups!$A$27:$B$28,2,FALSE)-S$3),$G48,$K48),"")</f>
        <v/>
      </c>
      <c r="T48" s="79" t="str">
        <f>IF(AND($B48&gt;0,$C48&gt;0,$D48&gt;0,NOT(ISBLANK($H48))),_xlfn.NORM.INV(ABS(VLOOKUP($M$1,VLookups!$A$27:$B$28,2,FALSE)-T$3),$G48,$K48),"")</f>
        <v/>
      </c>
      <c r="U48" s="5"/>
      <c r="V48" s="145" t="str">
        <f t="shared" si="110"/>
        <v/>
      </c>
      <c r="W48" s="46" t="str">
        <f t="shared" ref="W48:AP48" si="343">IF(ISNONTEXT($V48),X48-$V48,"")</f>
        <v/>
      </c>
      <c r="X48" s="46" t="str">
        <f t="shared" si="343"/>
        <v/>
      </c>
      <c r="Y48" s="46" t="str">
        <f t="shared" si="343"/>
        <v/>
      </c>
      <c r="Z48" s="46" t="str">
        <f t="shared" si="343"/>
        <v/>
      </c>
      <c r="AA48" s="46" t="str">
        <f t="shared" si="343"/>
        <v/>
      </c>
      <c r="AB48" s="46" t="str">
        <f t="shared" si="343"/>
        <v/>
      </c>
      <c r="AC48" s="46" t="str">
        <f t="shared" si="343"/>
        <v/>
      </c>
      <c r="AD48" s="46" t="str">
        <f t="shared" si="343"/>
        <v/>
      </c>
      <c r="AE48" s="46" t="str">
        <f t="shared" si="343"/>
        <v/>
      </c>
      <c r="AF48" s="46" t="str">
        <f t="shared" si="343"/>
        <v/>
      </c>
      <c r="AG48" s="46" t="str">
        <f t="shared" si="343"/>
        <v/>
      </c>
      <c r="AH48" s="46" t="str">
        <f t="shared" si="343"/>
        <v/>
      </c>
      <c r="AI48" s="46" t="str">
        <f t="shared" si="343"/>
        <v/>
      </c>
      <c r="AJ48" s="46" t="str">
        <f t="shared" si="343"/>
        <v/>
      </c>
      <c r="AK48" s="46" t="str">
        <f t="shared" si="343"/>
        <v/>
      </c>
      <c r="AL48" s="46" t="str">
        <f t="shared" si="343"/>
        <v/>
      </c>
      <c r="AM48" s="46" t="str">
        <f t="shared" si="343"/>
        <v/>
      </c>
      <c r="AN48" s="46" t="str">
        <f t="shared" si="343"/>
        <v/>
      </c>
      <c r="AO48" s="46" t="str">
        <f t="shared" si="343"/>
        <v/>
      </c>
      <c r="AP48" s="46" t="str">
        <f t="shared" si="343"/>
        <v/>
      </c>
      <c r="AQ48" s="152" t="str">
        <f t="shared" si="112"/>
        <v/>
      </c>
      <c r="AR48" s="46" t="str">
        <f t="shared" ref="AR48:DC48" si="344">IF(ISNONTEXT($V48),AQ48+$V48,"")</f>
        <v/>
      </c>
      <c r="AS48" s="46" t="str">
        <f t="shared" si="344"/>
        <v/>
      </c>
      <c r="AT48" s="46" t="str">
        <f t="shared" si="344"/>
        <v/>
      </c>
      <c r="AU48" s="46" t="str">
        <f t="shared" si="344"/>
        <v/>
      </c>
      <c r="AV48" s="46" t="str">
        <f t="shared" si="344"/>
        <v/>
      </c>
      <c r="AW48" s="46" t="str">
        <f t="shared" si="344"/>
        <v/>
      </c>
      <c r="AX48" s="46" t="str">
        <f t="shared" si="344"/>
        <v/>
      </c>
      <c r="AY48" s="46" t="str">
        <f t="shared" si="344"/>
        <v/>
      </c>
      <c r="AZ48" s="46" t="str">
        <f t="shared" si="344"/>
        <v/>
      </c>
      <c r="BA48" s="46" t="str">
        <f t="shared" si="344"/>
        <v/>
      </c>
      <c r="BB48" s="46" t="str">
        <f t="shared" si="344"/>
        <v/>
      </c>
      <c r="BC48" s="46" t="str">
        <f t="shared" si="344"/>
        <v/>
      </c>
      <c r="BD48" s="46" t="str">
        <f t="shared" si="344"/>
        <v/>
      </c>
      <c r="BE48" s="46" t="str">
        <f t="shared" si="344"/>
        <v/>
      </c>
      <c r="BF48" s="46" t="str">
        <f t="shared" si="344"/>
        <v/>
      </c>
      <c r="BG48" s="46" t="str">
        <f t="shared" si="344"/>
        <v/>
      </c>
      <c r="BH48" s="46" t="str">
        <f t="shared" si="344"/>
        <v/>
      </c>
      <c r="BI48" s="46" t="str">
        <f t="shared" si="344"/>
        <v/>
      </c>
      <c r="BJ48" s="46" t="str">
        <f t="shared" si="344"/>
        <v/>
      </c>
      <c r="BK48" s="46" t="str">
        <f t="shared" si="344"/>
        <v/>
      </c>
      <c r="BL48" s="46" t="str">
        <f t="shared" si="344"/>
        <v/>
      </c>
      <c r="BM48" s="46" t="str">
        <f t="shared" si="344"/>
        <v/>
      </c>
      <c r="BN48" s="46" t="str">
        <f t="shared" si="344"/>
        <v/>
      </c>
      <c r="BO48" s="46" t="str">
        <f t="shared" si="344"/>
        <v/>
      </c>
      <c r="BP48" s="46" t="str">
        <f t="shared" si="344"/>
        <v/>
      </c>
      <c r="BQ48" s="46" t="str">
        <f t="shared" si="344"/>
        <v/>
      </c>
      <c r="BR48" s="46" t="str">
        <f t="shared" si="344"/>
        <v/>
      </c>
      <c r="BS48" s="46" t="str">
        <f t="shared" si="344"/>
        <v/>
      </c>
      <c r="BT48" s="46" t="str">
        <f t="shared" si="344"/>
        <v/>
      </c>
      <c r="BU48" s="46" t="str">
        <f t="shared" si="344"/>
        <v/>
      </c>
      <c r="BV48" s="46" t="str">
        <f t="shared" si="344"/>
        <v/>
      </c>
      <c r="BW48" s="46" t="str">
        <f t="shared" si="344"/>
        <v/>
      </c>
      <c r="BX48" s="46" t="str">
        <f t="shared" si="344"/>
        <v/>
      </c>
      <c r="BY48" s="46" t="str">
        <f t="shared" si="344"/>
        <v/>
      </c>
      <c r="BZ48" s="46" t="str">
        <f t="shared" si="344"/>
        <v/>
      </c>
      <c r="CA48" s="46" t="str">
        <f t="shared" si="344"/>
        <v/>
      </c>
      <c r="CB48" s="46" t="str">
        <f t="shared" si="344"/>
        <v/>
      </c>
      <c r="CC48" s="46" t="str">
        <f t="shared" si="344"/>
        <v/>
      </c>
      <c r="CD48" s="46" t="str">
        <f t="shared" si="344"/>
        <v/>
      </c>
      <c r="CE48" s="46" t="str">
        <f t="shared" si="344"/>
        <v/>
      </c>
      <c r="CF48" s="46" t="str">
        <f t="shared" si="344"/>
        <v/>
      </c>
      <c r="CG48" s="46" t="str">
        <f t="shared" si="344"/>
        <v/>
      </c>
      <c r="CH48" s="46" t="str">
        <f t="shared" si="344"/>
        <v/>
      </c>
      <c r="CI48" s="46" t="str">
        <f t="shared" si="344"/>
        <v/>
      </c>
      <c r="CJ48" s="46" t="str">
        <f t="shared" si="344"/>
        <v/>
      </c>
      <c r="CK48" s="46" t="str">
        <f t="shared" si="344"/>
        <v/>
      </c>
      <c r="CL48" s="46" t="str">
        <f t="shared" si="344"/>
        <v/>
      </c>
      <c r="CM48" s="46" t="str">
        <f t="shared" si="344"/>
        <v/>
      </c>
      <c r="CN48" s="46" t="str">
        <f t="shared" si="344"/>
        <v/>
      </c>
      <c r="CO48" s="46" t="str">
        <f t="shared" si="344"/>
        <v/>
      </c>
      <c r="CP48" s="46" t="str">
        <f t="shared" si="344"/>
        <v/>
      </c>
      <c r="CQ48" s="46" t="str">
        <f t="shared" si="344"/>
        <v/>
      </c>
      <c r="CR48" s="46" t="str">
        <f t="shared" si="344"/>
        <v/>
      </c>
      <c r="CS48" s="46" t="str">
        <f t="shared" si="344"/>
        <v/>
      </c>
      <c r="CT48" s="46" t="str">
        <f t="shared" si="344"/>
        <v/>
      </c>
      <c r="CU48" s="46" t="str">
        <f t="shared" si="344"/>
        <v/>
      </c>
      <c r="CV48" s="46" t="str">
        <f t="shared" si="344"/>
        <v/>
      </c>
      <c r="CW48" s="46" t="str">
        <f t="shared" si="344"/>
        <v/>
      </c>
      <c r="CX48" s="46" t="str">
        <f t="shared" si="344"/>
        <v/>
      </c>
      <c r="CY48" s="46" t="str">
        <f t="shared" si="344"/>
        <v/>
      </c>
      <c r="CZ48" s="46" t="str">
        <f t="shared" si="344"/>
        <v/>
      </c>
      <c r="DA48" s="46" t="str">
        <f t="shared" si="344"/>
        <v/>
      </c>
      <c r="DB48" s="46" t="str">
        <f t="shared" si="344"/>
        <v/>
      </c>
      <c r="DC48" s="46" t="str">
        <f t="shared" si="344"/>
        <v/>
      </c>
      <c r="DD48" s="46" t="str">
        <f t="shared" ref="DD48:DS48" si="345">IF(ISNONTEXT($V48),DC48+$V48,"")</f>
        <v/>
      </c>
      <c r="DE48" s="46" t="str">
        <f t="shared" si="345"/>
        <v/>
      </c>
      <c r="DF48" s="46" t="str">
        <f t="shared" si="345"/>
        <v/>
      </c>
      <c r="DG48" s="46" t="str">
        <f t="shared" si="345"/>
        <v/>
      </c>
      <c r="DH48" s="46" t="str">
        <f t="shared" si="345"/>
        <v/>
      </c>
      <c r="DI48" s="46" t="str">
        <f t="shared" si="345"/>
        <v/>
      </c>
      <c r="DJ48" s="46" t="str">
        <f t="shared" si="345"/>
        <v/>
      </c>
      <c r="DK48" s="46" t="str">
        <f t="shared" si="345"/>
        <v/>
      </c>
      <c r="DL48" s="46" t="str">
        <f t="shared" si="345"/>
        <v/>
      </c>
      <c r="DM48" s="46" t="str">
        <f t="shared" si="345"/>
        <v/>
      </c>
      <c r="DN48" s="46" t="str">
        <f t="shared" si="345"/>
        <v/>
      </c>
      <c r="DO48" s="46" t="str">
        <f t="shared" si="345"/>
        <v/>
      </c>
      <c r="DP48" s="46" t="str">
        <f t="shared" si="345"/>
        <v/>
      </c>
      <c r="DQ48" s="46" t="str">
        <f t="shared" si="345"/>
        <v/>
      </c>
      <c r="DR48" s="46" t="str">
        <f t="shared" si="345"/>
        <v/>
      </c>
      <c r="DS48" s="46" t="str">
        <f t="shared" si="345"/>
        <v/>
      </c>
      <c r="DT48" s="146" t="e">
        <f t="shared" si="209"/>
        <v>#N/A</v>
      </c>
      <c r="DU48" s="146" t="e">
        <f t="shared" si="210"/>
        <v>#N/A</v>
      </c>
      <c r="DV48" s="146" t="e">
        <f t="shared" si="211"/>
        <v>#N/A</v>
      </c>
      <c r="DW48" s="146" t="e">
        <f t="shared" si="212"/>
        <v>#N/A</v>
      </c>
      <c r="DX48" s="146" t="e">
        <f t="shared" si="213"/>
        <v>#N/A</v>
      </c>
      <c r="DY48" s="146" t="e">
        <f t="shared" si="214"/>
        <v>#N/A</v>
      </c>
      <c r="DZ48" s="146" t="e">
        <f t="shared" si="215"/>
        <v>#N/A</v>
      </c>
      <c r="EA48" s="146" t="e">
        <f t="shared" si="216"/>
        <v>#N/A</v>
      </c>
      <c r="EB48" s="146" t="e">
        <f t="shared" si="217"/>
        <v>#N/A</v>
      </c>
      <c r="EC48" s="146" t="e">
        <f t="shared" si="218"/>
        <v>#N/A</v>
      </c>
      <c r="ED48" s="146" t="e">
        <f t="shared" si="219"/>
        <v>#N/A</v>
      </c>
      <c r="EE48" s="146" t="e">
        <f t="shared" si="220"/>
        <v>#N/A</v>
      </c>
      <c r="EF48" s="146" t="e">
        <f t="shared" si="221"/>
        <v>#N/A</v>
      </c>
      <c r="EG48" s="146" t="e">
        <f t="shared" si="222"/>
        <v>#N/A</v>
      </c>
      <c r="EH48" s="146" t="e">
        <f t="shared" si="223"/>
        <v>#N/A</v>
      </c>
      <c r="EI48" s="146" t="e">
        <f t="shared" si="224"/>
        <v>#N/A</v>
      </c>
      <c r="EJ48" s="146" t="e">
        <f t="shared" si="225"/>
        <v>#N/A</v>
      </c>
      <c r="EK48" s="146" t="e">
        <f t="shared" si="226"/>
        <v>#N/A</v>
      </c>
      <c r="EL48" s="146" t="e">
        <f t="shared" si="227"/>
        <v>#N/A</v>
      </c>
      <c r="EM48" s="146" t="e">
        <f t="shared" si="228"/>
        <v>#N/A</v>
      </c>
      <c r="EN48" s="146" t="e">
        <f t="shared" si="229"/>
        <v>#N/A</v>
      </c>
      <c r="EO48" s="146" t="e">
        <f t="shared" si="230"/>
        <v>#N/A</v>
      </c>
      <c r="EP48" s="146" t="e">
        <f t="shared" si="231"/>
        <v>#N/A</v>
      </c>
      <c r="EQ48" s="146" t="e">
        <f t="shared" si="232"/>
        <v>#N/A</v>
      </c>
      <c r="ER48" s="146" t="e">
        <f t="shared" si="233"/>
        <v>#N/A</v>
      </c>
      <c r="ES48" s="146" t="e">
        <f t="shared" si="234"/>
        <v>#N/A</v>
      </c>
      <c r="ET48" s="146" t="e">
        <f t="shared" si="235"/>
        <v>#N/A</v>
      </c>
      <c r="EU48" s="146" t="e">
        <f t="shared" si="236"/>
        <v>#N/A</v>
      </c>
      <c r="EV48" s="146" t="e">
        <f t="shared" si="237"/>
        <v>#N/A</v>
      </c>
      <c r="EW48" s="146" t="e">
        <f t="shared" si="238"/>
        <v>#N/A</v>
      </c>
      <c r="EX48" s="146" t="e">
        <f t="shared" si="239"/>
        <v>#N/A</v>
      </c>
      <c r="EY48" s="146" t="e">
        <f t="shared" si="240"/>
        <v>#N/A</v>
      </c>
      <c r="EZ48" s="146" t="e">
        <f t="shared" si="241"/>
        <v>#N/A</v>
      </c>
      <c r="FA48" s="146" t="e">
        <f t="shared" si="242"/>
        <v>#N/A</v>
      </c>
      <c r="FB48" s="146" t="e">
        <f t="shared" si="243"/>
        <v>#N/A</v>
      </c>
      <c r="FC48" s="146" t="e">
        <f t="shared" si="244"/>
        <v>#N/A</v>
      </c>
      <c r="FD48" s="146" t="e">
        <f t="shared" si="245"/>
        <v>#N/A</v>
      </c>
      <c r="FE48" s="146" t="e">
        <f t="shared" si="246"/>
        <v>#N/A</v>
      </c>
      <c r="FF48" s="146" t="e">
        <f t="shared" si="247"/>
        <v>#N/A</v>
      </c>
      <c r="FG48" s="146" t="e">
        <f t="shared" si="248"/>
        <v>#N/A</v>
      </c>
      <c r="FH48" s="146" t="e">
        <f t="shared" si="249"/>
        <v>#N/A</v>
      </c>
      <c r="FI48" s="146" t="e">
        <f t="shared" si="250"/>
        <v>#N/A</v>
      </c>
      <c r="FJ48" s="146" t="e">
        <f t="shared" si="251"/>
        <v>#N/A</v>
      </c>
      <c r="FK48" s="146" t="e">
        <f t="shared" si="252"/>
        <v>#N/A</v>
      </c>
      <c r="FL48" s="146" t="e">
        <f t="shared" si="253"/>
        <v>#N/A</v>
      </c>
      <c r="FM48" s="146" t="e">
        <f t="shared" si="254"/>
        <v>#N/A</v>
      </c>
      <c r="FN48" s="146" t="e">
        <f t="shared" si="255"/>
        <v>#N/A</v>
      </c>
      <c r="FO48" s="146" t="e">
        <f t="shared" si="256"/>
        <v>#N/A</v>
      </c>
      <c r="FP48" s="146" t="e">
        <f t="shared" si="257"/>
        <v>#N/A</v>
      </c>
      <c r="FQ48" s="146" t="e">
        <f t="shared" si="258"/>
        <v>#N/A</v>
      </c>
      <c r="FR48" s="146" t="e">
        <f t="shared" si="259"/>
        <v>#N/A</v>
      </c>
      <c r="FS48" s="146" t="e">
        <f t="shared" si="260"/>
        <v>#N/A</v>
      </c>
      <c r="FT48" s="146" t="e">
        <f t="shared" si="261"/>
        <v>#N/A</v>
      </c>
      <c r="FU48" s="146" t="e">
        <f t="shared" si="262"/>
        <v>#N/A</v>
      </c>
      <c r="FV48" s="146" t="e">
        <f t="shared" si="263"/>
        <v>#N/A</v>
      </c>
      <c r="FW48" s="146" t="e">
        <f t="shared" si="264"/>
        <v>#N/A</v>
      </c>
      <c r="FX48" s="146" t="e">
        <f t="shared" si="265"/>
        <v>#N/A</v>
      </c>
      <c r="FY48" s="146" t="e">
        <f t="shared" si="266"/>
        <v>#N/A</v>
      </c>
      <c r="FZ48" s="146" t="e">
        <f t="shared" si="267"/>
        <v>#N/A</v>
      </c>
      <c r="GA48" s="146" t="e">
        <f t="shared" si="268"/>
        <v>#N/A</v>
      </c>
      <c r="GB48" s="146" t="e">
        <f t="shared" si="269"/>
        <v>#N/A</v>
      </c>
      <c r="GC48" s="146" t="e">
        <f t="shared" si="270"/>
        <v>#N/A</v>
      </c>
      <c r="GD48" s="146" t="e">
        <f t="shared" si="271"/>
        <v>#N/A</v>
      </c>
      <c r="GE48" s="146" t="e">
        <f t="shared" si="272"/>
        <v>#N/A</v>
      </c>
      <c r="GF48" s="146" t="e">
        <f t="shared" si="273"/>
        <v>#N/A</v>
      </c>
      <c r="GG48" s="146" t="e">
        <f t="shared" si="274"/>
        <v>#N/A</v>
      </c>
      <c r="GH48" s="146" t="e">
        <f t="shared" si="275"/>
        <v>#N/A</v>
      </c>
      <c r="GI48" s="146" t="e">
        <f t="shared" si="276"/>
        <v>#N/A</v>
      </c>
      <c r="GJ48" s="146" t="e">
        <f t="shared" si="277"/>
        <v>#N/A</v>
      </c>
      <c r="GK48" s="146" t="e">
        <f t="shared" si="278"/>
        <v>#N/A</v>
      </c>
      <c r="GL48" s="146" t="e">
        <f t="shared" si="279"/>
        <v>#N/A</v>
      </c>
      <c r="GM48" s="146" t="e">
        <f t="shared" si="280"/>
        <v>#N/A</v>
      </c>
      <c r="GN48" s="146" t="e">
        <f t="shared" si="281"/>
        <v>#N/A</v>
      </c>
      <c r="GO48" s="146" t="e">
        <f t="shared" si="282"/>
        <v>#N/A</v>
      </c>
      <c r="GP48" s="146" t="e">
        <f t="shared" si="283"/>
        <v>#N/A</v>
      </c>
      <c r="GQ48" s="146" t="e">
        <f t="shared" si="284"/>
        <v>#N/A</v>
      </c>
      <c r="GR48" s="146" t="e">
        <f t="shared" si="285"/>
        <v>#N/A</v>
      </c>
      <c r="GS48" s="146" t="e">
        <f t="shared" si="286"/>
        <v>#N/A</v>
      </c>
      <c r="GT48" s="146" t="e">
        <f t="shared" si="287"/>
        <v>#N/A</v>
      </c>
      <c r="GU48" s="146" t="e">
        <f t="shared" si="288"/>
        <v>#N/A</v>
      </c>
      <c r="GV48" s="146" t="e">
        <f t="shared" si="289"/>
        <v>#N/A</v>
      </c>
      <c r="GW48" s="146" t="e">
        <f t="shared" si="290"/>
        <v>#N/A</v>
      </c>
      <c r="GX48" s="146" t="e">
        <f t="shared" si="291"/>
        <v>#N/A</v>
      </c>
      <c r="GY48" s="146" t="e">
        <f t="shared" si="292"/>
        <v>#N/A</v>
      </c>
      <c r="GZ48" s="146" t="e">
        <f t="shared" si="293"/>
        <v>#N/A</v>
      </c>
      <c r="HA48" s="146" t="e">
        <f t="shared" si="294"/>
        <v>#N/A</v>
      </c>
      <c r="HB48" s="146" t="e">
        <f t="shared" si="295"/>
        <v>#N/A</v>
      </c>
      <c r="HC48" s="146" t="e">
        <f t="shared" si="296"/>
        <v>#N/A</v>
      </c>
      <c r="HD48" s="146" t="e">
        <f t="shared" si="297"/>
        <v>#N/A</v>
      </c>
      <c r="HE48" s="146" t="e">
        <f t="shared" si="298"/>
        <v>#N/A</v>
      </c>
      <c r="HF48" s="146" t="e">
        <f t="shared" si="299"/>
        <v>#N/A</v>
      </c>
      <c r="HG48" s="146" t="e">
        <f t="shared" si="300"/>
        <v>#N/A</v>
      </c>
      <c r="HH48" s="146" t="e">
        <f t="shared" si="301"/>
        <v>#N/A</v>
      </c>
      <c r="HI48" s="146" t="e">
        <f t="shared" si="302"/>
        <v>#N/A</v>
      </c>
      <c r="HJ48" s="146" t="e">
        <f t="shared" si="303"/>
        <v>#N/A</v>
      </c>
      <c r="HK48" s="146" t="e">
        <f t="shared" si="304"/>
        <v>#N/A</v>
      </c>
      <c r="HL48" s="146" t="e">
        <f t="shared" si="305"/>
        <v>#N/A</v>
      </c>
      <c r="HM48" s="146" t="e">
        <f t="shared" si="306"/>
        <v>#N/A</v>
      </c>
      <c r="HN48" s="146" t="e">
        <f t="shared" si="307"/>
        <v>#N/A</v>
      </c>
      <c r="HO48" s="146" t="e">
        <f t="shared" si="308"/>
        <v>#N/A</v>
      </c>
      <c r="HP48" s="146" t="e">
        <f t="shared" si="309"/>
        <v>#N/A</v>
      </c>
    </row>
    <row r="49" spans="1:224" hidden="1" x14ac:dyDescent="0.45">
      <c r="A49" s="4">
        <v>46</v>
      </c>
      <c r="B49" s="82" t="str">
        <f t="shared" si="107"/>
        <v/>
      </c>
      <c r="C49" s="81"/>
      <c r="D49" s="82" t="str">
        <f t="shared" si="108"/>
        <v/>
      </c>
      <c r="E49" s="32" t="str">
        <f t="shared" si="0"/>
        <v/>
      </c>
      <c r="F49" s="32" t="str">
        <f t="shared" si="1"/>
        <v/>
      </c>
      <c r="G49" s="65" t="str">
        <f t="shared" si="109"/>
        <v/>
      </c>
      <c r="H49" s="21"/>
      <c r="I49" s="53"/>
      <c r="J49" s="237"/>
      <c r="K49" s="66" t="str">
        <f>IF(AND(B49&gt;0,C49&gt;0,D49&gt;0),IF(ISBLANK(J49),IF(ISBLANK(H49),"",(D49-B49)*VLOOKUP(H49,VLookups!$A$4:$B$13,2,FALSE)),J49),"")</f>
        <v/>
      </c>
      <c r="L49" s="67" t="str">
        <f t="shared" si="205"/>
        <v/>
      </c>
      <c r="M49" s="81"/>
      <c r="N49" s="230" t="str">
        <f>IF(AND(M49&gt;0,C49&gt;0,NOT(K49="")),ABS(VLOOKUP($M$1,VLookups!$A$27:$B$28,2,FALSE)-_xlfn.NORM.DIST(M49,G49,K49,TRUE)),"")</f>
        <v/>
      </c>
      <c r="O49" s="80" t="str">
        <f>IF(AND($B49&gt;0,$C49&gt;0,$D49&gt;0,NOT(ISBLANK($H49))),_xlfn.NORM.INV(ABS(VLOOKUP($M$1,VLookups!$A$27:$B$28,2,FALSE)-O$3),$G49,$K49),"")</f>
        <v/>
      </c>
      <c r="P49" s="79" t="str">
        <f>IF(AND($B49&gt;0,$C49&gt;0,$D49&gt;0,NOT(ISBLANK($H49))),_xlfn.NORM.INV(ABS(VLOOKUP($M$1,VLookups!$A$27:$B$28,2,FALSE)-P$3),$G49,$K49),"")</f>
        <v/>
      </c>
      <c r="Q49" s="80" t="str">
        <f>IF(AND($B49&gt;0,$C49&gt;0,$D49&gt;0,NOT(ISBLANK($H49))),_xlfn.NORM.INV(ABS(VLOOKUP($M$1,VLookups!$A$27:$B$28,2,FALSE)-Q$3),$G49,$K49),"")</f>
        <v/>
      </c>
      <c r="R49" s="79" t="str">
        <f>IF(AND($B49&gt;0,$C49&gt;0,$D49&gt;0,NOT(ISBLANK($H49))),_xlfn.NORM.INV(ABS(VLOOKUP($M$1,VLookups!$A$27:$B$28,2,FALSE)-R$3),$G49,$K49),"")</f>
        <v/>
      </c>
      <c r="S49" s="80" t="str">
        <f>IF(AND($B49&gt;0,$C49&gt;0,$D49&gt;0,NOT(ISBLANK($H49))),_xlfn.NORM.INV(ABS(VLOOKUP($M$1,VLookups!$A$27:$B$28,2,FALSE)-S$3),$G49,$K49),"")</f>
        <v/>
      </c>
      <c r="T49" s="79" t="str">
        <f>IF(AND($B49&gt;0,$C49&gt;0,$D49&gt;0,NOT(ISBLANK($H49))),_xlfn.NORM.INV(ABS(VLOOKUP($M$1,VLookups!$A$27:$B$28,2,FALSE)-T$3),$G49,$K49),"")</f>
        <v/>
      </c>
      <c r="U49" s="5"/>
      <c r="V49" s="145" t="str">
        <f t="shared" si="110"/>
        <v/>
      </c>
      <c r="W49" s="46" t="str">
        <f t="shared" ref="W49:AP49" si="346">IF(ISNONTEXT($V49),X49-$V49,"")</f>
        <v/>
      </c>
      <c r="X49" s="46" t="str">
        <f t="shared" si="346"/>
        <v/>
      </c>
      <c r="Y49" s="46" t="str">
        <f t="shared" si="346"/>
        <v/>
      </c>
      <c r="Z49" s="46" t="str">
        <f t="shared" si="346"/>
        <v/>
      </c>
      <c r="AA49" s="46" t="str">
        <f t="shared" si="346"/>
        <v/>
      </c>
      <c r="AB49" s="46" t="str">
        <f t="shared" si="346"/>
        <v/>
      </c>
      <c r="AC49" s="46" t="str">
        <f t="shared" si="346"/>
        <v/>
      </c>
      <c r="AD49" s="46" t="str">
        <f t="shared" si="346"/>
        <v/>
      </c>
      <c r="AE49" s="46" t="str">
        <f t="shared" si="346"/>
        <v/>
      </c>
      <c r="AF49" s="46" t="str">
        <f t="shared" si="346"/>
        <v/>
      </c>
      <c r="AG49" s="46" t="str">
        <f t="shared" si="346"/>
        <v/>
      </c>
      <c r="AH49" s="46" t="str">
        <f t="shared" si="346"/>
        <v/>
      </c>
      <c r="AI49" s="46" t="str">
        <f t="shared" si="346"/>
        <v/>
      </c>
      <c r="AJ49" s="46" t="str">
        <f t="shared" si="346"/>
        <v/>
      </c>
      <c r="AK49" s="46" t="str">
        <f t="shared" si="346"/>
        <v/>
      </c>
      <c r="AL49" s="46" t="str">
        <f t="shared" si="346"/>
        <v/>
      </c>
      <c r="AM49" s="46" t="str">
        <f t="shared" si="346"/>
        <v/>
      </c>
      <c r="AN49" s="46" t="str">
        <f t="shared" si="346"/>
        <v/>
      </c>
      <c r="AO49" s="46" t="str">
        <f t="shared" si="346"/>
        <v/>
      </c>
      <c r="AP49" s="46" t="str">
        <f t="shared" si="346"/>
        <v/>
      </c>
      <c r="AQ49" s="152" t="str">
        <f t="shared" si="112"/>
        <v/>
      </c>
      <c r="AR49" s="46" t="str">
        <f t="shared" ref="AR49:DC49" si="347">IF(ISNONTEXT($V49),AQ49+$V49,"")</f>
        <v/>
      </c>
      <c r="AS49" s="46" t="str">
        <f t="shared" si="347"/>
        <v/>
      </c>
      <c r="AT49" s="46" t="str">
        <f t="shared" si="347"/>
        <v/>
      </c>
      <c r="AU49" s="46" t="str">
        <f t="shared" si="347"/>
        <v/>
      </c>
      <c r="AV49" s="46" t="str">
        <f t="shared" si="347"/>
        <v/>
      </c>
      <c r="AW49" s="46" t="str">
        <f t="shared" si="347"/>
        <v/>
      </c>
      <c r="AX49" s="46" t="str">
        <f t="shared" si="347"/>
        <v/>
      </c>
      <c r="AY49" s="46" t="str">
        <f t="shared" si="347"/>
        <v/>
      </c>
      <c r="AZ49" s="46" t="str">
        <f t="shared" si="347"/>
        <v/>
      </c>
      <c r="BA49" s="46" t="str">
        <f t="shared" si="347"/>
        <v/>
      </c>
      <c r="BB49" s="46" t="str">
        <f t="shared" si="347"/>
        <v/>
      </c>
      <c r="BC49" s="46" t="str">
        <f t="shared" si="347"/>
        <v/>
      </c>
      <c r="BD49" s="46" t="str">
        <f t="shared" si="347"/>
        <v/>
      </c>
      <c r="BE49" s="46" t="str">
        <f t="shared" si="347"/>
        <v/>
      </c>
      <c r="BF49" s="46" t="str">
        <f t="shared" si="347"/>
        <v/>
      </c>
      <c r="BG49" s="46" t="str">
        <f t="shared" si="347"/>
        <v/>
      </c>
      <c r="BH49" s="46" t="str">
        <f t="shared" si="347"/>
        <v/>
      </c>
      <c r="BI49" s="46" t="str">
        <f t="shared" si="347"/>
        <v/>
      </c>
      <c r="BJ49" s="46" t="str">
        <f t="shared" si="347"/>
        <v/>
      </c>
      <c r="BK49" s="46" t="str">
        <f t="shared" si="347"/>
        <v/>
      </c>
      <c r="BL49" s="46" t="str">
        <f t="shared" si="347"/>
        <v/>
      </c>
      <c r="BM49" s="46" t="str">
        <f t="shared" si="347"/>
        <v/>
      </c>
      <c r="BN49" s="46" t="str">
        <f t="shared" si="347"/>
        <v/>
      </c>
      <c r="BO49" s="46" t="str">
        <f t="shared" si="347"/>
        <v/>
      </c>
      <c r="BP49" s="46" t="str">
        <f t="shared" si="347"/>
        <v/>
      </c>
      <c r="BQ49" s="46" t="str">
        <f t="shared" si="347"/>
        <v/>
      </c>
      <c r="BR49" s="46" t="str">
        <f t="shared" si="347"/>
        <v/>
      </c>
      <c r="BS49" s="46" t="str">
        <f t="shared" si="347"/>
        <v/>
      </c>
      <c r="BT49" s="46" t="str">
        <f t="shared" si="347"/>
        <v/>
      </c>
      <c r="BU49" s="46" t="str">
        <f t="shared" si="347"/>
        <v/>
      </c>
      <c r="BV49" s="46" t="str">
        <f t="shared" si="347"/>
        <v/>
      </c>
      <c r="BW49" s="46" t="str">
        <f t="shared" si="347"/>
        <v/>
      </c>
      <c r="BX49" s="46" t="str">
        <f t="shared" si="347"/>
        <v/>
      </c>
      <c r="BY49" s="46" t="str">
        <f t="shared" si="347"/>
        <v/>
      </c>
      <c r="BZ49" s="46" t="str">
        <f t="shared" si="347"/>
        <v/>
      </c>
      <c r="CA49" s="46" t="str">
        <f t="shared" si="347"/>
        <v/>
      </c>
      <c r="CB49" s="46" t="str">
        <f t="shared" si="347"/>
        <v/>
      </c>
      <c r="CC49" s="46" t="str">
        <f t="shared" si="347"/>
        <v/>
      </c>
      <c r="CD49" s="46" t="str">
        <f t="shared" si="347"/>
        <v/>
      </c>
      <c r="CE49" s="46" t="str">
        <f t="shared" si="347"/>
        <v/>
      </c>
      <c r="CF49" s="46" t="str">
        <f t="shared" si="347"/>
        <v/>
      </c>
      <c r="CG49" s="46" t="str">
        <f t="shared" si="347"/>
        <v/>
      </c>
      <c r="CH49" s="46" t="str">
        <f t="shared" si="347"/>
        <v/>
      </c>
      <c r="CI49" s="46" t="str">
        <f t="shared" si="347"/>
        <v/>
      </c>
      <c r="CJ49" s="46" t="str">
        <f t="shared" si="347"/>
        <v/>
      </c>
      <c r="CK49" s="46" t="str">
        <f t="shared" si="347"/>
        <v/>
      </c>
      <c r="CL49" s="46" t="str">
        <f t="shared" si="347"/>
        <v/>
      </c>
      <c r="CM49" s="46" t="str">
        <f t="shared" si="347"/>
        <v/>
      </c>
      <c r="CN49" s="46" t="str">
        <f t="shared" si="347"/>
        <v/>
      </c>
      <c r="CO49" s="46" t="str">
        <f t="shared" si="347"/>
        <v/>
      </c>
      <c r="CP49" s="46" t="str">
        <f t="shared" si="347"/>
        <v/>
      </c>
      <c r="CQ49" s="46" t="str">
        <f t="shared" si="347"/>
        <v/>
      </c>
      <c r="CR49" s="46" t="str">
        <f t="shared" si="347"/>
        <v/>
      </c>
      <c r="CS49" s="46" t="str">
        <f t="shared" si="347"/>
        <v/>
      </c>
      <c r="CT49" s="46" t="str">
        <f t="shared" si="347"/>
        <v/>
      </c>
      <c r="CU49" s="46" t="str">
        <f t="shared" si="347"/>
        <v/>
      </c>
      <c r="CV49" s="46" t="str">
        <f t="shared" si="347"/>
        <v/>
      </c>
      <c r="CW49" s="46" t="str">
        <f t="shared" si="347"/>
        <v/>
      </c>
      <c r="CX49" s="46" t="str">
        <f t="shared" si="347"/>
        <v/>
      </c>
      <c r="CY49" s="46" t="str">
        <f t="shared" si="347"/>
        <v/>
      </c>
      <c r="CZ49" s="46" t="str">
        <f t="shared" si="347"/>
        <v/>
      </c>
      <c r="DA49" s="46" t="str">
        <f t="shared" si="347"/>
        <v/>
      </c>
      <c r="DB49" s="46" t="str">
        <f t="shared" si="347"/>
        <v/>
      </c>
      <c r="DC49" s="46" t="str">
        <f t="shared" si="347"/>
        <v/>
      </c>
      <c r="DD49" s="46" t="str">
        <f t="shared" ref="DD49:DS49" si="348">IF(ISNONTEXT($V49),DC49+$V49,"")</f>
        <v/>
      </c>
      <c r="DE49" s="46" t="str">
        <f t="shared" si="348"/>
        <v/>
      </c>
      <c r="DF49" s="46" t="str">
        <f t="shared" si="348"/>
        <v/>
      </c>
      <c r="DG49" s="46" t="str">
        <f t="shared" si="348"/>
        <v/>
      </c>
      <c r="DH49" s="46" t="str">
        <f t="shared" si="348"/>
        <v/>
      </c>
      <c r="DI49" s="46" t="str">
        <f t="shared" si="348"/>
        <v/>
      </c>
      <c r="DJ49" s="46" t="str">
        <f t="shared" si="348"/>
        <v/>
      </c>
      <c r="DK49" s="46" t="str">
        <f t="shared" si="348"/>
        <v/>
      </c>
      <c r="DL49" s="46" t="str">
        <f t="shared" si="348"/>
        <v/>
      </c>
      <c r="DM49" s="46" t="str">
        <f t="shared" si="348"/>
        <v/>
      </c>
      <c r="DN49" s="46" t="str">
        <f t="shared" si="348"/>
        <v/>
      </c>
      <c r="DO49" s="46" t="str">
        <f t="shared" si="348"/>
        <v/>
      </c>
      <c r="DP49" s="46" t="str">
        <f t="shared" si="348"/>
        <v/>
      </c>
      <c r="DQ49" s="46" t="str">
        <f t="shared" si="348"/>
        <v/>
      </c>
      <c r="DR49" s="46" t="str">
        <f t="shared" si="348"/>
        <v/>
      </c>
      <c r="DS49" s="46" t="str">
        <f t="shared" si="348"/>
        <v/>
      </c>
      <c r="DT49" s="146" t="e">
        <f t="shared" si="209"/>
        <v>#N/A</v>
      </c>
      <c r="DU49" s="146" t="e">
        <f t="shared" si="210"/>
        <v>#N/A</v>
      </c>
      <c r="DV49" s="146" t="e">
        <f t="shared" si="211"/>
        <v>#N/A</v>
      </c>
      <c r="DW49" s="146" t="e">
        <f t="shared" si="212"/>
        <v>#N/A</v>
      </c>
      <c r="DX49" s="146" t="e">
        <f t="shared" si="213"/>
        <v>#N/A</v>
      </c>
      <c r="DY49" s="146" t="e">
        <f t="shared" si="214"/>
        <v>#N/A</v>
      </c>
      <c r="DZ49" s="146" t="e">
        <f t="shared" si="215"/>
        <v>#N/A</v>
      </c>
      <c r="EA49" s="146" t="e">
        <f t="shared" si="216"/>
        <v>#N/A</v>
      </c>
      <c r="EB49" s="146" t="e">
        <f t="shared" si="217"/>
        <v>#N/A</v>
      </c>
      <c r="EC49" s="146" t="e">
        <f t="shared" si="218"/>
        <v>#N/A</v>
      </c>
      <c r="ED49" s="146" t="e">
        <f t="shared" si="219"/>
        <v>#N/A</v>
      </c>
      <c r="EE49" s="146" t="e">
        <f t="shared" si="220"/>
        <v>#N/A</v>
      </c>
      <c r="EF49" s="146" t="e">
        <f t="shared" si="221"/>
        <v>#N/A</v>
      </c>
      <c r="EG49" s="146" t="e">
        <f t="shared" si="222"/>
        <v>#N/A</v>
      </c>
      <c r="EH49" s="146" t="e">
        <f t="shared" si="223"/>
        <v>#N/A</v>
      </c>
      <c r="EI49" s="146" t="e">
        <f t="shared" si="224"/>
        <v>#N/A</v>
      </c>
      <c r="EJ49" s="146" t="e">
        <f t="shared" si="225"/>
        <v>#N/A</v>
      </c>
      <c r="EK49" s="146" t="e">
        <f t="shared" si="226"/>
        <v>#N/A</v>
      </c>
      <c r="EL49" s="146" t="e">
        <f t="shared" si="227"/>
        <v>#N/A</v>
      </c>
      <c r="EM49" s="146" t="e">
        <f t="shared" si="228"/>
        <v>#N/A</v>
      </c>
      <c r="EN49" s="146" t="e">
        <f t="shared" si="229"/>
        <v>#N/A</v>
      </c>
      <c r="EO49" s="146" t="e">
        <f t="shared" si="230"/>
        <v>#N/A</v>
      </c>
      <c r="EP49" s="146" t="e">
        <f t="shared" si="231"/>
        <v>#N/A</v>
      </c>
      <c r="EQ49" s="146" t="e">
        <f t="shared" si="232"/>
        <v>#N/A</v>
      </c>
      <c r="ER49" s="146" t="e">
        <f t="shared" si="233"/>
        <v>#N/A</v>
      </c>
      <c r="ES49" s="146" t="e">
        <f t="shared" si="234"/>
        <v>#N/A</v>
      </c>
      <c r="ET49" s="146" t="e">
        <f t="shared" si="235"/>
        <v>#N/A</v>
      </c>
      <c r="EU49" s="146" t="e">
        <f t="shared" si="236"/>
        <v>#N/A</v>
      </c>
      <c r="EV49" s="146" t="e">
        <f t="shared" si="237"/>
        <v>#N/A</v>
      </c>
      <c r="EW49" s="146" t="e">
        <f t="shared" si="238"/>
        <v>#N/A</v>
      </c>
      <c r="EX49" s="146" t="e">
        <f t="shared" si="239"/>
        <v>#N/A</v>
      </c>
      <c r="EY49" s="146" t="e">
        <f t="shared" si="240"/>
        <v>#N/A</v>
      </c>
      <c r="EZ49" s="146" t="e">
        <f t="shared" si="241"/>
        <v>#N/A</v>
      </c>
      <c r="FA49" s="146" t="e">
        <f t="shared" si="242"/>
        <v>#N/A</v>
      </c>
      <c r="FB49" s="146" t="e">
        <f t="shared" si="243"/>
        <v>#N/A</v>
      </c>
      <c r="FC49" s="146" t="e">
        <f t="shared" si="244"/>
        <v>#N/A</v>
      </c>
      <c r="FD49" s="146" t="e">
        <f t="shared" si="245"/>
        <v>#N/A</v>
      </c>
      <c r="FE49" s="146" t="e">
        <f t="shared" si="246"/>
        <v>#N/A</v>
      </c>
      <c r="FF49" s="146" t="e">
        <f t="shared" si="247"/>
        <v>#N/A</v>
      </c>
      <c r="FG49" s="146" t="e">
        <f t="shared" si="248"/>
        <v>#N/A</v>
      </c>
      <c r="FH49" s="146" t="e">
        <f t="shared" si="249"/>
        <v>#N/A</v>
      </c>
      <c r="FI49" s="146" t="e">
        <f t="shared" si="250"/>
        <v>#N/A</v>
      </c>
      <c r="FJ49" s="146" t="e">
        <f t="shared" si="251"/>
        <v>#N/A</v>
      </c>
      <c r="FK49" s="146" t="e">
        <f t="shared" si="252"/>
        <v>#N/A</v>
      </c>
      <c r="FL49" s="146" t="e">
        <f t="shared" si="253"/>
        <v>#N/A</v>
      </c>
      <c r="FM49" s="146" t="e">
        <f t="shared" si="254"/>
        <v>#N/A</v>
      </c>
      <c r="FN49" s="146" t="e">
        <f t="shared" si="255"/>
        <v>#N/A</v>
      </c>
      <c r="FO49" s="146" t="e">
        <f t="shared" si="256"/>
        <v>#N/A</v>
      </c>
      <c r="FP49" s="146" t="e">
        <f t="shared" si="257"/>
        <v>#N/A</v>
      </c>
      <c r="FQ49" s="146" t="e">
        <f t="shared" si="258"/>
        <v>#N/A</v>
      </c>
      <c r="FR49" s="146" t="e">
        <f t="shared" si="259"/>
        <v>#N/A</v>
      </c>
      <c r="FS49" s="146" t="e">
        <f t="shared" si="260"/>
        <v>#N/A</v>
      </c>
      <c r="FT49" s="146" t="e">
        <f t="shared" si="261"/>
        <v>#N/A</v>
      </c>
      <c r="FU49" s="146" t="e">
        <f t="shared" si="262"/>
        <v>#N/A</v>
      </c>
      <c r="FV49" s="146" t="e">
        <f t="shared" si="263"/>
        <v>#N/A</v>
      </c>
      <c r="FW49" s="146" t="e">
        <f t="shared" si="264"/>
        <v>#N/A</v>
      </c>
      <c r="FX49" s="146" t="e">
        <f t="shared" si="265"/>
        <v>#N/A</v>
      </c>
      <c r="FY49" s="146" t="e">
        <f t="shared" si="266"/>
        <v>#N/A</v>
      </c>
      <c r="FZ49" s="146" t="e">
        <f t="shared" si="267"/>
        <v>#N/A</v>
      </c>
      <c r="GA49" s="146" t="e">
        <f t="shared" si="268"/>
        <v>#N/A</v>
      </c>
      <c r="GB49" s="146" t="e">
        <f t="shared" si="269"/>
        <v>#N/A</v>
      </c>
      <c r="GC49" s="146" t="e">
        <f t="shared" si="270"/>
        <v>#N/A</v>
      </c>
      <c r="GD49" s="146" t="e">
        <f t="shared" si="271"/>
        <v>#N/A</v>
      </c>
      <c r="GE49" s="146" t="e">
        <f t="shared" si="272"/>
        <v>#N/A</v>
      </c>
      <c r="GF49" s="146" t="e">
        <f t="shared" si="273"/>
        <v>#N/A</v>
      </c>
      <c r="GG49" s="146" t="e">
        <f t="shared" si="274"/>
        <v>#N/A</v>
      </c>
      <c r="GH49" s="146" t="e">
        <f t="shared" si="275"/>
        <v>#N/A</v>
      </c>
      <c r="GI49" s="146" t="e">
        <f t="shared" si="276"/>
        <v>#N/A</v>
      </c>
      <c r="GJ49" s="146" t="e">
        <f t="shared" si="277"/>
        <v>#N/A</v>
      </c>
      <c r="GK49" s="146" t="e">
        <f t="shared" si="278"/>
        <v>#N/A</v>
      </c>
      <c r="GL49" s="146" t="e">
        <f t="shared" si="279"/>
        <v>#N/A</v>
      </c>
      <c r="GM49" s="146" t="e">
        <f t="shared" si="280"/>
        <v>#N/A</v>
      </c>
      <c r="GN49" s="146" t="e">
        <f t="shared" si="281"/>
        <v>#N/A</v>
      </c>
      <c r="GO49" s="146" t="e">
        <f t="shared" si="282"/>
        <v>#N/A</v>
      </c>
      <c r="GP49" s="146" t="e">
        <f t="shared" si="283"/>
        <v>#N/A</v>
      </c>
      <c r="GQ49" s="146" t="e">
        <f t="shared" si="284"/>
        <v>#N/A</v>
      </c>
      <c r="GR49" s="146" t="e">
        <f t="shared" si="285"/>
        <v>#N/A</v>
      </c>
      <c r="GS49" s="146" t="e">
        <f t="shared" si="286"/>
        <v>#N/A</v>
      </c>
      <c r="GT49" s="146" t="e">
        <f t="shared" si="287"/>
        <v>#N/A</v>
      </c>
      <c r="GU49" s="146" t="e">
        <f t="shared" si="288"/>
        <v>#N/A</v>
      </c>
      <c r="GV49" s="146" t="e">
        <f t="shared" si="289"/>
        <v>#N/A</v>
      </c>
      <c r="GW49" s="146" t="e">
        <f t="shared" si="290"/>
        <v>#N/A</v>
      </c>
      <c r="GX49" s="146" t="e">
        <f t="shared" si="291"/>
        <v>#N/A</v>
      </c>
      <c r="GY49" s="146" t="e">
        <f t="shared" si="292"/>
        <v>#N/A</v>
      </c>
      <c r="GZ49" s="146" t="e">
        <f t="shared" si="293"/>
        <v>#N/A</v>
      </c>
      <c r="HA49" s="146" t="e">
        <f t="shared" si="294"/>
        <v>#N/A</v>
      </c>
      <c r="HB49" s="146" t="e">
        <f t="shared" si="295"/>
        <v>#N/A</v>
      </c>
      <c r="HC49" s="146" t="e">
        <f t="shared" si="296"/>
        <v>#N/A</v>
      </c>
      <c r="HD49" s="146" t="e">
        <f t="shared" si="297"/>
        <v>#N/A</v>
      </c>
      <c r="HE49" s="146" t="e">
        <f t="shared" si="298"/>
        <v>#N/A</v>
      </c>
      <c r="HF49" s="146" t="e">
        <f t="shared" si="299"/>
        <v>#N/A</v>
      </c>
      <c r="HG49" s="146" t="e">
        <f t="shared" si="300"/>
        <v>#N/A</v>
      </c>
      <c r="HH49" s="146" t="e">
        <f t="shared" si="301"/>
        <v>#N/A</v>
      </c>
      <c r="HI49" s="146" t="e">
        <f t="shared" si="302"/>
        <v>#N/A</v>
      </c>
      <c r="HJ49" s="146" t="e">
        <f t="shared" si="303"/>
        <v>#N/A</v>
      </c>
      <c r="HK49" s="146" t="e">
        <f t="shared" si="304"/>
        <v>#N/A</v>
      </c>
      <c r="HL49" s="146" t="e">
        <f t="shared" si="305"/>
        <v>#N/A</v>
      </c>
      <c r="HM49" s="146" t="e">
        <f t="shared" si="306"/>
        <v>#N/A</v>
      </c>
      <c r="HN49" s="146" t="e">
        <f t="shared" si="307"/>
        <v>#N/A</v>
      </c>
      <c r="HO49" s="146" t="e">
        <f t="shared" si="308"/>
        <v>#N/A</v>
      </c>
      <c r="HP49" s="146" t="e">
        <f t="shared" si="309"/>
        <v>#N/A</v>
      </c>
    </row>
    <row r="50" spans="1:224" hidden="1" x14ac:dyDescent="0.45">
      <c r="A50" s="4">
        <v>47</v>
      </c>
      <c r="B50" s="82" t="str">
        <f t="shared" si="107"/>
        <v/>
      </c>
      <c r="C50" s="81"/>
      <c r="D50" s="82" t="str">
        <f t="shared" si="108"/>
        <v/>
      </c>
      <c r="E50" s="32" t="str">
        <f t="shared" si="0"/>
        <v/>
      </c>
      <c r="F50" s="32" t="str">
        <f t="shared" si="1"/>
        <v/>
      </c>
      <c r="G50" s="65" t="str">
        <f t="shared" si="109"/>
        <v/>
      </c>
      <c r="H50" s="21"/>
      <c r="I50" s="53"/>
      <c r="J50" s="237"/>
      <c r="K50" s="66" t="str">
        <f>IF(AND(B50&gt;0,C50&gt;0,D50&gt;0),IF(ISBLANK(J50),IF(ISBLANK(H50),"",(D50-B50)*VLOOKUP(H50,VLookups!$A$4:$B$13,2,FALSE)),J50),"")</f>
        <v/>
      </c>
      <c r="L50" s="67" t="str">
        <f t="shared" si="205"/>
        <v/>
      </c>
      <c r="M50" s="81"/>
      <c r="N50" s="230" t="str">
        <f>IF(AND(M50&gt;0,C50&gt;0,NOT(K50="")),ABS(VLOOKUP($M$1,VLookups!$A$27:$B$28,2,FALSE)-_xlfn.NORM.DIST(M50,G50,K50,TRUE)),"")</f>
        <v/>
      </c>
      <c r="O50" s="80" t="str">
        <f>IF(AND($B50&gt;0,$C50&gt;0,$D50&gt;0,NOT(ISBLANK($H50))),_xlfn.NORM.INV(ABS(VLOOKUP($M$1,VLookups!$A$27:$B$28,2,FALSE)-O$3),$G50,$K50),"")</f>
        <v/>
      </c>
      <c r="P50" s="79" t="str">
        <f>IF(AND($B50&gt;0,$C50&gt;0,$D50&gt;0,NOT(ISBLANK($H50))),_xlfn.NORM.INV(ABS(VLOOKUP($M$1,VLookups!$A$27:$B$28,2,FALSE)-P$3),$G50,$K50),"")</f>
        <v/>
      </c>
      <c r="Q50" s="80" t="str">
        <f>IF(AND($B50&gt;0,$C50&gt;0,$D50&gt;0,NOT(ISBLANK($H50))),_xlfn.NORM.INV(ABS(VLOOKUP($M$1,VLookups!$A$27:$B$28,2,FALSE)-Q$3),$G50,$K50),"")</f>
        <v/>
      </c>
      <c r="R50" s="79" t="str">
        <f>IF(AND($B50&gt;0,$C50&gt;0,$D50&gt;0,NOT(ISBLANK($H50))),_xlfn.NORM.INV(ABS(VLOOKUP($M$1,VLookups!$A$27:$B$28,2,FALSE)-R$3),$G50,$K50),"")</f>
        <v/>
      </c>
      <c r="S50" s="80" t="str">
        <f>IF(AND($B50&gt;0,$C50&gt;0,$D50&gt;0,NOT(ISBLANK($H50))),_xlfn.NORM.INV(ABS(VLOOKUP($M$1,VLookups!$A$27:$B$28,2,FALSE)-S$3),$G50,$K50),"")</f>
        <v/>
      </c>
      <c r="T50" s="79" t="str">
        <f>IF(AND($B50&gt;0,$C50&gt;0,$D50&gt;0,NOT(ISBLANK($H50))),_xlfn.NORM.INV(ABS(VLOOKUP($M$1,VLookups!$A$27:$B$28,2,FALSE)-T$3),$G50,$K50),"")</f>
        <v/>
      </c>
      <c r="U50" s="5"/>
      <c r="V50" s="145" t="str">
        <f t="shared" si="110"/>
        <v/>
      </c>
      <c r="W50" s="46" t="str">
        <f t="shared" ref="W50:AP50" si="349">IF(ISNONTEXT($V50),X50-$V50,"")</f>
        <v/>
      </c>
      <c r="X50" s="46" t="str">
        <f t="shared" si="349"/>
        <v/>
      </c>
      <c r="Y50" s="46" t="str">
        <f t="shared" si="349"/>
        <v/>
      </c>
      <c r="Z50" s="46" t="str">
        <f t="shared" si="349"/>
        <v/>
      </c>
      <c r="AA50" s="46" t="str">
        <f t="shared" si="349"/>
        <v/>
      </c>
      <c r="AB50" s="46" t="str">
        <f t="shared" si="349"/>
        <v/>
      </c>
      <c r="AC50" s="46" t="str">
        <f t="shared" si="349"/>
        <v/>
      </c>
      <c r="AD50" s="46" t="str">
        <f t="shared" si="349"/>
        <v/>
      </c>
      <c r="AE50" s="46" t="str">
        <f t="shared" si="349"/>
        <v/>
      </c>
      <c r="AF50" s="46" t="str">
        <f t="shared" si="349"/>
        <v/>
      </c>
      <c r="AG50" s="46" t="str">
        <f t="shared" si="349"/>
        <v/>
      </c>
      <c r="AH50" s="46" t="str">
        <f t="shared" si="349"/>
        <v/>
      </c>
      <c r="AI50" s="46" t="str">
        <f t="shared" si="349"/>
        <v/>
      </c>
      <c r="AJ50" s="46" t="str">
        <f t="shared" si="349"/>
        <v/>
      </c>
      <c r="AK50" s="46" t="str">
        <f t="shared" si="349"/>
        <v/>
      </c>
      <c r="AL50" s="46" t="str">
        <f t="shared" si="349"/>
        <v/>
      </c>
      <c r="AM50" s="46" t="str">
        <f t="shared" si="349"/>
        <v/>
      </c>
      <c r="AN50" s="46" t="str">
        <f t="shared" si="349"/>
        <v/>
      </c>
      <c r="AO50" s="46" t="str">
        <f t="shared" si="349"/>
        <v/>
      </c>
      <c r="AP50" s="46" t="str">
        <f t="shared" si="349"/>
        <v/>
      </c>
      <c r="AQ50" s="152" t="str">
        <f t="shared" si="112"/>
        <v/>
      </c>
      <c r="AR50" s="46" t="str">
        <f t="shared" ref="AR50:DC50" si="350">IF(ISNONTEXT($V50),AQ50+$V50,"")</f>
        <v/>
      </c>
      <c r="AS50" s="46" t="str">
        <f t="shared" si="350"/>
        <v/>
      </c>
      <c r="AT50" s="46" t="str">
        <f t="shared" si="350"/>
        <v/>
      </c>
      <c r="AU50" s="46" t="str">
        <f t="shared" si="350"/>
        <v/>
      </c>
      <c r="AV50" s="46" t="str">
        <f t="shared" si="350"/>
        <v/>
      </c>
      <c r="AW50" s="46" t="str">
        <f t="shared" si="350"/>
        <v/>
      </c>
      <c r="AX50" s="46" t="str">
        <f t="shared" si="350"/>
        <v/>
      </c>
      <c r="AY50" s="46" t="str">
        <f t="shared" si="350"/>
        <v/>
      </c>
      <c r="AZ50" s="46" t="str">
        <f t="shared" si="350"/>
        <v/>
      </c>
      <c r="BA50" s="46" t="str">
        <f t="shared" si="350"/>
        <v/>
      </c>
      <c r="BB50" s="46" t="str">
        <f t="shared" si="350"/>
        <v/>
      </c>
      <c r="BC50" s="46" t="str">
        <f t="shared" si="350"/>
        <v/>
      </c>
      <c r="BD50" s="46" t="str">
        <f t="shared" si="350"/>
        <v/>
      </c>
      <c r="BE50" s="46" t="str">
        <f t="shared" si="350"/>
        <v/>
      </c>
      <c r="BF50" s="46" t="str">
        <f t="shared" si="350"/>
        <v/>
      </c>
      <c r="BG50" s="46" t="str">
        <f t="shared" si="350"/>
        <v/>
      </c>
      <c r="BH50" s="46" t="str">
        <f t="shared" si="350"/>
        <v/>
      </c>
      <c r="BI50" s="46" t="str">
        <f t="shared" si="350"/>
        <v/>
      </c>
      <c r="BJ50" s="46" t="str">
        <f t="shared" si="350"/>
        <v/>
      </c>
      <c r="BK50" s="46" t="str">
        <f t="shared" si="350"/>
        <v/>
      </c>
      <c r="BL50" s="46" t="str">
        <f t="shared" si="350"/>
        <v/>
      </c>
      <c r="BM50" s="46" t="str">
        <f t="shared" si="350"/>
        <v/>
      </c>
      <c r="BN50" s="46" t="str">
        <f t="shared" si="350"/>
        <v/>
      </c>
      <c r="BO50" s="46" t="str">
        <f t="shared" si="350"/>
        <v/>
      </c>
      <c r="BP50" s="46" t="str">
        <f t="shared" si="350"/>
        <v/>
      </c>
      <c r="BQ50" s="46" t="str">
        <f t="shared" si="350"/>
        <v/>
      </c>
      <c r="BR50" s="46" t="str">
        <f t="shared" si="350"/>
        <v/>
      </c>
      <c r="BS50" s="46" t="str">
        <f t="shared" si="350"/>
        <v/>
      </c>
      <c r="BT50" s="46" t="str">
        <f t="shared" si="350"/>
        <v/>
      </c>
      <c r="BU50" s="46" t="str">
        <f t="shared" si="350"/>
        <v/>
      </c>
      <c r="BV50" s="46" t="str">
        <f t="shared" si="350"/>
        <v/>
      </c>
      <c r="BW50" s="46" t="str">
        <f t="shared" si="350"/>
        <v/>
      </c>
      <c r="BX50" s="46" t="str">
        <f t="shared" si="350"/>
        <v/>
      </c>
      <c r="BY50" s="46" t="str">
        <f t="shared" si="350"/>
        <v/>
      </c>
      <c r="BZ50" s="46" t="str">
        <f t="shared" si="350"/>
        <v/>
      </c>
      <c r="CA50" s="46" t="str">
        <f t="shared" si="350"/>
        <v/>
      </c>
      <c r="CB50" s="46" t="str">
        <f t="shared" si="350"/>
        <v/>
      </c>
      <c r="CC50" s="46" t="str">
        <f t="shared" si="350"/>
        <v/>
      </c>
      <c r="CD50" s="46" t="str">
        <f t="shared" si="350"/>
        <v/>
      </c>
      <c r="CE50" s="46" t="str">
        <f t="shared" si="350"/>
        <v/>
      </c>
      <c r="CF50" s="46" t="str">
        <f t="shared" si="350"/>
        <v/>
      </c>
      <c r="CG50" s="46" t="str">
        <f t="shared" si="350"/>
        <v/>
      </c>
      <c r="CH50" s="46" t="str">
        <f t="shared" si="350"/>
        <v/>
      </c>
      <c r="CI50" s="46" t="str">
        <f t="shared" si="350"/>
        <v/>
      </c>
      <c r="CJ50" s="46" t="str">
        <f t="shared" si="350"/>
        <v/>
      </c>
      <c r="CK50" s="46" t="str">
        <f t="shared" si="350"/>
        <v/>
      </c>
      <c r="CL50" s="46" t="str">
        <f t="shared" si="350"/>
        <v/>
      </c>
      <c r="CM50" s="46" t="str">
        <f t="shared" si="350"/>
        <v/>
      </c>
      <c r="CN50" s="46" t="str">
        <f t="shared" si="350"/>
        <v/>
      </c>
      <c r="CO50" s="46" t="str">
        <f t="shared" si="350"/>
        <v/>
      </c>
      <c r="CP50" s="46" t="str">
        <f t="shared" si="350"/>
        <v/>
      </c>
      <c r="CQ50" s="46" t="str">
        <f t="shared" si="350"/>
        <v/>
      </c>
      <c r="CR50" s="46" t="str">
        <f t="shared" si="350"/>
        <v/>
      </c>
      <c r="CS50" s="46" t="str">
        <f t="shared" si="350"/>
        <v/>
      </c>
      <c r="CT50" s="46" t="str">
        <f t="shared" si="350"/>
        <v/>
      </c>
      <c r="CU50" s="46" t="str">
        <f t="shared" si="350"/>
        <v/>
      </c>
      <c r="CV50" s="46" t="str">
        <f t="shared" si="350"/>
        <v/>
      </c>
      <c r="CW50" s="46" t="str">
        <f t="shared" si="350"/>
        <v/>
      </c>
      <c r="CX50" s="46" t="str">
        <f t="shared" si="350"/>
        <v/>
      </c>
      <c r="CY50" s="46" t="str">
        <f t="shared" si="350"/>
        <v/>
      </c>
      <c r="CZ50" s="46" t="str">
        <f t="shared" si="350"/>
        <v/>
      </c>
      <c r="DA50" s="46" t="str">
        <f t="shared" si="350"/>
        <v/>
      </c>
      <c r="DB50" s="46" t="str">
        <f t="shared" si="350"/>
        <v/>
      </c>
      <c r="DC50" s="46" t="str">
        <f t="shared" si="350"/>
        <v/>
      </c>
      <c r="DD50" s="46" t="str">
        <f t="shared" ref="DD50:DS50" si="351">IF(ISNONTEXT($V50),DC50+$V50,"")</f>
        <v/>
      </c>
      <c r="DE50" s="46" t="str">
        <f t="shared" si="351"/>
        <v/>
      </c>
      <c r="DF50" s="46" t="str">
        <f t="shared" si="351"/>
        <v/>
      </c>
      <c r="DG50" s="46" t="str">
        <f t="shared" si="351"/>
        <v/>
      </c>
      <c r="DH50" s="46" t="str">
        <f t="shared" si="351"/>
        <v/>
      </c>
      <c r="DI50" s="46" t="str">
        <f t="shared" si="351"/>
        <v/>
      </c>
      <c r="DJ50" s="46" t="str">
        <f t="shared" si="351"/>
        <v/>
      </c>
      <c r="DK50" s="46" t="str">
        <f t="shared" si="351"/>
        <v/>
      </c>
      <c r="DL50" s="46" t="str">
        <f t="shared" si="351"/>
        <v/>
      </c>
      <c r="DM50" s="46" t="str">
        <f t="shared" si="351"/>
        <v/>
      </c>
      <c r="DN50" s="46" t="str">
        <f t="shared" si="351"/>
        <v/>
      </c>
      <c r="DO50" s="46" t="str">
        <f t="shared" si="351"/>
        <v/>
      </c>
      <c r="DP50" s="46" t="str">
        <f t="shared" si="351"/>
        <v/>
      </c>
      <c r="DQ50" s="46" t="str">
        <f t="shared" si="351"/>
        <v/>
      </c>
      <c r="DR50" s="46" t="str">
        <f t="shared" si="351"/>
        <v/>
      </c>
      <c r="DS50" s="46" t="str">
        <f t="shared" si="351"/>
        <v/>
      </c>
      <c r="DT50" s="146" t="e">
        <f t="shared" si="209"/>
        <v>#N/A</v>
      </c>
      <c r="DU50" s="146" t="e">
        <f t="shared" si="210"/>
        <v>#N/A</v>
      </c>
      <c r="DV50" s="146" t="e">
        <f t="shared" si="211"/>
        <v>#N/A</v>
      </c>
      <c r="DW50" s="146" t="e">
        <f t="shared" si="212"/>
        <v>#N/A</v>
      </c>
      <c r="DX50" s="146" t="e">
        <f t="shared" si="213"/>
        <v>#N/A</v>
      </c>
      <c r="DY50" s="146" t="e">
        <f t="shared" si="214"/>
        <v>#N/A</v>
      </c>
      <c r="DZ50" s="146" t="e">
        <f t="shared" si="215"/>
        <v>#N/A</v>
      </c>
      <c r="EA50" s="146" t="e">
        <f t="shared" si="216"/>
        <v>#N/A</v>
      </c>
      <c r="EB50" s="146" t="e">
        <f t="shared" si="217"/>
        <v>#N/A</v>
      </c>
      <c r="EC50" s="146" t="e">
        <f t="shared" si="218"/>
        <v>#N/A</v>
      </c>
      <c r="ED50" s="146" t="e">
        <f t="shared" si="219"/>
        <v>#N/A</v>
      </c>
      <c r="EE50" s="146" t="e">
        <f t="shared" si="220"/>
        <v>#N/A</v>
      </c>
      <c r="EF50" s="146" t="e">
        <f t="shared" si="221"/>
        <v>#N/A</v>
      </c>
      <c r="EG50" s="146" t="e">
        <f t="shared" si="222"/>
        <v>#N/A</v>
      </c>
      <c r="EH50" s="146" t="e">
        <f t="shared" si="223"/>
        <v>#N/A</v>
      </c>
      <c r="EI50" s="146" t="e">
        <f t="shared" si="224"/>
        <v>#N/A</v>
      </c>
      <c r="EJ50" s="146" t="e">
        <f t="shared" si="225"/>
        <v>#N/A</v>
      </c>
      <c r="EK50" s="146" t="e">
        <f t="shared" si="226"/>
        <v>#N/A</v>
      </c>
      <c r="EL50" s="146" t="e">
        <f t="shared" si="227"/>
        <v>#N/A</v>
      </c>
      <c r="EM50" s="146" t="e">
        <f t="shared" si="228"/>
        <v>#N/A</v>
      </c>
      <c r="EN50" s="146" t="e">
        <f t="shared" si="229"/>
        <v>#N/A</v>
      </c>
      <c r="EO50" s="146" t="e">
        <f t="shared" si="230"/>
        <v>#N/A</v>
      </c>
      <c r="EP50" s="146" t="e">
        <f t="shared" si="231"/>
        <v>#N/A</v>
      </c>
      <c r="EQ50" s="146" t="e">
        <f t="shared" si="232"/>
        <v>#N/A</v>
      </c>
      <c r="ER50" s="146" t="e">
        <f t="shared" si="233"/>
        <v>#N/A</v>
      </c>
      <c r="ES50" s="146" t="e">
        <f t="shared" si="234"/>
        <v>#N/A</v>
      </c>
      <c r="ET50" s="146" t="e">
        <f t="shared" si="235"/>
        <v>#N/A</v>
      </c>
      <c r="EU50" s="146" t="e">
        <f t="shared" si="236"/>
        <v>#N/A</v>
      </c>
      <c r="EV50" s="146" t="e">
        <f t="shared" si="237"/>
        <v>#N/A</v>
      </c>
      <c r="EW50" s="146" t="e">
        <f t="shared" si="238"/>
        <v>#N/A</v>
      </c>
      <c r="EX50" s="146" t="e">
        <f t="shared" si="239"/>
        <v>#N/A</v>
      </c>
      <c r="EY50" s="146" t="e">
        <f t="shared" si="240"/>
        <v>#N/A</v>
      </c>
      <c r="EZ50" s="146" t="e">
        <f t="shared" si="241"/>
        <v>#N/A</v>
      </c>
      <c r="FA50" s="146" t="e">
        <f t="shared" si="242"/>
        <v>#N/A</v>
      </c>
      <c r="FB50" s="146" t="e">
        <f t="shared" si="243"/>
        <v>#N/A</v>
      </c>
      <c r="FC50" s="146" t="e">
        <f t="shared" si="244"/>
        <v>#N/A</v>
      </c>
      <c r="FD50" s="146" t="e">
        <f t="shared" si="245"/>
        <v>#N/A</v>
      </c>
      <c r="FE50" s="146" t="e">
        <f t="shared" si="246"/>
        <v>#N/A</v>
      </c>
      <c r="FF50" s="146" t="e">
        <f t="shared" si="247"/>
        <v>#N/A</v>
      </c>
      <c r="FG50" s="146" t="e">
        <f t="shared" si="248"/>
        <v>#N/A</v>
      </c>
      <c r="FH50" s="146" t="e">
        <f t="shared" si="249"/>
        <v>#N/A</v>
      </c>
      <c r="FI50" s="146" t="e">
        <f t="shared" si="250"/>
        <v>#N/A</v>
      </c>
      <c r="FJ50" s="146" t="e">
        <f t="shared" si="251"/>
        <v>#N/A</v>
      </c>
      <c r="FK50" s="146" t="e">
        <f t="shared" si="252"/>
        <v>#N/A</v>
      </c>
      <c r="FL50" s="146" t="e">
        <f t="shared" si="253"/>
        <v>#N/A</v>
      </c>
      <c r="FM50" s="146" t="e">
        <f t="shared" si="254"/>
        <v>#N/A</v>
      </c>
      <c r="FN50" s="146" t="e">
        <f t="shared" si="255"/>
        <v>#N/A</v>
      </c>
      <c r="FO50" s="146" t="e">
        <f t="shared" si="256"/>
        <v>#N/A</v>
      </c>
      <c r="FP50" s="146" t="e">
        <f t="shared" si="257"/>
        <v>#N/A</v>
      </c>
      <c r="FQ50" s="146" t="e">
        <f t="shared" si="258"/>
        <v>#N/A</v>
      </c>
      <c r="FR50" s="146" t="e">
        <f t="shared" si="259"/>
        <v>#N/A</v>
      </c>
      <c r="FS50" s="146" t="e">
        <f t="shared" si="260"/>
        <v>#N/A</v>
      </c>
      <c r="FT50" s="146" t="e">
        <f t="shared" si="261"/>
        <v>#N/A</v>
      </c>
      <c r="FU50" s="146" t="e">
        <f t="shared" si="262"/>
        <v>#N/A</v>
      </c>
      <c r="FV50" s="146" t="e">
        <f t="shared" si="263"/>
        <v>#N/A</v>
      </c>
      <c r="FW50" s="146" t="e">
        <f t="shared" si="264"/>
        <v>#N/A</v>
      </c>
      <c r="FX50" s="146" t="e">
        <f t="shared" si="265"/>
        <v>#N/A</v>
      </c>
      <c r="FY50" s="146" t="e">
        <f t="shared" si="266"/>
        <v>#N/A</v>
      </c>
      <c r="FZ50" s="146" t="e">
        <f t="shared" si="267"/>
        <v>#N/A</v>
      </c>
      <c r="GA50" s="146" t="e">
        <f t="shared" si="268"/>
        <v>#N/A</v>
      </c>
      <c r="GB50" s="146" t="e">
        <f t="shared" si="269"/>
        <v>#N/A</v>
      </c>
      <c r="GC50" s="146" t="e">
        <f t="shared" si="270"/>
        <v>#N/A</v>
      </c>
      <c r="GD50" s="146" t="e">
        <f t="shared" si="271"/>
        <v>#N/A</v>
      </c>
      <c r="GE50" s="146" t="e">
        <f t="shared" si="272"/>
        <v>#N/A</v>
      </c>
      <c r="GF50" s="146" t="e">
        <f t="shared" si="273"/>
        <v>#N/A</v>
      </c>
      <c r="GG50" s="146" t="e">
        <f t="shared" si="274"/>
        <v>#N/A</v>
      </c>
      <c r="GH50" s="146" t="e">
        <f t="shared" si="275"/>
        <v>#N/A</v>
      </c>
      <c r="GI50" s="146" t="e">
        <f t="shared" si="276"/>
        <v>#N/A</v>
      </c>
      <c r="GJ50" s="146" t="e">
        <f t="shared" si="277"/>
        <v>#N/A</v>
      </c>
      <c r="GK50" s="146" t="e">
        <f t="shared" si="278"/>
        <v>#N/A</v>
      </c>
      <c r="GL50" s="146" t="e">
        <f t="shared" si="279"/>
        <v>#N/A</v>
      </c>
      <c r="GM50" s="146" t="e">
        <f t="shared" si="280"/>
        <v>#N/A</v>
      </c>
      <c r="GN50" s="146" t="e">
        <f t="shared" si="281"/>
        <v>#N/A</v>
      </c>
      <c r="GO50" s="146" t="e">
        <f t="shared" si="282"/>
        <v>#N/A</v>
      </c>
      <c r="GP50" s="146" t="e">
        <f t="shared" si="283"/>
        <v>#N/A</v>
      </c>
      <c r="GQ50" s="146" t="e">
        <f t="shared" si="284"/>
        <v>#N/A</v>
      </c>
      <c r="GR50" s="146" t="e">
        <f t="shared" si="285"/>
        <v>#N/A</v>
      </c>
      <c r="GS50" s="146" t="e">
        <f t="shared" si="286"/>
        <v>#N/A</v>
      </c>
      <c r="GT50" s="146" t="e">
        <f t="shared" si="287"/>
        <v>#N/A</v>
      </c>
      <c r="GU50" s="146" t="e">
        <f t="shared" si="288"/>
        <v>#N/A</v>
      </c>
      <c r="GV50" s="146" t="e">
        <f t="shared" si="289"/>
        <v>#N/A</v>
      </c>
      <c r="GW50" s="146" t="e">
        <f t="shared" si="290"/>
        <v>#N/A</v>
      </c>
      <c r="GX50" s="146" t="e">
        <f t="shared" si="291"/>
        <v>#N/A</v>
      </c>
      <c r="GY50" s="146" t="e">
        <f t="shared" si="292"/>
        <v>#N/A</v>
      </c>
      <c r="GZ50" s="146" t="e">
        <f t="shared" si="293"/>
        <v>#N/A</v>
      </c>
      <c r="HA50" s="146" t="e">
        <f t="shared" si="294"/>
        <v>#N/A</v>
      </c>
      <c r="HB50" s="146" t="e">
        <f t="shared" si="295"/>
        <v>#N/A</v>
      </c>
      <c r="HC50" s="146" t="e">
        <f t="shared" si="296"/>
        <v>#N/A</v>
      </c>
      <c r="HD50" s="146" t="e">
        <f t="shared" si="297"/>
        <v>#N/A</v>
      </c>
      <c r="HE50" s="146" t="e">
        <f t="shared" si="298"/>
        <v>#N/A</v>
      </c>
      <c r="HF50" s="146" t="e">
        <f t="shared" si="299"/>
        <v>#N/A</v>
      </c>
      <c r="HG50" s="146" t="e">
        <f t="shared" si="300"/>
        <v>#N/A</v>
      </c>
      <c r="HH50" s="146" t="e">
        <f t="shared" si="301"/>
        <v>#N/A</v>
      </c>
      <c r="HI50" s="146" t="e">
        <f t="shared" si="302"/>
        <v>#N/A</v>
      </c>
      <c r="HJ50" s="146" t="e">
        <f t="shared" si="303"/>
        <v>#N/A</v>
      </c>
      <c r="HK50" s="146" t="e">
        <f t="shared" si="304"/>
        <v>#N/A</v>
      </c>
      <c r="HL50" s="146" t="e">
        <f t="shared" si="305"/>
        <v>#N/A</v>
      </c>
      <c r="HM50" s="146" t="e">
        <f t="shared" si="306"/>
        <v>#N/A</v>
      </c>
      <c r="HN50" s="146" t="e">
        <f t="shared" si="307"/>
        <v>#N/A</v>
      </c>
      <c r="HO50" s="146" t="e">
        <f t="shared" si="308"/>
        <v>#N/A</v>
      </c>
      <c r="HP50" s="146" t="e">
        <f t="shared" si="309"/>
        <v>#N/A</v>
      </c>
    </row>
    <row r="51" spans="1:224" hidden="1" x14ac:dyDescent="0.45">
      <c r="A51" s="4">
        <v>48</v>
      </c>
      <c r="B51" s="82" t="str">
        <f t="shared" si="107"/>
        <v/>
      </c>
      <c r="C51" s="81"/>
      <c r="D51" s="82" t="str">
        <f t="shared" si="108"/>
        <v/>
      </c>
      <c r="E51" s="32" t="str">
        <f t="shared" si="0"/>
        <v/>
      </c>
      <c r="F51" s="32" t="str">
        <f t="shared" si="1"/>
        <v/>
      </c>
      <c r="G51" s="65" t="str">
        <f t="shared" si="109"/>
        <v/>
      </c>
      <c r="H51" s="21"/>
      <c r="I51" s="53"/>
      <c r="J51" s="237"/>
      <c r="K51" s="66" t="str">
        <f>IF(AND(B51&gt;0,C51&gt;0,D51&gt;0),IF(ISBLANK(J51),IF(ISBLANK(H51),"",(D51-B51)*VLOOKUP(H51,VLookups!$A$4:$B$13,2,FALSE)),J51),"")</f>
        <v/>
      </c>
      <c r="L51" s="67" t="str">
        <f t="shared" si="205"/>
        <v/>
      </c>
      <c r="M51" s="81"/>
      <c r="N51" s="230" t="str">
        <f>IF(AND(M51&gt;0,C51&gt;0,NOT(K51="")),ABS(VLOOKUP($M$1,VLookups!$A$27:$B$28,2,FALSE)-_xlfn.NORM.DIST(M51,G51,K51,TRUE)),"")</f>
        <v/>
      </c>
      <c r="O51" s="80" t="str">
        <f>IF(AND($B51&gt;0,$C51&gt;0,$D51&gt;0,NOT(ISBLANK($H51))),_xlfn.NORM.INV(ABS(VLOOKUP($M$1,VLookups!$A$27:$B$28,2,FALSE)-O$3),$G51,$K51),"")</f>
        <v/>
      </c>
      <c r="P51" s="79" t="str">
        <f>IF(AND($B51&gt;0,$C51&gt;0,$D51&gt;0,NOT(ISBLANK($H51))),_xlfn.NORM.INV(ABS(VLOOKUP($M$1,VLookups!$A$27:$B$28,2,FALSE)-P$3),$G51,$K51),"")</f>
        <v/>
      </c>
      <c r="Q51" s="80" t="str">
        <f>IF(AND($B51&gt;0,$C51&gt;0,$D51&gt;0,NOT(ISBLANK($H51))),_xlfn.NORM.INV(ABS(VLOOKUP($M$1,VLookups!$A$27:$B$28,2,FALSE)-Q$3),$G51,$K51),"")</f>
        <v/>
      </c>
      <c r="R51" s="79" t="str">
        <f>IF(AND($B51&gt;0,$C51&gt;0,$D51&gt;0,NOT(ISBLANK($H51))),_xlfn.NORM.INV(ABS(VLOOKUP($M$1,VLookups!$A$27:$B$28,2,FALSE)-R$3),$G51,$K51),"")</f>
        <v/>
      </c>
      <c r="S51" s="80" t="str">
        <f>IF(AND($B51&gt;0,$C51&gt;0,$D51&gt;0,NOT(ISBLANK($H51))),_xlfn.NORM.INV(ABS(VLOOKUP($M$1,VLookups!$A$27:$B$28,2,FALSE)-S$3),$G51,$K51),"")</f>
        <v/>
      </c>
      <c r="T51" s="79" t="str">
        <f>IF(AND($B51&gt;0,$C51&gt;0,$D51&gt;0,NOT(ISBLANK($H51))),_xlfn.NORM.INV(ABS(VLOOKUP($M$1,VLookups!$A$27:$B$28,2,FALSE)-T$3),$G51,$K51),"")</f>
        <v/>
      </c>
      <c r="U51" s="5"/>
      <c r="V51" s="145" t="str">
        <f t="shared" si="110"/>
        <v/>
      </c>
      <c r="W51" s="46" t="str">
        <f t="shared" ref="W51:AP51" si="352">IF(ISNONTEXT($V51),X51-$V51,"")</f>
        <v/>
      </c>
      <c r="X51" s="46" t="str">
        <f t="shared" si="352"/>
        <v/>
      </c>
      <c r="Y51" s="46" t="str">
        <f t="shared" si="352"/>
        <v/>
      </c>
      <c r="Z51" s="46" t="str">
        <f t="shared" si="352"/>
        <v/>
      </c>
      <c r="AA51" s="46" t="str">
        <f t="shared" si="352"/>
        <v/>
      </c>
      <c r="AB51" s="46" t="str">
        <f t="shared" si="352"/>
        <v/>
      </c>
      <c r="AC51" s="46" t="str">
        <f t="shared" si="352"/>
        <v/>
      </c>
      <c r="AD51" s="46" t="str">
        <f t="shared" si="352"/>
        <v/>
      </c>
      <c r="AE51" s="46" t="str">
        <f t="shared" si="352"/>
        <v/>
      </c>
      <c r="AF51" s="46" t="str">
        <f t="shared" si="352"/>
        <v/>
      </c>
      <c r="AG51" s="46" t="str">
        <f t="shared" si="352"/>
        <v/>
      </c>
      <c r="AH51" s="46" t="str">
        <f t="shared" si="352"/>
        <v/>
      </c>
      <c r="AI51" s="46" t="str">
        <f t="shared" si="352"/>
        <v/>
      </c>
      <c r="AJ51" s="46" t="str">
        <f t="shared" si="352"/>
        <v/>
      </c>
      <c r="AK51" s="46" t="str">
        <f t="shared" si="352"/>
        <v/>
      </c>
      <c r="AL51" s="46" t="str">
        <f t="shared" si="352"/>
        <v/>
      </c>
      <c r="AM51" s="46" t="str">
        <f t="shared" si="352"/>
        <v/>
      </c>
      <c r="AN51" s="46" t="str">
        <f t="shared" si="352"/>
        <v/>
      </c>
      <c r="AO51" s="46" t="str">
        <f t="shared" si="352"/>
        <v/>
      </c>
      <c r="AP51" s="46" t="str">
        <f t="shared" si="352"/>
        <v/>
      </c>
      <c r="AQ51" s="152" t="str">
        <f t="shared" si="112"/>
        <v/>
      </c>
      <c r="AR51" s="46" t="str">
        <f t="shared" ref="AR51:DC51" si="353">IF(ISNONTEXT($V51),AQ51+$V51,"")</f>
        <v/>
      </c>
      <c r="AS51" s="46" t="str">
        <f t="shared" si="353"/>
        <v/>
      </c>
      <c r="AT51" s="46" t="str">
        <f t="shared" si="353"/>
        <v/>
      </c>
      <c r="AU51" s="46" t="str">
        <f t="shared" si="353"/>
        <v/>
      </c>
      <c r="AV51" s="46" t="str">
        <f t="shared" si="353"/>
        <v/>
      </c>
      <c r="AW51" s="46" t="str">
        <f t="shared" si="353"/>
        <v/>
      </c>
      <c r="AX51" s="46" t="str">
        <f t="shared" si="353"/>
        <v/>
      </c>
      <c r="AY51" s="46" t="str">
        <f t="shared" si="353"/>
        <v/>
      </c>
      <c r="AZ51" s="46" t="str">
        <f t="shared" si="353"/>
        <v/>
      </c>
      <c r="BA51" s="46" t="str">
        <f t="shared" si="353"/>
        <v/>
      </c>
      <c r="BB51" s="46" t="str">
        <f t="shared" si="353"/>
        <v/>
      </c>
      <c r="BC51" s="46" t="str">
        <f t="shared" si="353"/>
        <v/>
      </c>
      <c r="BD51" s="46" t="str">
        <f t="shared" si="353"/>
        <v/>
      </c>
      <c r="BE51" s="46" t="str">
        <f t="shared" si="353"/>
        <v/>
      </c>
      <c r="BF51" s="46" t="str">
        <f t="shared" si="353"/>
        <v/>
      </c>
      <c r="BG51" s="46" t="str">
        <f t="shared" si="353"/>
        <v/>
      </c>
      <c r="BH51" s="46" t="str">
        <f t="shared" si="353"/>
        <v/>
      </c>
      <c r="BI51" s="46" t="str">
        <f t="shared" si="353"/>
        <v/>
      </c>
      <c r="BJ51" s="46" t="str">
        <f t="shared" si="353"/>
        <v/>
      </c>
      <c r="BK51" s="46" t="str">
        <f t="shared" si="353"/>
        <v/>
      </c>
      <c r="BL51" s="46" t="str">
        <f t="shared" si="353"/>
        <v/>
      </c>
      <c r="BM51" s="46" t="str">
        <f t="shared" si="353"/>
        <v/>
      </c>
      <c r="BN51" s="46" t="str">
        <f t="shared" si="353"/>
        <v/>
      </c>
      <c r="BO51" s="46" t="str">
        <f t="shared" si="353"/>
        <v/>
      </c>
      <c r="BP51" s="46" t="str">
        <f t="shared" si="353"/>
        <v/>
      </c>
      <c r="BQ51" s="46" t="str">
        <f t="shared" si="353"/>
        <v/>
      </c>
      <c r="BR51" s="46" t="str">
        <f t="shared" si="353"/>
        <v/>
      </c>
      <c r="BS51" s="46" t="str">
        <f t="shared" si="353"/>
        <v/>
      </c>
      <c r="BT51" s="46" t="str">
        <f t="shared" si="353"/>
        <v/>
      </c>
      <c r="BU51" s="46" t="str">
        <f t="shared" si="353"/>
        <v/>
      </c>
      <c r="BV51" s="46" t="str">
        <f t="shared" si="353"/>
        <v/>
      </c>
      <c r="BW51" s="46" t="str">
        <f t="shared" si="353"/>
        <v/>
      </c>
      <c r="BX51" s="46" t="str">
        <f t="shared" si="353"/>
        <v/>
      </c>
      <c r="BY51" s="46" t="str">
        <f t="shared" si="353"/>
        <v/>
      </c>
      <c r="BZ51" s="46" t="str">
        <f t="shared" si="353"/>
        <v/>
      </c>
      <c r="CA51" s="46" t="str">
        <f t="shared" si="353"/>
        <v/>
      </c>
      <c r="CB51" s="46" t="str">
        <f t="shared" si="353"/>
        <v/>
      </c>
      <c r="CC51" s="46" t="str">
        <f t="shared" si="353"/>
        <v/>
      </c>
      <c r="CD51" s="46" t="str">
        <f t="shared" si="353"/>
        <v/>
      </c>
      <c r="CE51" s="46" t="str">
        <f t="shared" si="353"/>
        <v/>
      </c>
      <c r="CF51" s="46" t="str">
        <f t="shared" si="353"/>
        <v/>
      </c>
      <c r="CG51" s="46" t="str">
        <f t="shared" si="353"/>
        <v/>
      </c>
      <c r="CH51" s="46" t="str">
        <f t="shared" si="353"/>
        <v/>
      </c>
      <c r="CI51" s="46" t="str">
        <f t="shared" si="353"/>
        <v/>
      </c>
      <c r="CJ51" s="46" t="str">
        <f t="shared" si="353"/>
        <v/>
      </c>
      <c r="CK51" s="46" t="str">
        <f t="shared" si="353"/>
        <v/>
      </c>
      <c r="CL51" s="46" t="str">
        <f t="shared" si="353"/>
        <v/>
      </c>
      <c r="CM51" s="46" t="str">
        <f t="shared" si="353"/>
        <v/>
      </c>
      <c r="CN51" s="46" t="str">
        <f t="shared" si="353"/>
        <v/>
      </c>
      <c r="CO51" s="46" t="str">
        <f t="shared" si="353"/>
        <v/>
      </c>
      <c r="CP51" s="46" t="str">
        <f t="shared" si="353"/>
        <v/>
      </c>
      <c r="CQ51" s="46" t="str">
        <f t="shared" si="353"/>
        <v/>
      </c>
      <c r="CR51" s="46" t="str">
        <f t="shared" si="353"/>
        <v/>
      </c>
      <c r="CS51" s="46" t="str">
        <f t="shared" si="353"/>
        <v/>
      </c>
      <c r="CT51" s="46" t="str">
        <f t="shared" si="353"/>
        <v/>
      </c>
      <c r="CU51" s="46" t="str">
        <f t="shared" si="353"/>
        <v/>
      </c>
      <c r="CV51" s="46" t="str">
        <f t="shared" si="353"/>
        <v/>
      </c>
      <c r="CW51" s="46" t="str">
        <f t="shared" si="353"/>
        <v/>
      </c>
      <c r="CX51" s="46" t="str">
        <f t="shared" si="353"/>
        <v/>
      </c>
      <c r="CY51" s="46" t="str">
        <f t="shared" si="353"/>
        <v/>
      </c>
      <c r="CZ51" s="46" t="str">
        <f t="shared" si="353"/>
        <v/>
      </c>
      <c r="DA51" s="46" t="str">
        <f t="shared" si="353"/>
        <v/>
      </c>
      <c r="DB51" s="46" t="str">
        <f t="shared" si="353"/>
        <v/>
      </c>
      <c r="DC51" s="46" t="str">
        <f t="shared" si="353"/>
        <v/>
      </c>
      <c r="DD51" s="46" t="str">
        <f t="shared" ref="DD51:DS51" si="354">IF(ISNONTEXT($V51),DC51+$V51,"")</f>
        <v/>
      </c>
      <c r="DE51" s="46" t="str">
        <f t="shared" si="354"/>
        <v/>
      </c>
      <c r="DF51" s="46" t="str">
        <f t="shared" si="354"/>
        <v/>
      </c>
      <c r="DG51" s="46" t="str">
        <f t="shared" si="354"/>
        <v/>
      </c>
      <c r="DH51" s="46" t="str">
        <f t="shared" si="354"/>
        <v/>
      </c>
      <c r="DI51" s="46" t="str">
        <f t="shared" si="354"/>
        <v/>
      </c>
      <c r="DJ51" s="46" t="str">
        <f t="shared" si="354"/>
        <v/>
      </c>
      <c r="DK51" s="46" t="str">
        <f t="shared" si="354"/>
        <v/>
      </c>
      <c r="DL51" s="46" t="str">
        <f t="shared" si="354"/>
        <v/>
      </c>
      <c r="DM51" s="46" t="str">
        <f t="shared" si="354"/>
        <v/>
      </c>
      <c r="DN51" s="46" t="str">
        <f t="shared" si="354"/>
        <v/>
      </c>
      <c r="DO51" s="46" t="str">
        <f t="shared" si="354"/>
        <v/>
      </c>
      <c r="DP51" s="46" t="str">
        <f t="shared" si="354"/>
        <v/>
      </c>
      <c r="DQ51" s="46" t="str">
        <f t="shared" si="354"/>
        <v/>
      </c>
      <c r="DR51" s="46" t="str">
        <f t="shared" si="354"/>
        <v/>
      </c>
      <c r="DS51" s="46" t="str">
        <f t="shared" si="354"/>
        <v/>
      </c>
      <c r="DT51" s="146" t="e">
        <f t="shared" si="209"/>
        <v>#N/A</v>
      </c>
      <c r="DU51" s="146" t="e">
        <f t="shared" si="210"/>
        <v>#N/A</v>
      </c>
      <c r="DV51" s="146" t="e">
        <f t="shared" si="211"/>
        <v>#N/A</v>
      </c>
      <c r="DW51" s="146" t="e">
        <f t="shared" si="212"/>
        <v>#N/A</v>
      </c>
      <c r="DX51" s="146" t="e">
        <f t="shared" si="213"/>
        <v>#N/A</v>
      </c>
      <c r="DY51" s="146" t="e">
        <f t="shared" si="214"/>
        <v>#N/A</v>
      </c>
      <c r="DZ51" s="146" t="e">
        <f t="shared" si="215"/>
        <v>#N/A</v>
      </c>
      <c r="EA51" s="146" t="e">
        <f t="shared" si="216"/>
        <v>#N/A</v>
      </c>
      <c r="EB51" s="146" t="e">
        <f t="shared" si="217"/>
        <v>#N/A</v>
      </c>
      <c r="EC51" s="146" t="e">
        <f t="shared" si="218"/>
        <v>#N/A</v>
      </c>
      <c r="ED51" s="146" t="e">
        <f t="shared" si="219"/>
        <v>#N/A</v>
      </c>
      <c r="EE51" s="146" t="e">
        <f t="shared" si="220"/>
        <v>#N/A</v>
      </c>
      <c r="EF51" s="146" t="e">
        <f t="shared" si="221"/>
        <v>#N/A</v>
      </c>
      <c r="EG51" s="146" t="e">
        <f t="shared" si="222"/>
        <v>#N/A</v>
      </c>
      <c r="EH51" s="146" t="e">
        <f t="shared" si="223"/>
        <v>#N/A</v>
      </c>
      <c r="EI51" s="146" t="e">
        <f t="shared" si="224"/>
        <v>#N/A</v>
      </c>
      <c r="EJ51" s="146" t="e">
        <f t="shared" si="225"/>
        <v>#N/A</v>
      </c>
      <c r="EK51" s="146" t="e">
        <f t="shared" si="226"/>
        <v>#N/A</v>
      </c>
      <c r="EL51" s="146" t="e">
        <f t="shared" si="227"/>
        <v>#N/A</v>
      </c>
      <c r="EM51" s="146" t="e">
        <f t="shared" si="228"/>
        <v>#N/A</v>
      </c>
      <c r="EN51" s="146" t="e">
        <f t="shared" si="229"/>
        <v>#N/A</v>
      </c>
      <c r="EO51" s="146" t="e">
        <f t="shared" si="230"/>
        <v>#N/A</v>
      </c>
      <c r="EP51" s="146" t="e">
        <f t="shared" si="231"/>
        <v>#N/A</v>
      </c>
      <c r="EQ51" s="146" t="e">
        <f t="shared" si="232"/>
        <v>#N/A</v>
      </c>
      <c r="ER51" s="146" t="e">
        <f t="shared" si="233"/>
        <v>#N/A</v>
      </c>
      <c r="ES51" s="146" t="e">
        <f t="shared" si="234"/>
        <v>#N/A</v>
      </c>
      <c r="ET51" s="146" t="e">
        <f t="shared" si="235"/>
        <v>#N/A</v>
      </c>
      <c r="EU51" s="146" t="e">
        <f t="shared" si="236"/>
        <v>#N/A</v>
      </c>
      <c r="EV51" s="146" t="e">
        <f t="shared" si="237"/>
        <v>#N/A</v>
      </c>
      <c r="EW51" s="146" t="e">
        <f t="shared" si="238"/>
        <v>#N/A</v>
      </c>
      <c r="EX51" s="146" t="e">
        <f t="shared" si="239"/>
        <v>#N/A</v>
      </c>
      <c r="EY51" s="146" t="e">
        <f t="shared" si="240"/>
        <v>#N/A</v>
      </c>
      <c r="EZ51" s="146" t="e">
        <f t="shared" si="241"/>
        <v>#N/A</v>
      </c>
      <c r="FA51" s="146" t="e">
        <f t="shared" si="242"/>
        <v>#N/A</v>
      </c>
      <c r="FB51" s="146" t="e">
        <f t="shared" si="243"/>
        <v>#N/A</v>
      </c>
      <c r="FC51" s="146" t="e">
        <f t="shared" si="244"/>
        <v>#N/A</v>
      </c>
      <c r="FD51" s="146" t="e">
        <f t="shared" si="245"/>
        <v>#N/A</v>
      </c>
      <c r="FE51" s="146" t="e">
        <f t="shared" si="246"/>
        <v>#N/A</v>
      </c>
      <c r="FF51" s="146" t="e">
        <f t="shared" si="247"/>
        <v>#N/A</v>
      </c>
      <c r="FG51" s="146" t="e">
        <f t="shared" si="248"/>
        <v>#N/A</v>
      </c>
      <c r="FH51" s="146" t="e">
        <f t="shared" si="249"/>
        <v>#N/A</v>
      </c>
      <c r="FI51" s="146" t="e">
        <f t="shared" si="250"/>
        <v>#N/A</v>
      </c>
      <c r="FJ51" s="146" t="e">
        <f t="shared" si="251"/>
        <v>#N/A</v>
      </c>
      <c r="FK51" s="146" t="e">
        <f t="shared" si="252"/>
        <v>#N/A</v>
      </c>
      <c r="FL51" s="146" t="e">
        <f t="shared" si="253"/>
        <v>#N/A</v>
      </c>
      <c r="FM51" s="146" t="e">
        <f t="shared" si="254"/>
        <v>#N/A</v>
      </c>
      <c r="FN51" s="146" t="e">
        <f t="shared" si="255"/>
        <v>#N/A</v>
      </c>
      <c r="FO51" s="146" t="e">
        <f t="shared" si="256"/>
        <v>#N/A</v>
      </c>
      <c r="FP51" s="146" t="e">
        <f t="shared" si="257"/>
        <v>#N/A</v>
      </c>
      <c r="FQ51" s="146" t="e">
        <f t="shared" si="258"/>
        <v>#N/A</v>
      </c>
      <c r="FR51" s="146" t="e">
        <f t="shared" si="259"/>
        <v>#N/A</v>
      </c>
      <c r="FS51" s="146" t="e">
        <f t="shared" si="260"/>
        <v>#N/A</v>
      </c>
      <c r="FT51" s="146" t="e">
        <f t="shared" si="261"/>
        <v>#N/A</v>
      </c>
      <c r="FU51" s="146" t="e">
        <f t="shared" si="262"/>
        <v>#N/A</v>
      </c>
      <c r="FV51" s="146" t="e">
        <f t="shared" si="263"/>
        <v>#N/A</v>
      </c>
      <c r="FW51" s="146" t="e">
        <f t="shared" si="264"/>
        <v>#N/A</v>
      </c>
      <c r="FX51" s="146" t="e">
        <f t="shared" si="265"/>
        <v>#N/A</v>
      </c>
      <c r="FY51" s="146" t="e">
        <f t="shared" si="266"/>
        <v>#N/A</v>
      </c>
      <c r="FZ51" s="146" t="e">
        <f t="shared" si="267"/>
        <v>#N/A</v>
      </c>
      <c r="GA51" s="146" t="e">
        <f t="shared" si="268"/>
        <v>#N/A</v>
      </c>
      <c r="GB51" s="146" t="e">
        <f t="shared" si="269"/>
        <v>#N/A</v>
      </c>
      <c r="GC51" s="146" t="e">
        <f t="shared" si="270"/>
        <v>#N/A</v>
      </c>
      <c r="GD51" s="146" t="e">
        <f t="shared" si="271"/>
        <v>#N/A</v>
      </c>
      <c r="GE51" s="146" t="e">
        <f t="shared" si="272"/>
        <v>#N/A</v>
      </c>
      <c r="GF51" s="146" t="e">
        <f t="shared" si="273"/>
        <v>#N/A</v>
      </c>
      <c r="GG51" s="146" t="e">
        <f t="shared" si="274"/>
        <v>#N/A</v>
      </c>
      <c r="GH51" s="146" t="e">
        <f t="shared" si="275"/>
        <v>#N/A</v>
      </c>
      <c r="GI51" s="146" t="e">
        <f t="shared" si="276"/>
        <v>#N/A</v>
      </c>
      <c r="GJ51" s="146" t="e">
        <f t="shared" si="277"/>
        <v>#N/A</v>
      </c>
      <c r="GK51" s="146" t="e">
        <f t="shared" si="278"/>
        <v>#N/A</v>
      </c>
      <c r="GL51" s="146" t="e">
        <f t="shared" si="279"/>
        <v>#N/A</v>
      </c>
      <c r="GM51" s="146" t="e">
        <f t="shared" si="280"/>
        <v>#N/A</v>
      </c>
      <c r="GN51" s="146" t="e">
        <f t="shared" si="281"/>
        <v>#N/A</v>
      </c>
      <c r="GO51" s="146" t="e">
        <f t="shared" si="282"/>
        <v>#N/A</v>
      </c>
      <c r="GP51" s="146" t="e">
        <f t="shared" si="283"/>
        <v>#N/A</v>
      </c>
      <c r="GQ51" s="146" t="e">
        <f t="shared" si="284"/>
        <v>#N/A</v>
      </c>
      <c r="GR51" s="146" t="e">
        <f t="shared" si="285"/>
        <v>#N/A</v>
      </c>
      <c r="GS51" s="146" t="e">
        <f t="shared" si="286"/>
        <v>#N/A</v>
      </c>
      <c r="GT51" s="146" t="e">
        <f t="shared" si="287"/>
        <v>#N/A</v>
      </c>
      <c r="GU51" s="146" t="e">
        <f t="shared" si="288"/>
        <v>#N/A</v>
      </c>
      <c r="GV51" s="146" t="e">
        <f t="shared" si="289"/>
        <v>#N/A</v>
      </c>
      <c r="GW51" s="146" t="e">
        <f t="shared" si="290"/>
        <v>#N/A</v>
      </c>
      <c r="GX51" s="146" t="e">
        <f t="shared" si="291"/>
        <v>#N/A</v>
      </c>
      <c r="GY51" s="146" t="e">
        <f t="shared" si="292"/>
        <v>#N/A</v>
      </c>
      <c r="GZ51" s="146" t="e">
        <f t="shared" si="293"/>
        <v>#N/A</v>
      </c>
      <c r="HA51" s="146" t="e">
        <f t="shared" si="294"/>
        <v>#N/A</v>
      </c>
      <c r="HB51" s="146" t="e">
        <f t="shared" si="295"/>
        <v>#N/A</v>
      </c>
      <c r="HC51" s="146" t="e">
        <f t="shared" si="296"/>
        <v>#N/A</v>
      </c>
      <c r="HD51" s="146" t="e">
        <f t="shared" si="297"/>
        <v>#N/A</v>
      </c>
      <c r="HE51" s="146" t="e">
        <f t="shared" si="298"/>
        <v>#N/A</v>
      </c>
      <c r="HF51" s="146" t="e">
        <f t="shared" si="299"/>
        <v>#N/A</v>
      </c>
      <c r="HG51" s="146" t="e">
        <f t="shared" si="300"/>
        <v>#N/A</v>
      </c>
      <c r="HH51" s="146" t="e">
        <f t="shared" si="301"/>
        <v>#N/A</v>
      </c>
      <c r="HI51" s="146" t="e">
        <f t="shared" si="302"/>
        <v>#N/A</v>
      </c>
      <c r="HJ51" s="146" t="e">
        <f t="shared" si="303"/>
        <v>#N/A</v>
      </c>
      <c r="HK51" s="146" t="e">
        <f t="shared" si="304"/>
        <v>#N/A</v>
      </c>
      <c r="HL51" s="146" t="e">
        <f t="shared" si="305"/>
        <v>#N/A</v>
      </c>
      <c r="HM51" s="146" t="e">
        <f t="shared" si="306"/>
        <v>#N/A</v>
      </c>
      <c r="HN51" s="146" t="e">
        <f t="shared" si="307"/>
        <v>#N/A</v>
      </c>
      <c r="HO51" s="146" t="e">
        <f t="shared" si="308"/>
        <v>#N/A</v>
      </c>
      <c r="HP51" s="146" t="e">
        <f t="shared" si="309"/>
        <v>#N/A</v>
      </c>
    </row>
    <row r="52" spans="1:224" hidden="1" x14ac:dyDescent="0.45">
      <c r="A52" s="4">
        <v>49</v>
      </c>
      <c r="B52" s="82" t="str">
        <f t="shared" si="107"/>
        <v/>
      </c>
      <c r="C52" s="81"/>
      <c r="D52" s="82" t="str">
        <f t="shared" si="108"/>
        <v/>
      </c>
      <c r="E52" s="32" t="str">
        <f t="shared" si="0"/>
        <v/>
      </c>
      <c r="F52" s="32" t="str">
        <f t="shared" si="1"/>
        <v/>
      </c>
      <c r="G52" s="65" t="str">
        <f t="shared" si="109"/>
        <v/>
      </c>
      <c r="H52" s="21"/>
      <c r="I52" s="53"/>
      <c r="J52" s="237"/>
      <c r="K52" s="66" t="str">
        <f>IF(AND(B52&gt;0,C52&gt;0,D52&gt;0),IF(ISBLANK(J52),IF(ISBLANK(H52),"",(D52-B52)*VLOOKUP(H52,VLookups!$A$4:$B$13,2,FALSE)),J52),"")</f>
        <v/>
      </c>
      <c r="L52" s="67" t="str">
        <f t="shared" si="205"/>
        <v/>
      </c>
      <c r="M52" s="81"/>
      <c r="N52" s="230" t="str">
        <f>IF(AND(M52&gt;0,C52&gt;0,NOT(K52="")),ABS(VLOOKUP($M$1,VLookups!$A$27:$B$28,2,FALSE)-_xlfn.NORM.DIST(M52,G52,K52,TRUE)),"")</f>
        <v/>
      </c>
      <c r="O52" s="80" t="str">
        <f>IF(AND($B52&gt;0,$C52&gt;0,$D52&gt;0,NOT(ISBLANK($H52))),_xlfn.NORM.INV(ABS(VLOOKUP($M$1,VLookups!$A$27:$B$28,2,FALSE)-O$3),$G52,$K52),"")</f>
        <v/>
      </c>
      <c r="P52" s="79" t="str">
        <f>IF(AND($B52&gt;0,$C52&gt;0,$D52&gt;0,NOT(ISBLANK($H52))),_xlfn.NORM.INV(ABS(VLOOKUP($M$1,VLookups!$A$27:$B$28,2,FALSE)-P$3),$G52,$K52),"")</f>
        <v/>
      </c>
      <c r="Q52" s="80" t="str">
        <f>IF(AND($B52&gt;0,$C52&gt;0,$D52&gt;0,NOT(ISBLANK($H52))),_xlfn.NORM.INV(ABS(VLOOKUP($M$1,VLookups!$A$27:$B$28,2,FALSE)-Q$3),$G52,$K52),"")</f>
        <v/>
      </c>
      <c r="R52" s="79" t="str">
        <f>IF(AND($B52&gt;0,$C52&gt;0,$D52&gt;0,NOT(ISBLANK($H52))),_xlfn.NORM.INV(ABS(VLOOKUP($M$1,VLookups!$A$27:$B$28,2,FALSE)-R$3),$G52,$K52),"")</f>
        <v/>
      </c>
      <c r="S52" s="80" t="str">
        <f>IF(AND($B52&gt;0,$C52&gt;0,$D52&gt;0,NOT(ISBLANK($H52))),_xlfn.NORM.INV(ABS(VLOOKUP($M$1,VLookups!$A$27:$B$28,2,FALSE)-S$3),$G52,$K52),"")</f>
        <v/>
      </c>
      <c r="T52" s="79" t="str">
        <f>IF(AND($B52&gt;0,$C52&gt;0,$D52&gt;0,NOT(ISBLANK($H52))),_xlfn.NORM.INV(ABS(VLOOKUP($M$1,VLookups!$A$27:$B$28,2,FALSE)-T$3),$G52,$K52),"")</f>
        <v/>
      </c>
      <c r="U52" s="5"/>
      <c r="V52" s="145" t="str">
        <f t="shared" si="110"/>
        <v/>
      </c>
      <c r="W52" s="46" t="str">
        <f t="shared" ref="W52:AP52" si="355">IF(ISNONTEXT($V52),X52-$V52,"")</f>
        <v/>
      </c>
      <c r="X52" s="46" t="str">
        <f t="shared" si="355"/>
        <v/>
      </c>
      <c r="Y52" s="46" t="str">
        <f t="shared" si="355"/>
        <v/>
      </c>
      <c r="Z52" s="46" t="str">
        <f t="shared" si="355"/>
        <v/>
      </c>
      <c r="AA52" s="46" t="str">
        <f t="shared" si="355"/>
        <v/>
      </c>
      <c r="AB52" s="46" t="str">
        <f t="shared" si="355"/>
        <v/>
      </c>
      <c r="AC52" s="46" t="str">
        <f t="shared" si="355"/>
        <v/>
      </c>
      <c r="AD52" s="46" t="str">
        <f t="shared" si="355"/>
        <v/>
      </c>
      <c r="AE52" s="46" t="str">
        <f t="shared" si="355"/>
        <v/>
      </c>
      <c r="AF52" s="46" t="str">
        <f t="shared" si="355"/>
        <v/>
      </c>
      <c r="AG52" s="46" t="str">
        <f t="shared" si="355"/>
        <v/>
      </c>
      <c r="AH52" s="46" t="str">
        <f t="shared" si="355"/>
        <v/>
      </c>
      <c r="AI52" s="46" t="str">
        <f t="shared" si="355"/>
        <v/>
      </c>
      <c r="AJ52" s="46" t="str">
        <f t="shared" si="355"/>
        <v/>
      </c>
      <c r="AK52" s="46" t="str">
        <f t="shared" si="355"/>
        <v/>
      </c>
      <c r="AL52" s="46" t="str">
        <f t="shared" si="355"/>
        <v/>
      </c>
      <c r="AM52" s="46" t="str">
        <f t="shared" si="355"/>
        <v/>
      </c>
      <c r="AN52" s="46" t="str">
        <f t="shared" si="355"/>
        <v/>
      </c>
      <c r="AO52" s="46" t="str">
        <f t="shared" si="355"/>
        <v/>
      </c>
      <c r="AP52" s="46" t="str">
        <f t="shared" si="355"/>
        <v/>
      </c>
      <c r="AQ52" s="152" t="str">
        <f t="shared" si="112"/>
        <v/>
      </c>
      <c r="AR52" s="46" t="str">
        <f t="shared" ref="AR52:DC52" si="356">IF(ISNONTEXT($V52),AQ52+$V52,"")</f>
        <v/>
      </c>
      <c r="AS52" s="46" t="str">
        <f t="shared" si="356"/>
        <v/>
      </c>
      <c r="AT52" s="46" t="str">
        <f t="shared" si="356"/>
        <v/>
      </c>
      <c r="AU52" s="46" t="str">
        <f t="shared" si="356"/>
        <v/>
      </c>
      <c r="AV52" s="46" t="str">
        <f t="shared" si="356"/>
        <v/>
      </c>
      <c r="AW52" s="46" t="str">
        <f t="shared" si="356"/>
        <v/>
      </c>
      <c r="AX52" s="46" t="str">
        <f t="shared" si="356"/>
        <v/>
      </c>
      <c r="AY52" s="46" t="str">
        <f t="shared" si="356"/>
        <v/>
      </c>
      <c r="AZ52" s="46" t="str">
        <f t="shared" si="356"/>
        <v/>
      </c>
      <c r="BA52" s="46" t="str">
        <f t="shared" si="356"/>
        <v/>
      </c>
      <c r="BB52" s="46" t="str">
        <f t="shared" si="356"/>
        <v/>
      </c>
      <c r="BC52" s="46" t="str">
        <f t="shared" si="356"/>
        <v/>
      </c>
      <c r="BD52" s="46" t="str">
        <f t="shared" si="356"/>
        <v/>
      </c>
      <c r="BE52" s="46" t="str">
        <f t="shared" si="356"/>
        <v/>
      </c>
      <c r="BF52" s="46" t="str">
        <f t="shared" si="356"/>
        <v/>
      </c>
      <c r="BG52" s="46" t="str">
        <f t="shared" si="356"/>
        <v/>
      </c>
      <c r="BH52" s="46" t="str">
        <f t="shared" si="356"/>
        <v/>
      </c>
      <c r="BI52" s="46" t="str">
        <f t="shared" si="356"/>
        <v/>
      </c>
      <c r="BJ52" s="46" t="str">
        <f t="shared" si="356"/>
        <v/>
      </c>
      <c r="BK52" s="46" t="str">
        <f t="shared" si="356"/>
        <v/>
      </c>
      <c r="BL52" s="46" t="str">
        <f t="shared" si="356"/>
        <v/>
      </c>
      <c r="BM52" s="46" t="str">
        <f t="shared" si="356"/>
        <v/>
      </c>
      <c r="BN52" s="46" t="str">
        <f t="shared" si="356"/>
        <v/>
      </c>
      <c r="BO52" s="46" t="str">
        <f t="shared" si="356"/>
        <v/>
      </c>
      <c r="BP52" s="46" t="str">
        <f t="shared" si="356"/>
        <v/>
      </c>
      <c r="BQ52" s="46" t="str">
        <f t="shared" si="356"/>
        <v/>
      </c>
      <c r="BR52" s="46" t="str">
        <f t="shared" si="356"/>
        <v/>
      </c>
      <c r="BS52" s="46" t="str">
        <f t="shared" si="356"/>
        <v/>
      </c>
      <c r="BT52" s="46" t="str">
        <f t="shared" si="356"/>
        <v/>
      </c>
      <c r="BU52" s="46" t="str">
        <f t="shared" si="356"/>
        <v/>
      </c>
      <c r="BV52" s="46" t="str">
        <f t="shared" si="356"/>
        <v/>
      </c>
      <c r="BW52" s="46" t="str">
        <f t="shared" si="356"/>
        <v/>
      </c>
      <c r="BX52" s="46" t="str">
        <f t="shared" si="356"/>
        <v/>
      </c>
      <c r="BY52" s="46" t="str">
        <f t="shared" si="356"/>
        <v/>
      </c>
      <c r="BZ52" s="46" t="str">
        <f t="shared" si="356"/>
        <v/>
      </c>
      <c r="CA52" s="46" t="str">
        <f t="shared" si="356"/>
        <v/>
      </c>
      <c r="CB52" s="46" t="str">
        <f t="shared" si="356"/>
        <v/>
      </c>
      <c r="CC52" s="46" t="str">
        <f t="shared" si="356"/>
        <v/>
      </c>
      <c r="CD52" s="46" t="str">
        <f t="shared" si="356"/>
        <v/>
      </c>
      <c r="CE52" s="46" t="str">
        <f t="shared" si="356"/>
        <v/>
      </c>
      <c r="CF52" s="46" t="str">
        <f t="shared" si="356"/>
        <v/>
      </c>
      <c r="CG52" s="46" t="str">
        <f t="shared" si="356"/>
        <v/>
      </c>
      <c r="CH52" s="46" t="str">
        <f t="shared" si="356"/>
        <v/>
      </c>
      <c r="CI52" s="46" t="str">
        <f t="shared" si="356"/>
        <v/>
      </c>
      <c r="CJ52" s="46" t="str">
        <f t="shared" si="356"/>
        <v/>
      </c>
      <c r="CK52" s="46" t="str">
        <f t="shared" si="356"/>
        <v/>
      </c>
      <c r="CL52" s="46" t="str">
        <f t="shared" si="356"/>
        <v/>
      </c>
      <c r="CM52" s="46" t="str">
        <f t="shared" si="356"/>
        <v/>
      </c>
      <c r="CN52" s="46" t="str">
        <f t="shared" si="356"/>
        <v/>
      </c>
      <c r="CO52" s="46" t="str">
        <f t="shared" si="356"/>
        <v/>
      </c>
      <c r="CP52" s="46" t="str">
        <f t="shared" si="356"/>
        <v/>
      </c>
      <c r="CQ52" s="46" t="str">
        <f t="shared" si="356"/>
        <v/>
      </c>
      <c r="CR52" s="46" t="str">
        <f t="shared" si="356"/>
        <v/>
      </c>
      <c r="CS52" s="46" t="str">
        <f t="shared" si="356"/>
        <v/>
      </c>
      <c r="CT52" s="46" t="str">
        <f t="shared" si="356"/>
        <v/>
      </c>
      <c r="CU52" s="46" t="str">
        <f t="shared" si="356"/>
        <v/>
      </c>
      <c r="CV52" s="46" t="str">
        <f t="shared" si="356"/>
        <v/>
      </c>
      <c r="CW52" s="46" t="str">
        <f t="shared" si="356"/>
        <v/>
      </c>
      <c r="CX52" s="46" t="str">
        <f t="shared" si="356"/>
        <v/>
      </c>
      <c r="CY52" s="46" t="str">
        <f t="shared" si="356"/>
        <v/>
      </c>
      <c r="CZ52" s="46" t="str">
        <f t="shared" si="356"/>
        <v/>
      </c>
      <c r="DA52" s="46" t="str">
        <f t="shared" si="356"/>
        <v/>
      </c>
      <c r="DB52" s="46" t="str">
        <f t="shared" si="356"/>
        <v/>
      </c>
      <c r="DC52" s="46" t="str">
        <f t="shared" si="356"/>
        <v/>
      </c>
      <c r="DD52" s="46" t="str">
        <f t="shared" ref="DD52:DS52" si="357">IF(ISNONTEXT($V52),DC52+$V52,"")</f>
        <v/>
      </c>
      <c r="DE52" s="46" t="str">
        <f t="shared" si="357"/>
        <v/>
      </c>
      <c r="DF52" s="46" t="str">
        <f t="shared" si="357"/>
        <v/>
      </c>
      <c r="DG52" s="46" t="str">
        <f t="shared" si="357"/>
        <v/>
      </c>
      <c r="DH52" s="46" t="str">
        <f t="shared" si="357"/>
        <v/>
      </c>
      <c r="DI52" s="46" t="str">
        <f t="shared" si="357"/>
        <v/>
      </c>
      <c r="DJ52" s="46" t="str">
        <f t="shared" si="357"/>
        <v/>
      </c>
      <c r="DK52" s="46" t="str">
        <f t="shared" si="357"/>
        <v/>
      </c>
      <c r="DL52" s="46" t="str">
        <f t="shared" si="357"/>
        <v/>
      </c>
      <c r="DM52" s="46" t="str">
        <f t="shared" si="357"/>
        <v/>
      </c>
      <c r="DN52" s="46" t="str">
        <f t="shared" si="357"/>
        <v/>
      </c>
      <c r="DO52" s="46" t="str">
        <f t="shared" si="357"/>
        <v/>
      </c>
      <c r="DP52" s="46" t="str">
        <f t="shared" si="357"/>
        <v/>
      </c>
      <c r="DQ52" s="46" t="str">
        <f t="shared" si="357"/>
        <v/>
      </c>
      <c r="DR52" s="46" t="str">
        <f t="shared" si="357"/>
        <v/>
      </c>
      <c r="DS52" s="46" t="str">
        <f t="shared" si="357"/>
        <v/>
      </c>
      <c r="DT52" s="146" t="e">
        <f t="shared" si="209"/>
        <v>#N/A</v>
      </c>
      <c r="DU52" s="146" t="e">
        <f t="shared" si="210"/>
        <v>#N/A</v>
      </c>
      <c r="DV52" s="146" t="e">
        <f t="shared" si="211"/>
        <v>#N/A</v>
      </c>
      <c r="DW52" s="146" t="e">
        <f t="shared" si="212"/>
        <v>#N/A</v>
      </c>
      <c r="DX52" s="146" t="e">
        <f t="shared" si="213"/>
        <v>#N/A</v>
      </c>
      <c r="DY52" s="146" t="e">
        <f t="shared" si="214"/>
        <v>#N/A</v>
      </c>
      <c r="DZ52" s="146" t="e">
        <f t="shared" si="215"/>
        <v>#N/A</v>
      </c>
      <c r="EA52" s="146" t="e">
        <f t="shared" si="216"/>
        <v>#N/A</v>
      </c>
      <c r="EB52" s="146" t="e">
        <f t="shared" si="217"/>
        <v>#N/A</v>
      </c>
      <c r="EC52" s="146" t="e">
        <f t="shared" si="218"/>
        <v>#N/A</v>
      </c>
      <c r="ED52" s="146" t="e">
        <f t="shared" si="219"/>
        <v>#N/A</v>
      </c>
      <c r="EE52" s="146" t="e">
        <f t="shared" si="220"/>
        <v>#N/A</v>
      </c>
      <c r="EF52" s="146" t="e">
        <f t="shared" si="221"/>
        <v>#N/A</v>
      </c>
      <c r="EG52" s="146" t="e">
        <f t="shared" si="222"/>
        <v>#N/A</v>
      </c>
      <c r="EH52" s="146" t="e">
        <f t="shared" si="223"/>
        <v>#N/A</v>
      </c>
      <c r="EI52" s="146" t="e">
        <f t="shared" si="224"/>
        <v>#N/A</v>
      </c>
      <c r="EJ52" s="146" t="e">
        <f t="shared" si="225"/>
        <v>#N/A</v>
      </c>
      <c r="EK52" s="146" t="e">
        <f t="shared" si="226"/>
        <v>#N/A</v>
      </c>
      <c r="EL52" s="146" t="e">
        <f t="shared" si="227"/>
        <v>#N/A</v>
      </c>
      <c r="EM52" s="146" t="e">
        <f t="shared" si="228"/>
        <v>#N/A</v>
      </c>
      <c r="EN52" s="146" t="e">
        <f t="shared" si="229"/>
        <v>#N/A</v>
      </c>
      <c r="EO52" s="146" t="e">
        <f t="shared" si="230"/>
        <v>#N/A</v>
      </c>
      <c r="EP52" s="146" t="e">
        <f t="shared" si="231"/>
        <v>#N/A</v>
      </c>
      <c r="EQ52" s="146" t="e">
        <f t="shared" si="232"/>
        <v>#N/A</v>
      </c>
      <c r="ER52" s="146" t="e">
        <f t="shared" si="233"/>
        <v>#N/A</v>
      </c>
      <c r="ES52" s="146" t="e">
        <f t="shared" si="234"/>
        <v>#N/A</v>
      </c>
      <c r="ET52" s="146" t="e">
        <f t="shared" si="235"/>
        <v>#N/A</v>
      </c>
      <c r="EU52" s="146" t="e">
        <f t="shared" si="236"/>
        <v>#N/A</v>
      </c>
      <c r="EV52" s="146" t="e">
        <f t="shared" si="237"/>
        <v>#N/A</v>
      </c>
      <c r="EW52" s="146" t="e">
        <f t="shared" si="238"/>
        <v>#N/A</v>
      </c>
      <c r="EX52" s="146" t="e">
        <f t="shared" si="239"/>
        <v>#N/A</v>
      </c>
      <c r="EY52" s="146" t="e">
        <f t="shared" si="240"/>
        <v>#N/A</v>
      </c>
      <c r="EZ52" s="146" t="e">
        <f t="shared" si="241"/>
        <v>#N/A</v>
      </c>
      <c r="FA52" s="146" t="e">
        <f t="shared" si="242"/>
        <v>#N/A</v>
      </c>
      <c r="FB52" s="146" t="e">
        <f t="shared" si="243"/>
        <v>#N/A</v>
      </c>
      <c r="FC52" s="146" t="e">
        <f t="shared" si="244"/>
        <v>#N/A</v>
      </c>
      <c r="FD52" s="146" t="e">
        <f t="shared" si="245"/>
        <v>#N/A</v>
      </c>
      <c r="FE52" s="146" t="e">
        <f t="shared" si="246"/>
        <v>#N/A</v>
      </c>
      <c r="FF52" s="146" t="e">
        <f t="shared" si="247"/>
        <v>#N/A</v>
      </c>
      <c r="FG52" s="146" t="e">
        <f t="shared" si="248"/>
        <v>#N/A</v>
      </c>
      <c r="FH52" s="146" t="e">
        <f t="shared" si="249"/>
        <v>#N/A</v>
      </c>
      <c r="FI52" s="146" t="e">
        <f t="shared" si="250"/>
        <v>#N/A</v>
      </c>
      <c r="FJ52" s="146" t="e">
        <f t="shared" si="251"/>
        <v>#N/A</v>
      </c>
      <c r="FK52" s="146" t="e">
        <f t="shared" si="252"/>
        <v>#N/A</v>
      </c>
      <c r="FL52" s="146" t="e">
        <f t="shared" si="253"/>
        <v>#N/A</v>
      </c>
      <c r="FM52" s="146" t="e">
        <f t="shared" si="254"/>
        <v>#N/A</v>
      </c>
      <c r="FN52" s="146" t="e">
        <f t="shared" si="255"/>
        <v>#N/A</v>
      </c>
      <c r="FO52" s="146" t="e">
        <f t="shared" si="256"/>
        <v>#N/A</v>
      </c>
      <c r="FP52" s="146" t="e">
        <f t="shared" si="257"/>
        <v>#N/A</v>
      </c>
      <c r="FQ52" s="146" t="e">
        <f t="shared" si="258"/>
        <v>#N/A</v>
      </c>
      <c r="FR52" s="146" t="e">
        <f t="shared" si="259"/>
        <v>#N/A</v>
      </c>
      <c r="FS52" s="146" t="e">
        <f t="shared" si="260"/>
        <v>#N/A</v>
      </c>
      <c r="FT52" s="146" t="e">
        <f t="shared" si="261"/>
        <v>#N/A</v>
      </c>
      <c r="FU52" s="146" t="e">
        <f t="shared" si="262"/>
        <v>#N/A</v>
      </c>
      <c r="FV52" s="146" t="e">
        <f t="shared" si="263"/>
        <v>#N/A</v>
      </c>
      <c r="FW52" s="146" t="e">
        <f t="shared" si="264"/>
        <v>#N/A</v>
      </c>
      <c r="FX52" s="146" t="e">
        <f t="shared" si="265"/>
        <v>#N/A</v>
      </c>
      <c r="FY52" s="146" t="e">
        <f t="shared" si="266"/>
        <v>#N/A</v>
      </c>
      <c r="FZ52" s="146" t="e">
        <f t="shared" si="267"/>
        <v>#N/A</v>
      </c>
      <c r="GA52" s="146" t="e">
        <f t="shared" si="268"/>
        <v>#N/A</v>
      </c>
      <c r="GB52" s="146" t="e">
        <f t="shared" si="269"/>
        <v>#N/A</v>
      </c>
      <c r="GC52" s="146" t="e">
        <f t="shared" si="270"/>
        <v>#N/A</v>
      </c>
      <c r="GD52" s="146" t="e">
        <f t="shared" si="271"/>
        <v>#N/A</v>
      </c>
      <c r="GE52" s="146" t="e">
        <f t="shared" si="272"/>
        <v>#N/A</v>
      </c>
      <c r="GF52" s="146" t="e">
        <f t="shared" si="273"/>
        <v>#N/A</v>
      </c>
      <c r="GG52" s="146" t="e">
        <f t="shared" si="274"/>
        <v>#N/A</v>
      </c>
      <c r="GH52" s="146" t="e">
        <f t="shared" si="275"/>
        <v>#N/A</v>
      </c>
      <c r="GI52" s="146" t="e">
        <f t="shared" si="276"/>
        <v>#N/A</v>
      </c>
      <c r="GJ52" s="146" t="e">
        <f t="shared" si="277"/>
        <v>#N/A</v>
      </c>
      <c r="GK52" s="146" t="e">
        <f t="shared" si="278"/>
        <v>#N/A</v>
      </c>
      <c r="GL52" s="146" t="e">
        <f t="shared" si="279"/>
        <v>#N/A</v>
      </c>
      <c r="GM52" s="146" t="e">
        <f t="shared" si="280"/>
        <v>#N/A</v>
      </c>
      <c r="GN52" s="146" t="e">
        <f t="shared" si="281"/>
        <v>#N/A</v>
      </c>
      <c r="GO52" s="146" t="e">
        <f t="shared" si="282"/>
        <v>#N/A</v>
      </c>
      <c r="GP52" s="146" t="e">
        <f t="shared" si="283"/>
        <v>#N/A</v>
      </c>
      <c r="GQ52" s="146" t="e">
        <f t="shared" si="284"/>
        <v>#N/A</v>
      </c>
      <c r="GR52" s="146" t="e">
        <f t="shared" si="285"/>
        <v>#N/A</v>
      </c>
      <c r="GS52" s="146" t="e">
        <f t="shared" si="286"/>
        <v>#N/A</v>
      </c>
      <c r="GT52" s="146" t="e">
        <f t="shared" si="287"/>
        <v>#N/A</v>
      </c>
      <c r="GU52" s="146" t="e">
        <f t="shared" si="288"/>
        <v>#N/A</v>
      </c>
      <c r="GV52" s="146" t="e">
        <f t="shared" si="289"/>
        <v>#N/A</v>
      </c>
      <c r="GW52" s="146" t="e">
        <f t="shared" si="290"/>
        <v>#N/A</v>
      </c>
      <c r="GX52" s="146" t="e">
        <f t="shared" si="291"/>
        <v>#N/A</v>
      </c>
      <c r="GY52" s="146" t="e">
        <f t="shared" si="292"/>
        <v>#N/A</v>
      </c>
      <c r="GZ52" s="146" t="e">
        <f t="shared" si="293"/>
        <v>#N/A</v>
      </c>
      <c r="HA52" s="146" t="e">
        <f t="shared" si="294"/>
        <v>#N/A</v>
      </c>
      <c r="HB52" s="146" t="e">
        <f t="shared" si="295"/>
        <v>#N/A</v>
      </c>
      <c r="HC52" s="146" t="e">
        <f t="shared" si="296"/>
        <v>#N/A</v>
      </c>
      <c r="HD52" s="146" t="e">
        <f t="shared" si="297"/>
        <v>#N/A</v>
      </c>
      <c r="HE52" s="146" t="e">
        <f t="shared" si="298"/>
        <v>#N/A</v>
      </c>
      <c r="HF52" s="146" t="e">
        <f t="shared" si="299"/>
        <v>#N/A</v>
      </c>
      <c r="HG52" s="146" t="e">
        <f t="shared" si="300"/>
        <v>#N/A</v>
      </c>
      <c r="HH52" s="146" t="e">
        <f t="shared" si="301"/>
        <v>#N/A</v>
      </c>
      <c r="HI52" s="146" t="e">
        <f t="shared" si="302"/>
        <v>#N/A</v>
      </c>
      <c r="HJ52" s="146" t="e">
        <f t="shared" si="303"/>
        <v>#N/A</v>
      </c>
      <c r="HK52" s="146" t="e">
        <f t="shared" si="304"/>
        <v>#N/A</v>
      </c>
      <c r="HL52" s="146" t="e">
        <f t="shared" si="305"/>
        <v>#N/A</v>
      </c>
      <c r="HM52" s="146" t="e">
        <f t="shared" si="306"/>
        <v>#N/A</v>
      </c>
      <c r="HN52" s="146" t="e">
        <f t="shared" si="307"/>
        <v>#N/A</v>
      </c>
      <c r="HO52" s="146" t="e">
        <f t="shared" si="308"/>
        <v>#N/A</v>
      </c>
      <c r="HP52" s="146" t="e">
        <f t="shared" si="309"/>
        <v>#N/A</v>
      </c>
    </row>
    <row r="53" spans="1:224" hidden="1" x14ac:dyDescent="0.45">
      <c r="A53" s="4">
        <v>50</v>
      </c>
      <c r="B53" s="82" t="str">
        <f t="shared" si="107"/>
        <v/>
      </c>
      <c r="C53" s="81"/>
      <c r="D53" s="82" t="str">
        <f t="shared" si="108"/>
        <v/>
      </c>
      <c r="E53" s="32" t="str">
        <f t="shared" si="0"/>
        <v/>
      </c>
      <c r="F53" s="32" t="str">
        <f t="shared" si="1"/>
        <v/>
      </c>
      <c r="G53" s="65" t="str">
        <f t="shared" si="109"/>
        <v/>
      </c>
      <c r="H53" s="21"/>
      <c r="I53" s="53"/>
      <c r="J53" s="237"/>
      <c r="K53" s="66" t="str">
        <f>IF(AND(B53&gt;0,C53&gt;0,D53&gt;0),IF(ISBLANK(J53),IF(ISBLANK(H53),"",(D53-B53)*VLOOKUP(H53,VLookups!$A$4:$B$13,2,FALSE)),J53),"")</f>
        <v/>
      </c>
      <c r="L53" s="67" t="str">
        <f t="shared" si="205"/>
        <v/>
      </c>
      <c r="M53" s="81"/>
      <c r="N53" s="230" t="str">
        <f>IF(AND(M53&gt;0,C53&gt;0,NOT(K53="")),ABS(VLOOKUP($M$1,VLookups!$A$27:$B$28,2,FALSE)-_xlfn.NORM.DIST(M53,G53,K53,TRUE)),"")</f>
        <v/>
      </c>
      <c r="O53" s="80" t="str">
        <f>IF(AND($B53&gt;0,$C53&gt;0,$D53&gt;0,NOT(ISBLANK($H53))),_xlfn.NORM.INV(ABS(VLOOKUP($M$1,VLookups!$A$27:$B$28,2,FALSE)-O$3),$G53,$K53),"")</f>
        <v/>
      </c>
      <c r="P53" s="79" t="str">
        <f>IF(AND($B53&gt;0,$C53&gt;0,$D53&gt;0,NOT(ISBLANK($H53))),_xlfn.NORM.INV(ABS(VLOOKUP($M$1,VLookups!$A$27:$B$28,2,FALSE)-P$3),$G53,$K53),"")</f>
        <v/>
      </c>
      <c r="Q53" s="80" t="str">
        <f>IF(AND($B53&gt;0,$C53&gt;0,$D53&gt;0,NOT(ISBLANK($H53))),_xlfn.NORM.INV(ABS(VLOOKUP($M$1,VLookups!$A$27:$B$28,2,FALSE)-Q$3),$G53,$K53),"")</f>
        <v/>
      </c>
      <c r="R53" s="79" t="str">
        <f>IF(AND($B53&gt;0,$C53&gt;0,$D53&gt;0,NOT(ISBLANK($H53))),_xlfn.NORM.INV(ABS(VLOOKUP($M$1,VLookups!$A$27:$B$28,2,FALSE)-R$3),$G53,$K53),"")</f>
        <v/>
      </c>
      <c r="S53" s="80" t="str">
        <f>IF(AND($B53&gt;0,$C53&gt;0,$D53&gt;0,NOT(ISBLANK($H53))),_xlfn.NORM.INV(ABS(VLOOKUP($M$1,VLookups!$A$27:$B$28,2,FALSE)-S$3),$G53,$K53),"")</f>
        <v/>
      </c>
      <c r="T53" s="79" t="str">
        <f>IF(AND($B53&gt;0,$C53&gt;0,$D53&gt;0,NOT(ISBLANK($H53))),_xlfn.NORM.INV(ABS(VLOOKUP($M$1,VLookups!$A$27:$B$28,2,FALSE)-T$3),$G53,$K53),"")</f>
        <v/>
      </c>
      <c r="U53" s="5"/>
      <c r="V53" s="145" t="str">
        <f t="shared" si="110"/>
        <v/>
      </c>
      <c r="W53" s="46" t="str">
        <f t="shared" ref="W53:AP53" si="358">IF(ISNONTEXT($V53),X53-$V53,"")</f>
        <v/>
      </c>
      <c r="X53" s="46" t="str">
        <f t="shared" si="358"/>
        <v/>
      </c>
      <c r="Y53" s="46" t="str">
        <f t="shared" si="358"/>
        <v/>
      </c>
      <c r="Z53" s="46" t="str">
        <f t="shared" si="358"/>
        <v/>
      </c>
      <c r="AA53" s="46" t="str">
        <f t="shared" si="358"/>
        <v/>
      </c>
      <c r="AB53" s="46" t="str">
        <f t="shared" si="358"/>
        <v/>
      </c>
      <c r="AC53" s="46" t="str">
        <f t="shared" si="358"/>
        <v/>
      </c>
      <c r="AD53" s="46" t="str">
        <f t="shared" si="358"/>
        <v/>
      </c>
      <c r="AE53" s="46" t="str">
        <f t="shared" si="358"/>
        <v/>
      </c>
      <c r="AF53" s="46" t="str">
        <f t="shared" si="358"/>
        <v/>
      </c>
      <c r="AG53" s="46" t="str">
        <f t="shared" si="358"/>
        <v/>
      </c>
      <c r="AH53" s="46" t="str">
        <f t="shared" si="358"/>
        <v/>
      </c>
      <c r="AI53" s="46" t="str">
        <f t="shared" si="358"/>
        <v/>
      </c>
      <c r="AJ53" s="46" t="str">
        <f t="shared" si="358"/>
        <v/>
      </c>
      <c r="AK53" s="46" t="str">
        <f t="shared" si="358"/>
        <v/>
      </c>
      <c r="AL53" s="46" t="str">
        <f t="shared" si="358"/>
        <v/>
      </c>
      <c r="AM53" s="46" t="str">
        <f t="shared" si="358"/>
        <v/>
      </c>
      <c r="AN53" s="46" t="str">
        <f t="shared" si="358"/>
        <v/>
      </c>
      <c r="AO53" s="46" t="str">
        <f t="shared" si="358"/>
        <v/>
      </c>
      <c r="AP53" s="46" t="str">
        <f t="shared" si="358"/>
        <v/>
      </c>
      <c r="AQ53" s="152" t="str">
        <f t="shared" si="112"/>
        <v/>
      </c>
      <c r="AR53" s="46" t="str">
        <f t="shared" ref="AR53:DC53" si="359">IF(ISNONTEXT($V53),AQ53+$V53,"")</f>
        <v/>
      </c>
      <c r="AS53" s="46" t="str">
        <f t="shared" si="359"/>
        <v/>
      </c>
      <c r="AT53" s="46" t="str">
        <f t="shared" si="359"/>
        <v/>
      </c>
      <c r="AU53" s="46" t="str">
        <f t="shared" si="359"/>
        <v/>
      </c>
      <c r="AV53" s="46" t="str">
        <f t="shared" si="359"/>
        <v/>
      </c>
      <c r="AW53" s="46" t="str">
        <f t="shared" si="359"/>
        <v/>
      </c>
      <c r="AX53" s="46" t="str">
        <f t="shared" si="359"/>
        <v/>
      </c>
      <c r="AY53" s="46" t="str">
        <f t="shared" si="359"/>
        <v/>
      </c>
      <c r="AZ53" s="46" t="str">
        <f t="shared" si="359"/>
        <v/>
      </c>
      <c r="BA53" s="46" t="str">
        <f t="shared" si="359"/>
        <v/>
      </c>
      <c r="BB53" s="46" t="str">
        <f t="shared" si="359"/>
        <v/>
      </c>
      <c r="BC53" s="46" t="str">
        <f t="shared" si="359"/>
        <v/>
      </c>
      <c r="BD53" s="46" t="str">
        <f t="shared" si="359"/>
        <v/>
      </c>
      <c r="BE53" s="46" t="str">
        <f t="shared" si="359"/>
        <v/>
      </c>
      <c r="BF53" s="46" t="str">
        <f t="shared" si="359"/>
        <v/>
      </c>
      <c r="BG53" s="46" t="str">
        <f t="shared" si="359"/>
        <v/>
      </c>
      <c r="BH53" s="46" t="str">
        <f t="shared" si="359"/>
        <v/>
      </c>
      <c r="BI53" s="46" t="str">
        <f t="shared" si="359"/>
        <v/>
      </c>
      <c r="BJ53" s="46" t="str">
        <f t="shared" si="359"/>
        <v/>
      </c>
      <c r="BK53" s="46" t="str">
        <f t="shared" si="359"/>
        <v/>
      </c>
      <c r="BL53" s="46" t="str">
        <f t="shared" si="359"/>
        <v/>
      </c>
      <c r="BM53" s="46" t="str">
        <f t="shared" si="359"/>
        <v/>
      </c>
      <c r="BN53" s="46" t="str">
        <f t="shared" si="359"/>
        <v/>
      </c>
      <c r="BO53" s="46" t="str">
        <f t="shared" si="359"/>
        <v/>
      </c>
      <c r="BP53" s="46" t="str">
        <f t="shared" si="359"/>
        <v/>
      </c>
      <c r="BQ53" s="46" t="str">
        <f t="shared" si="359"/>
        <v/>
      </c>
      <c r="BR53" s="46" t="str">
        <f t="shared" si="359"/>
        <v/>
      </c>
      <c r="BS53" s="46" t="str">
        <f t="shared" si="359"/>
        <v/>
      </c>
      <c r="BT53" s="46" t="str">
        <f t="shared" si="359"/>
        <v/>
      </c>
      <c r="BU53" s="46" t="str">
        <f t="shared" si="359"/>
        <v/>
      </c>
      <c r="BV53" s="46" t="str">
        <f t="shared" si="359"/>
        <v/>
      </c>
      <c r="BW53" s="46" t="str">
        <f t="shared" si="359"/>
        <v/>
      </c>
      <c r="BX53" s="46" t="str">
        <f t="shared" si="359"/>
        <v/>
      </c>
      <c r="BY53" s="46" t="str">
        <f t="shared" si="359"/>
        <v/>
      </c>
      <c r="BZ53" s="46" t="str">
        <f t="shared" si="359"/>
        <v/>
      </c>
      <c r="CA53" s="46" t="str">
        <f t="shared" si="359"/>
        <v/>
      </c>
      <c r="CB53" s="46" t="str">
        <f t="shared" si="359"/>
        <v/>
      </c>
      <c r="CC53" s="46" t="str">
        <f t="shared" si="359"/>
        <v/>
      </c>
      <c r="CD53" s="46" t="str">
        <f t="shared" si="359"/>
        <v/>
      </c>
      <c r="CE53" s="46" t="str">
        <f t="shared" si="359"/>
        <v/>
      </c>
      <c r="CF53" s="46" t="str">
        <f t="shared" si="359"/>
        <v/>
      </c>
      <c r="CG53" s="46" t="str">
        <f t="shared" si="359"/>
        <v/>
      </c>
      <c r="CH53" s="46" t="str">
        <f t="shared" si="359"/>
        <v/>
      </c>
      <c r="CI53" s="46" t="str">
        <f t="shared" si="359"/>
        <v/>
      </c>
      <c r="CJ53" s="46" t="str">
        <f t="shared" si="359"/>
        <v/>
      </c>
      <c r="CK53" s="46" t="str">
        <f t="shared" si="359"/>
        <v/>
      </c>
      <c r="CL53" s="46" t="str">
        <f t="shared" si="359"/>
        <v/>
      </c>
      <c r="CM53" s="46" t="str">
        <f t="shared" si="359"/>
        <v/>
      </c>
      <c r="CN53" s="46" t="str">
        <f t="shared" si="359"/>
        <v/>
      </c>
      <c r="CO53" s="46" t="str">
        <f t="shared" si="359"/>
        <v/>
      </c>
      <c r="CP53" s="46" t="str">
        <f t="shared" si="359"/>
        <v/>
      </c>
      <c r="CQ53" s="46" t="str">
        <f t="shared" si="359"/>
        <v/>
      </c>
      <c r="CR53" s="46" t="str">
        <f t="shared" si="359"/>
        <v/>
      </c>
      <c r="CS53" s="46" t="str">
        <f t="shared" si="359"/>
        <v/>
      </c>
      <c r="CT53" s="46" t="str">
        <f t="shared" si="359"/>
        <v/>
      </c>
      <c r="CU53" s="46" t="str">
        <f t="shared" si="359"/>
        <v/>
      </c>
      <c r="CV53" s="46" t="str">
        <f t="shared" si="359"/>
        <v/>
      </c>
      <c r="CW53" s="46" t="str">
        <f t="shared" si="359"/>
        <v/>
      </c>
      <c r="CX53" s="46" t="str">
        <f t="shared" si="359"/>
        <v/>
      </c>
      <c r="CY53" s="46" t="str">
        <f t="shared" si="359"/>
        <v/>
      </c>
      <c r="CZ53" s="46" t="str">
        <f t="shared" si="359"/>
        <v/>
      </c>
      <c r="DA53" s="46" t="str">
        <f t="shared" si="359"/>
        <v/>
      </c>
      <c r="DB53" s="46" t="str">
        <f t="shared" si="359"/>
        <v/>
      </c>
      <c r="DC53" s="46" t="str">
        <f t="shared" si="359"/>
        <v/>
      </c>
      <c r="DD53" s="46" t="str">
        <f t="shared" ref="DD53:DS53" si="360">IF(ISNONTEXT($V53),DC53+$V53,"")</f>
        <v/>
      </c>
      <c r="DE53" s="46" t="str">
        <f t="shared" si="360"/>
        <v/>
      </c>
      <c r="DF53" s="46" t="str">
        <f t="shared" si="360"/>
        <v/>
      </c>
      <c r="DG53" s="46" t="str">
        <f t="shared" si="360"/>
        <v/>
      </c>
      <c r="DH53" s="46" t="str">
        <f t="shared" si="360"/>
        <v/>
      </c>
      <c r="DI53" s="46" t="str">
        <f t="shared" si="360"/>
        <v/>
      </c>
      <c r="DJ53" s="46" t="str">
        <f t="shared" si="360"/>
        <v/>
      </c>
      <c r="DK53" s="46" t="str">
        <f t="shared" si="360"/>
        <v/>
      </c>
      <c r="DL53" s="46" t="str">
        <f t="shared" si="360"/>
        <v/>
      </c>
      <c r="DM53" s="46" t="str">
        <f t="shared" si="360"/>
        <v/>
      </c>
      <c r="DN53" s="46" t="str">
        <f t="shared" si="360"/>
        <v/>
      </c>
      <c r="DO53" s="46" t="str">
        <f t="shared" si="360"/>
        <v/>
      </c>
      <c r="DP53" s="46" t="str">
        <f t="shared" si="360"/>
        <v/>
      </c>
      <c r="DQ53" s="46" t="str">
        <f t="shared" si="360"/>
        <v/>
      </c>
      <c r="DR53" s="46" t="str">
        <f t="shared" si="360"/>
        <v/>
      </c>
      <c r="DS53" s="46" t="str">
        <f t="shared" si="360"/>
        <v/>
      </c>
      <c r="DT53" s="146" t="e">
        <f t="shared" si="209"/>
        <v>#N/A</v>
      </c>
      <c r="DU53" s="146" t="e">
        <f t="shared" si="210"/>
        <v>#N/A</v>
      </c>
      <c r="DV53" s="146" t="e">
        <f t="shared" si="211"/>
        <v>#N/A</v>
      </c>
      <c r="DW53" s="146" t="e">
        <f t="shared" si="212"/>
        <v>#N/A</v>
      </c>
      <c r="DX53" s="146" t="e">
        <f t="shared" si="213"/>
        <v>#N/A</v>
      </c>
      <c r="DY53" s="146" t="e">
        <f t="shared" si="214"/>
        <v>#N/A</v>
      </c>
      <c r="DZ53" s="146" t="e">
        <f t="shared" si="215"/>
        <v>#N/A</v>
      </c>
      <c r="EA53" s="146" t="e">
        <f t="shared" si="216"/>
        <v>#N/A</v>
      </c>
      <c r="EB53" s="146" t="e">
        <f t="shared" si="217"/>
        <v>#N/A</v>
      </c>
      <c r="EC53" s="146" t="e">
        <f t="shared" si="218"/>
        <v>#N/A</v>
      </c>
      <c r="ED53" s="146" t="e">
        <f t="shared" si="219"/>
        <v>#N/A</v>
      </c>
      <c r="EE53" s="146" t="e">
        <f t="shared" si="220"/>
        <v>#N/A</v>
      </c>
      <c r="EF53" s="146" t="e">
        <f t="shared" si="221"/>
        <v>#N/A</v>
      </c>
      <c r="EG53" s="146" t="e">
        <f t="shared" si="222"/>
        <v>#N/A</v>
      </c>
      <c r="EH53" s="146" t="e">
        <f t="shared" si="223"/>
        <v>#N/A</v>
      </c>
      <c r="EI53" s="146" t="e">
        <f t="shared" si="224"/>
        <v>#N/A</v>
      </c>
      <c r="EJ53" s="146" t="e">
        <f t="shared" si="225"/>
        <v>#N/A</v>
      </c>
      <c r="EK53" s="146" t="e">
        <f t="shared" si="226"/>
        <v>#N/A</v>
      </c>
      <c r="EL53" s="146" t="e">
        <f t="shared" si="227"/>
        <v>#N/A</v>
      </c>
      <c r="EM53" s="146" t="e">
        <f t="shared" si="228"/>
        <v>#N/A</v>
      </c>
      <c r="EN53" s="146" t="e">
        <f t="shared" si="229"/>
        <v>#N/A</v>
      </c>
      <c r="EO53" s="146" t="e">
        <f t="shared" si="230"/>
        <v>#N/A</v>
      </c>
      <c r="EP53" s="146" t="e">
        <f t="shared" si="231"/>
        <v>#N/A</v>
      </c>
      <c r="EQ53" s="146" t="e">
        <f t="shared" si="232"/>
        <v>#N/A</v>
      </c>
      <c r="ER53" s="146" t="e">
        <f t="shared" si="233"/>
        <v>#N/A</v>
      </c>
      <c r="ES53" s="146" t="e">
        <f t="shared" si="234"/>
        <v>#N/A</v>
      </c>
      <c r="ET53" s="146" t="e">
        <f t="shared" si="235"/>
        <v>#N/A</v>
      </c>
      <c r="EU53" s="146" t="e">
        <f t="shared" si="236"/>
        <v>#N/A</v>
      </c>
      <c r="EV53" s="146" t="e">
        <f t="shared" si="237"/>
        <v>#N/A</v>
      </c>
      <c r="EW53" s="146" t="e">
        <f t="shared" si="238"/>
        <v>#N/A</v>
      </c>
      <c r="EX53" s="146" t="e">
        <f t="shared" si="239"/>
        <v>#N/A</v>
      </c>
      <c r="EY53" s="146" t="e">
        <f t="shared" si="240"/>
        <v>#N/A</v>
      </c>
      <c r="EZ53" s="146" t="e">
        <f t="shared" si="241"/>
        <v>#N/A</v>
      </c>
      <c r="FA53" s="146" t="e">
        <f t="shared" si="242"/>
        <v>#N/A</v>
      </c>
      <c r="FB53" s="146" t="e">
        <f t="shared" si="243"/>
        <v>#N/A</v>
      </c>
      <c r="FC53" s="146" t="e">
        <f t="shared" si="244"/>
        <v>#N/A</v>
      </c>
      <c r="FD53" s="146" t="e">
        <f t="shared" si="245"/>
        <v>#N/A</v>
      </c>
      <c r="FE53" s="146" t="e">
        <f t="shared" si="246"/>
        <v>#N/A</v>
      </c>
      <c r="FF53" s="146" t="e">
        <f t="shared" si="247"/>
        <v>#N/A</v>
      </c>
      <c r="FG53" s="146" t="e">
        <f t="shared" si="248"/>
        <v>#N/A</v>
      </c>
      <c r="FH53" s="146" t="e">
        <f t="shared" si="249"/>
        <v>#N/A</v>
      </c>
      <c r="FI53" s="146" t="e">
        <f t="shared" si="250"/>
        <v>#N/A</v>
      </c>
      <c r="FJ53" s="146" t="e">
        <f t="shared" si="251"/>
        <v>#N/A</v>
      </c>
      <c r="FK53" s="146" t="e">
        <f t="shared" si="252"/>
        <v>#N/A</v>
      </c>
      <c r="FL53" s="146" t="e">
        <f t="shared" si="253"/>
        <v>#N/A</v>
      </c>
      <c r="FM53" s="146" t="e">
        <f t="shared" si="254"/>
        <v>#N/A</v>
      </c>
      <c r="FN53" s="146" t="e">
        <f t="shared" si="255"/>
        <v>#N/A</v>
      </c>
      <c r="FO53" s="146" t="e">
        <f t="shared" si="256"/>
        <v>#N/A</v>
      </c>
      <c r="FP53" s="146" t="e">
        <f t="shared" si="257"/>
        <v>#N/A</v>
      </c>
      <c r="FQ53" s="146" t="e">
        <f t="shared" si="258"/>
        <v>#N/A</v>
      </c>
      <c r="FR53" s="146" t="e">
        <f t="shared" si="259"/>
        <v>#N/A</v>
      </c>
      <c r="FS53" s="146" t="e">
        <f t="shared" si="260"/>
        <v>#N/A</v>
      </c>
      <c r="FT53" s="146" t="e">
        <f t="shared" si="261"/>
        <v>#N/A</v>
      </c>
      <c r="FU53" s="146" t="e">
        <f t="shared" si="262"/>
        <v>#N/A</v>
      </c>
      <c r="FV53" s="146" t="e">
        <f t="shared" si="263"/>
        <v>#N/A</v>
      </c>
      <c r="FW53" s="146" t="e">
        <f t="shared" si="264"/>
        <v>#N/A</v>
      </c>
      <c r="FX53" s="146" t="e">
        <f t="shared" si="265"/>
        <v>#N/A</v>
      </c>
      <c r="FY53" s="146" t="e">
        <f t="shared" si="266"/>
        <v>#N/A</v>
      </c>
      <c r="FZ53" s="146" t="e">
        <f t="shared" si="267"/>
        <v>#N/A</v>
      </c>
      <c r="GA53" s="146" t="e">
        <f t="shared" si="268"/>
        <v>#N/A</v>
      </c>
      <c r="GB53" s="146" t="e">
        <f t="shared" si="269"/>
        <v>#N/A</v>
      </c>
      <c r="GC53" s="146" t="e">
        <f t="shared" si="270"/>
        <v>#N/A</v>
      </c>
      <c r="GD53" s="146" t="e">
        <f t="shared" si="271"/>
        <v>#N/A</v>
      </c>
      <c r="GE53" s="146" t="e">
        <f t="shared" si="272"/>
        <v>#N/A</v>
      </c>
      <c r="GF53" s="146" t="e">
        <f t="shared" si="273"/>
        <v>#N/A</v>
      </c>
      <c r="GG53" s="146" t="e">
        <f t="shared" si="274"/>
        <v>#N/A</v>
      </c>
      <c r="GH53" s="146" t="e">
        <f t="shared" si="275"/>
        <v>#N/A</v>
      </c>
      <c r="GI53" s="146" t="e">
        <f t="shared" si="276"/>
        <v>#N/A</v>
      </c>
      <c r="GJ53" s="146" t="e">
        <f t="shared" si="277"/>
        <v>#N/A</v>
      </c>
      <c r="GK53" s="146" t="e">
        <f t="shared" si="278"/>
        <v>#N/A</v>
      </c>
      <c r="GL53" s="146" t="e">
        <f t="shared" si="279"/>
        <v>#N/A</v>
      </c>
      <c r="GM53" s="146" t="e">
        <f t="shared" si="280"/>
        <v>#N/A</v>
      </c>
      <c r="GN53" s="146" t="e">
        <f t="shared" si="281"/>
        <v>#N/A</v>
      </c>
      <c r="GO53" s="146" t="e">
        <f t="shared" si="282"/>
        <v>#N/A</v>
      </c>
      <c r="GP53" s="146" t="e">
        <f t="shared" si="283"/>
        <v>#N/A</v>
      </c>
      <c r="GQ53" s="146" t="e">
        <f t="shared" si="284"/>
        <v>#N/A</v>
      </c>
      <c r="GR53" s="146" t="e">
        <f t="shared" si="285"/>
        <v>#N/A</v>
      </c>
      <c r="GS53" s="146" t="e">
        <f t="shared" si="286"/>
        <v>#N/A</v>
      </c>
      <c r="GT53" s="146" t="e">
        <f t="shared" si="287"/>
        <v>#N/A</v>
      </c>
      <c r="GU53" s="146" t="e">
        <f t="shared" si="288"/>
        <v>#N/A</v>
      </c>
      <c r="GV53" s="146" t="e">
        <f t="shared" si="289"/>
        <v>#N/A</v>
      </c>
      <c r="GW53" s="146" t="e">
        <f t="shared" si="290"/>
        <v>#N/A</v>
      </c>
      <c r="GX53" s="146" t="e">
        <f t="shared" si="291"/>
        <v>#N/A</v>
      </c>
      <c r="GY53" s="146" t="e">
        <f t="shared" si="292"/>
        <v>#N/A</v>
      </c>
      <c r="GZ53" s="146" t="e">
        <f t="shared" si="293"/>
        <v>#N/A</v>
      </c>
      <c r="HA53" s="146" t="e">
        <f t="shared" si="294"/>
        <v>#N/A</v>
      </c>
      <c r="HB53" s="146" t="e">
        <f t="shared" si="295"/>
        <v>#N/A</v>
      </c>
      <c r="HC53" s="146" t="e">
        <f t="shared" si="296"/>
        <v>#N/A</v>
      </c>
      <c r="HD53" s="146" t="e">
        <f t="shared" si="297"/>
        <v>#N/A</v>
      </c>
      <c r="HE53" s="146" t="e">
        <f t="shared" si="298"/>
        <v>#N/A</v>
      </c>
      <c r="HF53" s="146" t="e">
        <f t="shared" si="299"/>
        <v>#N/A</v>
      </c>
      <c r="HG53" s="146" t="e">
        <f t="shared" si="300"/>
        <v>#N/A</v>
      </c>
      <c r="HH53" s="146" t="e">
        <f t="shared" si="301"/>
        <v>#N/A</v>
      </c>
      <c r="HI53" s="146" t="e">
        <f t="shared" si="302"/>
        <v>#N/A</v>
      </c>
      <c r="HJ53" s="146" t="e">
        <f t="shared" si="303"/>
        <v>#N/A</v>
      </c>
      <c r="HK53" s="146" t="e">
        <f t="shared" si="304"/>
        <v>#N/A</v>
      </c>
      <c r="HL53" s="146" t="e">
        <f t="shared" si="305"/>
        <v>#N/A</v>
      </c>
      <c r="HM53" s="146" t="e">
        <f t="shared" si="306"/>
        <v>#N/A</v>
      </c>
      <c r="HN53" s="146" t="e">
        <f t="shared" si="307"/>
        <v>#N/A</v>
      </c>
      <c r="HO53" s="146" t="e">
        <f t="shared" si="308"/>
        <v>#N/A</v>
      </c>
      <c r="HP53" s="146" t="e">
        <f t="shared" si="309"/>
        <v>#N/A</v>
      </c>
    </row>
    <row r="54" spans="1:224" hidden="1" x14ac:dyDescent="0.45">
      <c r="A54" s="4">
        <v>51</v>
      </c>
      <c r="B54" s="82" t="str">
        <f t="shared" si="107"/>
        <v/>
      </c>
      <c r="C54" s="81"/>
      <c r="D54" s="82" t="str">
        <f t="shared" si="108"/>
        <v/>
      </c>
      <c r="E54" s="32" t="str">
        <f t="shared" si="0"/>
        <v/>
      </c>
      <c r="F54" s="32" t="str">
        <f t="shared" si="1"/>
        <v/>
      </c>
      <c r="G54" s="65" t="str">
        <f t="shared" si="109"/>
        <v/>
      </c>
      <c r="H54" s="21"/>
      <c r="I54" s="53"/>
      <c r="J54" s="237"/>
      <c r="K54" s="66" t="str">
        <f>IF(AND(B54&gt;0,C54&gt;0,D54&gt;0),IF(ISBLANK(J54),IF(ISBLANK(H54),"",(D54-B54)*VLOOKUP(H54,VLookups!$A$4:$B$13,2,FALSE)),J54),"")</f>
        <v/>
      </c>
      <c r="L54" s="67" t="str">
        <f t="shared" si="205"/>
        <v/>
      </c>
      <c r="M54" s="81"/>
      <c r="N54" s="230" t="str">
        <f>IF(AND(M54&gt;0,C54&gt;0,NOT(K54="")),ABS(VLOOKUP($M$1,VLookups!$A$27:$B$28,2,FALSE)-_xlfn.NORM.DIST(M54,G54,K54,TRUE)),"")</f>
        <v/>
      </c>
      <c r="O54" s="80" t="str">
        <f>IF(AND($B54&gt;0,$C54&gt;0,$D54&gt;0,NOT(ISBLANK($H54))),_xlfn.NORM.INV(ABS(VLOOKUP($M$1,VLookups!$A$27:$B$28,2,FALSE)-O$3),$G54,$K54),"")</f>
        <v/>
      </c>
      <c r="P54" s="79" t="str">
        <f>IF(AND($B54&gt;0,$C54&gt;0,$D54&gt;0,NOT(ISBLANK($H54))),_xlfn.NORM.INV(ABS(VLOOKUP($M$1,VLookups!$A$27:$B$28,2,FALSE)-P$3),$G54,$K54),"")</f>
        <v/>
      </c>
      <c r="Q54" s="80" t="str">
        <f>IF(AND($B54&gt;0,$C54&gt;0,$D54&gt;0,NOT(ISBLANK($H54))),_xlfn.NORM.INV(ABS(VLOOKUP($M$1,VLookups!$A$27:$B$28,2,FALSE)-Q$3),$G54,$K54),"")</f>
        <v/>
      </c>
      <c r="R54" s="79" t="str">
        <f>IF(AND($B54&gt;0,$C54&gt;0,$D54&gt;0,NOT(ISBLANK($H54))),_xlfn.NORM.INV(ABS(VLOOKUP($M$1,VLookups!$A$27:$B$28,2,FALSE)-R$3),$G54,$K54),"")</f>
        <v/>
      </c>
      <c r="S54" s="80" t="str">
        <f>IF(AND($B54&gt;0,$C54&gt;0,$D54&gt;0,NOT(ISBLANK($H54))),_xlfn.NORM.INV(ABS(VLOOKUP($M$1,VLookups!$A$27:$B$28,2,FALSE)-S$3),$G54,$K54),"")</f>
        <v/>
      </c>
      <c r="T54" s="79" t="str">
        <f>IF(AND($B54&gt;0,$C54&gt;0,$D54&gt;0,NOT(ISBLANK($H54))),_xlfn.NORM.INV(ABS(VLOOKUP($M$1,VLookups!$A$27:$B$28,2,FALSE)-T$3),$G54,$K54),"")</f>
        <v/>
      </c>
      <c r="U54" s="5"/>
      <c r="V54" s="145" t="str">
        <f t="shared" si="110"/>
        <v/>
      </c>
      <c r="W54" s="46" t="str">
        <f t="shared" ref="W54:AP54" si="361">IF(ISNONTEXT($V54),X54-$V54,"")</f>
        <v/>
      </c>
      <c r="X54" s="46" t="str">
        <f t="shared" si="361"/>
        <v/>
      </c>
      <c r="Y54" s="46" t="str">
        <f t="shared" si="361"/>
        <v/>
      </c>
      <c r="Z54" s="46" t="str">
        <f t="shared" si="361"/>
        <v/>
      </c>
      <c r="AA54" s="46" t="str">
        <f t="shared" si="361"/>
        <v/>
      </c>
      <c r="AB54" s="46" t="str">
        <f t="shared" si="361"/>
        <v/>
      </c>
      <c r="AC54" s="46" t="str">
        <f t="shared" si="361"/>
        <v/>
      </c>
      <c r="AD54" s="46" t="str">
        <f t="shared" si="361"/>
        <v/>
      </c>
      <c r="AE54" s="46" t="str">
        <f t="shared" si="361"/>
        <v/>
      </c>
      <c r="AF54" s="46" t="str">
        <f t="shared" si="361"/>
        <v/>
      </c>
      <c r="AG54" s="46" t="str">
        <f t="shared" si="361"/>
        <v/>
      </c>
      <c r="AH54" s="46" t="str">
        <f t="shared" si="361"/>
        <v/>
      </c>
      <c r="AI54" s="46" t="str">
        <f t="shared" si="361"/>
        <v/>
      </c>
      <c r="AJ54" s="46" t="str">
        <f t="shared" si="361"/>
        <v/>
      </c>
      <c r="AK54" s="46" t="str">
        <f t="shared" si="361"/>
        <v/>
      </c>
      <c r="AL54" s="46" t="str">
        <f t="shared" si="361"/>
        <v/>
      </c>
      <c r="AM54" s="46" t="str">
        <f t="shared" si="361"/>
        <v/>
      </c>
      <c r="AN54" s="46" t="str">
        <f t="shared" si="361"/>
        <v/>
      </c>
      <c r="AO54" s="46" t="str">
        <f t="shared" si="361"/>
        <v/>
      </c>
      <c r="AP54" s="46" t="str">
        <f t="shared" si="361"/>
        <v/>
      </c>
      <c r="AQ54" s="152" t="str">
        <f t="shared" si="112"/>
        <v/>
      </c>
      <c r="AR54" s="46" t="str">
        <f t="shared" ref="AR54:DC54" si="362">IF(ISNONTEXT($V54),AQ54+$V54,"")</f>
        <v/>
      </c>
      <c r="AS54" s="46" t="str">
        <f t="shared" si="362"/>
        <v/>
      </c>
      <c r="AT54" s="46" t="str">
        <f t="shared" si="362"/>
        <v/>
      </c>
      <c r="AU54" s="46" t="str">
        <f t="shared" si="362"/>
        <v/>
      </c>
      <c r="AV54" s="46" t="str">
        <f t="shared" si="362"/>
        <v/>
      </c>
      <c r="AW54" s="46" t="str">
        <f t="shared" si="362"/>
        <v/>
      </c>
      <c r="AX54" s="46" t="str">
        <f t="shared" si="362"/>
        <v/>
      </c>
      <c r="AY54" s="46" t="str">
        <f t="shared" si="362"/>
        <v/>
      </c>
      <c r="AZ54" s="46" t="str">
        <f t="shared" si="362"/>
        <v/>
      </c>
      <c r="BA54" s="46" t="str">
        <f t="shared" si="362"/>
        <v/>
      </c>
      <c r="BB54" s="46" t="str">
        <f t="shared" si="362"/>
        <v/>
      </c>
      <c r="BC54" s="46" t="str">
        <f t="shared" si="362"/>
        <v/>
      </c>
      <c r="BD54" s="46" t="str">
        <f t="shared" si="362"/>
        <v/>
      </c>
      <c r="BE54" s="46" t="str">
        <f t="shared" si="362"/>
        <v/>
      </c>
      <c r="BF54" s="46" t="str">
        <f t="shared" si="362"/>
        <v/>
      </c>
      <c r="BG54" s="46" t="str">
        <f t="shared" si="362"/>
        <v/>
      </c>
      <c r="BH54" s="46" t="str">
        <f t="shared" si="362"/>
        <v/>
      </c>
      <c r="BI54" s="46" t="str">
        <f t="shared" si="362"/>
        <v/>
      </c>
      <c r="BJ54" s="46" t="str">
        <f t="shared" si="362"/>
        <v/>
      </c>
      <c r="BK54" s="46" t="str">
        <f t="shared" si="362"/>
        <v/>
      </c>
      <c r="BL54" s="46" t="str">
        <f t="shared" si="362"/>
        <v/>
      </c>
      <c r="BM54" s="46" t="str">
        <f t="shared" si="362"/>
        <v/>
      </c>
      <c r="BN54" s="46" t="str">
        <f t="shared" si="362"/>
        <v/>
      </c>
      <c r="BO54" s="46" t="str">
        <f t="shared" si="362"/>
        <v/>
      </c>
      <c r="BP54" s="46" t="str">
        <f t="shared" si="362"/>
        <v/>
      </c>
      <c r="BQ54" s="46" t="str">
        <f t="shared" si="362"/>
        <v/>
      </c>
      <c r="BR54" s="46" t="str">
        <f t="shared" si="362"/>
        <v/>
      </c>
      <c r="BS54" s="46" t="str">
        <f t="shared" si="362"/>
        <v/>
      </c>
      <c r="BT54" s="46" t="str">
        <f t="shared" si="362"/>
        <v/>
      </c>
      <c r="BU54" s="46" t="str">
        <f t="shared" si="362"/>
        <v/>
      </c>
      <c r="BV54" s="46" t="str">
        <f t="shared" si="362"/>
        <v/>
      </c>
      <c r="BW54" s="46" t="str">
        <f t="shared" si="362"/>
        <v/>
      </c>
      <c r="BX54" s="46" t="str">
        <f t="shared" si="362"/>
        <v/>
      </c>
      <c r="BY54" s="46" t="str">
        <f t="shared" si="362"/>
        <v/>
      </c>
      <c r="BZ54" s="46" t="str">
        <f t="shared" si="362"/>
        <v/>
      </c>
      <c r="CA54" s="46" t="str">
        <f t="shared" si="362"/>
        <v/>
      </c>
      <c r="CB54" s="46" t="str">
        <f t="shared" si="362"/>
        <v/>
      </c>
      <c r="CC54" s="46" t="str">
        <f t="shared" si="362"/>
        <v/>
      </c>
      <c r="CD54" s="46" t="str">
        <f t="shared" si="362"/>
        <v/>
      </c>
      <c r="CE54" s="46" t="str">
        <f t="shared" si="362"/>
        <v/>
      </c>
      <c r="CF54" s="46" t="str">
        <f t="shared" si="362"/>
        <v/>
      </c>
      <c r="CG54" s="46" t="str">
        <f t="shared" si="362"/>
        <v/>
      </c>
      <c r="CH54" s="46" t="str">
        <f t="shared" si="362"/>
        <v/>
      </c>
      <c r="CI54" s="46" t="str">
        <f t="shared" si="362"/>
        <v/>
      </c>
      <c r="CJ54" s="46" t="str">
        <f t="shared" si="362"/>
        <v/>
      </c>
      <c r="CK54" s="46" t="str">
        <f t="shared" si="362"/>
        <v/>
      </c>
      <c r="CL54" s="46" t="str">
        <f t="shared" si="362"/>
        <v/>
      </c>
      <c r="CM54" s="46" t="str">
        <f t="shared" si="362"/>
        <v/>
      </c>
      <c r="CN54" s="46" t="str">
        <f t="shared" si="362"/>
        <v/>
      </c>
      <c r="CO54" s="46" t="str">
        <f t="shared" si="362"/>
        <v/>
      </c>
      <c r="CP54" s="46" t="str">
        <f t="shared" si="362"/>
        <v/>
      </c>
      <c r="CQ54" s="46" t="str">
        <f t="shared" si="362"/>
        <v/>
      </c>
      <c r="CR54" s="46" t="str">
        <f t="shared" si="362"/>
        <v/>
      </c>
      <c r="CS54" s="46" t="str">
        <f t="shared" si="362"/>
        <v/>
      </c>
      <c r="CT54" s="46" t="str">
        <f t="shared" si="362"/>
        <v/>
      </c>
      <c r="CU54" s="46" t="str">
        <f t="shared" si="362"/>
        <v/>
      </c>
      <c r="CV54" s="46" t="str">
        <f t="shared" si="362"/>
        <v/>
      </c>
      <c r="CW54" s="46" t="str">
        <f t="shared" si="362"/>
        <v/>
      </c>
      <c r="CX54" s="46" t="str">
        <f t="shared" si="362"/>
        <v/>
      </c>
      <c r="CY54" s="46" t="str">
        <f t="shared" si="362"/>
        <v/>
      </c>
      <c r="CZ54" s="46" t="str">
        <f t="shared" si="362"/>
        <v/>
      </c>
      <c r="DA54" s="46" t="str">
        <f t="shared" si="362"/>
        <v/>
      </c>
      <c r="DB54" s="46" t="str">
        <f t="shared" si="362"/>
        <v/>
      </c>
      <c r="DC54" s="46" t="str">
        <f t="shared" si="362"/>
        <v/>
      </c>
      <c r="DD54" s="46" t="str">
        <f t="shared" ref="DD54:DS54" si="363">IF(ISNONTEXT($V54),DC54+$V54,"")</f>
        <v/>
      </c>
      <c r="DE54" s="46" t="str">
        <f t="shared" si="363"/>
        <v/>
      </c>
      <c r="DF54" s="46" t="str">
        <f t="shared" si="363"/>
        <v/>
      </c>
      <c r="DG54" s="46" t="str">
        <f t="shared" si="363"/>
        <v/>
      </c>
      <c r="DH54" s="46" t="str">
        <f t="shared" si="363"/>
        <v/>
      </c>
      <c r="DI54" s="46" t="str">
        <f t="shared" si="363"/>
        <v/>
      </c>
      <c r="DJ54" s="46" t="str">
        <f t="shared" si="363"/>
        <v/>
      </c>
      <c r="DK54" s="46" t="str">
        <f t="shared" si="363"/>
        <v/>
      </c>
      <c r="DL54" s="46" t="str">
        <f t="shared" si="363"/>
        <v/>
      </c>
      <c r="DM54" s="46" t="str">
        <f t="shared" si="363"/>
        <v/>
      </c>
      <c r="DN54" s="46" t="str">
        <f t="shared" si="363"/>
        <v/>
      </c>
      <c r="DO54" s="46" t="str">
        <f t="shared" si="363"/>
        <v/>
      </c>
      <c r="DP54" s="46" t="str">
        <f t="shared" si="363"/>
        <v/>
      </c>
      <c r="DQ54" s="46" t="str">
        <f t="shared" si="363"/>
        <v/>
      </c>
      <c r="DR54" s="46" t="str">
        <f t="shared" si="363"/>
        <v/>
      </c>
      <c r="DS54" s="46" t="str">
        <f t="shared" si="363"/>
        <v/>
      </c>
      <c r="DT54" s="146" t="e">
        <f t="shared" si="209"/>
        <v>#N/A</v>
      </c>
      <c r="DU54" s="146" t="e">
        <f t="shared" si="210"/>
        <v>#N/A</v>
      </c>
      <c r="DV54" s="146" t="e">
        <f t="shared" si="211"/>
        <v>#N/A</v>
      </c>
      <c r="DW54" s="146" t="e">
        <f t="shared" si="212"/>
        <v>#N/A</v>
      </c>
      <c r="DX54" s="146" t="e">
        <f t="shared" si="213"/>
        <v>#N/A</v>
      </c>
      <c r="DY54" s="146" t="e">
        <f t="shared" si="214"/>
        <v>#N/A</v>
      </c>
      <c r="DZ54" s="146" t="e">
        <f t="shared" si="215"/>
        <v>#N/A</v>
      </c>
      <c r="EA54" s="146" t="e">
        <f t="shared" si="216"/>
        <v>#N/A</v>
      </c>
      <c r="EB54" s="146" t="e">
        <f t="shared" si="217"/>
        <v>#N/A</v>
      </c>
      <c r="EC54" s="146" t="e">
        <f t="shared" si="218"/>
        <v>#N/A</v>
      </c>
      <c r="ED54" s="146" t="e">
        <f t="shared" si="219"/>
        <v>#N/A</v>
      </c>
      <c r="EE54" s="146" t="e">
        <f t="shared" si="220"/>
        <v>#N/A</v>
      </c>
      <c r="EF54" s="146" t="e">
        <f t="shared" si="221"/>
        <v>#N/A</v>
      </c>
      <c r="EG54" s="146" t="e">
        <f t="shared" si="222"/>
        <v>#N/A</v>
      </c>
      <c r="EH54" s="146" t="e">
        <f t="shared" si="223"/>
        <v>#N/A</v>
      </c>
      <c r="EI54" s="146" t="e">
        <f t="shared" si="224"/>
        <v>#N/A</v>
      </c>
      <c r="EJ54" s="146" t="e">
        <f t="shared" si="225"/>
        <v>#N/A</v>
      </c>
      <c r="EK54" s="146" t="e">
        <f t="shared" si="226"/>
        <v>#N/A</v>
      </c>
      <c r="EL54" s="146" t="e">
        <f t="shared" si="227"/>
        <v>#N/A</v>
      </c>
      <c r="EM54" s="146" t="e">
        <f t="shared" si="228"/>
        <v>#N/A</v>
      </c>
      <c r="EN54" s="146" t="e">
        <f t="shared" si="229"/>
        <v>#N/A</v>
      </c>
      <c r="EO54" s="146" t="e">
        <f t="shared" si="230"/>
        <v>#N/A</v>
      </c>
      <c r="EP54" s="146" t="e">
        <f t="shared" si="231"/>
        <v>#N/A</v>
      </c>
      <c r="EQ54" s="146" t="e">
        <f t="shared" si="232"/>
        <v>#N/A</v>
      </c>
      <c r="ER54" s="146" t="e">
        <f t="shared" si="233"/>
        <v>#N/A</v>
      </c>
      <c r="ES54" s="146" t="e">
        <f t="shared" si="234"/>
        <v>#N/A</v>
      </c>
      <c r="ET54" s="146" t="e">
        <f t="shared" si="235"/>
        <v>#N/A</v>
      </c>
      <c r="EU54" s="146" t="e">
        <f t="shared" si="236"/>
        <v>#N/A</v>
      </c>
      <c r="EV54" s="146" t="e">
        <f t="shared" si="237"/>
        <v>#N/A</v>
      </c>
      <c r="EW54" s="146" t="e">
        <f t="shared" si="238"/>
        <v>#N/A</v>
      </c>
      <c r="EX54" s="146" t="e">
        <f t="shared" si="239"/>
        <v>#N/A</v>
      </c>
      <c r="EY54" s="146" t="e">
        <f t="shared" si="240"/>
        <v>#N/A</v>
      </c>
      <c r="EZ54" s="146" t="e">
        <f t="shared" si="241"/>
        <v>#N/A</v>
      </c>
      <c r="FA54" s="146" t="e">
        <f t="shared" si="242"/>
        <v>#N/A</v>
      </c>
      <c r="FB54" s="146" t="e">
        <f t="shared" si="243"/>
        <v>#N/A</v>
      </c>
      <c r="FC54" s="146" t="e">
        <f t="shared" si="244"/>
        <v>#N/A</v>
      </c>
      <c r="FD54" s="146" t="e">
        <f t="shared" si="245"/>
        <v>#N/A</v>
      </c>
      <c r="FE54" s="146" t="e">
        <f t="shared" si="246"/>
        <v>#N/A</v>
      </c>
      <c r="FF54" s="146" t="e">
        <f t="shared" si="247"/>
        <v>#N/A</v>
      </c>
      <c r="FG54" s="146" t="e">
        <f t="shared" si="248"/>
        <v>#N/A</v>
      </c>
      <c r="FH54" s="146" t="e">
        <f t="shared" si="249"/>
        <v>#N/A</v>
      </c>
      <c r="FI54" s="146" t="e">
        <f t="shared" si="250"/>
        <v>#N/A</v>
      </c>
      <c r="FJ54" s="146" t="e">
        <f t="shared" si="251"/>
        <v>#N/A</v>
      </c>
      <c r="FK54" s="146" t="e">
        <f t="shared" si="252"/>
        <v>#N/A</v>
      </c>
      <c r="FL54" s="146" t="e">
        <f t="shared" si="253"/>
        <v>#N/A</v>
      </c>
      <c r="FM54" s="146" t="e">
        <f t="shared" si="254"/>
        <v>#N/A</v>
      </c>
      <c r="FN54" s="146" t="e">
        <f t="shared" si="255"/>
        <v>#N/A</v>
      </c>
      <c r="FO54" s="146" t="e">
        <f t="shared" si="256"/>
        <v>#N/A</v>
      </c>
      <c r="FP54" s="146" t="e">
        <f t="shared" si="257"/>
        <v>#N/A</v>
      </c>
      <c r="FQ54" s="146" t="e">
        <f t="shared" si="258"/>
        <v>#N/A</v>
      </c>
      <c r="FR54" s="146" t="e">
        <f t="shared" si="259"/>
        <v>#N/A</v>
      </c>
      <c r="FS54" s="146" t="e">
        <f t="shared" si="260"/>
        <v>#N/A</v>
      </c>
      <c r="FT54" s="146" t="e">
        <f t="shared" si="261"/>
        <v>#N/A</v>
      </c>
      <c r="FU54" s="146" t="e">
        <f t="shared" si="262"/>
        <v>#N/A</v>
      </c>
      <c r="FV54" s="146" t="e">
        <f t="shared" si="263"/>
        <v>#N/A</v>
      </c>
      <c r="FW54" s="146" t="e">
        <f t="shared" si="264"/>
        <v>#N/A</v>
      </c>
      <c r="FX54" s="146" t="e">
        <f t="shared" si="265"/>
        <v>#N/A</v>
      </c>
      <c r="FY54" s="146" t="e">
        <f t="shared" si="266"/>
        <v>#N/A</v>
      </c>
      <c r="FZ54" s="146" t="e">
        <f t="shared" si="267"/>
        <v>#N/A</v>
      </c>
      <c r="GA54" s="146" t="e">
        <f t="shared" si="268"/>
        <v>#N/A</v>
      </c>
      <c r="GB54" s="146" t="e">
        <f t="shared" si="269"/>
        <v>#N/A</v>
      </c>
      <c r="GC54" s="146" t="e">
        <f t="shared" si="270"/>
        <v>#N/A</v>
      </c>
      <c r="GD54" s="146" t="e">
        <f t="shared" si="271"/>
        <v>#N/A</v>
      </c>
      <c r="GE54" s="146" t="e">
        <f t="shared" si="272"/>
        <v>#N/A</v>
      </c>
      <c r="GF54" s="146" t="e">
        <f t="shared" si="273"/>
        <v>#N/A</v>
      </c>
      <c r="GG54" s="146" t="e">
        <f t="shared" si="274"/>
        <v>#N/A</v>
      </c>
      <c r="GH54" s="146" t="e">
        <f t="shared" si="275"/>
        <v>#N/A</v>
      </c>
      <c r="GI54" s="146" t="e">
        <f t="shared" si="276"/>
        <v>#N/A</v>
      </c>
      <c r="GJ54" s="146" t="e">
        <f t="shared" si="277"/>
        <v>#N/A</v>
      </c>
      <c r="GK54" s="146" t="e">
        <f t="shared" si="278"/>
        <v>#N/A</v>
      </c>
      <c r="GL54" s="146" t="e">
        <f t="shared" si="279"/>
        <v>#N/A</v>
      </c>
      <c r="GM54" s="146" t="e">
        <f t="shared" si="280"/>
        <v>#N/A</v>
      </c>
      <c r="GN54" s="146" t="e">
        <f t="shared" si="281"/>
        <v>#N/A</v>
      </c>
      <c r="GO54" s="146" t="e">
        <f t="shared" si="282"/>
        <v>#N/A</v>
      </c>
      <c r="GP54" s="146" t="e">
        <f t="shared" si="283"/>
        <v>#N/A</v>
      </c>
      <c r="GQ54" s="146" t="e">
        <f t="shared" si="284"/>
        <v>#N/A</v>
      </c>
      <c r="GR54" s="146" t="e">
        <f t="shared" si="285"/>
        <v>#N/A</v>
      </c>
      <c r="GS54" s="146" t="e">
        <f t="shared" si="286"/>
        <v>#N/A</v>
      </c>
      <c r="GT54" s="146" t="e">
        <f t="shared" si="287"/>
        <v>#N/A</v>
      </c>
      <c r="GU54" s="146" t="e">
        <f t="shared" si="288"/>
        <v>#N/A</v>
      </c>
      <c r="GV54" s="146" t="e">
        <f t="shared" si="289"/>
        <v>#N/A</v>
      </c>
      <c r="GW54" s="146" t="e">
        <f t="shared" si="290"/>
        <v>#N/A</v>
      </c>
      <c r="GX54" s="146" t="e">
        <f t="shared" si="291"/>
        <v>#N/A</v>
      </c>
      <c r="GY54" s="146" t="e">
        <f t="shared" si="292"/>
        <v>#N/A</v>
      </c>
      <c r="GZ54" s="146" t="e">
        <f t="shared" si="293"/>
        <v>#N/A</v>
      </c>
      <c r="HA54" s="146" t="e">
        <f t="shared" si="294"/>
        <v>#N/A</v>
      </c>
      <c r="HB54" s="146" t="e">
        <f t="shared" si="295"/>
        <v>#N/A</v>
      </c>
      <c r="HC54" s="146" t="e">
        <f t="shared" si="296"/>
        <v>#N/A</v>
      </c>
      <c r="HD54" s="146" t="e">
        <f t="shared" si="297"/>
        <v>#N/A</v>
      </c>
      <c r="HE54" s="146" t="e">
        <f t="shared" si="298"/>
        <v>#N/A</v>
      </c>
      <c r="HF54" s="146" t="e">
        <f t="shared" si="299"/>
        <v>#N/A</v>
      </c>
      <c r="HG54" s="146" t="e">
        <f t="shared" si="300"/>
        <v>#N/A</v>
      </c>
      <c r="HH54" s="146" t="e">
        <f t="shared" si="301"/>
        <v>#N/A</v>
      </c>
      <c r="HI54" s="146" t="e">
        <f t="shared" si="302"/>
        <v>#N/A</v>
      </c>
      <c r="HJ54" s="146" t="e">
        <f t="shared" si="303"/>
        <v>#N/A</v>
      </c>
      <c r="HK54" s="146" t="e">
        <f t="shared" si="304"/>
        <v>#N/A</v>
      </c>
      <c r="HL54" s="146" t="e">
        <f t="shared" si="305"/>
        <v>#N/A</v>
      </c>
      <c r="HM54" s="146" t="e">
        <f t="shared" si="306"/>
        <v>#N/A</v>
      </c>
      <c r="HN54" s="146" t="e">
        <f t="shared" si="307"/>
        <v>#N/A</v>
      </c>
      <c r="HO54" s="146" t="e">
        <f t="shared" si="308"/>
        <v>#N/A</v>
      </c>
      <c r="HP54" s="146" t="e">
        <f t="shared" si="309"/>
        <v>#N/A</v>
      </c>
    </row>
    <row r="55" spans="1:224" hidden="1" x14ac:dyDescent="0.45">
      <c r="A55" s="4">
        <v>52</v>
      </c>
      <c r="B55" s="82" t="str">
        <f t="shared" si="107"/>
        <v/>
      </c>
      <c r="C55" s="81"/>
      <c r="D55" s="82" t="str">
        <f t="shared" si="108"/>
        <v/>
      </c>
      <c r="E55" s="32" t="str">
        <f t="shared" si="0"/>
        <v/>
      </c>
      <c r="F55" s="32" t="str">
        <f t="shared" si="1"/>
        <v/>
      </c>
      <c r="G55" s="65" t="str">
        <f t="shared" si="109"/>
        <v/>
      </c>
      <c r="H55" s="21"/>
      <c r="I55" s="53"/>
      <c r="J55" s="237"/>
      <c r="K55" s="66" t="str">
        <f>IF(AND(B55&gt;0,C55&gt;0,D55&gt;0),IF(ISBLANK(J55),IF(ISBLANK(H55),"",(D55-B55)*VLOOKUP(H55,VLookups!$A$4:$B$13,2,FALSE)),J55),"")</f>
        <v/>
      </c>
      <c r="L55" s="67" t="str">
        <f t="shared" si="205"/>
        <v/>
      </c>
      <c r="M55" s="81"/>
      <c r="N55" s="230" t="str">
        <f>IF(AND(M55&gt;0,C55&gt;0,NOT(K55="")),ABS(VLOOKUP($M$1,VLookups!$A$27:$B$28,2,FALSE)-_xlfn.NORM.DIST(M55,G55,K55,TRUE)),"")</f>
        <v/>
      </c>
      <c r="O55" s="80" t="str">
        <f>IF(AND($B55&gt;0,$C55&gt;0,$D55&gt;0,NOT(ISBLANK($H55))),_xlfn.NORM.INV(ABS(VLOOKUP($M$1,VLookups!$A$27:$B$28,2,FALSE)-O$3),$G55,$K55),"")</f>
        <v/>
      </c>
      <c r="P55" s="79" t="str">
        <f>IF(AND($B55&gt;0,$C55&gt;0,$D55&gt;0,NOT(ISBLANK($H55))),_xlfn.NORM.INV(ABS(VLOOKUP($M$1,VLookups!$A$27:$B$28,2,FALSE)-P$3),$G55,$K55),"")</f>
        <v/>
      </c>
      <c r="Q55" s="80" t="str">
        <f>IF(AND($B55&gt;0,$C55&gt;0,$D55&gt;0,NOT(ISBLANK($H55))),_xlfn.NORM.INV(ABS(VLOOKUP($M$1,VLookups!$A$27:$B$28,2,FALSE)-Q$3),$G55,$K55),"")</f>
        <v/>
      </c>
      <c r="R55" s="79" t="str">
        <f>IF(AND($B55&gt;0,$C55&gt;0,$D55&gt;0,NOT(ISBLANK($H55))),_xlfn.NORM.INV(ABS(VLOOKUP($M$1,VLookups!$A$27:$B$28,2,FALSE)-R$3),$G55,$K55),"")</f>
        <v/>
      </c>
      <c r="S55" s="80" t="str">
        <f>IF(AND($B55&gt;0,$C55&gt;0,$D55&gt;0,NOT(ISBLANK($H55))),_xlfn.NORM.INV(ABS(VLOOKUP($M$1,VLookups!$A$27:$B$28,2,FALSE)-S$3),$G55,$K55),"")</f>
        <v/>
      </c>
      <c r="T55" s="79" t="str">
        <f>IF(AND($B55&gt;0,$C55&gt;0,$D55&gt;0,NOT(ISBLANK($H55))),_xlfn.NORM.INV(ABS(VLOOKUP($M$1,VLookups!$A$27:$B$28,2,FALSE)-T$3),$G55,$K55),"")</f>
        <v/>
      </c>
      <c r="U55" s="5"/>
      <c r="V55" s="145" t="str">
        <f t="shared" si="110"/>
        <v/>
      </c>
      <c r="W55" s="46" t="str">
        <f t="shared" ref="W55:AP55" si="364">IF(ISNONTEXT($V55),X55-$V55,"")</f>
        <v/>
      </c>
      <c r="X55" s="46" t="str">
        <f t="shared" si="364"/>
        <v/>
      </c>
      <c r="Y55" s="46" t="str">
        <f t="shared" si="364"/>
        <v/>
      </c>
      <c r="Z55" s="46" t="str">
        <f t="shared" si="364"/>
        <v/>
      </c>
      <c r="AA55" s="46" t="str">
        <f t="shared" si="364"/>
        <v/>
      </c>
      <c r="AB55" s="46" t="str">
        <f t="shared" si="364"/>
        <v/>
      </c>
      <c r="AC55" s="46" t="str">
        <f t="shared" si="364"/>
        <v/>
      </c>
      <c r="AD55" s="46" t="str">
        <f t="shared" si="364"/>
        <v/>
      </c>
      <c r="AE55" s="46" t="str">
        <f t="shared" si="364"/>
        <v/>
      </c>
      <c r="AF55" s="46" t="str">
        <f t="shared" si="364"/>
        <v/>
      </c>
      <c r="AG55" s="46" t="str">
        <f t="shared" si="364"/>
        <v/>
      </c>
      <c r="AH55" s="46" t="str">
        <f t="shared" si="364"/>
        <v/>
      </c>
      <c r="AI55" s="46" t="str">
        <f t="shared" si="364"/>
        <v/>
      </c>
      <c r="AJ55" s="46" t="str">
        <f t="shared" si="364"/>
        <v/>
      </c>
      <c r="AK55" s="46" t="str">
        <f t="shared" si="364"/>
        <v/>
      </c>
      <c r="AL55" s="46" t="str">
        <f t="shared" si="364"/>
        <v/>
      </c>
      <c r="AM55" s="46" t="str">
        <f t="shared" si="364"/>
        <v/>
      </c>
      <c r="AN55" s="46" t="str">
        <f t="shared" si="364"/>
        <v/>
      </c>
      <c r="AO55" s="46" t="str">
        <f t="shared" si="364"/>
        <v/>
      </c>
      <c r="AP55" s="46" t="str">
        <f t="shared" si="364"/>
        <v/>
      </c>
      <c r="AQ55" s="152" t="str">
        <f t="shared" si="112"/>
        <v/>
      </c>
      <c r="AR55" s="46" t="str">
        <f t="shared" ref="AR55:DC55" si="365">IF(ISNONTEXT($V55),AQ55+$V55,"")</f>
        <v/>
      </c>
      <c r="AS55" s="46" t="str">
        <f t="shared" si="365"/>
        <v/>
      </c>
      <c r="AT55" s="46" t="str">
        <f t="shared" si="365"/>
        <v/>
      </c>
      <c r="AU55" s="46" t="str">
        <f t="shared" si="365"/>
        <v/>
      </c>
      <c r="AV55" s="46" t="str">
        <f t="shared" si="365"/>
        <v/>
      </c>
      <c r="AW55" s="46" t="str">
        <f t="shared" si="365"/>
        <v/>
      </c>
      <c r="AX55" s="46" t="str">
        <f t="shared" si="365"/>
        <v/>
      </c>
      <c r="AY55" s="46" t="str">
        <f t="shared" si="365"/>
        <v/>
      </c>
      <c r="AZ55" s="46" t="str">
        <f t="shared" si="365"/>
        <v/>
      </c>
      <c r="BA55" s="46" t="str">
        <f t="shared" si="365"/>
        <v/>
      </c>
      <c r="BB55" s="46" t="str">
        <f t="shared" si="365"/>
        <v/>
      </c>
      <c r="BC55" s="46" t="str">
        <f t="shared" si="365"/>
        <v/>
      </c>
      <c r="BD55" s="46" t="str">
        <f t="shared" si="365"/>
        <v/>
      </c>
      <c r="BE55" s="46" t="str">
        <f t="shared" si="365"/>
        <v/>
      </c>
      <c r="BF55" s="46" t="str">
        <f t="shared" si="365"/>
        <v/>
      </c>
      <c r="BG55" s="46" t="str">
        <f t="shared" si="365"/>
        <v/>
      </c>
      <c r="BH55" s="46" t="str">
        <f t="shared" si="365"/>
        <v/>
      </c>
      <c r="BI55" s="46" t="str">
        <f t="shared" si="365"/>
        <v/>
      </c>
      <c r="BJ55" s="46" t="str">
        <f t="shared" si="365"/>
        <v/>
      </c>
      <c r="BK55" s="46" t="str">
        <f t="shared" si="365"/>
        <v/>
      </c>
      <c r="BL55" s="46" t="str">
        <f t="shared" si="365"/>
        <v/>
      </c>
      <c r="BM55" s="46" t="str">
        <f t="shared" si="365"/>
        <v/>
      </c>
      <c r="BN55" s="46" t="str">
        <f t="shared" si="365"/>
        <v/>
      </c>
      <c r="BO55" s="46" t="str">
        <f t="shared" si="365"/>
        <v/>
      </c>
      <c r="BP55" s="46" t="str">
        <f t="shared" si="365"/>
        <v/>
      </c>
      <c r="BQ55" s="46" t="str">
        <f t="shared" si="365"/>
        <v/>
      </c>
      <c r="BR55" s="46" t="str">
        <f t="shared" si="365"/>
        <v/>
      </c>
      <c r="BS55" s="46" t="str">
        <f t="shared" si="365"/>
        <v/>
      </c>
      <c r="BT55" s="46" t="str">
        <f t="shared" si="365"/>
        <v/>
      </c>
      <c r="BU55" s="46" t="str">
        <f t="shared" si="365"/>
        <v/>
      </c>
      <c r="BV55" s="46" t="str">
        <f t="shared" si="365"/>
        <v/>
      </c>
      <c r="BW55" s="46" t="str">
        <f t="shared" si="365"/>
        <v/>
      </c>
      <c r="BX55" s="46" t="str">
        <f t="shared" si="365"/>
        <v/>
      </c>
      <c r="BY55" s="46" t="str">
        <f t="shared" si="365"/>
        <v/>
      </c>
      <c r="BZ55" s="46" t="str">
        <f t="shared" si="365"/>
        <v/>
      </c>
      <c r="CA55" s="46" t="str">
        <f t="shared" si="365"/>
        <v/>
      </c>
      <c r="CB55" s="46" t="str">
        <f t="shared" si="365"/>
        <v/>
      </c>
      <c r="CC55" s="46" t="str">
        <f t="shared" si="365"/>
        <v/>
      </c>
      <c r="CD55" s="46" t="str">
        <f t="shared" si="365"/>
        <v/>
      </c>
      <c r="CE55" s="46" t="str">
        <f t="shared" si="365"/>
        <v/>
      </c>
      <c r="CF55" s="46" t="str">
        <f t="shared" si="365"/>
        <v/>
      </c>
      <c r="CG55" s="46" t="str">
        <f t="shared" si="365"/>
        <v/>
      </c>
      <c r="CH55" s="46" t="str">
        <f t="shared" si="365"/>
        <v/>
      </c>
      <c r="CI55" s="46" t="str">
        <f t="shared" si="365"/>
        <v/>
      </c>
      <c r="CJ55" s="46" t="str">
        <f t="shared" si="365"/>
        <v/>
      </c>
      <c r="CK55" s="46" t="str">
        <f t="shared" si="365"/>
        <v/>
      </c>
      <c r="CL55" s="46" t="str">
        <f t="shared" si="365"/>
        <v/>
      </c>
      <c r="CM55" s="46" t="str">
        <f t="shared" si="365"/>
        <v/>
      </c>
      <c r="CN55" s="46" t="str">
        <f t="shared" si="365"/>
        <v/>
      </c>
      <c r="CO55" s="46" t="str">
        <f t="shared" si="365"/>
        <v/>
      </c>
      <c r="CP55" s="46" t="str">
        <f t="shared" si="365"/>
        <v/>
      </c>
      <c r="CQ55" s="46" t="str">
        <f t="shared" si="365"/>
        <v/>
      </c>
      <c r="CR55" s="46" t="str">
        <f t="shared" si="365"/>
        <v/>
      </c>
      <c r="CS55" s="46" t="str">
        <f t="shared" si="365"/>
        <v/>
      </c>
      <c r="CT55" s="46" t="str">
        <f t="shared" si="365"/>
        <v/>
      </c>
      <c r="CU55" s="46" t="str">
        <f t="shared" si="365"/>
        <v/>
      </c>
      <c r="CV55" s="46" t="str">
        <f t="shared" si="365"/>
        <v/>
      </c>
      <c r="CW55" s="46" t="str">
        <f t="shared" si="365"/>
        <v/>
      </c>
      <c r="CX55" s="46" t="str">
        <f t="shared" si="365"/>
        <v/>
      </c>
      <c r="CY55" s="46" t="str">
        <f t="shared" si="365"/>
        <v/>
      </c>
      <c r="CZ55" s="46" t="str">
        <f t="shared" si="365"/>
        <v/>
      </c>
      <c r="DA55" s="46" t="str">
        <f t="shared" si="365"/>
        <v/>
      </c>
      <c r="DB55" s="46" t="str">
        <f t="shared" si="365"/>
        <v/>
      </c>
      <c r="DC55" s="46" t="str">
        <f t="shared" si="365"/>
        <v/>
      </c>
      <c r="DD55" s="46" t="str">
        <f t="shared" ref="DD55:DS55" si="366">IF(ISNONTEXT($V55),DC55+$V55,"")</f>
        <v/>
      </c>
      <c r="DE55" s="46" t="str">
        <f t="shared" si="366"/>
        <v/>
      </c>
      <c r="DF55" s="46" t="str">
        <f t="shared" si="366"/>
        <v/>
      </c>
      <c r="DG55" s="46" t="str">
        <f t="shared" si="366"/>
        <v/>
      </c>
      <c r="DH55" s="46" t="str">
        <f t="shared" si="366"/>
        <v/>
      </c>
      <c r="DI55" s="46" t="str">
        <f t="shared" si="366"/>
        <v/>
      </c>
      <c r="DJ55" s="46" t="str">
        <f t="shared" si="366"/>
        <v/>
      </c>
      <c r="DK55" s="46" t="str">
        <f t="shared" si="366"/>
        <v/>
      </c>
      <c r="DL55" s="46" t="str">
        <f t="shared" si="366"/>
        <v/>
      </c>
      <c r="DM55" s="46" t="str">
        <f t="shared" si="366"/>
        <v/>
      </c>
      <c r="DN55" s="46" t="str">
        <f t="shared" si="366"/>
        <v/>
      </c>
      <c r="DO55" s="46" t="str">
        <f t="shared" si="366"/>
        <v/>
      </c>
      <c r="DP55" s="46" t="str">
        <f t="shared" si="366"/>
        <v/>
      </c>
      <c r="DQ55" s="46" t="str">
        <f t="shared" si="366"/>
        <v/>
      </c>
      <c r="DR55" s="46" t="str">
        <f t="shared" si="366"/>
        <v/>
      </c>
      <c r="DS55" s="46" t="str">
        <f t="shared" si="366"/>
        <v/>
      </c>
      <c r="DT55" s="146" t="e">
        <f t="shared" si="209"/>
        <v>#N/A</v>
      </c>
      <c r="DU55" s="146" t="e">
        <f t="shared" si="210"/>
        <v>#N/A</v>
      </c>
      <c r="DV55" s="146" t="e">
        <f t="shared" si="211"/>
        <v>#N/A</v>
      </c>
      <c r="DW55" s="146" t="e">
        <f t="shared" si="212"/>
        <v>#N/A</v>
      </c>
      <c r="DX55" s="146" t="e">
        <f t="shared" si="213"/>
        <v>#N/A</v>
      </c>
      <c r="DY55" s="146" t="e">
        <f t="shared" si="214"/>
        <v>#N/A</v>
      </c>
      <c r="DZ55" s="146" t="e">
        <f t="shared" si="215"/>
        <v>#N/A</v>
      </c>
      <c r="EA55" s="146" t="e">
        <f t="shared" si="216"/>
        <v>#N/A</v>
      </c>
      <c r="EB55" s="146" t="e">
        <f t="shared" si="217"/>
        <v>#N/A</v>
      </c>
      <c r="EC55" s="146" t="e">
        <f t="shared" si="218"/>
        <v>#N/A</v>
      </c>
      <c r="ED55" s="146" t="e">
        <f t="shared" si="219"/>
        <v>#N/A</v>
      </c>
      <c r="EE55" s="146" t="e">
        <f t="shared" si="220"/>
        <v>#N/A</v>
      </c>
      <c r="EF55" s="146" t="e">
        <f t="shared" si="221"/>
        <v>#N/A</v>
      </c>
      <c r="EG55" s="146" t="e">
        <f t="shared" si="222"/>
        <v>#N/A</v>
      </c>
      <c r="EH55" s="146" t="e">
        <f t="shared" si="223"/>
        <v>#N/A</v>
      </c>
      <c r="EI55" s="146" t="e">
        <f t="shared" si="224"/>
        <v>#N/A</v>
      </c>
      <c r="EJ55" s="146" t="e">
        <f t="shared" si="225"/>
        <v>#N/A</v>
      </c>
      <c r="EK55" s="146" t="e">
        <f t="shared" si="226"/>
        <v>#N/A</v>
      </c>
      <c r="EL55" s="146" t="e">
        <f t="shared" si="227"/>
        <v>#N/A</v>
      </c>
      <c r="EM55" s="146" t="e">
        <f t="shared" si="228"/>
        <v>#N/A</v>
      </c>
      <c r="EN55" s="146" t="e">
        <f t="shared" si="229"/>
        <v>#N/A</v>
      </c>
      <c r="EO55" s="146" t="e">
        <f t="shared" si="230"/>
        <v>#N/A</v>
      </c>
      <c r="EP55" s="146" t="e">
        <f t="shared" si="231"/>
        <v>#N/A</v>
      </c>
      <c r="EQ55" s="146" t="e">
        <f t="shared" si="232"/>
        <v>#N/A</v>
      </c>
      <c r="ER55" s="146" t="e">
        <f t="shared" si="233"/>
        <v>#N/A</v>
      </c>
      <c r="ES55" s="146" t="e">
        <f t="shared" si="234"/>
        <v>#N/A</v>
      </c>
      <c r="ET55" s="146" t="e">
        <f t="shared" si="235"/>
        <v>#N/A</v>
      </c>
      <c r="EU55" s="146" t="e">
        <f t="shared" si="236"/>
        <v>#N/A</v>
      </c>
      <c r="EV55" s="146" t="e">
        <f t="shared" si="237"/>
        <v>#N/A</v>
      </c>
      <c r="EW55" s="146" t="e">
        <f t="shared" si="238"/>
        <v>#N/A</v>
      </c>
      <c r="EX55" s="146" t="e">
        <f t="shared" si="239"/>
        <v>#N/A</v>
      </c>
      <c r="EY55" s="146" t="e">
        <f t="shared" si="240"/>
        <v>#N/A</v>
      </c>
      <c r="EZ55" s="146" t="e">
        <f t="shared" si="241"/>
        <v>#N/A</v>
      </c>
      <c r="FA55" s="146" t="e">
        <f t="shared" si="242"/>
        <v>#N/A</v>
      </c>
      <c r="FB55" s="146" t="e">
        <f t="shared" si="243"/>
        <v>#N/A</v>
      </c>
      <c r="FC55" s="146" t="e">
        <f t="shared" si="244"/>
        <v>#N/A</v>
      </c>
      <c r="FD55" s="146" t="e">
        <f t="shared" si="245"/>
        <v>#N/A</v>
      </c>
      <c r="FE55" s="146" t="e">
        <f t="shared" si="246"/>
        <v>#N/A</v>
      </c>
      <c r="FF55" s="146" t="e">
        <f t="shared" si="247"/>
        <v>#N/A</v>
      </c>
      <c r="FG55" s="146" t="e">
        <f t="shared" si="248"/>
        <v>#N/A</v>
      </c>
      <c r="FH55" s="146" t="e">
        <f t="shared" si="249"/>
        <v>#N/A</v>
      </c>
      <c r="FI55" s="146" t="e">
        <f t="shared" si="250"/>
        <v>#N/A</v>
      </c>
      <c r="FJ55" s="146" t="e">
        <f t="shared" si="251"/>
        <v>#N/A</v>
      </c>
      <c r="FK55" s="146" t="e">
        <f t="shared" si="252"/>
        <v>#N/A</v>
      </c>
      <c r="FL55" s="146" t="e">
        <f t="shared" si="253"/>
        <v>#N/A</v>
      </c>
      <c r="FM55" s="146" t="e">
        <f t="shared" si="254"/>
        <v>#N/A</v>
      </c>
      <c r="FN55" s="146" t="e">
        <f t="shared" si="255"/>
        <v>#N/A</v>
      </c>
      <c r="FO55" s="146" t="e">
        <f t="shared" si="256"/>
        <v>#N/A</v>
      </c>
      <c r="FP55" s="146" t="e">
        <f t="shared" si="257"/>
        <v>#N/A</v>
      </c>
      <c r="FQ55" s="146" t="e">
        <f t="shared" si="258"/>
        <v>#N/A</v>
      </c>
      <c r="FR55" s="146" t="e">
        <f t="shared" si="259"/>
        <v>#N/A</v>
      </c>
      <c r="FS55" s="146" t="e">
        <f t="shared" si="260"/>
        <v>#N/A</v>
      </c>
      <c r="FT55" s="146" t="e">
        <f t="shared" si="261"/>
        <v>#N/A</v>
      </c>
      <c r="FU55" s="146" t="e">
        <f t="shared" si="262"/>
        <v>#N/A</v>
      </c>
      <c r="FV55" s="146" t="e">
        <f t="shared" si="263"/>
        <v>#N/A</v>
      </c>
      <c r="FW55" s="146" t="e">
        <f t="shared" si="264"/>
        <v>#N/A</v>
      </c>
      <c r="FX55" s="146" t="e">
        <f t="shared" si="265"/>
        <v>#N/A</v>
      </c>
      <c r="FY55" s="146" t="e">
        <f t="shared" si="266"/>
        <v>#N/A</v>
      </c>
      <c r="FZ55" s="146" t="e">
        <f t="shared" si="267"/>
        <v>#N/A</v>
      </c>
      <c r="GA55" s="146" t="e">
        <f t="shared" si="268"/>
        <v>#N/A</v>
      </c>
      <c r="GB55" s="146" t="e">
        <f t="shared" si="269"/>
        <v>#N/A</v>
      </c>
      <c r="GC55" s="146" t="e">
        <f t="shared" si="270"/>
        <v>#N/A</v>
      </c>
      <c r="GD55" s="146" t="e">
        <f t="shared" si="271"/>
        <v>#N/A</v>
      </c>
      <c r="GE55" s="146" t="e">
        <f t="shared" si="272"/>
        <v>#N/A</v>
      </c>
      <c r="GF55" s="146" t="e">
        <f t="shared" si="273"/>
        <v>#N/A</v>
      </c>
      <c r="GG55" s="146" t="e">
        <f t="shared" si="274"/>
        <v>#N/A</v>
      </c>
      <c r="GH55" s="146" t="e">
        <f t="shared" si="275"/>
        <v>#N/A</v>
      </c>
      <c r="GI55" s="146" t="e">
        <f t="shared" si="276"/>
        <v>#N/A</v>
      </c>
      <c r="GJ55" s="146" t="e">
        <f t="shared" si="277"/>
        <v>#N/A</v>
      </c>
      <c r="GK55" s="146" t="e">
        <f t="shared" si="278"/>
        <v>#N/A</v>
      </c>
      <c r="GL55" s="146" t="e">
        <f t="shared" si="279"/>
        <v>#N/A</v>
      </c>
      <c r="GM55" s="146" t="e">
        <f t="shared" si="280"/>
        <v>#N/A</v>
      </c>
      <c r="GN55" s="146" t="e">
        <f t="shared" si="281"/>
        <v>#N/A</v>
      </c>
      <c r="GO55" s="146" t="e">
        <f t="shared" si="282"/>
        <v>#N/A</v>
      </c>
      <c r="GP55" s="146" t="e">
        <f t="shared" si="283"/>
        <v>#N/A</v>
      </c>
      <c r="GQ55" s="146" t="e">
        <f t="shared" si="284"/>
        <v>#N/A</v>
      </c>
      <c r="GR55" s="146" t="e">
        <f t="shared" si="285"/>
        <v>#N/A</v>
      </c>
      <c r="GS55" s="146" t="e">
        <f t="shared" si="286"/>
        <v>#N/A</v>
      </c>
      <c r="GT55" s="146" t="e">
        <f t="shared" si="287"/>
        <v>#N/A</v>
      </c>
      <c r="GU55" s="146" t="e">
        <f t="shared" si="288"/>
        <v>#N/A</v>
      </c>
      <c r="GV55" s="146" t="e">
        <f t="shared" si="289"/>
        <v>#N/A</v>
      </c>
      <c r="GW55" s="146" t="e">
        <f t="shared" si="290"/>
        <v>#N/A</v>
      </c>
      <c r="GX55" s="146" t="e">
        <f t="shared" si="291"/>
        <v>#N/A</v>
      </c>
      <c r="GY55" s="146" t="e">
        <f t="shared" si="292"/>
        <v>#N/A</v>
      </c>
      <c r="GZ55" s="146" t="e">
        <f t="shared" si="293"/>
        <v>#N/A</v>
      </c>
      <c r="HA55" s="146" t="e">
        <f t="shared" si="294"/>
        <v>#N/A</v>
      </c>
      <c r="HB55" s="146" t="e">
        <f t="shared" si="295"/>
        <v>#N/A</v>
      </c>
      <c r="HC55" s="146" t="e">
        <f t="shared" si="296"/>
        <v>#N/A</v>
      </c>
      <c r="HD55" s="146" t="e">
        <f t="shared" si="297"/>
        <v>#N/A</v>
      </c>
      <c r="HE55" s="146" t="e">
        <f t="shared" si="298"/>
        <v>#N/A</v>
      </c>
      <c r="HF55" s="146" t="e">
        <f t="shared" si="299"/>
        <v>#N/A</v>
      </c>
      <c r="HG55" s="146" t="e">
        <f t="shared" si="300"/>
        <v>#N/A</v>
      </c>
      <c r="HH55" s="146" t="e">
        <f t="shared" si="301"/>
        <v>#N/A</v>
      </c>
      <c r="HI55" s="146" t="e">
        <f t="shared" si="302"/>
        <v>#N/A</v>
      </c>
      <c r="HJ55" s="146" t="e">
        <f t="shared" si="303"/>
        <v>#N/A</v>
      </c>
      <c r="HK55" s="146" t="e">
        <f t="shared" si="304"/>
        <v>#N/A</v>
      </c>
      <c r="HL55" s="146" t="e">
        <f t="shared" si="305"/>
        <v>#N/A</v>
      </c>
      <c r="HM55" s="146" t="e">
        <f t="shared" si="306"/>
        <v>#N/A</v>
      </c>
      <c r="HN55" s="146" t="e">
        <f t="shared" si="307"/>
        <v>#N/A</v>
      </c>
      <c r="HO55" s="146" t="e">
        <f t="shared" si="308"/>
        <v>#N/A</v>
      </c>
      <c r="HP55" s="146" t="e">
        <f t="shared" si="309"/>
        <v>#N/A</v>
      </c>
    </row>
    <row r="56" spans="1:224" hidden="1" x14ac:dyDescent="0.45">
      <c r="A56" s="4">
        <v>53</v>
      </c>
      <c r="B56" s="82" t="str">
        <f t="shared" si="107"/>
        <v/>
      </c>
      <c r="C56" s="81"/>
      <c r="D56" s="82" t="str">
        <f t="shared" si="108"/>
        <v/>
      </c>
      <c r="E56" s="32" t="str">
        <f t="shared" si="0"/>
        <v/>
      </c>
      <c r="F56" s="32" t="str">
        <f t="shared" si="1"/>
        <v/>
      </c>
      <c r="G56" s="65" t="str">
        <f t="shared" si="109"/>
        <v/>
      </c>
      <c r="H56" s="21"/>
      <c r="I56" s="53"/>
      <c r="J56" s="237"/>
      <c r="K56" s="66" t="str">
        <f>IF(AND(B56&gt;0,C56&gt;0,D56&gt;0),IF(ISBLANK(J56),IF(ISBLANK(H56),"",(D56-B56)*VLOOKUP(H56,VLookups!$A$4:$B$13,2,FALSE)),J56),"")</f>
        <v/>
      </c>
      <c r="L56" s="67" t="str">
        <f t="shared" si="205"/>
        <v/>
      </c>
      <c r="M56" s="81"/>
      <c r="N56" s="230" t="str">
        <f>IF(AND(M56&gt;0,C56&gt;0,NOT(K56="")),ABS(VLOOKUP($M$1,VLookups!$A$27:$B$28,2,FALSE)-_xlfn.NORM.DIST(M56,G56,K56,TRUE)),"")</f>
        <v/>
      </c>
      <c r="O56" s="80" t="str">
        <f>IF(AND($B56&gt;0,$C56&gt;0,$D56&gt;0,NOT(ISBLANK($H56))),_xlfn.NORM.INV(ABS(VLOOKUP($M$1,VLookups!$A$27:$B$28,2,FALSE)-O$3),$G56,$K56),"")</f>
        <v/>
      </c>
      <c r="P56" s="79" t="str">
        <f>IF(AND($B56&gt;0,$C56&gt;0,$D56&gt;0,NOT(ISBLANK($H56))),_xlfn.NORM.INV(ABS(VLOOKUP($M$1,VLookups!$A$27:$B$28,2,FALSE)-P$3),$G56,$K56),"")</f>
        <v/>
      </c>
      <c r="Q56" s="80" t="str">
        <f>IF(AND($B56&gt;0,$C56&gt;0,$D56&gt;0,NOT(ISBLANK($H56))),_xlfn.NORM.INV(ABS(VLOOKUP($M$1,VLookups!$A$27:$B$28,2,FALSE)-Q$3),$G56,$K56),"")</f>
        <v/>
      </c>
      <c r="R56" s="79" t="str">
        <f>IF(AND($B56&gt;0,$C56&gt;0,$D56&gt;0,NOT(ISBLANK($H56))),_xlfn.NORM.INV(ABS(VLOOKUP($M$1,VLookups!$A$27:$B$28,2,FALSE)-R$3),$G56,$K56),"")</f>
        <v/>
      </c>
      <c r="S56" s="80" t="str">
        <f>IF(AND($B56&gt;0,$C56&gt;0,$D56&gt;0,NOT(ISBLANK($H56))),_xlfn.NORM.INV(ABS(VLOOKUP($M$1,VLookups!$A$27:$B$28,2,FALSE)-S$3),$G56,$K56),"")</f>
        <v/>
      </c>
      <c r="T56" s="79" t="str">
        <f>IF(AND($B56&gt;0,$C56&gt;0,$D56&gt;0,NOT(ISBLANK($H56))),_xlfn.NORM.INV(ABS(VLOOKUP($M$1,VLookups!$A$27:$B$28,2,FALSE)-T$3),$G56,$K56),"")</f>
        <v/>
      </c>
      <c r="U56" s="5"/>
      <c r="V56" s="145" t="str">
        <f t="shared" si="110"/>
        <v/>
      </c>
      <c r="W56" s="46" t="str">
        <f t="shared" ref="W56:AP56" si="367">IF(ISNONTEXT($V56),X56-$V56,"")</f>
        <v/>
      </c>
      <c r="X56" s="46" t="str">
        <f t="shared" si="367"/>
        <v/>
      </c>
      <c r="Y56" s="46" t="str">
        <f t="shared" si="367"/>
        <v/>
      </c>
      <c r="Z56" s="46" t="str">
        <f t="shared" si="367"/>
        <v/>
      </c>
      <c r="AA56" s="46" t="str">
        <f t="shared" si="367"/>
        <v/>
      </c>
      <c r="AB56" s="46" t="str">
        <f t="shared" si="367"/>
        <v/>
      </c>
      <c r="AC56" s="46" t="str">
        <f t="shared" si="367"/>
        <v/>
      </c>
      <c r="AD56" s="46" t="str">
        <f t="shared" si="367"/>
        <v/>
      </c>
      <c r="AE56" s="46" t="str">
        <f t="shared" si="367"/>
        <v/>
      </c>
      <c r="AF56" s="46" t="str">
        <f t="shared" si="367"/>
        <v/>
      </c>
      <c r="AG56" s="46" t="str">
        <f t="shared" si="367"/>
        <v/>
      </c>
      <c r="AH56" s="46" t="str">
        <f t="shared" si="367"/>
        <v/>
      </c>
      <c r="AI56" s="46" t="str">
        <f t="shared" si="367"/>
        <v/>
      </c>
      <c r="AJ56" s="46" t="str">
        <f t="shared" si="367"/>
        <v/>
      </c>
      <c r="AK56" s="46" t="str">
        <f t="shared" si="367"/>
        <v/>
      </c>
      <c r="AL56" s="46" t="str">
        <f t="shared" si="367"/>
        <v/>
      </c>
      <c r="AM56" s="46" t="str">
        <f t="shared" si="367"/>
        <v/>
      </c>
      <c r="AN56" s="46" t="str">
        <f t="shared" si="367"/>
        <v/>
      </c>
      <c r="AO56" s="46" t="str">
        <f t="shared" si="367"/>
        <v/>
      </c>
      <c r="AP56" s="46" t="str">
        <f t="shared" si="367"/>
        <v/>
      </c>
      <c r="AQ56" s="152" t="str">
        <f t="shared" si="112"/>
        <v/>
      </c>
      <c r="AR56" s="46" t="str">
        <f t="shared" ref="AR56:DC56" si="368">IF(ISNONTEXT($V56),AQ56+$V56,"")</f>
        <v/>
      </c>
      <c r="AS56" s="46" t="str">
        <f t="shared" si="368"/>
        <v/>
      </c>
      <c r="AT56" s="46" t="str">
        <f t="shared" si="368"/>
        <v/>
      </c>
      <c r="AU56" s="46" t="str">
        <f t="shared" si="368"/>
        <v/>
      </c>
      <c r="AV56" s="46" t="str">
        <f t="shared" si="368"/>
        <v/>
      </c>
      <c r="AW56" s="46" t="str">
        <f t="shared" si="368"/>
        <v/>
      </c>
      <c r="AX56" s="46" t="str">
        <f t="shared" si="368"/>
        <v/>
      </c>
      <c r="AY56" s="46" t="str">
        <f t="shared" si="368"/>
        <v/>
      </c>
      <c r="AZ56" s="46" t="str">
        <f t="shared" si="368"/>
        <v/>
      </c>
      <c r="BA56" s="46" t="str">
        <f t="shared" si="368"/>
        <v/>
      </c>
      <c r="BB56" s="46" t="str">
        <f t="shared" si="368"/>
        <v/>
      </c>
      <c r="BC56" s="46" t="str">
        <f t="shared" si="368"/>
        <v/>
      </c>
      <c r="BD56" s="46" t="str">
        <f t="shared" si="368"/>
        <v/>
      </c>
      <c r="BE56" s="46" t="str">
        <f t="shared" si="368"/>
        <v/>
      </c>
      <c r="BF56" s="46" t="str">
        <f t="shared" si="368"/>
        <v/>
      </c>
      <c r="BG56" s="46" t="str">
        <f t="shared" si="368"/>
        <v/>
      </c>
      <c r="BH56" s="46" t="str">
        <f t="shared" si="368"/>
        <v/>
      </c>
      <c r="BI56" s="46" t="str">
        <f t="shared" si="368"/>
        <v/>
      </c>
      <c r="BJ56" s="46" t="str">
        <f t="shared" si="368"/>
        <v/>
      </c>
      <c r="BK56" s="46" t="str">
        <f t="shared" si="368"/>
        <v/>
      </c>
      <c r="BL56" s="46" t="str">
        <f t="shared" si="368"/>
        <v/>
      </c>
      <c r="BM56" s="46" t="str">
        <f t="shared" si="368"/>
        <v/>
      </c>
      <c r="BN56" s="46" t="str">
        <f t="shared" si="368"/>
        <v/>
      </c>
      <c r="BO56" s="46" t="str">
        <f t="shared" si="368"/>
        <v/>
      </c>
      <c r="BP56" s="46" t="str">
        <f t="shared" si="368"/>
        <v/>
      </c>
      <c r="BQ56" s="46" t="str">
        <f t="shared" si="368"/>
        <v/>
      </c>
      <c r="BR56" s="46" t="str">
        <f t="shared" si="368"/>
        <v/>
      </c>
      <c r="BS56" s="46" t="str">
        <f t="shared" si="368"/>
        <v/>
      </c>
      <c r="BT56" s="46" t="str">
        <f t="shared" si="368"/>
        <v/>
      </c>
      <c r="BU56" s="46" t="str">
        <f t="shared" si="368"/>
        <v/>
      </c>
      <c r="BV56" s="46" t="str">
        <f t="shared" si="368"/>
        <v/>
      </c>
      <c r="BW56" s="46" t="str">
        <f t="shared" si="368"/>
        <v/>
      </c>
      <c r="BX56" s="46" t="str">
        <f t="shared" si="368"/>
        <v/>
      </c>
      <c r="BY56" s="46" t="str">
        <f t="shared" si="368"/>
        <v/>
      </c>
      <c r="BZ56" s="46" t="str">
        <f t="shared" si="368"/>
        <v/>
      </c>
      <c r="CA56" s="46" t="str">
        <f t="shared" si="368"/>
        <v/>
      </c>
      <c r="CB56" s="46" t="str">
        <f t="shared" si="368"/>
        <v/>
      </c>
      <c r="CC56" s="46" t="str">
        <f t="shared" si="368"/>
        <v/>
      </c>
      <c r="CD56" s="46" t="str">
        <f t="shared" si="368"/>
        <v/>
      </c>
      <c r="CE56" s="46" t="str">
        <f t="shared" si="368"/>
        <v/>
      </c>
      <c r="CF56" s="46" t="str">
        <f t="shared" si="368"/>
        <v/>
      </c>
      <c r="CG56" s="46" t="str">
        <f t="shared" si="368"/>
        <v/>
      </c>
      <c r="CH56" s="46" t="str">
        <f t="shared" si="368"/>
        <v/>
      </c>
      <c r="CI56" s="46" t="str">
        <f t="shared" si="368"/>
        <v/>
      </c>
      <c r="CJ56" s="46" t="str">
        <f t="shared" si="368"/>
        <v/>
      </c>
      <c r="CK56" s="46" t="str">
        <f t="shared" si="368"/>
        <v/>
      </c>
      <c r="CL56" s="46" t="str">
        <f t="shared" si="368"/>
        <v/>
      </c>
      <c r="CM56" s="46" t="str">
        <f t="shared" si="368"/>
        <v/>
      </c>
      <c r="CN56" s="46" t="str">
        <f t="shared" si="368"/>
        <v/>
      </c>
      <c r="CO56" s="46" t="str">
        <f t="shared" si="368"/>
        <v/>
      </c>
      <c r="CP56" s="46" t="str">
        <f t="shared" si="368"/>
        <v/>
      </c>
      <c r="CQ56" s="46" t="str">
        <f t="shared" si="368"/>
        <v/>
      </c>
      <c r="CR56" s="46" t="str">
        <f t="shared" si="368"/>
        <v/>
      </c>
      <c r="CS56" s="46" t="str">
        <f t="shared" si="368"/>
        <v/>
      </c>
      <c r="CT56" s="46" t="str">
        <f t="shared" si="368"/>
        <v/>
      </c>
      <c r="CU56" s="46" t="str">
        <f t="shared" si="368"/>
        <v/>
      </c>
      <c r="CV56" s="46" t="str">
        <f t="shared" si="368"/>
        <v/>
      </c>
      <c r="CW56" s="46" t="str">
        <f t="shared" si="368"/>
        <v/>
      </c>
      <c r="CX56" s="46" t="str">
        <f t="shared" si="368"/>
        <v/>
      </c>
      <c r="CY56" s="46" t="str">
        <f t="shared" si="368"/>
        <v/>
      </c>
      <c r="CZ56" s="46" t="str">
        <f t="shared" si="368"/>
        <v/>
      </c>
      <c r="DA56" s="46" t="str">
        <f t="shared" si="368"/>
        <v/>
      </c>
      <c r="DB56" s="46" t="str">
        <f t="shared" si="368"/>
        <v/>
      </c>
      <c r="DC56" s="46" t="str">
        <f t="shared" si="368"/>
        <v/>
      </c>
      <c r="DD56" s="46" t="str">
        <f t="shared" ref="DD56:DS56" si="369">IF(ISNONTEXT($V56),DC56+$V56,"")</f>
        <v/>
      </c>
      <c r="DE56" s="46" t="str">
        <f t="shared" si="369"/>
        <v/>
      </c>
      <c r="DF56" s="46" t="str">
        <f t="shared" si="369"/>
        <v/>
      </c>
      <c r="DG56" s="46" t="str">
        <f t="shared" si="369"/>
        <v/>
      </c>
      <c r="DH56" s="46" t="str">
        <f t="shared" si="369"/>
        <v/>
      </c>
      <c r="DI56" s="46" t="str">
        <f t="shared" si="369"/>
        <v/>
      </c>
      <c r="DJ56" s="46" t="str">
        <f t="shared" si="369"/>
        <v/>
      </c>
      <c r="DK56" s="46" t="str">
        <f t="shared" si="369"/>
        <v/>
      </c>
      <c r="DL56" s="46" t="str">
        <f t="shared" si="369"/>
        <v/>
      </c>
      <c r="DM56" s="46" t="str">
        <f t="shared" si="369"/>
        <v/>
      </c>
      <c r="DN56" s="46" t="str">
        <f t="shared" si="369"/>
        <v/>
      </c>
      <c r="DO56" s="46" t="str">
        <f t="shared" si="369"/>
        <v/>
      </c>
      <c r="DP56" s="46" t="str">
        <f t="shared" si="369"/>
        <v/>
      </c>
      <c r="DQ56" s="46" t="str">
        <f t="shared" si="369"/>
        <v/>
      </c>
      <c r="DR56" s="46" t="str">
        <f t="shared" si="369"/>
        <v/>
      </c>
      <c r="DS56" s="46" t="str">
        <f t="shared" si="369"/>
        <v/>
      </c>
      <c r="DT56" s="146" t="e">
        <f t="shared" si="209"/>
        <v>#N/A</v>
      </c>
      <c r="DU56" s="146" t="e">
        <f t="shared" si="210"/>
        <v>#N/A</v>
      </c>
      <c r="DV56" s="146" t="e">
        <f t="shared" si="211"/>
        <v>#N/A</v>
      </c>
      <c r="DW56" s="146" t="e">
        <f t="shared" si="212"/>
        <v>#N/A</v>
      </c>
      <c r="DX56" s="146" t="e">
        <f t="shared" si="213"/>
        <v>#N/A</v>
      </c>
      <c r="DY56" s="146" t="e">
        <f t="shared" si="214"/>
        <v>#N/A</v>
      </c>
      <c r="DZ56" s="146" t="e">
        <f t="shared" si="215"/>
        <v>#N/A</v>
      </c>
      <c r="EA56" s="146" t="e">
        <f t="shared" si="216"/>
        <v>#N/A</v>
      </c>
      <c r="EB56" s="146" t="e">
        <f t="shared" si="217"/>
        <v>#N/A</v>
      </c>
      <c r="EC56" s="146" t="e">
        <f t="shared" si="218"/>
        <v>#N/A</v>
      </c>
      <c r="ED56" s="146" t="e">
        <f t="shared" si="219"/>
        <v>#N/A</v>
      </c>
      <c r="EE56" s="146" t="e">
        <f t="shared" si="220"/>
        <v>#N/A</v>
      </c>
      <c r="EF56" s="146" t="e">
        <f t="shared" si="221"/>
        <v>#N/A</v>
      </c>
      <c r="EG56" s="146" t="e">
        <f t="shared" si="222"/>
        <v>#N/A</v>
      </c>
      <c r="EH56" s="146" t="e">
        <f t="shared" si="223"/>
        <v>#N/A</v>
      </c>
      <c r="EI56" s="146" t="e">
        <f t="shared" si="224"/>
        <v>#N/A</v>
      </c>
      <c r="EJ56" s="146" t="e">
        <f t="shared" si="225"/>
        <v>#N/A</v>
      </c>
      <c r="EK56" s="146" t="e">
        <f t="shared" si="226"/>
        <v>#N/A</v>
      </c>
      <c r="EL56" s="146" t="e">
        <f t="shared" si="227"/>
        <v>#N/A</v>
      </c>
      <c r="EM56" s="146" t="e">
        <f t="shared" si="228"/>
        <v>#N/A</v>
      </c>
      <c r="EN56" s="146" t="e">
        <f t="shared" si="229"/>
        <v>#N/A</v>
      </c>
      <c r="EO56" s="146" t="e">
        <f t="shared" si="230"/>
        <v>#N/A</v>
      </c>
      <c r="EP56" s="146" t="e">
        <f t="shared" si="231"/>
        <v>#N/A</v>
      </c>
      <c r="EQ56" s="146" t="e">
        <f t="shared" si="232"/>
        <v>#N/A</v>
      </c>
      <c r="ER56" s="146" t="e">
        <f t="shared" si="233"/>
        <v>#N/A</v>
      </c>
      <c r="ES56" s="146" t="e">
        <f t="shared" si="234"/>
        <v>#N/A</v>
      </c>
      <c r="ET56" s="146" t="e">
        <f t="shared" si="235"/>
        <v>#N/A</v>
      </c>
      <c r="EU56" s="146" t="e">
        <f t="shared" si="236"/>
        <v>#N/A</v>
      </c>
      <c r="EV56" s="146" t="e">
        <f t="shared" si="237"/>
        <v>#N/A</v>
      </c>
      <c r="EW56" s="146" t="e">
        <f t="shared" si="238"/>
        <v>#N/A</v>
      </c>
      <c r="EX56" s="146" t="e">
        <f t="shared" si="239"/>
        <v>#N/A</v>
      </c>
      <c r="EY56" s="146" t="e">
        <f t="shared" si="240"/>
        <v>#N/A</v>
      </c>
      <c r="EZ56" s="146" t="e">
        <f t="shared" si="241"/>
        <v>#N/A</v>
      </c>
      <c r="FA56" s="146" t="e">
        <f t="shared" si="242"/>
        <v>#N/A</v>
      </c>
      <c r="FB56" s="146" t="e">
        <f t="shared" si="243"/>
        <v>#N/A</v>
      </c>
      <c r="FC56" s="146" t="e">
        <f t="shared" si="244"/>
        <v>#N/A</v>
      </c>
      <c r="FD56" s="146" t="e">
        <f t="shared" si="245"/>
        <v>#N/A</v>
      </c>
      <c r="FE56" s="146" t="e">
        <f t="shared" si="246"/>
        <v>#N/A</v>
      </c>
      <c r="FF56" s="146" t="e">
        <f t="shared" si="247"/>
        <v>#N/A</v>
      </c>
      <c r="FG56" s="146" t="e">
        <f t="shared" si="248"/>
        <v>#N/A</v>
      </c>
      <c r="FH56" s="146" t="e">
        <f t="shared" si="249"/>
        <v>#N/A</v>
      </c>
      <c r="FI56" s="146" t="e">
        <f t="shared" si="250"/>
        <v>#N/A</v>
      </c>
      <c r="FJ56" s="146" t="e">
        <f t="shared" si="251"/>
        <v>#N/A</v>
      </c>
      <c r="FK56" s="146" t="e">
        <f t="shared" si="252"/>
        <v>#N/A</v>
      </c>
      <c r="FL56" s="146" t="e">
        <f t="shared" si="253"/>
        <v>#N/A</v>
      </c>
      <c r="FM56" s="146" t="e">
        <f t="shared" si="254"/>
        <v>#N/A</v>
      </c>
      <c r="FN56" s="146" t="e">
        <f t="shared" si="255"/>
        <v>#N/A</v>
      </c>
      <c r="FO56" s="146" t="e">
        <f t="shared" si="256"/>
        <v>#N/A</v>
      </c>
      <c r="FP56" s="146" t="e">
        <f t="shared" si="257"/>
        <v>#N/A</v>
      </c>
      <c r="FQ56" s="146" t="e">
        <f t="shared" si="258"/>
        <v>#N/A</v>
      </c>
      <c r="FR56" s="146" t="e">
        <f t="shared" si="259"/>
        <v>#N/A</v>
      </c>
      <c r="FS56" s="146" t="e">
        <f t="shared" si="260"/>
        <v>#N/A</v>
      </c>
      <c r="FT56" s="146" t="e">
        <f t="shared" si="261"/>
        <v>#N/A</v>
      </c>
      <c r="FU56" s="146" t="e">
        <f t="shared" si="262"/>
        <v>#N/A</v>
      </c>
      <c r="FV56" s="146" t="e">
        <f t="shared" si="263"/>
        <v>#N/A</v>
      </c>
      <c r="FW56" s="146" t="e">
        <f t="shared" si="264"/>
        <v>#N/A</v>
      </c>
      <c r="FX56" s="146" t="e">
        <f t="shared" si="265"/>
        <v>#N/A</v>
      </c>
      <c r="FY56" s="146" t="e">
        <f t="shared" si="266"/>
        <v>#N/A</v>
      </c>
      <c r="FZ56" s="146" t="e">
        <f t="shared" si="267"/>
        <v>#N/A</v>
      </c>
      <c r="GA56" s="146" t="e">
        <f t="shared" si="268"/>
        <v>#N/A</v>
      </c>
      <c r="GB56" s="146" t="e">
        <f t="shared" si="269"/>
        <v>#N/A</v>
      </c>
      <c r="GC56" s="146" t="e">
        <f t="shared" si="270"/>
        <v>#N/A</v>
      </c>
      <c r="GD56" s="146" t="e">
        <f t="shared" si="271"/>
        <v>#N/A</v>
      </c>
      <c r="GE56" s="146" t="e">
        <f t="shared" si="272"/>
        <v>#N/A</v>
      </c>
      <c r="GF56" s="146" t="e">
        <f t="shared" si="273"/>
        <v>#N/A</v>
      </c>
      <c r="GG56" s="146" t="e">
        <f t="shared" si="274"/>
        <v>#N/A</v>
      </c>
      <c r="GH56" s="146" t="e">
        <f t="shared" si="275"/>
        <v>#N/A</v>
      </c>
      <c r="GI56" s="146" t="e">
        <f t="shared" si="276"/>
        <v>#N/A</v>
      </c>
      <c r="GJ56" s="146" t="e">
        <f t="shared" si="277"/>
        <v>#N/A</v>
      </c>
      <c r="GK56" s="146" t="e">
        <f t="shared" si="278"/>
        <v>#N/A</v>
      </c>
      <c r="GL56" s="146" t="e">
        <f t="shared" si="279"/>
        <v>#N/A</v>
      </c>
      <c r="GM56" s="146" t="e">
        <f t="shared" si="280"/>
        <v>#N/A</v>
      </c>
      <c r="GN56" s="146" t="e">
        <f t="shared" si="281"/>
        <v>#N/A</v>
      </c>
      <c r="GO56" s="146" t="e">
        <f t="shared" si="282"/>
        <v>#N/A</v>
      </c>
      <c r="GP56" s="146" t="e">
        <f t="shared" si="283"/>
        <v>#N/A</v>
      </c>
      <c r="GQ56" s="146" t="e">
        <f t="shared" si="284"/>
        <v>#N/A</v>
      </c>
      <c r="GR56" s="146" t="e">
        <f t="shared" si="285"/>
        <v>#N/A</v>
      </c>
      <c r="GS56" s="146" t="e">
        <f t="shared" si="286"/>
        <v>#N/A</v>
      </c>
      <c r="GT56" s="146" t="e">
        <f t="shared" si="287"/>
        <v>#N/A</v>
      </c>
      <c r="GU56" s="146" t="e">
        <f t="shared" si="288"/>
        <v>#N/A</v>
      </c>
      <c r="GV56" s="146" t="e">
        <f t="shared" si="289"/>
        <v>#N/A</v>
      </c>
      <c r="GW56" s="146" t="e">
        <f t="shared" si="290"/>
        <v>#N/A</v>
      </c>
      <c r="GX56" s="146" t="e">
        <f t="shared" si="291"/>
        <v>#N/A</v>
      </c>
      <c r="GY56" s="146" t="e">
        <f t="shared" si="292"/>
        <v>#N/A</v>
      </c>
      <c r="GZ56" s="146" t="e">
        <f t="shared" si="293"/>
        <v>#N/A</v>
      </c>
      <c r="HA56" s="146" t="e">
        <f t="shared" si="294"/>
        <v>#N/A</v>
      </c>
      <c r="HB56" s="146" t="e">
        <f t="shared" si="295"/>
        <v>#N/A</v>
      </c>
      <c r="HC56" s="146" t="e">
        <f t="shared" si="296"/>
        <v>#N/A</v>
      </c>
      <c r="HD56" s="146" t="e">
        <f t="shared" si="297"/>
        <v>#N/A</v>
      </c>
      <c r="HE56" s="146" t="e">
        <f t="shared" si="298"/>
        <v>#N/A</v>
      </c>
      <c r="HF56" s="146" t="e">
        <f t="shared" si="299"/>
        <v>#N/A</v>
      </c>
      <c r="HG56" s="146" t="e">
        <f t="shared" si="300"/>
        <v>#N/A</v>
      </c>
      <c r="HH56" s="146" t="e">
        <f t="shared" si="301"/>
        <v>#N/A</v>
      </c>
      <c r="HI56" s="146" t="e">
        <f t="shared" si="302"/>
        <v>#N/A</v>
      </c>
      <c r="HJ56" s="146" t="e">
        <f t="shared" si="303"/>
        <v>#N/A</v>
      </c>
      <c r="HK56" s="146" t="e">
        <f t="shared" si="304"/>
        <v>#N/A</v>
      </c>
      <c r="HL56" s="146" t="e">
        <f t="shared" si="305"/>
        <v>#N/A</v>
      </c>
      <c r="HM56" s="146" t="e">
        <f t="shared" si="306"/>
        <v>#N/A</v>
      </c>
      <c r="HN56" s="146" t="e">
        <f t="shared" si="307"/>
        <v>#N/A</v>
      </c>
      <c r="HO56" s="146" t="e">
        <f t="shared" si="308"/>
        <v>#N/A</v>
      </c>
      <c r="HP56" s="146" t="e">
        <f t="shared" si="309"/>
        <v>#N/A</v>
      </c>
    </row>
    <row r="57" spans="1:224" hidden="1" x14ac:dyDescent="0.45">
      <c r="A57" s="4">
        <v>54</v>
      </c>
      <c r="B57" s="82" t="str">
        <f t="shared" si="107"/>
        <v/>
      </c>
      <c r="C57" s="81"/>
      <c r="D57" s="82" t="str">
        <f t="shared" si="108"/>
        <v/>
      </c>
      <c r="E57" s="32" t="str">
        <f t="shared" si="0"/>
        <v/>
      </c>
      <c r="F57" s="32" t="str">
        <f t="shared" si="1"/>
        <v/>
      </c>
      <c r="G57" s="65" t="str">
        <f t="shared" si="109"/>
        <v/>
      </c>
      <c r="H57" s="21"/>
      <c r="I57" s="53"/>
      <c r="J57" s="237"/>
      <c r="K57" s="66" t="str">
        <f>IF(AND(B57&gt;0,C57&gt;0,D57&gt;0),IF(ISBLANK(J57),IF(ISBLANK(H57),"",(D57-B57)*VLOOKUP(H57,VLookups!$A$4:$B$13,2,FALSE)),J57),"")</f>
        <v/>
      </c>
      <c r="L57" s="67" t="str">
        <f t="shared" si="205"/>
        <v/>
      </c>
      <c r="M57" s="81"/>
      <c r="N57" s="230" t="str">
        <f>IF(AND(M57&gt;0,C57&gt;0,NOT(K57="")),ABS(VLOOKUP($M$1,VLookups!$A$27:$B$28,2,FALSE)-_xlfn.NORM.DIST(M57,G57,K57,TRUE)),"")</f>
        <v/>
      </c>
      <c r="O57" s="80" t="str">
        <f>IF(AND($B57&gt;0,$C57&gt;0,$D57&gt;0,NOT(ISBLANK($H57))),_xlfn.NORM.INV(ABS(VLOOKUP($M$1,VLookups!$A$27:$B$28,2,FALSE)-O$3),$G57,$K57),"")</f>
        <v/>
      </c>
      <c r="P57" s="79" t="str">
        <f>IF(AND($B57&gt;0,$C57&gt;0,$D57&gt;0,NOT(ISBLANK($H57))),_xlfn.NORM.INV(ABS(VLOOKUP($M$1,VLookups!$A$27:$B$28,2,FALSE)-P$3),$G57,$K57),"")</f>
        <v/>
      </c>
      <c r="Q57" s="80" t="str">
        <f>IF(AND($B57&gt;0,$C57&gt;0,$D57&gt;0,NOT(ISBLANK($H57))),_xlfn.NORM.INV(ABS(VLOOKUP($M$1,VLookups!$A$27:$B$28,2,FALSE)-Q$3),$G57,$K57),"")</f>
        <v/>
      </c>
      <c r="R57" s="79" t="str">
        <f>IF(AND($B57&gt;0,$C57&gt;0,$D57&gt;0,NOT(ISBLANK($H57))),_xlfn.NORM.INV(ABS(VLOOKUP($M$1,VLookups!$A$27:$B$28,2,FALSE)-R$3),$G57,$K57),"")</f>
        <v/>
      </c>
      <c r="S57" s="80" t="str">
        <f>IF(AND($B57&gt;0,$C57&gt;0,$D57&gt;0,NOT(ISBLANK($H57))),_xlfn.NORM.INV(ABS(VLOOKUP($M$1,VLookups!$A$27:$B$28,2,FALSE)-S$3),$G57,$K57),"")</f>
        <v/>
      </c>
      <c r="T57" s="79" t="str">
        <f>IF(AND($B57&gt;0,$C57&gt;0,$D57&gt;0,NOT(ISBLANK($H57))),_xlfn.NORM.INV(ABS(VLOOKUP($M$1,VLookups!$A$27:$B$28,2,FALSE)-T$3),$G57,$K57),"")</f>
        <v/>
      </c>
      <c r="U57" s="5"/>
      <c r="V57" s="145" t="str">
        <f t="shared" si="110"/>
        <v/>
      </c>
      <c r="W57" s="46" t="str">
        <f t="shared" ref="W57:AP57" si="370">IF(ISNONTEXT($V57),X57-$V57,"")</f>
        <v/>
      </c>
      <c r="X57" s="46" t="str">
        <f t="shared" si="370"/>
        <v/>
      </c>
      <c r="Y57" s="46" t="str">
        <f t="shared" si="370"/>
        <v/>
      </c>
      <c r="Z57" s="46" t="str">
        <f t="shared" si="370"/>
        <v/>
      </c>
      <c r="AA57" s="46" t="str">
        <f t="shared" si="370"/>
        <v/>
      </c>
      <c r="AB57" s="46" t="str">
        <f t="shared" si="370"/>
        <v/>
      </c>
      <c r="AC57" s="46" t="str">
        <f t="shared" si="370"/>
        <v/>
      </c>
      <c r="AD57" s="46" t="str">
        <f t="shared" si="370"/>
        <v/>
      </c>
      <c r="AE57" s="46" t="str">
        <f t="shared" si="370"/>
        <v/>
      </c>
      <c r="AF57" s="46" t="str">
        <f t="shared" si="370"/>
        <v/>
      </c>
      <c r="AG57" s="46" t="str">
        <f t="shared" si="370"/>
        <v/>
      </c>
      <c r="AH57" s="46" t="str">
        <f t="shared" si="370"/>
        <v/>
      </c>
      <c r="AI57" s="46" t="str">
        <f t="shared" si="370"/>
        <v/>
      </c>
      <c r="AJ57" s="46" t="str">
        <f t="shared" si="370"/>
        <v/>
      </c>
      <c r="AK57" s="46" t="str">
        <f t="shared" si="370"/>
        <v/>
      </c>
      <c r="AL57" s="46" t="str">
        <f t="shared" si="370"/>
        <v/>
      </c>
      <c r="AM57" s="46" t="str">
        <f t="shared" si="370"/>
        <v/>
      </c>
      <c r="AN57" s="46" t="str">
        <f t="shared" si="370"/>
        <v/>
      </c>
      <c r="AO57" s="46" t="str">
        <f t="shared" si="370"/>
        <v/>
      </c>
      <c r="AP57" s="46" t="str">
        <f t="shared" si="370"/>
        <v/>
      </c>
      <c r="AQ57" s="152" t="str">
        <f t="shared" si="112"/>
        <v/>
      </c>
      <c r="AR57" s="46" t="str">
        <f t="shared" ref="AR57:DC57" si="371">IF(ISNONTEXT($V57),AQ57+$V57,"")</f>
        <v/>
      </c>
      <c r="AS57" s="46" t="str">
        <f t="shared" si="371"/>
        <v/>
      </c>
      <c r="AT57" s="46" t="str">
        <f t="shared" si="371"/>
        <v/>
      </c>
      <c r="AU57" s="46" t="str">
        <f t="shared" si="371"/>
        <v/>
      </c>
      <c r="AV57" s="46" t="str">
        <f t="shared" si="371"/>
        <v/>
      </c>
      <c r="AW57" s="46" t="str">
        <f t="shared" si="371"/>
        <v/>
      </c>
      <c r="AX57" s="46" t="str">
        <f t="shared" si="371"/>
        <v/>
      </c>
      <c r="AY57" s="46" t="str">
        <f t="shared" si="371"/>
        <v/>
      </c>
      <c r="AZ57" s="46" t="str">
        <f t="shared" si="371"/>
        <v/>
      </c>
      <c r="BA57" s="46" t="str">
        <f t="shared" si="371"/>
        <v/>
      </c>
      <c r="BB57" s="46" t="str">
        <f t="shared" si="371"/>
        <v/>
      </c>
      <c r="BC57" s="46" t="str">
        <f t="shared" si="371"/>
        <v/>
      </c>
      <c r="BD57" s="46" t="str">
        <f t="shared" si="371"/>
        <v/>
      </c>
      <c r="BE57" s="46" t="str">
        <f t="shared" si="371"/>
        <v/>
      </c>
      <c r="BF57" s="46" t="str">
        <f t="shared" si="371"/>
        <v/>
      </c>
      <c r="BG57" s="46" t="str">
        <f t="shared" si="371"/>
        <v/>
      </c>
      <c r="BH57" s="46" t="str">
        <f t="shared" si="371"/>
        <v/>
      </c>
      <c r="BI57" s="46" t="str">
        <f t="shared" si="371"/>
        <v/>
      </c>
      <c r="BJ57" s="46" t="str">
        <f t="shared" si="371"/>
        <v/>
      </c>
      <c r="BK57" s="46" t="str">
        <f t="shared" si="371"/>
        <v/>
      </c>
      <c r="BL57" s="46" t="str">
        <f t="shared" si="371"/>
        <v/>
      </c>
      <c r="BM57" s="46" t="str">
        <f t="shared" si="371"/>
        <v/>
      </c>
      <c r="BN57" s="46" t="str">
        <f t="shared" si="371"/>
        <v/>
      </c>
      <c r="BO57" s="46" t="str">
        <f t="shared" si="371"/>
        <v/>
      </c>
      <c r="BP57" s="46" t="str">
        <f t="shared" si="371"/>
        <v/>
      </c>
      <c r="BQ57" s="46" t="str">
        <f t="shared" si="371"/>
        <v/>
      </c>
      <c r="BR57" s="46" t="str">
        <f t="shared" si="371"/>
        <v/>
      </c>
      <c r="BS57" s="46" t="str">
        <f t="shared" si="371"/>
        <v/>
      </c>
      <c r="BT57" s="46" t="str">
        <f t="shared" si="371"/>
        <v/>
      </c>
      <c r="BU57" s="46" t="str">
        <f t="shared" si="371"/>
        <v/>
      </c>
      <c r="BV57" s="46" t="str">
        <f t="shared" si="371"/>
        <v/>
      </c>
      <c r="BW57" s="46" t="str">
        <f t="shared" si="371"/>
        <v/>
      </c>
      <c r="BX57" s="46" t="str">
        <f t="shared" si="371"/>
        <v/>
      </c>
      <c r="BY57" s="46" t="str">
        <f t="shared" si="371"/>
        <v/>
      </c>
      <c r="BZ57" s="46" t="str">
        <f t="shared" si="371"/>
        <v/>
      </c>
      <c r="CA57" s="46" t="str">
        <f t="shared" si="371"/>
        <v/>
      </c>
      <c r="CB57" s="46" t="str">
        <f t="shared" si="371"/>
        <v/>
      </c>
      <c r="CC57" s="46" t="str">
        <f t="shared" si="371"/>
        <v/>
      </c>
      <c r="CD57" s="46" t="str">
        <f t="shared" si="371"/>
        <v/>
      </c>
      <c r="CE57" s="46" t="str">
        <f t="shared" si="371"/>
        <v/>
      </c>
      <c r="CF57" s="46" t="str">
        <f t="shared" si="371"/>
        <v/>
      </c>
      <c r="CG57" s="46" t="str">
        <f t="shared" si="371"/>
        <v/>
      </c>
      <c r="CH57" s="46" t="str">
        <f t="shared" si="371"/>
        <v/>
      </c>
      <c r="CI57" s="46" t="str">
        <f t="shared" si="371"/>
        <v/>
      </c>
      <c r="CJ57" s="46" t="str">
        <f t="shared" si="371"/>
        <v/>
      </c>
      <c r="CK57" s="46" t="str">
        <f t="shared" si="371"/>
        <v/>
      </c>
      <c r="CL57" s="46" t="str">
        <f t="shared" si="371"/>
        <v/>
      </c>
      <c r="CM57" s="46" t="str">
        <f t="shared" si="371"/>
        <v/>
      </c>
      <c r="CN57" s="46" t="str">
        <f t="shared" si="371"/>
        <v/>
      </c>
      <c r="CO57" s="46" t="str">
        <f t="shared" si="371"/>
        <v/>
      </c>
      <c r="CP57" s="46" t="str">
        <f t="shared" si="371"/>
        <v/>
      </c>
      <c r="CQ57" s="46" t="str">
        <f t="shared" si="371"/>
        <v/>
      </c>
      <c r="CR57" s="46" t="str">
        <f t="shared" si="371"/>
        <v/>
      </c>
      <c r="CS57" s="46" t="str">
        <f t="shared" si="371"/>
        <v/>
      </c>
      <c r="CT57" s="46" t="str">
        <f t="shared" si="371"/>
        <v/>
      </c>
      <c r="CU57" s="46" t="str">
        <f t="shared" si="371"/>
        <v/>
      </c>
      <c r="CV57" s="46" t="str">
        <f t="shared" si="371"/>
        <v/>
      </c>
      <c r="CW57" s="46" t="str">
        <f t="shared" si="371"/>
        <v/>
      </c>
      <c r="CX57" s="46" t="str">
        <f t="shared" si="371"/>
        <v/>
      </c>
      <c r="CY57" s="46" t="str">
        <f t="shared" si="371"/>
        <v/>
      </c>
      <c r="CZ57" s="46" t="str">
        <f t="shared" si="371"/>
        <v/>
      </c>
      <c r="DA57" s="46" t="str">
        <f t="shared" si="371"/>
        <v/>
      </c>
      <c r="DB57" s="46" t="str">
        <f t="shared" si="371"/>
        <v/>
      </c>
      <c r="DC57" s="46" t="str">
        <f t="shared" si="371"/>
        <v/>
      </c>
      <c r="DD57" s="46" t="str">
        <f t="shared" ref="DD57:DS57" si="372">IF(ISNONTEXT($V57),DC57+$V57,"")</f>
        <v/>
      </c>
      <c r="DE57" s="46" t="str">
        <f t="shared" si="372"/>
        <v/>
      </c>
      <c r="DF57" s="46" t="str">
        <f t="shared" si="372"/>
        <v/>
      </c>
      <c r="DG57" s="46" t="str">
        <f t="shared" si="372"/>
        <v/>
      </c>
      <c r="DH57" s="46" t="str">
        <f t="shared" si="372"/>
        <v/>
      </c>
      <c r="DI57" s="46" t="str">
        <f t="shared" si="372"/>
        <v/>
      </c>
      <c r="DJ57" s="46" t="str">
        <f t="shared" si="372"/>
        <v/>
      </c>
      <c r="DK57" s="46" t="str">
        <f t="shared" si="372"/>
        <v/>
      </c>
      <c r="DL57" s="46" t="str">
        <f t="shared" si="372"/>
        <v/>
      </c>
      <c r="DM57" s="46" t="str">
        <f t="shared" si="372"/>
        <v/>
      </c>
      <c r="DN57" s="46" t="str">
        <f t="shared" si="372"/>
        <v/>
      </c>
      <c r="DO57" s="46" t="str">
        <f t="shared" si="372"/>
        <v/>
      </c>
      <c r="DP57" s="46" t="str">
        <f t="shared" si="372"/>
        <v/>
      </c>
      <c r="DQ57" s="46" t="str">
        <f t="shared" si="372"/>
        <v/>
      </c>
      <c r="DR57" s="46" t="str">
        <f t="shared" si="372"/>
        <v/>
      </c>
      <c r="DS57" s="46" t="str">
        <f t="shared" si="372"/>
        <v/>
      </c>
      <c r="DT57" s="146" t="e">
        <f t="shared" si="209"/>
        <v>#N/A</v>
      </c>
      <c r="DU57" s="146" t="e">
        <f t="shared" si="210"/>
        <v>#N/A</v>
      </c>
      <c r="DV57" s="146" t="e">
        <f t="shared" si="211"/>
        <v>#N/A</v>
      </c>
      <c r="DW57" s="146" t="e">
        <f t="shared" si="212"/>
        <v>#N/A</v>
      </c>
      <c r="DX57" s="146" t="e">
        <f t="shared" si="213"/>
        <v>#N/A</v>
      </c>
      <c r="DY57" s="146" t="e">
        <f t="shared" si="214"/>
        <v>#N/A</v>
      </c>
      <c r="DZ57" s="146" t="e">
        <f t="shared" si="215"/>
        <v>#N/A</v>
      </c>
      <c r="EA57" s="146" t="e">
        <f t="shared" si="216"/>
        <v>#N/A</v>
      </c>
      <c r="EB57" s="146" t="e">
        <f t="shared" si="217"/>
        <v>#N/A</v>
      </c>
      <c r="EC57" s="146" t="e">
        <f t="shared" si="218"/>
        <v>#N/A</v>
      </c>
      <c r="ED57" s="146" t="e">
        <f t="shared" si="219"/>
        <v>#N/A</v>
      </c>
      <c r="EE57" s="146" t="e">
        <f t="shared" si="220"/>
        <v>#N/A</v>
      </c>
      <c r="EF57" s="146" t="e">
        <f t="shared" si="221"/>
        <v>#N/A</v>
      </c>
      <c r="EG57" s="146" t="e">
        <f t="shared" si="222"/>
        <v>#N/A</v>
      </c>
      <c r="EH57" s="146" t="e">
        <f t="shared" si="223"/>
        <v>#N/A</v>
      </c>
      <c r="EI57" s="146" t="e">
        <f t="shared" si="224"/>
        <v>#N/A</v>
      </c>
      <c r="EJ57" s="146" t="e">
        <f t="shared" si="225"/>
        <v>#N/A</v>
      </c>
      <c r="EK57" s="146" t="e">
        <f t="shared" si="226"/>
        <v>#N/A</v>
      </c>
      <c r="EL57" s="146" t="e">
        <f t="shared" si="227"/>
        <v>#N/A</v>
      </c>
      <c r="EM57" s="146" t="e">
        <f t="shared" si="228"/>
        <v>#N/A</v>
      </c>
      <c r="EN57" s="146" t="e">
        <f t="shared" si="229"/>
        <v>#N/A</v>
      </c>
      <c r="EO57" s="146" t="e">
        <f t="shared" si="230"/>
        <v>#N/A</v>
      </c>
      <c r="EP57" s="146" t="e">
        <f t="shared" si="231"/>
        <v>#N/A</v>
      </c>
      <c r="EQ57" s="146" t="e">
        <f t="shared" si="232"/>
        <v>#N/A</v>
      </c>
      <c r="ER57" s="146" t="e">
        <f t="shared" si="233"/>
        <v>#N/A</v>
      </c>
      <c r="ES57" s="146" t="e">
        <f t="shared" si="234"/>
        <v>#N/A</v>
      </c>
      <c r="ET57" s="146" t="e">
        <f t="shared" si="235"/>
        <v>#N/A</v>
      </c>
      <c r="EU57" s="146" t="e">
        <f t="shared" si="236"/>
        <v>#N/A</v>
      </c>
      <c r="EV57" s="146" t="e">
        <f t="shared" si="237"/>
        <v>#N/A</v>
      </c>
      <c r="EW57" s="146" t="e">
        <f t="shared" si="238"/>
        <v>#N/A</v>
      </c>
      <c r="EX57" s="146" t="e">
        <f t="shared" si="239"/>
        <v>#N/A</v>
      </c>
      <c r="EY57" s="146" t="e">
        <f t="shared" si="240"/>
        <v>#N/A</v>
      </c>
      <c r="EZ57" s="146" t="e">
        <f t="shared" si="241"/>
        <v>#N/A</v>
      </c>
      <c r="FA57" s="146" t="e">
        <f t="shared" si="242"/>
        <v>#N/A</v>
      </c>
      <c r="FB57" s="146" t="e">
        <f t="shared" si="243"/>
        <v>#N/A</v>
      </c>
      <c r="FC57" s="146" t="e">
        <f t="shared" si="244"/>
        <v>#N/A</v>
      </c>
      <c r="FD57" s="146" t="e">
        <f t="shared" si="245"/>
        <v>#N/A</v>
      </c>
      <c r="FE57" s="146" t="e">
        <f t="shared" si="246"/>
        <v>#N/A</v>
      </c>
      <c r="FF57" s="146" t="e">
        <f t="shared" si="247"/>
        <v>#N/A</v>
      </c>
      <c r="FG57" s="146" t="e">
        <f t="shared" si="248"/>
        <v>#N/A</v>
      </c>
      <c r="FH57" s="146" t="e">
        <f t="shared" si="249"/>
        <v>#N/A</v>
      </c>
      <c r="FI57" s="146" t="e">
        <f t="shared" si="250"/>
        <v>#N/A</v>
      </c>
      <c r="FJ57" s="146" t="e">
        <f t="shared" si="251"/>
        <v>#N/A</v>
      </c>
      <c r="FK57" s="146" t="e">
        <f t="shared" si="252"/>
        <v>#N/A</v>
      </c>
      <c r="FL57" s="146" t="e">
        <f t="shared" si="253"/>
        <v>#N/A</v>
      </c>
      <c r="FM57" s="146" t="e">
        <f t="shared" si="254"/>
        <v>#N/A</v>
      </c>
      <c r="FN57" s="146" t="e">
        <f t="shared" si="255"/>
        <v>#N/A</v>
      </c>
      <c r="FO57" s="146" t="e">
        <f t="shared" si="256"/>
        <v>#N/A</v>
      </c>
      <c r="FP57" s="146" t="e">
        <f t="shared" si="257"/>
        <v>#N/A</v>
      </c>
      <c r="FQ57" s="146" t="e">
        <f t="shared" si="258"/>
        <v>#N/A</v>
      </c>
      <c r="FR57" s="146" t="e">
        <f t="shared" si="259"/>
        <v>#N/A</v>
      </c>
      <c r="FS57" s="146" t="e">
        <f t="shared" si="260"/>
        <v>#N/A</v>
      </c>
      <c r="FT57" s="146" t="e">
        <f t="shared" si="261"/>
        <v>#N/A</v>
      </c>
      <c r="FU57" s="146" t="e">
        <f t="shared" si="262"/>
        <v>#N/A</v>
      </c>
      <c r="FV57" s="146" t="e">
        <f t="shared" si="263"/>
        <v>#N/A</v>
      </c>
      <c r="FW57" s="146" t="e">
        <f t="shared" si="264"/>
        <v>#N/A</v>
      </c>
      <c r="FX57" s="146" t="e">
        <f t="shared" si="265"/>
        <v>#N/A</v>
      </c>
      <c r="FY57" s="146" t="e">
        <f t="shared" si="266"/>
        <v>#N/A</v>
      </c>
      <c r="FZ57" s="146" t="e">
        <f t="shared" si="267"/>
        <v>#N/A</v>
      </c>
      <c r="GA57" s="146" t="e">
        <f t="shared" si="268"/>
        <v>#N/A</v>
      </c>
      <c r="GB57" s="146" t="e">
        <f t="shared" si="269"/>
        <v>#N/A</v>
      </c>
      <c r="GC57" s="146" t="e">
        <f t="shared" si="270"/>
        <v>#N/A</v>
      </c>
      <c r="GD57" s="146" t="e">
        <f t="shared" si="271"/>
        <v>#N/A</v>
      </c>
      <c r="GE57" s="146" t="e">
        <f t="shared" si="272"/>
        <v>#N/A</v>
      </c>
      <c r="GF57" s="146" t="e">
        <f t="shared" si="273"/>
        <v>#N/A</v>
      </c>
      <c r="GG57" s="146" t="e">
        <f t="shared" si="274"/>
        <v>#N/A</v>
      </c>
      <c r="GH57" s="146" t="e">
        <f t="shared" si="275"/>
        <v>#N/A</v>
      </c>
      <c r="GI57" s="146" t="e">
        <f t="shared" si="276"/>
        <v>#N/A</v>
      </c>
      <c r="GJ57" s="146" t="e">
        <f t="shared" si="277"/>
        <v>#N/A</v>
      </c>
      <c r="GK57" s="146" t="e">
        <f t="shared" si="278"/>
        <v>#N/A</v>
      </c>
      <c r="GL57" s="146" t="e">
        <f t="shared" si="279"/>
        <v>#N/A</v>
      </c>
      <c r="GM57" s="146" t="e">
        <f t="shared" si="280"/>
        <v>#N/A</v>
      </c>
      <c r="GN57" s="146" t="e">
        <f t="shared" si="281"/>
        <v>#N/A</v>
      </c>
      <c r="GO57" s="146" t="e">
        <f t="shared" si="282"/>
        <v>#N/A</v>
      </c>
      <c r="GP57" s="146" t="e">
        <f t="shared" si="283"/>
        <v>#N/A</v>
      </c>
      <c r="GQ57" s="146" t="e">
        <f t="shared" si="284"/>
        <v>#N/A</v>
      </c>
      <c r="GR57" s="146" t="e">
        <f t="shared" si="285"/>
        <v>#N/A</v>
      </c>
      <c r="GS57" s="146" t="e">
        <f t="shared" si="286"/>
        <v>#N/A</v>
      </c>
      <c r="GT57" s="146" t="e">
        <f t="shared" si="287"/>
        <v>#N/A</v>
      </c>
      <c r="GU57" s="146" t="e">
        <f t="shared" si="288"/>
        <v>#N/A</v>
      </c>
      <c r="GV57" s="146" t="e">
        <f t="shared" si="289"/>
        <v>#N/A</v>
      </c>
      <c r="GW57" s="146" t="e">
        <f t="shared" si="290"/>
        <v>#N/A</v>
      </c>
      <c r="GX57" s="146" t="e">
        <f t="shared" si="291"/>
        <v>#N/A</v>
      </c>
      <c r="GY57" s="146" t="e">
        <f t="shared" si="292"/>
        <v>#N/A</v>
      </c>
      <c r="GZ57" s="146" t="e">
        <f t="shared" si="293"/>
        <v>#N/A</v>
      </c>
      <c r="HA57" s="146" t="e">
        <f t="shared" si="294"/>
        <v>#N/A</v>
      </c>
      <c r="HB57" s="146" t="e">
        <f t="shared" si="295"/>
        <v>#N/A</v>
      </c>
      <c r="HC57" s="146" t="e">
        <f t="shared" si="296"/>
        <v>#N/A</v>
      </c>
      <c r="HD57" s="146" t="e">
        <f t="shared" si="297"/>
        <v>#N/A</v>
      </c>
      <c r="HE57" s="146" t="e">
        <f t="shared" si="298"/>
        <v>#N/A</v>
      </c>
      <c r="HF57" s="146" t="e">
        <f t="shared" si="299"/>
        <v>#N/A</v>
      </c>
      <c r="HG57" s="146" t="e">
        <f t="shared" si="300"/>
        <v>#N/A</v>
      </c>
      <c r="HH57" s="146" t="e">
        <f t="shared" si="301"/>
        <v>#N/A</v>
      </c>
      <c r="HI57" s="146" t="e">
        <f t="shared" si="302"/>
        <v>#N/A</v>
      </c>
      <c r="HJ57" s="146" t="e">
        <f t="shared" si="303"/>
        <v>#N/A</v>
      </c>
      <c r="HK57" s="146" t="e">
        <f t="shared" si="304"/>
        <v>#N/A</v>
      </c>
      <c r="HL57" s="146" t="e">
        <f t="shared" si="305"/>
        <v>#N/A</v>
      </c>
      <c r="HM57" s="146" t="e">
        <f t="shared" si="306"/>
        <v>#N/A</v>
      </c>
      <c r="HN57" s="146" t="e">
        <f t="shared" si="307"/>
        <v>#N/A</v>
      </c>
      <c r="HO57" s="146" t="e">
        <f t="shared" si="308"/>
        <v>#N/A</v>
      </c>
      <c r="HP57" s="146" t="e">
        <f t="shared" si="309"/>
        <v>#N/A</v>
      </c>
    </row>
    <row r="58" spans="1:224" hidden="1" x14ac:dyDescent="0.45">
      <c r="A58" s="4">
        <v>55</v>
      </c>
      <c r="B58" s="82" t="str">
        <f t="shared" si="107"/>
        <v/>
      </c>
      <c r="C58" s="81"/>
      <c r="D58" s="82" t="str">
        <f t="shared" si="108"/>
        <v/>
      </c>
      <c r="E58" s="32" t="str">
        <f t="shared" si="0"/>
        <v/>
      </c>
      <c r="F58" s="32" t="str">
        <f t="shared" si="1"/>
        <v/>
      </c>
      <c r="G58" s="65" t="str">
        <f t="shared" si="109"/>
        <v/>
      </c>
      <c r="H58" s="21"/>
      <c r="I58" s="53"/>
      <c r="J58" s="237"/>
      <c r="K58" s="66" t="str">
        <f>IF(AND(B58&gt;0,C58&gt;0,D58&gt;0),IF(ISBLANK(J58),IF(ISBLANK(H58),"",(D58-B58)*VLOOKUP(H58,VLookups!$A$4:$B$13,2,FALSE)),J58),"")</f>
        <v/>
      </c>
      <c r="L58" s="67" t="str">
        <f t="shared" si="205"/>
        <v/>
      </c>
      <c r="M58" s="81"/>
      <c r="N58" s="230" t="str">
        <f>IF(AND(M58&gt;0,C58&gt;0,NOT(K58="")),ABS(VLOOKUP($M$1,VLookups!$A$27:$B$28,2,FALSE)-_xlfn.NORM.DIST(M58,G58,K58,TRUE)),"")</f>
        <v/>
      </c>
      <c r="O58" s="80" t="str">
        <f>IF(AND($B58&gt;0,$C58&gt;0,$D58&gt;0,NOT(ISBLANK($H58))),_xlfn.NORM.INV(ABS(VLOOKUP($M$1,VLookups!$A$27:$B$28,2,FALSE)-O$3),$G58,$K58),"")</f>
        <v/>
      </c>
      <c r="P58" s="79" t="str">
        <f>IF(AND($B58&gt;0,$C58&gt;0,$D58&gt;0,NOT(ISBLANK($H58))),_xlfn.NORM.INV(ABS(VLOOKUP($M$1,VLookups!$A$27:$B$28,2,FALSE)-P$3),$G58,$K58),"")</f>
        <v/>
      </c>
      <c r="Q58" s="80" t="str">
        <f>IF(AND($B58&gt;0,$C58&gt;0,$D58&gt;0,NOT(ISBLANK($H58))),_xlfn.NORM.INV(ABS(VLOOKUP($M$1,VLookups!$A$27:$B$28,2,FALSE)-Q$3),$G58,$K58),"")</f>
        <v/>
      </c>
      <c r="R58" s="79" t="str">
        <f>IF(AND($B58&gt;0,$C58&gt;0,$D58&gt;0,NOT(ISBLANK($H58))),_xlfn.NORM.INV(ABS(VLOOKUP($M$1,VLookups!$A$27:$B$28,2,FALSE)-R$3),$G58,$K58),"")</f>
        <v/>
      </c>
      <c r="S58" s="80" t="str">
        <f>IF(AND($B58&gt;0,$C58&gt;0,$D58&gt;0,NOT(ISBLANK($H58))),_xlfn.NORM.INV(ABS(VLOOKUP($M$1,VLookups!$A$27:$B$28,2,FALSE)-S$3),$G58,$K58),"")</f>
        <v/>
      </c>
      <c r="T58" s="79" t="str">
        <f>IF(AND($B58&gt;0,$C58&gt;0,$D58&gt;0,NOT(ISBLANK($H58))),_xlfn.NORM.INV(ABS(VLOOKUP($M$1,VLookups!$A$27:$B$28,2,FALSE)-T$3),$G58,$K58),"")</f>
        <v/>
      </c>
      <c r="U58" s="5"/>
      <c r="V58" s="145" t="str">
        <f t="shared" si="110"/>
        <v/>
      </c>
      <c r="W58" s="46" t="str">
        <f t="shared" ref="W58:AP58" si="373">IF(ISNONTEXT($V58),X58-$V58,"")</f>
        <v/>
      </c>
      <c r="X58" s="46" t="str">
        <f t="shared" si="373"/>
        <v/>
      </c>
      <c r="Y58" s="46" t="str">
        <f t="shared" si="373"/>
        <v/>
      </c>
      <c r="Z58" s="46" t="str">
        <f t="shared" si="373"/>
        <v/>
      </c>
      <c r="AA58" s="46" t="str">
        <f t="shared" si="373"/>
        <v/>
      </c>
      <c r="AB58" s="46" t="str">
        <f t="shared" si="373"/>
        <v/>
      </c>
      <c r="AC58" s="46" t="str">
        <f t="shared" si="373"/>
        <v/>
      </c>
      <c r="AD58" s="46" t="str">
        <f t="shared" si="373"/>
        <v/>
      </c>
      <c r="AE58" s="46" t="str">
        <f t="shared" si="373"/>
        <v/>
      </c>
      <c r="AF58" s="46" t="str">
        <f t="shared" si="373"/>
        <v/>
      </c>
      <c r="AG58" s="46" t="str">
        <f t="shared" si="373"/>
        <v/>
      </c>
      <c r="AH58" s="46" t="str">
        <f t="shared" si="373"/>
        <v/>
      </c>
      <c r="AI58" s="46" t="str">
        <f t="shared" si="373"/>
        <v/>
      </c>
      <c r="AJ58" s="46" t="str">
        <f t="shared" si="373"/>
        <v/>
      </c>
      <c r="AK58" s="46" t="str">
        <f t="shared" si="373"/>
        <v/>
      </c>
      <c r="AL58" s="46" t="str">
        <f t="shared" si="373"/>
        <v/>
      </c>
      <c r="AM58" s="46" t="str">
        <f t="shared" si="373"/>
        <v/>
      </c>
      <c r="AN58" s="46" t="str">
        <f t="shared" si="373"/>
        <v/>
      </c>
      <c r="AO58" s="46" t="str">
        <f t="shared" si="373"/>
        <v/>
      </c>
      <c r="AP58" s="46" t="str">
        <f t="shared" si="373"/>
        <v/>
      </c>
      <c r="AQ58" s="152" t="str">
        <f t="shared" si="112"/>
        <v/>
      </c>
      <c r="AR58" s="46" t="str">
        <f t="shared" ref="AR58:DC58" si="374">IF(ISNONTEXT($V58),AQ58+$V58,"")</f>
        <v/>
      </c>
      <c r="AS58" s="46" t="str">
        <f t="shared" si="374"/>
        <v/>
      </c>
      <c r="AT58" s="46" t="str">
        <f t="shared" si="374"/>
        <v/>
      </c>
      <c r="AU58" s="46" t="str">
        <f t="shared" si="374"/>
        <v/>
      </c>
      <c r="AV58" s="46" t="str">
        <f t="shared" si="374"/>
        <v/>
      </c>
      <c r="AW58" s="46" t="str">
        <f t="shared" si="374"/>
        <v/>
      </c>
      <c r="AX58" s="46" t="str">
        <f t="shared" si="374"/>
        <v/>
      </c>
      <c r="AY58" s="46" t="str">
        <f t="shared" si="374"/>
        <v/>
      </c>
      <c r="AZ58" s="46" t="str">
        <f t="shared" si="374"/>
        <v/>
      </c>
      <c r="BA58" s="46" t="str">
        <f t="shared" si="374"/>
        <v/>
      </c>
      <c r="BB58" s="46" t="str">
        <f t="shared" si="374"/>
        <v/>
      </c>
      <c r="BC58" s="46" t="str">
        <f t="shared" si="374"/>
        <v/>
      </c>
      <c r="BD58" s="46" t="str">
        <f t="shared" si="374"/>
        <v/>
      </c>
      <c r="BE58" s="46" t="str">
        <f t="shared" si="374"/>
        <v/>
      </c>
      <c r="BF58" s="46" t="str">
        <f t="shared" si="374"/>
        <v/>
      </c>
      <c r="BG58" s="46" t="str">
        <f t="shared" si="374"/>
        <v/>
      </c>
      <c r="BH58" s="46" t="str">
        <f t="shared" si="374"/>
        <v/>
      </c>
      <c r="BI58" s="46" t="str">
        <f t="shared" si="374"/>
        <v/>
      </c>
      <c r="BJ58" s="46" t="str">
        <f t="shared" si="374"/>
        <v/>
      </c>
      <c r="BK58" s="46" t="str">
        <f t="shared" si="374"/>
        <v/>
      </c>
      <c r="BL58" s="46" t="str">
        <f t="shared" si="374"/>
        <v/>
      </c>
      <c r="BM58" s="46" t="str">
        <f t="shared" si="374"/>
        <v/>
      </c>
      <c r="BN58" s="46" t="str">
        <f t="shared" si="374"/>
        <v/>
      </c>
      <c r="BO58" s="46" t="str">
        <f t="shared" si="374"/>
        <v/>
      </c>
      <c r="BP58" s="46" t="str">
        <f t="shared" si="374"/>
        <v/>
      </c>
      <c r="BQ58" s="46" t="str">
        <f t="shared" si="374"/>
        <v/>
      </c>
      <c r="BR58" s="46" t="str">
        <f t="shared" si="374"/>
        <v/>
      </c>
      <c r="BS58" s="46" t="str">
        <f t="shared" si="374"/>
        <v/>
      </c>
      <c r="BT58" s="46" t="str">
        <f t="shared" si="374"/>
        <v/>
      </c>
      <c r="BU58" s="46" t="str">
        <f t="shared" si="374"/>
        <v/>
      </c>
      <c r="BV58" s="46" t="str">
        <f t="shared" si="374"/>
        <v/>
      </c>
      <c r="BW58" s="46" t="str">
        <f t="shared" si="374"/>
        <v/>
      </c>
      <c r="BX58" s="46" t="str">
        <f t="shared" si="374"/>
        <v/>
      </c>
      <c r="BY58" s="46" t="str">
        <f t="shared" si="374"/>
        <v/>
      </c>
      <c r="BZ58" s="46" t="str">
        <f t="shared" si="374"/>
        <v/>
      </c>
      <c r="CA58" s="46" t="str">
        <f t="shared" si="374"/>
        <v/>
      </c>
      <c r="CB58" s="46" t="str">
        <f t="shared" si="374"/>
        <v/>
      </c>
      <c r="CC58" s="46" t="str">
        <f t="shared" si="374"/>
        <v/>
      </c>
      <c r="CD58" s="46" t="str">
        <f t="shared" si="374"/>
        <v/>
      </c>
      <c r="CE58" s="46" t="str">
        <f t="shared" si="374"/>
        <v/>
      </c>
      <c r="CF58" s="46" t="str">
        <f t="shared" si="374"/>
        <v/>
      </c>
      <c r="CG58" s="46" t="str">
        <f t="shared" si="374"/>
        <v/>
      </c>
      <c r="CH58" s="46" t="str">
        <f t="shared" si="374"/>
        <v/>
      </c>
      <c r="CI58" s="46" t="str">
        <f t="shared" si="374"/>
        <v/>
      </c>
      <c r="CJ58" s="46" t="str">
        <f t="shared" si="374"/>
        <v/>
      </c>
      <c r="CK58" s="46" t="str">
        <f t="shared" si="374"/>
        <v/>
      </c>
      <c r="CL58" s="46" t="str">
        <f t="shared" si="374"/>
        <v/>
      </c>
      <c r="CM58" s="46" t="str">
        <f t="shared" si="374"/>
        <v/>
      </c>
      <c r="CN58" s="46" t="str">
        <f t="shared" si="374"/>
        <v/>
      </c>
      <c r="CO58" s="46" t="str">
        <f t="shared" si="374"/>
        <v/>
      </c>
      <c r="CP58" s="46" t="str">
        <f t="shared" si="374"/>
        <v/>
      </c>
      <c r="CQ58" s="46" t="str">
        <f t="shared" si="374"/>
        <v/>
      </c>
      <c r="CR58" s="46" t="str">
        <f t="shared" si="374"/>
        <v/>
      </c>
      <c r="CS58" s="46" t="str">
        <f t="shared" si="374"/>
        <v/>
      </c>
      <c r="CT58" s="46" t="str">
        <f t="shared" si="374"/>
        <v/>
      </c>
      <c r="CU58" s="46" t="str">
        <f t="shared" si="374"/>
        <v/>
      </c>
      <c r="CV58" s="46" t="str">
        <f t="shared" si="374"/>
        <v/>
      </c>
      <c r="CW58" s="46" t="str">
        <f t="shared" si="374"/>
        <v/>
      </c>
      <c r="CX58" s="46" t="str">
        <f t="shared" si="374"/>
        <v/>
      </c>
      <c r="CY58" s="46" t="str">
        <f t="shared" si="374"/>
        <v/>
      </c>
      <c r="CZ58" s="46" t="str">
        <f t="shared" si="374"/>
        <v/>
      </c>
      <c r="DA58" s="46" t="str">
        <f t="shared" si="374"/>
        <v/>
      </c>
      <c r="DB58" s="46" t="str">
        <f t="shared" si="374"/>
        <v/>
      </c>
      <c r="DC58" s="46" t="str">
        <f t="shared" si="374"/>
        <v/>
      </c>
      <c r="DD58" s="46" t="str">
        <f t="shared" ref="DD58:DS58" si="375">IF(ISNONTEXT($V58),DC58+$V58,"")</f>
        <v/>
      </c>
      <c r="DE58" s="46" t="str">
        <f t="shared" si="375"/>
        <v/>
      </c>
      <c r="DF58" s="46" t="str">
        <f t="shared" si="375"/>
        <v/>
      </c>
      <c r="DG58" s="46" t="str">
        <f t="shared" si="375"/>
        <v/>
      </c>
      <c r="DH58" s="46" t="str">
        <f t="shared" si="375"/>
        <v/>
      </c>
      <c r="DI58" s="46" t="str">
        <f t="shared" si="375"/>
        <v/>
      </c>
      <c r="DJ58" s="46" t="str">
        <f t="shared" si="375"/>
        <v/>
      </c>
      <c r="DK58" s="46" t="str">
        <f t="shared" si="375"/>
        <v/>
      </c>
      <c r="DL58" s="46" t="str">
        <f t="shared" si="375"/>
        <v/>
      </c>
      <c r="DM58" s="46" t="str">
        <f t="shared" si="375"/>
        <v/>
      </c>
      <c r="DN58" s="46" t="str">
        <f t="shared" si="375"/>
        <v/>
      </c>
      <c r="DO58" s="46" t="str">
        <f t="shared" si="375"/>
        <v/>
      </c>
      <c r="DP58" s="46" t="str">
        <f t="shared" si="375"/>
        <v/>
      </c>
      <c r="DQ58" s="46" t="str">
        <f t="shared" si="375"/>
        <v/>
      </c>
      <c r="DR58" s="46" t="str">
        <f t="shared" si="375"/>
        <v/>
      </c>
      <c r="DS58" s="46" t="str">
        <f t="shared" si="375"/>
        <v/>
      </c>
      <c r="DT58" s="146" t="e">
        <f t="shared" si="209"/>
        <v>#N/A</v>
      </c>
      <c r="DU58" s="146" t="e">
        <f t="shared" si="210"/>
        <v>#N/A</v>
      </c>
      <c r="DV58" s="146" t="e">
        <f t="shared" si="211"/>
        <v>#N/A</v>
      </c>
      <c r="DW58" s="146" t="e">
        <f t="shared" si="212"/>
        <v>#N/A</v>
      </c>
      <c r="DX58" s="146" t="e">
        <f t="shared" si="213"/>
        <v>#N/A</v>
      </c>
      <c r="DY58" s="146" t="e">
        <f t="shared" si="214"/>
        <v>#N/A</v>
      </c>
      <c r="DZ58" s="146" t="e">
        <f t="shared" si="215"/>
        <v>#N/A</v>
      </c>
      <c r="EA58" s="146" t="e">
        <f t="shared" si="216"/>
        <v>#N/A</v>
      </c>
      <c r="EB58" s="146" t="e">
        <f t="shared" si="217"/>
        <v>#N/A</v>
      </c>
      <c r="EC58" s="146" t="e">
        <f t="shared" si="218"/>
        <v>#N/A</v>
      </c>
      <c r="ED58" s="146" t="e">
        <f t="shared" si="219"/>
        <v>#N/A</v>
      </c>
      <c r="EE58" s="146" t="e">
        <f t="shared" si="220"/>
        <v>#N/A</v>
      </c>
      <c r="EF58" s="146" t="e">
        <f t="shared" si="221"/>
        <v>#N/A</v>
      </c>
      <c r="EG58" s="146" t="e">
        <f t="shared" si="222"/>
        <v>#N/A</v>
      </c>
      <c r="EH58" s="146" t="e">
        <f t="shared" si="223"/>
        <v>#N/A</v>
      </c>
      <c r="EI58" s="146" t="e">
        <f t="shared" si="224"/>
        <v>#N/A</v>
      </c>
      <c r="EJ58" s="146" t="e">
        <f t="shared" si="225"/>
        <v>#N/A</v>
      </c>
      <c r="EK58" s="146" t="e">
        <f t="shared" si="226"/>
        <v>#N/A</v>
      </c>
      <c r="EL58" s="146" t="e">
        <f t="shared" si="227"/>
        <v>#N/A</v>
      </c>
      <c r="EM58" s="146" t="e">
        <f t="shared" si="228"/>
        <v>#N/A</v>
      </c>
      <c r="EN58" s="146" t="e">
        <f t="shared" si="229"/>
        <v>#N/A</v>
      </c>
      <c r="EO58" s="146" t="e">
        <f t="shared" si="230"/>
        <v>#N/A</v>
      </c>
      <c r="EP58" s="146" t="e">
        <f t="shared" si="231"/>
        <v>#N/A</v>
      </c>
      <c r="EQ58" s="146" t="e">
        <f t="shared" si="232"/>
        <v>#N/A</v>
      </c>
      <c r="ER58" s="146" t="e">
        <f t="shared" si="233"/>
        <v>#N/A</v>
      </c>
      <c r="ES58" s="146" t="e">
        <f t="shared" si="234"/>
        <v>#N/A</v>
      </c>
      <c r="ET58" s="146" t="e">
        <f t="shared" si="235"/>
        <v>#N/A</v>
      </c>
      <c r="EU58" s="146" t="e">
        <f t="shared" si="236"/>
        <v>#N/A</v>
      </c>
      <c r="EV58" s="146" t="e">
        <f t="shared" si="237"/>
        <v>#N/A</v>
      </c>
      <c r="EW58" s="146" t="e">
        <f t="shared" si="238"/>
        <v>#N/A</v>
      </c>
      <c r="EX58" s="146" t="e">
        <f t="shared" si="239"/>
        <v>#N/A</v>
      </c>
      <c r="EY58" s="146" t="e">
        <f t="shared" si="240"/>
        <v>#N/A</v>
      </c>
      <c r="EZ58" s="146" t="e">
        <f t="shared" si="241"/>
        <v>#N/A</v>
      </c>
      <c r="FA58" s="146" t="e">
        <f t="shared" si="242"/>
        <v>#N/A</v>
      </c>
      <c r="FB58" s="146" t="e">
        <f t="shared" si="243"/>
        <v>#N/A</v>
      </c>
      <c r="FC58" s="146" t="e">
        <f t="shared" si="244"/>
        <v>#N/A</v>
      </c>
      <c r="FD58" s="146" t="e">
        <f t="shared" si="245"/>
        <v>#N/A</v>
      </c>
      <c r="FE58" s="146" t="e">
        <f t="shared" si="246"/>
        <v>#N/A</v>
      </c>
      <c r="FF58" s="146" t="e">
        <f t="shared" si="247"/>
        <v>#N/A</v>
      </c>
      <c r="FG58" s="146" t="e">
        <f t="shared" si="248"/>
        <v>#N/A</v>
      </c>
      <c r="FH58" s="146" t="e">
        <f t="shared" si="249"/>
        <v>#N/A</v>
      </c>
      <c r="FI58" s="146" t="e">
        <f t="shared" si="250"/>
        <v>#N/A</v>
      </c>
      <c r="FJ58" s="146" t="e">
        <f t="shared" si="251"/>
        <v>#N/A</v>
      </c>
      <c r="FK58" s="146" t="e">
        <f t="shared" si="252"/>
        <v>#N/A</v>
      </c>
      <c r="FL58" s="146" t="e">
        <f t="shared" si="253"/>
        <v>#N/A</v>
      </c>
      <c r="FM58" s="146" t="e">
        <f t="shared" si="254"/>
        <v>#N/A</v>
      </c>
      <c r="FN58" s="146" t="e">
        <f t="shared" si="255"/>
        <v>#N/A</v>
      </c>
      <c r="FO58" s="146" t="e">
        <f t="shared" si="256"/>
        <v>#N/A</v>
      </c>
      <c r="FP58" s="146" t="e">
        <f t="shared" si="257"/>
        <v>#N/A</v>
      </c>
      <c r="FQ58" s="146" t="e">
        <f t="shared" si="258"/>
        <v>#N/A</v>
      </c>
      <c r="FR58" s="146" t="e">
        <f t="shared" si="259"/>
        <v>#N/A</v>
      </c>
      <c r="FS58" s="146" t="e">
        <f t="shared" si="260"/>
        <v>#N/A</v>
      </c>
      <c r="FT58" s="146" t="e">
        <f t="shared" si="261"/>
        <v>#N/A</v>
      </c>
      <c r="FU58" s="146" t="e">
        <f t="shared" si="262"/>
        <v>#N/A</v>
      </c>
      <c r="FV58" s="146" t="e">
        <f t="shared" si="263"/>
        <v>#N/A</v>
      </c>
      <c r="FW58" s="146" t="e">
        <f t="shared" si="264"/>
        <v>#N/A</v>
      </c>
      <c r="FX58" s="146" t="e">
        <f t="shared" si="265"/>
        <v>#N/A</v>
      </c>
      <c r="FY58" s="146" t="e">
        <f t="shared" si="266"/>
        <v>#N/A</v>
      </c>
      <c r="FZ58" s="146" t="e">
        <f t="shared" si="267"/>
        <v>#N/A</v>
      </c>
      <c r="GA58" s="146" t="e">
        <f t="shared" si="268"/>
        <v>#N/A</v>
      </c>
      <c r="GB58" s="146" t="e">
        <f t="shared" si="269"/>
        <v>#N/A</v>
      </c>
      <c r="GC58" s="146" t="e">
        <f t="shared" si="270"/>
        <v>#N/A</v>
      </c>
      <c r="GD58" s="146" t="e">
        <f t="shared" si="271"/>
        <v>#N/A</v>
      </c>
      <c r="GE58" s="146" t="e">
        <f t="shared" si="272"/>
        <v>#N/A</v>
      </c>
      <c r="GF58" s="146" t="e">
        <f t="shared" si="273"/>
        <v>#N/A</v>
      </c>
      <c r="GG58" s="146" t="e">
        <f t="shared" si="274"/>
        <v>#N/A</v>
      </c>
      <c r="GH58" s="146" t="e">
        <f t="shared" si="275"/>
        <v>#N/A</v>
      </c>
      <c r="GI58" s="146" t="e">
        <f t="shared" si="276"/>
        <v>#N/A</v>
      </c>
      <c r="GJ58" s="146" t="e">
        <f t="shared" si="277"/>
        <v>#N/A</v>
      </c>
      <c r="GK58" s="146" t="e">
        <f t="shared" si="278"/>
        <v>#N/A</v>
      </c>
      <c r="GL58" s="146" t="e">
        <f t="shared" si="279"/>
        <v>#N/A</v>
      </c>
      <c r="GM58" s="146" t="e">
        <f t="shared" si="280"/>
        <v>#N/A</v>
      </c>
      <c r="GN58" s="146" t="e">
        <f t="shared" si="281"/>
        <v>#N/A</v>
      </c>
      <c r="GO58" s="146" t="e">
        <f t="shared" si="282"/>
        <v>#N/A</v>
      </c>
      <c r="GP58" s="146" t="e">
        <f t="shared" si="283"/>
        <v>#N/A</v>
      </c>
      <c r="GQ58" s="146" t="e">
        <f t="shared" si="284"/>
        <v>#N/A</v>
      </c>
      <c r="GR58" s="146" t="e">
        <f t="shared" si="285"/>
        <v>#N/A</v>
      </c>
      <c r="GS58" s="146" t="e">
        <f t="shared" si="286"/>
        <v>#N/A</v>
      </c>
      <c r="GT58" s="146" t="e">
        <f t="shared" si="287"/>
        <v>#N/A</v>
      </c>
      <c r="GU58" s="146" t="e">
        <f t="shared" si="288"/>
        <v>#N/A</v>
      </c>
      <c r="GV58" s="146" t="e">
        <f t="shared" si="289"/>
        <v>#N/A</v>
      </c>
      <c r="GW58" s="146" t="e">
        <f t="shared" si="290"/>
        <v>#N/A</v>
      </c>
      <c r="GX58" s="146" t="e">
        <f t="shared" si="291"/>
        <v>#N/A</v>
      </c>
      <c r="GY58" s="146" t="e">
        <f t="shared" si="292"/>
        <v>#N/A</v>
      </c>
      <c r="GZ58" s="146" t="e">
        <f t="shared" si="293"/>
        <v>#N/A</v>
      </c>
      <c r="HA58" s="146" t="e">
        <f t="shared" si="294"/>
        <v>#N/A</v>
      </c>
      <c r="HB58" s="146" t="e">
        <f t="shared" si="295"/>
        <v>#N/A</v>
      </c>
      <c r="HC58" s="146" t="e">
        <f t="shared" si="296"/>
        <v>#N/A</v>
      </c>
      <c r="HD58" s="146" t="e">
        <f t="shared" si="297"/>
        <v>#N/A</v>
      </c>
      <c r="HE58" s="146" t="e">
        <f t="shared" si="298"/>
        <v>#N/A</v>
      </c>
      <c r="HF58" s="146" t="e">
        <f t="shared" si="299"/>
        <v>#N/A</v>
      </c>
      <c r="HG58" s="146" t="e">
        <f t="shared" si="300"/>
        <v>#N/A</v>
      </c>
      <c r="HH58" s="146" t="e">
        <f t="shared" si="301"/>
        <v>#N/A</v>
      </c>
      <c r="HI58" s="146" t="e">
        <f t="shared" si="302"/>
        <v>#N/A</v>
      </c>
      <c r="HJ58" s="146" t="e">
        <f t="shared" si="303"/>
        <v>#N/A</v>
      </c>
      <c r="HK58" s="146" t="e">
        <f t="shared" si="304"/>
        <v>#N/A</v>
      </c>
      <c r="HL58" s="146" t="e">
        <f t="shared" si="305"/>
        <v>#N/A</v>
      </c>
      <c r="HM58" s="146" t="e">
        <f t="shared" si="306"/>
        <v>#N/A</v>
      </c>
      <c r="HN58" s="146" t="e">
        <f t="shared" si="307"/>
        <v>#N/A</v>
      </c>
      <c r="HO58" s="146" t="e">
        <f t="shared" si="308"/>
        <v>#N/A</v>
      </c>
      <c r="HP58" s="146" t="e">
        <f t="shared" si="309"/>
        <v>#N/A</v>
      </c>
    </row>
    <row r="59" spans="1:224" hidden="1" x14ac:dyDescent="0.45">
      <c r="A59" s="4">
        <v>56</v>
      </c>
      <c r="B59" s="82" t="str">
        <f t="shared" si="107"/>
        <v/>
      </c>
      <c r="C59" s="81"/>
      <c r="D59" s="82" t="str">
        <f t="shared" si="108"/>
        <v/>
      </c>
      <c r="E59" s="32" t="str">
        <f t="shared" si="0"/>
        <v/>
      </c>
      <c r="F59" s="32" t="str">
        <f t="shared" si="1"/>
        <v/>
      </c>
      <c r="G59" s="65" t="str">
        <f t="shared" si="109"/>
        <v/>
      </c>
      <c r="H59" s="21"/>
      <c r="I59" s="53"/>
      <c r="J59" s="237"/>
      <c r="K59" s="66" t="str">
        <f>IF(AND(B59&gt;0,C59&gt;0,D59&gt;0),IF(ISBLANK(J59),IF(ISBLANK(H59),"",(D59-B59)*VLOOKUP(H59,VLookups!$A$4:$B$13,2,FALSE)),J59),"")</f>
        <v/>
      </c>
      <c r="L59" s="67" t="str">
        <f t="shared" si="205"/>
        <v/>
      </c>
      <c r="M59" s="81"/>
      <c r="N59" s="230" t="str">
        <f>IF(AND(M59&gt;0,C59&gt;0,NOT(K59="")),ABS(VLOOKUP($M$1,VLookups!$A$27:$B$28,2,FALSE)-_xlfn.NORM.DIST(M59,G59,K59,TRUE)),"")</f>
        <v/>
      </c>
      <c r="O59" s="80" t="str">
        <f>IF(AND($B59&gt;0,$C59&gt;0,$D59&gt;0,NOT(ISBLANK($H59))),_xlfn.NORM.INV(ABS(VLOOKUP($M$1,VLookups!$A$27:$B$28,2,FALSE)-O$3),$G59,$K59),"")</f>
        <v/>
      </c>
      <c r="P59" s="79" t="str">
        <f>IF(AND($B59&gt;0,$C59&gt;0,$D59&gt;0,NOT(ISBLANK($H59))),_xlfn.NORM.INV(ABS(VLOOKUP($M$1,VLookups!$A$27:$B$28,2,FALSE)-P$3),$G59,$K59),"")</f>
        <v/>
      </c>
      <c r="Q59" s="80" t="str">
        <f>IF(AND($B59&gt;0,$C59&gt;0,$D59&gt;0,NOT(ISBLANK($H59))),_xlfn.NORM.INV(ABS(VLOOKUP($M$1,VLookups!$A$27:$B$28,2,FALSE)-Q$3),$G59,$K59),"")</f>
        <v/>
      </c>
      <c r="R59" s="79" t="str">
        <f>IF(AND($B59&gt;0,$C59&gt;0,$D59&gt;0,NOT(ISBLANK($H59))),_xlfn.NORM.INV(ABS(VLOOKUP($M$1,VLookups!$A$27:$B$28,2,FALSE)-R$3),$G59,$K59),"")</f>
        <v/>
      </c>
      <c r="S59" s="80" t="str">
        <f>IF(AND($B59&gt;0,$C59&gt;0,$D59&gt;0,NOT(ISBLANK($H59))),_xlfn.NORM.INV(ABS(VLOOKUP($M$1,VLookups!$A$27:$B$28,2,FALSE)-S$3),$G59,$K59),"")</f>
        <v/>
      </c>
      <c r="T59" s="79" t="str">
        <f>IF(AND($B59&gt;0,$C59&gt;0,$D59&gt;0,NOT(ISBLANK($H59))),_xlfn.NORM.INV(ABS(VLOOKUP($M$1,VLookups!$A$27:$B$28,2,FALSE)-T$3),$G59,$K59),"")</f>
        <v/>
      </c>
      <c r="U59" s="5"/>
      <c r="V59" s="145" t="str">
        <f t="shared" si="110"/>
        <v/>
      </c>
      <c r="W59" s="46" t="str">
        <f t="shared" ref="W59:AP59" si="376">IF(ISNONTEXT($V59),X59-$V59,"")</f>
        <v/>
      </c>
      <c r="X59" s="46" t="str">
        <f t="shared" si="376"/>
        <v/>
      </c>
      <c r="Y59" s="46" t="str">
        <f t="shared" si="376"/>
        <v/>
      </c>
      <c r="Z59" s="46" t="str">
        <f t="shared" si="376"/>
        <v/>
      </c>
      <c r="AA59" s="46" t="str">
        <f t="shared" si="376"/>
        <v/>
      </c>
      <c r="AB59" s="46" t="str">
        <f t="shared" si="376"/>
        <v/>
      </c>
      <c r="AC59" s="46" t="str">
        <f t="shared" si="376"/>
        <v/>
      </c>
      <c r="AD59" s="46" t="str">
        <f t="shared" si="376"/>
        <v/>
      </c>
      <c r="AE59" s="46" t="str">
        <f t="shared" si="376"/>
        <v/>
      </c>
      <c r="AF59" s="46" t="str">
        <f t="shared" si="376"/>
        <v/>
      </c>
      <c r="AG59" s="46" t="str">
        <f t="shared" si="376"/>
        <v/>
      </c>
      <c r="AH59" s="46" t="str">
        <f t="shared" si="376"/>
        <v/>
      </c>
      <c r="AI59" s="46" t="str">
        <f t="shared" si="376"/>
        <v/>
      </c>
      <c r="AJ59" s="46" t="str">
        <f t="shared" si="376"/>
        <v/>
      </c>
      <c r="AK59" s="46" t="str">
        <f t="shared" si="376"/>
        <v/>
      </c>
      <c r="AL59" s="46" t="str">
        <f t="shared" si="376"/>
        <v/>
      </c>
      <c r="AM59" s="46" t="str">
        <f t="shared" si="376"/>
        <v/>
      </c>
      <c r="AN59" s="46" t="str">
        <f t="shared" si="376"/>
        <v/>
      </c>
      <c r="AO59" s="46" t="str">
        <f t="shared" si="376"/>
        <v/>
      </c>
      <c r="AP59" s="46" t="str">
        <f t="shared" si="376"/>
        <v/>
      </c>
      <c r="AQ59" s="152" t="str">
        <f t="shared" si="112"/>
        <v/>
      </c>
      <c r="AR59" s="46" t="str">
        <f t="shared" ref="AR59:DC59" si="377">IF(ISNONTEXT($V59),AQ59+$V59,"")</f>
        <v/>
      </c>
      <c r="AS59" s="46" t="str">
        <f t="shared" si="377"/>
        <v/>
      </c>
      <c r="AT59" s="46" t="str">
        <f t="shared" si="377"/>
        <v/>
      </c>
      <c r="AU59" s="46" t="str">
        <f t="shared" si="377"/>
        <v/>
      </c>
      <c r="AV59" s="46" t="str">
        <f t="shared" si="377"/>
        <v/>
      </c>
      <c r="AW59" s="46" t="str">
        <f t="shared" si="377"/>
        <v/>
      </c>
      <c r="AX59" s="46" t="str">
        <f t="shared" si="377"/>
        <v/>
      </c>
      <c r="AY59" s="46" t="str">
        <f t="shared" si="377"/>
        <v/>
      </c>
      <c r="AZ59" s="46" t="str">
        <f t="shared" si="377"/>
        <v/>
      </c>
      <c r="BA59" s="46" t="str">
        <f t="shared" si="377"/>
        <v/>
      </c>
      <c r="BB59" s="46" t="str">
        <f t="shared" si="377"/>
        <v/>
      </c>
      <c r="BC59" s="46" t="str">
        <f t="shared" si="377"/>
        <v/>
      </c>
      <c r="BD59" s="46" t="str">
        <f t="shared" si="377"/>
        <v/>
      </c>
      <c r="BE59" s="46" t="str">
        <f t="shared" si="377"/>
        <v/>
      </c>
      <c r="BF59" s="46" t="str">
        <f t="shared" si="377"/>
        <v/>
      </c>
      <c r="BG59" s="46" t="str">
        <f t="shared" si="377"/>
        <v/>
      </c>
      <c r="BH59" s="46" t="str">
        <f t="shared" si="377"/>
        <v/>
      </c>
      <c r="BI59" s="46" t="str">
        <f t="shared" si="377"/>
        <v/>
      </c>
      <c r="BJ59" s="46" t="str">
        <f t="shared" si="377"/>
        <v/>
      </c>
      <c r="BK59" s="46" t="str">
        <f t="shared" si="377"/>
        <v/>
      </c>
      <c r="BL59" s="46" t="str">
        <f t="shared" si="377"/>
        <v/>
      </c>
      <c r="BM59" s="46" t="str">
        <f t="shared" si="377"/>
        <v/>
      </c>
      <c r="BN59" s="46" t="str">
        <f t="shared" si="377"/>
        <v/>
      </c>
      <c r="BO59" s="46" t="str">
        <f t="shared" si="377"/>
        <v/>
      </c>
      <c r="BP59" s="46" t="str">
        <f t="shared" si="377"/>
        <v/>
      </c>
      <c r="BQ59" s="46" t="str">
        <f t="shared" si="377"/>
        <v/>
      </c>
      <c r="BR59" s="46" t="str">
        <f t="shared" si="377"/>
        <v/>
      </c>
      <c r="BS59" s="46" t="str">
        <f t="shared" si="377"/>
        <v/>
      </c>
      <c r="BT59" s="46" t="str">
        <f t="shared" si="377"/>
        <v/>
      </c>
      <c r="BU59" s="46" t="str">
        <f t="shared" si="377"/>
        <v/>
      </c>
      <c r="BV59" s="46" t="str">
        <f t="shared" si="377"/>
        <v/>
      </c>
      <c r="BW59" s="46" t="str">
        <f t="shared" si="377"/>
        <v/>
      </c>
      <c r="BX59" s="46" t="str">
        <f t="shared" si="377"/>
        <v/>
      </c>
      <c r="BY59" s="46" t="str">
        <f t="shared" si="377"/>
        <v/>
      </c>
      <c r="BZ59" s="46" t="str">
        <f t="shared" si="377"/>
        <v/>
      </c>
      <c r="CA59" s="46" t="str">
        <f t="shared" si="377"/>
        <v/>
      </c>
      <c r="CB59" s="46" t="str">
        <f t="shared" si="377"/>
        <v/>
      </c>
      <c r="CC59" s="46" t="str">
        <f t="shared" si="377"/>
        <v/>
      </c>
      <c r="CD59" s="46" t="str">
        <f t="shared" si="377"/>
        <v/>
      </c>
      <c r="CE59" s="46" t="str">
        <f t="shared" si="377"/>
        <v/>
      </c>
      <c r="CF59" s="46" t="str">
        <f t="shared" si="377"/>
        <v/>
      </c>
      <c r="CG59" s="46" t="str">
        <f t="shared" si="377"/>
        <v/>
      </c>
      <c r="CH59" s="46" t="str">
        <f t="shared" si="377"/>
        <v/>
      </c>
      <c r="CI59" s="46" t="str">
        <f t="shared" si="377"/>
        <v/>
      </c>
      <c r="CJ59" s="46" t="str">
        <f t="shared" si="377"/>
        <v/>
      </c>
      <c r="CK59" s="46" t="str">
        <f t="shared" si="377"/>
        <v/>
      </c>
      <c r="CL59" s="46" t="str">
        <f t="shared" si="377"/>
        <v/>
      </c>
      <c r="CM59" s="46" t="str">
        <f t="shared" si="377"/>
        <v/>
      </c>
      <c r="CN59" s="46" t="str">
        <f t="shared" si="377"/>
        <v/>
      </c>
      <c r="CO59" s="46" t="str">
        <f t="shared" si="377"/>
        <v/>
      </c>
      <c r="CP59" s="46" t="str">
        <f t="shared" si="377"/>
        <v/>
      </c>
      <c r="CQ59" s="46" t="str">
        <f t="shared" si="377"/>
        <v/>
      </c>
      <c r="CR59" s="46" t="str">
        <f t="shared" si="377"/>
        <v/>
      </c>
      <c r="CS59" s="46" t="str">
        <f t="shared" si="377"/>
        <v/>
      </c>
      <c r="CT59" s="46" t="str">
        <f t="shared" si="377"/>
        <v/>
      </c>
      <c r="CU59" s="46" t="str">
        <f t="shared" si="377"/>
        <v/>
      </c>
      <c r="CV59" s="46" t="str">
        <f t="shared" si="377"/>
        <v/>
      </c>
      <c r="CW59" s="46" t="str">
        <f t="shared" si="377"/>
        <v/>
      </c>
      <c r="CX59" s="46" t="str">
        <f t="shared" si="377"/>
        <v/>
      </c>
      <c r="CY59" s="46" t="str">
        <f t="shared" si="377"/>
        <v/>
      </c>
      <c r="CZ59" s="46" t="str">
        <f t="shared" si="377"/>
        <v/>
      </c>
      <c r="DA59" s="46" t="str">
        <f t="shared" si="377"/>
        <v/>
      </c>
      <c r="DB59" s="46" t="str">
        <f t="shared" si="377"/>
        <v/>
      </c>
      <c r="DC59" s="46" t="str">
        <f t="shared" si="377"/>
        <v/>
      </c>
      <c r="DD59" s="46" t="str">
        <f t="shared" ref="DD59:DS59" si="378">IF(ISNONTEXT($V59),DC59+$V59,"")</f>
        <v/>
      </c>
      <c r="DE59" s="46" t="str">
        <f t="shared" si="378"/>
        <v/>
      </c>
      <c r="DF59" s="46" t="str">
        <f t="shared" si="378"/>
        <v/>
      </c>
      <c r="DG59" s="46" t="str">
        <f t="shared" si="378"/>
        <v/>
      </c>
      <c r="DH59" s="46" t="str">
        <f t="shared" si="378"/>
        <v/>
      </c>
      <c r="DI59" s="46" t="str">
        <f t="shared" si="378"/>
        <v/>
      </c>
      <c r="DJ59" s="46" t="str">
        <f t="shared" si="378"/>
        <v/>
      </c>
      <c r="DK59" s="46" t="str">
        <f t="shared" si="378"/>
        <v/>
      </c>
      <c r="DL59" s="46" t="str">
        <f t="shared" si="378"/>
        <v/>
      </c>
      <c r="DM59" s="46" t="str">
        <f t="shared" si="378"/>
        <v/>
      </c>
      <c r="DN59" s="46" t="str">
        <f t="shared" si="378"/>
        <v/>
      </c>
      <c r="DO59" s="46" t="str">
        <f t="shared" si="378"/>
        <v/>
      </c>
      <c r="DP59" s="46" t="str">
        <f t="shared" si="378"/>
        <v/>
      </c>
      <c r="DQ59" s="46" t="str">
        <f t="shared" si="378"/>
        <v/>
      </c>
      <c r="DR59" s="46" t="str">
        <f t="shared" si="378"/>
        <v/>
      </c>
      <c r="DS59" s="46" t="str">
        <f t="shared" si="378"/>
        <v/>
      </c>
      <c r="DT59" s="146" t="e">
        <f t="shared" si="209"/>
        <v>#N/A</v>
      </c>
      <c r="DU59" s="146" t="e">
        <f t="shared" si="210"/>
        <v>#N/A</v>
      </c>
      <c r="DV59" s="146" t="e">
        <f t="shared" si="211"/>
        <v>#N/A</v>
      </c>
      <c r="DW59" s="146" t="e">
        <f t="shared" si="212"/>
        <v>#N/A</v>
      </c>
      <c r="DX59" s="146" t="e">
        <f t="shared" si="213"/>
        <v>#N/A</v>
      </c>
      <c r="DY59" s="146" t="e">
        <f t="shared" si="214"/>
        <v>#N/A</v>
      </c>
      <c r="DZ59" s="146" t="e">
        <f t="shared" si="215"/>
        <v>#N/A</v>
      </c>
      <c r="EA59" s="146" t="e">
        <f t="shared" si="216"/>
        <v>#N/A</v>
      </c>
      <c r="EB59" s="146" t="e">
        <f t="shared" si="217"/>
        <v>#N/A</v>
      </c>
      <c r="EC59" s="146" t="e">
        <f t="shared" si="218"/>
        <v>#N/A</v>
      </c>
      <c r="ED59" s="146" t="e">
        <f t="shared" si="219"/>
        <v>#N/A</v>
      </c>
      <c r="EE59" s="146" t="e">
        <f t="shared" si="220"/>
        <v>#N/A</v>
      </c>
      <c r="EF59" s="146" t="e">
        <f t="shared" si="221"/>
        <v>#N/A</v>
      </c>
      <c r="EG59" s="146" t="e">
        <f t="shared" si="222"/>
        <v>#N/A</v>
      </c>
      <c r="EH59" s="146" t="e">
        <f t="shared" si="223"/>
        <v>#N/A</v>
      </c>
      <c r="EI59" s="146" t="e">
        <f t="shared" si="224"/>
        <v>#N/A</v>
      </c>
      <c r="EJ59" s="146" t="e">
        <f t="shared" si="225"/>
        <v>#N/A</v>
      </c>
      <c r="EK59" s="146" t="e">
        <f t="shared" si="226"/>
        <v>#N/A</v>
      </c>
      <c r="EL59" s="146" t="e">
        <f t="shared" si="227"/>
        <v>#N/A</v>
      </c>
      <c r="EM59" s="146" t="e">
        <f t="shared" si="228"/>
        <v>#N/A</v>
      </c>
      <c r="EN59" s="146" t="e">
        <f t="shared" si="229"/>
        <v>#N/A</v>
      </c>
      <c r="EO59" s="146" t="e">
        <f t="shared" si="230"/>
        <v>#N/A</v>
      </c>
      <c r="EP59" s="146" t="e">
        <f t="shared" si="231"/>
        <v>#N/A</v>
      </c>
      <c r="EQ59" s="146" t="e">
        <f t="shared" si="232"/>
        <v>#N/A</v>
      </c>
      <c r="ER59" s="146" t="e">
        <f t="shared" si="233"/>
        <v>#N/A</v>
      </c>
      <c r="ES59" s="146" t="e">
        <f t="shared" si="234"/>
        <v>#N/A</v>
      </c>
      <c r="ET59" s="146" t="e">
        <f t="shared" si="235"/>
        <v>#N/A</v>
      </c>
      <c r="EU59" s="146" t="e">
        <f t="shared" si="236"/>
        <v>#N/A</v>
      </c>
      <c r="EV59" s="146" t="e">
        <f t="shared" si="237"/>
        <v>#N/A</v>
      </c>
      <c r="EW59" s="146" t="e">
        <f t="shared" si="238"/>
        <v>#N/A</v>
      </c>
      <c r="EX59" s="146" t="e">
        <f t="shared" si="239"/>
        <v>#N/A</v>
      </c>
      <c r="EY59" s="146" t="e">
        <f t="shared" si="240"/>
        <v>#N/A</v>
      </c>
      <c r="EZ59" s="146" t="e">
        <f t="shared" si="241"/>
        <v>#N/A</v>
      </c>
      <c r="FA59" s="146" t="e">
        <f t="shared" si="242"/>
        <v>#N/A</v>
      </c>
      <c r="FB59" s="146" t="e">
        <f t="shared" si="243"/>
        <v>#N/A</v>
      </c>
      <c r="FC59" s="146" t="e">
        <f t="shared" si="244"/>
        <v>#N/A</v>
      </c>
      <c r="FD59" s="146" t="e">
        <f t="shared" si="245"/>
        <v>#N/A</v>
      </c>
      <c r="FE59" s="146" t="e">
        <f t="shared" si="246"/>
        <v>#N/A</v>
      </c>
      <c r="FF59" s="146" t="e">
        <f t="shared" si="247"/>
        <v>#N/A</v>
      </c>
      <c r="FG59" s="146" t="e">
        <f t="shared" si="248"/>
        <v>#N/A</v>
      </c>
      <c r="FH59" s="146" t="e">
        <f t="shared" si="249"/>
        <v>#N/A</v>
      </c>
      <c r="FI59" s="146" t="e">
        <f t="shared" si="250"/>
        <v>#N/A</v>
      </c>
      <c r="FJ59" s="146" t="e">
        <f t="shared" si="251"/>
        <v>#N/A</v>
      </c>
      <c r="FK59" s="146" t="e">
        <f t="shared" si="252"/>
        <v>#N/A</v>
      </c>
      <c r="FL59" s="146" t="e">
        <f t="shared" si="253"/>
        <v>#N/A</v>
      </c>
      <c r="FM59" s="146" t="e">
        <f t="shared" si="254"/>
        <v>#N/A</v>
      </c>
      <c r="FN59" s="146" t="e">
        <f t="shared" si="255"/>
        <v>#N/A</v>
      </c>
      <c r="FO59" s="146" t="e">
        <f t="shared" si="256"/>
        <v>#N/A</v>
      </c>
      <c r="FP59" s="146" t="e">
        <f t="shared" si="257"/>
        <v>#N/A</v>
      </c>
      <c r="FQ59" s="146" t="e">
        <f t="shared" si="258"/>
        <v>#N/A</v>
      </c>
      <c r="FR59" s="146" t="e">
        <f t="shared" si="259"/>
        <v>#N/A</v>
      </c>
      <c r="FS59" s="146" t="e">
        <f t="shared" si="260"/>
        <v>#N/A</v>
      </c>
      <c r="FT59" s="146" t="e">
        <f t="shared" si="261"/>
        <v>#N/A</v>
      </c>
      <c r="FU59" s="146" t="e">
        <f t="shared" si="262"/>
        <v>#N/A</v>
      </c>
      <c r="FV59" s="146" t="e">
        <f t="shared" si="263"/>
        <v>#N/A</v>
      </c>
      <c r="FW59" s="146" t="e">
        <f t="shared" si="264"/>
        <v>#N/A</v>
      </c>
      <c r="FX59" s="146" t="e">
        <f t="shared" si="265"/>
        <v>#N/A</v>
      </c>
      <c r="FY59" s="146" t="e">
        <f t="shared" si="266"/>
        <v>#N/A</v>
      </c>
      <c r="FZ59" s="146" t="e">
        <f t="shared" si="267"/>
        <v>#N/A</v>
      </c>
      <c r="GA59" s="146" t="e">
        <f t="shared" si="268"/>
        <v>#N/A</v>
      </c>
      <c r="GB59" s="146" t="e">
        <f t="shared" si="269"/>
        <v>#N/A</v>
      </c>
      <c r="GC59" s="146" t="e">
        <f t="shared" si="270"/>
        <v>#N/A</v>
      </c>
      <c r="GD59" s="146" t="e">
        <f t="shared" si="271"/>
        <v>#N/A</v>
      </c>
      <c r="GE59" s="146" t="e">
        <f t="shared" si="272"/>
        <v>#N/A</v>
      </c>
      <c r="GF59" s="146" t="e">
        <f t="shared" si="273"/>
        <v>#N/A</v>
      </c>
      <c r="GG59" s="146" t="e">
        <f t="shared" si="274"/>
        <v>#N/A</v>
      </c>
      <c r="GH59" s="146" t="e">
        <f t="shared" si="275"/>
        <v>#N/A</v>
      </c>
      <c r="GI59" s="146" t="e">
        <f t="shared" si="276"/>
        <v>#N/A</v>
      </c>
      <c r="GJ59" s="146" t="e">
        <f t="shared" si="277"/>
        <v>#N/A</v>
      </c>
      <c r="GK59" s="146" t="e">
        <f t="shared" si="278"/>
        <v>#N/A</v>
      </c>
      <c r="GL59" s="146" t="e">
        <f t="shared" si="279"/>
        <v>#N/A</v>
      </c>
      <c r="GM59" s="146" t="e">
        <f t="shared" si="280"/>
        <v>#N/A</v>
      </c>
      <c r="GN59" s="146" t="e">
        <f t="shared" si="281"/>
        <v>#N/A</v>
      </c>
      <c r="GO59" s="146" t="e">
        <f t="shared" si="282"/>
        <v>#N/A</v>
      </c>
      <c r="GP59" s="146" t="e">
        <f t="shared" si="283"/>
        <v>#N/A</v>
      </c>
      <c r="GQ59" s="146" t="e">
        <f t="shared" si="284"/>
        <v>#N/A</v>
      </c>
      <c r="GR59" s="146" t="e">
        <f t="shared" si="285"/>
        <v>#N/A</v>
      </c>
      <c r="GS59" s="146" t="e">
        <f t="shared" si="286"/>
        <v>#N/A</v>
      </c>
      <c r="GT59" s="146" t="e">
        <f t="shared" si="287"/>
        <v>#N/A</v>
      </c>
      <c r="GU59" s="146" t="e">
        <f t="shared" si="288"/>
        <v>#N/A</v>
      </c>
      <c r="GV59" s="146" t="e">
        <f t="shared" si="289"/>
        <v>#N/A</v>
      </c>
      <c r="GW59" s="146" t="e">
        <f t="shared" si="290"/>
        <v>#N/A</v>
      </c>
      <c r="GX59" s="146" t="e">
        <f t="shared" si="291"/>
        <v>#N/A</v>
      </c>
      <c r="GY59" s="146" t="e">
        <f t="shared" si="292"/>
        <v>#N/A</v>
      </c>
      <c r="GZ59" s="146" t="e">
        <f t="shared" si="293"/>
        <v>#N/A</v>
      </c>
      <c r="HA59" s="146" t="e">
        <f t="shared" si="294"/>
        <v>#N/A</v>
      </c>
      <c r="HB59" s="146" t="e">
        <f t="shared" si="295"/>
        <v>#N/A</v>
      </c>
      <c r="HC59" s="146" t="e">
        <f t="shared" si="296"/>
        <v>#N/A</v>
      </c>
      <c r="HD59" s="146" t="e">
        <f t="shared" si="297"/>
        <v>#N/A</v>
      </c>
      <c r="HE59" s="146" t="e">
        <f t="shared" si="298"/>
        <v>#N/A</v>
      </c>
      <c r="HF59" s="146" t="e">
        <f t="shared" si="299"/>
        <v>#N/A</v>
      </c>
      <c r="HG59" s="146" t="e">
        <f t="shared" si="300"/>
        <v>#N/A</v>
      </c>
      <c r="HH59" s="146" t="e">
        <f t="shared" si="301"/>
        <v>#N/A</v>
      </c>
      <c r="HI59" s="146" t="e">
        <f t="shared" si="302"/>
        <v>#N/A</v>
      </c>
      <c r="HJ59" s="146" t="e">
        <f t="shared" si="303"/>
        <v>#N/A</v>
      </c>
      <c r="HK59" s="146" t="e">
        <f t="shared" si="304"/>
        <v>#N/A</v>
      </c>
      <c r="HL59" s="146" t="e">
        <f t="shared" si="305"/>
        <v>#N/A</v>
      </c>
      <c r="HM59" s="146" t="e">
        <f t="shared" si="306"/>
        <v>#N/A</v>
      </c>
      <c r="HN59" s="146" t="e">
        <f t="shared" si="307"/>
        <v>#N/A</v>
      </c>
      <c r="HO59" s="146" t="e">
        <f t="shared" si="308"/>
        <v>#N/A</v>
      </c>
      <c r="HP59" s="146" t="e">
        <f t="shared" si="309"/>
        <v>#N/A</v>
      </c>
    </row>
    <row r="60" spans="1:224" hidden="1" x14ac:dyDescent="0.45">
      <c r="A60" s="4">
        <v>57</v>
      </c>
      <c r="B60" s="82" t="str">
        <f t="shared" si="107"/>
        <v/>
      </c>
      <c r="C60" s="81"/>
      <c r="D60" s="82" t="str">
        <f t="shared" si="108"/>
        <v/>
      </c>
      <c r="E60" s="32" t="str">
        <f t="shared" si="0"/>
        <v/>
      </c>
      <c r="F60" s="32" t="str">
        <f t="shared" si="1"/>
        <v/>
      </c>
      <c r="G60" s="65" t="str">
        <f t="shared" si="109"/>
        <v/>
      </c>
      <c r="H60" s="21"/>
      <c r="I60" s="53"/>
      <c r="J60" s="237"/>
      <c r="K60" s="66" t="str">
        <f>IF(AND(B60&gt;0,C60&gt;0,D60&gt;0),IF(ISBLANK(J60),IF(ISBLANK(H60),"",(D60-B60)*VLOOKUP(H60,VLookups!$A$4:$B$13,2,FALSE)),J60),"")</f>
        <v/>
      </c>
      <c r="L60" s="67" t="str">
        <f t="shared" si="205"/>
        <v/>
      </c>
      <c r="M60" s="81"/>
      <c r="N60" s="230" t="str">
        <f>IF(AND(M60&gt;0,C60&gt;0,NOT(K60="")),ABS(VLOOKUP($M$1,VLookups!$A$27:$B$28,2,FALSE)-_xlfn.NORM.DIST(M60,G60,K60,TRUE)),"")</f>
        <v/>
      </c>
      <c r="O60" s="80" t="str">
        <f>IF(AND($B60&gt;0,$C60&gt;0,$D60&gt;0,NOT(ISBLANK($H60))),_xlfn.NORM.INV(ABS(VLOOKUP($M$1,VLookups!$A$27:$B$28,2,FALSE)-O$3),$G60,$K60),"")</f>
        <v/>
      </c>
      <c r="P60" s="79" t="str">
        <f>IF(AND($B60&gt;0,$C60&gt;0,$D60&gt;0,NOT(ISBLANK($H60))),_xlfn.NORM.INV(ABS(VLOOKUP($M$1,VLookups!$A$27:$B$28,2,FALSE)-P$3),$G60,$K60),"")</f>
        <v/>
      </c>
      <c r="Q60" s="80" t="str">
        <f>IF(AND($B60&gt;0,$C60&gt;0,$D60&gt;0,NOT(ISBLANK($H60))),_xlfn.NORM.INV(ABS(VLOOKUP($M$1,VLookups!$A$27:$B$28,2,FALSE)-Q$3),$G60,$K60),"")</f>
        <v/>
      </c>
      <c r="R60" s="79" t="str">
        <f>IF(AND($B60&gt;0,$C60&gt;0,$D60&gt;0,NOT(ISBLANK($H60))),_xlfn.NORM.INV(ABS(VLOOKUP($M$1,VLookups!$A$27:$B$28,2,FALSE)-R$3),$G60,$K60),"")</f>
        <v/>
      </c>
      <c r="S60" s="80" t="str">
        <f>IF(AND($B60&gt;0,$C60&gt;0,$D60&gt;0,NOT(ISBLANK($H60))),_xlfn.NORM.INV(ABS(VLOOKUP($M$1,VLookups!$A$27:$B$28,2,FALSE)-S$3),$G60,$K60),"")</f>
        <v/>
      </c>
      <c r="T60" s="79" t="str">
        <f>IF(AND($B60&gt;0,$C60&gt;0,$D60&gt;0,NOT(ISBLANK($H60))),_xlfn.NORM.INV(ABS(VLOOKUP($M$1,VLookups!$A$27:$B$28,2,FALSE)-T$3),$G60,$K60),"")</f>
        <v/>
      </c>
      <c r="U60" s="5"/>
      <c r="V60" s="145" t="str">
        <f t="shared" si="110"/>
        <v/>
      </c>
      <c r="W60" s="46" t="str">
        <f t="shared" ref="W60:AP60" si="379">IF(ISNONTEXT($V60),X60-$V60,"")</f>
        <v/>
      </c>
      <c r="X60" s="46" t="str">
        <f t="shared" si="379"/>
        <v/>
      </c>
      <c r="Y60" s="46" t="str">
        <f t="shared" si="379"/>
        <v/>
      </c>
      <c r="Z60" s="46" t="str">
        <f t="shared" si="379"/>
        <v/>
      </c>
      <c r="AA60" s="46" t="str">
        <f t="shared" si="379"/>
        <v/>
      </c>
      <c r="AB60" s="46" t="str">
        <f t="shared" si="379"/>
        <v/>
      </c>
      <c r="AC60" s="46" t="str">
        <f t="shared" si="379"/>
        <v/>
      </c>
      <c r="AD60" s="46" t="str">
        <f t="shared" si="379"/>
        <v/>
      </c>
      <c r="AE60" s="46" t="str">
        <f t="shared" si="379"/>
        <v/>
      </c>
      <c r="AF60" s="46" t="str">
        <f t="shared" si="379"/>
        <v/>
      </c>
      <c r="AG60" s="46" t="str">
        <f t="shared" si="379"/>
        <v/>
      </c>
      <c r="AH60" s="46" t="str">
        <f t="shared" si="379"/>
        <v/>
      </c>
      <c r="AI60" s="46" t="str">
        <f t="shared" si="379"/>
        <v/>
      </c>
      <c r="AJ60" s="46" t="str">
        <f t="shared" si="379"/>
        <v/>
      </c>
      <c r="AK60" s="46" t="str">
        <f t="shared" si="379"/>
        <v/>
      </c>
      <c r="AL60" s="46" t="str">
        <f t="shared" si="379"/>
        <v/>
      </c>
      <c r="AM60" s="46" t="str">
        <f t="shared" si="379"/>
        <v/>
      </c>
      <c r="AN60" s="46" t="str">
        <f t="shared" si="379"/>
        <v/>
      </c>
      <c r="AO60" s="46" t="str">
        <f t="shared" si="379"/>
        <v/>
      </c>
      <c r="AP60" s="46" t="str">
        <f t="shared" si="379"/>
        <v/>
      </c>
      <c r="AQ60" s="152" t="str">
        <f t="shared" si="112"/>
        <v/>
      </c>
      <c r="AR60" s="46" t="str">
        <f t="shared" ref="AR60:DC60" si="380">IF(ISNONTEXT($V60),AQ60+$V60,"")</f>
        <v/>
      </c>
      <c r="AS60" s="46" t="str">
        <f t="shared" si="380"/>
        <v/>
      </c>
      <c r="AT60" s="46" t="str">
        <f t="shared" si="380"/>
        <v/>
      </c>
      <c r="AU60" s="46" t="str">
        <f t="shared" si="380"/>
        <v/>
      </c>
      <c r="AV60" s="46" t="str">
        <f t="shared" si="380"/>
        <v/>
      </c>
      <c r="AW60" s="46" t="str">
        <f t="shared" si="380"/>
        <v/>
      </c>
      <c r="AX60" s="46" t="str">
        <f t="shared" si="380"/>
        <v/>
      </c>
      <c r="AY60" s="46" t="str">
        <f t="shared" si="380"/>
        <v/>
      </c>
      <c r="AZ60" s="46" t="str">
        <f t="shared" si="380"/>
        <v/>
      </c>
      <c r="BA60" s="46" t="str">
        <f t="shared" si="380"/>
        <v/>
      </c>
      <c r="BB60" s="46" t="str">
        <f t="shared" si="380"/>
        <v/>
      </c>
      <c r="BC60" s="46" t="str">
        <f t="shared" si="380"/>
        <v/>
      </c>
      <c r="BD60" s="46" t="str">
        <f t="shared" si="380"/>
        <v/>
      </c>
      <c r="BE60" s="46" t="str">
        <f t="shared" si="380"/>
        <v/>
      </c>
      <c r="BF60" s="46" t="str">
        <f t="shared" si="380"/>
        <v/>
      </c>
      <c r="BG60" s="46" t="str">
        <f t="shared" si="380"/>
        <v/>
      </c>
      <c r="BH60" s="46" t="str">
        <f t="shared" si="380"/>
        <v/>
      </c>
      <c r="BI60" s="46" t="str">
        <f t="shared" si="380"/>
        <v/>
      </c>
      <c r="BJ60" s="46" t="str">
        <f t="shared" si="380"/>
        <v/>
      </c>
      <c r="BK60" s="46" t="str">
        <f t="shared" si="380"/>
        <v/>
      </c>
      <c r="BL60" s="46" t="str">
        <f t="shared" si="380"/>
        <v/>
      </c>
      <c r="BM60" s="46" t="str">
        <f t="shared" si="380"/>
        <v/>
      </c>
      <c r="BN60" s="46" t="str">
        <f t="shared" si="380"/>
        <v/>
      </c>
      <c r="BO60" s="46" t="str">
        <f t="shared" si="380"/>
        <v/>
      </c>
      <c r="BP60" s="46" t="str">
        <f t="shared" si="380"/>
        <v/>
      </c>
      <c r="BQ60" s="46" t="str">
        <f t="shared" si="380"/>
        <v/>
      </c>
      <c r="BR60" s="46" t="str">
        <f t="shared" si="380"/>
        <v/>
      </c>
      <c r="BS60" s="46" t="str">
        <f t="shared" si="380"/>
        <v/>
      </c>
      <c r="BT60" s="46" t="str">
        <f t="shared" si="380"/>
        <v/>
      </c>
      <c r="BU60" s="46" t="str">
        <f t="shared" si="380"/>
        <v/>
      </c>
      <c r="BV60" s="46" t="str">
        <f t="shared" si="380"/>
        <v/>
      </c>
      <c r="BW60" s="46" t="str">
        <f t="shared" si="380"/>
        <v/>
      </c>
      <c r="BX60" s="46" t="str">
        <f t="shared" si="380"/>
        <v/>
      </c>
      <c r="BY60" s="46" t="str">
        <f t="shared" si="380"/>
        <v/>
      </c>
      <c r="BZ60" s="46" t="str">
        <f t="shared" si="380"/>
        <v/>
      </c>
      <c r="CA60" s="46" t="str">
        <f t="shared" si="380"/>
        <v/>
      </c>
      <c r="CB60" s="46" t="str">
        <f t="shared" si="380"/>
        <v/>
      </c>
      <c r="CC60" s="46" t="str">
        <f t="shared" si="380"/>
        <v/>
      </c>
      <c r="CD60" s="46" t="str">
        <f t="shared" si="380"/>
        <v/>
      </c>
      <c r="CE60" s="46" t="str">
        <f t="shared" si="380"/>
        <v/>
      </c>
      <c r="CF60" s="46" t="str">
        <f t="shared" si="380"/>
        <v/>
      </c>
      <c r="CG60" s="46" t="str">
        <f t="shared" si="380"/>
        <v/>
      </c>
      <c r="CH60" s="46" t="str">
        <f t="shared" si="380"/>
        <v/>
      </c>
      <c r="CI60" s="46" t="str">
        <f t="shared" si="380"/>
        <v/>
      </c>
      <c r="CJ60" s="46" t="str">
        <f t="shared" si="380"/>
        <v/>
      </c>
      <c r="CK60" s="46" t="str">
        <f t="shared" si="380"/>
        <v/>
      </c>
      <c r="CL60" s="46" t="str">
        <f t="shared" si="380"/>
        <v/>
      </c>
      <c r="CM60" s="46" t="str">
        <f t="shared" si="380"/>
        <v/>
      </c>
      <c r="CN60" s="46" t="str">
        <f t="shared" si="380"/>
        <v/>
      </c>
      <c r="CO60" s="46" t="str">
        <f t="shared" si="380"/>
        <v/>
      </c>
      <c r="CP60" s="46" t="str">
        <f t="shared" si="380"/>
        <v/>
      </c>
      <c r="CQ60" s="46" t="str">
        <f t="shared" si="380"/>
        <v/>
      </c>
      <c r="CR60" s="46" t="str">
        <f t="shared" si="380"/>
        <v/>
      </c>
      <c r="CS60" s="46" t="str">
        <f t="shared" si="380"/>
        <v/>
      </c>
      <c r="CT60" s="46" t="str">
        <f t="shared" si="380"/>
        <v/>
      </c>
      <c r="CU60" s="46" t="str">
        <f t="shared" si="380"/>
        <v/>
      </c>
      <c r="CV60" s="46" t="str">
        <f t="shared" si="380"/>
        <v/>
      </c>
      <c r="CW60" s="46" t="str">
        <f t="shared" si="380"/>
        <v/>
      </c>
      <c r="CX60" s="46" t="str">
        <f t="shared" si="380"/>
        <v/>
      </c>
      <c r="CY60" s="46" t="str">
        <f t="shared" si="380"/>
        <v/>
      </c>
      <c r="CZ60" s="46" t="str">
        <f t="shared" si="380"/>
        <v/>
      </c>
      <c r="DA60" s="46" t="str">
        <f t="shared" si="380"/>
        <v/>
      </c>
      <c r="DB60" s="46" t="str">
        <f t="shared" si="380"/>
        <v/>
      </c>
      <c r="DC60" s="46" t="str">
        <f t="shared" si="380"/>
        <v/>
      </c>
      <c r="DD60" s="46" t="str">
        <f t="shared" ref="DD60:DS60" si="381">IF(ISNONTEXT($V60),DC60+$V60,"")</f>
        <v/>
      </c>
      <c r="DE60" s="46" t="str">
        <f t="shared" si="381"/>
        <v/>
      </c>
      <c r="DF60" s="46" t="str">
        <f t="shared" si="381"/>
        <v/>
      </c>
      <c r="DG60" s="46" t="str">
        <f t="shared" si="381"/>
        <v/>
      </c>
      <c r="DH60" s="46" t="str">
        <f t="shared" si="381"/>
        <v/>
      </c>
      <c r="DI60" s="46" t="str">
        <f t="shared" si="381"/>
        <v/>
      </c>
      <c r="DJ60" s="46" t="str">
        <f t="shared" si="381"/>
        <v/>
      </c>
      <c r="DK60" s="46" t="str">
        <f t="shared" si="381"/>
        <v/>
      </c>
      <c r="DL60" s="46" t="str">
        <f t="shared" si="381"/>
        <v/>
      </c>
      <c r="DM60" s="46" t="str">
        <f t="shared" si="381"/>
        <v/>
      </c>
      <c r="DN60" s="46" t="str">
        <f t="shared" si="381"/>
        <v/>
      </c>
      <c r="DO60" s="46" t="str">
        <f t="shared" si="381"/>
        <v/>
      </c>
      <c r="DP60" s="46" t="str">
        <f t="shared" si="381"/>
        <v/>
      </c>
      <c r="DQ60" s="46" t="str">
        <f t="shared" si="381"/>
        <v/>
      </c>
      <c r="DR60" s="46" t="str">
        <f t="shared" si="381"/>
        <v/>
      </c>
      <c r="DS60" s="46" t="str">
        <f t="shared" si="381"/>
        <v/>
      </c>
      <c r="DT60" s="146" t="e">
        <f t="shared" si="209"/>
        <v>#N/A</v>
      </c>
      <c r="DU60" s="146" t="e">
        <f t="shared" si="210"/>
        <v>#N/A</v>
      </c>
      <c r="DV60" s="146" t="e">
        <f t="shared" si="211"/>
        <v>#N/A</v>
      </c>
      <c r="DW60" s="146" t="e">
        <f t="shared" si="212"/>
        <v>#N/A</v>
      </c>
      <c r="DX60" s="146" t="e">
        <f t="shared" si="213"/>
        <v>#N/A</v>
      </c>
      <c r="DY60" s="146" t="e">
        <f t="shared" si="214"/>
        <v>#N/A</v>
      </c>
      <c r="DZ60" s="146" t="e">
        <f t="shared" si="215"/>
        <v>#N/A</v>
      </c>
      <c r="EA60" s="146" t="e">
        <f t="shared" si="216"/>
        <v>#N/A</v>
      </c>
      <c r="EB60" s="146" t="e">
        <f t="shared" si="217"/>
        <v>#N/A</v>
      </c>
      <c r="EC60" s="146" t="e">
        <f t="shared" si="218"/>
        <v>#N/A</v>
      </c>
      <c r="ED60" s="146" t="e">
        <f t="shared" si="219"/>
        <v>#N/A</v>
      </c>
      <c r="EE60" s="146" t="e">
        <f t="shared" si="220"/>
        <v>#N/A</v>
      </c>
      <c r="EF60" s="146" t="e">
        <f t="shared" si="221"/>
        <v>#N/A</v>
      </c>
      <c r="EG60" s="146" t="e">
        <f t="shared" si="222"/>
        <v>#N/A</v>
      </c>
      <c r="EH60" s="146" t="e">
        <f t="shared" si="223"/>
        <v>#N/A</v>
      </c>
      <c r="EI60" s="146" t="e">
        <f t="shared" si="224"/>
        <v>#N/A</v>
      </c>
      <c r="EJ60" s="146" t="e">
        <f t="shared" si="225"/>
        <v>#N/A</v>
      </c>
      <c r="EK60" s="146" t="e">
        <f t="shared" si="226"/>
        <v>#N/A</v>
      </c>
      <c r="EL60" s="146" t="e">
        <f t="shared" si="227"/>
        <v>#N/A</v>
      </c>
      <c r="EM60" s="146" t="e">
        <f t="shared" si="228"/>
        <v>#N/A</v>
      </c>
      <c r="EN60" s="146" t="e">
        <f t="shared" si="229"/>
        <v>#N/A</v>
      </c>
      <c r="EO60" s="146" t="e">
        <f t="shared" si="230"/>
        <v>#N/A</v>
      </c>
      <c r="EP60" s="146" t="e">
        <f t="shared" si="231"/>
        <v>#N/A</v>
      </c>
      <c r="EQ60" s="146" t="e">
        <f t="shared" si="232"/>
        <v>#N/A</v>
      </c>
      <c r="ER60" s="146" t="e">
        <f t="shared" si="233"/>
        <v>#N/A</v>
      </c>
      <c r="ES60" s="146" t="e">
        <f t="shared" si="234"/>
        <v>#N/A</v>
      </c>
      <c r="ET60" s="146" t="e">
        <f t="shared" si="235"/>
        <v>#N/A</v>
      </c>
      <c r="EU60" s="146" t="e">
        <f t="shared" si="236"/>
        <v>#N/A</v>
      </c>
      <c r="EV60" s="146" t="e">
        <f t="shared" si="237"/>
        <v>#N/A</v>
      </c>
      <c r="EW60" s="146" t="e">
        <f t="shared" si="238"/>
        <v>#N/A</v>
      </c>
      <c r="EX60" s="146" t="e">
        <f t="shared" si="239"/>
        <v>#N/A</v>
      </c>
      <c r="EY60" s="146" t="e">
        <f t="shared" si="240"/>
        <v>#N/A</v>
      </c>
      <c r="EZ60" s="146" t="e">
        <f t="shared" si="241"/>
        <v>#N/A</v>
      </c>
      <c r="FA60" s="146" t="e">
        <f t="shared" si="242"/>
        <v>#N/A</v>
      </c>
      <c r="FB60" s="146" t="e">
        <f t="shared" si="243"/>
        <v>#N/A</v>
      </c>
      <c r="FC60" s="146" t="e">
        <f t="shared" si="244"/>
        <v>#N/A</v>
      </c>
      <c r="FD60" s="146" t="e">
        <f t="shared" si="245"/>
        <v>#N/A</v>
      </c>
      <c r="FE60" s="146" t="e">
        <f t="shared" si="246"/>
        <v>#N/A</v>
      </c>
      <c r="FF60" s="146" t="e">
        <f t="shared" si="247"/>
        <v>#N/A</v>
      </c>
      <c r="FG60" s="146" t="e">
        <f t="shared" si="248"/>
        <v>#N/A</v>
      </c>
      <c r="FH60" s="146" t="e">
        <f t="shared" si="249"/>
        <v>#N/A</v>
      </c>
      <c r="FI60" s="146" t="e">
        <f t="shared" si="250"/>
        <v>#N/A</v>
      </c>
      <c r="FJ60" s="146" t="e">
        <f t="shared" si="251"/>
        <v>#N/A</v>
      </c>
      <c r="FK60" s="146" t="e">
        <f t="shared" si="252"/>
        <v>#N/A</v>
      </c>
      <c r="FL60" s="146" t="e">
        <f t="shared" si="253"/>
        <v>#N/A</v>
      </c>
      <c r="FM60" s="146" t="e">
        <f t="shared" si="254"/>
        <v>#N/A</v>
      </c>
      <c r="FN60" s="146" t="e">
        <f t="shared" si="255"/>
        <v>#N/A</v>
      </c>
      <c r="FO60" s="146" t="e">
        <f t="shared" si="256"/>
        <v>#N/A</v>
      </c>
      <c r="FP60" s="146" t="e">
        <f t="shared" si="257"/>
        <v>#N/A</v>
      </c>
      <c r="FQ60" s="146" t="e">
        <f t="shared" si="258"/>
        <v>#N/A</v>
      </c>
      <c r="FR60" s="146" t="e">
        <f t="shared" si="259"/>
        <v>#N/A</v>
      </c>
      <c r="FS60" s="146" t="e">
        <f t="shared" si="260"/>
        <v>#N/A</v>
      </c>
      <c r="FT60" s="146" t="e">
        <f t="shared" si="261"/>
        <v>#N/A</v>
      </c>
      <c r="FU60" s="146" t="e">
        <f t="shared" si="262"/>
        <v>#N/A</v>
      </c>
      <c r="FV60" s="146" t="e">
        <f t="shared" si="263"/>
        <v>#N/A</v>
      </c>
      <c r="FW60" s="146" t="e">
        <f t="shared" si="264"/>
        <v>#N/A</v>
      </c>
      <c r="FX60" s="146" t="e">
        <f t="shared" si="265"/>
        <v>#N/A</v>
      </c>
      <c r="FY60" s="146" t="e">
        <f t="shared" si="266"/>
        <v>#N/A</v>
      </c>
      <c r="FZ60" s="146" t="e">
        <f t="shared" si="267"/>
        <v>#N/A</v>
      </c>
      <c r="GA60" s="146" t="e">
        <f t="shared" si="268"/>
        <v>#N/A</v>
      </c>
      <c r="GB60" s="146" t="e">
        <f t="shared" si="269"/>
        <v>#N/A</v>
      </c>
      <c r="GC60" s="146" t="e">
        <f t="shared" si="270"/>
        <v>#N/A</v>
      </c>
      <c r="GD60" s="146" t="e">
        <f t="shared" si="271"/>
        <v>#N/A</v>
      </c>
      <c r="GE60" s="146" t="e">
        <f t="shared" si="272"/>
        <v>#N/A</v>
      </c>
      <c r="GF60" s="146" t="e">
        <f t="shared" si="273"/>
        <v>#N/A</v>
      </c>
      <c r="GG60" s="146" t="e">
        <f t="shared" si="274"/>
        <v>#N/A</v>
      </c>
      <c r="GH60" s="146" t="e">
        <f t="shared" si="275"/>
        <v>#N/A</v>
      </c>
      <c r="GI60" s="146" t="e">
        <f t="shared" si="276"/>
        <v>#N/A</v>
      </c>
      <c r="GJ60" s="146" t="e">
        <f t="shared" si="277"/>
        <v>#N/A</v>
      </c>
      <c r="GK60" s="146" t="e">
        <f t="shared" si="278"/>
        <v>#N/A</v>
      </c>
      <c r="GL60" s="146" t="e">
        <f t="shared" si="279"/>
        <v>#N/A</v>
      </c>
      <c r="GM60" s="146" t="e">
        <f t="shared" si="280"/>
        <v>#N/A</v>
      </c>
      <c r="GN60" s="146" t="e">
        <f t="shared" si="281"/>
        <v>#N/A</v>
      </c>
      <c r="GO60" s="146" t="e">
        <f t="shared" si="282"/>
        <v>#N/A</v>
      </c>
      <c r="GP60" s="146" t="e">
        <f t="shared" si="283"/>
        <v>#N/A</v>
      </c>
      <c r="GQ60" s="146" t="e">
        <f t="shared" si="284"/>
        <v>#N/A</v>
      </c>
      <c r="GR60" s="146" t="e">
        <f t="shared" si="285"/>
        <v>#N/A</v>
      </c>
      <c r="GS60" s="146" t="e">
        <f t="shared" si="286"/>
        <v>#N/A</v>
      </c>
      <c r="GT60" s="146" t="e">
        <f t="shared" si="287"/>
        <v>#N/A</v>
      </c>
      <c r="GU60" s="146" t="e">
        <f t="shared" si="288"/>
        <v>#N/A</v>
      </c>
      <c r="GV60" s="146" t="e">
        <f t="shared" si="289"/>
        <v>#N/A</v>
      </c>
      <c r="GW60" s="146" t="e">
        <f t="shared" si="290"/>
        <v>#N/A</v>
      </c>
      <c r="GX60" s="146" t="e">
        <f t="shared" si="291"/>
        <v>#N/A</v>
      </c>
      <c r="GY60" s="146" t="e">
        <f t="shared" si="292"/>
        <v>#N/A</v>
      </c>
      <c r="GZ60" s="146" t="e">
        <f t="shared" si="293"/>
        <v>#N/A</v>
      </c>
      <c r="HA60" s="146" t="e">
        <f t="shared" si="294"/>
        <v>#N/A</v>
      </c>
      <c r="HB60" s="146" t="e">
        <f t="shared" si="295"/>
        <v>#N/A</v>
      </c>
      <c r="HC60" s="146" t="e">
        <f t="shared" si="296"/>
        <v>#N/A</v>
      </c>
      <c r="HD60" s="146" t="e">
        <f t="shared" si="297"/>
        <v>#N/A</v>
      </c>
      <c r="HE60" s="146" t="e">
        <f t="shared" si="298"/>
        <v>#N/A</v>
      </c>
      <c r="HF60" s="146" t="e">
        <f t="shared" si="299"/>
        <v>#N/A</v>
      </c>
      <c r="HG60" s="146" t="e">
        <f t="shared" si="300"/>
        <v>#N/A</v>
      </c>
      <c r="HH60" s="146" t="e">
        <f t="shared" si="301"/>
        <v>#N/A</v>
      </c>
      <c r="HI60" s="146" t="e">
        <f t="shared" si="302"/>
        <v>#N/A</v>
      </c>
      <c r="HJ60" s="146" t="e">
        <f t="shared" si="303"/>
        <v>#N/A</v>
      </c>
      <c r="HK60" s="146" t="e">
        <f t="shared" si="304"/>
        <v>#N/A</v>
      </c>
      <c r="HL60" s="146" t="e">
        <f t="shared" si="305"/>
        <v>#N/A</v>
      </c>
      <c r="HM60" s="146" t="e">
        <f t="shared" si="306"/>
        <v>#N/A</v>
      </c>
      <c r="HN60" s="146" t="e">
        <f t="shared" si="307"/>
        <v>#N/A</v>
      </c>
      <c r="HO60" s="146" t="e">
        <f t="shared" si="308"/>
        <v>#N/A</v>
      </c>
      <c r="HP60" s="146" t="e">
        <f t="shared" si="309"/>
        <v>#N/A</v>
      </c>
    </row>
    <row r="61" spans="1:224" hidden="1" x14ac:dyDescent="0.45">
      <c r="A61" s="4">
        <v>58</v>
      </c>
      <c r="B61" s="82" t="str">
        <f t="shared" si="107"/>
        <v/>
      </c>
      <c r="C61" s="81"/>
      <c r="D61" s="82" t="str">
        <f t="shared" si="108"/>
        <v/>
      </c>
      <c r="E61" s="32" t="str">
        <f t="shared" si="0"/>
        <v/>
      </c>
      <c r="F61" s="32" t="str">
        <f t="shared" si="1"/>
        <v/>
      </c>
      <c r="G61" s="65" t="str">
        <f t="shared" si="109"/>
        <v/>
      </c>
      <c r="H61" s="21"/>
      <c r="I61" s="53"/>
      <c r="J61" s="237"/>
      <c r="K61" s="66" t="str">
        <f>IF(AND(B61&gt;0,C61&gt;0,D61&gt;0),IF(ISBLANK(J61),IF(ISBLANK(H61),"",(D61-B61)*VLOOKUP(H61,VLookups!$A$4:$B$13,2,FALSE)),J61),"")</f>
        <v/>
      </c>
      <c r="L61" s="67" t="str">
        <f t="shared" si="205"/>
        <v/>
      </c>
      <c r="M61" s="81"/>
      <c r="N61" s="230" t="str">
        <f>IF(AND(M61&gt;0,C61&gt;0,NOT(K61="")),ABS(VLOOKUP($M$1,VLookups!$A$27:$B$28,2,FALSE)-_xlfn.NORM.DIST(M61,G61,K61,TRUE)),"")</f>
        <v/>
      </c>
      <c r="O61" s="80" t="str">
        <f>IF(AND($B61&gt;0,$C61&gt;0,$D61&gt;0,NOT(ISBLANK($H61))),_xlfn.NORM.INV(ABS(VLOOKUP($M$1,VLookups!$A$27:$B$28,2,FALSE)-O$3),$G61,$K61),"")</f>
        <v/>
      </c>
      <c r="P61" s="79" t="str">
        <f>IF(AND($B61&gt;0,$C61&gt;0,$D61&gt;0,NOT(ISBLANK($H61))),_xlfn.NORM.INV(ABS(VLOOKUP($M$1,VLookups!$A$27:$B$28,2,FALSE)-P$3),$G61,$K61),"")</f>
        <v/>
      </c>
      <c r="Q61" s="80" t="str">
        <f>IF(AND($B61&gt;0,$C61&gt;0,$D61&gt;0,NOT(ISBLANK($H61))),_xlfn.NORM.INV(ABS(VLOOKUP($M$1,VLookups!$A$27:$B$28,2,FALSE)-Q$3),$G61,$K61),"")</f>
        <v/>
      </c>
      <c r="R61" s="79" t="str">
        <f>IF(AND($B61&gt;0,$C61&gt;0,$D61&gt;0,NOT(ISBLANK($H61))),_xlfn.NORM.INV(ABS(VLOOKUP($M$1,VLookups!$A$27:$B$28,2,FALSE)-R$3),$G61,$K61),"")</f>
        <v/>
      </c>
      <c r="S61" s="80" t="str">
        <f>IF(AND($B61&gt;0,$C61&gt;0,$D61&gt;0,NOT(ISBLANK($H61))),_xlfn.NORM.INV(ABS(VLOOKUP($M$1,VLookups!$A$27:$B$28,2,FALSE)-S$3),$G61,$K61),"")</f>
        <v/>
      </c>
      <c r="T61" s="79" t="str">
        <f>IF(AND($B61&gt;0,$C61&gt;0,$D61&gt;0,NOT(ISBLANK($H61))),_xlfn.NORM.INV(ABS(VLOOKUP($M$1,VLookups!$A$27:$B$28,2,FALSE)-T$3),$G61,$K61),"")</f>
        <v/>
      </c>
      <c r="U61" s="5"/>
      <c r="V61" s="145" t="str">
        <f t="shared" si="110"/>
        <v/>
      </c>
      <c r="W61" s="46" t="str">
        <f t="shared" ref="W61:AP61" si="382">IF(ISNONTEXT($V61),X61-$V61,"")</f>
        <v/>
      </c>
      <c r="X61" s="46" t="str">
        <f t="shared" si="382"/>
        <v/>
      </c>
      <c r="Y61" s="46" t="str">
        <f t="shared" si="382"/>
        <v/>
      </c>
      <c r="Z61" s="46" t="str">
        <f t="shared" si="382"/>
        <v/>
      </c>
      <c r="AA61" s="46" t="str">
        <f t="shared" si="382"/>
        <v/>
      </c>
      <c r="AB61" s="46" t="str">
        <f t="shared" si="382"/>
        <v/>
      </c>
      <c r="AC61" s="46" t="str">
        <f t="shared" si="382"/>
        <v/>
      </c>
      <c r="AD61" s="46" t="str">
        <f t="shared" si="382"/>
        <v/>
      </c>
      <c r="AE61" s="46" t="str">
        <f t="shared" si="382"/>
        <v/>
      </c>
      <c r="AF61" s="46" t="str">
        <f t="shared" si="382"/>
        <v/>
      </c>
      <c r="AG61" s="46" t="str">
        <f t="shared" si="382"/>
        <v/>
      </c>
      <c r="AH61" s="46" t="str">
        <f t="shared" si="382"/>
        <v/>
      </c>
      <c r="AI61" s="46" t="str">
        <f t="shared" si="382"/>
        <v/>
      </c>
      <c r="AJ61" s="46" t="str">
        <f t="shared" si="382"/>
        <v/>
      </c>
      <c r="AK61" s="46" t="str">
        <f t="shared" si="382"/>
        <v/>
      </c>
      <c r="AL61" s="46" t="str">
        <f t="shared" si="382"/>
        <v/>
      </c>
      <c r="AM61" s="46" t="str">
        <f t="shared" si="382"/>
        <v/>
      </c>
      <c r="AN61" s="46" t="str">
        <f t="shared" si="382"/>
        <v/>
      </c>
      <c r="AO61" s="46" t="str">
        <f t="shared" si="382"/>
        <v/>
      </c>
      <c r="AP61" s="46" t="str">
        <f t="shared" si="382"/>
        <v/>
      </c>
      <c r="AQ61" s="152" t="str">
        <f t="shared" si="112"/>
        <v/>
      </c>
      <c r="AR61" s="46" t="str">
        <f t="shared" ref="AR61:DC61" si="383">IF(ISNONTEXT($V61),AQ61+$V61,"")</f>
        <v/>
      </c>
      <c r="AS61" s="46" t="str">
        <f t="shared" si="383"/>
        <v/>
      </c>
      <c r="AT61" s="46" t="str">
        <f t="shared" si="383"/>
        <v/>
      </c>
      <c r="AU61" s="46" t="str">
        <f t="shared" si="383"/>
        <v/>
      </c>
      <c r="AV61" s="46" t="str">
        <f t="shared" si="383"/>
        <v/>
      </c>
      <c r="AW61" s="46" t="str">
        <f t="shared" si="383"/>
        <v/>
      </c>
      <c r="AX61" s="46" t="str">
        <f t="shared" si="383"/>
        <v/>
      </c>
      <c r="AY61" s="46" t="str">
        <f t="shared" si="383"/>
        <v/>
      </c>
      <c r="AZ61" s="46" t="str">
        <f t="shared" si="383"/>
        <v/>
      </c>
      <c r="BA61" s="46" t="str">
        <f t="shared" si="383"/>
        <v/>
      </c>
      <c r="BB61" s="46" t="str">
        <f t="shared" si="383"/>
        <v/>
      </c>
      <c r="BC61" s="46" t="str">
        <f t="shared" si="383"/>
        <v/>
      </c>
      <c r="BD61" s="46" t="str">
        <f t="shared" si="383"/>
        <v/>
      </c>
      <c r="BE61" s="46" t="str">
        <f t="shared" si="383"/>
        <v/>
      </c>
      <c r="BF61" s="46" t="str">
        <f t="shared" si="383"/>
        <v/>
      </c>
      <c r="BG61" s="46" t="str">
        <f t="shared" si="383"/>
        <v/>
      </c>
      <c r="BH61" s="46" t="str">
        <f t="shared" si="383"/>
        <v/>
      </c>
      <c r="BI61" s="46" t="str">
        <f t="shared" si="383"/>
        <v/>
      </c>
      <c r="BJ61" s="46" t="str">
        <f t="shared" si="383"/>
        <v/>
      </c>
      <c r="BK61" s="46" t="str">
        <f t="shared" si="383"/>
        <v/>
      </c>
      <c r="BL61" s="46" t="str">
        <f t="shared" si="383"/>
        <v/>
      </c>
      <c r="BM61" s="46" t="str">
        <f t="shared" si="383"/>
        <v/>
      </c>
      <c r="BN61" s="46" t="str">
        <f t="shared" si="383"/>
        <v/>
      </c>
      <c r="BO61" s="46" t="str">
        <f t="shared" si="383"/>
        <v/>
      </c>
      <c r="BP61" s="46" t="str">
        <f t="shared" si="383"/>
        <v/>
      </c>
      <c r="BQ61" s="46" t="str">
        <f t="shared" si="383"/>
        <v/>
      </c>
      <c r="BR61" s="46" t="str">
        <f t="shared" si="383"/>
        <v/>
      </c>
      <c r="BS61" s="46" t="str">
        <f t="shared" si="383"/>
        <v/>
      </c>
      <c r="BT61" s="46" t="str">
        <f t="shared" si="383"/>
        <v/>
      </c>
      <c r="BU61" s="46" t="str">
        <f t="shared" si="383"/>
        <v/>
      </c>
      <c r="BV61" s="46" t="str">
        <f t="shared" si="383"/>
        <v/>
      </c>
      <c r="BW61" s="46" t="str">
        <f t="shared" si="383"/>
        <v/>
      </c>
      <c r="BX61" s="46" t="str">
        <f t="shared" si="383"/>
        <v/>
      </c>
      <c r="BY61" s="46" t="str">
        <f t="shared" si="383"/>
        <v/>
      </c>
      <c r="BZ61" s="46" t="str">
        <f t="shared" si="383"/>
        <v/>
      </c>
      <c r="CA61" s="46" t="str">
        <f t="shared" si="383"/>
        <v/>
      </c>
      <c r="CB61" s="46" t="str">
        <f t="shared" si="383"/>
        <v/>
      </c>
      <c r="CC61" s="46" t="str">
        <f t="shared" si="383"/>
        <v/>
      </c>
      <c r="CD61" s="46" t="str">
        <f t="shared" si="383"/>
        <v/>
      </c>
      <c r="CE61" s="46" t="str">
        <f t="shared" si="383"/>
        <v/>
      </c>
      <c r="CF61" s="46" t="str">
        <f t="shared" si="383"/>
        <v/>
      </c>
      <c r="CG61" s="46" t="str">
        <f t="shared" si="383"/>
        <v/>
      </c>
      <c r="CH61" s="46" t="str">
        <f t="shared" si="383"/>
        <v/>
      </c>
      <c r="CI61" s="46" t="str">
        <f t="shared" si="383"/>
        <v/>
      </c>
      <c r="CJ61" s="46" t="str">
        <f t="shared" si="383"/>
        <v/>
      </c>
      <c r="CK61" s="46" t="str">
        <f t="shared" si="383"/>
        <v/>
      </c>
      <c r="CL61" s="46" t="str">
        <f t="shared" si="383"/>
        <v/>
      </c>
      <c r="CM61" s="46" t="str">
        <f t="shared" si="383"/>
        <v/>
      </c>
      <c r="CN61" s="46" t="str">
        <f t="shared" si="383"/>
        <v/>
      </c>
      <c r="CO61" s="46" t="str">
        <f t="shared" si="383"/>
        <v/>
      </c>
      <c r="CP61" s="46" t="str">
        <f t="shared" si="383"/>
        <v/>
      </c>
      <c r="CQ61" s="46" t="str">
        <f t="shared" si="383"/>
        <v/>
      </c>
      <c r="CR61" s="46" t="str">
        <f t="shared" si="383"/>
        <v/>
      </c>
      <c r="CS61" s="46" t="str">
        <f t="shared" si="383"/>
        <v/>
      </c>
      <c r="CT61" s="46" t="str">
        <f t="shared" si="383"/>
        <v/>
      </c>
      <c r="CU61" s="46" t="str">
        <f t="shared" si="383"/>
        <v/>
      </c>
      <c r="CV61" s="46" t="str">
        <f t="shared" si="383"/>
        <v/>
      </c>
      <c r="CW61" s="46" t="str">
        <f t="shared" si="383"/>
        <v/>
      </c>
      <c r="CX61" s="46" t="str">
        <f t="shared" si="383"/>
        <v/>
      </c>
      <c r="CY61" s="46" t="str">
        <f t="shared" si="383"/>
        <v/>
      </c>
      <c r="CZ61" s="46" t="str">
        <f t="shared" si="383"/>
        <v/>
      </c>
      <c r="DA61" s="46" t="str">
        <f t="shared" si="383"/>
        <v/>
      </c>
      <c r="DB61" s="46" t="str">
        <f t="shared" si="383"/>
        <v/>
      </c>
      <c r="DC61" s="46" t="str">
        <f t="shared" si="383"/>
        <v/>
      </c>
      <c r="DD61" s="46" t="str">
        <f t="shared" ref="DD61:DS61" si="384">IF(ISNONTEXT($V61),DC61+$V61,"")</f>
        <v/>
      </c>
      <c r="DE61" s="46" t="str">
        <f t="shared" si="384"/>
        <v/>
      </c>
      <c r="DF61" s="46" t="str">
        <f t="shared" si="384"/>
        <v/>
      </c>
      <c r="DG61" s="46" t="str">
        <f t="shared" si="384"/>
        <v/>
      </c>
      <c r="DH61" s="46" t="str">
        <f t="shared" si="384"/>
        <v/>
      </c>
      <c r="DI61" s="46" t="str">
        <f t="shared" si="384"/>
        <v/>
      </c>
      <c r="DJ61" s="46" t="str">
        <f t="shared" si="384"/>
        <v/>
      </c>
      <c r="DK61" s="46" t="str">
        <f t="shared" si="384"/>
        <v/>
      </c>
      <c r="DL61" s="46" t="str">
        <f t="shared" si="384"/>
        <v/>
      </c>
      <c r="DM61" s="46" t="str">
        <f t="shared" si="384"/>
        <v/>
      </c>
      <c r="DN61" s="46" t="str">
        <f t="shared" si="384"/>
        <v/>
      </c>
      <c r="DO61" s="46" t="str">
        <f t="shared" si="384"/>
        <v/>
      </c>
      <c r="DP61" s="46" t="str">
        <f t="shared" si="384"/>
        <v/>
      </c>
      <c r="DQ61" s="46" t="str">
        <f t="shared" si="384"/>
        <v/>
      </c>
      <c r="DR61" s="46" t="str">
        <f t="shared" si="384"/>
        <v/>
      </c>
      <c r="DS61" s="46" t="str">
        <f t="shared" si="384"/>
        <v/>
      </c>
      <c r="DT61" s="146" t="e">
        <f t="shared" si="209"/>
        <v>#N/A</v>
      </c>
      <c r="DU61" s="146" t="e">
        <f t="shared" si="210"/>
        <v>#N/A</v>
      </c>
      <c r="DV61" s="146" t="e">
        <f t="shared" si="211"/>
        <v>#N/A</v>
      </c>
      <c r="DW61" s="146" t="e">
        <f t="shared" si="212"/>
        <v>#N/A</v>
      </c>
      <c r="DX61" s="146" t="e">
        <f t="shared" si="213"/>
        <v>#N/A</v>
      </c>
      <c r="DY61" s="146" t="e">
        <f t="shared" si="214"/>
        <v>#N/A</v>
      </c>
      <c r="DZ61" s="146" t="e">
        <f t="shared" si="215"/>
        <v>#N/A</v>
      </c>
      <c r="EA61" s="146" t="e">
        <f t="shared" si="216"/>
        <v>#N/A</v>
      </c>
      <c r="EB61" s="146" t="e">
        <f t="shared" si="217"/>
        <v>#N/A</v>
      </c>
      <c r="EC61" s="146" t="e">
        <f t="shared" si="218"/>
        <v>#N/A</v>
      </c>
      <c r="ED61" s="146" t="e">
        <f t="shared" si="219"/>
        <v>#N/A</v>
      </c>
      <c r="EE61" s="146" t="e">
        <f t="shared" si="220"/>
        <v>#N/A</v>
      </c>
      <c r="EF61" s="146" t="e">
        <f t="shared" si="221"/>
        <v>#N/A</v>
      </c>
      <c r="EG61" s="146" t="e">
        <f t="shared" si="222"/>
        <v>#N/A</v>
      </c>
      <c r="EH61" s="146" t="e">
        <f t="shared" si="223"/>
        <v>#N/A</v>
      </c>
      <c r="EI61" s="146" t="e">
        <f t="shared" si="224"/>
        <v>#N/A</v>
      </c>
      <c r="EJ61" s="146" t="e">
        <f t="shared" si="225"/>
        <v>#N/A</v>
      </c>
      <c r="EK61" s="146" t="e">
        <f t="shared" si="226"/>
        <v>#N/A</v>
      </c>
      <c r="EL61" s="146" t="e">
        <f t="shared" si="227"/>
        <v>#N/A</v>
      </c>
      <c r="EM61" s="146" t="e">
        <f t="shared" si="228"/>
        <v>#N/A</v>
      </c>
      <c r="EN61" s="146" t="e">
        <f t="shared" si="229"/>
        <v>#N/A</v>
      </c>
      <c r="EO61" s="146" t="e">
        <f t="shared" si="230"/>
        <v>#N/A</v>
      </c>
      <c r="EP61" s="146" t="e">
        <f t="shared" si="231"/>
        <v>#N/A</v>
      </c>
      <c r="EQ61" s="146" t="e">
        <f t="shared" si="232"/>
        <v>#N/A</v>
      </c>
      <c r="ER61" s="146" t="e">
        <f t="shared" si="233"/>
        <v>#N/A</v>
      </c>
      <c r="ES61" s="146" t="e">
        <f t="shared" si="234"/>
        <v>#N/A</v>
      </c>
      <c r="ET61" s="146" t="e">
        <f t="shared" si="235"/>
        <v>#N/A</v>
      </c>
      <c r="EU61" s="146" t="e">
        <f t="shared" si="236"/>
        <v>#N/A</v>
      </c>
      <c r="EV61" s="146" t="e">
        <f t="shared" si="237"/>
        <v>#N/A</v>
      </c>
      <c r="EW61" s="146" t="e">
        <f t="shared" si="238"/>
        <v>#N/A</v>
      </c>
      <c r="EX61" s="146" t="e">
        <f t="shared" si="239"/>
        <v>#N/A</v>
      </c>
      <c r="EY61" s="146" t="e">
        <f t="shared" si="240"/>
        <v>#N/A</v>
      </c>
      <c r="EZ61" s="146" t="e">
        <f t="shared" si="241"/>
        <v>#N/A</v>
      </c>
      <c r="FA61" s="146" t="e">
        <f t="shared" si="242"/>
        <v>#N/A</v>
      </c>
      <c r="FB61" s="146" t="e">
        <f t="shared" si="243"/>
        <v>#N/A</v>
      </c>
      <c r="FC61" s="146" t="e">
        <f t="shared" si="244"/>
        <v>#N/A</v>
      </c>
      <c r="FD61" s="146" t="e">
        <f t="shared" si="245"/>
        <v>#N/A</v>
      </c>
      <c r="FE61" s="146" t="e">
        <f t="shared" si="246"/>
        <v>#N/A</v>
      </c>
      <c r="FF61" s="146" t="e">
        <f t="shared" si="247"/>
        <v>#N/A</v>
      </c>
      <c r="FG61" s="146" t="e">
        <f t="shared" si="248"/>
        <v>#N/A</v>
      </c>
      <c r="FH61" s="146" t="e">
        <f t="shared" si="249"/>
        <v>#N/A</v>
      </c>
      <c r="FI61" s="146" t="e">
        <f t="shared" si="250"/>
        <v>#N/A</v>
      </c>
      <c r="FJ61" s="146" t="e">
        <f t="shared" si="251"/>
        <v>#N/A</v>
      </c>
      <c r="FK61" s="146" t="e">
        <f t="shared" si="252"/>
        <v>#N/A</v>
      </c>
      <c r="FL61" s="146" t="e">
        <f t="shared" si="253"/>
        <v>#N/A</v>
      </c>
      <c r="FM61" s="146" t="e">
        <f t="shared" si="254"/>
        <v>#N/A</v>
      </c>
      <c r="FN61" s="146" t="e">
        <f t="shared" si="255"/>
        <v>#N/A</v>
      </c>
      <c r="FO61" s="146" t="e">
        <f t="shared" si="256"/>
        <v>#N/A</v>
      </c>
      <c r="FP61" s="146" t="e">
        <f t="shared" si="257"/>
        <v>#N/A</v>
      </c>
      <c r="FQ61" s="146" t="e">
        <f t="shared" si="258"/>
        <v>#N/A</v>
      </c>
      <c r="FR61" s="146" t="e">
        <f t="shared" si="259"/>
        <v>#N/A</v>
      </c>
      <c r="FS61" s="146" t="e">
        <f t="shared" si="260"/>
        <v>#N/A</v>
      </c>
      <c r="FT61" s="146" t="e">
        <f t="shared" si="261"/>
        <v>#N/A</v>
      </c>
      <c r="FU61" s="146" t="e">
        <f t="shared" si="262"/>
        <v>#N/A</v>
      </c>
      <c r="FV61" s="146" t="e">
        <f t="shared" si="263"/>
        <v>#N/A</v>
      </c>
      <c r="FW61" s="146" t="e">
        <f t="shared" si="264"/>
        <v>#N/A</v>
      </c>
      <c r="FX61" s="146" t="e">
        <f t="shared" si="265"/>
        <v>#N/A</v>
      </c>
      <c r="FY61" s="146" t="e">
        <f t="shared" si="266"/>
        <v>#N/A</v>
      </c>
      <c r="FZ61" s="146" t="e">
        <f t="shared" si="267"/>
        <v>#N/A</v>
      </c>
      <c r="GA61" s="146" t="e">
        <f t="shared" si="268"/>
        <v>#N/A</v>
      </c>
      <c r="GB61" s="146" t="e">
        <f t="shared" si="269"/>
        <v>#N/A</v>
      </c>
      <c r="GC61" s="146" t="e">
        <f t="shared" si="270"/>
        <v>#N/A</v>
      </c>
      <c r="GD61" s="146" t="e">
        <f t="shared" si="271"/>
        <v>#N/A</v>
      </c>
      <c r="GE61" s="146" t="e">
        <f t="shared" si="272"/>
        <v>#N/A</v>
      </c>
      <c r="GF61" s="146" t="e">
        <f t="shared" si="273"/>
        <v>#N/A</v>
      </c>
      <c r="GG61" s="146" t="e">
        <f t="shared" si="274"/>
        <v>#N/A</v>
      </c>
      <c r="GH61" s="146" t="e">
        <f t="shared" si="275"/>
        <v>#N/A</v>
      </c>
      <c r="GI61" s="146" t="e">
        <f t="shared" si="276"/>
        <v>#N/A</v>
      </c>
      <c r="GJ61" s="146" t="e">
        <f t="shared" si="277"/>
        <v>#N/A</v>
      </c>
      <c r="GK61" s="146" t="e">
        <f t="shared" si="278"/>
        <v>#N/A</v>
      </c>
      <c r="GL61" s="146" t="e">
        <f t="shared" si="279"/>
        <v>#N/A</v>
      </c>
      <c r="GM61" s="146" t="e">
        <f t="shared" si="280"/>
        <v>#N/A</v>
      </c>
      <c r="GN61" s="146" t="e">
        <f t="shared" si="281"/>
        <v>#N/A</v>
      </c>
      <c r="GO61" s="146" t="e">
        <f t="shared" si="282"/>
        <v>#N/A</v>
      </c>
      <c r="GP61" s="146" t="e">
        <f t="shared" si="283"/>
        <v>#N/A</v>
      </c>
      <c r="GQ61" s="146" t="e">
        <f t="shared" si="284"/>
        <v>#N/A</v>
      </c>
      <c r="GR61" s="146" t="e">
        <f t="shared" si="285"/>
        <v>#N/A</v>
      </c>
      <c r="GS61" s="146" t="e">
        <f t="shared" si="286"/>
        <v>#N/A</v>
      </c>
      <c r="GT61" s="146" t="e">
        <f t="shared" si="287"/>
        <v>#N/A</v>
      </c>
      <c r="GU61" s="146" t="e">
        <f t="shared" si="288"/>
        <v>#N/A</v>
      </c>
      <c r="GV61" s="146" t="e">
        <f t="shared" si="289"/>
        <v>#N/A</v>
      </c>
      <c r="GW61" s="146" t="e">
        <f t="shared" si="290"/>
        <v>#N/A</v>
      </c>
      <c r="GX61" s="146" t="e">
        <f t="shared" si="291"/>
        <v>#N/A</v>
      </c>
      <c r="GY61" s="146" t="e">
        <f t="shared" si="292"/>
        <v>#N/A</v>
      </c>
      <c r="GZ61" s="146" t="e">
        <f t="shared" si="293"/>
        <v>#N/A</v>
      </c>
      <c r="HA61" s="146" t="e">
        <f t="shared" si="294"/>
        <v>#N/A</v>
      </c>
      <c r="HB61" s="146" t="e">
        <f t="shared" si="295"/>
        <v>#N/A</v>
      </c>
      <c r="HC61" s="146" t="e">
        <f t="shared" si="296"/>
        <v>#N/A</v>
      </c>
      <c r="HD61" s="146" t="e">
        <f t="shared" si="297"/>
        <v>#N/A</v>
      </c>
      <c r="HE61" s="146" t="e">
        <f t="shared" si="298"/>
        <v>#N/A</v>
      </c>
      <c r="HF61" s="146" t="e">
        <f t="shared" si="299"/>
        <v>#N/A</v>
      </c>
      <c r="HG61" s="146" t="e">
        <f t="shared" si="300"/>
        <v>#N/A</v>
      </c>
      <c r="HH61" s="146" t="e">
        <f t="shared" si="301"/>
        <v>#N/A</v>
      </c>
      <c r="HI61" s="146" t="e">
        <f t="shared" si="302"/>
        <v>#N/A</v>
      </c>
      <c r="HJ61" s="146" t="e">
        <f t="shared" si="303"/>
        <v>#N/A</v>
      </c>
      <c r="HK61" s="146" t="e">
        <f t="shared" si="304"/>
        <v>#N/A</v>
      </c>
      <c r="HL61" s="146" t="e">
        <f t="shared" si="305"/>
        <v>#N/A</v>
      </c>
      <c r="HM61" s="146" t="e">
        <f t="shared" si="306"/>
        <v>#N/A</v>
      </c>
      <c r="HN61" s="146" t="e">
        <f t="shared" si="307"/>
        <v>#N/A</v>
      </c>
      <c r="HO61" s="146" t="e">
        <f t="shared" si="308"/>
        <v>#N/A</v>
      </c>
      <c r="HP61" s="146" t="e">
        <f t="shared" si="309"/>
        <v>#N/A</v>
      </c>
    </row>
    <row r="62" spans="1:224" hidden="1" x14ac:dyDescent="0.45">
      <c r="A62" s="4">
        <v>59</v>
      </c>
      <c r="B62" s="82" t="str">
        <f t="shared" si="107"/>
        <v/>
      </c>
      <c r="C62" s="81"/>
      <c r="D62" s="82" t="str">
        <f t="shared" si="108"/>
        <v/>
      </c>
      <c r="E62" s="32" t="str">
        <f t="shared" si="0"/>
        <v/>
      </c>
      <c r="F62" s="32" t="str">
        <f t="shared" si="1"/>
        <v/>
      </c>
      <c r="G62" s="65" t="str">
        <f t="shared" si="109"/>
        <v/>
      </c>
      <c r="H62" s="21"/>
      <c r="I62" s="53"/>
      <c r="J62" s="237"/>
      <c r="K62" s="66" t="str">
        <f>IF(AND(B62&gt;0,C62&gt;0,D62&gt;0),IF(ISBLANK(J62),IF(ISBLANK(H62),"",(D62-B62)*VLOOKUP(H62,VLookups!$A$4:$B$13,2,FALSE)),J62),"")</f>
        <v/>
      </c>
      <c r="L62" s="67" t="str">
        <f t="shared" si="205"/>
        <v/>
      </c>
      <c r="M62" s="81"/>
      <c r="N62" s="230" t="str">
        <f>IF(AND(M62&gt;0,C62&gt;0,NOT(K62="")),ABS(VLOOKUP($M$1,VLookups!$A$27:$B$28,2,FALSE)-_xlfn.NORM.DIST(M62,G62,K62,TRUE)),"")</f>
        <v/>
      </c>
      <c r="O62" s="80" t="str">
        <f>IF(AND($B62&gt;0,$C62&gt;0,$D62&gt;0,NOT(ISBLANK($H62))),_xlfn.NORM.INV(ABS(VLOOKUP($M$1,VLookups!$A$27:$B$28,2,FALSE)-O$3),$G62,$K62),"")</f>
        <v/>
      </c>
      <c r="P62" s="79" t="str">
        <f>IF(AND($B62&gt;0,$C62&gt;0,$D62&gt;0,NOT(ISBLANK($H62))),_xlfn.NORM.INV(ABS(VLOOKUP($M$1,VLookups!$A$27:$B$28,2,FALSE)-P$3),$G62,$K62),"")</f>
        <v/>
      </c>
      <c r="Q62" s="80" t="str">
        <f>IF(AND($B62&gt;0,$C62&gt;0,$D62&gt;0,NOT(ISBLANK($H62))),_xlfn.NORM.INV(ABS(VLOOKUP($M$1,VLookups!$A$27:$B$28,2,FALSE)-Q$3),$G62,$K62),"")</f>
        <v/>
      </c>
      <c r="R62" s="79" t="str">
        <f>IF(AND($B62&gt;0,$C62&gt;0,$D62&gt;0,NOT(ISBLANK($H62))),_xlfn.NORM.INV(ABS(VLOOKUP($M$1,VLookups!$A$27:$B$28,2,FALSE)-R$3),$G62,$K62),"")</f>
        <v/>
      </c>
      <c r="S62" s="80" t="str">
        <f>IF(AND($B62&gt;0,$C62&gt;0,$D62&gt;0,NOT(ISBLANK($H62))),_xlfn.NORM.INV(ABS(VLOOKUP($M$1,VLookups!$A$27:$B$28,2,FALSE)-S$3),$G62,$K62),"")</f>
        <v/>
      </c>
      <c r="T62" s="79" t="str">
        <f>IF(AND($B62&gt;0,$C62&gt;0,$D62&gt;0,NOT(ISBLANK($H62))),_xlfn.NORM.INV(ABS(VLOOKUP($M$1,VLookups!$A$27:$B$28,2,FALSE)-T$3),$G62,$K62),"")</f>
        <v/>
      </c>
      <c r="U62" s="5"/>
      <c r="V62" s="145" t="str">
        <f t="shared" si="110"/>
        <v/>
      </c>
      <c r="W62" s="46" t="str">
        <f t="shared" ref="W62:AP62" si="385">IF(ISNONTEXT($V62),X62-$V62,"")</f>
        <v/>
      </c>
      <c r="X62" s="46" t="str">
        <f t="shared" si="385"/>
        <v/>
      </c>
      <c r="Y62" s="46" t="str">
        <f t="shared" si="385"/>
        <v/>
      </c>
      <c r="Z62" s="46" t="str">
        <f t="shared" si="385"/>
        <v/>
      </c>
      <c r="AA62" s="46" t="str">
        <f t="shared" si="385"/>
        <v/>
      </c>
      <c r="AB62" s="46" t="str">
        <f t="shared" si="385"/>
        <v/>
      </c>
      <c r="AC62" s="46" t="str">
        <f t="shared" si="385"/>
        <v/>
      </c>
      <c r="AD62" s="46" t="str">
        <f t="shared" si="385"/>
        <v/>
      </c>
      <c r="AE62" s="46" t="str">
        <f t="shared" si="385"/>
        <v/>
      </c>
      <c r="AF62" s="46" t="str">
        <f t="shared" si="385"/>
        <v/>
      </c>
      <c r="AG62" s="46" t="str">
        <f t="shared" si="385"/>
        <v/>
      </c>
      <c r="AH62" s="46" t="str">
        <f t="shared" si="385"/>
        <v/>
      </c>
      <c r="AI62" s="46" t="str">
        <f t="shared" si="385"/>
        <v/>
      </c>
      <c r="AJ62" s="46" t="str">
        <f t="shared" si="385"/>
        <v/>
      </c>
      <c r="AK62" s="46" t="str">
        <f t="shared" si="385"/>
        <v/>
      </c>
      <c r="AL62" s="46" t="str">
        <f t="shared" si="385"/>
        <v/>
      </c>
      <c r="AM62" s="46" t="str">
        <f t="shared" si="385"/>
        <v/>
      </c>
      <c r="AN62" s="46" t="str">
        <f t="shared" si="385"/>
        <v/>
      </c>
      <c r="AO62" s="46" t="str">
        <f t="shared" si="385"/>
        <v/>
      </c>
      <c r="AP62" s="46" t="str">
        <f t="shared" si="385"/>
        <v/>
      </c>
      <c r="AQ62" s="152" t="str">
        <f t="shared" si="112"/>
        <v/>
      </c>
      <c r="AR62" s="46" t="str">
        <f t="shared" ref="AR62:DC62" si="386">IF(ISNONTEXT($V62),AQ62+$V62,"")</f>
        <v/>
      </c>
      <c r="AS62" s="46" t="str">
        <f t="shared" si="386"/>
        <v/>
      </c>
      <c r="AT62" s="46" t="str">
        <f t="shared" si="386"/>
        <v/>
      </c>
      <c r="AU62" s="46" t="str">
        <f t="shared" si="386"/>
        <v/>
      </c>
      <c r="AV62" s="46" t="str">
        <f t="shared" si="386"/>
        <v/>
      </c>
      <c r="AW62" s="46" t="str">
        <f t="shared" si="386"/>
        <v/>
      </c>
      <c r="AX62" s="46" t="str">
        <f t="shared" si="386"/>
        <v/>
      </c>
      <c r="AY62" s="46" t="str">
        <f t="shared" si="386"/>
        <v/>
      </c>
      <c r="AZ62" s="46" t="str">
        <f t="shared" si="386"/>
        <v/>
      </c>
      <c r="BA62" s="46" t="str">
        <f t="shared" si="386"/>
        <v/>
      </c>
      <c r="BB62" s="46" t="str">
        <f t="shared" si="386"/>
        <v/>
      </c>
      <c r="BC62" s="46" t="str">
        <f t="shared" si="386"/>
        <v/>
      </c>
      <c r="BD62" s="46" t="str">
        <f t="shared" si="386"/>
        <v/>
      </c>
      <c r="BE62" s="46" t="str">
        <f t="shared" si="386"/>
        <v/>
      </c>
      <c r="BF62" s="46" t="str">
        <f t="shared" si="386"/>
        <v/>
      </c>
      <c r="BG62" s="46" t="str">
        <f t="shared" si="386"/>
        <v/>
      </c>
      <c r="BH62" s="46" t="str">
        <f t="shared" si="386"/>
        <v/>
      </c>
      <c r="BI62" s="46" t="str">
        <f t="shared" si="386"/>
        <v/>
      </c>
      <c r="BJ62" s="46" t="str">
        <f t="shared" si="386"/>
        <v/>
      </c>
      <c r="BK62" s="46" t="str">
        <f t="shared" si="386"/>
        <v/>
      </c>
      <c r="BL62" s="46" t="str">
        <f t="shared" si="386"/>
        <v/>
      </c>
      <c r="BM62" s="46" t="str">
        <f t="shared" si="386"/>
        <v/>
      </c>
      <c r="BN62" s="46" t="str">
        <f t="shared" si="386"/>
        <v/>
      </c>
      <c r="BO62" s="46" t="str">
        <f t="shared" si="386"/>
        <v/>
      </c>
      <c r="BP62" s="46" t="str">
        <f t="shared" si="386"/>
        <v/>
      </c>
      <c r="BQ62" s="46" t="str">
        <f t="shared" si="386"/>
        <v/>
      </c>
      <c r="BR62" s="46" t="str">
        <f t="shared" si="386"/>
        <v/>
      </c>
      <c r="BS62" s="46" t="str">
        <f t="shared" si="386"/>
        <v/>
      </c>
      <c r="BT62" s="46" t="str">
        <f t="shared" si="386"/>
        <v/>
      </c>
      <c r="BU62" s="46" t="str">
        <f t="shared" si="386"/>
        <v/>
      </c>
      <c r="BV62" s="46" t="str">
        <f t="shared" si="386"/>
        <v/>
      </c>
      <c r="BW62" s="46" t="str">
        <f t="shared" si="386"/>
        <v/>
      </c>
      <c r="BX62" s="46" t="str">
        <f t="shared" si="386"/>
        <v/>
      </c>
      <c r="BY62" s="46" t="str">
        <f t="shared" si="386"/>
        <v/>
      </c>
      <c r="BZ62" s="46" t="str">
        <f t="shared" si="386"/>
        <v/>
      </c>
      <c r="CA62" s="46" t="str">
        <f t="shared" si="386"/>
        <v/>
      </c>
      <c r="CB62" s="46" t="str">
        <f t="shared" si="386"/>
        <v/>
      </c>
      <c r="CC62" s="46" t="str">
        <f t="shared" si="386"/>
        <v/>
      </c>
      <c r="CD62" s="46" t="str">
        <f t="shared" si="386"/>
        <v/>
      </c>
      <c r="CE62" s="46" t="str">
        <f t="shared" si="386"/>
        <v/>
      </c>
      <c r="CF62" s="46" t="str">
        <f t="shared" si="386"/>
        <v/>
      </c>
      <c r="CG62" s="46" t="str">
        <f t="shared" si="386"/>
        <v/>
      </c>
      <c r="CH62" s="46" t="str">
        <f t="shared" si="386"/>
        <v/>
      </c>
      <c r="CI62" s="46" t="str">
        <f t="shared" si="386"/>
        <v/>
      </c>
      <c r="CJ62" s="46" t="str">
        <f t="shared" si="386"/>
        <v/>
      </c>
      <c r="CK62" s="46" t="str">
        <f t="shared" si="386"/>
        <v/>
      </c>
      <c r="CL62" s="46" t="str">
        <f t="shared" si="386"/>
        <v/>
      </c>
      <c r="CM62" s="46" t="str">
        <f t="shared" si="386"/>
        <v/>
      </c>
      <c r="CN62" s="46" t="str">
        <f t="shared" si="386"/>
        <v/>
      </c>
      <c r="CO62" s="46" t="str">
        <f t="shared" si="386"/>
        <v/>
      </c>
      <c r="CP62" s="46" t="str">
        <f t="shared" si="386"/>
        <v/>
      </c>
      <c r="CQ62" s="46" t="str">
        <f t="shared" si="386"/>
        <v/>
      </c>
      <c r="CR62" s="46" t="str">
        <f t="shared" si="386"/>
        <v/>
      </c>
      <c r="CS62" s="46" t="str">
        <f t="shared" si="386"/>
        <v/>
      </c>
      <c r="CT62" s="46" t="str">
        <f t="shared" si="386"/>
        <v/>
      </c>
      <c r="CU62" s="46" t="str">
        <f t="shared" si="386"/>
        <v/>
      </c>
      <c r="CV62" s="46" t="str">
        <f t="shared" si="386"/>
        <v/>
      </c>
      <c r="CW62" s="46" t="str">
        <f t="shared" si="386"/>
        <v/>
      </c>
      <c r="CX62" s="46" t="str">
        <f t="shared" si="386"/>
        <v/>
      </c>
      <c r="CY62" s="46" t="str">
        <f t="shared" si="386"/>
        <v/>
      </c>
      <c r="CZ62" s="46" t="str">
        <f t="shared" si="386"/>
        <v/>
      </c>
      <c r="DA62" s="46" t="str">
        <f t="shared" si="386"/>
        <v/>
      </c>
      <c r="DB62" s="46" t="str">
        <f t="shared" si="386"/>
        <v/>
      </c>
      <c r="DC62" s="46" t="str">
        <f t="shared" si="386"/>
        <v/>
      </c>
      <c r="DD62" s="46" t="str">
        <f t="shared" ref="DD62:DS62" si="387">IF(ISNONTEXT($V62),DC62+$V62,"")</f>
        <v/>
      </c>
      <c r="DE62" s="46" t="str">
        <f t="shared" si="387"/>
        <v/>
      </c>
      <c r="DF62" s="46" t="str">
        <f t="shared" si="387"/>
        <v/>
      </c>
      <c r="DG62" s="46" t="str">
        <f t="shared" si="387"/>
        <v/>
      </c>
      <c r="DH62" s="46" t="str">
        <f t="shared" si="387"/>
        <v/>
      </c>
      <c r="DI62" s="46" t="str">
        <f t="shared" si="387"/>
        <v/>
      </c>
      <c r="DJ62" s="46" t="str">
        <f t="shared" si="387"/>
        <v/>
      </c>
      <c r="DK62" s="46" t="str">
        <f t="shared" si="387"/>
        <v/>
      </c>
      <c r="DL62" s="46" t="str">
        <f t="shared" si="387"/>
        <v/>
      </c>
      <c r="DM62" s="46" t="str">
        <f t="shared" si="387"/>
        <v/>
      </c>
      <c r="DN62" s="46" t="str">
        <f t="shared" si="387"/>
        <v/>
      </c>
      <c r="DO62" s="46" t="str">
        <f t="shared" si="387"/>
        <v/>
      </c>
      <c r="DP62" s="46" t="str">
        <f t="shared" si="387"/>
        <v/>
      </c>
      <c r="DQ62" s="46" t="str">
        <f t="shared" si="387"/>
        <v/>
      </c>
      <c r="DR62" s="46" t="str">
        <f t="shared" si="387"/>
        <v/>
      </c>
      <c r="DS62" s="46" t="str">
        <f t="shared" si="387"/>
        <v/>
      </c>
      <c r="DT62" s="146" t="e">
        <f t="shared" si="209"/>
        <v>#N/A</v>
      </c>
      <c r="DU62" s="146" t="e">
        <f t="shared" si="210"/>
        <v>#N/A</v>
      </c>
      <c r="DV62" s="146" t="e">
        <f t="shared" si="211"/>
        <v>#N/A</v>
      </c>
      <c r="DW62" s="146" t="e">
        <f t="shared" si="212"/>
        <v>#N/A</v>
      </c>
      <c r="DX62" s="146" t="e">
        <f t="shared" si="213"/>
        <v>#N/A</v>
      </c>
      <c r="DY62" s="146" t="e">
        <f t="shared" si="214"/>
        <v>#N/A</v>
      </c>
      <c r="DZ62" s="146" t="e">
        <f t="shared" si="215"/>
        <v>#N/A</v>
      </c>
      <c r="EA62" s="146" t="e">
        <f t="shared" si="216"/>
        <v>#N/A</v>
      </c>
      <c r="EB62" s="146" t="e">
        <f t="shared" si="217"/>
        <v>#N/A</v>
      </c>
      <c r="EC62" s="146" t="e">
        <f t="shared" si="218"/>
        <v>#N/A</v>
      </c>
      <c r="ED62" s="146" t="e">
        <f t="shared" si="219"/>
        <v>#N/A</v>
      </c>
      <c r="EE62" s="146" t="e">
        <f t="shared" si="220"/>
        <v>#N/A</v>
      </c>
      <c r="EF62" s="146" t="e">
        <f t="shared" si="221"/>
        <v>#N/A</v>
      </c>
      <c r="EG62" s="146" t="e">
        <f t="shared" si="222"/>
        <v>#N/A</v>
      </c>
      <c r="EH62" s="146" t="e">
        <f t="shared" si="223"/>
        <v>#N/A</v>
      </c>
      <c r="EI62" s="146" t="e">
        <f t="shared" si="224"/>
        <v>#N/A</v>
      </c>
      <c r="EJ62" s="146" t="e">
        <f t="shared" si="225"/>
        <v>#N/A</v>
      </c>
      <c r="EK62" s="146" t="e">
        <f t="shared" si="226"/>
        <v>#N/A</v>
      </c>
      <c r="EL62" s="146" t="e">
        <f t="shared" si="227"/>
        <v>#N/A</v>
      </c>
      <c r="EM62" s="146" t="e">
        <f t="shared" si="228"/>
        <v>#N/A</v>
      </c>
      <c r="EN62" s="146" t="e">
        <f t="shared" si="229"/>
        <v>#N/A</v>
      </c>
      <c r="EO62" s="146" t="e">
        <f t="shared" si="230"/>
        <v>#N/A</v>
      </c>
      <c r="EP62" s="146" t="e">
        <f t="shared" si="231"/>
        <v>#N/A</v>
      </c>
      <c r="EQ62" s="146" t="e">
        <f t="shared" si="232"/>
        <v>#N/A</v>
      </c>
      <c r="ER62" s="146" t="e">
        <f t="shared" si="233"/>
        <v>#N/A</v>
      </c>
      <c r="ES62" s="146" t="e">
        <f t="shared" si="234"/>
        <v>#N/A</v>
      </c>
      <c r="ET62" s="146" t="e">
        <f t="shared" si="235"/>
        <v>#N/A</v>
      </c>
      <c r="EU62" s="146" t="e">
        <f t="shared" si="236"/>
        <v>#N/A</v>
      </c>
      <c r="EV62" s="146" t="e">
        <f t="shared" si="237"/>
        <v>#N/A</v>
      </c>
      <c r="EW62" s="146" t="e">
        <f t="shared" si="238"/>
        <v>#N/A</v>
      </c>
      <c r="EX62" s="146" t="e">
        <f t="shared" si="239"/>
        <v>#N/A</v>
      </c>
      <c r="EY62" s="146" t="e">
        <f t="shared" si="240"/>
        <v>#N/A</v>
      </c>
      <c r="EZ62" s="146" t="e">
        <f t="shared" si="241"/>
        <v>#N/A</v>
      </c>
      <c r="FA62" s="146" t="e">
        <f t="shared" si="242"/>
        <v>#N/A</v>
      </c>
      <c r="FB62" s="146" t="e">
        <f t="shared" si="243"/>
        <v>#N/A</v>
      </c>
      <c r="FC62" s="146" t="e">
        <f t="shared" si="244"/>
        <v>#N/A</v>
      </c>
      <c r="FD62" s="146" t="e">
        <f t="shared" si="245"/>
        <v>#N/A</v>
      </c>
      <c r="FE62" s="146" t="e">
        <f t="shared" si="246"/>
        <v>#N/A</v>
      </c>
      <c r="FF62" s="146" t="e">
        <f t="shared" si="247"/>
        <v>#N/A</v>
      </c>
      <c r="FG62" s="146" t="e">
        <f t="shared" si="248"/>
        <v>#N/A</v>
      </c>
      <c r="FH62" s="146" t="e">
        <f t="shared" si="249"/>
        <v>#N/A</v>
      </c>
      <c r="FI62" s="146" t="e">
        <f t="shared" si="250"/>
        <v>#N/A</v>
      </c>
      <c r="FJ62" s="146" t="e">
        <f t="shared" si="251"/>
        <v>#N/A</v>
      </c>
      <c r="FK62" s="146" t="e">
        <f t="shared" si="252"/>
        <v>#N/A</v>
      </c>
      <c r="FL62" s="146" t="e">
        <f t="shared" si="253"/>
        <v>#N/A</v>
      </c>
      <c r="FM62" s="146" t="e">
        <f t="shared" si="254"/>
        <v>#N/A</v>
      </c>
      <c r="FN62" s="146" t="e">
        <f t="shared" si="255"/>
        <v>#N/A</v>
      </c>
      <c r="FO62" s="146" t="e">
        <f t="shared" si="256"/>
        <v>#N/A</v>
      </c>
      <c r="FP62" s="146" t="e">
        <f t="shared" si="257"/>
        <v>#N/A</v>
      </c>
      <c r="FQ62" s="146" t="e">
        <f t="shared" si="258"/>
        <v>#N/A</v>
      </c>
      <c r="FR62" s="146" t="e">
        <f t="shared" si="259"/>
        <v>#N/A</v>
      </c>
      <c r="FS62" s="146" t="e">
        <f t="shared" si="260"/>
        <v>#N/A</v>
      </c>
      <c r="FT62" s="146" t="e">
        <f t="shared" si="261"/>
        <v>#N/A</v>
      </c>
      <c r="FU62" s="146" t="e">
        <f t="shared" si="262"/>
        <v>#N/A</v>
      </c>
      <c r="FV62" s="146" t="e">
        <f t="shared" si="263"/>
        <v>#N/A</v>
      </c>
      <c r="FW62" s="146" t="e">
        <f t="shared" si="264"/>
        <v>#N/A</v>
      </c>
      <c r="FX62" s="146" t="e">
        <f t="shared" si="265"/>
        <v>#N/A</v>
      </c>
      <c r="FY62" s="146" t="e">
        <f t="shared" si="266"/>
        <v>#N/A</v>
      </c>
      <c r="FZ62" s="146" t="e">
        <f t="shared" si="267"/>
        <v>#N/A</v>
      </c>
      <c r="GA62" s="146" t="e">
        <f t="shared" si="268"/>
        <v>#N/A</v>
      </c>
      <c r="GB62" s="146" t="e">
        <f t="shared" si="269"/>
        <v>#N/A</v>
      </c>
      <c r="GC62" s="146" t="e">
        <f t="shared" si="270"/>
        <v>#N/A</v>
      </c>
      <c r="GD62" s="146" t="e">
        <f t="shared" si="271"/>
        <v>#N/A</v>
      </c>
      <c r="GE62" s="146" t="e">
        <f t="shared" si="272"/>
        <v>#N/A</v>
      </c>
      <c r="GF62" s="146" t="e">
        <f t="shared" si="273"/>
        <v>#N/A</v>
      </c>
      <c r="GG62" s="146" t="e">
        <f t="shared" si="274"/>
        <v>#N/A</v>
      </c>
      <c r="GH62" s="146" t="e">
        <f t="shared" si="275"/>
        <v>#N/A</v>
      </c>
      <c r="GI62" s="146" t="e">
        <f t="shared" si="276"/>
        <v>#N/A</v>
      </c>
      <c r="GJ62" s="146" t="e">
        <f t="shared" si="277"/>
        <v>#N/A</v>
      </c>
      <c r="GK62" s="146" t="e">
        <f t="shared" si="278"/>
        <v>#N/A</v>
      </c>
      <c r="GL62" s="146" t="e">
        <f t="shared" si="279"/>
        <v>#N/A</v>
      </c>
      <c r="GM62" s="146" t="e">
        <f t="shared" si="280"/>
        <v>#N/A</v>
      </c>
      <c r="GN62" s="146" t="e">
        <f t="shared" si="281"/>
        <v>#N/A</v>
      </c>
      <c r="GO62" s="146" t="e">
        <f t="shared" si="282"/>
        <v>#N/A</v>
      </c>
      <c r="GP62" s="146" t="e">
        <f t="shared" si="283"/>
        <v>#N/A</v>
      </c>
      <c r="GQ62" s="146" t="e">
        <f t="shared" si="284"/>
        <v>#N/A</v>
      </c>
      <c r="GR62" s="146" t="e">
        <f t="shared" si="285"/>
        <v>#N/A</v>
      </c>
      <c r="GS62" s="146" t="e">
        <f t="shared" si="286"/>
        <v>#N/A</v>
      </c>
      <c r="GT62" s="146" t="e">
        <f t="shared" si="287"/>
        <v>#N/A</v>
      </c>
      <c r="GU62" s="146" t="e">
        <f t="shared" si="288"/>
        <v>#N/A</v>
      </c>
      <c r="GV62" s="146" t="e">
        <f t="shared" si="289"/>
        <v>#N/A</v>
      </c>
      <c r="GW62" s="146" t="e">
        <f t="shared" si="290"/>
        <v>#N/A</v>
      </c>
      <c r="GX62" s="146" t="e">
        <f t="shared" si="291"/>
        <v>#N/A</v>
      </c>
      <c r="GY62" s="146" t="e">
        <f t="shared" si="292"/>
        <v>#N/A</v>
      </c>
      <c r="GZ62" s="146" t="e">
        <f t="shared" si="293"/>
        <v>#N/A</v>
      </c>
      <c r="HA62" s="146" t="e">
        <f t="shared" si="294"/>
        <v>#N/A</v>
      </c>
      <c r="HB62" s="146" t="e">
        <f t="shared" si="295"/>
        <v>#N/A</v>
      </c>
      <c r="HC62" s="146" t="e">
        <f t="shared" si="296"/>
        <v>#N/A</v>
      </c>
      <c r="HD62" s="146" t="e">
        <f t="shared" si="297"/>
        <v>#N/A</v>
      </c>
      <c r="HE62" s="146" t="e">
        <f t="shared" si="298"/>
        <v>#N/A</v>
      </c>
      <c r="HF62" s="146" t="e">
        <f t="shared" si="299"/>
        <v>#N/A</v>
      </c>
      <c r="HG62" s="146" t="e">
        <f t="shared" si="300"/>
        <v>#N/A</v>
      </c>
      <c r="HH62" s="146" t="e">
        <f t="shared" si="301"/>
        <v>#N/A</v>
      </c>
      <c r="HI62" s="146" t="e">
        <f t="shared" si="302"/>
        <v>#N/A</v>
      </c>
      <c r="HJ62" s="146" t="e">
        <f t="shared" si="303"/>
        <v>#N/A</v>
      </c>
      <c r="HK62" s="146" t="e">
        <f t="shared" si="304"/>
        <v>#N/A</v>
      </c>
      <c r="HL62" s="146" t="e">
        <f t="shared" si="305"/>
        <v>#N/A</v>
      </c>
      <c r="HM62" s="146" t="e">
        <f t="shared" si="306"/>
        <v>#N/A</v>
      </c>
      <c r="HN62" s="146" t="e">
        <f t="shared" si="307"/>
        <v>#N/A</v>
      </c>
      <c r="HO62" s="146" t="e">
        <f t="shared" si="308"/>
        <v>#N/A</v>
      </c>
      <c r="HP62" s="146" t="e">
        <f t="shared" si="309"/>
        <v>#N/A</v>
      </c>
    </row>
    <row r="63" spans="1:224" hidden="1" x14ac:dyDescent="0.45">
      <c r="A63" s="4">
        <v>60</v>
      </c>
      <c r="B63" s="82" t="str">
        <f t="shared" si="107"/>
        <v/>
      </c>
      <c r="C63" s="81"/>
      <c r="D63" s="82" t="str">
        <f t="shared" si="108"/>
        <v/>
      </c>
      <c r="E63" s="32" t="str">
        <f t="shared" si="0"/>
        <v/>
      </c>
      <c r="F63" s="32" t="str">
        <f t="shared" si="1"/>
        <v/>
      </c>
      <c r="G63" s="65" t="str">
        <f t="shared" si="109"/>
        <v/>
      </c>
      <c r="H63" s="21"/>
      <c r="I63" s="53"/>
      <c r="J63" s="237"/>
      <c r="K63" s="66" t="str">
        <f>IF(AND(B63&gt;0,C63&gt;0,D63&gt;0),IF(ISBLANK(J63),IF(ISBLANK(H63),"",(D63-B63)*VLOOKUP(H63,VLookups!$A$4:$B$13,2,FALSE)),J63),"")</f>
        <v/>
      </c>
      <c r="L63" s="67" t="str">
        <f t="shared" si="205"/>
        <v/>
      </c>
      <c r="M63" s="81"/>
      <c r="N63" s="230" t="str">
        <f>IF(AND(M63&gt;0,C63&gt;0,NOT(K63="")),ABS(VLOOKUP($M$1,VLookups!$A$27:$B$28,2,FALSE)-_xlfn.NORM.DIST(M63,G63,K63,TRUE)),"")</f>
        <v/>
      </c>
      <c r="O63" s="80" t="str">
        <f>IF(AND($B63&gt;0,$C63&gt;0,$D63&gt;0,NOT(ISBLANK($H63))),_xlfn.NORM.INV(ABS(VLOOKUP($M$1,VLookups!$A$27:$B$28,2,FALSE)-O$3),$G63,$K63),"")</f>
        <v/>
      </c>
      <c r="P63" s="79" t="str">
        <f>IF(AND($B63&gt;0,$C63&gt;0,$D63&gt;0,NOT(ISBLANK($H63))),_xlfn.NORM.INV(ABS(VLOOKUP($M$1,VLookups!$A$27:$B$28,2,FALSE)-P$3),$G63,$K63),"")</f>
        <v/>
      </c>
      <c r="Q63" s="80" t="str">
        <f>IF(AND($B63&gt;0,$C63&gt;0,$D63&gt;0,NOT(ISBLANK($H63))),_xlfn.NORM.INV(ABS(VLOOKUP($M$1,VLookups!$A$27:$B$28,2,FALSE)-Q$3),$G63,$K63),"")</f>
        <v/>
      </c>
      <c r="R63" s="79" t="str">
        <f>IF(AND($B63&gt;0,$C63&gt;0,$D63&gt;0,NOT(ISBLANK($H63))),_xlfn.NORM.INV(ABS(VLOOKUP($M$1,VLookups!$A$27:$B$28,2,FALSE)-R$3),$G63,$K63),"")</f>
        <v/>
      </c>
      <c r="S63" s="80" t="str">
        <f>IF(AND($B63&gt;0,$C63&gt;0,$D63&gt;0,NOT(ISBLANK($H63))),_xlfn.NORM.INV(ABS(VLOOKUP($M$1,VLookups!$A$27:$B$28,2,FALSE)-S$3),$G63,$K63),"")</f>
        <v/>
      </c>
      <c r="T63" s="79" t="str">
        <f>IF(AND($B63&gt;0,$C63&gt;0,$D63&gt;0,NOT(ISBLANK($H63))),_xlfn.NORM.INV(ABS(VLOOKUP($M$1,VLookups!$A$27:$B$28,2,FALSE)-T$3),$G63,$K63),"")</f>
        <v/>
      </c>
      <c r="U63" s="5"/>
      <c r="V63" s="145" t="str">
        <f t="shared" si="110"/>
        <v/>
      </c>
      <c r="W63" s="46" t="str">
        <f t="shared" ref="W63:AP63" si="388">IF(ISNONTEXT($V63),X63-$V63,"")</f>
        <v/>
      </c>
      <c r="X63" s="46" t="str">
        <f t="shared" si="388"/>
        <v/>
      </c>
      <c r="Y63" s="46" t="str">
        <f t="shared" si="388"/>
        <v/>
      </c>
      <c r="Z63" s="46" t="str">
        <f t="shared" si="388"/>
        <v/>
      </c>
      <c r="AA63" s="46" t="str">
        <f t="shared" si="388"/>
        <v/>
      </c>
      <c r="AB63" s="46" t="str">
        <f t="shared" si="388"/>
        <v/>
      </c>
      <c r="AC63" s="46" t="str">
        <f t="shared" si="388"/>
        <v/>
      </c>
      <c r="AD63" s="46" t="str">
        <f t="shared" si="388"/>
        <v/>
      </c>
      <c r="AE63" s="46" t="str">
        <f t="shared" si="388"/>
        <v/>
      </c>
      <c r="AF63" s="46" t="str">
        <f t="shared" si="388"/>
        <v/>
      </c>
      <c r="AG63" s="46" t="str">
        <f t="shared" si="388"/>
        <v/>
      </c>
      <c r="AH63" s="46" t="str">
        <f t="shared" si="388"/>
        <v/>
      </c>
      <c r="AI63" s="46" t="str">
        <f t="shared" si="388"/>
        <v/>
      </c>
      <c r="AJ63" s="46" t="str">
        <f t="shared" si="388"/>
        <v/>
      </c>
      <c r="AK63" s="46" t="str">
        <f t="shared" si="388"/>
        <v/>
      </c>
      <c r="AL63" s="46" t="str">
        <f t="shared" si="388"/>
        <v/>
      </c>
      <c r="AM63" s="46" t="str">
        <f t="shared" si="388"/>
        <v/>
      </c>
      <c r="AN63" s="46" t="str">
        <f t="shared" si="388"/>
        <v/>
      </c>
      <c r="AO63" s="46" t="str">
        <f t="shared" si="388"/>
        <v/>
      </c>
      <c r="AP63" s="46" t="str">
        <f t="shared" si="388"/>
        <v/>
      </c>
      <c r="AQ63" s="152" t="str">
        <f t="shared" si="112"/>
        <v/>
      </c>
      <c r="AR63" s="46" t="str">
        <f t="shared" ref="AR63:DC63" si="389">IF(ISNONTEXT($V63),AQ63+$V63,"")</f>
        <v/>
      </c>
      <c r="AS63" s="46" t="str">
        <f t="shared" si="389"/>
        <v/>
      </c>
      <c r="AT63" s="46" t="str">
        <f t="shared" si="389"/>
        <v/>
      </c>
      <c r="AU63" s="46" t="str">
        <f t="shared" si="389"/>
        <v/>
      </c>
      <c r="AV63" s="46" t="str">
        <f t="shared" si="389"/>
        <v/>
      </c>
      <c r="AW63" s="46" t="str">
        <f t="shared" si="389"/>
        <v/>
      </c>
      <c r="AX63" s="46" t="str">
        <f t="shared" si="389"/>
        <v/>
      </c>
      <c r="AY63" s="46" t="str">
        <f t="shared" si="389"/>
        <v/>
      </c>
      <c r="AZ63" s="46" t="str">
        <f t="shared" si="389"/>
        <v/>
      </c>
      <c r="BA63" s="46" t="str">
        <f t="shared" si="389"/>
        <v/>
      </c>
      <c r="BB63" s="46" t="str">
        <f t="shared" si="389"/>
        <v/>
      </c>
      <c r="BC63" s="46" t="str">
        <f t="shared" si="389"/>
        <v/>
      </c>
      <c r="BD63" s="46" t="str">
        <f t="shared" si="389"/>
        <v/>
      </c>
      <c r="BE63" s="46" t="str">
        <f t="shared" si="389"/>
        <v/>
      </c>
      <c r="BF63" s="46" t="str">
        <f t="shared" si="389"/>
        <v/>
      </c>
      <c r="BG63" s="46" t="str">
        <f t="shared" si="389"/>
        <v/>
      </c>
      <c r="BH63" s="46" t="str">
        <f t="shared" si="389"/>
        <v/>
      </c>
      <c r="BI63" s="46" t="str">
        <f t="shared" si="389"/>
        <v/>
      </c>
      <c r="BJ63" s="46" t="str">
        <f t="shared" si="389"/>
        <v/>
      </c>
      <c r="BK63" s="46" t="str">
        <f t="shared" si="389"/>
        <v/>
      </c>
      <c r="BL63" s="46" t="str">
        <f t="shared" si="389"/>
        <v/>
      </c>
      <c r="BM63" s="46" t="str">
        <f t="shared" si="389"/>
        <v/>
      </c>
      <c r="BN63" s="46" t="str">
        <f t="shared" si="389"/>
        <v/>
      </c>
      <c r="BO63" s="46" t="str">
        <f t="shared" si="389"/>
        <v/>
      </c>
      <c r="BP63" s="46" t="str">
        <f t="shared" si="389"/>
        <v/>
      </c>
      <c r="BQ63" s="46" t="str">
        <f t="shared" si="389"/>
        <v/>
      </c>
      <c r="BR63" s="46" t="str">
        <f t="shared" si="389"/>
        <v/>
      </c>
      <c r="BS63" s="46" t="str">
        <f t="shared" si="389"/>
        <v/>
      </c>
      <c r="BT63" s="46" t="str">
        <f t="shared" si="389"/>
        <v/>
      </c>
      <c r="BU63" s="46" t="str">
        <f t="shared" si="389"/>
        <v/>
      </c>
      <c r="BV63" s="46" t="str">
        <f t="shared" si="389"/>
        <v/>
      </c>
      <c r="BW63" s="46" t="str">
        <f t="shared" si="389"/>
        <v/>
      </c>
      <c r="BX63" s="46" t="str">
        <f t="shared" si="389"/>
        <v/>
      </c>
      <c r="BY63" s="46" t="str">
        <f t="shared" si="389"/>
        <v/>
      </c>
      <c r="BZ63" s="46" t="str">
        <f t="shared" si="389"/>
        <v/>
      </c>
      <c r="CA63" s="46" t="str">
        <f t="shared" si="389"/>
        <v/>
      </c>
      <c r="CB63" s="46" t="str">
        <f t="shared" si="389"/>
        <v/>
      </c>
      <c r="CC63" s="46" t="str">
        <f t="shared" si="389"/>
        <v/>
      </c>
      <c r="CD63" s="46" t="str">
        <f t="shared" si="389"/>
        <v/>
      </c>
      <c r="CE63" s="46" t="str">
        <f t="shared" si="389"/>
        <v/>
      </c>
      <c r="CF63" s="46" t="str">
        <f t="shared" si="389"/>
        <v/>
      </c>
      <c r="CG63" s="46" t="str">
        <f t="shared" si="389"/>
        <v/>
      </c>
      <c r="CH63" s="46" t="str">
        <f t="shared" si="389"/>
        <v/>
      </c>
      <c r="CI63" s="46" t="str">
        <f t="shared" si="389"/>
        <v/>
      </c>
      <c r="CJ63" s="46" t="str">
        <f t="shared" si="389"/>
        <v/>
      </c>
      <c r="CK63" s="46" t="str">
        <f t="shared" si="389"/>
        <v/>
      </c>
      <c r="CL63" s="46" t="str">
        <f t="shared" si="389"/>
        <v/>
      </c>
      <c r="CM63" s="46" t="str">
        <f t="shared" si="389"/>
        <v/>
      </c>
      <c r="CN63" s="46" t="str">
        <f t="shared" si="389"/>
        <v/>
      </c>
      <c r="CO63" s="46" t="str">
        <f t="shared" si="389"/>
        <v/>
      </c>
      <c r="CP63" s="46" t="str">
        <f t="shared" si="389"/>
        <v/>
      </c>
      <c r="CQ63" s="46" t="str">
        <f t="shared" si="389"/>
        <v/>
      </c>
      <c r="CR63" s="46" t="str">
        <f t="shared" si="389"/>
        <v/>
      </c>
      <c r="CS63" s="46" t="str">
        <f t="shared" si="389"/>
        <v/>
      </c>
      <c r="CT63" s="46" t="str">
        <f t="shared" si="389"/>
        <v/>
      </c>
      <c r="CU63" s="46" t="str">
        <f t="shared" si="389"/>
        <v/>
      </c>
      <c r="CV63" s="46" t="str">
        <f t="shared" si="389"/>
        <v/>
      </c>
      <c r="CW63" s="46" t="str">
        <f t="shared" si="389"/>
        <v/>
      </c>
      <c r="CX63" s="46" t="str">
        <f t="shared" si="389"/>
        <v/>
      </c>
      <c r="CY63" s="46" t="str">
        <f t="shared" si="389"/>
        <v/>
      </c>
      <c r="CZ63" s="46" t="str">
        <f t="shared" si="389"/>
        <v/>
      </c>
      <c r="DA63" s="46" t="str">
        <f t="shared" si="389"/>
        <v/>
      </c>
      <c r="DB63" s="46" t="str">
        <f t="shared" si="389"/>
        <v/>
      </c>
      <c r="DC63" s="46" t="str">
        <f t="shared" si="389"/>
        <v/>
      </c>
      <c r="DD63" s="46" t="str">
        <f t="shared" ref="DD63:DS63" si="390">IF(ISNONTEXT($V63),DC63+$V63,"")</f>
        <v/>
      </c>
      <c r="DE63" s="46" t="str">
        <f t="shared" si="390"/>
        <v/>
      </c>
      <c r="DF63" s="46" t="str">
        <f t="shared" si="390"/>
        <v/>
      </c>
      <c r="DG63" s="46" t="str">
        <f t="shared" si="390"/>
        <v/>
      </c>
      <c r="DH63" s="46" t="str">
        <f t="shared" si="390"/>
        <v/>
      </c>
      <c r="DI63" s="46" t="str">
        <f t="shared" si="390"/>
        <v/>
      </c>
      <c r="DJ63" s="46" t="str">
        <f t="shared" si="390"/>
        <v/>
      </c>
      <c r="DK63" s="46" t="str">
        <f t="shared" si="390"/>
        <v/>
      </c>
      <c r="DL63" s="46" t="str">
        <f t="shared" si="390"/>
        <v/>
      </c>
      <c r="DM63" s="46" t="str">
        <f t="shared" si="390"/>
        <v/>
      </c>
      <c r="DN63" s="46" t="str">
        <f t="shared" si="390"/>
        <v/>
      </c>
      <c r="DO63" s="46" t="str">
        <f t="shared" si="390"/>
        <v/>
      </c>
      <c r="DP63" s="46" t="str">
        <f t="shared" si="390"/>
        <v/>
      </c>
      <c r="DQ63" s="46" t="str">
        <f t="shared" si="390"/>
        <v/>
      </c>
      <c r="DR63" s="46" t="str">
        <f t="shared" si="390"/>
        <v/>
      </c>
      <c r="DS63" s="46" t="str">
        <f t="shared" si="390"/>
        <v/>
      </c>
      <c r="DT63" s="146" t="e">
        <f t="shared" si="209"/>
        <v>#N/A</v>
      </c>
      <c r="DU63" s="146" t="e">
        <f t="shared" si="210"/>
        <v>#N/A</v>
      </c>
      <c r="DV63" s="146" t="e">
        <f t="shared" si="211"/>
        <v>#N/A</v>
      </c>
      <c r="DW63" s="146" t="e">
        <f t="shared" si="212"/>
        <v>#N/A</v>
      </c>
      <c r="DX63" s="146" t="e">
        <f t="shared" si="213"/>
        <v>#N/A</v>
      </c>
      <c r="DY63" s="146" t="e">
        <f t="shared" si="214"/>
        <v>#N/A</v>
      </c>
      <c r="DZ63" s="146" t="e">
        <f t="shared" si="215"/>
        <v>#N/A</v>
      </c>
      <c r="EA63" s="146" t="e">
        <f t="shared" si="216"/>
        <v>#N/A</v>
      </c>
      <c r="EB63" s="146" t="e">
        <f t="shared" si="217"/>
        <v>#N/A</v>
      </c>
      <c r="EC63" s="146" t="e">
        <f t="shared" si="218"/>
        <v>#N/A</v>
      </c>
      <c r="ED63" s="146" t="e">
        <f t="shared" si="219"/>
        <v>#N/A</v>
      </c>
      <c r="EE63" s="146" t="e">
        <f t="shared" si="220"/>
        <v>#N/A</v>
      </c>
      <c r="EF63" s="146" t="e">
        <f t="shared" si="221"/>
        <v>#N/A</v>
      </c>
      <c r="EG63" s="146" t="e">
        <f t="shared" si="222"/>
        <v>#N/A</v>
      </c>
      <c r="EH63" s="146" t="e">
        <f t="shared" si="223"/>
        <v>#N/A</v>
      </c>
      <c r="EI63" s="146" t="e">
        <f t="shared" si="224"/>
        <v>#N/A</v>
      </c>
      <c r="EJ63" s="146" t="e">
        <f t="shared" si="225"/>
        <v>#N/A</v>
      </c>
      <c r="EK63" s="146" t="e">
        <f t="shared" si="226"/>
        <v>#N/A</v>
      </c>
      <c r="EL63" s="146" t="e">
        <f t="shared" si="227"/>
        <v>#N/A</v>
      </c>
      <c r="EM63" s="146" t="e">
        <f t="shared" si="228"/>
        <v>#N/A</v>
      </c>
      <c r="EN63" s="146" t="e">
        <f t="shared" si="229"/>
        <v>#N/A</v>
      </c>
      <c r="EO63" s="146" t="e">
        <f t="shared" si="230"/>
        <v>#N/A</v>
      </c>
      <c r="EP63" s="146" t="e">
        <f t="shared" si="231"/>
        <v>#N/A</v>
      </c>
      <c r="EQ63" s="146" t="e">
        <f t="shared" si="232"/>
        <v>#N/A</v>
      </c>
      <c r="ER63" s="146" t="e">
        <f t="shared" si="233"/>
        <v>#N/A</v>
      </c>
      <c r="ES63" s="146" t="e">
        <f t="shared" si="234"/>
        <v>#N/A</v>
      </c>
      <c r="ET63" s="146" t="e">
        <f t="shared" si="235"/>
        <v>#N/A</v>
      </c>
      <c r="EU63" s="146" t="e">
        <f t="shared" si="236"/>
        <v>#N/A</v>
      </c>
      <c r="EV63" s="146" t="e">
        <f t="shared" si="237"/>
        <v>#N/A</v>
      </c>
      <c r="EW63" s="146" t="e">
        <f t="shared" si="238"/>
        <v>#N/A</v>
      </c>
      <c r="EX63" s="146" t="e">
        <f t="shared" si="239"/>
        <v>#N/A</v>
      </c>
      <c r="EY63" s="146" t="e">
        <f t="shared" si="240"/>
        <v>#N/A</v>
      </c>
      <c r="EZ63" s="146" t="e">
        <f t="shared" si="241"/>
        <v>#N/A</v>
      </c>
      <c r="FA63" s="146" t="e">
        <f t="shared" si="242"/>
        <v>#N/A</v>
      </c>
      <c r="FB63" s="146" t="e">
        <f t="shared" si="243"/>
        <v>#N/A</v>
      </c>
      <c r="FC63" s="146" t="e">
        <f t="shared" si="244"/>
        <v>#N/A</v>
      </c>
      <c r="FD63" s="146" t="e">
        <f t="shared" si="245"/>
        <v>#N/A</v>
      </c>
      <c r="FE63" s="146" t="e">
        <f t="shared" si="246"/>
        <v>#N/A</v>
      </c>
      <c r="FF63" s="146" t="e">
        <f t="shared" si="247"/>
        <v>#N/A</v>
      </c>
      <c r="FG63" s="146" t="e">
        <f t="shared" si="248"/>
        <v>#N/A</v>
      </c>
      <c r="FH63" s="146" t="e">
        <f t="shared" si="249"/>
        <v>#N/A</v>
      </c>
      <c r="FI63" s="146" t="e">
        <f t="shared" si="250"/>
        <v>#N/A</v>
      </c>
      <c r="FJ63" s="146" t="e">
        <f t="shared" si="251"/>
        <v>#N/A</v>
      </c>
      <c r="FK63" s="146" t="e">
        <f t="shared" si="252"/>
        <v>#N/A</v>
      </c>
      <c r="FL63" s="146" t="e">
        <f t="shared" si="253"/>
        <v>#N/A</v>
      </c>
      <c r="FM63" s="146" t="e">
        <f t="shared" si="254"/>
        <v>#N/A</v>
      </c>
      <c r="FN63" s="146" t="e">
        <f t="shared" si="255"/>
        <v>#N/A</v>
      </c>
      <c r="FO63" s="146" t="e">
        <f t="shared" si="256"/>
        <v>#N/A</v>
      </c>
      <c r="FP63" s="146" t="e">
        <f t="shared" si="257"/>
        <v>#N/A</v>
      </c>
      <c r="FQ63" s="146" t="e">
        <f t="shared" si="258"/>
        <v>#N/A</v>
      </c>
      <c r="FR63" s="146" t="e">
        <f t="shared" si="259"/>
        <v>#N/A</v>
      </c>
      <c r="FS63" s="146" t="e">
        <f t="shared" si="260"/>
        <v>#N/A</v>
      </c>
      <c r="FT63" s="146" t="e">
        <f t="shared" si="261"/>
        <v>#N/A</v>
      </c>
      <c r="FU63" s="146" t="e">
        <f t="shared" si="262"/>
        <v>#N/A</v>
      </c>
      <c r="FV63" s="146" t="e">
        <f t="shared" si="263"/>
        <v>#N/A</v>
      </c>
      <c r="FW63" s="146" t="e">
        <f t="shared" si="264"/>
        <v>#N/A</v>
      </c>
      <c r="FX63" s="146" t="e">
        <f t="shared" si="265"/>
        <v>#N/A</v>
      </c>
      <c r="FY63" s="146" t="e">
        <f t="shared" si="266"/>
        <v>#N/A</v>
      </c>
      <c r="FZ63" s="146" t="e">
        <f t="shared" si="267"/>
        <v>#N/A</v>
      </c>
      <c r="GA63" s="146" t="e">
        <f t="shared" si="268"/>
        <v>#N/A</v>
      </c>
      <c r="GB63" s="146" t="e">
        <f t="shared" si="269"/>
        <v>#N/A</v>
      </c>
      <c r="GC63" s="146" t="e">
        <f t="shared" si="270"/>
        <v>#N/A</v>
      </c>
      <c r="GD63" s="146" t="e">
        <f t="shared" si="271"/>
        <v>#N/A</v>
      </c>
      <c r="GE63" s="146" t="e">
        <f t="shared" si="272"/>
        <v>#N/A</v>
      </c>
      <c r="GF63" s="146" t="e">
        <f t="shared" si="273"/>
        <v>#N/A</v>
      </c>
      <c r="GG63" s="146" t="e">
        <f t="shared" si="274"/>
        <v>#N/A</v>
      </c>
      <c r="GH63" s="146" t="e">
        <f t="shared" si="275"/>
        <v>#N/A</v>
      </c>
      <c r="GI63" s="146" t="e">
        <f t="shared" si="276"/>
        <v>#N/A</v>
      </c>
      <c r="GJ63" s="146" t="e">
        <f t="shared" si="277"/>
        <v>#N/A</v>
      </c>
      <c r="GK63" s="146" t="e">
        <f t="shared" si="278"/>
        <v>#N/A</v>
      </c>
      <c r="GL63" s="146" t="e">
        <f t="shared" si="279"/>
        <v>#N/A</v>
      </c>
      <c r="GM63" s="146" t="e">
        <f t="shared" si="280"/>
        <v>#N/A</v>
      </c>
      <c r="GN63" s="146" t="e">
        <f t="shared" si="281"/>
        <v>#N/A</v>
      </c>
      <c r="GO63" s="146" t="e">
        <f t="shared" si="282"/>
        <v>#N/A</v>
      </c>
      <c r="GP63" s="146" t="e">
        <f t="shared" si="283"/>
        <v>#N/A</v>
      </c>
      <c r="GQ63" s="146" t="e">
        <f t="shared" si="284"/>
        <v>#N/A</v>
      </c>
      <c r="GR63" s="146" t="e">
        <f t="shared" si="285"/>
        <v>#N/A</v>
      </c>
      <c r="GS63" s="146" t="e">
        <f t="shared" si="286"/>
        <v>#N/A</v>
      </c>
      <c r="GT63" s="146" t="e">
        <f t="shared" si="287"/>
        <v>#N/A</v>
      </c>
      <c r="GU63" s="146" t="e">
        <f t="shared" si="288"/>
        <v>#N/A</v>
      </c>
      <c r="GV63" s="146" t="e">
        <f t="shared" si="289"/>
        <v>#N/A</v>
      </c>
      <c r="GW63" s="146" t="e">
        <f t="shared" si="290"/>
        <v>#N/A</v>
      </c>
      <c r="GX63" s="146" t="e">
        <f t="shared" si="291"/>
        <v>#N/A</v>
      </c>
      <c r="GY63" s="146" t="e">
        <f t="shared" si="292"/>
        <v>#N/A</v>
      </c>
      <c r="GZ63" s="146" t="e">
        <f t="shared" si="293"/>
        <v>#N/A</v>
      </c>
      <c r="HA63" s="146" t="e">
        <f t="shared" si="294"/>
        <v>#N/A</v>
      </c>
      <c r="HB63" s="146" t="e">
        <f t="shared" si="295"/>
        <v>#N/A</v>
      </c>
      <c r="HC63" s="146" t="e">
        <f t="shared" si="296"/>
        <v>#N/A</v>
      </c>
      <c r="HD63" s="146" t="e">
        <f t="shared" si="297"/>
        <v>#N/A</v>
      </c>
      <c r="HE63" s="146" t="e">
        <f t="shared" si="298"/>
        <v>#N/A</v>
      </c>
      <c r="HF63" s="146" t="e">
        <f t="shared" si="299"/>
        <v>#N/A</v>
      </c>
      <c r="HG63" s="146" t="e">
        <f t="shared" si="300"/>
        <v>#N/A</v>
      </c>
      <c r="HH63" s="146" t="e">
        <f t="shared" si="301"/>
        <v>#N/A</v>
      </c>
      <c r="HI63" s="146" t="e">
        <f t="shared" si="302"/>
        <v>#N/A</v>
      </c>
      <c r="HJ63" s="146" t="e">
        <f t="shared" si="303"/>
        <v>#N/A</v>
      </c>
      <c r="HK63" s="146" t="e">
        <f t="shared" si="304"/>
        <v>#N/A</v>
      </c>
      <c r="HL63" s="146" t="e">
        <f t="shared" si="305"/>
        <v>#N/A</v>
      </c>
      <c r="HM63" s="146" t="e">
        <f t="shared" si="306"/>
        <v>#N/A</v>
      </c>
      <c r="HN63" s="146" t="e">
        <f t="shared" si="307"/>
        <v>#N/A</v>
      </c>
      <c r="HO63" s="146" t="e">
        <f t="shared" si="308"/>
        <v>#N/A</v>
      </c>
      <c r="HP63" s="146" t="e">
        <f t="shared" si="309"/>
        <v>#N/A</v>
      </c>
    </row>
    <row r="64" spans="1:224" hidden="1" x14ac:dyDescent="0.45">
      <c r="A64" s="4">
        <v>61</v>
      </c>
      <c r="B64" s="82" t="str">
        <f t="shared" si="107"/>
        <v/>
      </c>
      <c r="C64" s="81"/>
      <c r="D64" s="82" t="str">
        <f t="shared" si="108"/>
        <v/>
      </c>
      <c r="E64" s="32" t="str">
        <f t="shared" si="0"/>
        <v/>
      </c>
      <c r="F64" s="32" t="str">
        <f t="shared" si="1"/>
        <v/>
      </c>
      <c r="G64" s="65" t="str">
        <f t="shared" si="109"/>
        <v/>
      </c>
      <c r="H64" s="21"/>
      <c r="I64" s="53"/>
      <c r="J64" s="237"/>
      <c r="K64" s="66" t="str">
        <f>IF(AND(B64&gt;0,C64&gt;0,D64&gt;0),IF(ISBLANK(J64),IF(ISBLANK(H64),"",(D64-B64)*VLOOKUP(H64,VLookups!$A$4:$B$13,2,FALSE)),J64),"")</f>
        <v/>
      </c>
      <c r="L64" s="67" t="str">
        <f t="shared" si="205"/>
        <v/>
      </c>
      <c r="M64" s="81"/>
      <c r="N64" s="230" t="str">
        <f>IF(AND(M64&gt;0,C64&gt;0,NOT(K64="")),ABS(VLOOKUP($M$1,VLookups!$A$27:$B$28,2,FALSE)-_xlfn.NORM.DIST(M64,G64,K64,TRUE)),"")</f>
        <v/>
      </c>
      <c r="O64" s="80" t="str">
        <f>IF(AND($B64&gt;0,$C64&gt;0,$D64&gt;0,NOT(ISBLANK($H64))),_xlfn.NORM.INV(ABS(VLOOKUP($M$1,VLookups!$A$27:$B$28,2,FALSE)-O$3),$G64,$K64),"")</f>
        <v/>
      </c>
      <c r="P64" s="79" t="str">
        <f>IF(AND($B64&gt;0,$C64&gt;0,$D64&gt;0,NOT(ISBLANK($H64))),_xlfn.NORM.INV(ABS(VLOOKUP($M$1,VLookups!$A$27:$B$28,2,FALSE)-P$3),$G64,$K64),"")</f>
        <v/>
      </c>
      <c r="Q64" s="80" t="str">
        <f>IF(AND($B64&gt;0,$C64&gt;0,$D64&gt;0,NOT(ISBLANK($H64))),_xlfn.NORM.INV(ABS(VLOOKUP($M$1,VLookups!$A$27:$B$28,2,FALSE)-Q$3),$G64,$K64),"")</f>
        <v/>
      </c>
      <c r="R64" s="79" t="str">
        <f>IF(AND($B64&gt;0,$C64&gt;0,$D64&gt;0,NOT(ISBLANK($H64))),_xlfn.NORM.INV(ABS(VLOOKUP($M$1,VLookups!$A$27:$B$28,2,FALSE)-R$3),$G64,$K64),"")</f>
        <v/>
      </c>
      <c r="S64" s="80" t="str">
        <f>IF(AND($B64&gt;0,$C64&gt;0,$D64&gt;0,NOT(ISBLANK($H64))),_xlfn.NORM.INV(ABS(VLOOKUP($M$1,VLookups!$A$27:$B$28,2,FALSE)-S$3),$G64,$K64),"")</f>
        <v/>
      </c>
      <c r="T64" s="79" t="str">
        <f>IF(AND($B64&gt;0,$C64&gt;0,$D64&gt;0,NOT(ISBLANK($H64))),_xlfn.NORM.INV(ABS(VLOOKUP($M$1,VLookups!$A$27:$B$28,2,FALSE)-T$3),$G64,$K64),"")</f>
        <v/>
      </c>
      <c r="U64" s="5"/>
      <c r="V64" s="145" t="str">
        <f t="shared" si="110"/>
        <v/>
      </c>
      <c r="W64" s="46" t="str">
        <f t="shared" ref="W64:AP64" si="391">IF(ISNONTEXT($V64),X64-$V64,"")</f>
        <v/>
      </c>
      <c r="X64" s="46" t="str">
        <f t="shared" si="391"/>
        <v/>
      </c>
      <c r="Y64" s="46" t="str">
        <f t="shared" si="391"/>
        <v/>
      </c>
      <c r="Z64" s="46" t="str">
        <f t="shared" si="391"/>
        <v/>
      </c>
      <c r="AA64" s="46" t="str">
        <f t="shared" si="391"/>
        <v/>
      </c>
      <c r="AB64" s="46" t="str">
        <f t="shared" si="391"/>
        <v/>
      </c>
      <c r="AC64" s="46" t="str">
        <f t="shared" si="391"/>
        <v/>
      </c>
      <c r="AD64" s="46" t="str">
        <f t="shared" si="391"/>
        <v/>
      </c>
      <c r="AE64" s="46" t="str">
        <f t="shared" si="391"/>
        <v/>
      </c>
      <c r="AF64" s="46" t="str">
        <f t="shared" si="391"/>
        <v/>
      </c>
      <c r="AG64" s="46" t="str">
        <f t="shared" si="391"/>
        <v/>
      </c>
      <c r="AH64" s="46" t="str">
        <f t="shared" si="391"/>
        <v/>
      </c>
      <c r="AI64" s="46" t="str">
        <f t="shared" si="391"/>
        <v/>
      </c>
      <c r="AJ64" s="46" t="str">
        <f t="shared" si="391"/>
        <v/>
      </c>
      <c r="AK64" s="46" t="str">
        <f t="shared" si="391"/>
        <v/>
      </c>
      <c r="AL64" s="46" t="str">
        <f t="shared" si="391"/>
        <v/>
      </c>
      <c r="AM64" s="46" t="str">
        <f t="shared" si="391"/>
        <v/>
      </c>
      <c r="AN64" s="46" t="str">
        <f t="shared" si="391"/>
        <v/>
      </c>
      <c r="AO64" s="46" t="str">
        <f t="shared" si="391"/>
        <v/>
      </c>
      <c r="AP64" s="46" t="str">
        <f t="shared" si="391"/>
        <v/>
      </c>
      <c r="AQ64" s="152" t="str">
        <f t="shared" si="112"/>
        <v/>
      </c>
      <c r="AR64" s="46" t="str">
        <f t="shared" ref="AR64:DC64" si="392">IF(ISNONTEXT($V64),AQ64+$V64,"")</f>
        <v/>
      </c>
      <c r="AS64" s="46" t="str">
        <f t="shared" si="392"/>
        <v/>
      </c>
      <c r="AT64" s="46" t="str">
        <f t="shared" si="392"/>
        <v/>
      </c>
      <c r="AU64" s="46" t="str">
        <f t="shared" si="392"/>
        <v/>
      </c>
      <c r="AV64" s="46" t="str">
        <f t="shared" si="392"/>
        <v/>
      </c>
      <c r="AW64" s="46" t="str">
        <f t="shared" si="392"/>
        <v/>
      </c>
      <c r="AX64" s="46" t="str">
        <f t="shared" si="392"/>
        <v/>
      </c>
      <c r="AY64" s="46" t="str">
        <f t="shared" si="392"/>
        <v/>
      </c>
      <c r="AZ64" s="46" t="str">
        <f t="shared" si="392"/>
        <v/>
      </c>
      <c r="BA64" s="46" t="str">
        <f t="shared" si="392"/>
        <v/>
      </c>
      <c r="BB64" s="46" t="str">
        <f t="shared" si="392"/>
        <v/>
      </c>
      <c r="BC64" s="46" t="str">
        <f t="shared" si="392"/>
        <v/>
      </c>
      <c r="BD64" s="46" t="str">
        <f t="shared" si="392"/>
        <v/>
      </c>
      <c r="BE64" s="46" t="str">
        <f t="shared" si="392"/>
        <v/>
      </c>
      <c r="BF64" s="46" t="str">
        <f t="shared" si="392"/>
        <v/>
      </c>
      <c r="BG64" s="46" t="str">
        <f t="shared" si="392"/>
        <v/>
      </c>
      <c r="BH64" s="46" t="str">
        <f t="shared" si="392"/>
        <v/>
      </c>
      <c r="BI64" s="46" t="str">
        <f t="shared" si="392"/>
        <v/>
      </c>
      <c r="BJ64" s="46" t="str">
        <f t="shared" si="392"/>
        <v/>
      </c>
      <c r="BK64" s="46" t="str">
        <f t="shared" si="392"/>
        <v/>
      </c>
      <c r="BL64" s="46" t="str">
        <f t="shared" si="392"/>
        <v/>
      </c>
      <c r="BM64" s="46" t="str">
        <f t="shared" si="392"/>
        <v/>
      </c>
      <c r="BN64" s="46" t="str">
        <f t="shared" si="392"/>
        <v/>
      </c>
      <c r="BO64" s="46" t="str">
        <f t="shared" si="392"/>
        <v/>
      </c>
      <c r="BP64" s="46" t="str">
        <f t="shared" si="392"/>
        <v/>
      </c>
      <c r="BQ64" s="46" t="str">
        <f t="shared" si="392"/>
        <v/>
      </c>
      <c r="BR64" s="46" t="str">
        <f t="shared" si="392"/>
        <v/>
      </c>
      <c r="BS64" s="46" t="str">
        <f t="shared" si="392"/>
        <v/>
      </c>
      <c r="BT64" s="46" t="str">
        <f t="shared" si="392"/>
        <v/>
      </c>
      <c r="BU64" s="46" t="str">
        <f t="shared" si="392"/>
        <v/>
      </c>
      <c r="BV64" s="46" t="str">
        <f t="shared" si="392"/>
        <v/>
      </c>
      <c r="BW64" s="46" t="str">
        <f t="shared" si="392"/>
        <v/>
      </c>
      <c r="BX64" s="46" t="str">
        <f t="shared" si="392"/>
        <v/>
      </c>
      <c r="BY64" s="46" t="str">
        <f t="shared" si="392"/>
        <v/>
      </c>
      <c r="BZ64" s="46" t="str">
        <f t="shared" si="392"/>
        <v/>
      </c>
      <c r="CA64" s="46" t="str">
        <f t="shared" si="392"/>
        <v/>
      </c>
      <c r="CB64" s="46" t="str">
        <f t="shared" si="392"/>
        <v/>
      </c>
      <c r="CC64" s="46" t="str">
        <f t="shared" si="392"/>
        <v/>
      </c>
      <c r="CD64" s="46" t="str">
        <f t="shared" si="392"/>
        <v/>
      </c>
      <c r="CE64" s="46" t="str">
        <f t="shared" si="392"/>
        <v/>
      </c>
      <c r="CF64" s="46" t="str">
        <f t="shared" si="392"/>
        <v/>
      </c>
      <c r="CG64" s="46" t="str">
        <f t="shared" si="392"/>
        <v/>
      </c>
      <c r="CH64" s="46" t="str">
        <f t="shared" si="392"/>
        <v/>
      </c>
      <c r="CI64" s="46" t="str">
        <f t="shared" si="392"/>
        <v/>
      </c>
      <c r="CJ64" s="46" t="str">
        <f t="shared" si="392"/>
        <v/>
      </c>
      <c r="CK64" s="46" t="str">
        <f t="shared" si="392"/>
        <v/>
      </c>
      <c r="CL64" s="46" t="str">
        <f t="shared" si="392"/>
        <v/>
      </c>
      <c r="CM64" s="46" t="str">
        <f t="shared" si="392"/>
        <v/>
      </c>
      <c r="CN64" s="46" t="str">
        <f t="shared" si="392"/>
        <v/>
      </c>
      <c r="CO64" s="46" t="str">
        <f t="shared" si="392"/>
        <v/>
      </c>
      <c r="CP64" s="46" t="str">
        <f t="shared" si="392"/>
        <v/>
      </c>
      <c r="CQ64" s="46" t="str">
        <f t="shared" si="392"/>
        <v/>
      </c>
      <c r="CR64" s="46" t="str">
        <f t="shared" si="392"/>
        <v/>
      </c>
      <c r="CS64" s="46" t="str">
        <f t="shared" si="392"/>
        <v/>
      </c>
      <c r="CT64" s="46" t="str">
        <f t="shared" si="392"/>
        <v/>
      </c>
      <c r="CU64" s="46" t="str">
        <f t="shared" si="392"/>
        <v/>
      </c>
      <c r="CV64" s="46" t="str">
        <f t="shared" si="392"/>
        <v/>
      </c>
      <c r="CW64" s="46" t="str">
        <f t="shared" si="392"/>
        <v/>
      </c>
      <c r="CX64" s="46" t="str">
        <f t="shared" si="392"/>
        <v/>
      </c>
      <c r="CY64" s="46" t="str">
        <f t="shared" si="392"/>
        <v/>
      </c>
      <c r="CZ64" s="46" t="str">
        <f t="shared" si="392"/>
        <v/>
      </c>
      <c r="DA64" s="46" t="str">
        <f t="shared" si="392"/>
        <v/>
      </c>
      <c r="DB64" s="46" t="str">
        <f t="shared" si="392"/>
        <v/>
      </c>
      <c r="DC64" s="46" t="str">
        <f t="shared" si="392"/>
        <v/>
      </c>
      <c r="DD64" s="46" t="str">
        <f t="shared" ref="DD64:DS64" si="393">IF(ISNONTEXT($V64),DC64+$V64,"")</f>
        <v/>
      </c>
      <c r="DE64" s="46" t="str">
        <f t="shared" si="393"/>
        <v/>
      </c>
      <c r="DF64" s="46" t="str">
        <f t="shared" si="393"/>
        <v/>
      </c>
      <c r="DG64" s="46" t="str">
        <f t="shared" si="393"/>
        <v/>
      </c>
      <c r="DH64" s="46" t="str">
        <f t="shared" si="393"/>
        <v/>
      </c>
      <c r="DI64" s="46" t="str">
        <f t="shared" si="393"/>
        <v/>
      </c>
      <c r="DJ64" s="46" t="str">
        <f t="shared" si="393"/>
        <v/>
      </c>
      <c r="DK64" s="46" t="str">
        <f t="shared" si="393"/>
        <v/>
      </c>
      <c r="DL64" s="46" t="str">
        <f t="shared" si="393"/>
        <v/>
      </c>
      <c r="DM64" s="46" t="str">
        <f t="shared" si="393"/>
        <v/>
      </c>
      <c r="DN64" s="46" t="str">
        <f t="shared" si="393"/>
        <v/>
      </c>
      <c r="DO64" s="46" t="str">
        <f t="shared" si="393"/>
        <v/>
      </c>
      <c r="DP64" s="46" t="str">
        <f t="shared" si="393"/>
        <v/>
      </c>
      <c r="DQ64" s="46" t="str">
        <f t="shared" si="393"/>
        <v/>
      </c>
      <c r="DR64" s="46" t="str">
        <f t="shared" si="393"/>
        <v/>
      </c>
      <c r="DS64" s="46" t="str">
        <f t="shared" si="393"/>
        <v/>
      </c>
      <c r="DT64" s="146" t="e">
        <f t="shared" si="209"/>
        <v>#N/A</v>
      </c>
      <c r="DU64" s="146" t="e">
        <f t="shared" si="210"/>
        <v>#N/A</v>
      </c>
      <c r="DV64" s="146" t="e">
        <f t="shared" si="211"/>
        <v>#N/A</v>
      </c>
      <c r="DW64" s="146" t="e">
        <f t="shared" si="212"/>
        <v>#N/A</v>
      </c>
      <c r="DX64" s="146" t="e">
        <f t="shared" si="213"/>
        <v>#N/A</v>
      </c>
      <c r="DY64" s="146" t="e">
        <f t="shared" si="214"/>
        <v>#N/A</v>
      </c>
      <c r="DZ64" s="146" t="e">
        <f t="shared" si="215"/>
        <v>#N/A</v>
      </c>
      <c r="EA64" s="146" t="e">
        <f t="shared" si="216"/>
        <v>#N/A</v>
      </c>
      <c r="EB64" s="146" t="e">
        <f t="shared" si="217"/>
        <v>#N/A</v>
      </c>
      <c r="EC64" s="146" t="e">
        <f t="shared" si="218"/>
        <v>#N/A</v>
      </c>
      <c r="ED64" s="146" t="e">
        <f t="shared" si="219"/>
        <v>#N/A</v>
      </c>
      <c r="EE64" s="146" t="e">
        <f t="shared" si="220"/>
        <v>#N/A</v>
      </c>
      <c r="EF64" s="146" t="e">
        <f t="shared" si="221"/>
        <v>#N/A</v>
      </c>
      <c r="EG64" s="146" t="e">
        <f t="shared" si="222"/>
        <v>#N/A</v>
      </c>
      <c r="EH64" s="146" t="e">
        <f t="shared" si="223"/>
        <v>#N/A</v>
      </c>
      <c r="EI64" s="146" t="e">
        <f t="shared" si="224"/>
        <v>#N/A</v>
      </c>
      <c r="EJ64" s="146" t="e">
        <f t="shared" si="225"/>
        <v>#N/A</v>
      </c>
      <c r="EK64" s="146" t="e">
        <f t="shared" si="226"/>
        <v>#N/A</v>
      </c>
      <c r="EL64" s="146" t="e">
        <f t="shared" si="227"/>
        <v>#N/A</v>
      </c>
      <c r="EM64" s="146" t="e">
        <f t="shared" si="228"/>
        <v>#N/A</v>
      </c>
      <c r="EN64" s="146" t="e">
        <f t="shared" si="229"/>
        <v>#N/A</v>
      </c>
      <c r="EO64" s="146" t="e">
        <f t="shared" si="230"/>
        <v>#N/A</v>
      </c>
      <c r="EP64" s="146" t="e">
        <f t="shared" si="231"/>
        <v>#N/A</v>
      </c>
      <c r="EQ64" s="146" t="e">
        <f t="shared" si="232"/>
        <v>#N/A</v>
      </c>
      <c r="ER64" s="146" t="e">
        <f t="shared" si="233"/>
        <v>#N/A</v>
      </c>
      <c r="ES64" s="146" t="e">
        <f t="shared" si="234"/>
        <v>#N/A</v>
      </c>
      <c r="ET64" s="146" t="e">
        <f t="shared" si="235"/>
        <v>#N/A</v>
      </c>
      <c r="EU64" s="146" t="e">
        <f t="shared" si="236"/>
        <v>#N/A</v>
      </c>
      <c r="EV64" s="146" t="e">
        <f t="shared" si="237"/>
        <v>#N/A</v>
      </c>
      <c r="EW64" s="146" t="e">
        <f t="shared" si="238"/>
        <v>#N/A</v>
      </c>
      <c r="EX64" s="146" t="e">
        <f t="shared" si="239"/>
        <v>#N/A</v>
      </c>
      <c r="EY64" s="146" t="e">
        <f t="shared" si="240"/>
        <v>#N/A</v>
      </c>
      <c r="EZ64" s="146" t="e">
        <f t="shared" si="241"/>
        <v>#N/A</v>
      </c>
      <c r="FA64" s="146" t="e">
        <f t="shared" si="242"/>
        <v>#N/A</v>
      </c>
      <c r="FB64" s="146" t="e">
        <f t="shared" si="243"/>
        <v>#N/A</v>
      </c>
      <c r="FC64" s="146" t="e">
        <f t="shared" si="244"/>
        <v>#N/A</v>
      </c>
      <c r="FD64" s="146" t="e">
        <f t="shared" si="245"/>
        <v>#N/A</v>
      </c>
      <c r="FE64" s="146" t="e">
        <f t="shared" si="246"/>
        <v>#N/A</v>
      </c>
      <c r="FF64" s="146" t="e">
        <f t="shared" si="247"/>
        <v>#N/A</v>
      </c>
      <c r="FG64" s="146" t="e">
        <f t="shared" si="248"/>
        <v>#N/A</v>
      </c>
      <c r="FH64" s="146" t="e">
        <f t="shared" si="249"/>
        <v>#N/A</v>
      </c>
      <c r="FI64" s="146" t="e">
        <f t="shared" si="250"/>
        <v>#N/A</v>
      </c>
      <c r="FJ64" s="146" t="e">
        <f t="shared" si="251"/>
        <v>#N/A</v>
      </c>
      <c r="FK64" s="146" t="e">
        <f t="shared" si="252"/>
        <v>#N/A</v>
      </c>
      <c r="FL64" s="146" t="e">
        <f t="shared" si="253"/>
        <v>#N/A</v>
      </c>
      <c r="FM64" s="146" t="e">
        <f t="shared" si="254"/>
        <v>#N/A</v>
      </c>
      <c r="FN64" s="146" t="e">
        <f t="shared" si="255"/>
        <v>#N/A</v>
      </c>
      <c r="FO64" s="146" t="e">
        <f t="shared" si="256"/>
        <v>#N/A</v>
      </c>
      <c r="FP64" s="146" t="e">
        <f t="shared" si="257"/>
        <v>#N/A</v>
      </c>
      <c r="FQ64" s="146" t="e">
        <f t="shared" si="258"/>
        <v>#N/A</v>
      </c>
      <c r="FR64" s="146" t="e">
        <f t="shared" si="259"/>
        <v>#N/A</v>
      </c>
      <c r="FS64" s="146" t="e">
        <f t="shared" si="260"/>
        <v>#N/A</v>
      </c>
      <c r="FT64" s="146" t="e">
        <f t="shared" si="261"/>
        <v>#N/A</v>
      </c>
      <c r="FU64" s="146" t="e">
        <f t="shared" si="262"/>
        <v>#N/A</v>
      </c>
      <c r="FV64" s="146" t="e">
        <f t="shared" si="263"/>
        <v>#N/A</v>
      </c>
      <c r="FW64" s="146" t="e">
        <f t="shared" si="264"/>
        <v>#N/A</v>
      </c>
      <c r="FX64" s="146" t="e">
        <f t="shared" si="265"/>
        <v>#N/A</v>
      </c>
      <c r="FY64" s="146" t="e">
        <f t="shared" si="266"/>
        <v>#N/A</v>
      </c>
      <c r="FZ64" s="146" t="e">
        <f t="shared" si="267"/>
        <v>#N/A</v>
      </c>
      <c r="GA64" s="146" t="e">
        <f t="shared" si="268"/>
        <v>#N/A</v>
      </c>
      <c r="GB64" s="146" t="e">
        <f t="shared" si="269"/>
        <v>#N/A</v>
      </c>
      <c r="GC64" s="146" t="e">
        <f t="shared" si="270"/>
        <v>#N/A</v>
      </c>
      <c r="GD64" s="146" t="e">
        <f t="shared" si="271"/>
        <v>#N/A</v>
      </c>
      <c r="GE64" s="146" t="e">
        <f t="shared" si="272"/>
        <v>#N/A</v>
      </c>
      <c r="GF64" s="146" t="e">
        <f t="shared" si="273"/>
        <v>#N/A</v>
      </c>
      <c r="GG64" s="146" t="e">
        <f t="shared" si="274"/>
        <v>#N/A</v>
      </c>
      <c r="GH64" s="146" t="e">
        <f t="shared" si="275"/>
        <v>#N/A</v>
      </c>
      <c r="GI64" s="146" t="e">
        <f t="shared" si="276"/>
        <v>#N/A</v>
      </c>
      <c r="GJ64" s="146" t="e">
        <f t="shared" si="277"/>
        <v>#N/A</v>
      </c>
      <c r="GK64" s="146" t="e">
        <f t="shared" si="278"/>
        <v>#N/A</v>
      </c>
      <c r="GL64" s="146" t="e">
        <f t="shared" si="279"/>
        <v>#N/A</v>
      </c>
      <c r="GM64" s="146" t="e">
        <f t="shared" si="280"/>
        <v>#N/A</v>
      </c>
      <c r="GN64" s="146" t="e">
        <f t="shared" si="281"/>
        <v>#N/A</v>
      </c>
      <c r="GO64" s="146" t="e">
        <f t="shared" si="282"/>
        <v>#N/A</v>
      </c>
      <c r="GP64" s="146" t="e">
        <f t="shared" si="283"/>
        <v>#N/A</v>
      </c>
      <c r="GQ64" s="146" t="e">
        <f t="shared" si="284"/>
        <v>#N/A</v>
      </c>
      <c r="GR64" s="146" t="e">
        <f t="shared" si="285"/>
        <v>#N/A</v>
      </c>
      <c r="GS64" s="146" t="e">
        <f t="shared" si="286"/>
        <v>#N/A</v>
      </c>
      <c r="GT64" s="146" t="e">
        <f t="shared" si="287"/>
        <v>#N/A</v>
      </c>
      <c r="GU64" s="146" t="e">
        <f t="shared" si="288"/>
        <v>#N/A</v>
      </c>
      <c r="GV64" s="146" t="e">
        <f t="shared" si="289"/>
        <v>#N/A</v>
      </c>
      <c r="GW64" s="146" t="e">
        <f t="shared" si="290"/>
        <v>#N/A</v>
      </c>
      <c r="GX64" s="146" t="e">
        <f t="shared" si="291"/>
        <v>#N/A</v>
      </c>
      <c r="GY64" s="146" t="e">
        <f t="shared" si="292"/>
        <v>#N/A</v>
      </c>
      <c r="GZ64" s="146" t="e">
        <f t="shared" si="293"/>
        <v>#N/A</v>
      </c>
      <c r="HA64" s="146" t="e">
        <f t="shared" si="294"/>
        <v>#N/A</v>
      </c>
      <c r="HB64" s="146" t="e">
        <f t="shared" si="295"/>
        <v>#N/A</v>
      </c>
      <c r="HC64" s="146" t="e">
        <f t="shared" si="296"/>
        <v>#N/A</v>
      </c>
      <c r="HD64" s="146" t="e">
        <f t="shared" si="297"/>
        <v>#N/A</v>
      </c>
      <c r="HE64" s="146" t="e">
        <f t="shared" si="298"/>
        <v>#N/A</v>
      </c>
      <c r="HF64" s="146" t="e">
        <f t="shared" si="299"/>
        <v>#N/A</v>
      </c>
      <c r="HG64" s="146" t="e">
        <f t="shared" si="300"/>
        <v>#N/A</v>
      </c>
      <c r="HH64" s="146" t="e">
        <f t="shared" si="301"/>
        <v>#N/A</v>
      </c>
      <c r="HI64" s="146" t="e">
        <f t="shared" si="302"/>
        <v>#N/A</v>
      </c>
      <c r="HJ64" s="146" t="e">
        <f t="shared" si="303"/>
        <v>#N/A</v>
      </c>
      <c r="HK64" s="146" t="e">
        <f t="shared" si="304"/>
        <v>#N/A</v>
      </c>
      <c r="HL64" s="146" t="e">
        <f t="shared" si="305"/>
        <v>#N/A</v>
      </c>
      <c r="HM64" s="146" t="e">
        <f t="shared" si="306"/>
        <v>#N/A</v>
      </c>
      <c r="HN64" s="146" t="e">
        <f t="shared" si="307"/>
        <v>#N/A</v>
      </c>
      <c r="HO64" s="146" t="e">
        <f t="shared" si="308"/>
        <v>#N/A</v>
      </c>
      <c r="HP64" s="146" t="e">
        <f t="shared" si="309"/>
        <v>#N/A</v>
      </c>
    </row>
    <row r="65" spans="1:224" hidden="1" x14ac:dyDescent="0.45">
      <c r="A65" s="4">
        <v>62</v>
      </c>
      <c r="B65" s="82" t="str">
        <f t="shared" si="107"/>
        <v/>
      </c>
      <c r="C65" s="81"/>
      <c r="D65" s="82" t="str">
        <f t="shared" si="108"/>
        <v/>
      </c>
      <c r="E65" s="32" t="str">
        <f t="shared" si="0"/>
        <v/>
      </c>
      <c r="F65" s="32" t="str">
        <f t="shared" si="1"/>
        <v/>
      </c>
      <c r="G65" s="65" t="str">
        <f t="shared" si="109"/>
        <v/>
      </c>
      <c r="H65" s="21"/>
      <c r="I65" s="53"/>
      <c r="J65" s="237"/>
      <c r="K65" s="66" t="str">
        <f>IF(AND(B65&gt;0,C65&gt;0,D65&gt;0),IF(ISBLANK(J65),IF(ISBLANK(H65),"",(D65-B65)*VLOOKUP(H65,VLookups!$A$4:$B$13,2,FALSE)),J65),"")</f>
        <v/>
      </c>
      <c r="L65" s="67" t="str">
        <f t="shared" si="205"/>
        <v/>
      </c>
      <c r="M65" s="81"/>
      <c r="N65" s="230" t="str">
        <f>IF(AND(M65&gt;0,C65&gt;0,NOT(K65="")),ABS(VLOOKUP($M$1,VLookups!$A$27:$B$28,2,FALSE)-_xlfn.NORM.DIST(M65,G65,K65,TRUE)),"")</f>
        <v/>
      </c>
      <c r="O65" s="80" t="str">
        <f>IF(AND($B65&gt;0,$C65&gt;0,$D65&gt;0,NOT(ISBLANK($H65))),_xlfn.NORM.INV(ABS(VLOOKUP($M$1,VLookups!$A$27:$B$28,2,FALSE)-O$3),$G65,$K65),"")</f>
        <v/>
      </c>
      <c r="P65" s="79" t="str">
        <f>IF(AND($B65&gt;0,$C65&gt;0,$D65&gt;0,NOT(ISBLANK($H65))),_xlfn.NORM.INV(ABS(VLOOKUP($M$1,VLookups!$A$27:$B$28,2,FALSE)-P$3),$G65,$K65),"")</f>
        <v/>
      </c>
      <c r="Q65" s="80" t="str">
        <f>IF(AND($B65&gt;0,$C65&gt;0,$D65&gt;0,NOT(ISBLANK($H65))),_xlfn.NORM.INV(ABS(VLOOKUP($M$1,VLookups!$A$27:$B$28,2,FALSE)-Q$3),$G65,$K65),"")</f>
        <v/>
      </c>
      <c r="R65" s="79" t="str">
        <f>IF(AND($B65&gt;0,$C65&gt;0,$D65&gt;0,NOT(ISBLANK($H65))),_xlfn.NORM.INV(ABS(VLOOKUP($M$1,VLookups!$A$27:$B$28,2,FALSE)-R$3),$G65,$K65),"")</f>
        <v/>
      </c>
      <c r="S65" s="80" t="str">
        <f>IF(AND($B65&gt;0,$C65&gt;0,$D65&gt;0,NOT(ISBLANK($H65))),_xlfn.NORM.INV(ABS(VLOOKUP($M$1,VLookups!$A$27:$B$28,2,FALSE)-S$3),$G65,$K65),"")</f>
        <v/>
      </c>
      <c r="T65" s="79" t="str">
        <f>IF(AND($B65&gt;0,$C65&gt;0,$D65&gt;0,NOT(ISBLANK($H65))),_xlfn.NORM.INV(ABS(VLOOKUP($M$1,VLookups!$A$27:$B$28,2,FALSE)-T$3),$G65,$K65),"")</f>
        <v/>
      </c>
      <c r="U65" s="5"/>
      <c r="V65" s="145" t="str">
        <f t="shared" si="110"/>
        <v/>
      </c>
      <c r="W65" s="46" t="str">
        <f t="shared" ref="W65:AP65" si="394">IF(ISNONTEXT($V65),X65-$V65,"")</f>
        <v/>
      </c>
      <c r="X65" s="46" t="str">
        <f t="shared" si="394"/>
        <v/>
      </c>
      <c r="Y65" s="46" t="str">
        <f t="shared" si="394"/>
        <v/>
      </c>
      <c r="Z65" s="46" t="str">
        <f t="shared" si="394"/>
        <v/>
      </c>
      <c r="AA65" s="46" t="str">
        <f t="shared" si="394"/>
        <v/>
      </c>
      <c r="AB65" s="46" t="str">
        <f t="shared" si="394"/>
        <v/>
      </c>
      <c r="AC65" s="46" t="str">
        <f t="shared" si="394"/>
        <v/>
      </c>
      <c r="AD65" s="46" t="str">
        <f t="shared" si="394"/>
        <v/>
      </c>
      <c r="AE65" s="46" t="str">
        <f t="shared" si="394"/>
        <v/>
      </c>
      <c r="AF65" s="46" t="str">
        <f t="shared" si="394"/>
        <v/>
      </c>
      <c r="AG65" s="46" t="str">
        <f t="shared" si="394"/>
        <v/>
      </c>
      <c r="AH65" s="46" t="str">
        <f t="shared" si="394"/>
        <v/>
      </c>
      <c r="AI65" s="46" t="str">
        <f t="shared" si="394"/>
        <v/>
      </c>
      <c r="AJ65" s="46" t="str">
        <f t="shared" si="394"/>
        <v/>
      </c>
      <c r="AK65" s="46" t="str">
        <f t="shared" si="394"/>
        <v/>
      </c>
      <c r="AL65" s="46" t="str">
        <f t="shared" si="394"/>
        <v/>
      </c>
      <c r="AM65" s="46" t="str">
        <f t="shared" si="394"/>
        <v/>
      </c>
      <c r="AN65" s="46" t="str">
        <f t="shared" si="394"/>
        <v/>
      </c>
      <c r="AO65" s="46" t="str">
        <f t="shared" si="394"/>
        <v/>
      </c>
      <c r="AP65" s="46" t="str">
        <f t="shared" si="394"/>
        <v/>
      </c>
      <c r="AQ65" s="152" t="str">
        <f t="shared" si="112"/>
        <v/>
      </c>
      <c r="AR65" s="46" t="str">
        <f t="shared" ref="AR65:DC65" si="395">IF(ISNONTEXT($V65),AQ65+$V65,"")</f>
        <v/>
      </c>
      <c r="AS65" s="46" t="str">
        <f t="shared" si="395"/>
        <v/>
      </c>
      <c r="AT65" s="46" t="str">
        <f t="shared" si="395"/>
        <v/>
      </c>
      <c r="AU65" s="46" t="str">
        <f t="shared" si="395"/>
        <v/>
      </c>
      <c r="AV65" s="46" t="str">
        <f t="shared" si="395"/>
        <v/>
      </c>
      <c r="AW65" s="46" t="str">
        <f t="shared" si="395"/>
        <v/>
      </c>
      <c r="AX65" s="46" t="str">
        <f t="shared" si="395"/>
        <v/>
      </c>
      <c r="AY65" s="46" t="str">
        <f t="shared" si="395"/>
        <v/>
      </c>
      <c r="AZ65" s="46" t="str">
        <f t="shared" si="395"/>
        <v/>
      </c>
      <c r="BA65" s="46" t="str">
        <f t="shared" si="395"/>
        <v/>
      </c>
      <c r="BB65" s="46" t="str">
        <f t="shared" si="395"/>
        <v/>
      </c>
      <c r="BC65" s="46" t="str">
        <f t="shared" si="395"/>
        <v/>
      </c>
      <c r="BD65" s="46" t="str">
        <f t="shared" si="395"/>
        <v/>
      </c>
      <c r="BE65" s="46" t="str">
        <f t="shared" si="395"/>
        <v/>
      </c>
      <c r="BF65" s="46" t="str">
        <f t="shared" si="395"/>
        <v/>
      </c>
      <c r="BG65" s="46" t="str">
        <f t="shared" si="395"/>
        <v/>
      </c>
      <c r="BH65" s="46" t="str">
        <f t="shared" si="395"/>
        <v/>
      </c>
      <c r="BI65" s="46" t="str">
        <f t="shared" si="395"/>
        <v/>
      </c>
      <c r="BJ65" s="46" t="str">
        <f t="shared" si="395"/>
        <v/>
      </c>
      <c r="BK65" s="46" t="str">
        <f t="shared" si="395"/>
        <v/>
      </c>
      <c r="BL65" s="46" t="str">
        <f t="shared" si="395"/>
        <v/>
      </c>
      <c r="BM65" s="46" t="str">
        <f t="shared" si="395"/>
        <v/>
      </c>
      <c r="BN65" s="46" t="str">
        <f t="shared" si="395"/>
        <v/>
      </c>
      <c r="BO65" s="46" t="str">
        <f t="shared" si="395"/>
        <v/>
      </c>
      <c r="BP65" s="46" t="str">
        <f t="shared" si="395"/>
        <v/>
      </c>
      <c r="BQ65" s="46" t="str">
        <f t="shared" si="395"/>
        <v/>
      </c>
      <c r="BR65" s="46" t="str">
        <f t="shared" si="395"/>
        <v/>
      </c>
      <c r="BS65" s="46" t="str">
        <f t="shared" si="395"/>
        <v/>
      </c>
      <c r="BT65" s="46" t="str">
        <f t="shared" si="395"/>
        <v/>
      </c>
      <c r="BU65" s="46" t="str">
        <f t="shared" si="395"/>
        <v/>
      </c>
      <c r="BV65" s="46" t="str">
        <f t="shared" si="395"/>
        <v/>
      </c>
      <c r="BW65" s="46" t="str">
        <f t="shared" si="395"/>
        <v/>
      </c>
      <c r="BX65" s="46" t="str">
        <f t="shared" si="395"/>
        <v/>
      </c>
      <c r="BY65" s="46" t="str">
        <f t="shared" si="395"/>
        <v/>
      </c>
      <c r="BZ65" s="46" t="str">
        <f t="shared" si="395"/>
        <v/>
      </c>
      <c r="CA65" s="46" t="str">
        <f t="shared" si="395"/>
        <v/>
      </c>
      <c r="CB65" s="46" t="str">
        <f t="shared" si="395"/>
        <v/>
      </c>
      <c r="CC65" s="46" t="str">
        <f t="shared" si="395"/>
        <v/>
      </c>
      <c r="CD65" s="46" t="str">
        <f t="shared" si="395"/>
        <v/>
      </c>
      <c r="CE65" s="46" t="str">
        <f t="shared" si="395"/>
        <v/>
      </c>
      <c r="CF65" s="46" t="str">
        <f t="shared" si="395"/>
        <v/>
      </c>
      <c r="CG65" s="46" t="str">
        <f t="shared" si="395"/>
        <v/>
      </c>
      <c r="CH65" s="46" t="str">
        <f t="shared" si="395"/>
        <v/>
      </c>
      <c r="CI65" s="46" t="str">
        <f t="shared" si="395"/>
        <v/>
      </c>
      <c r="CJ65" s="46" t="str">
        <f t="shared" si="395"/>
        <v/>
      </c>
      <c r="CK65" s="46" t="str">
        <f t="shared" si="395"/>
        <v/>
      </c>
      <c r="CL65" s="46" t="str">
        <f t="shared" si="395"/>
        <v/>
      </c>
      <c r="CM65" s="46" t="str">
        <f t="shared" si="395"/>
        <v/>
      </c>
      <c r="CN65" s="46" t="str">
        <f t="shared" si="395"/>
        <v/>
      </c>
      <c r="CO65" s="46" t="str">
        <f t="shared" si="395"/>
        <v/>
      </c>
      <c r="CP65" s="46" t="str">
        <f t="shared" si="395"/>
        <v/>
      </c>
      <c r="CQ65" s="46" t="str">
        <f t="shared" si="395"/>
        <v/>
      </c>
      <c r="CR65" s="46" t="str">
        <f t="shared" si="395"/>
        <v/>
      </c>
      <c r="CS65" s="46" t="str">
        <f t="shared" si="395"/>
        <v/>
      </c>
      <c r="CT65" s="46" t="str">
        <f t="shared" si="395"/>
        <v/>
      </c>
      <c r="CU65" s="46" t="str">
        <f t="shared" si="395"/>
        <v/>
      </c>
      <c r="CV65" s="46" t="str">
        <f t="shared" si="395"/>
        <v/>
      </c>
      <c r="CW65" s="46" t="str">
        <f t="shared" si="395"/>
        <v/>
      </c>
      <c r="CX65" s="46" t="str">
        <f t="shared" si="395"/>
        <v/>
      </c>
      <c r="CY65" s="46" t="str">
        <f t="shared" si="395"/>
        <v/>
      </c>
      <c r="CZ65" s="46" t="str">
        <f t="shared" si="395"/>
        <v/>
      </c>
      <c r="DA65" s="46" t="str">
        <f t="shared" si="395"/>
        <v/>
      </c>
      <c r="DB65" s="46" t="str">
        <f t="shared" si="395"/>
        <v/>
      </c>
      <c r="DC65" s="46" t="str">
        <f t="shared" si="395"/>
        <v/>
      </c>
      <c r="DD65" s="46" t="str">
        <f t="shared" ref="DD65:DS65" si="396">IF(ISNONTEXT($V65),DC65+$V65,"")</f>
        <v/>
      </c>
      <c r="DE65" s="46" t="str">
        <f t="shared" si="396"/>
        <v/>
      </c>
      <c r="DF65" s="46" t="str">
        <f t="shared" si="396"/>
        <v/>
      </c>
      <c r="DG65" s="46" t="str">
        <f t="shared" si="396"/>
        <v/>
      </c>
      <c r="DH65" s="46" t="str">
        <f t="shared" si="396"/>
        <v/>
      </c>
      <c r="DI65" s="46" t="str">
        <f t="shared" si="396"/>
        <v/>
      </c>
      <c r="DJ65" s="46" t="str">
        <f t="shared" si="396"/>
        <v/>
      </c>
      <c r="DK65" s="46" t="str">
        <f t="shared" si="396"/>
        <v/>
      </c>
      <c r="DL65" s="46" t="str">
        <f t="shared" si="396"/>
        <v/>
      </c>
      <c r="DM65" s="46" t="str">
        <f t="shared" si="396"/>
        <v/>
      </c>
      <c r="DN65" s="46" t="str">
        <f t="shared" si="396"/>
        <v/>
      </c>
      <c r="DO65" s="46" t="str">
        <f t="shared" si="396"/>
        <v/>
      </c>
      <c r="DP65" s="46" t="str">
        <f t="shared" si="396"/>
        <v/>
      </c>
      <c r="DQ65" s="46" t="str">
        <f t="shared" si="396"/>
        <v/>
      </c>
      <c r="DR65" s="46" t="str">
        <f t="shared" si="396"/>
        <v/>
      </c>
      <c r="DS65" s="46" t="str">
        <f t="shared" si="396"/>
        <v/>
      </c>
      <c r="DT65" s="146" t="e">
        <f t="shared" si="209"/>
        <v>#N/A</v>
      </c>
      <c r="DU65" s="146" t="e">
        <f t="shared" si="210"/>
        <v>#N/A</v>
      </c>
      <c r="DV65" s="146" t="e">
        <f t="shared" si="211"/>
        <v>#N/A</v>
      </c>
      <c r="DW65" s="146" t="e">
        <f t="shared" si="212"/>
        <v>#N/A</v>
      </c>
      <c r="DX65" s="146" t="e">
        <f t="shared" si="213"/>
        <v>#N/A</v>
      </c>
      <c r="DY65" s="146" t="e">
        <f t="shared" si="214"/>
        <v>#N/A</v>
      </c>
      <c r="DZ65" s="146" t="e">
        <f t="shared" si="215"/>
        <v>#N/A</v>
      </c>
      <c r="EA65" s="146" t="e">
        <f t="shared" si="216"/>
        <v>#N/A</v>
      </c>
      <c r="EB65" s="146" t="e">
        <f t="shared" si="217"/>
        <v>#N/A</v>
      </c>
      <c r="EC65" s="146" t="e">
        <f t="shared" si="218"/>
        <v>#N/A</v>
      </c>
      <c r="ED65" s="146" t="e">
        <f t="shared" si="219"/>
        <v>#N/A</v>
      </c>
      <c r="EE65" s="146" t="e">
        <f t="shared" si="220"/>
        <v>#N/A</v>
      </c>
      <c r="EF65" s="146" t="e">
        <f t="shared" si="221"/>
        <v>#N/A</v>
      </c>
      <c r="EG65" s="146" t="e">
        <f t="shared" si="222"/>
        <v>#N/A</v>
      </c>
      <c r="EH65" s="146" t="e">
        <f t="shared" si="223"/>
        <v>#N/A</v>
      </c>
      <c r="EI65" s="146" t="e">
        <f t="shared" si="224"/>
        <v>#N/A</v>
      </c>
      <c r="EJ65" s="146" t="e">
        <f t="shared" si="225"/>
        <v>#N/A</v>
      </c>
      <c r="EK65" s="146" t="e">
        <f t="shared" si="226"/>
        <v>#N/A</v>
      </c>
      <c r="EL65" s="146" t="e">
        <f t="shared" si="227"/>
        <v>#N/A</v>
      </c>
      <c r="EM65" s="146" t="e">
        <f t="shared" si="228"/>
        <v>#N/A</v>
      </c>
      <c r="EN65" s="146" t="e">
        <f t="shared" si="229"/>
        <v>#N/A</v>
      </c>
      <c r="EO65" s="146" t="e">
        <f t="shared" si="230"/>
        <v>#N/A</v>
      </c>
      <c r="EP65" s="146" t="e">
        <f t="shared" si="231"/>
        <v>#N/A</v>
      </c>
      <c r="EQ65" s="146" t="e">
        <f t="shared" si="232"/>
        <v>#N/A</v>
      </c>
      <c r="ER65" s="146" t="e">
        <f t="shared" si="233"/>
        <v>#N/A</v>
      </c>
      <c r="ES65" s="146" t="e">
        <f t="shared" si="234"/>
        <v>#N/A</v>
      </c>
      <c r="ET65" s="146" t="e">
        <f t="shared" si="235"/>
        <v>#N/A</v>
      </c>
      <c r="EU65" s="146" t="e">
        <f t="shared" si="236"/>
        <v>#N/A</v>
      </c>
      <c r="EV65" s="146" t="e">
        <f t="shared" si="237"/>
        <v>#N/A</v>
      </c>
      <c r="EW65" s="146" t="e">
        <f t="shared" si="238"/>
        <v>#N/A</v>
      </c>
      <c r="EX65" s="146" t="e">
        <f t="shared" si="239"/>
        <v>#N/A</v>
      </c>
      <c r="EY65" s="146" t="e">
        <f t="shared" si="240"/>
        <v>#N/A</v>
      </c>
      <c r="EZ65" s="146" t="e">
        <f t="shared" si="241"/>
        <v>#N/A</v>
      </c>
      <c r="FA65" s="146" t="e">
        <f t="shared" si="242"/>
        <v>#N/A</v>
      </c>
      <c r="FB65" s="146" t="e">
        <f t="shared" si="243"/>
        <v>#N/A</v>
      </c>
      <c r="FC65" s="146" t="e">
        <f t="shared" si="244"/>
        <v>#N/A</v>
      </c>
      <c r="FD65" s="146" t="e">
        <f t="shared" si="245"/>
        <v>#N/A</v>
      </c>
      <c r="FE65" s="146" t="e">
        <f t="shared" si="246"/>
        <v>#N/A</v>
      </c>
      <c r="FF65" s="146" t="e">
        <f t="shared" si="247"/>
        <v>#N/A</v>
      </c>
      <c r="FG65" s="146" t="e">
        <f t="shared" si="248"/>
        <v>#N/A</v>
      </c>
      <c r="FH65" s="146" t="e">
        <f t="shared" si="249"/>
        <v>#N/A</v>
      </c>
      <c r="FI65" s="146" t="e">
        <f t="shared" si="250"/>
        <v>#N/A</v>
      </c>
      <c r="FJ65" s="146" t="e">
        <f t="shared" si="251"/>
        <v>#N/A</v>
      </c>
      <c r="FK65" s="146" t="e">
        <f t="shared" si="252"/>
        <v>#N/A</v>
      </c>
      <c r="FL65" s="146" t="e">
        <f t="shared" si="253"/>
        <v>#N/A</v>
      </c>
      <c r="FM65" s="146" t="e">
        <f t="shared" si="254"/>
        <v>#N/A</v>
      </c>
      <c r="FN65" s="146" t="e">
        <f t="shared" si="255"/>
        <v>#N/A</v>
      </c>
      <c r="FO65" s="146" t="e">
        <f t="shared" si="256"/>
        <v>#N/A</v>
      </c>
      <c r="FP65" s="146" t="e">
        <f t="shared" si="257"/>
        <v>#N/A</v>
      </c>
      <c r="FQ65" s="146" t="e">
        <f t="shared" si="258"/>
        <v>#N/A</v>
      </c>
      <c r="FR65" s="146" t="e">
        <f t="shared" si="259"/>
        <v>#N/A</v>
      </c>
      <c r="FS65" s="146" t="e">
        <f t="shared" si="260"/>
        <v>#N/A</v>
      </c>
      <c r="FT65" s="146" t="e">
        <f t="shared" si="261"/>
        <v>#N/A</v>
      </c>
      <c r="FU65" s="146" t="e">
        <f t="shared" si="262"/>
        <v>#N/A</v>
      </c>
      <c r="FV65" s="146" t="e">
        <f t="shared" si="263"/>
        <v>#N/A</v>
      </c>
      <c r="FW65" s="146" t="e">
        <f t="shared" si="264"/>
        <v>#N/A</v>
      </c>
      <c r="FX65" s="146" t="e">
        <f t="shared" si="265"/>
        <v>#N/A</v>
      </c>
      <c r="FY65" s="146" t="e">
        <f t="shared" si="266"/>
        <v>#N/A</v>
      </c>
      <c r="FZ65" s="146" t="e">
        <f t="shared" si="267"/>
        <v>#N/A</v>
      </c>
      <c r="GA65" s="146" t="e">
        <f t="shared" si="268"/>
        <v>#N/A</v>
      </c>
      <c r="GB65" s="146" t="e">
        <f t="shared" si="269"/>
        <v>#N/A</v>
      </c>
      <c r="GC65" s="146" t="e">
        <f t="shared" si="270"/>
        <v>#N/A</v>
      </c>
      <c r="GD65" s="146" t="e">
        <f t="shared" si="271"/>
        <v>#N/A</v>
      </c>
      <c r="GE65" s="146" t="e">
        <f t="shared" si="272"/>
        <v>#N/A</v>
      </c>
      <c r="GF65" s="146" t="e">
        <f t="shared" si="273"/>
        <v>#N/A</v>
      </c>
      <c r="GG65" s="146" t="e">
        <f t="shared" si="274"/>
        <v>#N/A</v>
      </c>
      <c r="GH65" s="146" t="e">
        <f t="shared" si="275"/>
        <v>#N/A</v>
      </c>
      <c r="GI65" s="146" t="e">
        <f t="shared" si="276"/>
        <v>#N/A</v>
      </c>
      <c r="GJ65" s="146" t="e">
        <f t="shared" si="277"/>
        <v>#N/A</v>
      </c>
      <c r="GK65" s="146" t="e">
        <f t="shared" si="278"/>
        <v>#N/A</v>
      </c>
      <c r="GL65" s="146" t="e">
        <f t="shared" si="279"/>
        <v>#N/A</v>
      </c>
      <c r="GM65" s="146" t="e">
        <f t="shared" si="280"/>
        <v>#N/A</v>
      </c>
      <c r="GN65" s="146" t="e">
        <f t="shared" si="281"/>
        <v>#N/A</v>
      </c>
      <c r="GO65" s="146" t="e">
        <f t="shared" si="282"/>
        <v>#N/A</v>
      </c>
      <c r="GP65" s="146" t="e">
        <f t="shared" si="283"/>
        <v>#N/A</v>
      </c>
      <c r="GQ65" s="146" t="e">
        <f t="shared" si="284"/>
        <v>#N/A</v>
      </c>
      <c r="GR65" s="146" t="e">
        <f t="shared" si="285"/>
        <v>#N/A</v>
      </c>
      <c r="GS65" s="146" t="e">
        <f t="shared" si="286"/>
        <v>#N/A</v>
      </c>
      <c r="GT65" s="146" t="e">
        <f t="shared" si="287"/>
        <v>#N/A</v>
      </c>
      <c r="GU65" s="146" t="e">
        <f t="shared" si="288"/>
        <v>#N/A</v>
      </c>
      <c r="GV65" s="146" t="e">
        <f t="shared" si="289"/>
        <v>#N/A</v>
      </c>
      <c r="GW65" s="146" t="e">
        <f t="shared" si="290"/>
        <v>#N/A</v>
      </c>
      <c r="GX65" s="146" t="e">
        <f t="shared" si="291"/>
        <v>#N/A</v>
      </c>
      <c r="GY65" s="146" t="e">
        <f t="shared" si="292"/>
        <v>#N/A</v>
      </c>
      <c r="GZ65" s="146" t="e">
        <f t="shared" si="293"/>
        <v>#N/A</v>
      </c>
      <c r="HA65" s="146" t="e">
        <f t="shared" si="294"/>
        <v>#N/A</v>
      </c>
      <c r="HB65" s="146" t="e">
        <f t="shared" si="295"/>
        <v>#N/A</v>
      </c>
      <c r="HC65" s="146" t="e">
        <f t="shared" si="296"/>
        <v>#N/A</v>
      </c>
      <c r="HD65" s="146" t="e">
        <f t="shared" si="297"/>
        <v>#N/A</v>
      </c>
      <c r="HE65" s="146" t="e">
        <f t="shared" si="298"/>
        <v>#N/A</v>
      </c>
      <c r="HF65" s="146" t="e">
        <f t="shared" si="299"/>
        <v>#N/A</v>
      </c>
      <c r="HG65" s="146" t="e">
        <f t="shared" si="300"/>
        <v>#N/A</v>
      </c>
      <c r="HH65" s="146" t="e">
        <f t="shared" si="301"/>
        <v>#N/A</v>
      </c>
      <c r="HI65" s="146" t="e">
        <f t="shared" si="302"/>
        <v>#N/A</v>
      </c>
      <c r="HJ65" s="146" t="e">
        <f t="shared" si="303"/>
        <v>#N/A</v>
      </c>
      <c r="HK65" s="146" t="e">
        <f t="shared" si="304"/>
        <v>#N/A</v>
      </c>
      <c r="HL65" s="146" t="e">
        <f t="shared" si="305"/>
        <v>#N/A</v>
      </c>
      <c r="HM65" s="146" t="e">
        <f t="shared" si="306"/>
        <v>#N/A</v>
      </c>
      <c r="HN65" s="146" t="e">
        <f t="shared" si="307"/>
        <v>#N/A</v>
      </c>
      <c r="HO65" s="146" t="e">
        <f t="shared" si="308"/>
        <v>#N/A</v>
      </c>
      <c r="HP65" s="146" t="e">
        <f t="shared" si="309"/>
        <v>#N/A</v>
      </c>
    </row>
    <row r="66" spans="1:224" hidden="1" x14ac:dyDescent="0.45">
      <c r="A66" s="4">
        <v>63</v>
      </c>
      <c r="B66" s="82" t="str">
        <f t="shared" si="107"/>
        <v/>
      </c>
      <c r="C66" s="81"/>
      <c r="D66" s="82" t="str">
        <f t="shared" si="108"/>
        <v/>
      </c>
      <c r="E66" s="32" t="str">
        <f t="shared" si="0"/>
        <v/>
      </c>
      <c r="F66" s="32" t="str">
        <f t="shared" si="1"/>
        <v/>
      </c>
      <c r="G66" s="65" t="str">
        <f t="shared" si="109"/>
        <v/>
      </c>
      <c r="H66" s="21"/>
      <c r="I66" s="53"/>
      <c r="J66" s="237"/>
      <c r="K66" s="66" t="str">
        <f>IF(AND(B66&gt;0,C66&gt;0,D66&gt;0),IF(ISBLANK(J66),IF(ISBLANK(H66),"",(D66-B66)*VLOOKUP(H66,VLookups!$A$4:$B$13,2,FALSE)),J66),"")</f>
        <v/>
      </c>
      <c r="L66" s="67" t="str">
        <f t="shared" si="205"/>
        <v/>
      </c>
      <c r="M66" s="81"/>
      <c r="N66" s="230" t="str">
        <f>IF(AND(M66&gt;0,C66&gt;0,NOT(K66="")),ABS(VLOOKUP($M$1,VLookups!$A$27:$B$28,2,FALSE)-_xlfn.NORM.DIST(M66,G66,K66,TRUE)),"")</f>
        <v/>
      </c>
      <c r="O66" s="80" t="str">
        <f>IF(AND($B66&gt;0,$C66&gt;0,$D66&gt;0,NOT(ISBLANK($H66))),_xlfn.NORM.INV(ABS(VLOOKUP($M$1,VLookups!$A$27:$B$28,2,FALSE)-O$3),$G66,$K66),"")</f>
        <v/>
      </c>
      <c r="P66" s="79" t="str">
        <f>IF(AND($B66&gt;0,$C66&gt;0,$D66&gt;0,NOT(ISBLANK($H66))),_xlfn.NORM.INV(ABS(VLOOKUP($M$1,VLookups!$A$27:$B$28,2,FALSE)-P$3),$G66,$K66),"")</f>
        <v/>
      </c>
      <c r="Q66" s="80" t="str">
        <f>IF(AND($B66&gt;0,$C66&gt;0,$D66&gt;0,NOT(ISBLANK($H66))),_xlfn.NORM.INV(ABS(VLOOKUP($M$1,VLookups!$A$27:$B$28,2,FALSE)-Q$3),$G66,$K66),"")</f>
        <v/>
      </c>
      <c r="R66" s="79" t="str">
        <f>IF(AND($B66&gt;0,$C66&gt;0,$D66&gt;0,NOT(ISBLANK($H66))),_xlfn.NORM.INV(ABS(VLOOKUP($M$1,VLookups!$A$27:$B$28,2,FALSE)-R$3),$G66,$K66),"")</f>
        <v/>
      </c>
      <c r="S66" s="80" t="str">
        <f>IF(AND($B66&gt;0,$C66&gt;0,$D66&gt;0,NOT(ISBLANK($H66))),_xlfn.NORM.INV(ABS(VLOOKUP($M$1,VLookups!$A$27:$B$28,2,FALSE)-S$3),$G66,$K66),"")</f>
        <v/>
      </c>
      <c r="T66" s="79" t="str">
        <f>IF(AND($B66&gt;0,$C66&gt;0,$D66&gt;0,NOT(ISBLANK($H66))),_xlfn.NORM.INV(ABS(VLOOKUP($M$1,VLookups!$A$27:$B$28,2,FALSE)-T$3),$G66,$K66),"")</f>
        <v/>
      </c>
      <c r="U66" s="5"/>
      <c r="V66" s="145" t="str">
        <f t="shared" si="110"/>
        <v/>
      </c>
      <c r="W66" s="46" t="str">
        <f t="shared" ref="W66:AP66" si="397">IF(ISNONTEXT($V66),X66-$V66,"")</f>
        <v/>
      </c>
      <c r="X66" s="46" t="str">
        <f t="shared" si="397"/>
        <v/>
      </c>
      <c r="Y66" s="46" t="str">
        <f t="shared" si="397"/>
        <v/>
      </c>
      <c r="Z66" s="46" t="str">
        <f t="shared" si="397"/>
        <v/>
      </c>
      <c r="AA66" s="46" t="str">
        <f t="shared" si="397"/>
        <v/>
      </c>
      <c r="AB66" s="46" t="str">
        <f t="shared" si="397"/>
        <v/>
      </c>
      <c r="AC66" s="46" t="str">
        <f t="shared" si="397"/>
        <v/>
      </c>
      <c r="AD66" s="46" t="str">
        <f t="shared" si="397"/>
        <v/>
      </c>
      <c r="AE66" s="46" t="str">
        <f t="shared" si="397"/>
        <v/>
      </c>
      <c r="AF66" s="46" t="str">
        <f t="shared" si="397"/>
        <v/>
      </c>
      <c r="AG66" s="46" t="str">
        <f t="shared" si="397"/>
        <v/>
      </c>
      <c r="AH66" s="46" t="str">
        <f t="shared" si="397"/>
        <v/>
      </c>
      <c r="AI66" s="46" t="str">
        <f t="shared" si="397"/>
        <v/>
      </c>
      <c r="AJ66" s="46" t="str">
        <f t="shared" si="397"/>
        <v/>
      </c>
      <c r="AK66" s="46" t="str">
        <f t="shared" si="397"/>
        <v/>
      </c>
      <c r="AL66" s="46" t="str">
        <f t="shared" si="397"/>
        <v/>
      </c>
      <c r="AM66" s="46" t="str">
        <f t="shared" si="397"/>
        <v/>
      </c>
      <c r="AN66" s="46" t="str">
        <f t="shared" si="397"/>
        <v/>
      </c>
      <c r="AO66" s="46" t="str">
        <f t="shared" si="397"/>
        <v/>
      </c>
      <c r="AP66" s="46" t="str">
        <f t="shared" si="397"/>
        <v/>
      </c>
      <c r="AQ66" s="152" t="str">
        <f t="shared" si="112"/>
        <v/>
      </c>
      <c r="AR66" s="46" t="str">
        <f t="shared" ref="AR66:DC66" si="398">IF(ISNONTEXT($V66),AQ66+$V66,"")</f>
        <v/>
      </c>
      <c r="AS66" s="46" t="str">
        <f t="shared" si="398"/>
        <v/>
      </c>
      <c r="AT66" s="46" t="str">
        <f t="shared" si="398"/>
        <v/>
      </c>
      <c r="AU66" s="46" t="str">
        <f t="shared" si="398"/>
        <v/>
      </c>
      <c r="AV66" s="46" t="str">
        <f t="shared" si="398"/>
        <v/>
      </c>
      <c r="AW66" s="46" t="str">
        <f t="shared" si="398"/>
        <v/>
      </c>
      <c r="AX66" s="46" t="str">
        <f t="shared" si="398"/>
        <v/>
      </c>
      <c r="AY66" s="46" t="str">
        <f t="shared" si="398"/>
        <v/>
      </c>
      <c r="AZ66" s="46" t="str">
        <f t="shared" si="398"/>
        <v/>
      </c>
      <c r="BA66" s="46" t="str">
        <f t="shared" si="398"/>
        <v/>
      </c>
      <c r="BB66" s="46" t="str">
        <f t="shared" si="398"/>
        <v/>
      </c>
      <c r="BC66" s="46" t="str">
        <f t="shared" si="398"/>
        <v/>
      </c>
      <c r="BD66" s="46" t="str">
        <f t="shared" si="398"/>
        <v/>
      </c>
      <c r="BE66" s="46" t="str">
        <f t="shared" si="398"/>
        <v/>
      </c>
      <c r="BF66" s="46" t="str">
        <f t="shared" si="398"/>
        <v/>
      </c>
      <c r="BG66" s="46" t="str">
        <f t="shared" si="398"/>
        <v/>
      </c>
      <c r="BH66" s="46" t="str">
        <f t="shared" si="398"/>
        <v/>
      </c>
      <c r="BI66" s="46" t="str">
        <f t="shared" si="398"/>
        <v/>
      </c>
      <c r="BJ66" s="46" t="str">
        <f t="shared" si="398"/>
        <v/>
      </c>
      <c r="BK66" s="46" t="str">
        <f t="shared" si="398"/>
        <v/>
      </c>
      <c r="BL66" s="46" t="str">
        <f t="shared" si="398"/>
        <v/>
      </c>
      <c r="BM66" s="46" t="str">
        <f t="shared" si="398"/>
        <v/>
      </c>
      <c r="BN66" s="46" t="str">
        <f t="shared" si="398"/>
        <v/>
      </c>
      <c r="BO66" s="46" t="str">
        <f t="shared" si="398"/>
        <v/>
      </c>
      <c r="BP66" s="46" t="str">
        <f t="shared" si="398"/>
        <v/>
      </c>
      <c r="BQ66" s="46" t="str">
        <f t="shared" si="398"/>
        <v/>
      </c>
      <c r="BR66" s="46" t="str">
        <f t="shared" si="398"/>
        <v/>
      </c>
      <c r="BS66" s="46" t="str">
        <f t="shared" si="398"/>
        <v/>
      </c>
      <c r="BT66" s="46" t="str">
        <f t="shared" si="398"/>
        <v/>
      </c>
      <c r="BU66" s="46" t="str">
        <f t="shared" si="398"/>
        <v/>
      </c>
      <c r="BV66" s="46" t="str">
        <f t="shared" si="398"/>
        <v/>
      </c>
      <c r="BW66" s="46" t="str">
        <f t="shared" si="398"/>
        <v/>
      </c>
      <c r="BX66" s="46" t="str">
        <f t="shared" si="398"/>
        <v/>
      </c>
      <c r="BY66" s="46" t="str">
        <f t="shared" si="398"/>
        <v/>
      </c>
      <c r="BZ66" s="46" t="str">
        <f t="shared" si="398"/>
        <v/>
      </c>
      <c r="CA66" s="46" t="str">
        <f t="shared" si="398"/>
        <v/>
      </c>
      <c r="CB66" s="46" t="str">
        <f t="shared" si="398"/>
        <v/>
      </c>
      <c r="CC66" s="46" t="str">
        <f t="shared" si="398"/>
        <v/>
      </c>
      <c r="CD66" s="46" t="str">
        <f t="shared" si="398"/>
        <v/>
      </c>
      <c r="CE66" s="46" t="str">
        <f t="shared" si="398"/>
        <v/>
      </c>
      <c r="CF66" s="46" t="str">
        <f t="shared" si="398"/>
        <v/>
      </c>
      <c r="CG66" s="46" t="str">
        <f t="shared" si="398"/>
        <v/>
      </c>
      <c r="CH66" s="46" t="str">
        <f t="shared" si="398"/>
        <v/>
      </c>
      <c r="CI66" s="46" t="str">
        <f t="shared" si="398"/>
        <v/>
      </c>
      <c r="CJ66" s="46" t="str">
        <f t="shared" si="398"/>
        <v/>
      </c>
      <c r="CK66" s="46" t="str">
        <f t="shared" si="398"/>
        <v/>
      </c>
      <c r="CL66" s="46" t="str">
        <f t="shared" si="398"/>
        <v/>
      </c>
      <c r="CM66" s="46" t="str">
        <f t="shared" si="398"/>
        <v/>
      </c>
      <c r="CN66" s="46" t="str">
        <f t="shared" si="398"/>
        <v/>
      </c>
      <c r="CO66" s="46" t="str">
        <f t="shared" si="398"/>
        <v/>
      </c>
      <c r="CP66" s="46" t="str">
        <f t="shared" si="398"/>
        <v/>
      </c>
      <c r="CQ66" s="46" t="str">
        <f t="shared" si="398"/>
        <v/>
      </c>
      <c r="CR66" s="46" t="str">
        <f t="shared" si="398"/>
        <v/>
      </c>
      <c r="CS66" s="46" t="str">
        <f t="shared" si="398"/>
        <v/>
      </c>
      <c r="CT66" s="46" t="str">
        <f t="shared" si="398"/>
        <v/>
      </c>
      <c r="CU66" s="46" t="str">
        <f t="shared" si="398"/>
        <v/>
      </c>
      <c r="CV66" s="46" t="str">
        <f t="shared" si="398"/>
        <v/>
      </c>
      <c r="CW66" s="46" t="str">
        <f t="shared" si="398"/>
        <v/>
      </c>
      <c r="CX66" s="46" t="str">
        <f t="shared" si="398"/>
        <v/>
      </c>
      <c r="CY66" s="46" t="str">
        <f t="shared" si="398"/>
        <v/>
      </c>
      <c r="CZ66" s="46" t="str">
        <f t="shared" si="398"/>
        <v/>
      </c>
      <c r="DA66" s="46" t="str">
        <f t="shared" si="398"/>
        <v/>
      </c>
      <c r="DB66" s="46" t="str">
        <f t="shared" si="398"/>
        <v/>
      </c>
      <c r="DC66" s="46" t="str">
        <f t="shared" si="398"/>
        <v/>
      </c>
      <c r="DD66" s="46" t="str">
        <f t="shared" ref="DD66:DS66" si="399">IF(ISNONTEXT($V66),DC66+$V66,"")</f>
        <v/>
      </c>
      <c r="DE66" s="46" t="str">
        <f t="shared" si="399"/>
        <v/>
      </c>
      <c r="DF66" s="46" t="str">
        <f t="shared" si="399"/>
        <v/>
      </c>
      <c r="DG66" s="46" t="str">
        <f t="shared" si="399"/>
        <v/>
      </c>
      <c r="DH66" s="46" t="str">
        <f t="shared" si="399"/>
        <v/>
      </c>
      <c r="DI66" s="46" t="str">
        <f t="shared" si="399"/>
        <v/>
      </c>
      <c r="DJ66" s="46" t="str">
        <f t="shared" si="399"/>
        <v/>
      </c>
      <c r="DK66" s="46" t="str">
        <f t="shared" si="399"/>
        <v/>
      </c>
      <c r="DL66" s="46" t="str">
        <f t="shared" si="399"/>
        <v/>
      </c>
      <c r="DM66" s="46" t="str">
        <f t="shared" si="399"/>
        <v/>
      </c>
      <c r="DN66" s="46" t="str">
        <f t="shared" si="399"/>
        <v/>
      </c>
      <c r="DO66" s="46" t="str">
        <f t="shared" si="399"/>
        <v/>
      </c>
      <c r="DP66" s="46" t="str">
        <f t="shared" si="399"/>
        <v/>
      </c>
      <c r="DQ66" s="46" t="str">
        <f t="shared" si="399"/>
        <v/>
      </c>
      <c r="DR66" s="46" t="str">
        <f t="shared" si="399"/>
        <v/>
      </c>
      <c r="DS66" s="46" t="str">
        <f t="shared" si="399"/>
        <v/>
      </c>
      <c r="DT66" s="146" t="e">
        <f t="shared" si="209"/>
        <v>#N/A</v>
      </c>
      <c r="DU66" s="146" t="e">
        <f t="shared" si="210"/>
        <v>#N/A</v>
      </c>
      <c r="DV66" s="146" t="e">
        <f t="shared" si="211"/>
        <v>#N/A</v>
      </c>
      <c r="DW66" s="146" t="e">
        <f t="shared" si="212"/>
        <v>#N/A</v>
      </c>
      <c r="DX66" s="146" t="e">
        <f t="shared" si="213"/>
        <v>#N/A</v>
      </c>
      <c r="DY66" s="146" t="e">
        <f t="shared" si="214"/>
        <v>#N/A</v>
      </c>
      <c r="DZ66" s="146" t="e">
        <f t="shared" si="215"/>
        <v>#N/A</v>
      </c>
      <c r="EA66" s="146" t="e">
        <f t="shared" si="216"/>
        <v>#N/A</v>
      </c>
      <c r="EB66" s="146" t="e">
        <f t="shared" si="217"/>
        <v>#N/A</v>
      </c>
      <c r="EC66" s="146" t="e">
        <f t="shared" si="218"/>
        <v>#N/A</v>
      </c>
      <c r="ED66" s="146" t="e">
        <f t="shared" si="219"/>
        <v>#N/A</v>
      </c>
      <c r="EE66" s="146" t="e">
        <f t="shared" si="220"/>
        <v>#N/A</v>
      </c>
      <c r="EF66" s="146" t="e">
        <f t="shared" si="221"/>
        <v>#N/A</v>
      </c>
      <c r="EG66" s="146" t="e">
        <f t="shared" si="222"/>
        <v>#N/A</v>
      </c>
      <c r="EH66" s="146" t="e">
        <f t="shared" si="223"/>
        <v>#N/A</v>
      </c>
      <c r="EI66" s="146" t="e">
        <f t="shared" si="224"/>
        <v>#N/A</v>
      </c>
      <c r="EJ66" s="146" t="e">
        <f t="shared" si="225"/>
        <v>#N/A</v>
      </c>
      <c r="EK66" s="146" t="e">
        <f t="shared" si="226"/>
        <v>#N/A</v>
      </c>
      <c r="EL66" s="146" t="e">
        <f t="shared" si="227"/>
        <v>#N/A</v>
      </c>
      <c r="EM66" s="146" t="e">
        <f t="shared" si="228"/>
        <v>#N/A</v>
      </c>
      <c r="EN66" s="146" t="e">
        <f t="shared" si="229"/>
        <v>#N/A</v>
      </c>
      <c r="EO66" s="146" t="e">
        <f t="shared" si="230"/>
        <v>#N/A</v>
      </c>
      <c r="EP66" s="146" t="e">
        <f t="shared" si="231"/>
        <v>#N/A</v>
      </c>
      <c r="EQ66" s="146" t="e">
        <f t="shared" si="232"/>
        <v>#N/A</v>
      </c>
      <c r="ER66" s="146" t="e">
        <f t="shared" si="233"/>
        <v>#N/A</v>
      </c>
      <c r="ES66" s="146" t="e">
        <f t="shared" si="234"/>
        <v>#N/A</v>
      </c>
      <c r="ET66" s="146" t="e">
        <f t="shared" si="235"/>
        <v>#N/A</v>
      </c>
      <c r="EU66" s="146" t="e">
        <f t="shared" si="236"/>
        <v>#N/A</v>
      </c>
      <c r="EV66" s="146" t="e">
        <f t="shared" si="237"/>
        <v>#N/A</v>
      </c>
      <c r="EW66" s="146" t="e">
        <f t="shared" si="238"/>
        <v>#N/A</v>
      </c>
      <c r="EX66" s="146" t="e">
        <f t="shared" si="239"/>
        <v>#N/A</v>
      </c>
      <c r="EY66" s="146" t="e">
        <f t="shared" si="240"/>
        <v>#N/A</v>
      </c>
      <c r="EZ66" s="146" t="e">
        <f t="shared" si="241"/>
        <v>#N/A</v>
      </c>
      <c r="FA66" s="146" t="e">
        <f t="shared" si="242"/>
        <v>#N/A</v>
      </c>
      <c r="FB66" s="146" t="e">
        <f t="shared" si="243"/>
        <v>#N/A</v>
      </c>
      <c r="FC66" s="146" t="e">
        <f t="shared" si="244"/>
        <v>#N/A</v>
      </c>
      <c r="FD66" s="146" t="e">
        <f t="shared" si="245"/>
        <v>#N/A</v>
      </c>
      <c r="FE66" s="146" t="e">
        <f t="shared" si="246"/>
        <v>#N/A</v>
      </c>
      <c r="FF66" s="146" t="e">
        <f t="shared" si="247"/>
        <v>#N/A</v>
      </c>
      <c r="FG66" s="146" t="e">
        <f t="shared" si="248"/>
        <v>#N/A</v>
      </c>
      <c r="FH66" s="146" t="e">
        <f t="shared" si="249"/>
        <v>#N/A</v>
      </c>
      <c r="FI66" s="146" t="e">
        <f t="shared" si="250"/>
        <v>#N/A</v>
      </c>
      <c r="FJ66" s="146" t="e">
        <f t="shared" si="251"/>
        <v>#N/A</v>
      </c>
      <c r="FK66" s="146" t="e">
        <f t="shared" si="252"/>
        <v>#N/A</v>
      </c>
      <c r="FL66" s="146" t="e">
        <f t="shared" si="253"/>
        <v>#N/A</v>
      </c>
      <c r="FM66" s="146" t="e">
        <f t="shared" si="254"/>
        <v>#N/A</v>
      </c>
      <c r="FN66" s="146" t="e">
        <f t="shared" si="255"/>
        <v>#N/A</v>
      </c>
      <c r="FO66" s="146" t="e">
        <f t="shared" si="256"/>
        <v>#N/A</v>
      </c>
      <c r="FP66" s="146" t="e">
        <f t="shared" si="257"/>
        <v>#N/A</v>
      </c>
      <c r="FQ66" s="146" t="e">
        <f t="shared" si="258"/>
        <v>#N/A</v>
      </c>
      <c r="FR66" s="146" t="e">
        <f t="shared" si="259"/>
        <v>#N/A</v>
      </c>
      <c r="FS66" s="146" t="e">
        <f t="shared" si="260"/>
        <v>#N/A</v>
      </c>
      <c r="FT66" s="146" t="e">
        <f t="shared" si="261"/>
        <v>#N/A</v>
      </c>
      <c r="FU66" s="146" t="e">
        <f t="shared" si="262"/>
        <v>#N/A</v>
      </c>
      <c r="FV66" s="146" t="e">
        <f t="shared" si="263"/>
        <v>#N/A</v>
      </c>
      <c r="FW66" s="146" t="e">
        <f t="shared" si="264"/>
        <v>#N/A</v>
      </c>
      <c r="FX66" s="146" t="e">
        <f t="shared" si="265"/>
        <v>#N/A</v>
      </c>
      <c r="FY66" s="146" t="e">
        <f t="shared" si="266"/>
        <v>#N/A</v>
      </c>
      <c r="FZ66" s="146" t="e">
        <f t="shared" si="267"/>
        <v>#N/A</v>
      </c>
      <c r="GA66" s="146" t="e">
        <f t="shared" si="268"/>
        <v>#N/A</v>
      </c>
      <c r="GB66" s="146" t="e">
        <f t="shared" si="269"/>
        <v>#N/A</v>
      </c>
      <c r="GC66" s="146" t="e">
        <f t="shared" si="270"/>
        <v>#N/A</v>
      </c>
      <c r="GD66" s="146" t="e">
        <f t="shared" si="271"/>
        <v>#N/A</v>
      </c>
      <c r="GE66" s="146" t="e">
        <f t="shared" si="272"/>
        <v>#N/A</v>
      </c>
      <c r="GF66" s="146" t="e">
        <f t="shared" si="273"/>
        <v>#N/A</v>
      </c>
      <c r="GG66" s="146" t="e">
        <f t="shared" si="274"/>
        <v>#N/A</v>
      </c>
      <c r="GH66" s="146" t="e">
        <f t="shared" si="275"/>
        <v>#N/A</v>
      </c>
      <c r="GI66" s="146" t="e">
        <f t="shared" si="276"/>
        <v>#N/A</v>
      </c>
      <c r="GJ66" s="146" t="e">
        <f t="shared" si="277"/>
        <v>#N/A</v>
      </c>
      <c r="GK66" s="146" t="e">
        <f t="shared" si="278"/>
        <v>#N/A</v>
      </c>
      <c r="GL66" s="146" t="e">
        <f t="shared" si="279"/>
        <v>#N/A</v>
      </c>
      <c r="GM66" s="146" t="e">
        <f t="shared" si="280"/>
        <v>#N/A</v>
      </c>
      <c r="GN66" s="146" t="e">
        <f t="shared" si="281"/>
        <v>#N/A</v>
      </c>
      <c r="GO66" s="146" t="e">
        <f t="shared" si="282"/>
        <v>#N/A</v>
      </c>
      <c r="GP66" s="146" t="e">
        <f t="shared" si="283"/>
        <v>#N/A</v>
      </c>
      <c r="GQ66" s="146" t="e">
        <f t="shared" si="284"/>
        <v>#N/A</v>
      </c>
      <c r="GR66" s="146" t="e">
        <f t="shared" si="285"/>
        <v>#N/A</v>
      </c>
      <c r="GS66" s="146" t="e">
        <f t="shared" si="286"/>
        <v>#N/A</v>
      </c>
      <c r="GT66" s="146" t="e">
        <f t="shared" si="287"/>
        <v>#N/A</v>
      </c>
      <c r="GU66" s="146" t="e">
        <f t="shared" si="288"/>
        <v>#N/A</v>
      </c>
      <c r="GV66" s="146" t="e">
        <f t="shared" si="289"/>
        <v>#N/A</v>
      </c>
      <c r="GW66" s="146" t="e">
        <f t="shared" si="290"/>
        <v>#N/A</v>
      </c>
      <c r="GX66" s="146" t="e">
        <f t="shared" si="291"/>
        <v>#N/A</v>
      </c>
      <c r="GY66" s="146" t="e">
        <f t="shared" si="292"/>
        <v>#N/A</v>
      </c>
      <c r="GZ66" s="146" t="e">
        <f t="shared" si="293"/>
        <v>#N/A</v>
      </c>
      <c r="HA66" s="146" t="e">
        <f t="shared" si="294"/>
        <v>#N/A</v>
      </c>
      <c r="HB66" s="146" t="e">
        <f t="shared" si="295"/>
        <v>#N/A</v>
      </c>
      <c r="HC66" s="146" t="e">
        <f t="shared" si="296"/>
        <v>#N/A</v>
      </c>
      <c r="HD66" s="146" t="e">
        <f t="shared" si="297"/>
        <v>#N/A</v>
      </c>
      <c r="HE66" s="146" t="e">
        <f t="shared" si="298"/>
        <v>#N/A</v>
      </c>
      <c r="HF66" s="146" t="e">
        <f t="shared" si="299"/>
        <v>#N/A</v>
      </c>
      <c r="HG66" s="146" t="e">
        <f t="shared" si="300"/>
        <v>#N/A</v>
      </c>
      <c r="HH66" s="146" t="e">
        <f t="shared" si="301"/>
        <v>#N/A</v>
      </c>
      <c r="HI66" s="146" t="e">
        <f t="shared" si="302"/>
        <v>#N/A</v>
      </c>
      <c r="HJ66" s="146" t="e">
        <f t="shared" si="303"/>
        <v>#N/A</v>
      </c>
      <c r="HK66" s="146" t="e">
        <f t="shared" si="304"/>
        <v>#N/A</v>
      </c>
      <c r="HL66" s="146" t="e">
        <f t="shared" si="305"/>
        <v>#N/A</v>
      </c>
      <c r="HM66" s="146" t="e">
        <f t="shared" si="306"/>
        <v>#N/A</v>
      </c>
      <c r="HN66" s="146" t="e">
        <f t="shared" si="307"/>
        <v>#N/A</v>
      </c>
      <c r="HO66" s="146" t="e">
        <f t="shared" si="308"/>
        <v>#N/A</v>
      </c>
      <c r="HP66" s="146" t="e">
        <f t="shared" si="309"/>
        <v>#N/A</v>
      </c>
    </row>
    <row r="67" spans="1:224" hidden="1" x14ac:dyDescent="0.45">
      <c r="A67" s="4">
        <v>64</v>
      </c>
      <c r="B67" s="82" t="str">
        <f t="shared" si="107"/>
        <v/>
      </c>
      <c r="C67" s="81"/>
      <c r="D67" s="82" t="str">
        <f t="shared" si="108"/>
        <v/>
      </c>
      <c r="E67" s="32" t="str">
        <f t="shared" si="0"/>
        <v/>
      </c>
      <c r="F67" s="32" t="str">
        <f t="shared" si="1"/>
        <v/>
      </c>
      <c r="G67" s="65" t="str">
        <f t="shared" si="109"/>
        <v/>
      </c>
      <c r="H67" s="21"/>
      <c r="I67" s="53"/>
      <c r="J67" s="237"/>
      <c r="K67" s="66" t="str">
        <f>IF(AND(B67&gt;0,C67&gt;0,D67&gt;0),IF(ISBLANK(J67),IF(ISBLANK(H67),"",(D67-B67)*VLOOKUP(H67,VLookups!$A$4:$B$13,2,FALSE)),J67),"")</f>
        <v/>
      </c>
      <c r="L67" s="67" t="str">
        <f t="shared" si="205"/>
        <v/>
      </c>
      <c r="M67" s="81"/>
      <c r="N67" s="230" t="str">
        <f>IF(AND(M67&gt;0,C67&gt;0,NOT(K67="")),ABS(VLOOKUP($M$1,VLookups!$A$27:$B$28,2,FALSE)-_xlfn.NORM.DIST(M67,G67,K67,TRUE)),"")</f>
        <v/>
      </c>
      <c r="O67" s="80" t="str">
        <f>IF(AND($B67&gt;0,$C67&gt;0,$D67&gt;0,NOT(ISBLANK($H67))),_xlfn.NORM.INV(ABS(VLOOKUP($M$1,VLookups!$A$27:$B$28,2,FALSE)-O$3),$G67,$K67),"")</f>
        <v/>
      </c>
      <c r="P67" s="79" t="str">
        <f>IF(AND($B67&gt;0,$C67&gt;0,$D67&gt;0,NOT(ISBLANK($H67))),_xlfn.NORM.INV(ABS(VLOOKUP($M$1,VLookups!$A$27:$B$28,2,FALSE)-P$3),$G67,$K67),"")</f>
        <v/>
      </c>
      <c r="Q67" s="80" t="str">
        <f>IF(AND($B67&gt;0,$C67&gt;0,$D67&gt;0,NOT(ISBLANK($H67))),_xlfn.NORM.INV(ABS(VLOOKUP($M$1,VLookups!$A$27:$B$28,2,FALSE)-Q$3),$G67,$K67),"")</f>
        <v/>
      </c>
      <c r="R67" s="79" t="str">
        <f>IF(AND($B67&gt;0,$C67&gt;0,$D67&gt;0,NOT(ISBLANK($H67))),_xlfn.NORM.INV(ABS(VLOOKUP($M$1,VLookups!$A$27:$B$28,2,FALSE)-R$3),$G67,$K67),"")</f>
        <v/>
      </c>
      <c r="S67" s="80" t="str">
        <f>IF(AND($B67&gt;0,$C67&gt;0,$D67&gt;0,NOT(ISBLANK($H67))),_xlfn.NORM.INV(ABS(VLOOKUP($M$1,VLookups!$A$27:$B$28,2,FALSE)-S$3),$G67,$K67),"")</f>
        <v/>
      </c>
      <c r="T67" s="79" t="str">
        <f>IF(AND($B67&gt;0,$C67&gt;0,$D67&gt;0,NOT(ISBLANK($H67))),_xlfn.NORM.INV(ABS(VLOOKUP($M$1,VLookups!$A$27:$B$28,2,FALSE)-T$3),$G67,$K67),"")</f>
        <v/>
      </c>
      <c r="U67" s="5"/>
      <c r="V67" s="145" t="str">
        <f t="shared" si="110"/>
        <v/>
      </c>
      <c r="W67" s="46" t="str">
        <f t="shared" ref="W67:AP67" si="400">IF(ISNONTEXT($V67),X67-$V67,"")</f>
        <v/>
      </c>
      <c r="X67" s="46" t="str">
        <f t="shared" si="400"/>
        <v/>
      </c>
      <c r="Y67" s="46" t="str">
        <f t="shared" si="400"/>
        <v/>
      </c>
      <c r="Z67" s="46" t="str">
        <f t="shared" si="400"/>
        <v/>
      </c>
      <c r="AA67" s="46" t="str">
        <f t="shared" si="400"/>
        <v/>
      </c>
      <c r="AB67" s="46" t="str">
        <f t="shared" si="400"/>
        <v/>
      </c>
      <c r="AC67" s="46" t="str">
        <f t="shared" si="400"/>
        <v/>
      </c>
      <c r="AD67" s="46" t="str">
        <f t="shared" si="400"/>
        <v/>
      </c>
      <c r="AE67" s="46" t="str">
        <f t="shared" si="400"/>
        <v/>
      </c>
      <c r="AF67" s="46" t="str">
        <f t="shared" si="400"/>
        <v/>
      </c>
      <c r="AG67" s="46" t="str">
        <f t="shared" si="400"/>
        <v/>
      </c>
      <c r="AH67" s="46" t="str">
        <f t="shared" si="400"/>
        <v/>
      </c>
      <c r="AI67" s="46" t="str">
        <f t="shared" si="400"/>
        <v/>
      </c>
      <c r="AJ67" s="46" t="str">
        <f t="shared" si="400"/>
        <v/>
      </c>
      <c r="AK67" s="46" t="str">
        <f t="shared" si="400"/>
        <v/>
      </c>
      <c r="AL67" s="46" t="str">
        <f t="shared" si="400"/>
        <v/>
      </c>
      <c r="AM67" s="46" t="str">
        <f t="shared" si="400"/>
        <v/>
      </c>
      <c r="AN67" s="46" t="str">
        <f t="shared" si="400"/>
        <v/>
      </c>
      <c r="AO67" s="46" t="str">
        <f t="shared" si="400"/>
        <v/>
      </c>
      <c r="AP67" s="46" t="str">
        <f t="shared" si="400"/>
        <v/>
      </c>
      <c r="AQ67" s="152" t="str">
        <f t="shared" si="112"/>
        <v/>
      </c>
      <c r="AR67" s="46" t="str">
        <f t="shared" ref="AR67:DC67" si="401">IF(ISNONTEXT($V67),AQ67+$V67,"")</f>
        <v/>
      </c>
      <c r="AS67" s="46" t="str">
        <f t="shared" si="401"/>
        <v/>
      </c>
      <c r="AT67" s="46" t="str">
        <f t="shared" si="401"/>
        <v/>
      </c>
      <c r="AU67" s="46" t="str">
        <f t="shared" si="401"/>
        <v/>
      </c>
      <c r="AV67" s="46" t="str">
        <f t="shared" si="401"/>
        <v/>
      </c>
      <c r="AW67" s="46" t="str">
        <f t="shared" si="401"/>
        <v/>
      </c>
      <c r="AX67" s="46" t="str">
        <f t="shared" si="401"/>
        <v/>
      </c>
      <c r="AY67" s="46" t="str">
        <f t="shared" si="401"/>
        <v/>
      </c>
      <c r="AZ67" s="46" t="str">
        <f t="shared" si="401"/>
        <v/>
      </c>
      <c r="BA67" s="46" t="str">
        <f t="shared" si="401"/>
        <v/>
      </c>
      <c r="BB67" s="46" t="str">
        <f t="shared" si="401"/>
        <v/>
      </c>
      <c r="BC67" s="46" t="str">
        <f t="shared" si="401"/>
        <v/>
      </c>
      <c r="BD67" s="46" t="str">
        <f t="shared" si="401"/>
        <v/>
      </c>
      <c r="BE67" s="46" t="str">
        <f t="shared" si="401"/>
        <v/>
      </c>
      <c r="BF67" s="46" t="str">
        <f t="shared" si="401"/>
        <v/>
      </c>
      <c r="BG67" s="46" t="str">
        <f t="shared" si="401"/>
        <v/>
      </c>
      <c r="BH67" s="46" t="str">
        <f t="shared" si="401"/>
        <v/>
      </c>
      <c r="BI67" s="46" t="str">
        <f t="shared" si="401"/>
        <v/>
      </c>
      <c r="BJ67" s="46" t="str">
        <f t="shared" si="401"/>
        <v/>
      </c>
      <c r="BK67" s="46" t="str">
        <f t="shared" si="401"/>
        <v/>
      </c>
      <c r="BL67" s="46" t="str">
        <f t="shared" si="401"/>
        <v/>
      </c>
      <c r="BM67" s="46" t="str">
        <f t="shared" si="401"/>
        <v/>
      </c>
      <c r="BN67" s="46" t="str">
        <f t="shared" si="401"/>
        <v/>
      </c>
      <c r="BO67" s="46" t="str">
        <f t="shared" si="401"/>
        <v/>
      </c>
      <c r="BP67" s="46" t="str">
        <f t="shared" si="401"/>
        <v/>
      </c>
      <c r="BQ67" s="46" t="str">
        <f t="shared" si="401"/>
        <v/>
      </c>
      <c r="BR67" s="46" t="str">
        <f t="shared" si="401"/>
        <v/>
      </c>
      <c r="BS67" s="46" t="str">
        <f t="shared" si="401"/>
        <v/>
      </c>
      <c r="BT67" s="46" t="str">
        <f t="shared" si="401"/>
        <v/>
      </c>
      <c r="BU67" s="46" t="str">
        <f t="shared" si="401"/>
        <v/>
      </c>
      <c r="BV67" s="46" t="str">
        <f t="shared" si="401"/>
        <v/>
      </c>
      <c r="BW67" s="46" t="str">
        <f t="shared" si="401"/>
        <v/>
      </c>
      <c r="BX67" s="46" t="str">
        <f t="shared" si="401"/>
        <v/>
      </c>
      <c r="BY67" s="46" t="str">
        <f t="shared" si="401"/>
        <v/>
      </c>
      <c r="BZ67" s="46" t="str">
        <f t="shared" si="401"/>
        <v/>
      </c>
      <c r="CA67" s="46" t="str">
        <f t="shared" si="401"/>
        <v/>
      </c>
      <c r="CB67" s="46" t="str">
        <f t="shared" si="401"/>
        <v/>
      </c>
      <c r="CC67" s="46" t="str">
        <f t="shared" si="401"/>
        <v/>
      </c>
      <c r="CD67" s="46" t="str">
        <f t="shared" si="401"/>
        <v/>
      </c>
      <c r="CE67" s="46" t="str">
        <f t="shared" si="401"/>
        <v/>
      </c>
      <c r="CF67" s="46" t="str">
        <f t="shared" si="401"/>
        <v/>
      </c>
      <c r="CG67" s="46" t="str">
        <f t="shared" si="401"/>
        <v/>
      </c>
      <c r="CH67" s="46" t="str">
        <f t="shared" si="401"/>
        <v/>
      </c>
      <c r="CI67" s="46" t="str">
        <f t="shared" si="401"/>
        <v/>
      </c>
      <c r="CJ67" s="46" t="str">
        <f t="shared" si="401"/>
        <v/>
      </c>
      <c r="CK67" s="46" t="str">
        <f t="shared" si="401"/>
        <v/>
      </c>
      <c r="CL67" s="46" t="str">
        <f t="shared" si="401"/>
        <v/>
      </c>
      <c r="CM67" s="46" t="str">
        <f t="shared" si="401"/>
        <v/>
      </c>
      <c r="CN67" s="46" t="str">
        <f t="shared" si="401"/>
        <v/>
      </c>
      <c r="CO67" s="46" t="str">
        <f t="shared" si="401"/>
        <v/>
      </c>
      <c r="CP67" s="46" t="str">
        <f t="shared" si="401"/>
        <v/>
      </c>
      <c r="CQ67" s="46" t="str">
        <f t="shared" si="401"/>
        <v/>
      </c>
      <c r="CR67" s="46" t="str">
        <f t="shared" si="401"/>
        <v/>
      </c>
      <c r="CS67" s="46" t="str">
        <f t="shared" si="401"/>
        <v/>
      </c>
      <c r="CT67" s="46" t="str">
        <f t="shared" si="401"/>
        <v/>
      </c>
      <c r="CU67" s="46" t="str">
        <f t="shared" si="401"/>
        <v/>
      </c>
      <c r="CV67" s="46" t="str">
        <f t="shared" si="401"/>
        <v/>
      </c>
      <c r="CW67" s="46" t="str">
        <f t="shared" si="401"/>
        <v/>
      </c>
      <c r="CX67" s="46" t="str">
        <f t="shared" si="401"/>
        <v/>
      </c>
      <c r="CY67" s="46" t="str">
        <f t="shared" si="401"/>
        <v/>
      </c>
      <c r="CZ67" s="46" t="str">
        <f t="shared" si="401"/>
        <v/>
      </c>
      <c r="DA67" s="46" t="str">
        <f t="shared" si="401"/>
        <v/>
      </c>
      <c r="DB67" s="46" t="str">
        <f t="shared" si="401"/>
        <v/>
      </c>
      <c r="DC67" s="46" t="str">
        <f t="shared" si="401"/>
        <v/>
      </c>
      <c r="DD67" s="46" t="str">
        <f t="shared" ref="DD67:DS67" si="402">IF(ISNONTEXT($V67),DC67+$V67,"")</f>
        <v/>
      </c>
      <c r="DE67" s="46" t="str">
        <f t="shared" si="402"/>
        <v/>
      </c>
      <c r="DF67" s="46" t="str">
        <f t="shared" si="402"/>
        <v/>
      </c>
      <c r="DG67" s="46" t="str">
        <f t="shared" si="402"/>
        <v/>
      </c>
      <c r="DH67" s="46" t="str">
        <f t="shared" si="402"/>
        <v/>
      </c>
      <c r="DI67" s="46" t="str">
        <f t="shared" si="402"/>
        <v/>
      </c>
      <c r="DJ67" s="46" t="str">
        <f t="shared" si="402"/>
        <v/>
      </c>
      <c r="DK67" s="46" t="str">
        <f t="shared" si="402"/>
        <v/>
      </c>
      <c r="DL67" s="46" t="str">
        <f t="shared" si="402"/>
        <v/>
      </c>
      <c r="DM67" s="46" t="str">
        <f t="shared" si="402"/>
        <v/>
      </c>
      <c r="DN67" s="46" t="str">
        <f t="shared" si="402"/>
        <v/>
      </c>
      <c r="DO67" s="46" t="str">
        <f t="shared" si="402"/>
        <v/>
      </c>
      <c r="DP67" s="46" t="str">
        <f t="shared" si="402"/>
        <v/>
      </c>
      <c r="DQ67" s="46" t="str">
        <f t="shared" si="402"/>
        <v/>
      </c>
      <c r="DR67" s="46" t="str">
        <f t="shared" si="402"/>
        <v/>
      </c>
      <c r="DS67" s="46" t="str">
        <f t="shared" si="402"/>
        <v/>
      </c>
      <c r="DT67" s="146" t="e">
        <f t="shared" si="209"/>
        <v>#N/A</v>
      </c>
      <c r="DU67" s="146" t="e">
        <f t="shared" si="210"/>
        <v>#N/A</v>
      </c>
      <c r="DV67" s="146" t="e">
        <f t="shared" si="211"/>
        <v>#N/A</v>
      </c>
      <c r="DW67" s="146" t="e">
        <f t="shared" si="212"/>
        <v>#N/A</v>
      </c>
      <c r="DX67" s="146" t="e">
        <f t="shared" si="213"/>
        <v>#N/A</v>
      </c>
      <c r="DY67" s="146" t="e">
        <f t="shared" si="214"/>
        <v>#N/A</v>
      </c>
      <c r="DZ67" s="146" t="e">
        <f t="shared" si="215"/>
        <v>#N/A</v>
      </c>
      <c r="EA67" s="146" t="e">
        <f t="shared" si="216"/>
        <v>#N/A</v>
      </c>
      <c r="EB67" s="146" t="e">
        <f t="shared" si="217"/>
        <v>#N/A</v>
      </c>
      <c r="EC67" s="146" t="e">
        <f t="shared" si="218"/>
        <v>#N/A</v>
      </c>
      <c r="ED67" s="146" t="e">
        <f t="shared" si="219"/>
        <v>#N/A</v>
      </c>
      <c r="EE67" s="146" t="e">
        <f t="shared" si="220"/>
        <v>#N/A</v>
      </c>
      <c r="EF67" s="146" t="e">
        <f t="shared" si="221"/>
        <v>#N/A</v>
      </c>
      <c r="EG67" s="146" t="e">
        <f t="shared" si="222"/>
        <v>#N/A</v>
      </c>
      <c r="EH67" s="146" t="e">
        <f t="shared" si="223"/>
        <v>#N/A</v>
      </c>
      <c r="EI67" s="146" t="e">
        <f t="shared" si="224"/>
        <v>#N/A</v>
      </c>
      <c r="EJ67" s="146" t="e">
        <f t="shared" si="225"/>
        <v>#N/A</v>
      </c>
      <c r="EK67" s="146" t="e">
        <f t="shared" si="226"/>
        <v>#N/A</v>
      </c>
      <c r="EL67" s="146" t="e">
        <f t="shared" si="227"/>
        <v>#N/A</v>
      </c>
      <c r="EM67" s="146" t="e">
        <f t="shared" si="228"/>
        <v>#N/A</v>
      </c>
      <c r="EN67" s="146" t="e">
        <f t="shared" si="229"/>
        <v>#N/A</v>
      </c>
      <c r="EO67" s="146" t="e">
        <f t="shared" si="230"/>
        <v>#N/A</v>
      </c>
      <c r="EP67" s="146" t="e">
        <f t="shared" si="231"/>
        <v>#N/A</v>
      </c>
      <c r="EQ67" s="146" t="e">
        <f t="shared" si="232"/>
        <v>#N/A</v>
      </c>
      <c r="ER67" s="146" t="e">
        <f t="shared" si="233"/>
        <v>#N/A</v>
      </c>
      <c r="ES67" s="146" t="e">
        <f t="shared" si="234"/>
        <v>#N/A</v>
      </c>
      <c r="ET67" s="146" t="e">
        <f t="shared" si="235"/>
        <v>#N/A</v>
      </c>
      <c r="EU67" s="146" t="e">
        <f t="shared" si="236"/>
        <v>#N/A</v>
      </c>
      <c r="EV67" s="146" t="e">
        <f t="shared" si="237"/>
        <v>#N/A</v>
      </c>
      <c r="EW67" s="146" t="e">
        <f t="shared" si="238"/>
        <v>#N/A</v>
      </c>
      <c r="EX67" s="146" t="e">
        <f t="shared" si="239"/>
        <v>#N/A</v>
      </c>
      <c r="EY67" s="146" t="e">
        <f t="shared" si="240"/>
        <v>#N/A</v>
      </c>
      <c r="EZ67" s="146" t="e">
        <f t="shared" si="241"/>
        <v>#N/A</v>
      </c>
      <c r="FA67" s="146" t="e">
        <f t="shared" si="242"/>
        <v>#N/A</v>
      </c>
      <c r="FB67" s="146" t="e">
        <f t="shared" si="243"/>
        <v>#N/A</v>
      </c>
      <c r="FC67" s="146" t="e">
        <f t="shared" si="244"/>
        <v>#N/A</v>
      </c>
      <c r="FD67" s="146" t="e">
        <f t="shared" si="245"/>
        <v>#N/A</v>
      </c>
      <c r="FE67" s="146" t="e">
        <f t="shared" si="246"/>
        <v>#N/A</v>
      </c>
      <c r="FF67" s="146" t="e">
        <f t="shared" si="247"/>
        <v>#N/A</v>
      </c>
      <c r="FG67" s="146" t="e">
        <f t="shared" si="248"/>
        <v>#N/A</v>
      </c>
      <c r="FH67" s="146" t="e">
        <f t="shared" si="249"/>
        <v>#N/A</v>
      </c>
      <c r="FI67" s="146" t="e">
        <f t="shared" si="250"/>
        <v>#N/A</v>
      </c>
      <c r="FJ67" s="146" t="e">
        <f t="shared" si="251"/>
        <v>#N/A</v>
      </c>
      <c r="FK67" s="146" t="e">
        <f t="shared" si="252"/>
        <v>#N/A</v>
      </c>
      <c r="FL67" s="146" t="e">
        <f t="shared" si="253"/>
        <v>#N/A</v>
      </c>
      <c r="FM67" s="146" t="e">
        <f t="shared" si="254"/>
        <v>#N/A</v>
      </c>
      <c r="FN67" s="146" t="e">
        <f t="shared" si="255"/>
        <v>#N/A</v>
      </c>
      <c r="FO67" s="146" t="e">
        <f t="shared" si="256"/>
        <v>#N/A</v>
      </c>
      <c r="FP67" s="146" t="e">
        <f t="shared" si="257"/>
        <v>#N/A</v>
      </c>
      <c r="FQ67" s="146" t="e">
        <f t="shared" si="258"/>
        <v>#N/A</v>
      </c>
      <c r="FR67" s="146" t="e">
        <f t="shared" si="259"/>
        <v>#N/A</v>
      </c>
      <c r="FS67" s="146" t="e">
        <f t="shared" si="260"/>
        <v>#N/A</v>
      </c>
      <c r="FT67" s="146" t="e">
        <f t="shared" si="261"/>
        <v>#N/A</v>
      </c>
      <c r="FU67" s="146" t="e">
        <f t="shared" si="262"/>
        <v>#N/A</v>
      </c>
      <c r="FV67" s="146" t="e">
        <f t="shared" si="263"/>
        <v>#N/A</v>
      </c>
      <c r="FW67" s="146" t="e">
        <f t="shared" si="264"/>
        <v>#N/A</v>
      </c>
      <c r="FX67" s="146" t="e">
        <f t="shared" si="265"/>
        <v>#N/A</v>
      </c>
      <c r="FY67" s="146" t="e">
        <f t="shared" si="266"/>
        <v>#N/A</v>
      </c>
      <c r="FZ67" s="146" t="e">
        <f t="shared" si="267"/>
        <v>#N/A</v>
      </c>
      <c r="GA67" s="146" t="e">
        <f t="shared" si="268"/>
        <v>#N/A</v>
      </c>
      <c r="GB67" s="146" t="e">
        <f t="shared" si="269"/>
        <v>#N/A</v>
      </c>
      <c r="GC67" s="146" t="e">
        <f t="shared" si="270"/>
        <v>#N/A</v>
      </c>
      <c r="GD67" s="146" t="e">
        <f t="shared" si="271"/>
        <v>#N/A</v>
      </c>
      <c r="GE67" s="146" t="e">
        <f t="shared" si="272"/>
        <v>#N/A</v>
      </c>
      <c r="GF67" s="146" t="e">
        <f t="shared" si="273"/>
        <v>#N/A</v>
      </c>
      <c r="GG67" s="146" t="e">
        <f t="shared" si="274"/>
        <v>#N/A</v>
      </c>
      <c r="GH67" s="146" t="e">
        <f t="shared" si="275"/>
        <v>#N/A</v>
      </c>
      <c r="GI67" s="146" t="e">
        <f t="shared" si="276"/>
        <v>#N/A</v>
      </c>
      <c r="GJ67" s="146" t="e">
        <f t="shared" si="277"/>
        <v>#N/A</v>
      </c>
      <c r="GK67" s="146" t="e">
        <f t="shared" si="278"/>
        <v>#N/A</v>
      </c>
      <c r="GL67" s="146" t="e">
        <f t="shared" si="279"/>
        <v>#N/A</v>
      </c>
      <c r="GM67" s="146" t="e">
        <f t="shared" si="280"/>
        <v>#N/A</v>
      </c>
      <c r="GN67" s="146" t="e">
        <f t="shared" si="281"/>
        <v>#N/A</v>
      </c>
      <c r="GO67" s="146" t="e">
        <f t="shared" si="282"/>
        <v>#N/A</v>
      </c>
      <c r="GP67" s="146" t="e">
        <f t="shared" si="283"/>
        <v>#N/A</v>
      </c>
      <c r="GQ67" s="146" t="e">
        <f t="shared" si="284"/>
        <v>#N/A</v>
      </c>
      <c r="GR67" s="146" t="e">
        <f t="shared" si="285"/>
        <v>#N/A</v>
      </c>
      <c r="GS67" s="146" t="e">
        <f t="shared" si="286"/>
        <v>#N/A</v>
      </c>
      <c r="GT67" s="146" t="e">
        <f t="shared" si="287"/>
        <v>#N/A</v>
      </c>
      <c r="GU67" s="146" t="e">
        <f t="shared" si="288"/>
        <v>#N/A</v>
      </c>
      <c r="GV67" s="146" t="e">
        <f t="shared" si="289"/>
        <v>#N/A</v>
      </c>
      <c r="GW67" s="146" t="e">
        <f t="shared" si="290"/>
        <v>#N/A</v>
      </c>
      <c r="GX67" s="146" t="e">
        <f t="shared" si="291"/>
        <v>#N/A</v>
      </c>
      <c r="GY67" s="146" t="e">
        <f t="shared" si="292"/>
        <v>#N/A</v>
      </c>
      <c r="GZ67" s="146" t="e">
        <f t="shared" si="293"/>
        <v>#N/A</v>
      </c>
      <c r="HA67" s="146" t="e">
        <f t="shared" si="294"/>
        <v>#N/A</v>
      </c>
      <c r="HB67" s="146" t="e">
        <f t="shared" si="295"/>
        <v>#N/A</v>
      </c>
      <c r="HC67" s="146" t="e">
        <f t="shared" si="296"/>
        <v>#N/A</v>
      </c>
      <c r="HD67" s="146" t="e">
        <f t="shared" si="297"/>
        <v>#N/A</v>
      </c>
      <c r="HE67" s="146" t="e">
        <f t="shared" si="298"/>
        <v>#N/A</v>
      </c>
      <c r="HF67" s="146" t="e">
        <f t="shared" si="299"/>
        <v>#N/A</v>
      </c>
      <c r="HG67" s="146" t="e">
        <f t="shared" si="300"/>
        <v>#N/A</v>
      </c>
      <c r="HH67" s="146" t="e">
        <f t="shared" si="301"/>
        <v>#N/A</v>
      </c>
      <c r="HI67" s="146" t="e">
        <f t="shared" si="302"/>
        <v>#N/A</v>
      </c>
      <c r="HJ67" s="146" t="e">
        <f t="shared" si="303"/>
        <v>#N/A</v>
      </c>
      <c r="HK67" s="146" t="e">
        <f t="shared" si="304"/>
        <v>#N/A</v>
      </c>
      <c r="HL67" s="146" t="e">
        <f t="shared" si="305"/>
        <v>#N/A</v>
      </c>
      <c r="HM67" s="146" t="e">
        <f t="shared" si="306"/>
        <v>#N/A</v>
      </c>
      <c r="HN67" s="146" t="e">
        <f t="shared" si="307"/>
        <v>#N/A</v>
      </c>
      <c r="HO67" s="146" t="e">
        <f t="shared" si="308"/>
        <v>#N/A</v>
      </c>
      <c r="HP67" s="146" t="e">
        <f t="shared" si="309"/>
        <v>#N/A</v>
      </c>
    </row>
    <row r="68" spans="1:224" hidden="1" x14ac:dyDescent="0.45">
      <c r="A68" s="4">
        <v>65</v>
      </c>
      <c r="B68" s="82" t="str">
        <f t="shared" si="107"/>
        <v/>
      </c>
      <c r="C68" s="81"/>
      <c r="D68" s="82" t="str">
        <f t="shared" si="108"/>
        <v/>
      </c>
      <c r="E68" s="32" t="str">
        <f t="shared" ref="E68:E103" si="403">IF(OR(ISBLANK(C68),ISBLANK(D68),ISBLANK(B68)),"",IF(AND(B68&gt;0,C68&gt;0,D68&gt;0),IF(C68&gt;B68,IF(D68&gt;C68,1,-1),-1)))</f>
        <v/>
      </c>
      <c r="F68" s="32" t="str">
        <f t="shared" ref="F68:F103" si="404">IF(OR(ISBLANK(B68),ISBLANK(C68),ISBLANK(D68)),"",IFERROR(MIN(C68-B68,D68-C68)/MAX(C68-B68,D68-C68),""))</f>
        <v/>
      </c>
      <c r="G68" s="65" t="str">
        <f t="shared" si="109"/>
        <v/>
      </c>
      <c r="H68" s="21"/>
      <c r="I68" s="53"/>
      <c r="J68" s="237"/>
      <c r="K68" s="66" t="str">
        <f>IF(AND(B68&gt;0,C68&gt;0,D68&gt;0),IF(ISBLANK(J68),IF(ISBLANK(H68),"",(D68-B68)*VLOOKUP(H68,VLookups!$A$4:$B$13,2,FALSE)),J68),"")</f>
        <v/>
      </c>
      <c r="L68" s="67" t="str">
        <f t="shared" ref="L68:L99" si="405">IF(K68="","",K68^2)</f>
        <v/>
      </c>
      <c r="M68" s="81"/>
      <c r="N68" s="230" t="str">
        <f>IF(AND(M68&gt;0,C68&gt;0,NOT(K68="")),ABS(VLOOKUP($M$1,VLookups!$A$27:$B$28,2,FALSE)-_xlfn.NORM.DIST(M68,G68,K68,TRUE)),"")</f>
        <v/>
      </c>
      <c r="O68" s="80" t="str">
        <f>IF(AND($B68&gt;0,$C68&gt;0,$D68&gt;0,NOT(ISBLANK($H68))),_xlfn.NORM.INV(ABS(VLOOKUP($M$1,VLookups!$A$27:$B$28,2,FALSE)-O$3),$G68,$K68),"")</f>
        <v/>
      </c>
      <c r="P68" s="79" t="str">
        <f>IF(AND($B68&gt;0,$C68&gt;0,$D68&gt;0,NOT(ISBLANK($H68))),_xlfn.NORM.INV(ABS(VLOOKUP($M$1,VLookups!$A$27:$B$28,2,FALSE)-P$3),$G68,$K68),"")</f>
        <v/>
      </c>
      <c r="Q68" s="80" t="str">
        <f>IF(AND($B68&gt;0,$C68&gt;0,$D68&gt;0,NOT(ISBLANK($H68))),_xlfn.NORM.INV(ABS(VLOOKUP($M$1,VLookups!$A$27:$B$28,2,FALSE)-Q$3),$G68,$K68),"")</f>
        <v/>
      </c>
      <c r="R68" s="79" t="str">
        <f>IF(AND($B68&gt;0,$C68&gt;0,$D68&gt;0,NOT(ISBLANK($H68))),_xlfn.NORM.INV(ABS(VLOOKUP($M$1,VLookups!$A$27:$B$28,2,FALSE)-R$3),$G68,$K68),"")</f>
        <v/>
      </c>
      <c r="S68" s="80" t="str">
        <f>IF(AND($B68&gt;0,$C68&gt;0,$D68&gt;0,NOT(ISBLANK($H68))),_xlfn.NORM.INV(ABS(VLOOKUP($M$1,VLookups!$A$27:$B$28,2,FALSE)-S$3),$G68,$K68),"")</f>
        <v/>
      </c>
      <c r="T68" s="79" t="str">
        <f>IF(AND($B68&gt;0,$C68&gt;0,$D68&gt;0,NOT(ISBLANK($H68))),_xlfn.NORM.INV(ABS(VLOOKUP($M$1,VLookups!$A$27:$B$28,2,FALSE)-T$3),$G68,$K68),"")</f>
        <v/>
      </c>
      <c r="U68" s="5"/>
      <c r="V68" s="145" t="str">
        <f t="shared" si="110"/>
        <v/>
      </c>
      <c r="W68" s="46" t="str">
        <f t="shared" ref="W68:AP68" si="406">IF(ISNONTEXT($V68),X68-$V68,"")</f>
        <v/>
      </c>
      <c r="X68" s="46" t="str">
        <f t="shared" si="406"/>
        <v/>
      </c>
      <c r="Y68" s="46" t="str">
        <f t="shared" si="406"/>
        <v/>
      </c>
      <c r="Z68" s="46" t="str">
        <f t="shared" si="406"/>
        <v/>
      </c>
      <c r="AA68" s="46" t="str">
        <f t="shared" si="406"/>
        <v/>
      </c>
      <c r="AB68" s="46" t="str">
        <f t="shared" si="406"/>
        <v/>
      </c>
      <c r="AC68" s="46" t="str">
        <f t="shared" si="406"/>
        <v/>
      </c>
      <c r="AD68" s="46" t="str">
        <f t="shared" si="406"/>
        <v/>
      </c>
      <c r="AE68" s="46" t="str">
        <f t="shared" si="406"/>
        <v/>
      </c>
      <c r="AF68" s="46" t="str">
        <f t="shared" si="406"/>
        <v/>
      </c>
      <c r="AG68" s="46" t="str">
        <f t="shared" si="406"/>
        <v/>
      </c>
      <c r="AH68" s="46" t="str">
        <f t="shared" si="406"/>
        <v/>
      </c>
      <c r="AI68" s="46" t="str">
        <f t="shared" si="406"/>
        <v/>
      </c>
      <c r="AJ68" s="46" t="str">
        <f t="shared" si="406"/>
        <v/>
      </c>
      <c r="AK68" s="46" t="str">
        <f t="shared" si="406"/>
        <v/>
      </c>
      <c r="AL68" s="46" t="str">
        <f t="shared" si="406"/>
        <v/>
      </c>
      <c r="AM68" s="46" t="str">
        <f t="shared" si="406"/>
        <v/>
      </c>
      <c r="AN68" s="46" t="str">
        <f t="shared" si="406"/>
        <v/>
      </c>
      <c r="AO68" s="46" t="str">
        <f t="shared" si="406"/>
        <v/>
      </c>
      <c r="AP68" s="46" t="str">
        <f t="shared" si="406"/>
        <v/>
      </c>
      <c r="AQ68" s="152" t="str">
        <f t="shared" si="112"/>
        <v/>
      </c>
      <c r="AR68" s="46" t="str">
        <f t="shared" ref="AR68:DC68" si="407">IF(ISNONTEXT($V68),AQ68+$V68,"")</f>
        <v/>
      </c>
      <c r="AS68" s="46" t="str">
        <f t="shared" si="407"/>
        <v/>
      </c>
      <c r="AT68" s="46" t="str">
        <f t="shared" si="407"/>
        <v/>
      </c>
      <c r="AU68" s="46" t="str">
        <f t="shared" si="407"/>
        <v/>
      </c>
      <c r="AV68" s="46" t="str">
        <f t="shared" si="407"/>
        <v/>
      </c>
      <c r="AW68" s="46" t="str">
        <f t="shared" si="407"/>
        <v/>
      </c>
      <c r="AX68" s="46" t="str">
        <f t="shared" si="407"/>
        <v/>
      </c>
      <c r="AY68" s="46" t="str">
        <f t="shared" si="407"/>
        <v/>
      </c>
      <c r="AZ68" s="46" t="str">
        <f t="shared" si="407"/>
        <v/>
      </c>
      <c r="BA68" s="46" t="str">
        <f t="shared" si="407"/>
        <v/>
      </c>
      <c r="BB68" s="46" t="str">
        <f t="shared" si="407"/>
        <v/>
      </c>
      <c r="BC68" s="46" t="str">
        <f t="shared" si="407"/>
        <v/>
      </c>
      <c r="BD68" s="46" t="str">
        <f t="shared" si="407"/>
        <v/>
      </c>
      <c r="BE68" s="46" t="str">
        <f t="shared" si="407"/>
        <v/>
      </c>
      <c r="BF68" s="46" t="str">
        <f t="shared" si="407"/>
        <v/>
      </c>
      <c r="BG68" s="46" t="str">
        <f t="shared" si="407"/>
        <v/>
      </c>
      <c r="BH68" s="46" t="str">
        <f t="shared" si="407"/>
        <v/>
      </c>
      <c r="BI68" s="46" t="str">
        <f t="shared" si="407"/>
        <v/>
      </c>
      <c r="BJ68" s="46" t="str">
        <f t="shared" si="407"/>
        <v/>
      </c>
      <c r="BK68" s="46" t="str">
        <f t="shared" si="407"/>
        <v/>
      </c>
      <c r="BL68" s="46" t="str">
        <f t="shared" si="407"/>
        <v/>
      </c>
      <c r="BM68" s="46" t="str">
        <f t="shared" si="407"/>
        <v/>
      </c>
      <c r="BN68" s="46" t="str">
        <f t="shared" si="407"/>
        <v/>
      </c>
      <c r="BO68" s="46" t="str">
        <f t="shared" si="407"/>
        <v/>
      </c>
      <c r="BP68" s="46" t="str">
        <f t="shared" si="407"/>
        <v/>
      </c>
      <c r="BQ68" s="46" t="str">
        <f t="shared" si="407"/>
        <v/>
      </c>
      <c r="BR68" s="46" t="str">
        <f t="shared" si="407"/>
        <v/>
      </c>
      <c r="BS68" s="46" t="str">
        <f t="shared" si="407"/>
        <v/>
      </c>
      <c r="BT68" s="46" t="str">
        <f t="shared" si="407"/>
        <v/>
      </c>
      <c r="BU68" s="46" t="str">
        <f t="shared" si="407"/>
        <v/>
      </c>
      <c r="BV68" s="46" t="str">
        <f t="shared" si="407"/>
        <v/>
      </c>
      <c r="BW68" s="46" t="str">
        <f t="shared" si="407"/>
        <v/>
      </c>
      <c r="BX68" s="46" t="str">
        <f t="shared" si="407"/>
        <v/>
      </c>
      <c r="BY68" s="46" t="str">
        <f t="shared" si="407"/>
        <v/>
      </c>
      <c r="BZ68" s="46" t="str">
        <f t="shared" si="407"/>
        <v/>
      </c>
      <c r="CA68" s="46" t="str">
        <f t="shared" si="407"/>
        <v/>
      </c>
      <c r="CB68" s="46" t="str">
        <f t="shared" si="407"/>
        <v/>
      </c>
      <c r="CC68" s="46" t="str">
        <f t="shared" si="407"/>
        <v/>
      </c>
      <c r="CD68" s="46" t="str">
        <f t="shared" si="407"/>
        <v/>
      </c>
      <c r="CE68" s="46" t="str">
        <f t="shared" si="407"/>
        <v/>
      </c>
      <c r="CF68" s="46" t="str">
        <f t="shared" si="407"/>
        <v/>
      </c>
      <c r="CG68" s="46" t="str">
        <f t="shared" si="407"/>
        <v/>
      </c>
      <c r="CH68" s="46" t="str">
        <f t="shared" si="407"/>
        <v/>
      </c>
      <c r="CI68" s="46" t="str">
        <f t="shared" si="407"/>
        <v/>
      </c>
      <c r="CJ68" s="46" t="str">
        <f t="shared" si="407"/>
        <v/>
      </c>
      <c r="CK68" s="46" t="str">
        <f t="shared" si="407"/>
        <v/>
      </c>
      <c r="CL68" s="46" t="str">
        <f t="shared" si="407"/>
        <v/>
      </c>
      <c r="CM68" s="46" t="str">
        <f t="shared" si="407"/>
        <v/>
      </c>
      <c r="CN68" s="46" t="str">
        <f t="shared" si="407"/>
        <v/>
      </c>
      <c r="CO68" s="46" t="str">
        <f t="shared" si="407"/>
        <v/>
      </c>
      <c r="CP68" s="46" t="str">
        <f t="shared" si="407"/>
        <v/>
      </c>
      <c r="CQ68" s="46" t="str">
        <f t="shared" si="407"/>
        <v/>
      </c>
      <c r="CR68" s="46" t="str">
        <f t="shared" si="407"/>
        <v/>
      </c>
      <c r="CS68" s="46" t="str">
        <f t="shared" si="407"/>
        <v/>
      </c>
      <c r="CT68" s="46" t="str">
        <f t="shared" si="407"/>
        <v/>
      </c>
      <c r="CU68" s="46" t="str">
        <f t="shared" si="407"/>
        <v/>
      </c>
      <c r="CV68" s="46" t="str">
        <f t="shared" si="407"/>
        <v/>
      </c>
      <c r="CW68" s="46" t="str">
        <f t="shared" si="407"/>
        <v/>
      </c>
      <c r="CX68" s="46" t="str">
        <f t="shared" si="407"/>
        <v/>
      </c>
      <c r="CY68" s="46" t="str">
        <f t="shared" si="407"/>
        <v/>
      </c>
      <c r="CZ68" s="46" t="str">
        <f t="shared" si="407"/>
        <v/>
      </c>
      <c r="DA68" s="46" t="str">
        <f t="shared" si="407"/>
        <v/>
      </c>
      <c r="DB68" s="46" t="str">
        <f t="shared" si="407"/>
        <v/>
      </c>
      <c r="DC68" s="46" t="str">
        <f t="shared" si="407"/>
        <v/>
      </c>
      <c r="DD68" s="46" t="str">
        <f t="shared" ref="DD68:DS68" si="408">IF(ISNONTEXT($V68),DC68+$V68,"")</f>
        <v/>
      </c>
      <c r="DE68" s="46" t="str">
        <f t="shared" si="408"/>
        <v/>
      </c>
      <c r="DF68" s="46" t="str">
        <f t="shared" si="408"/>
        <v/>
      </c>
      <c r="DG68" s="46" t="str">
        <f t="shared" si="408"/>
        <v/>
      </c>
      <c r="DH68" s="46" t="str">
        <f t="shared" si="408"/>
        <v/>
      </c>
      <c r="DI68" s="46" t="str">
        <f t="shared" si="408"/>
        <v/>
      </c>
      <c r="DJ68" s="46" t="str">
        <f t="shared" si="408"/>
        <v/>
      </c>
      <c r="DK68" s="46" t="str">
        <f t="shared" si="408"/>
        <v/>
      </c>
      <c r="DL68" s="46" t="str">
        <f t="shared" si="408"/>
        <v/>
      </c>
      <c r="DM68" s="46" t="str">
        <f t="shared" si="408"/>
        <v/>
      </c>
      <c r="DN68" s="46" t="str">
        <f t="shared" si="408"/>
        <v/>
      </c>
      <c r="DO68" s="46" t="str">
        <f t="shared" si="408"/>
        <v/>
      </c>
      <c r="DP68" s="46" t="str">
        <f t="shared" si="408"/>
        <v/>
      </c>
      <c r="DQ68" s="46" t="str">
        <f t="shared" si="408"/>
        <v/>
      </c>
      <c r="DR68" s="46" t="str">
        <f t="shared" si="408"/>
        <v/>
      </c>
      <c r="DS68" s="46" t="str">
        <f t="shared" si="408"/>
        <v/>
      </c>
      <c r="DT68" s="146" t="e">
        <f t="shared" ref="DT68:DT104" si="409">IF(ISNONTEXT($K68),_xlfn.NORM.DIST(W68,$G68,$K68,FALSE),NA())</f>
        <v>#N/A</v>
      </c>
      <c r="DU68" s="146" t="e">
        <f t="shared" ref="DU68:DU104" si="410">IF(ISNONTEXT($K68),_xlfn.NORM.DIST(X68,$G68,$K68,FALSE),NA())</f>
        <v>#N/A</v>
      </c>
      <c r="DV68" s="146" t="e">
        <f t="shared" ref="DV68:DV104" si="411">IF(ISNONTEXT($K68),_xlfn.NORM.DIST(Y68,$G68,$K68,FALSE),NA())</f>
        <v>#N/A</v>
      </c>
      <c r="DW68" s="146" t="e">
        <f t="shared" ref="DW68:DW104" si="412">IF(ISNONTEXT($K68),_xlfn.NORM.DIST(Z68,$G68,$K68,FALSE),NA())</f>
        <v>#N/A</v>
      </c>
      <c r="DX68" s="146" t="e">
        <f t="shared" ref="DX68:DX104" si="413">IF(ISNONTEXT($K68),_xlfn.NORM.DIST(AA68,$G68,$K68,FALSE),NA())</f>
        <v>#N/A</v>
      </c>
      <c r="DY68" s="146" t="e">
        <f t="shared" ref="DY68:DY104" si="414">IF(ISNONTEXT($K68),_xlfn.NORM.DIST(AB68,$G68,$K68,FALSE),NA())</f>
        <v>#N/A</v>
      </c>
      <c r="DZ68" s="146" t="e">
        <f t="shared" ref="DZ68:DZ104" si="415">IF(ISNONTEXT($K68),_xlfn.NORM.DIST(AC68,$G68,$K68,FALSE),NA())</f>
        <v>#N/A</v>
      </c>
      <c r="EA68" s="146" t="e">
        <f t="shared" ref="EA68:EA104" si="416">IF(ISNONTEXT($K68),_xlfn.NORM.DIST(AD68,$G68,$K68,FALSE),NA())</f>
        <v>#N/A</v>
      </c>
      <c r="EB68" s="146" t="e">
        <f t="shared" ref="EB68:EB104" si="417">IF(ISNONTEXT($K68),_xlfn.NORM.DIST(AE68,$G68,$K68,FALSE),NA())</f>
        <v>#N/A</v>
      </c>
      <c r="EC68" s="146" t="e">
        <f t="shared" ref="EC68:EC104" si="418">IF(ISNONTEXT($K68),_xlfn.NORM.DIST(AF68,$G68,$K68,FALSE),NA())</f>
        <v>#N/A</v>
      </c>
      <c r="ED68" s="146" t="e">
        <f t="shared" ref="ED68:ED104" si="419">IF(ISNONTEXT($K68),_xlfn.NORM.DIST(AG68,$G68,$K68,FALSE),NA())</f>
        <v>#N/A</v>
      </c>
      <c r="EE68" s="146" t="e">
        <f t="shared" ref="EE68:EE104" si="420">IF(ISNONTEXT($K68),_xlfn.NORM.DIST(AH68,$G68,$K68,FALSE),NA())</f>
        <v>#N/A</v>
      </c>
      <c r="EF68" s="146" t="e">
        <f t="shared" ref="EF68:EF104" si="421">IF(ISNONTEXT($K68),_xlfn.NORM.DIST(AI68,$G68,$K68,FALSE),NA())</f>
        <v>#N/A</v>
      </c>
      <c r="EG68" s="146" t="e">
        <f t="shared" ref="EG68:EG104" si="422">IF(ISNONTEXT($K68),_xlfn.NORM.DIST(AJ68,$G68,$K68,FALSE),NA())</f>
        <v>#N/A</v>
      </c>
      <c r="EH68" s="146" t="e">
        <f t="shared" ref="EH68:EH104" si="423">IF(ISNONTEXT($K68),_xlfn.NORM.DIST(AK68,$G68,$K68,FALSE),NA())</f>
        <v>#N/A</v>
      </c>
      <c r="EI68" s="146" t="e">
        <f t="shared" ref="EI68:EI104" si="424">IF(ISNONTEXT($K68),_xlfn.NORM.DIST(AL68,$G68,$K68,FALSE),NA())</f>
        <v>#N/A</v>
      </c>
      <c r="EJ68" s="146" t="e">
        <f t="shared" ref="EJ68:EJ104" si="425">IF(ISNONTEXT($K68),_xlfn.NORM.DIST(AM68,$G68,$K68,FALSE),NA())</f>
        <v>#N/A</v>
      </c>
      <c r="EK68" s="146" t="e">
        <f t="shared" ref="EK68:EK104" si="426">IF(ISNONTEXT($K68),_xlfn.NORM.DIST(AN68,$G68,$K68,FALSE),NA())</f>
        <v>#N/A</v>
      </c>
      <c r="EL68" s="146" t="e">
        <f t="shared" ref="EL68:EL104" si="427">IF(ISNONTEXT($K68),_xlfn.NORM.DIST(AO68,$G68,$K68,FALSE),NA())</f>
        <v>#N/A</v>
      </c>
      <c r="EM68" s="146" t="e">
        <f t="shared" ref="EM68:EM104" si="428">IF(ISNONTEXT($K68),_xlfn.NORM.DIST(AP68,$G68,$K68,FALSE),NA())</f>
        <v>#N/A</v>
      </c>
      <c r="EN68" s="146" t="e">
        <f t="shared" ref="EN68:EN104" si="429">IF(ISNONTEXT($K68),_xlfn.NORM.DIST(AQ68,$G68,$K68,FALSE),NA())</f>
        <v>#N/A</v>
      </c>
      <c r="EO68" s="146" t="e">
        <f t="shared" ref="EO68:EO104" si="430">IF(ISNONTEXT($K68),_xlfn.NORM.DIST(AR68,$G68,$K68,FALSE),NA())</f>
        <v>#N/A</v>
      </c>
      <c r="EP68" s="146" t="e">
        <f t="shared" ref="EP68:EP104" si="431">IF(ISNONTEXT($K68),_xlfn.NORM.DIST(AS68,$G68,$K68,FALSE),NA())</f>
        <v>#N/A</v>
      </c>
      <c r="EQ68" s="146" t="e">
        <f t="shared" ref="EQ68:EQ104" si="432">IF(ISNONTEXT($K68),_xlfn.NORM.DIST(AT68,$G68,$K68,FALSE),NA())</f>
        <v>#N/A</v>
      </c>
      <c r="ER68" s="146" t="e">
        <f t="shared" ref="ER68:ER104" si="433">IF(ISNONTEXT($K68),_xlfn.NORM.DIST(AU68,$G68,$K68,FALSE),NA())</f>
        <v>#N/A</v>
      </c>
      <c r="ES68" s="146" t="e">
        <f t="shared" ref="ES68:ES104" si="434">IF(ISNONTEXT($K68),_xlfn.NORM.DIST(AV68,$G68,$K68,FALSE),NA())</f>
        <v>#N/A</v>
      </c>
      <c r="ET68" s="146" t="e">
        <f t="shared" ref="ET68:ET104" si="435">IF(ISNONTEXT($K68),_xlfn.NORM.DIST(AW68,$G68,$K68,FALSE),NA())</f>
        <v>#N/A</v>
      </c>
      <c r="EU68" s="146" t="e">
        <f t="shared" ref="EU68:EU104" si="436">IF(ISNONTEXT($K68),_xlfn.NORM.DIST(AX68,$G68,$K68,FALSE),NA())</f>
        <v>#N/A</v>
      </c>
      <c r="EV68" s="146" t="e">
        <f t="shared" ref="EV68:EV104" si="437">IF(ISNONTEXT($K68),_xlfn.NORM.DIST(AY68,$G68,$K68,FALSE),NA())</f>
        <v>#N/A</v>
      </c>
      <c r="EW68" s="146" t="e">
        <f t="shared" ref="EW68:EW104" si="438">IF(ISNONTEXT($K68),_xlfn.NORM.DIST(AZ68,$G68,$K68,FALSE),NA())</f>
        <v>#N/A</v>
      </c>
      <c r="EX68" s="146" t="e">
        <f t="shared" ref="EX68:EX104" si="439">IF(ISNONTEXT($K68),_xlfn.NORM.DIST(BA68,$G68,$K68,FALSE),NA())</f>
        <v>#N/A</v>
      </c>
      <c r="EY68" s="146" t="e">
        <f t="shared" ref="EY68:EY104" si="440">IF(ISNONTEXT($K68),_xlfn.NORM.DIST(BB68,$G68,$K68,FALSE),NA())</f>
        <v>#N/A</v>
      </c>
      <c r="EZ68" s="146" t="e">
        <f t="shared" ref="EZ68:EZ104" si="441">IF(ISNONTEXT($K68),_xlfn.NORM.DIST(BC68,$G68,$K68,FALSE),NA())</f>
        <v>#N/A</v>
      </c>
      <c r="FA68" s="146" t="e">
        <f t="shared" ref="FA68:FA104" si="442">IF(ISNONTEXT($K68),_xlfn.NORM.DIST(BD68,$G68,$K68,FALSE),NA())</f>
        <v>#N/A</v>
      </c>
      <c r="FB68" s="146" t="e">
        <f t="shared" ref="FB68:FB104" si="443">IF(ISNONTEXT($K68),_xlfn.NORM.DIST(BE68,$G68,$K68,FALSE),NA())</f>
        <v>#N/A</v>
      </c>
      <c r="FC68" s="146" t="e">
        <f t="shared" ref="FC68:FC104" si="444">IF(ISNONTEXT($K68),_xlfn.NORM.DIST(BF68,$G68,$K68,FALSE),NA())</f>
        <v>#N/A</v>
      </c>
      <c r="FD68" s="146" t="e">
        <f t="shared" ref="FD68:FD104" si="445">IF(ISNONTEXT($K68),_xlfn.NORM.DIST(BG68,$G68,$K68,FALSE),NA())</f>
        <v>#N/A</v>
      </c>
      <c r="FE68" s="146" t="e">
        <f t="shared" ref="FE68:FE104" si="446">IF(ISNONTEXT($K68),_xlfn.NORM.DIST(BH68,$G68,$K68,FALSE),NA())</f>
        <v>#N/A</v>
      </c>
      <c r="FF68" s="146" t="e">
        <f t="shared" ref="FF68:FF104" si="447">IF(ISNONTEXT($K68),_xlfn.NORM.DIST(BI68,$G68,$K68,FALSE),NA())</f>
        <v>#N/A</v>
      </c>
      <c r="FG68" s="146" t="e">
        <f t="shared" ref="FG68:FG104" si="448">IF(ISNONTEXT($K68),_xlfn.NORM.DIST(BJ68,$G68,$K68,FALSE),NA())</f>
        <v>#N/A</v>
      </c>
      <c r="FH68" s="146" t="e">
        <f t="shared" ref="FH68:FH104" si="449">IF(ISNONTEXT($K68),_xlfn.NORM.DIST(BK68,$G68,$K68,FALSE),NA())</f>
        <v>#N/A</v>
      </c>
      <c r="FI68" s="146" t="e">
        <f t="shared" ref="FI68:FI104" si="450">IF(ISNONTEXT($K68),_xlfn.NORM.DIST(BL68,$G68,$K68,FALSE),NA())</f>
        <v>#N/A</v>
      </c>
      <c r="FJ68" s="146" t="e">
        <f t="shared" ref="FJ68:FJ104" si="451">IF(ISNONTEXT($K68),_xlfn.NORM.DIST(BM68,$G68,$K68,FALSE),NA())</f>
        <v>#N/A</v>
      </c>
      <c r="FK68" s="146" t="e">
        <f t="shared" ref="FK68:FK104" si="452">IF(ISNONTEXT($K68),_xlfn.NORM.DIST(BN68,$G68,$K68,FALSE),NA())</f>
        <v>#N/A</v>
      </c>
      <c r="FL68" s="146" t="e">
        <f t="shared" ref="FL68:FL104" si="453">IF(ISNONTEXT($K68),_xlfn.NORM.DIST(BO68,$G68,$K68,FALSE),NA())</f>
        <v>#N/A</v>
      </c>
      <c r="FM68" s="146" t="e">
        <f t="shared" ref="FM68:FM104" si="454">IF(ISNONTEXT($K68),_xlfn.NORM.DIST(BP68,$G68,$K68,FALSE),NA())</f>
        <v>#N/A</v>
      </c>
      <c r="FN68" s="146" t="e">
        <f t="shared" ref="FN68:FN104" si="455">IF(ISNONTEXT($K68),_xlfn.NORM.DIST(BQ68,$G68,$K68,FALSE),NA())</f>
        <v>#N/A</v>
      </c>
      <c r="FO68" s="146" t="e">
        <f t="shared" ref="FO68:FO104" si="456">IF(ISNONTEXT($K68),_xlfn.NORM.DIST(BR68,$G68,$K68,FALSE),NA())</f>
        <v>#N/A</v>
      </c>
      <c r="FP68" s="146" t="e">
        <f t="shared" ref="FP68:FP104" si="457">IF(ISNONTEXT($K68),_xlfn.NORM.DIST(BS68,$G68,$K68,FALSE),NA())</f>
        <v>#N/A</v>
      </c>
      <c r="FQ68" s="146" t="e">
        <f t="shared" ref="FQ68:FQ104" si="458">IF(ISNONTEXT($K68),_xlfn.NORM.DIST(BT68,$G68,$K68,FALSE),NA())</f>
        <v>#N/A</v>
      </c>
      <c r="FR68" s="146" t="e">
        <f t="shared" ref="FR68:FR104" si="459">IF(ISNONTEXT($K68),_xlfn.NORM.DIST(BU68,$G68,$K68,FALSE),NA())</f>
        <v>#N/A</v>
      </c>
      <c r="FS68" s="146" t="e">
        <f t="shared" ref="FS68:FS104" si="460">IF(ISNONTEXT($K68),_xlfn.NORM.DIST(BV68,$G68,$K68,FALSE),NA())</f>
        <v>#N/A</v>
      </c>
      <c r="FT68" s="146" t="e">
        <f t="shared" ref="FT68:FT104" si="461">IF(ISNONTEXT($K68),_xlfn.NORM.DIST(BW68,$G68,$K68,FALSE),NA())</f>
        <v>#N/A</v>
      </c>
      <c r="FU68" s="146" t="e">
        <f t="shared" ref="FU68:FU104" si="462">IF(ISNONTEXT($K68),_xlfn.NORM.DIST(BX68,$G68,$K68,FALSE),NA())</f>
        <v>#N/A</v>
      </c>
      <c r="FV68" s="146" t="e">
        <f t="shared" ref="FV68:FV104" si="463">IF(ISNONTEXT($K68),_xlfn.NORM.DIST(BY68,$G68,$K68,FALSE),NA())</f>
        <v>#N/A</v>
      </c>
      <c r="FW68" s="146" t="e">
        <f t="shared" ref="FW68:FW104" si="464">IF(ISNONTEXT($K68),_xlfn.NORM.DIST(BZ68,$G68,$K68,FALSE),NA())</f>
        <v>#N/A</v>
      </c>
      <c r="FX68" s="146" t="e">
        <f t="shared" ref="FX68:FX104" si="465">IF(ISNONTEXT($K68),_xlfn.NORM.DIST(CA68,$G68,$K68,FALSE),NA())</f>
        <v>#N/A</v>
      </c>
      <c r="FY68" s="146" t="e">
        <f t="shared" ref="FY68:FY104" si="466">IF(ISNONTEXT($K68),_xlfn.NORM.DIST(CB68,$G68,$K68,FALSE),NA())</f>
        <v>#N/A</v>
      </c>
      <c r="FZ68" s="146" t="e">
        <f t="shared" ref="FZ68:FZ104" si="467">IF(ISNONTEXT($K68),_xlfn.NORM.DIST(CC68,$G68,$K68,FALSE),NA())</f>
        <v>#N/A</v>
      </c>
      <c r="GA68" s="146" t="e">
        <f t="shared" ref="GA68:GA104" si="468">IF(ISNONTEXT($K68),_xlfn.NORM.DIST(CD68,$G68,$K68,FALSE),NA())</f>
        <v>#N/A</v>
      </c>
      <c r="GB68" s="146" t="e">
        <f t="shared" ref="GB68:GB104" si="469">IF(ISNONTEXT($K68),_xlfn.NORM.DIST(CE68,$G68,$K68,FALSE),NA())</f>
        <v>#N/A</v>
      </c>
      <c r="GC68" s="146" t="e">
        <f t="shared" ref="GC68:GC104" si="470">IF(ISNONTEXT($K68),_xlfn.NORM.DIST(CF68,$G68,$K68,FALSE),NA())</f>
        <v>#N/A</v>
      </c>
      <c r="GD68" s="146" t="e">
        <f t="shared" ref="GD68:GD104" si="471">IF(ISNONTEXT($K68),_xlfn.NORM.DIST(CG68,$G68,$K68,FALSE),NA())</f>
        <v>#N/A</v>
      </c>
      <c r="GE68" s="146" t="e">
        <f t="shared" ref="GE68:GE104" si="472">IF(ISNONTEXT($K68),_xlfn.NORM.DIST(CH68,$G68,$K68,FALSE),NA())</f>
        <v>#N/A</v>
      </c>
      <c r="GF68" s="146" t="e">
        <f t="shared" ref="GF68:GF104" si="473">IF(ISNONTEXT($K68),_xlfn.NORM.DIST(CI68,$G68,$K68,FALSE),NA())</f>
        <v>#N/A</v>
      </c>
      <c r="GG68" s="146" t="e">
        <f t="shared" ref="GG68:GG104" si="474">IF(ISNONTEXT($K68),_xlfn.NORM.DIST(CJ68,$G68,$K68,FALSE),NA())</f>
        <v>#N/A</v>
      </c>
      <c r="GH68" s="146" t="e">
        <f t="shared" ref="GH68:GH104" si="475">IF(ISNONTEXT($K68),_xlfn.NORM.DIST(CK68,$G68,$K68,FALSE),NA())</f>
        <v>#N/A</v>
      </c>
      <c r="GI68" s="146" t="e">
        <f t="shared" ref="GI68:GI104" si="476">IF(ISNONTEXT($K68),_xlfn.NORM.DIST(CL68,$G68,$K68,FALSE),NA())</f>
        <v>#N/A</v>
      </c>
      <c r="GJ68" s="146" t="e">
        <f t="shared" ref="GJ68:GJ104" si="477">IF(ISNONTEXT($K68),_xlfn.NORM.DIST(CM68,$G68,$K68,FALSE),NA())</f>
        <v>#N/A</v>
      </c>
      <c r="GK68" s="146" t="e">
        <f t="shared" ref="GK68:GK104" si="478">IF(ISNONTEXT($K68),_xlfn.NORM.DIST(CN68,$G68,$K68,FALSE),NA())</f>
        <v>#N/A</v>
      </c>
      <c r="GL68" s="146" t="e">
        <f t="shared" ref="GL68:GL104" si="479">IF(ISNONTEXT($K68),_xlfn.NORM.DIST(CO68,$G68,$K68,FALSE),NA())</f>
        <v>#N/A</v>
      </c>
      <c r="GM68" s="146" t="e">
        <f t="shared" ref="GM68:GM104" si="480">IF(ISNONTEXT($K68),_xlfn.NORM.DIST(CP68,$G68,$K68,FALSE),NA())</f>
        <v>#N/A</v>
      </c>
      <c r="GN68" s="146" t="e">
        <f t="shared" ref="GN68:GN104" si="481">IF(ISNONTEXT($K68),_xlfn.NORM.DIST(CQ68,$G68,$K68,FALSE),NA())</f>
        <v>#N/A</v>
      </c>
      <c r="GO68" s="146" t="e">
        <f t="shared" ref="GO68:GO104" si="482">IF(ISNONTEXT($K68),_xlfn.NORM.DIST(CR68,$G68,$K68,FALSE),NA())</f>
        <v>#N/A</v>
      </c>
      <c r="GP68" s="146" t="e">
        <f t="shared" ref="GP68:GP104" si="483">IF(ISNONTEXT($K68),_xlfn.NORM.DIST(CS68,$G68,$K68,FALSE),NA())</f>
        <v>#N/A</v>
      </c>
      <c r="GQ68" s="146" t="e">
        <f t="shared" ref="GQ68:GQ104" si="484">IF(ISNONTEXT($K68),_xlfn.NORM.DIST(CT68,$G68,$K68,FALSE),NA())</f>
        <v>#N/A</v>
      </c>
      <c r="GR68" s="146" t="e">
        <f t="shared" ref="GR68:GR104" si="485">IF(ISNONTEXT($K68),_xlfn.NORM.DIST(CU68,$G68,$K68,FALSE),NA())</f>
        <v>#N/A</v>
      </c>
      <c r="GS68" s="146" t="e">
        <f t="shared" ref="GS68:GS104" si="486">IF(ISNONTEXT($K68),_xlfn.NORM.DIST(CV68,$G68,$K68,FALSE),NA())</f>
        <v>#N/A</v>
      </c>
      <c r="GT68" s="146" t="e">
        <f t="shared" ref="GT68:GT104" si="487">IF(ISNONTEXT($K68),_xlfn.NORM.DIST(CW68,$G68,$K68,FALSE),NA())</f>
        <v>#N/A</v>
      </c>
      <c r="GU68" s="146" t="e">
        <f t="shared" ref="GU68:GU104" si="488">IF(ISNONTEXT($K68),_xlfn.NORM.DIST(CX68,$G68,$K68,FALSE),NA())</f>
        <v>#N/A</v>
      </c>
      <c r="GV68" s="146" t="e">
        <f t="shared" ref="GV68:GV104" si="489">IF(ISNONTEXT($K68),_xlfn.NORM.DIST(CY68,$G68,$K68,FALSE),NA())</f>
        <v>#N/A</v>
      </c>
      <c r="GW68" s="146" t="e">
        <f t="shared" ref="GW68:GW104" si="490">IF(ISNONTEXT($K68),_xlfn.NORM.DIST(CZ68,$G68,$K68,FALSE),NA())</f>
        <v>#N/A</v>
      </c>
      <c r="GX68" s="146" t="e">
        <f t="shared" ref="GX68:GX104" si="491">IF(ISNONTEXT($K68),_xlfn.NORM.DIST(DA68,$G68,$K68,FALSE),NA())</f>
        <v>#N/A</v>
      </c>
      <c r="GY68" s="146" t="e">
        <f t="shared" ref="GY68:GY104" si="492">IF(ISNONTEXT($K68),_xlfn.NORM.DIST(DB68,$G68,$K68,FALSE),NA())</f>
        <v>#N/A</v>
      </c>
      <c r="GZ68" s="146" t="e">
        <f t="shared" ref="GZ68:GZ104" si="493">IF(ISNONTEXT($K68),_xlfn.NORM.DIST(DC68,$G68,$K68,FALSE),NA())</f>
        <v>#N/A</v>
      </c>
      <c r="HA68" s="146" t="e">
        <f t="shared" ref="HA68:HA104" si="494">IF(ISNONTEXT($K68),_xlfn.NORM.DIST(DD68,$G68,$K68,FALSE),NA())</f>
        <v>#N/A</v>
      </c>
      <c r="HB68" s="146" t="e">
        <f t="shared" ref="HB68:HB104" si="495">IF(ISNONTEXT($K68),_xlfn.NORM.DIST(DE68,$G68,$K68,FALSE),NA())</f>
        <v>#N/A</v>
      </c>
      <c r="HC68" s="146" t="e">
        <f t="shared" ref="HC68:HC104" si="496">IF(ISNONTEXT($K68),_xlfn.NORM.DIST(DF68,$G68,$K68,FALSE),NA())</f>
        <v>#N/A</v>
      </c>
      <c r="HD68" s="146" t="e">
        <f t="shared" ref="HD68:HD104" si="497">IF(ISNONTEXT($K68),_xlfn.NORM.DIST(DG68,$G68,$K68,FALSE),NA())</f>
        <v>#N/A</v>
      </c>
      <c r="HE68" s="146" t="e">
        <f t="shared" ref="HE68:HE104" si="498">IF(ISNONTEXT($K68),_xlfn.NORM.DIST(DH68,$G68,$K68,FALSE),NA())</f>
        <v>#N/A</v>
      </c>
      <c r="HF68" s="146" t="e">
        <f t="shared" ref="HF68:HF104" si="499">IF(ISNONTEXT($K68),_xlfn.NORM.DIST(DI68,$G68,$K68,FALSE),NA())</f>
        <v>#N/A</v>
      </c>
      <c r="HG68" s="146" t="e">
        <f t="shared" ref="HG68:HG104" si="500">IF(ISNONTEXT($K68),_xlfn.NORM.DIST(DJ68,$G68,$K68,FALSE),NA())</f>
        <v>#N/A</v>
      </c>
      <c r="HH68" s="146" t="e">
        <f t="shared" ref="HH68:HH104" si="501">IF(ISNONTEXT($K68),_xlfn.NORM.DIST(DK68,$G68,$K68,FALSE),NA())</f>
        <v>#N/A</v>
      </c>
      <c r="HI68" s="146" t="e">
        <f t="shared" ref="HI68:HI104" si="502">IF(ISNONTEXT($K68),_xlfn.NORM.DIST(DL68,$G68,$K68,FALSE),NA())</f>
        <v>#N/A</v>
      </c>
      <c r="HJ68" s="146" t="e">
        <f t="shared" ref="HJ68:HJ104" si="503">IF(ISNONTEXT($K68),_xlfn.NORM.DIST(DM68,$G68,$K68,FALSE),NA())</f>
        <v>#N/A</v>
      </c>
      <c r="HK68" s="146" t="e">
        <f t="shared" ref="HK68:HK104" si="504">IF(ISNONTEXT($K68),_xlfn.NORM.DIST(DN68,$G68,$K68,FALSE),NA())</f>
        <v>#N/A</v>
      </c>
      <c r="HL68" s="146" t="e">
        <f t="shared" ref="HL68:HL104" si="505">IF(ISNONTEXT($K68),_xlfn.NORM.DIST(DO68,$G68,$K68,FALSE),NA())</f>
        <v>#N/A</v>
      </c>
      <c r="HM68" s="146" t="e">
        <f t="shared" ref="HM68:HM104" si="506">IF(ISNONTEXT($K68),_xlfn.NORM.DIST(DP68,$G68,$K68,FALSE),NA())</f>
        <v>#N/A</v>
      </c>
      <c r="HN68" s="146" t="e">
        <f t="shared" ref="HN68:HN104" si="507">IF(ISNONTEXT($K68),_xlfn.NORM.DIST(DQ68,$G68,$K68,FALSE),NA())</f>
        <v>#N/A</v>
      </c>
      <c r="HO68" s="146" t="e">
        <f t="shared" ref="HO68:HO104" si="508">IF(ISNONTEXT($K68),_xlfn.NORM.DIST(DR68,$G68,$K68,FALSE),NA())</f>
        <v>#N/A</v>
      </c>
      <c r="HP68" s="146" t="e">
        <f t="shared" ref="HP68:HP104" si="509">IF(ISNONTEXT($K68),_xlfn.NORM.DIST(DS68,$G68,$K68,FALSE),NA())</f>
        <v>#N/A</v>
      </c>
    </row>
    <row r="69" spans="1:224" hidden="1" x14ac:dyDescent="0.45">
      <c r="A69" s="4">
        <v>66</v>
      </c>
      <c r="B69" s="82" t="str">
        <f t="shared" ref="B69:B103" si="510">IF(C69&gt;0,C69*(1+$B$2),"")</f>
        <v/>
      </c>
      <c r="C69" s="81"/>
      <c r="D69" s="82" t="str">
        <f t="shared" ref="D69:D103" si="511">IF(C69&gt;0,C69*(1+$D$2),"")</f>
        <v/>
      </c>
      <c r="E69" s="32" t="str">
        <f t="shared" si="403"/>
        <v/>
      </c>
      <c r="F69" s="32" t="str">
        <f t="shared" si="404"/>
        <v/>
      </c>
      <c r="G69" s="65" t="str">
        <f t="shared" ref="G69:G103" si="512">IF(AND(B69&gt;0,C69&gt;0,D69&gt;0),(B69+(4*C69)+D69)/6,"")</f>
        <v/>
      </c>
      <c r="H69" s="21"/>
      <c r="I69" s="53"/>
      <c r="J69" s="237"/>
      <c r="K69" s="66" t="str">
        <f>IF(AND(B69&gt;0,C69&gt;0,D69&gt;0),IF(ISBLANK(J69),IF(ISBLANK(H69),"",(D69-B69)*VLOOKUP(H69,VLookups!$A$4:$B$13,2,FALSE)),J69),"")</f>
        <v/>
      </c>
      <c r="L69" s="67" t="str">
        <f t="shared" si="405"/>
        <v/>
      </c>
      <c r="M69" s="81"/>
      <c r="N69" s="230" t="str">
        <f>IF(AND(M69&gt;0,C69&gt;0,NOT(K69="")),ABS(VLOOKUP($M$1,VLookups!$A$27:$B$28,2,FALSE)-_xlfn.NORM.DIST(M69,G69,K69,TRUE)),"")</f>
        <v/>
      </c>
      <c r="O69" s="80" t="str">
        <f>IF(AND($B69&gt;0,$C69&gt;0,$D69&gt;0,NOT(ISBLANK($H69))),_xlfn.NORM.INV(ABS(VLOOKUP($M$1,VLookups!$A$27:$B$28,2,FALSE)-O$3),$G69,$K69),"")</f>
        <v/>
      </c>
      <c r="P69" s="79" t="str">
        <f>IF(AND($B69&gt;0,$C69&gt;0,$D69&gt;0,NOT(ISBLANK($H69))),_xlfn.NORM.INV(ABS(VLOOKUP($M$1,VLookups!$A$27:$B$28,2,FALSE)-P$3),$G69,$K69),"")</f>
        <v/>
      </c>
      <c r="Q69" s="80" t="str">
        <f>IF(AND($B69&gt;0,$C69&gt;0,$D69&gt;0,NOT(ISBLANK($H69))),_xlfn.NORM.INV(ABS(VLOOKUP($M$1,VLookups!$A$27:$B$28,2,FALSE)-Q$3),$G69,$K69),"")</f>
        <v/>
      </c>
      <c r="R69" s="79" t="str">
        <f>IF(AND($B69&gt;0,$C69&gt;0,$D69&gt;0,NOT(ISBLANK($H69))),_xlfn.NORM.INV(ABS(VLOOKUP($M$1,VLookups!$A$27:$B$28,2,FALSE)-R$3),$G69,$K69),"")</f>
        <v/>
      </c>
      <c r="S69" s="80" t="str">
        <f>IF(AND($B69&gt;0,$C69&gt;0,$D69&gt;0,NOT(ISBLANK($H69))),_xlfn.NORM.INV(ABS(VLOOKUP($M$1,VLookups!$A$27:$B$28,2,FALSE)-S$3),$G69,$K69),"")</f>
        <v/>
      </c>
      <c r="T69" s="79" t="str">
        <f>IF(AND($B69&gt;0,$C69&gt;0,$D69&gt;0,NOT(ISBLANK($H69))),_xlfn.NORM.INV(ABS(VLOOKUP($M$1,VLookups!$A$27:$B$28,2,FALSE)-T$3),$G69,$K69),"")</f>
        <v/>
      </c>
      <c r="U69" s="5"/>
      <c r="V69" s="145" t="str">
        <f t="shared" ref="V69:V103" si="513">IF(AND(B69&gt;0,C69&gt;0,D69&gt;0),ABS(B69-D69)/60,"")</f>
        <v/>
      </c>
      <c r="W69" s="46" t="str">
        <f t="shared" ref="W69:AP69" si="514">IF(ISNONTEXT($V69),X69-$V69,"")</f>
        <v/>
      </c>
      <c r="X69" s="46" t="str">
        <f t="shared" si="514"/>
        <v/>
      </c>
      <c r="Y69" s="46" t="str">
        <f t="shared" si="514"/>
        <v/>
      </c>
      <c r="Z69" s="46" t="str">
        <f t="shared" si="514"/>
        <v/>
      </c>
      <c r="AA69" s="46" t="str">
        <f t="shared" si="514"/>
        <v/>
      </c>
      <c r="AB69" s="46" t="str">
        <f t="shared" si="514"/>
        <v/>
      </c>
      <c r="AC69" s="46" t="str">
        <f t="shared" si="514"/>
        <v/>
      </c>
      <c r="AD69" s="46" t="str">
        <f t="shared" si="514"/>
        <v/>
      </c>
      <c r="AE69" s="46" t="str">
        <f t="shared" si="514"/>
        <v/>
      </c>
      <c r="AF69" s="46" t="str">
        <f t="shared" si="514"/>
        <v/>
      </c>
      <c r="AG69" s="46" t="str">
        <f t="shared" si="514"/>
        <v/>
      </c>
      <c r="AH69" s="46" t="str">
        <f t="shared" si="514"/>
        <v/>
      </c>
      <c r="AI69" s="46" t="str">
        <f t="shared" si="514"/>
        <v/>
      </c>
      <c r="AJ69" s="46" t="str">
        <f t="shared" si="514"/>
        <v/>
      </c>
      <c r="AK69" s="46" t="str">
        <f t="shared" si="514"/>
        <v/>
      </c>
      <c r="AL69" s="46" t="str">
        <f t="shared" si="514"/>
        <v/>
      </c>
      <c r="AM69" s="46" t="str">
        <f t="shared" si="514"/>
        <v/>
      </c>
      <c r="AN69" s="46" t="str">
        <f t="shared" si="514"/>
        <v/>
      </c>
      <c r="AO69" s="46" t="str">
        <f t="shared" si="514"/>
        <v/>
      </c>
      <c r="AP69" s="46" t="str">
        <f t="shared" si="514"/>
        <v/>
      </c>
      <c r="AQ69" s="152" t="str">
        <f t="shared" ref="AQ69:AQ103" si="515">IF(ISNONTEXT($V69),$B69,"")</f>
        <v/>
      </c>
      <c r="AR69" s="46" t="str">
        <f t="shared" ref="AR69:DC69" si="516">IF(ISNONTEXT($V69),AQ69+$V69,"")</f>
        <v/>
      </c>
      <c r="AS69" s="46" t="str">
        <f t="shared" si="516"/>
        <v/>
      </c>
      <c r="AT69" s="46" t="str">
        <f t="shared" si="516"/>
        <v/>
      </c>
      <c r="AU69" s="46" t="str">
        <f t="shared" si="516"/>
        <v/>
      </c>
      <c r="AV69" s="46" t="str">
        <f t="shared" si="516"/>
        <v/>
      </c>
      <c r="AW69" s="46" t="str">
        <f t="shared" si="516"/>
        <v/>
      </c>
      <c r="AX69" s="46" t="str">
        <f t="shared" si="516"/>
        <v/>
      </c>
      <c r="AY69" s="46" t="str">
        <f t="shared" si="516"/>
        <v/>
      </c>
      <c r="AZ69" s="46" t="str">
        <f t="shared" si="516"/>
        <v/>
      </c>
      <c r="BA69" s="46" t="str">
        <f t="shared" si="516"/>
        <v/>
      </c>
      <c r="BB69" s="46" t="str">
        <f t="shared" si="516"/>
        <v/>
      </c>
      <c r="BC69" s="46" t="str">
        <f t="shared" si="516"/>
        <v/>
      </c>
      <c r="BD69" s="46" t="str">
        <f t="shared" si="516"/>
        <v/>
      </c>
      <c r="BE69" s="46" t="str">
        <f t="shared" si="516"/>
        <v/>
      </c>
      <c r="BF69" s="46" t="str">
        <f t="shared" si="516"/>
        <v/>
      </c>
      <c r="BG69" s="46" t="str">
        <f t="shared" si="516"/>
        <v/>
      </c>
      <c r="BH69" s="46" t="str">
        <f t="shared" si="516"/>
        <v/>
      </c>
      <c r="BI69" s="46" t="str">
        <f t="shared" si="516"/>
        <v/>
      </c>
      <c r="BJ69" s="46" t="str">
        <f t="shared" si="516"/>
        <v/>
      </c>
      <c r="BK69" s="46" t="str">
        <f t="shared" si="516"/>
        <v/>
      </c>
      <c r="BL69" s="46" t="str">
        <f t="shared" si="516"/>
        <v/>
      </c>
      <c r="BM69" s="46" t="str">
        <f t="shared" si="516"/>
        <v/>
      </c>
      <c r="BN69" s="46" t="str">
        <f t="shared" si="516"/>
        <v/>
      </c>
      <c r="BO69" s="46" t="str">
        <f t="shared" si="516"/>
        <v/>
      </c>
      <c r="BP69" s="46" t="str">
        <f t="shared" si="516"/>
        <v/>
      </c>
      <c r="BQ69" s="46" t="str">
        <f t="shared" si="516"/>
        <v/>
      </c>
      <c r="BR69" s="46" t="str">
        <f t="shared" si="516"/>
        <v/>
      </c>
      <c r="BS69" s="46" t="str">
        <f t="shared" si="516"/>
        <v/>
      </c>
      <c r="BT69" s="46" t="str">
        <f t="shared" si="516"/>
        <v/>
      </c>
      <c r="BU69" s="46" t="str">
        <f t="shared" si="516"/>
        <v/>
      </c>
      <c r="BV69" s="46" t="str">
        <f t="shared" si="516"/>
        <v/>
      </c>
      <c r="BW69" s="46" t="str">
        <f t="shared" si="516"/>
        <v/>
      </c>
      <c r="BX69" s="46" t="str">
        <f t="shared" si="516"/>
        <v/>
      </c>
      <c r="BY69" s="46" t="str">
        <f t="shared" si="516"/>
        <v/>
      </c>
      <c r="BZ69" s="46" t="str">
        <f t="shared" si="516"/>
        <v/>
      </c>
      <c r="CA69" s="46" t="str">
        <f t="shared" si="516"/>
        <v/>
      </c>
      <c r="CB69" s="46" t="str">
        <f t="shared" si="516"/>
        <v/>
      </c>
      <c r="CC69" s="46" t="str">
        <f t="shared" si="516"/>
        <v/>
      </c>
      <c r="CD69" s="46" t="str">
        <f t="shared" si="516"/>
        <v/>
      </c>
      <c r="CE69" s="46" t="str">
        <f t="shared" si="516"/>
        <v/>
      </c>
      <c r="CF69" s="46" t="str">
        <f t="shared" si="516"/>
        <v/>
      </c>
      <c r="CG69" s="46" t="str">
        <f t="shared" si="516"/>
        <v/>
      </c>
      <c r="CH69" s="46" t="str">
        <f t="shared" si="516"/>
        <v/>
      </c>
      <c r="CI69" s="46" t="str">
        <f t="shared" si="516"/>
        <v/>
      </c>
      <c r="CJ69" s="46" t="str">
        <f t="shared" si="516"/>
        <v/>
      </c>
      <c r="CK69" s="46" t="str">
        <f t="shared" si="516"/>
        <v/>
      </c>
      <c r="CL69" s="46" t="str">
        <f t="shared" si="516"/>
        <v/>
      </c>
      <c r="CM69" s="46" t="str">
        <f t="shared" si="516"/>
        <v/>
      </c>
      <c r="CN69" s="46" t="str">
        <f t="shared" si="516"/>
        <v/>
      </c>
      <c r="CO69" s="46" t="str">
        <f t="shared" si="516"/>
        <v/>
      </c>
      <c r="CP69" s="46" t="str">
        <f t="shared" si="516"/>
        <v/>
      </c>
      <c r="CQ69" s="46" t="str">
        <f t="shared" si="516"/>
        <v/>
      </c>
      <c r="CR69" s="46" t="str">
        <f t="shared" si="516"/>
        <v/>
      </c>
      <c r="CS69" s="46" t="str">
        <f t="shared" si="516"/>
        <v/>
      </c>
      <c r="CT69" s="46" t="str">
        <f t="shared" si="516"/>
        <v/>
      </c>
      <c r="CU69" s="46" t="str">
        <f t="shared" si="516"/>
        <v/>
      </c>
      <c r="CV69" s="46" t="str">
        <f t="shared" si="516"/>
        <v/>
      </c>
      <c r="CW69" s="46" t="str">
        <f t="shared" si="516"/>
        <v/>
      </c>
      <c r="CX69" s="46" t="str">
        <f t="shared" si="516"/>
        <v/>
      </c>
      <c r="CY69" s="46" t="str">
        <f t="shared" si="516"/>
        <v/>
      </c>
      <c r="CZ69" s="46" t="str">
        <f t="shared" si="516"/>
        <v/>
      </c>
      <c r="DA69" s="46" t="str">
        <f t="shared" si="516"/>
        <v/>
      </c>
      <c r="DB69" s="46" t="str">
        <f t="shared" si="516"/>
        <v/>
      </c>
      <c r="DC69" s="46" t="str">
        <f t="shared" si="516"/>
        <v/>
      </c>
      <c r="DD69" s="46" t="str">
        <f t="shared" ref="DD69:DS69" si="517">IF(ISNONTEXT($V69),DC69+$V69,"")</f>
        <v/>
      </c>
      <c r="DE69" s="46" t="str">
        <f t="shared" si="517"/>
        <v/>
      </c>
      <c r="DF69" s="46" t="str">
        <f t="shared" si="517"/>
        <v/>
      </c>
      <c r="DG69" s="46" t="str">
        <f t="shared" si="517"/>
        <v/>
      </c>
      <c r="DH69" s="46" t="str">
        <f t="shared" si="517"/>
        <v/>
      </c>
      <c r="DI69" s="46" t="str">
        <f t="shared" si="517"/>
        <v/>
      </c>
      <c r="DJ69" s="46" t="str">
        <f t="shared" si="517"/>
        <v/>
      </c>
      <c r="DK69" s="46" t="str">
        <f t="shared" si="517"/>
        <v/>
      </c>
      <c r="DL69" s="46" t="str">
        <f t="shared" si="517"/>
        <v/>
      </c>
      <c r="DM69" s="46" t="str">
        <f t="shared" si="517"/>
        <v/>
      </c>
      <c r="DN69" s="46" t="str">
        <f t="shared" si="517"/>
        <v/>
      </c>
      <c r="DO69" s="46" t="str">
        <f t="shared" si="517"/>
        <v/>
      </c>
      <c r="DP69" s="46" t="str">
        <f t="shared" si="517"/>
        <v/>
      </c>
      <c r="DQ69" s="46" t="str">
        <f t="shared" si="517"/>
        <v/>
      </c>
      <c r="DR69" s="46" t="str">
        <f t="shared" si="517"/>
        <v/>
      </c>
      <c r="DS69" s="46" t="str">
        <f t="shared" si="517"/>
        <v/>
      </c>
      <c r="DT69" s="146" t="e">
        <f t="shared" si="409"/>
        <v>#N/A</v>
      </c>
      <c r="DU69" s="146" t="e">
        <f t="shared" si="410"/>
        <v>#N/A</v>
      </c>
      <c r="DV69" s="146" t="e">
        <f t="shared" si="411"/>
        <v>#N/A</v>
      </c>
      <c r="DW69" s="146" t="e">
        <f t="shared" si="412"/>
        <v>#N/A</v>
      </c>
      <c r="DX69" s="146" t="e">
        <f t="shared" si="413"/>
        <v>#N/A</v>
      </c>
      <c r="DY69" s="146" t="e">
        <f t="shared" si="414"/>
        <v>#N/A</v>
      </c>
      <c r="DZ69" s="146" t="e">
        <f t="shared" si="415"/>
        <v>#N/A</v>
      </c>
      <c r="EA69" s="146" t="e">
        <f t="shared" si="416"/>
        <v>#N/A</v>
      </c>
      <c r="EB69" s="146" t="e">
        <f t="shared" si="417"/>
        <v>#N/A</v>
      </c>
      <c r="EC69" s="146" t="e">
        <f t="shared" si="418"/>
        <v>#N/A</v>
      </c>
      <c r="ED69" s="146" t="e">
        <f t="shared" si="419"/>
        <v>#N/A</v>
      </c>
      <c r="EE69" s="146" t="e">
        <f t="shared" si="420"/>
        <v>#N/A</v>
      </c>
      <c r="EF69" s="146" t="e">
        <f t="shared" si="421"/>
        <v>#N/A</v>
      </c>
      <c r="EG69" s="146" t="e">
        <f t="shared" si="422"/>
        <v>#N/A</v>
      </c>
      <c r="EH69" s="146" t="e">
        <f t="shared" si="423"/>
        <v>#N/A</v>
      </c>
      <c r="EI69" s="146" t="e">
        <f t="shared" si="424"/>
        <v>#N/A</v>
      </c>
      <c r="EJ69" s="146" t="e">
        <f t="shared" si="425"/>
        <v>#N/A</v>
      </c>
      <c r="EK69" s="146" t="e">
        <f t="shared" si="426"/>
        <v>#N/A</v>
      </c>
      <c r="EL69" s="146" t="e">
        <f t="shared" si="427"/>
        <v>#N/A</v>
      </c>
      <c r="EM69" s="146" t="e">
        <f t="shared" si="428"/>
        <v>#N/A</v>
      </c>
      <c r="EN69" s="146" t="e">
        <f t="shared" si="429"/>
        <v>#N/A</v>
      </c>
      <c r="EO69" s="146" t="e">
        <f t="shared" si="430"/>
        <v>#N/A</v>
      </c>
      <c r="EP69" s="146" t="e">
        <f t="shared" si="431"/>
        <v>#N/A</v>
      </c>
      <c r="EQ69" s="146" t="e">
        <f t="shared" si="432"/>
        <v>#N/A</v>
      </c>
      <c r="ER69" s="146" t="e">
        <f t="shared" si="433"/>
        <v>#N/A</v>
      </c>
      <c r="ES69" s="146" t="e">
        <f t="shared" si="434"/>
        <v>#N/A</v>
      </c>
      <c r="ET69" s="146" t="e">
        <f t="shared" si="435"/>
        <v>#N/A</v>
      </c>
      <c r="EU69" s="146" t="e">
        <f t="shared" si="436"/>
        <v>#N/A</v>
      </c>
      <c r="EV69" s="146" t="e">
        <f t="shared" si="437"/>
        <v>#N/A</v>
      </c>
      <c r="EW69" s="146" t="e">
        <f t="shared" si="438"/>
        <v>#N/A</v>
      </c>
      <c r="EX69" s="146" t="e">
        <f t="shared" si="439"/>
        <v>#N/A</v>
      </c>
      <c r="EY69" s="146" t="e">
        <f t="shared" si="440"/>
        <v>#N/A</v>
      </c>
      <c r="EZ69" s="146" t="e">
        <f t="shared" si="441"/>
        <v>#N/A</v>
      </c>
      <c r="FA69" s="146" t="e">
        <f t="shared" si="442"/>
        <v>#N/A</v>
      </c>
      <c r="FB69" s="146" t="e">
        <f t="shared" si="443"/>
        <v>#N/A</v>
      </c>
      <c r="FC69" s="146" t="e">
        <f t="shared" si="444"/>
        <v>#N/A</v>
      </c>
      <c r="FD69" s="146" t="e">
        <f t="shared" si="445"/>
        <v>#N/A</v>
      </c>
      <c r="FE69" s="146" t="e">
        <f t="shared" si="446"/>
        <v>#N/A</v>
      </c>
      <c r="FF69" s="146" t="e">
        <f t="shared" si="447"/>
        <v>#N/A</v>
      </c>
      <c r="FG69" s="146" t="e">
        <f t="shared" si="448"/>
        <v>#N/A</v>
      </c>
      <c r="FH69" s="146" t="e">
        <f t="shared" si="449"/>
        <v>#N/A</v>
      </c>
      <c r="FI69" s="146" t="e">
        <f t="shared" si="450"/>
        <v>#N/A</v>
      </c>
      <c r="FJ69" s="146" t="e">
        <f t="shared" si="451"/>
        <v>#N/A</v>
      </c>
      <c r="FK69" s="146" t="e">
        <f t="shared" si="452"/>
        <v>#N/A</v>
      </c>
      <c r="FL69" s="146" t="e">
        <f t="shared" si="453"/>
        <v>#N/A</v>
      </c>
      <c r="FM69" s="146" t="e">
        <f t="shared" si="454"/>
        <v>#N/A</v>
      </c>
      <c r="FN69" s="146" t="e">
        <f t="shared" si="455"/>
        <v>#N/A</v>
      </c>
      <c r="FO69" s="146" t="e">
        <f t="shared" si="456"/>
        <v>#N/A</v>
      </c>
      <c r="FP69" s="146" t="e">
        <f t="shared" si="457"/>
        <v>#N/A</v>
      </c>
      <c r="FQ69" s="146" t="e">
        <f t="shared" si="458"/>
        <v>#N/A</v>
      </c>
      <c r="FR69" s="146" t="e">
        <f t="shared" si="459"/>
        <v>#N/A</v>
      </c>
      <c r="FS69" s="146" t="e">
        <f t="shared" si="460"/>
        <v>#N/A</v>
      </c>
      <c r="FT69" s="146" t="e">
        <f t="shared" si="461"/>
        <v>#N/A</v>
      </c>
      <c r="FU69" s="146" t="e">
        <f t="shared" si="462"/>
        <v>#N/A</v>
      </c>
      <c r="FV69" s="146" t="e">
        <f t="shared" si="463"/>
        <v>#N/A</v>
      </c>
      <c r="FW69" s="146" t="e">
        <f t="shared" si="464"/>
        <v>#N/A</v>
      </c>
      <c r="FX69" s="146" t="e">
        <f t="shared" si="465"/>
        <v>#N/A</v>
      </c>
      <c r="FY69" s="146" t="e">
        <f t="shared" si="466"/>
        <v>#N/A</v>
      </c>
      <c r="FZ69" s="146" t="e">
        <f t="shared" si="467"/>
        <v>#N/A</v>
      </c>
      <c r="GA69" s="146" t="e">
        <f t="shared" si="468"/>
        <v>#N/A</v>
      </c>
      <c r="GB69" s="146" t="e">
        <f t="shared" si="469"/>
        <v>#N/A</v>
      </c>
      <c r="GC69" s="146" t="e">
        <f t="shared" si="470"/>
        <v>#N/A</v>
      </c>
      <c r="GD69" s="146" t="e">
        <f t="shared" si="471"/>
        <v>#N/A</v>
      </c>
      <c r="GE69" s="146" t="e">
        <f t="shared" si="472"/>
        <v>#N/A</v>
      </c>
      <c r="GF69" s="146" t="e">
        <f t="shared" si="473"/>
        <v>#N/A</v>
      </c>
      <c r="GG69" s="146" t="e">
        <f t="shared" si="474"/>
        <v>#N/A</v>
      </c>
      <c r="GH69" s="146" t="e">
        <f t="shared" si="475"/>
        <v>#N/A</v>
      </c>
      <c r="GI69" s="146" t="e">
        <f t="shared" si="476"/>
        <v>#N/A</v>
      </c>
      <c r="GJ69" s="146" t="e">
        <f t="shared" si="477"/>
        <v>#N/A</v>
      </c>
      <c r="GK69" s="146" t="e">
        <f t="shared" si="478"/>
        <v>#N/A</v>
      </c>
      <c r="GL69" s="146" t="e">
        <f t="shared" si="479"/>
        <v>#N/A</v>
      </c>
      <c r="GM69" s="146" t="e">
        <f t="shared" si="480"/>
        <v>#N/A</v>
      </c>
      <c r="GN69" s="146" t="e">
        <f t="shared" si="481"/>
        <v>#N/A</v>
      </c>
      <c r="GO69" s="146" t="e">
        <f t="shared" si="482"/>
        <v>#N/A</v>
      </c>
      <c r="GP69" s="146" t="e">
        <f t="shared" si="483"/>
        <v>#N/A</v>
      </c>
      <c r="GQ69" s="146" t="e">
        <f t="shared" si="484"/>
        <v>#N/A</v>
      </c>
      <c r="GR69" s="146" t="e">
        <f t="shared" si="485"/>
        <v>#N/A</v>
      </c>
      <c r="GS69" s="146" t="e">
        <f t="shared" si="486"/>
        <v>#N/A</v>
      </c>
      <c r="GT69" s="146" t="e">
        <f t="shared" si="487"/>
        <v>#N/A</v>
      </c>
      <c r="GU69" s="146" t="e">
        <f t="shared" si="488"/>
        <v>#N/A</v>
      </c>
      <c r="GV69" s="146" t="e">
        <f t="shared" si="489"/>
        <v>#N/A</v>
      </c>
      <c r="GW69" s="146" t="e">
        <f t="shared" si="490"/>
        <v>#N/A</v>
      </c>
      <c r="GX69" s="146" t="e">
        <f t="shared" si="491"/>
        <v>#N/A</v>
      </c>
      <c r="GY69" s="146" t="e">
        <f t="shared" si="492"/>
        <v>#N/A</v>
      </c>
      <c r="GZ69" s="146" t="e">
        <f t="shared" si="493"/>
        <v>#N/A</v>
      </c>
      <c r="HA69" s="146" t="e">
        <f t="shared" si="494"/>
        <v>#N/A</v>
      </c>
      <c r="HB69" s="146" t="e">
        <f t="shared" si="495"/>
        <v>#N/A</v>
      </c>
      <c r="HC69" s="146" t="e">
        <f t="shared" si="496"/>
        <v>#N/A</v>
      </c>
      <c r="HD69" s="146" t="e">
        <f t="shared" si="497"/>
        <v>#N/A</v>
      </c>
      <c r="HE69" s="146" t="e">
        <f t="shared" si="498"/>
        <v>#N/A</v>
      </c>
      <c r="HF69" s="146" t="e">
        <f t="shared" si="499"/>
        <v>#N/A</v>
      </c>
      <c r="HG69" s="146" t="e">
        <f t="shared" si="500"/>
        <v>#N/A</v>
      </c>
      <c r="HH69" s="146" t="e">
        <f t="shared" si="501"/>
        <v>#N/A</v>
      </c>
      <c r="HI69" s="146" t="e">
        <f t="shared" si="502"/>
        <v>#N/A</v>
      </c>
      <c r="HJ69" s="146" t="e">
        <f t="shared" si="503"/>
        <v>#N/A</v>
      </c>
      <c r="HK69" s="146" t="e">
        <f t="shared" si="504"/>
        <v>#N/A</v>
      </c>
      <c r="HL69" s="146" t="e">
        <f t="shared" si="505"/>
        <v>#N/A</v>
      </c>
      <c r="HM69" s="146" t="e">
        <f t="shared" si="506"/>
        <v>#N/A</v>
      </c>
      <c r="HN69" s="146" t="e">
        <f t="shared" si="507"/>
        <v>#N/A</v>
      </c>
      <c r="HO69" s="146" t="e">
        <f t="shared" si="508"/>
        <v>#N/A</v>
      </c>
      <c r="HP69" s="146" t="e">
        <f t="shared" si="509"/>
        <v>#N/A</v>
      </c>
    </row>
    <row r="70" spans="1:224" hidden="1" x14ac:dyDescent="0.45">
      <c r="A70" s="4">
        <v>67</v>
      </c>
      <c r="B70" s="82" t="str">
        <f t="shared" si="510"/>
        <v/>
      </c>
      <c r="C70" s="81"/>
      <c r="D70" s="82" t="str">
        <f t="shared" si="511"/>
        <v/>
      </c>
      <c r="E70" s="32" t="str">
        <f t="shared" si="403"/>
        <v/>
      </c>
      <c r="F70" s="32" t="str">
        <f t="shared" si="404"/>
        <v/>
      </c>
      <c r="G70" s="65" t="str">
        <f t="shared" si="512"/>
        <v/>
      </c>
      <c r="H70" s="21"/>
      <c r="I70" s="53"/>
      <c r="J70" s="237"/>
      <c r="K70" s="66" t="str">
        <f>IF(AND(B70&gt;0,C70&gt;0,D70&gt;0),IF(ISBLANK(J70),IF(ISBLANK(H70),"",(D70-B70)*VLOOKUP(H70,VLookups!$A$4:$B$13,2,FALSE)),J70),"")</f>
        <v/>
      </c>
      <c r="L70" s="67" t="str">
        <f t="shared" si="405"/>
        <v/>
      </c>
      <c r="M70" s="81"/>
      <c r="N70" s="230" t="str">
        <f>IF(AND(M70&gt;0,C70&gt;0,NOT(K70="")),ABS(VLOOKUP($M$1,VLookups!$A$27:$B$28,2,FALSE)-_xlfn.NORM.DIST(M70,G70,K70,TRUE)),"")</f>
        <v/>
      </c>
      <c r="O70" s="80" t="str">
        <f>IF(AND($B70&gt;0,$C70&gt;0,$D70&gt;0,NOT(ISBLANK($H70))),_xlfn.NORM.INV(ABS(VLOOKUP($M$1,VLookups!$A$27:$B$28,2,FALSE)-O$3),$G70,$K70),"")</f>
        <v/>
      </c>
      <c r="P70" s="79" t="str">
        <f>IF(AND($B70&gt;0,$C70&gt;0,$D70&gt;0,NOT(ISBLANK($H70))),_xlfn.NORM.INV(ABS(VLOOKUP($M$1,VLookups!$A$27:$B$28,2,FALSE)-P$3),$G70,$K70),"")</f>
        <v/>
      </c>
      <c r="Q70" s="80" t="str">
        <f>IF(AND($B70&gt;0,$C70&gt;0,$D70&gt;0,NOT(ISBLANK($H70))),_xlfn.NORM.INV(ABS(VLOOKUP($M$1,VLookups!$A$27:$B$28,2,FALSE)-Q$3),$G70,$K70),"")</f>
        <v/>
      </c>
      <c r="R70" s="79" t="str">
        <f>IF(AND($B70&gt;0,$C70&gt;0,$D70&gt;0,NOT(ISBLANK($H70))),_xlfn.NORM.INV(ABS(VLOOKUP($M$1,VLookups!$A$27:$B$28,2,FALSE)-R$3),$G70,$K70),"")</f>
        <v/>
      </c>
      <c r="S70" s="80" t="str">
        <f>IF(AND($B70&gt;0,$C70&gt;0,$D70&gt;0,NOT(ISBLANK($H70))),_xlfn.NORM.INV(ABS(VLOOKUP($M$1,VLookups!$A$27:$B$28,2,FALSE)-S$3),$G70,$K70),"")</f>
        <v/>
      </c>
      <c r="T70" s="79" t="str">
        <f>IF(AND($B70&gt;0,$C70&gt;0,$D70&gt;0,NOT(ISBLANK($H70))),_xlfn.NORM.INV(ABS(VLOOKUP($M$1,VLookups!$A$27:$B$28,2,FALSE)-T$3),$G70,$K70),"")</f>
        <v/>
      </c>
      <c r="U70" s="5"/>
      <c r="V70" s="145" t="str">
        <f t="shared" si="513"/>
        <v/>
      </c>
      <c r="W70" s="46" t="str">
        <f t="shared" ref="W70:AP70" si="518">IF(ISNONTEXT($V70),X70-$V70,"")</f>
        <v/>
      </c>
      <c r="X70" s="46" t="str">
        <f t="shared" si="518"/>
        <v/>
      </c>
      <c r="Y70" s="46" t="str">
        <f t="shared" si="518"/>
        <v/>
      </c>
      <c r="Z70" s="46" t="str">
        <f t="shared" si="518"/>
        <v/>
      </c>
      <c r="AA70" s="46" t="str">
        <f t="shared" si="518"/>
        <v/>
      </c>
      <c r="AB70" s="46" t="str">
        <f t="shared" si="518"/>
        <v/>
      </c>
      <c r="AC70" s="46" t="str">
        <f t="shared" si="518"/>
        <v/>
      </c>
      <c r="AD70" s="46" t="str">
        <f t="shared" si="518"/>
        <v/>
      </c>
      <c r="AE70" s="46" t="str">
        <f t="shared" si="518"/>
        <v/>
      </c>
      <c r="AF70" s="46" t="str">
        <f t="shared" si="518"/>
        <v/>
      </c>
      <c r="AG70" s="46" t="str">
        <f t="shared" si="518"/>
        <v/>
      </c>
      <c r="AH70" s="46" t="str">
        <f t="shared" si="518"/>
        <v/>
      </c>
      <c r="AI70" s="46" t="str">
        <f t="shared" si="518"/>
        <v/>
      </c>
      <c r="AJ70" s="46" t="str">
        <f t="shared" si="518"/>
        <v/>
      </c>
      <c r="AK70" s="46" t="str">
        <f t="shared" si="518"/>
        <v/>
      </c>
      <c r="AL70" s="46" t="str">
        <f t="shared" si="518"/>
        <v/>
      </c>
      <c r="AM70" s="46" t="str">
        <f t="shared" si="518"/>
        <v/>
      </c>
      <c r="AN70" s="46" t="str">
        <f t="shared" si="518"/>
        <v/>
      </c>
      <c r="AO70" s="46" t="str">
        <f t="shared" si="518"/>
        <v/>
      </c>
      <c r="AP70" s="46" t="str">
        <f t="shared" si="518"/>
        <v/>
      </c>
      <c r="AQ70" s="152" t="str">
        <f t="shared" si="515"/>
        <v/>
      </c>
      <c r="AR70" s="46" t="str">
        <f t="shared" ref="AR70:DC70" si="519">IF(ISNONTEXT($V70),AQ70+$V70,"")</f>
        <v/>
      </c>
      <c r="AS70" s="46" t="str">
        <f t="shared" si="519"/>
        <v/>
      </c>
      <c r="AT70" s="46" t="str">
        <f t="shared" si="519"/>
        <v/>
      </c>
      <c r="AU70" s="46" t="str">
        <f t="shared" si="519"/>
        <v/>
      </c>
      <c r="AV70" s="46" t="str">
        <f t="shared" si="519"/>
        <v/>
      </c>
      <c r="AW70" s="46" t="str">
        <f t="shared" si="519"/>
        <v/>
      </c>
      <c r="AX70" s="46" t="str">
        <f t="shared" si="519"/>
        <v/>
      </c>
      <c r="AY70" s="46" t="str">
        <f t="shared" si="519"/>
        <v/>
      </c>
      <c r="AZ70" s="46" t="str">
        <f t="shared" si="519"/>
        <v/>
      </c>
      <c r="BA70" s="46" t="str">
        <f t="shared" si="519"/>
        <v/>
      </c>
      <c r="BB70" s="46" t="str">
        <f t="shared" si="519"/>
        <v/>
      </c>
      <c r="BC70" s="46" t="str">
        <f t="shared" si="519"/>
        <v/>
      </c>
      <c r="BD70" s="46" t="str">
        <f t="shared" si="519"/>
        <v/>
      </c>
      <c r="BE70" s="46" t="str">
        <f t="shared" si="519"/>
        <v/>
      </c>
      <c r="BF70" s="46" t="str">
        <f t="shared" si="519"/>
        <v/>
      </c>
      <c r="BG70" s="46" t="str">
        <f t="shared" si="519"/>
        <v/>
      </c>
      <c r="BH70" s="46" t="str">
        <f t="shared" si="519"/>
        <v/>
      </c>
      <c r="BI70" s="46" t="str">
        <f t="shared" si="519"/>
        <v/>
      </c>
      <c r="BJ70" s="46" t="str">
        <f t="shared" si="519"/>
        <v/>
      </c>
      <c r="BK70" s="46" t="str">
        <f t="shared" si="519"/>
        <v/>
      </c>
      <c r="BL70" s="46" t="str">
        <f t="shared" si="519"/>
        <v/>
      </c>
      <c r="BM70" s="46" t="str">
        <f t="shared" si="519"/>
        <v/>
      </c>
      <c r="BN70" s="46" t="str">
        <f t="shared" si="519"/>
        <v/>
      </c>
      <c r="BO70" s="46" t="str">
        <f t="shared" si="519"/>
        <v/>
      </c>
      <c r="BP70" s="46" t="str">
        <f t="shared" si="519"/>
        <v/>
      </c>
      <c r="BQ70" s="46" t="str">
        <f t="shared" si="519"/>
        <v/>
      </c>
      <c r="BR70" s="46" t="str">
        <f t="shared" si="519"/>
        <v/>
      </c>
      <c r="BS70" s="46" t="str">
        <f t="shared" si="519"/>
        <v/>
      </c>
      <c r="BT70" s="46" t="str">
        <f t="shared" si="519"/>
        <v/>
      </c>
      <c r="BU70" s="46" t="str">
        <f t="shared" si="519"/>
        <v/>
      </c>
      <c r="BV70" s="46" t="str">
        <f t="shared" si="519"/>
        <v/>
      </c>
      <c r="BW70" s="46" t="str">
        <f t="shared" si="519"/>
        <v/>
      </c>
      <c r="BX70" s="46" t="str">
        <f t="shared" si="519"/>
        <v/>
      </c>
      <c r="BY70" s="46" t="str">
        <f t="shared" si="519"/>
        <v/>
      </c>
      <c r="BZ70" s="46" t="str">
        <f t="shared" si="519"/>
        <v/>
      </c>
      <c r="CA70" s="46" t="str">
        <f t="shared" si="519"/>
        <v/>
      </c>
      <c r="CB70" s="46" t="str">
        <f t="shared" si="519"/>
        <v/>
      </c>
      <c r="CC70" s="46" t="str">
        <f t="shared" si="519"/>
        <v/>
      </c>
      <c r="CD70" s="46" t="str">
        <f t="shared" si="519"/>
        <v/>
      </c>
      <c r="CE70" s="46" t="str">
        <f t="shared" si="519"/>
        <v/>
      </c>
      <c r="CF70" s="46" t="str">
        <f t="shared" si="519"/>
        <v/>
      </c>
      <c r="CG70" s="46" t="str">
        <f t="shared" si="519"/>
        <v/>
      </c>
      <c r="CH70" s="46" t="str">
        <f t="shared" si="519"/>
        <v/>
      </c>
      <c r="CI70" s="46" t="str">
        <f t="shared" si="519"/>
        <v/>
      </c>
      <c r="CJ70" s="46" t="str">
        <f t="shared" si="519"/>
        <v/>
      </c>
      <c r="CK70" s="46" t="str">
        <f t="shared" si="519"/>
        <v/>
      </c>
      <c r="CL70" s="46" t="str">
        <f t="shared" si="519"/>
        <v/>
      </c>
      <c r="CM70" s="46" t="str">
        <f t="shared" si="519"/>
        <v/>
      </c>
      <c r="CN70" s="46" t="str">
        <f t="shared" si="519"/>
        <v/>
      </c>
      <c r="CO70" s="46" t="str">
        <f t="shared" si="519"/>
        <v/>
      </c>
      <c r="CP70" s="46" t="str">
        <f t="shared" si="519"/>
        <v/>
      </c>
      <c r="CQ70" s="46" t="str">
        <f t="shared" si="519"/>
        <v/>
      </c>
      <c r="CR70" s="46" t="str">
        <f t="shared" si="519"/>
        <v/>
      </c>
      <c r="CS70" s="46" t="str">
        <f t="shared" si="519"/>
        <v/>
      </c>
      <c r="CT70" s="46" t="str">
        <f t="shared" si="519"/>
        <v/>
      </c>
      <c r="CU70" s="46" t="str">
        <f t="shared" si="519"/>
        <v/>
      </c>
      <c r="CV70" s="46" t="str">
        <f t="shared" si="519"/>
        <v/>
      </c>
      <c r="CW70" s="46" t="str">
        <f t="shared" si="519"/>
        <v/>
      </c>
      <c r="CX70" s="46" t="str">
        <f t="shared" si="519"/>
        <v/>
      </c>
      <c r="CY70" s="46" t="str">
        <f t="shared" si="519"/>
        <v/>
      </c>
      <c r="CZ70" s="46" t="str">
        <f t="shared" si="519"/>
        <v/>
      </c>
      <c r="DA70" s="46" t="str">
        <f t="shared" si="519"/>
        <v/>
      </c>
      <c r="DB70" s="46" t="str">
        <f t="shared" si="519"/>
        <v/>
      </c>
      <c r="DC70" s="46" t="str">
        <f t="shared" si="519"/>
        <v/>
      </c>
      <c r="DD70" s="46" t="str">
        <f t="shared" ref="DD70:DS70" si="520">IF(ISNONTEXT($V70),DC70+$V70,"")</f>
        <v/>
      </c>
      <c r="DE70" s="46" t="str">
        <f t="shared" si="520"/>
        <v/>
      </c>
      <c r="DF70" s="46" t="str">
        <f t="shared" si="520"/>
        <v/>
      </c>
      <c r="DG70" s="46" t="str">
        <f t="shared" si="520"/>
        <v/>
      </c>
      <c r="DH70" s="46" t="str">
        <f t="shared" si="520"/>
        <v/>
      </c>
      <c r="DI70" s="46" t="str">
        <f t="shared" si="520"/>
        <v/>
      </c>
      <c r="DJ70" s="46" t="str">
        <f t="shared" si="520"/>
        <v/>
      </c>
      <c r="DK70" s="46" t="str">
        <f t="shared" si="520"/>
        <v/>
      </c>
      <c r="DL70" s="46" t="str">
        <f t="shared" si="520"/>
        <v/>
      </c>
      <c r="DM70" s="46" t="str">
        <f t="shared" si="520"/>
        <v/>
      </c>
      <c r="DN70" s="46" t="str">
        <f t="shared" si="520"/>
        <v/>
      </c>
      <c r="DO70" s="46" t="str">
        <f t="shared" si="520"/>
        <v/>
      </c>
      <c r="DP70" s="46" t="str">
        <f t="shared" si="520"/>
        <v/>
      </c>
      <c r="DQ70" s="46" t="str">
        <f t="shared" si="520"/>
        <v/>
      </c>
      <c r="DR70" s="46" t="str">
        <f t="shared" si="520"/>
        <v/>
      </c>
      <c r="DS70" s="46" t="str">
        <f t="shared" si="520"/>
        <v/>
      </c>
      <c r="DT70" s="146" t="e">
        <f t="shared" si="409"/>
        <v>#N/A</v>
      </c>
      <c r="DU70" s="146" t="e">
        <f t="shared" si="410"/>
        <v>#N/A</v>
      </c>
      <c r="DV70" s="146" t="e">
        <f t="shared" si="411"/>
        <v>#N/A</v>
      </c>
      <c r="DW70" s="146" t="e">
        <f t="shared" si="412"/>
        <v>#N/A</v>
      </c>
      <c r="DX70" s="146" t="e">
        <f t="shared" si="413"/>
        <v>#N/A</v>
      </c>
      <c r="DY70" s="146" t="e">
        <f t="shared" si="414"/>
        <v>#N/A</v>
      </c>
      <c r="DZ70" s="146" t="e">
        <f t="shared" si="415"/>
        <v>#N/A</v>
      </c>
      <c r="EA70" s="146" t="e">
        <f t="shared" si="416"/>
        <v>#N/A</v>
      </c>
      <c r="EB70" s="146" t="e">
        <f t="shared" si="417"/>
        <v>#N/A</v>
      </c>
      <c r="EC70" s="146" t="e">
        <f t="shared" si="418"/>
        <v>#N/A</v>
      </c>
      <c r="ED70" s="146" t="e">
        <f t="shared" si="419"/>
        <v>#N/A</v>
      </c>
      <c r="EE70" s="146" t="e">
        <f t="shared" si="420"/>
        <v>#N/A</v>
      </c>
      <c r="EF70" s="146" t="e">
        <f t="shared" si="421"/>
        <v>#N/A</v>
      </c>
      <c r="EG70" s="146" t="e">
        <f t="shared" si="422"/>
        <v>#N/A</v>
      </c>
      <c r="EH70" s="146" t="e">
        <f t="shared" si="423"/>
        <v>#N/A</v>
      </c>
      <c r="EI70" s="146" t="e">
        <f t="shared" si="424"/>
        <v>#N/A</v>
      </c>
      <c r="EJ70" s="146" t="e">
        <f t="shared" si="425"/>
        <v>#N/A</v>
      </c>
      <c r="EK70" s="146" t="e">
        <f t="shared" si="426"/>
        <v>#N/A</v>
      </c>
      <c r="EL70" s="146" t="e">
        <f t="shared" si="427"/>
        <v>#N/A</v>
      </c>
      <c r="EM70" s="146" t="e">
        <f t="shared" si="428"/>
        <v>#N/A</v>
      </c>
      <c r="EN70" s="146" t="e">
        <f t="shared" si="429"/>
        <v>#N/A</v>
      </c>
      <c r="EO70" s="146" t="e">
        <f t="shared" si="430"/>
        <v>#N/A</v>
      </c>
      <c r="EP70" s="146" t="e">
        <f t="shared" si="431"/>
        <v>#N/A</v>
      </c>
      <c r="EQ70" s="146" t="e">
        <f t="shared" si="432"/>
        <v>#N/A</v>
      </c>
      <c r="ER70" s="146" t="e">
        <f t="shared" si="433"/>
        <v>#N/A</v>
      </c>
      <c r="ES70" s="146" t="e">
        <f t="shared" si="434"/>
        <v>#N/A</v>
      </c>
      <c r="ET70" s="146" t="e">
        <f t="shared" si="435"/>
        <v>#N/A</v>
      </c>
      <c r="EU70" s="146" t="e">
        <f t="shared" si="436"/>
        <v>#N/A</v>
      </c>
      <c r="EV70" s="146" t="e">
        <f t="shared" si="437"/>
        <v>#N/A</v>
      </c>
      <c r="EW70" s="146" t="e">
        <f t="shared" si="438"/>
        <v>#N/A</v>
      </c>
      <c r="EX70" s="146" t="e">
        <f t="shared" si="439"/>
        <v>#N/A</v>
      </c>
      <c r="EY70" s="146" t="e">
        <f t="shared" si="440"/>
        <v>#N/A</v>
      </c>
      <c r="EZ70" s="146" t="e">
        <f t="shared" si="441"/>
        <v>#N/A</v>
      </c>
      <c r="FA70" s="146" t="e">
        <f t="shared" si="442"/>
        <v>#N/A</v>
      </c>
      <c r="FB70" s="146" t="e">
        <f t="shared" si="443"/>
        <v>#N/A</v>
      </c>
      <c r="FC70" s="146" t="e">
        <f t="shared" si="444"/>
        <v>#N/A</v>
      </c>
      <c r="FD70" s="146" t="e">
        <f t="shared" si="445"/>
        <v>#N/A</v>
      </c>
      <c r="FE70" s="146" t="e">
        <f t="shared" si="446"/>
        <v>#N/A</v>
      </c>
      <c r="FF70" s="146" t="e">
        <f t="shared" si="447"/>
        <v>#N/A</v>
      </c>
      <c r="FG70" s="146" t="e">
        <f t="shared" si="448"/>
        <v>#N/A</v>
      </c>
      <c r="FH70" s="146" t="e">
        <f t="shared" si="449"/>
        <v>#N/A</v>
      </c>
      <c r="FI70" s="146" t="e">
        <f t="shared" si="450"/>
        <v>#N/A</v>
      </c>
      <c r="FJ70" s="146" t="e">
        <f t="shared" si="451"/>
        <v>#N/A</v>
      </c>
      <c r="FK70" s="146" t="e">
        <f t="shared" si="452"/>
        <v>#N/A</v>
      </c>
      <c r="FL70" s="146" t="e">
        <f t="shared" si="453"/>
        <v>#N/A</v>
      </c>
      <c r="FM70" s="146" t="e">
        <f t="shared" si="454"/>
        <v>#N/A</v>
      </c>
      <c r="FN70" s="146" t="e">
        <f t="shared" si="455"/>
        <v>#N/A</v>
      </c>
      <c r="FO70" s="146" t="e">
        <f t="shared" si="456"/>
        <v>#N/A</v>
      </c>
      <c r="FP70" s="146" t="e">
        <f t="shared" si="457"/>
        <v>#N/A</v>
      </c>
      <c r="FQ70" s="146" t="e">
        <f t="shared" si="458"/>
        <v>#N/A</v>
      </c>
      <c r="FR70" s="146" t="e">
        <f t="shared" si="459"/>
        <v>#N/A</v>
      </c>
      <c r="FS70" s="146" t="e">
        <f t="shared" si="460"/>
        <v>#N/A</v>
      </c>
      <c r="FT70" s="146" t="e">
        <f t="shared" si="461"/>
        <v>#N/A</v>
      </c>
      <c r="FU70" s="146" t="e">
        <f t="shared" si="462"/>
        <v>#N/A</v>
      </c>
      <c r="FV70" s="146" t="e">
        <f t="shared" si="463"/>
        <v>#N/A</v>
      </c>
      <c r="FW70" s="146" t="e">
        <f t="shared" si="464"/>
        <v>#N/A</v>
      </c>
      <c r="FX70" s="146" t="e">
        <f t="shared" si="465"/>
        <v>#N/A</v>
      </c>
      <c r="FY70" s="146" t="e">
        <f t="shared" si="466"/>
        <v>#N/A</v>
      </c>
      <c r="FZ70" s="146" t="e">
        <f t="shared" si="467"/>
        <v>#N/A</v>
      </c>
      <c r="GA70" s="146" t="e">
        <f t="shared" si="468"/>
        <v>#N/A</v>
      </c>
      <c r="GB70" s="146" t="e">
        <f t="shared" si="469"/>
        <v>#N/A</v>
      </c>
      <c r="GC70" s="146" t="e">
        <f t="shared" si="470"/>
        <v>#N/A</v>
      </c>
      <c r="GD70" s="146" t="e">
        <f t="shared" si="471"/>
        <v>#N/A</v>
      </c>
      <c r="GE70" s="146" t="e">
        <f t="shared" si="472"/>
        <v>#N/A</v>
      </c>
      <c r="GF70" s="146" t="e">
        <f t="shared" si="473"/>
        <v>#N/A</v>
      </c>
      <c r="GG70" s="146" t="e">
        <f t="shared" si="474"/>
        <v>#N/A</v>
      </c>
      <c r="GH70" s="146" t="e">
        <f t="shared" si="475"/>
        <v>#N/A</v>
      </c>
      <c r="GI70" s="146" t="e">
        <f t="shared" si="476"/>
        <v>#N/A</v>
      </c>
      <c r="GJ70" s="146" t="e">
        <f t="shared" si="477"/>
        <v>#N/A</v>
      </c>
      <c r="GK70" s="146" t="e">
        <f t="shared" si="478"/>
        <v>#N/A</v>
      </c>
      <c r="GL70" s="146" t="e">
        <f t="shared" si="479"/>
        <v>#N/A</v>
      </c>
      <c r="GM70" s="146" t="e">
        <f t="shared" si="480"/>
        <v>#N/A</v>
      </c>
      <c r="GN70" s="146" t="e">
        <f t="shared" si="481"/>
        <v>#N/A</v>
      </c>
      <c r="GO70" s="146" t="e">
        <f t="shared" si="482"/>
        <v>#N/A</v>
      </c>
      <c r="GP70" s="146" t="e">
        <f t="shared" si="483"/>
        <v>#N/A</v>
      </c>
      <c r="GQ70" s="146" t="e">
        <f t="shared" si="484"/>
        <v>#N/A</v>
      </c>
      <c r="GR70" s="146" t="e">
        <f t="shared" si="485"/>
        <v>#N/A</v>
      </c>
      <c r="GS70" s="146" t="e">
        <f t="shared" si="486"/>
        <v>#N/A</v>
      </c>
      <c r="GT70" s="146" t="e">
        <f t="shared" si="487"/>
        <v>#N/A</v>
      </c>
      <c r="GU70" s="146" t="e">
        <f t="shared" si="488"/>
        <v>#N/A</v>
      </c>
      <c r="GV70" s="146" t="e">
        <f t="shared" si="489"/>
        <v>#N/A</v>
      </c>
      <c r="GW70" s="146" t="e">
        <f t="shared" si="490"/>
        <v>#N/A</v>
      </c>
      <c r="GX70" s="146" t="e">
        <f t="shared" si="491"/>
        <v>#N/A</v>
      </c>
      <c r="GY70" s="146" t="e">
        <f t="shared" si="492"/>
        <v>#N/A</v>
      </c>
      <c r="GZ70" s="146" t="e">
        <f t="shared" si="493"/>
        <v>#N/A</v>
      </c>
      <c r="HA70" s="146" t="e">
        <f t="shared" si="494"/>
        <v>#N/A</v>
      </c>
      <c r="HB70" s="146" t="e">
        <f t="shared" si="495"/>
        <v>#N/A</v>
      </c>
      <c r="HC70" s="146" t="e">
        <f t="shared" si="496"/>
        <v>#N/A</v>
      </c>
      <c r="HD70" s="146" t="e">
        <f t="shared" si="497"/>
        <v>#N/A</v>
      </c>
      <c r="HE70" s="146" t="e">
        <f t="shared" si="498"/>
        <v>#N/A</v>
      </c>
      <c r="HF70" s="146" t="e">
        <f t="shared" si="499"/>
        <v>#N/A</v>
      </c>
      <c r="HG70" s="146" t="e">
        <f t="shared" si="500"/>
        <v>#N/A</v>
      </c>
      <c r="HH70" s="146" t="e">
        <f t="shared" si="501"/>
        <v>#N/A</v>
      </c>
      <c r="HI70" s="146" t="e">
        <f t="shared" si="502"/>
        <v>#N/A</v>
      </c>
      <c r="HJ70" s="146" t="e">
        <f t="shared" si="503"/>
        <v>#N/A</v>
      </c>
      <c r="HK70" s="146" t="e">
        <f t="shared" si="504"/>
        <v>#N/A</v>
      </c>
      <c r="HL70" s="146" t="e">
        <f t="shared" si="505"/>
        <v>#N/A</v>
      </c>
      <c r="HM70" s="146" t="e">
        <f t="shared" si="506"/>
        <v>#N/A</v>
      </c>
      <c r="HN70" s="146" t="e">
        <f t="shared" si="507"/>
        <v>#N/A</v>
      </c>
      <c r="HO70" s="146" t="e">
        <f t="shared" si="508"/>
        <v>#N/A</v>
      </c>
      <c r="HP70" s="146" t="e">
        <f t="shared" si="509"/>
        <v>#N/A</v>
      </c>
    </row>
    <row r="71" spans="1:224" hidden="1" x14ac:dyDescent="0.45">
      <c r="A71" s="4">
        <v>68</v>
      </c>
      <c r="B71" s="82" t="str">
        <f t="shared" si="510"/>
        <v/>
      </c>
      <c r="C71" s="81"/>
      <c r="D71" s="82" t="str">
        <f t="shared" si="511"/>
        <v/>
      </c>
      <c r="E71" s="32" t="str">
        <f t="shared" si="403"/>
        <v/>
      </c>
      <c r="F71" s="32" t="str">
        <f t="shared" si="404"/>
        <v/>
      </c>
      <c r="G71" s="65" t="str">
        <f t="shared" si="512"/>
        <v/>
      </c>
      <c r="H71" s="21"/>
      <c r="I71" s="53"/>
      <c r="J71" s="237"/>
      <c r="K71" s="66" t="str">
        <f>IF(AND(B71&gt;0,C71&gt;0,D71&gt;0),IF(ISBLANK(J71),IF(ISBLANK(H71),"",(D71-B71)*VLOOKUP(H71,VLookups!$A$4:$B$13,2,FALSE)),J71),"")</f>
        <v/>
      </c>
      <c r="L71" s="67" t="str">
        <f t="shared" si="405"/>
        <v/>
      </c>
      <c r="M71" s="81"/>
      <c r="N71" s="230" t="str">
        <f>IF(AND(M71&gt;0,C71&gt;0,NOT(K71="")),ABS(VLOOKUP($M$1,VLookups!$A$27:$B$28,2,FALSE)-_xlfn.NORM.DIST(M71,G71,K71,TRUE)),"")</f>
        <v/>
      </c>
      <c r="O71" s="80" t="str">
        <f>IF(AND($B71&gt;0,$C71&gt;0,$D71&gt;0,NOT(ISBLANK($H71))),_xlfn.NORM.INV(ABS(VLOOKUP($M$1,VLookups!$A$27:$B$28,2,FALSE)-O$3),$G71,$K71),"")</f>
        <v/>
      </c>
      <c r="P71" s="79" t="str">
        <f>IF(AND($B71&gt;0,$C71&gt;0,$D71&gt;0,NOT(ISBLANK($H71))),_xlfn.NORM.INV(ABS(VLOOKUP($M$1,VLookups!$A$27:$B$28,2,FALSE)-P$3),$G71,$K71),"")</f>
        <v/>
      </c>
      <c r="Q71" s="80" t="str">
        <f>IF(AND($B71&gt;0,$C71&gt;0,$D71&gt;0,NOT(ISBLANK($H71))),_xlfn.NORM.INV(ABS(VLOOKUP($M$1,VLookups!$A$27:$B$28,2,FALSE)-Q$3),$G71,$K71),"")</f>
        <v/>
      </c>
      <c r="R71" s="79" t="str">
        <f>IF(AND($B71&gt;0,$C71&gt;0,$D71&gt;0,NOT(ISBLANK($H71))),_xlfn.NORM.INV(ABS(VLOOKUP($M$1,VLookups!$A$27:$B$28,2,FALSE)-R$3),$G71,$K71),"")</f>
        <v/>
      </c>
      <c r="S71" s="80" t="str">
        <f>IF(AND($B71&gt;0,$C71&gt;0,$D71&gt;0,NOT(ISBLANK($H71))),_xlfn.NORM.INV(ABS(VLOOKUP($M$1,VLookups!$A$27:$B$28,2,FALSE)-S$3),$G71,$K71),"")</f>
        <v/>
      </c>
      <c r="T71" s="79" t="str">
        <f>IF(AND($B71&gt;0,$C71&gt;0,$D71&gt;0,NOT(ISBLANK($H71))),_xlfn.NORM.INV(ABS(VLOOKUP($M$1,VLookups!$A$27:$B$28,2,FALSE)-T$3),$G71,$K71),"")</f>
        <v/>
      </c>
      <c r="U71" s="5"/>
      <c r="V71" s="145" t="str">
        <f t="shared" si="513"/>
        <v/>
      </c>
      <c r="W71" s="46" t="str">
        <f t="shared" ref="W71:AP71" si="521">IF(ISNONTEXT($V71),X71-$V71,"")</f>
        <v/>
      </c>
      <c r="X71" s="46" t="str">
        <f t="shared" si="521"/>
        <v/>
      </c>
      <c r="Y71" s="46" t="str">
        <f t="shared" si="521"/>
        <v/>
      </c>
      <c r="Z71" s="46" t="str">
        <f t="shared" si="521"/>
        <v/>
      </c>
      <c r="AA71" s="46" t="str">
        <f t="shared" si="521"/>
        <v/>
      </c>
      <c r="AB71" s="46" t="str">
        <f t="shared" si="521"/>
        <v/>
      </c>
      <c r="AC71" s="46" t="str">
        <f t="shared" si="521"/>
        <v/>
      </c>
      <c r="AD71" s="46" t="str">
        <f t="shared" si="521"/>
        <v/>
      </c>
      <c r="AE71" s="46" t="str">
        <f t="shared" si="521"/>
        <v/>
      </c>
      <c r="AF71" s="46" t="str">
        <f t="shared" si="521"/>
        <v/>
      </c>
      <c r="AG71" s="46" t="str">
        <f t="shared" si="521"/>
        <v/>
      </c>
      <c r="AH71" s="46" t="str">
        <f t="shared" si="521"/>
        <v/>
      </c>
      <c r="AI71" s="46" t="str">
        <f t="shared" si="521"/>
        <v/>
      </c>
      <c r="AJ71" s="46" t="str">
        <f t="shared" si="521"/>
        <v/>
      </c>
      <c r="AK71" s="46" t="str">
        <f t="shared" si="521"/>
        <v/>
      </c>
      <c r="AL71" s="46" t="str">
        <f t="shared" si="521"/>
        <v/>
      </c>
      <c r="AM71" s="46" t="str">
        <f t="shared" si="521"/>
        <v/>
      </c>
      <c r="AN71" s="46" t="str">
        <f t="shared" si="521"/>
        <v/>
      </c>
      <c r="AO71" s="46" t="str">
        <f t="shared" si="521"/>
        <v/>
      </c>
      <c r="AP71" s="46" t="str">
        <f t="shared" si="521"/>
        <v/>
      </c>
      <c r="AQ71" s="152" t="str">
        <f t="shared" si="515"/>
        <v/>
      </c>
      <c r="AR71" s="46" t="str">
        <f t="shared" ref="AR71:DC71" si="522">IF(ISNONTEXT($V71),AQ71+$V71,"")</f>
        <v/>
      </c>
      <c r="AS71" s="46" t="str">
        <f t="shared" si="522"/>
        <v/>
      </c>
      <c r="AT71" s="46" t="str">
        <f t="shared" si="522"/>
        <v/>
      </c>
      <c r="AU71" s="46" t="str">
        <f t="shared" si="522"/>
        <v/>
      </c>
      <c r="AV71" s="46" t="str">
        <f t="shared" si="522"/>
        <v/>
      </c>
      <c r="AW71" s="46" t="str">
        <f t="shared" si="522"/>
        <v/>
      </c>
      <c r="AX71" s="46" t="str">
        <f t="shared" si="522"/>
        <v/>
      </c>
      <c r="AY71" s="46" t="str">
        <f t="shared" si="522"/>
        <v/>
      </c>
      <c r="AZ71" s="46" t="str">
        <f t="shared" si="522"/>
        <v/>
      </c>
      <c r="BA71" s="46" t="str">
        <f t="shared" si="522"/>
        <v/>
      </c>
      <c r="BB71" s="46" t="str">
        <f t="shared" si="522"/>
        <v/>
      </c>
      <c r="BC71" s="46" t="str">
        <f t="shared" si="522"/>
        <v/>
      </c>
      <c r="BD71" s="46" t="str">
        <f t="shared" si="522"/>
        <v/>
      </c>
      <c r="BE71" s="46" t="str">
        <f t="shared" si="522"/>
        <v/>
      </c>
      <c r="BF71" s="46" t="str">
        <f t="shared" si="522"/>
        <v/>
      </c>
      <c r="BG71" s="46" t="str">
        <f t="shared" si="522"/>
        <v/>
      </c>
      <c r="BH71" s="46" t="str">
        <f t="shared" si="522"/>
        <v/>
      </c>
      <c r="BI71" s="46" t="str">
        <f t="shared" si="522"/>
        <v/>
      </c>
      <c r="BJ71" s="46" t="str">
        <f t="shared" si="522"/>
        <v/>
      </c>
      <c r="BK71" s="46" t="str">
        <f t="shared" si="522"/>
        <v/>
      </c>
      <c r="BL71" s="46" t="str">
        <f t="shared" si="522"/>
        <v/>
      </c>
      <c r="BM71" s="46" t="str">
        <f t="shared" si="522"/>
        <v/>
      </c>
      <c r="BN71" s="46" t="str">
        <f t="shared" si="522"/>
        <v/>
      </c>
      <c r="BO71" s="46" t="str">
        <f t="shared" si="522"/>
        <v/>
      </c>
      <c r="BP71" s="46" t="str">
        <f t="shared" si="522"/>
        <v/>
      </c>
      <c r="BQ71" s="46" t="str">
        <f t="shared" si="522"/>
        <v/>
      </c>
      <c r="BR71" s="46" t="str">
        <f t="shared" si="522"/>
        <v/>
      </c>
      <c r="BS71" s="46" t="str">
        <f t="shared" si="522"/>
        <v/>
      </c>
      <c r="BT71" s="46" t="str">
        <f t="shared" si="522"/>
        <v/>
      </c>
      <c r="BU71" s="46" t="str">
        <f t="shared" si="522"/>
        <v/>
      </c>
      <c r="BV71" s="46" t="str">
        <f t="shared" si="522"/>
        <v/>
      </c>
      <c r="BW71" s="46" t="str">
        <f t="shared" si="522"/>
        <v/>
      </c>
      <c r="BX71" s="46" t="str">
        <f t="shared" si="522"/>
        <v/>
      </c>
      <c r="BY71" s="46" t="str">
        <f t="shared" si="522"/>
        <v/>
      </c>
      <c r="BZ71" s="46" t="str">
        <f t="shared" si="522"/>
        <v/>
      </c>
      <c r="CA71" s="46" t="str">
        <f t="shared" si="522"/>
        <v/>
      </c>
      <c r="CB71" s="46" t="str">
        <f t="shared" si="522"/>
        <v/>
      </c>
      <c r="CC71" s="46" t="str">
        <f t="shared" si="522"/>
        <v/>
      </c>
      <c r="CD71" s="46" t="str">
        <f t="shared" si="522"/>
        <v/>
      </c>
      <c r="CE71" s="46" t="str">
        <f t="shared" si="522"/>
        <v/>
      </c>
      <c r="CF71" s="46" t="str">
        <f t="shared" si="522"/>
        <v/>
      </c>
      <c r="CG71" s="46" t="str">
        <f t="shared" si="522"/>
        <v/>
      </c>
      <c r="CH71" s="46" t="str">
        <f t="shared" si="522"/>
        <v/>
      </c>
      <c r="CI71" s="46" t="str">
        <f t="shared" si="522"/>
        <v/>
      </c>
      <c r="CJ71" s="46" t="str">
        <f t="shared" si="522"/>
        <v/>
      </c>
      <c r="CK71" s="46" t="str">
        <f t="shared" si="522"/>
        <v/>
      </c>
      <c r="CL71" s="46" t="str">
        <f t="shared" si="522"/>
        <v/>
      </c>
      <c r="CM71" s="46" t="str">
        <f t="shared" si="522"/>
        <v/>
      </c>
      <c r="CN71" s="46" t="str">
        <f t="shared" si="522"/>
        <v/>
      </c>
      <c r="CO71" s="46" t="str">
        <f t="shared" si="522"/>
        <v/>
      </c>
      <c r="CP71" s="46" t="str">
        <f t="shared" si="522"/>
        <v/>
      </c>
      <c r="CQ71" s="46" t="str">
        <f t="shared" si="522"/>
        <v/>
      </c>
      <c r="CR71" s="46" t="str">
        <f t="shared" si="522"/>
        <v/>
      </c>
      <c r="CS71" s="46" t="str">
        <f t="shared" si="522"/>
        <v/>
      </c>
      <c r="CT71" s="46" t="str">
        <f t="shared" si="522"/>
        <v/>
      </c>
      <c r="CU71" s="46" t="str">
        <f t="shared" si="522"/>
        <v/>
      </c>
      <c r="CV71" s="46" t="str">
        <f t="shared" si="522"/>
        <v/>
      </c>
      <c r="CW71" s="46" t="str">
        <f t="shared" si="522"/>
        <v/>
      </c>
      <c r="CX71" s="46" t="str">
        <f t="shared" si="522"/>
        <v/>
      </c>
      <c r="CY71" s="46" t="str">
        <f t="shared" si="522"/>
        <v/>
      </c>
      <c r="CZ71" s="46" t="str">
        <f t="shared" si="522"/>
        <v/>
      </c>
      <c r="DA71" s="46" t="str">
        <f t="shared" si="522"/>
        <v/>
      </c>
      <c r="DB71" s="46" t="str">
        <f t="shared" si="522"/>
        <v/>
      </c>
      <c r="DC71" s="46" t="str">
        <f t="shared" si="522"/>
        <v/>
      </c>
      <c r="DD71" s="46" t="str">
        <f t="shared" ref="DD71:DS71" si="523">IF(ISNONTEXT($V71),DC71+$V71,"")</f>
        <v/>
      </c>
      <c r="DE71" s="46" t="str">
        <f t="shared" si="523"/>
        <v/>
      </c>
      <c r="DF71" s="46" t="str">
        <f t="shared" si="523"/>
        <v/>
      </c>
      <c r="DG71" s="46" t="str">
        <f t="shared" si="523"/>
        <v/>
      </c>
      <c r="DH71" s="46" t="str">
        <f t="shared" si="523"/>
        <v/>
      </c>
      <c r="DI71" s="46" t="str">
        <f t="shared" si="523"/>
        <v/>
      </c>
      <c r="DJ71" s="46" t="str">
        <f t="shared" si="523"/>
        <v/>
      </c>
      <c r="DK71" s="46" t="str">
        <f t="shared" si="523"/>
        <v/>
      </c>
      <c r="DL71" s="46" t="str">
        <f t="shared" si="523"/>
        <v/>
      </c>
      <c r="DM71" s="46" t="str">
        <f t="shared" si="523"/>
        <v/>
      </c>
      <c r="DN71" s="46" t="str">
        <f t="shared" si="523"/>
        <v/>
      </c>
      <c r="DO71" s="46" t="str">
        <f t="shared" si="523"/>
        <v/>
      </c>
      <c r="DP71" s="46" t="str">
        <f t="shared" si="523"/>
        <v/>
      </c>
      <c r="DQ71" s="46" t="str">
        <f t="shared" si="523"/>
        <v/>
      </c>
      <c r="DR71" s="46" t="str">
        <f t="shared" si="523"/>
        <v/>
      </c>
      <c r="DS71" s="46" t="str">
        <f t="shared" si="523"/>
        <v/>
      </c>
      <c r="DT71" s="146" t="e">
        <f t="shared" si="409"/>
        <v>#N/A</v>
      </c>
      <c r="DU71" s="146" t="e">
        <f t="shared" si="410"/>
        <v>#N/A</v>
      </c>
      <c r="DV71" s="146" t="e">
        <f t="shared" si="411"/>
        <v>#N/A</v>
      </c>
      <c r="DW71" s="146" t="e">
        <f t="shared" si="412"/>
        <v>#N/A</v>
      </c>
      <c r="DX71" s="146" t="e">
        <f t="shared" si="413"/>
        <v>#N/A</v>
      </c>
      <c r="DY71" s="146" t="e">
        <f t="shared" si="414"/>
        <v>#N/A</v>
      </c>
      <c r="DZ71" s="146" t="e">
        <f t="shared" si="415"/>
        <v>#N/A</v>
      </c>
      <c r="EA71" s="146" t="e">
        <f t="shared" si="416"/>
        <v>#N/A</v>
      </c>
      <c r="EB71" s="146" t="e">
        <f t="shared" si="417"/>
        <v>#N/A</v>
      </c>
      <c r="EC71" s="146" t="e">
        <f t="shared" si="418"/>
        <v>#N/A</v>
      </c>
      <c r="ED71" s="146" t="e">
        <f t="shared" si="419"/>
        <v>#N/A</v>
      </c>
      <c r="EE71" s="146" t="e">
        <f t="shared" si="420"/>
        <v>#N/A</v>
      </c>
      <c r="EF71" s="146" t="e">
        <f t="shared" si="421"/>
        <v>#N/A</v>
      </c>
      <c r="EG71" s="146" t="e">
        <f t="shared" si="422"/>
        <v>#N/A</v>
      </c>
      <c r="EH71" s="146" t="e">
        <f t="shared" si="423"/>
        <v>#N/A</v>
      </c>
      <c r="EI71" s="146" t="e">
        <f t="shared" si="424"/>
        <v>#N/A</v>
      </c>
      <c r="EJ71" s="146" t="e">
        <f t="shared" si="425"/>
        <v>#N/A</v>
      </c>
      <c r="EK71" s="146" t="e">
        <f t="shared" si="426"/>
        <v>#N/A</v>
      </c>
      <c r="EL71" s="146" t="e">
        <f t="shared" si="427"/>
        <v>#N/A</v>
      </c>
      <c r="EM71" s="146" t="e">
        <f t="shared" si="428"/>
        <v>#N/A</v>
      </c>
      <c r="EN71" s="146" t="e">
        <f t="shared" si="429"/>
        <v>#N/A</v>
      </c>
      <c r="EO71" s="146" t="e">
        <f t="shared" si="430"/>
        <v>#N/A</v>
      </c>
      <c r="EP71" s="146" t="e">
        <f t="shared" si="431"/>
        <v>#N/A</v>
      </c>
      <c r="EQ71" s="146" t="e">
        <f t="shared" si="432"/>
        <v>#N/A</v>
      </c>
      <c r="ER71" s="146" t="e">
        <f t="shared" si="433"/>
        <v>#N/A</v>
      </c>
      <c r="ES71" s="146" t="e">
        <f t="shared" si="434"/>
        <v>#N/A</v>
      </c>
      <c r="ET71" s="146" t="e">
        <f t="shared" si="435"/>
        <v>#N/A</v>
      </c>
      <c r="EU71" s="146" t="e">
        <f t="shared" si="436"/>
        <v>#N/A</v>
      </c>
      <c r="EV71" s="146" t="e">
        <f t="shared" si="437"/>
        <v>#N/A</v>
      </c>
      <c r="EW71" s="146" t="e">
        <f t="shared" si="438"/>
        <v>#N/A</v>
      </c>
      <c r="EX71" s="146" t="e">
        <f t="shared" si="439"/>
        <v>#N/A</v>
      </c>
      <c r="EY71" s="146" t="e">
        <f t="shared" si="440"/>
        <v>#N/A</v>
      </c>
      <c r="EZ71" s="146" t="e">
        <f t="shared" si="441"/>
        <v>#N/A</v>
      </c>
      <c r="FA71" s="146" t="e">
        <f t="shared" si="442"/>
        <v>#N/A</v>
      </c>
      <c r="FB71" s="146" t="e">
        <f t="shared" si="443"/>
        <v>#N/A</v>
      </c>
      <c r="FC71" s="146" t="e">
        <f t="shared" si="444"/>
        <v>#N/A</v>
      </c>
      <c r="FD71" s="146" t="e">
        <f t="shared" si="445"/>
        <v>#N/A</v>
      </c>
      <c r="FE71" s="146" t="e">
        <f t="shared" si="446"/>
        <v>#N/A</v>
      </c>
      <c r="FF71" s="146" t="e">
        <f t="shared" si="447"/>
        <v>#N/A</v>
      </c>
      <c r="FG71" s="146" t="e">
        <f t="shared" si="448"/>
        <v>#N/A</v>
      </c>
      <c r="FH71" s="146" t="e">
        <f t="shared" si="449"/>
        <v>#N/A</v>
      </c>
      <c r="FI71" s="146" t="e">
        <f t="shared" si="450"/>
        <v>#N/A</v>
      </c>
      <c r="FJ71" s="146" t="e">
        <f t="shared" si="451"/>
        <v>#N/A</v>
      </c>
      <c r="FK71" s="146" t="e">
        <f t="shared" si="452"/>
        <v>#N/A</v>
      </c>
      <c r="FL71" s="146" t="e">
        <f t="shared" si="453"/>
        <v>#N/A</v>
      </c>
      <c r="FM71" s="146" t="e">
        <f t="shared" si="454"/>
        <v>#N/A</v>
      </c>
      <c r="FN71" s="146" t="e">
        <f t="shared" si="455"/>
        <v>#N/A</v>
      </c>
      <c r="FO71" s="146" t="e">
        <f t="shared" si="456"/>
        <v>#N/A</v>
      </c>
      <c r="FP71" s="146" t="e">
        <f t="shared" si="457"/>
        <v>#N/A</v>
      </c>
      <c r="FQ71" s="146" t="e">
        <f t="shared" si="458"/>
        <v>#N/A</v>
      </c>
      <c r="FR71" s="146" t="e">
        <f t="shared" si="459"/>
        <v>#N/A</v>
      </c>
      <c r="FS71" s="146" t="e">
        <f t="shared" si="460"/>
        <v>#N/A</v>
      </c>
      <c r="FT71" s="146" t="e">
        <f t="shared" si="461"/>
        <v>#N/A</v>
      </c>
      <c r="FU71" s="146" t="e">
        <f t="shared" si="462"/>
        <v>#N/A</v>
      </c>
      <c r="FV71" s="146" t="e">
        <f t="shared" si="463"/>
        <v>#N/A</v>
      </c>
      <c r="FW71" s="146" t="e">
        <f t="shared" si="464"/>
        <v>#N/A</v>
      </c>
      <c r="FX71" s="146" t="e">
        <f t="shared" si="465"/>
        <v>#N/A</v>
      </c>
      <c r="FY71" s="146" t="e">
        <f t="shared" si="466"/>
        <v>#N/A</v>
      </c>
      <c r="FZ71" s="146" t="e">
        <f t="shared" si="467"/>
        <v>#N/A</v>
      </c>
      <c r="GA71" s="146" t="e">
        <f t="shared" si="468"/>
        <v>#N/A</v>
      </c>
      <c r="GB71" s="146" t="e">
        <f t="shared" si="469"/>
        <v>#N/A</v>
      </c>
      <c r="GC71" s="146" t="e">
        <f t="shared" si="470"/>
        <v>#N/A</v>
      </c>
      <c r="GD71" s="146" t="e">
        <f t="shared" si="471"/>
        <v>#N/A</v>
      </c>
      <c r="GE71" s="146" t="e">
        <f t="shared" si="472"/>
        <v>#N/A</v>
      </c>
      <c r="GF71" s="146" t="e">
        <f t="shared" si="473"/>
        <v>#N/A</v>
      </c>
      <c r="GG71" s="146" t="e">
        <f t="shared" si="474"/>
        <v>#N/A</v>
      </c>
      <c r="GH71" s="146" t="e">
        <f t="shared" si="475"/>
        <v>#N/A</v>
      </c>
      <c r="GI71" s="146" t="e">
        <f t="shared" si="476"/>
        <v>#N/A</v>
      </c>
      <c r="GJ71" s="146" t="e">
        <f t="shared" si="477"/>
        <v>#N/A</v>
      </c>
      <c r="GK71" s="146" t="e">
        <f t="shared" si="478"/>
        <v>#N/A</v>
      </c>
      <c r="GL71" s="146" t="e">
        <f t="shared" si="479"/>
        <v>#N/A</v>
      </c>
      <c r="GM71" s="146" t="e">
        <f t="shared" si="480"/>
        <v>#N/A</v>
      </c>
      <c r="GN71" s="146" t="e">
        <f t="shared" si="481"/>
        <v>#N/A</v>
      </c>
      <c r="GO71" s="146" t="e">
        <f t="shared" si="482"/>
        <v>#N/A</v>
      </c>
      <c r="GP71" s="146" t="e">
        <f t="shared" si="483"/>
        <v>#N/A</v>
      </c>
      <c r="GQ71" s="146" t="e">
        <f t="shared" si="484"/>
        <v>#N/A</v>
      </c>
      <c r="GR71" s="146" t="e">
        <f t="shared" si="485"/>
        <v>#N/A</v>
      </c>
      <c r="GS71" s="146" t="e">
        <f t="shared" si="486"/>
        <v>#N/A</v>
      </c>
      <c r="GT71" s="146" t="e">
        <f t="shared" si="487"/>
        <v>#N/A</v>
      </c>
      <c r="GU71" s="146" t="e">
        <f t="shared" si="488"/>
        <v>#N/A</v>
      </c>
      <c r="GV71" s="146" t="e">
        <f t="shared" si="489"/>
        <v>#N/A</v>
      </c>
      <c r="GW71" s="146" t="e">
        <f t="shared" si="490"/>
        <v>#N/A</v>
      </c>
      <c r="GX71" s="146" t="e">
        <f t="shared" si="491"/>
        <v>#N/A</v>
      </c>
      <c r="GY71" s="146" t="e">
        <f t="shared" si="492"/>
        <v>#N/A</v>
      </c>
      <c r="GZ71" s="146" t="e">
        <f t="shared" si="493"/>
        <v>#N/A</v>
      </c>
      <c r="HA71" s="146" t="e">
        <f t="shared" si="494"/>
        <v>#N/A</v>
      </c>
      <c r="HB71" s="146" t="e">
        <f t="shared" si="495"/>
        <v>#N/A</v>
      </c>
      <c r="HC71" s="146" t="e">
        <f t="shared" si="496"/>
        <v>#N/A</v>
      </c>
      <c r="HD71" s="146" t="e">
        <f t="shared" si="497"/>
        <v>#N/A</v>
      </c>
      <c r="HE71" s="146" t="e">
        <f t="shared" si="498"/>
        <v>#N/A</v>
      </c>
      <c r="HF71" s="146" t="e">
        <f t="shared" si="499"/>
        <v>#N/A</v>
      </c>
      <c r="HG71" s="146" t="e">
        <f t="shared" si="500"/>
        <v>#N/A</v>
      </c>
      <c r="HH71" s="146" t="e">
        <f t="shared" si="501"/>
        <v>#N/A</v>
      </c>
      <c r="HI71" s="146" t="e">
        <f t="shared" si="502"/>
        <v>#N/A</v>
      </c>
      <c r="HJ71" s="146" t="e">
        <f t="shared" si="503"/>
        <v>#N/A</v>
      </c>
      <c r="HK71" s="146" t="e">
        <f t="shared" si="504"/>
        <v>#N/A</v>
      </c>
      <c r="HL71" s="146" t="e">
        <f t="shared" si="505"/>
        <v>#N/A</v>
      </c>
      <c r="HM71" s="146" t="e">
        <f t="shared" si="506"/>
        <v>#N/A</v>
      </c>
      <c r="HN71" s="146" t="e">
        <f t="shared" si="507"/>
        <v>#N/A</v>
      </c>
      <c r="HO71" s="146" t="e">
        <f t="shared" si="508"/>
        <v>#N/A</v>
      </c>
      <c r="HP71" s="146" t="e">
        <f t="shared" si="509"/>
        <v>#N/A</v>
      </c>
    </row>
    <row r="72" spans="1:224" hidden="1" x14ac:dyDescent="0.45">
      <c r="A72" s="4">
        <v>69</v>
      </c>
      <c r="B72" s="82" t="str">
        <f t="shared" si="510"/>
        <v/>
      </c>
      <c r="C72" s="81"/>
      <c r="D72" s="82" t="str">
        <f t="shared" si="511"/>
        <v/>
      </c>
      <c r="E72" s="32" t="str">
        <f t="shared" si="403"/>
        <v/>
      </c>
      <c r="F72" s="32" t="str">
        <f t="shared" si="404"/>
        <v/>
      </c>
      <c r="G72" s="65" t="str">
        <f t="shared" si="512"/>
        <v/>
      </c>
      <c r="H72" s="21"/>
      <c r="I72" s="53"/>
      <c r="J72" s="237"/>
      <c r="K72" s="66" t="str">
        <f>IF(AND(B72&gt;0,C72&gt;0,D72&gt;0),IF(ISBLANK(J72),IF(ISBLANK(H72),"",(D72-B72)*VLOOKUP(H72,VLookups!$A$4:$B$13,2,FALSE)),J72),"")</f>
        <v/>
      </c>
      <c r="L72" s="67" t="str">
        <f t="shared" si="405"/>
        <v/>
      </c>
      <c r="M72" s="81"/>
      <c r="N72" s="230" t="str">
        <f>IF(AND(M72&gt;0,C72&gt;0,NOT(K72="")),ABS(VLOOKUP($M$1,VLookups!$A$27:$B$28,2,FALSE)-_xlfn.NORM.DIST(M72,G72,K72,TRUE)),"")</f>
        <v/>
      </c>
      <c r="O72" s="80" t="str">
        <f>IF(AND($B72&gt;0,$C72&gt;0,$D72&gt;0,NOT(ISBLANK($H72))),_xlfn.NORM.INV(ABS(VLOOKUP($M$1,VLookups!$A$27:$B$28,2,FALSE)-O$3),$G72,$K72),"")</f>
        <v/>
      </c>
      <c r="P72" s="79" t="str">
        <f>IF(AND($B72&gt;0,$C72&gt;0,$D72&gt;0,NOT(ISBLANK($H72))),_xlfn.NORM.INV(ABS(VLOOKUP($M$1,VLookups!$A$27:$B$28,2,FALSE)-P$3),$G72,$K72),"")</f>
        <v/>
      </c>
      <c r="Q72" s="80" t="str">
        <f>IF(AND($B72&gt;0,$C72&gt;0,$D72&gt;0,NOT(ISBLANK($H72))),_xlfn.NORM.INV(ABS(VLOOKUP($M$1,VLookups!$A$27:$B$28,2,FALSE)-Q$3),$G72,$K72),"")</f>
        <v/>
      </c>
      <c r="R72" s="79" t="str">
        <f>IF(AND($B72&gt;0,$C72&gt;0,$D72&gt;0,NOT(ISBLANK($H72))),_xlfn.NORM.INV(ABS(VLOOKUP($M$1,VLookups!$A$27:$B$28,2,FALSE)-R$3),$G72,$K72),"")</f>
        <v/>
      </c>
      <c r="S72" s="80" t="str">
        <f>IF(AND($B72&gt;0,$C72&gt;0,$D72&gt;0,NOT(ISBLANK($H72))),_xlfn.NORM.INV(ABS(VLOOKUP($M$1,VLookups!$A$27:$B$28,2,FALSE)-S$3),$G72,$K72),"")</f>
        <v/>
      </c>
      <c r="T72" s="79" t="str">
        <f>IF(AND($B72&gt;0,$C72&gt;0,$D72&gt;0,NOT(ISBLANK($H72))),_xlfn.NORM.INV(ABS(VLOOKUP($M$1,VLookups!$A$27:$B$28,2,FALSE)-T$3),$G72,$K72),"")</f>
        <v/>
      </c>
      <c r="U72" s="5"/>
      <c r="V72" s="145" t="str">
        <f t="shared" si="513"/>
        <v/>
      </c>
      <c r="W72" s="46" t="str">
        <f t="shared" ref="W72:AP72" si="524">IF(ISNONTEXT($V72),X72-$V72,"")</f>
        <v/>
      </c>
      <c r="X72" s="46" t="str">
        <f t="shared" si="524"/>
        <v/>
      </c>
      <c r="Y72" s="46" t="str">
        <f t="shared" si="524"/>
        <v/>
      </c>
      <c r="Z72" s="46" t="str">
        <f t="shared" si="524"/>
        <v/>
      </c>
      <c r="AA72" s="46" t="str">
        <f t="shared" si="524"/>
        <v/>
      </c>
      <c r="AB72" s="46" t="str">
        <f t="shared" si="524"/>
        <v/>
      </c>
      <c r="AC72" s="46" t="str">
        <f t="shared" si="524"/>
        <v/>
      </c>
      <c r="AD72" s="46" t="str">
        <f t="shared" si="524"/>
        <v/>
      </c>
      <c r="AE72" s="46" t="str">
        <f t="shared" si="524"/>
        <v/>
      </c>
      <c r="AF72" s="46" t="str">
        <f t="shared" si="524"/>
        <v/>
      </c>
      <c r="AG72" s="46" t="str">
        <f t="shared" si="524"/>
        <v/>
      </c>
      <c r="AH72" s="46" t="str">
        <f t="shared" si="524"/>
        <v/>
      </c>
      <c r="AI72" s="46" t="str">
        <f t="shared" si="524"/>
        <v/>
      </c>
      <c r="AJ72" s="46" t="str">
        <f t="shared" si="524"/>
        <v/>
      </c>
      <c r="AK72" s="46" t="str">
        <f t="shared" si="524"/>
        <v/>
      </c>
      <c r="AL72" s="46" t="str">
        <f t="shared" si="524"/>
        <v/>
      </c>
      <c r="AM72" s="46" t="str">
        <f t="shared" si="524"/>
        <v/>
      </c>
      <c r="AN72" s="46" t="str">
        <f t="shared" si="524"/>
        <v/>
      </c>
      <c r="AO72" s="46" t="str">
        <f t="shared" si="524"/>
        <v/>
      </c>
      <c r="AP72" s="46" t="str">
        <f t="shared" si="524"/>
        <v/>
      </c>
      <c r="AQ72" s="152" t="str">
        <f t="shared" si="515"/>
        <v/>
      </c>
      <c r="AR72" s="46" t="str">
        <f t="shared" ref="AR72:DC72" si="525">IF(ISNONTEXT($V72),AQ72+$V72,"")</f>
        <v/>
      </c>
      <c r="AS72" s="46" t="str">
        <f t="shared" si="525"/>
        <v/>
      </c>
      <c r="AT72" s="46" t="str">
        <f t="shared" si="525"/>
        <v/>
      </c>
      <c r="AU72" s="46" t="str">
        <f t="shared" si="525"/>
        <v/>
      </c>
      <c r="AV72" s="46" t="str">
        <f t="shared" si="525"/>
        <v/>
      </c>
      <c r="AW72" s="46" t="str">
        <f t="shared" si="525"/>
        <v/>
      </c>
      <c r="AX72" s="46" t="str">
        <f t="shared" si="525"/>
        <v/>
      </c>
      <c r="AY72" s="46" t="str">
        <f t="shared" si="525"/>
        <v/>
      </c>
      <c r="AZ72" s="46" t="str">
        <f t="shared" si="525"/>
        <v/>
      </c>
      <c r="BA72" s="46" t="str">
        <f t="shared" si="525"/>
        <v/>
      </c>
      <c r="BB72" s="46" t="str">
        <f t="shared" si="525"/>
        <v/>
      </c>
      <c r="BC72" s="46" t="str">
        <f t="shared" si="525"/>
        <v/>
      </c>
      <c r="BD72" s="46" t="str">
        <f t="shared" si="525"/>
        <v/>
      </c>
      <c r="BE72" s="46" t="str">
        <f t="shared" si="525"/>
        <v/>
      </c>
      <c r="BF72" s="46" t="str">
        <f t="shared" si="525"/>
        <v/>
      </c>
      <c r="BG72" s="46" t="str">
        <f t="shared" si="525"/>
        <v/>
      </c>
      <c r="BH72" s="46" t="str">
        <f t="shared" si="525"/>
        <v/>
      </c>
      <c r="BI72" s="46" t="str">
        <f t="shared" si="525"/>
        <v/>
      </c>
      <c r="BJ72" s="46" t="str">
        <f t="shared" si="525"/>
        <v/>
      </c>
      <c r="BK72" s="46" t="str">
        <f t="shared" si="525"/>
        <v/>
      </c>
      <c r="BL72" s="46" t="str">
        <f t="shared" si="525"/>
        <v/>
      </c>
      <c r="BM72" s="46" t="str">
        <f t="shared" si="525"/>
        <v/>
      </c>
      <c r="BN72" s="46" t="str">
        <f t="shared" si="525"/>
        <v/>
      </c>
      <c r="BO72" s="46" t="str">
        <f t="shared" si="525"/>
        <v/>
      </c>
      <c r="BP72" s="46" t="str">
        <f t="shared" si="525"/>
        <v/>
      </c>
      <c r="BQ72" s="46" t="str">
        <f t="shared" si="525"/>
        <v/>
      </c>
      <c r="BR72" s="46" t="str">
        <f t="shared" si="525"/>
        <v/>
      </c>
      <c r="BS72" s="46" t="str">
        <f t="shared" si="525"/>
        <v/>
      </c>
      <c r="BT72" s="46" t="str">
        <f t="shared" si="525"/>
        <v/>
      </c>
      <c r="BU72" s="46" t="str">
        <f t="shared" si="525"/>
        <v/>
      </c>
      <c r="BV72" s="46" t="str">
        <f t="shared" si="525"/>
        <v/>
      </c>
      <c r="BW72" s="46" t="str">
        <f t="shared" si="525"/>
        <v/>
      </c>
      <c r="BX72" s="46" t="str">
        <f t="shared" si="525"/>
        <v/>
      </c>
      <c r="BY72" s="46" t="str">
        <f t="shared" si="525"/>
        <v/>
      </c>
      <c r="BZ72" s="46" t="str">
        <f t="shared" si="525"/>
        <v/>
      </c>
      <c r="CA72" s="46" t="str">
        <f t="shared" si="525"/>
        <v/>
      </c>
      <c r="CB72" s="46" t="str">
        <f t="shared" si="525"/>
        <v/>
      </c>
      <c r="CC72" s="46" t="str">
        <f t="shared" si="525"/>
        <v/>
      </c>
      <c r="CD72" s="46" t="str">
        <f t="shared" si="525"/>
        <v/>
      </c>
      <c r="CE72" s="46" t="str">
        <f t="shared" si="525"/>
        <v/>
      </c>
      <c r="CF72" s="46" t="str">
        <f t="shared" si="525"/>
        <v/>
      </c>
      <c r="CG72" s="46" t="str">
        <f t="shared" si="525"/>
        <v/>
      </c>
      <c r="CH72" s="46" t="str">
        <f t="shared" si="525"/>
        <v/>
      </c>
      <c r="CI72" s="46" t="str">
        <f t="shared" si="525"/>
        <v/>
      </c>
      <c r="CJ72" s="46" t="str">
        <f t="shared" si="525"/>
        <v/>
      </c>
      <c r="CK72" s="46" t="str">
        <f t="shared" si="525"/>
        <v/>
      </c>
      <c r="CL72" s="46" t="str">
        <f t="shared" si="525"/>
        <v/>
      </c>
      <c r="CM72" s="46" t="str">
        <f t="shared" si="525"/>
        <v/>
      </c>
      <c r="CN72" s="46" t="str">
        <f t="shared" si="525"/>
        <v/>
      </c>
      <c r="CO72" s="46" t="str">
        <f t="shared" si="525"/>
        <v/>
      </c>
      <c r="CP72" s="46" t="str">
        <f t="shared" si="525"/>
        <v/>
      </c>
      <c r="CQ72" s="46" t="str">
        <f t="shared" si="525"/>
        <v/>
      </c>
      <c r="CR72" s="46" t="str">
        <f t="shared" si="525"/>
        <v/>
      </c>
      <c r="CS72" s="46" t="str">
        <f t="shared" si="525"/>
        <v/>
      </c>
      <c r="CT72" s="46" t="str">
        <f t="shared" si="525"/>
        <v/>
      </c>
      <c r="CU72" s="46" t="str">
        <f t="shared" si="525"/>
        <v/>
      </c>
      <c r="CV72" s="46" t="str">
        <f t="shared" si="525"/>
        <v/>
      </c>
      <c r="CW72" s="46" t="str">
        <f t="shared" si="525"/>
        <v/>
      </c>
      <c r="CX72" s="46" t="str">
        <f t="shared" si="525"/>
        <v/>
      </c>
      <c r="CY72" s="46" t="str">
        <f t="shared" si="525"/>
        <v/>
      </c>
      <c r="CZ72" s="46" t="str">
        <f t="shared" si="525"/>
        <v/>
      </c>
      <c r="DA72" s="46" t="str">
        <f t="shared" si="525"/>
        <v/>
      </c>
      <c r="DB72" s="46" t="str">
        <f t="shared" si="525"/>
        <v/>
      </c>
      <c r="DC72" s="46" t="str">
        <f t="shared" si="525"/>
        <v/>
      </c>
      <c r="DD72" s="46" t="str">
        <f t="shared" ref="DD72:DS72" si="526">IF(ISNONTEXT($V72),DC72+$V72,"")</f>
        <v/>
      </c>
      <c r="DE72" s="46" t="str">
        <f t="shared" si="526"/>
        <v/>
      </c>
      <c r="DF72" s="46" t="str">
        <f t="shared" si="526"/>
        <v/>
      </c>
      <c r="DG72" s="46" t="str">
        <f t="shared" si="526"/>
        <v/>
      </c>
      <c r="DH72" s="46" t="str">
        <f t="shared" si="526"/>
        <v/>
      </c>
      <c r="DI72" s="46" t="str">
        <f t="shared" si="526"/>
        <v/>
      </c>
      <c r="DJ72" s="46" t="str">
        <f t="shared" si="526"/>
        <v/>
      </c>
      <c r="DK72" s="46" t="str">
        <f t="shared" si="526"/>
        <v/>
      </c>
      <c r="DL72" s="46" t="str">
        <f t="shared" si="526"/>
        <v/>
      </c>
      <c r="DM72" s="46" t="str">
        <f t="shared" si="526"/>
        <v/>
      </c>
      <c r="DN72" s="46" t="str">
        <f t="shared" si="526"/>
        <v/>
      </c>
      <c r="DO72" s="46" t="str">
        <f t="shared" si="526"/>
        <v/>
      </c>
      <c r="DP72" s="46" t="str">
        <f t="shared" si="526"/>
        <v/>
      </c>
      <c r="DQ72" s="46" t="str">
        <f t="shared" si="526"/>
        <v/>
      </c>
      <c r="DR72" s="46" t="str">
        <f t="shared" si="526"/>
        <v/>
      </c>
      <c r="DS72" s="46" t="str">
        <f t="shared" si="526"/>
        <v/>
      </c>
      <c r="DT72" s="146" t="e">
        <f t="shared" si="409"/>
        <v>#N/A</v>
      </c>
      <c r="DU72" s="146" t="e">
        <f t="shared" si="410"/>
        <v>#N/A</v>
      </c>
      <c r="DV72" s="146" t="e">
        <f t="shared" si="411"/>
        <v>#N/A</v>
      </c>
      <c r="DW72" s="146" t="e">
        <f t="shared" si="412"/>
        <v>#N/A</v>
      </c>
      <c r="DX72" s="146" t="e">
        <f t="shared" si="413"/>
        <v>#N/A</v>
      </c>
      <c r="DY72" s="146" t="e">
        <f t="shared" si="414"/>
        <v>#N/A</v>
      </c>
      <c r="DZ72" s="146" t="e">
        <f t="shared" si="415"/>
        <v>#N/A</v>
      </c>
      <c r="EA72" s="146" t="e">
        <f t="shared" si="416"/>
        <v>#N/A</v>
      </c>
      <c r="EB72" s="146" t="e">
        <f t="shared" si="417"/>
        <v>#N/A</v>
      </c>
      <c r="EC72" s="146" t="e">
        <f t="shared" si="418"/>
        <v>#N/A</v>
      </c>
      <c r="ED72" s="146" t="e">
        <f t="shared" si="419"/>
        <v>#N/A</v>
      </c>
      <c r="EE72" s="146" t="e">
        <f t="shared" si="420"/>
        <v>#N/A</v>
      </c>
      <c r="EF72" s="146" t="e">
        <f t="shared" si="421"/>
        <v>#N/A</v>
      </c>
      <c r="EG72" s="146" t="e">
        <f t="shared" si="422"/>
        <v>#N/A</v>
      </c>
      <c r="EH72" s="146" t="e">
        <f t="shared" si="423"/>
        <v>#N/A</v>
      </c>
      <c r="EI72" s="146" t="e">
        <f t="shared" si="424"/>
        <v>#N/A</v>
      </c>
      <c r="EJ72" s="146" t="e">
        <f t="shared" si="425"/>
        <v>#N/A</v>
      </c>
      <c r="EK72" s="146" t="e">
        <f t="shared" si="426"/>
        <v>#N/A</v>
      </c>
      <c r="EL72" s="146" t="e">
        <f t="shared" si="427"/>
        <v>#N/A</v>
      </c>
      <c r="EM72" s="146" t="e">
        <f t="shared" si="428"/>
        <v>#N/A</v>
      </c>
      <c r="EN72" s="146" t="e">
        <f t="shared" si="429"/>
        <v>#N/A</v>
      </c>
      <c r="EO72" s="146" t="e">
        <f t="shared" si="430"/>
        <v>#N/A</v>
      </c>
      <c r="EP72" s="146" t="e">
        <f t="shared" si="431"/>
        <v>#N/A</v>
      </c>
      <c r="EQ72" s="146" t="e">
        <f t="shared" si="432"/>
        <v>#N/A</v>
      </c>
      <c r="ER72" s="146" t="e">
        <f t="shared" si="433"/>
        <v>#N/A</v>
      </c>
      <c r="ES72" s="146" t="e">
        <f t="shared" si="434"/>
        <v>#N/A</v>
      </c>
      <c r="ET72" s="146" t="e">
        <f t="shared" si="435"/>
        <v>#N/A</v>
      </c>
      <c r="EU72" s="146" t="e">
        <f t="shared" si="436"/>
        <v>#N/A</v>
      </c>
      <c r="EV72" s="146" t="e">
        <f t="shared" si="437"/>
        <v>#N/A</v>
      </c>
      <c r="EW72" s="146" t="e">
        <f t="shared" si="438"/>
        <v>#N/A</v>
      </c>
      <c r="EX72" s="146" t="e">
        <f t="shared" si="439"/>
        <v>#N/A</v>
      </c>
      <c r="EY72" s="146" t="e">
        <f t="shared" si="440"/>
        <v>#N/A</v>
      </c>
      <c r="EZ72" s="146" t="e">
        <f t="shared" si="441"/>
        <v>#N/A</v>
      </c>
      <c r="FA72" s="146" t="e">
        <f t="shared" si="442"/>
        <v>#N/A</v>
      </c>
      <c r="FB72" s="146" t="e">
        <f t="shared" si="443"/>
        <v>#N/A</v>
      </c>
      <c r="FC72" s="146" t="e">
        <f t="shared" si="444"/>
        <v>#N/A</v>
      </c>
      <c r="FD72" s="146" t="e">
        <f t="shared" si="445"/>
        <v>#N/A</v>
      </c>
      <c r="FE72" s="146" t="e">
        <f t="shared" si="446"/>
        <v>#N/A</v>
      </c>
      <c r="FF72" s="146" t="e">
        <f t="shared" si="447"/>
        <v>#N/A</v>
      </c>
      <c r="FG72" s="146" t="e">
        <f t="shared" si="448"/>
        <v>#N/A</v>
      </c>
      <c r="FH72" s="146" t="e">
        <f t="shared" si="449"/>
        <v>#N/A</v>
      </c>
      <c r="FI72" s="146" t="e">
        <f t="shared" si="450"/>
        <v>#N/A</v>
      </c>
      <c r="FJ72" s="146" t="e">
        <f t="shared" si="451"/>
        <v>#N/A</v>
      </c>
      <c r="FK72" s="146" t="e">
        <f t="shared" si="452"/>
        <v>#N/A</v>
      </c>
      <c r="FL72" s="146" t="e">
        <f t="shared" si="453"/>
        <v>#N/A</v>
      </c>
      <c r="FM72" s="146" t="e">
        <f t="shared" si="454"/>
        <v>#N/A</v>
      </c>
      <c r="FN72" s="146" t="e">
        <f t="shared" si="455"/>
        <v>#N/A</v>
      </c>
      <c r="FO72" s="146" t="e">
        <f t="shared" si="456"/>
        <v>#N/A</v>
      </c>
      <c r="FP72" s="146" t="e">
        <f t="shared" si="457"/>
        <v>#N/A</v>
      </c>
      <c r="FQ72" s="146" t="e">
        <f t="shared" si="458"/>
        <v>#N/A</v>
      </c>
      <c r="FR72" s="146" t="e">
        <f t="shared" si="459"/>
        <v>#N/A</v>
      </c>
      <c r="FS72" s="146" t="e">
        <f t="shared" si="460"/>
        <v>#N/A</v>
      </c>
      <c r="FT72" s="146" t="e">
        <f t="shared" si="461"/>
        <v>#N/A</v>
      </c>
      <c r="FU72" s="146" t="e">
        <f t="shared" si="462"/>
        <v>#N/A</v>
      </c>
      <c r="FV72" s="146" t="e">
        <f t="shared" si="463"/>
        <v>#N/A</v>
      </c>
      <c r="FW72" s="146" t="e">
        <f t="shared" si="464"/>
        <v>#N/A</v>
      </c>
      <c r="FX72" s="146" t="e">
        <f t="shared" si="465"/>
        <v>#N/A</v>
      </c>
      <c r="FY72" s="146" t="e">
        <f t="shared" si="466"/>
        <v>#N/A</v>
      </c>
      <c r="FZ72" s="146" t="e">
        <f t="shared" si="467"/>
        <v>#N/A</v>
      </c>
      <c r="GA72" s="146" t="e">
        <f t="shared" si="468"/>
        <v>#N/A</v>
      </c>
      <c r="GB72" s="146" t="e">
        <f t="shared" si="469"/>
        <v>#N/A</v>
      </c>
      <c r="GC72" s="146" t="e">
        <f t="shared" si="470"/>
        <v>#N/A</v>
      </c>
      <c r="GD72" s="146" t="e">
        <f t="shared" si="471"/>
        <v>#N/A</v>
      </c>
      <c r="GE72" s="146" t="e">
        <f t="shared" si="472"/>
        <v>#N/A</v>
      </c>
      <c r="GF72" s="146" t="e">
        <f t="shared" si="473"/>
        <v>#N/A</v>
      </c>
      <c r="GG72" s="146" t="e">
        <f t="shared" si="474"/>
        <v>#N/A</v>
      </c>
      <c r="GH72" s="146" t="e">
        <f t="shared" si="475"/>
        <v>#N/A</v>
      </c>
      <c r="GI72" s="146" t="e">
        <f t="shared" si="476"/>
        <v>#N/A</v>
      </c>
      <c r="GJ72" s="146" t="e">
        <f t="shared" si="477"/>
        <v>#N/A</v>
      </c>
      <c r="GK72" s="146" t="e">
        <f t="shared" si="478"/>
        <v>#N/A</v>
      </c>
      <c r="GL72" s="146" t="e">
        <f t="shared" si="479"/>
        <v>#N/A</v>
      </c>
      <c r="GM72" s="146" t="e">
        <f t="shared" si="480"/>
        <v>#N/A</v>
      </c>
      <c r="GN72" s="146" t="e">
        <f t="shared" si="481"/>
        <v>#N/A</v>
      </c>
      <c r="GO72" s="146" t="e">
        <f t="shared" si="482"/>
        <v>#N/A</v>
      </c>
      <c r="GP72" s="146" t="e">
        <f t="shared" si="483"/>
        <v>#N/A</v>
      </c>
      <c r="GQ72" s="146" t="e">
        <f t="shared" si="484"/>
        <v>#N/A</v>
      </c>
      <c r="GR72" s="146" t="e">
        <f t="shared" si="485"/>
        <v>#N/A</v>
      </c>
      <c r="GS72" s="146" t="e">
        <f t="shared" si="486"/>
        <v>#N/A</v>
      </c>
      <c r="GT72" s="146" t="e">
        <f t="shared" si="487"/>
        <v>#N/A</v>
      </c>
      <c r="GU72" s="146" t="e">
        <f t="shared" si="488"/>
        <v>#N/A</v>
      </c>
      <c r="GV72" s="146" t="e">
        <f t="shared" si="489"/>
        <v>#N/A</v>
      </c>
      <c r="GW72" s="146" t="e">
        <f t="shared" si="490"/>
        <v>#N/A</v>
      </c>
      <c r="GX72" s="146" t="e">
        <f t="shared" si="491"/>
        <v>#N/A</v>
      </c>
      <c r="GY72" s="146" t="e">
        <f t="shared" si="492"/>
        <v>#N/A</v>
      </c>
      <c r="GZ72" s="146" t="e">
        <f t="shared" si="493"/>
        <v>#N/A</v>
      </c>
      <c r="HA72" s="146" t="e">
        <f t="shared" si="494"/>
        <v>#N/A</v>
      </c>
      <c r="HB72" s="146" t="e">
        <f t="shared" si="495"/>
        <v>#N/A</v>
      </c>
      <c r="HC72" s="146" t="e">
        <f t="shared" si="496"/>
        <v>#N/A</v>
      </c>
      <c r="HD72" s="146" t="e">
        <f t="shared" si="497"/>
        <v>#N/A</v>
      </c>
      <c r="HE72" s="146" t="e">
        <f t="shared" si="498"/>
        <v>#N/A</v>
      </c>
      <c r="HF72" s="146" t="e">
        <f t="shared" si="499"/>
        <v>#N/A</v>
      </c>
      <c r="HG72" s="146" t="e">
        <f t="shared" si="500"/>
        <v>#N/A</v>
      </c>
      <c r="HH72" s="146" t="e">
        <f t="shared" si="501"/>
        <v>#N/A</v>
      </c>
      <c r="HI72" s="146" t="e">
        <f t="shared" si="502"/>
        <v>#N/A</v>
      </c>
      <c r="HJ72" s="146" t="e">
        <f t="shared" si="503"/>
        <v>#N/A</v>
      </c>
      <c r="HK72" s="146" t="e">
        <f t="shared" si="504"/>
        <v>#N/A</v>
      </c>
      <c r="HL72" s="146" t="e">
        <f t="shared" si="505"/>
        <v>#N/A</v>
      </c>
      <c r="HM72" s="146" t="e">
        <f t="shared" si="506"/>
        <v>#N/A</v>
      </c>
      <c r="HN72" s="146" t="e">
        <f t="shared" si="507"/>
        <v>#N/A</v>
      </c>
      <c r="HO72" s="146" t="e">
        <f t="shared" si="508"/>
        <v>#N/A</v>
      </c>
      <c r="HP72" s="146" t="e">
        <f t="shared" si="509"/>
        <v>#N/A</v>
      </c>
    </row>
    <row r="73" spans="1:224" hidden="1" x14ac:dyDescent="0.45">
      <c r="A73" s="4">
        <v>70</v>
      </c>
      <c r="B73" s="82" t="str">
        <f t="shared" si="510"/>
        <v/>
      </c>
      <c r="C73" s="81"/>
      <c r="D73" s="82" t="str">
        <f t="shared" si="511"/>
        <v/>
      </c>
      <c r="E73" s="32" t="str">
        <f t="shared" si="403"/>
        <v/>
      </c>
      <c r="F73" s="32" t="str">
        <f t="shared" si="404"/>
        <v/>
      </c>
      <c r="G73" s="65" t="str">
        <f t="shared" si="512"/>
        <v/>
      </c>
      <c r="H73" s="21"/>
      <c r="I73" s="53"/>
      <c r="J73" s="237"/>
      <c r="K73" s="66" t="str">
        <f>IF(AND(B73&gt;0,C73&gt;0,D73&gt;0),IF(ISBLANK(J73),IF(ISBLANK(H73),"",(D73-B73)*VLOOKUP(H73,VLookups!$A$4:$B$13,2,FALSE)),J73),"")</f>
        <v/>
      </c>
      <c r="L73" s="67" t="str">
        <f t="shared" si="405"/>
        <v/>
      </c>
      <c r="M73" s="81"/>
      <c r="N73" s="230" t="str">
        <f>IF(AND(M73&gt;0,C73&gt;0,NOT(K73="")),ABS(VLOOKUP($M$1,VLookups!$A$27:$B$28,2,FALSE)-_xlfn.NORM.DIST(M73,G73,K73,TRUE)),"")</f>
        <v/>
      </c>
      <c r="O73" s="80" t="str">
        <f>IF(AND($B73&gt;0,$C73&gt;0,$D73&gt;0,NOT(ISBLANK($H73))),_xlfn.NORM.INV(ABS(VLOOKUP($M$1,VLookups!$A$27:$B$28,2,FALSE)-O$3),$G73,$K73),"")</f>
        <v/>
      </c>
      <c r="P73" s="79" t="str">
        <f>IF(AND($B73&gt;0,$C73&gt;0,$D73&gt;0,NOT(ISBLANK($H73))),_xlfn.NORM.INV(ABS(VLOOKUP($M$1,VLookups!$A$27:$B$28,2,FALSE)-P$3),$G73,$K73),"")</f>
        <v/>
      </c>
      <c r="Q73" s="80" t="str">
        <f>IF(AND($B73&gt;0,$C73&gt;0,$D73&gt;0,NOT(ISBLANK($H73))),_xlfn.NORM.INV(ABS(VLOOKUP($M$1,VLookups!$A$27:$B$28,2,FALSE)-Q$3),$G73,$K73),"")</f>
        <v/>
      </c>
      <c r="R73" s="79" t="str">
        <f>IF(AND($B73&gt;0,$C73&gt;0,$D73&gt;0,NOT(ISBLANK($H73))),_xlfn.NORM.INV(ABS(VLOOKUP($M$1,VLookups!$A$27:$B$28,2,FALSE)-R$3),$G73,$K73),"")</f>
        <v/>
      </c>
      <c r="S73" s="80" t="str">
        <f>IF(AND($B73&gt;0,$C73&gt;0,$D73&gt;0,NOT(ISBLANK($H73))),_xlfn.NORM.INV(ABS(VLOOKUP($M$1,VLookups!$A$27:$B$28,2,FALSE)-S$3),$G73,$K73),"")</f>
        <v/>
      </c>
      <c r="T73" s="79" t="str">
        <f>IF(AND($B73&gt;0,$C73&gt;0,$D73&gt;0,NOT(ISBLANK($H73))),_xlfn.NORM.INV(ABS(VLOOKUP($M$1,VLookups!$A$27:$B$28,2,FALSE)-T$3),$G73,$K73),"")</f>
        <v/>
      </c>
      <c r="U73" s="5"/>
      <c r="V73" s="145" t="str">
        <f t="shared" si="513"/>
        <v/>
      </c>
      <c r="W73" s="46" t="str">
        <f t="shared" ref="W73:AP73" si="527">IF(ISNONTEXT($V73),X73-$V73,"")</f>
        <v/>
      </c>
      <c r="X73" s="46" t="str">
        <f t="shared" si="527"/>
        <v/>
      </c>
      <c r="Y73" s="46" t="str">
        <f t="shared" si="527"/>
        <v/>
      </c>
      <c r="Z73" s="46" t="str">
        <f t="shared" si="527"/>
        <v/>
      </c>
      <c r="AA73" s="46" t="str">
        <f t="shared" si="527"/>
        <v/>
      </c>
      <c r="AB73" s="46" t="str">
        <f t="shared" si="527"/>
        <v/>
      </c>
      <c r="AC73" s="46" t="str">
        <f t="shared" si="527"/>
        <v/>
      </c>
      <c r="AD73" s="46" t="str">
        <f t="shared" si="527"/>
        <v/>
      </c>
      <c r="AE73" s="46" t="str">
        <f t="shared" si="527"/>
        <v/>
      </c>
      <c r="AF73" s="46" t="str">
        <f t="shared" si="527"/>
        <v/>
      </c>
      <c r="AG73" s="46" t="str">
        <f t="shared" si="527"/>
        <v/>
      </c>
      <c r="AH73" s="46" t="str">
        <f t="shared" si="527"/>
        <v/>
      </c>
      <c r="AI73" s="46" t="str">
        <f t="shared" si="527"/>
        <v/>
      </c>
      <c r="AJ73" s="46" t="str">
        <f t="shared" si="527"/>
        <v/>
      </c>
      <c r="AK73" s="46" t="str">
        <f t="shared" si="527"/>
        <v/>
      </c>
      <c r="AL73" s="46" t="str">
        <f t="shared" si="527"/>
        <v/>
      </c>
      <c r="AM73" s="46" t="str">
        <f t="shared" si="527"/>
        <v/>
      </c>
      <c r="AN73" s="46" t="str">
        <f t="shared" si="527"/>
        <v/>
      </c>
      <c r="AO73" s="46" t="str">
        <f t="shared" si="527"/>
        <v/>
      </c>
      <c r="AP73" s="46" t="str">
        <f t="shared" si="527"/>
        <v/>
      </c>
      <c r="AQ73" s="152" t="str">
        <f t="shared" si="515"/>
        <v/>
      </c>
      <c r="AR73" s="46" t="str">
        <f t="shared" ref="AR73:DC73" si="528">IF(ISNONTEXT($V73),AQ73+$V73,"")</f>
        <v/>
      </c>
      <c r="AS73" s="46" t="str">
        <f t="shared" si="528"/>
        <v/>
      </c>
      <c r="AT73" s="46" t="str">
        <f t="shared" si="528"/>
        <v/>
      </c>
      <c r="AU73" s="46" t="str">
        <f t="shared" si="528"/>
        <v/>
      </c>
      <c r="AV73" s="46" t="str">
        <f t="shared" si="528"/>
        <v/>
      </c>
      <c r="AW73" s="46" t="str">
        <f t="shared" si="528"/>
        <v/>
      </c>
      <c r="AX73" s="46" t="str">
        <f t="shared" si="528"/>
        <v/>
      </c>
      <c r="AY73" s="46" t="str">
        <f t="shared" si="528"/>
        <v/>
      </c>
      <c r="AZ73" s="46" t="str">
        <f t="shared" si="528"/>
        <v/>
      </c>
      <c r="BA73" s="46" t="str">
        <f t="shared" si="528"/>
        <v/>
      </c>
      <c r="BB73" s="46" t="str">
        <f t="shared" si="528"/>
        <v/>
      </c>
      <c r="BC73" s="46" t="str">
        <f t="shared" si="528"/>
        <v/>
      </c>
      <c r="BD73" s="46" t="str">
        <f t="shared" si="528"/>
        <v/>
      </c>
      <c r="BE73" s="46" t="str">
        <f t="shared" si="528"/>
        <v/>
      </c>
      <c r="BF73" s="46" t="str">
        <f t="shared" si="528"/>
        <v/>
      </c>
      <c r="BG73" s="46" t="str">
        <f t="shared" si="528"/>
        <v/>
      </c>
      <c r="BH73" s="46" t="str">
        <f t="shared" si="528"/>
        <v/>
      </c>
      <c r="BI73" s="46" t="str">
        <f t="shared" si="528"/>
        <v/>
      </c>
      <c r="BJ73" s="46" t="str">
        <f t="shared" si="528"/>
        <v/>
      </c>
      <c r="BK73" s="46" t="str">
        <f t="shared" si="528"/>
        <v/>
      </c>
      <c r="BL73" s="46" t="str">
        <f t="shared" si="528"/>
        <v/>
      </c>
      <c r="BM73" s="46" t="str">
        <f t="shared" si="528"/>
        <v/>
      </c>
      <c r="BN73" s="46" t="str">
        <f t="shared" si="528"/>
        <v/>
      </c>
      <c r="BO73" s="46" t="str">
        <f t="shared" si="528"/>
        <v/>
      </c>
      <c r="BP73" s="46" t="str">
        <f t="shared" si="528"/>
        <v/>
      </c>
      <c r="BQ73" s="46" t="str">
        <f t="shared" si="528"/>
        <v/>
      </c>
      <c r="BR73" s="46" t="str">
        <f t="shared" si="528"/>
        <v/>
      </c>
      <c r="BS73" s="46" t="str">
        <f t="shared" si="528"/>
        <v/>
      </c>
      <c r="BT73" s="46" t="str">
        <f t="shared" si="528"/>
        <v/>
      </c>
      <c r="BU73" s="46" t="str">
        <f t="shared" si="528"/>
        <v/>
      </c>
      <c r="BV73" s="46" t="str">
        <f t="shared" si="528"/>
        <v/>
      </c>
      <c r="BW73" s="46" t="str">
        <f t="shared" si="528"/>
        <v/>
      </c>
      <c r="BX73" s="46" t="str">
        <f t="shared" si="528"/>
        <v/>
      </c>
      <c r="BY73" s="46" t="str">
        <f t="shared" si="528"/>
        <v/>
      </c>
      <c r="BZ73" s="46" t="str">
        <f t="shared" si="528"/>
        <v/>
      </c>
      <c r="CA73" s="46" t="str">
        <f t="shared" si="528"/>
        <v/>
      </c>
      <c r="CB73" s="46" t="str">
        <f t="shared" si="528"/>
        <v/>
      </c>
      <c r="CC73" s="46" t="str">
        <f t="shared" si="528"/>
        <v/>
      </c>
      <c r="CD73" s="46" t="str">
        <f t="shared" si="528"/>
        <v/>
      </c>
      <c r="CE73" s="46" t="str">
        <f t="shared" si="528"/>
        <v/>
      </c>
      <c r="CF73" s="46" t="str">
        <f t="shared" si="528"/>
        <v/>
      </c>
      <c r="CG73" s="46" t="str">
        <f t="shared" si="528"/>
        <v/>
      </c>
      <c r="CH73" s="46" t="str">
        <f t="shared" si="528"/>
        <v/>
      </c>
      <c r="CI73" s="46" t="str">
        <f t="shared" si="528"/>
        <v/>
      </c>
      <c r="CJ73" s="46" t="str">
        <f t="shared" si="528"/>
        <v/>
      </c>
      <c r="CK73" s="46" t="str">
        <f t="shared" si="528"/>
        <v/>
      </c>
      <c r="CL73" s="46" t="str">
        <f t="shared" si="528"/>
        <v/>
      </c>
      <c r="CM73" s="46" t="str">
        <f t="shared" si="528"/>
        <v/>
      </c>
      <c r="CN73" s="46" t="str">
        <f t="shared" si="528"/>
        <v/>
      </c>
      <c r="CO73" s="46" t="str">
        <f t="shared" si="528"/>
        <v/>
      </c>
      <c r="CP73" s="46" t="str">
        <f t="shared" si="528"/>
        <v/>
      </c>
      <c r="CQ73" s="46" t="str">
        <f t="shared" si="528"/>
        <v/>
      </c>
      <c r="CR73" s="46" t="str">
        <f t="shared" si="528"/>
        <v/>
      </c>
      <c r="CS73" s="46" t="str">
        <f t="shared" si="528"/>
        <v/>
      </c>
      <c r="CT73" s="46" t="str">
        <f t="shared" si="528"/>
        <v/>
      </c>
      <c r="CU73" s="46" t="str">
        <f t="shared" si="528"/>
        <v/>
      </c>
      <c r="CV73" s="46" t="str">
        <f t="shared" si="528"/>
        <v/>
      </c>
      <c r="CW73" s="46" t="str">
        <f t="shared" si="528"/>
        <v/>
      </c>
      <c r="CX73" s="46" t="str">
        <f t="shared" si="528"/>
        <v/>
      </c>
      <c r="CY73" s="46" t="str">
        <f t="shared" si="528"/>
        <v/>
      </c>
      <c r="CZ73" s="46" t="str">
        <f t="shared" si="528"/>
        <v/>
      </c>
      <c r="DA73" s="46" t="str">
        <f t="shared" si="528"/>
        <v/>
      </c>
      <c r="DB73" s="46" t="str">
        <f t="shared" si="528"/>
        <v/>
      </c>
      <c r="DC73" s="46" t="str">
        <f t="shared" si="528"/>
        <v/>
      </c>
      <c r="DD73" s="46" t="str">
        <f t="shared" ref="DD73:DS73" si="529">IF(ISNONTEXT($V73),DC73+$V73,"")</f>
        <v/>
      </c>
      <c r="DE73" s="46" t="str">
        <f t="shared" si="529"/>
        <v/>
      </c>
      <c r="DF73" s="46" t="str">
        <f t="shared" si="529"/>
        <v/>
      </c>
      <c r="DG73" s="46" t="str">
        <f t="shared" si="529"/>
        <v/>
      </c>
      <c r="DH73" s="46" t="str">
        <f t="shared" si="529"/>
        <v/>
      </c>
      <c r="DI73" s="46" t="str">
        <f t="shared" si="529"/>
        <v/>
      </c>
      <c r="DJ73" s="46" t="str">
        <f t="shared" si="529"/>
        <v/>
      </c>
      <c r="DK73" s="46" t="str">
        <f t="shared" si="529"/>
        <v/>
      </c>
      <c r="DL73" s="46" t="str">
        <f t="shared" si="529"/>
        <v/>
      </c>
      <c r="DM73" s="46" t="str">
        <f t="shared" si="529"/>
        <v/>
      </c>
      <c r="DN73" s="46" t="str">
        <f t="shared" si="529"/>
        <v/>
      </c>
      <c r="DO73" s="46" t="str">
        <f t="shared" si="529"/>
        <v/>
      </c>
      <c r="DP73" s="46" t="str">
        <f t="shared" si="529"/>
        <v/>
      </c>
      <c r="DQ73" s="46" t="str">
        <f t="shared" si="529"/>
        <v/>
      </c>
      <c r="DR73" s="46" t="str">
        <f t="shared" si="529"/>
        <v/>
      </c>
      <c r="DS73" s="46" t="str">
        <f t="shared" si="529"/>
        <v/>
      </c>
      <c r="DT73" s="146" t="e">
        <f t="shared" si="409"/>
        <v>#N/A</v>
      </c>
      <c r="DU73" s="146" t="e">
        <f t="shared" si="410"/>
        <v>#N/A</v>
      </c>
      <c r="DV73" s="146" t="e">
        <f t="shared" si="411"/>
        <v>#N/A</v>
      </c>
      <c r="DW73" s="146" t="e">
        <f t="shared" si="412"/>
        <v>#N/A</v>
      </c>
      <c r="DX73" s="146" t="e">
        <f t="shared" si="413"/>
        <v>#N/A</v>
      </c>
      <c r="DY73" s="146" t="e">
        <f t="shared" si="414"/>
        <v>#N/A</v>
      </c>
      <c r="DZ73" s="146" t="e">
        <f t="shared" si="415"/>
        <v>#N/A</v>
      </c>
      <c r="EA73" s="146" t="e">
        <f t="shared" si="416"/>
        <v>#N/A</v>
      </c>
      <c r="EB73" s="146" t="e">
        <f t="shared" si="417"/>
        <v>#N/A</v>
      </c>
      <c r="EC73" s="146" t="e">
        <f t="shared" si="418"/>
        <v>#N/A</v>
      </c>
      <c r="ED73" s="146" t="e">
        <f t="shared" si="419"/>
        <v>#N/A</v>
      </c>
      <c r="EE73" s="146" t="e">
        <f t="shared" si="420"/>
        <v>#N/A</v>
      </c>
      <c r="EF73" s="146" t="e">
        <f t="shared" si="421"/>
        <v>#N/A</v>
      </c>
      <c r="EG73" s="146" t="e">
        <f t="shared" si="422"/>
        <v>#N/A</v>
      </c>
      <c r="EH73" s="146" t="e">
        <f t="shared" si="423"/>
        <v>#N/A</v>
      </c>
      <c r="EI73" s="146" t="e">
        <f t="shared" si="424"/>
        <v>#N/A</v>
      </c>
      <c r="EJ73" s="146" t="e">
        <f t="shared" si="425"/>
        <v>#N/A</v>
      </c>
      <c r="EK73" s="146" t="e">
        <f t="shared" si="426"/>
        <v>#N/A</v>
      </c>
      <c r="EL73" s="146" t="e">
        <f t="shared" si="427"/>
        <v>#N/A</v>
      </c>
      <c r="EM73" s="146" t="e">
        <f t="shared" si="428"/>
        <v>#N/A</v>
      </c>
      <c r="EN73" s="146" t="e">
        <f t="shared" si="429"/>
        <v>#N/A</v>
      </c>
      <c r="EO73" s="146" t="e">
        <f t="shared" si="430"/>
        <v>#N/A</v>
      </c>
      <c r="EP73" s="146" t="e">
        <f t="shared" si="431"/>
        <v>#N/A</v>
      </c>
      <c r="EQ73" s="146" t="e">
        <f t="shared" si="432"/>
        <v>#N/A</v>
      </c>
      <c r="ER73" s="146" t="e">
        <f t="shared" si="433"/>
        <v>#N/A</v>
      </c>
      <c r="ES73" s="146" t="e">
        <f t="shared" si="434"/>
        <v>#N/A</v>
      </c>
      <c r="ET73" s="146" t="e">
        <f t="shared" si="435"/>
        <v>#N/A</v>
      </c>
      <c r="EU73" s="146" t="e">
        <f t="shared" si="436"/>
        <v>#N/A</v>
      </c>
      <c r="EV73" s="146" t="e">
        <f t="shared" si="437"/>
        <v>#N/A</v>
      </c>
      <c r="EW73" s="146" t="e">
        <f t="shared" si="438"/>
        <v>#N/A</v>
      </c>
      <c r="EX73" s="146" t="e">
        <f t="shared" si="439"/>
        <v>#N/A</v>
      </c>
      <c r="EY73" s="146" t="e">
        <f t="shared" si="440"/>
        <v>#N/A</v>
      </c>
      <c r="EZ73" s="146" t="e">
        <f t="shared" si="441"/>
        <v>#N/A</v>
      </c>
      <c r="FA73" s="146" t="e">
        <f t="shared" si="442"/>
        <v>#N/A</v>
      </c>
      <c r="FB73" s="146" t="e">
        <f t="shared" si="443"/>
        <v>#N/A</v>
      </c>
      <c r="FC73" s="146" t="e">
        <f t="shared" si="444"/>
        <v>#N/A</v>
      </c>
      <c r="FD73" s="146" t="e">
        <f t="shared" si="445"/>
        <v>#N/A</v>
      </c>
      <c r="FE73" s="146" t="e">
        <f t="shared" si="446"/>
        <v>#N/A</v>
      </c>
      <c r="FF73" s="146" t="e">
        <f t="shared" si="447"/>
        <v>#N/A</v>
      </c>
      <c r="FG73" s="146" t="e">
        <f t="shared" si="448"/>
        <v>#N/A</v>
      </c>
      <c r="FH73" s="146" t="e">
        <f t="shared" si="449"/>
        <v>#N/A</v>
      </c>
      <c r="FI73" s="146" t="e">
        <f t="shared" si="450"/>
        <v>#N/A</v>
      </c>
      <c r="FJ73" s="146" t="e">
        <f t="shared" si="451"/>
        <v>#N/A</v>
      </c>
      <c r="FK73" s="146" t="e">
        <f t="shared" si="452"/>
        <v>#N/A</v>
      </c>
      <c r="FL73" s="146" t="e">
        <f t="shared" si="453"/>
        <v>#N/A</v>
      </c>
      <c r="FM73" s="146" t="e">
        <f t="shared" si="454"/>
        <v>#N/A</v>
      </c>
      <c r="FN73" s="146" t="e">
        <f t="shared" si="455"/>
        <v>#N/A</v>
      </c>
      <c r="FO73" s="146" t="e">
        <f t="shared" si="456"/>
        <v>#N/A</v>
      </c>
      <c r="FP73" s="146" t="e">
        <f t="shared" si="457"/>
        <v>#N/A</v>
      </c>
      <c r="FQ73" s="146" t="e">
        <f t="shared" si="458"/>
        <v>#N/A</v>
      </c>
      <c r="FR73" s="146" t="e">
        <f t="shared" si="459"/>
        <v>#N/A</v>
      </c>
      <c r="FS73" s="146" t="e">
        <f t="shared" si="460"/>
        <v>#N/A</v>
      </c>
      <c r="FT73" s="146" t="e">
        <f t="shared" si="461"/>
        <v>#N/A</v>
      </c>
      <c r="FU73" s="146" t="e">
        <f t="shared" si="462"/>
        <v>#N/A</v>
      </c>
      <c r="FV73" s="146" t="e">
        <f t="shared" si="463"/>
        <v>#N/A</v>
      </c>
      <c r="FW73" s="146" t="e">
        <f t="shared" si="464"/>
        <v>#N/A</v>
      </c>
      <c r="FX73" s="146" t="e">
        <f t="shared" si="465"/>
        <v>#N/A</v>
      </c>
      <c r="FY73" s="146" t="e">
        <f t="shared" si="466"/>
        <v>#N/A</v>
      </c>
      <c r="FZ73" s="146" t="e">
        <f t="shared" si="467"/>
        <v>#N/A</v>
      </c>
      <c r="GA73" s="146" t="e">
        <f t="shared" si="468"/>
        <v>#N/A</v>
      </c>
      <c r="GB73" s="146" t="e">
        <f t="shared" si="469"/>
        <v>#N/A</v>
      </c>
      <c r="GC73" s="146" t="e">
        <f t="shared" si="470"/>
        <v>#N/A</v>
      </c>
      <c r="GD73" s="146" t="e">
        <f t="shared" si="471"/>
        <v>#N/A</v>
      </c>
      <c r="GE73" s="146" t="e">
        <f t="shared" si="472"/>
        <v>#N/A</v>
      </c>
      <c r="GF73" s="146" t="e">
        <f t="shared" si="473"/>
        <v>#N/A</v>
      </c>
      <c r="GG73" s="146" t="e">
        <f t="shared" si="474"/>
        <v>#N/A</v>
      </c>
      <c r="GH73" s="146" t="e">
        <f t="shared" si="475"/>
        <v>#N/A</v>
      </c>
      <c r="GI73" s="146" t="e">
        <f t="shared" si="476"/>
        <v>#N/A</v>
      </c>
      <c r="GJ73" s="146" t="e">
        <f t="shared" si="477"/>
        <v>#N/A</v>
      </c>
      <c r="GK73" s="146" t="e">
        <f t="shared" si="478"/>
        <v>#N/A</v>
      </c>
      <c r="GL73" s="146" t="e">
        <f t="shared" si="479"/>
        <v>#N/A</v>
      </c>
      <c r="GM73" s="146" t="e">
        <f t="shared" si="480"/>
        <v>#N/A</v>
      </c>
      <c r="GN73" s="146" t="e">
        <f t="shared" si="481"/>
        <v>#N/A</v>
      </c>
      <c r="GO73" s="146" t="e">
        <f t="shared" si="482"/>
        <v>#N/A</v>
      </c>
      <c r="GP73" s="146" t="e">
        <f t="shared" si="483"/>
        <v>#N/A</v>
      </c>
      <c r="GQ73" s="146" t="e">
        <f t="shared" si="484"/>
        <v>#N/A</v>
      </c>
      <c r="GR73" s="146" t="e">
        <f t="shared" si="485"/>
        <v>#N/A</v>
      </c>
      <c r="GS73" s="146" t="e">
        <f t="shared" si="486"/>
        <v>#N/A</v>
      </c>
      <c r="GT73" s="146" t="e">
        <f t="shared" si="487"/>
        <v>#N/A</v>
      </c>
      <c r="GU73" s="146" t="e">
        <f t="shared" si="488"/>
        <v>#N/A</v>
      </c>
      <c r="GV73" s="146" t="e">
        <f t="shared" si="489"/>
        <v>#N/A</v>
      </c>
      <c r="GW73" s="146" t="e">
        <f t="shared" si="490"/>
        <v>#N/A</v>
      </c>
      <c r="GX73" s="146" t="e">
        <f t="shared" si="491"/>
        <v>#N/A</v>
      </c>
      <c r="GY73" s="146" t="e">
        <f t="shared" si="492"/>
        <v>#N/A</v>
      </c>
      <c r="GZ73" s="146" t="e">
        <f t="shared" si="493"/>
        <v>#N/A</v>
      </c>
      <c r="HA73" s="146" t="e">
        <f t="shared" si="494"/>
        <v>#N/A</v>
      </c>
      <c r="HB73" s="146" t="e">
        <f t="shared" si="495"/>
        <v>#N/A</v>
      </c>
      <c r="HC73" s="146" t="e">
        <f t="shared" si="496"/>
        <v>#N/A</v>
      </c>
      <c r="HD73" s="146" t="e">
        <f t="shared" si="497"/>
        <v>#N/A</v>
      </c>
      <c r="HE73" s="146" t="e">
        <f t="shared" si="498"/>
        <v>#N/A</v>
      </c>
      <c r="HF73" s="146" t="e">
        <f t="shared" si="499"/>
        <v>#N/A</v>
      </c>
      <c r="HG73" s="146" t="e">
        <f t="shared" si="500"/>
        <v>#N/A</v>
      </c>
      <c r="HH73" s="146" t="e">
        <f t="shared" si="501"/>
        <v>#N/A</v>
      </c>
      <c r="HI73" s="146" t="e">
        <f t="shared" si="502"/>
        <v>#N/A</v>
      </c>
      <c r="HJ73" s="146" t="e">
        <f t="shared" si="503"/>
        <v>#N/A</v>
      </c>
      <c r="HK73" s="146" t="e">
        <f t="shared" si="504"/>
        <v>#N/A</v>
      </c>
      <c r="HL73" s="146" t="e">
        <f t="shared" si="505"/>
        <v>#N/A</v>
      </c>
      <c r="HM73" s="146" t="e">
        <f t="shared" si="506"/>
        <v>#N/A</v>
      </c>
      <c r="HN73" s="146" t="e">
        <f t="shared" si="507"/>
        <v>#N/A</v>
      </c>
      <c r="HO73" s="146" t="e">
        <f t="shared" si="508"/>
        <v>#N/A</v>
      </c>
      <c r="HP73" s="146" t="e">
        <f t="shared" si="509"/>
        <v>#N/A</v>
      </c>
    </row>
    <row r="74" spans="1:224" hidden="1" x14ac:dyDescent="0.45">
      <c r="A74" s="4">
        <v>71</v>
      </c>
      <c r="B74" s="82" t="str">
        <f t="shared" si="510"/>
        <v/>
      </c>
      <c r="C74" s="81"/>
      <c r="D74" s="82" t="str">
        <f t="shared" si="511"/>
        <v/>
      </c>
      <c r="E74" s="32" t="str">
        <f t="shared" si="403"/>
        <v/>
      </c>
      <c r="F74" s="32" t="str">
        <f t="shared" si="404"/>
        <v/>
      </c>
      <c r="G74" s="65" t="str">
        <f t="shared" si="512"/>
        <v/>
      </c>
      <c r="H74" s="21"/>
      <c r="I74" s="53"/>
      <c r="J74" s="237"/>
      <c r="K74" s="66" t="str">
        <f>IF(AND(B74&gt;0,C74&gt;0,D74&gt;0),IF(ISBLANK(J74),IF(ISBLANK(H74),"",(D74-B74)*VLOOKUP(H74,VLookups!$A$4:$B$13,2,FALSE)),J74),"")</f>
        <v/>
      </c>
      <c r="L74" s="67" t="str">
        <f t="shared" si="405"/>
        <v/>
      </c>
      <c r="M74" s="81"/>
      <c r="N74" s="230" t="str">
        <f>IF(AND(M74&gt;0,C74&gt;0,NOT(K74="")),ABS(VLOOKUP($M$1,VLookups!$A$27:$B$28,2,FALSE)-_xlfn.NORM.DIST(M74,G74,K74,TRUE)),"")</f>
        <v/>
      </c>
      <c r="O74" s="80" t="str">
        <f>IF(AND($B74&gt;0,$C74&gt;0,$D74&gt;0,NOT(ISBLANK($H74))),_xlfn.NORM.INV(ABS(VLOOKUP($M$1,VLookups!$A$27:$B$28,2,FALSE)-O$3),$G74,$K74),"")</f>
        <v/>
      </c>
      <c r="P74" s="79" t="str">
        <f>IF(AND($B74&gt;0,$C74&gt;0,$D74&gt;0,NOT(ISBLANK($H74))),_xlfn.NORM.INV(ABS(VLOOKUP($M$1,VLookups!$A$27:$B$28,2,FALSE)-P$3),$G74,$K74),"")</f>
        <v/>
      </c>
      <c r="Q74" s="80" t="str">
        <f>IF(AND($B74&gt;0,$C74&gt;0,$D74&gt;0,NOT(ISBLANK($H74))),_xlfn.NORM.INV(ABS(VLOOKUP($M$1,VLookups!$A$27:$B$28,2,FALSE)-Q$3),$G74,$K74),"")</f>
        <v/>
      </c>
      <c r="R74" s="79" t="str">
        <f>IF(AND($B74&gt;0,$C74&gt;0,$D74&gt;0,NOT(ISBLANK($H74))),_xlfn.NORM.INV(ABS(VLOOKUP($M$1,VLookups!$A$27:$B$28,2,FALSE)-R$3),$G74,$K74),"")</f>
        <v/>
      </c>
      <c r="S74" s="80" t="str">
        <f>IF(AND($B74&gt;0,$C74&gt;0,$D74&gt;0,NOT(ISBLANK($H74))),_xlfn.NORM.INV(ABS(VLOOKUP($M$1,VLookups!$A$27:$B$28,2,FALSE)-S$3),$G74,$K74),"")</f>
        <v/>
      </c>
      <c r="T74" s="79" t="str">
        <f>IF(AND($B74&gt;0,$C74&gt;0,$D74&gt;0,NOT(ISBLANK($H74))),_xlfn.NORM.INV(ABS(VLOOKUP($M$1,VLookups!$A$27:$B$28,2,FALSE)-T$3),$G74,$K74),"")</f>
        <v/>
      </c>
      <c r="U74" s="5"/>
      <c r="V74" s="145" t="str">
        <f t="shared" si="513"/>
        <v/>
      </c>
      <c r="W74" s="46" t="str">
        <f t="shared" ref="W74:AP74" si="530">IF(ISNONTEXT($V74),X74-$V74,"")</f>
        <v/>
      </c>
      <c r="X74" s="46" t="str">
        <f t="shared" si="530"/>
        <v/>
      </c>
      <c r="Y74" s="46" t="str">
        <f t="shared" si="530"/>
        <v/>
      </c>
      <c r="Z74" s="46" t="str">
        <f t="shared" si="530"/>
        <v/>
      </c>
      <c r="AA74" s="46" t="str">
        <f t="shared" si="530"/>
        <v/>
      </c>
      <c r="AB74" s="46" t="str">
        <f t="shared" si="530"/>
        <v/>
      </c>
      <c r="AC74" s="46" t="str">
        <f t="shared" si="530"/>
        <v/>
      </c>
      <c r="AD74" s="46" t="str">
        <f t="shared" si="530"/>
        <v/>
      </c>
      <c r="AE74" s="46" t="str">
        <f t="shared" si="530"/>
        <v/>
      </c>
      <c r="AF74" s="46" t="str">
        <f t="shared" si="530"/>
        <v/>
      </c>
      <c r="AG74" s="46" t="str">
        <f t="shared" si="530"/>
        <v/>
      </c>
      <c r="AH74" s="46" t="str">
        <f t="shared" si="530"/>
        <v/>
      </c>
      <c r="AI74" s="46" t="str">
        <f t="shared" si="530"/>
        <v/>
      </c>
      <c r="AJ74" s="46" t="str">
        <f t="shared" si="530"/>
        <v/>
      </c>
      <c r="AK74" s="46" t="str">
        <f t="shared" si="530"/>
        <v/>
      </c>
      <c r="AL74" s="46" t="str">
        <f t="shared" si="530"/>
        <v/>
      </c>
      <c r="AM74" s="46" t="str">
        <f t="shared" si="530"/>
        <v/>
      </c>
      <c r="AN74" s="46" t="str">
        <f t="shared" si="530"/>
        <v/>
      </c>
      <c r="AO74" s="46" t="str">
        <f t="shared" si="530"/>
        <v/>
      </c>
      <c r="AP74" s="46" t="str">
        <f t="shared" si="530"/>
        <v/>
      </c>
      <c r="AQ74" s="152" t="str">
        <f t="shared" si="515"/>
        <v/>
      </c>
      <c r="AR74" s="46" t="str">
        <f t="shared" ref="AR74:DC74" si="531">IF(ISNONTEXT($V74),AQ74+$V74,"")</f>
        <v/>
      </c>
      <c r="AS74" s="46" t="str">
        <f t="shared" si="531"/>
        <v/>
      </c>
      <c r="AT74" s="46" t="str">
        <f t="shared" si="531"/>
        <v/>
      </c>
      <c r="AU74" s="46" t="str">
        <f t="shared" si="531"/>
        <v/>
      </c>
      <c r="AV74" s="46" t="str">
        <f t="shared" si="531"/>
        <v/>
      </c>
      <c r="AW74" s="46" t="str">
        <f t="shared" si="531"/>
        <v/>
      </c>
      <c r="AX74" s="46" t="str">
        <f t="shared" si="531"/>
        <v/>
      </c>
      <c r="AY74" s="46" t="str">
        <f t="shared" si="531"/>
        <v/>
      </c>
      <c r="AZ74" s="46" t="str">
        <f t="shared" si="531"/>
        <v/>
      </c>
      <c r="BA74" s="46" t="str">
        <f t="shared" si="531"/>
        <v/>
      </c>
      <c r="BB74" s="46" t="str">
        <f t="shared" si="531"/>
        <v/>
      </c>
      <c r="BC74" s="46" t="str">
        <f t="shared" si="531"/>
        <v/>
      </c>
      <c r="BD74" s="46" t="str">
        <f t="shared" si="531"/>
        <v/>
      </c>
      <c r="BE74" s="46" t="str">
        <f t="shared" si="531"/>
        <v/>
      </c>
      <c r="BF74" s="46" t="str">
        <f t="shared" si="531"/>
        <v/>
      </c>
      <c r="BG74" s="46" t="str">
        <f t="shared" si="531"/>
        <v/>
      </c>
      <c r="BH74" s="46" t="str">
        <f t="shared" si="531"/>
        <v/>
      </c>
      <c r="BI74" s="46" t="str">
        <f t="shared" si="531"/>
        <v/>
      </c>
      <c r="BJ74" s="46" t="str">
        <f t="shared" si="531"/>
        <v/>
      </c>
      <c r="BK74" s="46" t="str">
        <f t="shared" si="531"/>
        <v/>
      </c>
      <c r="BL74" s="46" t="str">
        <f t="shared" si="531"/>
        <v/>
      </c>
      <c r="BM74" s="46" t="str">
        <f t="shared" si="531"/>
        <v/>
      </c>
      <c r="BN74" s="46" t="str">
        <f t="shared" si="531"/>
        <v/>
      </c>
      <c r="BO74" s="46" t="str">
        <f t="shared" si="531"/>
        <v/>
      </c>
      <c r="BP74" s="46" t="str">
        <f t="shared" si="531"/>
        <v/>
      </c>
      <c r="BQ74" s="46" t="str">
        <f t="shared" si="531"/>
        <v/>
      </c>
      <c r="BR74" s="46" t="str">
        <f t="shared" si="531"/>
        <v/>
      </c>
      <c r="BS74" s="46" t="str">
        <f t="shared" si="531"/>
        <v/>
      </c>
      <c r="BT74" s="46" t="str">
        <f t="shared" si="531"/>
        <v/>
      </c>
      <c r="BU74" s="46" t="str">
        <f t="shared" si="531"/>
        <v/>
      </c>
      <c r="BV74" s="46" t="str">
        <f t="shared" si="531"/>
        <v/>
      </c>
      <c r="BW74" s="46" t="str">
        <f t="shared" si="531"/>
        <v/>
      </c>
      <c r="BX74" s="46" t="str">
        <f t="shared" si="531"/>
        <v/>
      </c>
      <c r="BY74" s="46" t="str">
        <f t="shared" si="531"/>
        <v/>
      </c>
      <c r="BZ74" s="46" t="str">
        <f t="shared" si="531"/>
        <v/>
      </c>
      <c r="CA74" s="46" t="str">
        <f t="shared" si="531"/>
        <v/>
      </c>
      <c r="CB74" s="46" t="str">
        <f t="shared" si="531"/>
        <v/>
      </c>
      <c r="CC74" s="46" t="str">
        <f t="shared" si="531"/>
        <v/>
      </c>
      <c r="CD74" s="46" t="str">
        <f t="shared" si="531"/>
        <v/>
      </c>
      <c r="CE74" s="46" t="str">
        <f t="shared" si="531"/>
        <v/>
      </c>
      <c r="CF74" s="46" t="str">
        <f t="shared" si="531"/>
        <v/>
      </c>
      <c r="CG74" s="46" t="str">
        <f t="shared" si="531"/>
        <v/>
      </c>
      <c r="CH74" s="46" t="str">
        <f t="shared" si="531"/>
        <v/>
      </c>
      <c r="CI74" s="46" t="str">
        <f t="shared" si="531"/>
        <v/>
      </c>
      <c r="CJ74" s="46" t="str">
        <f t="shared" si="531"/>
        <v/>
      </c>
      <c r="CK74" s="46" t="str">
        <f t="shared" si="531"/>
        <v/>
      </c>
      <c r="CL74" s="46" t="str">
        <f t="shared" si="531"/>
        <v/>
      </c>
      <c r="CM74" s="46" t="str">
        <f t="shared" si="531"/>
        <v/>
      </c>
      <c r="CN74" s="46" t="str">
        <f t="shared" si="531"/>
        <v/>
      </c>
      <c r="CO74" s="46" t="str">
        <f t="shared" si="531"/>
        <v/>
      </c>
      <c r="CP74" s="46" t="str">
        <f t="shared" si="531"/>
        <v/>
      </c>
      <c r="CQ74" s="46" t="str">
        <f t="shared" si="531"/>
        <v/>
      </c>
      <c r="CR74" s="46" t="str">
        <f t="shared" si="531"/>
        <v/>
      </c>
      <c r="CS74" s="46" t="str">
        <f t="shared" si="531"/>
        <v/>
      </c>
      <c r="CT74" s="46" t="str">
        <f t="shared" si="531"/>
        <v/>
      </c>
      <c r="CU74" s="46" t="str">
        <f t="shared" si="531"/>
        <v/>
      </c>
      <c r="CV74" s="46" t="str">
        <f t="shared" si="531"/>
        <v/>
      </c>
      <c r="CW74" s="46" t="str">
        <f t="shared" si="531"/>
        <v/>
      </c>
      <c r="CX74" s="46" t="str">
        <f t="shared" si="531"/>
        <v/>
      </c>
      <c r="CY74" s="46" t="str">
        <f t="shared" si="531"/>
        <v/>
      </c>
      <c r="CZ74" s="46" t="str">
        <f t="shared" si="531"/>
        <v/>
      </c>
      <c r="DA74" s="46" t="str">
        <f t="shared" si="531"/>
        <v/>
      </c>
      <c r="DB74" s="46" t="str">
        <f t="shared" si="531"/>
        <v/>
      </c>
      <c r="DC74" s="46" t="str">
        <f t="shared" si="531"/>
        <v/>
      </c>
      <c r="DD74" s="46" t="str">
        <f t="shared" ref="DD74:DS74" si="532">IF(ISNONTEXT($V74),DC74+$V74,"")</f>
        <v/>
      </c>
      <c r="DE74" s="46" t="str">
        <f t="shared" si="532"/>
        <v/>
      </c>
      <c r="DF74" s="46" t="str">
        <f t="shared" si="532"/>
        <v/>
      </c>
      <c r="DG74" s="46" t="str">
        <f t="shared" si="532"/>
        <v/>
      </c>
      <c r="DH74" s="46" t="str">
        <f t="shared" si="532"/>
        <v/>
      </c>
      <c r="DI74" s="46" t="str">
        <f t="shared" si="532"/>
        <v/>
      </c>
      <c r="DJ74" s="46" t="str">
        <f t="shared" si="532"/>
        <v/>
      </c>
      <c r="DK74" s="46" t="str">
        <f t="shared" si="532"/>
        <v/>
      </c>
      <c r="DL74" s="46" t="str">
        <f t="shared" si="532"/>
        <v/>
      </c>
      <c r="DM74" s="46" t="str">
        <f t="shared" si="532"/>
        <v/>
      </c>
      <c r="DN74" s="46" t="str">
        <f t="shared" si="532"/>
        <v/>
      </c>
      <c r="DO74" s="46" t="str">
        <f t="shared" si="532"/>
        <v/>
      </c>
      <c r="DP74" s="46" t="str">
        <f t="shared" si="532"/>
        <v/>
      </c>
      <c r="DQ74" s="46" t="str">
        <f t="shared" si="532"/>
        <v/>
      </c>
      <c r="DR74" s="46" t="str">
        <f t="shared" si="532"/>
        <v/>
      </c>
      <c r="DS74" s="46" t="str">
        <f t="shared" si="532"/>
        <v/>
      </c>
      <c r="DT74" s="146" t="e">
        <f t="shared" si="409"/>
        <v>#N/A</v>
      </c>
      <c r="DU74" s="146" t="e">
        <f t="shared" si="410"/>
        <v>#N/A</v>
      </c>
      <c r="DV74" s="146" t="e">
        <f t="shared" si="411"/>
        <v>#N/A</v>
      </c>
      <c r="DW74" s="146" t="e">
        <f t="shared" si="412"/>
        <v>#N/A</v>
      </c>
      <c r="DX74" s="146" t="e">
        <f t="shared" si="413"/>
        <v>#N/A</v>
      </c>
      <c r="DY74" s="146" t="e">
        <f t="shared" si="414"/>
        <v>#N/A</v>
      </c>
      <c r="DZ74" s="146" t="e">
        <f t="shared" si="415"/>
        <v>#N/A</v>
      </c>
      <c r="EA74" s="146" t="e">
        <f t="shared" si="416"/>
        <v>#N/A</v>
      </c>
      <c r="EB74" s="146" t="e">
        <f t="shared" si="417"/>
        <v>#N/A</v>
      </c>
      <c r="EC74" s="146" t="e">
        <f t="shared" si="418"/>
        <v>#N/A</v>
      </c>
      <c r="ED74" s="146" t="e">
        <f t="shared" si="419"/>
        <v>#N/A</v>
      </c>
      <c r="EE74" s="146" t="e">
        <f t="shared" si="420"/>
        <v>#N/A</v>
      </c>
      <c r="EF74" s="146" t="e">
        <f t="shared" si="421"/>
        <v>#N/A</v>
      </c>
      <c r="EG74" s="146" t="e">
        <f t="shared" si="422"/>
        <v>#N/A</v>
      </c>
      <c r="EH74" s="146" t="e">
        <f t="shared" si="423"/>
        <v>#N/A</v>
      </c>
      <c r="EI74" s="146" t="e">
        <f t="shared" si="424"/>
        <v>#N/A</v>
      </c>
      <c r="EJ74" s="146" t="e">
        <f t="shared" si="425"/>
        <v>#N/A</v>
      </c>
      <c r="EK74" s="146" t="e">
        <f t="shared" si="426"/>
        <v>#N/A</v>
      </c>
      <c r="EL74" s="146" t="e">
        <f t="shared" si="427"/>
        <v>#N/A</v>
      </c>
      <c r="EM74" s="146" t="e">
        <f t="shared" si="428"/>
        <v>#N/A</v>
      </c>
      <c r="EN74" s="146" t="e">
        <f t="shared" si="429"/>
        <v>#N/A</v>
      </c>
      <c r="EO74" s="146" t="e">
        <f t="shared" si="430"/>
        <v>#N/A</v>
      </c>
      <c r="EP74" s="146" t="e">
        <f t="shared" si="431"/>
        <v>#N/A</v>
      </c>
      <c r="EQ74" s="146" t="e">
        <f t="shared" si="432"/>
        <v>#N/A</v>
      </c>
      <c r="ER74" s="146" t="e">
        <f t="shared" si="433"/>
        <v>#N/A</v>
      </c>
      <c r="ES74" s="146" t="e">
        <f t="shared" si="434"/>
        <v>#N/A</v>
      </c>
      <c r="ET74" s="146" t="e">
        <f t="shared" si="435"/>
        <v>#N/A</v>
      </c>
      <c r="EU74" s="146" t="e">
        <f t="shared" si="436"/>
        <v>#N/A</v>
      </c>
      <c r="EV74" s="146" t="e">
        <f t="shared" si="437"/>
        <v>#N/A</v>
      </c>
      <c r="EW74" s="146" t="e">
        <f t="shared" si="438"/>
        <v>#N/A</v>
      </c>
      <c r="EX74" s="146" t="e">
        <f t="shared" si="439"/>
        <v>#N/A</v>
      </c>
      <c r="EY74" s="146" t="e">
        <f t="shared" si="440"/>
        <v>#N/A</v>
      </c>
      <c r="EZ74" s="146" t="e">
        <f t="shared" si="441"/>
        <v>#N/A</v>
      </c>
      <c r="FA74" s="146" t="e">
        <f t="shared" si="442"/>
        <v>#N/A</v>
      </c>
      <c r="FB74" s="146" t="e">
        <f t="shared" si="443"/>
        <v>#N/A</v>
      </c>
      <c r="FC74" s="146" t="e">
        <f t="shared" si="444"/>
        <v>#N/A</v>
      </c>
      <c r="FD74" s="146" t="e">
        <f t="shared" si="445"/>
        <v>#N/A</v>
      </c>
      <c r="FE74" s="146" t="e">
        <f t="shared" si="446"/>
        <v>#N/A</v>
      </c>
      <c r="FF74" s="146" t="e">
        <f t="shared" si="447"/>
        <v>#N/A</v>
      </c>
      <c r="FG74" s="146" t="e">
        <f t="shared" si="448"/>
        <v>#N/A</v>
      </c>
      <c r="FH74" s="146" t="e">
        <f t="shared" si="449"/>
        <v>#N/A</v>
      </c>
      <c r="FI74" s="146" t="e">
        <f t="shared" si="450"/>
        <v>#N/A</v>
      </c>
      <c r="FJ74" s="146" t="e">
        <f t="shared" si="451"/>
        <v>#N/A</v>
      </c>
      <c r="FK74" s="146" t="e">
        <f t="shared" si="452"/>
        <v>#N/A</v>
      </c>
      <c r="FL74" s="146" t="e">
        <f t="shared" si="453"/>
        <v>#N/A</v>
      </c>
      <c r="FM74" s="146" t="e">
        <f t="shared" si="454"/>
        <v>#N/A</v>
      </c>
      <c r="FN74" s="146" t="e">
        <f t="shared" si="455"/>
        <v>#N/A</v>
      </c>
      <c r="FO74" s="146" t="e">
        <f t="shared" si="456"/>
        <v>#N/A</v>
      </c>
      <c r="FP74" s="146" t="e">
        <f t="shared" si="457"/>
        <v>#N/A</v>
      </c>
      <c r="FQ74" s="146" t="e">
        <f t="shared" si="458"/>
        <v>#N/A</v>
      </c>
      <c r="FR74" s="146" t="e">
        <f t="shared" si="459"/>
        <v>#N/A</v>
      </c>
      <c r="FS74" s="146" t="e">
        <f t="shared" si="460"/>
        <v>#N/A</v>
      </c>
      <c r="FT74" s="146" t="e">
        <f t="shared" si="461"/>
        <v>#N/A</v>
      </c>
      <c r="FU74" s="146" t="e">
        <f t="shared" si="462"/>
        <v>#N/A</v>
      </c>
      <c r="FV74" s="146" t="e">
        <f t="shared" si="463"/>
        <v>#N/A</v>
      </c>
      <c r="FW74" s="146" t="e">
        <f t="shared" si="464"/>
        <v>#N/A</v>
      </c>
      <c r="FX74" s="146" t="e">
        <f t="shared" si="465"/>
        <v>#N/A</v>
      </c>
      <c r="FY74" s="146" t="e">
        <f t="shared" si="466"/>
        <v>#N/A</v>
      </c>
      <c r="FZ74" s="146" t="e">
        <f t="shared" si="467"/>
        <v>#N/A</v>
      </c>
      <c r="GA74" s="146" t="e">
        <f t="shared" si="468"/>
        <v>#N/A</v>
      </c>
      <c r="GB74" s="146" t="e">
        <f t="shared" si="469"/>
        <v>#N/A</v>
      </c>
      <c r="GC74" s="146" t="e">
        <f t="shared" si="470"/>
        <v>#N/A</v>
      </c>
      <c r="GD74" s="146" t="e">
        <f t="shared" si="471"/>
        <v>#N/A</v>
      </c>
      <c r="GE74" s="146" t="e">
        <f t="shared" si="472"/>
        <v>#N/A</v>
      </c>
      <c r="GF74" s="146" t="e">
        <f t="shared" si="473"/>
        <v>#N/A</v>
      </c>
      <c r="GG74" s="146" t="e">
        <f t="shared" si="474"/>
        <v>#N/A</v>
      </c>
      <c r="GH74" s="146" t="e">
        <f t="shared" si="475"/>
        <v>#N/A</v>
      </c>
      <c r="GI74" s="146" t="e">
        <f t="shared" si="476"/>
        <v>#N/A</v>
      </c>
      <c r="GJ74" s="146" t="e">
        <f t="shared" si="477"/>
        <v>#N/A</v>
      </c>
      <c r="GK74" s="146" t="e">
        <f t="shared" si="478"/>
        <v>#N/A</v>
      </c>
      <c r="GL74" s="146" t="e">
        <f t="shared" si="479"/>
        <v>#N/A</v>
      </c>
      <c r="GM74" s="146" t="e">
        <f t="shared" si="480"/>
        <v>#N/A</v>
      </c>
      <c r="GN74" s="146" t="e">
        <f t="shared" si="481"/>
        <v>#N/A</v>
      </c>
      <c r="GO74" s="146" t="e">
        <f t="shared" si="482"/>
        <v>#N/A</v>
      </c>
      <c r="GP74" s="146" t="e">
        <f t="shared" si="483"/>
        <v>#N/A</v>
      </c>
      <c r="GQ74" s="146" t="e">
        <f t="shared" si="484"/>
        <v>#N/A</v>
      </c>
      <c r="GR74" s="146" t="e">
        <f t="shared" si="485"/>
        <v>#N/A</v>
      </c>
      <c r="GS74" s="146" t="e">
        <f t="shared" si="486"/>
        <v>#N/A</v>
      </c>
      <c r="GT74" s="146" t="e">
        <f t="shared" si="487"/>
        <v>#N/A</v>
      </c>
      <c r="GU74" s="146" t="e">
        <f t="shared" si="488"/>
        <v>#N/A</v>
      </c>
      <c r="GV74" s="146" t="e">
        <f t="shared" si="489"/>
        <v>#N/A</v>
      </c>
      <c r="GW74" s="146" t="e">
        <f t="shared" si="490"/>
        <v>#N/A</v>
      </c>
      <c r="GX74" s="146" t="e">
        <f t="shared" si="491"/>
        <v>#N/A</v>
      </c>
      <c r="GY74" s="146" t="e">
        <f t="shared" si="492"/>
        <v>#N/A</v>
      </c>
      <c r="GZ74" s="146" t="e">
        <f t="shared" si="493"/>
        <v>#N/A</v>
      </c>
      <c r="HA74" s="146" t="e">
        <f t="shared" si="494"/>
        <v>#N/A</v>
      </c>
      <c r="HB74" s="146" t="e">
        <f t="shared" si="495"/>
        <v>#N/A</v>
      </c>
      <c r="HC74" s="146" t="e">
        <f t="shared" si="496"/>
        <v>#N/A</v>
      </c>
      <c r="HD74" s="146" t="e">
        <f t="shared" si="497"/>
        <v>#N/A</v>
      </c>
      <c r="HE74" s="146" t="e">
        <f t="shared" si="498"/>
        <v>#N/A</v>
      </c>
      <c r="HF74" s="146" t="e">
        <f t="shared" si="499"/>
        <v>#N/A</v>
      </c>
      <c r="HG74" s="146" t="e">
        <f t="shared" si="500"/>
        <v>#N/A</v>
      </c>
      <c r="HH74" s="146" t="e">
        <f t="shared" si="501"/>
        <v>#N/A</v>
      </c>
      <c r="HI74" s="146" t="e">
        <f t="shared" si="502"/>
        <v>#N/A</v>
      </c>
      <c r="HJ74" s="146" t="e">
        <f t="shared" si="503"/>
        <v>#N/A</v>
      </c>
      <c r="HK74" s="146" t="e">
        <f t="shared" si="504"/>
        <v>#N/A</v>
      </c>
      <c r="HL74" s="146" t="e">
        <f t="shared" si="505"/>
        <v>#N/A</v>
      </c>
      <c r="HM74" s="146" t="e">
        <f t="shared" si="506"/>
        <v>#N/A</v>
      </c>
      <c r="HN74" s="146" t="e">
        <f t="shared" si="507"/>
        <v>#N/A</v>
      </c>
      <c r="HO74" s="146" t="e">
        <f t="shared" si="508"/>
        <v>#N/A</v>
      </c>
      <c r="HP74" s="146" t="e">
        <f t="shared" si="509"/>
        <v>#N/A</v>
      </c>
    </row>
    <row r="75" spans="1:224" hidden="1" x14ac:dyDescent="0.45">
      <c r="A75" s="4">
        <v>72</v>
      </c>
      <c r="B75" s="82" t="str">
        <f t="shared" si="510"/>
        <v/>
      </c>
      <c r="C75" s="81"/>
      <c r="D75" s="82" t="str">
        <f t="shared" si="511"/>
        <v/>
      </c>
      <c r="E75" s="32" t="str">
        <f t="shared" si="403"/>
        <v/>
      </c>
      <c r="F75" s="32" t="str">
        <f t="shared" si="404"/>
        <v/>
      </c>
      <c r="G75" s="65" t="str">
        <f t="shared" si="512"/>
        <v/>
      </c>
      <c r="H75" s="21"/>
      <c r="I75" s="53"/>
      <c r="J75" s="237"/>
      <c r="K75" s="66" t="str">
        <f>IF(AND(B75&gt;0,C75&gt;0,D75&gt;0),IF(ISBLANK(J75),IF(ISBLANK(H75),"",(D75-B75)*VLOOKUP(H75,VLookups!$A$4:$B$13,2,FALSE)),J75),"")</f>
        <v/>
      </c>
      <c r="L75" s="67" t="str">
        <f t="shared" si="405"/>
        <v/>
      </c>
      <c r="M75" s="81"/>
      <c r="N75" s="230" t="str">
        <f>IF(AND(M75&gt;0,C75&gt;0,NOT(K75="")),ABS(VLOOKUP($M$1,VLookups!$A$27:$B$28,2,FALSE)-_xlfn.NORM.DIST(M75,G75,K75,TRUE)),"")</f>
        <v/>
      </c>
      <c r="O75" s="80" t="str">
        <f>IF(AND($B75&gt;0,$C75&gt;0,$D75&gt;0,NOT(ISBLANK($H75))),_xlfn.NORM.INV(ABS(VLOOKUP($M$1,VLookups!$A$27:$B$28,2,FALSE)-O$3),$G75,$K75),"")</f>
        <v/>
      </c>
      <c r="P75" s="79" t="str">
        <f>IF(AND($B75&gt;0,$C75&gt;0,$D75&gt;0,NOT(ISBLANK($H75))),_xlfn.NORM.INV(ABS(VLOOKUP($M$1,VLookups!$A$27:$B$28,2,FALSE)-P$3),$G75,$K75),"")</f>
        <v/>
      </c>
      <c r="Q75" s="80" t="str">
        <f>IF(AND($B75&gt;0,$C75&gt;0,$D75&gt;0,NOT(ISBLANK($H75))),_xlfn.NORM.INV(ABS(VLOOKUP($M$1,VLookups!$A$27:$B$28,2,FALSE)-Q$3),$G75,$K75),"")</f>
        <v/>
      </c>
      <c r="R75" s="79" t="str">
        <f>IF(AND($B75&gt;0,$C75&gt;0,$D75&gt;0,NOT(ISBLANK($H75))),_xlfn.NORM.INV(ABS(VLOOKUP($M$1,VLookups!$A$27:$B$28,2,FALSE)-R$3),$G75,$K75),"")</f>
        <v/>
      </c>
      <c r="S75" s="80" t="str">
        <f>IF(AND($B75&gt;0,$C75&gt;0,$D75&gt;0,NOT(ISBLANK($H75))),_xlfn.NORM.INV(ABS(VLOOKUP($M$1,VLookups!$A$27:$B$28,2,FALSE)-S$3),$G75,$K75),"")</f>
        <v/>
      </c>
      <c r="T75" s="79" t="str">
        <f>IF(AND($B75&gt;0,$C75&gt;0,$D75&gt;0,NOT(ISBLANK($H75))),_xlfn.NORM.INV(ABS(VLOOKUP($M$1,VLookups!$A$27:$B$28,2,FALSE)-T$3),$G75,$K75),"")</f>
        <v/>
      </c>
      <c r="U75" s="5"/>
      <c r="V75" s="145" t="str">
        <f t="shared" si="513"/>
        <v/>
      </c>
      <c r="W75" s="46" t="str">
        <f t="shared" ref="W75:AP75" si="533">IF(ISNONTEXT($V75),X75-$V75,"")</f>
        <v/>
      </c>
      <c r="X75" s="46" t="str">
        <f t="shared" si="533"/>
        <v/>
      </c>
      <c r="Y75" s="46" t="str">
        <f t="shared" si="533"/>
        <v/>
      </c>
      <c r="Z75" s="46" t="str">
        <f t="shared" si="533"/>
        <v/>
      </c>
      <c r="AA75" s="46" t="str">
        <f t="shared" si="533"/>
        <v/>
      </c>
      <c r="AB75" s="46" t="str">
        <f t="shared" si="533"/>
        <v/>
      </c>
      <c r="AC75" s="46" t="str">
        <f t="shared" si="533"/>
        <v/>
      </c>
      <c r="AD75" s="46" t="str">
        <f t="shared" si="533"/>
        <v/>
      </c>
      <c r="AE75" s="46" t="str">
        <f t="shared" si="533"/>
        <v/>
      </c>
      <c r="AF75" s="46" t="str">
        <f t="shared" si="533"/>
        <v/>
      </c>
      <c r="AG75" s="46" t="str">
        <f t="shared" si="533"/>
        <v/>
      </c>
      <c r="AH75" s="46" t="str">
        <f t="shared" si="533"/>
        <v/>
      </c>
      <c r="AI75" s="46" t="str">
        <f t="shared" si="533"/>
        <v/>
      </c>
      <c r="AJ75" s="46" t="str">
        <f t="shared" si="533"/>
        <v/>
      </c>
      <c r="AK75" s="46" t="str">
        <f t="shared" si="533"/>
        <v/>
      </c>
      <c r="AL75" s="46" t="str">
        <f t="shared" si="533"/>
        <v/>
      </c>
      <c r="AM75" s="46" t="str">
        <f t="shared" si="533"/>
        <v/>
      </c>
      <c r="AN75" s="46" t="str">
        <f t="shared" si="533"/>
        <v/>
      </c>
      <c r="AO75" s="46" t="str">
        <f t="shared" si="533"/>
        <v/>
      </c>
      <c r="AP75" s="46" t="str">
        <f t="shared" si="533"/>
        <v/>
      </c>
      <c r="AQ75" s="152" t="str">
        <f t="shared" si="515"/>
        <v/>
      </c>
      <c r="AR75" s="46" t="str">
        <f t="shared" ref="AR75:DC75" si="534">IF(ISNONTEXT($V75),AQ75+$V75,"")</f>
        <v/>
      </c>
      <c r="AS75" s="46" t="str">
        <f t="shared" si="534"/>
        <v/>
      </c>
      <c r="AT75" s="46" t="str">
        <f t="shared" si="534"/>
        <v/>
      </c>
      <c r="AU75" s="46" t="str">
        <f t="shared" si="534"/>
        <v/>
      </c>
      <c r="AV75" s="46" t="str">
        <f t="shared" si="534"/>
        <v/>
      </c>
      <c r="AW75" s="46" t="str">
        <f t="shared" si="534"/>
        <v/>
      </c>
      <c r="AX75" s="46" t="str">
        <f t="shared" si="534"/>
        <v/>
      </c>
      <c r="AY75" s="46" t="str">
        <f t="shared" si="534"/>
        <v/>
      </c>
      <c r="AZ75" s="46" t="str">
        <f t="shared" si="534"/>
        <v/>
      </c>
      <c r="BA75" s="46" t="str">
        <f t="shared" si="534"/>
        <v/>
      </c>
      <c r="BB75" s="46" t="str">
        <f t="shared" si="534"/>
        <v/>
      </c>
      <c r="BC75" s="46" t="str">
        <f t="shared" si="534"/>
        <v/>
      </c>
      <c r="BD75" s="46" t="str">
        <f t="shared" si="534"/>
        <v/>
      </c>
      <c r="BE75" s="46" t="str">
        <f t="shared" si="534"/>
        <v/>
      </c>
      <c r="BF75" s="46" t="str">
        <f t="shared" si="534"/>
        <v/>
      </c>
      <c r="BG75" s="46" t="str">
        <f t="shared" si="534"/>
        <v/>
      </c>
      <c r="BH75" s="46" t="str">
        <f t="shared" si="534"/>
        <v/>
      </c>
      <c r="BI75" s="46" t="str">
        <f t="shared" si="534"/>
        <v/>
      </c>
      <c r="BJ75" s="46" t="str">
        <f t="shared" si="534"/>
        <v/>
      </c>
      <c r="BK75" s="46" t="str">
        <f t="shared" si="534"/>
        <v/>
      </c>
      <c r="BL75" s="46" t="str">
        <f t="shared" si="534"/>
        <v/>
      </c>
      <c r="BM75" s="46" t="str">
        <f t="shared" si="534"/>
        <v/>
      </c>
      <c r="BN75" s="46" t="str">
        <f t="shared" si="534"/>
        <v/>
      </c>
      <c r="BO75" s="46" t="str">
        <f t="shared" si="534"/>
        <v/>
      </c>
      <c r="BP75" s="46" t="str">
        <f t="shared" si="534"/>
        <v/>
      </c>
      <c r="BQ75" s="46" t="str">
        <f t="shared" si="534"/>
        <v/>
      </c>
      <c r="BR75" s="46" t="str">
        <f t="shared" si="534"/>
        <v/>
      </c>
      <c r="BS75" s="46" t="str">
        <f t="shared" si="534"/>
        <v/>
      </c>
      <c r="BT75" s="46" t="str">
        <f t="shared" si="534"/>
        <v/>
      </c>
      <c r="BU75" s="46" t="str">
        <f t="shared" si="534"/>
        <v/>
      </c>
      <c r="BV75" s="46" t="str">
        <f t="shared" si="534"/>
        <v/>
      </c>
      <c r="BW75" s="46" t="str">
        <f t="shared" si="534"/>
        <v/>
      </c>
      <c r="BX75" s="46" t="str">
        <f t="shared" si="534"/>
        <v/>
      </c>
      <c r="BY75" s="46" t="str">
        <f t="shared" si="534"/>
        <v/>
      </c>
      <c r="BZ75" s="46" t="str">
        <f t="shared" si="534"/>
        <v/>
      </c>
      <c r="CA75" s="46" t="str">
        <f t="shared" si="534"/>
        <v/>
      </c>
      <c r="CB75" s="46" t="str">
        <f t="shared" si="534"/>
        <v/>
      </c>
      <c r="CC75" s="46" t="str">
        <f t="shared" si="534"/>
        <v/>
      </c>
      <c r="CD75" s="46" t="str">
        <f t="shared" si="534"/>
        <v/>
      </c>
      <c r="CE75" s="46" t="str">
        <f t="shared" si="534"/>
        <v/>
      </c>
      <c r="CF75" s="46" t="str">
        <f t="shared" si="534"/>
        <v/>
      </c>
      <c r="CG75" s="46" t="str">
        <f t="shared" si="534"/>
        <v/>
      </c>
      <c r="CH75" s="46" t="str">
        <f t="shared" si="534"/>
        <v/>
      </c>
      <c r="CI75" s="46" t="str">
        <f t="shared" si="534"/>
        <v/>
      </c>
      <c r="CJ75" s="46" t="str">
        <f t="shared" si="534"/>
        <v/>
      </c>
      <c r="CK75" s="46" t="str">
        <f t="shared" si="534"/>
        <v/>
      </c>
      <c r="CL75" s="46" t="str">
        <f t="shared" si="534"/>
        <v/>
      </c>
      <c r="CM75" s="46" t="str">
        <f t="shared" si="534"/>
        <v/>
      </c>
      <c r="CN75" s="46" t="str">
        <f t="shared" si="534"/>
        <v/>
      </c>
      <c r="CO75" s="46" t="str">
        <f t="shared" si="534"/>
        <v/>
      </c>
      <c r="CP75" s="46" t="str">
        <f t="shared" si="534"/>
        <v/>
      </c>
      <c r="CQ75" s="46" t="str">
        <f t="shared" si="534"/>
        <v/>
      </c>
      <c r="CR75" s="46" t="str">
        <f t="shared" si="534"/>
        <v/>
      </c>
      <c r="CS75" s="46" t="str">
        <f t="shared" si="534"/>
        <v/>
      </c>
      <c r="CT75" s="46" t="str">
        <f t="shared" si="534"/>
        <v/>
      </c>
      <c r="CU75" s="46" t="str">
        <f t="shared" si="534"/>
        <v/>
      </c>
      <c r="CV75" s="46" t="str">
        <f t="shared" si="534"/>
        <v/>
      </c>
      <c r="CW75" s="46" t="str">
        <f t="shared" si="534"/>
        <v/>
      </c>
      <c r="CX75" s="46" t="str">
        <f t="shared" si="534"/>
        <v/>
      </c>
      <c r="CY75" s="46" t="str">
        <f t="shared" si="534"/>
        <v/>
      </c>
      <c r="CZ75" s="46" t="str">
        <f t="shared" si="534"/>
        <v/>
      </c>
      <c r="DA75" s="46" t="str">
        <f t="shared" si="534"/>
        <v/>
      </c>
      <c r="DB75" s="46" t="str">
        <f t="shared" si="534"/>
        <v/>
      </c>
      <c r="DC75" s="46" t="str">
        <f t="shared" si="534"/>
        <v/>
      </c>
      <c r="DD75" s="46" t="str">
        <f t="shared" ref="DD75:DS75" si="535">IF(ISNONTEXT($V75),DC75+$V75,"")</f>
        <v/>
      </c>
      <c r="DE75" s="46" t="str">
        <f t="shared" si="535"/>
        <v/>
      </c>
      <c r="DF75" s="46" t="str">
        <f t="shared" si="535"/>
        <v/>
      </c>
      <c r="DG75" s="46" t="str">
        <f t="shared" si="535"/>
        <v/>
      </c>
      <c r="DH75" s="46" t="str">
        <f t="shared" si="535"/>
        <v/>
      </c>
      <c r="DI75" s="46" t="str">
        <f t="shared" si="535"/>
        <v/>
      </c>
      <c r="DJ75" s="46" t="str">
        <f t="shared" si="535"/>
        <v/>
      </c>
      <c r="DK75" s="46" t="str">
        <f t="shared" si="535"/>
        <v/>
      </c>
      <c r="DL75" s="46" t="str">
        <f t="shared" si="535"/>
        <v/>
      </c>
      <c r="DM75" s="46" t="str">
        <f t="shared" si="535"/>
        <v/>
      </c>
      <c r="DN75" s="46" t="str">
        <f t="shared" si="535"/>
        <v/>
      </c>
      <c r="DO75" s="46" t="str">
        <f t="shared" si="535"/>
        <v/>
      </c>
      <c r="DP75" s="46" t="str">
        <f t="shared" si="535"/>
        <v/>
      </c>
      <c r="DQ75" s="46" t="str">
        <f t="shared" si="535"/>
        <v/>
      </c>
      <c r="DR75" s="46" t="str">
        <f t="shared" si="535"/>
        <v/>
      </c>
      <c r="DS75" s="46" t="str">
        <f t="shared" si="535"/>
        <v/>
      </c>
      <c r="DT75" s="146" t="e">
        <f t="shared" si="409"/>
        <v>#N/A</v>
      </c>
      <c r="DU75" s="146" t="e">
        <f t="shared" si="410"/>
        <v>#N/A</v>
      </c>
      <c r="DV75" s="146" t="e">
        <f t="shared" si="411"/>
        <v>#N/A</v>
      </c>
      <c r="DW75" s="146" t="e">
        <f t="shared" si="412"/>
        <v>#N/A</v>
      </c>
      <c r="DX75" s="146" t="e">
        <f t="shared" si="413"/>
        <v>#N/A</v>
      </c>
      <c r="DY75" s="146" t="e">
        <f t="shared" si="414"/>
        <v>#N/A</v>
      </c>
      <c r="DZ75" s="146" t="e">
        <f t="shared" si="415"/>
        <v>#N/A</v>
      </c>
      <c r="EA75" s="146" t="e">
        <f t="shared" si="416"/>
        <v>#N/A</v>
      </c>
      <c r="EB75" s="146" t="e">
        <f t="shared" si="417"/>
        <v>#N/A</v>
      </c>
      <c r="EC75" s="146" t="e">
        <f t="shared" si="418"/>
        <v>#N/A</v>
      </c>
      <c r="ED75" s="146" t="e">
        <f t="shared" si="419"/>
        <v>#N/A</v>
      </c>
      <c r="EE75" s="146" t="e">
        <f t="shared" si="420"/>
        <v>#N/A</v>
      </c>
      <c r="EF75" s="146" t="e">
        <f t="shared" si="421"/>
        <v>#N/A</v>
      </c>
      <c r="EG75" s="146" t="e">
        <f t="shared" si="422"/>
        <v>#N/A</v>
      </c>
      <c r="EH75" s="146" t="e">
        <f t="shared" si="423"/>
        <v>#N/A</v>
      </c>
      <c r="EI75" s="146" t="e">
        <f t="shared" si="424"/>
        <v>#N/A</v>
      </c>
      <c r="EJ75" s="146" t="e">
        <f t="shared" si="425"/>
        <v>#N/A</v>
      </c>
      <c r="EK75" s="146" t="e">
        <f t="shared" si="426"/>
        <v>#N/A</v>
      </c>
      <c r="EL75" s="146" t="e">
        <f t="shared" si="427"/>
        <v>#N/A</v>
      </c>
      <c r="EM75" s="146" t="e">
        <f t="shared" si="428"/>
        <v>#N/A</v>
      </c>
      <c r="EN75" s="146" t="e">
        <f t="shared" si="429"/>
        <v>#N/A</v>
      </c>
      <c r="EO75" s="146" t="e">
        <f t="shared" si="430"/>
        <v>#N/A</v>
      </c>
      <c r="EP75" s="146" t="e">
        <f t="shared" si="431"/>
        <v>#N/A</v>
      </c>
      <c r="EQ75" s="146" t="e">
        <f t="shared" si="432"/>
        <v>#N/A</v>
      </c>
      <c r="ER75" s="146" t="e">
        <f t="shared" si="433"/>
        <v>#N/A</v>
      </c>
      <c r="ES75" s="146" t="e">
        <f t="shared" si="434"/>
        <v>#N/A</v>
      </c>
      <c r="ET75" s="146" t="e">
        <f t="shared" si="435"/>
        <v>#N/A</v>
      </c>
      <c r="EU75" s="146" t="e">
        <f t="shared" si="436"/>
        <v>#N/A</v>
      </c>
      <c r="EV75" s="146" t="e">
        <f t="shared" si="437"/>
        <v>#N/A</v>
      </c>
      <c r="EW75" s="146" t="e">
        <f t="shared" si="438"/>
        <v>#N/A</v>
      </c>
      <c r="EX75" s="146" t="e">
        <f t="shared" si="439"/>
        <v>#N/A</v>
      </c>
      <c r="EY75" s="146" t="e">
        <f t="shared" si="440"/>
        <v>#N/A</v>
      </c>
      <c r="EZ75" s="146" t="e">
        <f t="shared" si="441"/>
        <v>#N/A</v>
      </c>
      <c r="FA75" s="146" t="e">
        <f t="shared" si="442"/>
        <v>#N/A</v>
      </c>
      <c r="FB75" s="146" t="e">
        <f t="shared" si="443"/>
        <v>#N/A</v>
      </c>
      <c r="FC75" s="146" t="e">
        <f t="shared" si="444"/>
        <v>#N/A</v>
      </c>
      <c r="FD75" s="146" t="e">
        <f t="shared" si="445"/>
        <v>#N/A</v>
      </c>
      <c r="FE75" s="146" t="e">
        <f t="shared" si="446"/>
        <v>#N/A</v>
      </c>
      <c r="FF75" s="146" t="e">
        <f t="shared" si="447"/>
        <v>#N/A</v>
      </c>
      <c r="FG75" s="146" t="e">
        <f t="shared" si="448"/>
        <v>#N/A</v>
      </c>
      <c r="FH75" s="146" t="e">
        <f t="shared" si="449"/>
        <v>#N/A</v>
      </c>
      <c r="FI75" s="146" t="e">
        <f t="shared" si="450"/>
        <v>#N/A</v>
      </c>
      <c r="FJ75" s="146" t="e">
        <f t="shared" si="451"/>
        <v>#N/A</v>
      </c>
      <c r="FK75" s="146" t="e">
        <f t="shared" si="452"/>
        <v>#N/A</v>
      </c>
      <c r="FL75" s="146" t="e">
        <f t="shared" si="453"/>
        <v>#N/A</v>
      </c>
      <c r="FM75" s="146" t="e">
        <f t="shared" si="454"/>
        <v>#N/A</v>
      </c>
      <c r="FN75" s="146" t="e">
        <f t="shared" si="455"/>
        <v>#N/A</v>
      </c>
      <c r="FO75" s="146" t="e">
        <f t="shared" si="456"/>
        <v>#N/A</v>
      </c>
      <c r="FP75" s="146" t="e">
        <f t="shared" si="457"/>
        <v>#N/A</v>
      </c>
      <c r="FQ75" s="146" t="e">
        <f t="shared" si="458"/>
        <v>#N/A</v>
      </c>
      <c r="FR75" s="146" t="e">
        <f t="shared" si="459"/>
        <v>#N/A</v>
      </c>
      <c r="FS75" s="146" t="e">
        <f t="shared" si="460"/>
        <v>#N/A</v>
      </c>
      <c r="FT75" s="146" t="e">
        <f t="shared" si="461"/>
        <v>#N/A</v>
      </c>
      <c r="FU75" s="146" t="e">
        <f t="shared" si="462"/>
        <v>#N/A</v>
      </c>
      <c r="FV75" s="146" t="e">
        <f t="shared" si="463"/>
        <v>#N/A</v>
      </c>
      <c r="FW75" s="146" t="e">
        <f t="shared" si="464"/>
        <v>#N/A</v>
      </c>
      <c r="FX75" s="146" t="e">
        <f t="shared" si="465"/>
        <v>#N/A</v>
      </c>
      <c r="FY75" s="146" t="e">
        <f t="shared" si="466"/>
        <v>#N/A</v>
      </c>
      <c r="FZ75" s="146" t="e">
        <f t="shared" si="467"/>
        <v>#N/A</v>
      </c>
      <c r="GA75" s="146" t="e">
        <f t="shared" si="468"/>
        <v>#N/A</v>
      </c>
      <c r="GB75" s="146" t="e">
        <f t="shared" si="469"/>
        <v>#N/A</v>
      </c>
      <c r="GC75" s="146" t="e">
        <f t="shared" si="470"/>
        <v>#N/A</v>
      </c>
      <c r="GD75" s="146" t="e">
        <f t="shared" si="471"/>
        <v>#N/A</v>
      </c>
      <c r="GE75" s="146" t="e">
        <f t="shared" si="472"/>
        <v>#N/A</v>
      </c>
      <c r="GF75" s="146" t="e">
        <f t="shared" si="473"/>
        <v>#N/A</v>
      </c>
      <c r="GG75" s="146" t="e">
        <f t="shared" si="474"/>
        <v>#N/A</v>
      </c>
      <c r="GH75" s="146" t="e">
        <f t="shared" si="475"/>
        <v>#N/A</v>
      </c>
      <c r="GI75" s="146" t="e">
        <f t="shared" si="476"/>
        <v>#N/A</v>
      </c>
      <c r="GJ75" s="146" t="e">
        <f t="shared" si="477"/>
        <v>#N/A</v>
      </c>
      <c r="GK75" s="146" t="e">
        <f t="shared" si="478"/>
        <v>#N/A</v>
      </c>
      <c r="GL75" s="146" t="e">
        <f t="shared" si="479"/>
        <v>#N/A</v>
      </c>
      <c r="GM75" s="146" t="e">
        <f t="shared" si="480"/>
        <v>#N/A</v>
      </c>
      <c r="GN75" s="146" t="e">
        <f t="shared" si="481"/>
        <v>#N/A</v>
      </c>
      <c r="GO75" s="146" t="e">
        <f t="shared" si="482"/>
        <v>#N/A</v>
      </c>
      <c r="GP75" s="146" t="e">
        <f t="shared" si="483"/>
        <v>#N/A</v>
      </c>
      <c r="GQ75" s="146" t="e">
        <f t="shared" si="484"/>
        <v>#N/A</v>
      </c>
      <c r="GR75" s="146" t="e">
        <f t="shared" si="485"/>
        <v>#N/A</v>
      </c>
      <c r="GS75" s="146" t="e">
        <f t="shared" si="486"/>
        <v>#N/A</v>
      </c>
      <c r="GT75" s="146" t="e">
        <f t="shared" si="487"/>
        <v>#N/A</v>
      </c>
      <c r="GU75" s="146" t="e">
        <f t="shared" si="488"/>
        <v>#N/A</v>
      </c>
      <c r="GV75" s="146" t="e">
        <f t="shared" si="489"/>
        <v>#N/A</v>
      </c>
      <c r="GW75" s="146" t="e">
        <f t="shared" si="490"/>
        <v>#N/A</v>
      </c>
      <c r="GX75" s="146" t="e">
        <f t="shared" si="491"/>
        <v>#N/A</v>
      </c>
      <c r="GY75" s="146" t="e">
        <f t="shared" si="492"/>
        <v>#N/A</v>
      </c>
      <c r="GZ75" s="146" t="e">
        <f t="shared" si="493"/>
        <v>#N/A</v>
      </c>
      <c r="HA75" s="146" t="e">
        <f t="shared" si="494"/>
        <v>#N/A</v>
      </c>
      <c r="HB75" s="146" t="e">
        <f t="shared" si="495"/>
        <v>#N/A</v>
      </c>
      <c r="HC75" s="146" t="e">
        <f t="shared" si="496"/>
        <v>#N/A</v>
      </c>
      <c r="HD75" s="146" t="e">
        <f t="shared" si="497"/>
        <v>#N/A</v>
      </c>
      <c r="HE75" s="146" t="e">
        <f t="shared" si="498"/>
        <v>#N/A</v>
      </c>
      <c r="HF75" s="146" t="e">
        <f t="shared" si="499"/>
        <v>#N/A</v>
      </c>
      <c r="HG75" s="146" t="e">
        <f t="shared" si="500"/>
        <v>#N/A</v>
      </c>
      <c r="HH75" s="146" t="e">
        <f t="shared" si="501"/>
        <v>#N/A</v>
      </c>
      <c r="HI75" s="146" t="e">
        <f t="shared" si="502"/>
        <v>#N/A</v>
      </c>
      <c r="HJ75" s="146" t="e">
        <f t="shared" si="503"/>
        <v>#N/A</v>
      </c>
      <c r="HK75" s="146" t="e">
        <f t="shared" si="504"/>
        <v>#N/A</v>
      </c>
      <c r="HL75" s="146" t="e">
        <f t="shared" si="505"/>
        <v>#N/A</v>
      </c>
      <c r="HM75" s="146" t="e">
        <f t="shared" si="506"/>
        <v>#N/A</v>
      </c>
      <c r="HN75" s="146" t="e">
        <f t="shared" si="507"/>
        <v>#N/A</v>
      </c>
      <c r="HO75" s="146" t="e">
        <f t="shared" si="508"/>
        <v>#N/A</v>
      </c>
      <c r="HP75" s="146" t="e">
        <f t="shared" si="509"/>
        <v>#N/A</v>
      </c>
    </row>
    <row r="76" spans="1:224" hidden="1" x14ac:dyDescent="0.45">
      <c r="A76" s="4">
        <v>73</v>
      </c>
      <c r="B76" s="82" t="str">
        <f t="shared" si="510"/>
        <v/>
      </c>
      <c r="C76" s="81"/>
      <c r="D76" s="82" t="str">
        <f t="shared" si="511"/>
        <v/>
      </c>
      <c r="E76" s="32" t="str">
        <f t="shared" si="403"/>
        <v/>
      </c>
      <c r="F76" s="32" t="str">
        <f t="shared" si="404"/>
        <v/>
      </c>
      <c r="G76" s="65" t="str">
        <f t="shared" si="512"/>
        <v/>
      </c>
      <c r="H76" s="21"/>
      <c r="I76" s="53"/>
      <c r="J76" s="237"/>
      <c r="K76" s="66" t="str">
        <f>IF(AND(B76&gt;0,C76&gt;0,D76&gt;0),IF(ISBLANK(J76),IF(ISBLANK(H76),"",(D76-B76)*VLOOKUP(H76,VLookups!$A$4:$B$13,2,FALSE)),J76),"")</f>
        <v/>
      </c>
      <c r="L76" s="67" t="str">
        <f t="shared" si="405"/>
        <v/>
      </c>
      <c r="M76" s="81"/>
      <c r="N76" s="230" t="str">
        <f>IF(AND(M76&gt;0,C76&gt;0,NOT(K76="")),ABS(VLOOKUP($M$1,VLookups!$A$27:$B$28,2,FALSE)-_xlfn.NORM.DIST(M76,G76,K76,TRUE)),"")</f>
        <v/>
      </c>
      <c r="O76" s="80" t="str">
        <f>IF(AND($B76&gt;0,$C76&gt;0,$D76&gt;0,NOT(ISBLANK($H76))),_xlfn.NORM.INV(ABS(VLOOKUP($M$1,VLookups!$A$27:$B$28,2,FALSE)-O$3),$G76,$K76),"")</f>
        <v/>
      </c>
      <c r="P76" s="79" t="str">
        <f>IF(AND($B76&gt;0,$C76&gt;0,$D76&gt;0,NOT(ISBLANK($H76))),_xlfn.NORM.INV(ABS(VLOOKUP($M$1,VLookups!$A$27:$B$28,2,FALSE)-P$3),$G76,$K76),"")</f>
        <v/>
      </c>
      <c r="Q76" s="80" t="str">
        <f>IF(AND($B76&gt;0,$C76&gt;0,$D76&gt;0,NOT(ISBLANK($H76))),_xlfn.NORM.INV(ABS(VLOOKUP($M$1,VLookups!$A$27:$B$28,2,FALSE)-Q$3),$G76,$K76),"")</f>
        <v/>
      </c>
      <c r="R76" s="79" t="str">
        <f>IF(AND($B76&gt;0,$C76&gt;0,$D76&gt;0,NOT(ISBLANK($H76))),_xlfn.NORM.INV(ABS(VLOOKUP($M$1,VLookups!$A$27:$B$28,2,FALSE)-R$3),$G76,$K76),"")</f>
        <v/>
      </c>
      <c r="S76" s="80" t="str">
        <f>IF(AND($B76&gt;0,$C76&gt;0,$D76&gt;0,NOT(ISBLANK($H76))),_xlfn.NORM.INV(ABS(VLOOKUP($M$1,VLookups!$A$27:$B$28,2,FALSE)-S$3),$G76,$K76),"")</f>
        <v/>
      </c>
      <c r="T76" s="79" t="str">
        <f>IF(AND($B76&gt;0,$C76&gt;0,$D76&gt;0,NOT(ISBLANK($H76))),_xlfn.NORM.INV(ABS(VLOOKUP($M$1,VLookups!$A$27:$B$28,2,FALSE)-T$3),$G76,$K76),"")</f>
        <v/>
      </c>
      <c r="U76" s="5"/>
      <c r="V76" s="145" t="str">
        <f t="shared" si="513"/>
        <v/>
      </c>
      <c r="W76" s="46" t="str">
        <f t="shared" ref="W76:AP76" si="536">IF(ISNONTEXT($V76),X76-$V76,"")</f>
        <v/>
      </c>
      <c r="X76" s="46" t="str">
        <f t="shared" si="536"/>
        <v/>
      </c>
      <c r="Y76" s="46" t="str">
        <f t="shared" si="536"/>
        <v/>
      </c>
      <c r="Z76" s="46" t="str">
        <f t="shared" si="536"/>
        <v/>
      </c>
      <c r="AA76" s="46" t="str">
        <f t="shared" si="536"/>
        <v/>
      </c>
      <c r="AB76" s="46" t="str">
        <f t="shared" si="536"/>
        <v/>
      </c>
      <c r="AC76" s="46" t="str">
        <f t="shared" si="536"/>
        <v/>
      </c>
      <c r="AD76" s="46" t="str">
        <f t="shared" si="536"/>
        <v/>
      </c>
      <c r="AE76" s="46" t="str">
        <f t="shared" si="536"/>
        <v/>
      </c>
      <c r="AF76" s="46" t="str">
        <f t="shared" si="536"/>
        <v/>
      </c>
      <c r="AG76" s="46" t="str">
        <f t="shared" si="536"/>
        <v/>
      </c>
      <c r="AH76" s="46" t="str">
        <f t="shared" si="536"/>
        <v/>
      </c>
      <c r="AI76" s="46" t="str">
        <f t="shared" si="536"/>
        <v/>
      </c>
      <c r="AJ76" s="46" t="str">
        <f t="shared" si="536"/>
        <v/>
      </c>
      <c r="AK76" s="46" t="str">
        <f t="shared" si="536"/>
        <v/>
      </c>
      <c r="AL76" s="46" t="str">
        <f t="shared" si="536"/>
        <v/>
      </c>
      <c r="AM76" s="46" t="str">
        <f t="shared" si="536"/>
        <v/>
      </c>
      <c r="AN76" s="46" t="str">
        <f t="shared" si="536"/>
        <v/>
      </c>
      <c r="AO76" s="46" t="str">
        <f t="shared" si="536"/>
        <v/>
      </c>
      <c r="AP76" s="46" t="str">
        <f t="shared" si="536"/>
        <v/>
      </c>
      <c r="AQ76" s="152" t="str">
        <f t="shared" si="515"/>
        <v/>
      </c>
      <c r="AR76" s="46" t="str">
        <f t="shared" ref="AR76:DC76" si="537">IF(ISNONTEXT($V76),AQ76+$V76,"")</f>
        <v/>
      </c>
      <c r="AS76" s="46" t="str">
        <f t="shared" si="537"/>
        <v/>
      </c>
      <c r="AT76" s="46" t="str">
        <f t="shared" si="537"/>
        <v/>
      </c>
      <c r="AU76" s="46" t="str">
        <f t="shared" si="537"/>
        <v/>
      </c>
      <c r="AV76" s="46" t="str">
        <f t="shared" si="537"/>
        <v/>
      </c>
      <c r="AW76" s="46" t="str">
        <f t="shared" si="537"/>
        <v/>
      </c>
      <c r="AX76" s="46" t="str">
        <f t="shared" si="537"/>
        <v/>
      </c>
      <c r="AY76" s="46" t="str">
        <f t="shared" si="537"/>
        <v/>
      </c>
      <c r="AZ76" s="46" t="str">
        <f t="shared" si="537"/>
        <v/>
      </c>
      <c r="BA76" s="46" t="str">
        <f t="shared" si="537"/>
        <v/>
      </c>
      <c r="BB76" s="46" t="str">
        <f t="shared" si="537"/>
        <v/>
      </c>
      <c r="BC76" s="46" t="str">
        <f t="shared" si="537"/>
        <v/>
      </c>
      <c r="BD76" s="46" t="str">
        <f t="shared" si="537"/>
        <v/>
      </c>
      <c r="BE76" s="46" t="str">
        <f t="shared" si="537"/>
        <v/>
      </c>
      <c r="BF76" s="46" t="str">
        <f t="shared" si="537"/>
        <v/>
      </c>
      <c r="BG76" s="46" t="str">
        <f t="shared" si="537"/>
        <v/>
      </c>
      <c r="BH76" s="46" t="str">
        <f t="shared" si="537"/>
        <v/>
      </c>
      <c r="BI76" s="46" t="str">
        <f t="shared" si="537"/>
        <v/>
      </c>
      <c r="BJ76" s="46" t="str">
        <f t="shared" si="537"/>
        <v/>
      </c>
      <c r="BK76" s="46" t="str">
        <f t="shared" si="537"/>
        <v/>
      </c>
      <c r="BL76" s="46" t="str">
        <f t="shared" si="537"/>
        <v/>
      </c>
      <c r="BM76" s="46" t="str">
        <f t="shared" si="537"/>
        <v/>
      </c>
      <c r="BN76" s="46" t="str">
        <f t="shared" si="537"/>
        <v/>
      </c>
      <c r="BO76" s="46" t="str">
        <f t="shared" si="537"/>
        <v/>
      </c>
      <c r="BP76" s="46" t="str">
        <f t="shared" si="537"/>
        <v/>
      </c>
      <c r="BQ76" s="46" t="str">
        <f t="shared" si="537"/>
        <v/>
      </c>
      <c r="BR76" s="46" t="str">
        <f t="shared" si="537"/>
        <v/>
      </c>
      <c r="BS76" s="46" t="str">
        <f t="shared" si="537"/>
        <v/>
      </c>
      <c r="BT76" s="46" t="str">
        <f t="shared" si="537"/>
        <v/>
      </c>
      <c r="BU76" s="46" t="str">
        <f t="shared" si="537"/>
        <v/>
      </c>
      <c r="BV76" s="46" t="str">
        <f t="shared" si="537"/>
        <v/>
      </c>
      <c r="BW76" s="46" t="str">
        <f t="shared" si="537"/>
        <v/>
      </c>
      <c r="BX76" s="46" t="str">
        <f t="shared" si="537"/>
        <v/>
      </c>
      <c r="BY76" s="46" t="str">
        <f t="shared" si="537"/>
        <v/>
      </c>
      <c r="BZ76" s="46" t="str">
        <f t="shared" si="537"/>
        <v/>
      </c>
      <c r="CA76" s="46" t="str">
        <f t="shared" si="537"/>
        <v/>
      </c>
      <c r="CB76" s="46" t="str">
        <f t="shared" si="537"/>
        <v/>
      </c>
      <c r="CC76" s="46" t="str">
        <f t="shared" si="537"/>
        <v/>
      </c>
      <c r="CD76" s="46" t="str">
        <f t="shared" si="537"/>
        <v/>
      </c>
      <c r="CE76" s="46" t="str">
        <f t="shared" si="537"/>
        <v/>
      </c>
      <c r="CF76" s="46" t="str">
        <f t="shared" si="537"/>
        <v/>
      </c>
      <c r="CG76" s="46" t="str">
        <f t="shared" si="537"/>
        <v/>
      </c>
      <c r="CH76" s="46" t="str">
        <f t="shared" si="537"/>
        <v/>
      </c>
      <c r="CI76" s="46" t="str">
        <f t="shared" si="537"/>
        <v/>
      </c>
      <c r="CJ76" s="46" t="str">
        <f t="shared" si="537"/>
        <v/>
      </c>
      <c r="CK76" s="46" t="str">
        <f t="shared" si="537"/>
        <v/>
      </c>
      <c r="CL76" s="46" t="str">
        <f t="shared" si="537"/>
        <v/>
      </c>
      <c r="CM76" s="46" t="str">
        <f t="shared" si="537"/>
        <v/>
      </c>
      <c r="CN76" s="46" t="str">
        <f t="shared" si="537"/>
        <v/>
      </c>
      <c r="CO76" s="46" t="str">
        <f t="shared" si="537"/>
        <v/>
      </c>
      <c r="CP76" s="46" t="str">
        <f t="shared" si="537"/>
        <v/>
      </c>
      <c r="CQ76" s="46" t="str">
        <f t="shared" si="537"/>
        <v/>
      </c>
      <c r="CR76" s="46" t="str">
        <f t="shared" si="537"/>
        <v/>
      </c>
      <c r="CS76" s="46" t="str">
        <f t="shared" si="537"/>
        <v/>
      </c>
      <c r="CT76" s="46" t="str">
        <f t="shared" si="537"/>
        <v/>
      </c>
      <c r="CU76" s="46" t="str">
        <f t="shared" si="537"/>
        <v/>
      </c>
      <c r="CV76" s="46" t="str">
        <f t="shared" si="537"/>
        <v/>
      </c>
      <c r="CW76" s="46" t="str">
        <f t="shared" si="537"/>
        <v/>
      </c>
      <c r="CX76" s="46" t="str">
        <f t="shared" si="537"/>
        <v/>
      </c>
      <c r="CY76" s="46" t="str">
        <f t="shared" si="537"/>
        <v/>
      </c>
      <c r="CZ76" s="46" t="str">
        <f t="shared" si="537"/>
        <v/>
      </c>
      <c r="DA76" s="46" t="str">
        <f t="shared" si="537"/>
        <v/>
      </c>
      <c r="DB76" s="46" t="str">
        <f t="shared" si="537"/>
        <v/>
      </c>
      <c r="DC76" s="46" t="str">
        <f t="shared" si="537"/>
        <v/>
      </c>
      <c r="DD76" s="46" t="str">
        <f t="shared" ref="DD76:DS76" si="538">IF(ISNONTEXT($V76),DC76+$V76,"")</f>
        <v/>
      </c>
      <c r="DE76" s="46" t="str">
        <f t="shared" si="538"/>
        <v/>
      </c>
      <c r="DF76" s="46" t="str">
        <f t="shared" si="538"/>
        <v/>
      </c>
      <c r="DG76" s="46" t="str">
        <f t="shared" si="538"/>
        <v/>
      </c>
      <c r="DH76" s="46" t="str">
        <f t="shared" si="538"/>
        <v/>
      </c>
      <c r="DI76" s="46" t="str">
        <f t="shared" si="538"/>
        <v/>
      </c>
      <c r="DJ76" s="46" t="str">
        <f t="shared" si="538"/>
        <v/>
      </c>
      <c r="DK76" s="46" t="str">
        <f t="shared" si="538"/>
        <v/>
      </c>
      <c r="DL76" s="46" t="str">
        <f t="shared" si="538"/>
        <v/>
      </c>
      <c r="DM76" s="46" t="str">
        <f t="shared" si="538"/>
        <v/>
      </c>
      <c r="DN76" s="46" t="str">
        <f t="shared" si="538"/>
        <v/>
      </c>
      <c r="DO76" s="46" t="str">
        <f t="shared" si="538"/>
        <v/>
      </c>
      <c r="DP76" s="46" t="str">
        <f t="shared" si="538"/>
        <v/>
      </c>
      <c r="DQ76" s="46" t="str">
        <f t="shared" si="538"/>
        <v/>
      </c>
      <c r="DR76" s="46" t="str">
        <f t="shared" si="538"/>
        <v/>
      </c>
      <c r="DS76" s="46" t="str">
        <f t="shared" si="538"/>
        <v/>
      </c>
      <c r="DT76" s="146" t="e">
        <f t="shared" si="409"/>
        <v>#N/A</v>
      </c>
      <c r="DU76" s="146" t="e">
        <f t="shared" si="410"/>
        <v>#N/A</v>
      </c>
      <c r="DV76" s="146" t="e">
        <f t="shared" si="411"/>
        <v>#N/A</v>
      </c>
      <c r="DW76" s="146" t="e">
        <f t="shared" si="412"/>
        <v>#N/A</v>
      </c>
      <c r="DX76" s="146" t="e">
        <f t="shared" si="413"/>
        <v>#N/A</v>
      </c>
      <c r="DY76" s="146" t="e">
        <f t="shared" si="414"/>
        <v>#N/A</v>
      </c>
      <c r="DZ76" s="146" t="e">
        <f t="shared" si="415"/>
        <v>#N/A</v>
      </c>
      <c r="EA76" s="146" t="e">
        <f t="shared" si="416"/>
        <v>#N/A</v>
      </c>
      <c r="EB76" s="146" t="e">
        <f t="shared" si="417"/>
        <v>#N/A</v>
      </c>
      <c r="EC76" s="146" t="e">
        <f t="shared" si="418"/>
        <v>#N/A</v>
      </c>
      <c r="ED76" s="146" t="e">
        <f t="shared" si="419"/>
        <v>#N/A</v>
      </c>
      <c r="EE76" s="146" t="e">
        <f t="shared" si="420"/>
        <v>#N/A</v>
      </c>
      <c r="EF76" s="146" t="e">
        <f t="shared" si="421"/>
        <v>#N/A</v>
      </c>
      <c r="EG76" s="146" t="e">
        <f t="shared" si="422"/>
        <v>#N/A</v>
      </c>
      <c r="EH76" s="146" t="e">
        <f t="shared" si="423"/>
        <v>#N/A</v>
      </c>
      <c r="EI76" s="146" t="e">
        <f t="shared" si="424"/>
        <v>#N/A</v>
      </c>
      <c r="EJ76" s="146" t="e">
        <f t="shared" si="425"/>
        <v>#N/A</v>
      </c>
      <c r="EK76" s="146" t="e">
        <f t="shared" si="426"/>
        <v>#N/A</v>
      </c>
      <c r="EL76" s="146" t="e">
        <f t="shared" si="427"/>
        <v>#N/A</v>
      </c>
      <c r="EM76" s="146" t="e">
        <f t="shared" si="428"/>
        <v>#N/A</v>
      </c>
      <c r="EN76" s="146" t="e">
        <f t="shared" si="429"/>
        <v>#N/A</v>
      </c>
      <c r="EO76" s="146" t="e">
        <f t="shared" si="430"/>
        <v>#N/A</v>
      </c>
      <c r="EP76" s="146" t="e">
        <f t="shared" si="431"/>
        <v>#N/A</v>
      </c>
      <c r="EQ76" s="146" t="e">
        <f t="shared" si="432"/>
        <v>#N/A</v>
      </c>
      <c r="ER76" s="146" t="e">
        <f t="shared" si="433"/>
        <v>#N/A</v>
      </c>
      <c r="ES76" s="146" t="e">
        <f t="shared" si="434"/>
        <v>#N/A</v>
      </c>
      <c r="ET76" s="146" t="e">
        <f t="shared" si="435"/>
        <v>#N/A</v>
      </c>
      <c r="EU76" s="146" t="e">
        <f t="shared" si="436"/>
        <v>#N/A</v>
      </c>
      <c r="EV76" s="146" t="e">
        <f t="shared" si="437"/>
        <v>#N/A</v>
      </c>
      <c r="EW76" s="146" t="e">
        <f t="shared" si="438"/>
        <v>#N/A</v>
      </c>
      <c r="EX76" s="146" t="e">
        <f t="shared" si="439"/>
        <v>#N/A</v>
      </c>
      <c r="EY76" s="146" t="e">
        <f t="shared" si="440"/>
        <v>#N/A</v>
      </c>
      <c r="EZ76" s="146" t="e">
        <f t="shared" si="441"/>
        <v>#N/A</v>
      </c>
      <c r="FA76" s="146" t="e">
        <f t="shared" si="442"/>
        <v>#N/A</v>
      </c>
      <c r="FB76" s="146" t="e">
        <f t="shared" si="443"/>
        <v>#N/A</v>
      </c>
      <c r="FC76" s="146" t="e">
        <f t="shared" si="444"/>
        <v>#N/A</v>
      </c>
      <c r="FD76" s="146" t="e">
        <f t="shared" si="445"/>
        <v>#N/A</v>
      </c>
      <c r="FE76" s="146" t="e">
        <f t="shared" si="446"/>
        <v>#N/A</v>
      </c>
      <c r="FF76" s="146" t="e">
        <f t="shared" si="447"/>
        <v>#N/A</v>
      </c>
      <c r="FG76" s="146" t="e">
        <f t="shared" si="448"/>
        <v>#N/A</v>
      </c>
      <c r="FH76" s="146" t="e">
        <f t="shared" si="449"/>
        <v>#N/A</v>
      </c>
      <c r="FI76" s="146" t="e">
        <f t="shared" si="450"/>
        <v>#N/A</v>
      </c>
      <c r="FJ76" s="146" t="e">
        <f t="shared" si="451"/>
        <v>#N/A</v>
      </c>
      <c r="FK76" s="146" t="e">
        <f t="shared" si="452"/>
        <v>#N/A</v>
      </c>
      <c r="FL76" s="146" t="e">
        <f t="shared" si="453"/>
        <v>#N/A</v>
      </c>
      <c r="FM76" s="146" t="e">
        <f t="shared" si="454"/>
        <v>#N/A</v>
      </c>
      <c r="FN76" s="146" t="e">
        <f t="shared" si="455"/>
        <v>#N/A</v>
      </c>
      <c r="FO76" s="146" t="e">
        <f t="shared" si="456"/>
        <v>#N/A</v>
      </c>
      <c r="FP76" s="146" t="e">
        <f t="shared" si="457"/>
        <v>#N/A</v>
      </c>
      <c r="FQ76" s="146" t="e">
        <f t="shared" si="458"/>
        <v>#N/A</v>
      </c>
      <c r="FR76" s="146" t="e">
        <f t="shared" si="459"/>
        <v>#N/A</v>
      </c>
      <c r="FS76" s="146" t="e">
        <f t="shared" si="460"/>
        <v>#N/A</v>
      </c>
      <c r="FT76" s="146" t="e">
        <f t="shared" si="461"/>
        <v>#N/A</v>
      </c>
      <c r="FU76" s="146" t="e">
        <f t="shared" si="462"/>
        <v>#N/A</v>
      </c>
      <c r="FV76" s="146" t="e">
        <f t="shared" si="463"/>
        <v>#N/A</v>
      </c>
      <c r="FW76" s="146" t="e">
        <f t="shared" si="464"/>
        <v>#N/A</v>
      </c>
      <c r="FX76" s="146" t="e">
        <f t="shared" si="465"/>
        <v>#N/A</v>
      </c>
      <c r="FY76" s="146" t="e">
        <f t="shared" si="466"/>
        <v>#N/A</v>
      </c>
      <c r="FZ76" s="146" t="e">
        <f t="shared" si="467"/>
        <v>#N/A</v>
      </c>
      <c r="GA76" s="146" t="e">
        <f t="shared" si="468"/>
        <v>#N/A</v>
      </c>
      <c r="GB76" s="146" t="e">
        <f t="shared" si="469"/>
        <v>#N/A</v>
      </c>
      <c r="GC76" s="146" t="e">
        <f t="shared" si="470"/>
        <v>#N/A</v>
      </c>
      <c r="GD76" s="146" t="e">
        <f t="shared" si="471"/>
        <v>#N/A</v>
      </c>
      <c r="GE76" s="146" t="e">
        <f t="shared" si="472"/>
        <v>#N/A</v>
      </c>
      <c r="GF76" s="146" t="e">
        <f t="shared" si="473"/>
        <v>#N/A</v>
      </c>
      <c r="GG76" s="146" t="e">
        <f t="shared" si="474"/>
        <v>#N/A</v>
      </c>
      <c r="GH76" s="146" t="e">
        <f t="shared" si="475"/>
        <v>#N/A</v>
      </c>
      <c r="GI76" s="146" t="e">
        <f t="shared" si="476"/>
        <v>#N/A</v>
      </c>
      <c r="GJ76" s="146" t="e">
        <f t="shared" si="477"/>
        <v>#N/A</v>
      </c>
      <c r="GK76" s="146" t="e">
        <f t="shared" si="478"/>
        <v>#N/A</v>
      </c>
      <c r="GL76" s="146" t="e">
        <f t="shared" si="479"/>
        <v>#N/A</v>
      </c>
      <c r="GM76" s="146" t="e">
        <f t="shared" si="480"/>
        <v>#N/A</v>
      </c>
      <c r="GN76" s="146" t="e">
        <f t="shared" si="481"/>
        <v>#N/A</v>
      </c>
      <c r="GO76" s="146" t="e">
        <f t="shared" si="482"/>
        <v>#N/A</v>
      </c>
      <c r="GP76" s="146" t="e">
        <f t="shared" si="483"/>
        <v>#N/A</v>
      </c>
      <c r="GQ76" s="146" t="e">
        <f t="shared" si="484"/>
        <v>#N/A</v>
      </c>
      <c r="GR76" s="146" t="e">
        <f t="shared" si="485"/>
        <v>#N/A</v>
      </c>
      <c r="GS76" s="146" t="e">
        <f t="shared" si="486"/>
        <v>#N/A</v>
      </c>
      <c r="GT76" s="146" t="e">
        <f t="shared" si="487"/>
        <v>#N/A</v>
      </c>
      <c r="GU76" s="146" t="e">
        <f t="shared" si="488"/>
        <v>#N/A</v>
      </c>
      <c r="GV76" s="146" t="e">
        <f t="shared" si="489"/>
        <v>#N/A</v>
      </c>
      <c r="GW76" s="146" t="e">
        <f t="shared" si="490"/>
        <v>#N/A</v>
      </c>
      <c r="GX76" s="146" t="e">
        <f t="shared" si="491"/>
        <v>#N/A</v>
      </c>
      <c r="GY76" s="146" t="e">
        <f t="shared" si="492"/>
        <v>#N/A</v>
      </c>
      <c r="GZ76" s="146" t="e">
        <f t="shared" si="493"/>
        <v>#N/A</v>
      </c>
      <c r="HA76" s="146" t="e">
        <f t="shared" si="494"/>
        <v>#N/A</v>
      </c>
      <c r="HB76" s="146" t="e">
        <f t="shared" si="495"/>
        <v>#N/A</v>
      </c>
      <c r="HC76" s="146" t="e">
        <f t="shared" si="496"/>
        <v>#N/A</v>
      </c>
      <c r="HD76" s="146" t="e">
        <f t="shared" si="497"/>
        <v>#N/A</v>
      </c>
      <c r="HE76" s="146" t="e">
        <f t="shared" si="498"/>
        <v>#N/A</v>
      </c>
      <c r="HF76" s="146" t="e">
        <f t="shared" si="499"/>
        <v>#N/A</v>
      </c>
      <c r="HG76" s="146" t="e">
        <f t="shared" si="500"/>
        <v>#N/A</v>
      </c>
      <c r="HH76" s="146" t="e">
        <f t="shared" si="501"/>
        <v>#N/A</v>
      </c>
      <c r="HI76" s="146" t="e">
        <f t="shared" si="502"/>
        <v>#N/A</v>
      </c>
      <c r="HJ76" s="146" t="e">
        <f t="shared" si="503"/>
        <v>#N/A</v>
      </c>
      <c r="HK76" s="146" t="e">
        <f t="shared" si="504"/>
        <v>#N/A</v>
      </c>
      <c r="HL76" s="146" t="e">
        <f t="shared" si="505"/>
        <v>#N/A</v>
      </c>
      <c r="HM76" s="146" t="e">
        <f t="shared" si="506"/>
        <v>#N/A</v>
      </c>
      <c r="HN76" s="146" t="e">
        <f t="shared" si="507"/>
        <v>#N/A</v>
      </c>
      <c r="HO76" s="146" t="e">
        <f t="shared" si="508"/>
        <v>#N/A</v>
      </c>
      <c r="HP76" s="146" t="e">
        <f t="shared" si="509"/>
        <v>#N/A</v>
      </c>
    </row>
    <row r="77" spans="1:224" hidden="1" x14ac:dyDescent="0.45">
      <c r="A77" s="4">
        <v>74</v>
      </c>
      <c r="B77" s="82" t="str">
        <f t="shared" si="510"/>
        <v/>
      </c>
      <c r="C77" s="81"/>
      <c r="D77" s="82" t="str">
        <f t="shared" si="511"/>
        <v/>
      </c>
      <c r="E77" s="32" t="str">
        <f t="shared" si="403"/>
        <v/>
      </c>
      <c r="F77" s="32" t="str">
        <f t="shared" si="404"/>
        <v/>
      </c>
      <c r="G77" s="65" t="str">
        <f t="shared" si="512"/>
        <v/>
      </c>
      <c r="H77" s="21"/>
      <c r="I77" s="53"/>
      <c r="J77" s="237"/>
      <c r="K77" s="66" t="str">
        <f>IF(AND(B77&gt;0,C77&gt;0,D77&gt;0),IF(ISBLANK(J77),IF(ISBLANK(H77),"",(D77-B77)*VLOOKUP(H77,VLookups!$A$4:$B$13,2,FALSE)),J77),"")</f>
        <v/>
      </c>
      <c r="L77" s="67" t="str">
        <f t="shared" si="405"/>
        <v/>
      </c>
      <c r="M77" s="81"/>
      <c r="N77" s="230" t="str">
        <f>IF(AND(M77&gt;0,C77&gt;0,NOT(K77="")),ABS(VLOOKUP($M$1,VLookups!$A$27:$B$28,2,FALSE)-_xlfn.NORM.DIST(M77,G77,K77,TRUE)),"")</f>
        <v/>
      </c>
      <c r="O77" s="80" t="str">
        <f>IF(AND($B77&gt;0,$C77&gt;0,$D77&gt;0,NOT(ISBLANK($H77))),_xlfn.NORM.INV(ABS(VLOOKUP($M$1,VLookups!$A$27:$B$28,2,FALSE)-O$3),$G77,$K77),"")</f>
        <v/>
      </c>
      <c r="P77" s="79" t="str">
        <f>IF(AND($B77&gt;0,$C77&gt;0,$D77&gt;0,NOT(ISBLANK($H77))),_xlfn.NORM.INV(ABS(VLOOKUP($M$1,VLookups!$A$27:$B$28,2,FALSE)-P$3),$G77,$K77),"")</f>
        <v/>
      </c>
      <c r="Q77" s="80" t="str">
        <f>IF(AND($B77&gt;0,$C77&gt;0,$D77&gt;0,NOT(ISBLANK($H77))),_xlfn.NORM.INV(ABS(VLOOKUP($M$1,VLookups!$A$27:$B$28,2,FALSE)-Q$3),$G77,$K77),"")</f>
        <v/>
      </c>
      <c r="R77" s="79" t="str">
        <f>IF(AND($B77&gt;0,$C77&gt;0,$D77&gt;0,NOT(ISBLANK($H77))),_xlfn.NORM.INV(ABS(VLOOKUP($M$1,VLookups!$A$27:$B$28,2,FALSE)-R$3),$G77,$K77),"")</f>
        <v/>
      </c>
      <c r="S77" s="80" t="str">
        <f>IF(AND($B77&gt;0,$C77&gt;0,$D77&gt;0,NOT(ISBLANK($H77))),_xlfn.NORM.INV(ABS(VLOOKUP($M$1,VLookups!$A$27:$B$28,2,FALSE)-S$3),$G77,$K77),"")</f>
        <v/>
      </c>
      <c r="T77" s="79" t="str">
        <f>IF(AND($B77&gt;0,$C77&gt;0,$D77&gt;0,NOT(ISBLANK($H77))),_xlfn.NORM.INV(ABS(VLOOKUP($M$1,VLookups!$A$27:$B$28,2,FALSE)-T$3),$G77,$K77),"")</f>
        <v/>
      </c>
      <c r="U77" s="5"/>
      <c r="V77" s="145" t="str">
        <f t="shared" si="513"/>
        <v/>
      </c>
      <c r="W77" s="46" t="str">
        <f t="shared" ref="W77:AP77" si="539">IF(ISNONTEXT($V77),X77-$V77,"")</f>
        <v/>
      </c>
      <c r="X77" s="46" t="str">
        <f t="shared" si="539"/>
        <v/>
      </c>
      <c r="Y77" s="46" t="str">
        <f t="shared" si="539"/>
        <v/>
      </c>
      <c r="Z77" s="46" t="str">
        <f t="shared" si="539"/>
        <v/>
      </c>
      <c r="AA77" s="46" t="str">
        <f t="shared" si="539"/>
        <v/>
      </c>
      <c r="AB77" s="46" t="str">
        <f t="shared" si="539"/>
        <v/>
      </c>
      <c r="AC77" s="46" t="str">
        <f t="shared" si="539"/>
        <v/>
      </c>
      <c r="AD77" s="46" t="str">
        <f t="shared" si="539"/>
        <v/>
      </c>
      <c r="AE77" s="46" t="str">
        <f t="shared" si="539"/>
        <v/>
      </c>
      <c r="AF77" s="46" t="str">
        <f t="shared" si="539"/>
        <v/>
      </c>
      <c r="AG77" s="46" t="str">
        <f t="shared" si="539"/>
        <v/>
      </c>
      <c r="AH77" s="46" t="str">
        <f t="shared" si="539"/>
        <v/>
      </c>
      <c r="AI77" s="46" t="str">
        <f t="shared" si="539"/>
        <v/>
      </c>
      <c r="AJ77" s="46" t="str">
        <f t="shared" si="539"/>
        <v/>
      </c>
      <c r="AK77" s="46" t="str">
        <f t="shared" si="539"/>
        <v/>
      </c>
      <c r="AL77" s="46" t="str">
        <f t="shared" si="539"/>
        <v/>
      </c>
      <c r="AM77" s="46" t="str">
        <f t="shared" si="539"/>
        <v/>
      </c>
      <c r="AN77" s="46" t="str">
        <f t="shared" si="539"/>
        <v/>
      </c>
      <c r="AO77" s="46" t="str">
        <f t="shared" si="539"/>
        <v/>
      </c>
      <c r="AP77" s="46" t="str">
        <f t="shared" si="539"/>
        <v/>
      </c>
      <c r="AQ77" s="152" t="str">
        <f t="shared" si="515"/>
        <v/>
      </c>
      <c r="AR77" s="46" t="str">
        <f t="shared" ref="AR77:DC77" si="540">IF(ISNONTEXT($V77),AQ77+$V77,"")</f>
        <v/>
      </c>
      <c r="AS77" s="46" t="str">
        <f t="shared" si="540"/>
        <v/>
      </c>
      <c r="AT77" s="46" t="str">
        <f t="shared" si="540"/>
        <v/>
      </c>
      <c r="AU77" s="46" t="str">
        <f t="shared" si="540"/>
        <v/>
      </c>
      <c r="AV77" s="46" t="str">
        <f t="shared" si="540"/>
        <v/>
      </c>
      <c r="AW77" s="46" t="str">
        <f t="shared" si="540"/>
        <v/>
      </c>
      <c r="AX77" s="46" t="str">
        <f t="shared" si="540"/>
        <v/>
      </c>
      <c r="AY77" s="46" t="str">
        <f t="shared" si="540"/>
        <v/>
      </c>
      <c r="AZ77" s="46" t="str">
        <f t="shared" si="540"/>
        <v/>
      </c>
      <c r="BA77" s="46" t="str">
        <f t="shared" si="540"/>
        <v/>
      </c>
      <c r="BB77" s="46" t="str">
        <f t="shared" si="540"/>
        <v/>
      </c>
      <c r="BC77" s="46" t="str">
        <f t="shared" si="540"/>
        <v/>
      </c>
      <c r="BD77" s="46" t="str">
        <f t="shared" si="540"/>
        <v/>
      </c>
      <c r="BE77" s="46" t="str">
        <f t="shared" si="540"/>
        <v/>
      </c>
      <c r="BF77" s="46" t="str">
        <f t="shared" si="540"/>
        <v/>
      </c>
      <c r="BG77" s="46" t="str">
        <f t="shared" si="540"/>
        <v/>
      </c>
      <c r="BH77" s="46" t="str">
        <f t="shared" si="540"/>
        <v/>
      </c>
      <c r="BI77" s="46" t="str">
        <f t="shared" si="540"/>
        <v/>
      </c>
      <c r="BJ77" s="46" t="str">
        <f t="shared" si="540"/>
        <v/>
      </c>
      <c r="BK77" s="46" t="str">
        <f t="shared" si="540"/>
        <v/>
      </c>
      <c r="BL77" s="46" t="str">
        <f t="shared" si="540"/>
        <v/>
      </c>
      <c r="BM77" s="46" t="str">
        <f t="shared" si="540"/>
        <v/>
      </c>
      <c r="BN77" s="46" t="str">
        <f t="shared" si="540"/>
        <v/>
      </c>
      <c r="BO77" s="46" t="str">
        <f t="shared" si="540"/>
        <v/>
      </c>
      <c r="BP77" s="46" t="str">
        <f t="shared" si="540"/>
        <v/>
      </c>
      <c r="BQ77" s="46" t="str">
        <f t="shared" si="540"/>
        <v/>
      </c>
      <c r="BR77" s="46" t="str">
        <f t="shared" si="540"/>
        <v/>
      </c>
      <c r="BS77" s="46" t="str">
        <f t="shared" si="540"/>
        <v/>
      </c>
      <c r="BT77" s="46" t="str">
        <f t="shared" si="540"/>
        <v/>
      </c>
      <c r="BU77" s="46" t="str">
        <f t="shared" si="540"/>
        <v/>
      </c>
      <c r="BV77" s="46" t="str">
        <f t="shared" si="540"/>
        <v/>
      </c>
      <c r="BW77" s="46" t="str">
        <f t="shared" si="540"/>
        <v/>
      </c>
      <c r="BX77" s="46" t="str">
        <f t="shared" si="540"/>
        <v/>
      </c>
      <c r="BY77" s="46" t="str">
        <f t="shared" si="540"/>
        <v/>
      </c>
      <c r="BZ77" s="46" t="str">
        <f t="shared" si="540"/>
        <v/>
      </c>
      <c r="CA77" s="46" t="str">
        <f t="shared" si="540"/>
        <v/>
      </c>
      <c r="CB77" s="46" t="str">
        <f t="shared" si="540"/>
        <v/>
      </c>
      <c r="CC77" s="46" t="str">
        <f t="shared" si="540"/>
        <v/>
      </c>
      <c r="CD77" s="46" t="str">
        <f t="shared" si="540"/>
        <v/>
      </c>
      <c r="CE77" s="46" t="str">
        <f t="shared" si="540"/>
        <v/>
      </c>
      <c r="CF77" s="46" t="str">
        <f t="shared" si="540"/>
        <v/>
      </c>
      <c r="CG77" s="46" t="str">
        <f t="shared" si="540"/>
        <v/>
      </c>
      <c r="CH77" s="46" t="str">
        <f t="shared" si="540"/>
        <v/>
      </c>
      <c r="CI77" s="46" t="str">
        <f t="shared" si="540"/>
        <v/>
      </c>
      <c r="CJ77" s="46" t="str">
        <f t="shared" si="540"/>
        <v/>
      </c>
      <c r="CK77" s="46" t="str">
        <f t="shared" si="540"/>
        <v/>
      </c>
      <c r="CL77" s="46" t="str">
        <f t="shared" si="540"/>
        <v/>
      </c>
      <c r="CM77" s="46" t="str">
        <f t="shared" si="540"/>
        <v/>
      </c>
      <c r="CN77" s="46" t="str">
        <f t="shared" si="540"/>
        <v/>
      </c>
      <c r="CO77" s="46" t="str">
        <f t="shared" si="540"/>
        <v/>
      </c>
      <c r="CP77" s="46" t="str">
        <f t="shared" si="540"/>
        <v/>
      </c>
      <c r="CQ77" s="46" t="str">
        <f t="shared" si="540"/>
        <v/>
      </c>
      <c r="CR77" s="46" t="str">
        <f t="shared" si="540"/>
        <v/>
      </c>
      <c r="CS77" s="46" t="str">
        <f t="shared" si="540"/>
        <v/>
      </c>
      <c r="CT77" s="46" t="str">
        <f t="shared" si="540"/>
        <v/>
      </c>
      <c r="CU77" s="46" t="str">
        <f t="shared" si="540"/>
        <v/>
      </c>
      <c r="CV77" s="46" t="str">
        <f t="shared" si="540"/>
        <v/>
      </c>
      <c r="CW77" s="46" t="str">
        <f t="shared" si="540"/>
        <v/>
      </c>
      <c r="CX77" s="46" t="str">
        <f t="shared" si="540"/>
        <v/>
      </c>
      <c r="CY77" s="46" t="str">
        <f t="shared" si="540"/>
        <v/>
      </c>
      <c r="CZ77" s="46" t="str">
        <f t="shared" si="540"/>
        <v/>
      </c>
      <c r="DA77" s="46" t="str">
        <f t="shared" si="540"/>
        <v/>
      </c>
      <c r="DB77" s="46" t="str">
        <f t="shared" si="540"/>
        <v/>
      </c>
      <c r="DC77" s="46" t="str">
        <f t="shared" si="540"/>
        <v/>
      </c>
      <c r="DD77" s="46" t="str">
        <f t="shared" ref="DD77:DS77" si="541">IF(ISNONTEXT($V77),DC77+$V77,"")</f>
        <v/>
      </c>
      <c r="DE77" s="46" t="str">
        <f t="shared" si="541"/>
        <v/>
      </c>
      <c r="DF77" s="46" t="str">
        <f t="shared" si="541"/>
        <v/>
      </c>
      <c r="DG77" s="46" t="str">
        <f t="shared" si="541"/>
        <v/>
      </c>
      <c r="DH77" s="46" t="str">
        <f t="shared" si="541"/>
        <v/>
      </c>
      <c r="DI77" s="46" t="str">
        <f t="shared" si="541"/>
        <v/>
      </c>
      <c r="DJ77" s="46" t="str">
        <f t="shared" si="541"/>
        <v/>
      </c>
      <c r="DK77" s="46" t="str">
        <f t="shared" si="541"/>
        <v/>
      </c>
      <c r="DL77" s="46" t="str">
        <f t="shared" si="541"/>
        <v/>
      </c>
      <c r="DM77" s="46" t="str">
        <f t="shared" si="541"/>
        <v/>
      </c>
      <c r="DN77" s="46" t="str">
        <f t="shared" si="541"/>
        <v/>
      </c>
      <c r="DO77" s="46" t="str">
        <f t="shared" si="541"/>
        <v/>
      </c>
      <c r="DP77" s="46" t="str">
        <f t="shared" si="541"/>
        <v/>
      </c>
      <c r="DQ77" s="46" t="str">
        <f t="shared" si="541"/>
        <v/>
      </c>
      <c r="DR77" s="46" t="str">
        <f t="shared" si="541"/>
        <v/>
      </c>
      <c r="DS77" s="46" t="str">
        <f t="shared" si="541"/>
        <v/>
      </c>
      <c r="DT77" s="146" t="e">
        <f t="shared" si="409"/>
        <v>#N/A</v>
      </c>
      <c r="DU77" s="146" t="e">
        <f t="shared" si="410"/>
        <v>#N/A</v>
      </c>
      <c r="DV77" s="146" t="e">
        <f t="shared" si="411"/>
        <v>#N/A</v>
      </c>
      <c r="DW77" s="146" t="e">
        <f t="shared" si="412"/>
        <v>#N/A</v>
      </c>
      <c r="DX77" s="146" t="e">
        <f t="shared" si="413"/>
        <v>#N/A</v>
      </c>
      <c r="DY77" s="146" t="e">
        <f t="shared" si="414"/>
        <v>#N/A</v>
      </c>
      <c r="DZ77" s="146" t="e">
        <f t="shared" si="415"/>
        <v>#N/A</v>
      </c>
      <c r="EA77" s="146" t="e">
        <f t="shared" si="416"/>
        <v>#N/A</v>
      </c>
      <c r="EB77" s="146" t="e">
        <f t="shared" si="417"/>
        <v>#N/A</v>
      </c>
      <c r="EC77" s="146" t="e">
        <f t="shared" si="418"/>
        <v>#N/A</v>
      </c>
      <c r="ED77" s="146" t="e">
        <f t="shared" si="419"/>
        <v>#N/A</v>
      </c>
      <c r="EE77" s="146" t="e">
        <f t="shared" si="420"/>
        <v>#N/A</v>
      </c>
      <c r="EF77" s="146" t="e">
        <f t="shared" si="421"/>
        <v>#N/A</v>
      </c>
      <c r="EG77" s="146" t="e">
        <f t="shared" si="422"/>
        <v>#N/A</v>
      </c>
      <c r="EH77" s="146" t="e">
        <f t="shared" si="423"/>
        <v>#N/A</v>
      </c>
      <c r="EI77" s="146" t="e">
        <f t="shared" si="424"/>
        <v>#N/A</v>
      </c>
      <c r="EJ77" s="146" t="e">
        <f t="shared" si="425"/>
        <v>#N/A</v>
      </c>
      <c r="EK77" s="146" t="e">
        <f t="shared" si="426"/>
        <v>#N/A</v>
      </c>
      <c r="EL77" s="146" t="e">
        <f t="shared" si="427"/>
        <v>#N/A</v>
      </c>
      <c r="EM77" s="146" t="e">
        <f t="shared" si="428"/>
        <v>#N/A</v>
      </c>
      <c r="EN77" s="146" t="e">
        <f t="shared" si="429"/>
        <v>#N/A</v>
      </c>
      <c r="EO77" s="146" t="e">
        <f t="shared" si="430"/>
        <v>#N/A</v>
      </c>
      <c r="EP77" s="146" t="e">
        <f t="shared" si="431"/>
        <v>#N/A</v>
      </c>
      <c r="EQ77" s="146" t="e">
        <f t="shared" si="432"/>
        <v>#N/A</v>
      </c>
      <c r="ER77" s="146" t="e">
        <f t="shared" si="433"/>
        <v>#N/A</v>
      </c>
      <c r="ES77" s="146" t="e">
        <f t="shared" si="434"/>
        <v>#N/A</v>
      </c>
      <c r="ET77" s="146" t="e">
        <f t="shared" si="435"/>
        <v>#N/A</v>
      </c>
      <c r="EU77" s="146" t="e">
        <f t="shared" si="436"/>
        <v>#N/A</v>
      </c>
      <c r="EV77" s="146" t="e">
        <f t="shared" si="437"/>
        <v>#N/A</v>
      </c>
      <c r="EW77" s="146" t="e">
        <f t="shared" si="438"/>
        <v>#N/A</v>
      </c>
      <c r="EX77" s="146" t="e">
        <f t="shared" si="439"/>
        <v>#N/A</v>
      </c>
      <c r="EY77" s="146" t="e">
        <f t="shared" si="440"/>
        <v>#N/A</v>
      </c>
      <c r="EZ77" s="146" t="e">
        <f t="shared" si="441"/>
        <v>#N/A</v>
      </c>
      <c r="FA77" s="146" t="e">
        <f t="shared" si="442"/>
        <v>#N/A</v>
      </c>
      <c r="FB77" s="146" t="e">
        <f t="shared" si="443"/>
        <v>#N/A</v>
      </c>
      <c r="FC77" s="146" t="e">
        <f t="shared" si="444"/>
        <v>#N/A</v>
      </c>
      <c r="FD77" s="146" t="e">
        <f t="shared" si="445"/>
        <v>#N/A</v>
      </c>
      <c r="FE77" s="146" t="e">
        <f t="shared" si="446"/>
        <v>#N/A</v>
      </c>
      <c r="FF77" s="146" t="e">
        <f t="shared" si="447"/>
        <v>#N/A</v>
      </c>
      <c r="FG77" s="146" t="e">
        <f t="shared" si="448"/>
        <v>#N/A</v>
      </c>
      <c r="FH77" s="146" t="e">
        <f t="shared" si="449"/>
        <v>#N/A</v>
      </c>
      <c r="FI77" s="146" t="e">
        <f t="shared" si="450"/>
        <v>#N/A</v>
      </c>
      <c r="FJ77" s="146" t="e">
        <f t="shared" si="451"/>
        <v>#N/A</v>
      </c>
      <c r="FK77" s="146" t="e">
        <f t="shared" si="452"/>
        <v>#N/A</v>
      </c>
      <c r="FL77" s="146" t="e">
        <f t="shared" si="453"/>
        <v>#N/A</v>
      </c>
      <c r="FM77" s="146" t="e">
        <f t="shared" si="454"/>
        <v>#N/A</v>
      </c>
      <c r="FN77" s="146" t="e">
        <f t="shared" si="455"/>
        <v>#N/A</v>
      </c>
      <c r="FO77" s="146" t="e">
        <f t="shared" si="456"/>
        <v>#N/A</v>
      </c>
      <c r="FP77" s="146" t="e">
        <f t="shared" si="457"/>
        <v>#N/A</v>
      </c>
      <c r="FQ77" s="146" t="e">
        <f t="shared" si="458"/>
        <v>#N/A</v>
      </c>
      <c r="FR77" s="146" t="e">
        <f t="shared" si="459"/>
        <v>#N/A</v>
      </c>
      <c r="FS77" s="146" t="e">
        <f t="shared" si="460"/>
        <v>#N/A</v>
      </c>
      <c r="FT77" s="146" t="e">
        <f t="shared" si="461"/>
        <v>#N/A</v>
      </c>
      <c r="FU77" s="146" t="e">
        <f t="shared" si="462"/>
        <v>#N/A</v>
      </c>
      <c r="FV77" s="146" t="e">
        <f t="shared" si="463"/>
        <v>#N/A</v>
      </c>
      <c r="FW77" s="146" t="e">
        <f t="shared" si="464"/>
        <v>#N/A</v>
      </c>
      <c r="FX77" s="146" t="e">
        <f t="shared" si="465"/>
        <v>#N/A</v>
      </c>
      <c r="FY77" s="146" t="e">
        <f t="shared" si="466"/>
        <v>#N/A</v>
      </c>
      <c r="FZ77" s="146" t="e">
        <f t="shared" si="467"/>
        <v>#N/A</v>
      </c>
      <c r="GA77" s="146" t="e">
        <f t="shared" si="468"/>
        <v>#N/A</v>
      </c>
      <c r="GB77" s="146" t="e">
        <f t="shared" si="469"/>
        <v>#N/A</v>
      </c>
      <c r="GC77" s="146" t="e">
        <f t="shared" si="470"/>
        <v>#N/A</v>
      </c>
      <c r="GD77" s="146" t="e">
        <f t="shared" si="471"/>
        <v>#N/A</v>
      </c>
      <c r="GE77" s="146" t="e">
        <f t="shared" si="472"/>
        <v>#N/A</v>
      </c>
      <c r="GF77" s="146" t="e">
        <f t="shared" si="473"/>
        <v>#N/A</v>
      </c>
      <c r="GG77" s="146" t="e">
        <f t="shared" si="474"/>
        <v>#N/A</v>
      </c>
      <c r="GH77" s="146" t="e">
        <f t="shared" si="475"/>
        <v>#N/A</v>
      </c>
      <c r="GI77" s="146" t="e">
        <f t="shared" si="476"/>
        <v>#N/A</v>
      </c>
      <c r="GJ77" s="146" t="e">
        <f t="shared" si="477"/>
        <v>#N/A</v>
      </c>
      <c r="GK77" s="146" t="e">
        <f t="shared" si="478"/>
        <v>#N/A</v>
      </c>
      <c r="GL77" s="146" t="e">
        <f t="shared" si="479"/>
        <v>#N/A</v>
      </c>
      <c r="GM77" s="146" t="e">
        <f t="shared" si="480"/>
        <v>#N/A</v>
      </c>
      <c r="GN77" s="146" t="e">
        <f t="shared" si="481"/>
        <v>#N/A</v>
      </c>
      <c r="GO77" s="146" t="e">
        <f t="shared" si="482"/>
        <v>#N/A</v>
      </c>
      <c r="GP77" s="146" t="e">
        <f t="shared" si="483"/>
        <v>#N/A</v>
      </c>
      <c r="GQ77" s="146" t="e">
        <f t="shared" si="484"/>
        <v>#N/A</v>
      </c>
      <c r="GR77" s="146" t="e">
        <f t="shared" si="485"/>
        <v>#N/A</v>
      </c>
      <c r="GS77" s="146" t="e">
        <f t="shared" si="486"/>
        <v>#N/A</v>
      </c>
      <c r="GT77" s="146" t="e">
        <f t="shared" si="487"/>
        <v>#N/A</v>
      </c>
      <c r="GU77" s="146" t="e">
        <f t="shared" si="488"/>
        <v>#N/A</v>
      </c>
      <c r="GV77" s="146" t="e">
        <f t="shared" si="489"/>
        <v>#N/A</v>
      </c>
      <c r="GW77" s="146" t="e">
        <f t="shared" si="490"/>
        <v>#N/A</v>
      </c>
      <c r="GX77" s="146" t="e">
        <f t="shared" si="491"/>
        <v>#N/A</v>
      </c>
      <c r="GY77" s="146" t="e">
        <f t="shared" si="492"/>
        <v>#N/A</v>
      </c>
      <c r="GZ77" s="146" t="e">
        <f t="shared" si="493"/>
        <v>#N/A</v>
      </c>
      <c r="HA77" s="146" t="e">
        <f t="shared" si="494"/>
        <v>#N/A</v>
      </c>
      <c r="HB77" s="146" t="e">
        <f t="shared" si="495"/>
        <v>#N/A</v>
      </c>
      <c r="HC77" s="146" t="e">
        <f t="shared" si="496"/>
        <v>#N/A</v>
      </c>
      <c r="HD77" s="146" t="e">
        <f t="shared" si="497"/>
        <v>#N/A</v>
      </c>
      <c r="HE77" s="146" t="e">
        <f t="shared" si="498"/>
        <v>#N/A</v>
      </c>
      <c r="HF77" s="146" t="e">
        <f t="shared" si="499"/>
        <v>#N/A</v>
      </c>
      <c r="HG77" s="146" t="e">
        <f t="shared" si="500"/>
        <v>#N/A</v>
      </c>
      <c r="HH77" s="146" t="e">
        <f t="shared" si="501"/>
        <v>#N/A</v>
      </c>
      <c r="HI77" s="146" t="e">
        <f t="shared" si="502"/>
        <v>#N/A</v>
      </c>
      <c r="HJ77" s="146" t="e">
        <f t="shared" si="503"/>
        <v>#N/A</v>
      </c>
      <c r="HK77" s="146" t="e">
        <f t="shared" si="504"/>
        <v>#N/A</v>
      </c>
      <c r="HL77" s="146" t="e">
        <f t="shared" si="505"/>
        <v>#N/A</v>
      </c>
      <c r="HM77" s="146" t="e">
        <f t="shared" si="506"/>
        <v>#N/A</v>
      </c>
      <c r="HN77" s="146" t="e">
        <f t="shared" si="507"/>
        <v>#N/A</v>
      </c>
      <c r="HO77" s="146" t="e">
        <f t="shared" si="508"/>
        <v>#N/A</v>
      </c>
      <c r="HP77" s="146" t="e">
        <f t="shared" si="509"/>
        <v>#N/A</v>
      </c>
    </row>
    <row r="78" spans="1:224" hidden="1" x14ac:dyDescent="0.45">
      <c r="A78" s="4">
        <v>75</v>
      </c>
      <c r="B78" s="82" t="str">
        <f t="shared" si="510"/>
        <v/>
      </c>
      <c r="C78" s="81"/>
      <c r="D78" s="82" t="str">
        <f t="shared" si="511"/>
        <v/>
      </c>
      <c r="E78" s="32" t="str">
        <f t="shared" si="403"/>
        <v/>
      </c>
      <c r="F78" s="32" t="str">
        <f t="shared" si="404"/>
        <v/>
      </c>
      <c r="G78" s="65" t="str">
        <f t="shared" si="512"/>
        <v/>
      </c>
      <c r="H78" s="21"/>
      <c r="I78" s="53"/>
      <c r="J78" s="237"/>
      <c r="K78" s="66" t="str">
        <f>IF(AND(B78&gt;0,C78&gt;0,D78&gt;0),IF(ISBLANK(J78),IF(ISBLANK(H78),"",(D78-B78)*VLOOKUP(H78,VLookups!$A$4:$B$13,2,FALSE)),J78),"")</f>
        <v/>
      </c>
      <c r="L78" s="67" t="str">
        <f t="shared" si="405"/>
        <v/>
      </c>
      <c r="M78" s="81"/>
      <c r="N78" s="230" t="str">
        <f>IF(AND(M78&gt;0,C78&gt;0,NOT(K78="")),ABS(VLOOKUP($M$1,VLookups!$A$27:$B$28,2,FALSE)-_xlfn.NORM.DIST(M78,G78,K78,TRUE)),"")</f>
        <v/>
      </c>
      <c r="O78" s="80" t="str">
        <f>IF(AND($B78&gt;0,$C78&gt;0,$D78&gt;0,NOT(ISBLANK($H78))),_xlfn.NORM.INV(ABS(VLOOKUP($M$1,VLookups!$A$27:$B$28,2,FALSE)-O$3),$G78,$K78),"")</f>
        <v/>
      </c>
      <c r="P78" s="79" t="str">
        <f>IF(AND($B78&gt;0,$C78&gt;0,$D78&gt;0,NOT(ISBLANK($H78))),_xlfn.NORM.INV(ABS(VLOOKUP($M$1,VLookups!$A$27:$B$28,2,FALSE)-P$3),$G78,$K78),"")</f>
        <v/>
      </c>
      <c r="Q78" s="80" t="str">
        <f>IF(AND($B78&gt;0,$C78&gt;0,$D78&gt;0,NOT(ISBLANK($H78))),_xlfn.NORM.INV(ABS(VLOOKUP($M$1,VLookups!$A$27:$B$28,2,FALSE)-Q$3),$G78,$K78),"")</f>
        <v/>
      </c>
      <c r="R78" s="79" t="str">
        <f>IF(AND($B78&gt;0,$C78&gt;0,$D78&gt;0,NOT(ISBLANK($H78))),_xlfn.NORM.INV(ABS(VLOOKUP($M$1,VLookups!$A$27:$B$28,2,FALSE)-R$3),$G78,$K78),"")</f>
        <v/>
      </c>
      <c r="S78" s="80" t="str">
        <f>IF(AND($B78&gt;0,$C78&gt;0,$D78&gt;0,NOT(ISBLANK($H78))),_xlfn.NORM.INV(ABS(VLOOKUP($M$1,VLookups!$A$27:$B$28,2,FALSE)-S$3),$G78,$K78),"")</f>
        <v/>
      </c>
      <c r="T78" s="79" t="str">
        <f>IF(AND($B78&gt;0,$C78&gt;0,$D78&gt;0,NOT(ISBLANK($H78))),_xlfn.NORM.INV(ABS(VLOOKUP($M$1,VLookups!$A$27:$B$28,2,FALSE)-T$3),$G78,$K78),"")</f>
        <v/>
      </c>
      <c r="U78" s="5"/>
      <c r="V78" s="145" t="str">
        <f t="shared" si="513"/>
        <v/>
      </c>
      <c r="W78" s="46" t="str">
        <f t="shared" ref="W78:AP78" si="542">IF(ISNONTEXT($V78),X78-$V78,"")</f>
        <v/>
      </c>
      <c r="X78" s="46" t="str">
        <f t="shared" si="542"/>
        <v/>
      </c>
      <c r="Y78" s="46" t="str">
        <f t="shared" si="542"/>
        <v/>
      </c>
      <c r="Z78" s="46" t="str">
        <f t="shared" si="542"/>
        <v/>
      </c>
      <c r="AA78" s="46" t="str">
        <f t="shared" si="542"/>
        <v/>
      </c>
      <c r="AB78" s="46" t="str">
        <f t="shared" si="542"/>
        <v/>
      </c>
      <c r="AC78" s="46" t="str">
        <f t="shared" si="542"/>
        <v/>
      </c>
      <c r="AD78" s="46" t="str">
        <f t="shared" si="542"/>
        <v/>
      </c>
      <c r="AE78" s="46" t="str">
        <f t="shared" si="542"/>
        <v/>
      </c>
      <c r="AF78" s="46" t="str">
        <f t="shared" si="542"/>
        <v/>
      </c>
      <c r="AG78" s="46" t="str">
        <f t="shared" si="542"/>
        <v/>
      </c>
      <c r="AH78" s="46" t="str">
        <f t="shared" si="542"/>
        <v/>
      </c>
      <c r="AI78" s="46" t="str">
        <f t="shared" si="542"/>
        <v/>
      </c>
      <c r="AJ78" s="46" t="str">
        <f t="shared" si="542"/>
        <v/>
      </c>
      <c r="AK78" s="46" t="str">
        <f t="shared" si="542"/>
        <v/>
      </c>
      <c r="AL78" s="46" t="str">
        <f t="shared" si="542"/>
        <v/>
      </c>
      <c r="AM78" s="46" t="str">
        <f t="shared" si="542"/>
        <v/>
      </c>
      <c r="AN78" s="46" t="str">
        <f t="shared" si="542"/>
        <v/>
      </c>
      <c r="AO78" s="46" t="str">
        <f t="shared" si="542"/>
        <v/>
      </c>
      <c r="AP78" s="46" t="str">
        <f t="shared" si="542"/>
        <v/>
      </c>
      <c r="AQ78" s="152" t="str">
        <f t="shared" si="515"/>
        <v/>
      </c>
      <c r="AR78" s="46" t="str">
        <f t="shared" ref="AR78:DC78" si="543">IF(ISNONTEXT($V78),AQ78+$V78,"")</f>
        <v/>
      </c>
      <c r="AS78" s="46" t="str">
        <f t="shared" si="543"/>
        <v/>
      </c>
      <c r="AT78" s="46" t="str">
        <f t="shared" si="543"/>
        <v/>
      </c>
      <c r="AU78" s="46" t="str">
        <f t="shared" si="543"/>
        <v/>
      </c>
      <c r="AV78" s="46" t="str">
        <f t="shared" si="543"/>
        <v/>
      </c>
      <c r="AW78" s="46" t="str">
        <f t="shared" si="543"/>
        <v/>
      </c>
      <c r="AX78" s="46" t="str">
        <f t="shared" si="543"/>
        <v/>
      </c>
      <c r="AY78" s="46" t="str">
        <f t="shared" si="543"/>
        <v/>
      </c>
      <c r="AZ78" s="46" t="str">
        <f t="shared" si="543"/>
        <v/>
      </c>
      <c r="BA78" s="46" t="str">
        <f t="shared" si="543"/>
        <v/>
      </c>
      <c r="BB78" s="46" t="str">
        <f t="shared" si="543"/>
        <v/>
      </c>
      <c r="BC78" s="46" t="str">
        <f t="shared" si="543"/>
        <v/>
      </c>
      <c r="BD78" s="46" t="str">
        <f t="shared" si="543"/>
        <v/>
      </c>
      <c r="BE78" s="46" t="str">
        <f t="shared" si="543"/>
        <v/>
      </c>
      <c r="BF78" s="46" t="str">
        <f t="shared" si="543"/>
        <v/>
      </c>
      <c r="BG78" s="46" t="str">
        <f t="shared" si="543"/>
        <v/>
      </c>
      <c r="BH78" s="46" t="str">
        <f t="shared" si="543"/>
        <v/>
      </c>
      <c r="BI78" s="46" t="str">
        <f t="shared" si="543"/>
        <v/>
      </c>
      <c r="BJ78" s="46" t="str">
        <f t="shared" si="543"/>
        <v/>
      </c>
      <c r="BK78" s="46" t="str">
        <f t="shared" si="543"/>
        <v/>
      </c>
      <c r="BL78" s="46" t="str">
        <f t="shared" si="543"/>
        <v/>
      </c>
      <c r="BM78" s="46" t="str">
        <f t="shared" si="543"/>
        <v/>
      </c>
      <c r="BN78" s="46" t="str">
        <f t="shared" si="543"/>
        <v/>
      </c>
      <c r="BO78" s="46" t="str">
        <f t="shared" si="543"/>
        <v/>
      </c>
      <c r="BP78" s="46" t="str">
        <f t="shared" si="543"/>
        <v/>
      </c>
      <c r="BQ78" s="46" t="str">
        <f t="shared" si="543"/>
        <v/>
      </c>
      <c r="BR78" s="46" t="str">
        <f t="shared" si="543"/>
        <v/>
      </c>
      <c r="BS78" s="46" t="str">
        <f t="shared" si="543"/>
        <v/>
      </c>
      <c r="BT78" s="46" t="str">
        <f t="shared" si="543"/>
        <v/>
      </c>
      <c r="BU78" s="46" t="str">
        <f t="shared" si="543"/>
        <v/>
      </c>
      <c r="BV78" s="46" t="str">
        <f t="shared" si="543"/>
        <v/>
      </c>
      <c r="BW78" s="46" t="str">
        <f t="shared" si="543"/>
        <v/>
      </c>
      <c r="BX78" s="46" t="str">
        <f t="shared" si="543"/>
        <v/>
      </c>
      <c r="BY78" s="46" t="str">
        <f t="shared" si="543"/>
        <v/>
      </c>
      <c r="BZ78" s="46" t="str">
        <f t="shared" si="543"/>
        <v/>
      </c>
      <c r="CA78" s="46" t="str">
        <f t="shared" si="543"/>
        <v/>
      </c>
      <c r="CB78" s="46" t="str">
        <f t="shared" si="543"/>
        <v/>
      </c>
      <c r="CC78" s="46" t="str">
        <f t="shared" si="543"/>
        <v/>
      </c>
      <c r="CD78" s="46" t="str">
        <f t="shared" si="543"/>
        <v/>
      </c>
      <c r="CE78" s="46" t="str">
        <f t="shared" si="543"/>
        <v/>
      </c>
      <c r="CF78" s="46" t="str">
        <f t="shared" si="543"/>
        <v/>
      </c>
      <c r="CG78" s="46" t="str">
        <f t="shared" si="543"/>
        <v/>
      </c>
      <c r="CH78" s="46" t="str">
        <f t="shared" si="543"/>
        <v/>
      </c>
      <c r="CI78" s="46" t="str">
        <f t="shared" si="543"/>
        <v/>
      </c>
      <c r="CJ78" s="46" t="str">
        <f t="shared" si="543"/>
        <v/>
      </c>
      <c r="CK78" s="46" t="str">
        <f t="shared" si="543"/>
        <v/>
      </c>
      <c r="CL78" s="46" t="str">
        <f t="shared" si="543"/>
        <v/>
      </c>
      <c r="CM78" s="46" t="str">
        <f t="shared" si="543"/>
        <v/>
      </c>
      <c r="CN78" s="46" t="str">
        <f t="shared" si="543"/>
        <v/>
      </c>
      <c r="CO78" s="46" t="str">
        <f t="shared" si="543"/>
        <v/>
      </c>
      <c r="CP78" s="46" t="str">
        <f t="shared" si="543"/>
        <v/>
      </c>
      <c r="CQ78" s="46" t="str">
        <f t="shared" si="543"/>
        <v/>
      </c>
      <c r="CR78" s="46" t="str">
        <f t="shared" si="543"/>
        <v/>
      </c>
      <c r="CS78" s="46" t="str">
        <f t="shared" si="543"/>
        <v/>
      </c>
      <c r="CT78" s="46" t="str">
        <f t="shared" si="543"/>
        <v/>
      </c>
      <c r="CU78" s="46" t="str">
        <f t="shared" si="543"/>
        <v/>
      </c>
      <c r="CV78" s="46" t="str">
        <f t="shared" si="543"/>
        <v/>
      </c>
      <c r="CW78" s="46" t="str">
        <f t="shared" si="543"/>
        <v/>
      </c>
      <c r="CX78" s="46" t="str">
        <f t="shared" si="543"/>
        <v/>
      </c>
      <c r="CY78" s="46" t="str">
        <f t="shared" si="543"/>
        <v/>
      </c>
      <c r="CZ78" s="46" t="str">
        <f t="shared" si="543"/>
        <v/>
      </c>
      <c r="DA78" s="46" t="str">
        <f t="shared" si="543"/>
        <v/>
      </c>
      <c r="DB78" s="46" t="str">
        <f t="shared" si="543"/>
        <v/>
      </c>
      <c r="DC78" s="46" t="str">
        <f t="shared" si="543"/>
        <v/>
      </c>
      <c r="DD78" s="46" t="str">
        <f t="shared" ref="DD78:DS78" si="544">IF(ISNONTEXT($V78),DC78+$V78,"")</f>
        <v/>
      </c>
      <c r="DE78" s="46" t="str">
        <f t="shared" si="544"/>
        <v/>
      </c>
      <c r="DF78" s="46" t="str">
        <f t="shared" si="544"/>
        <v/>
      </c>
      <c r="DG78" s="46" t="str">
        <f t="shared" si="544"/>
        <v/>
      </c>
      <c r="DH78" s="46" t="str">
        <f t="shared" si="544"/>
        <v/>
      </c>
      <c r="DI78" s="46" t="str">
        <f t="shared" si="544"/>
        <v/>
      </c>
      <c r="DJ78" s="46" t="str">
        <f t="shared" si="544"/>
        <v/>
      </c>
      <c r="DK78" s="46" t="str">
        <f t="shared" si="544"/>
        <v/>
      </c>
      <c r="DL78" s="46" t="str">
        <f t="shared" si="544"/>
        <v/>
      </c>
      <c r="DM78" s="46" t="str">
        <f t="shared" si="544"/>
        <v/>
      </c>
      <c r="DN78" s="46" t="str">
        <f t="shared" si="544"/>
        <v/>
      </c>
      <c r="DO78" s="46" t="str">
        <f t="shared" si="544"/>
        <v/>
      </c>
      <c r="DP78" s="46" t="str">
        <f t="shared" si="544"/>
        <v/>
      </c>
      <c r="DQ78" s="46" t="str">
        <f t="shared" si="544"/>
        <v/>
      </c>
      <c r="DR78" s="46" t="str">
        <f t="shared" si="544"/>
        <v/>
      </c>
      <c r="DS78" s="46" t="str">
        <f t="shared" si="544"/>
        <v/>
      </c>
      <c r="DT78" s="146" t="e">
        <f t="shared" si="409"/>
        <v>#N/A</v>
      </c>
      <c r="DU78" s="146" t="e">
        <f t="shared" si="410"/>
        <v>#N/A</v>
      </c>
      <c r="DV78" s="146" t="e">
        <f t="shared" si="411"/>
        <v>#N/A</v>
      </c>
      <c r="DW78" s="146" t="e">
        <f t="shared" si="412"/>
        <v>#N/A</v>
      </c>
      <c r="DX78" s="146" t="e">
        <f t="shared" si="413"/>
        <v>#N/A</v>
      </c>
      <c r="DY78" s="146" t="e">
        <f t="shared" si="414"/>
        <v>#N/A</v>
      </c>
      <c r="DZ78" s="146" t="e">
        <f t="shared" si="415"/>
        <v>#N/A</v>
      </c>
      <c r="EA78" s="146" t="e">
        <f t="shared" si="416"/>
        <v>#N/A</v>
      </c>
      <c r="EB78" s="146" t="e">
        <f t="shared" si="417"/>
        <v>#N/A</v>
      </c>
      <c r="EC78" s="146" t="e">
        <f t="shared" si="418"/>
        <v>#N/A</v>
      </c>
      <c r="ED78" s="146" t="e">
        <f t="shared" si="419"/>
        <v>#N/A</v>
      </c>
      <c r="EE78" s="146" t="e">
        <f t="shared" si="420"/>
        <v>#N/A</v>
      </c>
      <c r="EF78" s="146" t="e">
        <f t="shared" si="421"/>
        <v>#N/A</v>
      </c>
      <c r="EG78" s="146" t="e">
        <f t="shared" si="422"/>
        <v>#N/A</v>
      </c>
      <c r="EH78" s="146" t="e">
        <f t="shared" si="423"/>
        <v>#N/A</v>
      </c>
      <c r="EI78" s="146" t="e">
        <f t="shared" si="424"/>
        <v>#N/A</v>
      </c>
      <c r="EJ78" s="146" t="e">
        <f t="shared" si="425"/>
        <v>#N/A</v>
      </c>
      <c r="EK78" s="146" t="e">
        <f t="shared" si="426"/>
        <v>#N/A</v>
      </c>
      <c r="EL78" s="146" t="e">
        <f t="shared" si="427"/>
        <v>#N/A</v>
      </c>
      <c r="EM78" s="146" t="e">
        <f t="shared" si="428"/>
        <v>#N/A</v>
      </c>
      <c r="EN78" s="146" t="e">
        <f t="shared" si="429"/>
        <v>#N/A</v>
      </c>
      <c r="EO78" s="146" t="e">
        <f t="shared" si="430"/>
        <v>#N/A</v>
      </c>
      <c r="EP78" s="146" t="e">
        <f t="shared" si="431"/>
        <v>#N/A</v>
      </c>
      <c r="EQ78" s="146" t="e">
        <f t="shared" si="432"/>
        <v>#N/A</v>
      </c>
      <c r="ER78" s="146" t="e">
        <f t="shared" si="433"/>
        <v>#N/A</v>
      </c>
      <c r="ES78" s="146" t="e">
        <f t="shared" si="434"/>
        <v>#N/A</v>
      </c>
      <c r="ET78" s="146" t="e">
        <f t="shared" si="435"/>
        <v>#N/A</v>
      </c>
      <c r="EU78" s="146" t="e">
        <f t="shared" si="436"/>
        <v>#N/A</v>
      </c>
      <c r="EV78" s="146" t="e">
        <f t="shared" si="437"/>
        <v>#N/A</v>
      </c>
      <c r="EW78" s="146" t="e">
        <f t="shared" si="438"/>
        <v>#N/A</v>
      </c>
      <c r="EX78" s="146" t="e">
        <f t="shared" si="439"/>
        <v>#N/A</v>
      </c>
      <c r="EY78" s="146" t="e">
        <f t="shared" si="440"/>
        <v>#N/A</v>
      </c>
      <c r="EZ78" s="146" t="e">
        <f t="shared" si="441"/>
        <v>#N/A</v>
      </c>
      <c r="FA78" s="146" t="e">
        <f t="shared" si="442"/>
        <v>#N/A</v>
      </c>
      <c r="FB78" s="146" t="e">
        <f t="shared" si="443"/>
        <v>#N/A</v>
      </c>
      <c r="FC78" s="146" t="e">
        <f t="shared" si="444"/>
        <v>#N/A</v>
      </c>
      <c r="FD78" s="146" t="e">
        <f t="shared" si="445"/>
        <v>#N/A</v>
      </c>
      <c r="FE78" s="146" t="e">
        <f t="shared" si="446"/>
        <v>#N/A</v>
      </c>
      <c r="FF78" s="146" t="e">
        <f t="shared" si="447"/>
        <v>#N/A</v>
      </c>
      <c r="FG78" s="146" t="e">
        <f t="shared" si="448"/>
        <v>#N/A</v>
      </c>
      <c r="FH78" s="146" t="e">
        <f t="shared" si="449"/>
        <v>#N/A</v>
      </c>
      <c r="FI78" s="146" t="e">
        <f t="shared" si="450"/>
        <v>#N/A</v>
      </c>
      <c r="FJ78" s="146" t="e">
        <f t="shared" si="451"/>
        <v>#N/A</v>
      </c>
      <c r="FK78" s="146" t="e">
        <f t="shared" si="452"/>
        <v>#N/A</v>
      </c>
      <c r="FL78" s="146" t="e">
        <f t="shared" si="453"/>
        <v>#N/A</v>
      </c>
      <c r="FM78" s="146" t="e">
        <f t="shared" si="454"/>
        <v>#N/A</v>
      </c>
      <c r="FN78" s="146" t="e">
        <f t="shared" si="455"/>
        <v>#N/A</v>
      </c>
      <c r="FO78" s="146" t="e">
        <f t="shared" si="456"/>
        <v>#N/A</v>
      </c>
      <c r="FP78" s="146" t="e">
        <f t="shared" si="457"/>
        <v>#N/A</v>
      </c>
      <c r="FQ78" s="146" t="e">
        <f t="shared" si="458"/>
        <v>#N/A</v>
      </c>
      <c r="FR78" s="146" t="e">
        <f t="shared" si="459"/>
        <v>#N/A</v>
      </c>
      <c r="FS78" s="146" t="e">
        <f t="shared" si="460"/>
        <v>#N/A</v>
      </c>
      <c r="FT78" s="146" t="e">
        <f t="shared" si="461"/>
        <v>#N/A</v>
      </c>
      <c r="FU78" s="146" t="e">
        <f t="shared" si="462"/>
        <v>#N/A</v>
      </c>
      <c r="FV78" s="146" t="e">
        <f t="shared" si="463"/>
        <v>#N/A</v>
      </c>
      <c r="FW78" s="146" t="e">
        <f t="shared" si="464"/>
        <v>#N/A</v>
      </c>
      <c r="FX78" s="146" t="e">
        <f t="shared" si="465"/>
        <v>#N/A</v>
      </c>
      <c r="FY78" s="146" t="e">
        <f t="shared" si="466"/>
        <v>#N/A</v>
      </c>
      <c r="FZ78" s="146" t="e">
        <f t="shared" si="467"/>
        <v>#N/A</v>
      </c>
      <c r="GA78" s="146" t="e">
        <f t="shared" si="468"/>
        <v>#N/A</v>
      </c>
      <c r="GB78" s="146" t="e">
        <f t="shared" si="469"/>
        <v>#N/A</v>
      </c>
      <c r="GC78" s="146" t="e">
        <f t="shared" si="470"/>
        <v>#N/A</v>
      </c>
      <c r="GD78" s="146" t="e">
        <f t="shared" si="471"/>
        <v>#N/A</v>
      </c>
      <c r="GE78" s="146" t="e">
        <f t="shared" si="472"/>
        <v>#N/A</v>
      </c>
      <c r="GF78" s="146" t="e">
        <f t="shared" si="473"/>
        <v>#N/A</v>
      </c>
      <c r="GG78" s="146" t="e">
        <f t="shared" si="474"/>
        <v>#N/A</v>
      </c>
      <c r="GH78" s="146" t="e">
        <f t="shared" si="475"/>
        <v>#N/A</v>
      </c>
      <c r="GI78" s="146" t="e">
        <f t="shared" si="476"/>
        <v>#N/A</v>
      </c>
      <c r="GJ78" s="146" t="e">
        <f t="shared" si="477"/>
        <v>#N/A</v>
      </c>
      <c r="GK78" s="146" t="e">
        <f t="shared" si="478"/>
        <v>#N/A</v>
      </c>
      <c r="GL78" s="146" t="e">
        <f t="shared" si="479"/>
        <v>#N/A</v>
      </c>
      <c r="GM78" s="146" t="e">
        <f t="shared" si="480"/>
        <v>#N/A</v>
      </c>
      <c r="GN78" s="146" t="e">
        <f t="shared" si="481"/>
        <v>#N/A</v>
      </c>
      <c r="GO78" s="146" t="e">
        <f t="shared" si="482"/>
        <v>#N/A</v>
      </c>
      <c r="GP78" s="146" t="e">
        <f t="shared" si="483"/>
        <v>#N/A</v>
      </c>
      <c r="GQ78" s="146" t="e">
        <f t="shared" si="484"/>
        <v>#N/A</v>
      </c>
      <c r="GR78" s="146" t="e">
        <f t="shared" si="485"/>
        <v>#N/A</v>
      </c>
      <c r="GS78" s="146" t="e">
        <f t="shared" si="486"/>
        <v>#N/A</v>
      </c>
      <c r="GT78" s="146" t="e">
        <f t="shared" si="487"/>
        <v>#N/A</v>
      </c>
      <c r="GU78" s="146" t="e">
        <f t="shared" si="488"/>
        <v>#N/A</v>
      </c>
      <c r="GV78" s="146" t="e">
        <f t="shared" si="489"/>
        <v>#N/A</v>
      </c>
      <c r="GW78" s="146" t="e">
        <f t="shared" si="490"/>
        <v>#N/A</v>
      </c>
      <c r="GX78" s="146" t="e">
        <f t="shared" si="491"/>
        <v>#N/A</v>
      </c>
      <c r="GY78" s="146" t="e">
        <f t="shared" si="492"/>
        <v>#N/A</v>
      </c>
      <c r="GZ78" s="146" t="e">
        <f t="shared" si="493"/>
        <v>#N/A</v>
      </c>
      <c r="HA78" s="146" t="e">
        <f t="shared" si="494"/>
        <v>#N/A</v>
      </c>
      <c r="HB78" s="146" t="e">
        <f t="shared" si="495"/>
        <v>#N/A</v>
      </c>
      <c r="HC78" s="146" t="e">
        <f t="shared" si="496"/>
        <v>#N/A</v>
      </c>
      <c r="HD78" s="146" t="e">
        <f t="shared" si="497"/>
        <v>#N/A</v>
      </c>
      <c r="HE78" s="146" t="e">
        <f t="shared" si="498"/>
        <v>#N/A</v>
      </c>
      <c r="HF78" s="146" t="e">
        <f t="shared" si="499"/>
        <v>#N/A</v>
      </c>
      <c r="HG78" s="146" t="e">
        <f t="shared" si="500"/>
        <v>#N/A</v>
      </c>
      <c r="HH78" s="146" t="e">
        <f t="shared" si="501"/>
        <v>#N/A</v>
      </c>
      <c r="HI78" s="146" t="e">
        <f t="shared" si="502"/>
        <v>#N/A</v>
      </c>
      <c r="HJ78" s="146" t="e">
        <f t="shared" si="503"/>
        <v>#N/A</v>
      </c>
      <c r="HK78" s="146" t="e">
        <f t="shared" si="504"/>
        <v>#N/A</v>
      </c>
      <c r="HL78" s="146" t="e">
        <f t="shared" si="505"/>
        <v>#N/A</v>
      </c>
      <c r="HM78" s="146" t="e">
        <f t="shared" si="506"/>
        <v>#N/A</v>
      </c>
      <c r="HN78" s="146" t="e">
        <f t="shared" si="507"/>
        <v>#N/A</v>
      </c>
      <c r="HO78" s="146" t="e">
        <f t="shared" si="508"/>
        <v>#N/A</v>
      </c>
      <c r="HP78" s="146" t="e">
        <f t="shared" si="509"/>
        <v>#N/A</v>
      </c>
    </row>
    <row r="79" spans="1:224" hidden="1" x14ac:dyDescent="0.45">
      <c r="A79" s="4">
        <v>76</v>
      </c>
      <c r="B79" s="82" t="str">
        <f t="shared" si="510"/>
        <v/>
      </c>
      <c r="C79" s="81"/>
      <c r="D79" s="82" t="str">
        <f t="shared" si="511"/>
        <v/>
      </c>
      <c r="E79" s="32" t="str">
        <f t="shared" si="403"/>
        <v/>
      </c>
      <c r="F79" s="32" t="str">
        <f t="shared" si="404"/>
        <v/>
      </c>
      <c r="G79" s="65" t="str">
        <f t="shared" si="512"/>
        <v/>
      </c>
      <c r="H79" s="21"/>
      <c r="I79" s="53"/>
      <c r="J79" s="237"/>
      <c r="K79" s="66" t="str">
        <f>IF(AND(B79&gt;0,C79&gt;0,D79&gt;0),IF(ISBLANK(J79),IF(ISBLANK(H79),"",(D79-B79)*VLOOKUP(H79,VLookups!$A$4:$B$13,2,FALSE)),J79),"")</f>
        <v/>
      </c>
      <c r="L79" s="67" t="str">
        <f t="shared" si="405"/>
        <v/>
      </c>
      <c r="M79" s="81"/>
      <c r="N79" s="230" t="str">
        <f>IF(AND(M79&gt;0,C79&gt;0,NOT(K79="")),ABS(VLOOKUP($M$1,VLookups!$A$27:$B$28,2,FALSE)-_xlfn.NORM.DIST(M79,G79,K79,TRUE)),"")</f>
        <v/>
      </c>
      <c r="O79" s="80" t="str">
        <f>IF(AND($B79&gt;0,$C79&gt;0,$D79&gt;0,NOT(ISBLANK($H79))),_xlfn.NORM.INV(ABS(VLOOKUP($M$1,VLookups!$A$27:$B$28,2,FALSE)-O$3),$G79,$K79),"")</f>
        <v/>
      </c>
      <c r="P79" s="79" t="str">
        <f>IF(AND($B79&gt;0,$C79&gt;0,$D79&gt;0,NOT(ISBLANK($H79))),_xlfn.NORM.INV(ABS(VLOOKUP($M$1,VLookups!$A$27:$B$28,2,FALSE)-P$3),$G79,$K79),"")</f>
        <v/>
      </c>
      <c r="Q79" s="80" t="str">
        <f>IF(AND($B79&gt;0,$C79&gt;0,$D79&gt;0,NOT(ISBLANK($H79))),_xlfn.NORM.INV(ABS(VLOOKUP($M$1,VLookups!$A$27:$B$28,2,FALSE)-Q$3),$G79,$K79),"")</f>
        <v/>
      </c>
      <c r="R79" s="79" t="str">
        <f>IF(AND($B79&gt;0,$C79&gt;0,$D79&gt;0,NOT(ISBLANK($H79))),_xlfn.NORM.INV(ABS(VLOOKUP($M$1,VLookups!$A$27:$B$28,2,FALSE)-R$3),$G79,$K79),"")</f>
        <v/>
      </c>
      <c r="S79" s="80" t="str">
        <f>IF(AND($B79&gt;0,$C79&gt;0,$D79&gt;0,NOT(ISBLANK($H79))),_xlfn.NORM.INV(ABS(VLOOKUP($M$1,VLookups!$A$27:$B$28,2,FALSE)-S$3),$G79,$K79),"")</f>
        <v/>
      </c>
      <c r="T79" s="79" t="str">
        <f>IF(AND($B79&gt;0,$C79&gt;0,$D79&gt;0,NOT(ISBLANK($H79))),_xlfn.NORM.INV(ABS(VLOOKUP($M$1,VLookups!$A$27:$B$28,2,FALSE)-T$3),$G79,$K79),"")</f>
        <v/>
      </c>
      <c r="U79" s="5"/>
      <c r="V79" s="145" t="str">
        <f t="shared" si="513"/>
        <v/>
      </c>
      <c r="W79" s="46" t="str">
        <f t="shared" ref="W79:AP79" si="545">IF(ISNONTEXT($V79),X79-$V79,"")</f>
        <v/>
      </c>
      <c r="X79" s="46" t="str">
        <f t="shared" si="545"/>
        <v/>
      </c>
      <c r="Y79" s="46" t="str">
        <f t="shared" si="545"/>
        <v/>
      </c>
      <c r="Z79" s="46" t="str">
        <f t="shared" si="545"/>
        <v/>
      </c>
      <c r="AA79" s="46" t="str">
        <f t="shared" si="545"/>
        <v/>
      </c>
      <c r="AB79" s="46" t="str">
        <f t="shared" si="545"/>
        <v/>
      </c>
      <c r="AC79" s="46" t="str">
        <f t="shared" si="545"/>
        <v/>
      </c>
      <c r="AD79" s="46" t="str">
        <f t="shared" si="545"/>
        <v/>
      </c>
      <c r="AE79" s="46" t="str">
        <f t="shared" si="545"/>
        <v/>
      </c>
      <c r="AF79" s="46" t="str">
        <f t="shared" si="545"/>
        <v/>
      </c>
      <c r="AG79" s="46" t="str">
        <f t="shared" si="545"/>
        <v/>
      </c>
      <c r="AH79" s="46" t="str">
        <f t="shared" si="545"/>
        <v/>
      </c>
      <c r="AI79" s="46" t="str">
        <f t="shared" si="545"/>
        <v/>
      </c>
      <c r="AJ79" s="46" t="str">
        <f t="shared" si="545"/>
        <v/>
      </c>
      <c r="AK79" s="46" t="str">
        <f t="shared" si="545"/>
        <v/>
      </c>
      <c r="AL79" s="46" t="str">
        <f t="shared" si="545"/>
        <v/>
      </c>
      <c r="AM79" s="46" t="str">
        <f t="shared" si="545"/>
        <v/>
      </c>
      <c r="AN79" s="46" t="str">
        <f t="shared" si="545"/>
        <v/>
      </c>
      <c r="AO79" s="46" t="str">
        <f t="shared" si="545"/>
        <v/>
      </c>
      <c r="AP79" s="46" t="str">
        <f t="shared" si="545"/>
        <v/>
      </c>
      <c r="AQ79" s="152" t="str">
        <f t="shared" si="515"/>
        <v/>
      </c>
      <c r="AR79" s="46" t="str">
        <f t="shared" ref="AR79:DC79" si="546">IF(ISNONTEXT($V79),AQ79+$V79,"")</f>
        <v/>
      </c>
      <c r="AS79" s="46" t="str">
        <f t="shared" si="546"/>
        <v/>
      </c>
      <c r="AT79" s="46" t="str">
        <f t="shared" si="546"/>
        <v/>
      </c>
      <c r="AU79" s="46" t="str">
        <f t="shared" si="546"/>
        <v/>
      </c>
      <c r="AV79" s="46" t="str">
        <f t="shared" si="546"/>
        <v/>
      </c>
      <c r="AW79" s="46" t="str">
        <f t="shared" si="546"/>
        <v/>
      </c>
      <c r="AX79" s="46" t="str">
        <f t="shared" si="546"/>
        <v/>
      </c>
      <c r="AY79" s="46" t="str">
        <f t="shared" si="546"/>
        <v/>
      </c>
      <c r="AZ79" s="46" t="str">
        <f t="shared" si="546"/>
        <v/>
      </c>
      <c r="BA79" s="46" t="str">
        <f t="shared" si="546"/>
        <v/>
      </c>
      <c r="BB79" s="46" t="str">
        <f t="shared" si="546"/>
        <v/>
      </c>
      <c r="BC79" s="46" t="str">
        <f t="shared" si="546"/>
        <v/>
      </c>
      <c r="BD79" s="46" t="str">
        <f t="shared" si="546"/>
        <v/>
      </c>
      <c r="BE79" s="46" t="str">
        <f t="shared" si="546"/>
        <v/>
      </c>
      <c r="BF79" s="46" t="str">
        <f t="shared" si="546"/>
        <v/>
      </c>
      <c r="BG79" s="46" t="str">
        <f t="shared" si="546"/>
        <v/>
      </c>
      <c r="BH79" s="46" t="str">
        <f t="shared" si="546"/>
        <v/>
      </c>
      <c r="BI79" s="46" t="str">
        <f t="shared" si="546"/>
        <v/>
      </c>
      <c r="BJ79" s="46" t="str">
        <f t="shared" si="546"/>
        <v/>
      </c>
      <c r="BK79" s="46" t="str">
        <f t="shared" si="546"/>
        <v/>
      </c>
      <c r="BL79" s="46" t="str">
        <f t="shared" si="546"/>
        <v/>
      </c>
      <c r="BM79" s="46" t="str">
        <f t="shared" si="546"/>
        <v/>
      </c>
      <c r="BN79" s="46" t="str">
        <f t="shared" si="546"/>
        <v/>
      </c>
      <c r="BO79" s="46" t="str">
        <f t="shared" si="546"/>
        <v/>
      </c>
      <c r="BP79" s="46" t="str">
        <f t="shared" si="546"/>
        <v/>
      </c>
      <c r="BQ79" s="46" t="str">
        <f t="shared" si="546"/>
        <v/>
      </c>
      <c r="BR79" s="46" t="str">
        <f t="shared" si="546"/>
        <v/>
      </c>
      <c r="BS79" s="46" t="str">
        <f t="shared" si="546"/>
        <v/>
      </c>
      <c r="BT79" s="46" t="str">
        <f t="shared" si="546"/>
        <v/>
      </c>
      <c r="BU79" s="46" t="str">
        <f t="shared" si="546"/>
        <v/>
      </c>
      <c r="BV79" s="46" t="str">
        <f t="shared" si="546"/>
        <v/>
      </c>
      <c r="BW79" s="46" t="str">
        <f t="shared" si="546"/>
        <v/>
      </c>
      <c r="BX79" s="46" t="str">
        <f t="shared" si="546"/>
        <v/>
      </c>
      <c r="BY79" s="46" t="str">
        <f t="shared" si="546"/>
        <v/>
      </c>
      <c r="BZ79" s="46" t="str">
        <f t="shared" si="546"/>
        <v/>
      </c>
      <c r="CA79" s="46" t="str">
        <f t="shared" si="546"/>
        <v/>
      </c>
      <c r="CB79" s="46" t="str">
        <f t="shared" si="546"/>
        <v/>
      </c>
      <c r="CC79" s="46" t="str">
        <f t="shared" si="546"/>
        <v/>
      </c>
      <c r="CD79" s="46" t="str">
        <f t="shared" si="546"/>
        <v/>
      </c>
      <c r="CE79" s="46" t="str">
        <f t="shared" si="546"/>
        <v/>
      </c>
      <c r="CF79" s="46" t="str">
        <f t="shared" si="546"/>
        <v/>
      </c>
      <c r="CG79" s="46" t="str">
        <f t="shared" si="546"/>
        <v/>
      </c>
      <c r="CH79" s="46" t="str">
        <f t="shared" si="546"/>
        <v/>
      </c>
      <c r="CI79" s="46" t="str">
        <f t="shared" si="546"/>
        <v/>
      </c>
      <c r="CJ79" s="46" t="str">
        <f t="shared" si="546"/>
        <v/>
      </c>
      <c r="CK79" s="46" t="str">
        <f t="shared" si="546"/>
        <v/>
      </c>
      <c r="CL79" s="46" t="str">
        <f t="shared" si="546"/>
        <v/>
      </c>
      <c r="CM79" s="46" t="str">
        <f t="shared" si="546"/>
        <v/>
      </c>
      <c r="CN79" s="46" t="str">
        <f t="shared" si="546"/>
        <v/>
      </c>
      <c r="CO79" s="46" t="str">
        <f t="shared" si="546"/>
        <v/>
      </c>
      <c r="CP79" s="46" t="str">
        <f t="shared" si="546"/>
        <v/>
      </c>
      <c r="CQ79" s="46" t="str">
        <f t="shared" si="546"/>
        <v/>
      </c>
      <c r="CR79" s="46" t="str">
        <f t="shared" si="546"/>
        <v/>
      </c>
      <c r="CS79" s="46" t="str">
        <f t="shared" si="546"/>
        <v/>
      </c>
      <c r="CT79" s="46" t="str">
        <f t="shared" si="546"/>
        <v/>
      </c>
      <c r="CU79" s="46" t="str">
        <f t="shared" si="546"/>
        <v/>
      </c>
      <c r="CV79" s="46" t="str">
        <f t="shared" si="546"/>
        <v/>
      </c>
      <c r="CW79" s="46" t="str">
        <f t="shared" si="546"/>
        <v/>
      </c>
      <c r="CX79" s="46" t="str">
        <f t="shared" si="546"/>
        <v/>
      </c>
      <c r="CY79" s="46" t="str">
        <f t="shared" si="546"/>
        <v/>
      </c>
      <c r="CZ79" s="46" t="str">
        <f t="shared" si="546"/>
        <v/>
      </c>
      <c r="DA79" s="46" t="str">
        <f t="shared" si="546"/>
        <v/>
      </c>
      <c r="DB79" s="46" t="str">
        <f t="shared" si="546"/>
        <v/>
      </c>
      <c r="DC79" s="46" t="str">
        <f t="shared" si="546"/>
        <v/>
      </c>
      <c r="DD79" s="46" t="str">
        <f t="shared" ref="DD79:DS79" si="547">IF(ISNONTEXT($V79),DC79+$V79,"")</f>
        <v/>
      </c>
      <c r="DE79" s="46" t="str">
        <f t="shared" si="547"/>
        <v/>
      </c>
      <c r="DF79" s="46" t="str">
        <f t="shared" si="547"/>
        <v/>
      </c>
      <c r="DG79" s="46" t="str">
        <f t="shared" si="547"/>
        <v/>
      </c>
      <c r="DH79" s="46" t="str">
        <f t="shared" si="547"/>
        <v/>
      </c>
      <c r="DI79" s="46" t="str">
        <f t="shared" si="547"/>
        <v/>
      </c>
      <c r="DJ79" s="46" t="str">
        <f t="shared" si="547"/>
        <v/>
      </c>
      <c r="DK79" s="46" t="str">
        <f t="shared" si="547"/>
        <v/>
      </c>
      <c r="DL79" s="46" t="str">
        <f t="shared" si="547"/>
        <v/>
      </c>
      <c r="DM79" s="46" t="str">
        <f t="shared" si="547"/>
        <v/>
      </c>
      <c r="DN79" s="46" t="str">
        <f t="shared" si="547"/>
        <v/>
      </c>
      <c r="DO79" s="46" t="str">
        <f t="shared" si="547"/>
        <v/>
      </c>
      <c r="DP79" s="46" t="str">
        <f t="shared" si="547"/>
        <v/>
      </c>
      <c r="DQ79" s="46" t="str">
        <f t="shared" si="547"/>
        <v/>
      </c>
      <c r="DR79" s="46" t="str">
        <f t="shared" si="547"/>
        <v/>
      </c>
      <c r="DS79" s="46" t="str">
        <f t="shared" si="547"/>
        <v/>
      </c>
      <c r="DT79" s="146" t="e">
        <f t="shared" si="409"/>
        <v>#N/A</v>
      </c>
      <c r="DU79" s="146" t="e">
        <f t="shared" si="410"/>
        <v>#N/A</v>
      </c>
      <c r="DV79" s="146" t="e">
        <f t="shared" si="411"/>
        <v>#N/A</v>
      </c>
      <c r="DW79" s="146" t="e">
        <f t="shared" si="412"/>
        <v>#N/A</v>
      </c>
      <c r="DX79" s="146" t="e">
        <f t="shared" si="413"/>
        <v>#N/A</v>
      </c>
      <c r="DY79" s="146" t="e">
        <f t="shared" si="414"/>
        <v>#N/A</v>
      </c>
      <c r="DZ79" s="146" t="e">
        <f t="shared" si="415"/>
        <v>#N/A</v>
      </c>
      <c r="EA79" s="146" t="e">
        <f t="shared" si="416"/>
        <v>#N/A</v>
      </c>
      <c r="EB79" s="146" t="e">
        <f t="shared" si="417"/>
        <v>#N/A</v>
      </c>
      <c r="EC79" s="146" t="e">
        <f t="shared" si="418"/>
        <v>#N/A</v>
      </c>
      <c r="ED79" s="146" t="e">
        <f t="shared" si="419"/>
        <v>#N/A</v>
      </c>
      <c r="EE79" s="146" t="e">
        <f t="shared" si="420"/>
        <v>#N/A</v>
      </c>
      <c r="EF79" s="146" t="e">
        <f t="shared" si="421"/>
        <v>#N/A</v>
      </c>
      <c r="EG79" s="146" t="e">
        <f t="shared" si="422"/>
        <v>#N/A</v>
      </c>
      <c r="EH79" s="146" t="e">
        <f t="shared" si="423"/>
        <v>#N/A</v>
      </c>
      <c r="EI79" s="146" t="e">
        <f t="shared" si="424"/>
        <v>#N/A</v>
      </c>
      <c r="EJ79" s="146" t="e">
        <f t="shared" si="425"/>
        <v>#N/A</v>
      </c>
      <c r="EK79" s="146" t="e">
        <f t="shared" si="426"/>
        <v>#N/A</v>
      </c>
      <c r="EL79" s="146" t="e">
        <f t="shared" si="427"/>
        <v>#N/A</v>
      </c>
      <c r="EM79" s="146" t="e">
        <f t="shared" si="428"/>
        <v>#N/A</v>
      </c>
      <c r="EN79" s="146" t="e">
        <f t="shared" si="429"/>
        <v>#N/A</v>
      </c>
      <c r="EO79" s="146" t="e">
        <f t="shared" si="430"/>
        <v>#N/A</v>
      </c>
      <c r="EP79" s="146" t="e">
        <f t="shared" si="431"/>
        <v>#N/A</v>
      </c>
      <c r="EQ79" s="146" t="e">
        <f t="shared" si="432"/>
        <v>#N/A</v>
      </c>
      <c r="ER79" s="146" t="e">
        <f t="shared" si="433"/>
        <v>#N/A</v>
      </c>
      <c r="ES79" s="146" t="e">
        <f t="shared" si="434"/>
        <v>#N/A</v>
      </c>
      <c r="ET79" s="146" t="e">
        <f t="shared" si="435"/>
        <v>#N/A</v>
      </c>
      <c r="EU79" s="146" t="e">
        <f t="shared" si="436"/>
        <v>#N/A</v>
      </c>
      <c r="EV79" s="146" t="e">
        <f t="shared" si="437"/>
        <v>#N/A</v>
      </c>
      <c r="EW79" s="146" t="e">
        <f t="shared" si="438"/>
        <v>#N/A</v>
      </c>
      <c r="EX79" s="146" t="e">
        <f t="shared" si="439"/>
        <v>#N/A</v>
      </c>
      <c r="EY79" s="146" t="e">
        <f t="shared" si="440"/>
        <v>#N/A</v>
      </c>
      <c r="EZ79" s="146" t="e">
        <f t="shared" si="441"/>
        <v>#N/A</v>
      </c>
      <c r="FA79" s="146" t="e">
        <f t="shared" si="442"/>
        <v>#N/A</v>
      </c>
      <c r="FB79" s="146" t="e">
        <f t="shared" si="443"/>
        <v>#N/A</v>
      </c>
      <c r="FC79" s="146" t="e">
        <f t="shared" si="444"/>
        <v>#N/A</v>
      </c>
      <c r="FD79" s="146" t="e">
        <f t="shared" si="445"/>
        <v>#N/A</v>
      </c>
      <c r="FE79" s="146" t="e">
        <f t="shared" si="446"/>
        <v>#N/A</v>
      </c>
      <c r="FF79" s="146" t="e">
        <f t="shared" si="447"/>
        <v>#N/A</v>
      </c>
      <c r="FG79" s="146" t="e">
        <f t="shared" si="448"/>
        <v>#N/A</v>
      </c>
      <c r="FH79" s="146" t="e">
        <f t="shared" si="449"/>
        <v>#N/A</v>
      </c>
      <c r="FI79" s="146" t="e">
        <f t="shared" si="450"/>
        <v>#N/A</v>
      </c>
      <c r="FJ79" s="146" t="e">
        <f t="shared" si="451"/>
        <v>#N/A</v>
      </c>
      <c r="FK79" s="146" t="e">
        <f t="shared" si="452"/>
        <v>#N/A</v>
      </c>
      <c r="FL79" s="146" t="e">
        <f t="shared" si="453"/>
        <v>#N/A</v>
      </c>
      <c r="FM79" s="146" t="e">
        <f t="shared" si="454"/>
        <v>#N/A</v>
      </c>
      <c r="FN79" s="146" t="e">
        <f t="shared" si="455"/>
        <v>#N/A</v>
      </c>
      <c r="FO79" s="146" t="e">
        <f t="shared" si="456"/>
        <v>#N/A</v>
      </c>
      <c r="FP79" s="146" t="e">
        <f t="shared" si="457"/>
        <v>#N/A</v>
      </c>
      <c r="FQ79" s="146" t="e">
        <f t="shared" si="458"/>
        <v>#N/A</v>
      </c>
      <c r="FR79" s="146" t="e">
        <f t="shared" si="459"/>
        <v>#N/A</v>
      </c>
      <c r="FS79" s="146" t="e">
        <f t="shared" si="460"/>
        <v>#N/A</v>
      </c>
      <c r="FT79" s="146" t="e">
        <f t="shared" si="461"/>
        <v>#N/A</v>
      </c>
      <c r="FU79" s="146" t="e">
        <f t="shared" si="462"/>
        <v>#N/A</v>
      </c>
      <c r="FV79" s="146" t="e">
        <f t="shared" si="463"/>
        <v>#N/A</v>
      </c>
      <c r="FW79" s="146" t="e">
        <f t="shared" si="464"/>
        <v>#N/A</v>
      </c>
      <c r="FX79" s="146" t="e">
        <f t="shared" si="465"/>
        <v>#N/A</v>
      </c>
      <c r="FY79" s="146" t="e">
        <f t="shared" si="466"/>
        <v>#N/A</v>
      </c>
      <c r="FZ79" s="146" t="e">
        <f t="shared" si="467"/>
        <v>#N/A</v>
      </c>
      <c r="GA79" s="146" t="e">
        <f t="shared" si="468"/>
        <v>#N/A</v>
      </c>
      <c r="GB79" s="146" t="e">
        <f t="shared" si="469"/>
        <v>#N/A</v>
      </c>
      <c r="GC79" s="146" t="e">
        <f t="shared" si="470"/>
        <v>#N/A</v>
      </c>
      <c r="GD79" s="146" t="e">
        <f t="shared" si="471"/>
        <v>#N/A</v>
      </c>
      <c r="GE79" s="146" t="e">
        <f t="shared" si="472"/>
        <v>#N/A</v>
      </c>
      <c r="GF79" s="146" t="e">
        <f t="shared" si="473"/>
        <v>#N/A</v>
      </c>
      <c r="GG79" s="146" t="e">
        <f t="shared" si="474"/>
        <v>#N/A</v>
      </c>
      <c r="GH79" s="146" t="e">
        <f t="shared" si="475"/>
        <v>#N/A</v>
      </c>
      <c r="GI79" s="146" t="e">
        <f t="shared" si="476"/>
        <v>#N/A</v>
      </c>
      <c r="GJ79" s="146" t="e">
        <f t="shared" si="477"/>
        <v>#N/A</v>
      </c>
      <c r="GK79" s="146" t="e">
        <f t="shared" si="478"/>
        <v>#N/A</v>
      </c>
      <c r="GL79" s="146" t="e">
        <f t="shared" si="479"/>
        <v>#N/A</v>
      </c>
      <c r="GM79" s="146" t="e">
        <f t="shared" si="480"/>
        <v>#N/A</v>
      </c>
      <c r="GN79" s="146" t="e">
        <f t="shared" si="481"/>
        <v>#N/A</v>
      </c>
      <c r="GO79" s="146" t="e">
        <f t="shared" si="482"/>
        <v>#N/A</v>
      </c>
      <c r="GP79" s="146" t="e">
        <f t="shared" si="483"/>
        <v>#N/A</v>
      </c>
      <c r="GQ79" s="146" t="e">
        <f t="shared" si="484"/>
        <v>#N/A</v>
      </c>
      <c r="GR79" s="146" t="e">
        <f t="shared" si="485"/>
        <v>#N/A</v>
      </c>
      <c r="GS79" s="146" t="e">
        <f t="shared" si="486"/>
        <v>#N/A</v>
      </c>
      <c r="GT79" s="146" t="e">
        <f t="shared" si="487"/>
        <v>#N/A</v>
      </c>
      <c r="GU79" s="146" t="e">
        <f t="shared" si="488"/>
        <v>#N/A</v>
      </c>
      <c r="GV79" s="146" t="e">
        <f t="shared" si="489"/>
        <v>#N/A</v>
      </c>
      <c r="GW79" s="146" t="e">
        <f t="shared" si="490"/>
        <v>#N/A</v>
      </c>
      <c r="GX79" s="146" t="e">
        <f t="shared" si="491"/>
        <v>#N/A</v>
      </c>
      <c r="GY79" s="146" t="e">
        <f t="shared" si="492"/>
        <v>#N/A</v>
      </c>
      <c r="GZ79" s="146" t="e">
        <f t="shared" si="493"/>
        <v>#N/A</v>
      </c>
      <c r="HA79" s="146" t="e">
        <f t="shared" si="494"/>
        <v>#N/A</v>
      </c>
      <c r="HB79" s="146" t="e">
        <f t="shared" si="495"/>
        <v>#N/A</v>
      </c>
      <c r="HC79" s="146" t="e">
        <f t="shared" si="496"/>
        <v>#N/A</v>
      </c>
      <c r="HD79" s="146" t="e">
        <f t="shared" si="497"/>
        <v>#N/A</v>
      </c>
      <c r="HE79" s="146" t="e">
        <f t="shared" si="498"/>
        <v>#N/A</v>
      </c>
      <c r="HF79" s="146" t="e">
        <f t="shared" si="499"/>
        <v>#N/A</v>
      </c>
      <c r="HG79" s="146" t="e">
        <f t="shared" si="500"/>
        <v>#N/A</v>
      </c>
      <c r="HH79" s="146" t="e">
        <f t="shared" si="501"/>
        <v>#N/A</v>
      </c>
      <c r="HI79" s="146" t="e">
        <f t="shared" si="502"/>
        <v>#N/A</v>
      </c>
      <c r="HJ79" s="146" t="e">
        <f t="shared" si="503"/>
        <v>#N/A</v>
      </c>
      <c r="HK79" s="146" t="e">
        <f t="shared" si="504"/>
        <v>#N/A</v>
      </c>
      <c r="HL79" s="146" t="e">
        <f t="shared" si="505"/>
        <v>#N/A</v>
      </c>
      <c r="HM79" s="146" t="e">
        <f t="shared" si="506"/>
        <v>#N/A</v>
      </c>
      <c r="HN79" s="146" t="e">
        <f t="shared" si="507"/>
        <v>#N/A</v>
      </c>
      <c r="HO79" s="146" t="e">
        <f t="shared" si="508"/>
        <v>#N/A</v>
      </c>
      <c r="HP79" s="146" t="e">
        <f t="shared" si="509"/>
        <v>#N/A</v>
      </c>
    </row>
    <row r="80" spans="1:224" hidden="1" x14ac:dyDescent="0.45">
      <c r="A80" s="4">
        <v>77</v>
      </c>
      <c r="B80" s="82" t="str">
        <f t="shared" si="510"/>
        <v/>
      </c>
      <c r="C80" s="81"/>
      <c r="D80" s="82" t="str">
        <f t="shared" si="511"/>
        <v/>
      </c>
      <c r="E80" s="32" t="str">
        <f t="shared" si="403"/>
        <v/>
      </c>
      <c r="F80" s="32" t="str">
        <f t="shared" si="404"/>
        <v/>
      </c>
      <c r="G80" s="65" t="str">
        <f t="shared" si="512"/>
        <v/>
      </c>
      <c r="H80" s="21"/>
      <c r="I80" s="53"/>
      <c r="J80" s="237"/>
      <c r="K80" s="66" t="str">
        <f>IF(AND(B80&gt;0,C80&gt;0,D80&gt;0),IF(ISBLANK(J80),IF(ISBLANK(H80),"",(D80-B80)*VLOOKUP(H80,VLookups!$A$4:$B$13,2,FALSE)),J80),"")</f>
        <v/>
      </c>
      <c r="L80" s="67" t="str">
        <f t="shared" si="405"/>
        <v/>
      </c>
      <c r="M80" s="81"/>
      <c r="N80" s="230" t="str">
        <f>IF(AND(M80&gt;0,C80&gt;0,NOT(K80="")),ABS(VLOOKUP($M$1,VLookups!$A$27:$B$28,2,FALSE)-_xlfn.NORM.DIST(M80,G80,K80,TRUE)),"")</f>
        <v/>
      </c>
      <c r="O80" s="80" t="str">
        <f>IF(AND($B80&gt;0,$C80&gt;0,$D80&gt;0,NOT(ISBLANK($H80))),_xlfn.NORM.INV(ABS(VLOOKUP($M$1,VLookups!$A$27:$B$28,2,FALSE)-O$3),$G80,$K80),"")</f>
        <v/>
      </c>
      <c r="P80" s="79" t="str">
        <f>IF(AND($B80&gt;0,$C80&gt;0,$D80&gt;0,NOT(ISBLANK($H80))),_xlfn.NORM.INV(ABS(VLOOKUP($M$1,VLookups!$A$27:$B$28,2,FALSE)-P$3),$G80,$K80),"")</f>
        <v/>
      </c>
      <c r="Q80" s="80" t="str">
        <f>IF(AND($B80&gt;0,$C80&gt;0,$D80&gt;0,NOT(ISBLANK($H80))),_xlfn.NORM.INV(ABS(VLOOKUP($M$1,VLookups!$A$27:$B$28,2,FALSE)-Q$3),$G80,$K80),"")</f>
        <v/>
      </c>
      <c r="R80" s="79" t="str">
        <f>IF(AND($B80&gt;0,$C80&gt;0,$D80&gt;0,NOT(ISBLANK($H80))),_xlfn.NORM.INV(ABS(VLOOKUP($M$1,VLookups!$A$27:$B$28,2,FALSE)-R$3),$G80,$K80),"")</f>
        <v/>
      </c>
      <c r="S80" s="80" t="str">
        <f>IF(AND($B80&gt;0,$C80&gt;0,$D80&gt;0,NOT(ISBLANK($H80))),_xlfn.NORM.INV(ABS(VLOOKUP($M$1,VLookups!$A$27:$B$28,2,FALSE)-S$3),$G80,$K80),"")</f>
        <v/>
      </c>
      <c r="T80" s="79" t="str">
        <f>IF(AND($B80&gt;0,$C80&gt;0,$D80&gt;0,NOT(ISBLANK($H80))),_xlfn.NORM.INV(ABS(VLOOKUP($M$1,VLookups!$A$27:$B$28,2,FALSE)-T$3),$G80,$K80),"")</f>
        <v/>
      </c>
      <c r="U80" s="5"/>
      <c r="V80" s="145" t="str">
        <f t="shared" si="513"/>
        <v/>
      </c>
      <c r="W80" s="46" t="str">
        <f t="shared" ref="W80:AP80" si="548">IF(ISNONTEXT($V80),X80-$V80,"")</f>
        <v/>
      </c>
      <c r="X80" s="46" t="str">
        <f t="shared" si="548"/>
        <v/>
      </c>
      <c r="Y80" s="46" t="str">
        <f t="shared" si="548"/>
        <v/>
      </c>
      <c r="Z80" s="46" t="str">
        <f t="shared" si="548"/>
        <v/>
      </c>
      <c r="AA80" s="46" t="str">
        <f t="shared" si="548"/>
        <v/>
      </c>
      <c r="AB80" s="46" t="str">
        <f t="shared" si="548"/>
        <v/>
      </c>
      <c r="AC80" s="46" t="str">
        <f t="shared" si="548"/>
        <v/>
      </c>
      <c r="AD80" s="46" t="str">
        <f t="shared" si="548"/>
        <v/>
      </c>
      <c r="AE80" s="46" t="str">
        <f t="shared" si="548"/>
        <v/>
      </c>
      <c r="AF80" s="46" t="str">
        <f t="shared" si="548"/>
        <v/>
      </c>
      <c r="AG80" s="46" t="str">
        <f t="shared" si="548"/>
        <v/>
      </c>
      <c r="AH80" s="46" t="str">
        <f t="shared" si="548"/>
        <v/>
      </c>
      <c r="AI80" s="46" t="str">
        <f t="shared" si="548"/>
        <v/>
      </c>
      <c r="AJ80" s="46" t="str">
        <f t="shared" si="548"/>
        <v/>
      </c>
      <c r="AK80" s="46" t="str">
        <f t="shared" si="548"/>
        <v/>
      </c>
      <c r="AL80" s="46" t="str">
        <f t="shared" si="548"/>
        <v/>
      </c>
      <c r="AM80" s="46" t="str">
        <f t="shared" si="548"/>
        <v/>
      </c>
      <c r="AN80" s="46" t="str">
        <f t="shared" si="548"/>
        <v/>
      </c>
      <c r="AO80" s="46" t="str">
        <f t="shared" si="548"/>
        <v/>
      </c>
      <c r="AP80" s="46" t="str">
        <f t="shared" si="548"/>
        <v/>
      </c>
      <c r="AQ80" s="152" t="str">
        <f t="shared" si="515"/>
        <v/>
      </c>
      <c r="AR80" s="46" t="str">
        <f t="shared" ref="AR80:DC80" si="549">IF(ISNONTEXT($V80),AQ80+$V80,"")</f>
        <v/>
      </c>
      <c r="AS80" s="46" t="str">
        <f t="shared" si="549"/>
        <v/>
      </c>
      <c r="AT80" s="46" t="str">
        <f t="shared" si="549"/>
        <v/>
      </c>
      <c r="AU80" s="46" t="str">
        <f t="shared" si="549"/>
        <v/>
      </c>
      <c r="AV80" s="46" t="str">
        <f t="shared" si="549"/>
        <v/>
      </c>
      <c r="AW80" s="46" t="str">
        <f t="shared" si="549"/>
        <v/>
      </c>
      <c r="AX80" s="46" t="str">
        <f t="shared" si="549"/>
        <v/>
      </c>
      <c r="AY80" s="46" t="str">
        <f t="shared" si="549"/>
        <v/>
      </c>
      <c r="AZ80" s="46" t="str">
        <f t="shared" si="549"/>
        <v/>
      </c>
      <c r="BA80" s="46" t="str">
        <f t="shared" si="549"/>
        <v/>
      </c>
      <c r="BB80" s="46" t="str">
        <f t="shared" si="549"/>
        <v/>
      </c>
      <c r="BC80" s="46" t="str">
        <f t="shared" si="549"/>
        <v/>
      </c>
      <c r="BD80" s="46" t="str">
        <f t="shared" si="549"/>
        <v/>
      </c>
      <c r="BE80" s="46" t="str">
        <f t="shared" si="549"/>
        <v/>
      </c>
      <c r="BF80" s="46" t="str">
        <f t="shared" si="549"/>
        <v/>
      </c>
      <c r="BG80" s="46" t="str">
        <f t="shared" si="549"/>
        <v/>
      </c>
      <c r="BH80" s="46" t="str">
        <f t="shared" si="549"/>
        <v/>
      </c>
      <c r="BI80" s="46" t="str">
        <f t="shared" si="549"/>
        <v/>
      </c>
      <c r="BJ80" s="46" t="str">
        <f t="shared" si="549"/>
        <v/>
      </c>
      <c r="BK80" s="46" t="str">
        <f t="shared" si="549"/>
        <v/>
      </c>
      <c r="BL80" s="46" t="str">
        <f t="shared" si="549"/>
        <v/>
      </c>
      <c r="BM80" s="46" t="str">
        <f t="shared" si="549"/>
        <v/>
      </c>
      <c r="BN80" s="46" t="str">
        <f t="shared" si="549"/>
        <v/>
      </c>
      <c r="BO80" s="46" t="str">
        <f t="shared" si="549"/>
        <v/>
      </c>
      <c r="BP80" s="46" t="str">
        <f t="shared" si="549"/>
        <v/>
      </c>
      <c r="BQ80" s="46" t="str">
        <f t="shared" si="549"/>
        <v/>
      </c>
      <c r="BR80" s="46" t="str">
        <f t="shared" si="549"/>
        <v/>
      </c>
      <c r="BS80" s="46" t="str">
        <f t="shared" si="549"/>
        <v/>
      </c>
      <c r="BT80" s="46" t="str">
        <f t="shared" si="549"/>
        <v/>
      </c>
      <c r="BU80" s="46" t="str">
        <f t="shared" si="549"/>
        <v/>
      </c>
      <c r="BV80" s="46" t="str">
        <f t="shared" si="549"/>
        <v/>
      </c>
      <c r="BW80" s="46" t="str">
        <f t="shared" si="549"/>
        <v/>
      </c>
      <c r="BX80" s="46" t="str">
        <f t="shared" si="549"/>
        <v/>
      </c>
      <c r="BY80" s="46" t="str">
        <f t="shared" si="549"/>
        <v/>
      </c>
      <c r="BZ80" s="46" t="str">
        <f t="shared" si="549"/>
        <v/>
      </c>
      <c r="CA80" s="46" t="str">
        <f t="shared" si="549"/>
        <v/>
      </c>
      <c r="CB80" s="46" t="str">
        <f t="shared" si="549"/>
        <v/>
      </c>
      <c r="CC80" s="46" t="str">
        <f t="shared" si="549"/>
        <v/>
      </c>
      <c r="CD80" s="46" t="str">
        <f t="shared" si="549"/>
        <v/>
      </c>
      <c r="CE80" s="46" t="str">
        <f t="shared" si="549"/>
        <v/>
      </c>
      <c r="CF80" s="46" t="str">
        <f t="shared" si="549"/>
        <v/>
      </c>
      <c r="CG80" s="46" t="str">
        <f t="shared" si="549"/>
        <v/>
      </c>
      <c r="CH80" s="46" t="str">
        <f t="shared" si="549"/>
        <v/>
      </c>
      <c r="CI80" s="46" t="str">
        <f t="shared" si="549"/>
        <v/>
      </c>
      <c r="CJ80" s="46" t="str">
        <f t="shared" si="549"/>
        <v/>
      </c>
      <c r="CK80" s="46" t="str">
        <f t="shared" si="549"/>
        <v/>
      </c>
      <c r="CL80" s="46" t="str">
        <f t="shared" si="549"/>
        <v/>
      </c>
      <c r="CM80" s="46" t="str">
        <f t="shared" si="549"/>
        <v/>
      </c>
      <c r="CN80" s="46" t="str">
        <f t="shared" si="549"/>
        <v/>
      </c>
      <c r="CO80" s="46" t="str">
        <f t="shared" si="549"/>
        <v/>
      </c>
      <c r="CP80" s="46" t="str">
        <f t="shared" si="549"/>
        <v/>
      </c>
      <c r="CQ80" s="46" t="str">
        <f t="shared" si="549"/>
        <v/>
      </c>
      <c r="CR80" s="46" t="str">
        <f t="shared" si="549"/>
        <v/>
      </c>
      <c r="CS80" s="46" t="str">
        <f t="shared" si="549"/>
        <v/>
      </c>
      <c r="CT80" s="46" t="str">
        <f t="shared" si="549"/>
        <v/>
      </c>
      <c r="CU80" s="46" t="str">
        <f t="shared" si="549"/>
        <v/>
      </c>
      <c r="CV80" s="46" t="str">
        <f t="shared" si="549"/>
        <v/>
      </c>
      <c r="CW80" s="46" t="str">
        <f t="shared" si="549"/>
        <v/>
      </c>
      <c r="CX80" s="46" t="str">
        <f t="shared" si="549"/>
        <v/>
      </c>
      <c r="CY80" s="46" t="str">
        <f t="shared" si="549"/>
        <v/>
      </c>
      <c r="CZ80" s="46" t="str">
        <f t="shared" si="549"/>
        <v/>
      </c>
      <c r="DA80" s="46" t="str">
        <f t="shared" si="549"/>
        <v/>
      </c>
      <c r="DB80" s="46" t="str">
        <f t="shared" si="549"/>
        <v/>
      </c>
      <c r="DC80" s="46" t="str">
        <f t="shared" si="549"/>
        <v/>
      </c>
      <c r="DD80" s="46" t="str">
        <f t="shared" ref="DD80:DS80" si="550">IF(ISNONTEXT($V80),DC80+$V80,"")</f>
        <v/>
      </c>
      <c r="DE80" s="46" t="str">
        <f t="shared" si="550"/>
        <v/>
      </c>
      <c r="DF80" s="46" t="str">
        <f t="shared" si="550"/>
        <v/>
      </c>
      <c r="DG80" s="46" t="str">
        <f t="shared" si="550"/>
        <v/>
      </c>
      <c r="DH80" s="46" t="str">
        <f t="shared" si="550"/>
        <v/>
      </c>
      <c r="DI80" s="46" t="str">
        <f t="shared" si="550"/>
        <v/>
      </c>
      <c r="DJ80" s="46" t="str">
        <f t="shared" si="550"/>
        <v/>
      </c>
      <c r="DK80" s="46" t="str">
        <f t="shared" si="550"/>
        <v/>
      </c>
      <c r="DL80" s="46" t="str">
        <f t="shared" si="550"/>
        <v/>
      </c>
      <c r="DM80" s="46" t="str">
        <f t="shared" si="550"/>
        <v/>
      </c>
      <c r="DN80" s="46" t="str">
        <f t="shared" si="550"/>
        <v/>
      </c>
      <c r="DO80" s="46" t="str">
        <f t="shared" si="550"/>
        <v/>
      </c>
      <c r="DP80" s="46" t="str">
        <f t="shared" si="550"/>
        <v/>
      </c>
      <c r="DQ80" s="46" t="str">
        <f t="shared" si="550"/>
        <v/>
      </c>
      <c r="DR80" s="46" t="str">
        <f t="shared" si="550"/>
        <v/>
      </c>
      <c r="DS80" s="46" t="str">
        <f t="shared" si="550"/>
        <v/>
      </c>
      <c r="DT80" s="146" t="e">
        <f t="shared" si="409"/>
        <v>#N/A</v>
      </c>
      <c r="DU80" s="146" t="e">
        <f t="shared" si="410"/>
        <v>#N/A</v>
      </c>
      <c r="DV80" s="146" t="e">
        <f t="shared" si="411"/>
        <v>#N/A</v>
      </c>
      <c r="DW80" s="146" t="e">
        <f t="shared" si="412"/>
        <v>#N/A</v>
      </c>
      <c r="DX80" s="146" t="e">
        <f t="shared" si="413"/>
        <v>#N/A</v>
      </c>
      <c r="DY80" s="146" t="e">
        <f t="shared" si="414"/>
        <v>#N/A</v>
      </c>
      <c r="DZ80" s="146" t="e">
        <f t="shared" si="415"/>
        <v>#N/A</v>
      </c>
      <c r="EA80" s="146" t="e">
        <f t="shared" si="416"/>
        <v>#N/A</v>
      </c>
      <c r="EB80" s="146" t="e">
        <f t="shared" si="417"/>
        <v>#N/A</v>
      </c>
      <c r="EC80" s="146" t="e">
        <f t="shared" si="418"/>
        <v>#N/A</v>
      </c>
      <c r="ED80" s="146" t="e">
        <f t="shared" si="419"/>
        <v>#N/A</v>
      </c>
      <c r="EE80" s="146" t="e">
        <f t="shared" si="420"/>
        <v>#N/A</v>
      </c>
      <c r="EF80" s="146" t="e">
        <f t="shared" si="421"/>
        <v>#N/A</v>
      </c>
      <c r="EG80" s="146" t="e">
        <f t="shared" si="422"/>
        <v>#N/A</v>
      </c>
      <c r="EH80" s="146" t="e">
        <f t="shared" si="423"/>
        <v>#N/A</v>
      </c>
      <c r="EI80" s="146" t="e">
        <f t="shared" si="424"/>
        <v>#N/A</v>
      </c>
      <c r="EJ80" s="146" t="e">
        <f t="shared" si="425"/>
        <v>#N/A</v>
      </c>
      <c r="EK80" s="146" t="e">
        <f t="shared" si="426"/>
        <v>#N/A</v>
      </c>
      <c r="EL80" s="146" t="e">
        <f t="shared" si="427"/>
        <v>#N/A</v>
      </c>
      <c r="EM80" s="146" t="e">
        <f t="shared" si="428"/>
        <v>#N/A</v>
      </c>
      <c r="EN80" s="146" t="e">
        <f t="shared" si="429"/>
        <v>#N/A</v>
      </c>
      <c r="EO80" s="146" t="e">
        <f t="shared" si="430"/>
        <v>#N/A</v>
      </c>
      <c r="EP80" s="146" t="e">
        <f t="shared" si="431"/>
        <v>#N/A</v>
      </c>
      <c r="EQ80" s="146" t="e">
        <f t="shared" si="432"/>
        <v>#N/A</v>
      </c>
      <c r="ER80" s="146" t="e">
        <f t="shared" si="433"/>
        <v>#N/A</v>
      </c>
      <c r="ES80" s="146" t="e">
        <f t="shared" si="434"/>
        <v>#N/A</v>
      </c>
      <c r="ET80" s="146" t="e">
        <f t="shared" si="435"/>
        <v>#N/A</v>
      </c>
      <c r="EU80" s="146" t="e">
        <f t="shared" si="436"/>
        <v>#N/A</v>
      </c>
      <c r="EV80" s="146" t="e">
        <f t="shared" si="437"/>
        <v>#N/A</v>
      </c>
      <c r="EW80" s="146" t="e">
        <f t="shared" si="438"/>
        <v>#N/A</v>
      </c>
      <c r="EX80" s="146" t="e">
        <f t="shared" si="439"/>
        <v>#N/A</v>
      </c>
      <c r="EY80" s="146" t="e">
        <f t="shared" si="440"/>
        <v>#N/A</v>
      </c>
      <c r="EZ80" s="146" t="e">
        <f t="shared" si="441"/>
        <v>#N/A</v>
      </c>
      <c r="FA80" s="146" t="e">
        <f t="shared" si="442"/>
        <v>#N/A</v>
      </c>
      <c r="FB80" s="146" t="e">
        <f t="shared" si="443"/>
        <v>#N/A</v>
      </c>
      <c r="FC80" s="146" t="e">
        <f t="shared" si="444"/>
        <v>#N/A</v>
      </c>
      <c r="FD80" s="146" t="e">
        <f t="shared" si="445"/>
        <v>#N/A</v>
      </c>
      <c r="FE80" s="146" t="e">
        <f t="shared" si="446"/>
        <v>#N/A</v>
      </c>
      <c r="FF80" s="146" t="e">
        <f t="shared" si="447"/>
        <v>#N/A</v>
      </c>
      <c r="FG80" s="146" t="e">
        <f t="shared" si="448"/>
        <v>#N/A</v>
      </c>
      <c r="FH80" s="146" t="e">
        <f t="shared" si="449"/>
        <v>#N/A</v>
      </c>
      <c r="FI80" s="146" t="e">
        <f t="shared" si="450"/>
        <v>#N/A</v>
      </c>
      <c r="FJ80" s="146" t="e">
        <f t="shared" si="451"/>
        <v>#N/A</v>
      </c>
      <c r="FK80" s="146" t="e">
        <f t="shared" si="452"/>
        <v>#N/A</v>
      </c>
      <c r="FL80" s="146" t="e">
        <f t="shared" si="453"/>
        <v>#N/A</v>
      </c>
      <c r="FM80" s="146" t="e">
        <f t="shared" si="454"/>
        <v>#N/A</v>
      </c>
      <c r="FN80" s="146" t="e">
        <f t="shared" si="455"/>
        <v>#N/A</v>
      </c>
      <c r="FO80" s="146" t="e">
        <f t="shared" si="456"/>
        <v>#N/A</v>
      </c>
      <c r="FP80" s="146" t="e">
        <f t="shared" si="457"/>
        <v>#N/A</v>
      </c>
      <c r="FQ80" s="146" t="e">
        <f t="shared" si="458"/>
        <v>#N/A</v>
      </c>
      <c r="FR80" s="146" t="e">
        <f t="shared" si="459"/>
        <v>#N/A</v>
      </c>
      <c r="FS80" s="146" t="e">
        <f t="shared" si="460"/>
        <v>#N/A</v>
      </c>
      <c r="FT80" s="146" t="e">
        <f t="shared" si="461"/>
        <v>#N/A</v>
      </c>
      <c r="FU80" s="146" t="e">
        <f t="shared" si="462"/>
        <v>#N/A</v>
      </c>
      <c r="FV80" s="146" t="e">
        <f t="shared" si="463"/>
        <v>#N/A</v>
      </c>
      <c r="FW80" s="146" t="e">
        <f t="shared" si="464"/>
        <v>#N/A</v>
      </c>
      <c r="FX80" s="146" t="e">
        <f t="shared" si="465"/>
        <v>#N/A</v>
      </c>
      <c r="FY80" s="146" t="e">
        <f t="shared" si="466"/>
        <v>#N/A</v>
      </c>
      <c r="FZ80" s="146" t="e">
        <f t="shared" si="467"/>
        <v>#N/A</v>
      </c>
      <c r="GA80" s="146" t="e">
        <f t="shared" si="468"/>
        <v>#N/A</v>
      </c>
      <c r="GB80" s="146" t="e">
        <f t="shared" si="469"/>
        <v>#N/A</v>
      </c>
      <c r="GC80" s="146" t="e">
        <f t="shared" si="470"/>
        <v>#N/A</v>
      </c>
      <c r="GD80" s="146" t="e">
        <f t="shared" si="471"/>
        <v>#N/A</v>
      </c>
      <c r="GE80" s="146" t="e">
        <f t="shared" si="472"/>
        <v>#N/A</v>
      </c>
      <c r="GF80" s="146" t="e">
        <f t="shared" si="473"/>
        <v>#N/A</v>
      </c>
      <c r="GG80" s="146" t="e">
        <f t="shared" si="474"/>
        <v>#N/A</v>
      </c>
      <c r="GH80" s="146" t="e">
        <f t="shared" si="475"/>
        <v>#N/A</v>
      </c>
      <c r="GI80" s="146" t="e">
        <f t="shared" si="476"/>
        <v>#N/A</v>
      </c>
      <c r="GJ80" s="146" t="e">
        <f t="shared" si="477"/>
        <v>#N/A</v>
      </c>
      <c r="GK80" s="146" t="e">
        <f t="shared" si="478"/>
        <v>#N/A</v>
      </c>
      <c r="GL80" s="146" t="e">
        <f t="shared" si="479"/>
        <v>#N/A</v>
      </c>
      <c r="GM80" s="146" t="e">
        <f t="shared" si="480"/>
        <v>#N/A</v>
      </c>
      <c r="GN80" s="146" t="e">
        <f t="shared" si="481"/>
        <v>#N/A</v>
      </c>
      <c r="GO80" s="146" t="e">
        <f t="shared" si="482"/>
        <v>#N/A</v>
      </c>
      <c r="GP80" s="146" t="e">
        <f t="shared" si="483"/>
        <v>#N/A</v>
      </c>
      <c r="GQ80" s="146" t="e">
        <f t="shared" si="484"/>
        <v>#N/A</v>
      </c>
      <c r="GR80" s="146" t="e">
        <f t="shared" si="485"/>
        <v>#N/A</v>
      </c>
      <c r="GS80" s="146" t="e">
        <f t="shared" si="486"/>
        <v>#N/A</v>
      </c>
      <c r="GT80" s="146" t="e">
        <f t="shared" si="487"/>
        <v>#N/A</v>
      </c>
      <c r="GU80" s="146" t="e">
        <f t="shared" si="488"/>
        <v>#N/A</v>
      </c>
      <c r="GV80" s="146" t="e">
        <f t="shared" si="489"/>
        <v>#N/A</v>
      </c>
      <c r="GW80" s="146" t="e">
        <f t="shared" si="490"/>
        <v>#N/A</v>
      </c>
      <c r="GX80" s="146" t="e">
        <f t="shared" si="491"/>
        <v>#N/A</v>
      </c>
      <c r="GY80" s="146" t="e">
        <f t="shared" si="492"/>
        <v>#N/A</v>
      </c>
      <c r="GZ80" s="146" t="e">
        <f t="shared" si="493"/>
        <v>#N/A</v>
      </c>
      <c r="HA80" s="146" t="e">
        <f t="shared" si="494"/>
        <v>#N/A</v>
      </c>
      <c r="HB80" s="146" t="e">
        <f t="shared" si="495"/>
        <v>#N/A</v>
      </c>
      <c r="HC80" s="146" t="e">
        <f t="shared" si="496"/>
        <v>#N/A</v>
      </c>
      <c r="HD80" s="146" t="e">
        <f t="shared" si="497"/>
        <v>#N/A</v>
      </c>
      <c r="HE80" s="146" t="e">
        <f t="shared" si="498"/>
        <v>#N/A</v>
      </c>
      <c r="HF80" s="146" t="e">
        <f t="shared" si="499"/>
        <v>#N/A</v>
      </c>
      <c r="HG80" s="146" t="e">
        <f t="shared" si="500"/>
        <v>#N/A</v>
      </c>
      <c r="HH80" s="146" t="e">
        <f t="shared" si="501"/>
        <v>#N/A</v>
      </c>
      <c r="HI80" s="146" t="e">
        <f t="shared" si="502"/>
        <v>#N/A</v>
      </c>
      <c r="HJ80" s="146" t="e">
        <f t="shared" si="503"/>
        <v>#N/A</v>
      </c>
      <c r="HK80" s="146" t="e">
        <f t="shared" si="504"/>
        <v>#N/A</v>
      </c>
      <c r="HL80" s="146" t="e">
        <f t="shared" si="505"/>
        <v>#N/A</v>
      </c>
      <c r="HM80" s="146" t="e">
        <f t="shared" si="506"/>
        <v>#N/A</v>
      </c>
      <c r="HN80" s="146" t="e">
        <f t="shared" si="507"/>
        <v>#N/A</v>
      </c>
      <c r="HO80" s="146" t="e">
        <f t="shared" si="508"/>
        <v>#N/A</v>
      </c>
      <c r="HP80" s="146" t="e">
        <f t="shared" si="509"/>
        <v>#N/A</v>
      </c>
    </row>
    <row r="81" spans="1:224" hidden="1" x14ac:dyDescent="0.45">
      <c r="A81" s="4">
        <v>78</v>
      </c>
      <c r="B81" s="82" t="str">
        <f t="shared" si="510"/>
        <v/>
      </c>
      <c r="C81" s="81"/>
      <c r="D81" s="82" t="str">
        <f t="shared" si="511"/>
        <v/>
      </c>
      <c r="E81" s="32" t="str">
        <f t="shared" si="403"/>
        <v/>
      </c>
      <c r="F81" s="32" t="str">
        <f t="shared" si="404"/>
        <v/>
      </c>
      <c r="G81" s="65" t="str">
        <f t="shared" si="512"/>
        <v/>
      </c>
      <c r="H81" s="21"/>
      <c r="I81" s="53"/>
      <c r="J81" s="237"/>
      <c r="K81" s="66" t="str">
        <f>IF(AND(B81&gt;0,C81&gt;0,D81&gt;0),IF(ISBLANK(J81),IF(ISBLANK(H81),"",(D81-B81)*VLOOKUP(H81,VLookups!$A$4:$B$13,2,FALSE)),J81),"")</f>
        <v/>
      </c>
      <c r="L81" s="67" t="str">
        <f t="shared" si="405"/>
        <v/>
      </c>
      <c r="M81" s="81"/>
      <c r="N81" s="230" t="str">
        <f>IF(AND(M81&gt;0,C81&gt;0,NOT(K81="")),ABS(VLOOKUP($M$1,VLookups!$A$27:$B$28,2,FALSE)-_xlfn.NORM.DIST(M81,G81,K81,TRUE)),"")</f>
        <v/>
      </c>
      <c r="O81" s="80" t="str">
        <f>IF(AND($B81&gt;0,$C81&gt;0,$D81&gt;0,NOT(ISBLANK($H81))),_xlfn.NORM.INV(ABS(VLOOKUP($M$1,VLookups!$A$27:$B$28,2,FALSE)-O$3),$G81,$K81),"")</f>
        <v/>
      </c>
      <c r="P81" s="79" t="str">
        <f>IF(AND($B81&gt;0,$C81&gt;0,$D81&gt;0,NOT(ISBLANK($H81))),_xlfn.NORM.INV(ABS(VLOOKUP($M$1,VLookups!$A$27:$B$28,2,FALSE)-P$3),$G81,$K81),"")</f>
        <v/>
      </c>
      <c r="Q81" s="80" t="str">
        <f>IF(AND($B81&gt;0,$C81&gt;0,$D81&gt;0,NOT(ISBLANK($H81))),_xlfn.NORM.INV(ABS(VLOOKUP($M$1,VLookups!$A$27:$B$28,2,FALSE)-Q$3),$G81,$K81),"")</f>
        <v/>
      </c>
      <c r="R81" s="79" t="str">
        <f>IF(AND($B81&gt;0,$C81&gt;0,$D81&gt;0,NOT(ISBLANK($H81))),_xlfn.NORM.INV(ABS(VLOOKUP($M$1,VLookups!$A$27:$B$28,2,FALSE)-R$3),$G81,$K81),"")</f>
        <v/>
      </c>
      <c r="S81" s="80" t="str">
        <f>IF(AND($B81&gt;0,$C81&gt;0,$D81&gt;0,NOT(ISBLANK($H81))),_xlfn.NORM.INV(ABS(VLOOKUP($M$1,VLookups!$A$27:$B$28,2,FALSE)-S$3),$G81,$K81),"")</f>
        <v/>
      </c>
      <c r="T81" s="79" t="str">
        <f>IF(AND($B81&gt;0,$C81&gt;0,$D81&gt;0,NOT(ISBLANK($H81))),_xlfn.NORM.INV(ABS(VLOOKUP($M$1,VLookups!$A$27:$B$28,2,FALSE)-T$3),$G81,$K81),"")</f>
        <v/>
      </c>
      <c r="U81" s="5"/>
      <c r="V81" s="145" t="str">
        <f t="shared" si="513"/>
        <v/>
      </c>
      <c r="W81" s="46" t="str">
        <f t="shared" ref="W81:AP81" si="551">IF(ISNONTEXT($V81),X81-$V81,"")</f>
        <v/>
      </c>
      <c r="X81" s="46" t="str">
        <f t="shared" si="551"/>
        <v/>
      </c>
      <c r="Y81" s="46" t="str">
        <f t="shared" si="551"/>
        <v/>
      </c>
      <c r="Z81" s="46" t="str">
        <f t="shared" si="551"/>
        <v/>
      </c>
      <c r="AA81" s="46" t="str">
        <f t="shared" si="551"/>
        <v/>
      </c>
      <c r="AB81" s="46" t="str">
        <f t="shared" si="551"/>
        <v/>
      </c>
      <c r="AC81" s="46" t="str">
        <f t="shared" si="551"/>
        <v/>
      </c>
      <c r="AD81" s="46" t="str">
        <f t="shared" si="551"/>
        <v/>
      </c>
      <c r="AE81" s="46" t="str">
        <f t="shared" si="551"/>
        <v/>
      </c>
      <c r="AF81" s="46" t="str">
        <f t="shared" si="551"/>
        <v/>
      </c>
      <c r="AG81" s="46" t="str">
        <f t="shared" si="551"/>
        <v/>
      </c>
      <c r="AH81" s="46" t="str">
        <f t="shared" si="551"/>
        <v/>
      </c>
      <c r="AI81" s="46" t="str">
        <f t="shared" si="551"/>
        <v/>
      </c>
      <c r="AJ81" s="46" t="str">
        <f t="shared" si="551"/>
        <v/>
      </c>
      <c r="AK81" s="46" t="str">
        <f t="shared" si="551"/>
        <v/>
      </c>
      <c r="AL81" s="46" t="str">
        <f t="shared" si="551"/>
        <v/>
      </c>
      <c r="AM81" s="46" t="str">
        <f t="shared" si="551"/>
        <v/>
      </c>
      <c r="AN81" s="46" t="str">
        <f t="shared" si="551"/>
        <v/>
      </c>
      <c r="AO81" s="46" t="str">
        <f t="shared" si="551"/>
        <v/>
      </c>
      <c r="AP81" s="46" t="str">
        <f t="shared" si="551"/>
        <v/>
      </c>
      <c r="AQ81" s="152" t="str">
        <f t="shared" si="515"/>
        <v/>
      </c>
      <c r="AR81" s="46" t="str">
        <f t="shared" ref="AR81:DC81" si="552">IF(ISNONTEXT($V81),AQ81+$V81,"")</f>
        <v/>
      </c>
      <c r="AS81" s="46" t="str">
        <f t="shared" si="552"/>
        <v/>
      </c>
      <c r="AT81" s="46" t="str">
        <f t="shared" si="552"/>
        <v/>
      </c>
      <c r="AU81" s="46" t="str">
        <f t="shared" si="552"/>
        <v/>
      </c>
      <c r="AV81" s="46" t="str">
        <f t="shared" si="552"/>
        <v/>
      </c>
      <c r="AW81" s="46" t="str">
        <f t="shared" si="552"/>
        <v/>
      </c>
      <c r="AX81" s="46" t="str">
        <f t="shared" si="552"/>
        <v/>
      </c>
      <c r="AY81" s="46" t="str">
        <f t="shared" si="552"/>
        <v/>
      </c>
      <c r="AZ81" s="46" t="str">
        <f t="shared" si="552"/>
        <v/>
      </c>
      <c r="BA81" s="46" t="str">
        <f t="shared" si="552"/>
        <v/>
      </c>
      <c r="BB81" s="46" t="str">
        <f t="shared" si="552"/>
        <v/>
      </c>
      <c r="BC81" s="46" t="str">
        <f t="shared" si="552"/>
        <v/>
      </c>
      <c r="BD81" s="46" t="str">
        <f t="shared" si="552"/>
        <v/>
      </c>
      <c r="BE81" s="46" t="str">
        <f t="shared" si="552"/>
        <v/>
      </c>
      <c r="BF81" s="46" t="str">
        <f t="shared" si="552"/>
        <v/>
      </c>
      <c r="BG81" s="46" t="str">
        <f t="shared" si="552"/>
        <v/>
      </c>
      <c r="BH81" s="46" t="str">
        <f t="shared" si="552"/>
        <v/>
      </c>
      <c r="BI81" s="46" t="str">
        <f t="shared" si="552"/>
        <v/>
      </c>
      <c r="BJ81" s="46" t="str">
        <f t="shared" si="552"/>
        <v/>
      </c>
      <c r="BK81" s="46" t="str">
        <f t="shared" si="552"/>
        <v/>
      </c>
      <c r="BL81" s="46" t="str">
        <f t="shared" si="552"/>
        <v/>
      </c>
      <c r="BM81" s="46" t="str">
        <f t="shared" si="552"/>
        <v/>
      </c>
      <c r="BN81" s="46" t="str">
        <f t="shared" si="552"/>
        <v/>
      </c>
      <c r="BO81" s="46" t="str">
        <f t="shared" si="552"/>
        <v/>
      </c>
      <c r="BP81" s="46" t="str">
        <f t="shared" si="552"/>
        <v/>
      </c>
      <c r="BQ81" s="46" t="str">
        <f t="shared" si="552"/>
        <v/>
      </c>
      <c r="BR81" s="46" t="str">
        <f t="shared" si="552"/>
        <v/>
      </c>
      <c r="BS81" s="46" t="str">
        <f t="shared" si="552"/>
        <v/>
      </c>
      <c r="BT81" s="46" t="str">
        <f t="shared" si="552"/>
        <v/>
      </c>
      <c r="BU81" s="46" t="str">
        <f t="shared" si="552"/>
        <v/>
      </c>
      <c r="BV81" s="46" t="str">
        <f t="shared" si="552"/>
        <v/>
      </c>
      <c r="BW81" s="46" t="str">
        <f t="shared" si="552"/>
        <v/>
      </c>
      <c r="BX81" s="46" t="str">
        <f t="shared" si="552"/>
        <v/>
      </c>
      <c r="BY81" s="46" t="str">
        <f t="shared" si="552"/>
        <v/>
      </c>
      <c r="BZ81" s="46" t="str">
        <f t="shared" si="552"/>
        <v/>
      </c>
      <c r="CA81" s="46" t="str">
        <f t="shared" si="552"/>
        <v/>
      </c>
      <c r="CB81" s="46" t="str">
        <f t="shared" si="552"/>
        <v/>
      </c>
      <c r="CC81" s="46" t="str">
        <f t="shared" si="552"/>
        <v/>
      </c>
      <c r="CD81" s="46" t="str">
        <f t="shared" si="552"/>
        <v/>
      </c>
      <c r="CE81" s="46" t="str">
        <f t="shared" si="552"/>
        <v/>
      </c>
      <c r="CF81" s="46" t="str">
        <f t="shared" si="552"/>
        <v/>
      </c>
      <c r="CG81" s="46" t="str">
        <f t="shared" si="552"/>
        <v/>
      </c>
      <c r="CH81" s="46" t="str">
        <f t="shared" si="552"/>
        <v/>
      </c>
      <c r="CI81" s="46" t="str">
        <f t="shared" si="552"/>
        <v/>
      </c>
      <c r="CJ81" s="46" t="str">
        <f t="shared" si="552"/>
        <v/>
      </c>
      <c r="CK81" s="46" t="str">
        <f t="shared" si="552"/>
        <v/>
      </c>
      <c r="CL81" s="46" t="str">
        <f t="shared" si="552"/>
        <v/>
      </c>
      <c r="CM81" s="46" t="str">
        <f t="shared" si="552"/>
        <v/>
      </c>
      <c r="CN81" s="46" t="str">
        <f t="shared" si="552"/>
        <v/>
      </c>
      <c r="CO81" s="46" t="str">
        <f t="shared" si="552"/>
        <v/>
      </c>
      <c r="CP81" s="46" t="str">
        <f t="shared" si="552"/>
        <v/>
      </c>
      <c r="CQ81" s="46" t="str">
        <f t="shared" si="552"/>
        <v/>
      </c>
      <c r="CR81" s="46" t="str">
        <f t="shared" si="552"/>
        <v/>
      </c>
      <c r="CS81" s="46" t="str">
        <f t="shared" si="552"/>
        <v/>
      </c>
      <c r="CT81" s="46" t="str">
        <f t="shared" si="552"/>
        <v/>
      </c>
      <c r="CU81" s="46" t="str">
        <f t="shared" si="552"/>
        <v/>
      </c>
      <c r="CV81" s="46" t="str">
        <f t="shared" si="552"/>
        <v/>
      </c>
      <c r="CW81" s="46" t="str">
        <f t="shared" si="552"/>
        <v/>
      </c>
      <c r="CX81" s="46" t="str">
        <f t="shared" si="552"/>
        <v/>
      </c>
      <c r="CY81" s="46" t="str">
        <f t="shared" si="552"/>
        <v/>
      </c>
      <c r="CZ81" s="46" t="str">
        <f t="shared" si="552"/>
        <v/>
      </c>
      <c r="DA81" s="46" t="str">
        <f t="shared" si="552"/>
        <v/>
      </c>
      <c r="DB81" s="46" t="str">
        <f t="shared" si="552"/>
        <v/>
      </c>
      <c r="DC81" s="46" t="str">
        <f t="shared" si="552"/>
        <v/>
      </c>
      <c r="DD81" s="46" t="str">
        <f t="shared" ref="DD81:DS81" si="553">IF(ISNONTEXT($V81),DC81+$V81,"")</f>
        <v/>
      </c>
      <c r="DE81" s="46" t="str">
        <f t="shared" si="553"/>
        <v/>
      </c>
      <c r="DF81" s="46" t="str">
        <f t="shared" si="553"/>
        <v/>
      </c>
      <c r="DG81" s="46" t="str">
        <f t="shared" si="553"/>
        <v/>
      </c>
      <c r="DH81" s="46" t="str">
        <f t="shared" si="553"/>
        <v/>
      </c>
      <c r="DI81" s="46" t="str">
        <f t="shared" si="553"/>
        <v/>
      </c>
      <c r="DJ81" s="46" t="str">
        <f t="shared" si="553"/>
        <v/>
      </c>
      <c r="DK81" s="46" t="str">
        <f t="shared" si="553"/>
        <v/>
      </c>
      <c r="DL81" s="46" t="str">
        <f t="shared" si="553"/>
        <v/>
      </c>
      <c r="DM81" s="46" t="str">
        <f t="shared" si="553"/>
        <v/>
      </c>
      <c r="DN81" s="46" t="str">
        <f t="shared" si="553"/>
        <v/>
      </c>
      <c r="DO81" s="46" t="str">
        <f t="shared" si="553"/>
        <v/>
      </c>
      <c r="DP81" s="46" t="str">
        <f t="shared" si="553"/>
        <v/>
      </c>
      <c r="DQ81" s="46" t="str">
        <f t="shared" si="553"/>
        <v/>
      </c>
      <c r="DR81" s="46" t="str">
        <f t="shared" si="553"/>
        <v/>
      </c>
      <c r="DS81" s="46" t="str">
        <f t="shared" si="553"/>
        <v/>
      </c>
      <c r="DT81" s="146" t="e">
        <f t="shared" si="409"/>
        <v>#N/A</v>
      </c>
      <c r="DU81" s="146" t="e">
        <f t="shared" si="410"/>
        <v>#N/A</v>
      </c>
      <c r="DV81" s="146" t="e">
        <f t="shared" si="411"/>
        <v>#N/A</v>
      </c>
      <c r="DW81" s="146" t="e">
        <f t="shared" si="412"/>
        <v>#N/A</v>
      </c>
      <c r="DX81" s="146" t="e">
        <f t="shared" si="413"/>
        <v>#N/A</v>
      </c>
      <c r="DY81" s="146" t="e">
        <f t="shared" si="414"/>
        <v>#N/A</v>
      </c>
      <c r="DZ81" s="146" t="e">
        <f t="shared" si="415"/>
        <v>#N/A</v>
      </c>
      <c r="EA81" s="146" t="e">
        <f t="shared" si="416"/>
        <v>#N/A</v>
      </c>
      <c r="EB81" s="146" t="e">
        <f t="shared" si="417"/>
        <v>#N/A</v>
      </c>
      <c r="EC81" s="146" t="e">
        <f t="shared" si="418"/>
        <v>#N/A</v>
      </c>
      <c r="ED81" s="146" t="e">
        <f t="shared" si="419"/>
        <v>#N/A</v>
      </c>
      <c r="EE81" s="146" t="e">
        <f t="shared" si="420"/>
        <v>#N/A</v>
      </c>
      <c r="EF81" s="146" t="e">
        <f t="shared" si="421"/>
        <v>#N/A</v>
      </c>
      <c r="EG81" s="146" t="e">
        <f t="shared" si="422"/>
        <v>#N/A</v>
      </c>
      <c r="EH81" s="146" t="e">
        <f t="shared" si="423"/>
        <v>#N/A</v>
      </c>
      <c r="EI81" s="146" t="e">
        <f t="shared" si="424"/>
        <v>#N/A</v>
      </c>
      <c r="EJ81" s="146" t="e">
        <f t="shared" si="425"/>
        <v>#N/A</v>
      </c>
      <c r="EK81" s="146" t="e">
        <f t="shared" si="426"/>
        <v>#N/A</v>
      </c>
      <c r="EL81" s="146" t="e">
        <f t="shared" si="427"/>
        <v>#N/A</v>
      </c>
      <c r="EM81" s="146" t="e">
        <f t="shared" si="428"/>
        <v>#N/A</v>
      </c>
      <c r="EN81" s="146" t="e">
        <f t="shared" si="429"/>
        <v>#N/A</v>
      </c>
      <c r="EO81" s="146" t="e">
        <f t="shared" si="430"/>
        <v>#N/A</v>
      </c>
      <c r="EP81" s="146" t="e">
        <f t="shared" si="431"/>
        <v>#N/A</v>
      </c>
      <c r="EQ81" s="146" t="e">
        <f t="shared" si="432"/>
        <v>#N/A</v>
      </c>
      <c r="ER81" s="146" t="e">
        <f t="shared" si="433"/>
        <v>#N/A</v>
      </c>
      <c r="ES81" s="146" t="e">
        <f t="shared" si="434"/>
        <v>#N/A</v>
      </c>
      <c r="ET81" s="146" t="e">
        <f t="shared" si="435"/>
        <v>#N/A</v>
      </c>
      <c r="EU81" s="146" t="e">
        <f t="shared" si="436"/>
        <v>#N/A</v>
      </c>
      <c r="EV81" s="146" t="e">
        <f t="shared" si="437"/>
        <v>#N/A</v>
      </c>
      <c r="EW81" s="146" t="e">
        <f t="shared" si="438"/>
        <v>#N/A</v>
      </c>
      <c r="EX81" s="146" t="e">
        <f t="shared" si="439"/>
        <v>#N/A</v>
      </c>
      <c r="EY81" s="146" t="e">
        <f t="shared" si="440"/>
        <v>#N/A</v>
      </c>
      <c r="EZ81" s="146" t="e">
        <f t="shared" si="441"/>
        <v>#N/A</v>
      </c>
      <c r="FA81" s="146" t="e">
        <f t="shared" si="442"/>
        <v>#N/A</v>
      </c>
      <c r="FB81" s="146" t="e">
        <f t="shared" si="443"/>
        <v>#N/A</v>
      </c>
      <c r="FC81" s="146" t="e">
        <f t="shared" si="444"/>
        <v>#N/A</v>
      </c>
      <c r="FD81" s="146" t="e">
        <f t="shared" si="445"/>
        <v>#N/A</v>
      </c>
      <c r="FE81" s="146" t="e">
        <f t="shared" si="446"/>
        <v>#N/A</v>
      </c>
      <c r="FF81" s="146" t="e">
        <f t="shared" si="447"/>
        <v>#N/A</v>
      </c>
      <c r="FG81" s="146" t="e">
        <f t="shared" si="448"/>
        <v>#N/A</v>
      </c>
      <c r="FH81" s="146" t="e">
        <f t="shared" si="449"/>
        <v>#N/A</v>
      </c>
      <c r="FI81" s="146" t="e">
        <f t="shared" si="450"/>
        <v>#N/A</v>
      </c>
      <c r="FJ81" s="146" t="e">
        <f t="shared" si="451"/>
        <v>#N/A</v>
      </c>
      <c r="FK81" s="146" t="e">
        <f t="shared" si="452"/>
        <v>#N/A</v>
      </c>
      <c r="FL81" s="146" t="e">
        <f t="shared" si="453"/>
        <v>#N/A</v>
      </c>
      <c r="FM81" s="146" t="e">
        <f t="shared" si="454"/>
        <v>#N/A</v>
      </c>
      <c r="FN81" s="146" t="e">
        <f t="shared" si="455"/>
        <v>#N/A</v>
      </c>
      <c r="FO81" s="146" t="e">
        <f t="shared" si="456"/>
        <v>#N/A</v>
      </c>
      <c r="FP81" s="146" t="e">
        <f t="shared" si="457"/>
        <v>#N/A</v>
      </c>
      <c r="FQ81" s="146" t="e">
        <f t="shared" si="458"/>
        <v>#N/A</v>
      </c>
      <c r="FR81" s="146" t="e">
        <f t="shared" si="459"/>
        <v>#N/A</v>
      </c>
      <c r="FS81" s="146" t="e">
        <f t="shared" si="460"/>
        <v>#N/A</v>
      </c>
      <c r="FT81" s="146" t="e">
        <f t="shared" si="461"/>
        <v>#N/A</v>
      </c>
      <c r="FU81" s="146" t="e">
        <f t="shared" si="462"/>
        <v>#N/A</v>
      </c>
      <c r="FV81" s="146" t="e">
        <f t="shared" si="463"/>
        <v>#N/A</v>
      </c>
      <c r="FW81" s="146" t="e">
        <f t="shared" si="464"/>
        <v>#N/A</v>
      </c>
      <c r="FX81" s="146" t="e">
        <f t="shared" si="465"/>
        <v>#N/A</v>
      </c>
      <c r="FY81" s="146" t="e">
        <f t="shared" si="466"/>
        <v>#N/A</v>
      </c>
      <c r="FZ81" s="146" t="e">
        <f t="shared" si="467"/>
        <v>#N/A</v>
      </c>
      <c r="GA81" s="146" t="e">
        <f t="shared" si="468"/>
        <v>#N/A</v>
      </c>
      <c r="GB81" s="146" t="e">
        <f t="shared" si="469"/>
        <v>#N/A</v>
      </c>
      <c r="GC81" s="146" t="e">
        <f t="shared" si="470"/>
        <v>#N/A</v>
      </c>
      <c r="GD81" s="146" t="e">
        <f t="shared" si="471"/>
        <v>#N/A</v>
      </c>
      <c r="GE81" s="146" t="e">
        <f t="shared" si="472"/>
        <v>#N/A</v>
      </c>
      <c r="GF81" s="146" t="e">
        <f t="shared" si="473"/>
        <v>#N/A</v>
      </c>
      <c r="GG81" s="146" t="e">
        <f t="shared" si="474"/>
        <v>#N/A</v>
      </c>
      <c r="GH81" s="146" t="e">
        <f t="shared" si="475"/>
        <v>#N/A</v>
      </c>
      <c r="GI81" s="146" t="e">
        <f t="shared" si="476"/>
        <v>#N/A</v>
      </c>
      <c r="GJ81" s="146" t="e">
        <f t="shared" si="477"/>
        <v>#N/A</v>
      </c>
      <c r="GK81" s="146" t="e">
        <f t="shared" si="478"/>
        <v>#N/A</v>
      </c>
      <c r="GL81" s="146" t="e">
        <f t="shared" si="479"/>
        <v>#N/A</v>
      </c>
      <c r="GM81" s="146" t="e">
        <f t="shared" si="480"/>
        <v>#N/A</v>
      </c>
      <c r="GN81" s="146" t="e">
        <f t="shared" si="481"/>
        <v>#N/A</v>
      </c>
      <c r="GO81" s="146" t="e">
        <f t="shared" si="482"/>
        <v>#N/A</v>
      </c>
      <c r="GP81" s="146" t="e">
        <f t="shared" si="483"/>
        <v>#N/A</v>
      </c>
      <c r="GQ81" s="146" t="e">
        <f t="shared" si="484"/>
        <v>#N/A</v>
      </c>
      <c r="GR81" s="146" t="e">
        <f t="shared" si="485"/>
        <v>#N/A</v>
      </c>
      <c r="GS81" s="146" t="e">
        <f t="shared" si="486"/>
        <v>#N/A</v>
      </c>
      <c r="GT81" s="146" t="e">
        <f t="shared" si="487"/>
        <v>#N/A</v>
      </c>
      <c r="GU81" s="146" t="e">
        <f t="shared" si="488"/>
        <v>#N/A</v>
      </c>
      <c r="GV81" s="146" t="e">
        <f t="shared" si="489"/>
        <v>#N/A</v>
      </c>
      <c r="GW81" s="146" t="e">
        <f t="shared" si="490"/>
        <v>#N/A</v>
      </c>
      <c r="GX81" s="146" t="e">
        <f t="shared" si="491"/>
        <v>#N/A</v>
      </c>
      <c r="GY81" s="146" t="e">
        <f t="shared" si="492"/>
        <v>#N/A</v>
      </c>
      <c r="GZ81" s="146" t="e">
        <f t="shared" si="493"/>
        <v>#N/A</v>
      </c>
      <c r="HA81" s="146" t="e">
        <f t="shared" si="494"/>
        <v>#N/A</v>
      </c>
      <c r="HB81" s="146" t="e">
        <f t="shared" si="495"/>
        <v>#N/A</v>
      </c>
      <c r="HC81" s="146" t="e">
        <f t="shared" si="496"/>
        <v>#N/A</v>
      </c>
      <c r="HD81" s="146" t="e">
        <f t="shared" si="497"/>
        <v>#N/A</v>
      </c>
      <c r="HE81" s="146" t="e">
        <f t="shared" si="498"/>
        <v>#N/A</v>
      </c>
      <c r="HF81" s="146" t="e">
        <f t="shared" si="499"/>
        <v>#N/A</v>
      </c>
      <c r="HG81" s="146" t="e">
        <f t="shared" si="500"/>
        <v>#N/A</v>
      </c>
      <c r="HH81" s="146" t="e">
        <f t="shared" si="501"/>
        <v>#N/A</v>
      </c>
      <c r="HI81" s="146" t="e">
        <f t="shared" si="502"/>
        <v>#N/A</v>
      </c>
      <c r="HJ81" s="146" t="e">
        <f t="shared" si="503"/>
        <v>#N/A</v>
      </c>
      <c r="HK81" s="146" t="e">
        <f t="shared" si="504"/>
        <v>#N/A</v>
      </c>
      <c r="HL81" s="146" t="e">
        <f t="shared" si="505"/>
        <v>#N/A</v>
      </c>
      <c r="HM81" s="146" t="e">
        <f t="shared" si="506"/>
        <v>#N/A</v>
      </c>
      <c r="HN81" s="146" t="e">
        <f t="shared" si="507"/>
        <v>#N/A</v>
      </c>
      <c r="HO81" s="146" t="e">
        <f t="shared" si="508"/>
        <v>#N/A</v>
      </c>
      <c r="HP81" s="146" t="e">
        <f t="shared" si="509"/>
        <v>#N/A</v>
      </c>
    </row>
    <row r="82" spans="1:224" hidden="1" x14ac:dyDescent="0.45">
      <c r="A82" s="4">
        <v>79</v>
      </c>
      <c r="B82" s="82" t="str">
        <f t="shared" si="510"/>
        <v/>
      </c>
      <c r="C82" s="81"/>
      <c r="D82" s="82" t="str">
        <f t="shared" si="511"/>
        <v/>
      </c>
      <c r="E82" s="32" t="str">
        <f t="shared" si="403"/>
        <v/>
      </c>
      <c r="F82" s="32" t="str">
        <f t="shared" si="404"/>
        <v/>
      </c>
      <c r="G82" s="65" t="str">
        <f t="shared" si="512"/>
        <v/>
      </c>
      <c r="H82" s="21"/>
      <c r="I82" s="53"/>
      <c r="J82" s="237"/>
      <c r="K82" s="66" t="str">
        <f>IF(AND(B82&gt;0,C82&gt;0,D82&gt;0),IF(ISBLANK(J82),IF(ISBLANK(H82),"",(D82-B82)*VLOOKUP(H82,VLookups!$A$4:$B$13,2,FALSE)),J82),"")</f>
        <v/>
      </c>
      <c r="L82" s="67" t="str">
        <f t="shared" si="405"/>
        <v/>
      </c>
      <c r="M82" s="81"/>
      <c r="N82" s="230" t="str">
        <f>IF(AND(M82&gt;0,C82&gt;0,NOT(K82="")),ABS(VLOOKUP($M$1,VLookups!$A$27:$B$28,2,FALSE)-_xlfn.NORM.DIST(M82,G82,K82,TRUE)),"")</f>
        <v/>
      </c>
      <c r="O82" s="80" t="str">
        <f>IF(AND($B82&gt;0,$C82&gt;0,$D82&gt;0,NOT(ISBLANK($H82))),_xlfn.NORM.INV(ABS(VLOOKUP($M$1,VLookups!$A$27:$B$28,2,FALSE)-O$3),$G82,$K82),"")</f>
        <v/>
      </c>
      <c r="P82" s="79" t="str">
        <f>IF(AND($B82&gt;0,$C82&gt;0,$D82&gt;0,NOT(ISBLANK($H82))),_xlfn.NORM.INV(ABS(VLOOKUP($M$1,VLookups!$A$27:$B$28,2,FALSE)-P$3),$G82,$K82),"")</f>
        <v/>
      </c>
      <c r="Q82" s="80" t="str">
        <f>IF(AND($B82&gt;0,$C82&gt;0,$D82&gt;0,NOT(ISBLANK($H82))),_xlfn.NORM.INV(ABS(VLOOKUP($M$1,VLookups!$A$27:$B$28,2,FALSE)-Q$3),$G82,$K82),"")</f>
        <v/>
      </c>
      <c r="R82" s="79" t="str">
        <f>IF(AND($B82&gt;0,$C82&gt;0,$D82&gt;0,NOT(ISBLANK($H82))),_xlfn.NORM.INV(ABS(VLOOKUP($M$1,VLookups!$A$27:$B$28,2,FALSE)-R$3),$G82,$K82),"")</f>
        <v/>
      </c>
      <c r="S82" s="80" t="str">
        <f>IF(AND($B82&gt;0,$C82&gt;0,$D82&gt;0,NOT(ISBLANK($H82))),_xlfn.NORM.INV(ABS(VLOOKUP($M$1,VLookups!$A$27:$B$28,2,FALSE)-S$3),$G82,$K82),"")</f>
        <v/>
      </c>
      <c r="T82" s="79" t="str">
        <f>IF(AND($B82&gt;0,$C82&gt;0,$D82&gt;0,NOT(ISBLANK($H82))),_xlfn.NORM.INV(ABS(VLOOKUP($M$1,VLookups!$A$27:$B$28,2,FALSE)-T$3),$G82,$K82),"")</f>
        <v/>
      </c>
      <c r="U82" s="5"/>
      <c r="V82" s="145" t="str">
        <f t="shared" si="513"/>
        <v/>
      </c>
      <c r="W82" s="46" t="str">
        <f t="shared" ref="W82:AP82" si="554">IF(ISNONTEXT($V82),X82-$V82,"")</f>
        <v/>
      </c>
      <c r="X82" s="46" t="str">
        <f t="shared" si="554"/>
        <v/>
      </c>
      <c r="Y82" s="46" t="str">
        <f t="shared" si="554"/>
        <v/>
      </c>
      <c r="Z82" s="46" t="str">
        <f t="shared" si="554"/>
        <v/>
      </c>
      <c r="AA82" s="46" t="str">
        <f t="shared" si="554"/>
        <v/>
      </c>
      <c r="AB82" s="46" t="str">
        <f t="shared" si="554"/>
        <v/>
      </c>
      <c r="AC82" s="46" t="str">
        <f t="shared" si="554"/>
        <v/>
      </c>
      <c r="AD82" s="46" t="str">
        <f t="shared" si="554"/>
        <v/>
      </c>
      <c r="AE82" s="46" t="str">
        <f t="shared" si="554"/>
        <v/>
      </c>
      <c r="AF82" s="46" t="str">
        <f t="shared" si="554"/>
        <v/>
      </c>
      <c r="AG82" s="46" t="str">
        <f t="shared" si="554"/>
        <v/>
      </c>
      <c r="AH82" s="46" t="str">
        <f t="shared" si="554"/>
        <v/>
      </c>
      <c r="AI82" s="46" t="str">
        <f t="shared" si="554"/>
        <v/>
      </c>
      <c r="AJ82" s="46" t="str">
        <f t="shared" si="554"/>
        <v/>
      </c>
      <c r="AK82" s="46" t="str">
        <f t="shared" si="554"/>
        <v/>
      </c>
      <c r="AL82" s="46" t="str">
        <f t="shared" si="554"/>
        <v/>
      </c>
      <c r="AM82" s="46" t="str">
        <f t="shared" si="554"/>
        <v/>
      </c>
      <c r="AN82" s="46" t="str">
        <f t="shared" si="554"/>
        <v/>
      </c>
      <c r="AO82" s="46" t="str">
        <f t="shared" si="554"/>
        <v/>
      </c>
      <c r="AP82" s="46" t="str">
        <f t="shared" si="554"/>
        <v/>
      </c>
      <c r="AQ82" s="152" t="str">
        <f t="shared" si="515"/>
        <v/>
      </c>
      <c r="AR82" s="46" t="str">
        <f t="shared" ref="AR82:DC82" si="555">IF(ISNONTEXT($V82),AQ82+$V82,"")</f>
        <v/>
      </c>
      <c r="AS82" s="46" t="str">
        <f t="shared" si="555"/>
        <v/>
      </c>
      <c r="AT82" s="46" t="str">
        <f t="shared" si="555"/>
        <v/>
      </c>
      <c r="AU82" s="46" t="str">
        <f t="shared" si="555"/>
        <v/>
      </c>
      <c r="AV82" s="46" t="str">
        <f t="shared" si="555"/>
        <v/>
      </c>
      <c r="AW82" s="46" t="str">
        <f t="shared" si="555"/>
        <v/>
      </c>
      <c r="AX82" s="46" t="str">
        <f t="shared" si="555"/>
        <v/>
      </c>
      <c r="AY82" s="46" t="str">
        <f t="shared" si="555"/>
        <v/>
      </c>
      <c r="AZ82" s="46" t="str">
        <f t="shared" si="555"/>
        <v/>
      </c>
      <c r="BA82" s="46" t="str">
        <f t="shared" si="555"/>
        <v/>
      </c>
      <c r="BB82" s="46" t="str">
        <f t="shared" si="555"/>
        <v/>
      </c>
      <c r="BC82" s="46" t="str">
        <f t="shared" si="555"/>
        <v/>
      </c>
      <c r="BD82" s="46" t="str">
        <f t="shared" si="555"/>
        <v/>
      </c>
      <c r="BE82" s="46" t="str">
        <f t="shared" si="555"/>
        <v/>
      </c>
      <c r="BF82" s="46" t="str">
        <f t="shared" si="555"/>
        <v/>
      </c>
      <c r="BG82" s="46" t="str">
        <f t="shared" si="555"/>
        <v/>
      </c>
      <c r="BH82" s="46" t="str">
        <f t="shared" si="555"/>
        <v/>
      </c>
      <c r="BI82" s="46" t="str">
        <f t="shared" si="555"/>
        <v/>
      </c>
      <c r="BJ82" s="46" t="str">
        <f t="shared" si="555"/>
        <v/>
      </c>
      <c r="BK82" s="46" t="str">
        <f t="shared" si="555"/>
        <v/>
      </c>
      <c r="BL82" s="46" t="str">
        <f t="shared" si="555"/>
        <v/>
      </c>
      <c r="BM82" s="46" t="str">
        <f t="shared" si="555"/>
        <v/>
      </c>
      <c r="BN82" s="46" t="str">
        <f t="shared" si="555"/>
        <v/>
      </c>
      <c r="BO82" s="46" t="str">
        <f t="shared" si="555"/>
        <v/>
      </c>
      <c r="BP82" s="46" t="str">
        <f t="shared" si="555"/>
        <v/>
      </c>
      <c r="BQ82" s="46" t="str">
        <f t="shared" si="555"/>
        <v/>
      </c>
      <c r="BR82" s="46" t="str">
        <f t="shared" si="555"/>
        <v/>
      </c>
      <c r="BS82" s="46" t="str">
        <f t="shared" si="555"/>
        <v/>
      </c>
      <c r="BT82" s="46" t="str">
        <f t="shared" si="555"/>
        <v/>
      </c>
      <c r="BU82" s="46" t="str">
        <f t="shared" si="555"/>
        <v/>
      </c>
      <c r="BV82" s="46" t="str">
        <f t="shared" si="555"/>
        <v/>
      </c>
      <c r="BW82" s="46" t="str">
        <f t="shared" si="555"/>
        <v/>
      </c>
      <c r="BX82" s="46" t="str">
        <f t="shared" si="555"/>
        <v/>
      </c>
      <c r="BY82" s="46" t="str">
        <f t="shared" si="555"/>
        <v/>
      </c>
      <c r="BZ82" s="46" t="str">
        <f t="shared" si="555"/>
        <v/>
      </c>
      <c r="CA82" s="46" t="str">
        <f t="shared" si="555"/>
        <v/>
      </c>
      <c r="CB82" s="46" t="str">
        <f t="shared" si="555"/>
        <v/>
      </c>
      <c r="CC82" s="46" t="str">
        <f t="shared" si="555"/>
        <v/>
      </c>
      <c r="CD82" s="46" t="str">
        <f t="shared" si="555"/>
        <v/>
      </c>
      <c r="CE82" s="46" t="str">
        <f t="shared" si="555"/>
        <v/>
      </c>
      <c r="CF82" s="46" t="str">
        <f t="shared" si="555"/>
        <v/>
      </c>
      <c r="CG82" s="46" t="str">
        <f t="shared" si="555"/>
        <v/>
      </c>
      <c r="CH82" s="46" t="str">
        <f t="shared" si="555"/>
        <v/>
      </c>
      <c r="CI82" s="46" t="str">
        <f t="shared" si="555"/>
        <v/>
      </c>
      <c r="CJ82" s="46" t="str">
        <f t="shared" si="555"/>
        <v/>
      </c>
      <c r="CK82" s="46" t="str">
        <f t="shared" si="555"/>
        <v/>
      </c>
      <c r="CL82" s="46" t="str">
        <f t="shared" si="555"/>
        <v/>
      </c>
      <c r="CM82" s="46" t="str">
        <f t="shared" si="555"/>
        <v/>
      </c>
      <c r="CN82" s="46" t="str">
        <f t="shared" si="555"/>
        <v/>
      </c>
      <c r="CO82" s="46" t="str">
        <f t="shared" si="555"/>
        <v/>
      </c>
      <c r="CP82" s="46" t="str">
        <f t="shared" si="555"/>
        <v/>
      </c>
      <c r="CQ82" s="46" t="str">
        <f t="shared" si="555"/>
        <v/>
      </c>
      <c r="CR82" s="46" t="str">
        <f t="shared" si="555"/>
        <v/>
      </c>
      <c r="CS82" s="46" t="str">
        <f t="shared" si="555"/>
        <v/>
      </c>
      <c r="CT82" s="46" t="str">
        <f t="shared" si="555"/>
        <v/>
      </c>
      <c r="CU82" s="46" t="str">
        <f t="shared" si="555"/>
        <v/>
      </c>
      <c r="CV82" s="46" t="str">
        <f t="shared" si="555"/>
        <v/>
      </c>
      <c r="CW82" s="46" t="str">
        <f t="shared" si="555"/>
        <v/>
      </c>
      <c r="CX82" s="46" t="str">
        <f t="shared" si="555"/>
        <v/>
      </c>
      <c r="CY82" s="46" t="str">
        <f t="shared" si="555"/>
        <v/>
      </c>
      <c r="CZ82" s="46" t="str">
        <f t="shared" si="555"/>
        <v/>
      </c>
      <c r="DA82" s="46" t="str">
        <f t="shared" si="555"/>
        <v/>
      </c>
      <c r="DB82" s="46" t="str">
        <f t="shared" si="555"/>
        <v/>
      </c>
      <c r="DC82" s="46" t="str">
        <f t="shared" si="555"/>
        <v/>
      </c>
      <c r="DD82" s="46" t="str">
        <f t="shared" ref="DD82:DS82" si="556">IF(ISNONTEXT($V82),DC82+$V82,"")</f>
        <v/>
      </c>
      <c r="DE82" s="46" t="str">
        <f t="shared" si="556"/>
        <v/>
      </c>
      <c r="DF82" s="46" t="str">
        <f t="shared" si="556"/>
        <v/>
      </c>
      <c r="DG82" s="46" t="str">
        <f t="shared" si="556"/>
        <v/>
      </c>
      <c r="DH82" s="46" t="str">
        <f t="shared" si="556"/>
        <v/>
      </c>
      <c r="DI82" s="46" t="str">
        <f t="shared" si="556"/>
        <v/>
      </c>
      <c r="DJ82" s="46" t="str">
        <f t="shared" si="556"/>
        <v/>
      </c>
      <c r="DK82" s="46" t="str">
        <f t="shared" si="556"/>
        <v/>
      </c>
      <c r="DL82" s="46" t="str">
        <f t="shared" si="556"/>
        <v/>
      </c>
      <c r="DM82" s="46" t="str">
        <f t="shared" si="556"/>
        <v/>
      </c>
      <c r="DN82" s="46" t="str">
        <f t="shared" si="556"/>
        <v/>
      </c>
      <c r="DO82" s="46" t="str">
        <f t="shared" si="556"/>
        <v/>
      </c>
      <c r="DP82" s="46" t="str">
        <f t="shared" si="556"/>
        <v/>
      </c>
      <c r="DQ82" s="46" t="str">
        <f t="shared" si="556"/>
        <v/>
      </c>
      <c r="DR82" s="46" t="str">
        <f t="shared" si="556"/>
        <v/>
      </c>
      <c r="DS82" s="46" t="str">
        <f t="shared" si="556"/>
        <v/>
      </c>
      <c r="DT82" s="146" t="e">
        <f t="shared" si="409"/>
        <v>#N/A</v>
      </c>
      <c r="DU82" s="146" t="e">
        <f t="shared" si="410"/>
        <v>#N/A</v>
      </c>
      <c r="DV82" s="146" t="e">
        <f t="shared" si="411"/>
        <v>#N/A</v>
      </c>
      <c r="DW82" s="146" t="e">
        <f t="shared" si="412"/>
        <v>#N/A</v>
      </c>
      <c r="DX82" s="146" t="e">
        <f t="shared" si="413"/>
        <v>#N/A</v>
      </c>
      <c r="DY82" s="146" t="e">
        <f t="shared" si="414"/>
        <v>#N/A</v>
      </c>
      <c r="DZ82" s="146" t="e">
        <f t="shared" si="415"/>
        <v>#N/A</v>
      </c>
      <c r="EA82" s="146" t="e">
        <f t="shared" si="416"/>
        <v>#N/A</v>
      </c>
      <c r="EB82" s="146" t="e">
        <f t="shared" si="417"/>
        <v>#N/A</v>
      </c>
      <c r="EC82" s="146" t="e">
        <f t="shared" si="418"/>
        <v>#N/A</v>
      </c>
      <c r="ED82" s="146" t="e">
        <f t="shared" si="419"/>
        <v>#N/A</v>
      </c>
      <c r="EE82" s="146" t="e">
        <f t="shared" si="420"/>
        <v>#N/A</v>
      </c>
      <c r="EF82" s="146" t="e">
        <f t="shared" si="421"/>
        <v>#N/A</v>
      </c>
      <c r="EG82" s="146" t="e">
        <f t="shared" si="422"/>
        <v>#N/A</v>
      </c>
      <c r="EH82" s="146" t="e">
        <f t="shared" si="423"/>
        <v>#N/A</v>
      </c>
      <c r="EI82" s="146" t="e">
        <f t="shared" si="424"/>
        <v>#N/A</v>
      </c>
      <c r="EJ82" s="146" t="e">
        <f t="shared" si="425"/>
        <v>#N/A</v>
      </c>
      <c r="EK82" s="146" t="e">
        <f t="shared" si="426"/>
        <v>#N/A</v>
      </c>
      <c r="EL82" s="146" t="e">
        <f t="shared" si="427"/>
        <v>#N/A</v>
      </c>
      <c r="EM82" s="146" t="e">
        <f t="shared" si="428"/>
        <v>#N/A</v>
      </c>
      <c r="EN82" s="146" t="e">
        <f t="shared" si="429"/>
        <v>#N/A</v>
      </c>
      <c r="EO82" s="146" t="e">
        <f t="shared" si="430"/>
        <v>#N/A</v>
      </c>
      <c r="EP82" s="146" t="e">
        <f t="shared" si="431"/>
        <v>#N/A</v>
      </c>
      <c r="EQ82" s="146" t="e">
        <f t="shared" si="432"/>
        <v>#N/A</v>
      </c>
      <c r="ER82" s="146" t="e">
        <f t="shared" si="433"/>
        <v>#N/A</v>
      </c>
      <c r="ES82" s="146" t="e">
        <f t="shared" si="434"/>
        <v>#N/A</v>
      </c>
      <c r="ET82" s="146" t="e">
        <f t="shared" si="435"/>
        <v>#N/A</v>
      </c>
      <c r="EU82" s="146" t="e">
        <f t="shared" si="436"/>
        <v>#N/A</v>
      </c>
      <c r="EV82" s="146" t="e">
        <f t="shared" si="437"/>
        <v>#N/A</v>
      </c>
      <c r="EW82" s="146" t="e">
        <f t="shared" si="438"/>
        <v>#N/A</v>
      </c>
      <c r="EX82" s="146" t="e">
        <f t="shared" si="439"/>
        <v>#N/A</v>
      </c>
      <c r="EY82" s="146" t="e">
        <f t="shared" si="440"/>
        <v>#N/A</v>
      </c>
      <c r="EZ82" s="146" t="e">
        <f t="shared" si="441"/>
        <v>#N/A</v>
      </c>
      <c r="FA82" s="146" t="e">
        <f t="shared" si="442"/>
        <v>#N/A</v>
      </c>
      <c r="FB82" s="146" t="e">
        <f t="shared" si="443"/>
        <v>#N/A</v>
      </c>
      <c r="FC82" s="146" t="e">
        <f t="shared" si="444"/>
        <v>#N/A</v>
      </c>
      <c r="FD82" s="146" t="e">
        <f t="shared" si="445"/>
        <v>#N/A</v>
      </c>
      <c r="FE82" s="146" t="e">
        <f t="shared" si="446"/>
        <v>#N/A</v>
      </c>
      <c r="FF82" s="146" t="e">
        <f t="shared" si="447"/>
        <v>#N/A</v>
      </c>
      <c r="FG82" s="146" t="e">
        <f t="shared" si="448"/>
        <v>#N/A</v>
      </c>
      <c r="FH82" s="146" t="e">
        <f t="shared" si="449"/>
        <v>#N/A</v>
      </c>
      <c r="FI82" s="146" t="e">
        <f t="shared" si="450"/>
        <v>#N/A</v>
      </c>
      <c r="FJ82" s="146" t="e">
        <f t="shared" si="451"/>
        <v>#N/A</v>
      </c>
      <c r="FK82" s="146" t="e">
        <f t="shared" si="452"/>
        <v>#N/A</v>
      </c>
      <c r="FL82" s="146" t="e">
        <f t="shared" si="453"/>
        <v>#N/A</v>
      </c>
      <c r="FM82" s="146" t="e">
        <f t="shared" si="454"/>
        <v>#N/A</v>
      </c>
      <c r="FN82" s="146" t="e">
        <f t="shared" si="455"/>
        <v>#N/A</v>
      </c>
      <c r="FO82" s="146" t="e">
        <f t="shared" si="456"/>
        <v>#N/A</v>
      </c>
      <c r="FP82" s="146" t="e">
        <f t="shared" si="457"/>
        <v>#N/A</v>
      </c>
      <c r="FQ82" s="146" t="e">
        <f t="shared" si="458"/>
        <v>#N/A</v>
      </c>
      <c r="FR82" s="146" t="e">
        <f t="shared" si="459"/>
        <v>#N/A</v>
      </c>
      <c r="FS82" s="146" t="e">
        <f t="shared" si="460"/>
        <v>#N/A</v>
      </c>
      <c r="FT82" s="146" t="e">
        <f t="shared" si="461"/>
        <v>#N/A</v>
      </c>
      <c r="FU82" s="146" t="e">
        <f t="shared" si="462"/>
        <v>#N/A</v>
      </c>
      <c r="FV82" s="146" t="e">
        <f t="shared" si="463"/>
        <v>#N/A</v>
      </c>
      <c r="FW82" s="146" t="e">
        <f t="shared" si="464"/>
        <v>#N/A</v>
      </c>
      <c r="FX82" s="146" t="e">
        <f t="shared" si="465"/>
        <v>#N/A</v>
      </c>
      <c r="FY82" s="146" t="e">
        <f t="shared" si="466"/>
        <v>#N/A</v>
      </c>
      <c r="FZ82" s="146" t="e">
        <f t="shared" si="467"/>
        <v>#N/A</v>
      </c>
      <c r="GA82" s="146" t="e">
        <f t="shared" si="468"/>
        <v>#N/A</v>
      </c>
      <c r="GB82" s="146" t="e">
        <f t="shared" si="469"/>
        <v>#N/A</v>
      </c>
      <c r="GC82" s="146" t="e">
        <f t="shared" si="470"/>
        <v>#N/A</v>
      </c>
      <c r="GD82" s="146" t="e">
        <f t="shared" si="471"/>
        <v>#N/A</v>
      </c>
      <c r="GE82" s="146" t="e">
        <f t="shared" si="472"/>
        <v>#N/A</v>
      </c>
      <c r="GF82" s="146" t="e">
        <f t="shared" si="473"/>
        <v>#N/A</v>
      </c>
      <c r="GG82" s="146" t="e">
        <f t="shared" si="474"/>
        <v>#N/A</v>
      </c>
      <c r="GH82" s="146" t="e">
        <f t="shared" si="475"/>
        <v>#N/A</v>
      </c>
      <c r="GI82" s="146" t="e">
        <f t="shared" si="476"/>
        <v>#N/A</v>
      </c>
      <c r="GJ82" s="146" t="e">
        <f t="shared" si="477"/>
        <v>#N/A</v>
      </c>
      <c r="GK82" s="146" t="e">
        <f t="shared" si="478"/>
        <v>#N/A</v>
      </c>
      <c r="GL82" s="146" t="e">
        <f t="shared" si="479"/>
        <v>#N/A</v>
      </c>
      <c r="GM82" s="146" t="e">
        <f t="shared" si="480"/>
        <v>#N/A</v>
      </c>
      <c r="GN82" s="146" t="e">
        <f t="shared" si="481"/>
        <v>#N/A</v>
      </c>
      <c r="GO82" s="146" t="e">
        <f t="shared" si="482"/>
        <v>#N/A</v>
      </c>
      <c r="GP82" s="146" t="e">
        <f t="shared" si="483"/>
        <v>#N/A</v>
      </c>
      <c r="GQ82" s="146" t="e">
        <f t="shared" si="484"/>
        <v>#N/A</v>
      </c>
      <c r="GR82" s="146" t="e">
        <f t="shared" si="485"/>
        <v>#N/A</v>
      </c>
      <c r="GS82" s="146" t="e">
        <f t="shared" si="486"/>
        <v>#N/A</v>
      </c>
      <c r="GT82" s="146" t="e">
        <f t="shared" si="487"/>
        <v>#N/A</v>
      </c>
      <c r="GU82" s="146" t="e">
        <f t="shared" si="488"/>
        <v>#N/A</v>
      </c>
      <c r="GV82" s="146" t="e">
        <f t="shared" si="489"/>
        <v>#N/A</v>
      </c>
      <c r="GW82" s="146" t="e">
        <f t="shared" si="490"/>
        <v>#N/A</v>
      </c>
      <c r="GX82" s="146" t="e">
        <f t="shared" si="491"/>
        <v>#N/A</v>
      </c>
      <c r="GY82" s="146" t="e">
        <f t="shared" si="492"/>
        <v>#N/A</v>
      </c>
      <c r="GZ82" s="146" t="e">
        <f t="shared" si="493"/>
        <v>#N/A</v>
      </c>
      <c r="HA82" s="146" t="e">
        <f t="shared" si="494"/>
        <v>#N/A</v>
      </c>
      <c r="HB82" s="146" t="e">
        <f t="shared" si="495"/>
        <v>#N/A</v>
      </c>
      <c r="HC82" s="146" t="e">
        <f t="shared" si="496"/>
        <v>#N/A</v>
      </c>
      <c r="HD82" s="146" t="e">
        <f t="shared" si="497"/>
        <v>#N/A</v>
      </c>
      <c r="HE82" s="146" t="e">
        <f t="shared" si="498"/>
        <v>#N/A</v>
      </c>
      <c r="HF82" s="146" t="e">
        <f t="shared" si="499"/>
        <v>#N/A</v>
      </c>
      <c r="HG82" s="146" t="e">
        <f t="shared" si="500"/>
        <v>#N/A</v>
      </c>
      <c r="HH82" s="146" t="e">
        <f t="shared" si="501"/>
        <v>#N/A</v>
      </c>
      <c r="HI82" s="146" t="e">
        <f t="shared" si="502"/>
        <v>#N/A</v>
      </c>
      <c r="HJ82" s="146" t="e">
        <f t="shared" si="503"/>
        <v>#N/A</v>
      </c>
      <c r="HK82" s="146" t="e">
        <f t="shared" si="504"/>
        <v>#N/A</v>
      </c>
      <c r="HL82" s="146" t="e">
        <f t="shared" si="505"/>
        <v>#N/A</v>
      </c>
      <c r="HM82" s="146" t="e">
        <f t="shared" si="506"/>
        <v>#N/A</v>
      </c>
      <c r="HN82" s="146" t="e">
        <f t="shared" si="507"/>
        <v>#N/A</v>
      </c>
      <c r="HO82" s="146" t="e">
        <f t="shared" si="508"/>
        <v>#N/A</v>
      </c>
      <c r="HP82" s="146" t="e">
        <f t="shared" si="509"/>
        <v>#N/A</v>
      </c>
    </row>
    <row r="83" spans="1:224" hidden="1" x14ac:dyDescent="0.45">
      <c r="A83" s="4">
        <v>80</v>
      </c>
      <c r="B83" s="82" t="str">
        <f t="shared" si="510"/>
        <v/>
      </c>
      <c r="C83" s="81"/>
      <c r="D83" s="82" t="str">
        <f t="shared" si="511"/>
        <v/>
      </c>
      <c r="E83" s="32" t="str">
        <f t="shared" si="403"/>
        <v/>
      </c>
      <c r="F83" s="32" t="str">
        <f t="shared" si="404"/>
        <v/>
      </c>
      <c r="G83" s="65" t="str">
        <f t="shared" si="512"/>
        <v/>
      </c>
      <c r="H83" s="21"/>
      <c r="I83" s="53"/>
      <c r="J83" s="237"/>
      <c r="K83" s="66" t="str">
        <f>IF(AND(B83&gt;0,C83&gt;0,D83&gt;0),IF(ISBLANK(J83),IF(ISBLANK(H83),"",(D83-B83)*VLOOKUP(H83,VLookups!$A$4:$B$13,2,FALSE)),J83),"")</f>
        <v/>
      </c>
      <c r="L83" s="67" t="str">
        <f t="shared" si="405"/>
        <v/>
      </c>
      <c r="M83" s="81"/>
      <c r="N83" s="230" t="str">
        <f>IF(AND(M83&gt;0,C83&gt;0,NOT(K83="")),ABS(VLOOKUP($M$1,VLookups!$A$27:$B$28,2,FALSE)-_xlfn.NORM.DIST(M83,G83,K83,TRUE)),"")</f>
        <v/>
      </c>
      <c r="O83" s="80" t="str">
        <f>IF(AND($B83&gt;0,$C83&gt;0,$D83&gt;0,NOT(ISBLANK($H83))),_xlfn.NORM.INV(ABS(VLOOKUP($M$1,VLookups!$A$27:$B$28,2,FALSE)-O$3),$G83,$K83),"")</f>
        <v/>
      </c>
      <c r="P83" s="79" t="str">
        <f>IF(AND($B83&gt;0,$C83&gt;0,$D83&gt;0,NOT(ISBLANK($H83))),_xlfn.NORM.INV(ABS(VLOOKUP($M$1,VLookups!$A$27:$B$28,2,FALSE)-P$3),$G83,$K83),"")</f>
        <v/>
      </c>
      <c r="Q83" s="80" t="str">
        <f>IF(AND($B83&gt;0,$C83&gt;0,$D83&gt;0,NOT(ISBLANK($H83))),_xlfn.NORM.INV(ABS(VLOOKUP($M$1,VLookups!$A$27:$B$28,2,FALSE)-Q$3),$G83,$K83),"")</f>
        <v/>
      </c>
      <c r="R83" s="79" t="str">
        <f>IF(AND($B83&gt;0,$C83&gt;0,$D83&gt;0,NOT(ISBLANK($H83))),_xlfn.NORM.INV(ABS(VLOOKUP($M$1,VLookups!$A$27:$B$28,2,FALSE)-R$3),$G83,$K83),"")</f>
        <v/>
      </c>
      <c r="S83" s="80" t="str">
        <f>IF(AND($B83&gt;0,$C83&gt;0,$D83&gt;0,NOT(ISBLANK($H83))),_xlfn.NORM.INV(ABS(VLOOKUP($M$1,VLookups!$A$27:$B$28,2,FALSE)-S$3),$G83,$K83),"")</f>
        <v/>
      </c>
      <c r="T83" s="79" t="str">
        <f>IF(AND($B83&gt;0,$C83&gt;0,$D83&gt;0,NOT(ISBLANK($H83))),_xlfn.NORM.INV(ABS(VLOOKUP($M$1,VLookups!$A$27:$B$28,2,FALSE)-T$3),$G83,$K83),"")</f>
        <v/>
      </c>
      <c r="U83" s="5"/>
      <c r="V83" s="145" t="str">
        <f t="shared" si="513"/>
        <v/>
      </c>
      <c r="W83" s="46" t="str">
        <f t="shared" ref="W83:AP83" si="557">IF(ISNONTEXT($V83),X83-$V83,"")</f>
        <v/>
      </c>
      <c r="X83" s="46" t="str">
        <f t="shared" si="557"/>
        <v/>
      </c>
      <c r="Y83" s="46" t="str">
        <f t="shared" si="557"/>
        <v/>
      </c>
      <c r="Z83" s="46" t="str">
        <f t="shared" si="557"/>
        <v/>
      </c>
      <c r="AA83" s="46" t="str">
        <f t="shared" si="557"/>
        <v/>
      </c>
      <c r="AB83" s="46" t="str">
        <f t="shared" si="557"/>
        <v/>
      </c>
      <c r="AC83" s="46" t="str">
        <f t="shared" si="557"/>
        <v/>
      </c>
      <c r="AD83" s="46" t="str">
        <f t="shared" si="557"/>
        <v/>
      </c>
      <c r="AE83" s="46" t="str">
        <f t="shared" si="557"/>
        <v/>
      </c>
      <c r="AF83" s="46" t="str">
        <f t="shared" si="557"/>
        <v/>
      </c>
      <c r="AG83" s="46" t="str">
        <f t="shared" si="557"/>
        <v/>
      </c>
      <c r="AH83" s="46" t="str">
        <f t="shared" si="557"/>
        <v/>
      </c>
      <c r="AI83" s="46" t="str">
        <f t="shared" si="557"/>
        <v/>
      </c>
      <c r="AJ83" s="46" t="str">
        <f t="shared" si="557"/>
        <v/>
      </c>
      <c r="AK83" s="46" t="str">
        <f t="shared" si="557"/>
        <v/>
      </c>
      <c r="AL83" s="46" t="str">
        <f t="shared" si="557"/>
        <v/>
      </c>
      <c r="AM83" s="46" t="str">
        <f t="shared" si="557"/>
        <v/>
      </c>
      <c r="AN83" s="46" t="str">
        <f t="shared" si="557"/>
        <v/>
      </c>
      <c r="AO83" s="46" t="str">
        <f t="shared" si="557"/>
        <v/>
      </c>
      <c r="AP83" s="46" t="str">
        <f t="shared" si="557"/>
        <v/>
      </c>
      <c r="AQ83" s="152" t="str">
        <f t="shared" si="515"/>
        <v/>
      </c>
      <c r="AR83" s="46" t="str">
        <f t="shared" ref="AR83:DC83" si="558">IF(ISNONTEXT($V83),AQ83+$V83,"")</f>
        <v/>
      </c>
      <c r="AS83" s="46" t="str">
        <f t="shared" si="558"/>
        <v/>
      </c>
      <c r="AT83" s="46" t="str">
        <f t="shared" si="558"/>
        <v/>
      </c>
      <c r="AU83" s="46" t="str">
        <f t="shared" si="558"/>
        <v/>
      </c>
      <c r="AV83" s="46" t="str">
        <f t="shared" si="558"/>
        <v/>
      </c>
      <c r="AW83" s="46" t="str">
        <f t="shared" si="558"/>
        <v/>
      </c>
      <c r="AX83" s="46" t="str">
        <f t="shared" si="558"/>
        <v/>
      </c>
      <c r="AY83" s="46" t="str">
        <f t="shared" si="558"/>
        <v/>
      </c>
      <c r="AZ83" s="46" t="str">
        <f t="shared" si="558"/>
        <v/>
      </c>
      <c r="BA83" s="46" t="str">
        <f t="shared" si="558"/>
        <v/>
      </c>
      <c r="BB83" s="46" t="str">
        <f t="shared" si="558"/>
        <v/>
      </c>
      <c r="BC83" s="46" t="str">
        <f t="shared" si="558"/>
        <v/>
      </c>
      <c r="BD83" s="46" t="str">
        <f t="shared" si="558"/>
        <v/>
      </c>
      <c r="BE83" s="46" t="str">
        <f t="shared" si="558"/>
        <v/>
      </c>
      <c r="BF83" s="46" t="str">
        <f t="shared" si="558"/>
        <v/>
      </c>
      <c r="BG83" s="46" t="str">
        <f t="shared" si="558"/>
        <v/>
      </c>
      <c r="BH83" s="46" t="str">
        <f t="shared" si="558"/>
        <v/>
      </c>
      <c r="BI83" s="46" t="str">
        <f t="shared" si="558"/>
        <v/>
      </c>
      <c r="BJ83" s="46" t="str">
        <f t="shared" si="558"/>
        <v/>
      </c>
      <c r="BK83" s="46" t="str">
        <f t="shared" si="558"/>
        <v/>
      </c>
      <c r="BL83" s="46" t="str">
        <f t="shared" si="558"/>
        <v/>
      </c>
      <c r="BM83" s="46" t="str">
        <f t="shared" si="558"/>
        <v/>
      </c>
      <c r="BN83" s="46" t="str">
        <f t="shared" si="558"/>
        <v/>
      </c>
      <c r="BO83" s="46" t="str">
        <f t="shared" si="558"/>
        <v/>
      </c>
      <c r="BP83" s="46" t="str">
        <f t="shared" si="558"/>
        <v/>
      </c>
      <c r="BQ83" s="46" t="str">
        <f t="shared" si="558"/>
        <v/>
      </c>
      <c r="BR83" s="46" t="str">
        <f t="shared" si="558"/>
        <v/>
      </c>
      <c r="BS83" s="46" t="str">
        <f t="shared" si="558"/>
        <v/>
      </c>
      <c r="BT83" s="46" t="str">
        <f t="shared" si="558"/>
        <v/>
      </c>
      <c r="BU83" s="46" t="str">
        <f t="shared" si="558"/>
        <v/>
      </c>
      <c r="BV83" s="46" t="str">
        <f t="shared" si="558"/>
        <v/>
      </c>
      <c r="BW83" s="46" t="str">
        <f t="shared" si="558"/>
        <v/>
      </c>
      <c r="BX83" s="46" t="str">
        <f t="shared" si="558"/>
        <v/>
      </c>
      <c r="BY83" s="46" t="str">
        <f t="shared" si="558"/>
        <v/>
      </c>
      <c r="BZ83" s="46" t="str">
        <f t="shared" si="558"/>
        <v/>
      </c>
      <c r="CA83" s="46" t="str">
        <f t="shared" si="558"/>
        <v/>
      </c>
      <c r="CB83" s="46" t="str">
        <f t="shared" si="558"/>
        <v/>
      </c>
      <c r="CC83" s="46" t="str">
        <f t="shared" si="558"/>
        <v/>
      </c>
      <c r="CD83" s="46" t="str">
        <f t="shared" si="558"/>
        <v/>
      </c>
      <c r="CE83" s="46" t="str">
        <f t="shared" si="558"/>
        <v/>
      </c>
      <c r="CF83" s="46" t="str">
        <f t="shared" si="558"/>
        <v/>
      </c>
      <c r="CG83" s="46" t="str">
        <f t="shared" si="558"/>
        <v/>
      </c>
      <c r="CH83" s="46" t="str">
        <f t="shared" si="558"/>
        <v/>
      </c>
      <c r="CI83" s="46" t="str">
        <f t="shared" si="558"/>
        <v/>
      </c>
      <c r="CJ83" s="46" t="str">
        <f t="shared" si="558"/>
        <v/>
      </c>
      <c r="CK83" s="46" t="str">
        <f t="shared" si="558"/>
        <v/>
      </c>
      <c r="CL83" s="46" t="str">
        <f t="shared" si="558"/>
        <v/>
      </c>
      <c r="CM83" s="46" t="str">
        <f t="shared" si="558"/>
        <v/>
      </c>
      <c r="CN83" s="46" t="str">
        <f t="shared" si="558"/>
        <v/>
      </c>
      <c r="CO83" s="46" t="str">
        <f t="shared" si="558"/>
        <v/>
      </c>
      <c r="CP83" s="46" t="str">
        <f t="shared" si="558"/>
        <v/>
      </c>
      <c r="CQ83" s="46" t="str">
        <f t="shared" si="558"/>
        <v/>
      </c>
      <c r="CR83" s="46" t="str">
        <f t="shared" si="558"/>
        <v/>
      </c>
      <c r="CS83" s="46" t="str">
        <f t="shared" si="558"/>
        <v/>
      </c>
      <c r="CT83" s="46" t="str">
        <f t="shared" si="558"/>
        <v/>
      </c>
      <c r="CU83" s="46" t="str">
        <f t="shared" si="558"/>
        <v/>
      </c>
      <c r="CV83" s="46" t="str">
        <f t="shared" si="558"/>
        <v/>
      </c>
      <c r="CW83" s="46" t="str">
        <f t="shared" si="558"/>
        <v/>
      </c>
      <c r="CX83" s="46" t="str">
        <f t="shared" si="558"/>
        <v/>
      </c>
      <c r="CY83" s="46" t="str">
        <f t="shared" si="558"/>
        <v/>
      </c>
      <c r="CZ83" s="46" t="str">
        <f t="shared" si="558"/>
        <v/>
      </c>
      <c r="DA83" s="46" t="str">
        <f t="shared" si="558"/>
        <v/>
      </c>
      <c r="DB83" s="46" t="str">
        <f t="shared" si="558"/>
        <v/>
      </c>
      <c r="DC83" s="46" t="str">
        <f t="shared" si="558"/>
        <v/>
      </c>
      <c r="DD83" s="46" t="str">
        <f t="shared" ref="DD83:DS83" si="559">IF(ISNONTEXT($V83),DC83+$V83,"")</f>
        <v/>
      </c>
      <c r="DE83" s="46" t="str">
        <f t="shared" si="559"/>
        <v/>
      </c>
      <c r="DF83" s="46" t="str">
        <f t="shared" si="559"/>
        <v/>
      </c>
      <c r="DG83" s="46" t="str">
        <f t="shared" si="559"/>
        <v/>
      </c>
      <c r="DH83" s="46" t="str">
        <f t="shared" si="559"/>
        <v/>
      </c>
      <c r="DI83" s="46" t="str">
        <f t="shared" si="559"/>
        <v/>
      </c>
      <c r="DJ83" s="46" t="str">
        <f t="shared" si="559"/>
        <v/>
      </c>
      <c r="DK83" s="46" t="str">
        <f t="shared" si="559"/>
        <v/>
      </c>
      <c r="DL83" s="46" t="str">
        <f t="shared" si="559"/>
        <v/>
      </c>
      <c r="DM83" s="46" t="str">
        <f t="shared" si="559"/>
        <v/>
      </c>
      <c r="DN83" s="46" t="str">
        <f t="shared" si="559"/>
        <v/>
      </c>
      <c r="DO83" s="46" t="str">
        <f t="shared" si="559"/>
        <v/>
      </c>
      <c r="DP83" s="46" t="str">
        <f t="shared" si="559"/>
        <v/>
      </c>
      <c r="DQ83" s="46" t="str">
        <f t="shared" si="559"/>
        <v/>
      </c>
      <c r="DR83" s="46" t="str">
        <f t="shared" si="559"/>
        <v/>
      </c>
      <c r="DS83" s="46" t="str">
        <f t="shared" si="559"/>
        <v/>
      </c>
      <c r="DT83" s="146" t="e">
        <f t="shared" si="409"/>
        <v>#N/A</v>
      </c>
      <c r="DU83" s="146" t="e">
        <f t="shared" si="410"/>
        <v>#N/A</v>
      </c>
      <c r="DV83" s="146" t="e">
        <f t="shared" si="411"/>
        <v>#N/A</v>
      </c>
      <c r="DW83" s="146" t="e">
        <f t="shared" si="412"/>
        <v>#N/A</v>
      </c>
      <c r="DX83" s="146" t="e">
        <f t="shared" si="413"/>
        <v>#N/A</v>
      </c>
      <c r="DY83" s="146" t="e">
        <f t="shared" si="414"/>
        <v>#N/A</v>
      </c>
      <c r="DZ83" s="146" t="e">
        <f t="shared" si="415"/>
        <v>#N/A</v>
      </c>
      <c r="EA83" s="146" t="e">
        <f t="shared" si="416"/>
        <v>#N/A</v>
      </c>
      <c r="EB83" s="146" t="e">
        <f t="shared" si="417"/>
        <v>#N/A</v>
      </c>
      <c r="EC83" s="146" t="e">
        <f t="shared" si="418"/>
        <v>#N/A</v>
      </c>
      <c r="ED83" s="146" t="e">
        <f t="shared" si="419"/>
        <v>#N/A</v>
      </c>
      <c r="EE83" s="146" t="e">
        <f t="shared" si="420"/>
        <v>#N/A</v>
      </c>
      <c r="EF83" s="146" t="e">
        <f t="shared" si="421"/>
        <v>#N/A</v>
      </c>
      <c r="EG83" s="146" t="e">
        <f t="shared" si="422"/>
        <v>#N/A</v>
      </c>
      <c r="EH83" s="146" t="e">
        <f t="shared" si="423"/>
        <v>#N/A</v>
      </c>
      <c r="EI83" s="146" t="e">
        <f t="shared" si="424"/>
        <v>#N/A</v>
      </c>
      <c r="EJ83" s="146" t="e">
        <f t="shared" si="425"/>
        <v>#N/A</v>
      </c>
      <c r="EK83" s="146" t="e">
        <f t="shared" si="426"/>
        <v>#N/A</v>
      </c>
      <c r="EL83" s="146" t="e">
        <f t="shared" si="427"/>
        <v>#N/A</v>
      </c>
      <c r="EM83" s="146" t="e">
        <f t="shared" si="428"/>
        <v>#N/A</v>
      </c>
      <c r="EN83" s="146" t="e">
        <f t="shared" si="429"/>
        <v>#N/A</v>
      </c>
      <c r="EO83" s="146" t="e">
        <f t="shared" si="430"/>
        <v>#N/A</v>
      </c>
      <c r="EP83" s="146" t="e">
        <f t="shared" si="431"/>
        <v>#N/A</v>
      </c>
      <c r="EQ83" s="146" t="e">
        <f t="shared" si="432"/>
        <v>#N/A</v>
      </c>
      <c r="ER83" s="146" t="e">
        <f t="shared" si="433"/>
        <v>#N/A</v>
      </c>
      <c r="ES83" s="146" t="e">
        <f t="shared" si="434"/>
        <v>#N/A</v>
      </c>
      <c r="ET83" s="146" t="e">
        <f t="shared" si="435"/>
        <v>#N/A</v>
      </c>
      <c r="EU83" s="146" t="e">
        <f t="shared" si="436"/>
        <v>#N/A</v>
      </c>
      <c r="EV83" s="146" t="e">
        <f t="shared" si="437"/>
        <v>#N/A</v>
      </c>
      <c r="EW83" s="146" t="e">
        <f t="shared" si="438"/>
        <v>#N/A</v>
      </c>
      <c r="EX83" s="146" t="e">
        <f t="shared" si="439"/>
        <v>#N/A</v>
      </c>
      <c r="EY83" s="146" t="e">
        <f t="shared" si="440"/>
        <v>#N/A</v>
      </c>
      <c r="EZ83" s="146" t="e">
        <f t="shared" si="441"/>
        <v>#N/A</v>
      </c>
      <c r="FA83" s="146" t="e">
        <f t="shared" si="442"/>
        <v>#N/A</v>
      </c>
      <c r="FB83" s="146" t="e">
        <f t="shared" si="443"/>
        <v>#N/A</v>
      </c>
      <c r="FC83" s="146" t="e">
        <f t="shared" si="444"/>
        <v>#N/A</v>
      </c>
      <c r="FD83" s="146" t="e">
        <f t="shared" si="445"/>
        <v>#N/A</v>
      </c>
      <c r="FE83" s="146" t="e">
        <f t="shared" si="446"/>
        <v>#N/A</v>
      </c>
      <c r="FF83" s="146" t="e">
        <f t="shared" si="447"/>
        <v>#N/A</v>
      </c>
      <c r="FG83" s="146" t="e">
        <f t="shared" si="448"/>
        <v>#N/A</v>
      </c>
      <c r="FH83" s="146" t="e">
        <f t="shared" si="449"/>
        <v>#N/A</v>
      </c>
      <c r="FI83" s="146" t="e">
        <f t="shared" si="450"/>
        <v>#N/A</v>
      </c>
      <c r="FJ83" s="146" t="e">
        <f t="shared" si="451"/>
        <v>#N/A</v>
      </c>
      <c r="FK83" s="146" t="e">
        <f t="shared" si="452"/>
        <v>#N/A</v>
      </c>
      <c r="FL83" s="146" t="e">
        <f t="shared" si="453"/>
        <v>#N/A</v>
      </c>
      <c r="FM83" s="146" t="e">
        <f t="shared" si="454"/>
        <v>#N/A</v>
      </c>
      <c r="FN83" s="146" t="e">
        <f t="shared" si="455"/>
        <v>#N/A</v>
      </c>
      <c r="FO83" s="146" t="e">
        <f t="shared" si="456"/>
        <v>#N/A</v>
      </c>
      <c r="FP83" s="146" t="e">
        <f t="shared" si="457"/>
        <v>#N/A</v>
      </c>
      <c r="FQ83" s="146" t="e">
        <f t="shared" si="458"/>
        <v>#N/A</v>
      </c>
      <c r="FR83" s="146" t="e">
        <f t="shared" si="459"/>
        <v>#N/A</v>
      </c>
      <c r="FS83" s="146" t="e">
        <f t="shared" si="460"/>
        <v>#N/A</v>
      </c>
      <c r="FT83" s="146" t="e">
        <f t="shared" si="461"/>
        <v>#N/A</v>
      </c>
      <c r="FU83" s="146" t="e">
        <f t="shared" si="462"/>
        <v>#N/A</v>
      </c>
      <c r="FV83" s="146" t="e">
        <f t="shared" si="463"/>
        <v>#N/A</v>
      </c>
      <c r="FW83" s="146" t="e">
        <f t="shared" si="464"/>
        <v>#N/A</v>
      </c>
      <c r="FX83" s="146" t="e">
        <f t="shared" si="465"/>
        <v>#N/A</v>
      </c>
      <c r="FY83" s="146" t="e">
        <f t="shared" si="466"/>
        <v>#N/A</v>
      </c>
      <c r="FZ83" s="146" t="e">
        <f t="shared" si="467"/>
        <v>#N/A</v>
      </c>
      <c r="GA83" s="146" t="e">
        <f t="shared" si="468"/>
        <v>#N/A</v>
      </c>
      <c r="GB83" s="146" t="e">
        <f t="shared" si="469"/>
        <v>#N/A</v>
      </c>
      <c r="GC83" s="146" t="e">
        <f t="shared" si="470"/>
        <v>#N/A</v>
      </c>
      <c r="GD83" s="146" t="e">
        <f t="shared" si="471"/>
        <v>#N/A</v>
      </c>
      <c r="GE83" s="146" t="e">
        <f t="shared" si="472"/>
        <v>#N/A</v>
      </c>
      <c r="GF83" s="146" t="e">
        <f t="shared" si="473"/>
        <v>#N/A</v>
      </c>
      <c r="GG83" s="146" t="e">
        <f t="shared" si="474"/>
        <v>#N/A</v>
      </c>
      <c r="GH83" s="146" t="e">
        <f t="shared" si="475"/>
        <v>#N/A</v>
      </c>
      <c r="GI83" s="146" t="e">
        <f t="shared" si="476"/>
        <v>#N/A</v>
      </c>
      <c r="GJ83" s="146" t="e">
        <f t="shared" si="477"/>
        <v>#N/A</v>
      </c>
      <c r="GK83" s="146" t="e">
        <f t="shared" si="478"/>
        <v>#N/A</v>
      </c>
      <c r="GL83" s="146" t="e">
        <f t="shared" si="479"/>
        <v>#N/A</v>
      </c>
      <c r="GM83" s="146" t="e">
        <f t="shared" si="480"/>
        <v>#N/A</v>
      </c>
      <c r="GN83" s="146" t="e">
        <f t="shared" si="481"/>
        <v>#N/A</v>
      </c>
      <c r="GO83" s="146" t="e">
        <f t="shared" si="482"/>
        <v>#N/A</v>
      </c>
      <c r="GP83" s="146" t="e">
        <f t="shared" si="483"/>
        <v>#N/A</v>
      </c>
      <c r="GQ83" s="146" t="e">
        <f t="shared" si="484"/>
        <v>#N/A</v>
      </c>
      <c r="GR83" s="146" t="e">
        <f t="shared" si="485"/>
        <v>#N/A</v>
      </c>
      <c r="GS83" s="146" t="e">
        <f t="shared" si="486"/>
        <v>#N/A</v>
      </c>
      <c r="GT83" s="146" t="e">
        <f t="shared" si="487"/>
        <v>#N/A</v>
      </c>
      <c r="GU83" s="146" t="e">
        <f t="shared" si="488"/>
        <v>#N/A</v>
      </c>
      <c r="GV83" s="146" t="e">
        <f t="shared" si="489"/>
        <v>#N/A</v>
      </c>
      <c r="GW83" s="146" t="e">
        <f t="shared" si="490"/>
        <v>#N/A</v>
      </c>
      <c r="GX83" s="146" t="e">
        <f t="shared" si="491"/>
        <v>#N/A</v>
      </c>
      <c r="GY83" s="146" t="e">
        <f t="shared" si="492"/>
        <v>#N/A</v>
      </c>
      <c r="GZ83" s="146" t="e">
        <f t="shared" si="493"/>
        <v>#N/A</v>
      </c>
      <c r="HA83" s="146" t="e">
        <f t="shared" si="494"/>
        <v>#N/A</v>
      </c>
      <c r="HB83" s="146" t="e">
        <f t="shared" si="495"/>
        <v>#N/A</v>
      </c>
      <c r="HC83" s="146" t="e">
        <f t="shared" si="496"/>
        <v>#N/A</v>
      </c>
      <c r="HD83" s="146" t="e">
        <f t="shared" si="497"/>
        <v>#N/A</v>
      </c>
      <c r="HE83" s="146" t="e">
        <f t="shared" si="498"/>
        <v>#N/A</v>
      </c>
      <c r="HF83" s="146" t="e">
        <f t="shared" si="499"/>
        <v>#N/A</v>
      </c>
      <c r="HG83" s="146" t="e">
        <f t="shared" si="500"/>
        <v>#N/A</v>
      </c>
      <c r="HH83" s="146" t="e">
        <f t="shared" si="501"/>
        <v>#N/A</v>
      </c>
      <c r="HI83" s="146" t="e">
        <f t="shared" si="502"/>
        <v>#N/A</v>
      </c>
      <c r="HJ83" s="146" t="e">
        <f t="shared" si="503"/>
        <v>#N/A</v>
      </c>
      <c r="HK83" s="146" t="e">
        <f t="shared" si="504"/>
        <v>#N/A</v>
      </c>
      <c r="HL83" s="146" t="e">
        <f t="shared" si="505"/>
        <v>#N/A</v>
      </c>
      <c r="HM83" s="146" t="e">
        <f t="shared" si="506"/>
        <v>#N/A</v>
      </c>
      <c r="HN83" s="146" t="e">
        <f t="shared" si="507"/>
        <v>#N/A</v>
      </c>
      <c r="HO83" s="146" t="e">
        <f t="shared" si="508"/>
        <v>#N/A</v>
      </c>
      <c r="HP83" s="146" t="e">
        <f t="shared" si="509"/>
        <v>#N/A</v>
      </c>
    </row>
    <row r="84" spans="1:224" hidden="1" x14ac:dyDescent="0.45">
      <c r="A84" s="4">
        <v>81</v>
      </c>
      <c r="B84" s="82" t="str">
        <f t="shared" si="510"/>
        <v/>
      </c>
      <c r="C84" s="81"/>
      <c r="D84" s="82" t="str">
        <f t="shared" si="511"/>
        <v/>
      </c>
      <c r="E84" s="32" t="str">
        <f t="shared" si="403"/>
        <v/>
      </c>
      <c r="F84" s="32" t="str">
        <f t="shared" si="404"/>
        <v/>
      </c>
      <c r="G84" s="65" t="str">
        <f t="shared" si="512"/>
        <v/>
      </c>
      <c r="H84" s="21"/>
      <c r="I84" s="53"/>
      <c r="J84" s="237"/>
      <c r="K84" s="66" t="str">
        <f>IF(AND(B84&gt;0,C84&gt;0,D84&gt;0),IF(ISBLANK(J84),IF(ISBLANK(H84),"",(D84-B84)*VLOOKUP(H84,VLookups!$A$4:$B$13,2,FALSE)),J84),"")</f>
        <v/>
      </c>
      <c r="L84" s="67" t="str">
        <f t="shared" si="405"/>
        <v/>
      </c>
      <c r="M84" s="81"/>
      <c r="N84" s="230" t="str">
        <f>IF(AND(M84&gt;0,C84&gt;0,NOT(K84="")),ABS(VLOOKUP($M$1,VLookups!$A$27:$B$28,2,FALSE)-_xlfn.NORM.DIST(M84,G84,K84,TRUE)),"")</f>
        <v/>
      </c>
      <c r="O84" s="80" t="str">
        <f>IF(AND($B84&gt;0,$C84&gt;0,$D84&gt;0,NOT(ISBLANK($H84))),_xlfn.NORM.INV(ABS(VLOOKUP($M$1,VLookups!$A$27:$B$28,2,FALSE)-O$3),$G84,$K84),"")</f>
        <v/>
      </c>
      <c r="P84" s="79" t="str">
        <f>IF(AND($B84&gt;0,$C84&gt;0,$D84&gt;0,NOT(ISBLANK($H84))),_xlfn.NORM.INV(ABS(VLOOKUP($M$1,VLookups!$A$27:$B$28,2,FALSE)-P$3),$G84,$K84),"")</f>
        <v/>
      </c>
      <c r="Q84" s="80" t="str">
        <f>IF(AND($B84&gt;0,$C84&gt;0,$D84&gt;0,NOT(ISBLANK($H84))),_xlfn.NORM.INV(ABS(VLOOKUP($M$1,VLookups!$A$27:$B$28,2,FALSE)-Q$3),$G84,$K84),"")</f>
        <v/>
      </c>
      <c r="R84" s="79" t="str">
        <f>IF(AND($B84&gt;0,$C84&gt;0,$D84&gt;0,NOT(ISBLANK($H84))),_xlfn.NORM.INV(ABS(VLOOKUP($M$1,VLookups!$A$27:$B$28,2,FALSE)-R$3),$G84,$K84),"")</f>
        <v/>
      </c>
      <c r="S84" s="80" t="str">
        <f>IF(AND($B84&gt;0,$C84&gt;0,$D84&gt;0,NOT(ISBLANK($H84))),_xlfn.NORM.INV(ABS(VLOOKUP($M$1,VLookups!$A$27:$B$28,2,FALSE)-S$3),$G84,$K84),"")</f>
        <v/>
      </c>
      <c r="T84" s="79" t="str">
        <f>IF(AND($B84&gt;0,$C84&gt;0,$D84&gt;0,NOT(ISBLANK($H84))),_xlfn.NORM.INV(ABS(VLOOKUP($M$1,VLookups!$A$27:$B$28,2,FALSE)-T$3),$G84,$K84),"")</f>
        <v/>
      </c>
      <c r="U84" s="5"/>
      <c r="V84" s="145" t="str">
        <f t="shared" si="513"/>
        <v/>
      </c>
      <c r="W84" s="46" t="str">
        <f t="shared" ref="W84:AP84" si="560">IF(ISNONTEXT($V84),X84-$V84,"")</f>
        <v/>
      </c>
      <c r="X84" s="46" t="str">
        <f t="shared" si="560"/>
        <v/>
      </c>
      <c r="Y84" s="46" t="str">
        <f t="shared" si="560"/>
        <v/>
      </c>
      <c r="Z84" s="46" t="str">
        <f t="shared" si="560"/>
        <v/>
      </c>
      <c r="AA84" s="46" t="str">
        <f t="shared" si="560"/>
        <v/>
      </c>
      <c r="AB84" s="46" t="str">
        <f t="shared" si="560"/>
        <v/>
      </c>
      <c r="AC84" s="46" t="str">
        <f t="shared" si="560"/>
        <v/>
      </c>
      <c r="AD84" s="46" t="str">
        <f t="shared" si="560"/>
        <v/>
      </c>
      <c r="AE84" s="46" t="str">
        <f t="shared" si="560"/>
        <v/>
      </c>
      <c r="AF84" s="46" t="str">
        <f t="shared" si="560"/>
        <v/>
      </c>
      <c r="AG84" s="46" t="str">
        <f t="shared" si="560"/>
        <v/>
      </c>
      <c r="AH84" s="46" t="str">
        <f t="shared" si="560"/>
        <v/>
      </c>
      <c r="AI84" s="46" t="str">
        <f t="shared" si="560"/>
        <v/>
      </c>
      <c r="AJ84" s="46" t="str">
        <f t="shared" si="560"/>
        <v/>
      </c>
      <c r="AK84" s="46" t="str">
        <f t="shared" si="560"/>
        <v/>
      </c>
      <c r="AL84" s="46" t="str">
        <f t="shared" si="560"/>
        <v/>
      </c>
      <c r="AM84" s="46" t="str">
        <f t="shared" si="560"/>
        <v/>
      </c>
      <c r="AN84" s="46" t="str">
        <f t="shared" si="560"/>
        <v/>
      </c>
      <c r="AO84" s="46" t="str">
        <f t="shared" si="560"/>
        <v/>
      </c>
      <c r="AP84" s="46" t="str">
        <f t="shared" si="560"/>
        <v/>
      </c>
      <c r="AQ84" s="152" t="str">
        <f t="shared" si="515"/>
        <v/>
      </c>
      <c r="AR84" s="46" t="str">
        <f t="shared" ref="AR84:DC84" si="561">IF(ISNONTEXT($V84),AQ84+$V84,"")</f>
        <v/>
      </c>
      <c r="AS84" s="46" t="str">
        <f t="shared" si="561"/>
        <v/>
      </c>
      <c r="AT84" s="46" t="str">
        <f t="shared" si="561"/>
        <v/>
      </c>
      <c r="AU84" s="46" t="str">
        <f t="shared" si="561"/>
        <v/>
      </c>
      <c r="AV84" s="46" t="str">
        <f t="shared" si="561"/>
        <v/>
      </c>
      <c r="AW84" s="46" t="str">
        <f t="shared" si="561"/>
        <v/>
      </c>
      <c r="AX84" s="46" t="str">
        <f t="shared" si="561"/>
        <v/>
      </c>
      <c r="AY84" s="46" t="str">
        <f t="shared" si="561"/>
        <v/>
      </c>
      <c r="AZ84" s="46" t="str">
        <f t="shared" si="561"/>
        <v/>
      </c>
      <c r="BA84" s="46" t="str">
        <f t="shared" si="561"/>
        <v/>
      </c>
      <c r="BB84" s="46" t="str">
        <f t="shared" si="561"/>
        <v/>
      </c>
      <c r="BC84" s="46" t="str">
        <f t="shared" si="561"/>
        <v/>
      </c>
      <c r="BD84" s="46" t="str">
        <f t="shared" si="561"/>
        <v/>
      </c>
      <c r="BE84" s="46" t="str">
        <f t="shared" si="561"/>
        <v/>
      </c>
      <c r="BF84" s="46" t="str">
        <f t="shared" si="561"/>
        <v/>
      </c>
      <c r="BG84" s="46" t="str">
        <f t="shared" si="561"/>
        <v/>
      </c>
      <c r="BH84" s="46" t="str">
        <f t="shared" si="561"/>
        <v/>
      </c>
      <c r="BI84" s="46" t="str">
        <f t="shared" si="561"/>
        <v/>
      </c>
      <c r="BJ84" s="46" t="str">
        <f t="shared" si="561"/>
        <v/>
      </c>
      <c r="BK84" s="46" t="str">
        <f t="shared" si="561"/>
        <v/>
      </c>
      <c r="BL84" s="46" t="str">
        <f t="shared" si="561"/>
        <v/>
      </c>
      <c r="BM84" s="46" t="str">
        <f t="shared" si="561"/>
        <v/>
      </c>
      <c r="BN84" s="46" t="str">
        <f t="shared" si="561"/>
        <v/>
      </c>
      <c r="BO84" s="46" t="str">
        <f t="shared" si="561"/>
        <v/>
      </c>
      <c r="BP84" s="46" t="str">
        <f t="shared" si="561"/>
        <v/>
      </c>
      <c r="BQ84" s="46" t="str">
        <f t="shared" si="561"/>
        <v/>
      </c>
      <c r="BR84" s="46" t="str">
        <f t="shared" si="561"/>
        <v/>
      </c>
      <c r="BS84" s="46" t="str">
        <f t="shared" si="561"/>
        <v/>
      </c>
      <c r="BT84" s="46" t="str">
        <f t="shared" si="561"/>
        <v/>
      </c>
      <c r="BU84" s="46" t="str">
        <f t="shared" si="561"/>
        <v/>
      </c>
      <c r="BV84" s="46" t="str">
        <f t="shared" si="561"/>
        <v/>
      </c>
      <c r="BW84" s="46" t="str">
        <f t="shared" si="561"/>
        <v/>
      </c>
      <c r="BX84" s="46" t="str">
        <f t="shared" si="561"/>
        <v/>
      </c>
      <c r="BY84" s="46" t="str">
        <f t="shared" si="561"/>
        <v/>
      </c>
      <c r="BZ84" s="46" t="str">
        <f t="shared" si="561"/>
        <v/>
      </c>
      <c r="CA84" s="46" t="str">
        <f t="shared" si="561"/>
        <v/>
      </c>
      <c r="CB84" s="46" t="str">
        <f t="shared" si="561"/>
        <v/>
      </c>
      <c r="CC84" s="46" t="str">
        <f t="shared" si="561"/>
        <v/>
      </c>
      <c r="CD84" s="46" t="str">
        <f t="shared" si="561"/>
        <v/>
      </c>
      <c r="CE84" s="46" t="str">
        <f t="shared" si="561"/>
        <v/>
      </c>
      <c r="CF84" s="46" t="str">
        <f t="shared" si="561"/>
        <v/>
      </c>
      <c r="CG84" s="46" t="str">
        <f t="shared" si="561"/>
        <v/>
      </c>
      <c r="CH84" s="46" t="str">
        <f t="shared" si="561"/>
        <v/>
      </c>
      <c r="CI84" s="46" t="str">
        <f t="shared" si="561"/>
        <v/>
      </c>
      <c r="CJ84" s="46" t="str">
        <f t="shared" si="561"/>
        <v/>
      </c>
      <c r="CK84" s="46" t="str">
        <f t="shared" si="561"/>
        <v/>
      </c>
      <c r="CL84" s="46" t="str">
        <f t="shared" si="561"/>
        <v/>
      </c>
      <c r="CM84" s="46" t="str">
        <f t="shared" si="561"/>
        <v/>
      </c>
      <c r="CN84" s="46" t="str">
        <f t="shared" si="561"/>
        <v/>
      </c>
      <c r="CO84" s="46" t="str">
        <f t="shared" si="561"/>
        <v/>
      </c>
      <c r="CP84" s="46" t="str">
        <f t="shared" si="561"/>
        <v/>
      </c>
      <c r="CQ84" s="46" t="str">
        <f t="shared" si="561"/>
        <v/>
      </c>
      <c r="CR84" s="46" t="str">
        <f t="shared" si="561"/>
        <v/>
      </c>
      <c r="CS84" s="46" t="str">
        <f t="shared" si="561"/>
        <v/>
      </c>
      <c r="CT84" s="46" t="str">
        <f t="shared" si="561"/>
        <v/>
      </c>
      <c r="CU84" s="46" t="str">
        <f t="shared" si="561"/>
        <v/>
      </c>
      <c r="CV84" s="46" t="str">
        <f t="shared" si="561"/>
        <v/>
      </c>
      <c r="CW84" s="46" t="str">
        <f t="shared" si="561"/>
        <v/>
      </c>
      <c r="CX84" s="46" t="str">
        <f t="shared" si="561"/>
        <v/>
      </c>
      <c r="CY84" s="46" t="str">
        <f t="shared" si="561"/>
        <v/>
      </c>
      <c r="CZ84" s="46" t="str">
        <f t="shared" si="561"/>
        <v/>
      </c>
      <c r="DA84" s="46" t="str">
        <f t="shared" si="561"/>
        <v/>
      </c>
      <c r="DB84" s="46" t="str">
        <f t="shared" si="561"/>
        <v/>
      </c>
      <c r="DC84" s="46" t="str">
        <f t="shared" si="561"/>
        <v/>
      </c>
      <c r="DD84" s="46" t="str">
        <f t="shared" ref="DD84:DS84" si="562">IF(ISNONTEXT($V84),DC84+$V84,"")</f>
        <v/>
      </c>
      <c r="DE84" s="46" t="str">
        <f t="shared" si="562"/>
        <v/>
      </c>
      <c r="DF84" s="46" t="str">
        <f t="shared" si="562"/>
        <v/>
      </c>
      <c r="DG84" s="46" t="str">
        <f t="shared" si="562"/>
        <v/>
      </c>
      <c r="DH84" s="46" t="str">
        <f t="shared" si="562"/>
        <v/>
      </c>
      <c r="DI84" s="46" t="str">
        <f t="shared" si="562"/>
        <v/>
      </c>
      <c r="DJ84" s="46" t="str">
        <f t="shared" si="562"/>
        <v/>
      </c>
      <c r="DK84" s="46" t="str">
        <f t="shared" si="562"/>
        <v/>
      </c>
      <c r="DL84" s="46" t="str">
        <f t="shared" si="562"/>
        <v/>
      </c>
      <c r="DM84" s="46" t="str">
        <f t="shared" si="562"/>
        <v/>
      </c>
      <c r="DN84" s="46" t="str">
        <f t="shared" si="562"/>
        <v/>
      </c>
      <c r="DO84" s="46" t="str">
        <f t="shared" si="562"/>
        <v/>
      </c>
      <c r="DP84" s="46" t="str">
        <f t="shared" si="562"/>
        <v/>
      </c>
      <c r="DQ84" s="46" t="str">
        <f t="shared" si="562"/>
        <v/>
      </c>
      <c r="DR84" s="46" t="str">
        <f t="shared" si="562"/>
        <v/>
      </c>
      <c r="DS84" s="46" t="str">
        <f t="shared" si="562"/>
        <v/>
      </c>
      <c r="DT84" s="146" t="e">
        <f t="shared" si="409"/>
        <v>#N/A</v>
      </c>
      <c r="DU84" s="146" t="e">
        <f t="shared" si="410"/>
        <v>#N/A</v>
      </c>
      <c r="DV84" s="146" t="e">
        <f t="shared" si="411"/>
        <v>#N/A</v>
      </c>
      <c r="DW84" s="146" t="e">
        <f t="shared" si="412"/>
        <v>#N/A</v>
      </c>
      <c r="DX84" s="146" t="e">
        <f t="shared" si="413"/>
        <v>#N/A</v>
      </c>
      <c r="DY84" s="146" t="e">
        <f t="shared" si="414"/>
        <v>#N/A</v>
      </c>
      <c r="DZ84" s="146" t="e">
        <f t="shared" si="415"/>
        <v>#N/A</v>
      </c>
      <c r="EA84" s="146" t="e">
        <f t="shared" si="416"/>
        <v>#N/A</v>
      </c>
      <c r="EB84" s="146" t="e">
        <f t="shared" si="417"/>
        <v>#N/A</v>
      </c>
      <c r="EC84" s="146" t="e">
        <f t="shared" si="418"/>
        <v>#N/A</v>
      </c>
      <c r="ED84" s="146" t="e">
        <f t="shared" si="419"/>
        <v>#N/A</v>
      </c>
      <c r="EE84" s="146" t="e">
        <f t="shared" si="420"/>
        <v>#N/A</v>
      </c>
      <c r="EF84" s="146" t="e">
        <f t="shared" si="421"/>
        <v>#N/A</v>
      </c>
      <c r="EG84" s="146" t="e">
        <f t="shared" si="422"/>
        <v>#N/A</v>
      </c>
      <c r="EH84" s="146" t="e">
        <f t="shared" si="423"/>
        <v>#N/A</v>
      </c>
      <c r="EI84" s="146" t="e">
        <f t="shared" si="424"/>
        <v>#N/A</v>
      </c>
      <c r="EJ84" s="146" t="e">
        <f t="shared" si="425"/>
        <v>#N/A</v>
      </c>
      <c r="EK84" s="146" t="e">
        <f t="shared" si="426"/>
        <v>#N/A</v>
      </c>
      <c r="EL84" s="146" t="e">
        <f t="shared" si="427"/>
        <v>#N/A</v>
      </c>
      <c r="EM84" s="146" t="e">
        <f t="shared" si="428"/>
        <v>#N/A</v>
      </c>
      <c r="EN84" s="146" t="e">
        <f t="shared" si="429"/>
        <v>#N/A</v>
      </c>
      <c r="EO84" s="146" t="e">
        <f t="shared" si="430"/>
        <v>#N/A</v>
      </c>
      <c r="EP84" s="146" t="e">
        <f t="shared" si="431"/>
        <v>#N/A</v>
      </c>
      <c r="EQ84" s="146" t="e">
        <f t="shared" si="432"/>
        <v>#N/A</v>
      </c>
      <c r="ER84" s="146" t="e">
        <f t="shared" si="433"/>
        <v>#N/A</v>
      </c>
      <c r="ES84" s="146" t="e">
        <f t="shared" si="434"/>
        <v>#N/A</v>
      </c>
      <c r="ET84" s="146" t="e">
        <f t="shared" si="435"/>
        <v>#N/A</v>
      </c>
      <c r="EU84" s="146" t="e">
        <f t="shared" si="436"/>
        <v>#N/A</v>
      </c>
      <c r="EV84" s="146" t="e">
        <f t="shared" si="437"/>
        <v>#N/A</v>
      </c>
      <c r="EW84" s="146" t="e">
        <f t="shared" si="438"/>
        <v>#N/A</v>
      </c>
      <c r="EX84" s="146" t="e">
        <f t="shared" si="439"/>
        <v>#N/A</v>
      </c>
      <c r="EY84" s="146" t="e">
        <f t="shared" si="440"/>
        <v>#N/A</v>
      </c>
      <c r="EZ84" s="146" t="e">
        <f t="shared" si="441"/>
        <v>#N/A</v>
      </c>
      <c r="FA84" s="146" t="e">
        <f t="shared" si="442"/>
        <v>#N/A</v>
      </c>
      <c r="FB84" s="146" t="e">
        <f t="shared" si="443"/>
        <v>#N/A</v>
      </c>
      <c r="FC84" s="146" t="e">
        <f t="shared" si="444"/>
        <v>#N/A</v>
      </c>
      <c r="FD84" s="146" t="e">
        <f t="shared" si="445"/>
        <v>#N/A</v>
      </c>
      <c r="FE84" s="146" t="e">
        <f t="shared" si="446"/>
        <v>#N/A</v>
      </c>
      <c r="FF84" s="146" t="e">
        <f t="shared" si="447"/>
        <v>#N/A</v>
      </c>
      <c r="FG84" s="146" t="e">
        <f t="shared" si="448"/>
        <v>#N/A</v>
      </c>
      <c r="FH84" s="146" t="e">
        <f t="shared" si="449"/>
        <v>#N/A</v>
      </c>
      <c r="FI84" s="146" t="e">
        <f t="shared" si="450"/>
        <v>#N/A</v>
      </c>
      <c r="FJ84" s="146" t="e">
        <f t="shared" si="451"/>
        <v>#N/A</v>
      </c>
      <c r="FK84" s="146" t="e">
        <f t="shared" si="452"/>
        <v>#N/A</v>
      </c>
      <c r="FL84" s="146" t="e">
        <f t="shared" si="453"/>
        <v>#N/A</v>
      </c>
      <c r="FM84" s="146" t="e">
        <f t="shared" si="454"/>
        <v>#N/A</v>
      </c>
      <c r="FN84" s="146" t="e">
        <f t="shared" si="455"/>
        <v>#N/A</v>
      </c>
      <c r="FO84" s="146" t="e">
        <f t="shared" si="456"/>
        <v>#N/A</v>
      </c>
      <c r="FP84" s="146" t="e">
        <f t="shared" si="457"/>
        <v>#N/A</v>
      </c>
      <c r="FQ84" s="146" t="e">
        <f t="shared" si="458"/>
        <v>#N/A</v>
      </c>
      <c r="FR84" s="146" t="e">
        <f t="shared" si="459"/>
        <v>#N/A</v>
      </c>
      <c r="FS84" s="146" t="e">
        <f t="shared" si="460"/>
        <v>#N/A</v>
      </c>
      <c r="FT84" s="146" t="e">
        <f t="shared" si="461"/>
        <v>#N/A</v>
      </c>
      <c r="FU84" s="146" t="e">
        <f t="shared" si="462"/>
        <v>#N/A</v>
      </c>
      <c r="FV84" s="146" t="e">
        <f t="shared" si="463"/>
        <v>#N/A</v>
      </c>
      <c r="FW84" s="146" t="e">
        <f t="shared" si="464"/>
        <v>#N/A</v>
      </c>
      <c r="FX84" s="146" t="e">
        <f t="shared" si="465"/>
        <v>#N/A</v>
      </c>
      <c r="FY84" s="146" t="e">
        <f t="shared" si="466"/>
        <v>#N/A</v>
      </c>
      <c r="FZ84" s="146" t="e">
        <f t="shared" si="467"/>
        <v>#N/A</v>
      </c>
      <c r="GA84" s="146" t="e">
        <f t="shared" si="468"/>
        <v>#N/A</v>
      </c>
      <c r="GB84" s="146" t="e">
        <f t="shared" si="469"/>
        <v>#N/A</v>
      </c>
      <c r="GC84" s="146" t="e">
        <f t="shared" si="470"/>
        <v>#N/A</v>
      </c>
      <c r="GD84" s="146" t="e">
        <f t="shared" si="471"/>
        <v>#N/A</v>
      </c>
      <c r="GE84" s="146" t="e">
        <f t="shared" si="472"/>
        <v>#N/A</v>
      </c>
      <c r="GF84" s="146" t="e">
        <f t="shared" si="473"/>
        <v>#N/A</v>
      </c>
      <c r="GG84" s="146" t="e">
        <f t="shared" si="474"/>
        <v>#N/A</v>
      </c>
      <c r="GH84" s="146" t="e">
        <f t="shared" si="475"/>
        <v>#N/A</v>
      </c>
      <c r="GI84" s="146" t="e">
        <f t="shared" si="476"/>
        <v>#N/A</v>
      </c>
      <c r="GJ84" s="146" t="e">
        <f t="shared" si="477"/>
        <v>#N/A</v>
      </c>
      <c r="GK84" s="146" t="e">
        <f t="shared" si="478"/>
        <v>#N/A</v>
      </c>
      <c r="GL84" s="146" t="e">
        <f t="shared" si="479"/>
        <v>#N/A</v>
      </c>
      <c r="GM84" s="146" t="e">
        <f t="shared" si="480"/>
        <v>#N/A</v>
      </c>
      <c r="GN84" s="146" t="e">
        <f t="shared" si="481"/>
        <v>#N/A</v>
      </c>
      <c r="GO84" s="146" t="e">
        <f t="shared" si="482"/>
        <v>#N/A</v>
      </c>
      <c r="GP84" s="146" t="e">
        <f t="shared" si="483"/>
        <v>#N/A</v>
      </c>
      <c r="GQ84" s="146" t="e">
        <f t="shared" si="484"/>
        <v>#N/A</v>
      </c>
      <c r="GR84" s="146" t="e">
        <f t="shared" si="485"/>
        <v>#N/A</v>
      </c>
      <c r="GS84" s="146" t="e">
        <f t="shared" si="486"/>
        <v>#N/A</v>
      </c>
      <c r="GT84" s="146" t="e">
        <f t="shared" si="487"/>
        <v>#N/A</v>
      </c>
      <c r="GU84" s="146" t="e">
        <f t="shared" si="488"/>
        <v>#N/A</v>
      </c>
      <c r="GV84" s="146" t="e">
        <f t="shared" si="489"/>
        <v>#N/A</v>
      </c>
      <c r="GW84" s="146" t="e">
        <f t="shared" si="490"/>
        <v>#N/A</v>
      </c>
      <c r="GX84" s="146" t="e">
        <f t="shared" si="491"/>
        <v>#N/A</v>
      </c>
      <c r="GY84" s="146" t="e">
        <f t="shared" si="492"/>
        <v>#N/A</v>
      </c>
      <c r="GZ84" s="146" t="e">
        <f t="shared" si="493"/>
        <v>#N/A</v>
      </c>
      <c r="HA84" s="146" t="e">
        <f t="shared" si="494"/>
        <v>#N/A</v>
      </c>
      <c r="HB84" s="146" t="e">
        <f t="shared" si="495"/>
        <v>#N/A</v>
      </c>
      <c r="HC84" s="146" t="e">
        <f t="shared" si="496"/>
        <v>#N/A</v>
      </c>
      <c r="HD84" s="146" t="e">
        <f t="shared" si="497"/>
        <v>#N/A</v>
      </c>
      <c r="HE84" s="146" t="e">
        <f t="shared" si="498"/>
        <v>#N/A</v>
      </c>
      <c r="HF84" s="146" t="e">
        <f t="shared" si="499"/>
        <v>#N/A</v>
      </c>
      <c r="HG84" s="146" t="e">
        <f t="shared" si="500"/>
        <v>#N/A</v>
      </c>
      <c r="HH84" s="146" t="e">
        <f t="shared" si="501"/>
        <v>#N/A</v>
      </c>
      <c r="HI84" s="146" t="e">
        <f t="shared" si="502"/>
        <v>#N/A</v>
      </c>
      <c r="HJ84" s="146" t="e">
        <f t="shared" si="503"/>
        <v>#N/A</v>
      </c>
      <c r="HK84" s="146" t="e">
        <f t="shared" si="504"/>
        <v>#N/A</v>
      </c>
      <c r="HL84" s="146" t="e">
        <f t="shared" si="505"/>
        <v>#N/A</v>
      </c>
      <c r="HM84" s="146" t="e">
        <f t="shared" si="506"/>
        <v>#N/A</v>
      </c>
      <c r="HN84" s="146" t="e">
        <f t="shared" si="507"/>
        <v>#N/A</v>
      </c>
      <c r="HO84" s="146" t="e">
        <f t="shared" si="508"/>
        <v>#N/A</v>
      </c>
      <c r="HP84" s="146" t="e">
        <f t="shared" si="509"/>
        <v>#N/A</v>
      </c>
    </row>
    <row r="85" spans="1:224" hidden="1" x14ac:dyDescent="0.45">
      <c r="A85" s="4">
        <v>82</v>
      </c>
      <c r="B85" s="82" t="str">
        <f t="shared" si="510"/>
        <v/>
      </c>
      <c r="C85" s="81"/>
      <c r="D85" s="82" t="str">
        <f t="shared" si="511"/>
        <v/>
      </c>
      <c r="E85" s="32" t="str">
        <f t="shared" si="403"/>
        <v/>
      </c>
      <c r="F85" s="32" t="str">
        <f t="shared" si="404"/>
        <v/>
      </c>
      <c r="G85" s="65" t="str">
        <f t="shared" si="512"/>
        <v/>
      </c>
      <c r="H85" s="21"/>
      <c r="I85" s="53"/>
      <c r="J85" s="237"/>
      <c r="K85" s="66" t="str">
        <f>IF(AND(B85&gt;0,C85&gt;0,D85&gt;0),IF(ISBLANK(J85),IF(ISBLANK(H85),"",(D85-B85)*VLOOKUP(H85,VLookups!$A$4:$B$13,2,FALSE)),J85),"")</f>
        <v/>
      </c>
      <c r="L85" s="67" t="str">
        <f t="shared" si="405"/>
        <v/>
      </c>
      <c r="M85" s="81"/>
      <c r="N85" s="230" t="str">
        <f>IF(AND(M85&gt;0,C85&gt;0,NOT(K85="")),ABS(VLOOKUP($M$1,VLookups!$A$27:$B$28,2,FALSE)-_xlfn.NORM.DIST(M85,G85,K85,TRUE)),"")</f>
        <v/>
      </c>
      <c r="O85" s="80" t="str">
        <f>IF(AND($B85&gt;0,$C85&gt;0,$D85&gt;0,NOT(ISBLANK($H85))),_xlfn.NORM.INV(ABS(VLOOKUP($M$1,VLookups!$A$27:$B$28,2,FALSE)-O$3),$G85,$K85),"")</f>
        <v/>
      </c>
      <c r="P85" s="79" t="str">
        <f>IF(AND($B85&gt;0,$C85&gt;0,$D85&gt;0,NOT(ISBLANK($H85))),_xlfn.NORM.INV(ABS(VLOOKUP($M$1,VLookups!$A$27:$B$28,2,FALSE)-P$3),$G85,$K85),"")</f>
        <v/>
      </c>
      <c r="Q85" s="80" t="str">
        <f>IF(AND($B85&gt;0,$C85&gt;0,$D85&gt;0,NOT(ISBLANK($H85))),_xlfn.NORM.INV(ABS(VLOOKUP($M$1,VLookups!$A$27:$B$28,2,FALSE)-Q$3),$G85,$K85),"")</f>
        <v/>
      </c>
      <c r="R85" s="79" t="str">
        <f>IF(AND($B85&gt;0,$C85&gt;0,$D85&gt;0,NOT(ISBLANK($H85))),_xlfn.NORM.INV(ABS(VLOOKUP($M$1,VLookups!$A$27:$B$28,2,FALSE)-R$3),$G85,$K85),"")</f>
        <v/>
      </c>
      <c r="S85" s="80" t="str">
        <f>IF(AND($B85&gt;0,$C85&gt;0,$D85&gt;0,NOT(ISBLANK($H85))),_xlfn.NORM.INV(ABS(VLOOKUP($M$1,VLookups!$A$27:$B$28,2,FALSE)-S$3),$G85,$K85),"")</f>
        <v/>
      </c>
      <c r="T85" s="79" t="str">
        <f>IF(AND($B85&gt;0,$C85&gt;0,$D85&gt;0,NOT(ISBLANK($H85))),_xlfn.NORM.INV(ABS(VLOOKUP($M$1,VLookups!$A$27:$B$28,2,FALSE)-T$3),$G85,$K85),"")</f>
        <v/>
      </c>
      <c r="U85" s="5"/>
      <c r="V85" s="145" t="str">
        <f t="shared" si="513"/>
        <v/>
      </c>
      <c r="W85" s="46" t="str">
        <f t="shared" ref="W85:AP85" si="563">IF(ISNONTEXT($V85),X85-$V85,"")</f>
        <v/>
      </c>
      <c r="X85" s="46" t="str">
        <f t="shared" si="563"/>
        <v/>
      </c>
      <c r="Y85" s="46" t="str">
        <f t="shared" si="563"/>
        <v/>
      </c>
      <c r="Z85" s="46" t="str">
        <f t="shared" si="563"/>
        <v/>
      </c>
      <c r="AA85" s="46" t="str">
        <f t="shared" si="563"/>
        <v/>
      </c>
      <c r="AB85" s="46" t="str">
        <f t="shared" si="563"/>
        <v/>
      </c>
      <c r="AC85" s="46" t="str">
        <f t="shared" si="563"/>
        <v/>
      </c>
      <c r="AD85" s="46" t="str">
        <f t="shared" si="563"/>
        <v/>
      </c>
      <c r="AE85" s="46" t="str">
        <f t="shared" si="563"/>
        <v/>
      </c>
      <c r="AF85" s="46" t="str">
        <f t="shared" si="563"/>
        <v/>
      </c>
      <c r="AG85" s="46" t="str">
        <f t="shared" si="563"/>
        <v/>
      </c>
      <c r="AH85" s="46" t="str">
        <f t="shared" si="563"/>
        <v/>
      </c>
      <c r="AI85" s="46" t="str">
        <f t="shared" si="563"/>
        <v/>
      </c>
      <c r="AJ85" s="46" t="str">
        <f t="shared" si="563"/>
        <v/>
      </c>
      <c r="AK85" s="46" t="str">
        <f t="shared" si="563"/>
        <v/>
      </c>
      <c r="AL85" s="46" t="str">
        <f t="shared" si="563"/>
        <v/>
      </c>
      <c r="AM85" s="46" t="str">
        <f t="shared" si="563"/>
        <v/>
      </c>
      <c r="AN85" s="46" t="str">
        <f t="shared" si="563"/>
        <v/>
      </c>
      <c r="AO85" s="46" t="str">
        <f t="shared" si="563"/>
        <v/>
      </c>
      <c r="AP85" s="46" t="str">
        <f t="shared" si="563"/>
        <v/>
      </c>
      <c r="AQ85" s="152" t="str">
        <f t="shared" si="515"/>
        <v/>
      </c>
      <c r="AR85" s="46" t="str">
        <f t="shared" ref="AR85:DC85" si="564">IF(ISNONTEXT($V85),AQ85+$V85,"")</f>
        <v/>
      </c>
      <c r="AS85" s="46" t="str">
        <f t="shared" si="564"/>
        <v/>
      </c>
      <c r="AT85" s="46" t="str">
        <f t="shared" si="564"/>
        <v/>
      </c>
      <c r="AU85" s="46" t="str">
        <f t="shared" si="564"/>
        <v/>
      </c>
      <c r="AV85" s="46" t="str">
        <f t="shared" si="564"/>
        <v/>
      </c>
      <c r="AW85" s="46" t="str">
        <f t="shared" si="564"/>
        <v/>
      </c>
      <c r="AX85" s="46" t="str">
        <f t="shared" si="564"/>
        <v/>
      </c>
      <c r="AY85" s="46" t="str">
        <f t="shared" si="564"/>
        <v/>
      </c>
      <c r="AZ85" s="46" t="str">
        <f t="shared" si="564"/>
        <v/>
      </c>
      <c r="BA85" s="46" t="str">
        <f t="shared" si="564"/>
        <v/>
      </c>
      <c r="BB85" s="46" t="str">
        <f t="shared" si="564"/>
        <v/>
      </c>
      <c r="BC85" s="46" t="str">
        <f t="shared" si="564"/>
        <v/>
      </c>
      <c r="BD85" s="46" t="str">
        <f t="shared" si="564"/>
        <v/>
      </c>
      <c r="BE85" s="46" t="str">
        <f t="shared" si="564"/>
        <v/>
      </c>
      <c r="BF85" s="46" t="str">
        <f t="shared" si="564"/>
        <v/>
      </c>
      <c r="BG85" s="46" t="str">
        <f t="shared" si="564"/>
        <v/>
      </c>
      <c r="BH85" s="46" t="str">
        <f t="shared" si="564"/>
        <v/>
      </c>
      <c r="BI85" s="46" t="str">
        <f t="shared" si="564"/>
        <v/>
      </c>
      <c r="BJ85" s="46" t="str">
        <f t="shared" si="564"/>
        <v/>
      </c>
      <c r="BK85" s="46" t="str">
        <f t="shared" si="564"/>
        <v/>
      </c>
      <c r="BL85" s="46" t="str">
        <f t="shared" si="564"/>
        <v/>
      </c>
      <c r="BM85" s="46" t="str">
        <f t="shared" si="564"/>
        <v/>
      </c>
      <c r="BN85" s="46" t="str">
        <f t="shared" si="564"/>
        <v/>
      </c>
      <c r="BO85" s="46" t="str">
        <f t="shared" si="564"/>
        <v/>
      </c>
      <c r="BP85" s="46" t="str">
        <f t="shared" si="564"/>
        <v/>
      </c>
      <c r="BQ85" s="46" t="str">
        <f t="shared" si="564"/>
        <v/>
      </c>
      <c r="BR85" s="46" t="str">
        <f t="shared" si="564"/>
        <v/>
      </c>
      <c r="BS85" s="46" t="str">
        <f t="shared" si="564"/>
        <v/>
      </c>
      <c r="BT85" s="46" t="str">
        <f t="shared" si="564"/>
        <v/>
      </c>
      <c r="BU85" s="46" t="str">
        <f t="shared" si="564"/>
        <v/>
      </c>
      <c r="BV85" s="46" t="str">
        <f t="shared" si="564"/>
        <v/>
      </c>
      <c r="BW85" s="46" t="str">
        <f t="shared" si="564"/>
        <v/>
      </c>
      <c r="BX85" s="46" t="str">
        <f t="shared" si="564"/>
        <v/>
      </c>
      <c r="BY85" s="46" t="str">
        <f t="shared" si="564"/>
        <v/>
      </c>
      <c r="BZ85" s="46" t="str">
        <f t="shared" si="564"/>
        <v/>
      </c>
      <c r="CA85" s="46" t="str">
        <f t="shared" si="564"/>
        <v/>
      </c>
      <c r="CB85" s="46" t="str">
        <f t="shared" si="564"/>
        <v/>
      </c>
      <c r="CC85" s="46" t="str">
        <f t="shared" si="564"/>
        <v/>
      </c>
      <c r="CD85" s="46" t="str">
        <f t="shared" si="564"/>
        <v/>
      </c>
      <c r="CE85" s="46" t="str">
        <f t="shared" si="564"/>
        <v/>
      </c>
      <c r="CF85" s="46" t="str">
        <f t="shared" si="564"/>
        <v/>
      </c>
      <c r="CG85" s="46" t="str">
        <f t="shared" si="564"/>
        <v/>
      </c>
      <c r="CH85" s="46" t="str">
        <f t="shared" si="564"/>
        <v/>
      </c>
      <c r="CI85" s="46" t="str">
        <f t="shared" si="564"/>
        <v/>
      </c>
      <c r="CJ85" s="46" t="str">
        <f t="shared" si="564"/>
        <v/>
      </c>
      <c r="CK85" s="46" t="str">
        <f t="shared" si="564"/>
        <v/>
      </c>
      <c r="CL85" s="46" t="str">
        <f t="shared" si="564"/>
        <v/>
      </c>
      <c r="CM85" s="46" t="str">
        <f t="shared" si="564"/>
        <v/>
      </c>
      <c r="CN85" s="46" t="str">
        <f t="shared" si="564"/>
        <v/>
      </c>
      <c r="CO85" s="46" t="str">
        <f t="shared" si="564"/>
        <v/>
      </c>
      <c r="CP85" s="46" t="str">
        <f t="shared" si="564"/>
        <v/>
      </c>
      <c r="CQ85" s="46" t="str">
        <f t="shared" si="564"/>
        <v/>
      </c>
      <c r="CR85" s="46" t="str">
        <f t="shared" si="564"/>
        <v/>
      </c>
      <c r="CS85" s="46" t="str">
        <f t="shared" si="564"/>
        <v/>
      </c>
      <c r="CT85" s="46" t="str">
        <f t="shared" si="564"/>
        <v/>
      </c>
      <c r="CU85" s="46" t="str">
        <f t="shared" si="564"/>
        <v/>
      </c>
      <c r="CV85" s="46" t="str">
        <f t="shared" si="564"/>
        <v/>
      </c>
      <c r="CW85" s="46" t="str">
        <f t="shared" si="564"/>
        <v/>
      </c>
      <c r="CX85" s="46" t="str">
        <f t="shared" si="564"/>
        <v/>
      </c>
      <c r="CY85" s="46" t="str">
        <f t="shared" si="564"/>
        <v/>
      </c>
      <c r="CZ85" s="46" t="str">
        <f t="shared" si="564"/>
        <v/>
      </c>
      <c r="DA85" s="46" t="str">
        <f t="shared" si="564"/>
        <v/>
      </c>
      <c r="DB85" s="46" t="str">
        <f t="shared" si="564"/>
        <v/>
      </c>
      <c r="DC85" s="46" t="str">
        <f t="shared" si="564"/>
        <v/>
      </c>
      <c r="DD85" s="46" t="str">
        <f t="shared" ref="DD85:DS85" si="565">IF(ISNONTEXT($V85),DC85+$V85,"")</f>
        <v/>
      </c>
      <c r="DE85" s="46" t="str">
        <f t="shared" si="565"/>
        <v/>
      </c>
      <c r="DF85" s="46" t="str">
        <f t="shared" si="565"/>
        <v/>
      </c>
      <c r="DG85" s="46" t="str">
        <f t="shared" si="565"/>
        <v/>
      </c>
      <c r="DH85" s="46" t="str">
        <f t="shared" si="565"/>
        <v/>
      </c>
      <c r="DI85" s="46" t="str">
        <f t="shared" si="565"/>
        <v/>
      </c>
      <c r="DJ85" s="46" t="str">
        <f t="shared" si="565"/>
        <v/>
      </c>
      <c r="DK85" s="46" t="str">
        <f t="shared" si="565"/>
        <v/>
      </c>
      <c r="DL85" s="46" t="str">
        <f t="shared" si="565"/>
        <v/>
      </c>
      <c r="DM85" s="46" t="str">
        <f t="shared" si="565"/>
        <v/>
      </c>
      <c r="DN85" s="46" t="str">
        <f t="shared" si="565"/>
        <v/>
      </c>
      <c r="DO85" s="46" t="str">
        <f t="shared" si="565"/>
        <v/>
      </c>
      <c r="DP85" s="46" t="str">
        <f t="shared" si="565"/>
        <v/>
      </c>
      <c r="DQ85" s="46" t="str">
        <f t="shared" si="565"/>
        <v/>
      </c>
      <c r="DR85" s="46" t="str">
        <f t="shared" si="565"/>
        <v/>
      </c>
      <c r="DS85" s="46" t="str">
        <f t="shared" si="565"/>
        <v/>
      </c>
      <c r="DT85" s="146" t="e">
        <f t="shared" si="409"/>
        <v>#N/A</v>
      </c>
      <c r="DU85" s="146" t="e">
        <f t="shared" si="410"/>
        <v>#N/A</v>
      </c>
      <c r="DV85" s="146" t="e">
        <f t="shared" si="411"/>
        <v>#N/A</v>
      </c>
      <c r="DW85" s="146" t="e">
        <f t="shared" si="412"/>
        <v>#N/A</v>
      </c>
      <c r="DX85" s="146" t="e">
        <f t="shared" si="413"/>
        <v>#N/A</v>
      </c>
      <c r="DY85" s="146" t="e">
        <f t="shared" si="414"/>
        <v>#N/A</v>
      </c>
      <c r="DZ85" s="146" t="e">
        <f t="shared" si="415"/>
        <v>#N/A</v>
      </c>
      <c r="EA85" s="146" t="e">
        <f t="shared" si="416"/>
        <v>#N/A</v>
      </c>
      <c r="EB85" s="146" t="e">
        <f t="shared" si="417"/>
        <v>#N/A</v>
      </c>
      <c r="EC85" s="146" t="e">
        <f t="shared" si="418"/>
        <v>#N/A</v>
      </c>
      <c r="ED85" s="146" t="e">
        <f t="shared" si="419"/>
        <v>#N/A</v>
      </c>
      <c r="EE85" s="146" t="e">
        <f t="shared" si="420"/>
        <v>#N/A</v>
      </c>
      <c r="EF85" s="146" t="e">
        <f t="shared" si="421"/>
        <v>#N/A</v>
      </c>
      <c r="EG85" s="146" t="e">
        <f t="shared" si="422"/>
        <v>#N/A</v>
      </c>
      <c r="EH85" s="146" t="e">
        <f t="shared" si="423"/>
        <v>#N/A</v>
      </c>
      <c r="EI85" s="146" t="e">
        <f t="shared" si="424"/>
        <v>#N/A</v>
      </c>
      <c r="EJ85" s="146" t="e">
        <f t="shared" si="425"/>
        <v>#N/A</v>
      </c>
      <c r="EK85" s="146" t="e">
        <f t="shared" si="426"/>
        <v>#N/A</v>
      </c>
      <c r="EL85" s="146" t="e">
        <f t="shared" si="427"/>
        <v>#N/A</v>
      </c>
      <c r="EM85" s="146" t="e">
        <f t="shared" si="428"/>
        <v>#N/A</v>
      </c>
      <c r="EN85" s="146" t="e">
        <f t="shared" si="429"/>
        <v>#N/A</v>
      </c>
      <c r="EO85" s="146" t="e">
        <f t="shared" si="430"/>
        <v>#N/A</v>
      </c>
      <c r="EP85" s="146" t="e">
        <f t="shared" si="431"/>
        <v>#N/A</v>
      </c>
      <c r="EQ85" s="146" t="e">
        <f t="shared" si="432"/>
        <v>#N/A</v>
      </c>
      <c r="ER85" s="146" t="e">
        <f t="shared" si="433"/>
        <v>#N/A</v>
      </c>
      <c r="ES85" s="146" t="e">
        <f t="shared" si="434"/>
        <v>#N/A</v>
      </c>
      <c r="ET85" s="146" t="e">
        <f t="shared" si="435"/>
        <v>#N/A</v>
      </c>
      <c r="EU85" s="146" t="e">
        <f t="shared" si="436"/>
        <v>#N/A</v>
      </c>
      <c r="EV85" s="146" t="e">
        <f t="shared" si="437"/>
        <v>#N/A</v>
      </c>
      <c r="EW85" s="146" t="e">
        <f t="shared" si="438"/>
        <v>#N/A</v>
      </c>
      <c r="EX85" s="146" t="e">
        <f t="shared" si="439"/>
        <v>#N/A</v>
      </c>
      <c r="EY85" s="146" t="e">
        <f t="shared" si="440"/>
        <v>#N/A</v>
      </c>
      <c r="EZ85" s="146" t="e">
        <f t="shared" si="441"/>
        <v>#N/A</v>
      </c>
      <c r="FA85" s="146" t="e">
        <f t="shared" si="442"/>
        <v>#N/A</v>
      </c>
      <c r="FB85" s="146" t="e">
        <f t="shared" si="443"/>
        <v>#N/A</v>
      </c>
      <c r="FC85" s="146" t="e">
        <f t="shared" si="444"/>
        <v>#N/A</v>
      </c>
      <c r="FD85" s="146" t="e">
        <f t="shared" si="445"/>
        <v>#N/A</v>
      </c>
      <c r="FE85" s="146" t="e">
        <f t="shared" si="446"/>
        <v>#N/A</v>
      </c>
      <c r="FF85" s="146" t="e">
        <f t="shared" si="447"/>
        <v>#N/A</v>
      </c>
      <c r="FG85" s="146" t="e">
        <f t="shared" si="448"/>
        <v>#N/A</v>
      </c>
      <c r="FH85" s="146" t="e">
        <f t="shared" si="449"/>
        <v>#N/A</v>
      </c>
      <c r="FI85" s="146" t="e">
        <f t="shared" si="450"/>
        <v>#N/A</v>
      </c>
      <c r="FJ85" s="146" t="e">
        <f t="shared" si="451"/>
        <v>#N/A</v>
      </c>
      <c r="FK85" s="146" t="e">
        <f t="shared" si="452"/>
        <v>#N/A</v>
      </c>
      <c r="FL85" s="146" t="e">
        <f t="shared" si="453"/>
        <v>#N/A</v>
      </c>
      <c r="FM85" s="146" t="e">
        <f t="shared" si="454"/>
        <v>#N/A</v>
      </c>
      <c r="FN85" s="146" t="e">
        <f t="shared" si="455"/>
        <v>#N/A</v>
      </c>
      <c r="FO85" s="146" t="e">
        <f t="shared" si="456"/>
        <v>#N/A</v>
      </c>
      <c r="FP85" s="146" t="e">
        <f t="shared" si="457"/>
        <v>#N/A</v>
      </c>
      <c r="FQ85" s="146" t="e">
        <f t="shared" si="458"/>
        <v>#N/A</v>
      </c>
      <c r="FR85" s="146" t="e">
        <f t="shared" si="459"/>
        <v>#N/A</v>
      </c>
      <c r="FS85" s="146" t="e">
        <f t="shared" si="460"/>
        <v>#N/A</v>
      </c>
      <c r="FT85" s="146" t="e">
        <f t="shared" si="461"/>
        <v>#N/A</v>
      </c>
      <c r="FU85" s="146" t="e">
        <f t="shared" si="462"/>
        <v>#N/A</v>
      </c>
      <c r="FV85" s="146" t="e">
        <f t="shared" si="463"/>
        <v>#N/A</v>
      </c>
      <c r="FW85" s="146" t="e">
        <f t="shared" si="464"/>
        <v>#N/A</v>
      </c>
      <c r="FX85" s="146" t="e">
        <f t="shared" si="465"/>
        <v>#N/A</v>
      </c>
      <c r="FY85" s="146" t="e">
        <f t="shared" si="466"/>
        <v>#N/A</v>
      </c>
      <c r="FZ85" s="146" t="e">
        <f t="shared" si="467"/>
        <v>#N/A</v>
      </c>
      <c r="GA85" s="146" t="e">
        <f t="shared" si="468"/>
        <v>#N/A</v>
      </c>
      <c r="GB85" s="146" t="e">
        <f t="shared" si="469"/>
        <v>#N/A</v>
      </c>
      <c r="GC85" s="146" t="e">
        <f t="shared" si="470"/>
        <v>#N/A</v>
      </c>
      <c r="GD85" s="146" t="e">
        <f t="shared" si="471"/>
        <v>#N/A</v>
      </c>
      <c r="GE85" s="146" t="e">
        <f t="shared" si="472"/>
        <v>#N/A</v>
      </c>
      <c r="GF85" s="146" t="e">
        <f t="shared" si="473"/>
        <v>#N/A</v>
      </c>
      <c r="GG85" s="146" t="e">
        <f t="shared" si="474"/>
        <v>#N/A</v>
      </c>
      <c r="GH85" s="146" t="e">
        <f t="shared" si="475"/>
        <v>#N/A</v>
      </c>
      <c r="GI85" s="146" t="e">
        <f t="shared" si="476"/>
        <v>#N/A</v>
      </c>
      <c r="GJ85" s="146" t="e">
        <f t="shared" si="477"/>
        <v>#N/A</v>
      </c>
      <c r="GK85" s="146" t="e">
        <f t="shared" si="478"/>
        <v>#N/A</v>
      </c>
      <c r="GL85" s="146" t="e">
        <f t="shared" si="479"/>
        <v>#N/A</v>
      </c>
      <c r="GM85" s="146" t="e">
        <f t="shared" si="480"/>
        <v>#N/A</v>
      </c>
      <c r="GN85" s="146" t="e">
        <f t="shared" si="481"/>
        <v>#N/A</v>
      </c>
      <c r="GO85" s="146" t="e">
        <f t="shared" si="482"/>
        <v>#N/A</v>
      </c>
      <c r="GP85" s="146" t="e">
        <f t="shared" si="483"/>
        <v>#N/A</v>
      </c>
      <c r="GQ85" s="146" t="e">
        <f t="shared" si="484"/>
        <v>#N/A</v>
      </c>
      <c r="GR85" s="146" t="e">
        <f t="shared" si="485"/>
        <v>#N/A</v>
      </c>
      <c r="GS85" s="146" t="e">
        <f t="shared" si="486"/>
        <v>#N/A</v>
      </c>
      <c r="GT85" s="146" t="e">
        <f t="shared" si="487"/>
        <v>#N/A</v>
      </c>
      <c r="GU85" s="146" t="e">
        <f t="shared" si="488"/>
        <v>#N/A</v>
      </c>
      <c r="GV85" s="146" t="e">
        <f t="shared" si="489"/>
        <v>#N/A</v>
      </c>
      <c r="GW85" s="146" t="e">
        <f t="shared" si="490"/>
        <v>#N/A</v>
      </c>
      <c r="GX85" s="146" t="e">
        <f t="shared" si="491"/>
        <v>#N/A</v>
      </c>
      <c r="GY85" s="146" t="e">
        <f t="shared" si="492"/>
        <v>#N/A</v>
      </c>
      <c r="GZ85" s="146" t="e">
        <f t="shared" si="493"/>
        <v>#N/A</v>
      </c>
      <c r="HA85" s="146" t="e">
        <f t="shared" si="494"/>
        <v>#N/A</v>
      </c>
      <c r="HB85" s="146" t="e">
        <f t="shared" si="495"/>
        <v>#N/A</v>
      </c>
      <c r="HC85" s="146" t="e">
        <f t="shared" si="496"/>
        <v>#N/A</v>
      </c>
      <c r="HD85" s="146" t="e">
        <f t="shared" si="497"/>
        <v>#N/A</v>
      </c>
      <c r="HE85" s="146" t="e">
        <f t="shared" si="498"/>
        <v>#N/A</v>
      </c>
      <c r="HF85" s="146" t="e">
        <f t="shared" si="499"/>
        <v>#N/A</v>
      </c>
      <c r="HG85" s="146" t="e">
        <f t="shared" si="500"/>
        <v>#N/A</v>
      </c>
      <c r="HH85" s="146" t="e">
        <f t="shared" si="501"/>
        <v>#N/A</v>
      </c>
      <c r="HI85" s="146" t="e">
        <f t="shared" si="502"/>
        <v>#N/A</v>
      </c>
      <c r="HJ85" s="146" t="e">
        <f t="shared" si="503"/>
        <v>#N/A</v>
      </c>
      <c r="HK85" s="146" t="e">
        <f t="shared" si="504"/>
        <v>#N/A</v>
      </c>
      <c r="HL85" s="146" t="e">
        <f t="shared" si="505"/>
        <v>#N/A</v>
      </c>
      <c r="HM85" s="146" t="e">
        <f t="shared" si="506"/>
        <v>#N/A</v>
      </c>
      <c r="HN85" s="146" t="e">
        <f t="shared" si="507"/>
        <v>#N/A</v>
      </c>
      <c r="HO85" s="146" t="e">
        <f t="shared" si="508"/>
        <v>#N/A</v>
      </c>
      <c r="HP85" s="146" t="e">
        <f t="shared" si="509"/>
        <v>#N/A</v>
      </c>
    </row>
    <row r="86" spans="1:224" hidden="1" x14ac:dyDescent="0.45">
      <c r="A86" s="4">
        <v>83</v>
      </c>
      <c r="B86" s="82" t="str">
        <f t="shared" si="510"/>
        <v/>
      </c>
      <c r="C86" s="81"/>
      <c r="D86" s="82" t="str">
        <f t="shared" si="511"/>
        <v/>
      </c>
      <c r="E86" s="32" t="str">
        <f t="shared" si="403"/>
        <v/>
      </c>
      <c r="F86" s="32" t="str">
        <f t="shared" si="404"/>
        <v/>
      </c>
      <c r="G86" s="65" t="str">
        <f t="shared" si="512"/>
        <v/>
      </c>
      <c r="H86" s="21"/>
      <c r="I86" s="53"/>
      <c r="J86" s="237"/>
      <c r="K86" s="66" t="str">
        <f>IF(AND(B86&gt;0,C86&gt;0,D86&gt;0),IF(ISBLANK(J86),IF(ISBLANK(H86),"",(D86-B86)*VLOOKUP(H86,VLookups!$A$4:$B$13,2,FALSE)),J86),"")</f>
        <v/>
      </c>
      <c r="L86" s="67" t="str">
        <f t="shared" si="405"/>
        <v/>
      </c>
      <c r="M86" s="81"/>
      <c r="N86" s="230" t="str">
        <f>IF(AND(M86&gt;0,C86&gt;0,NOT(K86="")),ABS(VLOOKUP($M$1,VLookups!$A$27:$B$28,2,FALSE)-_xlfn.NORM.DIST(M86,G86,K86,TRUE)),"")</f>
        <v/>
      </c>
      <c r="O86" s="80" t="str">
        <f>IF(AND($B86&gt;0,$C86&gt;0,$D86&gt;0,NOT(ISBLANK($H86))),_xlfn.NORM.INV(ABS(VLOOKUP($M$1,VLookups!$A$27:$B$28,2,FALSE)-O$3),$G86,$K86),"")</f>
        <v/>
      </c>
      <c r="P86" s="79" t="str">
        <f>IF(AND($B86&gt;0,$C86&gt;0,$D86&gt;0,NOT(ISBLANK($H86))),_xlfn.NORM.INV(ABS(VLOOKUP($M$1,VLookups!$A$27:$B$28,2,FALSE)-P$3),$G86,$K86),"")</f>
        <v/>
      </c>
      <c r="Q86" s="80" t="str">
        <f>IF(AND($B86&gt;0,$C86&gt;0,$D86&gt;0,NOT(ISBLANK($H86))),_xlfn.NORM.INV(ABS(VLOOKUP($M$1,VLookups!$A$27:$B$28,2,FALSE)-Q$3),$G86,$K86),"")</f>
        <v/>
      </c>
      <c r="R86" s="79" t="str">
        <f>IF(AND($B86&gt;0,$C86&gt;0,$D86&gt;0,NOT(ISBLANK($H86))),_xlfn.NORM.INV(ABS(VLOOKUP($M$1,VLookups!$A$27:$B$28,2,FALSE)-R$3),$G86,$K86),"")</f>
        <v/>
      </c>
      <c r="S86" s="80" t="str">
        <f>IF(AND($B86&gt;0,$C86&gt;0,$D86&gt;0,NOT(ISBLANK($H86))),_xlfn.NORM.INV(ABS(VLOOKUP($M$1,VLookups!$A$27:$B$28,2,FALSE)-S$3),$G86,$K86),"")</f>
        <v/>
      </c>
      <c r="T86" s="79" t="str">
        <f>IF(AND($B86&gt;0,$C86&gt;0,$D86&gt;0,NOT(ISBLANK($H86))),_xlfn.NORM.INV(ABS(VLOOKUP($M$1,VLookups!$A$27:$B$28,2,FALSE)-T$3),$G86,$K86),"")</f>
        <v/>
      </c>
      <c r="U86" s="5"/>
      <c r="V86" s="145" t="str">
        <f t="shared" si="513"/>
        <v/>
      </c>
      <c r="W86" s="46" t="str">
        <f t="shared" ref="W86:AP86" si="566">IF(ISNONTEXT($V86),X86-$V86,"")</f>
        <v/>
      </c>
      <c r="X86" s="46" t="str">
        <f t="shared" si="566"/>
        <v/>
      </c>
      <c r="Y86" s="46" t="str">
        <f t="shared" si="566"/>
        <v/>
      </c>
      <c r="Z86" s="46" t="str">
        <f t="shared" si="566"/>
        <v/>
      </c>
      <c r="AA86" s="46" t="str">
        <f t="shared" si="566"/>
        <v/>
      </c>
      <c r="AB86" s="46" t="str">
        <f t="shared" si="566"/>
        <v/>
      </c>
      <c r="AC86" s="46" t="str">
        <f t="shared" si="566"/>
        <v/>
      </c>
      <c r="AD86" s="46" t="str">
        <f t="shared" si="566"/>
        <v/>
      </c>
      <c r="AE86" s="46" t="str">
        <f t="shared" si="566"/>
        <v/>
      </c>
      <c r="AF86" s="46" t="str">
        <f t="shared" si="566"/>
        <v/>
      </c>
      <c r="AG86" s="46" t="str">
        <f t="shared" si="566"/>
        <v/>
      </c>
      <c r="AH86" s="46" t="str">
        <f t="shared" si="566"/>
        <v/>
      </c>
      <c r="AI86" s="46" t="str">
        <f t="shared" si="566"/>
        <v/>
      </c>
      <c r="AJ86" s="46" t="str">
        <f t="shared" si="566"/>
        <v/>
      </c>
      <c r="AK86" s="46" t="str">
        <f t="shared" si="566"/>
        <v/>
      </c>
      <c r="AL86" s="46" t="str">
        <f t="shared" si="566"/>
        <v/>
      </c>
      <c r="AM86" s="46" t="str">
        <f t="shared" si="566"/>
        <v/>
      </c>
      <c r="AN86" s="46" t="str">
        <f t="shared" si="566"/>
        <v/>
      </c>
      <c r="AO86" s="46" t="str">
        <f t="shared" si="566"/>
        <v/>
      </c>
      <c r="AP86" s="46" t="str">
        <f t="shared" si="566"/>
        <v/>
      </c>
      <c r="AQ86" s="152" t="str">
        <f t="shared" si="515"/>
        <v/>
      </c>
      <c r="AR86" s="46" t="str">
        <f t="shared" ref="AR86:DC86" si="567">IF(ISNONTEXT($V86),AQ86+$V86,"")</f>
        <v/>
      </c>
      <c r="AS86" s="46" t="str">
        <f t="shared" si="567"/>
        <v/>
      </c>
      <c r="AT86" s="46" t="str">
        <f t="shared" si="567"/>
        <v/>
      </c>
      <c r="AU86" s="46" t="str">
        <f t="shared" si="567"/>
        <v/>
      </c>
      <c r="AV86" s="46" t="str">
        <f t="shared" si="567"/>
        <v/>
      </c>
      <c r="AW86" s="46" t="str">
        <f t="shared" si="567"/>
        <v/>
      </c>
      <c r="AX86" s="46" t="str">
        <f t="shared" si="567"/>
        <v/>
      </c>
      <c r="AY86" s="46" t="str">
        <f t="shared" si="567"/>
        <v/>
      </c>
      <c r="AZ86" s="46" t="str">
        <f t="shared" si="567"/>
        <v/>
      </c>
      <c r="BA86" s="46" t="str">
        <f t="shared" si="567"/>
        <v/>
      </c>
      <c r="BB86" s="46" t="str">
        <f t="shared" si="567"/>
        <v/>
      </c>
      <c r="BC86" s="46" t="str">
        <f t="shared" si="567"/>
        <v/>
      </c>
      <c r="BD86" s="46" t="str">
        <f t="shared" si="567"/>
        <v/>
      </c>
      <c r="BE86" s="46" t="str">
        <f t="shared" si="567"/>
        <v/>
      </c>
      <c r="BF86" s="46" t="str">
        <f t="shared" si="567"/>
        <v/>
      </c>
      <c r="BG86" s="46" t="str">
        <f t="shared" si="567"/>
        <v/>
      </c>
      <c r="BH86" s="46" t="str">
        <f t="shared" si="567"/>
        <v/>
      </c>
      <c r="BI86" s="46" t="str">
        <f t="shared" si="567"/>
        <v/>
      </c>
      <c r="BJ86" s="46" t="str">
        <f t="shared" si="567"/>
        <v/>
      </c>
      <c r="BK86" s="46" t="str">
        <f t="shared" si="567"/>
        <v/>
      </c>
      <c r="BL86" s="46" t="str">
        <f t="shared" si="567"/>
        <v/>
      </c>
      <c r="BM86" s="46" t="str">
        <f t="shared" si="567"/>
        <v/>
      </c>
      <c r="BN86" s="46" t="str">
        <f t="shared" si="567"/>
        <v/>
      </c>
      <c r="BO86" s="46" t="str">
        <f t="shared" si="567"/>
        <v/>
      </c>
      <c r="BP86" s="46" t="str">
        <f t="shared" si="567"/>
        <v/>
      </c>
      <c r="BQ86" s="46" t="str">
        <f t="shared" si="567"/>
        <v/>
      </c>
      <c r="BR86" s="46" t="str">
        <f t="shared" si="567"/>
        <v/>
      </c>
      <c r="BS86" s="46" t="str">
        <f t="shared" si="567"/>
        <v/>
      </c>
      <c r="BT86" s="46" t="str">
        <f t="shared" si="567"/>
        <v/>
      </c>
      <c r="BU86" s="46" t="str">
        <f t="shared" si="567"/>
        <v/>
      </c>
      <c r="BV86" s="46" t="str">
        <f t="shared" si="567"/>
        <v/>
      </c>
      <c r="BW86" s="46" t="str">
        <f t="shared" si="567"/>
        <v/>
      </c>
      <c r="BX86" s="46" t="str">
        <f t="shared" si="567"/>
        <v/>
      </c>
      <c r="BY86" s="46" t="str">
        <f t="shared" si="567"/>
        <v/>
      </c>
      <c r="BZ86" s="46" t="str">
        <f t="shared" si="567"/>
        <v/>
      </c>
      <c r="CA86" s="46" t="str">
        <f t="shared" si="567"/>
        <v/>
      </c>
      <c r="CB86" s="46" t="str">
        <f t="shared" si="567"/>
        <v/>
      </c>
      <c r="CC86" s="46" t="str">
        <f t="shared" si="567"/>
        <v/>
      </c>
      <c r="CD86" s="46" t="str">
        <f t="shared" si="567"/>
        <v/>
      </c>
      <c r="CE86" s="46" t="str">
        <f t="shared" si="567"/>
        <v/>
      </c>
      <c r="CF86" s="46" t="str">
        <f t="shared" si="567"/>
        <v/>
      </c>
      <c r="CG86" s="46" t="str">
        <f t="shared" si="567"/>
        <v/>
      </c>
      <c r="CH86" s="46" t="str">
        <f t="shared" si="567"/>
        <v/>
      </c>
      <c r="CI86" s="46" t="str">
        <f t="shared" si="567"/>
        <v/>
      </c>
      <c r="CJ86" s="46" t="str">
        <f t="shared" si="567"/>
        <v/>
      </c>
      <c r="CK86" s="46" t="str">
        <f t="shared" si="567"/>
        <v/>
      </c>
      <c r="CL86" s="46" t="str">
        <f t="shared" si="567"/>
        <v/>
      </c>
      <c r="CM86" s="46" t="str">
        <f t="shared" si="567"/>
        <v/>
      </c>
      <c r="CN86" s="46" t="str">
        <f t="shared" si="567"/>
        <v/>
      </c>
      <c r="CO86" s="46" t="str">
        <f t="shared" si="567"/>
        <v/>
      </c>
      <c r="CP86" s="46" t="str">
        <f t="shared" si="567"/>
        <v/>
      </c>
      <c r="CQ86" s="46" t="str">
        <f t="shared" si="567"/>
        <v/>
      </c>
      <c r="CR86" s="46" t="str">
        <f t="shared" si="567"/>
        <v/>
      </c>
      <c r="CS86" s="46" t="str">
        <f t="shared" si="567"/>
        <v/>
      </c>
      <c r="CT86" s="46" t="str">
        <f t="shared" si="567"/>
        <v/>
      </c>
      <c r="CU86" s="46" t="str">
        <f t="shared" si="567"/>
        <v/>
      </c>
      <c r="CV86" s="46" t="str">
        <f t="shared" si="567"/>
        <v/>
      </c>
      <c r="CW86" s="46" t="str">
        <f t="shared" si="567"/>
        <v/>
      </c>
      <c r="CX86" s="46" t="str">
        <f t="shared" si="567"/>
        <v/>
      </c>
      <c r="CY86" s="46" t="str">
        <f t="shared" si="567"/>
        <v/>
      </c>
      <c r="CZ86" s="46" t="str">
        <f t="shared" si="567"/>
        <v/>
      </c>
      <c r="DA86" s="46" t="str">
        <f t="shared" si="567"/>
        <v/>
      </c>
      <c r="DB86" s="46" t="str">
        <f t="shared" si="567"/>
        <v/>
      </c>
      <c r="DC86" s="46" t="str">
        <f t="shared" si="567"/>
        <v/>
      </c>
      <c r="DD86" s="46" t="str">
        <f t="shared" ref="DD86:DS86" si="568">IF(ISNONTEXT($V86),DC86+$V86,"")</f>
        <v/>
      </c>
      <c r="DE86" s="46" t="str">
        <f t="shared" si="568"/>
        <v/>
      </c>
      <c r="DF86" s="46" t="str">
        <f t="shared" si="568"/>
        <v/>
      </c>
      <c r="DG86" s="46" t="str">
        <f t="shared" si="568"/>
        <v/>
      </c>
      <c r="DH86" s="46" t="str">
        <f t="shared" si="568"/>
        <v/>
      </c>
      <c r="DI86" s="46" t="str">
        <f t="shared" si="568"/>
        <v/>
      </c>
      <c r="DJ86" s="46" t="str">
        <f t="shared" si="568"/>
        <v/>
      </c>
      <c r="DK86" s="46" t="str">
        <f t="shared" si="568"/>
        <v/>
      </c>
      <c r="DL86" s="46" t="str">
        <f t="shared" si="568"/>
        <v/>
      </c>
      <c r="DM86" s="46" t="str">
        <f t="shared" si="568"/>
        <v/>
      </c>
      <c r="DN86" s="46" t="str">
        <f t="shared" si="568"/>
        <v/>
      </c>
      <c r="DO86" s="46" t="str">
        <f t="shared" si="568"/>
        <v/>
      </c>
      <c r="DP86" s="46" t="str">
        <f t="shared" si="568"/>
        <v/>
      </c>
      <c r="DQ86" s="46" t="str">
        <f t="shared" si="568"/>
        <v/>
      </c>
      <c r="DR86" s="46" t="str">
        <f t="shared" si="568"/>
        <v/>
      </c>
      <c r="DS86" s="46" t="str">
        <f t="shared" si="568"/>
        <v/>
      </c>
      <c r="DT86" s="146" t="e">
        <f t="shared" si="409"/>
        <v>#N/A</v>
      </c>
      <c r="DU86" s="146" t="e">
        <f t="shared" si="410"/>
        <v>#N/A</v>
      </c>
      <c r="DV86" s="146" t="e">
        <f t="shared" si="411"/>
        <v>#N/A</v>
      </c>
      <c r="DW86" s="146" t="e">
        <f t="shared" si="412"/>
        <v>#N/A</v>
      </c>
      <c r="DX86" s="146" t="e">
        <f t="shared" si="413"/>
        <v>#N/A</v>
      </c>
      <c r="DY86" s="146" t="e">
        <f t="shared" si="414"/>
        <v>#N/A</v>
      </c>
      <c r="DZ86" s="146" t="e">
        <f t="shared" si="415"/>
        <v>#N/A</v>
      </c>
      <c r="EA86" s="146" t="e">
        <f t="shared" si="416"/>
        <v>#N/A</v>
      </c>
      <c r="EB86" s="146" t="e">
        <f t="shared" si="417"/>
        <v>#N/A</v>
      </c>
      <c r="EC86" s="146" t="e">
        <f t="shared" si="418"/>
        <v>#N/A</v>
      </c>
      <c r="ED86" s="146" t="e">
        <f t="shared" si="419"/>
        <v>#N/A</v>
      </c>
      <c r="EE86" s="146" t="e">
        <f t="shared" si="420"/>
        <v>#N/A</v>
      </c>
      <c r="EF86" s="146" t="e">
        <f t="shared" si="421"/>
        <v>#N/A</v>
      </c>
      <c r="EG86" s="146" t="e">
        <f t="shared" si="422"/>
        <v>#N/A</v>
      </c>
      <c r="EH86" s="146" t="e">
        <f t="shared" si="423"/>
        <v>#N/A</v>
      </c>
      <c r="EI86" s="146" t="e">
        <f t="shared" si="424"/>
        <v>#N/A</v>
      </c>
      <c r="EJ86" s="146" t="e">
        <f t="shared" si="425"/>
        <v>#N/A</v>
      </c>
      <c r="EK86" s="146" t="e">
        <f t="shared" si="426"/>
        <v>#N/A</v>
      </c>
      <c r="EL86" s="146" t="e">
        <f t="shared" si="427"/>
        <v>#N/A</v>
      </c>
      <c r="EM86" s="146" t="e">
        <f t="shared" si="428"/>
        <v>#N/A</v>
      </c>
      <c r="EN86" s="146" t="e">
        <f t="shared" si="429"/>
        <v>#N/A</v>
      </c>
      <c r="EO86" s="146" t="e">
        <f t="shared" si="430"/>
        <v>#N/A</v>
      </c>
      <c r="EP86" s="146" t="e">
        <f t="shared" si="431"/>
        <v>#N/A</v>
      </c>
      <c r="EQ86" s="146" t="e">
        <f t="shared" si="432"/>
        <v>#N/A</v>
      </c>
      <c r="ER86" s="146" t="e">
        <f t="shared" si="433"/>
        <v>#N/A</v>
      </c>
      <c r="ES86" s="146" t="e">
        <f t="shared" si="434"/>
        <v>#N/A</v>
      </c>
      <c r="ET86" s="146" t="e">
        <f t="shared" si="435"/>
        <v>#N/A</v>
      </c>
      <c r="EU86" s="146" t="e">
        <f t="shared" si="436"/>
        <v>#N/A</v>
      </c>
      <c r="EV86" s="146" t="e">
        <f t="shared" si="437"/>
        <v>#N/A</v>
      </c>
      <c r="EW86" s="146" t="e">
        <f t="shared" si="438"/>
        <v>#N/A</v>
      </c>
      <c r="EX86" s="146" t="e">
        <f t="shared" si="439"/>
        <v>#N/A</v>
      </c>
      <c r="EY86" s="146" t="e">
        <f t="shared" si="440"/>
        <v>#N/A</v>
      </c>
      <c r="EZ86" s="146" t="e">
        <f t="shared" si="441"/>
        <v>#N/A</v>
      </c>
      <c r="FA86" s="146" t="e">
        <f t="shared" si="442"/>
        <v>#N/A</v>
      </c>
      <c r="FB86" s="146" t="e">
        <f t="shared" si="443"/>
        <v>#N/A</v>
      </c>
      <c r="FC86" s="146" t="e">
        <f t="shared" si="444"/>
        <v>#N/A</v>
      </c>
      <c r="FD86" s="146" t="e">
        <f t="shared" si="445"/>
        <v>#N/A</v>
      </c>
      <c r="FE86" s="146" t="e">
        <f t="shared" si="446"/>
        <v>#N/A</v>
      </c>
      <c r="FF86" s="146" t="e">
        <f t="shared" si="447"/>
        <v>#N/A</v>
      </c>
      <c r="FG86" s="146" t="e">
        <f t="shared" si="448"/>
        <v>#N/A</v>
      </c>
      <c r="FH86" s="146" t="e">
        <f t="shared" si="449"/>
        <v>#N/A</v>
      </c>
      <c r="FI86" s="146" t="e">
        <f t="shared" si="450"/>
        <v>#N/A</v>
      </c>
      <c r="FJ86" s="146" t="e">
        <f t="shared" si="451"/>
        <v>#N/A</v>
      </c>
      <c r="FK86" s="146" t="e">
        <f t="shared" si="452"/>
        <v>#N/A</v>
      </c>
      <c r="FL86" s="146" t="e">
        <f t="shared" si="453"/>
        <v>#N/A</v>
      </c>
      <c r="FM86" s="146" t="e">
        <f t="shared" si="454"/>
        <v>#N/A</v>
      </c>
      <c r="FN86" s="146" t="e">
        <f t="shared" si="455"/>
        <v>#N/A</v>
      </c>
      <c r="FO86" s="146" t="e">
        <f t="shared" si="456"/>
        <v>#N/A</v>
      </c>
      <c r="FP86" s="146" t="e">
        <f t="shared" si="457"/>
        <v>#N/A</v>
      </c>
      <c r="FQ86" s="146" t="e">
        <f t="shared" si="458"/>
        <v>#N/A</v>
      </c>
      <c r="FR86" s="146" t="e">
        <f t="shared" si="459"/>
        <v>#N/A</v>
      </c>
      <c r="FS86" s="146" t="e">
        <f t="shared" si="460"/>
        <v>#N/A</v>
      </c>
      <c r="FT86" s="146" t="e">
        <f t="shared" si="461"/>
        <v>#N/A</v>
      </c>
      <c r="FU86" s="146" t="e">
        <f t="shared" si="462"/>
        <v>#N/A</v>
      </c>
      <c r="FV86" s="146" t="e">
        <f t="shared" si="463"/>
        <v>#N/A</v>
      </c>
      <c r="FW86" s="146" t="e">
        <f t="shared" si="464"/>
        <v>#N/A</v>
      </c>
      <c r="FX86" s="146" t="e">
        <f t="shared" si="465"/>
        <v>#N/A</v>
      </c>
      <c r="FY86" s="146" t="e">
        <f t="shared" si="466"/>
        <v>#N/A</v>
      </c>
      <c r="FZ86" s="146" t="e">
        <f t="shared" si="467"/>
        <v>#N/A</v>
      </c>
      <c r="GA86" s="146" t="e">
        <f t="shared" si="468"/>
        <v>#N/A</v>
      </c>
      <c r="GB86" s="146" t="e">
        <f t="shared" si="469"/>
        <v>#N/A</v>
      </c>
      <c r="GC86" s="146" t="e">
        <f t="shared" si="470"/>
        <v>#N/A</v>
      </c>
      <c r="GD86" s="146" t="e">
        <f t="shared" si="471"/>
        <v>#N/A</v>
      </c>
      <c r="GE86" s="146" t="e">
        <f t="shared" si="472"/>
        <v>#N/A</v>
      </c>
      <c r="GF86" s="146" t="e">
        <f t="shared" si="473"/>
        <v>#N/A</v>
      </c>
      <c r="GG86" s="146" t="e">
        <f t="shared" si="474"/>
        <v>#N/A</v>
      </c>
      <c r="GH86" s="146" t="e">
        <f t="shared" si="475"/>
        <v>#N/A</v>
      </c>
      <c r="GI86" s="146" t="e">
        <f t="shared" si="476"/>
        <v>#N/A</v>
      </c>
      <c r="GJ86" s="146" t="e">
        <f t="shared" si="477"/>
        <v>#N/A</v>
      </c>
      <c r="GK86" s="146" t="e">
        <f t="shared" si="478"/>
        <v>#N/A</v>
      </c>
      <c r="GL86" s="146" t="e">
        <f t="shared" si="479"/>
        <v>#N/A</v>
      </c>
      <c r="GM86" s="146" t="e">
        <f t="shared" si="480"/>
        <v>#N/A</v>
      </c>
      <c r="GN86" s="146" t="e">
        <f t="shared" si="481"/>
        <v>#N/A</v>
      </c>
      <c r="GO86" s="146" t="e">
        <f t="shared" si="482"/>
        <v>#N/A</v>
      </c>
      <c r="GP86" s="146" t="e">
        <f t="shared" si="483"/>
        <v>#N/A</v>
      </c>
      <c r="GQ86" s="146" t="e">
        <f t="shared" si="484"/>
        <v>#N/A</v>
      </c>
      <c r="GR86" s="146" t="e">
        <f t="shared" si="485"/>
        <v>#N/A</v>
      </c>
      <c r="GS86" s="146" t="e">
        <f t="shared" si="486"/>
        <v>#N/A</v>
      </c>
      <c r="GT86" s="146" t="e">
        <f t="shared" si="487"/>
        <v>#N/A</v>
      </c>
      <c r="GU86" s="146" t="e">
        <f t="shared" si="488"/>
        <v>#N/A</v>
      </c>
      <c r="GV86" s="146" t="e">
        <f t="shared" si="489"/>
        <v>#N/A</v>
      </c>
      <c r="GW86" s="146" t="e">
        <f t="shared" si="490"/>
        <v>#N/A</v>
      </c>
      <c r="GX86" s="146" t="e">
        <f t="shared" si="491"/>
        <v>#N/A</v>
      </c>
      <c r="GY86" s="146" t="e">
        <f t="shared" si="492"/>
        <v>#N/A</v>
      </c>
      <c r="GZ86" s="146" t="e">
        <f t="shared" si="493"/>
        <v>#N/A</v>
      </c>
      <c r="HA86" s="146" t="e">
        <f t="shared" si="494"/>
        <v>#N/A</v>
      </c>
      <c r="HB86" s="146" t="e">
        <f t="shared" si="495"/>
        <v>#N/A</v>
      </c>
      <c r="HC86" s="146" t="e">
        <f t="shared" si="496"/>
        <v>#N/A</v>
      </c>
      <c r="HD86" s="146" t="e">
        <f t="shared" si="497"/>
        <v>#N/A</v>
      </c>
      <c r="HE86" s="146" t="e">
        <f t="shared" si="498"/>
        <v>#N/A</v>
      </c>
      <c r="HF86" s="146" t="e">
        <f t="shared" si="499"/>
        <v>#N/A</v>
      </c>
      <c r="HG86" s="146" t="e">
        <f t="shared" si="500"/>
        <v>#N/A</v>
      </c>
      <c r="HH86" s="146" t="e">
        <f t="shared" si="501"/>
        <v>#N/A</v>
      </c>
      <c r="HI86" s="146" t="e">
        <f t="shared" si="502"/>
        <v>#N/A</v>
      </c>
      <c r="HJ86" s="146" t="e">
        <f t="shared" si="503"/>
        <v>#N/A</v>
      </c>
      <c r="HK86" s="146" t="e">
        <f t="shared" si="504"/>
        <v>#N/A</v>
      </c>
      <c r="HL86" s="146" t="e">
        <f t="shared" si="505"/>
        <v>#N/A</v>
      </c>
      <c r="HM86" s="146" t="e">
        <f t="shared" si="506"/>
        <v>#N/A</v>
      </c>
      <c r="HN86" s="146" t="e">
        <f t="shared" si="507"/>
        <v>#N/A</v>
      </c>
      <c r="HO86" s="146" t="e">
        <f t="shared" si="508"/>
        <v>#N/A</v>
      </c>
      <c r="HP86" s="146" t="e">
        <f t="shared" si="509"/>
        <v>#N/A</v>
      </c>
    </row>
    <row r="87" spans="1:224" hidden="1" x14ac:dyDescent="0.45">
      <c r="A87" s="4">
        <v>84</v>
      </c>
      <c r="B87" s="82" t="str">
        <f t="shared" si="510"/>
        <v/>
      </c>
      <c r="C87" s="81"/>
      <c r="D87" s="82" t="str">
        <f t="shared" si="511"/>
        <v/>
      </c>
      <c r="E87" s="32" t="str">
        <f t="shared" si="403"/>
        <v/>
      </c>
      <c r="F87" s="32" t="str">
        <f t="shared" si="404"/>
        <v/>
      </c>
      <c r="G87" s="65" t="str">
        <f t="shared" si="512"/>
        <v/>
      </c>
      <c r="H87" s="21"/>
      <c r="I87" s="53"/>
      <c r="J87" s="237"/>
      <c r="K87" s="66" t="str">
        <f>IF(AND(B87&gt;0,C87&gt;0,D87&gt;0),IF(ISBLANK(J87),IF(ISBLANK(H87),"",(D87-B87)*VLOOKUP(H87,VLookups!$A$4:$B$13,2,FALSE)),J87),"")</f>
        <v/>
      </c>
      <c r="L87" s="67" t="str">
        <f t="shared" si="405"/>
        <v/>
      </c>
      <c r="M87" s="81"/>
      <c r="N87" s="230" t="str">
        <f>IF(AND(M87&gt;0,C87&gt;0,NOT(K87="")),ABS(VLOOKUP($M$1,VLookups!$A$27:$B$28,2,FALSE)-_xlfn.NORM.DIST(M87,G87,K87,TRUE)),"")</f>
        <v/>
      </c>
      <c r="O87" s="80" t="str">
        <f>IF(AND($B87&gt;0,$C87&gt;0,$D87&gt;0,NOT(ISBLANK($H87))),_xlfn.NORM.INV(ABS(VLOOKUP($M$1,VLookups!$A$27:$B$28,2,FALSE)-O$3),$G87,$K87),"")</f>
        <v/>
      </c>
      <c r="P87" s="79" t="str">
        <f>IF(AND($B87&gt;0,$C87&gt;0,$D87&gt;0,NOT(ISBLANK($H87))),_xlfn.NORM.INV(ABS(VLOOKUP($M$1,VLookups!$A$27:$B$28,2,FALSE)-P$3),$G87,$K87),"")</f>
        <v/>
      </c>
      <c r="Q87" s="80" t="str">
        <f>IF(AND($B87&gt;0,$C87&gt;0,$D87&gt;0,NOT(ISBLANK($H87))),_xlfn.NORM.INV(ABS(VLOOKUP($M$1,VLookups!$A$27:$B$28,2,FALSE)-Q$3),$G87,$K87),"")</f>
        <v/>
      </c>
      <c r="R87" s="79" t="str">
        <f>IF(AND($B87&gt;0,$C87&gt;0,$D87&gt;0,NOT(ISBLANK($H87))),_xlfn.NORM.INV(ABS(VLOOKUP($M$1,VLookups!$A$27:$B$28,2,FALSE)-R$3),$G87,$K87),"")</f>
        <v/>
      </c>
      <c r="S87" s="80" t="str">
        <f>IF(AND($B87&gt;0,$C87&gt;0,$D87&gt;0,NOT(ISBLANK($H87))),_xlfn.NORM.INV(ABS(VLOOKUP($M$1,VLookups!$A$27:$B$28,2,FALSE)-S$3),$G87,$K87),"")</f>
        <v/>
      </c>
      <c r="T87" s="79" t="str">
        <f>IF(AND($B87&gt;0,$C87&gt;0,$D87&gt;0,NOT(ISBLANK($H87))),_xlfn.NORM.INV(ABS(VLOOKUP($M$1,VLookups!$A$27:$B$28,2,FALSE)-T$3),$G87,$K87),"")</f>
        <v/>
      </c>
      <c r="U87" s="5"/>
      <c r="V87" s="145" t="str">
        <f t="shared" si="513"/>
        <v/>
      </c>
      <c r="W87" s="46" t="str">
        <f t="shared" ref="W87:AP87" si="569">IF(ISNONTEXT($V87),X87-$V87,"")</f>
        <v/>
      </c>
      <c r="X87" s="46" t="str">
        <f t="shared" si="569"/>
        <v/>
      </c>
      <c r="Y87" s="46" t="str">
        <f t="shared" si="569"/>
        <v/>
      </c>
      <c r="Z87" s="46" t="str">
        <f t="shared" si="569"/>
        <v/>
      </c>
      <c r="AA87" s="46" t="str">
        <f t="shared" si="569"/>
        <v/>
      </c>
      <c r="AB87" s="46" t="str">
        <f t="shared" si="569"/>
        <v/>
      </c>
      <c r="AC87" s="46" t="str">
        <f t="shared" si="569"/>
        <v/>
      </c>
      <c r="AD87" s="46" t="str">
        <f t="shared" si="569"/>
        <v/>
      </c>
      <c r="AE87" s="46" t="str">
        <f t="shared" si="569"/>
        <v/>
      </c>
      <c r="AF87" s="46" t="str">
        <f t="shared" si="569"/>
        <v/>
      </c>
      <c r="AG87" s="46" t="str">
        <f t="shared" si="569"/>
        <v/>
      </c>
      <c r="AH87" s="46" t="str">
        <f t="shared" si="569"/>
        <v/>
      </c>
      <c r="AI87" s="46" t="str">
        <f t="shared" si="569"/>
        <v/>
      </c>
      <c r="AJ87" s="46" t="str">
        <f t="shared" si="569"/>
        <v/>
      </c>
      <c r="AK87" s="46" t="str">
        <f t="shared" si="569"/>
        <v/>
      </c>
      <c r="AL87" s="46" t="str">
        <f t="shared" si="569"/>
        <v/>
      </c>
      <c r="AM87" s="46" t="str">
        <f t="shared" si="569"/>
        <v/>
      </c>
      <c r="AN87" s="46" t="str">
        <f t="shared" si="569"/>
        <v/>
      </c>
      <c r="AO87" s="46" t="str">
        <f t="shared" si="569"/>
        <v/>
      </c>
      <c r="AP87" s="46" t="str">
        <f t="shared" si="569"/>
        <v/>
      </c>
      <c r="AQ87" s="152" t="str">
        <f t="shared" si="515"/>
        <v/>
      </c>
      <c r="AR87" s="46" t="str">
        <f t="shared" ref="AR87:DC87" si="570">IF(ISNONTEXT($V87),AQ87+$V87,"")</f>
        <v/>
      </c>
      <c r="AS87" s="46" t="str">
        <f t="shared" si="570"/>
        <v/>
      </c>
      <c r="AT87" s="46" t="str">
        <f t="shared" si="570"/>
        <v/>
      </c>
      <c r="AU87" s="46" t="str">
        <f t="shared" si="570"/>
        <v/>
      </c>
      <c r="AV87" s="46" t="str">
        <f t="shared" si="570"/>
        <v/>
      </c>
      <c r="AW87" s="46" t="str">
        <f t="shared" si="570"/>
        <v/>
      </c>
      <c r="AX87" s="46" t="str">
        <f t="shared" si="570"/>
        <v/>
      </c>
      <c r="AY87" s="46" t="str">
        <f t="shared" si="570"/>
        <v/>
      </c>
      <c r="AZ87" s="46" t="str">
        <f t="shared" si="570"/>
        <v/>
      </c>
      <c r="BA87" s="46" t="str">
        <f t="shared" si="570"/>
        <v/>
      </c>
      <c r="BB87" s="46" t="str">
        <f t="shared" si="570"/>
        <v/>
      </c>
      <c r="BC87" s="46" t="str">
        <f t="shared" si="570"/>
        <v/>
      </c>
      <c r="BD87" s="46" t="str">
        <f t="shared" si="570"/>
        <v/>
      </c>
      <c r="BE87" s="46" t="str">
        <f t="shared" si="570"/>
        <v/>
      </c>
      <c r="BF87" s="46" t="str">
        <f t="shared" si="570"/>
        <v/>
      </c>
      <c r="BG87" s="46" t="str">
        <f t="shared" si="570"/>
        <v/>
      </c>
      <c r="BH87" s="46" t="str">
        <f t="shared" si="570"/>
        <v/>
      </c>
      <c r="BI87" s="46" t="str">
        <f t="shared" si="570"/>
        <v/>
      </c>
      <c r="BJ87" s="46" t="str">
        <f t="shared" si="570"/>
        <v/>
      </c>
      <c r="BK87" s="46" t="str">
        <f t="shared" si="570"/>
        <v/>
      </c>
      <c r="BL87" s="46" t="str">
        <f t="shared" si="570"/>
        <v/>
      </c>
      <c r="BM87" s="46" t="str">
        <f t="shared" si="570"/>
        <v/>
      </c>
      <c r="BN87" s="46" t="str">
        <f t="shared" si="570"/>
        <v/>
      </c>
      <c r="BO87" s="46" t="str">
        <f t="shared" si="570"/>
        <v/>
      </c>
      <c r="BP87" s="46" t="str">
        <f t="shared" si="570"/>
        <v/>
      </c>
      <c r="BQ87" s="46" t="str">
        <f t="shared" si="570"/>
        <v/>
      </c>
      <c r="BR87" s="46" t="str">
        <f t="shared" si="570"/>
        <v/>
      </c>
      <c r="BS87" s="46" t="str">
        <f t="shared" si="570"/>
        <v/>
      </c>
      <c r="BT87" s="46" t="str">
        <f t="shared" si="570"/>
        <v/>
      </c>
      <c r="BU87" s="46" t="str">
        <f t="shared" si="570"/>
        <v/>
      </c>
      <c r="BV87" s="46" t="str">
        <f t="shared" si="570"/>
        <v/>
      </c>
      <c r="BW87" s="46" t="str">
        <f t="shared" si="570"/>
        <v/>
      </c>
      <c r="BX87" s="46" t="str">
        <f t="shared" si="570"/>
        <v/>
      </c>
      <c r="BY87" s="46" t="str">
        <f t="shared" si="570"/>
        <v/>
      </c>
      <c r="BZ87" s="46" t="str">
        <f t="shared" si="570"/>
        <v/>
      </c>
      <c r="CA87" s="46" t="str">
        <f t="shared" si="570"/>
        <v/>
      </c>
      <c r="CB87" s="46" t="str">
        <f t="shared" si="570"/>
        <v/>
      </c>
      <c r="CC87" s="46" t="str">
        <f t="shared" si="570"/>
        <v/>
      </c>
      <c r="CD87" s="46" t="str">
        <f t="shared" si="570"/>
        <v/>
      </c>
      <c r="CE87" s="46" t="str">
        <f t="shared" si="570"/>
        <v/>
      </c>
      <c r="CF87" s="46" t="str">
        <f t="shared" si="570"/>
        <v/>
      </c>
      <c r="CG87" s="46" t="str">
        <f t="shared" si="570"/>
        <v/>
      </c>
      <c r="CH87" s="46" t="str">
        <f t="shared" si="570"/>
        <v/>
      </c>
      <c r="CI87" s="46" t="str">
        <f t="shared" si="570"/>
        <v/>
      </c>
      <c r="CJ87" s="46" t="str">
        <f t="shared" si="570"/>
        <v/>
      </c>
      <c r="CK87" s="46" t="str">
        <f t="shared" si="570"/>
        <v/>
      </c>
      <c r="CL87" s="46" t="str">
        <f t="shared" si="570"/>
        <v/>
      </c>
      <c r="CM87" s="46" t="str">
        <f t="shared" si="570"/>
        <v/>
      </c>
      <c r="CN87" s="46" t="str">
        <f t="shared" si="570"/>
        <v/>
      </c>
      <c r="CO87" s="46" t="str">
        <f t="shared" si="570"/>
        <v/>
      </c>
      <c r="CP87" s="46" t="str">
        <f t="shared" si="570"/>
        <v/>
      </c>
      <c r="CQ87" s="46" t="str">
        <f t="shared" si="570"/>
        <v/>
      </c>
      <c r="CR87" s="46" t="str">
        <f t="shared" si="570"/>
        <v/>
      </c>
      <c r="CS87" s="46" t="str">
        <f t="shared" si="570"/>
        <v/>
      </c>
      <c r="CT87" s="46" t="str">
        <f t="shared" si="570"/>
        <v/>
      </c>
      <c r="CU87" s="46" t="str">
        <f t="shared" si="570"/>
        <v/>
      </c>
      <c r="CV87" s="46" t="str">
        <f t="shared" si="570"/>
        <v/>
      </c>
      <c r="CW87" s="46" t="str">
        <f t="shared" si="570"/>
        <v/>
      </c>
      <c r="CX87" s="46" t="str">
        <f t="shared" si="570"/>
        <v/>
      </c>
      <c r="CY87" s="46" t="str">
        <f t="shared" si="570"/>
        <v/>
      </c>
      <c r="CZ87" s="46" t="str">
        <f t="shared" si="570"/>
        <v/>
      </c>
      <c r="DA87" s="46" t="str">
        <f t="shared" si="570"/>
        <v/>
      </c>
      <c r="DB87" s="46" t="str">
        <f t="shared" si="570"/>
        <v/>
      </c>
      <c r="DC87" s="46" t="str">
        <f t="shared" si="570"/>
        <v/>
      </c>
      <c r="DD87" s="46" t="str">
        <f t="shared" ref="DD87:DS87" si="571">IF(ISNONTEXT($V87),DC87+$V87,"")</f>
        <v/>
      </c>
      <c r="DE87" s="46" t="str">
        <f t="shared" si="571"/>
        <v/>
      </c>
      <c r="DF87" s="46" t="str">
        <f t="shared" si="571"/>
        <v/>
      </c>
      <c r="DG87" s="46" t="str">
        <f t="shared" si="571"/>
        <v/>
      </c>
      <c r="DH87" s="46" t="str">
        <f t="shared" si="571"/>
        <v/>
      </c>
      <c r="DI87" s="46" t="str">
        <f t="shared" si="571"/>
        <v/>
      </c>
      <c r="DJ87" s="46" t="str">
        <f t="shared" si="571"/>
        <v/>
      </c>
      <c r="DK87" s="46" t="str">
        <f t="shared" si="571"/>
        <v/>
      </c>
      <c r="DL87" s="46" t="str">
        <f t="shared" si="571"/>
        <v/>
      </c>
      <c r="DM87" s="46" t="str">
        <f t="shared" si="571"/>
        <v/>
      </c>
      <c r="DN87" s="46" t="str">
        <f t="shared" si="571"/>
        <v/>
      </c>
      <c r="DO87" s="46" t="str">
        <f t="shared" si="571"/>
        <v/>
      </c>
      <c r="DP87" s="46" t="str">
        <f t="shared" si="571"/>
        <v/>
      </c>
      <c r="DQ87" s="46" t="str">
        <f t="shared" si="571"/>
        <v/>
      </c>
      <c r="DR87" s="46" t="str">
        <f t="shared" si="571"/>
        <v/>
      </c>
      <c r="DS87" s="46" t="str">
        <f t="shared" si="571"/>
        <v/>
      </c>
      <c r="DT87" s="146" t="e">
        <f t="shared" si="409"/>
        <v>#N/A</v>
      </c>
      <c r="DU87" s="146" t="e">
        <f t="shared" si="410"/>
        <v>#N/A</v>
      </c>
      <c r="DV87" s="146" t="e">
        <f t="shared" si="411"/>
        <v>#N/A</v>
      </c>
      <c r="DW87" s="146" t="e">
        <f t="shared" si="412"/>
        <v>#N/A</v>
      </c>
      <c r="DX87" s="146" t="e">
        <f t="shared" si="413"/>
        <v>#N/A</v>
      </c>
      <c r="DY87" s="146" t="e">
        <f t="shared" si="414"/>
        <v>#N/A</v>
      </c>
      <c r="DZ87" s="146" t="e">
        <f t="shared" si="415"/>
        <v>#N/A</v>
      </c>
      <c r="EA87" s="146" t="e">
        <f t="shared" si="416"/>
        <v>#N/A</v>
      </c>
      <c r="EB87" s="146" t="e">
        <f t="shared" si="417"/>
        <v>#N/A</v>
      </c>
      <c r="EC87" s="146" t="e">
        <f t="shared" si="418"/>
        <v>#N/A</v>
      </c>
      <c r="ED87" s="146" t="e">
        <f t="shared" si="419"/>
        <v>#N/A</v>
      </c>
      <c r="EE87" s="146" t="e">
        <f t="shared" si="420"/>
        <v>#N/A</v>
      </c>
      <c r="EF87" s="146" t="e">
        <f t="shared" si="421"/>
        <v>#N/A</v>
      </c>
      <c r="EG87" s="146" t="e">
        <f t="shared" si="422"/>
        <v>#N/A</v>
      </c>
      <c r="EH87" s="146" t="e">
        <f t="shared" si="423"/>
        <v>#N/A</v>
      </c>
      <c r="EI87" s="146" t="e">
        <f t="shared" si="424"/>
        <v>#N/A</v>
      </c>
      <c r="EJ87" s="146" t="e">
        <f t="shared" si="425"/>
        <v>#N/A</v>
      </c>
      <c r="EK87" s="146" t="e">
        <f t="shared" si="426"/>
        <v>#N/A</v>
      </c>
      <c r="EL87" s="146" t="e">
        <f t="shared" si="427"/>
        <v>#N/A</v>
      </c>
      <c r="EM87" s="146" t="e">
        <f t="shared" si="428"/>
        <v>#N/A</v>
      </c>
      <c r="EN87" s="146" t="e">
        <f t="shared" si="429"/>
        <v>#N/A</v>
      </c>
      <c r="EO87" s="146" t="e">
        <f t="shared" si="430"/>
        <v>#N/A</v>
      </c>
      <c r="EP87" s="146" t="e">
        <f t="shared" si="431"/>
        <v>#N/A</v>
      </c>
      <c r="EQ87" s="146" t="e">
        <f t="shared" si="432"/>
        <v>#N/A</v>
      </c>
      <c r="ER87" s="146" t="e">
        <f t="shared" si="433"/>
        <v>#N/A</v>
      </c>
      <c r="ES87" s="146" t="e">
        <f t="shared" si="434"/>
        <v>#N/A</v>
      </c>
      <c r="ET87" s="146" t="e">
        <f t="shared" si="435"/>
        <v>#N/A</v>
      </c>
      <c r="EU87" s="146" t="e">
        <f t="shared" si="436"/>
        <v>#N/A</v>
      </c>
      <c r="EV87" s="146" t="e">
        <f t="shared" si="437"/>
        <v>#N/A</v>
      </c>
      <c r="EW87" s="146" t="e">
        <f t="shared" si="438"/>
        <v>#N/A</v>
      </c>
      <c r="EX87" s="146" t="e">
        <f t="shared" si="439"/>
        <v>#N/A</v>
      </c>
      <c r="EY87" s="146" t="e">
        <f t="shared" si="440"/>
        <v>#N/A</v>
      </c>
      <c r="EZ87" s="146" t="e">
        <f t="shared" si="441"/>
        <v>#N/A</v>
      </c>
      <c r="FA87" s="146" t="e">
        <f t="shared" si="442"/>
        <v>#N/A</v>
      </c>
      <c r="FB87" s="146" t="e">
        <f t="shared" si="443"/>
        <v>#N/A</v>
      </c>
      <c r="FC87" s="146" t="e">
        <f t="shared" si="444"/>
        <v>#N/A</v>
      </c>
      <c r="FD87" s="146" t="e">
        <f t="shared" si="445"/>
        <v>#N/A</v>
      </c>
      <c r="FE87" s="146" t="e">
        <f t="shared" si="446"/>
        <v>#N/A</v>
      </c>
      <c r="FF87" s="146" t="e">
        <f t="shared" si="447"/>
        <v>#N/A</v>
      </c>
      <c r="FG87" s="146" t="e">
        <f t="shared" si="448"/>
        <v>#N/A</v>
      </c>
      <c r="FH87" s="146" t="e">
        <f t="shared" si="449"/>
        <v>#N/A</v>
      </c>
      <c r="FI87" s="146" t="e">
        <f t="shared" si="450"/>
        <v>#N/A</v>
      </c>
      <c r="FJ87" s="146" t="e">
        <f t="shared" si="451"/>
        <v>#N/A</v>
      </c>
      <c r="FK87" s="146" t="e">
        <f t="shared" si="452"/>
        <v>#N/A</v>
      </c>
      <c r="FL87" s="146" t="e">
        <f t="shared" si="453"/>
        <v>#N/A</v>
      </c>
      <c r="FM87" s="146" t="e">
        <f t="shared" si="454"/>
        <v>#N/A</v>
      </c>
      <c r="FN87" s="146" t="e">
        <f t="shared" si="455"/>
        <v>#N/A</v>
      </c>
      <c r="FO87" s="146" t="e">
        <f t="shared" si="456"/>
        <v>#N/A</v>
      </c>
      <c r="FP87" s="146" t="e">
        <f t="shared" si="457"/>
        <v>#N/A</v>
      </c>
      <c r="FQ87" s="146" t="e">
        <f t="shared" si="458"/>
        <v>#N/A</v>
      </c>
      <c r="FR87" s="146" t="e">
        <f t="shared" si="459"/>
        <v>#N/A</v>
      </c>
      <c r="FS87" s="146" t="e">
        <f t="shared" si="460"/>
        <v>#N/A</v>
      </c>
      <c r="FT87" s="146" t="e">
        <f t="shared" si="461"/>
        <v>#N/A</v>
      </c>
      <c r="FU87" s="146" t="e">
        <f t="shared" si="462"/>
        <v>#N/A</v>
      </c>
      <c r="FV87" s="146" t="e">
        <f t="shared" si="463"/>
        <v>#N/A</v>
      </c>
      <c r="FW87" s="146" t="e">
        <f t="shared" si="464"/>
        <v>#N/A</v>
      </c>
      <c r="FX87" s="146" t="e">
        <f t="shared" si="465"/>
        <v>#N/A</v>
      </c>
      <c r="FY87" s="146" t="e">
        <f t="shared" si="466"/>
        <v>#N/A</v>
      </c>
      <c r="FZ87" s="146" t="e">
        <f t="shared" si="467"/>
        <v>#N/A</v>
      </c>
      <c r="GA87" s="146" t="e">
        <f t="shared" si="468"/>
        <v>#N/A</v>
      </c>
      <c r="GB87" s="146" t="e">
        <f t="shared" si="469"/>
        <v>#N/A</v>
      </c>
      <c r="GC87" s="146" t="e">
        <f t="shared" si="470"/>
        <v>#N/A</v>
      </c>
      <c r="GD87" s="146" t="e">
        <f t="shared" si="471"/>
        <v>#N/A</v>
      </c>
      <c r="GE87" s="146" t="e">
        <f t="shared" si="472"/>
        <v>#N/A</v>
      </c>
      <c r="GF87" s="146" t="e">
        <f t="shared" si="473"/>
        <v>#N/A</v>
      </c>
      <c r="GG87" s="146" t="e">
        <f t="shared" si="474"/>
        <v>#N/A</v>
      </c>
      <c r="GH87" s="146" t="e">
        <f t="shared" si="475"/>
        <v>#N/A</v>
      </c>
      <c r="GI87" s="146" t="e">
        <f t="shared" si="476"/>
        <v>#N/A</v>
      </c>
      <c r="GJ87" s="146" t="e">
        <f t="shared" si="477"/>
        <v>#N/A</v>
      </c>
      <c r="GK87" s="146" t="e">
        <f t="shared" si="478"/>
        <v>#N/A</v>
      </c>
      <c r="GL87" s="146" t="e">
        <f t="shared" si="479"/>
        <v>#N/A</v>
      </c>
      <c r="GM87" s="146" t="e">
        <f t="shared" si="480"/>
        <v>#N/A</v>
      </c>
      <c r="GN87" s="146" t="e">
        <f t="shared" si="481"/>
        <v>#N/A</v>
      </c>
      <c r="GO87" s="146" t="e">
        <f t="shared" si="482"/>
        <v>#N/A</v>
      </c>
      <c r="GP87" s="146" t="e">
        <f t="shared" si="483"/>
        <v>#N/A</v>
      </c>
      <c r="GQ87" s="146" t="e">
        <f t="shared" si="484"/>
        <v>#N/A</v>
      </c>
      <c r="GR87" s="146" t="e">
        <f t="shared" si="485"/>
        <v>#N/A</v>
      </c>
      <c r="GS87" s="146" t="e">
        <f t="shared" si="486"/>
        <v>#N/A</v>
      </c>
      <c r="GT87" s="146" t="e">
        <f t="shared" si="487"/>
        <v>#N/A</v>
      </c>
      <c r="GU87" s="146" t="e">
        <f t="shared" si="488"/>
        <v>#N/A</v>
      </c>
      <c r="GV87" s="146" t="e">
        <f t="shared" si="489"/>
        <v>#N/A</v>
      </c>
      <c r="GW87" s="146" t="e">
        <f t="shared" si="490"/>
        <v>#N/A</v>
      </c>
      <c r="GX87" s="146" t="e">
        <f t="shared" si="491"/>
        <v>#N/A</v>
      </c>
      <c r="GY87" s="146" t="e">
        <f t="shared" si="492"/>
        <v>#N/A</v>
      </c>
      <c r="GZ87" s="146" t="e">
        <f t="shared" si="493"/>
        <v>#N/A</v>
      </c>
      <c r="HA87" s="146" t="e">
        <f t="shared" si="494"/>
        <v>#N/A</v>
      </c>
      <c r="HB87" s="146" t="e">
        <f t="shared" si="495"/>
        <v>#N/A</v>
      </c>
      <c r="HC87" s="146" t="e">
        <f t="shared" si="496"/>
        <v>#N/A</v>
      </c>
      <c r="HD87" s="146" t="e">
        <f t="shared" si="497"/>
        <v>#N/A</v>
      </c>
      <c r="HE87" s="146" t="e">
        <f t="shared" si="498"/>
        <v>#N/A</v>
      </c>
      <c r="HF87" s="146" t="e">
        <f t="shared" si="499"/>
        <v>#N/A</v>
      </c>
      <c r="HG87" s="146" t="e">
        <f t="shared" si="500"/>
        <v>#N/A</v>
      </c>
      <c r="HH87" s="146" t="e">
        <f t="shared" si="501"/>
        <v>#N/A</v>
      </c>
      <c r="HI87" s="146" t="e">
        <f t="shared" si="502"/>
        <v>#N/A</v>
      </c>
      <c r="HJ87" s="146" t="e">
        <f t="shared" si="503"/>
        <v>#N/A</v>
      </c>
      <c r="HK87" s="146" t="e">
        <f t="shared" si="504"/>
        <v>#N/A</v>
      </c>
      <c r="HL87" s="146" t="e">
        <f t="shared" si="505"/>
        <v>#N/A</v>
      </c>
      <c r="HM87" s="146" t="e">
        <f t="shared" si="506"/>
        <v>#N/A</v>
      </c>
      <c r="HN87" s="146" t="e">
        <f t="shared" si="507"/>
        <v>#N/A</v>
      </c>
      <c r="HO87" s="146" t="e">
        <f t="shared" si="508"/>
        <v>#N/A</v>
      </c>
      <c r="HP87" s="146" t="e">
        <f t="shared" si="509"/>
        <v>#N/A</v>
      </c>
    </row>
    <row r="88" spans="1:224" hidden="1" x14ac:dyDescent="0.45">
      <c r="A88" s="4">
        <v>85</v>
      </c>
      <c r="B88" s="82" t="str">
        <f t="shared" si="510"/>
        <v/>
      </c>
      <c r="C88" s="81"/>
      <c r="D88" s="82" t="str">
        <f t="shared" si="511"/>
        <v/>
      </c>
      <c r="E88" s="32" t="str">
        <f t="shared" si="403"/>
        <v/>
      </c>
      <c r="F88" s="32" t="str">
        <f t="shared" si="404"/>
        <v/>
      </c>
      <c r="G88" s="65" t="str">
        <f t="shared" si="512"/>
        <v/>
      </c>
      <c r="H88" s="21"/>
      <c r="I88" s="53"/>
      <c r="J88" s="237"/>
      <c r="K88" s="66" t="str">
        <f>IF(AND(B88&gt;0,C88&gt;0,D88&gt;0),IF(ISBLANK(J88),IF(ISBLANK(H88),"",(D88-B88)*VLOOKUP(H88,VLookups!$A$4:$B$13,2,FALSE)),J88),"")</f>
        <v/>
      </c>
      <c r="L88" s="67" t="str">
        <f t="shared" si="405"/>
        <v/>
      </c>
      <c r="M88" s="81"/>
      <c r="N88" s="230" t="str">
        <f>IF(AND(M88&gt;0,C88&gt;0,NOT(K88="")),ABS(VLOOKUP($M$1,VLookups!$A$27:$B$28,2,FALSE)-_xlfn.NORM.DIST(M88,G88,K88,TRUE)),"")</f>
        <v/>
      </c>
      <c r="O88" s="80" t="str">
        <f>IF(AND($B88&gt;0,$C88&gt;0,$D88&gt;0,NOT(ISBLANK($H88))),_xlfn.NORM.INV(ABS(VLOOKUP($M$1,VLookups!$A$27:$B$28,2,FALSE)-O$3),$G88,$K88),"")</f>
        <v/>
      </c>
      <c r="P88" s="79" t="str">
        <f>IF(AND($B88&gt;0,$C88&gt;0,$D88&gt;0,NOT(ISBLANK($H88))),_xlfn.NORM.INV(ABS(VLOOKUP($M$1,VLookups!$A$27:$B$28,2,FALSE)-P$3),$G88,$K88),"")</f>
        <v/>
      </c>
      <c r="Q88" s="80" t="str">
        <f>IF(AND($B88&gt;0,$C88&gt;0,$D88&gt;0,NOT(ISBLANK($H88))),_xlfn.NORM.INV(ABS(VLOOKUP($M$1,VLookups!$A$27:$B$28,2,FALSE)-Q$3),$G88,$K88),"")</f>
        <v/>
      </c>
      <c r="R88" s="79" t="str">
        <f>IF(AND($B88&gt;0,$C88&gt;0,$D88&gt;0,NOT(ISBLANK($H88))),_xlfn.NORM.INV(ABS(VLOOKUP($M$1,VLookups!$A$27:$B$28,2,FALSE)-R$3),$G88,$K88),"")</f>
        <v/>
      </c>
      <c r="S88" s="80" t="str">
        <f>IF(AND($B88&gt;0,$C88&gt;0,$D88&gt;0,NOT(ISBLANK($H88))),_xlfn.NORM.INV(ABS(VLOOKUP($M$1,VLookups!$A$27:$B$28,2,FALSE)-S$3),$G88,$K88),"")</f>
        <v/>
      </c>
      <c r="T88" s="79" t="str">
        <f>IF(AND($B88&gt;0,$C88&gt;0,$D88&gt;0,NOT(ISBLANK($H88))),_xlfn.NORM.INV(ABS(VLOOKUP($M$1,VLookups!$A$27:$B$28,2,FALSE)-T$3),$G88,$K88),"")</f>
        <v/>
      </c>
      <c r="U88" s="5"/>
      <c r="V88" s="145" t="str">
        <f t="shared" si="513"/>
        <v/>
      </c>
      <c r="W88" s="46" t="str">
        <f t="shared" ref="W88:AP88" si="572">IF(ISNONTEXT($V88),X88-$V88,"")</f>
        <v/>
      </c>
      <c r="X88" s="46" t="str">
        <f t="shared" si="572"/>
        <v/>
      </c>
      <c r="Y88" s="46" t="str">
        <f t="shared" si="572"/>
        <v/>
      </c>
      <c r="Z88" s="46" t="str">
        <f t="shared" si="572"/>
        <v/>
      </c>
      <c r="AA88" s="46" t="str">
        <f t="shared" si="572"/>
        <v/>
      </c>
      <c r="AB88" s="46" t="str">
        <f t="shared" si="572"/>
        <v/>
      </c>
      <c r="AC88" s="46" t="str">
        <f t="shared" si="572"/>
        <v/>
      </c>
      <c r="AD88" s="46" t="str">
        <f t="shared" si="572"/>
        <v/>
      </c>
      <c r="AE88" s="46" t="str">
        <f t="shared" si="572"/>
        <v/>
      </c>
      <c r="AF88" s="46" t="str">
        <f t="shared" si="572"/>
        <v/>
      </c>
      <c r="AG88" s="46" t="str">
        <f t="shared" si="572"/>
        <v/>
      </c>
      <c r="AH88" s="46" t="str">
        <f t="shared" si="572"/>
        <v/>
      </c>
      <c r="AI88" s="46" t="str">
        <f t="shared" si="572"/>
        <v/>
      </c>
      <c r="AJ88" s="46" t="str">
        <f t="shared" si="572"/>
        <v/>
      </c>
      <c r="AK88" s="46" t="str">
        <f t="shared" si="572"/>
        <v/>
      </c>
      <c r="AL88" s="46" t="str">
        <f t="shared" si="572"/>
        <v/>
      </c>
      <c r="AM88" s="46" t="str">
        <f t="shared" si="572"/>
        <v/>
      </c>
      <c r="AN88" s="46" t="str">
        <f t="shared" si="572"/>
        <v/>
      </c>
      <c r="AO88" s="46" t="str">
        <f t="shared" si="572"/>
        <v/>
      </c>
      <c r="AP88" s="46" t="str">
        <f t="shared" si="572"/>
        <v/>
      </c>
      <c r="AQ88" s="152" t="str">
        <f t="shared" si="515"/>
        <v/>
      </c>
      <c r="AR88" s="46" t="str">
        <f t="shared" ref="AR88:DC88" si="573">IF(ISNONTEXT($V88),AQ88+$V88,"")</f>
        <v/>
      </c>
      <c r="AS88" s="46" t="str">
        <f t="shared" si="573"/>
        <v/>
      </c>
      <c r="AT88" s="46" t="str">
        <f t="shared" si="573"/>
        <v/>
      </c>
      <c r="AU88" s="46" t="str">
        <f t="shared" si="573"/>
        <v/>
      </c>
      <c r="AV88" s="46" t="str">
        <f t="shared" si="573"/>
        <v/>
      </c>
      <c r="AW88" s="46" t="str">
        <f t="shared" si="573"/>
        <v/>
      </c>
      <c r="AX88" s="46" t="str">
        <f t="shared" si="573"/>
        <v/>
      </c>
      <c r="AY88" s="46" t="str">
        <f t="shared" si="573"/>
        <v/>
      </c>
      <c r="AZ88" s="46" t="str">
        <f t="shared" si="573"/>
        <v/>
      </c>
      <c r="BA88" s="46" t="str">
        <f t="shared" si="573"/>
        <v/>
      </c>
      <c r="BB88" s="46" t="str">
        <f t="shared" si="573"/>
        <v/>
      </c>
      <c r="BC88" s="46" t="str">
        <f t="shared" si="573"/>
        <v/>
      </c>
      <c r="BD88" s="46" t="str">
        <f t="shared" si="573"/>
        <v/>
      </c>
      <c r="BE88" s="46" t="str">
        <f t="shared" si="573"/>
        <v/>
      </c>
      <c r="BF88" s="46" t="str">
        <f t="shared" si="573"/>
        <v/>
      </c>
      <c r="BG88" s="46" t="str">
        <f t="shared" si="573"/>
        <v/>
      </c>
      <c r="BH88" s="46" t="str">
        <f t="shared" si="573"/>
        <v/>
      </c>
      <c r="BI88" s="46" t="str">
        <f t="shared" si="573"/>
        <v/>
      </c>
      <c r="BJ88" s="46" t="str">
        <f t="shared" si="573"/>
        <v/>
      </c>
      <c r="BK88" s="46" t="str">
        <f t="shared" si="573"/>
        <v/>
      </c>
      <c r="BL88" s="46" t="str">
        <f t="shared" si="573"/>
        <v/>
      </c>
      <c r="BM88" s="46" t="str">
        <f t="shared" si="573"/>
        <v/>
      </c>
      <c r="BN88" s="46" t="str">
        <f t="shared" si="573"/>
        <v/>
      </c>
      <c r="BO88" s="46" t="str">
        <f t="shared" si="573"/>
        <v/>
      </c>
      <c r="BP88" s="46" t="str">
        <f t="shared" si="573"/>
        <v/>
      </c>
      <c r="BQ88" s="46" t="str">
        <f t="shared" si="573"/>
        <v/>
      </c>
      <c r="BR88" s="46" t="str">
        <f t="shared" si="573"/>
        <v/>
      </c>
      <c r="BS88" s="46" t="str">
        <f t="shared" si="573"/>
        <v/>
      </c>
      <c r="BT88" s="46" t="str">
        <f t="shared" si="573"/>
        <v/>
      </c>
      <c r="BU88" s="46" t="str">
        <f t="shared" si="573"/>
        <v/>
      </c>
      <c r="BV88" s="46" t="str">
        <f t="shared" si="573"/>
        <v/>
      </c>
      <c r="BW88" s="46" t="str">
        <f t="shared" si="573"/>
        <v/>
      </c>
      <c r="BX88" s="46" t="str">
        <f t="shared" si="573"/>
        <v/>
      </c>
      <c r="BY88" s="46" t="str">
        <f t="shared" si="573"/>
        <v/>
      </c>
      <c r="BZ88" s="46" t="str">
        <f t="shared" si="573"/>
        <v/>
      </c>
      <c r="CA88" s="46" t="str">
        <f t="shared" si="573"/>
        <v/>
      </c>
      <c r="CB88" s="46" t="str">
        <f t="shared" si="573"/>
        <v/>
      </c>
      <c r="CC88" s="46" t="str">
        <f t="shared" si="573"/>
        <v/>
      </c>
      <c r="CD88" s="46" t="str">
        <f t="shared" si="573"/>
        <v/>
      </c>
      <c r="CE88" s="46" t="str">
        <f t="shared" si="573"/>
        <v/>
      </c>
      <c r="CF88" s="46" t="str">
        <f t="shared" si="573"/>
        <v/>
      </c>
      <c r="CG88" s="46" t="str">
        <f t="shared" si="573"/>
        <v/>
      </c>
      <c r="CH88" s="46" t="str">
        <f t="shared" si="573"/>
        <v/>
      </c>
      <c r="CI88" s="46" t="str">
        <f t="shared" si="573"/>
        <v/>
      </c>
      <c r="CJ88" s="46" t="str">
        <f t="shared" si="573"/>
        <v/>
      </c>
      <c r="CK88" s="46" t="str">
        <f t="shared" si="573"/>
        <v/>
      </c>
      <c r="CL88" s="46" t="str">
        <f t="shared" si="573"/>
        <v/>
      </c>
      <c r="CM88" s="46" t="str">
        <f t="shared" si="573"/>
        <v/>
      </c>
      <c r="CN88" s="46" t="str">
        <f t="shared" si="573"/>
        <v/>
      </c>
      <c r="CO88" s="46" t="str">
        <f t="shared" si="573"/>
        <v/>
      </c>
      <c r="CP88" s="46" t="str">
        <f t="shared" si="573"/>
        <v/>
      </c>
      <c r="CQ88" s="46" t="str">
        <f t="shared" si="573"/>
        <v/>
      </c>
      <c r="CR88" s="46" t="str">
        <f t="shared" si="573"/>
        <v/>
      </c>
      <c r="CS88" s="46" t="str">
        <f t="shared" si="573"/>
        <v/>
      </c>
      <c r="CT88" s="46" t="str">
        <f t="shared" si="573"/>
        <v/>
      </c>
      <c r="CU88" s="46" t="str">
        <f t="shared" si="573"/>
        <v/>
      </c>
      <c r="CV88" s="46" t="str">
        <f t="shared" si="573"/>
        <v/>
      </c>
      <c r="CW88" s="46" t="str">
        <f t="shared" si="573"/>
        <v/>
      </c>
      <c r="CX88" s="46" t="str">
        <f t="shared" si="573"/>
        <v/>
      </c>
      <c r="CY88" s="46" t="str">
        <f t="shared" si="573"/>
        <v/>
      </c>
      <c r="CZ88" s="46" t="str">
        <f t="shared" si="573"/>
        <v/>
      </c>
      <c r="DA88" s="46" t="str">
        <f t="shared" si="573"/>
        <v/>
      </c>
      <c r="DB88" s="46" t="str">
        <f t="shared" si="573"/>
        <v/>
      </c>
      <c r="DC88" s="46" t="str">
        <f t="shared" si="573"/>
        <v/>
      </c>
      <c r="DD88" s="46" t="str">
        <f t="shared" ref="DD88:DS88" si="574">IF(ISNONTEXT($V88),DC88+$V88,"")</f>
        <v/>
      </c>
      <c r="DE88" s="46" t="str">
        <f t="shared" si="574"/>
        <v/>
      </c>
      <c r="DF88" s="46" t="str">
        <f t="shared" si="574"/>
        <v/>
      </c>
      <c r="DG88" s="46" t="str">
        <f t="shared" si="574"/>
        <v/>
      </c>
      <c r="DH88" s="46" t="str">
        <f t="shared" si="574"/>
        <v/>
      </c>
      <c r="DI88" s="46" t="str">
        <f t="shared" si="574"/>
        <v/>
      </c>
      <c r="DJ88" s="46" t="str">
        <f t="shared" si="574"/>
        <v/>
      </c>
      <c r="DK88" s="46" t="str">
        <f t="shared" si="574"/>
        <v/>
      </c>
      <c r="DL88" s="46" t="str">
        <f t="shared" si="574"/>
        <v/>
      </c>
      <c r="DM88" s="46" t="str">
        <f t="shared" si="574"/>
        <v/>
      </c>
      <c r="DN88" s="46" t="str">
        <f t="shared" si="574"/>
        <v/>
      </c>
      <c r="DO88" s="46" t="str">
        <f t="shared" si="574"/>
        <v/>
      </c>
      <c r="DP88" s="46" t="str">
        <f t="shared" si="574"/>
        <v/>
      </c>
      <c r="DQ88" s="46" t="str">
        <f t="shared" si="574"/>
        <v/>
      </c>
      <c r="DR88" s="46" t="str">
        <f t="shared" si="574"/>
        <v/>
      </c>
      <c r="DS88" s="46" t="str">
        <f t="shared" si="574"/>
        <v/>
      </c>
      <c r="DT88" s="146" t="e">
        <f t="shared" si="409"/>
        <v>#N/A</v>
      </c>
      <c r="DU88" s="146" t="e">
        <f t="shared" si="410"/>
        <v>#N/A</v>
      </c>
      <c r="DV88" s="146" t="e">
        <f t="shared" si="411"/>
        <v>#N/A</v>
      </c>
      <c r="DW88" s="146" t="e">
        <f t="shared" si="412"/>
        <v>#N/A</v>
      </c>
      <c r="DX88" s="146" t="e">
        <f t="shared" si="413"/>
        <v>#N/A</v>
      </c>
      <c r="DY88" s="146" t="e">
        <f t="shared" si="414"/>
        <v>#N/A</v>
      </c>
      <c r="DZ88" s="146" t="e">
        <f t="shared" si="415"/>
        <v>#N/A</v>
      </c>
      <c r="EA88" s="146" t="e">
        <f t="shared" si="416"/>
        <v>#N/A</v>
      </c>
      <c r="EB88" s="146" t="e">
        <f t="shared" si="417"/>
        <v>#N/A</v>
      </c>
      <c r="EC88" s="146" t="e">
        <f t="shared" si="418"/>
        <v>#N/A</v>
      </c>
      <c r="ED88" s="146" t="e">
        <f t="shared" si="419"/>
        <v>#N/A</v>
      </c>
      <c r="EE88" s="146" t="e">
        <f t="shared" si="420"/>
        <v>#N/A</v>
      </c>
      <c r="EF88" s="146" t="e">
        <f t="shared" si="421"/>
        <v>#N/A</v>
      </c>
      <c r="EG88" s="146" t="e">
        <f t="shared" si="422"/>
        <v>#N/A</v>
      </c>
      <c r="EH88" s="146" t="e">
        <f t="shared" si="423"/>
        <v>#N/A</v>
      </c>
      <c r="EI88" s="146" t="e">
        <f t="shared" si="424"/>
        <v>#N/A</v>
      </c>
      <c r="EJ88" s="146" t="e">
        <f t="shared" si="425"/>
        <v>#N/A</v>
      </c>
      <c r="EK88" s="146" t="e">
        <f t="shared" si="426"/>
        <v>#N/A</v>
      </c>
      <c r="EL88" s="146" t="e">
        <f t="shared" si="427"/>
        <v>#N/A</v>
      </c>
      <c r="EM88" s="146" t="e">
        <f t="shared" si="428"/>
        <v>#N/A</v>
      </c>
      <c r="EN88" s="146" t="e">
        <f t="shared" si="429"/>
        <v>#N/A</v>
      </c>
      <c r="EO88" s="146" t="e">
        <f t="shared" si="430"/>
        <v>#N/A</v>
      </c>
      <c r="EP88" s="146" t="e">
        <f t="shared" si="431"/>
        <v>#N/A</v>
      </c>
      <c r="EQ88" s="146" t="e">
        <f t="shared" si="432"/>
        <v>#N/A</v>
      </c>
      <c r="ER88" s="146" t="e">
        <f t="shared" si="433"/>
        <v>#N/A</v>
      </c>
      <c r="ES88" s="146" t="e">
        <f t="shared" si="434"/>
        <v>#N/A</v>
      </c>
      <c r="ET88" s="146" t="e">
        <f t="shared" si="435"/>
        <v>#N/A</v>
      </c>
      <c r="EU88" s="146" t="e">
        <f t="shared" si="436"/>
        <v>#N/A</v>
      </c>
      <c r="EV88" s="146" t="e">
        <f t="shared" si="437"/>
        <v>#N/A</v>
      </c>
      <c r="EW88" s="146" t="e">
        <f t="shared" si="438"/>
        <v>#N/A</v>
      </c>
      <c r="EX88" s="146" t="e">
        <f t="shared" si="439"/>
        <v>#N/A</v>
      </c>
      <c r="EY88" s="146" t="e">
        <f t="shared" si="440"/>
        <v>#N/A</v>
      </c>
      <c r="EZ88" s="146" t="e">
        <f t="shared" si="441"/>
        <v>#N/A</v>
      </c>
      <c r="FA88" s="146" t="e">
        <f t="shared" si="442"/>
        <v>#N/A</v>
      </c>
      <c r="FB88" s="146" t="e">
        <f t="shared" si="443"/>
        <v>#N/A</v>
      </c>
      <c r="FC88" s="146" t="e">
        <f t="shared" si="444"/>
        <v>#N/A</v>
      </c>
      <c r="FD88" s="146" t="e">
        <f t="shared" si="445"/>
        <v>#N/A</v>
      </c>
      <c r="FE88" s="146" t="e">
        <f t="shared" si="446"/>
        <v>#N/A</v>
      </c>
      <c r="FF88" s="146" t="e">
        <f t="shared" si="447"/>
        <v>#N/A</v>
      </c>
      <c r="FG88" s="146" t="e">
        <f t="shared" si="448"/>
        <v>#N/A</v>
      </c>
      <c r="FH88" s="146" t="e">
        <f t="shared" si="449"/>
        <v>#N/A</v>
      </c>
      <c r="FI88" s="146" t="e">
        <f t="shared" si="450"/>
        <v>#N/A</v>
      </c>
      <c r="FJ88" s="146" t="e">
        <f t="shared" si="451"/>
        <v>#N/A</v>
      </c>
      <c r="FK88" s="146" t="e">
        <f t="shared" si="452"/>
        <v>#N/A</v>
      </c>
      <c r="FL88" s="146" t="e">
        <f t="shared" si="453"/>
        <v>#N/A</v>
      </c>
      <c r="FM88" s="146" t="e">
        <f t="shared" si="454"/>
        <v>#N/A</v>
      </c>
      <c r="FN88" s="146" t="e">
        <f t="shared" si="455"/>
        <v>#N/A</v>
      </c>
      <c r="FO88" s="146" t="e">
        <f t="shared" si="456"/>
        <v>#N/A</v>
      </c>
      <c r="FP88" s="146" t="e">
        <f t="shared" si="457"/>
        <v>#N/A</v>
      </c>
      <c r="FQ88" s="146" t="e">
        <f t="shared" si="458"/>
        <v>#N/A</v>
      </c>
      <c r="FR88" s="146" t="e">
        <f t="shared" si="459"/>
        <v>#N/A</v>
      </c>
      <c r="FS88" s="146" t="e">
        <f t="shared" si="460"/>
        <v>#N/A</v>
      </c>
      <c r="FT88" s="146" t="e">
        <f t="shared" si="461"/>
        <v>#N/A</v>
      </c>
      <c r="FU88" s="146" t="e">
        <f t="shared" si="462"/>
        <v>#N/A</v>
      </c>
      <c r="FV88" s="146" t="e">
        <f t="shared" si="463"/>
        <v>#N/A</v>
      </c>
      <c r="FW88" s="146" t="e">
        <f t="shared" si="464"/>
        <v>#N/A</v>
      </c>
      <c r="FX88" s="146" t="e">
        <f t="shared" si="465"/>
        <v>#N/A</v>
      </c>
      <c r="FY88" s="146" t="e">
        <f t="shared" si="466"/>
        <v>#N/A</v>
      </c>
      <c r="FZ88" s="146" t="e">
        <f t="shared" si="467"/>
        <v>#N/A</v>
      </c>
      <c r="GA88" s="146" t="e">
        <f t="shared" si="468"/>
        <v>#N/A</v>
      </c>
      <c r="GB88" s="146" t="e">
        <f t="shared" si="469"/>
        <v>#N/A</v>
      </c>
      <c r="GC88" s="146" t="e">
        <f t="shared" si="470"/>
        <v>#N/A</v>
      </c>
      <c r="GD88" s="146" t="e">
        <f t="shared" si="471"/>
        <v>#N/A</v>
      </c>
      <c r="GE88" s="146" t="e">
        <f t="shared" si="472"/>
        <v>#N/A</v>
      </c>
      <c r="GF88" s="146" t="e">
        <f t="shared" si="473"/>
        <v>#N/A</v>
      </c>
      <c r="GG88" s="146" t="e">
        <f t="shared" si="474"/>
        <v>#N/A</v>
      </c>
      <c r="GH88" s="146" t="e">
        <f t="shared" si="475"/>
        <v>#N/A</v>
      </c>
      <c r="GI88" s="146" t="e">
        <f t="shared" si="476"/>
        <v>#N/A</v>
      </c>
      <c r="GJ88" s="146" t="e">
        <f t="shared" si="477"/>
        <v>#N/A</v>
      </c>
      <c r="GK88" s="146" t="e">
        <f t="shared" si="478"/>
        <v>#N/A</v>
      </c>
      <c r="GL88" s="146" t="e">
        <f t="shared" si="479"/>
        <v>#N/A</v>
      </c>
      <c r="GM88" s="146" t="e">
        <f t="shared" si="480"/>
        <v>#N/A</v>
      </c>
      <c r="GN88" s="146" t="e">
        <f t="shared" si="481"/>
        <v>#N/A</v>
      </c>
      <c r="GO88" s="146" t="e">
        <f t="shared" si="482"/>
        <v>#N/A</v>
      </c>
      <c r="GP88" s="146" t="e">
        <f t="shared" si="483"/>
        <v>#N/A</v>
      </c>
      <c r="GQ88" s="146" t="e">
        <f t="shared" si="484"/>
        <v>#N/A</v>
      </c>
      <c r="GR88" s="146" t="e">
        <f t="shared" si="485"/>
        <v>#N/A</v>
      </c>
      <c r="GS88" s="146" t="e">
        <f t="shared" si="486"/>
        <v>#N/A</v>
      </c>
      <c r="GT88" s="146" t="e">
        <f t="shared" si="487"/>
        <v>#N/A</v>
      </c>
      <c r="GU88" s="146" t="e">
        <f t="shared" si="488"/>
        <v>#N/A</v>
      </c>
      <c r="GV88" s="146" t="e">
        <f t="shared" si="489"/>
        <v>#N/A</v>
      </c>
      <c r="GW88" s="146" t="e">
        <f t="shared" si="490"/>
        <v>#N/A</v>
      </c>
      <c r="GX88" s="146" t="e">
        <f t="shared" si="491"/>
        <v>#N/A</v>
      </c>
      <c r="GY88" s="146" t="e">
        <f t="shared" si="492"/>
        <v>#N/A</v>
      </c>
      <c r="GZ88" s="146" t="e">
        <f t="shared" si="493"/>
        <v>#N/A</v>
      </c>
      <c r="HA88" s="146" t="e">
        <f t="shared" si="494"/>
        <v>#N/A</v>
      </c>
      <c r="HB88" s="146" t="e">
        <f t="shared" si="495"/>
        <v>#N/A</v>
      </c>
      <c r="HC88" s="146" t="e">
        <f t="shared" si="496"/>
        <v>#N/A</v>
      </c>
      <c r="HD88" s="146" t="e">
        <f t="shared" si="497"/>
        <v>#N/A</v>
      </c>
      <c r="HE88" s="146" t="e">
        <f t="shared" si="498"/>
        <v>#N/A</v>
      </c>
      <c r="HF88" s="146" t="e">
        <f t="shared" si="499"/>
        <v>#N/A</v>
      </c>
      <c r="HG88" s="146" t="e">
        <f t="shared" si="500"/>
        <v>#N/A</v>
      </c>
      <c r="HH88" s="146" t="e">
        <f t="shared" si="501"/>
        <v>#N/A</v>
      </c>
      <c r="HI88" s="146" t="e">
        <f t="shared" si="502"/>
        <v>#N/A</v>
      </c>
      <c r="HJ88" s="146" t="e">
        <f t="shared" si="503"/>
        <v>#N/A</v>
      </c>
      <c r="HK88" s="146" t="e">
        <f t="shared" si="504"/>
        <v>#N/A</v>
      </c>
      <c r="HL88" s="146" t="e">
        <f t="shared" si="505"/>
        <v>#N/A</v>
      </c>
      <c r="HM88" s="146" t="e">
        <f t="shared" si="506"/>
        <v>#N/A</v>
      </c>
      <c r="HN88" s="146" t="e">
        <f t="shared" si="507"/>
        <v>#N/A</v>
      </c>
      <c r="HO88" s="146" t="e">
        <f t="shared" si="508"/>
        <v>#N/A</v>
      </c>
      <c r="HP88" s="146" t="e">
        <f t="shared" si="509"/>
        <v>#N/A</v>
      </c>
    </row>
    <row r="89" spans="1:224" hidden="1" x14ac:dyDescent="0.45">
      <c r="A89" s="4">
        <v>86</v>
      </c>
      <c r="B89" s="82" t="str">
        <f t="shared" si="510"/>
        <v/>
      </c>
      <c r="C89" s="81"/>
      <c r="D89" s="82" t="str">
        <f t="shared" si="511"/>
        <v/>
      </c>
      <c r="E89" s="32" t="str">
        <f t="shared" si="403"/>
        <v/>
      </c>
      <c r="F89" s="32" t="str">
        <f t="shared" si="404"/>
        <v/>
      </c>
      <c r="G89" s="65" t="str">
        <f t="shared" si="512"/>
        <v/>
      </c>
      <c r="H89" s="21"/>
      <c r="I89" s="53"/>
      <c r="J89" s="237"/>
      <c r="K89" s="66" t="str">
        <f>IF(AND(B89&gt;0,C89&gt;0,D89&gt;0),IF(ISBLANK(J89),IF(ISBLANK(H89),"",(D89-B89)*VLOOKUP(H89,VLookups!$A$4:$B$13,2,FALSE)),J89),"")</f>
        <v/>
      </c>
      <c r="L89" s="67" t="str">
        <f t="shared" si="405"/>
        <v/>
      </c>
      <c r="M89" s="81"/>
      <c r="N89" s="230" t="str">
        <f>IF(AND(M89&gt;0,C89&gt;0,NOT(K89="")),ABS(VLOOKUP($M$1,VLookups!$A$27:$B$28,2,FALSE)-_xlfn.NORM.DIST(M89,G89,K89,TRUE)),"")</f>
        <v/>
      </c>
      <c r="O89" s="80" t="str">
        <f>IF(AND($B89&gt;0,$C89&gt;0,$D89&gt;0,NOT(ISBLANK($H89))),_xlfn.NORM.INV(ABS(VLOOKUP($M$1,VLookups!$A$27:$B$28,2,FALSE)-O$3),$G89,$K89),"")</f>
        <v/>
      </c>
      <c r="P89" s="79" t="str">
        <f>IF(AND($B89&gt;0,$C89&gt;0,$D89&gt;0,NOT(ISBLANK($H89))),_xlfn.NORM.INV(ABS(VLOOKUP($M$1,VLookups!$A$27:$B$28,2,FALSE)-P$3),$G89,$K89),"")</f>
        <v/>
      </c>
      <c r="Q89" s="80" t="str">
        <f>IF(AND($B89&gt;0,$C89&gt;0,$D89&gt;0,NOT(ISBLANK($H89))),_xlfn.NORM.INV(ABS(VLOOKUP($M$1,VLookups!$A$27:$B$28,2,FALSE)-Q$3),$G89,$K89),"")</f>
        <v/>
      </c>
      <c r="R89" s="79" t="str">
        <f>IF(AND($B89&gt;0,$C89&gt;0,$D89&gt;0,NOT(ISBLANK($H89))),_xlfn.NORM.INV(ABS(VLOOKUP($M$1,VLookups!$A$27:$B$28,2,FALSE)-R$3),$G89,$K89),"")</f>
        <v/>
      </c>
      <c r="S89" s="80" t="str">
        <f>IF(AND($B89&gt;0,$C89&gt;0,$D89&gt;0,NOT(ISBLANK($H89))),_xlfn.NORM.INV(ABS(VLOOKUP($M$1,VLookups!$A$27:$B$28,2,FALSE)-S$3),$G89,$K89),"")</f>
        <v/>
      </c>
      <c r="T89" s="79" t="str">
        <f>IF(AND($B89&gt;0,$C89&gt;0,$D89&gt;0,NOT(ISBLANK($H89))),_xlfn.NORM.INV(ABS(VLOOKUP($M$1,VLookups!$A$27:$B$28,2,FALSE)-T$3),$G89,$K89),"")</f>
        <v/>
      </c>
      <c r="U89" s="5"/>
      <c r="V89" s="145" t="str">
        <f t="shared" si="513"/>
        <v/>
      </c>
      <c r="W89" s="46" t="str">
        <f t="shared" ref="W89:AP89" si="575">IF(ISNONTEXT($V89),X89-$V89,"")</f>
        <v/>
      </c>
      <c r="X89" s="46" t="str">
        <f t="shared" si="575"/>
        <v/>
      </c>
      <c r="Y89" s="46" t="str">
        <f t="shared" si="575"/>
        <v/>
      </c>
      <c r="Z89" s="46" t="str">
        <f t="shared" si="575"/>
        <v/>
      </c>
      <c r="AA89" s="46" t="str">
        <f t="shared" si="575"/>
        <v/>
      </c>
      <c r="AB89" s="46" t="str">
        <f t="shared" si="575"/>
        <v/>
      </c>
      <c r="AC89" s="46" t="str">
        <f t="shared" si="575"/>
        <v/>
      </c>
      <c r="AD89" s="46" t="str">
        <f t="shared" si="575"/>
        <v/>
      </c>
      <c r="AE89" s="46" t="str">
        <f t="shared" si="575"/>
        <v/>
      </c>
      <c r="AF89" s="46" t="str">
        <f t="shared" si="575"/>
        <v/>
      </c>
      <c r="AG89" s="46" t="str">
        <f t="shared" si="575"/>
        <v/>
      </c>
      <c r="AH89" s="46" t="str">
        <f t="shared" si="575"/>
        <v/>
      </c>
      <c r="AI89" s="46" t="str">
        <f t="shared" si="575"/>
        <v/>
      </c>
      <c r="AJ89" s="46" t="str">
        <f t="shared" si="575"/>
        <v/>
      </c>
      <c r="AK89" s="46" t="str">
        <f t="shared" si="575"/>
        <v/>
      </c>
      <c r="AL89" s="46" t="str">
        <f t="shared" si="575"/>
        <v/>
      </c>
      <c r="AM89" s="46" t="str">
        <f t="shared" si="575"/>
        <v/>
      </c>
      <c r="AN89" s="46" t="str">
        <f t="shared" si="575"/>
        <v/>
      </c>
      <c r="AO89" s="46" t="str">
        <f t="shared" si="575"/>
        <v/>
      </c>
      <c r="AP89" s="46" t="str">
        <f t="shared" si="575"/>
        <v/>
      </c>
      <c r="AQ89" s="152" t="str">
        <f t="shared" si="515"/>
        <v/>
      </c>
      <c r="AR89" s="46" t="str">
        <f t="shared" ref="AR89:DC89" si="576">IF(ISNONTEXT($V89),AQ89+$V89,"")</f>
        <v/>
      </c>
      <c r="AS89" s="46" t="str">
        <f t="shared" si="576"/>
        <v/>
      </c>
      <c r="AT89" s="46" t="str">
        <f t="shared" si="576"/>
        <v/>
      </c>
      <c r="AU89" s="46" t="str">
        <f t="shared" si="576"/>
        <v/>
      </c>
      <c r="AV89" s="46" t="str">
        <f t="shared" si="576"/>
        <v/>
      </c>
      <c r="AW89" s="46" t="str">
        <f t="shared" si="576"/>
        <v/>
      </c>
      <c r="AX89" s="46" t="str">
        <f t="shared" si="576"/>
        <v/>
      </c>
      <c r="AY89" s="46" t="str">
        <f t="shared" si="576"/>
        <v/>
      </c>
      <c r="AZ89" s="46" t="str">
        <f t="shared" si="576"/>
        <v/>
      </c>
      <c r="BA89" s="46" t="str">
        <f t="shared" si="576"/>
        <v/>
      </c>
      <c r="BB89" s="46" t="str">
        <f t="shared" si="576"/>
        <v/>
      </c>
      <c r="BC89" s="46" t="str">
        <f t="shared" si="576"/>
        <v/>
      </c>
      <c r="BD89" s="46" t="str">
        <f t="shared" si="576"/>
        <v/>
      </c>
      <c r="BE89" s="46" t="str">
        <f t="shared" si="576"/>
        <v/>
      </c>
      <c r="BF89" s="46" t="str">
        <f t="shared" si="576"/>
        <v/>
      </c>
      <c r="BG89" s="46" t="str">
        <f t="shared" si="576"/>
        <v/>
      </c>
      <c r="BH89" s="46" t="str">
        <f t="shared" si="576"/>
        <v/>
      </c>
      <c r="BI89" s="46" t="str">
        <f t="shared" si="576"/>
        <v/>
      </c>
      <c r="BJ89" s="46" t="str">
        <f t="shared" si="576"/>
        <v/>
      </c>
      <c r="BK89" s="46" t="str">
        <f t="shared" si="576"/>
        <v/>
      </c>
      <c r="BL89" s="46" t="str">
        <f t="shared" si="576"/>
        <v/>
      </c>
      <c r="BM89" s="46" t="str">
        <f t="shared" si="576"/>
        <v/>
      </c>
      <c r="BN89" s="46" t="str">
        <f t="shared" si="576"/>
        <v/>
      </c>
      <c r="BO89" s="46" t="str">
        <f t="shared" si="576"/>
        <v/>
      </c>
      <c r="BP89" s="46" t="str">
        <f t="shared" si="576"/>
        <v/>
      </c>
      <c r="BQ89" s="46" t="str">
        <f t="shared" si="576"/>
        <v/>
      </c>
      <c r="BR89" s="46" t="str">
        <f t="shared" si="576"/>
        <v/>
      </c>
      <c r="BS89" s="46" t="str">
        <f t="shared" si="576"/>
        <v/>
      </c>
      <c r="BT89" s="46" t="str">
        <f t="shared" si="576"/>
        <v/>
      </c>
      <c r="BU89" s="46" t="str">
        <f t="shared" si="576"/>
        <v/>
      </c>
      <c r="BV89" s="46" t="str">
        <f t="shared" si="576"/>
        <v/>
      </c>
      <c r="BW89" s="46" t="str">
        <f t="shared" si="576"/>
        <v/>
      </c>
      <c r="BX89" s="46" t="str">
        <f t="shared" si="576"/>
        <v/>
      </c>
      <c r="BY89" s="46" t="str">
        <f t="shared" si="576"/>
        <v/>
      </c>
      <c r="BZ89" s="46" t="str">
        <f t="shared" si="576"/>
        <v/>
      </c>
      <c r="CA89" s="46" t="str">
        <f t="shared" si="576"/>
        <v/>
      </c>
      <c r="CB89" s="46" t="str">
        <f t="shared" si="576"/>
        <v/>
      </c>
      <c r="CC89" s="46" t="str">
        <f t="shared" si="576"/>
        <v/>
      </c>
      <c r="CD89" s="46" t="str">
        <f t="shared" si="576"/>
        <v/>
      </c>
      <c r="CE89" s="46" t="str">
        <f t="shared" si="576"/>
        <v/>
      </c>
      <c r="CF89" s="46" t="str">
        <f t="shared" si="576"/>
        <v/>
      </c>
      <c r="CG89" s="46" t="str">
        <f t="shared" si="576"/>
        <v/>
      </c>
      <c r="CH89" s="46" t="str">
        <f t="shared" si="576"/>
        <v/>
      </c>
      <c r="CI89" s="46" t="str">
        <f t="shared" si="576"/>
        <v/>
      </c>
      <c r="CJ89" s="46" t="str">
        <f t="shared" si="576"/>
        <v/>
      </c>
      <c r="CK89" s="46" t="str">
        <f t="shared" si="576"/>
        <v/>
      </c>
      <c r="CL89" s="46" t="str">
        <f t="shared" si="576"/>
        <v/>
      </c>
      <c r="CM89" s="46" t="str">
        <f t="shared" si="576"/>
        <v/>
      </c>
      <c r="CN89" s="46" t="str">
        <f t="shared" si="576"/>
        <v/>
      </c>
      <c r="CO89" s="46" t="str">
        <f t="shared" si="576"/>
        <v/>
      </c>
      <c r="CP89" s="46" t="str">
        <f t="shared" si="576"/>
        <v/>
      </c>
      <c r="CQ89" s="46" t="str">
        <f t="shared" si="576"/>
        <v/>
      </c>
      <c r="CR89" s="46" t="str">
        <f t="shared" si="576"/>
        <v/>
      </c>
      <c r="CS89" s="46" t="str">
        <f t="shared" si="576"/>
        <v/>
      </c>
      <c r="CT89" s="46" t="str">
        <f t="shared" si="576"/>
        <v/>
      </c>
      <c r="CU89" s="46" t="str">
        <f t="shared" si="576"/>
        <v/>
      </c>
      <c r="CV89" s="46" t="str">
        <f t="shared" si="576"/>
        <v/>
      </c>
      <c r="CW89" s="46" t="str">
        <f t="shared" si="576"/>
        <v/>
      </c>
      <c r="CX89" s="46" t="str">
        <f t="shared" si="576"/>
        <v/>
      </c>
      <c r="CY89" s="46" t="str">
        <f t="shared" si="576"/>
        <v/>
      </c>
      <c r="CZ89" s="46" t="str">
        <f t="shared" si="576"/>
        <v/>
      </c>
      <c r="DA89" s="46" t="str">
        <f t="shared" si="576"/>
        <v/>
      </c>
      <c r="DB89" s="46" t="str">
        <f t="shared" si="576"/>
        <v/>
      </c>
      <c r="DC89" s="46" t="str">
        <f t="shared" si="576"/>
        <v/>
      </c>
      <c r="DD89" s="46" t="str">
        <f t="shared" ref="DD89:DS89" si="577">IF(ISNONTEXT($V89),DC89+$V89,"")</f>
        <v/>
      </c>
      <c r="DE89" s="46" t="str">
        <f t="shared" si="577"/>
        <v/>
      </c>
      <c r="DF89" s="46" t="str">
        <f t="shared" si="577"/>
        <v/>
      </c>
      <c r="DG89" s="46" t="str">
        <f t="shared" si="577"/>
        <v/>
      </c>
      <c r="DH89" s="46" t="str">
        <f t="shared" si="577"/>
        <v/>
      </c>
      <c r="DI89" s="46" t="str">
        <f t="shared" si="577"/>
        <v/>
      </c>
      <c r="DJ89" s="46" t="str">
        <f t="shared" si="577"/>
        <v/>
      </c>
      <c r="DK89" s="46" t="str">
        <f t="shared" si="577"/>
        <v/>
      </c>
      <c r="DL89" s="46" t="str">
        <f t="shared" si="577"/>
        <v/>
      </c>
      <c r="DM89" s="46" t="str">
        <f t="shared" si="577"/>
        <v/>
      </c>
      <c r="DN89" s="46" t="str">
        <f t="shared" si="577"/>
        <v/>
      </c>
      <c r="DO89" s="46" t="str">
        <f t="shared" si="577"/>
        <v/>
      </c>
      <c r="DP89" s="46" t="str">
        <f t="shared" si="577"/>
        <v/>
      </c>
      <c r="DQ89" s="46" t="str">
        <f t="shared" si="577"/>
        <v/>
      </c>
      <c r="DR89" s="46" t="str">
        <f t="shared" si="577"/>
        <v/>
      </c>
      <c r="DS89" s="46" t="str">
        <f t="shared" si="577"/>
        <v/>
      </c>
      <c r="DT89" s="146" t="e">
        <f t="shared" si="409"/>
        <v>#N/A</v>
      </c>
      <c r="DU89" s="146" t="e">
        <f t="shared" si="410"/>
        <v>#N/A</v>
      </c>
      <c r="DV89" s="146" t="e">
        <f t="shared" si="411"/>
        <v>#N/A</v>
      </c>
      <c r="DW89" s="146" t="e">
        <f t="shared" si="412"/>
        <v>#N/A</v>
      </c>
      <c r="DX89" s="146" t="e">
        <f t="shared" si="413"/>
        <v>#N/A</v>
      </c>
      <c r="DY89" s="146" t="e">
        <f t="shared" si="414"/>
        <v>#N/A</v>
      </c>
      <c r="DZ89" s="146" t="e">
        <f t="shared" si="415"/>
        <v>#N/A</v>
      </c>
      <c r="EA89" s="146" t="e">
        <f t="shared" si="416"/>
        <v>#N/A</v>
      </c>
      <c r="EB89" s="146" t="e">
        <f t="shared" si="417"/>
        <v>#N/A</v>
      </c>
      <c r="EC89" s="146" t="e">
        <f t="shared" si="418"/>
        <v>#N/A</v>
      </c>
      <c r="ED89" s="146" t="e">
        <f t="shared" si="419"/>
        <v>#N/A</v>
      </c>
      <c r="EE89" s="146" t="e">
        <f t="shared" si="420"/>
        <v>#N/A</v>
      </c>
      <c r="EF89" s="146" t="e">
        <f t="shared" si="421"/>
        <v>#N/A</v>
      </c>
      <c r="EG89" s="146" t="e">
        <f t="shared" si="422"/>
        <v>#N/A</v>
      </c>
      <c r="EH89" s="146" t="e">
        <f t="shared" si="423"/>
        <v>#N/A</v>
      </c>
      <c r="EI89" s="146" t="e">
        <f t="shared" si="424"/>
        <v>#N/A</v>
      </c>
      <c r="EJ89" s="146" t="e">
        <f t="shared" si="425"/>
        <v>#N/A</v>
      </c>
      <c r="EK89" s="146" t="e">
        <f t="shared" si="426"/>
        <v>#N/A</v>
      </c>
      <c r="EL89" s="146" t="e">
        <f t="shared" si="427"/>
        <v>#N/A</v>
      </c>
      <c r="EM89" s="146" t="e">
        <f t="shared" si="428"/>
        <v>#N/A</v>
      </c>
      <c r="EN89" s="146" t="e">
        <f t="shared" si="429"/>
        <v>#N/A</v>
      </c>
      <c r="EO89" s="146" t="e">
        <f t="shared" si="430"/>
        <v>#N/A</v>
      </c>
      <c r="EP89" s="146" t="e">
        <f t="shared" si="431"/>
        <v>#N/A</v>
      </c>
      <c r="EQ89" s="146" t="e">
        <f t="shared" si="432"/>
        <v>#N/A</v>
      </c>
      <c r="ER89" s="146" t="e">
        <f t="shared" si="433"/>
        <v>#N/A</v>
      </c>
      <c r="ES89" s="146" t="e">
        <f t="shared" si="434"/>
        <v>#N/A</v>
      </c>
      <c r="ET89" s="146" t="e">
        <f t="shared" si="435"/>
        <v>#N/A</v>
      </c>
      <c r="EU89" s="146" t="e">
        <f t="shared" si="436"/>
        <v>#N/A</v>
      </c>
      <c r="EV89" s="146" t="e">
        <f t="shared" si="437"/>
        <v>#N/A</v>
      </c>
      <c r="EW89" s="146" t="e">
        <f t="shared" si="438"/>
        <v>#N/A</v>
      </c>
      <c r="EX89" s="146" t="e">
        <f t="shared" si="439"/>
        <v>#N/A</v>
      </c>
      <c r="EY89" s="146" t="e">
        <f t="shared" si="440"/>
        <v>#N/A</v>
      </c>
      <c r="EZ89" s="146" t="e">
        <f t="shared" si="441"/>
        <v>#N/A</v>
      </c>
      <c r="FA89" s="146" t="e">
        <f t="shared" si="442"/>
        <v>#N/A</v>
      </c>
      <c r="FB89" s="146" t="e">
        <f t="shared" si="443"/>
        <v>#N/A</v>
      </c>
      <c r="FC89" s="146" t="e">
        <f t="shared" si="444"/>
        <v>#N/A</v>
      </c>
      <c r="FD89" s="146" t="e">
        <f t="shared" si="445"/>
        <v>#N/A</v>
      </c>
      <c r="FE89" s="146" t="e">
        <f t="shared" si="446"/>
        <v>#N/A</v>
      </c>
      <c r="FF89" s="146" t="e">
        <f t="shared" si="447"/>
        <v>#N/A</v>
      </c>
      <c r="FG89" s="146" t="e">
        <f t="shared" si="448"/>
        <v>#N/A</v>
      </c>
      <c r="FH89" s="146" t="e">
        <f t="shared" si="449"/>
        <v>#N/A</v>
      </c>
      <c r="FI89" s="146" t="e">
        <f t="shared" si="450"/>
        <v>#N/A</v>
      </c>
      <c r="FJ89" s="146" t="e">
        <f t="shared" si="451"/>
        <v>#N/A</v>
      </c>
      <c r="FK89" s="146" t="e">
        <f t="shared" si="452"/>
        <v>#N/A</v>
      </c>
      <c r="FL89" s="146" t="e">
        <f t="shared" si="453"/>
        <v>#N/A</v>
      </c>
      <c r="FM89" s="146" t="e">
        <f t="shared" si="454"/>
        <v>#N/A</v>
      </c>
      <c r="FN89" s="146" t="e">
        <f t="shared" si="455"/>
        <v>#N/A</v>
      </c>
      <c r="FO89" s="146" t="e">
        <f t="shared" si="456"/>
        <v>#N/A</v>
      </c>
      <c r="FP89" s="146" t="e">
        <f t="shared" si="457"/>
        <v>#N/A</v>
      </c>
      <c r="FQ89" s="146" t="e">
        <f t="shared" si="458"/>
        <v>#N/A</v>
      </c>
      <c r="FR89" s="146" t="e">
        <f t="shared" si="459"/>
        <v>#N/A</v>
      </c>
      <c r="FS89" s="146" t="e">
        <f t="shared" si="460"/>
        <v>#N/A</v>
      </c>
      <c r="FT89" s="146" t="e">
        <f t="shared" si="461"/>
        <v>#N/A</v>
      </c>
      <c r="FU89" s="146" t="e">
        <f t="shared" si="462"/>
        <v>#N/A</v>
      </c>
      <c r="FV89" s="146" t="e">
        <f t="shared" si="463"/>
        <v>#N/A</v>
      </c>
      <c r="FW89" s="146" t="e">
        <f t="shared" si="464"/>
        <v>#N/A</v>
      </c>
      <c r="FX89" s="146" t="e">
        <f t="shared" si="465"/>
        <v>#N/A</v>
      </c>
      <c r="FY89" s="146" t="e">
        <f t="shared" si="466"/>
        <v>#N/A</v>
      </c>
      <c r="FZ89" s="146" t="e">
        <f t="shared" si="467"/>
        <v>#N/A</v>
      </c>
      <c r="GA89" s="146" t="e">
        <f t="shared" si="468"/>
        <v>#N/A</v>
      </c>
      <c r="GB89" s="146" t="e">
        <f t="shared" si="469"/>
        <v>#N/A</v>
      </c>
      <c r="GC89" s="146" t="e">
        <f t="shared" si="470"/>
        <v>#N/A</v>
      </c>
      <c r="GD89" s="146" t="e">
        <f t="shared" si="471"/>
        <v>#N/A</v>
      </c>
      <c r="GE89" s="146" t="e">
        <f t="shared" si="472"/>
        <v>#N/A</v>
      </c>
      <c r="GF89" s="146" t="e">
        <f t="shared" si="473"/>
        <v>#N/A</v>
      </c>
      <c r="GG89" s="146" t="e">
        <f t="shared" si="474"/>
        <v>#N/A</v>
      </c>
      <c r="GH89" s="146" t="e">
        <f t="shared" si="475"/>
        <v>#N/A</v>
      </c>
      <c r="GI89" s="146" t="e">
        <f t="shared" si="476"/>
        <v>#N/A</v>
      </c>
      <c r="GJ89" s="146" t="e">
        <f t="shared" si="477"/>
        <v>#N/A</v>
      </c>
      <c r="GK89" s="146" t="e">
        <f t="shared" si="478"/>
        <v>#N/A</v>
      </c>
      <c r="GL89" s="146" t="e">
        <f t="shared" si="479"/>
        <v>#N/A</v>
      </c>
      <c r="GM89" s="146" t="e">
        <f t="shared" si="480"/>
        <v>#N/A</v>
      </c>
      <c r="GN89" s="146" t="e">
        <f t="shared" si="481"/>
        <v>#N/A</v>
      </c>
      <c r="GO89" s="146" t="e">
        <f t="shared" si="482"/>
        <v>#N/A</v>
      </c>
      <c r="GP89" s="146" t="e">
        <f t="shared" si="483"/>
        <v>#N/A</v>
      </c>
      <c r="GQ89" s="146" t="e">
        <f t="shared" si="484"/>
        <v>#N/A</v>
      </c>
      <c r="GR89" s="146" t="e">
        <f t="shared" si="485"/>
        <v>#N/A</v>
      </c>
      <c r="GS89" s="146" t="e">
        <f t="shared" si="486"/>
        <v>#N/A</v>
      </c>
      <c r="GT89" s="146" t="e">
        <f t="shared" si="487"/>
        <v>#N/A</v>
      </c>
      <c r="GU89" s="146" t="e">
        <f t="shared" si="488"/>
        <v>#N/A</v>
      </c>
      <c r="GV89" s="146" t="e">
        <f t="shared" si="489"/>
        <v>#N/A</v>
      </c>
      <c r="GW89" s="146" t="e">
        <f t="shared" si="490"/>
        <v>#N/A</v>
      </c>
      <c r="GX89" s="146" t="e">
        <f t="shared" si="491"/>
        <v>#N/A</v>
      </c>
      <c r="GY89" s="146" t="e">
        <f t="shared" si="492"/>
        <v>#N/A</v>
      </c>
      <c r="GZ89" s="146" t="e">
        <f t="shared" si="493"/>
        <v>#N/A</v>
      </c>
      <c r="HA89" s="146" t="e">
        <f t="shared" si="494"/>
        <v>#N/A</v>
      </c>
      <c r="HB89" s="146" t="e">
        <f t="shared" si="495"/>
        <v>#N/A</v>
      </c>
      <c r="HC89" s="146" t="e">
        <f t="shared" si="496"/>
        <v>#N/A</v>
      </c>
      <c r="HD89" s="146" t="e">
        <f t="shared" si="497"/>
        <v>#N/A</v>
      </c>
      <c r="HE89" s="146" t="e">
        <f t="shared" si="498"/>
        <v>#N/A</v>
      </c>
      <c r="HF89" s="146" t="e">
        <f t="shared" si="499"/>
        <v>#N/A</v>
      </c>
      <c r="HG89" s="146" t="e">
        <f t="shared" si="500"/>
        <v>#N/A</v>
      </c>
      <c r="HH89" s="146" t="e">
        <f t="shared" si="501"/>
        <v>#N/A</v>
      </c>
      <c r="HI89" s="146" t="e">
        <f t="shared" si="502"/>
        <v>#N/A</v>
      </c>
      <c r="HJ89" s="146" t="e">
        <f t="shared" si="503"/>
        <v>#N/A</v>
      </c>
      <c r="HK89" s="146" t="e">
        <f t="shared" si="504"/>
        <v>#N/A</v>
      </c>
      <c r="HL89" s="146" t="e">
        <f t="shared" si="505"/>
        <v>#N/A</v>
      </c>
      <c r="HM89" s="146" t="e">
        <f t="shared" si="506"/>
        <v>#N/A</v>
      </c>
      <c r="HN89" s="146" t="e">
        <f t="shared" si="507"/>
        <v>#N/A</v>
      </c>
      <c r="HO89" s="146" t="e">
        <f t="shared" si="508"/>
        <v>#N/A</v>
      </c>
      <c r="HP89" s="146" t="e">
        <f t="shared" si="509"/>
        <v>#N/A</v>
      </c>
    </row>
    <row r="90" spans="1:224" hidden="1" x14ac:dyDescent="0.45">
      <c r="A90" s="4">
        <v>87</v>
      </c>
      <c r="B90" s="82" t="str">
        <f t="shared" si="510"/>
        <v/>
      </c>
      <c r="C90" s="81"/>
      <c r="D90" s="82" t="str">
        <f t="shared" si="511"/>
        <v/>
      </c>
      <c r="E90" s="32" t="str">
        <f t="shared" si="403"/>
        <v/>
      </c>
      <c r="F90" s="32" t="str">
        <f t="shared" si="404"/>
        <v/>
      </c>
      <c r="G90" s="65" t="str">
        <f t="shared" si="512"/>
        <v/>
      </c>
      <c r="H90" s="21"/>
      <c r="I90" s="53"/>
      <c r="J90" s="237"/>
      <c r="K90" s="66" t="str">
        <f>IF(AND(B90&gt;0,C90&gt;0,D90&gt;0),IF(ISBLANK(J90),IF(ISBLANK(H90),"",(D90-B90)*VLOOKUP(H90,VLookups!$A$4:$B$13,2,FALSE)),J90),"")</f>
        <v/>
      </c>
      <c r="L90" s="67" t="str">
        <f t="shared" si="405"/>
        <v/>
      </c>
      <c r="M90" s="81"/>
      <c r="N90" s="230" t="str">
        <f>IF(AND(M90&gt;0,C90&gt;0,NOT(K90="")),ABS(VLOOKUP($M$1,VLookups!$A$27:$B$28,2,FALSE)-_xlfn.NORM.DIST(M90,G90,K90,TRUE)),"")</f>
        <v/>
      </c>
      <c r="O90" s="80" t="str">
        <f>IF(AND($B90&gt;0,$C90&gt;0,$D90&gt;0,NOT(ISBLANK($H90))),_xlfn.NORM.INV(ABS(VLOOKUP($M$1,VLookups!$A$27:$B$28,2,FALSE)-O$3),$G90,$K90),"")</f>
        <v/>
      </c>
      <c r="P90" s="79" t="str">
        <f>IF(AND($B90&gt;0,$C90&gt;0,$D90&gt;0,NOT(ISBLANK($H90))),_xlfn.NORM.INV(ABS(VLOOKUP($M$1,VLookups!$A$27:$B$28,2,FALSE)-P$3),$G90,$K90),"")</f>
        <v/>
      </c>
      <c r="Q90" s="80" t="str">
        <f>IF(AND($B90&gt;0,$C90&gt;0,$D90&gt;0,NOT(ISBLANK($H90))),_xlfn.NORM.INV(ABS(VLOOKUP($M$1,VLookups!$A$27:$B$28,2,FALSE)-Q$3),$G90,$K90),"")</f>
        <v/>
      </c>
      <c r="R90" s="79" t="str">
        <f>IF(AND($B90&gt;0,$C90&gt;0,$D90&gt;0,NOT(ISBLANK($H90))),_xlfn.NORM.INV(ABS(VLOOKUP($M$1,VLookups!$A$27:$B$28,2,FALSE)-R$3),$G90,$K90),"")</f>
        <v/>
      </c>
      <c r="S90" s="80" t="str">
        <f>IF(AND($B90&gt;0,$C90&gt;0,$D90&gt;0,NOT(ISBLANK($H90))),_xlfn.NORM.INV(ABS(VLOOKUP($M$1,VLookups!$A$27:$B$28,2,FALSE)-S$3),$G90,$K90),"")</f>
        <v/>
      </c>
      <c r="T90" s="79" t="str">
        <f>IF(AND($B90&gt;0,$C90&gt;0,$D90&gt;0,NOT(ISBLANK($H90))),_xlfn.NORM.INV(ABS(VLOOKUP($M$1,VLookups!$A$27:$B$28,2,FALSE)-T$3),$G90,$K90),"")</f>
        <v/>
      </c>
      <c r="U90" s="5"/>
      <c r="V90" s="145" t="str">
        <f t="shared" si="513"/>
        <v/>
      </c>
      <c r="W90" s="46" t="str">
        <f t="shared" ref="W90:AP90" si="578">IF(ISNONTEXT($V90),X90-$V90,"")</f>
        <v/>
      </c>
      <c r="X90" s="46" t="str">
        <f t="shared" si="578"/>
        <v/>
      </c>
      <c r="Y90" s="46" t="str">
        <f t="shared" si="578"/>
        <v/>
      </c>
      <c r="Z90" s="46" t="str">
        <f t="shared" si="578"/>
        <v/>
      </c>
      <c r="AA90" s="46" t="str">
        <f t="shared" si="578"/>
        <v/>
      </c>
      <c r="AB90" s="46" t="str">
        <f t="shared" si="578"/>
        <v/>
      </c>
      <c r="AC90" s="46" t="str">
        <f t="shared" si="578"/>
        <v/>
      </c>
      <c r="AD90" s="46" t="str">
        <f t="shared" si="578"/>
        <v/>
      </c>
      <c r="AE90" s="46" t="str">
        <f t="shared" si="578"/>
        <v/>
      </c>
      <c r="AF90" s="46" t="str">
        <f t="shared" si="578"/>
        <v/>
      </c>
      <c r="AG90" s="46" t="str">
        <f t="shared" si="578"/>
        <v/>
      </c>
      <c r="AH90" s="46" t="str">
        <f t="shared" si="578"/>
        <v/>
      </c>
      <c r="AI90" s="46" t="str">
        <f t="shared" si="578"/>
        <v/>
      </c>
      <c r="AJ90" s="46" t="str">
        <f t="shared" si="578"/>
        <v/>
      </c>
      <c r="AK90" s="46" t="str">
        <f t="shared" si="578"/>
        <v/>
      </c>
      <c r="AL90" s="46" t="str">
        <f t="shared" si="578"/>
        <v/>
      </c>
      <c r="AM90" s="46" t="str">
        <f t="shared" si="578"/>
        <v/>
      </c>
      <c r="AN90" s="46" t="str">
        <f t="shared" si="578"/>
        <v/>
      </c>
      <c r="AO90" s="46" t="str">
        <f t="shared" si="578"/>
        <v/>
      </c>
      <c r="AP90" s="46" t="str">
        <f t="shared" si="578"/>
        <v/>
      </c>
      <c r="AQ90" s="152" t="str">
        <f t="shared" si="515"/>
        <v/>
      </c>
      <c r="AR90" s="46" t="str">
        <f t="shared" ref="AR90:DC90" si="579">IF(ISNONTEXT($V90),AQ90+$V90,"")</f>
        <v/>
      </c>
      <c r="AS90" s="46" t="str">
        <f t="shared" si="579"/>
        <v/>
      </c>
      <c r="AT90" s="46" t="str">
        <f t="shared" si="579"/>
        <v/>
      </c>
      <c r="AU90" s="46" t="str">
        <f t="shared" si="579"/>
        <v/>
      </c>
      <c r="AV90" s="46" t="str">
        <f t="shared" si="579"/>
        <v/>
      </c>
      <c r="AW90" s="46" t="str">
        <f t="shared" si="579"/>
        <v/>
      </c>
      <c r="AX90" s="46" t="str">
        <f t="shared" si="579"/>
        <v/>
      </c>
      <c r="AY90" s="46" t="str">
        <f t="shared" si="579"/>
        <v/>
      </c>
      <c r="AZ90" s="46" t="str">
        <f t="shared" si="579"/>
        <v/>
      </c>
      <c r="BA90" s="46" t="str">
        <f t="shared" si="579"/>
        <v/>
      </c>
      <c r="BB90" s="46" t="str">
        <f t="shared" si="579"/>
        <v/>
      </c>
      <c r="BC90" s="46" t="str">
        <f t="shared" si="579"/>
        <v/>
      </c>
      <c r="BD90" s="46" t="str">
        <f t="shared" si="579"/>
        <v/>
      </c>
      <c r="BE90" s="46" t="str">
        <f t="shared" si="579"/>
        <v/>
      </c>
      <c r="BF90" s="46" t="str">
        <f t="shared" si="579"/>
        <v/>
      </c>
      <c r="BG90" s="46" t="str">
        <f t="shared" si="579"/>
        <v/>
      </c>
      <c r="BH90" s="46" t="str">
        <f t="shared" si="579"/>
        <v/>
      </c>
      <c r="BI90" s="46" t="str">
        <f t="shared" si="579"/>
        <v/>
      </c>
      <c r="BJ90" s="46" t="str">
        <f t="shared" si="579"/>
        <v/>
      </c>
      <c r="BK90" s="46" t="str">
        <f t="shared" si="579"/>
        <v/>
      </c>
      <c r="BL90" s="46" t="str">
        <f t="shared" si="579"/>
        <v/>
      </c>
      <c r="BM90" s="46" t="str">
        <f t="shared" si="579"/>
        <v/>
      </c>
      <c r="BN90" s="46" t="str">
        <f t="shared" si="579"/>
        <v/>
      </c>
      <c r="BO90" s="46" t="str">
        <f t="shared" si="579"/>
        <v/>
      </c>
      <c r="BP90" s="46" t="str">
        <f t="shared" si="579"/>
        <v/>
      </c>
      <c r="BQ90" s="46" t="str">
        <f t="shared" si="579"/>
        <v/>
      </c>
      <c r="BR90" s="46" t="str">
        <f t="shared" si="579"/>
        <v/>
      </c>
      <c r="BS90" s="46" t="str">
        <f t="shared" si="579"/>
        <v/>
      </c>
      <c r="BT90" s="46" t="str">
        <f t="shared" si="579"/>
        <v/>
      </c>
      <c r="BU90" s="46" t="str">
        <f t="shared" si="579"/>
        <v/>
      </c>
      <c r="BV90" s="46" t="str">
        <f t="shared" si="579"/>
        <v/>
      </c>
      <c r="BW90" s="46" t="str">
        <f t="shared" si="579"/>
        <v/>
      </c>
      <c r="BX90" s="46" t="str">
        <f t="shared" si="579"/>
        <v/>
      </c>
      <c r="BY90" s="46" t="str">
        <f t="shared" si="579"/>
        <v/>
      </c>
      <c r="BZ90" s="46" t="str">
        <f t="shared" si="579"/>
        <v/>
      </c>
      <c r="CA90" s="46" t="str">
        <f t="shared" si="579"/>
        <v/>
      </c>
      <c r="CB90" s="46" t="str">
        <f t="shared" si="579"/>
        <v/>
      </c>
      <c r="CC90" s="46" t="str">
        <f t="shared" si="579"/>
        <v/>
      </c>
      <c r="CD90" s="46" t="str">
        <f t="shared" si="579"/>
        <v/>
      </c>
      <c r="CE90" s="46" t="str">
        <f t="shared" si="579"/>
        <v/>
      </c>
      <c r="CF90" s="46" t="str">
        <f t="shared" si="579"/>
        <v/>
      </c>
      <c r="CG90" s="46" t="str">
        <f t="shared" si="579"/>
        <v/>
      </c>
      <c r="CH90" s="46" t="str">
        <f t="shared" si="579"/>
        <v/>
      </c>
      <c r="CI90" s="46" t="str">
        <f t="shared" si="579"/>
        <v/>
      </c>
      <c r="CJ90" s="46" t="str">
        <f t="shared" si="579"/>
        <v/>
      </c>
      <c r="CK90" s="46" t="str">
        <f t="shared" si="579"/>
        <v/>
      </c>
      <c r="CL90" s="46" t="str">
        <f t="shared" si="579"/>
        <v/>
      </c>
      <c r="CM90" s="46" t="str">
        <f t="shared" si="579"/>
        <v/>
      </c>
      <c r="CN90" s="46" t="str">
        <f t="shared" si="579"/>
        <v/>
      </c>
      <c r="CO90" s="46" t="str">
        <f t="shared" si="579"/>
        <v/>
      </c>
      <c r="CP90" s="46" t="str">
        <f t="shared" si="579"/>
        <v/>
      </c>
      <c r="CQ90" s="46" t="str">
        <f t="shared" si="579"/>
        <v/>
      </c>
      <c r="CR90" s="46" t="str">
        <f t="shared" si="579"/>
        <v/>
      </c>
      <c r="CS90" s="46" t="str">
        <f t="shared" si="579"/>
        <v/>
      </c>
      <c r="CT90" s="46" t="str">
        <f t="shared" si="579"/>
        <v/>
      </c>
      <c r="CU90" s="46" t="str">
        <f t="shared" si="579"/>
        <v/>
      </c>
      <c r="CV90" s="46" t="str">
        <f t="shared" si="579"/>
        <v/>
      </c>
      <c r="CW90" s="46" t="str">
        <f t="shared" si="579"/>
        <v/>
      </c>
      <c r="CX90" s="46" t="str">
        <f t="shared" si="579"/>
        <v/>
      </c>
      <c r="CY90" s="46" t="str">
        <f t="shared" si="579"/>
        <v/>
      </c>
      <c r="CZ90" s="46" t="str">
        <f t="shared" si="579"/>
        <v/>
      </c>
      <c r="DA90" s="46" t="str">
        <f t="shared" si="579"/>
        <v/>
      </c>
      <c r="DB90" s="46" t="str">
        <f t="shared" si="579"/>
        <v/>
      </c>
      <c r="DC90" s="46" t="str">
        <f t="shared" si="579"/>
        <v/>
      </c>
      <c r="DD90" s="46" t="str">
        <f t="shared" ref="DD90:DS90" si="580">IF(ISNONTEXT($V90),DC90+$V90,"")</f>
        <v/>
      </c>
      <c r="DE90" s="46" t="str">
        <f t="shared" si="580"/>
        <v/>
      </c>
      <c r="DF90" s="46" t="str">
        <f t="shared" si="580"/>
        <v/>
      </c>
      <c r="DG90" s="46" t="str">
        <f t="shared" si="580"/>
        <v/>
      </c>
      <c r="DH90" s="46" t="str">
        <f t="shared" si="580"/>
        <v/>
      </c>
      <c r="DI90" s="46" t="str">
        <f t="shared" si="580"/>
        <v/>
      </c>
      <c r="DJ90" s="46" t="str">
        <f t="shared" si="580"/>
        <v/>
      </c>
      <c r="DK90" s="46" t="str">
        <f t="shared" si="580"/>
        <v/>
      </c>
      <c r="DL90" s="46" t="str">
        <f t="shared" si="580"/>
        <v/>
      </c>
      <c r="DM90" s="46" t="str">
        <f t="shared" si="580"/>
        <v/>
      </c>
      <c r="DN90" s="46" t="str">
        <f t="shared" si="580"/>
        <v/>
      </c>
      <c r="DO90" s="46" t="str">
        <f t="shared" si="580"/>
        <v/>
      </c>
      <c r="DP90" s="46" t="str">
        <f t="shared" si="580"/>
        <v/>
      </c>
      <c r="DQ90" s="46" t="str">
        <f t="shared" si="580"/>
        <v/>
      </c>
      <c r="DR90" s="46" t="str">
        <f t="shared" si="580"/>
        <v/>
      </c>
      <c r="DS90" s="46" t="str">
        <f t="shared" si="580"/>
        <v/>
      </c>
      <c r="DT90" s="146" t="e">
        <f t="shared" si="409"/>
        <v>#N/A</v>
      </c>
      <c r="DU90" s="146" t="e">
        <f t="shared" si="410"/>
        <v>#N/A</v>
      </c>
      <c r="DV90" s="146" t="e">
        <f t="shared" si="411"/>
        <v>#N/A</v>
      </c>
      <c r="DW90" s="146" t="e">
        <f t="shared" si="412"/>
        <v>#N/A</v>
      </c>
      <c r="DX90" s="146" t="e">
        <f t="shared" si="413"/>
        <v>#N/A</v>
      </c>
      <c r="DY90" s="146" t="e">
        <f t="shared" si="414"/>
        <v>#N/A</v>
      </c>
      <c r="DZ90" s="146" t="e">
        <f t="shared" si="415"/>
        <v>#N/A</v>
      </c>
      <c r="EA90" s="146" t="e">
        <f t="shared" si="416"/>
        <v>#N/A</v>
      </c>
      <c r="EB90" s="146" t="e">
        <f t="shared" si="417"/>
        <v>#N/A</v>
      </c>
      <c r="EC90" s="146" t="e">
        <f t="shared" si="418"/>
        <v>#N/A</v>
      </c>
      <c r="ED90" s="146" t="e">
        <f t="shared" si="419"/>
        <v>#N/A</v>
      </c>
      <c r="EE90" s="146" t="e">
        <f t="shared" si="420"/>
        <v>#N/A</v>
      </c>
      <c r="EF90" s="146" t="e">
        <f t="shared" si="421"/>
        <v>#N/A</v>
      </c>
      <c r="EG90" s="146" t="e">
        <f t="shared" si="422"/>
        <v>#N/A</v>
      </c>
      <c r="EH90" s="146" t="e">
        <f t="shared" si="423"/>
        <v>#N/A</v>
      </c>
      <c r="EI90" s="146" t="e">
        <f t="shared" si="424"/>
        <v>#N/A</v>
      </c>
      <c r="EJ90" s="146" t="e">
        <f t="shared" si="425"/>
        <v>#N/A</v>
      </c>
      <c r="EK90" s="146" t="e">
        <f t="shared" si="426"/>
        <v>#N/A</v>
      </c>
      <c r="EL90" s="146" t="e">
        <f t="shared" si="427"/>
        <v>#N/A</v>
      </c>
      <c r="EM90" s="146" t="e">
        <f t="shared" si="428"/>
        <v>#N/A</v>
      </c>
      <c r="EN90" s="146" t="e">
        <f t="shared" si="429"/>
        <v>#N/A</v>
      </c>
      <c r="EO90" s="146" t="e">
        <f t="shared" si="430"/>
        <v>#N/A</v>
      </c>
      <c r="EP90" s="146" t="e">
        <f t="shared" si="431"/>
        <v>#N/A</v>
      </c>
      <c r="EQ90" s="146" t="e">
        <f t="shared" si="432"/>
        <v>#N/A</v>
      </c>
      <c r="ER90" s="146" t="e">
        <f t="shared" si="433"/>
        <v>#N/A</v>
      </c>
      <c r="ES90" s="146" t="e">
        <f t="shared" si="434"/>
        <v>#N/A</v>
      </c>
      <c r="ET90" s="146" t="e">
        <f t="shared" si="435"/>
        <v>#N/A</v>
      </c>
      <c r="EU90" s="146" t="e">
        <f t="shared" si="436"/>
        <v>#N/A</v>
      </c>
      <c r="EV90" s="146" t="e">
        <f t="shared" si="437"/>
        <v>#N/A</v>
      </c>
      <c r="EW90" s="146" t="e">
        <f t="shared" si="438"/>
        <v>#N/A</v>
      </c>
      <c r="EX90" s="146" t="e">
        <f t="shared" si="439"/>
        <v>#N/A</v>
      </c>
      <c r="EY90" s="146" t="e">
        <f t="shared" si="440"/>
        <v>#N/A</v>
      </c>
      <c r="EZ90" s="146" t="e">
        <f t="shared" si="441"/>
        <v>#N/A</v>
      </c>
      <c r="FA90" s="146" t="e">
        <f t="shared" si="442"/>
        <v>#N/A</v>
      </c>
      <c r="FB90" s="146" t="e">
        <f t="shared" si="443"/>
        <v>#N/A</v>
      </c>
      <c r="FC90" s="146" t="e">
        <f t="shared" si="444"/>
        <v>#N/A</v>
      </c>
      <c r="FD90" s="146" t="e">
        <f t="shared" si="445"/>
        <v>#N/A</v>
      </c>
      <c r="FE90" s="146" t="e">
        <f t="shared" si="446"/>
        <v>#N/A</v>
      </c>
      <c r="FF90" s="146" t="e">
        <f t="shared" si="447"/>
        <v>#N/A</v>
      </c>
      <c r="FG90" s="146" t="e">
        <f t="shared" si="448"/>
        <v>#N/A</v>
      </c>
      <c r="FH90" s="146" t="e">
        <f t="shared" si="449"/>
        <v>#N/A</v>
      </c>
      <c r="FI90" s="146" t="e">
        <f t="shared" si="450"/>
        <v>#N/A</v>
      </c>
      <c r="FJ90" s="146" t="e">
        <f t="shared" si="451"/>
        <v>#N/A</v>
      </c>
      <c r="FK90" s="146" t="e">
        <f t="shared" si="452"/>
        <v>#N/A</v>
      </c>
      <c r="FL90" s="146" t="e">
        <f t="shared" si="453"/>
        <v>#N/A</v>
      </c>
      <c r="FM90" s="146" t="e">
        <f t="shared" si="454"/>
        <v>#N/A</v>
      </c>
      <c r="FN90" s="146" t="e">
        <f t="shared" si="455"/>
        <v>#N/A</v>
      </c>
      <c r="FO90" s="146" t="e">
        <f t="shared" si="456"/>
        <v>#N/A</v>
      </c>
      <c r="FP90" s="146" t="e">
        <f t="shared" si="457"/>
        <v>#N/A</v>
      </c>
      <c r="FQ90" s="146" t="e">
        <f t="shared" si="458"/>
        <v>#N/A</v>
      </c>
      <c r="FR90" s="146" t="e">
        <f t="shared" si="459"/>
        <v>#N/A</v>
      </c>
      <c r="FS90" s="146" t="e">
        <f t="shared" si="460"/>
        <v>#N/A</v>
      </c>
      <c r="FT90" s="146" t="e">
        <f t="shared" si="461"/>
        <v>#N/A</v>
      </c>
      <c r="FU90" s="146" t="e">
        <f t="shared" si="462"/>
        <v>#N/A</v>
      </c>
      <c r="FV90" s="146" t="e">
        <f t="shared" si="463"/>
        <v>#N/A</v>
      </c>
      <c r="FW90" s="146" t="e">
        <f t="shared" si="464"/>
        <v>#N/A</v>
      </c>
      <c r="FX90" s="146" t="e">
        <f t="shared" si="465"/>
        <v>#N/A</v>
      </c>
      <c r="FY90" s="146" t="e">
        <f t="shared" si="466"/>
        <v>#N/A</v>
      </c>
      <c r="FZ90" s="146" t="e">
        <f t="shared" si="467"/>
        <v>#N/A</v>
      </c>
      <c r="GA90" s="146" t="e">
        <f t="shared" si="468"/>
        <v>#N/A</v>
      </c>
      <c r="GB90" s="146" t="e">
        <f t="shared" si="469"/>
        <v>#N/A</v>
      </c>
      <c r="GC90" s="146" t="e">
        <f t="shared" si="470"/>
        <v>#N/A</v>
      </c>
      <c r="GD90" s="146" t="e">
        <f t="shared" si="471"/>
        <v>#N/A</v>
      </c>
      <c r="GE90" s="146" t="e">
        <f t="shared" si="472"/>
        <v>#N/A</v>
      </c>
      <c r="GF90" s="146" t="e">
        <f t="shared" si="473"/>
        <v>#N/A</v>
      </c>
      <c r="GG90" s="146" t="e">
        <f t="shared" si="474"/>
        <v>#N/A</v>
      </c>
      <c r="GH90" s="146" t="e">
        <f t="shared" si="475"/>
        <v>#N/A</v>
      </c>
      <c r="GI90" s="146" t="e">
        <f t="shared" si="476"/>
        <v>#N/A</v>
      </c>
      <c r="GJ90" s="146" t="e">
        <f t="shared" si="477"/>
        <v>#N/A</v>
      </c>
      <c r="GK90" s="146" t="e">
        <f t="shared" si="478"/>
        <v>#N/A</v>
      </c>
      <c r="GL90" s="146" t="e">
        <f t="shared" si="479"/>
        <v>#N/A</v>
      </c>
      <c r="GM90" s="146" t="e">
        <f t="shared" si="480"/>
        <v>#N/A</v>
      </c>
      <c r="GN90" s="146" t="e">
        <f t="shared" si="481"/>
        <v>#N/A</v>
      </c>
      <c r="GO90" s="146" t="e">
        <f t="shared" si="482"/>
        <v>#N/A</v>
      </c>
      <c r="GP90" s="146" t="e">
        <f t="shared" si="483"/>
        <v>#N/A</v>
      </c>
      <c r="GQ90" s="146" t="e">
        <f t="shared" si="484"/>
        <v>#N/A</v>
      </c>
      <c r="GR90" s="146" t="e">
        <f t="shared" si="485"/>
        <v>#N/A</v>
      </c>
      <c r="GS90" s="146" t="e">
        <f t="shared" si="486"/>
        <v>#N/A</v>
      </c>
      <c r="GT90" s="146" t="e">
        <f t="shared" si="487"/>
        <v>#N/A</v>
      </c>
      <c r="GU90" s="146" t="e">
        <f t="shared" si="488"/>
        <v>#N/A</v>
      </c>
      <c r="GV90" s="146" t="e">
        <f t="shared" si="489"/>
        <v>#N/A</v>
      </c>
      <c r="GW90" s="146" t="e">
        <f t="shared" si="490"/>
        <v>#N/A</v>
      </c>
      <c r="GX90" s="146" t="e">
        <f t="shared" si="491"/>
        <v>#N/A</v>
      </c>
      <c r="GY90" s="146" t="e">
        <f t="shared" si="492"/>
        <v>#N/A</v>
      </c>
      <c r="GZ90" s="146" t="e">
        <f t="shared" si="493"/>
        <v>#N/A</v>
      </c>
      <c r="HA90" s="146" t="e">
        <f t="shared" si="494"/>
        <v>#N/A</v>
      </c>
      <c r="HB90" s="146" t="e">
        <f t="shared" si="495"/>
        <v>#N/A</v>
      </c>
      <c r="HC90" s="146" t="e">
        <f t="shared" si="496"/>
        <v>#N/A</v>
      </c>
      <c r="HD90" s="146" t="e">
        <f t="shared" si="497"/>
        <v>#N/A</v>
      </c>
      <c r="HE90" s="146" t="e">
        <f t="shared" si="498"/>
        <v>#N/A</v>
      </c>
      <c r="HF90" s="146" t="e">
        <f t="shared" si="499"/>
        <v>#N/A</v>
      </c>
      <c r="HG90" s="146" t="e">
        <f t="shared" si="500"/>
        <v>#N/A</v>
      </c>
      <c r="HH90" s="146" t="e">
        <f t="shared" si="501"/>
        <v>#N/A</v>
      </c>
      <c r="HI90" s="146" t="e">
        <f t="shared" si="502"/>
        <v>#N/A</v>
      </c>
      <c r="HJ90" s="146" t="e">
        <f t="shared" si="503"/>
        <v>#N/A</v>
      </c>
      <c r="HK90" s="146" t="e">
        <f t="shared" si="504"/>
        <v>#N/A</v>
      </c>
      <c r="HL90" s="146" t="e">
        <f t="shared" si="505"/>
        <v>#N/A</v>
      </c>
      <c r="HM90" s="146" t="e">
        <f t="shared" si="506"/>
        <v>#N/A</v>
      </c>
      <c r="HN90" s="146" t="e">
        <f t="shared" si="507"/>
        <v>#N/A</v>
      </c>
      <c r="HO90" s="146" t="e">
        <f t="shared" si="508"/>
        <v>#N/A</v>
      </c>
      <c r="HP90" s="146" t="e">
        <f t="shared" si="509"/>
        <v>#N/A</v>
      </c>
    </row>
    <row r="91" spans="1:224" hidden="1" x14ac:dyDescent="0.45">
      <c r="A91" s="4">
        <v>88</v>
      </c>
      <c r="B91" s="82" t="str">
        <f t="shared" si="510"/>
        <v/>
      </c>
      <c r="C91" s="81"/>
      <c r="D91" s="82" t="str">
        <f t="shared" si="511"/>
        <v/>
      </c>
      <c r="E91" s="32" t="str">
        <f t="shared" si="403"/>
        <v/>
      </c>
      <c r="F91" s="32" t="str">
        <f t="shared" si="404"/>
        <v/>
      </c>
      <c r="G91" s="65" t="str">
        <f t="shared" si="512"/>
        <v/>
      </c>
      <c r="H91" s="21"/>
      <c r="I91" s="53"/>
      <c r="J91" s="237"/>
      <c r="K91" s="66" t="str">
        <f>IF(AND(B91&gt;0,C91&gt;0,D91&gt;0),IF(ISBLANK(J91),IF(ISBLANK(H91),"",(D91-B91)*VLOOKUP(H91,VLookups!$A$4:$B$13,2,FALSE)),J91),"")</f>
        <v/>
      </c>
      <c r="L91" s="67" t="str">
        <f t="shared" si="405"/>
        <v/>
      </c>
      <c r="M91" s="81"/>
      <c r="N91" s="230" t="str">
        <f>IF(AND(M91&gt;0,C91&gt;0,NOT(K91="")),ABS(VLOOKUP($M$1,VLookups!$A$27:$B$28,2,FALSE)-_xlfn.NORM.DIST(M91,G91,K91,TRUE)),"")</f>
        <v/>
      </c>
      <c r="O91" s="80" t="str">
        <f>IF(AND($B91&gt;0,$C91&gt;0,$D91&gt;0,NOT(ISBLANK($H91))),_xlfn.NORM.INV(ABS(VLOOKUP($M$1,VLookups!$A$27:$B$28,2,FALSE)-O$3),$G91,$K91),"")</f>
        <v/>
      </c>
      <c r="P91" s="79" t="str">
        <f>IF(AND($B91&gt;0,$C91&gt;0,$D91&gt;0,NOT(ISBLANK($H91))),_xlfn.NORM.INV(ABS(VLOOKUP($M$1,VLookups!$A$27:$B$28,2,FALSE)-P$3),$G91,$K91),"")</f>
        <v/>
      </c>
      <c r="Q91" s="80" t="str">
        <f>IF(AND($B91&gt;0,$C91&gt;0,$D91&gt;0,NOT(ISBLANK($H91))),_xlfn.NORM.INV(ABS(VLOOKUP($M$1,VLookups!$A$27:$B$28,2,FALSE)-Q$3),$G91,$K91),"")</f>
        <v/>
      </c>
      <c r="R91" s="79" t="str">
        <f>IF(AND($B91&gt;0,$C91&gt;0,$D91&gt;0,NOT(ISBLANK($H91))),_xlfn.NORM.INV(ABS(VLOOKUP($M$1,VLookups!$A$27:$B$28,2,FALSE)-R$3),$G91,$K91),"")</f>
        <v/>
      </c>
      <c r="S91" s="80" t="str">
        <f>IF(AND($B91&gt;0,$C91&gt;0,$D91&gt;0,NOT(ISBLANK($H91))),_xlfn.NORM.INV(ABS(VLOOKUP($M$1,VLookups!$A$27:$B$28,2,FALSE)-S$3),$G91,$K91),"")</f>
        <v/>
      </c>
      <c r="T91" s="79" t="str">
        <f>IF(AND($B91&gt;0,$C91&gt;0,$D91&gt;0,NOT(ISBLANK($H91))),_xlfn.NORM.INV(ABS(VLOOKUP($M$1,VLookups!$A$27:$B$28,2,FALSE)-T$3),$G91,$K91),"")</f>
        <v/>
      </c>
      <c r="U91" s="5"/>
      <c r="V91" s="145" t="str">
        <f t="shared" si="513"/>
        <v/>
      </c>
      <c r="W91" s="46" t="str">
        <f t="shared" ref="W91:AP91" si="581">IF(ISNONTEXT($V91),X91-$V91,"")</f>
        <v/>
      </c>
      <c r="X91" s="46" t="str">
        <f t="shared" si="581"/>
        <v/>
      </c>
      <c r="Y91" s="46" t="str">
        <f t="shared" si="581"/>
        <v/>
      </c>
      <c r="Z91" s="46" t="str">
        <f t="shared" si="581"/>
        <v/>
      </c>
      <c r="AA91" s="46" t="str">
        <f t="shared" si="581"/>
        <v/>
      </c>
      <c r="AB91" s="46" t="str">
        <f t="shared" si="581"/>
        <v/>
      </c>
      <c r="AC91" s="46" t="str">
        <f t="shared" si="581"/>
        <v/>
      </c>
      <c r="AD91" s="46" t="str">
        <f t="shared" si="581"/>
        <v/>
      </c>
      <c r="AE91" s="46" t="str">
        <f t="shared" si="581"/>
        <v/>
      </c>
      <c r="AF91" s="46" t="str">
        <f t="shared" si="581"/>
        <v/>
      </c>
      <c r="AG91" s="46" t="str">
        <f t="shared" si="581"/>
        <v/>
      </c>
      <c r="AH91" s="46" t="str">
        <f t="shared" si="581"/>
        <v/>
      </c>
      <c r="AI91" s="46" t="str">
        <f t="shared" si="581"/>
        <v/>
      </c>
      <c r="AJ91" s="46" t="str">
        <f t="shared" si="581"/>
        <v/>
      </c>
      <c r="AK91" s="46" t="str">
        <f t="shared" si="581"/>
        <v/>
      </c>
      <c r="AL91" s="46" t="str">
        <f t="shared" si="581"/>
        <v/>
      </c>
      <c r="AM91" s="46" t="str">
        <f t="shared" si="581"/>
        <v/>
      </c>
      <c r="AN91" s="46" t="str">
        <f t="shared" si="581"/>
        <v/>
      </c>
      <c r="AO91" s="46" t="str">
        <f t="shared" si="581"/>
        <v/>
      </c>
      <c r="AP91" s="46" t="str">
        <f t="shared" si="581"/>
        <v/>
      </c>
      <c r="AQ91" s="152" t="str">
        <f t="shared" si="515"/>
        <v/>
      </c>
      <c r="AR91" s="46" t="str">
        <f t="shared" ref="AR91:DC91" si="582">IF(ISNONTEXT($V91),AQ91+$V91,"")</f>
        <v/>
      </c>
      <c r="AS91" s="46" t="str">
        <f t="shared" si="582"/>
        <v/>
      </c>
      <c r="AT91" s="46" t="str">
        <f t="shared" si="582"/>
        <v/>
      </c>
      <c r="AU91" s="46" t="str">
        <f t="shared" si="582"/>
        <v/>
      </c>
      <c r="AV91" s="46" t="str">
        <f t="shared" si="582"/>
        <v/>
      </c>
      <c r="AW91" s="46" t="str">
        <f t="shared" si="582"/>
        <v/>
      </c>
      <c r="AX91" s="46" t="str">
        <f t="shared" si="582"/>
        <v/>
      </c>
      <c r="AY91" s="46" t="str">
        <f t="shared" si="582"/>
        <v/>
      </c>
      <c r="AZ91" s="46" t="str">
        <f t="shared" si="582"/>
        <v/>
      </c>
      <c r="BA91" s="46" t="str">
        <f t="shared" si="582"/>
        <v/>
      </c>
      <c r="BB91" s="46" t="str">
        <f t="shared" si="582"/>
        <v/>
      </c>
      <c r="BC91" s="46" t="str">
        <f t="shared" si="582"/>
        <v/>
      </c>
      <c r="BD91" s="46" t="str">
        <f t="shared" si="582"/>
        <v/>
      </c>
      <c r="BE91" s="46" t="str">
        <f t="shared" si="582"/>
        <v/>
      </c>
      <c r="BF91" s="46" t="str">
        <f t="shared" si="582"/>
        <v/>
      </c>
      <c r="BG91" s="46" t="str">
        <f t="shared" si="582"/>
        <v/>
      </c>
      <c r="BH91" s="46" t="str">
        <f t="shared" si="582"/>
        <v/>
      </c>
      <c r="BI91" s="46" t="str">
        <f t="shared" si="582"/>
        <v/>
      </c>
      <c r="BJ91" s="46" t="str">
        <f t="shared" si="582"/>
        <v/>
      </c>
      <c r="BK91" s="46" t="str">
        <f t="shared" si="582"/>
        <v/>
      </c>
      <c r="BL91" s="46" t="str">
        <f t="shared" si="582"/>
        <v/>
      </c>
      <c r="BM91" s="46" t="str">
        <f t="shared" si="582"/>
        <v/>
      </c>
      <c r="BN91" s="46" t="str">
        <f t="shared" si="582"/>
        <v/>
      </c>
      <c r="BO91" s="46" t="str">
        <f t="shared" si="582"/>
        <v/>
      </c>
      <c r="BP91" s="46" t="str">
        <f t="shared" si="582"/>
        <v/>
      </c>
      <c r="BQ91" s="46" t="str">
        <f t="shared" si="582"/>
        <v/>
      </c>
      <c r="BR91" s="46" t="str">
        <f t="shared" si="582"/>
        <v/>
      </c>
      <c r="BS91" s="46" t="str">
        <f t="shared" si="582"/>
        <v/>
      </c>
      <c r="BT91" s="46" t="str">
        <f t="shared" si="582"/>
        <v/>
      </c>
      <c r="BU91" s="46" t="str">
        <f t="shared" si="582"/>
        <v/>
      </c>
      <c r="BV91" s="46" t="str">
        <f t="shared" si="582"/>
        <v/>
      </c>
      <c r="BW91" s="46" t="str">
        <f t="shared" si="582"/>
        <v/>
      </c>
      <c r="BX91" s="46" t="str">
        <f t="shared" si="582"/>
        <v/>
      </c>
      <c r="BY91" s="46" t="str">
        <f t="shared" si="582"/>
        <v/>
      </c>
      <c r="BZ91" s="46" t="str">
        <f t="shared" si="582"/>
        <v/>
      </c>
      <c r="CA91" s="46" t="str">
        <f t="shared" si="582"/>
        <v/>
      </c>
      <c r="CB91" s="46" t="str">
        <f t="shared" si="582"/>
        <v/>
      </c>
      <c r="CC91" s="46" t="str">
        <f t="shared" si="582"/>
        <v/>
      </c>
      <c r="CD91" s="46" t="str">
        <f t="shared" si="582"/>
        <v/>
      </c>
      <c r="CE91" s="46" t="str">
        <f t="shared" si="582"/>
        <v/>
      </c>
      <c r="CF91" s="46" t="str">
        <f t="shared" si="582"/>
        <v/>
      </c>
      <c r="CG91" s="46" t="str">
        <f t="shared" si="582"/>
        <v/>
      </c>
      <c r="CH91" s="46" t="str">
        <f t="shared" si="582"/>
        <v/>
      </c>
      <c r="CI91" s="46" t="str">
        <f t="shared" si="582"/>
        <v/>
      </c>
      <c r="CJ91" s="46" t="str">
        <f t="shared" si="582"/>
        <v/>
      </c>
      <c r="CK91" s="46" t="str">
        <f t="shared" si="582"/>
        <v/>
      </c>
      <c r="CL91" s="46" t="str">
        <f t="shared" si="582"/>
        <v/>
      </c>
      <c r="CM91" s="46" t="str">
        <f t="shared" si="582"/>
        <v/>
      </c>
      <c r="CN91" s="46" t="str">
        <f t="shared" si="582"/>
        <v/>
      </c>
      <c r="CO91" s="46" t="str">
        <f t="shared" si="582"/>
        <v/>
      </c>
      <c r="CP91" s="46" t="str">
        <f t="shared" si="582"/>
        <v/>
      </c>
      <c r="CQ91" s="46" t="str">
        <f t="shared" si="582"/>
        <v/>
      </c>
      <c r="CR91" s="46" t="str">
        <f t="shared" si="582"/>
        <v/>
      </c>
      <c r="CS91" s="46" t="str">
        <f t="shared" si="582"/>
        <v/>
      </c>
      <c r="CT91" s="46" t="str">
        <f t="shared" si="582"/>
        <v/>
      </c>
      <c r="CU91" s="46" t="str">
        <f t="shared" si="582"/>
        <v/>
      </c>
      <c r="CV91" s="46" t="str">
        <f t="shared" si="582"/>
        <v/>
      </c>
      <c r="CW91" s="46" t="str">
        <f t="shared" si="582"/>
        <v/>
      </c>
      <c r="CX91" s="46" t="str">
        <f t="shared" si="582"/>
        <v/>
      </c>
      <c r="CY91" s="46" t="str">
        <f t="shared" si="582"/>
        <v/>
      </c>
      <c r="CZ91" s="46" t="str">
        <f t="shared" si="582"/>
        <v/>
      </c>
      <c r="DA91" s="46" t="str">
        <f t="shared" si="582"/>
        <v/>
      </c>
      <c r="DB91" s="46" t="str">
        <f t="shared" si="582"/>
        <v/>
      </c>
      <c r="DC91" s="46" t="str">
        <f t="shared" si="582"/>
        <v/>
      </c>
      <c r="DD91" s="46" t="str">
        <f t="shared" ref="DD91:DS91" si="583">IF(ISNONTEXT($V91),DC91+$V91,"")</f>
        <v/>
      </c>
      <c r="DE91" s="46" t="str">
        <f t="shared" si="583"/>
        <v/>
      </c>
      <c r="DF91" s="46" t="str">
        <f t="shared" si="583"/>
        <v/>
      </c>
      <c r="DG91" s="46" t="str">
        <f t="shared" si="583"/>
        <v/>
      </c>
      <c r="DH91" s="46" t="str">
        <f t="shared" si="583"/>
        <v/>
      </c>
      <c r="DI91" s="46" t="str">
        <f t="shared" si="583"/>
        <v/>
      </c>
      <c r="DJ91" s="46" t="str">
        <f t="shared" si="583"/>
        <v/>
      </c>
      <c r="DK91" s="46" t="str">
        <f t="shared" si="583"/>
        <v/>
      </c>
      <c r="DL91" s="46" t="str">
        <f t="shared" si="583"/>
        <v/>
      </c>
      <c r="DM91" s="46" t="str">
        <f t="shared" si="583"/>
        <v/>
      </c>
      <c r="DN91" s="46" t="str">
        <f t="shared" si="583"/>
        <v/>
      </c>
      <c r="DO91" s="46" t="str">
        <f t="shared" si="583"/>
        <v/>
      </c>
      <c r="DP91" s="46" t="str">
        <f t="shared" si="583"/>
        <v/>
      </c>
      <c r="DQ91" s="46" t="str">
        <f t="shared" si="583"/>
        <v/>
      </c>
      <c r="DR91" s="46" t="str">
        <f t="shared" si="583"/>
        <v/>
      </c>
      <c r="DS91" s="46" t="str">
        <f t="shared" si="583"/>
        <v/>
      </c>
      <c r="DT91" s="146" t="e">
        <f t="shared" si="409"/>
        <v>#N/A</v>
      </c>
      <c r="DU91" s="146" t="e">
        <f t="shared" si="410"/>
        <v>#N/A</v>
      </c>
      <c r="DV91" s="146" t="e">
        <f t="shared" si="411"/>
        <v>#N/A</v>
      </c>
      <c r="DW91" s="146" t="e">
        <f t="shared" si="412"/>
        <v>#N/A</v>
      </c>
      <c r="DX91" s="146" t="e">
        <f t="shared" si="413"/>
        <v>#N/A</v>
      </c>
      <c r="DY91" s="146" t="e">
        <f t="shared" si="414"/>
        <v>#N/A</v>
      </c>
      <c r="DZ91" s="146" t="e">
        <f t="shared" si="415"/>
        <v>#N/A</v>
      </c>
      <c r="EA91" s="146" t="e">
        <f t="shared" si="416"/>
        <v>#N/A</v>
      </c>
      <c r="EB91" s="146" t="e">
        <f t="shared" si="417"/>
        <v>#N/A</v>
      </c>
      <c r="EC91" s="146" t="e">
        <f t="shared" si="418"/>
        <v>#N/A</v>
      </c>
      <c r="ED91" s="146" t="e">
        <f t="shared" si="419"/>
        <v>#N/A</v>
      </c>
      <c r="EE91" s="146" t="e">
        <f t="shared" si="420"/>
        <v>#N/A</v>
      </c>
      <c r="EF91" s="146" t="e">
        <f t="shared" si="421"/>
        <v>#N/A</v>
      </c>
      <c r="EG91" s="146" t="e">
        <f t="shared" si="422"/>
        <v>#N/A</v>
      </c>
      <c r="EH91" s="146" t="e">
        <f t="shared" si="423"/>
        <v>#N/A</v>
      </c>
      <c r="EI91" s="146" t="e">
        <f t="shared" si="424"/>
        <v>#N/A</v>
      </c>
      <c r="EJ91" s="146" t="e">
        <f t="shared" si="425"/>
        <v>#N/A</v>
      </c>
      <c r="EK91" s="146" t="e">
        <f t="shared" si="426"/>
        <v>#N/A</v>
      </c>
      <c r="EL91" s="146" t="e">
        <f t="shared" si="427"/>
        <v>#N/A</v>
      </c>
      <c r="EM91" s="146" t="e">
        <f t="shared" si="428"/>
        <v>#N/A</v>
      </c>
      <c r="EN91" s="146" t="e">
        <f t="shared" si="429"/>
        <v>#N/A</v>
      </c>
      <c r="EO91" s="146" t="e">
        <f t="shared" si="430"/>
        <v>#N/A</v>
      </c>
      <c r="EP91" s="146" t="e">
        <f t="shared" si="431"/>
        <v>#N/A</v>
      </c>
      <c r="EQ91" s="146" t="e">
        <f t="shared" si="432"/>
        <v>#N/A</v>
      </c>
      <c r="ER91" s="146" t="e">
        <f t="shared" si="433"/>
        <v>#N/A</v>
      </c>
      <c r="ES91" s="146" t="e">
        <f t="shared" si="434"/>
        <v>#N/A</v>
      </c>
      <c r="ET91" s="146" t="e">
        <f t="shared" si="435"/>
        <v>#N/A</v>
      </c>
      <c r="EU91" s="146" t="e">
        <f t="shared" si="436"/>
        <v>#N/A</v>
      </c>
      <c r="EV91" s="146" t="e">
        <f t="shared" si="437"/>
        <v>#N/A</v>
      </c>
      <c r="EW91" s="146" t="e">
        <f t="shared" si="438"/>
        <v>#N/A</v>
      </c>
      <c r="EX91" s="146" t="e">
        <f t="shared" si="439"/>
        <v>#N/A</v>
      </c>
      <c r="EY91" s="146" t="e">
        <f t="shared" si="440"/>
        <v>#N/A</v>
      </c>
      <c r="EZ91" s="146" t="e">
        <f t="shared" si="441"/>
        <v>#N/A</v>
      </c>
      <c r="FA91" s="146" t="e">
        <f t="shared" si="442"/>
        <v>#N/A</v>
      </c>
      <c r="FB91" s="146" t="e">
        <f t="shared" si="443"/>
        <v>#N/A</v>
      </c>
      <c r="FC91" s="146" t="e">
        <f t="shared" si="444"/>
        <v>#N/A</v>
      </c>
      <c r="FD91" s="146" t="e">
        <f t="shared" si="445"/>
        <v>#N/A</v>
      </c>
      <c r="FE91" s="146" t="e">
        <f t="shared" si="446"/>
        <v>#N/A</v>
      </c>
      <c r="FF91" s="146" t="e">
        <f t="shared" si="447"/>
        <v>#N/A</v>
      </c>
      <c r="FG91" s="146" t="e">
        <f t="shared" si="448"/>
        <v>#N/A</v>
      </c>
      <c r="FH91" s="146" t="e">
        <f t="shared" si="449"/>
        <v>#N/A</v>
      </c>
      <c r="FI91" s="146" t="e">
        <f t="shared" si="450"/>
        <v>#N/A</v>
      </c>
      <c r="FJ91" s="146" t="e">
        <f t="shared" si="451"/>
        <v>#N/A</v>
      </c>
      <c r="FK91" s="146" t="e">
        <f t="shared" si="452"/>
        <v>#N/A</v>
      </c>
      <c r="FL91" s="146" t="e">
        <f t="shared" si="453"/>
        <v>#N/A</v>
      </c>
      <c r="FM91" s="146" t="e">
        <f t="shared" si="454"/>
        <v>#N/A</v>
      </c>
      <c r="FN91" s="146" t="e">
        <f t="shared" si="455"/>
        <v>#N/A</v>
      </c>
      <c r="FO91" s="146" t="e">
        <f t="shared" si="456"/>
        <v>#N/A</v>
      </c>
      <c r="FP91" s="146" t="e">
        <f t="shared" si="457"/>
        <v>#N/A</v>
      </c>
      <c r="FQ91" s="146" t="e">
        <f t="shared" si="458"/>
        <v>#N/A</v>
      </c>
      <c r="FR91" s="146" t="e">
        <f t="shared" si="459"/>
        <v>#N/A</v>
      </c>
      <c r="FS91" s="146" t="e">
        <f t="shared" si="460"/>
        <v>#N/A</v>
      </c>
      <c r="FT91" s="146" t="e">
        <f t="shared" si="461"/>
        <v>#N/A</v>
      </c>
      <c r="FU91" s="146" t="e">
        <f t="shared" si="462"/>
        <v>#N/A</v>
      </c>
      <c r="FV91" s="146" t="e">
        <f t="shared" si="463"/>
        <v>#N/A</v>
      </c>
      <c r="FW91" s="146" t="e">
        <f t="shared" si="464"/>
        <v>#N/A</v>
      </c>
      <c r="FX91" s="146" t="e">
        <f t="shared" si="465"/>
        <v>#N/A</v>
      </c>
      <c r="FY91" s="146" t="e">
        <f t="shared" si="466"/>
        <v>#N/A</v>
      </c>
      <c r="FZ91" s="146" t="e">
        <f t="shared" si="467"/>
        <v>#N/A</v>
      </c>
      <c r="GA91" s="146" t="e">
        <f t="shared" si="468"/>
        <v>#N/A</v>
      </c>
      <c r="GB91" s="146" t="e">
        <f t="shared" si="469"/>
        <v>#N/A</v>
      </c>
      <c r="GC91" s="146" t="e">
        <f t="shared" si="470"/>
        <v>#N/A</v>
      </c>
      <c r="GD91" s="146" t="e">
        <f t="shared" si="471"/>
        <v>#N/A</v>
      </c>
      <c r="GE91" s="146" t="e">
        <f t="shared" si="472"/>
        <v>#N/A</v>
      </c>
      <c r="GF91" s="146" t="e">
        <f t="shared" si="473"/>
        <v>#N/A</v>
      </c>
      <c r="GG91" s="146" t="e">
        <f t="shared" si="474"/>
        <v>#N/A</v>
      </c>
      <c r="GH91" s="146" t="e">
        <f t="shared" si="475"/>
        <v>#N/A</v>
      </c>
      <c r="GI91" s="146" t="e">
        <f t="shared" si="476"/>
        <v>#N/A</v>
      </c>
      <c r="GJ91" s="146" t="e">
        <f t="shared" si="477"/>
        <v>#N/A</v>
      </c>
      <c r="GK91" s="146" t="e">
        <f t="shared" si="478"/>
        <v>#N/A</v>
      </c>
      <c r="GL91" s="146" t="e">
        <f t="shared" si="479"/>
        <v>#N/A</v>
      </c>
      <c r="GM91" s="146" t="e">
        <f t="shared" si="480"/>
        <v>#N/A</v>
      </c>
      <c r="GN91" s="146" t="e">
        <f t="shared" si="481"/>
        <v>#N/A</v>
      </c>
      <c r="GO91" s="146" t="e">
        <f t="shared" si="482"/>
        <v>#N/A</v>
      </c>
      <c r="GP91" s="146" t="e">
        <f t="shared" si="483"/>
        <v>#N/A</v>
      </c>
      <c r="GQ91" s="146" t="e">
        <f t="shared" si="484"/>
        <v>#N/A</v>
      </c>
      <c r="GR91" s="146" t="e">
        <f t="shared" si="485"/>
        <v>#N/A</v>
      </c>
      <c r="GS91" s="146" t="e">
        <f t="shared" si="486"/>
        <v>#N/A</v>
      </c>
      <c r="GT91" s="146" t="e">
        <f t="shared" si="487"/>
        <v>#N/A</v>
      </c>
      <c r="GU91" s="146" t="e">
        <f t="shared" si="488"/>
        <v>#N/A</v>
      </c>
      <c r="GV91" s="146" t="e">
        <f t="shared" si="489"/>
        <v>#N/A</v>
      </c>
      <c r="GW91" s="146" t="e">
        <f t="shared" si="490"/>
        <v>#N/A</v>
      </c>
      <c r="GX91" s="146" t="e">
        <f t="shared" si="491"/>
        <v>#N/A</v>
      </c>
      <c r="GY91" s="146" t="e">
        <f t="shared" si="492"/>
        <v>#N/A</v>
      </c>
      <c r="GZ91" s="146" t="e">
        <f t="shared" si="493"/>
        <v>#N/A</v>
      </c>
      <c r="HA91" s="146" t="e">
        <f t="shared" si="494"/>
        <v>#N/A</v>
      </c>
      <c r="HB91" s="146" t="e">
        <f t="shared" si="495"/>
        <v>#N/A</v>
      </c>
      <c r="HC91" s="146" t="e">
        <f t="shared" si="496"/>
        <v>#N/A</v>
      </c>
      <c r="HD91" s="146" t="e">
        <f t="shared" si="497"/>
        <v>#N/A</v>
      </c>
      <c r="HE91" s="146" t="e">
        <f t="shared" si="498"/>
        <v>#N/A</v>
      </c>
      <c r="HF91" s="146" t="e">
        <f t="shared" si="499"/>
        <v>#N/A</v>
      </c>
      <c r="HG91" s="146" t="e">
        <f t="shared" si="500"/>
        <v>#N/A</v>
      </c>
      <c r="HH91" s="146" t="e">
        <f t="shared" si="501"/>
        <v>#N/A</v>
      </c>
      <c r="HI91" s="146" t="e">
        <f t="shared" si="502"/>
        <v>#N/A</v>
      </c>
      <c r="HJ91" s="146" t="e">
        <f t="shared" si="503"/>
        <v>#N/A</v>
      </c>
      <c r="HK91" s="146" t="e">
        <f t="shared" si="504"/>
        <v>#N/A</v>
      </c>
      <c r="HL91" s="146" t="e">
        <f t="shared" si="505"/>
        <v>#N/A</v>
      </c>
      <c r="HM91" s="146" t="e">
        <f t="shared" si="506"/>
        <v>#N/A</v>
      </c>
      <c r="HN91" s="146" t="e">
        <f t="shared" si="507"/>
        <v>#N/A</v>
      </c>
      <c r="HO91" s="146" t="e">
        <f t="shared" si="508"/>
        <v>#N/A</v>
      </c>
      <c r="HP91" s="146" t="e">
        <f t="shared" si="509"/>
        <v>#N/A</v>
      </c>
    </row>
    <row r="92" spans="1:224" hidden="1" x14ac:dyDescent="0.45">
      <c r="A92" s="4">
        <v>89</v>
      </c>
      <c r="B92" s="82" t="str">
        <f t="shared" si="510"/>
        <v/>
      </c>
      <c r="C92" s="81"/>
      <c r="D92" s="82" t="str">
        <f t="shared" si="511"/>
        <v/>
      </c>
      <c r="E92" s="32" t="str">
        <f t="shared" si="403"/>
        <v/>
      </c>
      <c r="F92" s="32" t="str">
        <f t="shared" si="404"/>
        <v/>
      </c>
      <c r="G92" s="65" t="str">
        <f t="shared" si="512"/>
        <v/>
      </c>
      <c r="H92" s="21"/>
      <c r="I92" s="53"/>
      <c r="J92" s="237"/>
      <c r="K92" s="66" t="str">
        <f>IF(AND(B92&gt;0,C92&gt;0,D92&gt;0),IF(ISBLANK(J92),IF(ISBLANK(H92),"",(D92-B92)*VLOOKUP(H92,VLookups!$A$4:$B$13,2,FALSE)),J92),"")</f>
        <v/>
      </c>
      <c r="L92" s="67" t="str">
        <f t="shared" si="405"/>
        <v/>
      </c>
      <c r="M92" s="81"/>
      <c r="N92" s="230" t="str">
        <f>IF(AND(M92&gt;0,C92&gt;0,NOT(K92="")),ABS(VLOOKUP($M$1,VLookups!$A$27:$B$28,2,FALSE)-_xlfn.NORM.DIST(M92,G92,K92,TRUE)),"")</f>
        <v/>
      </c>
      <c r="O92" s="80" t="str">
        <f>IF(AND($B92&gt;0,$C92&gt;0,$D92&gt;0,NOT(ISBLANK($H92))),_xlfn.NORM.INV(ABS(VLOOKUP($M$1,VLookups!$A$27:$B$28,2,FALSE)-O$3),$G92,$K92),"")</f>
        <v/>
      </c>
      <c r="P92" s="79" t="str">
        <f>IF(AND($B92&gt;0,$C92&gt;0,$D92&gt;0,NOT(ISBLANK($H92))),_xlfn.NORM.INV(ABS(VLOOKUP($M$1,VLookups!$A$27:$B$28,2,FALSE)-P$3),$G92,$K92),"")</f>
        <v/>
      </c>
      <c r="Q92" s="80" t="str">
        <f>IF(AND($B92&gt;0,$C92&gt;0,$D92&gt;0,NOT(ISBLANK($H92))),_xlfn.NORM.INV(ABS(VLOOKUP($M$1,VLookups!$A$27:$B$28,2,FALSE)-Q$3),$G92,$K92),"")</f>
        <v/>
      </c>
      <c r="R92" s="79" t="str">
        <f>IF(AND($B92&gt;0,$C92&gt;0,$D92&gt;0,NOT(ISBLANK($H92))),_xlfn.NORM.INV(ABS(VLOOKUP($M$1,VLookups!$A$27:$B$28,2,FALSE)-R$3),$G92,$K92),"")</f>
        <v/>
      </c>
      <c r="S92" s="80" t="str">
        <f>IF(AND($B92&gt;0,$C92&gt;0,$D92&gt;0,NOT(ISBLANK($H92))),_xlfn.NORM.INV(ABS(VLOOKUP($M$1,VLookups!$A$27:$B$28,2,FALSE)-S$3),$G92,$K92),"")</f>
        <v/>
      </c>
      <c r="T92" s="79" t="str">
        <f>IF(AND($B92&gt;0,$C92&gt;0,$D92&gt;0,NOT(ISBLANK($H92))),_xlfn.NORM.INV(ABS(VLOOKUP($M$1,VLookups!$A$27:$B$28,2,FALSE)-T$3),$G92,$K92),"")</f>
        <v/>
      </c>
      <c r="U92" s="5"/>
      <c r="V92" s="145" t="str">
        <f t="shared" si="513"/>
        <v/>
      </c>
      <c r="W92" s="46" t="str">
        <f t="shared" ref="W92:AP92" si="584">IF(ISNONTEXT($V92),X92-$V92,"")</f>
        <v/>
      </c>
      <c r="X92" s="46" t="str">
        <f t="shared" si="584"/>
        <v/>
      </c>
      <c r="Y92" s="46" t="str">
        <f t="shared" si="584"/>
        <v/>
      </c>
      <c r="Z92" s="46" t="str">
        <f t="shared" si="584"/>
        <v/>
      </c>
      <c r="AA92" s="46" t="str">
        <f t="shared" si="584"/>
        <v/>
      </c>
      <c r="AB92" s="46" t="str">
        <f t="shared" si="584"/>
        <v/>
      </c>
      <c r="AC92" s="46" t="str">
        <f t="shared" si="584"/>
        <v/>
      </c>
      <c r="AD92" s="46" t="str">
        <f t="shared" si="584"/>
        <v/>
      </c>
      <c r="AE92" s="46" t="str">
        <f t="shared" si="584"/>
        <v/>
      </c>
      <c r="AF92" s="46" t="str">
        <f t="shared" si="584"/>
        <v/>
      </c>
      <c r="AG92" s="46" t="str">
        <f t="shared" si="584"/>
        <v/>
      </c>
      <c r="AH92" s="46" t="str">
        <f t="shared" si="584"/>
        <v/>
      </c>
      <c r="AI92" s="46" t="str">
        <f t="shared" si="584"/>
        <v/>
      </c>
      <c r="AJ92" s="46" t="str">
        <f t="shared" si="584"/>
        <v/>
      </c>
      <c r="AK92" s="46" t="str">
        <f t="shared" si="584"/>
        <v/>
      </c>
      <c r="AL92" s="46" t="str">
        <f t="shared" si="584"/>
        <v/>
      </c>
      <c r="AM92" s="46" t="str">
        <f t="shared" si="584"/>
        <v/>
      </c>
      <c r="AN92" s="46" t="str">
        <f t="shared" si="584"/>
        <v/>
      </c>
      <c r="AO92" s="46" t="str">
        <f t="shared" si="584"/>
        <v/>
      </c>
      <c r="AP92" s="46" t="str">
        <f t="shared" si="584"/>
        <v/>
      </c>
      <c r="AQ92" s="152" t="str">
        <f t="shared" si="515"/>
        <v/>
      </c>
      <c r="AR92" s="46" t="str">
        <f t="shared" ref="AR92:DC92" si="585">IF(ISNONTEXT($V92),AQ92+$V92,"")</f>
        <v/>
      </c>
      <c r="AS92" s="46" t="str">
        <f t="shared" si="585"/>
        <v/>
      </c>
      <c r="AT92" s="46" t="str">
        <f t="shared" si="585"/>
        <v/>
      </c>
      <c r="AU92" s="46" t="str">
        <f t="shared" si="585"/>
        <v/>
      </c>
      <c r="AV92" s="46" t="str">
        <f t="shared" si="585"/>
        <v/>
      </c>
      <c r="AW92" s="46" t="str">
        <f t="shared" si="585"/>
        <v/>
      </c>
      <c r="AX92" s="46" t="str">
        <f t="shared" si="585"/>
        <v/>
      </c>
      <c r="AY92" s="46" t="str">
        <f t="shared" si="585"/>
        <v/>
      </c>
      <c r="AZ92" s="46" t="str">
        <f t="shared" si="585"/>
        <v/>
      </c>
      <c r="BA92" s="46" t="str">
        <f t="shared" si="585"/>
        <v/>
      </c>
      <c r="BB92" s="46" t="str">
        <f t="shared" si="585"/>
        <v/>
      </c>
      <c r="BC92" s="46" t="str">
        <f t="shared" si="585"/>
        <v/>
      </c>
      <c r="BD92" s="46" t="str">
        <f t="shared" si="585"/>
        <v/>
      </c>
      <c r="BE92" s="46" t="str">
        <f t="shared" si="585"/>
        <v/>
      </c>
      <c r="BF92" s="46" t="str">
        <f t="shared" si="585"/>
        <v/>
      </c>
      <c r="BG92" s="46" t="str">
        <f t="shared" si="585"/>
        <v/>
      </c>
      <c r="BH92" s="46" t="str">
        <f t="shared" si="585"/>
        <v/>
      </c>
      <c r="BI92" s="46" t="str">
        <f t="shared" si="585"/>
        <v/>
      </c>
      <c r="BJ92" s="46" t="str">
        <f t="shared" si="585"/>
        <v/>
      </c>
      <c r="BK92" s="46" t="str">
        <f t="shared" si="585"/>
        <v/>
      </c>
      <c r="BL92" s="46" t="str">
        <f t="shared" si="585"/>
        <v/>
      </c>
      <c r="BM92" s="46" t="str">
        <f t="shared" si="585"/>
        <v/>
      </c>
      <c r="BN92" s="46" t="str">
        <f t="shared" si="585"/>
        <v/>
      </c>
      <c r="BO92" s="46" t="str">
        <f t="shared" si="585"/>
        <v/>
      </c>
      <c r="BP92" s="46" t="str">
        <f t="shared" si="585"/>
        <v/>
      </c>
      <c r="BQ92" s="46" t="str">
        <f t="shared" si="585"/>
        <v/>
      </c>
      <c r="BR92" s="46" t="str">
        <f t="shared" si="585"/>
        <v/>
      </c>
      <c r="BS92" s="46" t="str">
        <f t="shared" si="585"/>
        <v/>
      </c>
      <c r="BT92" s="46" t="str">
        <f t="shared" si="585"/>
        <v/>
      </c>
      <c r="BU92" s="46" t="str">
        <f t="shared" si="585"/>
        <v/>
      </c>
      <c r="BV92" s="46" t="str">
        <f t="shared" si="585"/>
        <v/>
      </c>
      <c r="BW92" s="46" t="str">
        <f t="shared" si="585"/>
        <v/>
      </c>
      <c r="BX92" s="46" t="str">
        <f t="shared" si="585"/>
        <v/>
      </c>
      <c r="BY92" s="46" t="str">
        <f t="shared" si="585"/>
        <v/>
      </c>
      <c r="BZ92" s="46" t="str">
        <f t="shared" si="585"/>
        <v/>
      </c>
      <c r="CA92" s="46" t="str">
        <f t="shared" si="585"/>
        <v/>
      </c>
      <c r="CB92" s="46" t="str">
        <f t="shared" si="585"/>
        <v/>
      </c>
      <c r="CC92" s="46" t="str">
        <f t="shared" si="585"/>
        <v/>
      </c>
      <c r="CD92" s="46" t="str">
        <f t="shared" si="585"/>
        <v/>
      </c>
      <c r="CE92" s="46" t="str">
        <f t="shared" si="585"/>
        <v/>
      </c>
      <c r="CF92" s="46" t="str">
        <f t="shared" si="585"/>
        <v/>
      </c>
      <c r="CG92" s="46" t="str">
        <f t="shared" si="585"/>
        <v/>
      </c>
      <c r="CH92" s="46" t="str">
        <f t="shared" si="585"/>
        <v/>
      </c>
      <c r="CI92" s="46" t="str">
        <f t="shared" si="585"/>
        <v/>
      </c>
      <c r="CJ92" s="46" t="str">
        <f t="shared" si="585"/>
        <v/>
      </c>
      <c r="CK92" s="46" t="str">
        <f t="shared" si="585"/>
        <v/>
      </c>
      <c r="CL92" s="46" t="str">
        <f t="shared" si="585"/>
        <v/>
      </c>
      <c r="CM92" s="46" t="str">
        <f t="shared" si="585"/>
        <v/>
      </c>
      <c r="CN92" s="46" t="str">
        <f t="shared" si="585"/>
        <v/>
      </c>
      <c r="CO92" s="46" t="str">
        <f t="shared" si="585"/>
        <v/>
      </c>
      <c r="CP92" s="46" t="str">
        <f t="shared" si="585"/>
        <v/>
      </c>
      <c r="CQ92" s="46" t="str">
        <f t="shared" si="585"/>
        <v/>
      </c>
      <c r="CR92" s="46" t="str">
        <f t="shared" si="585"/>
        <v/>
      </c>
      <c r="CS92" s="46" t="str">
        <f t="shared" si="585"/>
        <v/>
      </c>
      <c r="CT92" s="46" t="str">
        <f t="shared" si="585"/>
        <v/>
      </c>
      <c r="CU92" s="46" t="str">
        <f t="shared" si="585"/>
        <v/>
      </c>
      <c r="CV92" s="46" t="str">
        <f t="shared" si="585"/>
        <v/>
      </c>
      <c r="CW92" s="46" t="str">
        <f t="shared" si="585"/>
        <v/>
      </c>
      <c r="CX92" s="46" t="str">
        <f t="shared" si="585"/>
        <v/>
      </c>
      <c r="CY92" s="46" t="str">
        <f t="shared" si="585"/>
        <v/>
      </c>
      <c r="CZ92" s="46" t="str">
        <f t="shared" si="585"/>
        <v/>
      </c>
      <c r="DA92" s="46" t="str">
        <f t="shared" si="585"/>
        <v/>
      </c>
      <c r="DB92" s="46" t="str">
        <f t="shared" si="585"/>
        <v/>
      </c>
      <c r="DC92" s="46" t="str">
        <f t="shared" si="585"/>
        <v/>
      </c>
      <c r="DD92" s="46" t="str">
        <f t="shared" ref="DD92:DS92" si="586">IF(ISNONTEXT($V92),DC92+$V92,"")</f>
        <v/>
      </c>
      <c r="DE92" s="46" t="str">
        <f t="shared" si="586"/>
        <v/>
      </c>
      <c r="DF92" s="46" t="str">
        <f t="shared" si="586"/>
        <v/>
      </c>
      <c r="DG92" s="46" t="str">
        <f t="shared" si="586"/>
        <v/>
      </c>
      <c r="DH92" s="46" t="str">
        <f t="shared" si="586"/>
        <v/>
      </c>
      <c r="DI92" s="46" t="str">
        <f t="shared" si="586"/>
        <v/>
      </c>
      <c r="DJ92" s="46" t="str">
        <f t="shared" si="586"/>
        <v/>
      </c>
      <c r="DK92" s="46" t="str">
        <f t="shared" si="586"/>
        <v/>
      </c>
      <c r="DL92" s="46" t="str">
        <f t="shared" si="586"/>
        <v/>
      </c>
      <c r="DM92" s="46" t="str">
        <f t="shared" si="586"/>
        <v/>
      </c>
      <c r="DN92" s="46" t="str">
        <f t="shared" si="586"/>
        <v/>
      </c>
      <c r="DO92" s="46" t="str">
        <f t="shared" si="586"/>
        <v/>
      </c>
      <c r="DP92" s="46" t="str">
        <f t="shared" si="586"/>
        <v/>
      </c>
      <c r="DQ92" s="46" t="str">
        <f t="shared" si="586"/>
        <v/>
      </c>
      <c r="DR92" s="46" t="str">
        <f t="shared" si="586"/>
        <v/>
      </c>
      <c r="DS92" s="46" t="str">
        <f t="shared" si="586"/>
        <v/>
      </c>
      <c r="DT92" s="146" t="e">
        <f t="shared" si="409"/>
        <v>#N/A</v>
      </c>
      <c r="DU92" s="146" t="e">
        <f t="shared" si="410"/>
        <v>#N/A</v>
      </c>
      <c r="DV92" s="146" t="e">
        <f t="shared" si="411"/>
        <v>#N/A</v>
      </c>
      <c r="DW92" s="146" t="e">
        <f t="shared" si="412"/>
        <v>#N/A</v>
      </c>
      <c r="DX92" s="146" t="e">
        <f t="shared" si="413"/>
        <v>#N/A</v>
      </c>
      <c r="DY92" s="146" t="e">
        <f t="shared" si="414"/>
        <v>#N/A</v>
      </c>
      <c r="DZ92" s="146" t="e">
        <f t="shared" si="415"/>
        <v>#N/A</v>
      </c>
      <c r="EA92" s="146" t="e">
        <f t="shared" si="416"/>
        <v>#N/A</v>
      </c>
      <c r="EB92" s="146" t="e">
        <f t="shared" si="417"/>
        <v>#N/A</v>
      </c>
      <c r="EC92" s="146" t="e">
        <f t="shared" si="418"/>
        <v>#N/A</v>
      </c>
      <c r="ED92" s="146" t="e">
        <f t="shared" si="419"/>
        <v>#N/A</v>
      </c>
      <c r="EE92" s="146" t="e">
        <f t="shared" si="420"/>
        <v>#N/A</v>
      </c>
      <c r="EF92" s="146" t="e">
        <f t="shared" si="421"/>
        <v>#N/A</v>
      </c>
      <c r="EG92" s="146" t="e">
        <f t="shared" si="422"/>
        <v>#N/A</v>
      </c>
      <c r="EH92" s="146" t="e">
        <f t="shared" si="423"/>
        <v>#N/A</v>
      </c>
      <c r="EI92" s="146" t="e">
        <f t="shared" si="424"/>
        <v>#N/A</v>
      </c>
      <c r="EJ92" s="146" t="e">
        <f t="shared" si="425"/>
        <v>#N/A</v>
      </c>
      <c r="EK92" s="146" t="e">
        <f t="shared" si="426"/>
        <v>#N/A</v>
      </c>
      <c r="EL92" s="146" t="e">
        <f t="shared" si="427"/>
        <v>#N/A</v>
      </c>
      <c r="EM92" s="146" t="e">
        <f t="shared" si="428"/>
        <v>#N/A</v>
      </c>
      <c r="EN92" s="146" t="e">
        <f t="shared" si="429"/>
        <v>#N/A</v>
      </c>
      <c r="EO92" s="146" t="e">
        <f t="shared" si="430"/>
        <v>#N/A</v>
      </c>
      <c r="EP92" s="146" t="e">
        <f t="shared" si="431"/>
        <v>#N/A</v>
      </c>
      <c r="EQ92" s="146" t="e">
        <f t="shared" si="432"/>
        <v>#N/A</v>
      </c>
      <c r="ER92" s="146" t="e">
        <f t="shared" si="433"/>
        <v>#N/A</v>
      </c>
      <c r="ES92" s="146" t="e">
        <f t="shared" si="434"/>
        <v>#N/A</v>
      </c>
      <c r="ET92" s="146" t="e">
        <f t="shared" si="435"/>
        <v>#N/A</v>
      </c>
      <c r="EU92" s="146" t="e">
        <f t="shared" si="436"/>
        <v>#N/A</v>
      </c>
      <c r="EV92" s="146" t="e">
        <f t="shared" si="437"/>
        <v>#N/A</v>
      </c>
      <c r="EW92" s="146" t="e">
        <f t="shared" si="438"/>
        <v>#N/A</v>
      </c>
      <c r="EX92" s="146" t="e">
        <f t="shared" si="439"/>
        <v>#N/A</v>
      </c>
      <c r="EY92" s="146" t="e">
        <f t="shared" si="440"/>
        <v>#N/A</v>
      </c>
      <c r="EZ92" s="146" t="e">
        <f t="shared" si="441"/>
        <v>#N/A</v>
      </c>
      <c r="FA92" s="146" t="e">
        <f t="shared" si="442"/>
        <v>#N/A</v>
      </c>
      <c r="FB92" s="146" t="e">
        <f t="shared" si="443"/>
        <v>#N/A</v>
      </c>
      <c r="FC92" s="146" t="e">
        <f t="shared" si="444"/>
        <v>#N/A</v>
      </c>
      <c r="FD92" s="146" t="e">
        <f t="shared" si="445"/>
        <v>#N/A</v>
      </c>
      <c r="FE92" s="146" t="e">
        <f t="shared" si="446"/>
        <v>#N/A</v>
      </c>
      <c r="FF92" s="146" t="e">
        <f t="shared" si="447"/>
        <v>#N/A</v>
      </c>
      <c r="FG92" s="146" t="e">
        <f t="shared" si="448"/>
        <v>#N/A</v>
      </c>
      <c r="FH92" s="146" t="e">
        <f t="shared" si="449"/>
        <v>#N/A</v>
      </c>
      <c r="FI92" s="146" t="e">
        <f t="shared" si="450"/>
        <v>#N/A</v>
      </c>
      <c r="FJ92" s="146" t="e">
        <f t="shared" si="451"/>
        <v>#N/A</v>
      </c>
      <c r="FK92" s="146" t="e">
        <f t="shared" si="452"/>
        <v>#N/A</v>
      </c>
      <c r="FL92" s="146" t="e">
        <f t="shared" si="453"/>
        <v>#N/A</v>
      </c>
      <c r="FM92" s="146" t="e">
        <f t="shared" si="454"/>
        <v>#N/A</v>
      </c>
      <c r="FN92" s="146" t="e">
        <f t="shared" si="455"/>
        <v>#N/A</v>
      </c>
      <c r="FO92" s="146" t="e">
        <f t="shared" si="456"/>
        <v>#N/A</v>
      </c>
      <c r="FP92" s="146" t="e">
        <f t="shared" si="457"/>
        <v>#N/A</v>
      </c>
      <c r="FQ92" s="146" t="e">
        <f t="shared" si="458"/>
        <v>#N/A</v>
      </c>
      <c r="FR92" s="146" t="e">
        <f t="shared" si="459"/>
        <v>#N/A</v>
      </c>
      <c r="FS92" s="146" t="e">
        <f t="shared" si="460"/>
        <v>#N/A</v>
      </c>
      <c r="FT92" s="146" t="e">
        <f t="shared" si="461"/>
        <v>#N/A</v>
      </c>
      <c r="FU92" s="146" t="e">
        <f t="shared" si="462"/>
        <v>#N/A</v>
      </c>
      <c r="FV92" s="146" t="e">
        <f t="shared" si="463"/>
        <v>#N/A</v>
      </c>
      <c r="FW92" s="146" t="e">
        <f t="shared" si="464"/>
        <v>#N/A</v>
      </c>
      <c r="FX92" s="146" t="e">
        <f t="shared" si="465"/>
        <v>#N/A</v>
      </c>
      <c r="FY92" s="146" t="e">
        <f t="shared" si="466"/>
        <v>#N/A</v>
      </c>
      <c r="FZ92" s="146" t="e">
        <f t="shared" si="467"/>
        <v>#N/A</v>
      </c>
      <c r="GA92" s="146" t="e">
        <f t="shared" si="468"/>
        <v>#N/A</v>
      </c>
      <c r="GB92" s="146" t="e">
        <f t="shared" si="469"/>
        <v>#N/A</v>
      </c>
      <c r="GC92" s="146" t="e">
        <f t="shared" si="470"/>
        <v>#N/A</v>
      </c>
      <c r="GD92" s="146" t="e">
        <f t="shared" si="471"/>
        <v>#N/A</v>
      </c>
      <c r="GE92" s="146" t="e">
        <f t="shared" si="472"/>
        <v>#N/A</v>
      </c>
      <c r="GF92" s="146" t="e">
        <f t="shared" si="473"/>
        <v>#N/A</v>
      </c>
      <c r="GG92" s="146" t="e">
        <f t="shared" si="474"/>
        <v>#N/A</v>
      </c>
      <c r="GH92" s="146" t="e">
        <f t="shared" si="475"/>
        <v>#N/A</v>
      </c>
      <c r="GI92" s="146" t="e">
        <f t="shared" si="476"/>
        <v>#N/A</v>
      </c>
      <c r="GJ92" s="146" t="e">
        <f t="shared" si="477"/>
        <v>#N/A</v>
      </c>
      <c r="GK92" s="146" t="e">
        <f t="shared" si="478"/>
        <v>#N/A</v>
      </c>
      <c r="GL92" s="146" t="e">
        <f t="shared" si="479"/>
        <v>#N/A</v>
      </c>
      <c r="GM92" s="146" t="e">
        <f t="shared" si="480"/>
        <v>#N/A</v>
      </c>
      <c r="GN92" s="146" t="e">
        <f t="shared" si="481"/>
        <v>#N/A</v>
      </c>
      <c r="GO92" s="146" t="e">
        <f t="shared" si="482"/>
        <v>#N/A</v>
      </c>
      <c r="GP92" s="146" t="e">
        <f t="shared" si="483"/>
        <v>#N/A</v>
      </c>
      <c r="GQ92" s="146" t="e">
        <f t="shared" si="484"/>
        <v>#N/A</v>
      </c>
      <c r="GR92" s="146" t="e">
        <f t="shared" si="485"/>
        <v>#N/A</v>
      </c>
      <c r="GS92" s="146" t="e">
        <f t="shared" si="486"/>
        <v>#N/A</v>
      </c>
      <c r="GT92" s="146" t="e">
        <f t="shared" si="487"/>
        <v>#N/A</v>
      </c>
      <c r="GU92" s="146" t="e">
        <f t="shared" si="488"/>
        <v>#N/A</v>
      </c>
      <c r="GV92" s="146" t="e">
        <f t="shared" si="489"/>
        <v>#N/A</v>
      </c>
      <c r="GW92" s="146" t="e">
        <f t="shared" si="490"/>
        <v>#N/A</v>
      </c>
      <c r="GX92" s="146" t="e">
        <f t="shared" si="491"/>
        <v>#N/A</v>
      </c>
      <c r="GY92" s="146" t="e">
        <f t="shared" si="492"/>
        <v>#N/A</v>
      </c>
      <c r="GZ92" s="146" t="e">
        <f t="shared" si="493"/>
        <v>#N/A</v>
      </c>
      <c r="HA92" s="146" t="e">
        <f t="shared" si="494"/>
        <v>#N/A</v>
      </c>
      <c r="HB92" s="146" t="e">
        <f t="shared" si="495"/>
        <v>#N/A</v>
      </c>
      <c r="HC92" s="146" t="e">
        <f t="shared" si="496"/>
        <v>#N/A</v>
      </c>
      <c r="HD92" s="146" t="e">
        <f t="shared" si="497"/>
        <v>#N/A</v>
      </c>
      <c r="HE92" s="146" t="e">
        <f t="shared" si="498"/>
        <v>#N/A</v>
      </c>
      <c r="HF92" s="146" t="e">
        <f t="shared" si="499"/>
        <v>#N/A</v>
      </c>
      <c r="HG92" s="146" t="e">
        <f t="shared" si="500"/>
        <v>#N/A</v>
      </c>
      <c r="HH92" s="146" t="e">
        <f t="shared" si="501"/>
        <v>#N/A</v>
      </c>
      <c r="HI92" s="146" t="e">
        <f t="shared" si="502"/>
        <v>#N/A</v>
      </c>
      <c r="HJ92" s="146" t="e">
        <f t="shared" si="503"/>
        <v>#N/A</v>
      </c>
      <c r="HK92" s="146" t="e">
        <f t="shared" si="504"/>
        <v>#N/A</v>
      </c>
      <c r="HL92" s="146" t="e">
        <f t="shared" si="505"/>
        <v>#N/A</v>
      </c>
      <c r="HM92" s="146" t="e">
        <f t="shared" si="506"/>
        <v>#N/A</v>
      </c>
      <c r="HN92" s="146" t="e">
        <f t="shared" si="507"/>
        <v>#N/A</v>
      </c>
      <c r="HO92" s="146" t="e">
        <f t="shared" si="508"/>
        <v>#N/A</v>
      </c>
      <c r="HP92" s="146" t="e">
        <f t="shared" si="509"/>
        <v>#N/A</v>
      </c>
    </row>
    <row r="93" spans="1:224" hidden="1" x14ac:dyDescent="0.45">
      <c r="A93" s="4">
        <v>90</v>
      </c>
      <c r="B93" s="82" t="str">
        <f t="shared" si="510"/>
        <v/>
      </c>
      <c r="C93" s="81"/>
      <c r="D93" s="82" t="str">
        <f t="shared" si="511"/>
        <v/>
      </c>
      <c r="E93" s="32" t="str">
        <f t="shared" si="403"/>
        <v/>
      </c>
      <c r="F93" s="32" t="str">
        <f t="shared" si="404"/>
        <v/>
      </c>
      <c r="G93" s="65" t="str">
        <f t="shared" si="512"/>
        <v/>
      </c>
      <c r="H93" s="21"/>
      <c r="I93" s="53"/>
      <c r="J93" s="237"/>
      <c r="K93" s="66" t="str">
        <f>IF(AND(B93&gt;0,C93&gt;0,D93&gt;0),IF(ISBLANK(J93),IF(ISBLANK(H93),"",(D93-B93)*VLOOKUP(H93,VLookups!$A$4:$B$13,2,FALSE)),J93),"")</f>
        <v/>
      </c>
      <c r="L93" s="67" t="str">
        <f t="shared" si="405"/>
        <v/>
      </c>
      <c r="M93" s="81"/>
      <c r="N93" s="230" t="str">
        <f>IF(AND(M93&gt;0,C93&gt;0,NOT(K93="")),ABS(VLOOKUP($M$1,VLookups!$A$27:$B$28,2,FALSE)-_xlfn.NORM.DIST(M93,G93,K93,TRUE)),"")</f>
        <v/>
      </c>
      <c r="O93" s="80" t="str">
        <f>IF(AND($B93&gt;0,$C93&gt;0,$D93&gt;0,NOT(ISBLANK($H93))),_xlfn.NORM.INV(ABS(VLOOKUP($M$1,VLookups!$A$27:$B$28,2,FALSE)-O$3),$G93,$K93),"")</f>
        <v/>
      </c>
      <c r="P93" s="79" t="str">
        <f>IF(AND($B93&gt;0,$C93&gt;0,$D93&gt;0,NOT(ISBLANK($H93))),_xlfn.NORM.INV(ABS(VLOOKUP($M$1,VLookups!$A$27:$B$28,2,FALSE)-P$3),$G93,$K93),"")</f>
        <v/>
      </c>
      <c r="Q93" s="80" t="str">
        <f>IF(AND($B93&gt;0,$C93&gt;0,$D93&gt;0,NOT(ISBLANK($H93))),_xlfn.NORM.INV(ABS(VLOOKUP($M$1,VLookups!$A$27:$B$28,2,FALSE)-Q$3),$G93,$K93),"")</f>
        <v/>
      </c>
      <c r="R93" s="79" t="str">
        <f>IF(AND($B93&gt;0,$C93&gt;0,$D93&gt;0,NOT(ISBLANK($H93))),_xlfn.NORM.INV(ABS(VLOOKUP($M$1,VLookups!$A$27:$B$28,2,FALSE)-R$3),$G93,$K93),"")</f>
        <v/>
      </c>
      <c r="S93" s="80" t="str">
        <f>IF(AND($B93&gt;0,$C93&gt;0,$D93&gt;0,NOT(ISBLANK($H93))),_xlfn.NORM.INV(ABS(VLOOKUP($M$1,VLookups!$A$27:$B$28,2,FALSE)-S$3),$G93,$K93),"")</f>
        <v/>
      </c>
      <c r="T93" s="79" t="str">
        <f>IF(AND($B93&gt;0,$C93&gt;0,$D93&gt;0,NOT(ISBLANK($H93))),_xlfn.NORM.INV(ABS(VLOOKUP($M$1,VLookups!$A$27:$B$28,2,FALSE)-T$3),$G93,$K93),"")</f>
        <v/>
      </c>
      <c r="U93" s="5"/>
      <c r="V93" s="145" t="str">
        <f t="shared" si="513"/>
        <v/>
      </c>
      <c r="W93" s="46" t="str">
        <f t="shared" ref="W93:AP93" si="587">IF(ISNONTEXT($V93),X93-$V93,"")</f>
        <v/>
      </c>
      <c r="X93" s="46" t="str">
        <f t="shared" si="587"/>
        <v/>
      </c>
      <c r="Y93" s="46" t="str">
        <f t="shared" si="587"/>
        <v/>
      </c>
      <c r="Z93" s="46" t="str">
        <f t="shared" si="587"/>
        <v/>
      </c>
      <c r="AA93" s="46" t="str">
        <f t="shared" si="587"/>
        <v/>
      </c>
      <c r="AB93" s="46" t="str">
        <f t="shared" si="587"/>
        <v/>
      </c>
      <c r="AC93" s="46" t="str">
        <f t="shared" si="587"/>
        <v/>
      </c>
      <c r="AD93" s="46" t="str">
        <f t="shared" si="587"/>
        <v/>
      </c>
      <c r="AE93" s="46" t="str">
        <f t="shared" si="587"/>
        <v/>
      </c>
      <c r="AF93" s="46" t="str">
        <f t="shared" si="587"/>
        <v/>
      </c>
      <c r="AG93" s="46" t="str">
        <f t="shared" si="587"/>
        <v/>
      </c>
      <c r="AH93" s="46" t="str">
        <f t="shared" si="587"/>
        <v/>
      </c>
      <c r="AI93" s="46" t="str">
        <f t="shared" si="587"/>
        <v/>
      </c>
      <c r="AJ93" s="46" t="str">
        <f t="shared" si="587"/>
        <v/>
      </c>
      <c r="AK93" s="46" t="str">
        <f t="shared" si="587"/>
        <v/>
      </c>
      <c r="AL93" s="46" t="str">
        <f t="shared" si="587"/>
        <v/>
      </c>
      <c r="AM93" s="46" t="str">
        <f t="shared" si="587"/>
        <v/>
      </c>
      <c r="AN93" s="46" t="str">
        <f t="shared" si="587"/>
        <v/>
      </c>
      <c r="AO93" s="46" t="str">
        <f t="shared" si="587"/>
        <v/>
      </c>
      <c r="AP93" s="46" t="str">
        <f t="shared" si="587"/>
        <v/>
      </c>
      <c r="AQ93" s="152" t="str">
        <f t="shared" si="515"/>
        <v/>
      </c>
      <c r="AR93" s="46" t="str">
        <f t="shared" ref="AR93:DC93" si="588">IF(ISNONTEXT($V93),AQ93+$V93,"")</f>
        <v/>
      </c>
      <c r="AS93" s="46" t="str">
        <f t="shared" si="588"/>
        <v/>
      </c>
      <c r="AT93" s="46" t="str">
        <f t="shared" si="588"/>
        <v/>
      </c>
      <c r="AU93" s="46" t="str">
        <f t="shared" si="588"/>
        <v/>
      </c>
      <c r="AV93" s="46" t="str">
        <f t="shared" si="588"/>
        <v/>
      </c>
      <c r="AW93" s="46" t="str">
        <f t="shared" si="588"/>
        <v/>
      </c>
      <c r="AX93" s="46" t="str">
        <f t="shared" si="588"/>
        <v/>
      </c>
      <c r="AY93" s="46" t="str">
        <f t="shared" si="588"/>
        <v/>
      </c>
      <c r="AZ93" s="46" t="str">
        <f t="shared" si="588"/>
        <v/>
      </c>
      <c r="BA93" s="46" t="str">
        <f t="shared" si="588"/>
        <v/>
      </c>
      <c r="BB93" s="46" t="str">
        <f t="shared" si="588"/>
        <v/>
      </c>
      <c r="BC93" s="46" t="str">
        <f t="shared" si="588"/>
        <v/>
      </c>
      <c r="BD93" s="46" t="str">
        <f t="shared" si="588"/>
        <v/>
      </c>
      <c r="BE93" s="46" t="str">
        <f t="shared" si="588"/>
        <v/>
      </c>
      <c r="BF93" s="46" t="str">
        <f t="shared" si="588"/>
        <v/>
      </c>
      <c r="BG93" s="46" t="str">
        <f t="shared" si="588"/>
        <v/>
      </c>
      <c r="BH93" s="46" t="str">
        <f t="shared" si="588"/>
        <v/>
      </c>
      <c r="BI93" s="46" t="str">
        <f t="shared" si="588"/>
        <v/>
      </c>
      <c r="BJ93" s="46" t="str">
        <f t="shared" si="588"/>
        <v/>
      </c>
      <c r="BK93" s="46" t="str">
        <f t="shared" si="588"/>
        <v/>
      </c>
      <c r="BL93" s="46" t="str">
        <f t="shared" si="588"/>
        <v/>
      </c>
      <c r="BM93" s="46" t="str">
        <f t="shared" si="588"/>
        <v/>
      </c>
      <c r="BN93" s="46" t="str">
        <f t="shared" si="588"/>
        <v/>
      </c>
      <c r="BO93" s="46" t="str">
        <f t="shared" si="588"/>
        <v/>
      </c>
      <c r="BP93" s="46" t="str">
        <f t="shared" si="588"/>
        <v/>
      </c>
      <c r="BQ93" s="46" t="str">
        <f t="shared" si="588"/>
        <v/>
      </c>
      <c r="BR93" s="46" t="str">
        <f t="shared" si="588"/>
        <v/>
      </c>
      <c r="BS93" s="46" t="str">
        <f t="shared" si="588"/>
        <v/>
      </c>
      <c r="BT93" s="46" t="str">
        <f t="shared" si="588"/>
        <v/>
      </c>
      <c r="BU93" s="46" t="str">
        <f t="shared" si="588"/>
        <v/>
      </c>
      <c r="BV93" s="46" t="str">
        <f t="shared" si="588"/>
        <v/>
      </c>
      <c r="BW93" s="46" t="str">
        <f t="shared" si="588"/>
        <v/>
      </c>
      <c r="BX93" s="46" t="str">
        <f t="shared" si="588"/>
        <v/>
      </c>
      <c r="BY93" s="46" t="str">
        <f t="shared" si="588"/>
        <v/>
      </c>
      <c r="BZ93" s="46" t="str">
        <f t="shared" si="588"/>
        <v/>
      </c>
      <c r="CA93" s="46" t="str">
        <f t="shared" si="588"/>
        <v/>
      </c>
      <c r="CB93" s="46" t="str">
        <f t="shared" si="588"/>
        <v/>
      </c>
      <c r="CC93" s="46" t="str">
        <f t="shared" si="588"/>
        <v/>
      </c>
      <c r="CD93" s="46" t="str">
        <f t="shared" si="588"/>
        <v/>
      </c>
      <c r="CE93" s="46" t="str">
        <f t="shared" si="588"/>
        <v/>
      </c>
      <c r="CF93" s="46" t="str">
        <f t="shared" si="588"/>
        <v/>
      </c>
      <c r="CG93" s="46" t="str">
        <f t="shared" si="588"/>
        <v/>
      </c>
      <c r="CH93" s="46" t="str">
        <f t="shared" si="588"/>
        <v/>
      </c>
      <c r="CI93" s="46" t="str">
        <f t="shared" si="588"/>
        <v/>
      </c>
      <c r="CJ93" s="46" t="str">
        <f t="shared" si="588"/>
        <v/>
      </c>
      <c r="CK93" s="46" t="str">
        <f t="shared" si="588"/>
        <v/>
      </c>
      <c r="CL93" s="46" t="str">
        <f t="shared" si="588"/>
        <v/>
      </c>
      <c r="CM93" s="46" t="str">
        <f t="shared" si="588"/>
        <v/>
      </c>
      <c r="CN93" s="46" t="str">
        <f t="shared" si="588"/>
        <v/>
      </c>
      <c r="CO93" s="46" t="str">
        <f t="shared" si="588"/>
        <v/>
      </c>
      <c r="CP93" s="46" t="str">
        <f t="shared" si="588"/>
        <v/>
      </c>
      <c r="CQ93" s="46" t="str">
        <f t="shared" si="588"/>
        <v/>
      </c>
      <c r="CR93" s="46" t="str">
        <f t="shared" si="588"/>
        <v/>
      </c>
      <c r="CS93" s="46" t="str">
        <f t="shared" si="588"/>
        <v/>
      </c>
      <c r="CT93" s="46" t="str">
        <f t="shared" si="588"/>
        <v/>
      </c>
      <c r="CU93" s="46" t="str">
        <f t="shared" si="588"/>
        <v/>
      </c>
      <c r="CV93" s="46" t="str">
        <f t="shared" si="588"/>
        <v/>
      </c>
      <c r="CW93" s="46" t="str">
        <f t="shared" si="588"/>
        <v/>
      </c>
      <c r="CX93" s="46" t="str">
        <f t="shared" si="588"/>
        <v/>
      </c>
      <c r="CY93" s="46" t="str">
        <f t="shared" si="588"/>
        <v/>
      </c>
      <c r="CZ93" s="46" t="str">
        <f t="shared" si="588"/>
        <v/>
      </c>
      <c r="DA93" s="46" t="str">
        <f t="shared" si="588"/>
        <v/>
      </c>
      <c r="DB93" s="46" t="str">
        <f t="shared" si="588"/>
        <v/>
      </c>
      <c r="DC93" s="46" t="str">
        <f t="shared" si="588"/>
        <v/>
      </c>
      <c r="DD93" s="46" t="str">
        <f t="shared" ref="DD93:DS93" si="589">IF(ISNONTEXT($V93),DC93+$V93,"")</f>
        <v/>
      </c>
      <c r="DE93" s="46" t="str">
        <f t="shared" si="589"/>
        <v/>
      </c>
      <c r="DF93" s="46" t="str">
        <f t="shared" si="589"/>
        <v/>
      </c>
      <c r="DG93" s="46" t="str">
        <f t="shared" si="589"/>
        <v/>
      </c>
      <c r="DH93" s="46" t="str">
        <f t="shared" si="589"/>
        <v/>
      </c>
      <c r="DI93" s="46" t="str">
        <f t="shared" si="589"/>
        <v/>
      </c>
      <c r="DJ93" s="46" t="str">
        <f t="shared" si="589"/>
        <v/>
      </c>
      <c r="DK93" s="46" t="str">
        <f t="shared" si="589"/>
        <v/>
      </c>
      <c r="DL93" s="46" t="str">
        <f t="shared" si="589"/>
        <v/>
      </c>
      <c r="DM93" s="46" t="str">
        <f t="shared" si="589"/>
        <v/>
      </c>
      <c r="DN93" s="46" t="str">
        <f t="shared" si="589"/>
        <v/>
      </c>
      <c r="DO93" s="46" t="str">
        <f t="shared" si="589"/>
        <v/>
      </c>
      <c r="DP93" s="46" t="str">
        <f t="shared" si="589"/>
        <v/>
      </c>
      <c r="DQ93" s="46" t="str">
        <f t="shared" si="589"/>
        <v/>
      </c>
      <c r="DR93" s="46" t="str">
        <f t="shared" si="589"/>
        <v/>
      </c>
      <c r="DS93" s="46" t="str">
        <f t="shared" si="589"/>
        <v/>
      </c>
      <c r="DT93" s="146" t="e">
        <f t="shared" si="409"/>
        <v>#N/A</v>
      </c>
      <c r="DU93" s="146" t="e">
        <f t="shared" si="410"/>
        <v>#N/A</v>
      </c>
      <c r="DV93" s="146" t="e">
        <f t="shared" si="411"/>
        <v>#N/A</v>
      </c>
      <c r="DW93" s="146" t="e">
        <f t="shared" si="412"/>
        <v>#N/A</v>
      </c>
      <c r="DX93" s="146" t="e">
        <f t="shared" si="413"/>
        <v>#N/A</v>
      </c>
      <c r="DY93" s="146" t="e">
        <f t="shared" si="414"/>
        <v>#N/A</v>
      </c>
      <c r="DZ93" s="146" t="e">
        <f t="shared" si="415"/>
        <v>#N/A</v>
      </c>
      <c r="EA93" s="146" t="e">
        <f t="shared" si="416"/>
        <v>#N/A</v>
      </c>
      <c r="EB93" s="146" t="e">
        <f t="shared" si="417"/>
        <v>#N/A</v>
      </c>
      <c r="EC93" s="146" t="e">
        <f t="shared" si="418"/>
        <v>#N/A</v>
      </c>
      <c r="ED93" s="146" t="e">
        <f t="shared" si="419"/>
        <v>#N/A</v>
      </c>
      <c r="EE93" s="146" t="e">
        <f t="shared" si="420"/>
        <v>#N/A</v>
      </c>
      <c r="EF93" s="146" t="e">
        <f t="shared" si="421"/>
        <v>#N/A</v>
      </c>
      <c r="EG93" s="146" t="e">
        <f t="shared" si="422"/>
        <v>#N/A</v>
      </c>
      <c r="EH93" s="146" t="e">
        <f t="shared" si="423"/>
        <v>#N/A</v>
      </c>
      <c r="EI93" s="146" t="e">
        <f t="shared" si="424"/>
        <v>#N/A</v>
      </c>
      <c r="EJ93" s="146" t="e">
        <f t="shared" si="425"/>
        <v>#N/A</v>
      </c>
      <c r="EK93" s="146" t="e">
        <f t="shared" si="426"/>
        <v>#N/A</v>
      </c>
      <c r="EL93" s="146" t="e">
        <f t="shared" si="427"/>
        <v>#N/A</v>
      </c>
      <c r="EM93" s="146" t="e">
        <f t="shared" si="428"/>
        <v>#N/A</v>
      </c>
      <c r="EN93" s="146" t="e">
        <f t="shared" si="429"/>
        <v>#N/A</v>
      </c>
      <c r="EO93" s="146" t="e">
        <f t="shared" si="430"/>
        <v>#N/A</v>
      </c>
      <c r="EP93" s="146" t="e">
        <f t="shared" si="431"/>
        <v>#N/A</v>
      </c>
      <c r="EQ93" s="146" t="e">
        <f t="shared" si="432"/>
        <v>#N/A</v>
      </c>
      <c r="ER93" s="146" t="e">
        <f t="shared" si="433"/>
        <v>#N/A</v>
      </c>
      <c r="ES93" s="146" t="e">
        <f t="shared" si="434"/>
        <v>#N/A</v>
      </c>
      <c r="ET93" s="146" t="e">
        <f t="shared" si="435"/>
        <v>#N/A</v>
      </c>
      <c r="EU93" s="146" t="e">
        <f t="shared" si="436"/>
        <v>#N/A</v>
      </c>
      <c r="EV93" s="146" t="e">
        <f t="shared" si="437"/>
        <v>#N/A</v>
      </c>
      <c r="EW93" s="146" t="e">
        <f t="shared" si="438"/>
        <v>#N/A</v>
      </c>
      <c r="EX93" s="146" t="e">
        <f t="shared" si="439"/>
        <v>#N/A</v>
      </c>
      <c r="EY93" s="146" t="e">
        <f t="shared" si="440"/>
        <v>#N/A</v>
      </c>
      <c r="EZ93" s="146" t="e">
        <f t="shared" si="441"/>
        <v>#N/A</v>
      </c>
      <c r="FA93" s="146" t="e">
        <f t="shared" si="442"/>
        <v>#N/A</v>
      </c>
      <c r="FB93" s="146" t="e">
        <f t="shared" si="443"/>
        <v>#N/A</v>
      </c>
      <c r="FC93" s="146" t="e">
        <f t="shared" si="444"/>
        <v>#N/A</v>
      </c>
      <c r="FD93" s="146" t="e">
        <f t="shared" si="445"/>
        <v>#N/A</v>
      </c>
      <c r="FE93" s="146" t="e">
        <f t="shared" si="446"/>
        <v>#N/A</v>
      </c>
      <c r="FF93" s="146" t="e">
        <f t="shared" si="447"/>
        <v>#N/A</v>
      </c>
      <c r="FG93" s="146" t="e">
        <f t="shared" si="448"/>
        <v>#N/A</v>
      </c>
      <c r="FH93" s="146" t="e">
        <f t="shared" si="449"/>
        <v>#N/A</v>
      </c>
      <c r="FI93" s="146" t="e">
        <f t="shared" si="450"/>
        <v>#N/A</v>
      </c>
      <c r="FJ93" s="146" t="e">
        <f t="shared" si="451"/>
        <v>#N/A</v>
      </c>
      <c r="FK93" s="146" t="e">
        <f t="shared" si="452"/>
        <v>#N/A</v>
      </c>
      <c r="FL93" s="146" t="e">
        <f t="shared" si="453"/>
        <v>#N/A</v>
      </c>
      <c r="FM93" s="146" t="e">
        <f t="shared" si="454"/>
        <v>#N/A</v>
      </c>
      <c r="FN93" s="146" t="e">
        <f t="shared" si="455"/>
        <v>#N/A</v>
      </c>
      <c r="FO93" s="146" t="e">
        <f t="shared" si="456"/>
        <v>#N/A</v>
      </c>
      <c r="FP93" s="146" t="e">
        <f t="shared" si="457"/>
        <v>#N/A</v>
      </c>
      <c r="FQ93" s="146" t="e">
        <f t="shared" si="458"/>
        <v>#N/A</v>
      </c>
      <c r="FR93" s="146" t="e">
        <f t="shared" si="459"/>
        <v>#N/A</v>
      </c>
      <c r="FS93" s="146" t="e">
        <f t="shared" si="460"/>
        <v>#N/A</v>
      </c>
      <c r="FT93" s="146" t="e">
        <f t="shared" si="461"/>
        <v>#N/A</v>
      </c>
      <c r="FU93" s="146" t="e">
        <f t="shared" si="462"/>
        <v>#N/A</v>
      </c>
      <c r="FV93" s="146" t="e">
        <f t="shared" si="463"/>
        <v>#N/A</v>
      </c>
      <c r="FW93" s="146" t="e">
        <f t="shared" si="464"/>
        <v>#N/A</v>
      </c>
      <c r="FX93" s="146" t="e">
        <f t="shared" si="465"/>
        <v>#N/A</v>
      </c>
      <c r="FY93" s="146" t="e">
        <f t="shared" si="466"/>
        <v>#N/A</v>
      </c>
      <c r="FZ93" s="146" t="e">
        <f t="shared" si="467"/>
        <v>#N/A</v>
      </c>
      <c r="GA93" s="146" t="e">
        <f t="shared" si="468"/>
        <v>#N/A</v>
      </c>
      <c r="GB93" s="146" t="e">
        <f t="shared" si="469"/>
        <v>#N/A</v>
      </c>
      <c r="GC93" s="146" t="e">
        <f t="shared" si="470"/>
        <v>#N/A</v>
      </c>
      <c r="GD93" s="146" t="e">
        <f t="shared" si="471"/>
        <v>#N/A</v>
      </c>
      <c r="GE93" s="146" t="e">
        <f t="shared" si="472"/>
        <v>#N/A</v>
      </c>
      <c r="GF93" s="146" t="e">
        <f t="shared" si="473"/>
        <v>#N/A</v>
      </c>
      <c r="GG93" s="146" t="e">
        <f t="shared" si="474"/>
        <v>#N/A</v>
      </c>
      <c r="GH93" s="146" t="e">
        <f t="shared" si="475"/>
        <v>#N/A</v>
      </c>
      <c r="GI93" s="146" t="e">
        <f t="shared" si="476"/>
        <v>#N/A</v>
      </c>
      <c r="GJ93" s="146" t="e">
        <f t="shared" si="477"/>
        <v>#N/A</v>
      </c>
      <c r="GK93" s="146" t="e">
        <f t="shared" si="478"/>
        <v>#N/A</v>
      </c>
      <c r="GL93" s="146" t="e">
        <f t="shared" si="479"/>
        <v>#N/A</v>
      </c>
      <c r="GM93" s="146" t="e">
        <f t="shared" si="480"/>
        <v>#N/A</v>
      </c>
      <c r="GN93" s="146" t="e">
        <f t="shared" si="481"/>
        <v>#N/A</v>
      </c>
      <c r="GO93" s="146" t="e">
        <f t="shared" si="482"/>
        <v>#N/A</v>
      </c>
      <c r="GP93" s="146" t="e">
        <f t="shared" si="483"/>
        <v>#N/A</v>
      </c>
      <c r="GQ93" s="146" t="e">
        <f t="shared" si="484"/>
        <v>#N/A</v>
      </c>
      <c r="GR93" s="146" t="e">
        <f t="shared" si="485"/>
        <v>#N/A</v>
      </c>
      <c r="GS93" s="146" t="e">
        <f t="shared" si="486"/>
        <v>#N/A</v>
      </c>
      <c r="GT93" s="146" t="e">
        <f t="shared" si="487"/>
        <v>#N/A</v>
      </c>
      <c r="GU93" s="146" t="e">
        <f t="shared" si="488"/>
        <v>#N/A</v>
      </c>
      <c r="GV93" s="146" t="e">
        <f t="shared" si="489"/>
        <v>#N/A</v>
      </c>
      <c r="GW93" s="146" t="e">
        <f t="shared" si="490"/>
        <v>#N/A</v>
      </c>
      <c r="GX93" s="146" t="e">
        <f t="shared" si="491"/>
        <v>#N/A</v>
      </c>
      <c r="GY93" s="146" t="e">
        <f t="shared" si="492"/>
        <v>#N/A</v>
      </c>
      <c r="GZ93" s="146" t="e">
        <f t="shared" si="493"/>
        <v>#N/A</v>
      </c>
      <c r="HA93" s="146" t="e">
        <f t="shared" si="494"/>
        <v>#N/A</v>
      </c>
      <c r="HB93" s="146" t="e">
        <f t="shared" si="495"/>
        <v>#N/A</v>
      </c>
      <c r="HC93" s="146" t="e">
        <f t="shared" si="496"/>
        <v>#N/A</v>
      </c>
      <c r="HD93" s="146" t="e">
        <f t="shared" si="497"/>
        <v>#N/A</v>
      </c>
      <c r="HE93" s="146" t="e">
        <f t="shared" si="498"/>
        <v>#N/A</v>
      </c>
      <c r="HF93" s="146" t="e">
        <f t="shared" si="499"/>
        <v>#N/A</v>
      </c>
      <c r="HG93" s="146" t="e">
        <f t="shared" si="500"/>
        <v>#N/A</v>
      </c>
      <c r="HH93" s="146" t="e">
        <f t="shared" si="501"/>
        <v>#N/A</v>
      </c>
      <c r="HI93" s="146" t="e">
        <f t="shared" si="502"/>
        <v>#N/A</v>
      </c>
      <c r="HJ93" s="146" t="e">
        <f t="shared" si="503"/>
        <v>#N/A</v>
      </c>
      <c r="HK93" s="146" t="e">
        <f t="shared" si="504"/>
        <v>#N/A</v>
      </c>
      <c r="HL93" s="146" t="e">
        <f t="shared" si="505"/>
        <v>#N/A</v>
      </c>
      <c r="HM93" s="146" t="e">
        <f t="shared" si="506"/>
        <v>#N/A</v>
      </c>
      <c r="HN93" s="146" t="e">
        <f t="shared" si="507"/>
        <v>#N/A</v>
      </c>
      <c r="HO93" s="146" t="e">
        <f t="shared" si="508"/>
        <v>#N/A</v>
      </c>
      <c r="HP93" s="146" t="e">
        <f t="shared" si="509"/>
        <v>#N/A</v>
      </c>
    </row>
    <row r="94" spans="1:224" hidden="1" x14ac:dyDescent="0.45">
      <c r="A94" s="4">
        <v>91</v>
      </c>
      <c r="B94" s="82" t="str">
        <f t="shared" si="510"/>
        <v/>
      </c>
      <c r="C94" s="81"/>
      <c r="D94" s="82" t="str">
        <f t="shared" si="511"/>
        <v/>
      </c>
      <c r="E94" s="32" t="str">
        <f t="shared" si="403"/>
        <v/>
      </c>
      <c r="F94" s="32" t="str">
        <f t="shared" si="404"/>
        <v/>
      </c>
      <c r="G94" s="65" t="str">
        <f t="shared" si="512"/>
        <v/>
      </c>
      <c r="H94" s="21"/>
      <c r="I94" s="53"/>
      <c r="J94" s="237"/>
      <c r="K94" s="66" t="str">
        <f>IF(AND(B94&gt;0,C94&gt;0,D94&gt;0),IF(ISBLANK(J94),IF(ISBLANK(H94),"",(D94-B94)*VLOOKUP(H94,VLookups!$A$4:$B$13,2,FALSE)),J94),"")</f>
        <v/>
      </c>
      <c r="L94" s="67" t="str">
        <f t="shared" si="405"/>
        <v/>
      </c>
      <c r="M94" s="81"/>
      <c r="N94" s="230" t="str">
        <f>IF(AND(M94&gt;0,C94&gt;0,NOT(K94="")),ABS(VLOOKUP($M$1,VLookups!$A$27:$B$28,2,FALSE)-_xlfn.NORM.DIST(M94,G94,K94,TRUE)),"")</f>
        <v/>
      </c>
      <c r="O94" s="80" t="str">
        <f>IF(AND($B94&gt;0,$C94&gt;0,$D94&gt;0,NOT(ISBLANK($H94))),_xlfn.NORM.INV(ABS(VLOOKUP($M$1,VLookups!$A$27:$B$28,2,FALSE)-O$3),$G94,$K94),"")</f>
        <v/>
      </c>
      <c r="P94" s="79" t="str">
        <f>IF(AND($B94&gt;0,$C94&gt;0,$D94&gt;0,NOT(ISBLANK($H94))),_xlfn.NORM.INV(ABS(VLOOKUP($M$1,VLookups!$A$27:$B$28,2,FALSE)-P$3),$G94,$K94),"")</f>
        <v/>
      </c>
      <c r="Q94" s="80" t="str">
        <f>IF(AND($B94&gt;0,$C94&gt;0,$D94&gt;0,NOT(ISBLANK($H94))),_xlfn.NORM.INV(ABS(VLOOKUP($M$1,VLookups!$A$27:$B$28,2,FALSE)-Q$3),$G94,$K94),"")</f>
        <v/>
      </c>
      <c r="R94" s="79" t="str">
        <f>IF(AND($B94&gt;0,$C94&gt;0,$D94&gt;0,NOT(ISBLANK($H94))),_xlfn.NORM.INV(ABS(VLOOKUP($M$1,VLookups!$A$27:$B$28,2,FALSE)-R$3),$G94,$K94),"")</f>
        <v/>
      </c>
      <c r="S94" s="80" t="str">
        <f>IF(AND($B94&gt;0,$C94&gt;0,$D94&gt;0,NOT(ISBLANK($H94))),_xlfn.NORM.INV(ABS(VLOOKUP($M$1,VLookups!$A$27:$B$28,2,FALSE)-S$3),$G94,$K94),"")</f>
        <v/>
      </c>
      <c r="T94" s="79" t="str">
        <f>IF(AND($B94&gt;0,$C94&gt;0,$D94&gt;0,NOT(ISBLANK($H94))),_xlfn.NORM.INV(ABS(VLOOKUP($M$1,VLookups!$A$27:$B$28,2,FALSE)-T$3),$G94,$K94),"")</f>
        <v/>
      </c>
      <c r="U94" s="5"/>
      <c r="V94" s="145" t="str">
        <f t="shared" si="513"/>
        <v/>
      </c>
      <c r="W94" s="46" t="str">
        <f t="shared" ref="W94:AP94" si="590">IF(ISNONTEXT($V94),X94-$V94,"")</f>
        <v/>
      </c>
      <c r="X94" s="46" t="str">
        <f t="shared" si="590"/>
        <v/>
      </c>
      <c r="Y94" s="46" t="str">
        <f t="shared" si="590"/>
        <v/>
      </c>
      <c r="Z94" s="46" t="str">
        <f t="shared" si="590"/>
        <v/>
      </c>
      <c r="AA94" s="46" t="str">
        <f t="shared" si="590"/>
        <v/>
      </c>
      <c r="AB94" s="46" t="str">
        <f t="shared" si="590"/>
        <v/>
      </c>
      <c r="AC94" s="46" t="str">
        <f t="shared" si="590"/>
        <v/>
      </c>
      <c r="AD94" s="46" t="str">
        <f t="shared" si="590"/>
        <v/>
      </c>
      <c r="AE94" s="46" t="str">
        <f t="shared" si="590"/>
        <v/>
      </c>
      <c r="AF94" s="46" t="str">
        <f t="shared" si="590"/>
        <v/>
      </c>
      <c r="AG94" s="46" t="str">
        <f t="shared" si="590"/>
        <v/>
      </c>
      <c r="AH94" s="46" t="str">
        <f t="shared" si="590"/>
        <v/>
      </c>
      <c r="AI94" s="46" t="str">
        <f t="shared" si="590"/>
        <v/>
      </c>
      <c r="AJ94" s="46" t="str">
        <f t="shared" si="590"/>
        <v/>
      </c>
      <c r="AK94" s="46" t="str">
        <f t="shared" si="590"/>
        <v/>
      </c>
      <c r="AL94" s="46" t="str">
        <f t="shared" si="590"/>
        <v/>
      </c>
      <c r="AM94" s="46" t="str">
        <f t="shared" si="590"/>
        <v/>
      </c>
      <c r="AN94" s="46" t="str">
        <f t="shared" si="590"/>
        <v/>
      </c>
      <c r="AO94" s="46" t="str">
        <f t="shared" si="590"/>
        <v/>
      </c>
      <c r="AP94" s="46" t="str">
        <f t="shared" si="590"/>
        <v/>
      </c>
      <c r="AQ94" s="152" t="str">
        <f t="shared" si="515"/>
        <v/>
      </c>
      <c r="AR94" s="46" t="str">
        <f t="shared" ref="AR94:DC94" si="591">IF(ISNONTEXT($V94),AQ94+$V94,"")</f>
        <v/>
      </c>
      <c r="AS94" s="46" t="str">
        <f t="shared" si="591"/>
        <v/>
      </c>
      <c r="AT94" s="46" t="str">
        <f t="shared" si="591"/>
        <v/>
      </c>
      <c r="AU94" s="46" t="str">
        <f t="shared" si="591"/>
        <v/>
      </c>
      <c r="AV94" s="46" t="str">
        <f t="shared" si="591"/>
        <v/>
      </c>
      <c r="AW94" s="46" t="str">
        <f t="shared" si="591"/>
        <v/>
      </c>
      <c r="AX94" s="46" t="str">
        <f t="shared" si="591"/>
        <v/>
      </c>
      <c r="AY94" s="46" t="str">
        <f t="shared" si="591"/>
        <v/>
      </c>
      <c r="AZ94" s="46" t="str">
        <f t="shared" si="591"/>
        <v/>
      </c>
      <c r="BA94" s="46" t="str">
        <f t="shared" si="591"/>
        <v/>
      </c>
      <c r="BB94" s="46" t="str">
        <f t="shared" si="591"/>
        <v/>
      </c>
      <c r="BC94" s="46" t="str">
        <f t="shared" si="591"/>
        <v/>
      </c>
      <c r="BD94" s="46" t="str">
        <f t="shared" si="591"/>
        <v/>
      </c>
      <c r="BE94" s="46" t="str">
        <f t="shared" si="591"/>
        <v/>
      </c>
      <c r="BF94" s="46" t="str">
        <f t="shared" si="591"/>
        <v/>
      </c>
      <c r="BG94" s="46" t="str">
        <f t="shared" si="591"/>
        <v/>
      </c>
      <c r="BH94" s="46" t="str">
        <f t="shared" si="591"/>
        <v/>
      </c>
      <c r="BI94" s="46" t="str">
        <f t="shared" si="591"/>
        <v/>
      </c>
      <c r="BJ94" s="46" t="str">
        <f t="shared" si="591"/>
        <v/>
      </c>
      <c r="BK94" s="46" t="str">
        <f t="shared" si="591"/>
        <v/>
      </c>
      <c r="BL94" s="46" t="str">
        <f t="shared" si="591"/>
        <v/>
      </c>
      <c r="BM94" s="46" t="str">
        <f t="shared" si="591"/>
        <v/>
      </c>
      <c r="BN94" s="46" t="str">
        <f t="shared" si="591"/>
        <v/>
      </c>
      <c r="BO94" s="46" t="str">
        <f t="shared" si="591"/>
        <v/>
      </c>
      <c r="BP94" s="46" t="str">
        <f t="shared" si="591"/>
        <v/>
      </c>
      <c r="BQ94" s="46" t="str">
        <f t="shared" si="591"/>
        <v/>
      </c>
      <c r="BR94" s="46" t="str">
        <f t="shared" si="591"/>
        <v/>
      </c>
      <c r="BS94" s="46" t="str">
        <f t="shared" si="591"/>
        <v/>
      </c>
      <c r="BT94" s="46" t="str">
        <f t="shared" si="591"/>
        <v/>
      </c>
      <c r="BU94" s="46" t="str">
        <f t="shared" si="591"/>
        <v/>
      </c>
      <c r="BV94" s="46" t="str">
        <f t="shared" si="591"/>
        <v/>
      </c>
      <c r="BW94" s="46" t="str">
        <f t="shared" si="591"/>
        <v/>
      </c>
      <c r="BX94" s="46" t="str">
        <f t="shared" si="591"/>
        <v/>
      </c>
      <c r="BY94" s="46" t="str">
        <f t="shared" si="591"/>
        <v/>
      </c>
      <c r="BZ94" s="46" t="str">
        <f t="shared" si="591"/>
        <v/>
      </c>
      <c r="CA94" s="46" t="str">
        <f t="shared" si="591"/>
        <v/>
      </c>
      <c r="CB94" s="46" t="str">
        <f t="shared" si="591"/>
        <v/>
      </c>
      <c r="CC94" s="46" t="str">
        <f t="shared" si="591"/>
        <v/>
      </c>
      <c r="CD94" s="46" t="str">
        <f t="shared" si="591"/>
        <v/>
      </c>
      <c r="CE94" s="46" t="str">
        <f t="shared" si="591"/>
        <v/>
      </c>
      <c r="CF94" s="46" t="str">
        <f t="shared" si="591"/>
        <v/>
      </c>
      <c r="CG94" s="46" t="str">
        <f t="shared" si="591"/>
        <v/>
      </c>
      <c r="CH94" s="46" t="str">
        <f t="shared" si="591"/>
        <v/>
      </c>
      <c r="CI94" s="46" t="str">
        <f t="shared" si="591"/>
        <v/>
      </c>
      <c r="CJ94" s="46" t="str">
        <f t="shared" si="591"/>
        <v/>
      </c>
      <c r="CK94" s="46" t="str">
        <f t="shared" si="591"/>
        <v/>
      </c>
      <c r="CL94" s="46" t="str">
        <f t="shared" si="591"/>
        <v/>
      </c>
      <c r="CM94" s="46" t="str">
        <f t="shared" si="591"/>
        <v/>
      </c>
      <c r="CN94" s="46" t="str">
        <f t="shared" si="591"/>
        <v/>
      </c>
      <c r="CO94" s="46" t="str">
        <f t="shared" si="591"/>
        <v/>
      </c>
      <c r="CP94" s="46" t="str">
        <f t="shared" si="591"/>
        <v/>
      </c>
      <c r="CQ94" s="46" t="str">
        <f t="shared" si="591"/>
        <v/>
      </c>
      <c r="CR94" s="46" t="str">
        <f t="shared" si="591"/>
        <v/>
      </c>
      <c r="CS94" s="46" t="str">
        <f t="shared" si="591"/>
        <v/>
      </c>
      <c r="CT94" s="46" t="str">
        <f t="shared" si="591"/>
        <v/>
      </c>
      <c r="CU94" s="46" t="str">
        <f t="shared" si="591"/>
        <v/>
      </c>
      <c r="CV94" s="46" t="str">
        <f t="shared" si="591"/>
        <v/>
      </c>
      <c r="CW94" s="46" t="str">
        <f t="shared" si="591"/>
        <v/>
      </c>
      <c r="CX94" s="46" t="str">
        <f t="shared" si="591"/>
        <v/>
      </c>
      <c r="CY94" s="46" t="str">
        <f t="shared" si="591"/>
        <v/>
      </c>
      <c r="CZ94" s="46" t="str">
        <f t="shared" si="591"/>
        <v/>
      </c>
      <c r="DA94" s="46" t="str">
        <f t="shared" si="591"/>
        <v/>
      </c>
      <c r="DB94" s="46" t="str">
        <f t="shared" si="591"/>
        <v/>
      </c>
      <c r="DC94" s="46" t="str">
        <f t="shared" si="591"/>
        <v/>
      </c>
      <c r="DD94" s="46" t="str">
        <f t="shared" ref="DD94:DS94" si="592">IF(ISNONTEXT($V94),DC94+$V94,"")</f>
        <v/>
      </c>
      <c r="DE94" s="46" t="str">
        <f t="shared" si="592"/>
        <v/>
      </c>
      <c r="DF94" s="46" t="str">
        <f t="shared" si="592"/>
        <v/>
      </c>
      <c r="DG94" s="46" t="str">
        <f t="shared" si="592"/>
        <v/>
      </c>
      <c r="DH94" s="46" t="str">
        <f t="shared" si="592"/>
        <v/>
      </c>
      <c r="DI94" s="46" t="str">
        <f t="shared" si="592"/>
        <v/>
      </c>
      <c r="DJ94" s="46" t="str">
        <f t="shared" si="592"/>
        <v/>
      </c>
      <c r="DK94" s="46" t="str">
        <f t="shared" si="592"/>
        <v/>
      </c>
      <c r="DL94" s="46" t="str">
        <f t="shared" si="592"/>
        <v/>
      </c>
      <c r="DM94" s="46" t="str">
        <f t="shared" si="592"/>
        <v/>
      </c>
      <c r="DN94" s="46" t="str">
        <f t="shared" si="592"/>
        <v/>
      </c>
      <c r="DO94" s="46" t="str">
        <f t="shared" si="592"/>
        <v/>
      </c>
      <c r="DP94" s="46" t="str">
        <f t="shared" si="592"/>
        <v/>
      </c>
      <c r="DQ94" s="46" t="str">
        <f t="shared" si="592"/>
        <v/>
      </c>
      <c r="DR94" s="46" t="str">
        <f t="shared" si="592"/>
        <v/>
      </c>
      <c r="DS94" s="46" t="str">
        <f t="shared" si="592"/>
        <v/>
      </c>
      <c r="DT94" s="146" t="e">
        <f t="shared" si="409"/>
        <v>#N/A</v>
      </c>
      <c r="DU94" s="146" t="e">
        <f t="shared" si="410"/>
        <v>#N/A</v>
      </c>
      <c r="DV94" s="146" t="e">
        <f t="shared" si="411"/>
        <v>#N/A</v>
      </c>
      <c r="DW94" s="146" t="e">
        <f t="shared" si="412"/>
        <v>#N/A</v>
      </c>
      <c r="DX94" s="146" t="e">
        <f t="shared" si="413"/>
        <v>#N/A</v>
      </c>
      <c r="DY94" s="146" t="e">
        <f t="shared" si="414"/>
        <v>#N/A</v>
      </c>
      <c r="DZ94" s="146" t="e">
        <f t="shared" si="415"/>
        <v>#N/A</v>
      </c>
      <c r="EA94" s="146" t="e">
        <f t="shared" si="416"/>
        <v>#N/A</v>
      </c>
      <c r="EB94" s="146" t="e">
        <f t="shared" si="417"/>
        <v>#N/A</v>
      </c>
      <c r="EC94" s="146" t="e">
        <f t="shared" si="418"/>
        <v>#N/A</v>
      </c>
      <c r="ED94" s="146" t="e">
        <f t="shared" si="419"/>
        <v>#N/A</v>
      </c>
      <c r="EE94" s="146" t="e">
        <f t="shared" si="420"/>
        <v>#N/A</v>
      </c>
      <c r="EF94" s="146" t="e">
        <f t="shared" si="421"/>
        <v>#N/A</v>
      </c>
      <c r="EG94" s="146" t="e">
        <f t="shared" si="422"/>
        <v>#N/A</v>
      </c>
      <c r="EH94" s="146" t="e">
        <f t="shared" si="423"/>
        <v>#N/A</v>
      </c>
      <c r="EI94" s="146" t="e">
        <f t="shared" si="424"/>
        <v>#N/A</v>
      </c>
      <c r="EJ94" s="146" t="e">
        <f t="shared" si="425"/>
        <v>#N/A</v>
      </c>
      <c r="EK94" s="146" t="e">
        <f t="shared" si="426"/>
        <v>#N/A</v>
      </c>
      <c r="EL94" s="146" t="e">
        <f t="shared" si="427"/>
        <v>#N/A</v>
      </c>
      <c r="EM94" s="146" t="e">
        <f t="shared" si="428"/>
        <v>#N/A</v>
      </c>
      <c r="EN94" s="146" t="e">
        <f t="shared" si="429"/>
        <v>#N/A</v>
      </c>
      <c r="EO94" s="146" t="e">
        <f t="shared" si="430"/>
        <v>#N/A</v>
      </c>
      <c r="EP94" s="146" t="e">
        <f t="shared" si="431"/>
        <v>#N/A</v>
      </c>
      <c r="EQ94" s="146" t="e">
        <f t="shared" si="432"/>
        <v>#N/A</v>
      </c>
      <c r="ER94" s="146" t="e">
        <f t="shared" si="433"/>
        <v>#N/A</v>
      </c>
      <c r="ES94" s="146" t="e">
        <f t="shared" si="434"/>
        <v>#N/A</v>
      </c>
      <c r="ET94" s="146" t="e">
        <f t="shared" si="435"/>
        <v>#N/A</v>
      </c>
      <c r="EU94" s="146" t="e">
        <f t="shared" si="436"/>
        <v>#N/A</v>
      </c>
      <c r="EV94" s="146" t="e">
        <f t="shared" si="437"/>
        <v>#N/A</v>
      </c>
      <c r="EW94" s="146" t="e">
        <f t="shared" si="438"/>
        <v>#N/A</v>
      </c>
      <c r="EX94" s="146" t="e">
        <f t="shared" si="439"/>
        <v>#N/A</v>
      </c>
      <c r="EY94" s="146" t="e">
        <f t="shared" si="440"/>
        <v>#N/A</v>
      </c>
      <c r="EZ94" s="146" t="e">
        <f t="shared" si="441"/>
        <v>#N/A</v>
      </c>
      <c r="FA94" s="146" t="e">
        <f t="shared" si="442"/>
        <v>#N/A</v>
      </c>
      <c r="FB94" s="146" t="e">
        <f t="shared" si="443"/>
        <v>#N/A</v>
      </c>
      <c r="FC94" s="146" t="e">
        <f t="shared" si="444"/>
        <v>#N/A</v>
      </c>
      <c r="FD94" s="146" t="e">
        <f t="shared" si="445"/>
        <v>#N/A</v>
      </c>
      <c r="FE94" s="146" t="e">
        <f t="shared" si="446"/>
        <v>#N/A</v>
      </c>
      <c r="FF94" s="146" t="e">
        <f t="shared" si="447"/>
        <v>#N/A</v>
      </c>
      <c r="FG94" s="146" t="e">
        <f t="shared" si="448"/>
        <v>#N/A</v>
      </c>
      <c r="FH94" s="146" t="e">
        <f t="shared" si="449"/>
        <v>#N/A</v>
      </c>
      <c r="FI94" s="146" t="e">
        <f t="shared" si="450"/>
        <v>#N/A</v>
      </c>
      <c r="FJ94" s="146" t="e">
        <f t="shared" si="451"/>
        <v>#N/A</v>
      </c>
      <c r="FK94" s="146" t="e">
        <f t="shared" si="452"/>
        <v>#N/A</v>
      </c>
      <c r="FL94" s="146" t="e">
        <f t="shared" si="453"/>
        <v>#N/A</v>
      </c>
      <c r="FM94" s="146" t="e">
        <f t="shared" si="454"/>
        <v>#N/A</v>
      </c>
      <c r="FN94" s="146" t="e">
        <f t="shared" si="455"/>
        <v>#N/A</v>
      </c>
      <c r="FO94" s="146" t="e">
        <f t="shared" si="456"/>
        <v>#N/A</v>
      </c>
      <c r="FP94" s="146" t="e">
        <f t="shared" si="457"/>
        <v>#N/A</v>
      </c>
      <c r="FQ94" s="146" t="e">
        <f t="shared" si="458"/>
        <v>#N/A</v>
      </c>
      <c r="FR94" s="146" t="e">
        <f t="shared" si="459"/>
        <v>#N/A</v>
      </c>
      <c r="FS94" s="146" t="e">
        <f t="shared" si="460"/>
        <v>#N/A</v>
      </c>
      <c r="FT94" s="146" t="e">
        <f t="shared" si="461"/>
        <v>#N/A</v>
      </c>
      <c r="FU94" s="146" t="e">
        <f t="shared" si="462"/>
        <v>#N/A</v>
      </c>
      <c r="FV94" s="146" t="e">
        <f t="shared" si="463"/>
        <v>#N/A</v>
      </c>
      <c r="FW94" s="146" t="e">
        <f t="shared" si="464"/>
        <v>#N/A</v>
      </c>
      <c r="FX94" s="146" t="e">
        <f t="shared" si="465"/>
        <v>#N/A</v>
      </c>
      <c r="FY94" s="146" t="e">
        <f t="shared" si="466"/>
        <v>#N/A</v>
      </c>
      <c r="FZ94" s="146" t="e">
        <f t="shared" si="467"/>
        <v>#N/A</v>
      </c>
      <c r="GA94" s="146" t="e">
        <f t="shared" si="468"/>
        <v>#N/A</v>
      </c>
      <c r="GB94" s="146" t="e">
        <f t="shared" si="469"/>
        <v>#N/A</v>
      </c>
      <c r="GC94" s="146" t="e">
        <f t="shared" si="470"/>
        <v>#N/A</v>
      </c>
      <c r="GD94" s="146" t="e">
        <f t="shared" si="471"/>
        <v>#N/A</v>
      </c>
      <c r="GE94" s="146" t="e">
        <f t="shared" si="472"/>
        <v>#N/A</v>
      </c>
      <c r="GF94" s="146" t="e">
        <f t="shared" si="473"/>
        <v>#N/A</v>
      </c>
      <c r="GG94" s="146" t="e">
        <f t="shared" si="474"/>
        <v>#N/A</v>
      </c>
      <c r="GH94" s="146" t="e">
        <f t="shared" si="475"/>
        <v>#N/A</v>
      </c>
      <c r="GI94" s="146" t="e">
        <f t="shared" si="476"/>
        <v>#N/A</v>
      </c>
      <c r="GJ94" s="146" t="e">
        <f t="shared" si="477"/>
        <v>#N/A</v>
      </c>
      <c r="GK94" s="146" t="e">
        <f t="shared" si="478"/>
        <v>#N/A</v>
      </c>
      <c r="GL94" s="146" t="e">
        <f t="shared" si="479"/>
        <v>#N/A</v>
      </c>
      <c r="GM94" s="146" t="e">
        <f t="shared" si="480"/>
        <v>#N/A</v>
      </c>
      <c r="GN94" s="146" t="e">
        <f t="shared" si="481"/>
        <v>#N/A</v>
      </c>
      <c r="GO94" s="146" t="e">
        <f t="shared" si="482"/>
        <v>#N/A</v>
      </c>
      <c r="GP94" s="146" t="e">
        <f t="shared" si="483"/>
        <v>#N/A</v>
      </c>
      <c r="GQ94" s="146" t="e">
        <f t="shared" si="484"/>
        <v>#N/A</v>
      </c>
      <c r="GR94" s="146" t="e">
        <f t="shared" si="485"/>
        <v>#N/A</v>
      </c>
      <c r="GS94" s="146" t="e">
        <f t="shared" si="486"/>
        <v>#N/A</v>
      </c>
      <c r="GT94" s="146" t="e">
        <f t="shared" si="487"/>
        <v>#N/A</v>
      </c>
      <c r="GU94" s="146" t="e">
        <f t="shared" si="488"/>
        <v>#N/A</v>
      </c>
      <c r="GV94" s="146" t="e">
        <f t="shared" si="489"/>
        <v>#N/A</v>
      </c>
      <c r="GW94" s="146" t="e">
        <f t="shared" si="490"/>
        <v>#N/A</v>
      </c>
      <c r="GX94" s="146" t="e">
        <f t="shared" si="491"/>
        <v>#N/A</v>
      </c>
      <c r="GY94" s="146" t="e">
        <f t="shared" si="492"/>
        <v>#N/A</v>
      </c>
      <c r="GZ94" s="146" t="e">
        <f t="shared" si="493"/>
        <v>#N/A</v>
      </c>
      <c r="HA94" s="146" t="e">
        <f t="shared" si="494"/>
        <v>#N/A</v>
      </c>
      <c r="HB94" s="146" t="e">
        <f t="shared" si="495"/>
        <v>#N/A</v>
      </c>
      <c r="HC94" s="146" t="e">
        <f t="shared" si="496"/>
        <v>#N/A</v>
      </c>
      <c r="HD94" s="146" t="e">
        <f t="shared" si="497"/>
        <v>#N/A</v>
      </c>
      <c r="HE94" s="146" t="e">
        <f t="shared" si="498"/>
        <v>#N/A</v>
      </c>
      <c r="HF94" s="146" t="e">
        <f t="shared" si="499"/>
        <v>#N/A</v>
      </c>
      <c r="HG94" s="146" t="e">
        <f t="shared" si="500"/>
        <v>#N/A</v>
      </c>
      <c r="HH94" s="146" t="e">
        <f t="shared" si="501"/>
        <v>#N/A</v>
      </c>
      <c r="HI94" s="146" t="e">
        <f t="shared" si="502"/>
        <v>#N/A</v>
      </c>
      <c r="HJ94" s="146" t="e">
        <f t="shared" si="503"/>
        <v>#N/A</v>
      </c>
      <c r="HK94" s="146" t="e">
        <f t="shared" si="504"/>
        <v>#N/A</v>
      </c>
      <c r="HL94" s="146" t="e">
        <f t="shared" si="505"/>
        <v>#N/A</v>
      </c>
      <c r="HM94" s="146" t="e">
        <f t="shared" si="506"/>
        <v>#N/A</v>
      </c>
      <c r="HN94" s="146" t="e">
        <f t="shared" si="507"/>
        <v>#N/A</v>
      </c>
      <c r="HO94" s="146" t="e">
        <f t="shared" si="508"/>
        <v>#N/A</v>
      </c>
      <c r="HP94" s="146" t="e">
        <f t="shared" si="509"/>
        <v>#N/A</v>
      </c>
    </row>
    <row r="95" spans="1:224" hidden="1" x14ac:dyDescent="0.45">
      <c r="A95" s="4">
        <v>92</v>
      </c>
      <c r="B95" s="82" t="str">
        <f t="shared" si="510"/>
        <v/>
      </c>
      <c r="C95" s="81"/>
      <c r="D95" s="82" t="str">
        <f t="shared" si="511"/>
        <v/>
      </c>
      <c r="E95" s="32" t="str">
        <f t="shared" si="403"/>
        <v/>
      </c>
      <c r="F95" s="32" t="str">
        <f t="shared" si="404"/>
        <v/>
      </c>
      <c r="G95" s="65" t="str">
        <f t="shared" si="512"/>
        <v/>
      </c>
      <c r="H95" s="21"/>
      <c r="I95" s="53"/>
      <c r="J95" s="237"/>
      <c r="K95" s="66" t="str">
        <f>IF(AND(B95&gt;0,C95&gt;0,D95&gt;0),IF(ISBLANK(J95),IF(ISBLANK(H95),"",(D95-B95)*VLOOKUP(H95,VLookups!$A$4:$B$13,2,FALSE)),J95),"")</f>
        <v/>
      </c>
      <c r="L95" s="67" t="str">
        <f t="shared" si="405"/>
        <v/>
      </c>
      <c r="M95" s="81"/>
      <c r="N95" s="230" t="str">
        <f>IF(AND(M95&gt;0,C95&gt;0,NOT(K95="")),ABS(VLOOKUP($M$1,VLookups!$A$27:$B$28,2,FALSE)-_xlfn.NORM.DIST(M95,G95,K95,TRUE)),"")</f>
        <v/>
      </c>
      <c r="O95" s="80" t="str">
        <f>IF(AND($B95&gt;0,$C95&gt;0,$D95&gt;0,NOT(ISBLANK($H95))),_xlfn.NORM.INV(ABS(VLOOKUP($M$1,VLookups!$A$27:$B$28,2,FALSE)-O$3),$G95,$K95),"")</f>
        <v/>
      </c>
      <c r="P95" s="79" t="str">
        <f>IF(AND($B95&gt;0,$C95&gt;0,$D95&gt;0,NOT(ISBLANK($H95))),_xlfn.NORM.INV(ABS(VLOOKUP($M$1,VLookups!$A$27:$B$28,2,FALSE)-P$3),$G95,$K95),"")</f>
        <v/>
      </c>
      <c r="Q95" s="80" t="str">
        <f>IF(AND($B95&gt;0,$C95&gt;0,$D95&gt;0,NOT(ISBLANK($H95))),_xlfn.NORM.INV(ABS(VLOOKUP($M$1,VLookups!$A$27:$B$28,2,FALSE)-Q$3),$G95,$K95),"")</f>
        <v/>
      </c>
      <c r="R95" s="79" t="str">
        <f>IF(AND($B95&gt;0,$C95&gt;0,$D95&gt;0,NOT(ISBLANK($H95))),_xlfn.NORM.INV(ABS(VLOOKUP($M$1,VLookups!$A$27:$B$28,2,FALSE)-R$3),$G95,$K95),"")</f>
        <v/>
      </c>
      <c r="S95" s="80" t="str">
        <f>IF(AND($B95&gt;0,$C95&gt;0,$D95&gt;0,NOT(ISBLANK($H95))),_xlfn.NORM.INV(ABS(VLOOKUP($M$1,VLookups!$A$27:$B$28,2,FALSE)-S$3),$G95,$K95),"")</f>
        <v/>
      </c>
      <c r="T95" s="79" t="str">
        <f>IF(AND($B95&gt;0,$C95&gt;0,$D95&gt;0,NOT(ISBLANK($H95))),_xlfn.NORM.INV(ABS(VLOOKUP($M$1,VLookups!$A$27:$B$28,2,FALSE)-T$3),$G95,$K95),"")</f>
        <v/>
      </c>
      <c r="U95" s="5"/>
      <c r="V95" s="145" t="str">
        <f t="shared" si="513"/>
        <v/>
      </c>
      <c r="W95" s="46" t="str">
        <f t="shared" ref="W95:AP95" si="593">IF(ISNONTEXT($V95),X95-$V95,"")</f>
        <v/>
      </c>
      <c r="X95" s="46" t="str">
        <f t="shared" si="593"/>
        <v/>
      </c>
      <c r="Y95" s="46" t="str">
        <f t="shared" si="593"/>
        <v/>
      </c>
      <c r="Z95" s="46" t="str">
        <f t="shared" si="593"/>
        <v/>
      </c>
      <c r="AA95" s="46" t="str">
        <f t="shared" si="593"/>
        <v/>
      </c>
      <c r="AB95" s="46" t="str">
        <f t="shared" si="593"/>
        <v/>
      </c>
      <c r="AC95" s="46" t="str">
        <f t="shared" si="593"/>
        <v/>
      </c>
      <c r="AD95" s="46" t="str">
        <f t="shared" si="593"/>
        <v/>
      </c>
      <c r="AE95" s="46" t="str">
        <f t="shared" si="593"/>
        <v/>
      </c>
      <c r="AF95" s="46" t="str">
        <f t="shared" si="593"/>
        <v/>
      </c>
      <c r="AG95" s="46" t="str">
        <f t="shared" si="593"/>
        <v/>
      </c>
      <c r="AH95" s="46" t="str">
        <f t="shared" si="593"/>
        <v/>
      </c>
      <c r="AI95" s="46" t="str">
        <f t="shared" si="593"/>
        <v/>
      </c>
      <c r="AJ95" s="46" t="str">
        <f t="shared" si="593"/>
        <v/>
      </c>
      <c r="AK95" s="46" t="str">
        <f t="shared" si="593"/>
        <v/>
      </c>
      <c r="AL95" s="46" t="str">
        <f t="shared" si="593"/>
        <v/>
      </c>
      <c r="AM95" s="46" t="str">
        <f t="shared" si="593"/>
        <v/>
      </c>
      <c r="AN95" s="46" t="str">
        <f t="shared" si="593"/>
        <v/>
      </c>
      <c r="AO95" s="46" t="str">
        <f t="shared" si="593"/>
        <v/>
      </c>
      <c r="AP95" s="46" t="str">
        <f t="shared" si="593"/>
        <v/>
      </c>
      <c r="AQ95" s="152" t="str">
        <f t="shared" si="515"/>
        <v/>
      </c>
      <c r="AR95" s="46" t="str">
        <f t="shared" ref="AR95:DC95" si="594">IF(ISNONTEXT($V95),AQ95+$V95,"")</f>
        <v/>
      </c>
      <c r="AS95" s="46" t="str">
        <f t="shared" si="594"/>
        <v/>
      </c>
      <c r="AT95" s="46" t="str">
        <f t="shared" si="594"/>
        <v/>
      </c>
      <c r="AU95" s="46" t="str">
        <f t="shared" si="594"/>
        <v/>
      </c>
      <c r="AV95" s="46" t="str">
        <f t="shared" si="594"/>
        <v/>
      </c>
      <c r="AW95" s="46" t="str">
        <f t="shared" si="594"/>
        <v/>
      </c>
      <c r="AX95" s="46" t="str">
        <f t="shared" si="594"/>
        <v/>
      </c>
      <c r="AY95" s="46" t="str">
        <f t="shared" si="594"/>
        <v/>
      </c>
      <c r="AZ95" s="46" t="str">
        <f t="shared" si="594"/>
        <v/>
      </c>
      <c r="BA95" s="46" t="str">
        <f t="shared" si="594"/>
        <v/>
      </c>
      <c r="BB95" s="46" t="str">
        <f t="shared" si="594"/>
        <v/>
      </c>
      <c r="BC95" s="46" t="str">
        <f t="shared" si="594"/>
        <v/>
      </c>
      <c r="BD95" s="46" t="str">
        <f t="shared" si="594"/>
        <v/>
      </c>
      <c r="BE95" s="46" t="str">
        <f t="shared" si="594"/>
        <v/>
      </c>
      <c r="BF95" s="46" t="str">
        <f t="shared" si="594"/>
        <v/>
      </c>
      <c r="BG95" s="46" t="str">
        <f t="shared" si="594"/>
        <v/>
      </c>
      <c r="BH95" s="46" t="str">
        <f t="shared" si="594"/>
        <v/>
      </c>
      <c r="BI95" s="46" t="str">
        <f t="shared" si="594"/>
        <v/>
      </c>
      <c r="BJ95" s="46" t="str">
        <f t="shared" si="594"/>
        <v/>
      </c>
      <c r="BK95" s="46" t="str">
        <f t="shared" si="594"/>
        <v/>
      </c>
      <c r="BL95" s="46" t="str">
        <f t="shared" si="594"/>
        <v/>
      </c>
      <c r="BM95" s="46" t="str">
        <f t="shared" si="594"/>
        <v/>
      </c>
      <c r="BN95" s="46" t="str">
        <f t="shared" si="594"/>
        <v/>
      </c>
      <c r="BO95" s="46" t="str">
        <f t="shared" si="594"/>
        <v/>
      </c>
      <c r="BP95" s="46" t="str">
        <f t="shared" si="594"/>
        <v/>
      </c>
      <c r="BQ95" s="46" t="str">
        <f t="shared" si="594"/>
        <v/>
      </c>
      <c r="BR95" s="46" t="str">
        <f t="shared" si="594"/>
        <v/>
      </c>
      <c r="BS95" s="46" t="str">
        <f t="shared" si="594"/>
        <v/>
      </c>
      <c r="BT95" s="46" t="str">
        <f t="shared" si="594"/>
        <v/>
      </c>
      <c r="BU95" s="46" t="str">
        <f t="shared" si="594"/>
        <v/>
      </c>
      <c r="BV95" s="46" t="str">
        <f t="shared" si="594"/>
        <v/>
      </c>
      <c r="BW95" s="46" t="str">
        <f t="shared" si="594"/>
        <v/>
      </c>
      <c r="BX95" s="46" t="str">
        <f t="shared" si="594"/>
        <v/>
      </c>
      <c r="BY95" s="46" t="str">
        <f t="shared" si="594"/>
        <v/>
      </c>
      <c r="BZ95" s="46" t="str">
        <f t="shared" si="594"/>
        <v/>
      </c>
      <c r="CA95" s="46" t="str">
        <f t="shared" si="594"/>
        <v/>
      </c>
      <c r="CB95" s="46" t="str">
        <f t="shared" si="594"/>
        <v/>
      </c>
      <c r="CC95" s="46" t="str">
        <f t="shared" si="594"/>
        <v/>
      </c>
      <c r="CD95" s="46" t="str">
        <f t="shared" si="594"/>
        <v/>
      </c>
      <c r="CE95" s="46" t="str">
        <f t="shared" si="594"/>
        <v/>
      </c>
      <c r="CF95" s="46" t="str">
        <f t="shared" si="594"/>
        <v/>
      </c>
      <c r="CG95" s="46" t="str">
        <f t="shared" si="594"/>
        <v/>
      </c>
      <c r="CH95" s="46" t="str">
        <f t="shared" si="594"/>
        <v/>
      </c>
      <c r="CI95" s="46" t="str">
        <f t="shared" si="594"/>
        <v/>
      </c>
      <c r="CJ95" s="46" t="str">
        <f t="shared" si="594"/>
        <v/>
      </c>
      <c r="CK95" s="46" t="str">
        <f t="shared" si="594"/>
        <v/>
      </c>
      <c r="CL95" s="46" t="str">
        <f t="shared" si="594"/>
        <v/>
      </c>
      <c r="CM95" s="46" t="str">
        <f t="shared" si="594"/>
        <v/>
      </c>
      <c r="CN95" s="46" t="str">
        <f t="shared" si="594"/>
        <v/>
      </c>
      <c r="CO95" s="46" t="str">
        <f t="shared" si="594"/>
        <v/>
      </c>
      <c r="CP95" s="46" t="str">
        <f t="shared" si="594"/>
        <v/>
      </c>
      <c r="CQ95" s="46" t="str">
        <f t="shared" si="594"/>
        <v/>
      </c>
      <c r="CR95" s="46" t="str">
        <f t="shared" si="594"/>
        <v/>
      </c>
      <c r="CS95" s="46" t="str">
        <f t="shared" si="594"/>
        <v/>
      </c>
      <c r="CT95" s="46" t="str">
        <f t="shared" si="594"/>
        <v/>
      </c>
      <c r="CU95" s="46" t="str">
        <f t="shared" si="594"/>
        <v/>
      </c>
      <c r="CV95" s="46" t="str">
        <f t="shared" si="594"/>
        <v/>
      </c>
      <c r="CW95" s="46" t="str">
        <f t="shared" si="594"/>
        <v/>
      </c>
      <c r="CX95" s="46" t="str">
        <f t="shared" si="594"/>
        <v/>
      </c>
      <c r="CY95" s="46" t="str">
        <f t="shared" si="594"/>
        <v/>
      </c>
      <c r="CZ95" s="46" t="str">
        <f t="shared" si="594"/>
        <v/>
      </c>
      <c r="DA95" s="46" t="str">
        <f t="shared" si="594"/>
        <v/>
      </c>
      <c r="DB95" s="46" t="str">
        <f t="shared" si="594"/>
        <v/>
      </c>
      <c r="DC95" s="46" t="str">
        <f t="shared" si="594"/>
        <v/>
      </c>
      <c r="DD95" s="46" t="str">
        <f t="shared" ref="DD95:DS95" si="595">IF(ISNONTEXT($V95),DC95+$V95,"")</f>
        <v/>
      </c>
      <c r="DE95" s="46" t="str">
        <f t="shared" si="595"/>
        <v/>
      </c>
      <c r="DF95" s="46" t="str">
        <f t="shared" si="595"/>
        <v/>
      </c>
      <c r="DG95" s="46" t="str">
        <f t="shared" si="595"/>
        <v/>
      </c>
      <c r="DH95" s="46" t="str">
        <f t="shared" si="595"/>
        <v/>
      </c>
      <c r="DI95" s="46" t="str">
        <f t="shared" si="595"/>
        <v/>
      </c>
      <c r="DJ95" s="46" t="str">
        <f t="shared" si="595"/>
        <v/>
      </c>
      <c r="DK95" s="46" t="str">
        <f t="shared" si="595"/>
        <v/>
      </c>
      <c r="DL95" s="46" t="str">
        <f t="shared" si="595"/>
        <v/>
      </c>
      <c r="DM95" s="46" t="str">
        <f t="shared" si="595"/>
        <v/>
      </c>
      <c r="DN95" s="46" t="str">
        <f t="shared" si="595"/>
        <v/>
      </c>
      <c r="DO95" s="46" t="str">
        <f t="shared" si="595"/>
        <v/>
      </c>
      <c r="DP95" s="46" t="str">
        <f t="shared" si="595"/>
        <v/>
      </c>
      <c r="DQ95" s="46" t="str">
        <f t="shared" si="595"/>
        <v/>
      </c>
      <c r="DR95" s="46" t="str">
        <f t="shared" si="595"/>
        <v/>
      </c>
      <c r="DS95" s="46" t="str">
        <f t="shared" si="595"/>
        <v/>
      </c>
      <c r="DT95" s="146" t="e">
        <f t="shared" si="409"/>
        <v>#N/A</v>
      </c>
      <c r="DU95" s="146" t="e">
        <f t="shared" si="410"/>
        <v>#N/A</v>
      </c>
      <c r="DV95" s="146" t="e">
        <f t="shared" si="411"/>
        <v>#N/A</v>
      </c>
      <c r="DW95" s="146" t="e">
        <f t="shared" si="412"/>
        <v>#N/A</v>
      </c>
      <c r="DX95" s="146" t="e">
        <f t="shared" si="413"/>
        <v>#N/A</v>
      </c>
      <c r="DY95" s="146" t="e">
        <f t="shared" si="414"/>
        <v>#N/A</v>
      </c>
      <c r="DZ95" s="146" t="e">
        <f t="shared" si="415"/>
        <v>#N/A</v>
      </c>
      <c r="EA95" s="146" t="e">
        <f t="shared" si="416"/>
        <v>#N/A</v>
      </c>
      <c r="EB95" s="146" t="e">
        <f t="shared" si="417"/>
        <v>#N/A</v>
      </c>
      <c r="EC95" s="146" t="e">
        <f t="shared" si="418"/>
        <v>#N/A</v>
      </c>
      <c r="ED95" s="146" t="e">
        <f t="shared" si="419"/>
        <v>#N/A</v>
      </c>
      <c r="EE95" s="146" t="e">
        <f t="shared" si="420"/>
        <v>#N/A</v>
      </c>
      <c r="EF95" s="146" t="e">
        <f t="shared" si="421"/>
        <v>#N/A</v>
      </c>
      <c r="EG95" s="146" t="e">
        <f t="shared" si="422"/>
        <v>#N/A</v>
      </c>
      <c r="EH95" s="146" t="e">
        <f t="shared" si="423"/>
        <v>#N/A</v>
      </c>
      <c r="EI95" s="146" t="e">
        <f t="shared" si="424"/>
        <v>#N/A</v>
      </c>
      <c r="EJ95" s="146" t="e">
        <f t="shared" si="425"/>
        <v>#N/A</v>
      </c>
      <c r="EK95" s="146" t="e">
        <f t="shared" si="426"/>
        <v>#N/A</v>
      </c>
      <c r="EL95" s="146" t="e">
        <f t="shared" si="427"/>
        <v>#N/A</v>
      </c>
      <c r="EM95" s="146" t="e">
        <f t="shared" si="428"/>
        <v>#N/A</v>
      </c>
      <c r="EN95" s="146" t="e">
        <f t="shared" si="429"/>
        <v>#N/A</v>
      </c>
      <c r="EO95" s="146" t="e">
        <f t="shared" si="430"/>
        <v>#N/A</v>
      </c>
      <c r="EP95" s="146" t="e">
        <f t="shared" si="431"/>
        <v>#N/A</v>
      </c>
      <c r="EQ95" s="146" t="e">
        <f t="shared" si="432"/>
        <v>#N/A</v>
      </c>
      <c r="ER95" s="146" t="e">
        <f t="shared" si="433"/>
        <v>#N/A</v>
      </c>
      <c r="ES95" s="146" t="e">
        <f t="shared" si="434"/>
        <v>#N/A</v>
      </c>
      <c r="ET95" s="146" t="e">
        <f t="shared" si="435"/>
        <v>#N/A</v>
      </c>
      <c r="EU95" s="146" t="e">
        <f t="shared" si="436"/>
        <v>#N/A</v>
      </c>
      <c r="EV95" s="146" t="e">
        <f t="shared" si="437"/>
        <v>#N/A</v>
      </c>
      <c r="EW95" s="146" t="e">
        <f t="shared" si="438"/>
        <v>#N/A</v>
      </c>
      <c r="EX95" s="146" t="e">
        <f t="shared" si="439"/>
        <v>#N/A</v>
      </c>
      <c r="EY95" s="146" t="e">
        <f t="shared" si="440"/>
        <v>#N/A</v>
      </c>
      <c r="EZ95" s="146" t="e">
        <f t="shared" si="441"/>
        <v>#N/A</v>
      </c>
      <c r="FA95" s="146" t="e">
        <f t="shared" si="442"/>
        <v>#N/A</v>
      </c>
      <c r="FB95" s="146" t="e">
        <f t="shared" si="443"/>
        <v>#N/A</v>
      </c>
      <c r="FC95" s="146" t="e">
        <f t="shared" si="444"/>
        <v>#N/A</v>
      </c>
      <c r="FD95" s="146" t="e">
        <f t="shared" si="445"/>
        <v>#N/A</v>
      </c>
      <c r="FE95" s="146" t="e">
        <f t="shared" si="446"/>
        <v>#N/A</v>
      </c>
      <c r="FF95" s="146" t="e">
        <f t="shared" si="447"/>
        <v>#N/A</v>
      </c>
      <c r="FG95" s="146" t="e">
        <f t="shared" si="448"/>
        <v>#N/A</v>
      </c>
      <c r="FH95" s="146" t="e">
        <f t="shared" si="449"/>
        <v>#N/A</v>
      </c>
      <c r="FI95" s="146" t="e">
        <f t="shared" si="450"/>
        <v>#N/A</v>
      </c>
      <c r="FJ95" s="146" t="e">
        <f t="shared" si="451"/>
        <v>#N/A</v>
      </c>
      <c r="FK95" s="146" t="e">
        <f t="shared" si="452"/>
        <v>#N/A</v>
      </c>
      <c r="FL95" s="146" t="e">
        <f t="shared" si="453"/>
        <v>#N/A</v>
      </c>
      <c r="FM95" s="146" t="e">
        <f t="shared" si="454"/>
        <v>#N/A</v>
      </c>
      <c r="FN95" s="146" t="e">
        <f t="shared" si="455"/>
        <v>#N/A</v>
      </c>
      <c r="FO95" s="146" t="e">
        <f t="shared" si="456"/>
        <v>#N/A</v>
      </c>
      <c r="FP95" s="146" t="e">
        <f t="shared" si="457"/>
        <v>#N/A</v>
      </c>
      <c r="FQ95" s="146" t="e">
        <f t="shared" si="458"/>
        <v>#N/A</v>
      </c>
      <c r="FR95" s="146" t="e">
        <f t="shared" si="459"/>
        <v>#N/A</v>
      </c>
      <c r="FS95" s="146" t="e">
        <f t="shared" si="460"/>
        <v>#N/A</v>
      </c>
      <c r="FT95" s="146" t="e">
        <f t="shared" si="461"/>
        <v>#N/A</v>
      </c>
      <c r="FU95" s="146" t="e">
        <f t="shared" si="462"/>
        <v>#N/A</v>
      </c>
      <c r="FV95" s="146" t="e">
        <f t="shared" si="463"/>
        <v>#N/A</v>
      </c>
      <c r="FW95" s="146" t="e">
        <f t="shared" si="464"/>
        <v>#N/A</v>
      </c>
      <c r="FX95" s="146" t="e">
        <f t="shared" si="465"/>
        <v>#N/A</v>
      </c>
      <c r="FY95" s="146" t="e">
        <f t="shared" si="466"/>
        <v>#N/A</v>
      </c>
      <c r="FZ95" s="146" t="e">
        <f t="shared" si="467"/>
        <v>#N/A</v>
      </c>
      <c r="GA95" s="146" t="e">
        <f t="shared" si="468"/>
        <v>#N/A</v>
      </c>
      <c r="GB95" s="146" t="e">
        <f t="shared" si="469"/>
        <v>#N/A</v>
      </c>
      <c r="GC95" s="146" t="e">
        <f t="shared" si="470"/>
        <v>#N/A</v>
      </c>
      <c r="GD95" s="146" t="e">
        <f t="shared" si="471"/>
        <v>#N/A</v>
      </c>
      <c r="GE95" s="146" t="e">
        <f t="shared" si="472"/>
        <v>#N/A</v>
      </c>
      <c r="GF95" s="146" t="e">
        <f t="shared" si="473"/>
        <v>#N/A</v>
      </c>
      <c r="GG95" s="146" t="e">
        <f t="shared" si="474"/>
        <v>#N/A</v>
      </c>
      <c r="GH95" s="146" t="e">
        <f t="shared" si="475"/>
        <v>#N/A</v>
      </c>
      <c r="GI95" s="146" t="e">
        <f t="shared" si="476"/>
        <v>#N/A</v>
      </c>
      <c r="GJ95" s="146" t="e">
        <f t="shared" si="477"/>
        <v>#N/A</v>
      </c>
      <c r="GK95" s="146" t="e">
        <f t="shared" si="478"/>
        <v>#N/A</v>
      </c>
      <c r="GL95" s="146" t="e">
        <f t="shared" si="479"/>
        <v>#N/A</v>
      </c>
      <c r="GM95" s="146" t="e">
        <f t="shared" si="480"/>
        <v>#N/A</v>
      </c>
      <c r="GN95" s="146" t="e">
        <f t="shared" si="481"/>
        <v>#N/A</v>
      </c>
      <c r="GO95" s="146" t="e">
        <f t="shared" si="482"/>
        <v>#N/A</v>
      </c>
      <c r="GP95" s="146" t="e">
        <f t="shared" si="483"/>
        <v>#N/A</v>
      </c>
      <c r="GQ95" s="146" t="e">
        <f t="shared" si="484"/>
        <v>#N/A</v>
      </c>
      <c r="GR95" s="146" t="e">
        <f t="shared" si="485"/>
        <v>#N/A</v>
      </c>
      <c r="GS95" s="146" t="e">
        <f t="shared" si="486"/>
        <v>#N/A</v>
      </c>
      <c r="GT95" s="146" t="e">
        <f t="shared" si="487"/>
        <v>#N/A</v>
      </c>
      <c r="GU95" s="146" t="e">
        <f t="shared" si="488"/>
        <v>#N/A</v>
      </c>
      <c r="GV95" s="146" t="e">
        <f t="shared" si="489"/>
        <v>#N/A</v>
      </c>
      <c r="GW95" s="146" t="e">
        <f t="shared" si="490"/>
        <v>#N/A</v>
      </c>
      <c r="GX95" s="146" t="e">
        <f t="shared" si="491"/>
        <v>#N/A</v>
      </c>
      <c r="GY95" s="146" t="e">
        <f t="shared" si="492"/>
        <v>#N/A</v>
      </c>
      <c r="GZ95" s="146" t="e">
        <f t="shared" si="493"/>
        <v>#N/A</v>
      </c>
      <c r="HA95" s="146" t="e">
        <f t="shared" si="494"/>
        <v>#N/A</v>
      </c>
      <c r="HB95" s="146" t="e">
        <f t="shared" si="495"/>
        <v>#N/A</v>
      </c>
      <c r="HC95" s="146" t="e">
        <f t="shared" si="496"/>
        <v>#N/A</v>
      </c>
      <c r="HD95" s="146" t="e">
        <f t="shared" si="497"/>
        <v>#N/A</v>
      </c>
      <c r="HE95" s="146" t="e">
        <f t="shared" si="498"/>
        <v>#N/A</v>
      </c>
      <c r="HF95" s="146" t="e">
        <f t="shared" si="499"/>
        <v>#N/A</v>
      </c>
      <c r="HG95" s="146" t="e">
        <f t="shared" si="500"/>
        <v>#N/A</v>
      </c>
      <c r="HH95" s="146" t="e">
        <f t="shared" si="501"/>
        <v>#N/A</v>
      </c>
      <c r="HI95" s="146" t="e">
        <f t="shared" si="502"/>
        <v>#N/A</v>
      </c>
      <c r="HJ95" s="146" t="e">
        <f t="shared" si="503"/>
        <v>#N/A</v>
      </c>
      <c r="HK95" s="146" t="e">
        <f t="shared" si="504"/>
        <v>#N/A</v>
      </c>
      <c r="HL95" s="146" t="e">
        <f t="shared" si="505"/>
        <v>#N/A</v>
      </c>
      <c r="HM95" s="146" t="e">
        <f t="shared" si="506"/>
        <v>#N/A</v>
      </c>
      <c r="HN95" s="146" t="e">
        <f t="shared" si="507"/>
        <v>#N/A</v>
      </c>
      <c r="HO95" s="146" t="e">
        <f t="shared" si="508"/>
        <v>#N/A</v>
      </c>
      <c r="HP95" s="146" t="e">
        <f t="shared" si="509"/>
        <v>#N/A</v>
      </c>
    </row>
    <row r="96" spans="1:224" hidden="1" x14ac:dyDescent="0.45">
      <c r="A96" s="4">
        <v>93</v>
      </c>
      <c r="B96" s="82" t="str">
        <f t="shared" si="510"/>
        <v/>
      </c>
      <c r="C96" s="81"/>
      <c r="D96" s="82" t="str">
        <f t="shared" si="511"/>
        <v/>
      </c>
      <c r="E96" s="32" t="str">
        <f t="shared" si="403"/>
        <v/>
      </c>
      <c r="F96" s="32" t="str">
        <f t="shared" si="404"/>
        <v/>
      </c>
      <c r="G96" s="65" t="str">
        <f t="shared" si="512"/>
        <v/>
      </c>
      <c r="H96" s="21"/>
      <c r="I96" s="53"/>
      <c r="J96" s="237"/>
      <c r="K96" s="66" t="str">
        <f>IF(AND(B96&gt;0,C96&gt;0,D96&gt;0),IF(ISBLANK(J96),IF(ISBLANK(H96),"",(D96-B96)*VLOOKUP(H96,VLookups!$A$4:$B$13,2,FALSE)),J96),"")</f>
        <v/>
      </c>
      <c r="L96" s="67" t="str">
        <f t="shared" si="405"/>
        <v/>
      </c>
      <c r="M96" s="81"/>
      <c r="N96" s="230" t="str">
        <f>IF(AND(M96&gt;0,C96&gt;0,NOT(K96="")),ABS(VLOOKUP($M$1,VLookups!$A$27:$B$28,2,FALSE)-_xlfn.NORM.DIST(M96,G96,K96,TRUE)),"")</f>
        <v/>
      </c>
      <c r="O96" s="80" t="str">
        <f>IF(AND($B96&gt;0,$C96&gt;0,$D96&gt;0,NOT(ISBLANK($H96))),_xlfn.NORM.INV(ABS(VLOOKUP($M$1,VLookups!$A$27:$B$28,2,FALSE)-O$3),$G96,$K96),"")</f>
        <v/>
      </c>
      <c r="P96" s="79" t="str">
        <f>IF(AND($B96&gt;0,$C96&gt;0,$D96&gt;0,NOT(ISBLANK($H96))),_xlfn.NORM.INV(ABS(VLOOKUP($M$1,VLookups!$A$27:$B$28,2,FALSE)-P$3),$G96,$K96),"")</f>
        <v/>
      </c>
      <c r="Q96" s="80" t="str">
        <f>IF(AND($B96&gt;0,$C96&gt;0,$D96&gt;0,NOT(ISBLANK($H96))),_xlfn.NORM.INV(ABS(VLOOKUP($M$1,VLookups!$A$27:$B$28,2,FALSE)-Q$3),$G96,$K96),"")</f>
        <v/>
      </c>
      <c r="R96" s="79" t="str">
        <f>IF(AND($B96&gt;0,$C96&gt;0,$D96&gt;0,NOT(ISBLANK($H96))),_xlfn.NORM.INV(ABS(VLOOKUP($M$1,VLookups!$A$27:$B$28,2,FALSE)-R$3),$G96,$K96),"")</f>
        <v/>
      </c>
      <c r="S96" s="80" t="str">
        <f>IF(AND($B96&gt;0,$C96&gt;0,$D96&gt;0,NOT(ISBLANK($H96))),_xlfn.NORM.INV(ABS(VLOOKUP($M$1,VLookups!$A$27:$B$28,2,FALSE)-S$3),$G96,$K96),"")</f>
        <v/>
      </c>
      <c r="T96" s="79" t="str">
        <f>IF(AND($B96&gt;0,$C96&gt;0,$D96&gt;0,NOT(ISBLANK($H96))),_xlfn.NORM.INV(ABS(VLOOKUP($M$1,VLookups!$A$27:$B$28,2,FALSE)-T$3),$G96,$K96),"")</f>
        <v/>
      </c>
      <c r="U96" s="5"/>
      <c r="V96" s="145" t="str">
        <f t="shared" si="513"/>
        <v/>
      </c>
      <c r="W96" s="46" t="str">
        <f t="shared" ref="W96:AP96" si="596">IF(ISNONTEXT($V96),X96-$V96,"")</f>
        <v/>
      </c>
      <c r="X96" s="46" t="str">
        <f t="shared" si="596"/>
        <v/>
      </c>
      <c r="Y96" s="46" t="str">
        <f t="shared" si="596"/>
        <v/>
      </c>
      <c r="Z96" s="46" t="str">
        <f t="shared" si="596"/>
        <v/>
      </c>
      <c r="AA96" s="46" t="str">
        <f t="shared" si="596"/>
        <v/>
      </c>
      <c r="AB96" s="46" t="str">
        <f t="shared" si="596"/>
        <v/>
      </c>
      <c r="AC96" s="46" t="str">
        <f t="shared" si="596"/>
        <v/>
      </c>
      <c r="AD96" s="46" t="str">
        <f t="shared" si="596"/>
        <v/>
      </c>
      <c r="AE96" s="46" t="str">
        <f t="shared" si="596"/>
        <v/>
      </c>
      <c r="AF96" s="46" t="str">
        <f t="shared" si="596"/>
        <v/>
      </c>
      <c r="AG96" s="46" t="str">
        <f t="shared" si="596"/>
        <v/>
      </c>
      <c r="AH96" s="46" t="str">
        <f t="shared" si="596"/>
        <v/>
      </c>
      <c r="AI96" s="46" t="str">
        <f t="shared" si="596"/>
        <v/>
      </c>
      <c r="AJ96" s="46" t="str">
        <f t="shared" si="596"/>
        <v/>
      </c>
      <c r="AK96" s="46" t="str">
        <f t="shared" si="596"/>
        <v/>
      </c>
      <c r="AL96" s="46" t="str">
        <f t="shared" si="596"/>
        <v/>
      </c>
      <c r="AM96" s="46" t="str">
        <f t="shared" si="596"/>
        <v/>
      </c>
      <c r="AN96" s="46" t="str">
        <f t="shared" si="596"/>
        <v/>
      </c>
      <c r="AO96" s="46" t="str">
        <f t="shared" si="596"/>
        <v/>
      </c>
      <c r="AP96" s="46" t="str">
        <f t="shared" si="596"/>
        <v/>
      </c>
      <c r="AQ96" s="152" t="str">
        <f t="shared" si="515"/>
        <v/>
      </c>
      <c r="AR96" s="46" t="str">
        <f t="shared" ref="AR96:DC96" si="597">IF(ISNONTEXT($V96),AQ96+$V96,"")</f>
        <v/>
      </c>
      <c r="AS96" s="46" t="str">
        <f t="shared" si="597"/>
        <v/>
      </c>
      <c r="AT96" s="46" t="str">
        <f t="shared" si="597"/>
        <v/>
      </c>
      <c r="AU96" s="46" t="str">
        <f t="shared" si="597"/>
        <v/>
      </c>
      <c r="AV96" s="46" t="str">
        <f t="shared" si="597"/>
        <v/>
      </c>
      <c r="AW96" s="46" t="str">
        <f t="shared" si="597"/>
        <v/>
      </c>
      <c r="AX96" s="46" t="str">
        <f t="shared" si="597"/>
        <v/>
      </c>
      <c r="AY96" s="46" t="str">
        <f t="shared" si="597"/>
        <v/>
      </c>
      <c r="AZ96" s="46" t="str">
        <f t="shared" si="597"/>
        <v/>
      </c>
      <c r="BA96" s="46" t="str">
        <f t="shared" si="597"/>
        <v/>
      </c>
      <c r="BB96" s="46" t="str">
        <f t="shared" si="597"/>
        <v/>
      </c>
      <c r="BC96" s="46" t="str">
        <f t="shared" si="597"/>
        <v/>
      </c>
      <c r="BD96" s="46" t="str">
        <f t="shared" si="597"/>
        <v/>
      </c>
      <c r="BE96" s="46" t="str">
        <f t="shared" si="597"/>
        <v/>
      </c>
      <c r="BF96" s="46" t="str">
        <f t="shared" si="597"/>
        <v/>
      </c>
      <c r="BG96" s="46" t="str">
        <f t="shared" si="597"/>
        <v/>
      </c>
      <c r="BH96" s="46" t="str">
        <f t="shared" si="597"/>
        <v/>
      </c>
      <c r="BI96" s="46" t="str">
        <f t="shared" si="597"/>
        <v/>
      </c>
      <c r="BJ96" s="46" t="str">
        <f t="shared" si="597"/>
        <v/>
      </c>
      <c r="BK96" s="46" t="str">
        <f t="shared" si="597"/>
        <v/>
      </c>
      <c r="BL96" s="46" t="str">
        <f t="shared" si="597"/>
        <v/>
      </c>
      <c r="BM96" s="46" t="str">
        <f t="shared" si="597"/>
        <v/>
      </c>
      <c r="BN96" s="46" t="str">
        <f t="shared" si="597"/>
        <v/>
      </c>
      <c r="BO96" s="46" t="str">
        <f t="shared" si="597"/>
        <v/>
      </c>
      <c r="BP96" s="46" t="str">
        <f t="shared" si="597"/>
        <v/>
      </c>
      <c r="BQ96" s="46" t="str">
        <f t="shared" si="597"/>
        <v/>
      </c>
      <c r="BR96" s="46" t="str">
        <f t="shared" si="597"/>
        <v/>
      </c>
      <c r="BS96" s="46" t="str">
        <f t="shared" si="597"/>
        <v/>
      </c>
      <c r="BT96" s="46" t="str">
        <f t="shared" si="597"/>
        <v/>
      </c>
      <c r="BU96" s="46" t="str">
        <f t="shared" si="597"/>
        <v/>
      </c>
      <c r="BV96" s="46" t="str">
        <f t="shared" si="597"/>
        <v/>
      </c>
      <c r="BW96" s="46" t="str">
        <f t="shared" si="597"/>
        <v/>
      </c>
      <c r="BX96" s="46" t="str">
        <f t="shared" si="597"/>
        <v/>
      </c>
      <c r="BY96" s="46" t="str">
        <f t="shared" si="597"/>
        <v/>
      </c>
      <c r="BZ96" s="46" t="str">
        <f t="shared" si="597"/>
        <v/>
      </c>
      <c r="CA96" s="46" t="str">
        <f t="shared" si="597"/>
        <v/>
      </c>
      <c r="CB96" s="46" t="str">
        <f t="shared" si="597"/>
        <v/>
      </c>
      <c r="CC96" s="46" t="str">
        <f t="shared" si="597"/>
        <v/>
      </c>
      <c r="CD96" s="46" t="str">
        <f t="shared" si="597"/>
        <v/>
      </c>
      <c r="CE96" s="46" t="str">
        <f t="shared" si="597"/>
        <v/>
      </c>
      <c r="CF96" s="46" t="str">
        <f t="shared" si="597"/>
        <v/>
      </c>
      <c r="CG96" s="46" t="str">
        <f t="shared" si="597"/>
        <v/>
      </c>
      <c r="CH96" s="46" t="str">
        <f t="shared" si="597"/>
        <v/>
      </c>
      <c r="CI96" s="46" t="str">
        <f t="shared" si="597"/>
        <v/>
      </c>
      <c r="CJ96" s="46" t="str">
        <f t="shared" si="597"/>
        <v/>
      </c>
      <c r="CK96" s="46" t="str">
        <f t="shared" si="597"/>
        <v/>
      </c>
      <c r="CL96" s="46" t="str">
        <f t="shared" si="597"/>
        <v/>
      </c>
      <c r="CM96" s="46" t="str">
        <f t="shared" si="597"/>
        <v/>
      </c>
      <c r="CN96" s="46" t="str">
        <f t="shared" si="597"/>
        <v/>
      </c>
      <c r="CO96" s="46" t="str">
        <f t="shared" si="597"/>
        <v/>
      </c>
      <c r="CP96" s="46" t="str">
        <f t="shared" si="597"/>
        <v/>
      </c>
      <c r="CQ96" s="46" t="str">
        <f t="shared" si="597"/>
        <v/>
      </c>
      <c r="CR96" s="46" t="str">
        <f t="shared" si="597"/>
        <v/>
      </c>
      <c r="CS96" s="46" t="str">
        <f t="shared" si="597"/>
        <v/>
      </c>
      <c r="CT96" s="46" t="str">
        <f t="shared" si="597"/>
        <v/>
      </c>
      <c r="CU96" s="46" t="str">
        <f t="shared" si="597"/>
        <v/>
      </c>
      <c r="CV96" s="46" t="str">
        <f t="shared" si="597"/>
        <v/>
      </c>
      <c r="CW96" s="46" t="str">
        <f t="shared" si="597"/>
        <v/>
      </c>
      <c r="CX96" s="46" t="str">
        <f t="shared" si="597"/>
        <v/>
      </c>
      <c r="CY96" s="46" t="str">
        <f t="shared" si="597"/>
        <v/>
      </c>
      <c r="CZ96" s="46" t="str">
        <f t="shared" si="597"/>
        <v/>
      </c>
      <c r="DA96" s="46" t="str">
        <f t="shared" si="597"/>
        <v/>
      </c>
      <c r="DB96" s="46" t="str">
        <f t="shared" si="597"/>
        <v/>
      </c>
      <c r="DC96" s="46" t="str">
        <f t="shared" si="597"/>
        <v/>
      </c>
      <c r="DD96" s="46" t="str">
        <f t="shared" ref="DD96:DS96" si="598">IF(ISNONTEXT($V96),DC96+$V96,"")</f>
        <v/>
      </c>
      <c r="DE96" s="46" t="str">
        <f t="shared" si="598"/>
        <v/>
      </c>
      <c r="DF96" s="46" t="str">
        <f t="shared" si="598"/>
        <v/>
      </c>
      <c r="DG96" s="46" t="str">
        <f t="shared" si="598"/>
        <v/>
      </c>
      <c r="DH96" s="46" t="str">
        <f t="shared" si="598"/>
        <v/>
      </c>
      <c r="DI96" s="46" t="str">
        <f t="shared" si="598"/>
        <v/>
      </c>
      <c r="DJ96" s="46" t="str">
        <f t="shared" si="598"/>
        <v/>
      </c>
      <c r="DK96" s="46" t="str">
        <f t="shared" si="598"/>
        <v/>
      </c>
      <c r="DL96" s="46" t="str">
        <f t="shared" si="598"/>
        <v/>
      </c>
      <c r="DM96" s="46" t="str">
        <f t="shared" si="598"/>
        <v/>
      </c>
      <c r="DN96" s="46" t="str">
        <f t="shared" si="598"/>
        <v/>
      </c>
      <c r="DO96" s="46" t="str">
        <f t="shared" si="598"/>
        <v/>
      </c>
      <c r="DP96" s="46" t="str">
        <f t="shared" si="598"/>
        <v/>
      </c>
      <c r="DQ96" s="46" t="str">
        <f t="shared" si="598"/>
        <v/>
      </c>
      <c r="DR96" s="46" t="str">
        <f t="shared" si="598"/>
        <v/>
      </c>
      <c r="DS96" s="46" t="str">
        <f t="shared" si="598"/>
        <v/>
      </c>
      <c r="DT96" s="146" t="e">
        <f t="shared" si="409"/>
        <v>#N/A</v>
      </c>
      <c r="DU96" s="146" t="e">
        <f t="shared" si="410"/>
        <v>#N/A</v>
      </c>
      <c r="DV96" s="146" t="e">
        <f t="shared" si="411"/>
        <v>#N/A</v>
      </c>
      <c r="DW96" s="146" t="e">
        <f t="shared" si="412"/>
        <v>#N/A</v>
      </c>
      <c r="DX96" s="146" t="e">
        <f t="shared" si="413"/>
        <v>#N/A</v>
      </c>
      <c r="DY96" s="146" t="e">
        <f t="shared" si="414"/>
        <v>#N/A</v>
      </c>
      <c r="DZ96" s="146" t="e">
        <f t="shared" si="415"/>
        <v>#N/A</v>
      </c>
      <c r="EA96" s="146" t="e">
        <f t="shared" si="416"/>
        <v>#N/A</v>
      </c>
      <c r="EB96" s="146" t="e">
        <f t="shared" si="417"/>
        <v>#N/A</v>
      </c>
      <c r="EC96" s="146" t="e">
        <f t="shared" si="418"/>
        <v>#N/A</v>
      </c>
      <c r="ED96" s="146" t="e">
        <f t="shared" si="419"/>
        <v>#N/A</v>
      </c>
      <c r="EE96" s="146" t="e">
        <f t="shared" si="420"/>
        <v>#N/A</v>
      </c>
      <c r="EF96" s="146" t="e">
        <f t="shared" si="421"/>
        <v>#N/A</v>
      </c>
      <c r="EG96" s="146" t="e">
        <f t="shared" si="422"/>
        <v>#N/A</v>
      </c>
      <c r="EH96" s="146" t="e">
        <f t="shared" si="423"/>
        <v>#N/A</v>
      </c>
      <c r="EI96" s="146" t="e">
        <f t="shared" si="424"/>
        <v>#N/A</v>
      </c>
      <c r="EJ96" s="146" t="e">
        <f t="shared" si="425"/>
        <v>#N/A</v>
      </c>
      <c r="EK96" s="146" t="e">
        <f t="shared" si="426"/>
        <v>#N/A</v>
      </c>
      <c r="EL96" s="146" t="e">
        <f t="shared" si="427"/>
        <v>#N/A</v>
      </c>
      <c r="EM96" s="146" t="e">
        <f t="shared" si="428"/>
        <v>#N/A</v>
      </c>
      <c r="EN96" s="146" t="e">
        <f t="shared" si="429"/>
        <v>#N/A</v>
      </c>
      <c r="EO96" s="146" t="e">
        <f t="shared" si="430"/>
        <v>#N/A</v>
      </c>
      <c r="EP96" s="146" t="e">
        <f t="shared" si="431"/>
        <v>#N/A</v>
      </c>
      <c r="EQ96" s="146" t="e">
        <f t="shared" si="432"/>
        <v>#N/A</v>
      </c>
      <c r="ER96" s="146" t="e">
        <f t="shared" si="433"/>
        <v>#N/A</v>
      </c>
      <c r="ES96" s="146" t="e">
        <f t="shared" si="434"/>
        <v>#N/A</v>
      </c>
      <c r="ET96" s="146" t="e">
        <f t="shared" si="435"/>
        <v>#N/A</v>
      </c>
      <c r="EU96" s="146" t="e">
        <f t="shared" si="436"/>
        <v>#N/A</v>
      </c>
      <c r="EV96" s="146" t="e">
        <f t="shared" si="437"/>
        <v>#N/A</v>
      </c>
      <c r="EW96" s="146" t="e">
        <f t="shared" si="438"/>
        <v>#N/A</v>
      </c>
      <c r="EX96" s="146" t="e">
        <f t="shared" si="439"/>
        <v>#N/A</v>
      </c>
      <c r="EY96" s="146" t="e">
        <f t="shared" si="440"/>
        <v>#N/A</v>
      </c>
      <c r="EZ96" s="146" t="e">
        <f t="shared" si="441"/>
        <v>#N/A</v>
      </c>
      <c r="FA96" s="146" t="e">
        <f t="shared" si="442"/>
        <v>#N/A</v>
      </c>
      <c r="FB96" s="146" t="e">
        <f t="shared" si="443"/>
        <v>#N/A</v>
      </c>
      <c r="FC96" s="146" t="e">
        <f t="shared" si="444"/>
        <v>#N/A</v>
      </c>
      <c r="FD96" s="146" t="e">
        <f t="shared" si="445"/>
        <v>#N/A</v>
      </c>
      <c r="FE96" s="146" t="e">
        <f t="shared" si="446"/>
        <v>#N/A</v>
      </c>
      <c r="FF96" s="146" t="e">
        <f t="shared" si="447"/>
        <v>#N/A</v>
      </c>
      <c r="FG96" s="146" t="e">
        <f t="shared" si="448"/>
        <v>#N/A</v>
      </c>
      <c r="FH96" s="146" t="e">
        <f t="shared" si="449"/>
        <v>#N/A</v>
      </c>
      <c r="FI96" s="146" t="e">
        <f t="shared" si="450"/>
        <v>#N/A</v>
      </c>
      <c r="FJ96" s="146" t="e">
        <f t="shared" si="451"/>
        <v>#N/A</v>
      </c>
      <c r="FK96" s="146" t="e">
        <f t="shared" si="452"/>
        <v>#N/A</v>
      </c>
      <c r="FL96" s="146" t="e">
        <f t="shared" si="453"/>
        <v>#N/A</v>
      </c>
      <c r="FM96" s="146" t="e">
        <f t="shared" si="454"/>
        <v>#N/A</v>
      </c>
      <c r="FN96" s="146" t="e">
        <f t="shared" si="455"/>
        <v>#N/A</v>
      </c>
      <c r="FO96" s="146" t="e">
        <f t="shared" si="456"/>
        <v>#N/A</v>
      </c>
      <c r="FP96" s="146" t="e">
        <f t="shared" si="457"/>
        <v>#N/A</v>
      </c>
      <c r="FQ96" s="146" t="e">
        <f t="shared" si="458"/>
        <v>#N/A</v>
      </c>
      <c r="FR96" s="146" t="e">
        <f t="shared" si="459"/>
        <v>#N/A</v>
      </c>
      <c r="FS96" s="146" t="e">
        <f t="shared" si="460"/>
        <v>#N/A</v>
      </c>
      <c r="FT96" s="146" t="e">
        <f t="shared" si="461"/>
        <v>#N/A</v>
      </c>
      <c r="FU96" s="146" t="e">
        <f t="shared" si="462"/>
        <v>#N/A</v>
      </c>
      <c r="FV96" s="146" t="e">
        <f t="shared" si="463"/>
        <v>#N/A</v>
      </c>
      <c r="FW96" s="146" t="e">
        <f t="shared" si="464"/>
        <v>#N/A</v>
      </c>
      <c r="FX96" s="146" t="e">
        <f t="shared" si="465"/>
        <v>#N/A</v>
      </c>
      <c r="FY96" s="146" t="e">
        <f t="shared" si="466"/>
        <v>#N/A</v>
      </c>
      <c r="FZ96" s="146" t="e">
        <f t="shared" si="467"/>
        <v>#N/A</v>
      </c>
      <c r="GA96" s="146" t="e">
        <f t="shared" si="468"/>
        <v>#N/A</v>
      </c>
      <c r="GB96" s="146" t="e">
        <f t="shared" si="469"/>
        <v>#N/A</v>
      </c>
      <c r="GC96" s="146" t="e">
        <f t="shared" si="470"/>
        <v>#N/A</v>
      </c>
      <c r="GD96" s="146" t="e">
        <f t="shared" si="471"/>
        <v>#N/A</v>
      </c>
      <c r="GE96" s="146" t="e">
        <f t="shared" si="472"/>
        <v>#N/A</v>
      </c>
      <c r="GF96" s="146" t="e">
        <f t="shared" si="473"/>
        <v>#N/A</v>
      </c>
      <c r="GG96" s="146" t="e">
        <f t="shared" si="474"/>
        <v>#N/A</v>
      </c>
      <c r="GH96" s="146" t="e">
        <f t="shared" si="475"/>
        <v>#N/A</v>
      </c>
      <c r="GI96" s="146" t="e">
        <f t="shared" si="476"/>
        <v>#N/A</v>
      </c>
      <c r="GJ96" s="146" t="e">
        <f t="shared" si="477"/>
        <v>#N/A</v>
      </c>
      <c r="GK96" s="146" t="e">
        <f t="shared" si="478"/>
        <v>#N/A</v>
      </c>
      <c r="GL96" s="146" t="e">
        <f t="shared" si="479"/>
        <v>#N/A</v>
      </c>
      <c r="GM96" s="146" t="e">
        <f t="shared" si="480"/>
        <v>#N/A</v>
      </c>
      <c r="GN96" s="146" t="e">
        <f t="shared" si="481"/>
        <v>#N/A</v>
      </c>
      <c r="GO96" s="146" t="e">
        <f t="shared" si="482"/>
        <v>#N/A</v>
      </c>
      <c r="GP96" s="146" t="e">
        <f t="shared" si="483"/>
        <v>#N/A</v>
      </c>
      <c r="GQ96" s="146" t="e">
        <f t="shared" si="484"/>
        <v>#N/A</v>
      </c>
      <c r="GR96" s="146" t="e">
        <f t="shared" si="485"/>
        <v>#N/A</v>
      </c>
      <c r="GS96" s="146" t="e">
        <f t="shared" si="486"/>
        <v>#N/A</v>
      </c>
      <c r="GT96" s="146" t="e">
        <f t="shared" si="487"/>
        <v>#N/A</v>
      </c>
      <c r="GU96" s="146" t="e">
        <f t="shared" si="488"/>
        <v>#N/A</v>
      </c>
      <c r="GV96" s="146" t="e">
        <f t="shared" si="489"/>
        <v>#N/A</v>
      </c>
      <c r="GW96" s="146" t="e">
        <f t="shared" si="490"/>
        <v>#N/A</v>
      </c>
      <c r="GX96" s="146" t="e">
        <f t="shared" si="491"/>
        <v>#N/A</v>
      </c>
      <c r="GY96" s="146" t="e">
        <f t="shared" si="492"/>
        <v>#N/A</v>
      </c>
      <c r="GZ96" s="146" t="e">
        <f t="shared" si="493"/>
        <v>#N/A</v>
      </c>
      <c r="HA96" s="146" t="e">
        <f t="shared" si="494"/>
        <v>#N/A</v>
      </c>
      <c r="HB96" s="146" t="e">
        <f t="shared" si="495"/>
        <v>#N/A</v>
      </c>
      <c r="HC96" s="146" t="e">
        <f t="shared" si="496"/>
        <v>#N/A</v>
      </c>
      <c r="HD96" s="146" t="e">
        <f t="shared" si="497"/>
        <v>#N/A</v>
      </c>
      <c r="HE96" s="146" t="e">
        <f t="shared" si="498"/>
        <v>#N/A</v>
      </c>
      <c r="HF96" s="146" t="e">
        <f t="shared" si="499"/>
        <v>#N/A</v>
      </c>
      <c r="HG96" s="146" t="e">
        <f t="shared" si="500"/>
        <v>#N/A</v>
      </c>
      <c r="HH96" s="146" t="e">
        <f t="shared" si="501"/>
        <v>#N/A</v>
      </c>
      <c r="HI96" s="146" t="e">
        <f t="shared" si="502"/>
        <v>#N/A</v>
      </c>
      <c r="HJ96" s="146" t="e">
        <f t="shared" si="503"/>
        <v>#N/A</v>
      </c>
      <c r="HK96" s="146" t="e">
        <f t="shared" si="504"/>
        <v>#N/A</v>
      </c>
      <c r="HL96" s="146" t="e">
        <f t="shared" si="505"/>
        <v>#N/A</v>
      </c>
      <c r="HM96" s="146" t="e">
        <f t="shared" si="506"/>
        <v>#N/A</v>
      </c>
      <c r="HN96" s="146" t="e">
        <f t="shared" si="507"/>
        <v>#N/A</v>
      </c>
      <c r="HO96" s="146" t="e">
        <f t="shared" si="508"/>
        <v>#N/A</v>
      </c>
      <c r="HP96" s="146" t="e">
        <f t="shared" si="509"/>
        <v>#N/A</v>
      </c>
    </row>
    <row r="97" spans="1:224" hidden="1" x14ac:dyDescent="0.45">
      <c r="A97" s="4">
        <v>94</v>
      </c>
      <c r="B97" s="82" t="str">
        <f t="shared" si="510"/>
        <v/>
      </c>
      <c r="C97" s="81"/>
      <c r="D97" s="82" t="str">
        <f t="shared" si="511"/>
        <v/>
      </c>
      <c r="E97" s="32" t="str">
        <f t="shared" si="403"/>
        <v/>
      </c>
      <c r="F97" s="32" t="str">
        <f t="shared" si="404"/>
        <v/>
      </c>
      <c r="G97" s="65" t="str">
        <f t="shared" si="512"/>
        <v/>
      </c>
      <c r="H97" s="21"/>
      <c r="I97" s="53"/>
      <c r="J97" s="237"/>
      <c r="K97" s="66" t="str">
        <f>IF(AND(B97&gt;0,C97&gt;0,D97&gt;0),IF(ISBLANK(J97),IF(ISBLANK(H97),"",(D97-B97)*VLOOKUP(H97,VLookups!$A$4:$B$13,2,FALSE)),J97),"")</f>
        <v/>
      </c>
      <c r="L97" s="67" t="str">
        <f t="shared" si="405"/>
        <v/>
      </c>
      <c r="M97" s="81"/>
      <c r="N97" s="230" t="str">
        <f>IF(AND(M97&gt;0,C97&gt;0,NOT(K97="")),ABS(VLOOKUP($M$1,VLookups!$A$27:$B$28,2,FALSE)-_xlfn.NORM.DIST(M97,G97,K97,TRUE)),"")</f>
        <v/>
      </c>
      <c r="O97" s="80" t="str">
        <f>IF(AND($B97&gt;0,$C97&gt;0,$D97&gt;0,NOT(ISBLANK($H97))),_xlfn.NORM.INV(ABS(VLOOKUP($M$1,VLookups!$A$27:$B$28,2,FALSE)-O$3),$G97,$K97),"")</f>
        <v/>
      </c>
      <c r="P97" s="79" t="str">
        <f>IF(AND($B97&gt;0,$C97&gt;0,$D97&gt;0,NOT(ISBLANK($H97))),_xlfn.NORM.INV(ABS(VLOOKUP($M$1,VLookups!$A$27:$B$28,2,FALSE)-P$3),$G97,$K97),"")</f>
        <v/>
      </c>
      <c r="Q97" s="80" t="str">
        <f>IF(AND($B97&gt;0,$C97&gt;0,$D97&gt;0,NOT(ISBLANK($H97))),_xlfn.NORM.INV(ABS(VLOOKUP($M$1,VLookups!$A$27:$B$28,2,FALSE)-Q$3),$G97,$K97),"")</f>
        <v/>
      </c>
      <c r="R97" s="79" t="str">
        <f>IF(AND($B97&gt;0,$C97&gt;0,$D97&gt;0,NOT(ISBLANK($H97))),_xlfn.NORM.INV(ABS(VLOOKUP($M$1,VLookups!$A$27:$B$28,2,FALSE)-R$3),$G97,$K97),"")</f>
        <v/>
      </c>
      <c r="S97" s="80" t="str">
        <f>IF(AND($B97&gt;0,$C97&gt;0,$D97&gt;0,NOT(ISBLANK($H97))),_xlfn.NORM.INV(ABS(VLOOKUP($M$1,VLookups!$A$27:$B$28,2,FALSE)-S$3),$G97,$K97),"")</f>
        <v/>
      </c>
      <c r="T97" s="79" t="str">
        <f>IF(AND($B97&gt;0,$C97&gt;0,$D97&gt;0,NOT(ISBLANK($H97))),_xlfn.NORM.INV(ABS(VLOOKUP($M$1,VLookups!$A$27:$B$28,2,FALSE)-T$3),$G97,$K97),"")</f>
        <v/>
      </c>
      <c r="U97" s="5"/>
      <c r="V97" s="145" t="str">
        <f t="shared" si="513"/>
        <v/>
      </c>
      <c r="W97" s="46" t="str">
        <f t="shared" ref="W97:AP97" si="599">IF(ISNONTEXT($V97),X97-$V97,"")</f>
        <v/>
      </c>
      <c r="X97" s="46" t="str">
        <f t="shared" si="599"/>
        <v/>
      </c>
      <c r="Y97" s="46" t="str">
        <f t="shared" si="599"/>
        <v/>
      </c>
      <c r="Z97" s="46" t="str">
        <f t="shared" si="599"/>
        <v/>
      </c>
      <c r="AA97" s="46" t="str">
        <f t="shared" si="599"/>
        <v/>
      </c>
      <c r="AB97" s="46" t="str">
        <f t="shared" si="599"/>
        <v/>
      </c>
      <c r="AC97" s="46" t="str">
        <f t="shared" si="599"/>
        <v/>
      </c>
      <c r="AD97" s="46" t="str">
        <f t="shared" si="599"/>
        <v/>
      </c>
      <c r="AE97" s="46" t="str">
        <f t="shared" si="599"/>
        <v/>
      </c>
      <c r="AF97" s="46" t="str">
        <f t="shared" si="599"/>
        <v/>
      </c>
      <c r="AG97" s="46" t="str">
        <f t="shared" si="599"/>
        <v/>
      </c>
      <c r="AH97" s="46" t="str">
        <f t="shared" si="599"/>
        <v/>
      </c>
      <c r="AI97" s="46" t="str">
        <f t="shared" si="599"/>
        <v/>
      </c>
      <c r="AJ97" s="46" t="str">
        <f t="shared" si="599"/>
        <v/>
      </c>
      <c r="AK97" s="46" t="str">
        <f t="shared" si="599"/>
        <v/>
      </c>
      <c r="AL97" s="46" t="str">
        <f t="shared" si="599"/>
        <v/>
      </c>
      <c r="AM97" s="46" t="str">
        <f t="shared" si="599"/>
        <v/>
      </c>
      <c r="AN97" s="46" t="str">
        <f t="shared" si="599"/>
        <v/>
      </c>
      <c r="AO97" s="46" t="str">
        <f t="shared" si="599"/>
        <v/>
      </c>
      <c r="AP97" s="46" t="str">
        <f t="shared" si="599"/>
        <v/>
      </c>
      <c r="AQ97" s="152" t="str">
        <f t="shared" si="515"/>
        <v/>
      </c>
      <c r="AR97" s="46" t="str">
        <f t="shared" ref="AR97:DC97" si="600">IF(ISNONTEXT($V97),AQ97+$V97,"")</f>
        <v/>
      </c>
      <c r="AS97" s="46" t="str">
        <f t="shared" si="600"/>
        <v/>
      </c>
      <c r="AT97" s="46" t="str">
        <f t="shared" si="600"/>
        <v/>
      </c>
      <c r="AU97" s="46" t="str">
        <f t="shared" si="600"/>
        <v/>
      </c>
      <c r="AV97" s="46" t="str">
        <f t="shared" si="600"/>
        <v/>
      </c>
      <c r="AW97" s="46" t="str">
        <f t="shared" si="600"/>
        <v/>
      </c>
      <c r="AX97" s="46" t="str">
        <f t="shared" si="600"/>
        <v/>
      </c>
      <c r="AY97" s="46" t="str">
        <f t="shared" si="600"/>
        <v/>
      </c>
      <c r="AZ97" s="46" t="str">
        <f t="shared" si="600"/>
        <v/>
      </c>
      <c r="BA97" s="46" t="str">
        <f t="shared" si="600"/>
        <v/>
      </c>
      <c r="BB97" s="46" t="str">
        <f t="shared" si="600"/>
        <v/>
      </c>
      <c r="BC97" s="46" t="str">
        <f t="shared" si="600"/>
        <v/>
      </c>
      <c r="BD97" s="46" t="str">
        <f t="shared" si="600"/>
        <v/>
      </c>
      <c r="BE97" s="46" t="str">
        <f t="shared" si="600"/>
        <v/>
      </c>
      <c r="BF97" s="46" t="str">
        <f t="shared" si="600"/>
        <v/>
      </c>
      <c r="BG97" s="46" t="str">
        <f t="shared" si="600"/>
        <v/>
      </c>
      <c r="BH97" s="46" t="str">
        <f t="shared" si="600"/>
        <v/>
      </c>
      <c r="BI97" s="46" t="str">
        <f t="shared" si="600"/>
        <v/>
      </c>
      <c r="BJ97" s="46" t="str">
        <f t="shared" si="600"/>
        <v/>
      </c>
      <c r="BK97" s="46" t="str">
        <f t="shared" si="600"/>
        <v/>
      </c>
      <c r="BL97" s="46" t="str">
        <f t="shared" si="600"/>
        <v/>
      </c>
      <c r="BM97" s="46" t="str">
        <f t="shared" si="600"/>
        <v/>
      </c>
      <c r="BN97" s="46" t="str">
        <f t="shared" si="600"/>
        <v/>
      </c>
      <c r="BO97" s="46" t="str">
        <f t="shared" si="600"/>
        <v/>
      </c>
      <c r="BP97" s="46" t="str">
        <f t="shared" si="600"/>
        <v/>
      </c>
      <c r="BQ97" s="46" t="str">
        <f t="shared" si="600"/>
        <v/>
      </c>
      <c r="BR97" s="46" t="str">
        <f t="shared" si="600"/>
        <v/>
      </c>
      <c r="BS97" s="46" t="str">
        <f t="shared" si="600"/>
        <v/>
      </c>
      <c r="BT97" s="46" t="str">
        <f t="shared" si="600"/>
        <v/>
      </c>
      <c r="BU97" s="46" t="str">
        <f t="shared" si="600"/>
        <v/>
      </c>
      <c r="BV97" s="46" t="str">
        <f t="shared" si="600"/>
        <v/>
      </c>
      <c r="BW97" s="46" t="str">
        <f t="shared" si="600"/>
        <v/>
      </c>
      <c r="BX97" s="46" t="str">
        <f t="shared" si="600"/>
        <v/>
      </c>
      <c r="BY97" s="46" t="str">
        <f t="shared" si="600"/>
        <v/>
      </c>
      <c r="BZ97" s="46" t="str">
        <f t="shared" si="600"/>
        <v/>
      </c>
      <c r="CA97" s="46" t="str">
        <f t="shared" si="600"/>
        <v/>
      </c>
      <c r="CB97" s="46" t="str">
        <f t="shared" si="600"/>
        <v/>
      </c>
      <c r="CC97" s="46" t="str">
        <f t="shared" si="600"/>
        <v/>
      </c>
      <c r="CD97" s="46" t="str">
        <f t="shared" si="600"/>
        <v/>
      </c>
      <c r="CE97" s="46" t="str">
        <f t="shared" si="600"/>
        <v/>
      </c>
      <c r="CF97" s="46" t="str">
        <f t="shared" si="600"/>
        <v/>
      </c>
      <c r="CG97" s="46" t="str">
        <f t="shared" si="600"/>
        <v/>
      </c>
      <c r="CH97" s="46" t="str">
        <f t="shared" si="600"/>
        <v/>
      </c>
      <c r="CI97" s="46" t="str">
        <f t="shared" si="600"/>
        <v/>
      </c>
      <c r="CJ97" s="46" t="str">
        <f t="shared" si="600"/>
        <v/>
      </c>
      <c r="CK97" s="46" t="str">
        <f t="shared" si="600"/>
        <v/>
      </c>
      <c r="CL97" s="46" t="str">
        <f t="shared" si="600"/>
        <v/>
      </c>
      <c r="CM97" s="46" t="str">
        <f t="shared" si="600"/>
        <v/>
      </c>
      <c r="CN97" s="46" t="str">
        <f t="shared" si="600"/>
        <v/>
      </c>
      <c r="CO97" s="46" t="str">
        <f t="shared" si="600"/>
        <v/>
      </c>
      <c r="CP97" s="46" t="str">
        <f t="shared" si="600"/>
        <v/>
      </c>
      <c r="CQ97" s="46" t="str">
        <f t="shared" si="600"/>
        <v/>
      </c>
      <c r="CR97" s="46" t="str">
        <f t="shared" si="600"/>
        <v/>
      </c>
      <c r="CS97" s="46" t="str">
        <f t="shared" si="600"/>
        <v/>
      </c>
      <c r="CT97" s="46" t="str">
        <f t="shared" si="600"/>
        <v/>
      </c>
      <c r="CU97" s="46" t="str">
        <f t="shared" si="600"/>
        <v/>
      </c>
      <c r="CV97" s="46" t="str">
        <f t="shared" si="600"/>
        <v/>
      </c>
      <c r="CW97" s="46" t="str">
        <f t="shared" si="600"/>
        <v/>
      </c>
      <c r="CX97" s="46" t="str">
        <f t="shared" si="600"/>
        <v/>
      </c>
      <c r="CY97" s="46" t="str">
        <f t="shared" si="600"/>
        <v/>
      </c>
      <c r="CZ97" s="46" t="str">
        <f t="shared" si="600"/>
        <v/>
      </c>
      <c r="DA97" s="46" t="str">
        <f t="shared" si="600"/>
        <v/>
      </c>
      <c r="DB97" s="46" t="str">
        <f t="shared" si="600"/>
        <v/>
      </c>
      <c r="DC97" s="46" t="str">
        <f t="shared" si="600"/>
        <v/>
      </c>
      <c r="DD97" s="46" t="str">
        <f t="shared" ref="DD97:DS97" si="601">IF(ISNONTEXT($V97),DC97+$V97,"")</f>
        <v/>
      </c>
      <c r="DE97" s="46" t="str">
        <f t="shared" si="601"/>
        <v/>
      </c>
      <c r="DF97" s="46" t="str">
        <f t="shared" si="601"/>
        <v/>
      </c>
      <c r="DG97" s="46" t="str">
        <f t="shared" si="601"/>
        <v/>
      </c>
      <c r="DH97" s="46" t="str">
        <f t="shared" si="601"/>
        <v/>
      </c>
      <c r="DI97" s="46" t="str">
        <f t="shared" si="601"/>
        <v/>
      </c>
      <c r="DJ97" s="46" t="str">
        <f t="shared" si="601"/>
        <v/>
      </c>
      <c r="DK97" s="46" t="str">
        <f t="shared" si="601"/>
        <v/>
      </c>
      <c r="DL97" s="46" t="str">
        <f t="shared" si="601"/>
        <v/>
      </c>
      <c r="DM97" s="46" t="str">
        <f t="shared" si="601"/>
        <v/>
      </c>
      <c r="DN97" s="46" t="str">
        <f t="shared" si="601"/>
        <v/>
      </c>
      <c r="DO97" s="46" t="str">
        <f t="shared" si="601"/>
        <v/>
      </c>
      <c r="DP97" s="46" t="str">
        <f t="shared" si="601"/>
        <v/>
      </c>
      <c r="DQ97" s="46" t="str">
        <f t="shared" si="601"/>
        <v/>
      </c>
      <c r="DR97" s="46" t="str">
        <f t="shared" si="601"/>
        <v/>
      </c>
      <c r="DS97" s="46" t="str">
        <f t="shared" si="601"/>
        <v/>
      </c>
      <c r="DT97" s="146" t="e">
        <f t="shared" si="409"/>
        <v>#N/A</v>
      </c>
      <c r="DU97" s="146" t="e">
        <f t="shared" si="410"/>
        <v>#N/A</v>
      </c>
      <c r="DV97" s="146" t="e">
        <f t="shared" si="411"/>
        <v>#N/A</v>
      </c>
      <c r="DW97" s="146" t="e">
        <f t="shared" si="412"/>
        <v>#N/A</v>
      </c>
      <c r="DX97" s="146" t="e">
        <f t="shared" si="413"/>
        <v>#N/A</v>
      </c>
      <c r="DY97" s="146" t="e">
        <f t="shared" si="414"/>
        <v>#N/A</v>
      </c>
      <c r="DZ97" s="146" t="e">
        <f t="shared" si="415"/>
        <v>#N/A</v>
      </c>
      <c r="EA97" s="146" t="e">
        <f t="shared" si="416"/>
        <v>#N/A</v>
      </c>
      <c r="EB97" s="146" t="e">
        <f t="shared" si="417"/>
        <v>#N/A</v>
      </c>
      <c r="EC97" s="146" t="e">
        <f t="shared" si="418"/>
        <v>#N/A</v>
      </c>
      <c r="ED97" s="146" t="e">
        <f t="shared" si="419"/>
        <v>#N/A</v>
      </c>
      <c r="EE97" s="146" t="e">
        <f t="shared" si="420"/>
        <v>#N/A</v>
      </c>
      <c r="EF97" s="146" t="e">
        <f t="shared" si="421"/>
        <v>#N/A</v>
      </c>
      <c r="EG97" s="146" t="e">
        <f t="shared" si="422"/>
        <v>#N/A</v>
      </c>
      <c r="EH97" s="146" t="e">
        <f t="shared" si="423"/>
        <v>#N/A</v>
      </c>
      <c r="EI97" s="146" t="e">
        <f t="shared" si="424"/>
        <v>#N/A</v>
      </c>
      <c r="EJ97" s="146" t="e">
        <f t="shared" si="425"/>
        <v>#N/A</v>
      </c>
      <c r="EK97" s="146" t="e">
        <f t="shared" si="426"/>
        <v>#N/A</v>
      </c>
      <c r="EL97" s="146" t="e">
        <f t="shared" si="427"/>
        <v>#N/A</v>
      </c>
      <c r="EM97" s="146" t="e">
        <f t="shared" si="428"/>
        <v>#N/A</v>
      </c>
      <c r="EN97" s="146" t="e">
        <f t="shared" si="429"/>
        <v>#N/A</v>
      </c>
      <c r="EO97" s="146" t="e">
        <f t="shared" si="430"/>
        <v>#N/A</v>
      </c>
      <c r="EP97" s="146" t="e">
        <f t="shared" si="431"/>
        <v>#N/A</v>
      </c>
      <c r="EQ97" s="146" t="e">
        <f t="shared" si="432"/>
        <v>#N/A</v>
      </c>
      <c r="ER97" s="146" t="e">
        <f t="shared" si="433"/>
        <v>#N/A</v>
      </c>
      <c r="ES97" s="146" t="e">
        <f t="shared" si="434"/>
        <v>#N/A</v>
      </c>
      <c r="ET97" s="146" t="e">
        <f t="shared" si="435"/>
        <v>#N/A</v>
      </c>
      <c r="EU97" s="146" t="e">
        <f t="shared" si="436"/>
        <v>#N/A</v>
      </c>
      <c r="EV97" s="146" t="e">
        <f t="shared" si="437"/>
        <v>#N/A</v>
      </c>
      <c r="EW97" s="146" t="e">
        <f t="shared" si="438"/>
        <v>#N/A</v>
      </c>
      <c r="EX97" s="146" t="e">
        <f t="shared" si="439"/>
        <v>#N/A</v>
      </c>
      <c r="EY97" s="146" t="e">
        <f t="shared" si="440"/>
        <v>#N/A</v>
      </c>
      <c r="EZ97" s="146" t="e">
        <f t="shared" si="441"/>
        <v>#N/A</v>
      </c>
      <c r="FA97" s="146" t="e">
        <f t="shared" si="442"/>
        <v>#N/A</v>
      </c>
      <c r="FB97" s="146" t="e">
        <f t="shared" si="443"/>
        <v>#N/A</v>
      </c>
      <c r="FC97" s="146" t="e">
        <f t="shared" si="444"/>
        <v>#N/A</v>
      </c>
      <c r="FD97" s="146" t="e">
        <f t="shared" si="445"/>
        <v>#N/A</v>
      </c>
      <c r="FE97" s="146" t="e">
        <f t="shared" si="446"/>
        <v>#N/A</v>
      </c>
      <c r="FF97" s="146" t="e">
        <f t="shared" si="447"/>
        <v>#N/A</v>
      </c>
      <c r="FG97" s="146" t="e">
        <f t="shared" si="448"/>
        <v>#N/A</v>
      </c>
      <c r="FH97" s="146" t="e">
        <f t="shared" si="449"/>
        <v>#N/A</v>
      </c>
      <c r="FI97" s="146" t="e">
        <f t="shared" si="450"/>
        <v>#N/A</v>
      </c>
      <c r="FJ97" s="146" t="e">
        <f t="shared" si="451"/>
        <v>#N/A</v>
      </c>
      <c r="FK97" s="146" t="e">
        <f t="shared" si="452"/>
        <v>#N/A</v>
      </c>
      <c r="FL97" s="146" t="e">
        <f t="shared" si="453"/>
        <v>#N/A</v>
      </c>
      <c r="FM97" s="146" t="e">
        <f t="shared" si="454"/>
        <v>#N/A</v>
      </c>
      <c r="FN97" s="146" t="e">
        <f t="shared" si="455"/>
        <v>#N/A</v>
      </c>
      <c r="FO97" s="146" t="e">
        <f t="shared" si="456"/>
        <v>#N/A</v>
      </c>
      <c r="FP97" s="146" t="e">
        <f t="shared" si="457"/>
        <v>#N/A</v>
      </c>
      <c r="FQ97" s="146" t="e">
        <f t="shared" si="458"/>
        <v>#N/A</v>
      </c>
      <c r="FR97" s="146" t="e">
        <f t="shared" si="459"/>
        <v>#N/A</v>
      </c>
      <c r="FS97" s="146" t="e">
        <f t="shared" si="460"/>
        <v>#N/A</v>
      </c>
      <c r="FT97" s="146" t="e">
        <f t="shared" si="461"/>
        <v>#N/A</v>
      </c>
      <c r="FU97" s="146" t="e">
        <f t="shared" si="462"/>
        <v>#N/A</v>
      </c>
      <c r="FV97" s="146" t="e">
        <f t="shared" si="463"/>
        <v>#N/A</v>
      </c>
      <c r="FW97" s="146" t="e">
        <f t="shared" si="464"/>
        <v>#N/A</v>
      </c>
      <c r="FX97" s="146" t="e">
        <f t="shared" si="465"/>
        <v>#N/A</v>
      </c>
      <c r="FY97" s="146" t="e">
        <f t="shared" si="466"/>
        <v>#N/A</v>
      </c>
      <c r="FZ97" s="146" t="e">
        <f t="shared" si="467"/>
        <v>#N/A</v>
      </c>
      <c r="GA97" s="146" t="e">
        <f t="shared" si="468"/>
        <v>#N/A</v>
      </c>
      <c r="GB97" s="146" t="e">
        <f t="shared" si="469"/>
        <v>#N/A</v>
      </c>
      <c r="GC97" s="146" t="e">
        <f t="shared" si="470"/>
        <v>#N/A</v>
      </c>
      <c r="GD97" s="146" t="e">
        <f t="shared" si="471"/>
        <v>#N/A</v>
      </c>
      <c r="GE97" s="146" t="e">
        <f t="shared" si="472"/>
        <v>#N/A</v>
      </c>
      <c r="GF97" s="146" t="e">
        <f t="shared" si="473"/>
        <v>#N/A</v>
      </c>
      <c r="GG97" s="146" t="e">
        <f t="shared" si="474"/>
        <v>#N/A</v>
      </c>
      <c r="GH97" s="146" t="e">
        <f t="shared" si="475"/>
        <v>#N/A</v>
      </c>
      <c r="GI97" s="146" t="e">
        <f t="shared" si="476"/>
        <v>#N/A</v>
      </c>
      <c r="GJ97" s="146" t="e">
        <f t="shared" si="477"/>
        <v>#N/A</v>
      </c>
      <c r="GK97" s="146" t="e">
        <f t="shared" si="478"/>
        <v>#N/A</v>
      </c>
      <c r="GL97" s="146" t="e">
        <f t="shared" si="479"/>
        <v>#N/A</v>
      </c>
      <c r="GM97" s="146" t="e">
        <f t="shared" si="480"/>
        <v>#N/A</v>
      </c>
      <c r="GN97" s="146" t="e">
        <f t="shared" si="481"/>
        <v>#N/A</v>
      </c>
      <c r="GO97" s="146" t="e">
        <f t="shared" si="482"/>
        <v>#N/A</v>
      </c>
      <c r="GP97" s="146" t="e">
        <f t="shared" si="483"/>
        <v>#N/A</v>
      </c>
      <c r="GQ97" s="146" t="e">
        <f t="shared" si="484"/>
        <v>#N/A</v>
      </c>
      <c r="GR97" s="146" t="e">
        <f t="shared" si="485"/>
        <v>#N/A</v>
      </c>
      <c r="GS97" s="146" t="e">
        <f t="shared" si="486"/>
        <v>#N/A</v>
      </c>
      <c r="GT97" s="146" t="e">
        <f t="shared" si="487"/>
        <v>#N/A</v>
      </c>
      <c r="GU97" s="146" t="e">
        <f t="shared" si="488"/>
        <v>#N/A</v>
      </c>
      <c r="GV97" s="146" t="e">
        <f t="shared" si="489"/>
        <v>#N/A</v>
      </c>
      <c r="GW97" s="146" t="e">
        <f t="shared" si="490"/>
        <v>#N/A</v>
      </c>
      <c r="GX97" s="146" t="e">
        <f t="shared" si="491"/>
        <v>#N/A</v>
      </c>
      <c r="GY97" s="146" t="e">
        <f t="shared" si="492"/>
        <v>#N/A</v>
      </c>
      <c r="GZ97" s="146" t="e">
        <f t="shared" si="493"/>
        <v>#N/A</v>
      </c>
      <c r="HA97" s="146" t="e">
        <f t="shared" si="494"/>
        <v>#N/A</v>
      </c>
      <c r="HB97" s="146" t="e">
        <f t="shared" si="495"/>
        <v>#N/A</v>
      </c>
      <c r="HC97" s="146" t="e">
        <f t="shared" si="496"/>
        <v>#N/A</v>
      </c>
      <c r="HD97" s="146" t="e">
        <f t="shared" si="497"/>
        <v>#N/A</v>
      </c>
      <c r="HE97" s="146" t="e">
        <f t="shared" si="498"/>
        <v>#N/A</v>
      </c>
      <c r="HF97" s="146" t="e">
        <f t="shared" si="499"/>
        <v>#N/A</v>
      </c>
      <c r="HG97" s="146" t="e">
        <f t="shared" si="500"/>
        <v>#N/A</v>
      </c>
      <c r="HH97" s="146" t="e">
        <f t="shared" si="501"/>
        <v>#N/A</v>
      </c>
      <c r="HI97" s="146" t="e">
        <f t="shared" si="502"/>
        <v>#N/A</v>
      </c>
      <c r="HJ97" s="146" t="e">
        <f t="shared" si="503"/>
        <v>#N/A</v>
      </c>
      <c r="HK97" s="146" t="e">
        <f t="shared" si="504"/>
        <v>#N/A</v>
      </c>
      <c r="HL97" s="146" t="e">
        <f t="shared" si="505"/>
        <v>#N/A</v>
      </c>
      <c r="HM97" s="146" t="e">
        <f t="shared" si="506"/>
        <v>#N/A</v>
      </c>
      <c r="HN97" s="146" t="e">
        <f t="shared" si="507"/>
        <v>#N/A</v>
      </c>
      <c r="HO97" s="146" t="e">
        <f t="shared" si="508"/>
        <v>#N/A</v>
      </c>
      <c r="HP97" s="146" t="e">
        <f t="shared" si="509"/>
        <v>#N/A</v>
      </c>
    </row>
    <row r="98" spans="1:224" hidden="1" x14ac:dyDescent="0.45">
      <c r="A98" s="4">
        <v>95</v>
      </c>
      <c r="B98" s="82" t="str">
        <f t="shared" si="510"/>
        <v/>
      </c>
      <c r="C98" s="81"/>
      <c r="D98" s="82" t="str">
        <f t="shared" si="511"/>
        <v/>
      </c>
      <c r="E98" s="32" t="str">
        <f t="shared" si="403"/>
        <v/>
      </c>
      <c r="F98" s="32" t="str">
        <f t="shared" si="404"/>
        <v/>
      </c>
      <c r="G98" s="65" t="str">
        <f t="shared" si="512"/>
        <v/>
      </c>
      <c r="H98" s="21"/>
      <c r="I98" s="53"/>
      <c r="J98" s="237"/>
      <c r="K98" s="66" t="str">
        <f>IF(AND(B98&gt;0,C98&gt;0,D98&gt;0),IF(ISBLANK(J98),IF(ISBLANK(H98),"",(D98-B98)*VLOOKUP(H98,VLookups!$A$4:$B$13,2,FALSE)),J98),"")</f>
        <v/>
      </c>
      <c r="L98" s="67" t="str">
        <f t="shared" si="405"/>
        <v/>
      </c>
      <c r="M98" s="81"/>
      <c r="N98" s="230" t="str">
        <f>IF(AND(M98&gt;0,C98&gt;0,NOT(K98="")),ABS(VLOOKUP($M$1,VLookups!$A$27:$B$28,2,FALSE)-_xlfn.NORM.DIST(M98,G98,K98,TRUE)),"")</f>
        <v/>
      </c>
      <c r="O98" s="80" t="str">
        <f>IF(AND($B98&gt;0,$C98&gt;0,$D98&gt;0,NOT(ISBLANK($H98))),_xlfn.NORM.INV(ABS(VLOOKUP($M$1,VLookups!$A$27:$B$28,2,FALSE)-O$3),$G98,$K98),"")</f>
        <v/>
      </c>
      <c r="P98" s="79" t="str">
        <f>IF(AND($B98&gt;0,$C98&gt;0,$D98&gt;0,NOT(ISBLANK($H98))),_xlfn.NORM.INV(ABS(VLOOKUP($M$1,VLookups!$A$27:$B$28,2,FALSE)-P$3),$G98,$K98),"")</f>
        <v/>
      </c>
      <c r="Q98" s="80" t="str">
        <f>IF(AND($B98&gt;0,$C98&gt;0,$D98&gt;0,NOT(ISBLANK($H98))),_xlfn.NORM.INV(ABS(VLOOKUP($M$1,VLookups!$A$27:$B$28,2,FALSE)-Q$3),$G98,$K98),"")</f>
        <v/>
      </c>
      <c r="R98" s="79" t="str">
        <f>IF(AND($B98&gt;0,$C98&gt;0,$D98&gt;0,NOT(ISBLANK($H98))),_xlfn.NORM.INV(ABS(VLOOKUP($M$1,VLookups!$A$27:$B$28,2,FALSE)-R$3),$G98,$K98),"")</f>
        <v/>
      </c>
      <c r="S98" s="80" t="str">
        <f>IF(AND($B98&gt;0,$C98&gt;0,$D98&gt;0,NOT(ISBLANK($H98))),_xlfn.NORM.INV(ABS(VLOOKUP($M$1,VLookups!$A$27:$B$28,2,FALSE)-S$3),$G98,$K98),"")</f>
        <v/>
      </c>
      <c r="T98" s="79" t="str">
        <f>IF(AND($B98&gt;0,$C98&gt;0,$D98&gt;0,NOT(ISBLANK($H98))),_xlfn.NORM.INV(ABS(VLOOKUP($M$1,VLookups!$A$27:$B$28,2,FALSE)-T$3),$G98,$K98),"")</f>
        <v/>
      </c>
      <c r="U98" s="5"/>
      <c r="V98" s="145" t="str">
        <f t="shared" si="513"/>
        <v/>
      </c>
      <c r="W98" s="46" t="str">
        <f t="shared" ref="W98:AP98" si="602">IF(ISNONTEXT($V98),X98-$V98,"")</f>
        <v/>
      </c>
      <c r="X98" s="46" t="str">
        <f t="shared" si="602"/>
        <v/>
      </c>
      <c r="Y98" s="46" t="str">
        <f t="shared" si="602"/>
        <v/>
      </c>
      <c r="Z98" s="46" t="str">
        <f t="shared" si="602"/>
        <v/>
      </c>
      <c r="AA98" s="46" t="str">
        <f t="shared" si="602"/>
        <v/>
      </c>
      <c r="AB98" s="46" t="str">
        <f t="shared" si="602"/>
        <v/>
      </c>
      <c r="AC98" s="46" t="str">
        <f t="shared" si="602"/>
        <v/>
      </c>
      <c r="AD98" s="46" t="str">
        <f t="shared" si="602"/>
        <v/>
      </c>
      <c r="AE98" s="46" t="str">
        <f t="shared" si="602"/>
        <v/>
      </c>
      <c r="AF98" s="46" t="str">
        <f t="shared" si="602"/>
        <v/>
      </c>
      <c r="AG98" s="46" t="str">
        <f t="shared" si="602"/>
        <v/>
      </c>
      <c r="AH98" s="46" t="str">
        <f t="shared" si="602"/>
        <v/>
      </c>
      <c r="AI98" s="46" t="str">
        <f t="shared" si="602"/>
        <v/>
      </c>
      <c r="AJ98" s="46" t="str">
        <f t="shared" si="602"/>
        <v/>
      </c>
      <c r="AK98" s="46" t="str">
        <f t="shared" si="602"/>
        <v/>
      </c>
      <c r="AL98" s="46" t="str">
        <f t="shared" si="602"/>
        <v/>
      </c>
      <c r="AM98" s="46" t="str">
        <f t="shared" si="602"/>
        <v/>
      </c>
      <c r="AN98" s="46" t="str">
        <f t="shared" si="602"/>
        <v/>
      </c>
      <c r="AO98" s="46" t="str">
        <f t="shared" si="602"/>
        <v/>
      </c>
      <c r="AP98" s="46" t="str">
        <f t="shared" si="602"/>
        <v/>
      </c>
      <c r="AQ98" s="152" t="str">
        <f t="shared" si="515"/>
        <v/>
      </c>
      <c r="AR98" s="46" t="str">
        <f t="shared" ref="AR98:DC98" si="603">IF(ISNONTEXT($V98),AQ98+$V98,"")</f>
        <v/>
      </c>
      <c r="AS98" s="46" t="str">
        <f t="shared" si="603"/>
        <v/>
      </c>
      <c r="AT98" s="46" t="str">
        <f t="shared" si="603"/>
        <v/>
      </c>
      <c r="AU98" s="46" t="str">
        <f t="shared" si="603"/>
        <v/>
      </c>
      <c r="AV98" s="46" t="str">
        <f t="shared" si="603"/>
        <v/>
      </c>
      <c r="AW98" s="46" t="str">
        <f t="shared" si="603"/>
        <v/>
      </c>
      <c r="AX98" s="46" t="str">
        <f t="shared" si="603"/>
        <v/>
      </c>
      <c r="AY98" s="46" t="str">
        <f t="shared" si="603"/>
        <v/>
      </c>
      <c r="AZ98" s="46" t="str">
        <f t="shared" si="603"/>
        <v/>
      </c>
      <c r="BA98" s="46" t="str">
        <f t="shared" si="603"/>
        <v/>
      </c>
      <c r="BB98" s="46" t="str">
        <f t="shared" si="603"/>
        <v/>
      </c>
      <c r="BC98" s="46" t="str">
        <f t="shared" si="603"/>
        <v/>
      </c>
      <c r="BD98" s="46" t="str">
        <f t="shared" si="603"/>
        <v/>
      </c>
      <c r="BE98" s="46" t="str">
        <f t="shared" si="603"/>
        <v/>
      </c>
      <c r="BF98" s="46" t="str">
        <f t="shared" si="603"/>
        <v/>
      </c>
      <c r="BG98" s="46" t="str">
        <f t="shared" si="603"/>
        <v/>
      </c>
      <c r="BH98" s="46" t="str">
        <f t="shared" si="603"/>
        <v/>
      </c>
      <c r="BI98" s="46" t="str">
        <f t="shared" si="603"/>
        <v/>
      </c>
      <c r="BJ98" s="46" t="str">
        <f t="shared" si="603"/>
        <v/>
      </c>
      <c r="BK98" s="46" t="str">
        <f t="shared" si="603"/>
        <v/>
      </c>
      <c r="BL98" s="46" t="str">
        <f t="shared" si="603"/>
        <v/>
      </c>
      <c r="BM98" s="46" t="str">
        <f t="shared" si="603"/>
        <v/>
      </c>
      <c r="BN98" s="46" t="str">
        <f t="shared" si="603"/>
        <v/>
      </c>
      <c r="BO98" s="46" t="str">
        <f t="shared" si="603"/>
        <v/>
      </c>
      <c r="BP98" s="46" t="str">
        <f t="shared" si="603"/>
        <v/>
      </c>
      <c r="BQ98" s="46" t="str">
        <f t="shared" si="603"/>
        <v/>
      </c>
      <c r="BR98" s="46" t="str">
        <f t="shared" si="603"/>
        <v/>
      </c>
      <c r="BS98" s="46" t="str">
        <f t="shared" si="603"/>
        <v/>
      </c>
      <c r="BT98" s="46" t="str">
        <f t="shared" si="603"/>
        <v/>
      </c>
      <c r="BU98" s="46" t="str">
        <f t="shared" si="603"/>
        <v/>
      </c>
      <c r="BV98" s="46" t="str">
        <f t="shared" si="603"/>
        <v/>
      </c>
      <c r="BW98" s="46" t="str">
        <f t="shared" si="603"/>
        <v/>
      </c>
      <c r="BX98" s="46" t="str">
        <f t="shared" si="603"/>
        <v/>
      </c>
      <c r="BY98" s="46" t="str">
        <f t="shared" si="603"/>
        <v/>
      </c>
      <c r="BZ98" s="46" t="str">
        <f t="shared" si="603"/>
        <v/>
      </c>
      <c r="CA98" s="46" t="str">
        <f t="shared" si="603"/>
        <v/>
      </c>
      <c r="CB98" s="46" t="str">
        <f t="shared" si="603"/>
        <v/>
      </c>
      <c r="CC98" s="46" t="str">
        <f t="shared" si="603"/>
        <v/>
      </c>
      <c r="CD98" s="46" t="str">
        <f t="shared" si="603"/>
        <v/>
      </c>
      <c r="CE98" s="46" t="str">
        <f t="shared" si="603"/>
        <v/>
      </c>
      <c r="CF98" s="46" t="str">
        <f t="shared" si="603"/>
        <v/>
      </c>
      <c r="CG98" s="46" t="str">
        <f t="shared" si="603"/>
        <v/>
      </c>
      <c r="CH98" s="46" t="str">
        <f t="shared" si="603"/>
        <v/>
      </c>
      <c r="CI98" s="46" t="str">
        <f t="shared" si="603"/>
        <v/>
      </c>
      <c r="CJ98" s="46" t="str">
        <f t="shared" si="603"/>
        <v/>
      </c>
      <c r="CK98" s="46" t="str">
        <f t="shared" si="603"/>
        <v/>
      </c>
      <c r="CL98" s="46" t="str">
        <f t="shared" si="603"/>
        <v/>
      </c>
      <c r="CM98" s="46" t="str">
        <f t="shared" si="603"/>
        <v/>
      </c>
      <c r="CN98" s="46" t="str">
        <f t="shared" si="603"/>
        <v/>
      </c>
      <c r="CO98" s="46" t="str">
        <f t="shared" si="603"/>
        <v/>
      </c>
      <c r="CP98" s="46" t="str">
        <f t="shared" si="603"/>
        <v/>
      </c>
      <c r="CQ98" s="46" t="str">
        <f t="shared" si="603"/>
        <v/>
      </c>
      <c r="CR98" s="46" t="str">
        <f t="shared" si="603"/>
        <v/>
      </c>
      <c r="CS98" s="46" t="str">
        <f t="shared" si="603"/>
        <v/>
      </c>
      <c r="CT98" s="46" t="str">
        <f t="shared" si="603"/>
        <v/>
      </c>
      <c r="CU98" s="46" t="str">
        <f t="shared" si="603"/>
        <v/>
      </c>
      <c r="CV98" s="46" t="str">
        <f t="shared" si="603"/>
        <v/>
      </c>
      <c r="CW98" s="46" t="str">
        <f t="shared" si="603"/>
        <v/>
      </c>
      <c r="CX98" s="46" t="str">
        <f t="shared" si="603"/>
        <v/>
      </c>
      <c r="CY98" s="46" t="str">
        <f t="shared" si="603"/>
        <v/>
      </c>
      <c r="CZ98" s="46" t="str">
        <f t="shared" si="603"/>
        <v/>
      </c>
      <c r="DA98" s="46" t="str">
        <f t="shared" si="603"/>
        <v/>
      </c>
      <c r="DB98" s="46" t="str">
        <f t="shared" si="603"/>
        <v/>
      </c>
      <c r="DC98" s="46" t="str">
        <f t="shared" si="603"/>
        <v/>
      </c>
      <c r="DD98" s="46" t="str">
        <f t="shared" ref="DD98:DS98" si="604">IF(ISNONTEXT($V98),DC98+$V98,"")</f>
        <v/>
      </c>
      <c r="DE98" s="46" t="str">
        <f t="shared" si="604"/>
        <v/>
      </c>
      <c r="DF98" s="46" t="str">
        <f t="shared" si="604"/>
        <v/>
      </c>
      <c r="DG98" s="46" t="str">
        <f t="shared" si="604"/>
        <v/>
      </c>
      <c r="DH98" s="46" t="str">
        <f t="shared" si="604"/>
        <v/>
      </c>
      <c r="DI98" s="46" t="str">
        <f t="shared" si="604"/>
        <v/>
      </c>
      <c r="DJ98" s="46" t="str">
        <f t="shared" si="604"/>
        <v/>
      </c>
      <c r="DK98" s="46" t="str">
        <f t="shared" si="604"/>
        <v/>
      </c>
      <c r="DL98" s="46" t="str">
        <f t="shared" si="604"/>
        <v/>
      </c>
      <c r="DM98" s="46" t="str">
        <f t="shared" si="604"/>
        <v/>
      </c>
      <c r="DN98" s="46" t="str">
        <f t="shared" si="604"/>
        <v/>
      </c>
      <c r="DO98" s="46" t="str">
        <f t="shared" si="604"/>
        <v/>
      </c>
      <c r="DP98" s="46" t="str">
        <f t="shared" si="604"/>
        <v/>
      </c>
      <c r="DQ98" s="46" t="str">
        <f t="shared" si="604"/>
        <v/>
      </c>
      <c r="DR98" s="46" t="str">
        <f t="shared" si="604"/>
        <v/>
      </c>
      <c r="DS98" s="46" t="str">
        <f t="shared" si="604"/>
        <v/>
      </c>
      <c r="DT98" s="146" t="e">
        <f t="shared" si="409"/>
        <v>#N/A</v>
      </c>
      <c r="DU98" s="146" t="e">
        <f t="shared" si="410"/>
        <v>#N/A</v>
      </c>
      <c r="DV98" s="146" t="e">
        <f t="shared" si="411"/>
        <v>#N/A</v>
      </c>
      <c r="DW98" s="146" t="e">
        <f t="shared" si="412"/>
        <v>#N/A</v>
      </c>
      <c r="DX98" s="146" t="e">
        <f t="shared" si="413"/>
        <v>#N/A</v>
      </c>
      <c r="DY98" s="146" t="e">
        <f t="shared" si="414"/>
        <v>#N/A</v>
      </c>
      <c r="DZ98" s="146" t="e">
        <f t="shared" si="415"/>
        <v>#N/A</v>
      </c>
      <c r="EA98" s="146" t="e">
        <f t="shared" si="416"/>
        <v>#N/A</v>
      </c>
      <c r="EB98" s="146" t="e">
        <f t="shared" si="417"/>
        <v>#N/A</v>
      </c>
      <c r="EC98" s="146" t="e">
        <f t="shared" si="418"/>
        <v>#N/A</v>
      </c>
      <c r="ED98" s="146" t="e">
        <f t="shared" si="419"/>
        <v>#N/A</v>
      </c>
      <c r="EE98" s="146" t="e">
        <f t="shared" si="420"/>
        <v>#N/A</v>
      </c>
      <c r="EF98" s="146" t="e">
        <f t="shared" si="421"/>
        <v>#N/A</v>
      </c>
      <c r="EG98" s="146" t="e">
        <f t="shared" si="422"/>
        <v>#N/A</v>
      </c>
      <c r="EH98" s="146" t="e">
        <f t="shared" si="423"/>
        <v>#N/A</v>
      </c>
      <c r="EI98" s="146" t="e">
        <f t="shared" si="424"/>
        <v>#N/A</v>
      </c>
      <c r="EJ98" s="146" t="e">
        <f t="shared" si="425"/>
        <v>#N/A</v>
      </c>
      <c r="EK98" s="146" t="e">
        <f t="shared" si="426"/>
        <v>#N/A</v>
      </c>
      <c r="EL98" s="146" t="e">
        <f t="shared" si="427"/>
        <v>#N/A</v>
      </c>
      <c r="EM98" s="146" t="e">
        <f t="shared" si="428"/>
        <v>#N/A</v>
      </c>
      <c r="EN98" s="146" t="e">
        <f t="shared" si="429"/>
        <v>#N/A</v>
      </c>
      <c r="EO98" s="146" t="e">
        <f t="shared" si="430"/>
        <v>#N/A</v>
      </c>
      <c r="EP98" s="146" t="e">
        <f t="shared" si="431"/>
        <v>#N/A</v>
      </c>
      <c r="EQ98" s="146" t="e">
        <f t="shared" si="432"/>
        <v>#N/A</v>
      </c>
      <c r="ER98" s="146" t="e">
        <f t="shared" si="433"/>
        <v>#N/A</v>
      </c>
      <c r="ES98" s="146" t="e">
        <f t="shared" si="434"/>
        <v>#N/A</v>
      </c>
      <c r="ET98" s="146" t="e">
        <f t="shared" si="435"/>
        <v>#N/A</v>
      </c>
      <c r="EU98" s="146" t="e">
        <f t="shared" si="436"/>
        <v>#N/A</v>
      </c>
      <c r="EV98" s="146" t="e">
        <f t="shared" si="437"/>
        <v>#N/A</v>
      </c>
      <c r="EW98" s="146" t="e">
        <f t="shared" si="438"/>
        <v>#N/A</v>
      </c>
      <c r="EX98" s="146" t="e">
        <f t="shared" si="439"/>
        <v>#N/A</v>
      </c>
      <c r="EY98" s="146" t="e">
        <f t="shared" si="440"/>
        <v>#N/A</v>
      </c>
      <c r="EZ98" s="146" t="e">
        <f t="shared" si="441"/>
        <v>#N/A</v>
      </c>
      <c r="FA98" s="146" t="e">
        <f t="shared" si="442"/>
        <v>#N/A</v>
      </c>
      <c r="FB98" s="146" t="e">
        <f t="shared" si="443"/>
        <v>#N/A</v>
      </c>
      <c r="FC98" s="146" t="e">
        <f t="shared" si="444"/>
        <v>#N/A</v>
      </c>
      <c r="FD98" s="146" t="e">
        <f t="shared" si="445"/>
        <v>#N/A</v>
      </c>
      <c r="FE98" s="146" t="e">
        <f t="shared" si="446"/>
        <v>#N/A</v>
      </c>
      <c r="FF98" s="146" t="e">
        <f t="shared" si="447"/>
        <v>#N/A</v>
      </c>
      <c r="FG98" s="146" t="e">
        <f t="shared" si="448"/>
        <v>#N/A</v>
      </c>
      <c r="FH98" s="146" t="e">
        <f t="shared" si="449"/>
        <v>#N/A</v>
      </c>
      <c r="FI98" s="146" t="e">
        <f t="shared" si="450"/>
        <v>#N/A</v>
      </c>
      <c r="FJ98" s="146" t="e">
        <f t="shared" si="451"/>
        <v>#N/A</v>
      </c>
      <c r="FK98" s="146" t="e">
        <f t="shared" si="452"/>
        <v>#N/A</v>
      </c>
      <c r="FL98" s="146" t="e">
        <f t="shared" si="453"/>
        <v>#N/A</v>
      </c>
      <c r="FM98" s="146" t="e">
        <f t="shared" si="454"/>
        <v>#N/A</v>
      </c>
      <c r="FN98" s="146" t="e">
        <f t="shared" si="455"/>
        <v>#N/A</v>
      </c>
      <c r="FO98" s="146" t="e">
        <f t="shared" si="456"/>
        <v>#N/A</v>
      </c>
      <c r="FP98" s="146" t="e">
        <f t="shared" si="457"/>
        <v>#N/A</v>
      </c>
      <c r="FQ98" s="146" t="e">
        <f t="shared" si="458"/>
        <v>#N/A</v>
      </c>
      <c r="FR98" s="146" t="e">
        <f t="shared" si="459"/>
        <v>#N/A</v>
      </c>
      <c r="FS98" s="146" t="e">
        <f t="shared" si="460"/>
        <v>#N/A</v>
      </c>
      <c r="FT98" s="146" t="e">
        <f t="shared" si="461"/>
        <v>#N/A</v>
      </c>
      <c r="FU98" s="146" t="e">
        <f t="shared" si="462"/>
        <v>#N/A</v>
      </c>
      <c r="FV98" s="146" t="e">
        <f t="shared" si="463"/>
        <v>#N/A</v>
      </c>
      <c r="FW98" s="146" t="e">
        <f t="shared" si="464"/>
        <v>#N/A</v>
      </c>
      <c r="FX98" s="146" t="e">
        <f t="shared" si="465"/>
        <v>#N/A</v>
      </c>
      <c r="FY98" s="146" t="e">
        <f t="shared" si="466"/>
        <v>#N/A</v>
      </c>
      <c r="FZ98" s="146" t="e">
        <f t="shared" si="467"/>
        <v>#N/A</v>
      </c>
      <c r="GA98" s="146" t="e">
        <f t="shared" si="468"/>
        <v>#N/A</v>
      </c>
      <c r="GB98" s="146" t="e">
        <f t="shared" si="469"/>
        <v>#N/A</v>
      </c>
      <c r="GC98" s="146" t="e">
        <f t="shared" si="470"/>
        <v>#N/A</v>
      </c>
      <c r="GD98" s="146" t="e">
        <f t="shared" si="471"/>
        <v>#N/A</v>
      </c>
      <c r="GE98" s="146" t="e">
        <f t="shared" si="472"/>
        <v>#N/A</v>
      </c>
      <c r="GF98" s="146" t="e">
        <f t="shared" si="473"/>
        <v>#N/A</v>
      </c>
      <c r="GG98" s="146" t="e">
        <f t="shared" si="474"/>
        <v>#N/A</v>
      </c>
      <c r="GH98" s="146" t="e">
        <f t="shared" si="475"/>
        <v>#N/A</v>
      </c>
      <c r="GI98" s="146" t="e">
        <f t="shared" si="476"/>
        <v>#N/A</v>
      </c>
      <c r="GJ98" s="146" t="e">
        <f t="shared" si="477"/>
        <v>#N/A</v>
      </c>
      <c r="GK98" s="146" t="e">
        <f t="shared" si="478"/>
        <v>#N/A</v>
      </c>
      <c r="GL98" s="146" t="e">
        <f t="shared" si="479"/>
        <v>#N/A</v>
      </c>
      <c r="GM98" s="146" t="e">
        <f t="shared" si="480"/>
        <v>#N/A</v>
      </c>
      <c r="GN98" s="146" t="e">
        <f t="shared" si="481"/>
        <v>#N/A</v>
      </c>
      <c r="GO98" s="146" t="e">
        <f t="shared" si="482"/>
        <v>#N/A</v>
      </c>
      <c r="GP98" s="146" t="e">
        <f t="shared" si="483"/>
        <v>#N/A</v>
      </c>
      <c r="GQ98" s="146" t="e">
        <f t="shared" si="484"/>
        <v>#N/A</v>
      </c>
      <c r="GR98" s="146" t="e">
        <f t="shared" si="485"/>
        <v>#N/A</v>
      </c>
      <c r="GS98" s="146" t="e">
        <f t="shared" si="486"/>
        <v>#N/A</v>
      </c>
      <c r="GT98" s="146" t="e">
        <f t="shared" si="487"/>
        <v>#N/A</v>
      </c>
      <c r="GU98" s="146" t="e">
        <f t="shared" si="488"/>
        <v>#N/A</v>
      </c>
      <c r="GV98" s="146" t="e">
        <f t="shared" si="489"/>
        <v>#N/A</v>
      </c>
      <c r="GW98" s="146" t="e">
        <f t="shared" si="490"/>
        <v>#N/A</v>
      </c>
      <c r="GX98" s="146" t="e">
        <f t="shared" si="491"/>
        <v>#N/A</v>
      </c>
      <c r="GY98" s="146" t="e">
        <f t="shared" si="492"/>
        <v>#N/A</v>
      </c>
      <c r="GZ98" s="146" t="e">
        <f t="shared" si="493"/>
        <v>#N/A</v>
      </c>
      <c r="HA98" s="146" t="e">
        <f t="shared" si="494"/>
        <v>#N/A</v>
      </c>
      <c r="HB98" s="146" t="e">
        <f t="shared" si="495"/>
        <v>#N/A</v>
      </c>
      <c r="HC98" s="146" t="e">
        <f t="shared" si="496"/>
        <v>#N/A</v>
      </c>
      <c r="HD98" s="146" t="e">
        <f t="shared" si="497"/>
        <v>#N/A</v>
      </c>
      <c r="HE98" s="146" t="e">
        <f t="shared" si="498"/>
        <v>#N/A</v>
      </c>
      <c r="HF98" s="146" t="e">
        <f t="shared" si="499"/>
        <v>#N/A</v>
      </c>
      <c r="HG98" s="146" t="e">
        <f t="shared" si="500"/>
        <v>#N/A</v>
      </c>
      <c r="HH98" s="146" t="e">
        <f t="shared" si="501"/>
        <v>#N/A</v>
      </c>
      <c r="HI98" s="146" t="e">
        <f t="shared" si="502"/>
        <v>#N/A</v>
      </c>
      <c r="HJ98" s="146" t="e">
        <f t="shared" si="503"/>
        <v>#N/A</v>
      </c>
      <c r="HK98" s="146" t="e">
        <f t="shared" si="504"/>
        <v>#N/A</v>
      </c>
      <c r="HL98" s="146" t="e">
        <f t="shared" si="505"/>
        <v>#N/A</v>
      </c>
      <c r="HM98" s="146" t="e">
        <f t="shared" si="506"/>
        <v>#N/A</v>
      </c>
      <c r="HN98" s="146" t="e">
        <f t="shared" si="507"/>
        <v>#N/A</v>
      </c>
      <c r="HO98" s="146" t="e">
        <f t="shared" si="508"/>
        <v>#N/A</v>
      </c>
      <c r="HP98" s="146" t="e">
        <f t="shared" si="509"/>
        <v>#N/A</v>
      </c>
    </row>
    <row r="99" spans="1:224" hidden="1" x14ac:dyDescent="0.45">
      <c r="A99" s="4">
        <v>96</v>
      </c>
      <c r="B99" s="82" t="str">
        <f t="shared" si="510"/>
        <v/>
      </c>
      <c r="C99" s="81"/>
      <c r="D99" s="82" t="str">
        <f t="shared" si="511"/>
        <v/>
      </c>
      <c r="E99" s="32" t="str">
        <f t="shared" si="403"/>
        <v/>
      </c>
      <c r="F99" s="32" t="str">
        <f t="shared" si="404"/>
        <v/>
      </c>
      <c r="G99" s="65" t="str">
        <f t="shared" si="512"/>
        <v/>
      </c>
      <c r="H99" s="21"/>
      <c r="I99" s="53"/>
      <c r="J99" s="237"/>
      <c r="K99" s="66" t="str">
        <f>IF(AND(B99&gt;0,C99&gt;0,D99&gt;0),IF(ISBLANK(J99),IF(ISBLANK(H99),"",(D99-B99)*VLOOKUP(H99,VLookups!$A$4:$B$13,2,FALSE)),J99),"")</f>
        <v/>
      </c>
      <c r="L99" s="67" t="str">
        <f t="shared" si="405"/>
        <v/>
      </c>
      <c r="M99" s="81"/>
      <c r="N99" s="230" t="str">
        <f>IF(AND(M99&gt;0,C99&gt;0,NOT(K99="")),ABS(VLOOKUP($M$1,VLookups!$A$27:$B$28,2,FALSE)-_xlfn.NORM.DIST(M99,G99,K99,TRUE)),"")</f>
        <v/>
      </c>
      <c r="O99" s="80" t="str">
        <f>IF(AND($B99&gt;0,$C99&gt;0,$D99&gt;0,NOT(ISBLANK($H99))),_xlfn.NORM.INV(ABS(VLOOKUP($M$1,VLookups!$A$27:$B$28,2,FALSE)-O$3),$G99,$K99),"")</f>
        <v/>
      </c>
      <c r="P99" s="79" t="str">
        <f>IF(AND($B99&gt;0,$C99&gt;0,$D99&gt;0,NOT(ISBLANK($H99))),_xlfn.NORM.INV(ABS(VLOOKUP($M$1,VLookups!$A$27:$B$28,2,FALSE)-P$3),$G99,$K99),"")</f>
        <v/>
      </c>
      <c r="Q99" s="80" t="str">
        <f>IF(AND($B99&gt;0,$C99&gt;0,$D99&gt;0,NOT(ISBLANK($H99))),_xlfn.NORM.INV(ABS(VLOOKUP($M$1,VLookups!$A$27:$B$28,2,FALSE)-Q$3),$G99,$K99),"")</f>
        <v/>
      </c>
      <c r="R99" s="79" t="str">
        <f>IF(AND($B99&gt;0,$C99&gt;0,$D99&gt;0,NOT(ISBLANK($H99))),_xlfn.NORM.INV(ABS(VLOOKUP($M$1,VLookups!$A$27:$B$28,2,FALSE)-R$3),$G99,$K99),"")</f>
        <v/>
      </c>
      <c r="S99" s="80" t="str">
        <f>IF(AND($B99&gt;0,$C99&gt;0,$D99&gt;0,NOT(ISBLANK($H99))),_xlfn.NORM.INV(ABS(VLOOKUP($M$1,VLookups!$A$27:$B$28,2,FALSE)-S$3),$G99,$K99),"")</f>
        <v/>
      </c>
      <c r="T99" s="79" t="str">
        <f>IF(AND($B99&gt;0,$C99&gt;0,$D99&gt;0,NOT(ISBLANK($H99))),_xlfn.NORM.INV(ABS(VLOOKUP($M$1,VLookups!$A$27:$B$28,2,FALSE)-T$3),$G99,$K99),"")</f>
        <v/>
      </c>
      <c r="U99" s="5"/>
      <c r="V99" s="145" t="str">
        <f t="shared" si="513"/>
        <v/>
      </c>
      <c r="W99" s="46" t="str">
        <f t="shared" ref="W99:AP99" si="605">IF(ISNONTEXT($V99),X99-$V99,"")</f>
        <v/>
      </c>
      <c r="X99" s="46" t="str">
        <f t="shared" si="605"/>
        <v/>
      </c>
      <c r="Y99" s="46" t="str">
        <f t="shared" si="605"/>
        <v/>
      </c>
      <c r="Z99" s="46" t="str">
        <f t="shared" si="605"/>
        <v/>
      </c>
      <c r="AA99" s="46" t="str">
        <f t="shared" si="605"/>
        <v/>
      </c>
      <c r="AB99" s="46" t="str">
        <f t="shared" si="605"/>
        <v/>
      </c>
      <c r="AC99" s="46" t="str">
        <f t="shared" si="605"/>
        <v/>
      </c>
      <c r="AD99" s="46" t="str">
        <f t="shared" si="605"/>
        <v/>
      </c>
      <c r="AE99" s="46" t="str">
        <f t="shared" si="605"/>
        <v/>
      </c>
      <c r="AF99" s="46" t="str">
        <f t="shared" si="605"/>
        <v/>
      </c>
      <c r="AG99" s="46" t="str">
        <f t="shared" si="605"/>
        <v/>
      </c>
      <c r="AH99" s="46" t="str">
        <f t="shared" si="605"/>
        <v/>
      </c>
      <c r="AI99" s="46" t="str">
        <f t="shared" si="605"/>
        <v/>
      </c>
      <c r="AJ99" s="46" t="str">
        <f t="shared" si="605"/>
        <v/>
      </c>
      <c r="AK99" s="46" t="str">
        <f t="shared" si="605"/>
        <v/>
      </c>
      <c r="AL99" s="46" t="str">
        <f t="shared" si="605"/>
        <v/>
      </c>
      <c r="AM99" s="46" t="str">
        <f t="shared" si="605"/>
        <v/>
      </c>
      <c r="AN99" s="46" t="str">
        <f t="shared" si="605"/>
        <v/>
      </c>
      <c r="AO99" s="46" t="str">
        <f t="shared" si="605"/>
        <v/>
      </c>
      <c r="AP99" s="46" t="str">
        <f t="shared" si="605"/>
        <v/>
      </c>
      <c r="AQ99" s="152" t="str">
        <f t="shared" si="515"/>
        <v/>
      </c>
      <c r="AR99" s="46" t="str">
        <f t="shared" ref="AR99:DC99" si="606">IF(ISNONTEXT($V99),AQ99+$V99,"")</f>
        <v/>
      </c>
      <c r="AS99" s="46" t="str">
        <f t="shared" si="606"/>
        <v/>
      </c>
      <c r="AT99" s="46" t="str">
        <f t="shared" si="606"/>
        <v/>
      </c>
      <c r="AU99" s="46" t="str">
        <f t="shared" si="606"/>
        <v/>
      </c>
      <c r="AV99" s="46" t="str">
        <f t="shared" si="606"/>
        <v/>
      </c>
      <c r="AW99" s="46" t="str">
        <f t="shared" si="606"/>
        <v/>
      </c>
      <c r="AX99" s="46" t="str">
        <f t="shared" si="606"/>
        <v/>
      </c>
      <c r="AY99" s="46" t="str">
        <f t="shared" si="606"/>
        <v/>
      </c>
      <c r="AZ99" s="46" t="str">
        <f t="shared" si="606"/>
        <v/>
      </c>
      <c r="BA99" s="46" t="str">
        <f t="shared" si="606"/>
        <v/>
      </c>
      <c r="BB99" s="46" t="str">
        <f t="shared" si="606"/>
        <v/>
      </c>
      <c r="BC99" s="46" t="str">
        <f t="shared" si="606"/>
        <v/>
      </c>
      <c r="BD99" s="46" t="str">
        <f t="shared" si="606"/>
        <v/>
      </c>
      <c r="BE99" s="46" t="str">
        <f t="shared" si="606"/>
        <v/>
      </c>
      <c r="BF99" s="46" t="str">
        <f t="shared" si="606"/>
        <v/>
      </c>
      <c r="BG99" s="46" t="str">
        <f t="shared" si="606"/>
        <v/>
      </c>
      <c r="BH99" s="46" t="str">
        <f t="shared" si="606"/>
        <v/>
      </c>
      <c r="BI99" s="46" t="str">
        <f t="shared" si="606"/>
        <v/>
      </c>
      <c r="BJ99" s="46" t="str">
        <f t="shared" si="606"/>
        <v/>
      </c>
      <c r="BK99" s="46" t="str">
        <f t="shared" si="606"/>
        <v/>
      </c>
      <c r="BL99" s="46" t="str">
        <f t="shared" si="606"/>
        <v/>
      </c>
      <c r="BM99" s="46" t="str">
        <f t="shared" si="606"/>
        <v/>
      </c>
      <c r="BN99" s="46" t="str">
        <f t="shared" si="606"/>
        <v/>
      </c>
      <c r="BO99" s="46" t="str">
        <f t="shared" si="606"/>
        <v/>
      </c>
      <c r="BP99" s="46" t="str">
        <f t="shared" si="606"/>
        <v/>
      </c>
      <c r="BQ99" s="46" t="str">
        <f t="shared" si="606"/>
        <v/>
      </c>
      <c r="BR99" s="46" t="str">
        <f t="shared" si="606"/>
        <v/>
      </c>
      <c r="BS99" s="46" t="str">
        <f t="shared" si="606"/>
        <v/>
      </c>
      <c r="BT99" s="46" t="str">
        <f t="shared" si="606"/>
        <v/>
      </c>
      <c r="BU99" s="46" t="str">
        <f t="shared" si="606"/>
        <v/>
      </c>
      <c r="BV99" s="46" t="str">
        <f t="shared" si="606"/>
        <v/>
      </c>
      <c r="BW99" s="46" t="str">
        <f t="shared" si="606"/>
        <v/>
      </c>
      <c r="BX99" s="46" t="str">
        <f t="shared" si="606"/>
        <v/>
      </c>
      <c r="BY99" s="46" t="str">
        <f t="shared" si="606"/>
        <v/>
      </c>
      <c r="BZ99" s="46" t="str">
        <f t="shared" si="606"/>
        <v/>
      </c>
      <c r="CA99" s="46" t="str">
        <f t="shared" si="606"/>
        <v/>
      </c>
      <c r="CB99" s="46" t="str">
        <f t="shared" si="606"/>
        <v/>
      </c>
      <c r="CC99" s="46" t="str">
        <f t="shared" si="606"/>
        <v/>
      </c>
      <c r="CD99" s="46" t="str">
        <f t="shared" si="606"/>
        <v/>
      </c>
      <c r="CE99" s="46" t="str">
        <f t="shared" si="606"/>
        <v/>
      </c>
      <c r="CF99" s="46" t="str">
        <f t="shared" si="606"/>
        <v/>
      </c>
      <c r="CG99" s="46" t="str">
        <f t="shared" si="606"/>
        <v/>
      </c>
      <c r="CH99" s="46" t="str">
        <f t="shared" si="606"/>
        <v/>
      </c>
      <c r="CI99" s="46" t="str">
        <f t="shared" si="606"/>
        <v/>
      </c>
      <c r="CJ99" s="46" t="str">
        <f t="shared" si="606"/>
        <v/>
      </c>
      <c r="CK99" s="46" t="str">
        <f t="shared" si="606"/>
        <v/>
      </c>
      <c r="CL99" s="46" t="str">
        <f t="shared" si="606"/>
        <v/>
      </c>
      <c r="CM99" s="46" t="str">
        <f t="shared" si="606"/>
        <v/>
      </c>
      <c r="CN99" s="46" t="str">
        <f t="shared" si="606"/>
        <v/>
      </c>
      <c r="CO99" s="46" t="str">
        <f t="shared" si="606"/>
        <v/>
      </c>
      <c r="CP99" s="46" t="str">
        <f t="shared" si="606"/>
        <v/>
      </c>
      <c r="CQ99" s="46" t="str">
        <f t="shared" si="606"/>
        <v/>
      </c>
      <c r="CR99" s="46" t="str">
        <f t="shared" si="606"/>
        <v/>
      </c>
      <c r="CS99" s="46" t="str">
        <f t="shared" si="606"/>
        <v/>
      </c>
      <c r="CT99" s="46" t="str">
        <f t="shared" si="606"/>
        <v/>
      </c>
      <c r="CU99" s="46" t="str">
        <f t="shared" si="606"/>
        <v/>
      </c>
      <c r="CV99" s="46" t="str">
        <f t="shared" si="606"/>
        <v/>
      </c>
      <c r="CW99" s="46" t="str">
        <f t="shared" si="606"/>
        <v/>
      </c>
      <c r="CX99" s="46" t="str">
        <f t="shared" si="606"/>
        <v/>
      </c>
      <c r="CY99" s="46" t="str">
        <f t="shared" si="606"/>
        <v/>
      </c>
      <c r="CZ99" s="46" t="str">
        <f t="shared" si="606"/>
        <v/>
      </c>
      <c r="DA99" s="46" t="str">
        <f t="shared" si="606"/>
        <v/>
      </c>
      <c r="DB99" s="46" t="str">
        <f t="shared" si="606"/>
        <v/>
      </c>
      <c r="DC99" s="46" t="str">
        <f t="shared" si="606"/>
        <v/>
      </c>
      <c r="DD99" s="46" t="str">
        <f t="shared" ref="DD99:DS99" si="607">IF(ISNONTEXT($V99),DC99+$V99,"")</f>
        <v/>
      </c>
      <c r="DE99" s="46" t="str">
        <f t="shared" si="607"/>
        <v/>
      </c>
      <c r="DF99" s="46" t="str">
        <f t="shared" si="607"/>
        <v/>
      </c>
      <c r="DG99" s="46" t="str">
        <f t="shared" si="607"/>
        <v/>
      </c>
      <c r="DH99" s="46" t="str">
        <f t="shared" si="607"/>
        <v/>
      </c>
      <c r="DI99" s="46" t="str">
        <f t="shared" si="607"/>
        <v/>
      </c>
      <c r="DJ99" s="46" t="str">
        <f t="shared" si="607"/>
        <v/>
      </c>
      <c r="DK99" s="46" t="str">
        <f t="shared" si="607"/>
        <v/>
      </c>
      <c r="DL99" s="46" t="str">
        <f t="shared" si="607"/>
        <v/>
      </c>
      <c r="DM99" s="46" t="str">
        <f t="shared" si="607"/>
        <v/>
      </c>
      <c r="DN99" s="46" t="str">
        <f t="shared" si="607"/>
        <v/>
      </c>
      <c r="DO99" s="46" t="str">
        <f t="shared" si="607"/>
        <v/>
      </c>
      <c r="DP99" s="46" t="str">
        <f t="shared" si="607"/>
        <v/>
      </c>
      <c r="DQ99" s="46" t="str">
        <f t="shared" si="607"/>
        <v/>
      </c>
      <c r="DR99" s="46" t="str">
        <f t="shared" si="607"/>
        <v/>
      </c>
      <c r="DS99" s="46" t="str">
        <f t="shared" si="607"/>
        <v/>
      </c>
      <c r="DT99" s="146" t="e">
        <f t="shared" si="409"/>
        <v>#N/A</v>
      </c>
      <c r="DU99" s="146" t="e">
        <f t="shared" si="410"/>
        <v>#N/A</v>
      </c>
      <c r="DV99" s="146" t="e">
        <f t="shared" si="411"/>
        <v>#N/A</v>
      </c>
      <c r="DW99" s="146" t="e">
        <f t="shared" si="412"/>
        <v>#N/A</v>
      </c>
      <c r="DX99" s="146" t="e">
        <f t="shared" si="413"/>
        <v>#N/A</v>
      </c>
      <c r="DY99" s="146" t="e">
        <f t="shared" si="414"/>
        <v>#N/A</v>
      </c>
      <c r="DZ99" s="146" t="e">
        <f t="shared" si="415"/>
        <v>#N/A</v>
      </c>
      <c r="EA99" s="146" t="e">
        <f t="shared" si="416"/>
        <v>#N/A</v>
      </c>
      <c r="EB99" s="146" t="e">
        <f t="shared" si="417"/>
        <v>#N/A</v>
      </c>
      <c r="EC99" s="146" t="e">
        <f t="shared" si="418"/>
        <v>#N/A</v>
      </c>
      <c r="ED99" s="146" t="e">
        <f t="shared" si="419"/>
        <v>#N/A</v>
      </c>
      <c r="EE99" s="146" t="e">
        <f t="shared" si="420"/>
        <v>#N/A</v>
      </c>
      <c r="EF99" s="146" t="e">
        <f t="shared" si="421"/>
        <v>#N/A</v>
      </c>
      <c r="EG99" s="146" t="e">
        <f t="shared" si="422"/>
        <v>#N/A</v>
      </c>
      <c r="EH99" s="146" t="e">
        <f t="shared" si="423"/>
        <v>#N/A</v>
      </c>
      <c r="EI99" s="146" t="e">
        <f t="shared" si="424"/>
        <v>#N/A</v>
      </c>
      <c r="EJ99" s="146" t="e">
        <f t="shared" si="425"/>
        <v>#N/A</v>
      </c>
      <c r="EK99" s="146" t="e">
        <f t="shared" si="426"/>
        <v>#N/A</v>
      </c>
      <c r="EL99" s="146" t="e">
        <f t="shared" si="427"/>
        <v>#N/A</v>
      </c>
      <c r="EM99" s="146" t="e">
        <f t="shared" si="428"/>
        <v>#N/A</v>
      </c>
      <c r="EN99" s="146" t="e">
        <f t="shared" si="429"/>
        <v>#N/A</v>
      </c>
      <c r="EO99" s="146" t="e">
        <f t="shared" si="430"/>
        <v>#N/A</v>
      </c>
      <c r="EP99" s="146" t="e">
        <f t="shared" si="431"/>
        <v>#N/A</v>
      </c>
      <c r="EQ99" s="146" t="e">
        <f t="shared" si="432"/>
        <v>#N/A</v>
      </c>
      <c r="ER99" s="146" t="e">
        <f t="shared" si="433"/>
        <v>#N/A</v>
      </c>
      <c r="ES99" s="146" t="e">
        <f t="shared" si="434"/>
        <v>#N/A</v>
      </c>
      <c r="ET99" s="146" t="e">
        <f t="shared" si="435"/>
        <v>#N/A</v>
      </c>
      <c r="EU99" s="146" t="e">
        <f t="shared" si="436"/>
        <v>#N/A</v>
      </c>
      <c r="EV99" s="146" t="e">
        <f t="shared" si="437"/>
        <v>#N/A</v>
      </c>
      <c r="EW99" s="146" t="e">
        <f t="shared" si="438"/>
        <v>#N/A</v>
      </c>
      <c r="EX99" s="146" t="e">
        <f t="shared" si="439"/>
        <v>#N/A</v>
      </c>
      <c r="EY99" s="146" t="e">
        <f t="shared" si="440"/>
        <v>#N/A</v>
      </c>
      <c r="EZ99" s="146" t="e">
        <f t="shared" si="441"/>
        <v>#N/A</v>
      </c>
      <c r="FA99" s="146" t="e">
        <f t="shared" si="442"/>
        <v>#N/A</v>
      </c>
      <c r="FB99" s="146" t="e">
        <f t="shared" si="443"/>
        <v>#N/A</v>
      </c>
      <c r="FC99" s="146" t="e">
        <f t="shared" si="444"/>
        <v>#N/A</v>
      </c>
      <c r="FD99" s="146" t="e">
        <f t="shared" si="445"/>
        <v>#N/A</v>
      </c>
      <c r="FE99" s="146" t="e">
        <f t="shared" si="446"/>
        <v>#N/A</v>
      </c>
      <c r="FF99" s="146" t="e">
        <f t="shared" si="447"/>
        <v>#N/A</v>
      </c>
      <c r="FG99" s="146" t="e">
        <f t="shared" si="448"/>
        <v>#N/A</v>
      </c>
      <c r="FH99" s="146" t="e">
        <f t="shared" si="449"/>
        <v>#N/A</v>
      </c>
      <c r="FI99" s="146" t="e">
        <f t="shared" si="450"/>
        <v>#N/A</v>
      </c>
      <c r="FJ99" s="146" t="e">
        <f t="shared" si="451"/>
        <v>#N/A</v>
      </c>
      <c r="FK99" s="146" t="e">
        <f t="shared" si="452"/>
        <v>#N/A</v>
      </c>
      <c r="FL99" s="146" t="e">
        <f t="shared" si="453"/>
        <v>#N/A</v>
      </c>
      <c r="FM99" s="146" t="e">
        <f t="shared" si="454"/>
        <v>#N/A</v>
      </c>
      <c r="FN99" s="146" t="e">
        <f t="shared" si="455"/>
        <v>#N/A</v>
      </c>
      <c r="FO99" s="146" t="e">
        <f t="shared" si="456"/>
        <v>#N/A</v>
      </c>
      <c r="FP99" s="146" t="e">
        <f t="shared" si="457"/>
        <v>#N/A</v>
      </c>
      <c r="FQ99" s="146" t="e">
        <f t="shared" si="458"/>
        <v>#N/A</v>
      </c>
      <c r="FR99" s="146" t="e">
        <f t="shared" si="459"/>
        <v>#N/A</v>
      </c>
      <c r="FS99" s="146" t="e">
        <f t="shared" si="460"/>
        <v>#N/A</v>
      </c>
      <c r="FT99" s="146" t="e">
        <f t="shared" si="461"/>
        <v>#N/A</v>
      </c>
      <c r="FU99" s="146" t="e">
        <f t="shared" si="462"/>
        <v>#N/A</v>
      </c>
      <c r="FV99" s="146" t="e">
        <f t="shared" si="463"/>
        <v>#N/A</v>
      </c>
      <c r="FW99" s="146" t="e">
        <f t="shared" si="464"/>
        <v>#N/A</v>
      </c>
      <c r="FX99" s="146" t="e">
        <f t="shared" si="465"/>
        <v>#N/A</v>
      </c>
      <c r="FY99" s="146" t="e">
        <f t="shared" si="466"/>
        <v>#N/A</v>
      </c>
      <c r="FZ99" s="146" t="e">
        <f t="shared" si="467"/>
        <v>#N/A</v>
      </c>
      <c r="GA99" s="146" t="e">
        <f t="shared" si="468"/>
        <v>#N/A</v>
      </c>
      <c r="GB99" s="146" t="e">
        <f t="shared" si="469"/>
        <v>#N/A</v>
      </c>
      <c r="GC99" s="146" t="e">
        <f t="shared" si="470"/>
        <v>#N/A</v>
      </c>
      <c r="GD99" s="146" t="e">
        <f t="shared" si="471"/>
        <v>#N/A</v>
      </c>
      <c r="GE99" s="146" t="e">
        <f t="shared" si="472"/>
        <v>#N/A</v>
      </c>
      <c r="GF99" s="146" t="e">
        <f t="shared" si="473"/>
        <v>#N/A</v>
      </c>
      <c r="GG99" s="146" t="e">
        <f t="shared" si="474"/>
        <v>#N/A</v>
      </c>
      <c r="GH99" s="146" t="e">
        <f t="shared" si="475"/>
        <v>#N/A</v>
      </c>
      <c r="GI99" s="146" t="e">
        <f t="shared" si="476"/>
        <v>#N/A</v>
      </c>
      <c r="GJ99" s="146" t="e">
        <f t="shared" si="477"/>
        <v>#N/A</v>
      </c>
      <c r="GK99" s="146" t="e">
        <f t="shared" si="478"/>
        <v>#N/A</v>
      </c>
      <c r="GL99" s="146" t="e">
        <f t="shared" si="479"/>
        <v>#N/A</v>
      </c>
      <c r="GM99" s="146" t="e">
        <f t="shared" si="480"/>
        <v>#N/A</v>
      </c>
      <c r="GN99" s="146" t="e">
        <f t="shared" si="481"/>
        <v>#N/A</v>
      </c>
      <c r="GO99" s="146" t="e">
        <f t="shared" si="482"/>
        <v>#N/A</v>
      </c>
      <c r="GP99" s="146" t="e">
        <f t="shared" si="483"/>
        <v>#N/A</v>
      </c>
      <c r="GQ99" s="146" t="e">
        <f t="shared" si="484"/>
        <v>#N/A</v>
      </c>
      <c r="GR99" s="146" t="e">
        <f t="shared" si="485"/>
        <v>#N/A</v>
      </c>
      <c r="GS99" s="146" t="e">
        <f t="shared" si="486"/>
        <v>#N/A</v>
      </c>
      <c r="GT99" s="146" t="e">
        <f t="shared" si="487"/>
        <v>#N/A</v>
      </c>
      <c r="GU99" s="146" t="e">
        <f t="shared" si="488"/>
        <v>#N/A</v>
      </c>
      <c r="GV99" s="146" t="e">
        <f t="shared" si="489"/>
        <v>#N/A</v>
      </c>
      <c r="GW99" s="146" t="e">
        <f t="shared" si="490"/>
        <v>#N/A</v>
      </c>
      <c r="GX99" s="146" t="e">
        <f t="shared" si="491"/>
        <v>#N/A</v>
      </c>
      <c r="GY99" s="146" t="e">
        <f t="shared" si="492"/>
        <v>#N/A</v>
      </c>
      <c r="GZ99" s="146" t="e">
        <f t="shared" si="493"/>
        <v>#N/A</v>
      </c>
      <c r="HA99" s="146" t="e">
        <f t="shared" si="494"/>
        <v>#N/A</v>
      </c>
      <c r="HB99" s="146" t="e">
        <f t="shared" si="495"/>
        <v>#N/A</v>
      </c>
      <c r="HC99" s="146" t="e">
        <f t="shared" si="496"/>
        <v>#N/A</v>
      </c>
      <c r="HD99" s="146" t="e">
        <f t="shared" si="497"/>
        <v>#N/A</v>
      </c>
      <c r="HE99" s="146" t="e">
        <f t="shared" si="498"/>
        <v>#N/A</v>
      </c>
      <c r="HF99" s="146" t="e">
        <f t="shared" si="499"/>
        <v>#N/A</v>
      </c>
      <c r="HG99" s="146" t="e">
        <f t="shared" si="500"/>
        <v>#N/A</v>
      </c>
      <c r="HH99" s="146" t="e">
        <f t="shared" si="501"/>
        <v>#N/A</v>
      </c>
      <c r="HI99" s="146" t="e">
        <f t="shared" si="502"/>
        <v>#N/A</v>
      </c>
      <c r="HJ99" s="146" t="e">
        <f t="shared" si="503"/>
        <v>#N/A</v>
      </c>
      <c r="HK99" s="146" t="e">
        <f t="shared" si="504"/>
        <v>#N/A</v>
      </c>
      <c r="HL99" s="146" t="e">
        <f t="shared" si="505"/>
        <v>#N/A</v>
      </c>
      <c r="HM99" s="146" t="e">
        <f t="shared" si="506"/>
        <v>#N/A</v>
      </c>
      <c r="HN99" s="146" t="e">
        <f t="shared" si="507"/>
        <v>#N/A</v>
      </c>
      <c r="HO99" s="146" t="e">
        <f t="shared" si="508"/>
        <v>#N/A</v>
      </c>
      <c r="HP99" s="146" t="e">
        <f t="shared" si="509"/>
        <v>#N/A</v>
      </c>
    </row>
    <row r="100" spans="1:224" hidden="1" x14ac:dyDescent="0.45">
      <c r="A100" s="4">
        <v>97</v>
      </c>
      <c r="B100" s="82" t="str">
        <f t="shared" si="510"/>
        <v/>
      </c>
      <c r="C100" s="81"/>
      <c r="D100" s="82" t="str">
        <f t="shared" si="511"/>
        <v/>
      </c>
      <c r="E100" s="32" t="str">
        <f t="shared" si="403"/>
        <v/>
      </c>
      <c r="F100" s="32" t="str">
        <f t="shared" si="404"/>
        <v/>
      </c>
      <c r="G100" s="65" t="str">
        <f t="shared" si="512"/>
        <v/>
      </c>
      <c r="H100" s="21"/>
      <c r="I100" s="53"/>
      <c r="J100" s="237"/>
      <c r="K100" s="66" t="str">
        <f>IF(AND(B100&gt;0,C100&gt;0,D100&gt;0),IF(ISBLANK(J100),IF(ISBLANK(H100),"",(D100-B100)*VLOOKUP(H100,VLookups!$A$4:$B$13,2,FALSE)),J100),"")</f>
        <v/>
      </c>
      <c r="L100" s="67" t="str">
        <f t="shared" ref="L100:L103" si="608">IF(K100="","",K100^2)</f>
        <v/>
      </c>
      <c r="M100" s="81"/>
      <c r="N100" s="230" t="str">
        <f>IF(AND(M100&gt;0,C100&gt;0,NOT(K100="")),ABS(VLOOKUP($M$1,VLookups!$A$27:$B$28,2,FALSE)-_xlfn.NORM.DIST(M100,G100,K100,TRUE)),"")</f>
        <v/>
      </c>
      <c r="O100" s="80" t="str">
        <f>IF(AND($B100&gt;0,$C100&gt;0,$D100&gt;0,NOT(ISBLANK($H100))),_xlfn.NORM.INV(ABS(VLOOKUP($M$1,VLookups!$A$27:$B$28,2,FALSE)-O$3),$G100,$K100),"")</f>
        <v/>
      </c>
      <c r="P100" s="79" t="str">
        <f>IF(AND($B100&gt;0,$C100&gt;0,$D100&gt;0,NOT(ISBLANK($H100))),_xlfn.NORM.INV(ABS(VLOOKUP($M$1,VLookups!$A$27:$B$28,2,FALSE)-P$3),$G100,$K100),"")</f>
        <v/>
      </c>
      <c r="Q100" s="80" t="str">
        <f>IF(AND($B100&gt;0,$C100&gt;0,$D100&gt;0,NOT(ISBLANK($H100))),_xlfn.NORM.INV(ABS(VLOOKUP($M$1,VLookups!$A$27:$B$28,2,FALSE)-Q$3),$G100,$K100),"")</f>
        <v/>
      </c>
      <c r="R100" s="79" t="str">
        <f>IF(AND($B100&gt;0,$C100&gt;0,$D100&gt;0,NOT(ISBLANK($H100))),_xlfn.NORM.INV(ABS(VLOOKUP($M$1,VLookups!$A$27:$B$28,2,FALSE)-R$3),$G100,$K100),"")</f>
        <v/>
      </c>
      <c r="S100" s="80" t="str">
        <f>IF(AND($B100&gt;0,$C100&gt;0,$D100&gt;0,NOT(ISBLANK($H100))),_xlfn.NORM.INV(ABS(VLOOKUP($M$1,VLookups!$A$27:$B$28,2,FALSE)-S$3),$G100,$K100),"")</f>
        <v/>
      </c>
      <c r="T100" s="79" t="str">
        <f>IF(AND($B100&gt;0,$C100&gt;0,$D100&gt;0,NOT(ISBLANK($H100))),_xlfn.NORM.INV(ABS(VLOOKUP($M$1,VLookups!$A$27:$B$28,2,FALSE)-T$3),$G100,$K100),"")</f>
        <v/>
      </c>
      <c r="U100" s="5"/>
      <c r="V100" s="145" t="str">
        <f t="shared" si="513"/>
        <v/>
      </c>
      <c r="W100" s="46" t="str">
        <f t="shared" ref="W100:AP100" si="609">IF(ISNONTEXT($V100),X100-$V100,"")</f>
        <v/>
      </c>
      <c r="X100" s="46" t="str">
        <f t="shared" si="609"/>
        <v/>
      </c>
      <c r="Y100" s="46" t="str">
        <f t="shared" si="609"/>
        <v/>
      </c>
      <c r="Z100" s="46" t="str">
        <f t="shared" si="609"/>
        <v/>
      </c>
      <c r="AA100" s="46" t="str">
        <f t="shared" si="609"/>
        <v/>
      </c>
      <c r="AB100" s="46" t="str">
        <f t="shared" si="609"/>
        <v/>
      </c>
      <c r="AC100" s="46" t="str">
        <f t="shared" si="609"/>
        <v/>
      </c>
      <c r="AD100" s="46" t="str">
        <f t="shared" si="609"/>
        <v/>
      </c>
      <c r="AE100" s="46" t="str">
        <f t="shared" si="609"/>
        <v/>
      </c>
      <c r="AF100" s="46" t="str">
        <f t="shared" si="609"/>
        <v/>
      </c>
      <c r="AG100" s="46" t="str">
        <f t="shared" si="609"/>
        <v/>
      </c>
      <c r="AH100" s="46" t="str">
        <f t="shared" si="609"/>
        <v/>
      </c>
      <c r="AI100" s="46" t="str">
        <f t="shared" si="609"/>
        <v/>
      </c>
      <c r="AJ100" s="46" t="str">
        <f t="shared" si="609"/>
        <v/>
      </c>
      <c r="AK100" s="46" t="str">
        <f t="shared" si="609"/>
        <v/>
      </c>
      <c r="AL100" s="46" t="str">
        <f t="shared" si="609"/>
        <v/>
      </c>
      <c r="AM100" s="46" t="str">
        <f t="shared" si="609"/>
        <v/>
      </c>
      <c r="AN100" s="46" t="str">
        <f t="shared" si="609"/>
        <v/>
      </c>
      <c r="AO100" s="46" t="str">
        <f t="shared" si="609"/>
        <v/>
      </c>
      <c r="AP100" s="46" t="str">
        <f t="shared" si="609"/>
        <v/>
      </c>
      <c r="AQ100" s="152" t="str">
        <f t="shared" si="515"/>
        <v/>
      </c>
      <c r="AR100" s="46" t="str">
        <f t="shared" ref="AR100:DC100" si="610">IF(ISNONTEXT($V100),AQ100+$V100,"")</f>
        <v/>
      </c>
      <c r="AS100" s="46" t="str">
        <f t="shared" si="610"/>
        <v/>
      </c>
      <c r="AT100" s="46" t="str">
        <f t="shared" si="610"/>
        <v/>
      </c>
      <c r="AU100" s="46" t="str">
        <f t="shared" si="610"/>
        <v/>
      </c>
      <c r="AV100" s="46" t="str">
        <f t="shared" si="610"/>
        <v/>
      </c>
      <c r="AW100" s="46" t="str">
        <f t="shared" si="610"/>
        <v/>
      </c>
      <c r="AX100" s="46" t="str">
        <f t="shared" si="610"/>
        <v/>
      </c>
      <c r="AY100" s="46" t="str">
        <f t="shared" si="610"/>
        <v/>
      </c>
      <c r="AZ100" s="46" t="str">
        <f t="shared" si="610"/>
        <v/>
      </c>
      <c r="BA100" s="46" t="str">
        <f t="shared" si="610"/>
        <v/>
      </c>
      <c r="BB100" s="46" t="str">
        <f t="shared" si="610"/>
        <v/>
      </c>
      <c r="BC100" s="46" t="str">
        <f t="shared" si="610"/>
        <v/>
      </c>
      <c r="BD100" s="46" t="str">
        <f t="shared" si="610"/>
        <v/>
      </c>
      <c r="BE100" s="46" t="str">
        <f t="shared" si="610"/>
        <v/>
      </c>
      <c r="BF100" s="46" t="str">
        <f t="shared" si="610"/>
        <v/>
      </c>
      <c r="BG100" s="46" t="str">
        <f t="shared" si="610"/>
        <v/>
      </c>
      <c r="BH100" s="46" t="str">
        <f t="shared" si="610"/>
        <v/>
      </c>
      <c r="BI100" s="46" t="str">
        <f t="shared" si="610"/>
        <v/>
      </c>
      <c r="BJ100" s="46" t="str">
        <f t="shared" si="610"/>
        <v/>
      </c>
      <c r="BK100" s="46" t="str">
        <f t="shared" si="610"/>
        <v/>
      </c>
      <c r="BL100" s="46" t="str">
        <f t="shared" si="610"/>
        <v/>
      </c>
      <c r="BM100" s="46" t="str">
        <f t="shared" si="610"/>
        <v/>
      </c>
      <c r="BN100" s="46" t="str">
        <f t="shared" si="610"/>
        <v/>
      </c>
      <c r="BO100" s="46" t="str">
        <f t="shared" si="610"/>
        <v/>
      </c>
      <c r="BP100" s="46" t="str">
        <f t="shared" si="610"/>
        <v/>
      </c>
      <c r="BQ100" s="46" t="str">
        <f t="shared" si="610"/>
        <v/>
      </c>
      <c r="BR100" s="46" t="str">
        <f t="shared" si="610"/>
        <v/>
      </c>
      <c r="BS100" s="46" t="str">
        <f t="shared" si="610"/>
        <v/>
      </c>
      <c r="BT100" s="46" t="str">
        <f t="shared" si="610"/>
        <v/>
      </c>
      <c r="BU100" s="46" t="str">
        <f t="shared" si="610"/>
        <v/>
      </c>
      <c r="BV100" s="46" t="str">
        <f t="shared" si="610"/>
        <v/>
      </c>
      <c r="BW100" s="46" t="str">
        <f t="shared" si="610"/>
        <v/>
      </c>
      <c r="BX100" s="46" t="str">
        <f t="shared" si="610"/>
        <v/>
      </c>
      <c r="BY100" s="46" t="str">
        <f t="shared" si="610"/>
        <v/>
      </c>
      <c r="BZ100" s="46" t="str">
        <f t="shared" si="610"/>
        <v/>
      </c>
      <c r="CA100" s="46" t="str">
        <f t="shared" si="610"/>
        <v/>
      </c>
      <c r="CB100" s="46" t="str">
        <f t="shared" si="610"/>
        <v/>
      </c>
      <c r="CC100" s="46" t="str">
        <f t="shared" si="610"/>
        <v/>
      </c>
      <c r="CD100" s="46" t="str">
        <f t="shared" si="610"/>
        <v/>
      </c>
      <c r="CE100" s="46" t="str">
        <f t="shared" si="610"/>
        <v/>
      </c>
      <c r="CF100" s="46" t="str">
        <f t="shared" si="610"/>
        <v/>
      </c>
      <c r="CG100" s="46" t="str">
        <f t="shared" si="610"/>
        <v/>
      </c>
      <c r="CH100" s="46" t="str">
        <f t="shared" si="610"/>
        <v/>
      </c>
      <c r="CI100" s="46" t="str">
        <f t="shared" si="610"/>
        <v/>
      </c>
      <c r="CJ100" s="46" t="str">
        <f t="shared" si="610"/>
        <v/>
      </c>
      <c r="CK100" s="46" t="str">
        <f t="shared" si="610"/>
        <v/>
      </c>
      <c r="CL100" s="46" t="str">
        <f t="shared" si="610"/>
        <v/>
      </c>
      <c r="CM100" s="46" t="str">
        <f t="shared" si="610"/>
        <v/>
      </c>
      <c r="CN100" s="46" t="str">
        <f t="shared" si="610"/>
        <v/>
      </c>
      <c r="CO100" s="46" t="str">
        <f t="shared" si="610"/>
        <v/>
      </c>
      <c r="CP100" s="46" t="str">
        <f t="shared" si="610"/>
        <v/>
      </c>
      <c r="CQ100" s="46" t="str">
        <f t="shared" si="610"/>
        <v/>
      </c>
      <c r="CR100" s="46" t="str">
        <f t="shared" si="610"/>
        <v/>
      </c>
      <c r="CS100" s="46" t="str">
        <f t="shared" si="610"/>
        <v/>
      </c>
      <c r="CT100" s="46" t="str">
        <f t="shared" si="610"/>
        <v/>
      </c>
      <c r="CU100" s="46" t="str">
        <f t="shared" si="610"/>
        <v/>
      </c>
      <c r="CV100" s="46" t="str">
        <f t="shared" si="610"/>
        <v/>
      </c>
      <c r="CW100" s="46" t="str">
        <f t="shared" si="610"/>
        <v/>
      </c>
      <c r="CX100" s="46" t="str">
        <f t="shared" si="610"/>
        <v/>
      </c>
      <c r="CY100" s="46" t="str">
        <f t="shared" si="610"/>
        <v/>
      </c>
      <c r="CZ100" s="46" t="str">
        <f t="shared" si="610"/>
        <v/>
      </c>
      <c r="DA100" s="46" t="str">
        <f t="shared" si="610"/>
        <v/>
      </c>
      <c r="DB100" s="46" t="str">
        <f t="shared" si="610"/>
        <v/>
      </c>
      <c r="DC100" s="46" t="str">
        <f t="shared" si="610"/>
        <v/>
      </c>
      <c r="DD100" s="46" t="str">
        <f t="shared" ref="DD100:DS100" si="611">IF(ISNONTEXT($V100),DC100+$V100,"")</f>
        <v/>
      </c>
      <c r="DE100" s="46" t="str">
        <f t="shared" si="611"/>
        <v/>
      </c>
      <c r="DF100" s="46" t="str">
        <f t="shared" si="611"/>
        <v/>
      </c>
      <c r="DG100" s="46" t="str">
        <f t="shared" si="611"/>
        <v/>
      </c>
      <c r="DH100" s="46" t="str">
        <f t="shared" si="611"/>
        <v/>
      </c>
      <c r="DI100" s="46" t="str">
        <f t="shared" si="611"/>
        <v/>
      </c>
      <c r="DJ100" s="46" t="str">
        <f t="shared" si="611"/>
        <v/>
      </c>
      <c r="DK100" s="46" t="str">
        <f t="shared" si="611"/>
        <v/>
      </c>
      <c r="DL100" s="46" t="str">
        <f t="shared" si="611"/>
        <v/>
      </c>
      <c r="DM100" s="46" t="str">
        <f t="shared" si="611"/>
        <v/>
      </c>
      <c r="DN100" s="46" t="str">
        <f t="shared" si="611"/>
        <v/>
      </c>
      <c r="DO100" s="46" t="str">
        <f t="shared" si="611"/>
        <v/>
      </c>
      <c r="DP100" s="46" t="str">
        <f t="shared" si="611"/>
        <v/>
      </c>
      <c r="DQ100" s="46" t="str">
        <f t="shared" si="611"/>
        <v/>
      </c>
      <c r="DR100" s="46" t="str">
        <f t="shared" si="611"/>
        <v/>
      </c>
      <c r="DS100" s="46" t="str">
        <f t="shared" si="611"/>
        <v/>
      </c>
      <c r="DT100" s="146" t="e">
        <f t="shared" si="409"/>
        <v>#N/A</v>
      </c>
      <c r="DU100" s="146" t="e">
        <f t="shared" si="410"/>
        <v>#N/A</v>
      </c>
      <c r="DV100" s="146" t="e">
        <f t="shared" si="411"/>
        <v>#N/A</v>
      </c>
      <c r="DW100" s="146" t="e">
        <f t="shared" si="412"/>
        <v>#N/A</v>
      </c>
      <c r="DX100" s="146" t="e">
        <f t="shared" si="413"/>
        <v>#N/A</v>
      </c>
      <c r="DY100" s="146" t="e">
        <f t="shared" si="414"/>
        <v>#N/A</v>
      </c>
      <c r="DZ100" s="146" t="e">
        <f t="shared" si="415"/>
        <v>#N/A</v>
      </c>
      <c r="EA100" s="146" t="e">
        <f t="shared" si="416"/>
        <v>#N/A</v>
      </c>
      <c r="EB100" s="146" t="e">
        <f t="shared" si="417"/>
        <v>#N/A</v>
      </c>
      <c r="EC100" s="146" t="e">
        <f t="shared" si="418"/>
        <v>#N/A</v>
      </c>
      <c r="ED100" s="146" t="e">
        <f t="shared" si="419"/>
        <v>#N/A</v>
      </c>
      <c r="EE100" s="146" t="e">
        <f t="shared" si="420"/>
        <v>#N/A</v>
      </c>
      <c r="EF100" s="146" t="e">
        <f t="shared" si="421"/>
        <v>#N/A</v>
      </c>
      <c r="EG100" s="146" t="e">
        <f t="shared" si="422"/>
        <v>#N/A</v>
      </c>
      <c r="EH100" s="146" t="e">
        <f t="shared" si="423"/>
        <v>#N/A</v>
      </c>
      <c r="EI100" s="146" t="e">
        <f t="shared" si="424"/>
        <v>#N/A</v>
      </c>
      <c r="EJ100" s="146" t="e">
        <f t="shared" si="425"/>
        <v>#N/A</v>
      </c>
      <c r="EK100" s="146" t="e">
        <f t="shared" si="426"/>
        <v>#N/A</v>
      </c>
      <c r="EL100" s="146" t="e">
        <f t="shared" si="427"/>
        <v>#N/A</v>
      </c>
      <c r="EM100" s="146" t="e">
        <f t="shared" si="428"/>
        <v>#N/A</v>
      </c>
      <c r="EN100" s="146" t="e">
        <f t="shared" si="429"/>
        <v>#N/A</v>
      </c>
      <c r="EO100" s="146" t="e">
        <f t="shared" si="430"/>
        <v>#N/A</v>
      </c>
      <c r="EP100" s="146" t="e">
        <f t="shared" si="431"/>
        <v>#N/A</v>
      </c>
      <c r="EQ100" s="146" t="e">
        <f t="shared" si="432"/>
        <v>#N/A</v>
      </c>
      <c r="ER100" s="146" t="e">
        <f t="shared" si="433"/>
        <v>#N/A</v>
      </c>
      <c r="ES100" s="146" t="e">
        <f t="shared" si="434"/>
        <v>#N/A</v>
      </c>
      <c r="ET100" s="146" t="e">
        <f t="shared" si="435"/>
        <v>#N/A</v>
      </c>
      <c r="EU100" s="146" t="e">
        <f t="shared" si="436"/>
        <v>#N/A</v>
      </c>
      <c r="EV100" s="146" t="e">
        <f t="shared" si="437"/>
        <v>#N/A</v>
      </c>
      <c r="EW100" s="146" t="e">
        <f t="shared" si="438"/>
        <v>#N/A</v>
      </c>
      <c r="EX100" s="146" t="e">
        <f t="shared" si="439"/>
        <v>#N/A</v>
      </c>
      <c r="EY100" s="146" t="e">
        <f t="shared" si="440"/>
        <v>#N/A</v>
      </c>
      <c r="EZ100" s="146" t="e">
        <f t="shared" si="441"/>
        <v>#N/A</v>
      </c>
      <c r="FA100" s="146" t="e">
        <f t="shared" si="442"/>
        <v>#N/A</v>
      </c>
      <c r="FB100" s="146" t="e">
        <f t="shared" si="443"/>
        <v>#N/A</v>
      </c>
      <c r="FC100" s="146" t="e">
        <f t="shared" si="444"/>
        <v>#N/A</v>
      </c>
      <c r="FD100" s="146" t="e">
        <f t="shared" si="445"/>
        <v>#N/A</v>
      </c>
      <c r="FE100" s="146" t="e">
        <f t="shared" si="446"/>
        <v>#N/A</v>
      </c>
      <c r="FF100" s="146" t="e">
        <f t="shared" si="447"/>
        <v>#N/A</v>
      </c>
      <c r="FG100" s="146" t="e">
        <f t="shared" si="448"/>
        <v>#N/A</v>
      </c>
      <c r="FH100" s="146" t="e">
        <f t="shared" si="449"/>
        <v>#N/A</v>
      </c>
      <c r="FI100" s="146" t="e">
        <f t="shared" si="450"/>
        <v>#N/A</v>
      </c>
      <c r="FJ100" s="146" t="e">
        <f t="shared" si="451"/>
        <v>#N/A</v>
      </c>
      <c r="FK100" s="146" t="e">
        <f t="shared" si="452"/>
        <v>#N/A</v>
      </c>
      <c r="FL100" s="146" t="e">
        <f t="shared" si="453"/>
        <v>#N/A</v>
      </c>
      <c r="FM100" s="146" t="e">
        <f t="shared" si="454"/>
        <v>#N/A</v>
      </c>
      <c r="FN100" s="146" t="e">
        <f t="shared" si="455"/>
        <v>#N/A</v>
      </c>
      <c r="FO100" s="146" t="e">
        <f t="shared" si="456"/>
        <v>#N/A</v>
      </c>
      <c r="FP100" s="146" t="e">
        <f t="shared" si="457"/>
        <v>#N/A</v>
      </c>
      <c r="FQ100" s="146" t="e">
        <f t="shared" si="458"/>
        <v>#N/A</v>
      </c>
      <c r="FR100" s="146" t="e">
        <f t="shared" si="459"/>
        <v>#N/A</v>
      </c>
      <c r="FS100" s="146" t="e">
        <f t="shared" si="460"/>
        <v>#N/A</v>
      </c>
      <c r="FT100" s="146" t="e">
        <f t="shared" si="461"/>
        <v>#N/A</v>
      </c>
      <c r="FU100" s="146" t="e">
        <f t="shared" si="462"/>
        <v>#N/A</v>
      </c>
      <c r="FV100" s="146" t="e">
        <f t="shared" si="463"/>
        <v>#N/A</v>
      </c>
      <c r="FW100" s="146" t="e">
        <f t="shared" si="464"/>
        <v>#N/A</v>
      </c>
      <c r="FX100" s="146" t="e">
        <f t="shared" si="465"/>
        <v>#N/A</v>
      </c>
      <c r="FY100" s="146" t="e">
        <f t="shared" si="466"/>
        <v>#N/A</v>
      </c>
      <c r="FZ100" s="146" t="e">
        <f t="shared" si="467"/>
        <v>#N/A</v>
      </c>
      <c r="GA100" s="146" t="e">
        <f t="shared" si="468"/>
        <v>#N/A</v>
      </c>
      <c r="GB100" s="146" t="e">
        <f t="shared" si="469"/>
        <v>#N/A</v>
      </c>
      <c r="GC100" s="146" t="e">
        <f t="shared" si="470"/>
        <v>#N/A</v>
      </c>
      <c r="GD100" s="146" t="e">
        <f t="shared" si="471"/>
        <v>#N/A</v>
      </c>
      <c r="GE100" s="146" t="e">
        <f t="shared" si="472"/>
        <v>#N/A</v>
      </c>
      <c r="GF100" s="146" t="e">
        <f t="shared" si="473"/>
        <v>#N/A</v>
      </c>
      <c r="GG100" s="146" t="e">
        <f t="shared" si="474"/>
        <v>#N/A</v>
      </c>
      <c r="GH100" s="146" t="e">
        <f t="shared" si="475"/>
        <v>#N/A</v>
      </c>
      <c r="GI100" s="146" t="e">
        <f t="shared" si="476"/>
        <v>#N/A</v>
      </c>
      <c r="GJ100" s="146" t="e">
        <f t="shared" si="477"/>
        <v>#N/A</v>
      </c>
      <c r="GK100" s="146" t="e">
        <f t="shared" si="478"/>
        <v>#N/A</v>
      </c>
      <c r="GL100" s="146" t="e">
        <f t="shared" si="479"/>
        <v>#N/A</v>
      </c>
      <c r="GM100" s="146" t="e">
        <f t="shared" si="480"/>
        <v>#N/A</v>
      </c>
      <c r="GN100" s="146" t="e">
        <f t="shared" si="481"/>
        <v>#N/A</v>
      </c>
      <c r="GO100" s="146" t="e">
        <f t="shared" si="482"/>
        <v>#N/A</v>
      </c>
      <c r="GP100" s="146" t="e">
        <f t="shared" si="483"/>
        <v>#N/A</v>
      </c>
      <c r="GQ100" s="146" t="e">
        <f t="shared" si="484"/>
        <v>#N/A</v>
      </c>
      <c r="GR100" s="146" t="e">
        <f t="shared" si="485"/>
        <v>#N/A</v>
      </c>
      <c r="GS100" s="146" t="e">
        <f t="shared" si="486"/>
        <v>#N/A</v>
      </c>
      <c r="GT100" s="146" t="e">
        <f t="shared" si="487"/>
        <v>#N/A</v>
      </c>
      <c r="GU100" s="146" t="e">
        <f t="shared" si="488"/>
        <v>#N/A</v>
      </c>
      <c r="GV100" s="146" t="e">
        <f t="shared" si="489"/>
        <v>#N/A</v>
      </c>
      <c r="GW100" s="146" t="e">
        <f t="shared" si="490"/>
        <v>#N/A</v>
      </c>
      <c r="GX100" s="146" t="e">
        <f t="shared" si="491"/>
        <v>#N/A</v>
      </c>
      <c r="GY100" s="146" t="e">
        <f t="shared" si="492"/>
        <v>#N/A</v>
      </c>
      <c r="GZ100" s="146" t="e">
        <f t="shared" si="493"/>
        <v>#N/A</v>
      </c>
      <c r="HA100" s="146" t="e">
        <f t="shared" si="494"/>
        <v>#N/A</v>
      </c>
      <c r="HB100" s="146" t="e">
        <f t="shared" si="495"/>
        <v>#N/A</v>
      </c>
      <c r="HC100" s="146" t="e">
        <f t="shared" si="496"/>
        <v>#N/A</v>
      </c>
      <c r="HD100" s="146" t="e">
        <f t="shared" si="497"/>
        <v>#N/A</v>
      </c>
      <c r="HE100" s="146" t="e">
        <f t="shared" si="498"/>
        <v>#N/A</v>
      </c>
      <c r="HF100" s="146" t="e">
        <f t="shared" si="499"/>
        <v>#N/A</v>
      </c>
      <c r="HG100" s="146" t="e">
        <f t="shared" si="500"/>
        <v>#N/A</v>
      </c>
      <c r="HH100" s="146" t="e">
        <f t="shared" si="501"/>
        <v>#N/A</v>
      </c>
      <c r="HI100" s="146" t="e">
        <f t="shared" si="502"/>
        <v>#N/A</v>
      </c>
      <c r="HJ100" s="146" t="e">
        <f t="shared" si="503"/>
        <v>#N/A</v>
      </c>
      <c r="HK100" s="146" t="e">
        <f t="shared" si="504"/>
        <v>#N/A</v>
      </c>
      <c r="HL100" s="146" t="e">
        <f t="shared" si="505"/>
        <v>#N/A</v>
      </c>
      <c r="HM100" s="146" t="e">
        <f t="shared" si="506"/>
        <v>#N/A</v>
      </c>
      <c r="HN100" s="146" t="e">
        <f t="shared" si="507"/>
        <v>#N/A</v>
      </c>
      <c r="HO100" s="146" t="e">
        <f t="shared" si="508"/>
        <v>#N/A</v>
      </c>
      <c r="HP100" s="146" t="e">
        <f t="shared" si="509"/>
        <v>#N/A</v>
      </c>
    </row>
    <row r="101" spans="1:224" hidden="1" x14ac:dyDescent="0.45">
      <c r="A101" s="4">
        <v>98</v>
      </c>
      <c r="B101" s="82" t="str">
        <f t="shared" si="510"/>
        <v/>
      </c>
      <c r="C101" s="81"/>
      <c r="D101" s="82" t="str">
        <f t="shared" si="511"/>
        <v/>
      </c>
      <c r="E101" s="32" t="str">
        <f t="shared" si="403"/>
        <v/>
      </c>
      <c r="F101" s="32" t="str">
        <f t="shared" si="404"/>
        <v/>
      </c>
      <c r="G101" s="65" t="str">
        <f t="shared" si="512"/>
        <v/>
      </c>
      <c r="H101" s="21"/>
      <c r="I101" s="53"/>
      <c r="J101" s="237"/>
      <c r="K101" s="66" t="str">
        <f>IF(AND(B101&gt;0,C101&gt;0,D101&gt;0),IF(ISBLANK(J101),IF(ISBLANK(H101),"",(D101-B101)*VLOOKUP(H101,VLookups!$A$4:$B$13,2,FALSE)),J101),"")</f>
        <v/>
      </c>
      <c r="L101" s="67" t="str">
        <f t="shared" si="608"/>
        <v/>
      </c>
      <c r="M101" s="81"/>
      <c r="N101" s="230" t="str">
        <f>IF(AND(M101&gt;0,C101&gt;0,NOT(K101="")),ABS(VLOOKUP($M$1,VLookups!$A$27:$B$28,2,FALSE)-_xlfn.NORM.DIST(M101,G101,K101,TRUE)),"")</f>
        <v/>
      </c>
      <c r="O101" s="80" t="str">
        <f>IF(AND($B101&gt;0,$C101&gt;0,$D101&gt;0,NOT(ISBLANK($H101))),_xlfn.NORM.INV(ABS(VLOOKUP($M$1,VLookups!$A$27:$B$28,2,FALSE)-O$3),$G101,$K101),"")</f>
        <v/>
      </c>
      <c r="P101" s="79" t="str">
        <f>IF(AND($B101&gt;0,$C101&gt;0,$D101&gt;0,NOT(ISBLANK($H101))),_xlfn.NORM.INV(ABS(VLOOKUP($M$1,VLookups!$A$27:$B$28,2,FALSE)-P$3),$G101,$K101),"")</f>
        <v/>
      </c>
      <c r="Q101" s="80" t="str">
        <f>IF(AND($B101&gt;0,$C101&gt;0,$D101&gt;0,NOT(ISBLANK($H101))),_xlfn.NORM.INV(ABS(VLOOKUP($M$1,VLookups!$A$27:$B$28,2,FALSE)-Q$3),$G101,$K101),"")</f>
        <v/>
      </c>
      <c r="R101" s="79" t="str">
        <f>IF(AND($B101&gt;0,$C101&gt;0,$D101&gt;0,NOT(ISBLANK($H101))),_xlfn.NORM.INV(ABS(VLOOKUP($M$1,VLookups!$A$27:$B$28,2,FALSE)-R$3),$G101,$K101),"")</f>
        <v/>
      </c>
      <c r="S101" s="80" t="str">
        <f>IF(AND($B101&gt;0,$C101&gt;0,$D101&gt;0,NOT(ISBLANK($H101))),_xlfn.NORM.INV(ABS(VLOOKUP($M$1,VLookups!$A$27:$B$28,2,FALSE)-S$3),$G101,$K101),"")</f>
        <v/>
      </c>
      <c r="T101" s="79" t="str">
        <f>IF(AND($B101&gt;0,$C101&gt;0,$D101&gt;0,NOT(ISBLANK($H101))),_xlfn.NORM.INV(ABS(VLOOKUP($M$1,VLookups!$A$27:$B$28,2,FALSE)-T$3),$G101,$K101),"")</f>
        <v/>
      </c>
      <c r="U101" s="5"/>
      <c r="V101" s="145" t="str">
        <f t="shared" si="513"/>
        <v/>
      </c>
      <c r="W101" s="46" t="str">
        <f t="shared" ref="W101:AP101" si="612">IF(ISNONTEXT($V101),X101-$V101,"")</f>
        <v/>
      </c>
      <c r="X101" s="46" t="str">
        <f t="shared" si="612"/>
        <v/>
      </c>
      <c r="Y101" s="46" t="str">
        <f t="shared" si="612"/>
        <v/>
      </c>
      <c r="Z101" s="46" t="str">
        <f t="shared" si="612"/>
        <v/>
      </c>
      <c r="AA101" s="46" t="str">
        <f t="shared" si="612"/>
        <v/>
      </c>
      <c r="AB101" s="46" t="str">
        <f t="shared" si="612"/>
        <v/>
      </c>
      <c r="AC101" s="46" t="str">
        <f t="shared" si="612"/>
        <v/>
      </c>
      <c r="AD101" s="46" t="str">
        <f t="shared" si="612"/>
        <v/>
      </c>
      <c r="AE101" s="46" t="str">
        <f t="shared" si="612"/>
        <v/>
      </c>
      <c r="AF101" s="46" t="str">
        <f t="shared" si="612"/>
        <v/>
      </c>
      <c r="AG101" s="46" t="str">
        <f t="shared" si="612"/>
        <v/>
      </c>
      <c r="AH101" s="46" t="str">
        <f t="shared" si="612"/>
        <v/>
      </c>
      <c r="AI101" s="46" t="str">
        <f t="shared" si="612"/>
        <v/>
      </c>
      <c r="AJ101" s="46" t="str">
        <f t="shared" si="612"/>
        <v/>
      </c>
      <c r="AK101" s="46" t="str">
        <f t="shared" si="612"/>
        <v/>
      </c>
      <c r="AL101" s="46" t="str">
        <f t="shared" si="612"/>
        <v/>
      </c>
      <c r="AM101" s="46" t="str">
        <f t="shared" si="612"/>
        <v/>
      </c>
      <c r="AN101" s="46" t="str">
        <f t="shared" si="612"/>
        <v/>
      </c>
      <c r="AO101" s="46" t="str">
        <f t="shared" si="612"/>
        <v/>
      </c>
      <c r="AP101" s="46" t="str">
        <f t="shared" si="612"/>
        <v/>
      </c>
      <c r="AQ101" s="152" t="str">
        <f t="shared" si="515"/>
        <v/>
      </c>
      <c r="AR101" s="46" t="str">
        <f t="shared" ref="AR101:DC101" si="613">IF(ISNONTEXT($V101),AQ101+$V101,"")</f>
        <v/>
      </c>
      <c r="AS101" s="46" t="str">
        <f t="shared" si="613"/>
        <v/>
      </c>
      <c r="AT101" s="46" t="str">
        <f t="shared" si="613"/>
        <v/>
      </c>
      <c r="AU101" s="46" t="str">
        <f t="shared" si="613"/>
        <v/>
      </c>
      <c r="AV101" s="46" t="str">
        <f t="shared" si="613"/>
        <v/>
      </c>
      <c r="AW101" s="46" t="str">
        <f t="shared" si="613"/>
        <v/>
      </c>
      <c r="AX101" s="46" t="str">
        <f t="shared" si="613"/>
        <v/>
      </c>
      <c r="AY101" s="46" t="str">
        <f t="shared" si="613"/>
        <v/>
      </c>
      <c r="AZ101" s="46" t="str">
        <f t="shared" si="613"/>
        <v/>
      </c>
      <c r="BA101" s="46" t="str">
        <f t="shared" si="613"/>
        <v/>
      </c>
      <c r="BB101" s="46" t="str">
        <f t="shared" si="613"/>
        <v/>
      </c>
      <c r="BC101" s="46" t="str">
        <f t="shared" si="613"/>
        <v/>
      </c>
      <c r="BD101" s="46" t="str">
        <f t="shared" si="613"/>
        <v/>
      </c>
      <c r="BE101" s="46" t="str">
        <f t="shared" si="613"/>
        <v/>
      </c>
      <c r="BF101" s="46" t="str">
        <f t="shared" si="613"/>
        <v/>
      </c>
      <c r="BG101" s="46" t="str">
        <f t="shared" si="613"/>
        <v/>
      </c>
      <c r="BH101" s="46" t="str">
        <f t="shared" si="613"/>
        <v/>
      </c>
      <c r="BI101" s="46" t="str">
        <f t="shared" si="613"/>
        <v/>
      </c>
      <c r="BJ101" s="46" t="str">
        <f t="shared" si="613"/>
        <v/>
      </c>
      <c r="BK101" s="46" t="str">
        <f t="shared" si="613"/>
        <v/>
      </c>
      <c r="BL101" s="46" t="str">
        <f t="shared" si="613"/>
        <v/>
      </c>
      <c r="BM101" s="46" t="str">
        <f t="shared" si="613"/>
        <v/>
      </c>
      <c r="BN101" s="46" t="str">
        <f t="shared" si="613"/>
        <v/>
      </c>
      <c r="BO101" s="46" t="str">
        <f t="shared" si="613"/>
        <v/>
      </c>
      <c r="BP101" s="46" t="str">
        <f t="shared" si="613"/>
        <v/>
      </c>
      <c r="BQ101" s="46" t="str">
        <f t="shared" si="613"/>
        <v/>
      </c>
      <c r="BR101" s="46" t="str">
        <f t="shared" si="613"/>
        <v/>
      </c>
      <c r="BS101" s="46" t="str">
        <f t="shared" si="613"/>
        <v/>
      </c>
      <c r="BT101" s="46" t="str">
        <f t="shared" si="613"/>
        <v/>
      </c>
      <c r="BU101" s="46" t="str">
        <f t="shared" si="613"/>
        <v/>
      </c>
      <c r="BV101" s="46" t="str">
        <f t="shared" si="613"/>
        <v/>
      </c>
      <c r="BW101" s="46" t="str">
        <f t="shared" si="613"/>
        <v/>
      </c>
      <c r="BX101" s="46" t="str">
        <f t="shared" si="613"/>
        <v/>
      </c>
      <c r="BY101" s="46" t="str">
        <f t="shared" si="613"/>
        <v/>
      </c>
      <c r="BZ101" s="46" t="str">
        <f t="shared" si="613"/>
        <v/>
      </c>
      <c r="CA101" s="46" t="str">
        <f t="shared" si="613"/>
        <v/>
      </c>
      <c r="CB101" s="46" t="str">
        <f t="shared" si="613"/>
        <v/>
      </c>
      <c r="CC101" s="46" t="str">
        <f t="shared" si="613"/>
        <v/>
      </c>
      <c r="CD101" s="46" t="str">
        <f t="shared" si="613"/>
        <v/>
      </c>
      <c r="CE101" s="46" t="str">
        <f t="shared" si="613"/>
        <v/>
      </c>
      <c r="CF101" s="46" t="str">
        <f t="shared" si="613"/>
        <v/>
      </c>
      <c r="CG101" s="46" t="str">
        <f t="shared" si="613"/>
        <v/>
      </c>
      <c r="CH101" s="46" t="str">
        <f t="shared" si="613"/>
        <v/>
      </c>
      <c r="CI101" s="46" t="str">
        <f t="shared" si="613"/>
        <v/>
      </c>
      <c r="CJ101" s="46" t="str">
        <f t="shared" si="613"/>
        <v/>
      </c>
      <c r="CK101" s="46" t="str">
        <f t="shared" si="613"/>
        <v/>
      </c>
      <c r="CL101" s="46" t="str">
        <f t="shared" si="613"/>
        <v/>
      </c>
      <c r="CM101" s="46" t="str">
        <f t="shared" si="613"/>
        <v/>
      </c>
      <c r="CN101" s="46" t="str">
        <f t="shared" si="613"/>
        <v/>
      </c>
      <c r="CO101" s="46" t="str">
        <f t="shared" si="613"/>
        <v/>
      </c>
      <c r="CP101" s="46" t="str">
        <f t="shared" si="613"/>
        <v/>
      </c>
      <c r="CQ101" s="46" t="str">
        <f t="shared" si="613"/>
        <v/>
      </c>
      <c r="CR101" s="46" t="str">
        <f t="shared" si="613"/>
        <v/>
      </c>
      <c r="CS101" s="46" t="str">
        <f t="shared" si="613"/>
        <v/>
      </c>
      <c r="CT101" s="46" t="str">
        <f t="shared" si="613"/>
        <v/>
      </c>
      <c r="CU101" s="46" t="str">
        <f t="shared" si="613"/>
        <v/>
      </c>
      <c r="CV101" s="46" t="str">
        <f t="shared" si="613"/>
        <v/>
      </c>
      <c r="CW101" s="46" t="str">
        <f t="shared" si="613"/>
        <v/>
      </c>
      <c r="CX101" s="46" t="str">
        <f t="shared" si="613"/>
        <v/>
      </c>
      <c r="CY101" s="46" t="str">
        <f t="shared" si="613"/>
        <v/>
      </c>
      <c r="CZ101" s="46" t="str">
        <f t="shared" si="613"/>
        <v/>
      </c>
      <c r="DA101" s="46" t="str">
        <f t="shared" si="613"/>
        <v/>
      </c>
      <c r="DB101" s="46" t="str">
        <f t="shared" si="613"/>
        <v/>
      </c>
      <c r="DC101" s="46" t="str">
        <f t="shared" si="613"/>
        <v/>
      </c>
      <c r="DD101" s="46" t="str">
        <f t="shared" ref="DD101:DS101" si="614">IF(ISNONTEXT($V101),DC101+$V101,"")</f>
        <v/>
      </c>
      <c r="DE101" s="46" t="str">
        <f t="shared" si="614"/>
        <v/>
      </c>
      <c r="DF101" s="46" t="str">
        <f t="shared" si="614"/>
        <v/>
      </c>
      <c r="DG101" s="46" t="str">
        <f t="shared" si="614"/>
        <v/>
      </c>
      <c r="DH101" s="46" t="str">
        <f t="shared" si="614"/>
        <v/>
      </c>
      <c r="DI101" s="46" t="str">
        <f t="shared" si="614"/>
        <v/>
      </c>
      <c r="DJ101" s="46" t="str">
        <f t="shared" si="614"/>
        <v/>
      </c>
      <c r="DK101" s="46" t="str">
        <f t="shared" si="614"/>
        <v/>
      </c>
      <c r="DL101" s="46" t="str">
        <f t="shared" si="614"/>
        <v/>
      </c>
      <c r="DM101" s="46" t="str">
        <f t="shared" si="614"/>
        <v/>
      </c>
      <c r="DN101" s="46" t="str">
        <f t="shared" si="614"/>
        <v/>
      </c>
      <c r="DO101" s="46" t="str">
        <f t="shared" si="614"/>
        <v/>
      </c>
      <c r="DP101" s="46" t="str">
        <f t="shared" si="614"/>
        <v/>
      </c>
      <c r="DQ101" s="46" t="str">
        <f t="shared" si="614"/>
        <v/>
      </c>
      <c r="DR101" s="46" t="str">
        <f t="shared" si="614"/>
        <v/>
      </c>
      <c r="DS101" s="46" t="str">
        <f t="shared" si="614"/>
        <v/>
      </c>
      <c r="DT101" s="146" t="e">
        <f t="shared" si="409"/>
        <v>#N/A</v>
      </c>
      <c r="DU101" s="146" t="e">
        <f t="shared" si="410"/>
        <v>#N/A</v>
      </c>
      <c r="DV101" s="146" t="e">
        <f t="shared" si="411"/>
        <v>#N/A</v>
      </c>
      <c r="DW101" s="146" t="e">
        <f t="shared" si="412"/>
        <v>#N/A</v>
      </c>
      <c r="DX101" s="146" t="e">
        <f t="shared" si="413"/>
        <v>#N/A</v>
      </c>
      <c r="DY101" s="146" t="e">
        <f t="shared" si="414"/>
        <v>#N/A</v>
      </c>
      <c r="DZ101" s="146" t="e">
        <f t="shared" si="415"/>
        <v>#N/A</v>
      </c>
      <c r="EA101" s="146" t="e">
        <f t="shared" si="416"/>
        <v>#N/A</v>
      </c>
      <c r="EB101" s="146" t="e">
        <f t="shared" si="417"/>
        <v>#N/A</v>
      </c>
      <c r="EC101" s="146" t="e">
        <f t="shared" si="418"/>
        <v>#N/A</v>
      </c>
      <c r="ED101" s="146" t="e">
        <f t="shared" si="419"/>
        <v>#N/A</v>
      </c>
      <c r="EE101" s="146" t="e">
        <f t="shared" si="420"/>
        <v>#N/A</v>
      </c>
      <c r="EF101" s="146" t="e">
        <f t="shared" si="421"/>
        <v>#N/A</v>
      </c>
      <c r="EG101" s="146" t="e">
        <f t="shared" si="422"/>
        <v>#N/A</v>
      </c>
      <c r="EH101" s="146" t="e">
        <f t="shared" si="423"/>
        <v>#N/A</v>
      </c>
      <c r="EI101" s="146" t="e">
        <f t="shared" si="424"/>
        <v>#N/A</v>
      </c>
      <c r="EJ101" s="146" t="e">
        <f t="shared" si="425"/>
        <v>#N/A</v>
      </c>
      <c r="EK101" s="146" t="e">
        <f t="shared" si="426"/>
        <v>#N/A</v>
      </c>
      <c r="EL101" s="146" t="e">
        <f t="shared" si="427"/>
        <v>#N/A</v>
      </c>
      <c r="EM101" s="146" t="e">
        <f t="shared" si="428"/>
        <v>#N/A</v>
      </c>
      <c r="EN101" s="146" t="e">
        <f t="shared" si="429"/>
        <v>#N/A</v>
      </c>
      <c r="EO101" s="146" t="e">
        <f t="shared" si="430"/>
        <v>#N/A</v>
      </c>
      <c r="EP101" s="146" t="e">
        <f t="shared" si="431"/>
        <v>#N/A</v>
      </c>
      <c r="EQ101" s="146" t="e">
        <f t="shared" si="432"/>
        <v>#N/A</v>
      </c>
      <c r="ER101" s="146" t="e">
        <f t="shared" si="433"/>
        <v>#N/A</v>
      </c>
      <c r="ES101" s="146" t="e">
        <f t="shared" si="434"/>
        <v>#N/A</v>
      </c>
      <c r="ET101" s="146" t="e">
        <f t="shared" si="435"/>
        <v>#N/A</v>
      </c>
      <c r="EU101" s="146" t="e">
        <f t="shared" si="436"/>
        <v>#N/A</v>
      </c>
      <c r="EV101" s="146" t="e">
        <f t="shared" si="437"/>
        <v>#N/A</v>
      </c>
      <c r="EW101" s="146" t="e">
        <f t="shared" si="438"/>
        <v>#N/A</v>
      </c>
      <c r="EX101" s="146" t="e">
        <f t="shared" si="439"/>
        <v>#N/A</v>
      </c>
      <c r="EY101" s="146" t="e">
        <f t="shared" si="440"/>
        <v>#N/A</v>
      </c>
      <c r="EZ101" s="146" t="e">
        <f t="shared" si="441"/>
        <v>#N/A</v>
      </c>
      <c r="FA101" s="146" t="e">
        <f t="shared" si="442"/>
        <v>#N/A</v>
      </c>
      <c r="FB101" s="146" t="e">
        <f t="shared" si="443"/>
        <v>#N/A</v>
      </c>
      <c r="FC101" s="146" t="e">
        <f t="shared" si="444"/>
        <v>#N/A</v>
      </c>
      <c r="FD101" s="146" t="e">
        <f t="shared" si="445"/>
        <v>#N/A</v>
      </c>
      <c r="FE101" s="146" t="e">
        <f t="shared" si="446"/>
        <v>#N/A</v>
      </c>
      <c r="FF101" s="146" t="e">
        <f t="shared" si="447"/>
        <v>#N/A</v>
      </c>
      <c r="FG101" s="146" t="e">
        <f t="shared" si="448"/>
        <v>#N/A</v>
      </c>
      <c r="FH101" s="146" t="e">
        <f t="shared" si="449"/>
        <v>#N/A</v>
      </c>
      <c r="FI101" s="146" t="e">
        <f t="shared" si="450"/>
        <v>#N/A</v>
      </c>
      <c r="FJ101" s="146" t="e">
        <f t="shared" si="451"/>
        <v>#N/A</v>
      </c>
      <c r="FK101" s="146" t="e">
        <f t="shared" si="452"/>
        <v>#N/A</v>
      </c>
      <c r="FL101" s="146" t="e">
        <f t="shared" si="453"/>
        <v>#N/A</v>
      </c>
      <c r="FM101" s="146" t="e">
        <f t="shared" si="454"/>
        <v>#N/A</v>
      </c>
      <c r="FN101" s="146" t="e">
        <f t="shared" si="455"/>
        <v>#N/A</v>
      </c>
      <c r="FO101" s="146" t="e">
        <f t="shared" si="456"/>
        <v>#N/A</v>
      </c>
      <c r="FP101" s="146" t="e">
        <f t="shared" si="457"/>
        <v>#N/A</v>
      </c>
      <c r="FQ101" s="146" t="e">
        <f t="shared" si="458"/>
        <v>#N/A</v>
      </c>
      <c r="FR101" s="146" t="e">
        <f t="shared" si="459"/>
        <v>#N/A</v>
      </c>
      <c r="FS101" s="146" t="e">
        <f t="shared" si="460"/>
        <v>#N/A</v>
      </c>
      <c r="FT101" s="146" t="e">
        <f t="shared" si="461"/>
        <v>#N/A</v>
      </c>
      <c r="FU101" s="146" t="e">
        <f t="shared" si="462"/>
        <v>#N/A</v>
      </c>
      <c r="FV101" s="146" t="e">
        <f t="shared" si="463"/>
        <v>#N/A</v>
      </c>
      <c r="FW101" s="146" t="e">
        <f t="shared" si="464"/>
        <v>#N/A</v>
      </c>
      <c r="FX101" s="146" t="e">
        <f t="shared" si="465"/>
        <v>#N/A</v>
      </c>
      <c r="FY101" s="146" t="e">
        <f t="shared" si="466"/>
        <v>#N/A</v>
      </c>
      <c r="FZ101" s="146" t="e">
        <f t="shared" si="467"/>
        <v>#N/A</v>
      </c>
      <c r="GA101" s="146" t="e">
        <f t="shared" si="468"/>
        <v>#N/A</v>
      </c>
      <c r="GB101" s="146" t="e">
        <f t="shared" si="469"/>
        <v>#N/A</v>
      </c>
      <c r="GC101" s="146" t="e">
        <f t="shared" si="470"/>
        <v>#N/A</v>
      </c>
      <c r="GD101" s="146" t="e">
        <f t="shared" si="471"/>
        <v>#N/A</v>
      </c>
      <c r="GE101" s="146" t="e">
        <f t="shared" si="472"/>
        <v>#N/A</v>
      </c>
      <c r="GF101" s="146" t="e">
        <f t="shared" si="473"/>
        <v>#N/A</v>
      </c>
      <c r="GG101" s="146" t="e">
        <f t="shared" si="474"/>
        <v>#N/A</v>
      </c>
      <c r="GH101" s="146" t="e">
        <f t="shared" si="475"/>
        <v>#N/A</v>
      </c>
      <c r="GI101" s="146" t="e">
        <f t="shared" si="476"/>
        <v>#N/A</v>
      </c>
      <c r="GJ101" s="146" t="e">
        <f t="shared" si="477"/>
        <v>#N/A</v>
      </c>
      <c r="GK101" s="146" t="e">
        <f t="shared" si="478"/>
        <v>#N/A</v>
      </c>
      <c r="GL101" s="146" t="e">
        <f t="shared" si="479"/>
        <v>#N/A</v>
      </c>
      <c r="GM101" s="146" t="e">
        <f t="shared" si="480"/>
        <v>#N/A</v>
      </c>
      <c r="GN101" s="146" t="e">
        <f t="shared" si="481"/>
        <v>#N/A</v>
      </c>
      <c r="GO101" s="146" t="e">
        <f t="shared" si="482"/>
        <v>#N/A</v>
      </c>
      <c r="GP101" s="146" t="e">
        <f t="shared" si="483"/>
        <v>#N/A</v>
      </c>
      <c r="GQ101" s="146" t="e">
        <f t="shared" si="484"/>
        <v>#N/A</v>
      </c>
      <c r="GR101" s="146" t="e">
        <f t="shared" si="485"/>
        <v>#N/A</v>
      </c>
      <c r="GS101" s="146" t="e">
        <f t="shared" si="486"/>
        <v>#N/A</v>
      </c>
      <c r="GT101" s="146" t="e">
        <f t="shared" si="487"/>
        <v>#N/A</v>
      </c>
      <c r="GU101" s="146" t="e">
        <f t="shared" si="488"/>
        <v>#N/A</v>
      </c>
      <c r="GV101" s="146" t="e">
        <f t="shared" si="489"/>
        <v>#N/A</v>
      </c>
      <c r="GW101" s="146" t="e">
        <f t="shared" si="490"/>
        <v>#N/A</v>
      </c>
      <c r="GX101" s="146" t="e">
        <f t="shared" si="491"/>
        <v>#N/A</v>
      </c>
      <c r="GY101" s="146" t="e">
        <f t="shared" si="492"/>
        <v>#N/A</v>
      </c>
      <c r="GZ101" s="146" t="e">
        <f t="shared" si="493"/>
        <v>#N/A</v>
      </c>
      <c r="HA101" s="146" t="e">
        <f t="shared" si="494"/>
        <v>#N/A</v>
      </c>
      <c r="HB101" s="146" t="e">
        <f t="shared" si="495"/>
        <v>#N/A</v>
      </c>
      <c r="HC101" s="146" t="e">
        <f t="shared" si="496"/>
        <v>#N/A</v>
      </c>
      <c r="HD101" s="146" t="e">
        <f t="shared" si="497"/>
        <v>#N/A</v>
      </c>
      <c r="HE101" s="146" t="e">
        <f t="shared" si="498"/>
        <v>#N/A</v>
      </c>
      <c r="HF101" s="146" t="e">
        <f t="shared" si="499"/>
        <v>#N/A</v>
      </c>
      <c r="HG101" s="146" t="e">
        <f t="shared" si="500"/>
        <v>#N/A</v>
      </c>
      <c r="HH101" s="146" t="e">
        <f t="shared" si="501"/>
        <v>#N/A</v>
      </c>
      <c r="HI101" s="146" t="e">
        <f t="shared" si="502"/>
        <v>#N/A</v>
      </c>
      <c r="HJ101" s="146" t="e">
        <f t="shared" si="503"/>
        <v>#N/A</v>
      </c>
      <c r="HK101" s="146" t="e">
        <f t="shared" si="504"/>
        <v>#N/A</v>
      </c>
      <c r="HL101" s="146" t="e">
        <f t="shared" si="505"/>
        <v>#N/A</v>
      </c>
      <c r="HM101" s="146" t="e">
        <f t="shared" si="506"/>
        <v>#N/A</v>
      </c>
      <c r="HN101" s="146" t="e">
        <f t="shared" si="507"/>
        <v>#N/A</v>
      </c>
      <c r="HO101" s="146" t="e">
        <f t="shared" si="508"/>
        <v>#N/A</v>
      </c>
      <c r="HP101" s="146" t="e">
        <f t="shared" si="509"/>
        <v>#N/A</v>
      </c>
    </row>
    <row r="102" spans="1:224" hidden="1" x14ac:dyDescent="0.45">
      <c r="A102" s="4">
        <v>99</v>
      </c>
      <c r="B102" s="82" t="str">
        <f t="shared" si="510"/>
        <v/>
      </c>
      <c r="C102" s="81"/>
      <c r="D102" s="82" t="str">
        <f t="shared" si="511"/>
        <v/>
      </c>
      <c r="E102" s="32" t="str">
        <f t="shared" si="403"/>
        <v/>
      </c>
      <c r="F102" s="32" t="str">
        <f t="shared" si="404"/>
        <v/>
      </c>
      <c r="G102" s="65" t="str">
        <f t="shared" si="512"/>
        <v/>
      </c>
      <c r="H102" s="21"/>
      <c r="I102" s="53"/>
      <c r="J102" s="237"/>
      <c r="K102" s="66" t="str">
        <f>IF(AND(B102&gt;0,C102&gt;0,D102&gt;0),IF(ISBLANK(J102),IF(ISBLANK(H102),"",(D102-B102)*VLOOKUP(H102,VLookups!$A$4:$B$13,2,FALSE)),J102),"")</f>
        <v/>
      </c>
      <c r="L102" s="67" t="str">
        <f t="shared" si="608"/>
        <v/>
      </c>
      <c r="M102" s="81"/>
      <c r="N102" s="230" t="str">
        <f>IF(AND(M102&gt;0,C102&gt;0,NOT(K102="")),ABS(VLOOKUP($M$1,VLookups!$A$27:$B$28,2,FALSE)-_xlfn.NORM.DIST(M102,G102,K102,TRUE)),"")</f>
        <v/>
      </c>
      <c r="O102" s="80" t="str">
        <f>IF(AND($B102&gt;0,$C102&gt;0,$D102&gt;0,NOT(ISBLANK($H102))),_xlfn.NORM.INV(ABS(VLOOKUP($M$1,VLookups!$A$27:$B$28,2,FALSE)-O$3),$G102,$K102),"")</f>
        <v/>
      </c>
      <c r="P102" s="79" t="str">
        <f>IF(AND($B102&gt;0,$C102&gt;0,$D102&gt;0,NOT(ISBLANK($H102))),_xlfn.NORM.INV(ABS(VLOOKUP($M$1,VLookups!$A$27:$B$28,2,FALSE)-P$3),$G102,$K102),"")</f>
        <v/>
      </c>
      <c r="Q102" s="80" t="str">
        <f>IF(AND($B102&gt;0,$C102&gt;0,$D102&gt;0,NOT(ISBLANK($H102))),_xlfn.NORM.INV(ABS(VLOOKUP($M$1,VLookups!$A$27:$B$28,2,FALSE)-Q$3),$G102,$K102),"")</f>
        <v/>
      </c>
      <c r="R102" s="79" t="str">
        <f>IF(AND($B102&gt;0,$C102&gt;0,$D102&gt;0,NOT(ISBLANK($H102))),_xlfn.NORM.INV(ABS(VLOOKUP($M$1,VLookups!$A$27:$B$28,2,FALSE)-R$3),$G102,$K102),"")</f>
        <v/>
      </c>
      <c r="S102" s="80" t="str">
        <f>IF(AND($B102&gt;0,$C102&gt;0,$D102&gt;0,NOT(ISBLANK($H102))),_xlfn.NORM.INV(ABS(VLOOKUP($M$1,VLookups!$A$27:$B$28,2,FALSE)-S$3),$G102,$K102),"")</f>
        <v/>
      </c>
      <c r="T102" s="79" t="str">
        <f>IF(AND($B102&gt;0,$C102&gt;0,$D102&gt;0,NOT(ISBLANK($H102))),_xlfn.NORM.INV(ABS(VLOOKUP($M$1,VLookups!$A$27:$B$28,2,FALSE)-T$3),$G102,$K102),"")</f>
        <v/>
      </c>
      <c r="U102" s="5"/>
      <c r="V102" s="145" t="str">
        <f t="shared" si="513"/>
        <v/>
      </c>
      <c r="W102" s="46" t="str">
        <f t="shared" ref="W102:AP102" si="615">IF(ISNONTEXT($V102),X102-$V102,"")</f>
        <v/>
      </c>
      <c r="X102" s="46" t="str">
        <f t="shared" si="615"/>
        <v/>
      </c>
      <c r="Y102" s="46" t="str">
        <f t="shared" si="615"/>
        <v/>
      </c>
      <c r="Z102" s="46" t="str">
        <f t="shared" si="615"/>
        <v/>
      </c>
      <c r="AA102" s="46" t="str">
        <f t="shared" si="615"/>
        <v/>
      </c>
      <c r="AB102" s="46" t="str">
        <f t="shared" si="615"/>
        <v/>
      </c>
      <c r="AC102" s="46" t="str">
        <f t="shared" si="615"/>
        <v/>
      </c>
      <c r="AD102" s="46" t="str">
        <f t="shared" si="615"/>
        <v/>
      </c>
      <c r="AE102" s="46" t="str">
        <f t="shared" si="615"/>
        <v/>
      </c>
      <c r="AF102" s="46" t="str">
        <f t="shared" si="615"/>
        <v/>
      </c>
      <c r="AG102" s="46" t="str">
        <f t="shared" si="615"/>
        <v/>
      </c>
      <c r="AH102" s="46" t="str">
        <f t="shared" si="615"/>
        <v/>
      </c>
      <c r="AI102" s="46" t="str">
        <f t="shared" si="615"/>
        <v/>
      </c>
      <c r="AJ102" s="46" t="str">
        <f t="shared" si="615"/>
        <v/>
      </c>
      <c r="AK102" s="46" t="str">
        <f t="shared" si="615"/>
        <v/>
      </c>
      <c r="AL102" s="46" t="str">
        <f t="shared" si="615"/>
        <v/>
      </c>
      <c r="AM102" s="46" t="str">
        <f t="shared" si="615"/>
        <v/>
      </c>
      <c r="AN102" s="46" t="str">
        <f t="shared" si="615"/>
        <v/>
      </c>
      <c r="AO102" s="46" t="str">
        <f t="shared" si="615"/>
        <v/>
      </c>
      <c r="AP102" s="46" t="str">
        <f t="shared" si="615"/>
        <v/>
      </c>
      <c r="AQ102" s="152" t="str">
        <f t="shared" si="515"/>
        <v/>
      </c>
      <c r="AR102" s="46" t="str">
        <f t="shared" ref="AR102:DC102" si="616">IF(ISNONTEXT($V102),AQ102+$V102,"")</f>
        <v/>
      </c>
      <c r="AS102" s="46" t="str">
        <f t="shared" si="616"/>
        <v/>
      </c>
      <c r="AT102" s="46" t="str">
        <f t="shared" si="616"/>
        <v/>
      </c>
      <c r="AU102" s="46" t="str">
        <f t="shared" si="616"/>
        <v/>
      </c>
      <c r="AV102" s="46" t="str">
        <f t="shared" si="616"/>
        <v/>
      </c>
      <c r="AW102" s="46" t="str">
        <f t="shared" si="616"/>
        <v/>
      </c>
      <c r="AX102" s="46" t="str">
        <f t="shared" si="616"/>
        <v/>
      </c>
      <c r="AY102" s="46" t="str">
        <f t="shared" si="616"/>
        <v/>
      </c>
      <c r="AZ102" s="46" t="str">
        <f t="shared" si="616"/>
        <v/>
      </c>
      <c r="BA102" s="46" t="str">
        <f t="shared" si="616"/>
        <v/>
      </c>
      <c r="BB102" s="46" t="str">
        <f t="shared" si="616"/>
        <v/>
      </c>
      <c r="BC102" s="46" t="str">
        <f t="shared" si="616"/>
        <v/>
      </c>
      <c r="BD102" s="46" t="str">
        <f t="shared" si="616"/>
        <v/>
      </c>
      <c r="BE102" s="46" t="str">
        <f t="shared" si="616"/>
        <v/>
      </c>
      <c r="BF102" s="46" t="str">
        <f t="shared" si="616"/>
        <v/>
      </c>
      <c r="BG102" s="46" t="str">
        <f t="shared" si="616"/>
        <v/>
      </c>
      <c r="BH102" s="46" t="str">
        <f t="shared" si="616"/>
        <v/>
      </c>
      <c r="BI102" s="46" t="str">
        <f t="shared" si="616"/>
        <v/>
      </c>
      <c r="BJ102" s="46" t="str">
        <f t="shared" si="616"/>
        <v/>
      </c>
      <c r="BK102" s="46" t="str">
        <f t="shared" si="616"/>
        <v/>
      </c>
      <c r="BL102" s="46" t="str">
        <f t="shared" si="616"/>
        <v/>
      </c>
      <c r="BM102" s="46" t="str">
        <f t="shared" si="616"/>
        <v/>
      </c>
      <c r="BN102" s="46" t="str">
        <f t="shared" si="616"/>
        <v/>
      </c>
      <c r="BO102" s="46" t="str">
        <f t="shared" si="616"/>
        <v/>
      </c>
      <c r="BP102" s="46" t="str">
        <f t="shared" si="616"/>
        <v/>
      </c>
      <c r="BQ102" s="46" t="str">
        <f t="shared" si="616"/>
        <v/>
      </c>
      <c r="BR102" s="46" t="str">
        <f t="shared" si="616"/>
        <v/>
      </c>
      <c r="BS102" s="46" t="str">
        <f t="shared" si="616"/>
        <v/>
      </c>
      <c r="BT102" s="46" t="str">
        <f t="shared" si="616"/>
        <v/>
      </c>
      <c r="BU102" s="46" t="str">
        <f t="shared" si="616"/>
        <v/>
      </c>
      <c r="BV102" s="46" t="str">
        <f t="shared" si="616"/>
        <v/>
      </c>
      <c r="BW102" s="46" t="str">
        <f t="shared" si="616"/>
        <v/>
      </c>
      <c r="BX102" s="46" t="str">
        <f t="shared" si="616"/>
        <v/>
      </c>
      <c r="BY102" s="46" t="str">
        <f t="shared" si="616"/>
        <v/>
      </c>
      <c r="BZ102" s="46" t="str">
        <f t="shared" si="616"/>
        <v/>
      </c>
      <c r="CA102" s="46" t="str">
        <f t="shared" si="616"/>
        <v/>
      </c>
      <c r="CB102" s="46" t="str">
        <f t="shared" si="616"/>
        <v/>
      </c>
      <c r="CC102" s="46" t="str">
        <f t="shared" si="616"/>
        <v/>
      </c>
      <c r="CD102" s="46" t="str">
        <f t="shared" si="616"/>
        <v/>
      </c>
      <c r="CE102" s="46" t="str">
        <f t="shared" si="616"/>
        <v/>
      </c>
      <c r="CF102" s="46" t="str">
        <f t="shared" si="616"/>
        <v/>
      </c>
      <c r="CG102" s="46" t="str">
        <f t="shared" si="616"/>
        <v/>
      </c>
      <c r="CH102" s="46" t="str">
        <f t="shared" si="616"/>
        <v/>
      </c>
      <c r="CI102" s="46" t="str">
        <f t="shared" si="616"/>
        <v/>
      </c>
      <c r="CJ102" s="46" t="str">
        <f t="shared" si="616"/>
        <v/>
      </c>
      <c r="CK102" s="46" t="str">
        <f t="shared" si="616"/>
        <v/>
      </c>
      <c r="CL102" s="46" t="str">
        <f t="shared" si="616"/>
        <v/>
      </c>
      <c r="CM102" s="46" t="str">
        <f t="shared" si="616"/>
        <v/>
      </c>
      <c r="CN102" s="46" t="str">
        <f t="shared" si="616"/>
        <v/>
      </c>
      <c r="CO102" s="46" t="str">
        <f t="shared" si="616"/>
        <v/>
      </c>
      <c r="CP102" s="46" t="str">
        <f t="shared" si="616"/>
        <v/>
      </c>
      <c r="CQ102" s="46" t="str">
        <f t="shared" si="616"/>
        <v/>
      </c>
      <c r="CR102" s="46" t="str">
        <f t="shared" si="616"/>
        <v/>
      </c>
      <c r="CS102" s="46" t="str">
        <f t="shared" si="616"/>
        <v/>
      </c>
      <c r="CT102" s="46" t="str">
        <f t="shared" si="616"/>
        <v/>
      </c>
      <c r="CU102" s="46" t="str">
        <f t="shared" si="616"/>
        <v/>
      </c>
      <c r="CV102" s="46" t="str">
        <f t="shared" si="616"/>
        <v/>
      </c>
      <c r="CW102" s="46" t="str">
        <f t="shared" si="616"/>
        <v/>
      </c>
      <c r="CX102" s="46" t="str">
        <f t="shared" si="616"/>
        <v/>
      </c>
      <c r="CY102" s="46" t="str">
        <f t="shared" si="616"/>
        <v/>
      </c>
      <c r="CZ102" s="46" t="str">
        <f t="shared" si="616"/>
        <v/>
      </c>
      <c r="DA102" s="46" t="str">
        <f t="shared" si="616"/>
        <v/>
      </c>
      <c r="DB102" s="46" t="str">
        <f t="shared" si="616"/>
        <v/>
      </c>
      <c r="DC102" s="46" t="str">
        <f t="shared" si="616"/>
        <v/>
      </c>
      <c r="DD102" s="46" t="str">
        <f t="shared" ref="DD102:DS102" si="617">IF(ISNONTEXT($V102),DC102+$V102,"")</f>
        <v/>
      </c>
      <c r="DE102" s="46" t="str">
        <f t="shared" si="617"/>
        <v/>
      </c>
      <c r="DF102" s="46" t="str">
        <f t="shared" si="617"/>
        <v/>
      </c>
      <c r="DG102" s="46" t="str">
        <f t="shared" si="617"/>
        <v/>
      </c>
      <c r="DH102" s="46" t="str">
        <f t="shared" si="617"/>
        <v/>
      </c>
      <c r="DI102" s="46" t="str">
        <f t="shared" si="617"/>
        <v/>
      </c>
      <c r="DJ102" s="46" t="str">
        <f t="shared" si="617"/>
        <v/>
      </c>
      <c r="DK102" s="46" t="str">
        <f t="shared" si="617"/>
        <v/>
      </c>
      <c r="DL102" s="46" t="str">
        <f t="shared" si="617"/>
        <v/>
      </c>
      <c r="DM102" s="46" t="str">
        <f t="shared" si="617"/>
        <v/>
      </c>
      <c r="DN102" s="46" t="str">
        <f t="shared" si="617"/>
        <v/>
      </c>
      <c r="DO102" s="46" t="str">
        <f t="shared" si="617"/>
        <v/>
      </c>
      <c r="DP102" s="46" t="str">
        <f t="shared" si="617"/>
        <v/>
      </c>
      <c r="DQ102" s="46" t="str">
        <f t="shared" si="617"/>
        <v/>
      </c>
      <c r="DR102" s="46" t="str">
        <f t="shared" si="617"/>
        <v/>
      </c>
      <c r="DS102" s="46" t="str">
        <f t="shared" si="617"/>
        <v/>
      </c>
      <c r="DT102" s="146" t="e">
        <f t="shared" si="409"/>
        <v>#N/A</v>
      </c>
      <c r="DU102" s="146" t="e">
        <f t="shared" si="410"/>
        <v>#N/A</v>
      </c>
      <c r="DV102" s="146" t="e">
        <f t="shared" si="411"/>
        <v>#N/A</v>
      </c>
      <c r="DW102" s="146" t="e">
        <f t="shared" si="412"/>
        <v>#N/A</v>
      </c>
      <c r="DX102" s="146" t="e">
        <f t="shared" si="413"/>
        <v>#N/A</v>
      </c>
      <c r="DY102" s="146" t="e">
        <f t="shared" si="414"/>
        <v>#N/A</v>
      </c>
      <c r="DZ102" s="146" t="e">
        <f t="shared" si="415"/>
        <v>#N/A</v>
      </c>
      <c r="EA102" s="146" t="e">
        <f t="shared" si="416"/>
        <v>#N/A</v>
      </c>
      <c r="EB102" s="146" t="e">
        <f t="shared" si="417"/>
        <v>#N/A</v>
      </c>
      <c r="EC102" s="146" t="e">
        <f t="shared" si="418"/>
        <v>#N/A</v>
      </c>
      <c r="ED102" s="146" t="e">
        <f t="shared" si="419"/>
        <v>#N/A</v>
      </c>
      <c r="EE102" s="146" t="e">
        <f t="shared" si="420"/>
        <v>#N/A</v>
      </c>
      <c r="EF102" s="146" t="e">
        <f t="shared" si="421"/>
        <v>#N/A</v>
      </c>
      <c r="EG102" s="146" t="e">
        <f t="shared" si="422"/>
        <v>#N/A</v>
      </c>
      <c r="EH102" s="146" t="e">
        <f t="shared" si="423"/>
        <v>#N/A</v>
      </c>
      <c r="EI102" s="146" t="e">
        <f t="shared" si="424"/>
        <v>#N/A</v>
      </c>
      <c r="EJ102" s="146" t="e">
        <f t="shared" si="425"/>
        <v>#N/A</v>
      </c>
      <c r="EK102" s="146" t="e">
        <f t="shared" si="426"/>
        <v>#N/A</v>
      </c>
      <c r="EL102" s="146" t="e">
        <f t="shared" si="427"/>
        <v>#N/A</v>
      </c>
      <c r="EM102" s="146" t="e">
        <f t="shared" si="428"/>
        <v>#N/A</v>
      </c>
      <c r="EN102" s="146" t="e">
        <f t="shared" si="429"/>
        <v>#N/A</v>
      </c>
      <c r="EO102" s="146" t="e">
        <f t="shared" si="430"/>
        <v>#N/A</v>
      </c>
      <c r="EP102" s="146" t="e">
        <f t="shared" si="431"/>
        <v>#N/A</v>
      </c>
      <c r="EQ102" s="146" t="e">
        <f t="shared" si="432"/>
        <v>#N/A</v>
      </c>
      <c r="ER102" s="146" t="e">
        <f t="shared" si="433"/>
        <v>#N/A</v>
      </c>
      <c r="ES102" s="146" t="e">
        <f t="shared" si="434"/>
        <v>#N/A</v>
      </c>
      <c r="ET102" s="146" t="e">
        <f t="shared" si="435"/>
        <v>#N/A</v>
      </c>
      <c r="EU102" s="146" t="e">
        <f t="shared" si="436"/>
        <v>#N/A</v>
      </c>
      <c r="EV102" s="146" t="e">
        <f t="shared" si="437"/>
        <v>#N/A</v>
      </c>
      <c r="EW102" s="146" t="e">
        <f t="shared" si="438"/>
        <v>#N/A</v>
      </c>
      <c r="EX102" s="146" t="e">
        <f t="shared" si="439"/>
        <v>#N/A</v>
      </c>
      <c r="EY102" s="146" t="e">
        <f t="shared" si="440"/>
        <v>#N/A</v>
      </c>
      <c r="EZ102" s="146" t="e">
        <f t="shared" si="441"/>
        <v>#N/A</v>
      </c>
      <c r="FA102" s="146" t="e">
        <f t="shared" si="442"/>
        <v>#N/A</v>
      </c>
      <c r="FB102" s="146" t="e">
        <f t="shared" si="443"/>
        <v>#N/A</v>
      </c>
      <c r="FC102" s="146" t="e">
        <f t="shared" si="444"/>
        <v>#N/A</v>
      </c>
      <c r="FD102" s="146" t="e">
        <f t="shared" si="445"/>
        <v>#N/A</v>
      </c>
      <c r="FE102" s="146" t="e">
        <f t="shared" si="446"/>
        <v>#N/A</v>
      </c>
      <c r="FF102" s="146" t="e">
        <f t="shared" si="447"/>
        <v>#N/A</v>
      </c>
      <c r="FG102" s="146" t="e">
        <f t="shared" si="448"/>
        <v>#N/A</v>
      </c>
      <c r="FH102" s="146" t="e">
        <f t="shared" si="449"/>
        <v>#N/A</v>
      </c>
      <c r="FI102" s="146" t="e">
        <f t="shared" si="450"/>
        <v>#N/A</v>
      </c>
      <c r="FJ102" s="146" t="e">
        <f t="shared" si="451"/>
        <v>#N/A</v>
      </c>
      <c r="FK102" s="146" t="e">
        <f t="shared" si="452"/>
        <v>#N/A</v>
      </c>
      <c r="FL102" s="146" t="e">
        <f t="shared" si="453"/>
        <v>#N/A</v>
      </c>
      <c r="FM102" s="146" t="e">
        <f t="shared" si="454"/>
        <v>#N/A</v>
      </c>
      <c r="FN102" s="146" t="e">
        <f t="shared" si="455"/>
        <v>#N/A</v>
      </c>
      <c r="FO102" s="146" t="e">
        <f t="shared" si="456"/>
        <v>#N/A</v>
      </c>
      <c r="FP102" s="146" t="e">
        <f t="shared" si="457"/>
        <v>#N/A</v>
      </c>
      <c r="FQ102" s="146" t="e">
        <f t="shared" si="458"/>
        <v>#N/A</v>
      </c>
      <c r="FR102" s="146" t="e">
        <f t="shared" si="459"/>
        <v>#N/A</v>
      </c>
      <c r="FS102" s="146" t="e">
        <f t="shared" si="460"/>
        <v>#N/A</v>
      </c>
      <c r="FT102" s="146" t="e">
        <f t="shared" si="461"/>
        <v>#N/A</v>
      </c>
      <c r="FU102" s="146" t="e">
        <f t="shared" si="462"/>
        <v>#N/A</v>
      </c>
      <c r="FV102" s="146" t="e">
        <f t="shared" si="463"/>
        <v>#N/A</v>
      </c>
      <c r="FW102" s="146" t="e">
        <f t="shared" si="464"/>
        <v>#N/A</v>
      </c>
      <c r="FX102" s="146" t="e">
        <f t="shared" si="465"/>
        <v>#N/A</v>
      </c>
      <c r="FY102" s="146" t="e">
        <f t="shared" si="466"/>
        <v>#N/A</v>
      </c>
      <c r="FZ102" s="146" t="e">
        <f t="shared" si="467"/>
        <v>#N/A</v>
      </c>
      <c r="GA102" s="146" t="e">
        <f t="shared" si="468"/>
        <v>#N/A</v>
      </c>
      <c r="GB102" s="146" t="e">
        <f t="shared" si="469"/>
        <v>#N/A</v>
      </c>
      <c r="GC102" s="146" t="e">
        <f t="shared" si="470"/>
        <v>#N/A</v>
      </c>
      <c r="GD102" s="146" t="e">
        <f t="shared" si="471"/>
        <v>#N/A</v>
      </c>
      <c r="GE102" s="146" t="e">
        <f t="shared" si="472"/>
        <v>#N/A</v>
      </c>
      <c r="GF102" s="146" t="e">
        <f t="shared" si="473"/>
        <v>#N/A</v>
      </c>
      <c r="GG102" s="146" t="e">
        <f t="shared" si="474"/>
        <v>#N/A</v>
      </c>
      <c r="GH102" s="146" t="e">
        <f t="shared" si="475"/>
        <v>#N/A</v>
      </c>
      <c r="GI102" s="146" t="e">
        <f t="shared" si="476"/>
        <v>#N/A</v>
      </c>
      <c r="GJ102" s="146" t="e">
        <f t="shared" si="477"/>
        <v>#N/A</v>
      </c>
      <c r="GK102" s="146" t="e">
        <f t="shared" si="478"/>
        <v>#N/A</v>
      </c>
      <c r="GL102" s="146" t="e">
        <f t="shared" si="479"/>
        <v>#N/A</v>
      </c>
      <c r="GM102" s="146" t="e">
        <f t="shared" si="480"/>
        <v>#N/A</v>
      </c>
      <c r="GN102" s="146" t="e">
        <f t="shared" si="481"/>
        <v>#N/A</v>
      </c>
      <c r="GO102" s="146" t="e">
        <f t="shared" si="482"/>
        <v>#N/A</v>
      </c>
      <c r="GP102" s="146" t="e">
        <f t="shared" si="483"/>
        <v>#N/A</v>
      </c>
      <c r="GQ102" s="146" t="e">
        <f t="shared" si="484"/>
        <v>#N/A</v>
      </c>
      <c r="GR102" s="146" t="e">
        <f t="shared" si="485"/>
        <v>#N/A</v>
      </c>
      <c r="GS102" s="146" t="e">
        <f t="shared" si="486"/>
        <v>#N/A</v>
      </c>
      <c r="GT102" s="146" t="e">
        <f t="shared" si="487"/>
        <v>#N/A</v>
      </c>
      <c r="GU102" s="146" t="e">
        <f t="shared" si="488"/>
        <v>#N/A</v>
      </c>
      <c r="GV102" s="146" t="e">
        <f t="shared" si="489"/>
        <v>#N/A</v>
      </c>
      <c r="GW102" s="146" t="e">
        <f t="shared" si="490"/>
        <v>#N/A</v>
      </c>
      <c r="GX102" s="146" t="e">
        <f t="shared" si="491"/>
        <v>#N/A</v>
      </c>
      <c r="GY102" s="146" t="e">
        <f t="shared" si="492"/>
        <v>#N/A</v>
      </c>
      <c r="GZ102" s="146" t="e">
        <f t="shared" si="493"/>
        <v>#N/A</v>
      </c>
      <c r="HA102" s="146" t="e">
        <f t="shared" si="494"/>
        <v>#N/A</v>
      </c>
      <c r="HB102" s="146" t="e">
        <f t="shared" si="495"/>
        <v>#N/A</v>
      </c>
      <c r="HC102" s="146" t="e">
        <f t="shared" si="496"/>
        <v>#N/A</v>
      </c>
      <c r="HD102" s="146" t="e">
        <f t="shared" si="497"/>
        <v>#N/A</v>
      </c>
      <c r="HE102" s="146" t="e">
        <f t="shared" si="498"/>
        <v>#N/A</v>
      </c>
      <c r="HF102" s="146" t="e">
        <f t="shared" si="499"/>
        <v>#N/A</v>
      </c>
      <c r="HG102" s="146" t="e">
        <f t="shared" si="500"/>
        <v>#N/A</v>
      </c>
      <c r="HH102" s="146" t="e">
        <f t="shared" si="501"/>
        <v>#N/A</v>
      </c>
      <c r="HI102" s="146" t="e">
        <f t="shared" si="502"/>
        <v>#N/A</v>
      </c>
      <c r="HJ102" s="146" t="e">
        <f t="shared" si="503"/>
        <v>#N/A</v>
      </c>
      <c r="HK102" s="146" t="e">
        <f t="shared" si="504"/>
        <v>#N/A</v>
      </c>
      <c r="HL102" s="146" t="e">
        <f t="shared" si="505"/>
        <v>#N/A</v>
      </c>
      <c r="HM102" s="146" t="e">
        <f t="shared" si="506"/>
        <v>#N/A</v>
      </c>
      <c r="HN102" s="146" t="e">
        <f t="shared" si="507"/>
        <v>#N/A</v>
      </c>
      <c r="HO102" s="146" t="e">
        <f t="shared" si="508"/>
        <v>#N/A</v>
      </c>
      <c r="HP102" s="146" t="e">
        <f t="shared" si="509"/>
        <v>#N/A</v>
      </c>
    </row>
    <row r="103" spans="1:224" hidden="1" x14ac:dyDescent="0.45">
      <c r="A103" s="4">
        <v>100</v>
      </c>
      <c r="B103" s="82" t="str">
        <f t="shared" si="510"/>
        <v/>
      </c>
      <c r="C103" s="81"/>
      <c r="D103" s="82" t="str">
        <f t="shared" si="511"/>
        <v/>
      </c>
      <c r="E103" s="32" t="str">
        <f t="shared" si="403"/>
        <v/>
      </c>
      <c r="F103" s="32" t="str">
        <f t="shared" si="404"/>
        <v/>
      </c>
      <c r="G103" s="65" t="str">
        <f t="shared" si="512"/>
        <v/>
      </c>
      <c r="H103" s="21"/>
      <c r="I103" s="53"/>
      <c r="J103" s="237"/>
      <c r="K103" s="66" t="str">
        <f>IF(AND(B103&gt;0,C103&gt;0,D103&gt;0),IF(ISBLANK(J103),IF(ISBLANK(H103),"",(D103-B103)*VLOOKUP(H103,VLookups!$A$4:$B$13,2,FALSE)),J103),"")</f>
        <v/>
      </c>
      <c r="L103" s="67" t="str">
        <f t="shared" si="608"/>
        <v/>
      </c>
      <c r="M103" s="81"/>
      <c r="N103" s="230" t="str">
        <f>IF(AND(M103&gt;0,C103&gt;0,NOT(K103="")),ABS(VLOOKUP($M$1,VLookups!$A$27:$B$28,2,FALSE)-_xlfn.NORM.DIST(M103,G103,K103,TRUE)),"")</f>
        <v/>
      </c>
      <c r="O103" s="80" t="str">
        <f>IF(AND($B103&gt;0,$C103&gt;0,$D103&gt;0,NOT(ISBLANK($H103))),_xlfn.NORM.INV(ABS(VLOOKUP($M$1,VLookups!$A$27:$B$28,2,FALSE)-O$3),$G103,$K103),"")</f>
        <v/>
      </c>
      <c r="P103" s="79" t="str">
        <f>IF(AND($B103&gt;0,$C103&gt;0,$D103&gt;0,NOT(ISBLANK($H103))),_xlfn.NORM.INV(ABS(VLOOKUP($M$1,VLookups!$A$27:$B$28,2,FALSE)-P$3),$G103,$K103),"")</f>
        <v/>
      </c>
      <c r="Q103" s="80" t="str">
        <f>IF(AND($B103&gt;0,$C103&gt;0,$D103&gt;0,NOT(ISBLANK($H103))),_xlfn.NORM.INV(ABS(VLOOKUP($M$1,VLookups!$A$27:$B$28,2,FALSE)-Q$3),$G103,$K103),"")</f>
        <v/>
      </c>
      <c r="R103" s="79" t="str">
        <f>IF(AND($B103&gt;0,$C103&gt;0,$D103&gt;0,NOT(ISBLANK($H103))),_xlfn.NORM.INV(ABS(VLOOKUP($M$1,VLookups!$A$27:$B$28,2,FALSE)-R$3),$G103,$K103),"")</f>
        <v/>
      </c>
      <c r="S103" s="80" t="str">
        <f>IF(AND($B103&gt;0,$C103&gt;0,$D103&gt;0,NOT(ISBLANK($H103))),_xlfn.NORM.INV(ABS(VLOOKUP($M$1,VLookups!$A$27:$B$28,2,FALSE)-S$3),$G103,$K103),"")</f>
        <v/>
      </c>
      <c r="T103" s="79" t="str">
        <f>IF(AND($B103&gt;0,$C103&gt;0,$D103&gt;0,NOT(ISBLANK($H103))),_xlfn.NORM.INV(ABS(VLOOKUP($M$1,VLookups!$A$27:$B$28,2,FALSE)-T$3),$G103,$K103),"")</f>
        <v/>
      </c>
      <c r="U103" s="5"/>
      <c r="V103" s="145" t="str">
        <f t="shared" si="513"/>
        <v/>
      </c>
      <c r="W103" s="46" t="str">
        <f t="shared" ref="W103:AP103" si="618">IF(ISNONTEXT($V103),X103-$V103,"")</f>
        <v/>
      </c>
      <c r="X103" s="46" t="str">
        <f t="shared" si="618"/>
        <v/>
      </c>
      <c r="Y103" s="46" t="str">
        <f t="shared" si="618"/>
        <v/>
      </c>
      <c r="Z103" s="46" t="str">
        <f t="shared" si="618"/>
        <v/>
      </c>
      <c r="AA103" s="46" t="str">
        <f t="shared" si="618"/>
        <v/>
      </c>
      <c r="AB103" s="46" t="str">
        <f t="shared" si="618"/>
        <v/>
      </c>
      <c r="AC103" s="46" t="str">
        <f t="shared" si="618"/>
        <v/>
      </c>
      <c r="AD103" s="46" t="str">
        <f t="shared" si="618"/>
        <v/>
      </c>
      <c r="AE103" s="46" t="str">
        <f t="shared" si="618"/>
        <v/>
      </c>
      <c r="AF103" s="46" t="str">
        <f t="shared" si="618"/>
        <v/>
      </c>
      <c r="AG103" s="46" t="str">
        <f t="shared" si="618"/>
        <v/>
      </c>
      <c r="AH103" s="46" t="str">
        <f t="shared" si="618"/>
        <v/>
      </c>
      <c r="AI103" s="46" t="str">
        <f t="shared" si="618"/>
        <v/>
      </c>
      <c r="AJ103" s="46" t="str">
        <f t="shared" si="618"/>
        <v/>
      </c>
      <c r="AK103" s="46" t="str">
        <f t="shared" si="618"/>
        <v/>
      </c>
      <c r="AL103" s="46" t="str">
        <f t="shared" si="618"/>
        <v/>
      </c>
      <c r="AM103" s="46" t="str">
        <f t="shared" si="618"/>
        <v/>
      </c>
      <c r="AN103" s="46" t="str">
        <f t="shared" si="618"/>
        <v/>
      </c>
      <c r="AO103" s="46" t="str">
        <f t="shared" si="618"/>
        <v/>
      </c>
      <c r="AP103" s="46" t="str">
        <f t="shared" si="618"/>
        <v/>
      </c>
      <c r="AQ103" s="152" t="str">
        <f t="shared" si="515"/>
        <v/>
      </c>
      <c r="AR103" s="46" t="str">
        <f t="shared" ref="AR103:DC103" si="619">IF(ISNONTEXT($V103),AQ103+$V103,"")</f>
        <v/>
      </c>
      <c r="AS103" s="46" t="str">
        <f t="shared" si="619"/>
        <v/>
      </c>
      <c r="AT103" s="46" t="str">
        <f t="shared" si="619"/>
        <v/>
      </c>
      <c r="AU103" s="46" t="str">
        <f t="shared" si="619"/>
        <v/>
      </c>
      <c r="AV103" s="46" t="str">
        <f t="shared" si="619"/>
        <v/>
      </c>
      <c r="AW103" s="46" t="str">
        <f t="shared" si="619"/>
        <v/>
      </c>
      <c r="AX103" s="46" t="str">
        <f t="shared" si="619"/>
        <v/>
      </c>
      <c r="AY103" s="46" t="str">
        <f t="shared" si="619"/>
        <v/>
      </c>
      <c r="AZ103" s="46" t="str">
        <f t="shared" si="619"/>
        <v/>
      </c>
      <c r="BA103" s="46" t="str">
        <f t="shared" si="619"/>
        <v/>
      </c>
      <c r="BB103" s="46" t="str">
        <f t="shared" si="619"/>
        <v/>
      </c>
      <c r="BC103" s="46" t="str">
        <f t="shared" si="619"/>
        <v/>
      </c>
      <c r="BD103" s="46" t="str">
        <f t="shared" si="619"/>
        <v/>
      </c>
      <c r="BE103" s="46" t="str">
        <f t="shared" si="619"/>
        <v/>
      </c>
      <c r="BF103" s="46" t="str">
        <f t="shared" si="619"/>
        <v/>
      </c>
      <c r="BG103" s="46" t="str">
        <f t="shared" si="619"/>
        <v/>
      </c>
      <c r="BH103" s="46" t="str">
        <f t="shared" si="619"/>
        <v/>
      </c>
      <c r="BI103" s="46" t="str">
        <f t="shared" si="619"/>
        <v/>
      </c>
      <c r="BJ103" s="46" t="str">
        <f t="shared" si="619"/>
        <v/>
      </c>
      <c r="BK103" s="46" t="str">
        <f t="shared" si="619"/>
        <v/>
      </c>
      <c r="BL103" s="46" t="str">
        <f t="shared" si="619"/>
        <v/>
      </c>
      <c r="BM103" s="46" t="str">
        <f t="shared" si="619"/>
        <v/>
      </c>
      <c r="BN103" s="46" t="str">
        <f t="shared" si="619"/>
        <v/>
      </c>
      <c r="BO103" s="46" t="str">
        <f t="shared" si="619"/>
        <v/>
      </c>
      <c r="BP103" s="46" t="str">
        <f t="shared" si="619"/>
        <v/>
      </c>
      <c r="BQ103" s="46" t="str">
        <f t="shared" si="619"/>
        <v/>
      </c>
      <c r="BR103" s="46" t="str">
        <f t="shared" si="619"/>
        <v/>
      </c>
      <c r="BS103" s="46" t="str">
        <f t="shared" si="619"/>
        <v/>
      </c>
      <c r="BT103" s="46" t="str">
        <f t="shared" si="619"/>
        <v/>
      </c>
      <c r="BU103" s="46" t="str">
        <f t="shared" si="619"/>
        <v/>
      </c>
      <c r="BV103" s="46" t="str">
        <f t="shared" si="619"/>
        <v/>
      </c>
      <c r="BW103" s="46" t="str">
        <f t="shared" si="619"/>
        <v/>
      </c>
      <c r="BX103" s="46" t="str">
        <f t="shared" si="619"/>
        <v/>
      </c>
      <c r="BY103" s="46" t="str">
        <f t="shared" si="619"/>
        <v/>
      </c>
      <c r="BZ103" s="46" t="str">
        <f t="shared" si="619"/>
        <v/>
      </c>
      <c r="CA103" s="46" t="str">
        <f t="shared" si="619"/>
        <v/>
      </c>
      <c r="CB103" s="46" t="str">
        <f t="shared" si="619"/>
        <v/>
      </c>
      <c r="CC103" s="46" t="str">
        <f t="shared" si="619"/>
        <v/>
      </c>
      <c r="CD103" s="46" t="str">
        <f t="shared" si="619"/>
        <v/>
      </c>
      <c r="CE103" s="46" t="str">
        <f t="shared" si="619"/>
        <v/>
      </c>
      <c r="CF103" s="46" t="str">
        <f t="shared" si="619"/>
        <v/>
      </c>
      <c r="CG103" s="46" t="str">
        <f t="shared" si="619"/>
        <v/>
      </c>
      <c r="CH103" s="46" t="str">
        <f t="shared" si="619"/>
        <v/>
      </c>
      <c r="CI103" s="46" t="str">
        <f t="shared" si="619"/>
        <v/>
      </c>
      <c r="CJ103" s="46" t="str">
        <f t="shared" si="619"/>
        <v/>
      </c>
      <c r="CK103" s="46" t="str">
        <f t="shared" si="619"/>
        <v/>
      </c>
      <c r="CL103" s="46" t="str">
        <f t="shared" si="619"/>
        <v/>
      </c>
      <c r="CM103" s="46" t="str">
        <f t="shared" si="619"/>
        <v/>
      </c>
      <c r="CN103" s="46" t="str">
        <f t="shared" si="619"/>
        <v/>
      </c>
      <c r="CO103" s="46" t="str">
        <f t="shared" si="619"/>
        <v/>
      </c>
      <c r="CP103" s="46" t="str">
        <f t="shared" si="619"/>
        <v/>
      </c>
      <c r="CQ103" s="46" t="str">
        <f t="shared" si="619"/>
        <v/>
      </c>
      <c r="CR103" s="46" t="str">
        <f t="shared" si="619"/>
        <v/>
      </c>
      <c r="CS103" s="46" t="str">
        <f t="shared" si="619"/>
        <v/>
      </c>
      <c r="CT103" s="46" t="str">
        <f t="shared" si="619"/>
        <v/>
      </c>
      <c r="CU103" s="46" t="str">
        <f t="shared" si="619"/>
        <v/>
      </c>
      <c r="CV103" s="46" t="str">
        <f t="shared" si="619"/>
        <v/>
      </c>
      <c r="CW103" s="46" t="str">
        <f t="shared" si="619"/>
        <v/>
      </c>
      <c r="CX103" s="46" t="str">
        <f t="shared" si="619"/>
        <v/>
      </c>
      <c r="CY103" s="46" t="str">
        <f t="shared" si="619"/>
        <v/>
      </c>
      <c r="CZ103" s="46" t="str">
        <f t="shared" si="619"/>
        <v/>
      </c>
      <c r="DA103" s="46" t="str">
        <f t="shared" si="619"/>
        <v/>
      </c>
      <c r="DB103" s="46" t="str">
        <f t="shared" si="619"/>
        <v/>
      </c>
      <c r="DC103" s="46" t="str">
        <f t="shared" si="619"/>
        <v/>
      </c>
      <c r="DD103" s="46" t="str">
        <f t="shared" ref="DD103:DS103" si="620">IF(ISNONTEXT($V103),DC103+$V103,"")</f>
        <v/>
      </c>
      <c r="DE103" s="46" t="str">
        <f t="shared" si="620"/>
        <v/>
      </c>
      <c r="DF103" s="46" t="str">
        <f t="shared" si="620"/>
        <v/>
      </c>
      <c r="DG103" s="46" t="str">
        <f t="shared" si="620"/>
        <v/>
      </c>
      <c r="DH103" s="46" t="str">
        <f t="shared" si="620"/>
        <v/>
      </c>
      <c r="DI103" s="46" t="str">
        <f t="shared" si="620"/>
        <v/>
      </c>
      <c r="DJ103" s="46" t="str">
        <f t="shared" si="620"/>
        <v/>
      </c>
      <c r="DK103" s="46" t="str">
        <f t="shared" si="620"/>
        <v/>
      </c>
      <c r="DL103" s="46" t="str">
        <f t="shared" si="620"/>
        <v/>
      </c>
      <c r="DM103" s="46" t="str">
        <f t="shared" si="620"/>
        <v/>
      </c>
      <c r="DN103" s="46" t="str">
        <f t="shared" si="620"/>
        <v/>
      </c>
      <c r="DO103" s="46" t="str">
        <f t="shared" si="620"/>
        <v/>
      </c>
      <c r="DP103" s="46" t="str">
        <f t="shared" si="620"/>
        <v/>
      </c>
      <c r="DQ103" s="46" t="str">
        <f t="shared" si="620"/>
        <v/>
      </c>
      <c r="DR103" s="46" t="str">
        <f t="shared" si="620"/>
        <v/>
      </c>
      <c r="DS103" s="46" t="str">
        <f t="shared" si="620"/>
        <v/>
      </c>
      <c r="DT103" s="146" t="e">
        <f t="shared" si="409"/>
        <v>#N/A</v>
      </c>
      <c r="DU103" s="146" t="e">
        <f t="shared" si="410"/>
        <v>#N/A</v>
      </c>
      <c r="DV103" s="146" t="e">
        <f t="shared" si="411"/>
        <v>#N/A</v>
      </c>
      <c r="DW103" s="146" t="e">
        <f t="shared" si="412"/>
        <v>#N/A</v>
      </c>
      <c r="DX103" s="146" t="e">
        <f t="shared" si="413"/>
        <v>#N/A</v>
      </c>
      <c r="DY103" s="146" t="e">
        <f t="shared" si="414"/>
        <v>#N/A</v>
      </c>
      <c r="DZ103" s="146" t="e">
        <f t="shared" si="415"/>
        <v>#N/A</v>
      </c>
      <c r="EA103" s="146" t="e">
        <f t="shared" si="416"/>
        <v>#N/A</v>
      </c>
      <c r="EB103" s="146" t="e">
        <f t="shared" si="417"/>
        <v>#N/A</v>
      </c>
      <c r="EC103" s="146" t="e">
        <f t="shared" si="418"/>
        <v>#N/A</v>
      </c>
      <c r="ED103" s="146" t="e">
        <f t="shared" si="419"/>
        <v>#N/A</v>
      </c>
      <c r="EE103" s="146" t="e">
        <f t="shared" si="420"/>
        <v>#N/A</v>
      </c>
      <c r="EF103" s="146" t="e">
        <f t="shared" si="421"/>
        <v>#N/A</v>
      </c>
      <c r="EG103" s="146" t="e">
        <f t="shared" si="422"/>
        <v>#N/A</v>
      </c>
      <c r="EH103" s="146" t="e">
        <f t="shared" si="423"/>
        <v>#N/A</v>
      </c>
      <c r="EI103" s="146" t="e">
        <f t="shared" si="424"/>
        <v>#N/A</v>
      </c>
      <c r="EJ103" s="146" t="e">
        <f t="shared" si="425"/>
        <v>#N/A</v>
      </c>
      <c r="EK103" s="146" t="e">
        <f t="shared" si="426"/>
        <v>#N/A</v>
      </c>
      <c r="EL103" s="146" t="e">
        <f t="shared" si="427"/>
        <v>#N/A</v>
      </c>
      <c r="EM103" s="146" t="e">
        <f t="shared" si="428"/>
        <v>#N/A</v>
      </c>
      <c r="EN103" s="146" t="e">
        <f t="shared" si="429"/>
        <v>#N/A</v>
      </c>
      <c r="EO103" s="146" t="e">
        <f t="shared" si="430"/>
        <v>#N/A</v>
      </c>
      <c r="EP103" s="146" t="e">
        <f t="shared" si="431"/>
        <v>#N/A</v>
      </c>
      <c r="EQ103" s="146" t="e">
        <f t="shared" si="432"/>
        <v>#N/A</v>
      </c>
      <c r="ER103" s="146" t="e">
        <f t="shared" si="433"/>
        <v>#N/A</v>
      </c>
      <c r="ES103" s="146" t="e">
        <f t="shared" si="434"/>
        <v>#N/A</v>
      </c>
      <c r="ET103" s="146" t="e">
        <f t="shared" si="435"/>
        <v>#N/A</v>
      </c>
      <c r="EU103" s="146" t="e">
        <f t="shared" si="436"/>
        <v>#N/A</v>
      </c>
      <c r="EV103" s="146" t="e">
        <f t="shared" si="437"/>
        <v>#N/A</v>
      </c>
      <c r="EW103" s="146" t="e">
        <f t="shared" si="438"/>
        <v>#N/A</v>
      </c>
      <c r="EX103" s="146" t="e">
        <f t="shared" si="439"/>
        <v>#N/A</v>
      </c>
      <c r="EY103" s="146" t="e">
        <f t="shared" si="440"/>
        <v>#N/A</v>
      </c>
      <c r="EZ103" s="146" t="e">
        <f t="shared" si="441"/>
        <v>#N/A</v>
      </c>
      <c r="FA103" s="146" t="e">
        <f t="shared" si="442"/>
        <v>#N/A</v>
      </c>
      <c r="FB103" s="146" t="e">
        <f t="shared" si="443"/>
        <v>#N/A</v>
      </c>
      <c r="FC103" s="146" t="e">
        <f t="shared" si="444"/>
        <v>#N/A</v>
      </c>
      <c r="FD103" s="146" t="e">
        <f t="shared" si="445"/>
        <v>#N/A</v>
      </c>
      <c r="FE103" s="146" t="e">
        <f t="shared" si="446"/>
        <v>#N/A</v>
      </c>
      <c r="FF103" s="146" t="e">
        <f t="shared" si="447"/>
        <v>#N/A</v>
      </c>
      <c r="FG103" s="146" t="e">
        <f t="shared" si="448"/>
        <v>#N/A</v>
      </c>
      <c r="FH103" s="146" t="e">
        <f t="shared" si="449"/>
        <v>#N/A</v>
      </c>
      <c r="FI103" s="146" t="e">
        <f t="shared" si="450"/>
        <v>#N/A</v>
      </c>
      <c r="FJ103" s="146" t="e">
        <f t="shared" si="451"/>
        <v>#N/A</v>
      </c>
      <c r="FK103" s="146" t="e">
        <f t="shared" si="452"/>
        <v>#N/A</v>
      </c>
      <c r="FL103" s="146" t="e">
        <f t="shared" si="453"/>
        <v>#N/A</v>
      </c>
      <c r="FM103" s="146" t="e">
        <f t="shared" si="454"/>
        <v>#N/A</v>
      </c>
      <c r="FN103" s="146" t="e">
        <f t="shared" si="455"/>
        <v>#N/A</v>
      </c>
      <c r="FO103" s="146" t="e">
        <f t="shared" si="456"/>
        <v>#N/A</v>
      </c>
      <c r="FP103" s="146" t="e">
        <f t="shared" si="457"/>
        <v>#N/A</v>
      </c>
      <c r="FQ103" s="146" t="e">
        <f t="shared" si="458"/>
        <v>#N/A</v>
      </c>
      <c r="FR103" s="146" t="e">
        <f t="shared" si="459"/>
        <v>#N/A</v>
      </c>
      <c r="FS103" s="146" t="e">
        <f t="shared" si="460"/>
        <v>#N/A</v>
      </c>
      <c r="FT103" s="146" t="e">
        <f t="shared" si="461"/>
        <v>#N/A</v>
      </c>
      <c r="FU103" s="146" t="e">
        <f t="shared" si="462"/>
        <v>#N/A</v>
      </c>
      <c r="FV103" s="146" t="e">
        <f t="shared" si="463"/>
        <v>#N/A</v>
      </c>
      <c r="FW103" s="146" t="e">
        <f t="shared" si="464"/>
        <v>#N/A</v>
      </c>
      <c r="FX103" s="146" t="e">
        <f t="shared" si="465"/>
        <v>#N/A</v>
      </c>
      <c r="FY103" s="146" t="e">
        <f t="shared" si="466"/>
        <v>#N/A</v>
      </c>
      <c r="FZ103" s="146" t="e">
        <f t="shared" si="467"/>
        <v>#N/A</v>
      </c>
      <c r="GA103" s="146" t="e">
        <f t="shared" si="468"/>
        <v>#N/A</v>
      </c>
      <c r="GB103" s="146" t="e">
        <f t="shared" si="469"/>
        <v>#N/A</v>
      </c>
      <c r="GC103" s="146" t="e">
        <f t="shared" si="470"/>
        <v>#N/A</v>
      </c>
      <c r="GD103" s="146" t="e">
        <f t="shared" si="471"/>
        <v>#N/A</v>
      </c>
      <c r="GE103" s="146" t="e">
        <f t="shared" si="472"/>
        <v>#N/A</v>
      </c>
      <c r="GF103" s="146" t="e">
        <f t="shared" si="473"/>
        <v>#N/A</v>
      </c>
      <c r="GG103" s="146" t="e">
        <f t="shared" si="474"/>
        <v>#N/A</v>
      </c>
      <c r="GH103" s="146" t="e">
        <f t="shared" si="475"/>
        <v>#N/A</v>
      </c>
      <c r="GI103" s="146" t="e">
        <f t="shared" si="476"/>
        <v>#N/A</v>
      </c>
      <c r="GJ103" s="146" t="e">
        <f t="shared" si="477"/>
        <v>#N/A</v>
      </c>
      <c r="GK103" s="146" t="e">
        <f t="shared" si="478"/>
        <v>#N/A</v>
      </c>
      <c r="GL103" s="146" t="e">
        <f t="shared" si="479"/>
        <v>#N/A</v>
      </c>
      <c r="GM103" s="146" t="e">
        <f t="shared" si="480"/>
        <v>#N/A</v>
      </c>
      <c r="GN103" s="146" t="e">
        <f t="shared" si="481"/>
        <v>#N/A</v>
      </c>
      <c r="GO103" s="146" t="e">
        <f t="shared" si="482"/>
        <v>#N/A</v>
      </c>
      <c r="GP103" s="146" t="e">
        <f t="shared" si="483"/>
        <v>#N/A</v>
      </c>
      <c r="GQ103" s="146" t="e">
        <f t="shared" si="484"/>
        <v>#N/A</v>
      </c>
      <c r="GR103" s="146" t="e">
        <f t="shared" si="485"/>
        <v>#N/A</v>
      </c>
      <c r="GS103" s="146" t="e">
        <f t="shared" si="486"/>
        <v>#N/A</v>
      </c>
      <c r="GT103" s="146" t="e">
        <f t="shared" si="487"/>
        <v>#N/A</v>
      </c>
      <c r="GU103" s="146" t="e">
        <f t="shared" si="488"/>
        <v>#N/A</v>
      </c>
      <c r="GV103" s="146" t="e">
        <f t="shared" si="489"/>
        <v>#N/A</v>
      </c>
      <c r="GW103" s="146" t="e">
        <f t="shared" si="490"/>
        <v>#N/A</v>
      </c>
      <c r="GX103" s="146" t="e">
        <f t="shared" si="491"/>
        <v>#N/A</v>
      </c>
      <c r="GY103" s="146" t="e">
        <f t="shared" si="492"/>
        <v>#N/A</v>
      </c>
      <c r="GZ103" s="146" t="e">
        <f t="shared" si="493"/>
        <v>#N/A</v>
      </c>
      <c r="HA103" s="146" t="e">
        <f t="shared" si="494"/>
        <v>#N/A</v>
      </c>
      <c r="HB103" s="146" t="e">
        <f t="shared" si="495"/>
        <v>#N/A</v>
      </c>
      <c r="HC103" s="146" t="e">
        <f t="shared" si="496"/>
        <v>#N/A</v>
      </c>
      <c r="HD103" s="146" t="e">
        <f t="shared" si="497"/>
        <v>#N/A</v>
      </c>
      <c r="HE103" s="146" t="e">
        <f t="shared" si="498"/>
        <v>#N/A</v>
      </c>
      <c r="HF103" s="146" t="e">
        <f t="shared" si="499"/>
        <v>#N/A</v>
      </c>
      <c r="HG103" s="146" t="e">
        <f t="shared" si="500"/>
        <v>#N/A</v>
      </c>
      <c r="HH103" s="146" t="e">
        <f t="shared" si="501"/>
        <v>#N/A</v>
      </c>
      <c r="HI103" s="146" t="e">
        <f t="shared" si="502"/>
        <v>#N/A</v>
      </c>
      <c r="HJ103" s="146" t="e">
        <f t="shared" si="503"/>
        <v>#N/A</v>
      </c>
      <c r="HK103" s="146" t="e">
        <f t="shared" si="504"/>
        <v>#N/A</v>
      </c>
      <c r="HL103" s="146" t="e">
        <f t="shared" si="505"/>
        <v>#N/A</v>
      </c>
      <c r="HM103" s="146" t="e">
        <f t="shared" si="506"/>
        <v>#N/A</v>
      </c>
      <c r="HN103" s="146" t="e">
        <f t="shared" si="507"/>
        <v>#N/A</v>
      </c>
      <c r="HO103" s="146" t="e">
        <f t="shared" si="508"/>
        <v>#N/A</v>
      </c>
      <c r="HP103" s="146" t="e">
        <f t="shared" si="509"/>
        <v>#N/A</v>
      </c>
    </row>
    <row r="104" spans="1:224" x14ac:dyDescent="0.45">
      <c r="A104" s="2"/>
      <c r="B104" s="76">
        <f>SUM(B4:B103)</f>
        <v>600</v>
      </c>
      <c r="C104" s="76">
        <f>SUM(C4:C103)</f>
        <v>1200</v>
      </c>
      <c r="D104" s="76">
        <f>SUM(D4:D103)</f>
        <v>2400</v>
      </c>
      <c r="E104" s="33"/>
      <c r="F104" s="33"/>
      <c r="G104" s="76">
        <f>SUM(G4:G103)</f>
        <v>1300</v>
      </c>
      <c r="H104" s="309" t="s">
        <v>737</v>
      </c>
      <c r="I104" s="5"/>
      <c r="K104" s="77">
        <f>IF(K4="","",SQRT(L104))</f>
        <v>617.91997054634828</v>
      </c>
      <c r="L104" s="64">
        <f>IF(L4="","",SUM(L4:L103))</f>
        <v>381825.08999999997</v>
      </c>
      <c r="M104" s="76">
        <f>IF(SUM(M4:M103)=0,"",SUM(M4:M103))</f>
        <v>1500</v>
      </c>
      <c r="N104" s="231">
        <f>IF(OR(K104="",M104=""),"",ABS(VLOOKUP($M$1,VLookups!$A$27:$B$28,2,FALSE)-_xlfn.NORM.DIST(M104,G104,K104,TRUE)))</f>
        <v>0.62690473567866833</v>
      </c>
      <c r="O104" s="78">
        <f>SUM(O4:O103)</f>
        <v>-1199.4100182816346</v>
      </c>
      <c r="P104" s="78">
        <f t="shared" ref="P104:T104" si="621">SUM(P4:P103)</f>
        <v>3799.4100182816346</v>
      </c>
      <c r="Q104" s="78">
        <f t="shared" si="621"/>
        <v>3321.3560395297382</v>
      </c>
      <c r="R104" s="78">
        <f t="shared" si="621"/>
        <v>2941.4138918372555</v>
      </c>
      <c r="S104" s="78">
        <f t="shared" si="621"/>
        <v>2615.4573598074185</v>
      </c>
      <c r="T104" s="78">
        <f t="shared" si="621"/>
        <v>1300</v>
      </c>
      <c r="U104" s="5"/>
      <c r="V104" s="153">
        <f>IF(AND(B104&gt;0,C104&gt;0,D104&gt;0),G104-(3*K104),"")</f>
        <v>-553.75991163904473</v>
      </c>
      <c r="W104" s="212">
        <f>IF(ISNONTEXT($V104),V104+(($DS$104-$V$104)/101),"")</f>
        <v>-517.05179457688541</v>
      </c>
      <c r="X104" s="212">
        <f t="shared" ref="X104:CI104" si="622">IF(ISNONTEXT($V104),W104+(($DS$104-$V$104)/101),"")</f>
        <v>-480.3436775147261</v>
      </c>
      <c r="Y104" s="212">
        <f t="shared" si="622"/>
        <v>-443.63556045256678</v>
      </c>
      <c r="Z104" s="212">
        <f t="shared" si="622"/>
        <v>-406.92744339040746</v>
      </c>
      <c r="AA104" s="212">
        <f t="shared" si="622"/>
        <v>-370.21932632824814</v>
      </c>
      <c r="AB104" s="212">
        <f t="shared" si="622"/>
        <v>-333.51120926608883</v>
      </c>
      <c r="AC104" s="212">
        <f t="shared" si="622"/>
        <v>-296.80309220392951</v>
      </c>
      <c r="AD104" s="212">
        <f t="shared" si="622"/>
        <v>-260.09497514177019</v>
      </c>
      <c r="AE104" s="212">
        <f t="shared" si="622"/>
        <v>-223.38685807961087</v>
      </c>
      <c r="AF104" s="212">
        <f t="shared" si="622"/>
        <v>-186.67874101745156</v>
      </c>
      <c r="AG104" s="212">
        <f t="shared" si="622"/>
        <v>-149.97062395529224</v>
      </c>
      <c r="AH104" s="212">
        <f t="shared" si="622"/>
        <v>-113.26250689313294</v>
      </c>
      <c r="AI104" s="212">
        <f t="shared" si="622"/>
        <v>-76.554389830973633</v>
      </c>
      <c r="AJ104" s="212">
        <f t="shared" si="622"/>
        <v>-39.84627276881433</v>
      </c>
      <c r="AK104" s="212">
        <f t="shared" si="622"/>
        <v>-3.1381557066550272</v>
      </c>
      <c r="AL104" s="212">
        <f t="shared" si="622"/>
        <v>33.569961355504276</v>
      </c>
      <c r="AM104" s="212">
        <f t="shared" si="622"/>
        <v>70.278078417663579</v>
      </c>
      <c r="AN104" s="212">
        <f t="shared" si="622"/>
        <v>106.98619547982288</v>
      </c>
      <c r="AO104" s="212">
        <f t="shared" si="622"/>
        <v>143.69431254198219</v>
      </c>
      <c r="AP104" s="212">
        <f t="shared" si="622"/>
        <v>180.4024296041415</v>
      </c>
      <c r="AQ104" s="212">
        <f t="shared" si="622"/>
        <v>217.11054666630082</v>
      </c>
      <c r="AR104" s="212">
        <f t="shared" si="622"/>
        <v>253.81866372846014</v>
      </c>
      <c r="AS104" s="212">
        <f t="shared" si="622"/>
        <v>290.52678079061945</v>
      </c>
      <c r="AT104" s="212">
        <f t="shared" si="622"/>
        <v>327.23489785277877</v>
      </c>
      <c r="AU104" s="212">
        <f t="shared" si="622"/>
        <v>363.94301491493809</v>
      </c>
      <c r="AV104" s="212">
        <f t="shared" si="622"/>
        <v>400.65113197709741</v>
      </c>
      <c r="AW104" s="212">
        <f t="shared" si="622"/>
        <v>437.35924903925672</v>
      </c>
      <c r="AX104" s="212">
        <f t="shared" si="622"/>
        <v>474.06736610141604</v>
      </c>
      <c r="AY104" s="212">
        <f t="shared" si="622"/>
        <v>510.77548316357536</v>
      </c>
      <c r="AZ104" s="212">
        <f t="shared" si="622"/>
        <v>547.48360022573468</v>
      </c>
      <c r="BA104" s="212">
        <f t="shared" si="622"/>
        <v>584.19171728789399</v>
      </c>
      <c r="BB104" s="212">
        <f t="shared" si="622"/>
        <v>620.89983435005331</v>
      </c>
      <c r="BC104" s="212">
        <f t="shared" si="622"/>
        <v>657.60795141221263</v>
      </c>
      <c r="BD104" s="212">
        <f t="shared" si="622"/>
        <v>694.31606847437195</v>
      </c>
      <c r="BE104" s="212">
        <f t="shared" si="622"/>
        <v>731.02418553653126</v>
      </c>
      <c r="BF104" s="212">
        <f t="shared" si="622"/>
        <v>767.73230259869058</v>
      </c>
      <c r="BG104" s="212">
        <f t="shared" si="622"/>
        <v>804.4404196608499</v>
      </c>
      <c r="BH104" s="212">
        <f t="shared" si="622"/>
        <v>841.14853672300922</v>
      </c>
      <c r="BI104" s="212">
        <f t="shared" si="622"/>
        <v>877.85665378516853</v>
      </c>
      <c r="BJ104" s="212">
        <f t="shared" si="622"/>
        <v>914.56477084732785</v>
      </c>
      <c r="BK104" s="212">
        <f t="shared" si="622"/>
        <v>951.27288790948717</v>
      </c>
      <c r="BL104" s="212">
        <f t="shared" si="622"/>
        <v>987.98100497164648</v>
      </c>
      <c r="BM104" s="212">
        <f t="shared" si="622"/>
        <v>1024.6891220338057</v>
      </c>
      <c r="BN104" s="212">
        <f t="shared" si="622"/>
        <v>1061.397239095965</v>
      </c>
      <c r="BO104" s="212">
        <f t="shared" si="622"/>
        <v>1098.1053561581243</v>
      </c>
      <c r="BP104" s="212">
        <f t="shared" si="622"/>
        <v>1134.8134732202836</v>
      </c>
      <c r="BQ104" s="212">
        <f t="shared" si="622"/>
        <v>1171.521590282443</v>
      </c>
      <c r="BR104" s="212">
        <f t="shared" si="622"/>
        <v>1208.2297073446023</v>
      </c>
      <c r="BS104" s="212">
        <f t="shared" si="622"/>
        <v>1244.9378244067616</v>
      </c>
      <c r="BT104" s="212">
        <f t="shared" si="622"/>
        <v>1281.6459414689209</v>
      </c>
      <c r="BU104" s="212">
        <f t="shared" si="622"/>
        <v>1318.3540585310802</v>
      </c>
      <c r="BV104" s="212">
        <f t="shared" si="622"/>
        <v>1355.0621755932395</v>
      </c>
      <c r="BW104" s="212">
        <f t="shared" si="622"/>
        <v>1391.7702926553989</v>
      </c>
      <c r="BX104" s="212">
        <f t="shared" si="622"/>
        <v>1428.4784097175582</v>
      </c>
      <c r="BY104" s="212">
        <f t="shared" si="622"/>
        <v>1465.1865267797175</v>
      </c>
      <c r="BZ104" s="212">
        <f t="shared" si="622"/>
        <v>1501.8946438418768</v>
      </c>
      <c r="CA104" s="212">
        <f t="shared" si="622"/>
        <v>1538.6027609040361</v>
      </c>
      <c r="CB104" s="212">
        <f t="shared" si="622"/>
        <v>1575.3108779661954</v>
      </c>
      <c r="CC104" s="212">
        <f t="shared" si="622"/>
        <v>1612.0189950283548</v>
      </c>
      <c r="CD104" s="212">
        <f t="shared" si="622"/>
        <v>1648.7271120905141</v>
      </c>
      <c r="CE104" s="212">
        <f t="shared" si="622"/>
        <v>1685.4352291526734</v>
      </c>
      <c r="CF104" s="212">
        <f t="shared" si="622"/>
        <v>1722.1433462148327</v>
      </c>
      <c r="CG104" s="212">
        <f t="shared" si="622"/>
        <v>1758.851463276992</v>
      </c>
      <c r="CH104" s="212">
        <f t="shared" si="622"/>
        <v>1795.5595803391514</v>
      </c>
      <c r="CI104" s="212">
        <f t="shared" si="622"/>
        <v>1832.2676974013107</v>
      </c>
      <c r="CJ104" s="212">
        <f t="shared" ref="CJ104:DR104" si="623">IF(ISNONTEXT($V104),CI104+(($DS$104-$V$104)/101),"")</f>
        <v>1868.97581446347</v>
      </c>
      <c r="CK104" s="212">
        <f t="shared" si="623"/>
        <v>1905.6839315256293</v>
      </c>
      <c r="CL104" s="212">
        <f t="shared" si="623"/>
        <v>1942.3920485877886</v>
      </c>
      <c r="CM104" s="212">
        <f t="shared" si="623"/>
        <v>1979.1001656499479</v>
      </c>
      <c r="CN104" s="212">
        <f t="shared" si="623"/>
        <v>2015.8082827121073</v>
      </c>
      <c r="CO104" s="212">
        <f t="shared" si="623"/>
        <v>2052.5163997742666</v>
      </c>
      <c r="CP104" s="212">
        <f t="shared" si="623"/>
        <v>2089.2245168364257</v>
      </c>
      <c r="CQ104" s="212">
        <f t="shared" si="623"/>
        <v>2125.9326338985848</v>
      </c>
      <c r="CR104" s="212">
        <f t="shared" si="623"/>
        <v>2162.6407509607438</v>
      </c>
      <c r="CS104" s="212">
        <f t="shared" si="623"/>
        <v>2199.3488680229029</v>
      </c>
      <c r="CT104" s="212">
        <f t="shared" si="623"/>
        <v>2236.056985085062</v>
      </c>
      <c r="CU104" s="212">
        <f t="shared" si="623"/>
        <v>2272.7651021472211</v>
      </c>
      <c r="CV104" s="212">
        <f t="shared" si="623"/>
        <v>2309.4732192093802</v>
      </c>
      <c r="CW104" s="212">
        <f t="shared" si="623"/>
        <v>2346.1813362715393</v>
      </c>
      <c r="CX104" s="212">
        <f t="shared" si="623"/>
        <v>2382.8894533336984</v>
      </c>
      <c r="CY104" s="212">
        <f t="shared" si="623"/>
        <v>2419.5975703958575</v>
      </c>
      <c r="CZ104" s="212">
        <f t="shared" si="623"/>
        <v>2456.3056874580166</v>
      </c>
      <c r="DA104" s="212">
        <f t="shared" si="623"/>
        <v>2493.0138045201757</v>
      </c>
      <c r="DB104" s="212">
        <f t="shared" si="623"/>
        <v>2529.7219215823347</v>
      </c>
      <c r="DC104" s="212">
        <f t="shared" si="623"/>
        <v>2566.4300386444938</v>
      </c>
      <c r="DD104" s="212">
        <f t="shared" si="623"/>
        <v>2603.1381557066529</v>
      </c>
      <c r="DE104" s="212">
        <f t="shared" si="623"/>
        <v>2639.846272768812</v>
      </c>
      <c r="DF104" s="212">
        <f t="shared" si="623"/>
        <v>2676.5543898309711</v>
      </c>
      <c r="DG104" s="212">
        <f t="shared" si="623"/>
        <v>2713.2625068931302</v>
      </c>
      <c r="DH104" s="212">
        <f t="shared" si="623"/>
        <v>2749.9706239552893</v>
      </c>
      <c r="DI104" s="212">
        <f t="shared" si="623"/>
        <v>2786.6787410174484</v>
      </c>
      <c r="DJ104" s="212">
        <f t="shared" si="623"/>
        <v>2823.3868580796075</v>
      </c>
      <c r="DK104" s="212">
        <f t="shared" si="623"/>
        <v>2860.0949751417666</v>
      </c>
      <c r="DL104" s="212">
        <f t="shared" si="623"/>
        <v>2896.8030922039256</v>
      </c>
      <c r="DM104" s="212">
        <f t="shared" si="623"/>
        <v>2933.5112092660847</v>
      </c>
      <c r="DN104" s="212">
        <f t="shared" si="623"/>
        <v>2970.2193263282438</v>
      </c>
      <c r="DO104" s="212">
        <f t="shared" si="623"/>
        <v>3006.9274433904029</v>
      </c>
      <c r="DP104" s="212">
        <f t="shared" si="623"/>
        <v>3043.635560452562</v>
      </c>
      <c r="DQ104" s="212">
        <f t="shared" si="623"/>
        <v>3080.3436775147211</v>
      </c>
      <c r="DR104" s="212">
        <f t="shared" si="623"/>
        <v>3117.0517945768802</v>
      </c>
      <c r="DS104" s="153">
        <f>IF(ISNONTEXT($V104),G104+(3*K104),"")</f>
        <v>3153.7599116390447</v>
      </c>
      <c r="DT104" s="146">
        <f t="shared" si="409"/>
        <v>8.5562872370853308E-6</v>
      </c>
      <c r="DU104" s="146">
        <f t="shared" si="410"/>
        <v>1.0171509087059534E-5</v>
      </c>
      <c r="DV104" s="146">
        <f t="shared" si="411"/>
        <v>1.2049049082788985E-5</v>
      </c>
      <c r="DW104" s="146">
        <f t="shared" si="412"/>
        <v>1.4222878557475024E-5</v>
      </c>
      <c r="DX104" s="146">
        <f t="shared" si="413"/>
        <v>1.6729754821540286E-5</v>
      </c>
      <c r="DY104" s="146">
        <f t="shared" si="414"/>
        <v>1.9609160311277299E-5</v>
      </c>
      <c r="DZ104" s="146">
        <f t="shared" si="415"/>
        <v>2.2903178821736706E-5</v>
      </c>
      <c r="EA104" s="146">
        <f t="shared" si="416"/>
        <v>2.6656300589853325E-5</v>
      </c>
      <c r="EB104" s="146">
        <f t="shared" si="417"/>
        <v>3.091514846070329E-5</v>
      </c>
      <c r="EC104" s="146">
        <f t="shared" si="418"/>
        <v>3.572811815326264E-5</v>
      </c>
      <c r="ED104" s="146">
        <f t="shared" si="419"/>
        <v>4.1144926768989104E-5</v>
      </c>
      <c r="EE104" s="146">
        <f t="shared" si="420"/>
        <v>4.7216065175336946E-5</v>
      </c>
      <c r="EF104" s="146">
        <f t="shared" si="421"/>
        <v>5.3992151754603405E-5</v>
      </c>
      <c r="EG104" s="146">
        <f t="shared" si="422"/>
        <v>6.1523187231210787E-5</v>
      </c>
      <c r="EH104" s="146">
        <f t="shared" si="423"/>
        <v>6.985771285802671E-5</v>
      </c>
      <c r="EI104" s="146">
        <f t="shared" si="424"/>
        <v>7.9041877119046208E-5</v>
      </c>
      <c r="EJ104" s="146">
        <f t="shared" si="425"/>
        <v>8.9118419239270615E-5</v>
      </c>
      <c r="EK104" s="146">
        <f t="shared" si="426"/>
        <v>1.0012558111335139E-4</v>
      </c>
      <c r="EL104" s="146">
        <f t="shared" si="427"/>
        <v>1.1209596268626847E-4</v>
      </c>
      <c r="EM104" s="146">
        <f t="shared" si="428"/>
        <v>1.2505533924030374E-4</v>
      </c>
      <c r="EN104" s="146">
        <f t="shared" si="429"/>
        <v>1.3902146234787214E-4</v>
      </c>
      <c r="EO104" s="146">
        <f t="shared" si="430"/>
        <v>1.5400286931411061E-4</v>
      </c>
      <c r="EP104" s="146">
        <f t="shared" si="431"/>
        <v>1.6999772862474381E-4</v>
      </c>
      <c r="EQ104" s="146">
        <f t="shared" si="432"/>
        <v>1.8699275110006032E-4</v>
      </c>
      <c r="ER104" s="146">
        <f t="shared" si="433"/>
        <v>2.0496219800456787E-4</v>
      </c>
      <c r="ES104" s="146">
        <f t="shared" si="434"/>
        <v>2.2386701815289283E-4</v>
      </c>
      <c r="ET104" s="146">
        <f t="shared" si="435"/>
        <v>2.4365414597948056E-4</v>
      </c>
      <c r="EU104" s="146">
        <f t="shared" si="436"/>
        <v>2.6425599151726968E-4</v>
      </c>
      <c r="EV104" s="146">
        <f t="shared" si="437"/>
        <v>2.8559015119978344E-4</v>
      </c>
      <c r="EW104" s="146">
        <f t="shared" si="438"/>
        <v>3.0755936533442005E-4</v>
      </c>
      <c r="EX104" s="146">
        <f t="shared" si="439"/>
        <v>3.3005174399999902E-4</v>
      </c>
      <c r="EY104" s="146">
        <f t="shared" si="440"/>
        <v>3.52941278045007E-4</v>
      </c>
      <c r="EZ104" s="146">
        <f t="shared" si="441"/>
        <v>3.760886458904337E-4</v>
      </c>
      <c r="FA104" s="146">
        <f t="shared" si="442"/>
        <v>3.993423200981186E-4</v>
      </c>
      <c r="FB104" s="146">
        <f t="shared" si="443"/>
        <v>4.2253997031535886E-4</v>
      </c>
      <c r="FC104" s="146">
        <f t="shared" si="444"/>
        <v>4.4551015144631695E-4</v>
      </c>
      <c r="FD104" s="146">
        <f t="shared" si="445"/>
        <v>4.6807425795618757E-4</v>
      </c>
      <c r="FE104" s="146">
        <f t="shared" si="446"/>
        <v>4.9004871733224816E-4</v>
      </c>
      <c r="FF104" s="146">
        <f t="shared" si="447"/>
        <v>5.1124738816688713E-4</v>
      </c>
      <c r="FG104" s="146">
        <f t="shared" si="448"/>
        <v>5.3148412135496854E-4</v>
      </c>
      <c r="FH104" s="146">
        <f t="shared" si="449"/>
        <v>5.5057543676809736E-4</v>
      </c>
      <c r="FI104" s="146">
        <f t="shared" si="450"/>
        <v>5.6834326272080151E-4</v>
      </c>
      <c r="FJ104" s="146">
        <f t="shared" si="451"/>
        <v>5.8461768179000363E-4</v>
      </c>
      <c r="FK104" s="146">
        <f t="shared" si="452"/>
        <v>5.9923962426386001E-4</v>
      </c>
      <c r="FL104" s="146">
        <f t="shared" si="453"/>
        <v>6.1206344980791426E-4</v>
      </c>
      <c r="FM104" s="146">
        <f t="shared" si="454"/>
        <v>6.2295935892193771E-4</v>
      </c>
      <c r="FN104" s="146">
        <f t="shared" si="455"/>
        <v>6.3181557843907104E-4</v>
      </c>
      <c r="FO104" s="146">
        <f t="shared" si="456"/>
        <v>6.3854026964947023E-4</v>
      </c>
      <c r="FP104" s="146">
        <f t="shared" si="457"/>
        <v>6.4306311351350939E-4</v>
      </c>
      <c r="FQ104" s="146">
        <f t="shared" si="458"/>
        <v>6.453365347073944E-4</v>
      </c>
      <c r="FR104" s="146">
        <f t="shared" si="459"/>
        <v>6.453365347073944E-4</v>
      </c>
      <c r="FS104" s="146">
        <f t="shared" si="460"/>
        <v>6.4306311351350928E-4</v>
      </c>
      <c r="FT104" s="146">
        <f t="shared" si="461"/>
        <v>6.385402696494699E-4</v>
      </c>
      <c r="FU104" s="146">
        <f t="shared" si="462"/>
        <v>6.318155784390706E-4</v>
      </c>
      <c r="FV104" s="146">
        <f t="shared" si="463"/>
        <v>6.229593589219375E-4</v>
      </c>
      <c r="FW104" s="146">
        <f t="shared" si="464"/>
        <v>6.1206344980791383E-4</v>
      </c>
      <c r="FX104" s="146">
        <f t="shared" si="465"/>
        <v>5.9923962426385957E-4</v>
      </c>
      <c r="FY104" s="146">
        <f t="shared" si="466"/>
        <v>5.846176817900032E-4</v>
      </c>
      <c r="FZ104" s="146">
        <f t="shared" si="467"/>
        <v>5.6834326272080108E-4</v>
      </c>
      <c r="GA104" s="146">
        <f t="shared" si="468"/>
        <v>5.5057543676809671E-4</v>
      </c>
      <c r="GB104" s="146">
        <f t="shared" si="469"/>
        <v>5.3148412135496789E-4</v>
      </c>
      <c r="GC104" s="146">
        <f t="shared" si="470"/>
        <v>5.1124738816688659E-4</v>
      </c>
      <c r="GD104" s="146">
        <f t="shared" si="471"/>
        <v>4.9004871733224751E-4</v>
      </c>
      <c r="GE104" s="146">
        <f t="shared" si="472"/>
        <v>4.6807425795618681E-4</v>
      </c>
      <c r="GF104" s="146">
        <f t="shared" si="473"/>
        <v>4.4551015144631614E-4</v>
      </c>
      <c r="GG104" s="146">
        <f t="shared" si="474"/>
        <v>4.2253997031535805E-4</v>
      </c>
      <c r="GH104" s="146">
        <f t="shared" si="475"/>
        <v>3.9934232009811784E-4</v>
      </c>
      <c r="GI104" s="146">
        <f t="shared" si="476"/>
        <v>3.7608864589043294E-4</v>
      </c>
      <c r="GJ104" s="146">
        <f t="shared" si="477"/>
        <v>3.5294127804500613E-4</v>
      </c>
      <c r="GK104" s="146">
        <f t="shared" si="478"/>
        <v>3.3005174399999826E-4</v>
      </c>
      <c r="GL104" s="146">
        <f t="shared" si="479"/>
        <v>3.0755936533441929E-4</v>
      </c>
      <c r="GM104" s="146">
        <f t="shared" si="480"/>
        <v>2.8559015119978285E-4</v>
      </c>
      <c r="GN104" s="146">
        <f t="shared" si="481"/>
        <v>2.6425599151726925E-4</v>
      </c>
      <c r="GO104" s="146">
        <f t="shared" si="482"/>
        <v>2.4365414597948026E-4</v>
      </c>
      <c r="GP104" s="146">
        <f t="shared" si="483"/>
        <v>2.238670181528927E-4</v>
      </c>
      <c r="GQ104" s="146">
        <f t="shared" si="484"/>
        <v>2.0496219800456781E-4</v>
      </c>
      <c r="GR104" s="146">
        <f t="shared" si="485"/>
        <v>1.8699275110006032E-4</v>
      </c>
      <c r="GS104" s="146">
        <f t="shared" si="486"/>
        <v>1.6999772862474395E-4</v>
      </c>
      <c r="GT104" s="146">
        <f t="shared" si="487"/>
        <v>1.540028693141108E-4</v>
      </c>
      <c r="GU104" s="146">
        <f t="shared" si="488"/>
        <v>1.3902146234787249E-4</v>
      </c>
      <c r="GV104" s="146">
        <f t="shared" si="489"/>
        <v>1.2505533924030409E-4</v>
      </c>
      <c r="GW104" s="146">
        <f t="shared" si="490"/>
        <v>1.1209596268626891E-4</v>
      </c>
      <c r="GX104" s="146">
        <f t="shared" si="491"/>
        <v>1.0012558111335184E-4</v>
      </c>
      <c r="GY104" s="146">
        <f t="shared" si="492"/>
        <v>8.9118419239271089E-5</v>
      </c>
      <c r="GZ104" s="146">
        <f t="shared" si="493"/>
        <v>7.9041877119046737E-5</v>
      </c>
      <c r="HA104" s="146">
        <f t="shared" si="494"/>
        <v>6.9857712858027238E-5</v>
      </c>
      <c r="HB104" s="146">
        <f t="shared" si="495"/>
        <v>6.1523187231211302E-5</v>
      </c>
      <c r="HC104" s="146">
        <f t="shared" si="496"/>
        <v>5.3992151754603879E-5</v>
      </c>
      <c r="HD104" s="146">
        <f t="shared" si="497"/>
        <v>4.7216065175337407E-5</v>
      </c>
      <c r="HE104" s="146">
        <f t="shared" si="498"/>
        <v>4.1144926768989538E-5</v>
      </c>
      <c r="HF104" s="146">
        <f t="shared" si="499"/>
        <v>3.5728118153263067E-5</v>
      </c>
      <c r="HG104" s="146">
        <f t="shared" si="500"/>
        <v>3.0915148460703689E-5</v>
      </c>
      <c r="HH104" s="146">
        <f t="shared" si="501"/>
        <v>2.6656300589853722E-5</v>
      </c>
      <c r="HI104" s="146">
        <f t="shared" si="502"/>
        <v>2.2903178821737068E-5</v>
      </c>
      <c r="HJ104" s="146">
        <f t="shared" si="503"/>
        <v>1.9609160311277648E-5</v>
      </c>
      <c r="HK104" s="146">
        <f t="shared" si="504"/>
        <v>1.6729754821540608E-5</v>
      </c>
      <c r="HL104" s="146">
        <f t="shared" si="505"/>
        <v>1.4222878557475323E-5</v>
      </c>
      <c r="HM104" s="146">
        <f t="shared" si="506"/>
        <v>1.2049049082789254E-5</v>
      </c>
      <c r="HN104" s="146">
        <f t="shared" si="507"/>
        <v>1.0171509087059776E-5</v>
      </c>
      <c r="HO104" s="146">
        <f t="shared" si="508"/>
        <v>8.5562872370855443E-6</v>
      </c>
      <c r="HP104" s="146">
        <f t="shared" si="509"/>
        <v>7.1722045300129815E-6</v>
      </c>
    </row>
    <row r="105" spans="1:224" x14ac:dyDescent="0.45">
      <c r="A105" s="2"/>
      <c r="B105" s="5"/>
      <c r="C105" s="5"/>
      <c r="D105" s="5"/>
      <c r="E105" s="2"/>
      <c r="F105" s="2"/>
      <c r="G105" s="5"/>
      <c r="H105" s="2"/>
      <c r="I105" s="2"/>
      <c r="J105" s="2"/>
      <c r="K105" s="2"/>
      <c r="L105" s="2"/>
      <c r="M105" s="22"/>
      <c r="N105" s="232"/>
      <c r="O105" s="31"/>
      <c r="P105" s="31"/>
      <c r="Q105" s="31"/>
      <c r="R105" s="31"/>
      <c r="S105" s="31"/>
      <c r="T105" s="31"/>
      <c r="U105" s="5"/>
    </row>
    <row r="106" spans="1:224" ht="15.75" x14ac:dyDescent="0.5">
      <c r="A106" s="5"/>
      <c r="B106" s="392" t="s">
        <v>45</v>
      </c>
      <c r="C106" s="393"/>
      <c r="D106" s="394"/>
      <c r="E106" s="5"/>
      <c r="F106" s="5"/>
      <c r="G106" s="5"/>
      <c r="H106" s="5"/>
      <c r="I106" s="5"/>
      <c r="K106" s="29" t="s">
        <v>54</v>
      </c>
      <c r="L106" s="29"/>
      <c r="M106" s="83">
        <v>1000</v>
      </c>
      <c r="N106" s="233">
        <f>IF(OR(K104="",M106=""),"",ABS(VLOOKUP($M$1,VLookups!$A$27:$B$28,2,FALSE)-_xlfn.NORM.DIST(M106,G104,K104,TRUE)))</f>
        <v>0.31366093995399613</v>
      </c>
      <c r="O106" s="58">
        <f>IF($K$104="","",_xlfn.NORM.INV(ABS(VLOOKUP($M$1,VLookups!$A$27:$B$28,2,FALSE)-O$3),$G$104,$K104))</f>
        <v>508.10369436505391</v>
      </c>
      <c r="P106" s="59">
        <f>IF($K$104="","",_xlfn.NORM.INV(ABS(VLOOKUP($M$1,VLookups!$A$27:$B$28,2,FALSE)-P$3),$G$104,$K104))</f>
        <v>2091.8963056349462</v>
      </c>
      <c r="Q106" s="60">
        <f>IF($K$104="","",_xlfn.NORM.INV(ABS(VLOOKUP($M$1,VLookups!$A$27:$B$28,2,FALSE)-Q$3),$G$104,$K104))</f>
        <v>1940.4328895092544</v>
      </c>
      <c r="R106" s="61">
        <f>IF($K$104="","",_xlfn.NORM.INV(ABS(VLOOKUP($M$1,VLookups!$A$27:$B$28,2,FALSE)-R$3),$G$104,$K104))</f>
        <v>1820.0545678605567</v>
      </c>
      <c r="S106" s="62">
        <f>IF($K$104="","",_xlfn.NORM.INV(ABS(VLOOKUP($M$1,VLookups!$A$27:$B$28,2,FALSE)-S$3),$G$104,$K104))</f>
        <v>1716.7806865749767</v>
      </c>
      <c r="T106" s="63">
        <f>IF($K$104="","",_xlfn.NORM.INV(ABS(VLOOKUP($M$1,VLookups!$A$27:$B$28,2,FALSE)-T$3),$G$104,$K104))</f>
        <v>1300</v>
      </c>
      <c r="U106" s="5"/>
      <c r="DT106" s="175">
        <f>IF(AND($D$112&gt;0,$D$113&gt;0),IF(OR(W104&lt;$D$112,W104=$D$112),DT104,0),"")</f>
        <v>8.5562872370853308E-6</v>
      </c>
      <c r="DU106" s="175">
        <f t="shared" ref="DU106:GF106" si="624">IF(AND($D$112&gt;0,$D$113&gt;0),IF(OR(X104&lt;$D$112,X104=$D$112),DU104,0),"")</f>
        <v>1.0171509087059534E-5</v>
      </c>
      <c r="DV106" s="175">
        <f t="shared" si="624"/>
        <v>1.2049049082788985E-5</v>
      </c>
      <c r="DW106" s="175">
        <f t="shared" si="624"/>
        <v>1.4222878557475024E-5</v>
      </c>
      <c r="DX106" s="175">
        <f t="shared" si="624"/>
        <v>1.6729754821540286E-5</v>
      </c>
      <c r="DY106" s="175">
        <f t="shared" si="624"/>
        <v>1.9609160311277299E-5</v>
      </c>
      <c r="DZ106" s="175">
        <f t="shared" si="624"/>
        <v>2.2903178821736706E-5</v>
      </c>
      <c r="EA106" s="175">
        <f t="shared" si="624"/>
        <v>2.6656300589853325E-5</v>
      </c>
      <c r="EB106" s="175">
        <f t="shared" si="624"/>
        <v>3.091514846070329E-5</v>
      </c>
      <c r="EC106" s="175">
        <f t="shared" si="624"/>
        <v>3.572811815326264E-5</v>
      </c>
      <c r="ED106" s="175">
        <f t="shared" si="624"/>
        <v>4.1144926768989104E-5</v>
      </c>
      <c r="EE106" s="175">
        <f t="shared" si="624"/>
        <v>4.7216065175336946E-5</v>
      </c>
      <c r="EF106" s="175">
        <f t="shared" si="624"/>
        <v>5.3992151754603405E-5</v>
      </c>
      <c r="EG106" s="175">
        <f t="shared" si="624"/>
        <v>6.1523187231210787E-5</v>
      </c>
      <c r="EH106" s="175">
        <f t="shared" si="624"/>
        <v>6.985771285802671E-5</v>
      </c>
      <c r="EI106" s="175">
        <f t="shared" si="624"/>
        <v>7.9041877119046208E-5</v>
      </c>
      <c r="EJ106" s="175">
        <f t="shared" si="624"/>
        <v>8.9118419239270615E-5</v>
      </c>
      <c r="EK106" s="175">
        <f t="shared" si="624"/>
        <v>1.0012558111335139E-4</v>
      </c>
      <c r="EL106" s="175">
        <f t="shared" si="624"/>
        <v>1.1209596268626847E-4</v>
      </c>
      <c r="EM106" s="175">
        <f t="shared" si="624"/>
        <v>1.2505533924030374E-4</v>
      </c>
      <c r="EN106" s="175">
        <f t="shared" si="624"/>
        <v>1.3902146234787214E-4</v>
      </c>
      <c r="EO106" s="175">
        <f t="shared" si="624"/>
        <v>1.5400286931411061E-4</v>
      </c>
      <c r="EP106" s="175">
        <f t="shared" si="624"/>
        <v>1.6999772862474381E-4</v>
      </c>
      <c r="EQ106" s="175">
        <f t="shared" si="624"/>
        <v>1.8699275110006032E-4</v>
      </c>
      <c r="ER106" s="175">
        <f t="shared" si="624"/>
        <v>2.0496219800456787E-4</v>
      </c>
      <c r="ES106" s="175">
        <f t="shared" si="624"/>
        <v>2.2386701815289283E-4</v>
      </c>
      <c r="ET106" s="175">
        <f t="shared" si="624"/>
        <v>2.4365414597948056E-4</v>
      </c>
      <c r="EU106" s="175">
        <f t="shared" si="624"/>
        <v>2.6425599151726968E-4</v>
      </c>
      <c r="EV106" s="175">
        <f t="shared" si="624"/>
        <v>2.8559015119978344E-4</v>
      </c>
      <c r="EW106" s="175">
        <f t="shared" si="624"/>
        <v>3.0755936533442005E-4</v>
      </c>
      <c r="EX106" s="175">
        <f t="shared" si="624"/>
        <v>3.3005174399999902E-4</v>
      </c>
      <c r="EY106" s="175">
        <f t="shared" si="624"/>
        <v>3.52941278045007E-4</v>
      </c>
      <c r="EZ106" s="175">
        <f t="shared" si="624"/>
        <v>3.760886458904337E-4</v>
      </c>
      <c r="FA106" s="175">
        <f t="shared" si="624"/>
        <v>3.993423200981186E-4</v>
      </c>
      <c r="FB106" s="175">
        <f t="shared" si="624"/>
        <v>4.2253997031535886E-4</v>
      </c>
      <c r="FC106" s="175">
        <f t="shared" si="624"/>
        <v>4.4551015144631695E-4</v>
      </c>
      <c r="FD106" s="175">
        <f t="shared" si="624"/>
        <v>4.6807425795618757E-4</v>
      </c>
      <c r="FE106" s="175">
        <f t="shared" si="624"/>
        <v>4.9004871733224816E-4</v>
      </c>
      <c r="FF106" s="175">
        <f t="shared" si="624"/>
        <v>5.1124738816688713E-4</v>
      </c>
      <c r="FG106" s="175">
        <f t="shared" si="624"/>
        <v>5.3148412135496854E-4</v>
      </c>
      <c r="FH106" s="175">
        <f t="shared" si="624"/>
        <v>5.5057543676809736E-4</v>
      </c>
      <c r="FI106" s="175">
        <f t="shared" si="624"/>
        <v>5.6834326272080151E-4</v>
      </c>
      <c r="FJ106" s="175">
        <f t="shared" si="624"/>
        <v>5.8461768179000363E-4</v>
      </c>
      <c r="FK106" s="175">
        <f t="shared" si="624"/>
        <v>5.9923962426386001E-4</v>
      </c>
      <c r="FL106" s="175">
        <f t="shared" si="624"/>
        <v>6.1206344980791426E-4</v>
      </c>
      <c r="FM106" s="175">
        <f t="shared" si="624"/>
        <v>0</v>
      </c>
      <c r="FN106" s="175">
        <f t="shared" si="624"/>
        <v>0</v>
      </c>
      <c r="FO106" s="175">
        <f t="shared" si="624"/>
        <v>0</v>
      </c>
      <c r="FP106" s="175">
        <f t="shared" si="624"/>
        <v>0</v>
      </c>
      <c r="FQ106" s="175">
        <f t="shared" si="624"/>
        <v>0</v>
      </c>
      <c r="FR106" s="175">
        <f t="shared" si="624"/>
        <v>0</v>
      </c>
      <c r="FS106" s="175">
        <f t="shared" si="624"/>
        <v>0</v>
      </c>
      <c r="FT106" s="175">
        <f t="shared" si="624"/>
        <v>0</v>
      </c>
      <c r="FU106" s="175">
        <f t="shared" si="624"/>
        <v>0</v>
      </c>
      <c r="FV106" s="175">
        <f t="shared" si="624"/>
        <v>0</v>
      </c>
      <c r="FW106" s="175">
        <f t="shared" si="624"/>
        <v>0</v>
      </c>
      <c r="FX106" s="175">
        <f t="shared" si="624"/>
        <v>0</v>
      </c>
      <c r="FY106" s="175">
        <f t="shared" si="624"/>
        <v>0</v>
      </c>
      <c r="FZ106" s="175">
        <f t="shared" si="624"/>
        <v>0</v>
      </c>
      <c r="GA106" s="175">
        <f t="shared" si="624"/>
        <v>0</v>
      </c>
      <c r="GB106" s="175">
        <f t="shared" si="624"/>
        <v>0</v>
      </c>
      <c r="GC106" s="175">
        <f t="shared" si="624"/>
        <v>0</v>
      </c>
      <c r="GD106" s="175">
        <f t="shared" si="624"/>
        <v>0</v>
      </c>
      <c r="GE106" s="175">
        <f t="shared" si="624"/>
        <v>0</v>
      </c>
      <c r="GF106" s="175">
        <f t="shared" si="624"/>
        <v>0</v>
      </c>
      <c r="GG106" s="175">
        <f t="shared" ref="GG106:HP106" si="625">IF(AND($D$112&gt;0,$D$113&gt;0),IF(OR(CJ104&lt;$D$112,CJ104=$D$112),GG104,0),"")</f>
        <v>0</v>
      </c>
      <c r="GH106" s="175">
        <f t="shared" si="625"/>
        <v>0</v>
      </c>
      <c r="GI106" s="175">
        <f t="shared" si="625"/>
        <v>0</v>
      </c>
      <c r="GJ106" s="175">
        <f t="shared" si="625"/>
        <v>0</v>
      </c>
      <c r="GK106" s="175">
        <f t="shared" si="625"/>
        <v>0</v>
      </c>
      <c r="GL106" s="175">
        <f t="shared" si="625"/>
        <v>0</v>
      </c>
      <c r="GM106" s="175">
        <f t="shared" si="625"/>
        <v>0</v>
      </c>
      <c r="GN106" s="175">
        <f t="shared" si="625"/>
        <v>0</v>
      </c>
      <c r="GO106" s="175">
        <f t="shared" si="625"/>
        <v>0</v>
      </c>
      <c r="GP106" s="175">
        <f t="shared" si="625"/>
        <v>0</v>
      </c>
      <c r="GQ106" s="175">
        <f t="shared" si="625"/>
        <v>0</v>
      </c>
      <c r="GR106" s="175">
        <f t="shared" si="625"/>
        <v>0</v>
      </c>
      <c r="GS106" s="175">
        <f t="shared" si="625"/>
        <v>0</v>
      </c>
      <c r="GT106" s="175">
        <f t="shared" si="625"/>
        <v>0</v>
      </c>
      <c r="GU106" s="175">
        <f t="shared" si="625"/>
        <v>0</v>
      </c>
      <c r="GV106" s="175">
        <f t="shared" si="625"/>
        <v>0</v>
      </c>
      <c r="GW106" s="175">
        <f t="shared" si="625"/>
        <v>0</v>
      </c>
      <c r="GX106" s="175">
        <f t="shared" si="625"/>
        <v>0</v>
      </c>
      <c r="GY106" s="175">
        <f t="shared" si="625"/>
        <v>0</v>
      </c>
      <c r="GZ106" s="175">
        <f t="shared" si="625"/>
        <v>0</v>
      </c>
      <c r="HA106" s="175">
        <f t="shared" si="625"/>
        <v>0</v>
      </c>
      <c r="HB106" s="175">
        <f t="shared" si="625"/>
        <v>0</v>
      </c>
      <c r="HC106" s="175">
        <f t="shared" si="625"/>
        <v>0</v>
      </c>
      <c r="HD106" s="175">
        <f t="shared" si="625"/>
        <v>0</v>
      </c>
      <c r="HE106" s="175">
        <f t="shared" si="625"/>
        <v>0</v>
      </c>
      <c r="HF106" s="175">
        <f t="shared" si="625"/>
        <v>0</v>
      </c>
      <c r="HG106" s="175">
        <f t="shared" si="625"/>
        <v>0</v>
      </c>
      <c r="HH106" s="175">
        <f t="shared" si="625"/>
        <v>0</v>
      </c>
      <c r="HI106" s="175">
        <f t="shared" si="625"/>
        <v>0</v>
      </c>
      <c r="HJ106" s="175">
        <f t="shared" si="625"/>
        <v>0</v>
      </c>
      <c r="HK106" s="175">
        <f t="shared" si="625"/>
        <v>0</v>
      </c>
      <c r="HL106" s="175">
        <f t="shared" si="625"/>
        <v>0</v>
      </c>
      <c r="HM106" s="175">
        <f t="shared" si="625"/>
        <v>0</v>
      </c>
      <c r="HN106" s="175">
        <f t="shared" si="625"/>
        <v>0</v>
      </c>
      <c r="HO106" s="175">
        <f t="shared" si="625"/>
        <v>0</v>
      </c>
      <c r="HP106" s="175">
        <f t="shared" si="625"/>
        <v>0</v>
      </c>
    </row>
    <row r="107" spans="1:224" x14ac:dyDescent="0.45">
      <c r="B107" s="5"/>
      <c r="C107" s="5"/>
      <c r="D107" s="5"/>
      <c r="E107" s="2"/>
      <c r="F107" s="2"/>
      <c r="G107" s="5"/>
      <c r="H107" s="5"/>
      <c r="I107" s="5"/>
      <c r="J107" s="5"/>
      <c r="K107" s="5"/>
      <c r="L107" s="5"/>
      <c r="M107" s="5"/>
      <c r="N107" s="5"/>
      <c r="O107" s="5"/>
      <c r="P107" s="5"/>
      <c r="Q107" s="5"/>
      <c r="R107" s="5"/>
      <c r="S107" s="5"/>
      <c r="T107" s="5"/>
      <c r="U107" s="5"/>
      <c r="DT107" s="175">
        <f>IF(AND($D$112&gt;0,$D$113&gt;0),IF(AND(W104&gt;$D$112,OR(W104&lt;$D$113,W104=$D$113)),DT104,0),"")</f>
        <v>0</v>
      </c>
      <c r="DU107" s="175">
        <f t="shared" ref="DU107:GF107" si="626">IF(AND($D$112&gt;0,$D$113&gt;0),IF(AND(X104&gt;$D$112,OR(X104&lt;$D$113,X104=$D$113)),DU104,0),"")</f>
        <v>0</v>
      </c>
      <c r="DV107" s="175">
        <f t="shared" si="626"/>
        <v>0</v>
      </c>
      <c r="DW107" s="175">
        <f t="shared" si="626"/>
        <v>0</v>
      </c>
      <c r="DX107" s="175">
        <f t="shared" si="626"/>
        <v>0</v>
      </c>
      <c r="DY107" s="175">
        <f t="shared" si="626"/>
        <v>0</v>
      </c>
      <c r="DZ107" s="175">
        <f t="shared" si="626"/>
        <v>0</v>
      </c>
      <c r="EA107" s="175">
        <f t="shared" si="626"/>
        <v>0</v>
      </c>
      <c r="EB107" s="175">
        <f t="shared" si="626"/>
        <v>0</v>
      </c>
      <c r="EC107" s="175">
        <f t="shared" si="626"/>
        <v>0</v>
      </c>
      <c r="ED107" s="175">
        <f t="shared" si="626"/>
        <v>0</v>
      </c>
      <c r="EE107" s="175">
        <f t="shared" si="626"/>
        <v>0</v>
      </c>
      <c r="EF107" s="175">
        <f t="shared" si="626"/>
        <v>0</v>
      </c>
      <c r="EG107" s="175">
        <f t="shared" si="626"/>
        <v>0</v>
      </c>
      <c r="EH107" s="175">
        <f t="shared" si="626"/>
        <v>0</v>
      </c>
      <c r="EI107" s="175">
        <f t="shared" si="626"/>
        <v>0</v>
      </c>
      <c r="EJ107" s="175">
        <f t="shared" si="626"/>
        <v>0</v>
      </c>
      <c r="EK107" s="175">
        <f t="shared" si="626"/>
        <v>0</v>
      </c>
      <c r="EL107" s="175">
        <f t="shared" si="626"/>
        <v>0</v>
      </c>
      <c r="EM107" s="175">
        <f t="shared" si="626"/>
        <v>0</v>
      </c>
      <c r="EN107" s="175">
        <f t="shared" si="626"/>
        <v>0</v>
      </c>
      <c r="EO107" s="175">
        <f t="shared" si="626"/>
        <v>0</v>
      </c>
      <c r="EP107" s="175">
        <f t="shared" si="626"/>
        <v>0</v>
      </c>
      <c r="EQ107" s="175">
        <f t="shared" si="626"/>
        <v>0</v>
      </c>
      <c r="ER107" s="175">
        <f t="shared" si="626"/>
        <v>0</v>
      </c>
      <c r="ES107" s="175">
        <f t="shared" si="626"/>
        <v>0</v>
      </c>
      <c r="ET107" s="175">
        <f t="shared" si="626"/>
        <v>0</v>
      </c>
      <c r="EU107" s="175">
        <f t="shared" si="626"/>
        <v>0</v>
      </c>
      <c r="EV107" s="175">
        <f t="shared" si="626"/>
        <v>0</v>
      </c>
      <c r="EW107" s="175">
        <f t="shared" si="626"/>
        <v>0</v>
      </c>
      <c r="EX107" s="175">
        <f t="shared" si="626"/>
        <v>0</v>
      </c>
      <c r="EY107" s="175">
        <f t="shared" si="626"/>
        <v>0</v>
      </c>
      <c r="EZ107" s="175">
        <f t="shared" si="626"/>
        <v>0</v>
      </c>
      <c r="FA107" s="175">
        <f t="shared" si="626"/>
        <v>0</v>
      </c>
      <c r="FB107" s="175">
        <f t="shared" si="626"/>
        <v>0</v>
      </c>
      <c r="FC107" s="175">
        <f t="shared" si="626"/>
        <v>0</v>
      </c>
      <c r="FD107" s="175">
        <f t="shared" si="626"/>
        <v>0</v>
      </c>
      <c r="FE107" s="175">
        <f t="shared" si="626"/>
        <v>0</v>
      </c>
      <c r="FF107" s="175">
        <f t="shared" si="626"/>
        <v>0</v>
      </c>
      <c r="FG107" s="175">
        <f t="shared" si="626"/>
        <v>0</v>
      </c>
      <c r="FH107" s="175">
        <f t="shared" si="626"/>
        <v>0</v>
      </c>
      <c r="FI107" s="175">
        <f t="shared" si="626"/>
        <v>0</v>
      </c>
      <c r="FJ107" s="175">
        <f t="shared" si="626"/>
        <v>0</v>
      </c>
      <c r="FK107" s="175">
        <f t="shared" si="626"/>
        <v>0</v>
      </c>
      <c r="FL107" s="175">
        <f t="shared" si="626"/>
        <v>0</v>
      </c>
      <c r="FM107" s="175">
        <f t="shared" si="626"/>
        <v>6.2295935892193771E-4</v>
      </c>
      <c r="FN107" s="175">
        <f t="shared" si="626"/>
        <v>6.3181557843907104E-4</v>
      </c>
      <c r="FO107" s="175">
        <f t="shared" si="626"/>
        <v>6.3854026964947023E-4</v>
      </c>
      <c r="FP107" s="175">
        <f t="shared" si="626"/>
        <v>6.4306311351350939E-4</v>
      </c>
      <c r="FQ107" s="175">
        <f t="shared" si="626"/>
        <v>6.453365347073944E-4</v>
      </c>
      <c r="FR107" s="175">
        <f t="shared" si="626"/>
        <v>6.453365347073944E-4</v>
      </c>
      <c r="FS107" s="175">
        <f t="shared" si="626"/>
        <v>6.4306311351350928E-4</v>
      </c>
      <c r="FT107" s="175">
        <f t="shared" si="626"/>
        <v>6.385402696494699E-4</v>
      </c>
      <c r="FU107" s="175">
        <f t="shared" si="626"/>
        <v>6.318155784390706E-4</v>
      </c>
      <c r="FV107" s="175">
        <f t="shared" si="626"/>
        <v>6.229593589219375E-4</v>
      </c>
      <c r="FW107" s="175">
        <f t="shared" si="626"/>
        <v>0</v>
      </c>
      <c r="FX107" s="175">
        <f t="shared" si="626"/>
        <v>0</v>
      </c>
      <c r="FY107" s="175">
        <f t="shared" si="626"/>
        <v>0</v>
      </c>
      <c r="FZ107" s="175">
        <f t="shared" si="626"/>
        <v>0</v>
      </c>
      <c r="GA107" s="175">
        <f t="shared" si="626"/>
        <v>0</v>
      </c>
      <c r="GB107" s="175">
        <f t="shared" si="626"/>
        <v>0</v>
      </c>
      <c r="GC107" s="175">
        <f t="shared" si="626"/>
        <v>0</v>
      </c>
      <c r="GD107" s="175">
        <f t="shared" si="626"/>
        <v>0</v>
      </c>
      <c r="GE107" s="175">
        <f t="shared" si="626"/>
        <v>0</v>
      </c>
      <c r="GF107" s="175">
        <f t="shared" si="626"/>
        <v>0</v>
      </c>
      <c r="GG107" s="175">
        <f t="shared" ref="GG107:HP107" si="627">IF(AND($D$112&gt;0,$D$113&gt;0),IF(AND(CJ104&gt;$D$112,OR(CJ104&lt;$D$113,CJ104=$D$113)),GG104,0),"")</f>
        <v>0</v>
      </c>
      <c r="GH107" s="175">
        <f t="shared" si="627"/>
        <v>0</v>
      </c>
      <c r="GI107" s="175">
        <f t="shared" si="627"/>
        <v>0</v>
      </c>
      <c r="GJ107" s="175">
        <f t="shared" si="627"/>
        <v>0</v>
      </c>
      <c r="GK107" s="175">
        <f t="shared" si="627"/>
        <v>0</v>
      </c>
      <c r="GL107" s="175">
        <f t="shared" si="627"/>
        <v>0</v>
      </c>
      <c r="GM107" s="175">
        <f t="shared" si="627"/>
        <v>0</v>
      </c>
      <c r="GN107" s="175">
        <f t="shared" si="627"/>
        <v>0</v>
      </c>
      <c r="GO107" s="175">
        <f t="shared" si="627"/>
        <v>0</v>
      </c>
      <c r="GP107" s="175">
        <f t="shared" si="627"/>
        <v>0</v>
      </c>
      <c r="GQ107" s="175">
        <f t="shared" si="627"/>
        <v>0</v>
      </c>
      <c r="GR107" s="175">
        <f t="shared" si="627"/>
        <v>0</v>
      </c>
      <c r="GS107" s="175">
        <f t="shared" si="627"/>
        <v>0</v>
      </c>
      <c r="GT107" s="175">
        <f t="shared" si="627"/>
        <v>0</v>
      </c>
      <c r="GU107" s="175">
        <f t="shared" si="627"/>
        <v>0</v>
      </c>
      <c r="GV107" s="175">
        <f t="shared" si="627"/>
        <v>0</v>
      </c>
      <c r="GW107" s="175">
        <f t="shared" si="627"/>
        <v>0</v>
      </c>
      <c r="GX107" s="175">
        <f t="shared" si="627"/>
        <v>0</v>
      </c>
      <c r="GY107" s="175">
        <f t="shared" si="627"/>
        <v>0</v>
      </c>
      <c r="GZ107" s="175">
        <f t="shared" si="627"/>
        <v>0</v>
      </c>
      <c r="HA107" s="175">
        <f t="shared" si="627"/>
        <v>0</v>
      </c>
      <c r="HB107" s="175">
        <f t="shared" si="627"/>
        <v>0</v>
      </c>
      <c r="HC107" s="175">
        <f t="shared" si="627"/>
        <v>0</v>
      </c>
      <c r="HD107" s="175">
        <f t="shared" si="627"/>
        <v>0</v>
      </c>
      <c r="HE107" s="175">
        <f t="shared" si="627"/>
        <v>0</v>
      </c>
      <c r="HF107" s="175">
        <f t="shared" si="627"/>
        <v>0</v>
      </c>
      <c r="HG107" s="175">
        <f t="shared" si="627"/>
        <v>0</v>
      </c>
      <c r="HH107" s="175">
        <f t="shared" si="627"/>
        <v>0</v>
      </c>
      <c r="HI107" s="175">
        <f t="shared" si="627"/>
        <v>0</v>
      </c>
      <c r="HJ107" s="175">
        <f t="shared" si="627"/>
        <v>0</v>
      </c>
      <c r="HK107" s="175">
        <f t="shared" si="627"/>
        <v>0</v>
      </c>
      <c r="HL107" s="175">
        <f t="shared" si="627"/>
        <v>0</v>
      </c>
      <c r="HM107" s="175">
        <f t="shared" si="627"/>
        <v>0</v>
      </c>
      <c r="HN107" s="175">
        <f t="shared" si="627"/>
        <v>0</v>
      </c>
      <c r="HO107" s="175">
        <f t="shared" si="627"/>
        <v>0</v>
      </c>
      <c r="HP107" s="175">
        <f t="shared" si="627"/>
        <v>0</v>
      </c>
    </row>
    <row r="108" spans="1:224" ht="15.75" x14ac:dyDescent="0.5">
      <c r="A108" s="5"/>
      <c r="B108" s="5"/>
      <c r="C108" s="29" t="s">
        <v>17</v>
      </c>
      <c r="D108" s="84">
        <v>0.8</v>
      </c>
      <c r="E108" s="270" t="s">
        <v>20</v>
      </c>
      <c r="F108" s="36"/>
      <c r="G108" s="5"/>
      <c r="H108" s="5"/>
      <c r="I108" s="5"/>
      <c r="J108" s="5"/>
      <c r="K108" s="5"/>
      <c r="L108" s="5"/>
      <c r="M108" s="5"/>
      <c r="N108" s="5"/>
      <c r="O108" s="5"/>
      <c r="P108" s="5"/>
      <c r="Q108" s="5"/>
      <c r="R108" s="5"/>
      <c r="S108" s="5"/>
      <c r="T108" s="5"/>
      <c r="U108" s="5"/>
      <c r="DT108" s="175">
        <f>IF(AND($D$112&gt;0,$D$113&gt;0),IF(AND(W104&gt;$D$113),DT104,0),"")</f>
        <v>0</v>
      </c>
      <c r="DU108" s="175">
        <f t="shared" ref="DU108:GF108" si="628">IF(AND($D$112&gt;0,$D$113&gt;0),IF(AND(X104&gt;$D$113),DU104,0),"")</f>
        <v>0</v>
      </c>
      <c r="DV108" s="175">
        <f t="shared" si="628"/>
        <v>0</v>
      </c>
      <c r="DW108" s="175">
        <f t="shared" si="628"/>
        <v>0</v>
      </c>
      <c r="DX108" s="175">
        <f t="shared" si="628"/>
        <v>0</v>
      </c>
      <c r="DY108" s="175">
        <f t="shared" si="628"/>
        <v>0</v>
      </c>
      <c r="DZ108" s="175">
        <f t="shared" si="628"/>
        <v>0</v>
      </c>
      <c r="EA108" s="175">
        <f t="shared" si="628"/>
        <v>0</v>
      </c>
      <c r="EB108" s="175">
        <f t="shared" si="628"/>
        <v>0</v>
      </c>
      <c r="EC108" s="175">
        <f t="shared" si="628"/>
        <v>0</v>
      </c>
      <c r="ED108" s="175">
        <f t="shared" si="628"/>
        <v>0</v>
      </c>
      <c r="EE108" s="175">
        <f t="shared" si="628"/>
        <v>0</v>
      </c>
      <c r="EF108" s="175">
        <f t="shared" si="628"/>
        <v>0</v>
      </c>
      <c r="EG108" s="175">
        <f t="shared" si="628"/>
        <v>0</v>
      </c>
      <c r="EH108" s="175">
        <f t="shared" si="628"/>
        <v>0</v>
      </c>
      <c r="EI108" s="175">
        <f t="shared" si="628"/>
        <v>0</v>
      </c>
      <c r="EJ108" s="175">
        <f t="shared" si="628"/>
        <v>0</v>
      </c>
      <c r="EK108" s="175">
        <f t="shared" si="628"/>
        <v>0</v>
      </c>
      <c r="EL108" s="175">
        <f t="shared" si="628"/>
        <v>0</v>
      </c>
      <c r="EM108" s="175">
        <f t="shared" si="628"/>
        <v>0</v>
      </c>
      <c r="EN108" s="175">
        <f t="shared" si="628"/>
        <v>0</v>
      </c>
      <c r="EO108" s="175">
        <f t="shared" si="628"/>
        <v>0</v>
      </c>
      <c r="EP108" s="175">
        <f t="shared" si="628"/>
        <v>0</v>
      </c>
      <c r="EQ108" s="175">
        <f t="shared" si="628"/>
        <v>0</v>
      </c>
      <c r="ER108" s="175">
        <f t="shared" si="628"/>
        <v>0</v>
      </c>
      <c r="ES108" s="175">
        <f t="shared" si="628"/>
        <v>0</v>
      </c>
      <c r="ET108" s="175">
        <f t="shared" si="628"/>
        <v>0</v>
      </c>
      <c r="EU108" s="175">
        <f t="shared" si="628"/>
        <v>0</v>
      </c>
      <c r="EV108" s="175">
        <f t="shared" si="628"/>
        <v>0</v>
      </c>
      <c r="EW108" s="175">
        <f t="shared" si="628"/>
        <v>0</v>
      </c>
      <c r="EX108" s="175">
        <f t="shared" si="628"/>
        <v>0</v>
      </c>
      <c r="EY108" s="175">
        <f t="shared" si="628"/>
        <v>0</v>
      </c>
      <c r="EZ108" s="175">
        <f t="shared" si="628"/>
        <v>0</v>
      </c>
      <c r="FA108" s="175">
        <f t="shared" si="628"/>
        <v>0</v>
      </c>
      <c r="FB108" s="175">
        <f t="shared" si="628"/>
        <v>0</v>
      </c>
      <c r="FC108" s="175">
        <f t="shared" si="628"/>
        <v>0</v>
      </c>
      <c r="FD108" s="175">
        <f t="shared" si="628"/>
        <v>0</v>
      </c>
      <c r="FE108" s="175">
        <f t="shared" si="628"/>
        <v>0</v>
      </c>
      <c r="FF108" s="175">
        <f t="shared" si="628"/>
        <v>0</v>
      </c>
      <c r="FG108" s="175">
        <f t="shared" si="628"/>
        <v>0</v>
      </c>
      <c r="FH108" s="175">
        <f t="shared" si="628"/>
        <v>0</v>
      </c>
      <c r="FI108" s="175">
        <f t="shared" si="628"/>
        <v>0</v>
      </c>
      <c r="FJ108" s="175">
        <f t="shared" si="628"/>
        <v>0</v>
      </c>
      <c r="FK108" s="175">
        <f t="shared" si="628"/>
        <v>0</v>
      </c>
      <c r="FL108" s="175">
        <f t="shared" si="628"/>
        <v>0</v>
      </c>
      <c r="FM108" s="175">
        <f t="shared" si="628"/>
        <v>0</v>
      </c>
      <c r="FN108" s="175">
        <f t="shared" si="628"/>
        <v>0</v>
      </c>
      <c r="FO108" s="175">
        <f t="shared" si="628"/>
        <v>0</v>
      </c>
      <c r="FP108" s="175">
        <f t="shared" si="628"/>
        <v>0</v>
      </c>
      <c r="FQ108" s="175">
        <f t="shared" si="628"/>
        <v>0</v>
      </c>
      <c r="FR108" s="175">
        <f t="shared" si="628"/>
        <v>0</v>
      </c>
      <c r="FS108" s="175">
        <f t="shared" si="628"/>
        <v>0</v>
      </c>
      <c r="FT108" s="175">
        <f t="shared" si="628"/>
        <v>0</v>
      </c>
      <c r="FU108" s="175">
        <f t="shared" si="628"/>
        <v>0</v>
      </c>
      <c r="FV108" s="175">
        <f t="shared" si="628"/>
        <v>0</v>
      </c>
      <c r="FW108" s="175">
        <f t="shared" si="628"/>
        <v>6.1206344980791383E-4</v>
      </c>
      <c r="FX108" s="175">
        <f t="shared" si="628"/>
        <v>5.9923962426385957E-4</v>
      </c>
      <c r="FY108" s="175">
        <f t="shared" si="628"/>
        <v>5.846176817900032E-4</v>
      </c>
      <c r="FZ108" s="175">
        <f t="shared" si="628"/>
        <v>5.6834326272080108E-4</v>
      </c>
      <c r="GA108" s="175">
        <f t="shared" si="628"/>
        <v>5.5057543676809671E-4</v>
      </c>
      <c r="GB108" s="175">
        <f t="shared" si="628"/>
        <v>5.3148412135496789E-4</v>
      </c>
      <c r="GC108" s="175">
        <f t="shared" si="628"/>
        <v>5.1124738816688659E-4</v>
      </c>
      <c r="GD108" s="175">
        <f t="shared" si="628"/>
        <v>4.9004871733224751E-4</v>
      </c>
      <c r="GE108" s="175">
        <f t="shared" si="628"/>
        <v>4.6807425795618681E-4</v>
      </c>
      <c r="GF108" s="175">
        <f t="shared" si="628"/>
        <v>4.4551015144631614E-4</v>
      </c>
      <c r="GG108" s="175">
        <f t="shared" ref="GG108:HP108" si="629">IF(AND($D$112&gt;0,$D$113&gt;0),IF(AND(CJ104&gt;$D$113),GG104,0),"")</f>
        <v>4.2253997031535805E-4</v>
      </c>
      <c r="GH108" s="175">
        <f t="shared" si="629"/>
        <v>3.9934232009811784E-4</v>
      </c>
      <c r="GI108" s="175">
        <f t="shared" si="629"/>
        <v>3.7608864589043294E-4</v>
      </c>
      <c r="GJ108" s="175">
        <f t="shared" si="629"/>
        <v>3.5294127804500613E-4</v>
      </c>
      <c r="GK108" s="175">
        <f t="shared" si="629"/>
        <v>3.3005174399999826E-4</v>
      </c>
      <c r="GL108" s="175">
        <f t="shared" si="629"/>
        <v>3.0755936533441929E-4</v>
      </c>
      <c r="GM108" s="175">
        <f t="shared" si="629"/>
        <v>2.8559015119978285E-4</v>
      </c>
      <c r="GN108" s="175">
        <f t="shared" si="629"/>
        <v>2.6425599151726925E-4</v>
      </c>
      <c r="GO108" s="175">
        <f t="shared" si="629"/>
        <v>2.4365414597948026E-4</v>
      </c>
      <c r="GP108" s="175">
        <f t="shared" si="629"/>
        <v>2.238670181528927E-4</v>
      </c>
      <c r="GQ108" s="175">
        <f t="shared" si="629"/>
        <v>2.0496219800456781E-4</v>
      </c>
      <c r="GR108" s="175">
        <f t="shared" si="629"/>
        <v>1.8699275110006032E-4</v>
      </c>
      <c r="GS108" s="175">
        <f t="shared" si="629"/>
        <v>1.6999772862474395E-4</v>
      </c>
      <c r="GT108" s="175">
        <f t="shared" si="629"/>
        <v>1.540028693141108E-4</v>
      </c>
      <c r="GU108" s="175">
        <f t="shared" si="629"/>
        <v>1.3902146234787249E-4</v>
      </c>
      <c r="GV108" s="175">
        <f t="shared" si="629"/>
        <v>1.2505533924030409E-4</v>
      </c>
      <c r="GW108" s="175">
        <f t="shared" si="629"/>
        <v>1.1209596268626891E-4</v>
      </c>
      <c r="GX108" s="175">
        <f t="shared" si="629"/>
        <v>1.0012558111335184E-4</v>
      </c>
      <c r="GY108" s="175">
        <f t="shared" si="629"/>
        <v>8.9118419239271089E-5</v>
      </c>
      <c r="GZ108" s="175">
        <f t="shared" si="629"/>
        <v>7.9041877119046737E-5</v>
      </c>
      <c r="HA108" s="175">
        <f t="shared" si="629"/>
        <v>6.9857712858027238E-5</v>
      </c>
      <c r="HB108" s="175">
        <f t="shared" si="629"/>
        <v>6.1523187231211302E-5</v>
      </c>
      <c r="HC108" s="175">
        <f t="shared" si="629"/>
        <v>5.3992151754603879E-5</v>
      </c>
      <c r="HD108" s="175">
        <f t="shared" si="629"/>
        <v>4.7216065175337407E-5</v>
      </c>
      <c r="HE108" s="175">
        <f t="shared" si="629"/>
        <v>4.1144926768989538E-5</v>
      </c>
      <c r="HF108" s="175">
        <f t="shared" si="629"/>
        <v>3.5728118153263067E-5</v>
      </c>
      <c r="HG108" s="175">
        <f t="shared" si="629"/>
        <v>3.0915148460703689E-5</v>
      </c>
      <c r="HH108" s="175">
        <f t="shared" si="629"/>
        <v>2.6656300589853722E-5</v>
      </c>
      <c r="HI108" s="175">
        <f t="shared" si="629"/>
        <v>2.2903178821737068E-5</v>
      </c>
      <c r="HJ108" s="175">
        <f t="shared" si="629"/>
        <v>1.9609160311277648E-5</v>
      </c>
      <c r="HK108" s="175">
        <f t="shared" si="629"/>
        <v>1.6729754821540608E-5</v>
      </c>
      <c r="HL108" s="175">
        <f t="shared" si="629"/>
        <v>1.4222878557475323E-5</v>
      </c>
      <c r="HM108" s="175">
        <f t="shared" si="629"/>
        <v>1.2049049082789254E-5</v>
      </c>
      <c r="HN108" s="175">
        <f t="shared" si="629"/>
        <v>1.0171509087059776E-5</v>
      </c>
      <c r="HO108" s="175">
        <f t="shared" si="629"/>
        <v>8.5562872370855443E-6</v>
      </c>
      <c r="HP108" s="175">
        <f t="shared" si="629"/>
        <v>7.1722045300129815E-6</v>
      </c>
    </row>
    <row r="109" spans="1:224" ht="15.75" x14ac:dyDescent="0.5">
      <c r="A109" s="5"/>
      <c r="C109" s="29" t="s">
        <v>16</v>
      </c>
      <c r="D109" s="68">
        <f>IF(AND(D108&gt;0,D108&lt;1,NOT(K104="")),_xlfn.NORM.INV((1-$D$108)/2,$G$104,$K$104),"")</f>
        <v>508.10369436505391</v>
      </c>
      <c r="E109" s="35"/>
      <c r="F109" s="2"/>
      <c r="G109" s="5"/>
      <c r="H109" s="5"/>
      <c r="I109" s="5"/>
      <c r="J109" s="5"/>
      <c r="K109" s="5"/>
      <c r="L109" s="5"/>
      <c r="M109" s="5"/>
      <c r="N109" s="5"/>
      <c r="O109" s="5"/>
      <c r="P109" s="5"/>
      <c r="Q109" s="5"/>
      <c r="R109" s="5"/>
      <c r="S109" s="5"/>
      <c r="T109" s="5"/>
      <c r="U109" s="5"/>
      <c r="DT109" s="219">
        <f>MAX(DT106:DT108)</f>
        <v>8.5562872370853308E-6</v>
      </c>
      <c r="DU109" s="219">
        <f t="shared" ref="DU109:GF109" si="630">MAX(DU106:DU108)</f>
        <v>1.0171509087059534E-5</v>
      </c>
      <c r="DV109" s="219">
        <f t="shared" si="630"/>
        <v>1.2049049082788985E-5</v>
      </c>
      <c r="DW109" s="219">
        <f t="shared" si="630"/>
        <v>1.4222878557475024E-5</v>
      </c>
      <c r="DX109" s="219">
        <f t="shared" si="630"/>
        <v>1.6729754821540286E-5</v>
      </c>
      <c r="DY109" s="219">
        <f t="shared" si="630"/>
        <v>1.9609160311277299E-5</v>
      </c>
      <c r="DZ109" s="219">
        <f t="shared" si="630"/>
        <v>2.2903178821736706E-5</v>
      </c>
      <c r="EA109" s="219">
        <f t="shared" si="630"/>
        <v>2.6656300589853325E-5</v>
      </c>
      <c r="EB109" s="219">
        <f t="shared" si="630"/>
        <v>3.091514846070329E-5</v>
      </c>
      <c r="EC109" s="219">
        <f t="shared" si="630"/>
        <v>3.572811815326264E-5</v>
      </c>
      <c r="ED109" s="219">
        <f t="shared" si="630"/>
        <v>4.1144926768989104E-5</v>
      </c>
      <c r="EE109" s="219">
        <f t="shared" si="630"/>
        <v>4.7216065175336946E-5</v>
      </c>
      <c r="EF109" s="219">
        <f t="shared" si="630"/>
        <v>5.3992151754603405E-5</v>
      </c>
      <c r="EG109" s="219">
        <f t="shared" si="630"/>
        <v>6.1523187231210787E-5</v>
      </c>
      <c r="EH109" s="219">
        <f t="shared" si="630"/>
        <v>6.985771285802671E-5</v>
      </c>
      <c r="EI109" s="219">
        <f t="shared" si="630"/>
        <v>7.9041877119046208E-5</v>
      </c>
      <c r="EJ109" s="219">
        <f t="shared" si="630"/>
        <v>8.9118419239270615E-5</v>
      </c>
      <c r="EK109" s="219">
        <f t="shared" si="630"/>
        <v>1.0012558111335139E-4</v>
      </c>
      <c r="EL109" s="219">
        <f t="shared" si="630"/>
        <v>1.1209596268626847E-4</v>
      </c>
      <c r="EM109" s="219">
        <f t="shared" si="630"/>
        <v>1.2505533924030374E-4</v>
      </c>
      <c r="EN109" s="219">
        <f t="shared" si="630"/>
        <v>1.3902146234787214E-4</v>
      </c>
      <c r="EO109" s="219">
        <f t="shared" si="630"/>
        <v>1.5400286931411061E-4</v>
      </c>
      <c r="EP109" s="219">
        <f t="shared" si="630"/>
        <v>1.6999772862474381E-4</v>
      </c>
      <c r="EQ109" s="219">
        <f t="shared" si="630"/>
        <v>1.8699275110006032E-4</v>
      </c>
      <c r="ER109" s="219">
        <f t="shared" si="630"/>
        <v>2.0496219800456787E-4</v>
      </c>
      <c r="ES109" s="219">
        <f t="shared" si="630"/>
        <v>2.2386701815289283E-4</v>
      </c>
      <c r="ET109" s="219">
        <f t="shared" si="630"/>
        <v>2.4365414597948056E-4</v>
      </c>
      <c r="EU109" s="219">
        <f t="shared" si="630"/>
        <v>2.6425599151726968E-4</v>
      </c>
      <c r="EV109" s="219">
        <f t="shared" si="630"/>
        <v>2.8559015119978344E-4</v>
      </c>
      <c r="EW109" s="219">
        <f t="shared" si="630"/>
        <v>3.0755936533442005E-4</v>
      </c>
      <c r="EX109" s="219">
        <f t="shared" si="630"/>
        <v>3.3005174399999902E-4</v>
      </c>
      <c r="EY109" s="219">
        <f t="shared" si="630"/>
        <v>3.52941278045007E-4</v>
      </c>
      <c r="EZ109" s="219">
        <f t="shared" si="630"/>
        <v>3.760886458904337E-4</v>
      </c>
      <c r="FA109" s="219">
        <f t="shared" si="630"/>
        <v>3.993423200981186E-4</v>
      </c>
      <c r="FB109" s="219">
        <f t="shared" si="630"/>
        <v>4.2253997031535886E-4</v>
      </c>
      <c r="FC109" s="219">
        <f t="shared" si="630"/>
        <v>4.4551015144631695E-4</v>
      </c>
      <c r="FD109" s="219">
        <f t="shared" si="630"/>
        <v>4.6807425795618757E-4</v>
      </c>
      <c r="FE109" s="219">
        <f t="shared" si="630"/>
        <v>4.9004871733224816E-4</v>
      </c>
      <c r="FF109" s="219">
        <f t="shared" si="630"/>
        <v>5.1124738816688713E-4</v>
      </c>
      <c r="FG109" s="219">
        <f t="shared" si="630"/>
        <v>5.3148412135496854E-4</v>
      </c>
      <c r="FH109" s="219">
        <f t="shared" si="630"/>
        <v>5.5057543676809736E-4</v>
      </c>
      <c r="FI109" s="219">
        <f t="shared" si="630"/>
        <v>5.6834326272080151E-4</v>
      </c>
      <c r="FJ109" s="219">
        <f t="shared" si="630"/>
        <v>5.8461768179000363E-4</v>
      </c>
      <c r="FK109" s="219">
        <f t="shared" si="630"/>
        <v>5.9923962426386001E-4</v>
      </c>
      <c r="FL109" s="219">
        <f t="shared" si="630"/>
        <v>6.1206344980791426E-4</v>
      </c>
      <c r="FM109" s="219">
        <f t="shared" si="630"/>
        <v>6.2295935892193771E-4</v>
      </c>
      <c r="FN109" s="219">
        <f t="shared" si="630"/>
        <v>6.3181557843907104E-4</v>
      </c>
      <c r="FO109" s="219">
        <f t="shared" si="630"/>
        <v>6.3854026964947023E-4</v>
      </c>
      <c r="FP109" s="219">
        <f t="shared" si="630"/>
        <v>6.4306311351350939E-4</v>
      </c>
      <c r="FQ109" s="219">
        <f t="shared" si="630"/>
        <v>6.453365347073944E-4</v>
      </c>
      <c r="FR109" s="219">
        <f t="shared" si="630"/>
        <v>6.453365347073944E-4</v>
      </c>
      <c r="FS109" s="219">
        <f t="shared" si="630"/>
        <v>6.4306311351350928E-4</v>
      </c>
      <c r="FT109" s="219">
        <f t="shared" si="630"/>
        <v>6.385402696494699E-4</v>
      </c>
      <c r="FU109" s="219">
        <f t="shared" si="630"/>
        <v>6.318155784390706E-4</v>
      </c>
      <c r="FV109" s="219">
        <f t="shared" si="630"/>
        <v>6.229593589219375E-4</v>
      </c>
      <c r="FW109" s="219">
        <f t="shared" si="630"/>
        <v>6.1206344980791383E-4</v>
      </c>
      <c r="FX109" s="219">
        <f t="shared" si="630"/>
        <v>5.9923962426385957E-4</v>
      </c>
      <c r="FY109" s="219">
        <f t="shared" si="630"/>
        <v>5.846176817900032E-4</v>
      </c>
      <c r="FZ109" s="219">
        <f t="shared" si="630"/>
        <v>5.6834326272080108E-4</v>
      </c>
      <c r="GA109" s="219">
        <f t="shared" si="630"/>
        <v>5.5057543676809671E-4</v>
      </c>
      <c r="GB109" s="219">
        <f t="shared" si="630"/>
        <v>5.3148412135496789E-4</v>
      </c>
      <c r="GC109" s="219">
        <f t="shared" si="630"/>
        <v>5.1124738816688659E-4</v>
      </c>
      <c r="GD109" s="219">
        <f t="shared" si="630"/>
        <v>4.9004871733224751E-4</v>
      </c>
      <c r="GE109" s="219">
        <f t="shared" si="630"/>
        <v>4.6807425795618681E-4</v>
      </c>
      <c r="GF109" s="219">
        <f t="shared" si="630"/>
        <v>4.4551015144631614E-4</v>
      </c>
      <c r="GG109" s="219">
        <f t="shared" ref="GG109:HP109" si="631">MAX(GG106:GG108)</f>
        <v>4.2253997031535805E-4</v>
      </c>
      <c r="GH109" s="219">
        <f t="shared" si="631"/>
        <v>3.9934232009811784E-4</v>
      </c>
      <c r="GI109" s="219">
        <f t="shared" si="631"/>
        <v>3.7608864589043294E-4</v>
      </c>
      <c r="GJ109" s="219">
        <f t="shared" si="631"/>
        <v>3.5294127804500613E-4</v>
      </c>
      <c r="GK109" s="219">
        <f t="shared" si="631"/>
        <v>3.3005174399999826E-4</v>
      </c>
      <c r="GL109" s="219">
        <f t="shared" si="631"/>
        <v>3.0755936533441929E-4</v>
      </c>
      <c r="GM109" s="219">
        <f t="shared" si="631"/>
        <v>2.8559015119978285E-4</v>
      </c>
      <c r="GN109" s="219">
        <f t="shared" si="631"/>
        <v>2.6425599151726925E-4</v>
      </c>
      <c r="GO109" s="219">
        <f t="shared" si="631"/>
        <v>2.4365414597948026E-4</v>
      </c>
      <c r="GP109" s="219">
        <f t="shared" si="631"/>
        <v>2.238670181528927E-4</v>
      </c>
      <c r="GQ109" s="219">
        <f t="shared" si="631"/>
        <v>2.0496219800456781E-4</v>
      </c>
      <c r="GR109" s="219">
        <f t="shared" si="631"/>
        <v>1.8699275110006032E-4</v>
      </c>
      <c r="GS109" s="219">
        <f t="shared" si="631"/>
        <v>1.6999772862474395E-4</v>
      </c>
      <c r="GT109" s="219">
        <f t="shared" si="631"/>
        <v>1.540028693141108E-4</v>
      </c>
      <c r="GU109" s="219">
        <f t="shared" si="631"/>
        <v>1.3902146234787249E-4</v>
      </c>
      <c r="GV109" s="219">
        <f t="shared" si="631"/>
        <v>1.2505533924030409E-4</v>
      </c>
      <c r="GW109" s="219">
        <f t="shared" si="631"/>
        <v>1.1209596268626891E-4</v>
      </c>
      <c r="GX109" s="219">
        <f t="shared" si="631"/>
        <v>1.0012558111335184E-4</v>
      </c>
      <c r="GY109" s="219">
        <f t="shared" si="631"/>
        <v>8.9118419239271089E-5</v>
      </c>
      <c r="GZ109" s="219">
        <f t="shared" si="631"/>
        <v>7.9041877119046737E-5</v>
      </c>
      <c r="HA109" s="219">
        <f t="shared" si="631"/>
        <v>6.9857712858027238E-5</v>
      </c>
      <c r="HB109" s="219">
        <f t="shared" si="631"/>
        <v>6.1523187231211302E-5</v>
      </c>
      <c r="HC109" s="219">
        <f t="shared" si="631"/>
        <v>5.3992151754603879E-5</v>
      </c>
      <c r="HD109" s="219">
        <f t="shared" si="631"/>
        <v>4.7216065175337407E-5</v>
      </c>
      <c r="HE109" s="219">
        <f t="shared" si="631"/>
        <v>4.1144926768989538E-5</v>
      </c>
      <c r="HF109" s="219">
        <f t="shared" si="631"/>
        <v>3.5728118153263067E-5</v>
      </c>
      <c r="HG109" s="219">
        <f t="shared" si="631"/>
        <v>3.0915148460703689E-5</v>
      </c>
      <c r="HH109" s="219">
        <f t="shared" si="631"/>
        <v>2.6656300589853722E-5</v>
      </c>
      <c r="HI109" s="219">
        <f t="shared" si="631"/>
        <v>2.2903178821737068E-5</v>
      </c>
      <c r="HJ109" s="219">
        <f t="shared" si="631"/>
        <v>1.9609160311277648E-5</v>
      </c>
      <c r="HK109" s="219">
        <f t="shared" si="631"/>
        <v>1.6729754821540608E-5</v>
      </c>
      <c r="HL109" s="219">
        <f t="shared" si="631"/>
        <v>1.4222878557475323E-5</v>
      </c>
      <c r="HM109" s="219">
        <f t="shared" si="631"/>
        <v>1.2049049082789254E-5</v>
      </c>
      <c r="HN109" s="219">
        <f t="shared" si="631"/>
        <v>1.0171509087059776E-5</v>
      </c>
      <c r="HO109" s="219">
        <f t="shared" si="631"/>
        <v>8.5562872370855443E-6</v>
      </c>
      <c r="HP109" s="219">
        <f t="shared" si="631"/>
        <v>7.1722045300129815E-6</v>
      </c>
    </row>
    <row r="110" spans="1:224" ht="15.75" x14ac:dyDescent="0.5">
      <c r="A110" s="5"/>
      <c r="B110" s="5"/>
      <c r="C110" s="29" t="s">
        <v>48</v>
      </c>
      <c r="D110" s="68">
        <f>IF(AND(D108&gt;0,D108&lt;1,NOT(K104="")),_xlfn.NORM.INV(($D$108+(1-$D$108)/2),$G$104,$K$104),"")</f>
        <v>2091.8963056349462</v>
      </c>
      <c r="E110" s="35"/>
      <c r="F110" s="2"/>
      <c r="G110" s="5"/>
      <c r="H110" s="5"/>
      <c r="I110" s="5"/>
      <c r="J110" s="5"/>
      <c r="K110" s="5"/>
      <c r="L110" s="5"/>
      <c r="M110" s="5"/>
      <c r="N110" s="5"/>
      <c r="O110" s="5"/>
      <c r="P110" s="5"/>
      <c r="Q110" s="5"/>
      <c r="R110" s="5"/>
      <c r="S110" s="5"/>
      <c r="T110" s="5"/>
      <c r="U110" s="5"/>
    </row>
    <row r="111" spans="1:224" ht="16.899999999999999" x14ac:dyDescent="0.5">
      <c r="A111" s="5"/>
      <c r="B111" s="5"/>
      <c r="C111" s="29"/>
      <c r="D111" s="38"/>
      <c r="E111" s="35"/>
      <c r="F111" s="2"/>
      <c r="G111" s="5"/>
      <c r="H111" s="5"/>
      <c r="I111" s="5"/>
      <c r="J111" s="5"/>
      <c r="K111" s="5"/>
      <c r="L111" s="5"/>
      <c r="M111" s="5"/>
      <c r="N111" s="5"/>
      <c r="O111" s="5"/>
      <c r="P111" s="5"/>
      <c r="Q111" s="5"/>
      <c r="R111" s="5"/>
      <c r="S111" s="5"/>
      <c r="T111" s="5"/>
      <c r="U111" s="5"/>
    </row>
    <row r="112" spans="1:224" ht="15.75" x14ac:dyDescent="0.5">
      <c r="A112" s="5"/>
      <c r="B112" s="5"/>
      <c r="C112" s="69" t="s">
        <v>18</v>
      </c>
      <c r="D112" s="85">
        <v>1118</v>
      </c>
      <c r="E112" s="35"/>
      <c r="F112" s="42" t="s">
        <v>21</v>
      </c>
      <c r="G112" s="5"/>
      <c r="H112" s="5"/>
      <c r="I112" s="5"/>
      <c r="J112" s="5"/>
      <c r="K112" s="5"/>
      <c r="L112" s="5"/>
      <c r="M112" s="5"/>
      <c r="N112" s="5"/>
      <c r="O112" s="5"/>
      <c r="P112" s="5"/>
      <c r="Q112" s="5"/>
      <c r="R112" s="5"/>
      <c r="S112" s="5"/>
      <c r="T112" s="5"/>
      <c r="U112" s="5"/>
    </row>
    <row r="113" spans="1:21" ht="15.75" x14ac:dyDescent="0.5">
      <c r="A113" s="5"/>
      <c r="B113" s="5"/>
      <c r="C113" s="69" t="s">
        <v>19</v>
      </c>
      <c r="D113" s="85">
        <v>1482</v>
      </c>
      <c r="E113" s="35"/>
      <c r="F113" s="42" t="s">
        <v>22</v>
      </c>
      <c r="G113" s="5"/>
      <c r="H113" s="5"/>
      <c r="I113" s="5"/>
      <c r="J113" s="5"/>
      <c r="K113" s="5"/>
      <c r="L113" s="5"/>
      <c r="M113" s="5"/>
      <c r="N113" s="5"/>
      <c r="O113" s="5"/>
      <c r="P113" s="5"/>
      <c r="Q113" s="5"/>
      <c r="R113" s="5"/>
      <c r="S113" s="5"/>
      <c r="T113" s="5"/>
      <c r="U113" s="5"/>
    </row>
    <row r="114" spans="1:21" ht="16.899999999999999" x14ac:dyDescent="0.5">
      <c r="A114" s="5"/>
      <c r="B114" s="5"/>
      <c r="C114" s="69" t="s">
        <v>49</v>
      </c>
      <c r="D114" s="39">
        <f>IF(AND($D$112&gt;0,$D$113&gt;0,$D$112&lt;$D$113,NOT(ISBLANK(D113)),NOT(K104="")),_xlfn.NORM.DIST($D$113,$G$104,$K$104,TRUE)-_xlfn.NORM.DIST($D$112,$G$104,$K$104,TRUE),"")</f>
        <v>0.23165204134711592</v>
      </c>
      <c r="E114" s="35"/>
      <c r="F114" s="42" t="s">
        <v>36</v>
      </c>
      <c r="G114" s="5"/>
      <c r="H114" s="5"/>
      <c r="I114" s="5"/>
      <c r="J114" s="5"/>
      <c r="K114" s="5"/>
      <c r="L114" s="5"/>
      <c r="M114" s="5"/>
      <c r="N114" s="5"/>
      <c r="O114" s="5"/>
      <c r="P114" s="5"/>
      <c r="Q114" s="5"/>
      <c r="R114" s="5"/>
      <c r="S114" s="5"/>
      <c r="T114" s="5"/>
      <c r="U114" s="5"/>
    </row>
    <row r="115" spans="1:21" ht="16.899999999999999" x14ac:dyDescent="0.5">
      <c r="A115" s="5"/>
      <c r="B115" s="5"/>
      <c r="C115" s="69" t="s">
        <v>156</v>
      </c>
      <c r="D115" s="41">
        <f>IF(AND($D$112&gt;0,$D$113&gt;0,$D$112&lt;$D$113,NOT($K$104="")),_xlfn.NORM.DIST(D112,$G$104,$K$104,TRUE),"")</f>
        <v>0.38417397932644204</v>
      </c>
      <c r="E115" s="35"/>
      <c r="F115" s="42" t="s">
        <v>37</v>
      </c>
      <c r="G115" s="5"/>
      <c r="H115" s="5"/>
      <c r="I115" s="5"/>
      <c r="J115" s="5"/>
      <c r="K115" s="5"/>
      <c r="L115" s="5"/>
      <c r="M115" s="5"/>
      <c r="N115" s="5"/>
      <c r="O115" s="5"/>
      <c r="P115" s="5"/>
      <c r="Q115" s="5"/>
      <c r="R115" s="5"/>
      <c r="S115" s="5"/>
      <c r="T115" s="5"/>
      <c r="U115" s="5"/>
    </row>
    <row r="116" spans="1:21" ht="16.899999999999999" x14ac:dyDescent="0.5">
      <c r="A116" s="5"/>
      <c r="B116" s="5"/>
      <c r="C116" s="69" t="s">
        <v>157</v>
      </c>
      <c r="D116" s="40">
        <f>IF(AND($D$112&gt;0,$D$113&gt;0,$D$112&lt;$D$113,NOT($K$104="")),1-_xlfn.NORM.DIST(D113,$G$104,$K$104,TRUE),"")</f>
        <v>0.38417397932644204</v>
      </c>
      <c r="E116" s="35"/>
      <c r="F116" s="42" t="s">
        <v>35</v>
      </c>
      <c r="G116" s="5"/>
      <c r="H116" s="5"/>
      <c r="I116" s="5"/>
      <c r="J116" s="5"/>
      <c r="K116" s="5"/>
      <c r="L116" s="5"/>
      <c r="M116" s="5"/>
      <c r="N116" s="5"/>
      <c r="O116" s="5"/>
      <c r="P116" s="5"/>
      <c r="Q116" s="5"/>
      <c r="R116" s="5"/>
      <c r="S116" s="5"/>
      <c r="T116" s="5"/>
      <c r="U116" s="5"/>
    </row>
    <row r="117" spans="1:21" x14ac:dyDescent="0.45">
      <c r="A117" s="5"/>
      <c r="B117" s="5"/>
      <c r="C117" s="29"/>
      <c r="D117" s="29"/>
      <c r="E117" s="2"/>
      <c r="F117" s="2"/>
      <c r="G117" s="5"/>
      <c r="H117" s="5"/>
      <c r="I117" s="5"/>
      <c r="J117" s="5"/>
      <c r="K117" s="5"/>
      <c r="L117" s="5"/>
      <c r="M117" s="5"/>
      <c r="N117" s="5"/>
      <c r="O117" s="5"/>
      <c r="P117" s="5"/>
      <c r="Q117" s="5"/>
      <c r="R117" s="5"/>
      <c r="S117" s="5"/>
      <c r="T117" s="5"/>
      <c r="U117" s="5"/>
    </row>
    <row r="118" spans="1:21" x14ac:dyDescent="0.45">
      <c r="A118" s="5"/>
      <c r="B118" s="5"/>
      <c r="C118" s="29"/>
      <c r="D118" s="29"/>
      <c r="E118" s="2"/>
      <c r="F118" s="2"/>
      <c r="G118" s="5"/>
      <c r="H118" s="5"/>
      <c r="I118" s="5"/>
      <c r="J118" s="5"/>
      <c r="K118" s="5"/>
      <c r="L118" s="5"/>
      <c r="M118" s="5"/>
      <c r="N118" s="5"/>
      <c r="O118" s="5"/>
      <c r="P118" s="5"/>
      <c r="Q118" s="5"/>
      <c r="R118" s="5"/>
      <c r="S118" s="5"/>
      <c r="T118" s="5"/>
      <c r="U118" s="5"/>
    </row>
    <row r="119" spans="1:21" x14ac:dyDescent="0.45">
      <c r="A119" s="5"/>
      <c r="B119" s="5"/>
      <c r="C119" s="29"/>
      <c r="D119" s="29"/>
      <c r="E119" s="2"/>
      <c r="F119" s="2"/>
      <c r="G119" s="5"/>
      <c r="H119" s="5"/>
      <c r="I119" s="5"/>
      <c r="J119" s="5"/>
      <c r="K119" s="5"/>
      <c r="L119" s="5"/>
      <c r="M119" s="5"/>
      <c r="N119" s="5"/>
      <c r="O119" s="5"/>
      <c r="P119" s="5"/>
      <c r="Q119" s="5"/>
      <c r="R119" s="5"/>
      <c r="S119" s="5"/>
      <c r="T119" s="5"/>
      <c r="U119" s="5"/>
    </row>
    <row r="120" spans="1:21" x14ac:dyDescent="0.45">
      <c r="A120" s="5"/>
      <c r="B120" s="5"/>
      <c r="C120" s="29"/>
      <c r="D120" s="29"/>
      <c r="E120" s="2"/>
      <c r="F120" s="2"/>
      <c r="G120" s="5"/>
      <c r="H120" s="5"/>
      <c r="I120" s="5"/>
      <c r="J120" s="5"/>
      <c r="K120" s="5"/>
      <c r="L120" s="5"/>
      <c r="M120" s="5"/>
      <c r="N120" s="5"/>
      <c r="O120" s="5"/>
      <c r="P120" s="5"/>
      <c r="Q120" s="5"/>
      <c r="R120" s="5"/>
      <c r="S120" s="5"/>
      <c r="T120" s="5"/>
      <c r="U120" s="5"/>
    </row>
    <row r="121" spans="1:21" x14ac:dyDescent="0.45">
      <c r="A121" s="5"/>
      <c r="B121" s="5"/>
      <c r="C121" s="29"/>
      <c r="D121" s="29"/>
      <c r="E121" s="2"/>
      <c r="F121" s="2"/>
      <c r="G121" s="5"/>
      <c r="H121" s="5"/>
      <c r="I121" s="5"/>
      <c r="J121" s="5"/>
      <c r="K121" s="5"/>
      <c r="L121" s="5"/>
      <c r="M121" s="5"/>
      <c r="N121" s="5"/>
      <c r="O121" s="5"/>
      <c r="P121" s="5"/>
      <c r="Q121" s="5"/>
      <c r="R121" s="5"/>
      <c r="S121" s="5"/>
      <c r="T121" s="5"/>
      <c r="U121" s="5"/>
    </row>
    <row r="122" spans="1:21" x14ac:dyDescent="0.45">
      <c r="A122" s="5"/>
      <c r="B122" s="5"/>
      <c r="C122" s="29"/>
      <c r="D122" s="29"/>
      <c r="E122" s="2"/>
      <c r="F122" s="2"/>
      <c r="G122" s="5"/>
      <c r="H122" s="5"/>
      <c r="I122" s="5"/>
      <c r="J122" s="5"/>
      <c r="K122" s="5"/>
      <c r="L122" s="5"/>
      <c r="M122" s="5"/>
      <c r="N122" s="5"/>
      <c r="O122" s="5"/>
      <c r="P122" s="5"/>
      <c r="Q122" s="5"/>
      <c r="R122" s="5"/>
      <c r="S122" s="5"/>
      <c r="T122" s="5"/>
      <c r="U122" s="5"/>
    </row>
    <row r="123" spans="1:21" x14ac:dyDescent="0.45">
      <c r="A123" s="5"/>
      <c r="B123" s="5"/>
      <c r="C123" s="29"/>
      <c r="D123" s="29"/>
      <c r="E123" s="2"/>
      <c r="F123" s="2"/>
      <c r="G123" s="5"/>
      <c r="H123" s="5"/>
      <c r="I123" s="5"/>
      <c r="J123" s="5"/>
      <c r="K123" s="5"/>
      <c r="L123" s="5"/>
      <c r="M123" s="5"/>
      <c r="N123" s="5"/>
      <c r="O123" s="5"/>
      <c r="P123" s="5"/>
      <c r="Q123" s="5"/>
      <c r="R123" s="5"/>
      <c r="S123" s="5"/>
      <c r="T123" s="5"/>
      <c r="U123" s="5"/>
    </row>
    <row r="124" spans="1:21" x14ac:dyDescent="0.45">
      <c r="A124" s="5"/>
      <c r="B124" s="5"/>
      <c r="C124" s="29"/>
      <c r="D124" s="29"/>
      <c r="E124" s="2"/>
      <c r="F124" s="2"/>
      <c r="G124" s="5"/>
      <c r="H124" s="5"/>
      <c r="I124" s="5"/>
      <c r="J124" s="5"/>
      <c r="K124" s="5"/>
      <c r="L124" s="5"/>
      <c r="M124" s="5"/>
      <c r="N124" s="5"/>
      <c r="O124" s="5"/>
      <c r="P124" s="5"/>
      <c r="Q124" s="5"/>
      <c r="R124" s="5"/>
      <c r="S124" s="5"/>
      <c r="T124" s="5"/>
      <c r="U124" s="5"/>
    </row>
    <row r="125" spans="1:21" x14ac:dyDescent="0.45">
      <c r="A125" s="5"/>
      <c r="B125" s="5"/>
      <c r="C125" s="29"/>
      <c r="D125" s="29"/>
      <c r="E125" s="2"/>
      <c r="F125" s="2"/>
      <c r="G125" s="5"/>
      <c r="H125" s="5"/>
      <c r="I125" s="5"/>
      <c r="J125" s="5"/>
      <c r="K125" s="5"/>
      <c r="L125" s="5"/>
      <c r="M125" s="5"/>
      <c r="N125" s="5"/>
      <c r="O125" s="5"/>
      <c r="P125" s="5"/>
      <c r="Q125" s="5"/>
      <c r="R125" s="5"/>
      <c r="S125" s="5"/>
      <c r="T125" s="5"/>
      <c r="U125" s="5"/>
    </row>
    <row r="126" spans="1:21" x14ac:dyDescent="0.45">
      <c r="A126" s="5"/>
      <c r="B126" s="5"/>
      <c r="C126" s="29"/>
      <c r="D126" s="29"/>
      <c r="E126" s="2"/>
      <c r="F126" s="2"/>
      <c r="G126" s="5"/>
      <c r="H126" s="5"/>
      <c r="I126" s="5"/>
      <c r="J126" s="5"/>
      <c r="K126" s="5"/>
      <c r="L126" s="5"/>
      <c r="M126" s="5"/>
      <c r="N126" s="5"/>
      <c r="O126" s="5"/>
      <c r="P126" s="5"/>
      <c r="Q126" s="5"/>
      <c r="R126" s="5"/>
      <c r="S126" s="5"/>
      <c r="T126" s="5"/>
      <c r="U126" s="5"/>
    </row>
    <row r="127" spans="1:21" x14ac:dyDescent="0.45">
      <c r="A127" s="5"/>
      <c r="B127" s="5"/>
      <c r="C127" s="29"/>
      <c r="D127" s="29"/>
      <c r="E127" s="2"/>
      <c r="F127" s="2"/>
      <c r="G127" s="5"/>
      <c r="H127" s="5"/>
      <c r="I127" s="5"/>
      <c r="J127" s="5"/>
      <c r="K127" s="5"/>
      <c r="L127" s="5"/>
      <c r="M127" s="5"/>
      <c r="N127" s="5"/>
      <c r="O127" s="5"/>
      <c r="P127" s="5"/>
      <c r="Q127" s="5"/>
      <c r="R127" s="5"/>
      <c r="S127" s="5"/>
      <c r="T127" s="5"/>
      <c r="U127" s="5"/>
    </row>
    <row r="128" spans="1:21" x14ac:dyDescent="0.45">
      <c r="A128" s="5"/>
      <c r="B128" s="5"/>
      <c r="C128" s="29"/>
      <c r="D128" s="29"/>
      <c r="E128" s="2"/>
      <c r="F128" s="2"/>
      <c r="G128" s="5"/>
      <c r="H128" s="5"/>
      <c r="I128" s="5"/>
      <c r="J128" s="5"/>
      <c r="K128" s="5"/>
      <c r="L128" s="5"/>
      <c r="M128" s="5"/>
      <c r="N128" s="5"/>
      <c r="O128" s="5"/>
      <c r="P128" s="5"/>
      <c r="Q128" s="5"/>
      <c r="R128" s="5"/>
      <c r="S128" s="5"/>
      <c r="T128" s="5"/>
      <c r="U128" s="5"/>
    </row>
    <row r="129" spans="1:21" x14ac:dyDescent="0.45">
      <c r="A129" s="5"/>
      <c r="B129" s="5"/>
      <c r="C129" s="29"/>
      <c r="D129" s="29"/>
      <c r="E129" s="2"/>
      <c r="F129" s="2"/>
      <c r="G129" s="5"/>
      <c r="H129" s="5"/>
      <c r="I129" s="5"/>
      <c r="J129" s="5"/>
      <c r="K129" s="5"/>
      <c r="L129" s="5"/>
      <c r="M129" s="5"/>
      <c r="N129" s="5"/>
      <c r="O129" s="5"/>
      <c r="P129" s="5"/>
      <c r="Q129" s="5"/>
      <c r="R129" s="5"/>
      <c r="S129" s="5"/>
      <c r="T129" s="5"/>
      <c r="U129" s="5"/>
    </row>
    <row r="130" spans="1:21" x14ac:dyDescent="0.45">
      <c r="A130" s="5"/>
      <c r="B130" s="5"/>
      <c r="C130" s="29"/>
      <c r="D130" s="29"/>
      <c r="E130" s="2"/>
      <c r="F130" s="2"/>
      <c r="G130" s="5"/>
      <c r="H130" s="5"/>
      <c r="I130" s="5"/>
      <c r="J130" s="5"/>
      <c r="K130" s="5"/>
      <c r="L130" s="5"/>
      <c r="M130" s="5"/>
      <c r="N130" s="5"/>
      <c r="O130" s="5"/>
      <c r="P130" s="5"/>
      <c r="Q130" s="5"/>
      <c r="R130" s="5"/>
      <c r="S130" s="5"/>
      <c r="T130" s="5"/>
      <c r="U130" s="5"/>
    </row>
    <row r="131" spans="1:21" x14ac:dyDescent="0.45">
      <c r="A131" s="5"/>
      <c r="B131" s="5"/>
      <c r="C131" s="29"/>
      <c r="D131" s="29"/>
      <c r="E131" s="2"/>
      <c r="F131" s="2"/>
      <c r="G131" s="5"/>
      <c r="H131" s="5"/>
      <c r="I131" s="5"/>
      <c r="J131" s="5"/>
      <c r="K131" s="5"/>
      <c r="L131" s="5"/>
      <c r="M131" s="5"/>
      <c r="N131" s="5"/>
      <c r="O131" s="5"/>
      <c r="P131" s="5"/>
      <c r="Q131" s="5"/>
      <c r="R131" s="5"/>
      <c r="S131" s="5"/>
      <c r="T131" s="5"/>
      <c r="U131" s="5"/>
    </row>
    <row r="132" spans="1:21" x14ac:dyDescent="0.45">
      <c r="A132" s="5"/>
      <c r="B132" s="5"/>
      <c r="C132" s="29"/>
      <c r="D132" s="29"/>
      <c r="E132" s="2"/>
      <c r="F132" s="2"/>
      <c r="G132" s="5"/>
      <c r="H132" s="5"/>
      <c r="I132" s="5"/>
      <c r="J132" s="5"/>
      <c r="K132" s="5"/>
      <c r="L132" s="5"/>
      <c r="M132" s="5"/>
      <c r="N132" s="5"/>
      <c r="O132" s="5"/>
      <c r="P132" s="5"/>
      <c r="Q132" s="5"/>
      <c r="R132" s="5"/>
      <c r="S132" s="5"/>
      <c r="T132" s="5"/>
      <c r="U132" s="5"/>
    </row>
    <row r="133" spans="1:21" x14ac:dyDescent="0.45">
      <c r="A133" s="5"/>
      <c r="B133" s="5"/>
      <c r="C133" s="29"/>
      <c r="D133" s="29"/>
      <c r="E133" s="2"/>
      <c r="F133" s="2"/>
      <c r="G133" s="5"/>
      <c r="H133" s="5"/>
      <c r="I133" s="5"/>
      <c r="J133" s="5"/>
      <c r="K133" s="5"/>
      <c r="L133" s="5"/>
      <c r="M133" s="5"/>
      <c r="N133" s="5"/>
      <c r="O133" s="5"/>
      <c r="P133" s="5"/>
      <c r="Q133" s="5"/>
      <c r="R133" s="5"/>
      <c r="S133" s="5"/>
      <c r="T133" s="5"/>
      <c r="U133" s="5"/>
    </row>
    <row r="134" spans="1:21" x14ac:dyDescent="0.45">
      <c r="A134" s="5"/>
      <c r="B134" s="5"/>
      <c r="C134" s="29"/>
      <c r="D134" s="29"/>
      <c r="E134" s="2"/>
      <c r="F134" s="2"/>
      <c r="G134" s="5"/>
      <c r="H134" s="5"/>
      <c r="I134" s="5"/>
      <c r="J134" s="5"/>
      <c r="K134" s="5"/>
      <c r="L134" s="5"/>
      <c r="M134" s="5"/>
      <c r="N134" s="5"/>
      <c r="O134" s="5"/>
      <c r="P134" s="5"/>
      <c r="Q134" s="5"/>
      <c r="R134" s="5"/>
      <c r="S134" s="5"/>
      <c r="T134" s="5"/>
      <c r="U134" s="5"/>
    </row>
    <row r="135" spans="1:21" x14ac:dyDescent="0.45">
      <c r="A135" s="5"/>
      <c r="B135" s="5"/>
      <c r="C135" s="29"/>
      <c r="D135" s="29"/>
      <c r="E135" s="2"/>
      <c r="F135" s="2"/>
      <c r="G135" s="5"/>
      <c r="H135" s="5"/>
      <c r="I135" s="5"/>
      <c r="J135" s="5"/>
      <c r="K135" s="5"/>
      <c r="L135" s="5"/>
      <c r="M135" s="5"/>
      <c r="N135" s="5"/>
      <c r="O135" s="5"/>
      <c r="P135" s="5"/>
      <c r="Q135" s="5"/>
      <c r="R135" s="5"/>
      <c r="S135" s="5"/>
      <c r="T135" s="5"/>
      <c r="U135" s="5"/>
    </row>
    <row r="136" spans="1:21" x14ac:dyDescent="0.45">
      <c r="A136" s="5"/>
      <c r="B136" s="5"/>
      <c r="C136" s="5"/>
      <c r="D136" s="5"/>
      <c r="E136" s="2"/>
      <c r="F136" s="2"/>
      <c r="G136" s="5"/>
      <c r="H136" s="5"/>
      <c r="I136" s="5"/>
      <c r="J136" s="5"/>
      <c r="K136" s="5"/>
      <c r="L136" s="5"/>
      <c r="M136" s="5"/>
      <c r="N136" s="5"/>
      <c r="O136" s="5"/>
      <c r="P136" s="5"/>
      <c r="Q136" s="5"/>
      <c r="R136" s="5"/>
      <c r="S136" s="5"/>
      <c r="T136" s="5"/>
      <c r="U136" s="5"/>
    </row>
    <row r="137" spans="1:21" x14ac:dyDescent="0.45">
      <c r="A137" s="2"/>
      <c r="B137" s="7" t="s">
        <v>7</v>
      </c>
      <c r="C137" s="8"/>
      <c r="D137" s="8"/>
      <c r="E137" s="9"/>
      <c r="F137" s="9"/>
      <c r="G137" s="8"/>
      <c r="H137" s="9"/>
      <c r="I137" s="9"/>
      <c r="J137" s="8"/>
      <c r="K137" s="8"/>
      <c r="L137" s="8"/>
      <c r="M137" s="8"/>
      <c r="N137" s="30"/>
      <c r="U137" s="5"/>
    </row>
    <row r="138" spans="1:21" x14ac:dyDescent="0.45">
      <c r="A138" s="2"/>
      <c r="B138" s="10" t="s">
        <v>46</v>
      </c>
      <c r="C138" s="11"/>
      <c r="D138" s="11"/>
      <c r="E138" s="12"/>
      <c r="F138" s="12"/>
      <c r="G138" s="11"/>
      <c r="H138" s="12"/>
      <c r="I138" s="12"/>
      <c r="J138" s="11"/>
      <c r="K138" s="11"/>
      <c r="L138" s="11"/>
      <c r="M138" s="11"/>
      <c r="N138" s="13"/>
      <c r="U138" s="5"/>
    </row>
    <row r="139" spans="1:21" x14ac:dyDescent="0.45">
      <c r="A139" s="2"/>
      <c r="B139" s="10" t="s">
        <v>56</v>
      </c>
      <c r="C139" s="11"/>
      <c r="D139" s="11"/>
      <c r="E139" s="12"/>
      <c r="F139" s="12"/>
      <c r="G139" s="11"/>
      <c r="H139" s="12"/>
      <c r="I139" s="12"/>
      <c r="J139" s="11"/>
      <c r="K139" s="11"/>
      <c r="L139" s="11"/>
      <c r="M139" s="11"/>
      <c r="N139" s="13"/>
      <c r="U139" s="5"/>
    </row>
    <row r="140" spans="1:21" x14ac:dyDescent="0.45">
      <c r="A140" s="2"/>
      <c r="B140" s="10" t="s">
        <v>32</v>
      </c>
      <c r="C140" s="11"/>
      <c r="D140" s="11"/>
      <c r="E140" s="12"/>
      <c r="F140" s="12"/>
      <c r="G140" s="11"/>
      <c r="H140" s="12"/>
      <c r="I140" s="12"/>
      <c r="J140" s="11"/>
      <c r="K140" s="11"/>
      <c r="L140" s="11"/>
      <c r="M140" s="11"/>
      <c r="N140" s="13"/>
      <c r="U140" s="5"/>
    </row>
    <row r="141" spans="1:21" x14ac:dyDescent="0.45">
      <c r="A141" s="2"/>
      <c r="B141" s="10" t="s">
        <v>33</v>
      </c>
      <c r="C141" s="11"/>
      <c r="D141" s="11"/>
      <c r="E141" s="12"/>
      <c r="F141" s="12"/>
      <c r="G141" s="11"/>
      <c r="H141" s="12"/>
      <c r="I141" s="12"/>
      <c r="J141" s="11"/>
      <c r="K141" s="11"/>
      <c r="L141" s="11"/>
      <c r="M141" s="11"/>
      <c r="N141" s="13"/>
      <c r="U141" s="5"/>
    </row>
    <row r="142" spans="1:21" x14ac:dyDescent="0.45">
      <c r="A142" s="2"/>
      <c r="B142" s="10"/>
      <c r="C142" s="11"/>
      <c r="D142" s="11"/>
      <c r="E142" s="12"/>
      <c r="F142" s="12"/>
      <c r="G142" s="11"/>
      <c r="H142" s="12"/>
      <c r="I142" s="12"/>
      <c r="J142" s="11"/>
      <c r="K142" s="11"/>
      <c r="L142" s="11"/>
      <c r="M142" s="11"/>
      <c r="N142" s="13"/>
      <c r="U142" s="5"/>
    </row>
    <row r="143" spans="1:21" x14ac:dyDescent="0.45">
      <c r="A143" s="2"/>
      <c r="B143" s="14" t="s">
        <v>8</v>
      </c>
      <c r="C143" s="11"/>
      <c r="D143" s="11"/>
      <c r="E143" s="12"/>
      <c r="F143" s="12"/>
      <c r="G143" s="11"/>
      <c r="H143" s="12"/>
      <c r="I143" s="12"/>
      <c r="J143" s="11"/>
      <c r="K143" s="11"/>
      <c r="L143" s="11"/>
      <c r="M143" s="11"/>
      <c r="N143" s="13"/>
      <c r="U143" s="5"/>
    </row>
    <row r="144" spans="1:21" x14ac:dyDescent="0.45">
      <c r="A144" s="2"/>
      <c r="B144" s="10" t="s">
        <v>47</v>
      </c>
      <c r="C144" s="11"/>
      <c r="D144" s="11"/>
      <c r="E144" s="12"/>
      <c r="F144" s="12"/>
      <c r="G144" s="11"/>
      <c r="H144" s="12"/>
      <c r="I144" s="12"/>
      <c r="J144" s="11"/>
      <c r="K144" s="11"/>
      <c r="L144" s="11"/>
      <c r="M144" s="11"/>
      <c r="N144" s="13"/>
      <c r="U144" s="5"/>
    </row>
    <row r="145" spans="1:21" x14ac:dyDescent="0.45">
      <c r="A145" s="2"/>
      <c r="B145" s="15"/>
      <c r="C145" s="16"/>
      <c r="D145" s="16"/>
      <c r="E145" s="17"/>
      <c r="F145" s="17"/>
      <c r="G145" s="16"/>
      <c r="H145" s="17"/>
      <c r="I145" s="17"/>
      <c r="J145" s="16"/>
      <c r="K145" s="16"/>
      <c r="L145" s="16"/>
      <c r="M145" s="16"/>
      <c r="N145" s="18"/>
      <c r="U145" s="5"/>
    </row>
    <row r="146" spans="1:21" x14ac:dyDescent="0.45">
      <c r="A146" s="2"/>
      <c r="B146" s="5"/>
      <c r="C146" s="5"/>
      <c r="D146" s="5"/>
      <c r="E146" s="2"/>
      <c r="F146" s="2"/>
      <c r="G146" s="5"/>
      <c r="H146" s="2"/>
      <c r="I146" s="2"/>
      <c r="J146" s="5"/>
      <c r="K146" s="5"/>
      <c r="L146" s="5"/>
      <c r="M146" s="5"/>
      <c r="N146" s="5"/>
      <c r="O146" s="5"/>
      <c r="P146" s="5"/>
      <c r="Q146" s="5"/>
      <c r="R146" s="5"/>
      <c r="S146" s="5"/>
      <c r="T146" s="5"/>
      <c r="U146" s="5"/>
    </row>
    <row r="147" spans="1:21" x14ac:dyDescent="0.45">
      <c r="A147" s="2"/>
      <c r="B147" s="19" t="str">
        <f>CONCATENATE("Version ",'Change Log'!$B$3," – © 2015-",YEAR('Change Log'!$A$3),", William W. Davis, MSPM, PMP")</f>
        <v>Version 2.1 – © 2015-2025, William W. Davis, MSPM, PMP</v>
      </c>
      <c r="C147" s="5"/>
      <c r="D147" s="5"/>
      <c r="E147" s="2"/>
      <c r="F147" s="2"/>
      <c r="G147" s="5"/>
      <c r="H147" s="2"/>
      <c r="I147" s="2"/>
      <c r="J147" s="5"/>
      <c r="K147" s="5"/>
      <c r="L147" s="5"/>
      <c r="M147" s="5"/>
      <c r="N147" s="5"/>
      <c r="O147" s="5"/>
      <c r="P147" s="5"/>
      <c r="Q147" s="5"/>
      <c r="R147" s="5"/>
      <c r="S147" s="5"/>
      <c r="T147" s="5"/>
      <c r="U147" s="5"/>
    </row>
    <row r="148" spans="1:21" x14ac:dyDescent="0.45">
      <c r="A148" s="2"/>
      <c r="B148" s="387" t="s">
        <v>80</v>
      </c>
      <c r="C148" s="387"/>
      <c r="D148" s="387"/>
      <c r="E148" s="387"/>
      <c r="F148" s="387"/>
      <c r="G148" s="387"/>
      <c r="H148" s="387"/>
      <c r="I148" s="89"/>
      <c r="J148" s="5"/>
      <c r="K148" s="5"/>
      <c r="L148" s="5"/>
      <c r="M148" s="5"/>
      <c r="N148" s="5"/>
      <c r="O148" s="5"/>
      <c r="P148" s="5"/>
      <c r="Q148" s="5"/>
      <c r="R148" s="5"/>
      <c r="S148" s="5"/>
      <c r="T148" s="5"/>
      <c r="U148" s="5"/>
    </row>
    <row r="149" spans="1:21" x14ac:dyDescent="0.45">
      <c r="A149" s="2"/>
      <c r="B149" s="387" t="s">
        <v>81</v>
      </c>
      <c r="C149" s="387"/>
      <c r="D149" s="387"/>
      <c r="E149" s="387"/>
      <c r="F149" s="387"/>
      <c r="G149" s="387"/>
      <c r="H149" s="387"/>
      <c r="I149" s="89"/>
      <c r="J149" s="5"/>
      <c r="K149" s="5"/>
      <c r="L149" s="5"/>
      <c r="M149" s="5"/>
      <c r="N149" s="5"/>
      <c r="O149" s="5"/>
      <c r="P149" s="5"/>
      <c r="Q149" s="5"/>
      <c r="R149" s="5"/>
      <c r="S149" s="5"/>
      <c r="T149" s="5"/>
      <c r="U149" s="5"/>
    </row>
    <row r="150" spans="1:21" x14ac:dyDescent="0.45">
      <c r="A150" s="2"/>
      <c r="B150" s="387" t="s">
        <v>60</v>
      </c>
      <c r="C150" s="387"/>
      <c r="D150" s="387"/>
      <c r="E150" s="387"/>
      <c r="F150" s="387"/>
      <c r="G150" s="387"/>
      <c r="H150" s="387"/>
      <c r="I150" s="89"/>
      <c r="J150" s="5"/>
      <c r="K150" s="5"/>
      <c r="L150" s="5"/>
      <c r="M150" s="5"/>
      <c r="N150" s="5"/>
      <c r="O150" s="5"/>
      <c r="P150" s="5"/>
      <c r="Q150" s="5"/>
      <c r="R150" s="5"/>
      <c r="S150" s="5"/>
      <c r="T150" s="5"/>
      <c r="U150" s="5"/>
    </row>
    <row r="151" spans="1:21" x14ac:dyDescent="0.45">
      <c r="A151" s="2"/>
      <c r="B151" s="387" t="s">
        <v>139</v>
      </c>
      <c r="C151" s="387"/>
      <c r="D151" s="387"/>
      <c r="E151" s="387"/>
      <c r="F151" s="387"/>
      <c r="G151" s="387"/>
      <c r="H151" s="387"/>
      <c r="I151" s="89"/>
      <c r="J151" s="5"/>
      <c r="K151" s="5"/>
      <c r="L151" s="5"/>
      <c r="M151" s="5"/>
      <c r="N151" s="5"/>
      <c r="O151" s="5"/>
      <c r="P151" s="5"/>
      <c r="Q151" s="5"/>
      <c r="R151" s="5"/>
      <c r="S151" s="5"/>
      <c r="T151" s="5"/>
      <c r="U151" s="5"/>
    </row>
    <row r="152" spans="1:21" x14ac:dyDescent="0.45">
      <c r="A152" s="2"/>
      <c r="B152" s="387" t="s">
        <v>728</v>
      </c>
      <c r="C152" s="387"/>
      <c r="D152" s="387"/>
      <c r="E152" s="387"/>
      <c r="F152" s="387"/>
      <c r="G152" s="387"/>
      <c r="H152" s="387"/>
      <c r="I152" s="89"/>
      <c r="J152" s="5"/>
      <c r="K152" s="5"/>
      <c r="L152" s="5"/>
      <c r="M152" s="5"/>
      <c r="N152" s="5"/>
      <c r="O152" s="5"/>
      <c r="P152" s="5"/>
      <c r="Q152" s="5"/>
      <c r="R152" s="5"/>
      <c r="S152" s="5"/>
      <c r="T152" s="5"/>
      <c r="U152" s="5"/>
    </row>
    <row r="153" spans="1:21" x14ac:dyDescent="0.45">
      <c r="A153" s="2"/>
      <c r="B153" s="132" t="s">
        <v>137</v>
      </c>
      <c r="C153" s="5"/>
      <c r="D153" s="5"/>
      <c r="E153" s="2"/>
      <c r="F153" s="2"/>
      <c r="G153" s="5"/>
      <c r="H153" s="2"/>
      <c r="I153" s="2"/>
      <c r="J153" s="5"/>
      <c r="K153" s="5"/>
      <c r="L153" s="5"/>
      <c r="M153" s="5"/>
      <c r="N153" s="5"/>
      <c r="O153" s="5"/>
      <c r="P153" s="5"/>
      <c r="Q153" s="5"/>
      <c r="R153" s="5"/>
      <c r="S153" s="5"/>
      <c r="T153" s="5"/>
      <c r="U153" s="5"/>
    </row>
    <row r="154" spans="1:21" x14ac:dyDescent="0.45">
      <c r="A154" s="2"/>
      <c r="B154" s="132" t="s">
        <v>58</v>
      </c>
      <c r="C154" s="5"/>
      <c r="D154" s="5"/>
      <c r="E154" s="2"/>
      <c r="F154" s="2"/>
      <c r="G154" s="5"/>
      <c r="H154" s="2"/>
      <c r="I154" s="2"/>
      <c r="J154" s="5"/>
      <c r="K154" s="5"/>
      <c r="L154" s="5"/>
      <c r="M154" s="5"/>
      <c r="N154" s="5"/>
      <c r="O154" s="5"/>
      <c r="P154" s="5"/>
      <c r="Q154" s="5"/>
      <c r="R154" s="5"/>
      <c r="S154" s="5"/>
      <c r="T154" s="5"/>
      <c r="U154" s="5"/>
    </row>
    <row r="155" spans="1:21" x14ac:dyDescent="0.45">
      <c r="A155" s="2"/>
      <c r="B155" s="132" t="s">
        <v>136</v>
      </c>
      <c r="C155" s="5"/>
      <c r="D155" s="5"/>
      <c r="E155" s="2"/>
      <c r="F155" s="2"/>
      <c r="G155" s="5"/>
      <c r="H155" s="2"/>
      <c r="I155" s="2"/>
      <c r="J155" s="5"/>
      <c r="K155" s="5"/>
      <c r="L155" s="5"/>
      <c r="M155" s="5"/>
      <c r="N155" s="5"/>
      <c r="O155" s="5"/>
      <c r="P155" s="5"/>
      <c r="Q155" s="5"/>
      <c r="R155" s="5"/>
      <c r="S155" s="5"/>
      <c r="T155" s="5"/>
      <c r="U155" s="5"/>
    </row>
    <row r="156" spans="1:21" x14ac:dyDescent="0.45">
      <c r="A156" s="2"/>
      <c r="B156" s="132" t="s">
        <v>138</v>
      </c>
      <c r="C156" s="5"/>
      <c r="D156" s="5"/>
      <c r="E156" s="2"/>
      <c r="F156" s="2"/>
      <c r="G156" s="5"/>
      <c r="H156" s="2"/>
      <c r="I156" s="2"/>
      <c r="J156" s="5"/>
      <c r="K156" s="5"/>
      <c r="L156" s="5"/>
      <c r="M156" s="5"/>
      <c r="N156" s="5"/>
      <c r="O156" s="5"/>
      <c r="P156" s="5"/>
      <c r="Q156" s="5"/>
      <c r="R156" s="5"/>
      <c r="S156" s="5"/>
      <c r="T156" s="5"/>
      <c r="U156" s="5"/>
    </row>
    <row r="157" spans="1:21" x14ac:dyDescent="0.45">
      <c r="A157" s="2"/>
      <c r="B157" s="132" t="s">
        <v>671</v>
      </c>
      <c r="C157" s="5"/>
      <c r="D157" s="5"/>
      <c r="E157" s="2"/>
      <c r="F157" s="2"/>
      <c r="G157" s="5"/>
      <c r="H157" s="2"/>
      <c r="I157" s="2"/>
      <c r="J157" s="5"/>
      <c r="K157" s="5"/>
      <c r="L157" s="5"/>
      <c r="M157" s="5"/>
      <c r="N157" s="5"/>
      <c r="O157" s="5"/>
      <c r="P157" s="5"/>
      <c r="Q157" s="5"/>
      <c r="R157" s="5"/>
      <c r="S157" s="5"/>
      <c r="T157" s="5"/>
      <c r="U157" s="5"/>
    </row>
    <row r="158" spans="1:21" x14ac:dyDescent="0.45">
      <c r="A158" s="2"/>
      <c r="B158" s="132" t="s">
        <v>672</v>
      </c>
      <c r="C158" s="5"/>
      <c r="D158" s="5"/>
      <c r="E158" s="2"/>
      <c r="F158" s="2"/>
      <c r="G158" s="5"/>
      <c r="H158" s="2"/>
      <c r="I158" s="2"/>
      <c r="J158" s="5"/>
      <c r="K158" s="5"/>
      <c r="L158" s="5"/>
      <c r="M158" s="5"/>
      <c r="N158" s="5"/>
      <c r="O158" s="5"/>
      <c r="P158" s="5"/>
      <c r="Q158" s="5"/>
      <c r="R158" s="5"/>
      <c r="S158" s="5"/>
      <c r="T158" s="5"/>
      <c r="U158" s="5"/>
    </row>
    <row r="159" spans="1:21" x14ac:dyDescent="0.45">
      <c r="B159" s="132"/>
    </row>
    <row r="160" spans="1:21" x14ac:dyDescent="0.45">
      <c r="B160" s="132" t="s">
        <v>673</v>
      </c>
    </row>
    <row r="161" spans="1:9" x14ac:dyDescent="0.45">
      <c r="B161" s="132" t="s">
        <v>57</v>
      </c>
    </row>
    <row r="162" spans="1:9" x14ac:dyDescent="0.45">
      <c r="B162" s="388" t="s">
        <v>677</v>
      </c>
      <c r="C162" s="388"/>
      <c r="D162" s="388"/>
      <c r="E162" s="388"/>
      <c r="F162" s="388"/>
      <c r="G162" s="388"/>
      <c r="H162" s="388"/>
    </row>
    <row r="171" spans="1:9" x14ac:dyDescent="0.45">
      <c r="A171"/>
      <c r="H171"/>
      <c r="I171"/>
    </row>
    <row r="172" spans="1:9" x14ac:dyDescent="0.45">
      <c r="A172"/>
      <c r="H172"/>
      <c r="I172"/>
    </row>
    <row r="173" spans="1:9" x14ac:dyDescent="0.45">
      <c r="A173"/>
      <c r="H173"/>
      <c r="I173"/>
    </row>
    <row r="174" spans="1:9" x14ac:dyDescent="0.45">
      <c r="A174"/>
      <c r="H174"/>
      <c r="I174"/>
    </row>
    <row r="175" spans="1:9" x14ac:dyDescent="0.45">
      <c r="A175"/>
      <c r="H175"/>
      <c r="I175"/>
    </row>
    <row r="176" spans="1:9" x14ac:dyDescent="0.45">
      <c r="A176"/>
      <c r="H176"/>
      <c r="I176"/>
    </row>
    <row r="177" spans="1:9" x14ac:dyDescent="0.45">
      <c r="A177"/>
      <c r="H177"/>
      <c r="I177"/>
    </row>
    <row r="178" spans="1:9" x14ac:dyDescent="0.45">
      <c r="A178"/>
      <c r="H178"/>
      <c r="I178"/>
    </row>
    <row r="179" spans="1:9" x14ac:dyDescent="0.45">
      <c r="A179"/>
      <c r="H179"/>
      <c r="I179"/>
    </row>
    <row r="180" spans="1:9" x14ac:dyDescent="0.45">
      <c r="A180"/>
      <c r="H180"/>
      <c r="I180"/>
    </row>
    <row r="181" spans="1:9" x14ac:dyDescent="0.45">
      <c r="A181"/>
      <c r="H181"/>
      <c r="I181"/>
    </row>
    <row r="182" spans="1:9" x14ac:dyDescent="0.45">
      <c r="A182"/>
      <c r="H182"/>
      <c r="I182"/>
    </row>
    <row r="183" spans="1:9" x14ac:dyDescent="0.45">
      <c r="A183"/>
      <c r="H183"/>
      <c r="I183"/>
    </row>
    <row r="184" spans="1:9" x14ac:dyDescent="0.45">
      <c r="A184"/>
      <c r="H184"/>
      <c r="I184"/>
    </row>
    <row r="185" spans="1:9" x14ac:dyDescent="0.45">
      <c r="A185"/>
      <c r="H185"/>
      <c r="I185"/>
    </row>
    <row r="186" spans="1:9" x14ac:dyDescent="0.45">
      <c r="A186"/>
      <c r="H186"/>
      <c r="I186"/>
    </row>
    <row r="187" spans="1:9" x14ac:dyDescent="0.45">
      <c r="A187"/>
      <c r="H187"/>
      <c r="I187"/>
    </row>
    <row r="188" spans="1:9" x14ac:dyDescent="0.45">
      <c r="A188"/>
      <c r="H188"/>
      <c r="I188"/>
    </row>
    <row r="189" spans="1:9" x14ac:dyDescent="0.45">
      <c r="A189"/>
      <c r="H189"/>
      <c r="I189"/>
    </row>
    <row r="190" spans="1:9" x14ac:dyDescent="0.45">
      <c r="A190"/>
      <c r="H190"/>
      <c r="I190"/>
    </row>
    <row r="191" spans="1:9" x14ac:dyDescent="0.45">
      <c r="A191"/>
      <c r="H191"/>
      <c r="I191"/>
    </row>
    <row r="192" spans="1:9" x14ac:dyDescent="0.45">
      <c r="A192"/>
      <c r="H192"/>
      <c r="I192"/>
    </row>
    <row r="193" spans="1:9" x14ac:dyDescent="0.45">
      <c r="A193"/>
      <c r="H193"/>
      <c r="I193"/>
    </row>
    <row r="194" spans="1:9" x14ac:dyDescent="0.45">
      <c r="A194"/>
      <c r="H194"/>
      <c r="I194"/>
    </row>
    <row r="195" spans="1:9" x14ac:dyDescent="0.45">
      <c r="A195"/>
      <c r="H195"/>
      <c r="I195"/>
    </row>
    <row r="196" spans="1:9" x14ac:dyDescent="0.45">
      <c r="A196"/>
      <c r="H196"/>
      <c r="I196"/>
    </row>
    <row r="197" spans="1:9" x14ac:dyDescent="0.45">
      <c r="A197"/>
      <c r="H197"/>
      <c r="I197"/>
    </row>
    <row r="198" spans="1:9" x14ac:dyDescent="0.45">
      <c r="A198"/>
      <c r="H198"/>
      <c r="I198"/>
    </row>
    <row r="199" spans="1:9" x14ac:dyDescent="0.45">
      <c r="A199"/>
      <c r="H199"/>
      <c r="I199"/>
    </row>
    <row r="200" spans="1:9" x14ac:dyDescent="0.45">
      <c r="A200"/>
      <c r="H200"/>
      <c r="I200"/>
    </row>
    <row r="201" spans="1:9" x14ac:dyDescent="0.45">
      <c r="A201"/>
      <c r="H201"/>
      <c r="I201"/>
    </row>
    <row r="202" spans="1:9" x14ac:dyDescent="0.45">
      <c r="A202"/>
      <c r="H202"/>
      <c r="I202"/>
    </row>
    <row r="203" spans="1:9" x14ac:dyDescent="0.45">
      <c r="A203"/>
      <c r="H203"/>
      <c r="I203"/>
    </row>
    <row r="204" spans="1:9" x14ac:dyDescent="0.45">
      <c r="A204"/>
      <c r="H204"/>
      <c r="I204"/>
    </row>
    <row r="205" spans="1:9" x14ac:dyDescent="0.45">
      <c r="A205"/>
      <c r="H205"/>
      <c r="I205"/>
    </row>
    <row r="206" spans="1:9" x14ac:dyDescent="0.45">
      <c r="A206"/>
      <c r="H206"/>
      <c r="I206"/>
    </row>
    <row r="207" spans="1:9" x14ac:dyDescent="0.45">
      <c r="A207"/>
      <c r="H207"/>
      <c r="I207"/>
    </row>
    <row r="208" spans="1:9" x14ac:dyDescent="0.45">
      <c r="A208"/>
      <c r="H208"/>
      <c r="I208"/>
    </row>
    <row r="209" spans="1:9" x14ac:dyDescent="0.45">
      <c r="A209"/>
      <c r="H209"/>
      <c r="I209"/>
    </row>
    <row r="210" spans="1:9" x14ac:dyDescent="0.45">
      <c r="A210"/>
      <c r="H210"/>
      <c r="I210"/>
    </row>
    <row r="211" spans="1:9" x14ac:dyDescent="0.45">
      <c r="A211"/>
      <c r="H211"/>
      <c r="I211"/>
    </row>
    <row r="212" spans="1:9" x14ac:dyDescent="0.45">
      <c r="A212"/>
      <c r="H212"/>
      <c r="I212"/>
    </row>
    <row r="213" spans="1:9" x14ac:dyDescent="0.45">
      <c r="A213"/>
      <c r="H213"/>
      <c r="I213"/>
    </row>
    <row r="214" spans="1:9" x14ac:dyDescent="0.45">
      <c r="A214"/>
      <c r="H214"/>
      <c r="I214"/>
    </row>
    <row r="215" spans="1:9" x14ac:dyDescent="0.45">
      <c r="A215"/>
      <c r="H215"/>
      <c r="I215"/>
    </row>
    <row r="216" spans="1:9" x14ac:dyDescent="0.45">
      <c r="A216"/>
      <c r="H216"/>
      <c r="I216"/>
    </row>
    <row r="217" spans="1:9" x14ac:dyDescent="0.45">
      <c r="A217"/>
      <c r="H217"/>
      <c r="I217"/>
    </row>
    <row r="218" spans="1:9" x14ac:dyDescent="0.45">
      <c r="A218"/>
      <c r="H218"/>
      <c r="I218"/>
    </row>
    <row r="219" spans="1:9" x14ac:dyDescent="0.45">
      <c r="A219"/>
      <c r="H219"/>
      <c r="I219"/>
    </row>
    <row r="220" spans="1:9" x14ac:dyDescent="0.45">
      <c r="A220"/>
      <c r="H220"/>
      <c r="I220"/>
    </row>
    <row r="221" spans="1:9" x14ac:dyDescent="0.45">
      <c r="A221"/>
      <c r="H221"/>
      <c r="I221"/>
    </row>
    <row r="222" spans="1:9" x14ac:dyDescent="0.45">
      <c r="A222"/>
      <c r="H222"/>
      <c r="I222"/>
    </row>
    <row r="223" spans="1:9" x14ac:dyDescent="0.45">
      <c r="A223"/>
      <c r="H223"/>
      <c r="I223"/>
    </row>
    <row r="224" spans="1:9" x14ac:dyDescent="0.45">
      <c r="A224"/>
      <c r="H224"/>
      <c r="I224"/>
    </row>
    <row r="225" spans="1:9" x14ac:dyDescent="0.45">
      <c r="A225"/>
      <c r="H225"/>
      <c r="I225"/>
    </row>
    <row r="226" spans="1:9" x14ac:dyDescent="0.45">
      <c r="A226"/>
      <c r="H226"/>
      <c r="I226"/>
    </row>
    <row r="227" spans="1:9" x14ac:dyDescent="0.45">
      <c r="A227"/>
      <c r="H227"/>
      <c r="I227"/>
    </row>
    <row r="228" spans="1:9" x14ac:dyDescent="0.45">
      <c r="A228"/>
      <c r="H228"/>
      <c r="I228"/>
    </row>
    <row r="229" spans="1:9" x14ac:dyDescent="0.45">
      <c r="A229"/>
      <c r="H229"/>
      <c r="I229"/>
    </row>
    <row r="230" spans="1:9" x14ac:dyDescent="0.45">
      <c r="A230"/>
      <c r="H230"/>
      <c r="I230"/>
    </row>
    <row r="231" spans="1:9" x14ac:dyDescent="0.45">
      <c r="A231"/>
      <c r="H231"/>
      <c r="I231"/>
    </row>
    <row r="232" spans="1:9" x14ac:dyDescent="0.45">
      <c r="A232"/>
      <c r="H232"/>
      <c r="I232"/>
    </row>
    <row r="233" spans="1:9" x14ac:dyDescent="0.45">
      <c r="A233"/>
      <c r="H233"/>
      <c r="I233"/>
    </row>
    <row r="234" spans="1:9" x14ac:dyDescent="0.45">
      <c r="A234"/>
      <c r="H234"/>
      <c r="I234"/>
    </row>
    <row r="235" spans="1:9" x14ac:dyDescent="0.45">
      <c r="A235"/>
      <c r="H235"/>
      <c r="I235"/>
    </row>
    <row r="236" spans="1:9" x14ac:dyDescent="0.45">
      <c r="A236"/>
      <c r="H236"/>
      <c r="I236"/>
    </row>
    <row r="237" spans="1:9" x14ac:dyDescent="0.45">
      <c r="A237"/>
      <c r="H237"/>
      <c r="I237"/>
    </row>
    <row r="238" spans="1:9" x14ac:dyDescent="0.45">
      <c r="A238"/>
      <c r="H238"/>
      <c r="I238"/>
    </row>
    <row r="239" spans="1:9" x14ac:dyDescent="0.45">
      <c r="A239"/>
      <c r="H239"/>
      <c r="I239"/>
    </row>
    <row r="240" spans="1:9" x14ac:dyDescent="0.45">
      <c r="A240"/>
      <c r="H240"/>
      <c r="I240"/>
    </row>
    <row r="241" spans="1:9" x14ac:dyDescent="0.45">
      <c r="A241"/>
      <c r="H241"/>
      <c r="I241"/>
    </row>
    <row r="242" spans="1:9" x14ac:dyDescent="0.45">
      <c r="A242"/>
      <c r="H242"/>
      <c r="I242"/>
    </row>
    <row r="243" spans="1:9" x14ac:dyDescent="0.45">
      <c r="A243"/>
      <c r="H243"/>
      <c r="I243"/>
    </row>
    <row r="244" spans="1:9" x14ac:dyDescent="0.45">
      <c r="A244"/>
      <c r="H244"/>
      <c r="I244"/>
    </row>
    <row r="245" spans="1:9" x14ac:dyDescent="0.45">
      <c r="A245"/>
      <c r="H245"/>
      <c r="I245"/>
    </row>
    <row r="246" spans="1:9" x14ac:dyDescent="0.45">
      <c r="A246"/>
      <c r="H246"/>
      <c r="I246"/>
    </row>
    <row r="247" spans="1:9" x14ac:dyDescent="0.45">
      <c r="A247"/>
      <c r="H247"/>
      <c r="I247"/>
    </row>
    <row r="248" spans="1:9" x14ac:dyDescent="0.45">
      <c r="A248"/>
      <c r="H248"/>
      <c r="I248"/>
    </row>
    <row r="249" spans="1:9" x14ac:dyDescent="0.45">
      <c r="A249"/>
      <c r="H249"/>
      <c r="I249"/>
    </row>
    <row r="250" spans="1:9" x14ac:dyDescent="0.45">
      <c r="A250"/>
      <c r="H250"/>
      <c r="I250"/>
    </row>
    <row r="251" spans="1:9" x14ac:dyDescent="0.45">
      <c r="A251"/>
      <c r="H251"/>
      <c r="I251"/>
    </row>
    <row r="252" spans="1:9" x14ac:dyDescent="0.45">
      <c r="A252"/>
      <c r="H252"/>
      <c r="I252"/>
    </row>
    <row r="253" spans="1:9" x14ac:dyDescent="0.45">
      <c r="A253"/>
      <c r="H253"/>
      <c r="I253"/>
    </row>
    <row r="254" spans="1:9" x14ac:dyDescent="0.45">
      <c r="A254"/>
      <c r="H254"/>
      <c r="I254"/>
    </row>
    <row r="255" spans="1:9" x14ac:dyDescent="0.45">
      <c r="A255"/>
      <c r="H255"/>
      <c r="I255"/>
    </row>
    <row r="256" spans="1:9" x14ac:dyDescent="0.45">
      <c r="A256"/>
      <c r="H256"/>
      <c r="I256"/>
    </row>
    <row r="257" spans="1:9" x14ac:dyDescent="0.45">
      <c r="A257"/>
      <c r="H257"/>
      <c r="I257"/>
    </row>
    <row r="258" spans="1:9" x14ac:dyDescent="0.45">
      <c r="A258"/>
      <c r="H258"/>
      <c r="I258"/>
    </row>
    <row r="259" spans="1:9" x14ac:dyDescent="0.45">
      <c r="A259"/>
      <c r="H259"/>
      <c r="I259"/>
    </row>
    <row r="260" spans="1:9" x14ac:dyDescent="0.45">
      <c r="A260"/>
      <c r="H260"/>
      <c r="I260"/>
    </row>
    <row r="261" spans="1:9" x14ac:dyDescent="0.45">
      <c r="A261"/>
      <c r="H261"/>
      <c r="I261"/>
    </row>
    <row r="262" spans="1:9" x14ac:dyDescent="0.45">
      <c r="A262"/>
      <c r="H262"/>
      <c r="I262"/>
    </row>
    <row r="263" spans="1:9" x14ac:dyDescent="0.45">
      <c r="A263"/>
      <c r="H263"/>
      <c r="I263"/>
    </row>
    <row r="264" spans="1:9" x14ac:dyDescent="0.45">
      <c r="A264"/>
      <c r="H264"/>
      <c r="I264"/>
    </row>
    <row r="265" spans="1:9" x14ac:dyDescent="0.45">
      <c r="A265"/>
      <c r="H265"/>
      <c r="I265"/>
    </row>
    <row r="266" spans="1:9" x14ac:dyDescent="0.45">
      <c r="A266"/>
      <c r="H266"/>
      <c r="I266"/>
    </row>
    <row r="267" spans="1:9" x14ac:dyDescent="0.45">
      <c r="A267"/>
      <c r="H267"/>
      <c r="I267"/>
    </row>
    <row r="268" spans="1:9" x14ac:dyDescent="0.45">
      <c r="A268"/>
      <c r="H268"/>
      <c r="I268"/>
    </row>
    <row r="269" spans="1:9" x14ac:dyDescent="0.45">
      <c r="A269"/>
      <c r="H269"/>
      <c r="I269"/>
    </row>
    <row r="270" spans="1:9" x14ac:dyDescent="0.45">
      <c r="A270"/>
      <c r="H270"/>
      <c r="I270"/>
    </row>
    <row r="271" spans="1:9" x14ac:dyDescent="0.45">
      <c r="A271"/>
      <c r="H271"/>
      <c r="I271"/>
    </row>
    <row r="272" spans="1:9" x14ac:dyDescent="0.45">
      <c r="A272"/>
      <c r="H272"/>
      <c r="I272"/>
    </row>
    <row r="273" spans="1:9" x14ac:dyDescent="0.45">
      <c r="A273"/>
      <c r="H273"/>
      <c r="I273"/>
    </row>
    <row r="274" spans="1:9" x14ac:dyDescent="0.45">
      <c r="A274"/>
      <c r="H274"/>
      <c r="I274"/>
    </row>
    <row r="275" spans="1:9" x14ac:dyDescent="0.45">
      <c r="A275"/>
      <c r="H275"/>
      <c r="I275"/>
    </row>
    <row r="276" spans="1:9" x14ac:dyDescent="0.45">
      <c r="A276"/>
      <c r="H276"/>
      <c r="I276"/>
    </row>
    <row r="277" spans="1:9" x14ac:dyDescent="0.45">
      <c r="A277"/>
      <c r="H277"/>
      <c r="I277"/>
    </row>
    <row r="278" spans="1:9" x14ac:dyDescent="0.45">
      <c r="A278"/>
      <c r="H278"/>
      <c r="I278"/>
    </row>
    <row r="279" spans="1:9" x14ac:dyDescent="0.45">
      <c r="A279"/>
      <c r="H279"/>
      <c r="I279"/>
    </row>
    <row r="280" spans="1:9" x14ac:dyDescent="0.45">
      <c r="A280"/>
      <c r="H280"/>
      <c r="I280"/>
    </row>
    <row r="281" spans="1:9" x14ac:dyDescent="0.45">
      <c r="A281"/>
      <c r="H281"/>
      <c r="I281"/>
    </row>
    <row r="282" spans="1:9" x14ac:dyDescent="0.45">
      <c r="A282"/>
      <c r="H282"/>
      <c r="I282"/>
    </row>
    <row r="283" spans="1:9" x14ac:dyDescent="0.45">
      <c r="A283"/>
      <c r="H283"/>
      <c r="I283"/>
    </row>
    <row r="284" spans="1:9" x14ac:dyDescent="0.45">
      <c r="A284"/>
      <c r="H284"/>
      <c r="I284"/>
    </row>
    <row r="285" spans="1:9" x14ac:dyDescent="0.45">
      <c r="A285"/>
      <c r="H285"/>
      <c r="I285"/>
    </row>
    <row r="286" spans="1:9" x14ac:dyDescent="0.45">
      <c r="A286"/>
      <c r="H286"/>
      <c r="I286"/>
    </row>
    <row r="287" spans="1:9" x14ac:dyDescent="0.45">
      <c r="A287"/>
      <c r="H287"/>
      <c r="I287"/>
    </row>
    <row r="288" spans="1:9" x14ac:dyDescent="0.45">
      <c r="A288"/>
      <c r="H288"/>
      <c r="I288"/>
    </row>
    <row r="289" spans="1:9" x14ac:dyDescent="0.45">
      <c r="A289"/>
      <c r="H289"/>
      <c r="I289"/>
    </row>
    <row r="290" spans="1:9" x14ac:dyDescent="0.45">
      <c r="A290"/>
      <c r="H290"/>
      <c r="I290"/>
    </row>
    <row r="291" spans="1:9" x14ac:dyDescent="0.45">
      <c r="A291"/>
      <c r="H291"/>
      <c r="I291"/>
    </row>
    <row r="292" spans="1:9" x14ac:dyDescent="0.45">
      <c r="A292"/>
      <c r="H292"/>
      <c r="I292"/>
    </row>
    <row r="293" spans="1:9" x14ac:dyDescent="0.45">
      <c r="A293"/>
      <c r="H293"/>
      <c r="I293"/>
    </row>
    <row r="294" spans="1:9" x14ac:dyDescent="0.45">
      <c r="A294"/>
      <c r="H294"/>
      <c r="I294"/>
    </row>
    <row r="295" spans="1:9" x14ac:dyDescent="0.45">
      <c r="A295"/>
      <c r="H295"/>
      <c r="I295"/>
    </row>
    <row r="296" spans="1:9" x14ac:dyDescent="0.45">
      <c r="A296"/>
      <c r="H296"/>
      <c r="I296"/>
    </row>
    <row r="297" spans="1:9" x14ac:dyDescent="0.45">
      <c r="A297"/>
      <c r="H297"/>
      <c r="I297"/>
    </row>
    <row r="298" spans="1:9" x14ac:dyDescent="0.45">
      <c r="A298"/>
      <c r="H298"/>
      <c r="I298"/>
    </row>
    <row r="299" spans="1:9" x14ac:dyDescent="0.45">
      <c r="A299"/>
      <c r="H299"/>
      <c r="I299"/>
    </row>
    <row r="300" spans="1:9" x14ac:dyDescent="0.45">
      <c r="A300"/>
      <c r="H300"/>
      <c r="I300"/>
    </row>
    <row r="301" spans="1:9" x14ac:dyDescent="0.45">
      <c r="A301"/>
      <c r="H301"/>
      <c r="I301"/>
    </row>
    <row r="302" spans="1:9" x14ac:dyDescent="0.45">
      <c r="A302"/>
      <c r="H302"/>
      <c r="I302"/>
    </row>
    <row r="303" spans="1:9" x14ac:dyDescent="0.45">
      <c r="A303"/>
      <c r="H303"/>
      <c r="I303"/>
    </row>
    <row r="304" spans="1:9" x14ac:dyDescent="0.45">
      <c r="A304"/>
      <c r="H304"/>
      <c r="I304"/>
    </row>
    <row r="305" spans="1:9" x14ac:dyDescent="0.45">
      <c r="A305"/>
      <c r="H305"/>
      <c r="I305"/>
    </row>
    <row r="306" spans="1:9" x14ac:dyDescent="0.45">
      <c r="A306"/>
      <c r="H306"/>
      <c r="I306"/>
    </row>
    <row r="307" spans="1:9" x14ac:dyDescent="0.45">
      <c r="A307"/>
      <c r="H307"/>
      <c r="I307"/>
    </row>
    <row r="308" spans="1:9" x14ac:dyDescent="0.45">
      <c r="A308"/>
      <c r="H308"/>
      <c r="I308"/>
    </row>
    <row r="309" spans="1:9" x14ac:dyDescent="0.45">
      <c r="A309"/>
      <c r="H309"/>
      <c r="I309"/>
    </row>
    <row r="310" spans="1:9" x14ac:dyDescent="0.45">
      <c r="A310"/>
      <c r="H310"/>
      <c r="I310"/>
    </row>
    <row r="311" spans="1:9" x14ac:dyDescent="0.45">
      <c r="A311"/>
      <c r="H311"/>
      <c r="I311"/>
    </row>
    <row r="312" spans="1:9" x14ac:dyDescent="0.45">
      <c r="A312"/>
      <c r="H312"/>
      <c r="I312"/>
    </row>
    <row r="313" spans="1:9" x14ac:dyDescent="0.45">
      <c r="A313"/>
      <c r="H313"/>
      <c r="I313"/>
    </row>
    <row r="314" spans="1:9" x14ac:dyDescent="0.45">
      <c r="A314"/>
      <c r="H314"/>
      <c r="I314"/>
    </row>
    <row r="315" spans="1:9" x14ac:dyDescent="0.45">
      <c r="A315"/>
      <c r="H315"/>
      <c r="I315"/>
    </row>
    <row r="316" spans="1:9" x14ac:dyDescent="0.45">
      <c r="A316"/>
      <c r="H316"/>
      <c r="I316"/>
    </row>
    <row r="317" spans="1:9" x14ac:dyDescent="0.45">
      <c r="A317"/>
      <c r="H317"/>
      <c r="I317"/>
    </row>
    <row r="318" spans="1:9" x14ac:dyDescent="0.45">
      <c r="A318"/>
      <c r="H318"/>
      <c r="I318"/>
    </row>
    <row r="319" spans="1:9" x14ac:dyDescent="0.45">
      <c r="A319"/>
      <c r="H319"/>
      <c r="I319"/>
    </row>
    <row r="320" spans="1:9" x14ac:dyDescent="0.45">
      <c r="A320"/>
      <c r="H320"/>
      <c r="I320"/>
    </row>
    <row r="321" spans="1:9" x14ac:dyDescent="0.45">
      <c r="A321"/>
      <c r="H321"/>
      <c r="I321"/>
    </row>
    <row r="322" spans="1:9" x14ac:dyDescent="0.45">
      <c r="A322"/>
      <c r="H322"/>
      <c r="I322"/>
    </row>
    <row r="323" spans="1:9" x14ac:dyDescent="0.45">
      <c r="A323"/>
      <c r="H323"/>
      <c r="I323"/>
    </row>
    <row r="324" spans="1:9" x14ac:dyDescent="0.45">
      <c r="A324"/>
      <c r="H324"/>
      <c r="I324"/>
    </row>
    <row r="325" spans="1:9" x14ac:dyDescent="0.45">
      <c r="A325"/>
      <c r="H325"/>
      <c r="I325"/>
    </row>
    <row r="328" spans="1:9" x14ac:dyDescent="0.45">
      <c r="A328"/>
      <c r="H328"/>
      <c r="I328"/>
    </row>
    <row r="329" spans="1:9" x14ac:dyDescent="0.45">
      <c r="A329"/>
      <c r="H329"/>
      <c r="I329"/>
    </row>
    <row r="330" spans="1:9" x14ac:dyDescent="0.45">
      <c r="A330"/>
      <c r="H330"/>
      <c r="I330"/>
    </row>
    <row r="331" spans="1:9" x14ac:dyDescent="0.45">
      <c r="A331"/>
      <c r="H331"/>
      <c r="I331"/>
    </row>
    <row r="332" spans="1:9" x14ac:dyDescent="0.45">
      <c r="A332"/>
      <c r="H332"/>
      <c r="I332"/>
    </row>
    <row r="333" spans="1:9" x14ac:dyDescent="0.45">
      <c r="A333"/>
      <c r="H333"/>
      <c r="I333"/>
    </row>
    <row r="334" spans="1:9" x14ac:dyDescent="0.45">
      <c r="A334"/>
      <c r="H334"/>
      <c r="I334"/>
    </row>
    <row r="335" spans="1:9" x14ac:dyDescent="0.45">
      <c r="A335"/>
      <c r="H335"/>
      <c r="I335"/>
    </row>
    <row r="336" spans="1:9" x14ac:dyDescent="0.45">
      <c r="A336"/>
      <c r="H336"/>
      <c r="I336"/>
    </row>
    <row r="337" spans="1:9" x14ac:dyDescent="0.45">
      <c r="A337"/>
      <c r="H337"/>
      <c r="I337"/>
    </row>
    <row r="338" spans="1:9" x14ac:dyDescent="0.45">
      <c r="A338"/>
      <c r="H338"/>
      <c r="I338"/>
    </row>
    <row r="339" spans="1:9" x14ac:dyDescent="0.45">
      <c r="A339"/>
      <c r="H339"/>
      <c r="I339"/>
    </row>
    <row r="340" spans="1:9" x14ac:dyDescent="0.45">
      <c r="A340"/>
      <c r="H340"/>
      <c r="I340"/>
    </row>
    <row r="341" spans="1:9" x14ac:dyDescent="0.45">
      <c r="A341"/>
      <c r="H341"/>
      <c r="I341"/>
    </row>
    <row r="342" spans="1:9" x14ac:dyDescent="0.45">
      <c r="A342"/>
      <c r="H342"/>
      <c r="I342"/>
    </row>
    <row r="343" spans="1:9" x14ac:dyDescent="0.45">
      <c r="A343"/>
      <c r="H343"/>
      <c r="I343"/>
    </row>
  </sheetData>
  <mergeCells count="12">
    <mergeCell ref="B162:H162"/>
    <mergeCell ref="B152:H152"/>
    <mergeCell ref="O1:T1"/>
    <mergeCell ref="O2:T2"/>
    <mergeCell ref="B148:H148"/>
    <mergeCell ref="M2:M3"/>
    <mergeCell ref="N2:N3"/>
    <mergeCell ref="M1:N1"/>
    <mergeCell ref="B106:D106"/>
    <mergeCell ref="B149:H149"/>
    <mergeCell ref="B150:H150"/>
    <mergeCell ref="B151:H151"/>
  </mergeCells>
  <conditionalFormatting sqref="E4:E103">
    <cfRule type="iconSet" priority="6">
      <iconSet iconSet="3Symbols2" showValue="0">
        <cfvo type="percent" val="0"/>
        <cfvo type="percent" val="0.5"/>
        <cfvo type="num" val="1"/>
      </iconSet>
    </cfRule>
  </conditionalFormatting>
  <conditionalFormatting sqref="F4:F103">
    <cfRule type="iconSet" priority="7">
      <iconSet showValue="0">
        <cfvo type="percent" val="0"/>
        <cfvo type="num" val="0.2"/>
        <cfvo type="num" val="0.3332"/>
      </iconSet>
    </cfRule>
  </conditionalFormatting>
  <conditionalFormatting sqref="O106:T106">
    <cfRule type="colorScale" priority="1">
      <colorScale>
        <cfvo type="min"/>
        <cfvo type="max"/>
        <color theme="9" tint="0.79998168889431442"/>
        <color theme="9"/>
      </colorScale>
    </cfRule>
  </conditionalFormatting>
  <dataValidations count="1">
    <dataValidation type="decimal" allowBlank="1" showInputMessage="1" showErrorMessage="1" sqref="O3:T3" xr:uid="{A553A6D1-0A20-4ABC-82EC-0226C7DAC71A}">
      <formula1>0.0001</formula1>
      <formula2>0.9999</formula2>
    </dataValidation>
  </dataValidations>
  <hyperlinks>
    <hyperlink ref="B148" r:id="rId1" display="Download more FREE Statistical PERT templates at https://www.statisticalpert.com" xr:uid="{00000000-0004-0000-0200-000000000000}"/>
    <hyperlink ref="B149" r:id="rId2" display="Take a Pluralsight course on Statistical PERT" xr:uid="{00000000-0004-0000-0200-000001000000}"/>
    <hyperlink ref="B150" r:id="rId3" xr:uid="{00000000-0004-0000-0200-000002000000}"/>
    <hyperlink ref="B152" r:id="rId4" display="Follow Statistical PERT on Twitter to learn when new updates are released" xr:uid="{00000000-0004-0000-0200-000003000000}"/>
    <hyperlink ref="B150:H150" r:id="rId5" display="Watch Statistical PERT videos on YouTube " xr:uid="{00000000-0004-0000-0200-000004000000}"/>
    <hyperlink ref="B151:H151" r:id="rId6" display="Connect with or follow me on LinkedIn" xr:uid="{282A74EB-7E37-440B-8353-FAE8DC00F2C9}"/>
    <hyperlink ref="B149:H149" r:id="rId7" display="Watch a Pluralsight course on Statistical PERT® Normal Edition" xr:uid="{E6376792-76D3-4F03-AB01-8AA7B71ECE12}"/>
    <hyperlink ref="B162" r:id="rId8" display="See the GNU General Public License for more details (http://www.gnu.org/licenses/)." xr:uid="{C4602B27-3EB4-4B8E-91D2-50410341B9B6}"/>
    <hyperlink ref="B152:H152" r:id="rId9" location="newsletter" display="Subscribe to the SPERT® newsletter for monthly tips, free webinars, and new release notifications" xr:uid="{7B4502B9-C120-446D-B8EB-2DB18668C84D}"/>
  </hyperlinks>
  <pageMargins left="0.7" right="0.7" top="0.75" bottom="0.75" header="0.3" footer="0.3"/>
  <pageSetup orientation="portrait" horizontalDpi="0" verticalDpi="0"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2" id="{5568D61A-46A7-4C45-A4F7-4F58FC8A39CA}">
            <xm:f>IF($B$106=VLookups!$A$32,TRUE,FALSE)</xm:f>
            <x14:dxf>
              <numFmt numFmtId="9" formatCode="&quot;$&quot;#,##0_);\(&quot;$&quot;#,##0\)"/>
            </x14:dxf>
          </x14:cfRule>
          <xm:sqref>B4:D104 G4:G104 J4:M105 O4:T106 M106 D109:D113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VLookups!$A$4:$A$13</xm:f>
          </x14:formula1>
          <xm:sqref>I104 H4:H103</xm:sqref>
        </x14:dataValidation>
        <x14:dataValidation type="list" allowBlank="1" showInputMessage="1" showErrorMessage="1" xr:uid="{00000000-0002-0000-0200-000003000000}">
          <x14:formula1>
            <xm:f>VLookups!$A$27:$A$28</xm:f>
          </x14:formula1>
          <xm:sqref>M1:N1</xm:sqref>
        </x14:dataValidation>
        <x14:dataValidation type="list" allowBlank="1" showInputMessage="1" showErrorMessage="1" xr:uid="{00000000-0002-0000-0200-000004000000}">
          <x14:formula1>
            <xm:f>VLookups!$A$32:$A$33</xm:f>
          </x14:formula1>
          <xm:sqref>B106:D106</xm:sqref>
        </x14:dataValidation>
        <x14:dataValidation type="list" allowBlank="1" showInputMessage="1" showErrorMessage="1" xr:uid="{00000000-0002-0000-0200-000001000000}">
          <x14:formula1>
            <xm:f>VLookups!#REF!</xm:f>
          </x14:formula1>
          <xm:sqref>B2 D2</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311AE02E-78A3-41A7-B342-7BC0D06EBAD6}">
          <x14:colorSeries theme="1"/>
          <x14:colorNegative rgb="FFD00000"/>
          <x14:colorAxis rgb="FF000000"/>
          <x14:colorMarkers rgb="FFD00000"/>
          <x14:colorFirst rgb="FFD00000"/>
          <x14:colorLast rgb="FFD00000"/>
          <x14:colorHigh rgb="FFD00000"/>
          <x14:colorLow rgb="FFD00000"/>
          <x14:sparklines>
            <x14:sparkline>
              <xm:f>'SPERT® Normal (1-Point entry)'!DT4:HP4</xm:f>
              <xm:sqref>I4</xm:sqref>
            </x14:sparkline>
            <x14:sparkline>
              <xm:f>'SPERT® Normal (1-Point entry)'!DT5:HP5</xm:f>
              <xm:sqref>I5</xm:sqref>
            </x14:sparkline>
            <x14:sparkline>
              <xm:f>'SPERT® Normal (1-Point entry)'!DT6:HP6</xm:f>
              <xm:sqref>I6</xm:sqref>
            </x14:sparkline>
            <x14:sparkline>
              <xm:f>'SPERT® Normal (1-Point entry)'!DT7:HP7</xm:f>
              <xm:sqref>I7</xm:sqref>
            </x14:sparkline>
            <x14:sparkline>
              <xm:f>'SPERT® Normal (1-Point entry)'!DT8:HP8</xm:f>
              <xm:sqref>I8</xm:sqref>
            </x14:sparkline>
            <x14:sparkline>
              <xm:f>'SPERT® Normal (1-Point entry)'!DT9:HP9</xm:f>
              <xm:sqref>I9</xm:sqref>
            </x14:sparkline>
            <x14:sparkline>
              <xm:f>'SPERT® Normal (1-Point entry)'!DT10:HP10</xm:f>
              <xm:sqref>I10</xm:sqref>
            </x14:sparkline>
            <x14:sparkline>
              <xm:f>'SPERT® Normal (1-Point entry)'!DT11:HP11</xm:f>
              <xm:sqref>I11</xm:sqref>
            </x14:sparkline>
            <x14:sparkline>
              <xm:f>'SPERT® Normal (1-Point entry)'!DT12:HP12</xm:f>
              <xm:sqref>I12</xm:sqref>
            </x14:sparkline>
            <x14:sparkline>
              <xm:f>'SPERT® Normal (1-Point entry)'!DT13:HP13</xm:f>
              <xm:sqref>I13</xm:sqref>
            </x14:sparkline>
            <x14:sparkline>
              <xm:f>'SPERT® Normal (1-Point entry)'!DT14:HP14</xm:f>
              <xm:sqref>I14</xm:sqref>
            </x14:sparkline>
            <x14:sparkline>
              <xm:f>'SPERT® Normal (1-Point entry)'!DT15:HP15</xm:f>
              <xm:sqref>I15</xm:sqref>
            </x14:sparkline>
            <x14:sparkline>
              <xm:f>'SPERT® Normal (1-Point entry)'!DT16:HP16</xm:f>
              <xm:sqref>I16</xm:sqref>
            </x14:sparkline>
            <x14:sparkline>
              <xm:f>'SPERT® Normal (1-Point entry)'!DT17:HP17</xm:f>
              <xm:sqref>I17</xm:sqref>
            </x14:sparkline>
            <x14:sparkline>
              <xm:f>'SPERT® Normal (1-Point entry)'!DT18:HP18</xm:f>
              <xm:sqref>I18</xm:sqref>
            </x14:sparkline>
            <x14:sparkline>
              <xm:f>'SPERT® Normal (1-Point entry)'!DT19:HP19</xm:f>
              <xm:sqref>I19</xm:sqref>
            </x14:sparkline>
            <x14:sparkline>
              <xm:f>'SPERT® Normal (1-Point entry)'!DT20:HP20</xm:f>
              <xm:sqref>I20</xm:sqref>
            </x14:sparkline>
            <x14:sparkline>
              <xm:f>'SPERT® Normal (1-Point entry)'!DT21:HP21</xm:f>
              <xm:sqref>I21</xm:sqref>
            </x14:sparkline>
            <x14:sparkline>
              <xm:f>'SPERT® Normal (1-Point entry)'!DT22:HP22</xm:f>
              <xm:sqref>I22</xm:sqref>
            </x14:sparkline>
            <x14:sparkline>
              <xm:f>'SPERT® Normal (1-Point entry)'!DT23:HP23</xm:f>
              <xm:sqref>I23</xm:sqref>
            </x14:sparkline>
            <x14:sparkline>
              <xm:f>'SPERT® Normal (1-Point entry)'!DT24:HP24</xm:f>
              <xm:sqref>I24</xm:sqref>
            </x14:sparkline>
            <x14:sparkline>
              <xm:f>'SPERT® Normal (1-Point entry)'!DT25:HP25</xm:f>
              <xm:sqref>I25</xm:sqref>
            </x14:sparkline>
            <x14:sparkline>
              <xm:f>'SPERT® Normal (1-Point entry)'!DT26:HP26</xm:f>
              <xm:sqref>I26</xm:sqref>
            </x14:sparkline>
            <x14:sparkline>
              <xm:f>'SPERT® Normal (1-Point entry)'!DT27:HP27</xm:f>
              <xm:sqref>I27</xm:sqref>
            </x14:sparkline>
            <x14:sparkline>
              <xm:f>'SPERT® Normal (1-Point entry)'!DT28:HP28</xm:f>
              <xm:sqref>I28</xm:sqref>
            </x14:sparkline>
            <x14:sparkline>
              <xm:f>'SPERT® Normal (1-Point entry)'!DT29:HP29</xm:f>
              <xm:sqref>I29</xm:sqref>
            </x14:sparkline>
            <x14:sparkline>
              <xm:f>'SPERT® Normal (1-Point entry)'!DT30:HP30</xm:f>
              <xm:sqref>I30</xm:sqref>
            </x14:sparkline>
            <x14:sparkline>
              <xm:f>'SPERT® Normal (1-Point entry)'!DT31:HP31</xm:f>
              <xm:sqref>I31</xm:sqref>
            </x14:sparkline>
            <x14:sparkline>
              <xm:f>'SPERT® Normal (1-Point entry)'!DT32:HP32</xm:f>
              <xm:sqref>I32</xm:sqref>
            </x14:sparkline>
            <x14:sparkline>
              <xm:f>'SPERT® Normal (1-Point entry)'!DT33:HP33</xm:f>
              <xm:sqref>I33</xm:sqref>
            </x14:sparkline>
            <x14:sparkline>
              <xm:f>'SPERT® Normal (1-Point entry)'!DT34:HP34</xm:f>
              <xm:sqref>I34</xm:sqref>
            </x14:sparkline>
            <x14:sparkline>
              <xm:f>'SPERT® Normal (1-Point entry)'!DT35:HP35</xm:f>
              <xm:sqref>I35</xm:sqref>
            </x14:sparkline>
            <x14:sparkline>
              <xm:f>'SPERT® Normal (1-Point entry)'!DT36:HP36</xm:f>
              <xm:sqref>I36</xm:sqref>
            </x14:sparkline>
            <x14:sparkline>
              <xm:f>'SPERT® Normal (1-Point entry)'!DT37:HP37</xm:f>
              <xm:sqref>I37</xm:sqref>
            </x14:sparkline>
            <x14:sparkline>
              <xm:f>'SPERT® Normal (1-Point entry)'!DT38:HP38</xm:f>
              <xm:sqref>I38</xm:sqref>
            </x14:sparkline>
            <x14:sparkline>
              <xm:f>'SPERT® Normal (1-Point entry)'!DT39:HP39</xm:f>
              <xm:sqref>I39</xm:sqref>
            </x14:sparkline>
            <x14:sparkline>
              <xm:f>'SPERT® Normal (1-Point entry)'!DT40:HP40</xm:f>
              <xm:sqref>I40</xm:sqref>
            </x14:sparkline>
            <x14:sparkline>
              <xm:f>'SPERT® Normal (1-Point entry)'!DT41:HP41</xm:f>
              <xm:sqref>I41</xm:sqref>
            </x14:sparkline>
            <x14:sparkline>
              <xm:f>'SPERT® Normal (1-Point entry)'!DT42:HP42</xm:f>
              <xm:sqref>I42</xm:sqref>
            </x14:sparkline>
            <x14:sparkline>
              <xm:f>'SPERT® Normal (1-Point entry)'!DT43:HP43</xm:f>
              <xm:sqref>I43</xm:sqref>
            </x14:sparkline>
            <x14:sparkline>
              <xm:f>'SPERT® Normal (1-Point entry)'!DT44:HP44</xm:f>
              <xm:sqref>I44</xm:sqref>
            </x14:sparkline>
            <x14:sparkline>
              <xm:f>'SPERT® Normal (1-Point entry)'!DT45:HP45</xm:f>
              <xm:sqref>I45</xm:sqref>
            </x14:sparkline>
            <x14:sparkline>
              <xm:f>'SPERT® Normal (1-Point entry)'!DT46:HP46</xm:f>
              <xm:sqref>I46</xm:sqref>
            </x14:sparkline>
            <x14:sparkline>
              <xm:f>'SPERT® Normal (1-Point entry)'!DT47:HP47</xm:f>
              <xm:sqref>I47</xm:sqref>
            </x14:sparkline>
            <x14:sparkline>
              <xm:f>'SPERT® Normal (1-Point entry)'!DT48:HP48</xm:f>
              <xm:sqref>I48</xm:sqref>
            </x14:sparkline>
            <x14:sparkline>
              <xm:f>'SPERT® Normal (1-Point entry)'!DT49:HP49</xm:f>
              <xm:sqref>I49</xm:sqref>
            </x14:sparkline>
            <x14:sparkline>
              <xm:f>'SPERT® Normal (1-Point entry)'!DT50:HP50</xm:f>
              <xm:sqref>I50</xm:sqref>
            </x14:sparkline>
            <x14:sparkline>
              <xm:f>'SPERT® Normal (1-Point entry)'!DT51:HP51</xm:f>
              <xm:sqref>I51</xm:sqref>
            </x14:sparkline>
            <x14:sparkline>
              <xm:f>'SPERT® Normal (1-Point entry)'!DT52:HP52</xm:f>
              <xm:sqref>I52</xm:sqref>
            </x14:sparkline>
            <x14:sparkline>
              <xm:f>'SPERT® Normal (1-Point entry)'!DT53:HP53</xm:f>
              <xm:sqref>I53</xm:sqref>
            </x14:sparkline>
            <x14:sparkline>
              <xm:f>'SPERT® Normal (1-Point entry)'!DT54:HP54</xm:f>
              <xm:sqref>I54</xm:sqref>
            </x14:sparkline>
            <x14:sparkline>
              <xm:f>'SPERT® Normal (1-Point entry)'!DT55:HP55</xm:f>
              <xm:sqref>I55</xm:sqref>
            </x14:sparkline>
            <x14:sparkline>
              <xm:f>'SPERT® Normal (1-Point entry)'!DT56:HP56</xm:f>
              <xm:sqref>I56</xm:sqref>
            </x14:sparkline>
            <x14:sparkline>
              <xm:f>'SPERT® Normal (1-Point entry)'!DT57:HP57</xm:f>
              <xm:sqref>I57</xm:sqref>
            </x14:sparkline>
            <x14:sparkline>
              <xm:f>'SPERT® Normal (1-Point entry)'!DT58:HP58</xm:f>
              <xm:sqref>I58</xm:sqref>
            </x14:sparkline>
            <x14:sparkline>
              <xm:f>'SPERT® Normal (1-Point entry)'!DT59:HP59</xm:f>
              <xm:sqref>I59</xm:sqref>
            </x14:sparkline>
            <x14:sparkline>
              <xm:f>'SPERT® Normal (1-Point entry)'!DT60:HP60</xm:f>
              <xm:sqref>I60</xm:sqref>
            </x14:sparkline>
            <x14:sparkline>
              <xm:f>'SPERT® Normal (1-Point entry)'!DT61:HP61</xm:f>
              <xm:sqref>I61</xm:sqref>
            </x14:sparkline>
            <x14:sparkline>
              <xm:f>'SPERT® Normal (1-Point entry)'!DT62:HP62</xm:f>
              <xm:sqref>I62</xm:sqref>
            </x14:sparkline>
            <x14:sparkline>
              <xm:f>'SPERT® Normal (1-Point entry)'!DT63:HP63</xm:f>
              <xm:sqref>I63</xm:sqref>
            </x14:sparkline>
            <x14:sparkline>
              <xm:f>'SPERT® Normal (1-Point entry)'!DT64:HP64</xm:f>
              <xm:sqref>I64</xm:sqref>
            </x14:sparkline>
            <x14:sparkline>
              <xm:f>'SPERT® Normal (1-Point entry)'!DT65:HP65</xm:f>
              <xm:sqref>I65</xm:sqref>
            </x14:sparkline>
            <x14:sparkline>
              <xm:f>'SPERT® Normal (1-Point entry)'!DT66:HP66</xm:f>
              <xm:sqref>I66</xm:sqref>
            </x14:sparkline>
            <x14:sparkline>
              <xm:f>'SPERT® Normal (1-Point entry)'!DT67:HP67</xm:f>
              <xm:sqref>I67</xm:sqref>
            </x14:sparkline>
            <x14:sparkline>
              <xm:f>'SPERT® Normal (1-Point entry)'!DT68:HP68</xm:f>
              <xm:sqref>I68</xm:sqref>
            </x14:sparkline>
            <x14:sparkline>
              <xm:f>'SPERT® Normal (1-Point entry)'!DT69:HP69</xm:f>
              <xm:sqref>I69</xm:sqref>
            </x14:sparkline>
            <x14:sparkline>
              <xm:f>'SPERT® Normal (1-Point entry)'!DT70:HP70</xm:f>
              <xm:sqref>I70</xm:sqref>
            </x14:sparkline>
            <x14:sparkline>
              <xm:f>'SPERT® Normal (1-Point entry)'!DT71:HP71</xm:f>
              <xm:sqref>I71</xm:sqref>
            </x14:sparkline>
            <x14:sparkline>
              <xm:f>'SPERT® Normal (1-Point entry)'!DT72:HP72</xm:f>
              <xm:sqref>I72</xm:sqref>
            </x14:sparkline>
            <x14:sparkline>
              <xm:f>'SPERT® Normal (1-Point entry)'!DT73:HP73</xm:f>
              <xm:sqref>I73</xm:sqref>
            </x14:sparkline>
            <x14:sparkline>
              <xm:f>'SPERT® Normal (1-Point entry)'!DT74:HP74</xm:f>
              <xm:sqref>I74</xm:sqref>
            </x14:sparkline>
            <x14:sparkline>
              <xm:f>'SPERT® Normal (1-Point entry)'!DT75:HP75</xm:f>
              <xm:sqref>I75</xm:sqref>
            </x14:sparkline>
            <x14:sparkline>
              <xm:f>'SPERT® Normal (1-Point entry)'!DT76:HP76</xm:f>
              <xm:sqref>I76</xm:sqref>
            </x14:sparkline>
            <x14:sparkline>
              <xm:f>'SPERT® Normal (1-Point entry)'!DT77:HP77</xm:f>
              <xm:sqref>I77</xm:sqref>
            </x14:sparkline>
            <x14:sparkline>
              <xm:f>'SPERT® Normal (1-Point entry)'!DT78:HP78</xm:f>
              <xm:sqref>I78</xm:sqref>
            </x14:sparkline>
            <x14:sparkline>
              <xm:f>'SPERT® Normal (1-Point entry)'!DT79:HP79</xm:f>
              <xm:sqref>I79</xm:sqref>
            </x14:sparkline>
            <x14:sparkline>
              <xm:f>'SPERT® Normal (1-Point entry)'!DT80:HP80</xm:f>
              <xm:sqref>I80</xm:sqref>
            </x14:sparkline>
            <x14:sparkline>
              <xm:f>'SPERT® Normal (1-Point entry)'!DT81:HP81</xm:f>
              <xm:sqref>I81</xm:sqref>
            </x14:sparkline>
            <x14:sparkline>
              <xm:f>'SPERT® Normal (1-Point entry)'!DT82:HP82</xm:f>
              <xm:sqref>I82</xm:sqref>
            </x14:sparkline>
            <x14:sparkline>
              <xm:f>'SPERT® Normal (1-Point entry)'!DT83:HP83</xm:f>
              <xm:sqref>I83</xm:sqref>
            </x14:sparkline>
            <x14:sparkline>
              <xm:f>'SPERT® Normal (1-Point entry)'!DT84:HP84</xm:f>
              <xm:sqref>I84</xm:sqref>
            </x14:sparkline>
            <x14:sparkline>
              <xm:f>'SPERT® Normal (1-Point entry)'!DT85:HP85</xm:f>
              <xm:sqref>I85</xm:sqref>
            </x14:sparkline>
            <x14:sparkline>
              <xm:f>'SPERT® Normal (1-Point entry)'!DT86:HP86</xm:f>
              <xm:sqref>I86</xm:sqref>
            </x14:sparkline>
            <x14:sparkline>
              <xm:f>'SPERT® Normal (1-Point entry)'!DT87:HP87</xm:f>
              <xm:sqref>I87</xm:sqref>
            </x14:sparkline>
            <x14:sparkline>
              <xm:f>'SPERT® Normal (1-Point entry)'!DT88:HP88</xm:f>
              <xm:sqref>I88</xm:sqref>
            </x14:sparkline>
            <x14:sparkline>
              <xm:f>'SPERT® Normal (1-Point entry)'!DT89:HP89</xm:f>
              <xm:sqref>I89</xm:sqref>
            </x14:sparkline>
            <x14:sparkline>
              <xm:f>'SPERT® Normal (1-Point entry)'!DT90:HP90</xm:f>
              <xm:sqref>I90</xm:sqref>
            </x14:sparkline>
            <x14:sparkline>
              <xm:f>'SPERT® Normal (1-Point entry)'!DT91:HP91</xm:f>
              <xm:sqref>I91</xm:sqref>
            </x14:sparkline>
            <x14:sparkline>
              <xm:f>'SPERT® Normal (1-Point entry)'!DT92:HP92</xm:f>
              <xm:sqref>I92</xm:sqref>
            </x14:sparkline>
            <x14:sparkline>
              <xm:f>'SPERT® Normal (1-Point entry)'!DT93:HP93</xm:f>
              <xm:sqref>I93</xm:sqref>
            </x14:sparkline>
            <x14:sparkline>
              <xm:f>'SPERT® Normal (1-Point entry)'!DT94:HP94</xm:f>
              <xm:sqref>I94</xm:sqref>
            </x14:sparkline>
            <x14:sparkline>
              <xm:f>'SPERT® Normal (1-Point entry)'!DT95:HP95</xm:f>
              <xm:sqref>I95</xm:sqref>
            </x14:sparkline>
            <x14:sparkline>
              <xm:f>'SPERT® Normal (1-Point entry)'!DT96:HP96</xm:f>
              <xm:sqref>I96</xm:sqref>
            </x14:sparkline>
            <x14:sparkline>
              <xm:f>'SPERT® Normal (1-Point entry)'!DT97:HP97</xm:f>
              <xm:sqref>I97</xm:sqref>
            </x14:sparkline>
            <x14:sparkline>
              <xm:f>'SPERT® Normal (1-Point entry)'!DT98:HP98</xm:f>
              <xm:sqref>I98</xm:sqref>
            </x14:sparkline>
            <x14:sparkline>
              <xm:f>'SPERT® Normal (1-Point entry)'!DT99:HP99</xm:f>
              <xm:sqref>I99</xm:sqref>
            </x14:sparkline>
            <x14:sparkline>
              <xm:f>'SPERT® Normal (1-Point entry)'!DT100:HP100</xm:f>
              <xm:sqref>I100</xm:sqref>
            </x14:sparkline>
            <x14:sparkline>
              <xm:f>'SPERT® Normal (1-Point entry)'!DT101:HP101</xm:f>
              <xm:sqref>I101</xm:sqref>
            </x14:sparkline>
            <x14:sparkline>
              <xm:f>'SPERT® Normal (1-Point entry)'!DT102:HP102</xm:f>
              <xm:sqref>I102</xm:sqref>
            </x14:sparkline>
            <x14:sparkline>
              <xm:f>'SPERT® Normal (1-Point entry)'!DT103:HP103</xm:f>
              <xm:sqref>I103</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E00F-0C9E-4DEC-92FD-B969F22C9C87}">
  <dimension ref="A1:PJ224"/>
  <sheetViews>
    <sheetView showGridLines="0" zoomScaleNormal="100" workbookViewId="0">
      <selection activeCell="C4" sqref="C4"/>
    </sheetView>
  </sheetViews>
  <sheetFormatPr defaultRowHeight="14.25" x14ac:dyDescent="0.45"/>
  <cols>
    <col min="1" max="1" width="5.73046875" style="1" customWidth="1"/>
    <col min="2" max="4" width="13.73046875" customWidth="1"/>
    <col min="5" max="6" width="4.73046875" style="1" customWidth="1"/>
    <col min="7" max="7" width="13.73046875" customWidth="1"/>
    <col min="8" max="8" width="25.73046875" style="1" customWidth="1"/>
    <col min="9" max="9" width="7.73046875" style="1" customWidth="1"/>
    <col min="10" max="11" width="12.73046875" customWidth="1"/>
    <col min="12" max="12" width="11.73046875" hidden="1" customWidth="1"/>
    <col min="13" max="13" width="13.53125" hidden="1" customWidth="1"/>
    <col min="14" max="14" width="13.73046875" customWidth="1"/>
    <col min="15" max="15" width="10.73046875" customWidth="1"/>
    <col min="16" max="21" width="13.73046875" customWidth="1"/>
    <col min="23" max="225" width="9.1328125" hidden="1" customWidth="1"/>
    <col min="226" max="425" width="0" hidden="1" customWidth="1"/>
  </cols>
  <sheetData>
    <row r="1" spans="1:426" ht="24" customHeight="1" x14ac:dyDescent="0.45">
      <c r="A1" s="50"/>
      <c r="B1" s="50" t="s">
        <v>744</v>
      </c>
      <c r="C1" s="5"/>
      <c r="D1" s="5"/>
      <c r="E1" s="2"/>
      <c r="F1" s="2"/>
      <c r="G1" s="5"/>
      <c r="H1" s="2"/>
      <c r="I1" s="2"/>
      <c r="J1" s="5"/>
      <c r="K1" s="5"/>
      <c r="L1" s="5"/>
      <c r="M1" s="5"/>
      <c r="N1" s="399" t="s">
        <v>43</v>
      </c>
      <c r="O1" s="400"/>
      <c r="P1" s="408" t="str">
        <f>VLOOKUP(N1,VLookups!A27:C28,3,FALSE)</f>
        <v>Show the likelihood that the SPERT estimates will be EQUAL TO or GREATER THAN an uncertainty</v>
      </c>
      <c r="Q1" s="408"/>
      <c r="R1" s="408"/>
      <c r="S1" s="408"/>
      <c r="T1" s="408"/>
      <c r="U1" s="408"/>
      <c r="V1" s="5"/>
      <c r="X1">
        <v>1</v>
      </c>
      <c r="Y1">
        <v>2</v>
      </c>
      <c r="Z1">
        <v>3</v>
      </c>
      <c r="AA1">
        <v>4</v>
      </c>
      <c r="AB1">
        <v>5</v>
      </c>
      <c r="AC1">
        <v>6</v>
      </c>
      <c r="AD1">
        <v>7</v>
      </c>
      <c r="AE1">
        <v>8</v>
      </c>
      <c r="AF1">
        <v>9</v>
      </c>
      <c r="AG1">
        <v>10</v>
      </c>
      <c r="AH1">
        <v>11</v>
      </c>
      <c r="AI1">
        <v>12</v>
      </c>
      <c r="AJ1">
        <v>13</v>
      </c>
      <c r="AK1">
        <v>14</v>
      </c>
      <c r="AL1">
        <v>15</v>
      </c>
      <c r="AM1">
        <v>16</v>
      </c>
      <c r="AN1">
        <v>17</v>
      </c>
      <c r="AO1">
        <v>18</v>
      </c>
      <c r="AP1">
        <v>19</v>
      </c>
      <c r="AQ1">
        <v>20</v>
      </c>
      <c r="AR1">
        <v>21</v>
      </c>
      <c r="AS1">
        <v>22</v>
      </c>
      <c r="AT1">
        <v>23</v>
      </c>
      <c r="AU1">
        <v>24</v>
      </c>
      <c r="AV1">
        <v>25</v>
      </c>
      <c r="AW1">
        <v>26</v>
      </c>
      <c r="AX1">
        <v>27</v>
      </c>
      <c r="AY1">
        <v>28</v>
      </c>
      <c r="AZ1">
        <v>29</v>
      </c>
      <c r="BA1">
        <v>30</v>
      </c>
      <c r="BB1">
        <v>31</v>
      </c>
      <c r="BC1">
        <v>32</v>
      </c>
      <c r="BD1">
        <v>33</v>
      </c>
      <c r="BE1">
        <v>34</v>
      </c>
      <c r="BF1">
        <v>35</v>
      </c>
      <c r="BG1">
        <v>36</v>
      </c>
      <c r="BH1">
        <v>37</v>
      </c>
      <c r="BI1">
        <v>38</v>
      </c>
      <c r="BJ1">
        <v>39</v>
      </c>
      <c r="BK1">
        <v>40</v>
      </c>
      <c r="BL1">
        <v>41</v>
      </c>
      <c r="BM1">
        <v>42</v>
      </c>
      <c r="BN1">
        <v>43</v>
      </c>
      <c r="BO1">
        <v>44</v>
      </c>
      <c r="BP1">
        <v>45</v>
      </c>
      <c r="BQ1">
        <v>46</v>
      </c>
      <c r="BR1">
        <v>47</v>
      </c>
      <c r="BS1">
        <v>48</v>
      </c>
      <c r="BT1">
        <v>49</v>
      </c>
      <c r="BU1">
        <v>50</v>
      </c>
      <c r="BV1">
        <v>51</v>
      </c>
      <c r="BW1">
        <v>52</v>
      </c>
      <c r="BX1">
        <v>53</v>
      </c>
      <c r="BY1">
        <v>54</v>
      </c>
      <c r="BZ1">
        <v>55</v>
      </c>
      <c r="CA1">
        <v>56</v>
      </c>
      <c r="CB1">
        <v>57</v>
      </c>
      <c r="CC1">
        <v>58</v>
      </c>
      <c r="CD1">
        <v>59</v>
      </c>
      <c r="CE1">
        <v>60</v>
      </c>
      <c r="CF1">
        <v>61</v>
      </c>
      <c r="CG1">
        <v>62</v>
      </c>
      <c r="CH1">
        <v>63</v>
      </c>
      <c r="CI1">
        <v>64</v>
      </c>
      <c r="CJ1">
        <v>65</v>
      </c>
      <c r="CK1">
        <v>66</v>
      </c>
      <c r="CL1">
        <v>67</v>
      </c>
      <c r="CM1">
        <v>68</v>
      </c>
      <c r="CN1">
        <v>69</v>
      </c>
      <c r="CO1">
        <v>70</v>
      </c>
      <c r="CP1">
        <v>71</v>
      </c>
      <c r="CQ1">
        <v>72</v>
      </c>
      <c r="CR1">
        <v>73</v>
      </c>
      <c r="CS1">
        <v>74</v>
      </c>
      <c r="CT1">
        <v>75</v>
      </c>
      <c r="CU1">
        <v>76</v>
      </c>
      <c r="CV1">
        <v>77</v>
      </c>
      <c r="CW1">
        <v>78</v>
      </c>
      <c r="CX1">
        <v>79</v>
      </c>
      <c r="CY1">
        <v>80</v>
      </c>
      <c r="CZ1">
        <v>81</v>
      </c>
      <c r="DA1">
        <v>82</v>
      </c>
      <c r="DB1">
        <v>83</v>
      </c>
      <c r="DC1">
        <v>84</v>
      </c>
      <c r="DD1">
        <v>85</v>
      </c>
      <c r="DE1">
        <v>86</v>
      </c>
      <c r="DF1">
        <v>87</v>
      </c>
      <c r="DG1">
        <v>88</v>
      </c>
      <c r="DH1">
        <v>89</v>
      </c>
      <c r="DI1">
        <v>90</v>
      </c>
      <c r="DJ1">
        <v>91</v>
      </c>
      <c r="DK1">
        <v>92</v>
      </c>
      <c r="DL1">
        <v>93</v>
      </c>
      <c r="DM1">
        <v>94</v>
      </c>
      <c r="DN1">
        <v>95</v>
      </c>
      <c r="DO1">
        <v>96</v>
      </c>
      <c r="DP1">
        <v>97</v>
      </c>
      <c r="DQ1">
        <v>98</v>
      </c>
      <c r="DR1">
        <v>99</v>
      </c>
      <c r="DS1">
        <v>100</v>
      </c>
      <c r="DT1">
        <v>101</v>
      </c>
      <c r="DU1">
        <v>102</v>
      </c>
      <c r="DV1">
        <v>103</v>
      </c>
      <c r="DW1">
        <v>104</v>
      </c>
      <c r="DX1">
        <v>105</v>
      </c>
      <c r="DY1">
        <v>106</v>
      </c>
      <c r="DZ1">
        <v>107</v>
      </c>
      <c r="EA1">
        <v>108</v>
      </c>
      <c r="EB1">
        <v>109</v>
      </c>
      <c r="EC1">
        <v>110</v>
      </c>
      <c r="ED1">
        <v>111</v>
      </c>
      <c r="EE1">
        <v>112</v>
      </c>
      <c r="EF1">
        <v>113</v>
      </c>
      <c r="EG1">
        <v>114</v>
      </c>
      <c r="EH1">
        <v>115</v>
      </c>
      <c r="EI1">
        <v>116</v>
      </c>
      <c r="EJ1">
        <v>117</v>
      </c>
      <c r="EK1">
        <v>118</v>
      </c>
      <c r="EL1">
        <v>119</v>
      </c>
      <c r="EM1">
        <v>120</v>
      </c>
      <c r="EN1">
        <v>121</v>
      </c>
      <c r="EO1">
        <v>122</v>
      </c>
      <c r="EP1">
        <v>123</v>
      </c>
      <c r="EQ1">
        <v>124</v>
      </c>
      <c r="ER1">
        <v>125</v>
      </c>
      <c r="ES1">
        <v>126</v>
      </c>
      <c r="ET1">
        <v>127</v>
      </c>
      <c r="EU1">
        <v>128</v>
      </c>
      <c r="EV1">
        <v>129</v>
      </c>
      <c r="EW1">
        <v>130</v>
      </c>
      <c r="EX1">
        <v>131</v>
      </c>
      <c r="EY1">
        <v>132</v>
      </c>
      <c r="EZ1">
        <v>133</v>
      </c>
      <c r="FA1">
        <v>134</v>
      </c>
      <c r="FB1">
        <v>135</v>
      </c>
      <c r="FC1">
        <v>136</v>
      </c>
      <c r="FD1">
        <v>137</v>
      </c>
      <c r="FE1">
        <v>138</v>
      </c>
      <c r="FF1">
        <v>139</v>
      </c>
      <c r="FG1">
        <v>140</v>
      </c>
      <c r="FH1">
        <v>141</v>
      </c>
      <c r="FI1">
        <v>142</v>
      </c>
      <c r="FJ1">
        <v>143</v>
      </c>
      <c r="FK1">
        <v>144</v>
      </c>
      <c r="FL1">
        <v>145</v>
      </c>
      <c r="FM1">
        <v>146</v>
      </c>
      <c r="FN1">
        <v>147</v>
      </c>
      <c r="FO1">
        <v>148</v>
      </c>
      <c r="FP1">
        <v>149</v>
      </c>
      <c r="FQ1">
        <v>150</v>
      </c>
      <c r="FR1">
        <v>151</v>
      </c>
      <c r="FS1">
        <v>152</v>
      </c>
      <c r="FT1">
        <v>153</v>
      </c>
      <c r="FU1">
        <v>154</v>
      </c>
      <c r="FV1">
        <v>155</v>
      </c>
      <c r="FW1">
        <v>156</v>
      </c>
      <c r="FX1">
        <v>157</v>
      </c>
      <c r="FY1">
        <v>158</v>
      </c>
      <c r="FZ1">
        <v>159</v>
      </c>
      <c r="GA1">
        <v>160</v>
      </c>
      <c r="GB1">
        <v>161</v>
      </c>
      <c r="GC1">
        <v>162</v>
      </c>
      <c r="GD1">
        <v>163</v>
      </c>
      <c r="GE1">
        <v>164</v>
      </c>
      <c r="GF1">
        <v>165</v>
      </c>
      <c r="GG1">
        <v>166</v>
      </c>
      <c r="GH1">
        <v>167</v>
      </c>
      <c r="GI1">
        <v>168</v>
      </c>
      <c r="GJ1">
        <v>169</v>
      </c>
      <c r="GK1">
        <v>170</v>
      </c>
      <c r="GL1">
        <v>171</v>
      </c>
      <c r="GM1">
        <v>172</v>
      </c>
      <c r="GN1">
        <v>173</v>
      </c>
      <c r="GO1">
        <v>174</v>
      </c>
      <c r="GP1">
        <v>175</v>
      </c>
      <c r="GQ1">
        <v>176</v>
      </c>
      <c r="GR1">
        <v>177</v>
      </c>
      <c r="GS1">
        <v>178</v>
      </c>
      <c r="GT1">
        <v>179</v>
      </c>
      <c r="GU1">
        <v>180</v>
      </c>
      <c r="GV1">
        <v>181</v>
      </c>
      <c r="GW1">
        <v>182</v>
      </c>
      <c r="GX1">
        <v>183</v>
      </c>
      <c r="GY1">
        <v>184</v>
      </c>
      <c r="GZ1">
        <v>185</v>
      </c>
      <c r="HA1">
        <v>186</v>
      </c>
      <c r="HB1">
        <v>187</v>
      </c>
      <c r="HC1">
        <v>188</v>
      </c>
      <c r="HD1">
        <v>189</v>
      </c>
      <c r="HE1">
        <v>190</v>
      </c>
      <c r="HF1">
        <v>191</v>
      </c>
      <c r="HG1">
        <v>192</v>
      </c>
      <c r="HH1">
        <v>193</v>
      </c>
      <c r="HI1">
        <v>194</v>
      </c>
      <c r="HJ1">
        <v>195</v>
      </c>
      <c r="HK1">
        <v>196</v>
      </c>
      <c r="HL1">
        <v>197</v>
      </c>
      <c r="HM1">
        <v>198</v>
      </c>
      <c r="HN1">
        <v>199</v>
      </c>
      <c r="HO1">
        <v>200</v>
      </c>
      <c r="HP1">
        <v>201</v>
      </c>
      <c r="HQ1">
        <v>1</v>
      </c>
      <c r="HR1">
        <v>2</v>
      </c>
      <c r="HS1">
        <v>3</v>
      </c>
      <c r="HT1">
        <v>4</v>
      </c>
      <c r="HU1">
        <v>5</v>
      </c>
      <c r="HV1">
        <v>6</v>
      </c>
      <c r="HW1">
        <v>7</v>
      </c>
      <c r="HX1">
        <v>8</v>
      </c>
      <c r="HY1">
        <v>9</v>
      </c>
      <c r="HZ1">
        <v>10</v>
      </c>
      <c r="IA1">
        <v>11</v>
      </c>
      <c r="IB1">
        <v>12</v>
      </c>
      <c r="IC1">
        <v>13</v>
      </c>
      <c r="ID1">
        <v>14</v>
      </c>
      <c r="IE1">
        <v>15</v>
      </c>
      <c r="IF1">
        <v>16</v>
      </c>
      <c r="IG1">
        <v>17</v>
      </c>
      <c r="IH1">
        <v>18</v>
      </c>
      <c r="II1">
        <v>19</v>
      </c>
      <c r="IJ1">
        <v>20</v>
      </c>
      <c r="IK1">
        <v>21</v>
      </c>
      <c r="IL1">
        <v>22</v>
      </c>
      <c r="IM1">
        <v>23</v>
      </c>
      <c r="IN1">
        <v>24</v>
      </c>
      <c r="IO1">
        <v>25</v>
      </c>
      <c r="IP1">
        <v>26</v>
      </c>
      <c r="IQ1">
        <v>27</v>
      </c>
      <c r="IR1">
        <v>28</v>
      </c>
      <c r="IS1">
        <v>29</v>
      </c>
      <c r="IT1">
        <v>30</v>
      </c>
      <c r="IU1">
        <v>31</v>
      </c>
      <c r="IV1">
        <v>32</v>
      </c>
      <c r="IW1">
        <v>33</v>
      </c>
      <c r="IX1">
        <v>34</v>
      </c>
      <c r="IY1">
        <v>35</v>
      </c>
      <c r="IZ1">
        <v>36</v>
      </c>
      <c r="JA1">
        <v>37</v>
      </c>
      <c r="JB1">
        <v>38</v>
      </c>
      <c r="JC1">
        <v>39</v>
      </c>
      <c r="JD1">
        <v>40</v>
      </c>
      <c r="JE1">
        <v>41</v>
      </c>
      <c r="JF1">
        <v>42</v>
      </c>
      <c r="JG1">
        <v>43</v>
      </c>
      <c r="JH1">
        <v>44</v>
      </c>
      <c r="JI1">
        <v>45</v>
      </c>
      <c r="JJ1">
        <v>46</v>
      </c>
      <c r="JK1">
        <v>47</v>
      </c>
      <c r="JL1">
        <v>48</v>
      </c>
      <c r="JM1">
        <v>49</v>
      </c>
      <c r="JN1">
        <v>50</v>
      </c>
      <c r="JO1">
        <v>51</v>
      </c>
      <c r="JP1">
        <v>52</v>
      </c>
      <c r="JQ1">
        <v>53</v>
      </c>
      <c r="JR1">
        <v>54</v>
      </c>
      <c r="JS1">
        <v>55</v>
      </c>
      <c r="JT1">
        <v>56</v>
      </c>
      <c r="JU1">
        <v>57</v>
      </c>
      <c r="JV1">
        <v>58</v>
      </c>
      <c r="JW1">
        <v>59</v>
      </c>
      <c r="JX1">
        <v>60</v>
      </c>
      <c r="JY1">
        <v>61</v>
      </c>
      <c r="JZ1">
        <v>62</v>
      </c>
      <c r="KA1">
        <v>63</v>
      </c>
      <c r="KB1">
        <v>64</v>
      </c>
      <c r="KC1">
        <v>65</v>
      </c>
      <c r="KD1">
        <v>66</v>
      </c>
      <c r="KE1">
        <v>67</v>
      </c>
      <c r="KF1">
        <v>68</v>
      </c>
      <c r="KG1">
        <v>69</v>
      </c>
      <c r="KH1">
        <v>70</v>
      </c>
      <c r="KI1">
        <v>71</v>
      </c>
      <c r="KJ1">
        <v>72</v>
      </c>
      <c r="KK1">
        <v>73</v>
      </c>
      <c r="KL1">
        <v>74</v>
      </c>
      <c r="KM1">
        <v>75</v>
      </c>
      <c r="KN1">
        <v>76</v>
      </c>
      <c r="KO1">
        <v>77</v>
      </c>
      <c r="KP1">
        <v>78</v>
      </c>
      <c r="KQ1">
        <v>79</v>
      </c>
      <c r="KR1">
        <v>80</v>
      </c>
      <c r="KS1">
        <v>81</v>
      </c>
      <c r="KT1">
        <v>82</v>
      </c>
      <c r="KU1">
        <v>83</v>
      </c>
      <c r="KV1">
        <v>84</v>
      </c>
      <c r="KW1">
        <v>85</v>
      </c>
      <c r="KX1">
        <v>86</v>
      </c>
      <c r="KY1">
        <v>87</v>
      </c>
      <c r="KZ1">
        <v>88</v>
      </c>
      <c r="LA1">
        <v>89</v>
      </c>
      <c r="LB1">
        <v>90</v>
      </c>
      <c r="LC1">
        <v>91</v>
      </c>
      <c r="LD1">
        <v>92</v>
      </c>
      <c r="LE1">
        <v>93</v>
      </c>
      <c r="LF1">
        <v>94</v>
      </c>
      <c r="LG1">
        <v>95</v>
      </c>
      <c r="LH1">
        <v>96</v>
      </c>
      <c r="LI1">
        <v>97</v>
      </c>
      <c r="LJ1">
        <v>98</v>
      </c>
      <c r="LK1">
        <v>99</v>
      </c>
      <c r="LL1">
        <v>100</v>
      </c>
      <c r="LM1">
        <v>101</v>
      </c>
      <c r="LN1">
        <v>102</v>
      </c>
      <c r="LO1">
        <v>103</v>
      </c>
      <c r="LP1">
        <v>104</v>
      </c>
      <c r="LQ1">
        <v>105</v>
      </c>
      <c r="LR1">
        <v>106</v>
      </c>
      <c r="LS1">
        <v>107</v>
      </c>
      <c r="LT1">
        <v>108</v>
      </c>
      <c r="LU1">
        <v>109</v>
      </c>
      <c r="LV1">
        <v>110</v>
      </c>
      <c r="LW1">
        <v>111</v>
      </c>
      <c r="LX1">
        <v>112</v>
      </c>
      <c r="LY1">
        <v>113</v>
      </c>
      <c r="LZ1">
        <v>114</v>
      </c>
      <c r="MA1">
        <v>115</v>
      </c>
      <c r="MB1">
        <v>116</v>
      </c>
      <c r="MC1">
        <v>117</v>
      </c>
      <c r="MD1">
        <v>118</v>
      </c>
      <c r="ME1">
        <v>119</v>
      </c>
      <c r="MF1">
        <v>120</v>
      </c>
      <c r="MG1">
        <v>121</v>
      </c>
      <c r="MH1">
        <v>122</v>
      </c>
      <c r="MI1">
        <v>123</v>
      </c>
      <c r="MJ1">
        <v>124</v>
      </c>
      <c r="MK1">
        <v>125</v>
      </c>
      <c r="ML1">
        <v>126</v>
      </c>
      <c r="MM1">
        <v>127</v>
      </c>
      <c r="MN1">
        <v>128</v>
      </c>
      <c r="MO1">
        <v>129</v>
      </c>
      <c r="MP1">
        <v>130</v>
      </c>
      <c r="MQ1">
        <v>131</v>
      </c>
      <c r="MR1">
        <v>132</v>
      </c>
      <c r="MS1">
        <v>133</v>
      </c>
      <c r="MT1">
        <v>134</v>
      </c>
      <c r="MU1">
        <v>135</v>
      </c>
      <c r="MV1">
        <v>136</v>
      </c>
      <c r="MW1">
        <v>137</v>
      </c>
      <c r="MX1">
        <v>138</v>
      </c>
      <c r="MY1">
        <v>139</v>
      </c>
      <c r="MZ1">
        <v>140</v>
      </c>
      <c r="NA1">
        <v>141</v>
      </c>
      <c r="NB1">
        <v>142</v>
      </c>
      <c r="NC1">
        <v>143</v>
      </c>
      <c r="ND1">
        <v>144</v>
      </c>
      <c r="NE1">
        <v>145</v>
      </c>
      <c r="NF1">
        <v>146</v>
      </c>
      <c r="NG1">
        <v>147</v>
      </c>
      <c r="NH1">
        <v>148</v>
      </c>
      <c r="NI1">
        <v>149</v>
      </c>
      <c r="NJ1">
        <v>150</v>
      </c>
      <c r="NK1">
        <v>151</v>
      </c>
      <c r="NL1">
        <v>152</v>
      </c>
      <c r="NM1">
        <v>153</v>
      </c>
      <c r="NN1">
        <v>154</v>
      </c>
      <c r="NO1">
        <v>155</v>
      </c>
      <c r="NP1">
        <v>156</v>
      </c>
      <c r="NQ1">
        <v>157</v>
      </c>
      <c r="NR1">
        <v>158</v>
      </c>
      <c r="NS1">
        <v>159</v>
      </c>
      <c r="NT1">
        <v>160</v>
      </c>
      <c r="NU1">
        <v>161</v>
      </c>
      <c r="NV1">
        <v>162</v>
      </c>
      <c r="NW1">
        <v>163</v>
      </c>
      <c r="NX1">
        <v>164</v>
      </c>
      <c r="NY1">
        <v>165</v>
      </c>
      <c r="NZ1">
        <v>166</v>
      </c>
      <c r="OA1">
        <v>167</v>
      </c>
      <c r="OB1">
        <v>168</v>
      </c>
      <c r="OC1">
        <v>169</v>
      </c>
      <c r="OD1">
        <v>170</v>
      </c>
      <c r="OE1">
        <v>171</v>
      </c>
      <c r="OF1">
        <v>172</v>
      </c>
      <c r="OG1">
        <v>173</v>
      </c>
      <c r="OH1">
        <v>174</v>
      </c>
      <c r="OI1">
        <v>175</v>
      </c>
      <c r="OJ1">
        <v>176</v>
      </c>
      <c r="OK1">
        <v>177</v>
      </c>
      <c r="OL1">
        <v>178</v>
      </c>
      <c r="OM1">
        <v>179</v>
      </c>
      <c r="ON1">
        <v>180</v>
      </c>
      <c r="OO1">
        <v>181</v>
      </c>
      <c r="OP1">
        <v>182</v>
      </c>
      <c r="OQ1">
        <v>183</v>
      </c>
      <c r="OR1">
        <v>184</v>
      </c>
      <c r="OS1">
        <v>185</v>
      </c>
      <c r="OT1">
        <v>186</v>
      </c>
      <c r="OU1">
        <v>187</v>
      </c>
      <c r="OV1">
        <v>188</v>
      </c>
      <c r="OW1">
        <v>189</v>
      </c>
      <c r="OX1">
        <v>190</v>
      </c>
      <c r="OY1">
        <v>191</v>
      </c>
      <c r="OZ1">
        <v>192</v>
      </c>
      <c r="PA1">
        <v>193</v>
      </c>
      <c r="PB1">
        <v>194</v>
      </c>
      <c r="PC1">
        <v>195</v>
      </c>
      <c r="PD1">
        <v>196</v>
      </c>
      <c r="PE1">
        <v>197</v>
      </c>
      <c r="PF1">
        <v>198</v>
      </c>
      <c r="PG1">
        <v>199</v>
      </c>
      <c r="PH1">
        <v>200</v>
      </c>
      <c r="PI1">
        <v>201</v>
      </c>
    </row>
    <row r="2" spans="1:426" ht="15" customHeight="1" x14ac:dyDescent="0.45">
      <c r="B2" s="23"/>
      <c r="C2" s="23"/>
      <c r="D2" s="23"/>
      <c r="E2" s="24"/>
      <c r="F2" s="24"/>
      <c r="G2" s="23"/>
      <c r="H2" s="24"/>
      <c r="I2" s="24"/>
      <c r="J2" s="5"/>
      <c r="K2" s="5"/>
      <c r="L2" s="5"/>
      <c r="M2" s="5"/>
      <c r="N2" s="412" t="s">
        <v>40</v>
      </c>
      <c r="O2" s="412" t="s">
        <v>41</v>
      </c>
      <c r="P2" s="409" t="s">
        <v>31</v>
      </c>
      <c r="Q2" s="410"/>
      <c r="R2" s="410"/>
      <c r="S2" s="410"/>
      <c r="T2" s="410"/>
      <c r="U2" s="411"/>
      <c r="V2" s="5"/>
      <c r="W2" s="144" t="s">
        <v>111</v>
      </c>
    </row>
    <row r="3" spans="1:426" x14ac:dyDescent="0.45">
      <c r="A3" s="3" t="s">
        <v>5</v>
      </c>
      <c r="B3" s="53" t="s">
        <v>24</v>
      </c>
      <c r="C3" s="317" t="s">
        <v>6</v>
      </c>
      <c r="D3" s="53" t="s">
        <v>25</v>
      </c>
      <c r="E3" s="53"/>
      <c r="F3" s="53"/>
      <c r="G3" s="53" t="s">
        <v>690</v>
      </c>
      <c r="H3" s="53" t="s">
        <v>9</v>
      </c>
      <c r="I3" s="53" t="s">
        <v>108</v>
      </c>
      <c r="J3" s="53" t="s">
        <v>750</v>
      </c>
      <c r="K3" s="53" t="s">
        <v>749</v>
      </c>
      <c r="L3" s="53" t="s">
        <v>747</v>
      </c>
      <c r="M3" s="53" t="s">
        <v>748</v>
      </c>
      <c r="N3" s="413"/>
      <c r="O3" s="413"/>
      <c r="P3" s="86">
        <v>0.05</v>
      </c>
      <c r="Q3" s="49">
        <v>0.95</v>
      </c>
      <c r="R3" s="49">
        <v>0.85</v>
      </c>
      <c r="S3" s="49">
        <v>0.8</v>
      </c>
      <c r="T3" s="49">
        <v>0.75</v>
      </c>
      <c r="U3" s="49">
        <v>0.7</v>
      </c>
      <c r="V3" s="5"/>
      <c r="W3" s="144" t="s">
        <v>112</v>
      </c>
      <c r="HQ3" s="144" t="s">
        <v>109</v>
      </c>
      <c r="PJ3" s="147" t="s">
        <v>811</v>
      </c>
    </row>
    <row r="4" spans="1:426" ht="18" x14ac:dyDescent="0.55000000000000004">
      <c r="A4" s="4">
        <v>1</v>
      </c>
      <c r="B4" s="316">
        <f>IFERROR(_xlfn.LOGNORM.INV(VLookups!$B$22,LN($G4),LN($K4)),"")</f>
        <v>39.952932323782456</v>
      </c>
      <c r="C4" s="182">
        <v>100</v>
      </c>
      <c r="D4" s="316">
        <f>IFERROR(_xlfn.LOGNORM.INV(VLookups!$B$23,LN($G4),LN($K4)),"")</f>
        <v>281.23092214965436</v>
      </c>
      <c r="E4" s="32">
        <f>IF(OR(ISBLANK(C4),ISBLANK(D4),ISBLANK(B4)),"",IF(AND(B4&gt;0,C4&gt;0,D4&gt;0),IF(C4&gt;B4,IF(D4&gt;C4,1,-1),-1)))</f>
        <v>1</v>
      </c>
      <c r="F4" s="32">
        <f>IF(OR(ISBLANK(B4),ISBLANK(C4),ISBLANK(D4)),"",IFERROR(MIN(C4-B4,D4-C4)/MAX(C4-B4,D4-C4),""))</f>
        <v>0.33132904122527562</v>
      </c>
      <c r="G4" s="184">
        <f>IF(AND(C4&gt;0,NOT(ISBLANK(H4))),IF(VLOOKUP($C$3,VLookups!$A$17:$B$18,2,FALSE),C4*VLOOKUP(H4,VLookups!$A$4:$B$13,2,FALSE),C4),"")</f>
        <v>106</v>
      </c>
      <c r="H4" s="183" t="s">
        <v>1</v>
      </c>
      <c r="I4" s="53"/>
      <c r="J4" s="238"/>
      <c r="K4" s="315">
        <f>IF(C4&gt;0,IF(ISBLANK(J4),IF(ISBLANK(H4),"",VLOOKUP(H4,VLookups!$A$4:$C$13,3,FALSE)),J4),"")</f>
        <v>1.3</v>
      </c>
      <c r="L4" s="323">
        <f>IFERROR((D4-B4)/6,"")</f>
        <v>40.212998304311988</v>
      </c>
      <c r="M4" s="186">
        <f>IF(L4="","",L4^2)</f>
        <v>1617.0852326225988</v>
      </c>
      <c r="N4" s="182">
        <v>150</v>
      </c>
      <c r="O4" s="234">
        <f>IF(AND(N4&gt;0,C4&gt;0,NOT(K4="")),ABS(VLOOKUP($N$1,VLookups!$A$27:$B$28,2,FALSE)-_xlfn.LOGNORM.DIST(N4,LN(G4),LN(K4),TRUE)),"")</f>
        <v>0.90713824594361714</v>
      </c>
      <c r="P4" s="187">
        <f>IF(AND($B4&gt;0,$C4&gt;0,$D4&gt;0,NOT(ISBLANK($H4))),_xlfn.LOGNORM.INV(ABS(VLOOKUP($N$1,VLookups!$A$27:$B$28,2,FALSE)-P$3),LN($G4),LN($K4)),"")</f>
        <v>68.847112281264543</v>
      </c>
      <c r="Q4" s="187">
        <f>IF(AND($B4&gt;0,$C4&gt;0,$D4&gt;0,NOT(ISBLANK($H4))),_xlfn.LOGNORM.INV(ABS(VLOOKUP($N$1,VLookups!$A$27:$B$28,2,FALSE)-Q$3),LN($G4),LN($K4)),"")</f>
        <v>163.20219727004678</v>
      </c>
      <c r="R4" s="187">
        <f>IF(AND($B4&gt;0,$C4&gt;0,$D4&gt;0,NOT(ISBLANK($H4))),_xlfn.LOGNORM.INV(ABS(VLOOKUP($N$1,VLookups!$A$27:$B$28,2,FALSE)-R$3),LN($G4),LN($K4)),"")</f>
        <v>139.123520889357</v>
      </c>
      <c r="S4" s="187">
        <f>IF(AND($B4&gt;0,$C4&gt;0,$D4&gt;0,NOT(ISBLANK($H4))),_xlfn.LOGNORM.INV(ABS(VLOOKUP($N$1,VLookups!$A$27:$B$28,2,FALSE)-S$3),LN($G4),LN($K4)),"")</f>
        <v>132.19134152741711</v>
      </c>
      <c r="T4" s="187">
        <f>IF(AND($B4&gt;0,$C4&gt;0,$D4&gt;0,NOT(ISBLANK($H4))),_xlfn.LOGNORM.INV(ABS(VLOOKUP($N$1,VLookups!$A$27:$B$28,2,FALSE)-T$3),LN($G4),LN($K4)),"")</f>
        <v>126.52008892786178</v>
      </c>
      <c r="U4" s="187">
        <f>IF(AND($B4&gt;0,$C4&gt;0,$D4&gt;0,NOT(ISBLANK($H4))),_xlfn.LOGNORM.INV(ABS(VLOOKUP($N$1,VLookups!$A$27:$B$28,2,FALSE)-U$3),LN($G4),LN($K4)),"")</f>
        <v>121.63479222940774</v>
      </c>
      <c r="V4" s="5"/>
      <c r="W4" s="318">
        <f>IF(AND(B4&gt;0,C4&gt;0,D4&gt;0),ABS(B4-D4)/(G24*200),"")</f>
        <v>1.2063899491293595</v>
      </c>
      <c r="X4" s="145">
        <f>IF(ISNONTEXT($W4),$B4,"")</f>
        <v>39.952932323782456</v>
      </c>
      <c r="Y4" s="46">
        <f>IF(ISNONTEXT($W4),X4+$W4,"")</f>
        <v>41.159322272911815</v>
      </c>
      <c r="Z4" s="46">
        <f t="shared" ref="Z4:CK4" si="0">IF(ISNONTEXT($W4),Y4+$W4,"")</f>
        <v>42.365712222041175</v>
      </c>
      <c r="AA4" s="46">
        <f t="shared" si="0"/>
        <v>43.572102171170535</v>
      </c>
      <c r="AB4" s="46">
        <f t="shared" si="0"/>
        <v>44.778492120299894</v>
      </c>
      <c r="AC4" s="46">
        <f t="shared" si="0"/>
        <v>45.984882069429254</v>
      </c>
      <c r="AD4" s="46">
        <f t="shared" si="0"/>
        <v>47.191272018558614</v>
      </c>
      <c r="AE4" s="46">
        <f t="shared" si="0"/>
        <v>48.397661967687974</v>
      </c>
      <c r="AF4" s="46">
        <f t="shared" si="0"/>
        <v>49.604051916817333</v>
      </c>
      <c r="AG4" s="46">
        <f t="shared" si="0"/>
        <v>50.810441865946693</v>
      </c>
      <c r="AH4" s="46">
        <f t="shared" si="0"/>
        <v>52.016831815076053</v>
      </c>
      <c r="AI4" s="46">
        <f t="shared" si="0"/>
        <v>53.223221764205412</v>
      </c>
      <c r="AJ4" s="46">
        <f t="shared" si="0"/>
        <v>54.429611713334772</v>
      </c>
      <c r="AK4" s="46">
        <f t="shared" si="0"/>
        <v>55.636001662464132</v>
      </c>
      <c r="AL4" s="46">
        <f t="shared" si="0"/>
        <v>56.842391611593492</v>
      </c>
      <c r="AM4" s="46">
        <f t="shared" si="0"/>
        <v>58.048781560722851</v>
      </c>
      <c r="AN4" s="46">
        <f t="shared" si="0"/>
        <v>59.255171509852211</v>
      </c>
      <c r="AO4" s="46">
        <f t="shared" si="0"/>
        <v>60.461561458981571</v>
      </c>
      <c r="AP4" s="46">
        <f t="shared" si="0"/>
        <v>61.66795140811093</v>
      </c>
      <c r="AQ4" s="46">
        <f t="shared" si="0"/>
        <v>62.87434135724029</v>
      </c>
      <c r="AR4" s="46">
        <f t="shared" si="0"/>
        <v>64.080731306369643</v>
      </c>
      <c r="AS4" s="46">
        <f t="shared" si="0"/>
        <v>65.287121255499002</v>
      </c>
      <c r="AT4" s="46">
        <f t="shared" si="0"/>
        <v>66.493511204628362</v>
      </c>
      <c r="AU4" s="46">
        <f t="shared" si="0"/>
        <v>67.699901153757722</v>
      </c>
      <c r="AV4" s="46">
        <f t="shared" si="0"/>
        <v>68.906291102887081</v>
      </c>
      <c r="AW4" s="46">
        <f t="shared" si="0"/>
        <v>70.112681052016441</v>
      </c>
      <c r="AX4" s="46">
        <f t="shared" si="0"/>
        <v>71.319071001145801</v>
      </c>
      <c r="AY4" s="46">
        <f t="shared" si="0"/>
        <v>72.525460950275161</v>
      </c>
      <c r="AZ4" s="46">
        <f t="shared" si="0"/>
        <v>73.73185089940452</v>
      </c>
      <c r="BA4" s="46">
        <f t="shared" si="0"/>
        <v>74.93824084853388</v>
      </c>
      <c r="BB4" s="46">
        <f t="shared" si="0"/>
        <v>76.14463079766324</v>
      </c>
      <c r="BC4" s="46">
        <f t="shared" si="0"/>
        <v>77.351020746792599</v>
      </c>
      <c r="BD4" s="46">
        <f t="shared" si="0"/>
        <v>78.557410695921959</v>
      </c>
      <c r="BE4" s="46">
        <f t="shared" si="0"/>
        <v>79.763800645051319</v>
      </c>
      <c r="BF4" s="46">
        <f t="shared" si="0"/>
        <v>80.970190594180679</v>
      </c>
      <c r="BG4" s="46">
        <f t="shared" si="0"/>
        <v>82.176580543310038</v>
      </c>
      <c r="BH4" s="46">
        <f t="shared" si="0"/>
        <v>83.382970492439398</v>
      </c>
      <c r="BI4" s="46">
        <f t="shared" si="0"/>
        <v>84.589360441568758</v>
      </c>
      <c r="BJ4" s="46">
        <f t="shared" si="0"/>
        <v>85.795750390698117</v>
      </c>
      <c r="BK4" s="46">
        <f t="shared" si="0"/>
        <v>87.002140339827477</v>
      </c>
      <c r="BL4" s="46">
        <f t="shared" si="0"/>
        <v>88.208530288956837</v>
      </c>
      <c r="BM4" s="46">
        <f t="shared" si="0"/>
        <v>89.414920238086196</v>
      </c>
      <c r="BN4" s="46">
        <f t="shared" si="0"/>
        <v>90.621310187215556</v>
      </c>
      <c r="BO4" s="46">
        <f t="shared" si="0"/>
        <v>91.827700136344916</v>
      </c>
      <c r="BP4" s="46">
        <f t="shared" si="0"/>
        <v>93.034090085474276</v>
      </c>
      <c r="BQ4" s="46">
        <f t="shared" si="0"/>
        <v>94.240480034603635</v>
      </c>
      <c r="BR4" s="46">
        <f t="shared" si="0"/>
        <v>95.446869983732995</v>
      </c>
      <c r="BS4" s="46">
        <f t="shared" si="0"/>
        <v>96.653259932862355</v>
      </c>
      <c r="BT4" s="46">
        <f t="shared" si="0"/>
        <v>97.859649881991714</v>
      </c>
      <c r="BU4" s="46">
        <f t="shared" si="0"/>
        <v>99.066039831121074</v>
      </c>
      <c r="BV4" s="46">
        <f t="shared" si="0"/>
        <v>100.27242978025043</v>
      </c>
      <c r="BW4" s="46">
        <f t="shared" si="0"/>
        <v>101.47881972937979</v>
      </c>
      <c r="BX4" s="46">
        <f t="shared" si="0"/>
        <v>102.68520967850915</v>
      </c>
      <c r="BY4" s="46">
        <f t="shared" si="0"/>
        <v>103.89159962763851</v>
      </c>
      <c r="BZ4" s="46">
        <f t="shared" si="0"/>
        <v>105.09798957676787</v>
      </c>
      <c r="CA4" s="46">
        <f t="shared" si="0"/>
        <v>106.30437952589723</v>
      </c>
      <c r="CB4" s="46">
        <f t="shared" si="0"/>
        <v>107.51076947502659</v>
      </c>
      <c r="CC4" s="46">
        <f t="shared" si="0"/>
        <v>108.71715942415595</v>
      </c>
      <c r="CD4" s="46">
        <f t="shared" si="0"/>
        <v>109.92354937328531</v>
      </c>
      <c r="CE4" s="46">
        <f t="shared" si="0"/>
        <v>111.12993932241467</v>
      </c>
      <c r="CF4" s="46">
        <f t="shared" si="0"/>
        <v>112.33632927154403</v>
      </c>
      <c r="CG4" s="46">
        <f t="shared" si="0"/>
        <v>113.54271922067339</v>
      </c>
      <c r="CH4" s="46">
        <f t="shared" si="0"/>
        <v>114.74910916980275</v>
      </c>
      <c r="CI4" s="46">
        <f t="shared" si="0"/>
        <v>115.95549911893211</v>
      </c>
      <c r="CJ4" s="46">
        <f t="shared" si="0"/>
        <v>117.16188906806147</v>
      </c>
      <c r="CK4" s="46">
        <f t="shared" si="0"/>
        <v>118.36827901719083</v>
      </c>
      <c r="CL4" s="46">
        <f t="shared" ref="CL4:DT4" si="1">IF(ISNONTEXT($W4),CK4+$W4,"")</f>
        <v>119.57466896632019</v>
      </c>
      <c r="CM4" s="46">
        <f t="shared" si="1"/>
        <v>120.78105891544955</v>
      </c>
      <c r="CN4" s="46">
        <f t="shared" si="1"/>
        <v>121.98744886457891</v>
      </c>
      <c r="CO4" s="46">
        <f t="shared" si="1"/>
        <v>123.19383881370827</v>
      </c>
      <c r="CP4" s="46">
        <f t="shared" si="1"/>
        <v>124.40022876283763</v>
      </c>
      <c r="CQ4" s="46">
        <f t="shared" si="1"/>
        <v>125.60661871196699</v>
      </c>
      <c r="CR4" s="46">
        <f t="shared" si="1"/>
        <v>126.81300866109635</v>
      </c>
      <c r="CS4" s="46">
        <f t="shared" si="1"/>
        <v>128.01939861022569</v>
      </c>
      <c r="CT4" s="46">
        <f t="shared" si="1"/>
        <v>129.22578855935504</v>
      </c>
      <c r="CU4" s="46">
        <f t="shared" si="1"/>
        <v>130.43217850848438</v>
      </c>
      <c r="CV4" s="46">
        <f t="shared" si="1"/>
        <v>131.63856845761373</v>
      </c>
      <c r="CW4" s="46">
        <f t="shared" si="1"/>
        <v>132.84495840674307</v>
      </c>
      <c r="CX4" s="46">
        <f t="shared" si="1"/>
        <v>134.05134835587242</v>
      </c>
      <c r="CY4" s="46">
        <f t="shared" si="1"/>
        <v>135.25773830500177</v>
      </c>
      <c r="CZ4" s="46">
        <f t="shared" si="1"/>
        <v>136.46412825413111</v>
      </c>
      <c r="DA4" s="46">
        <f t="shared" si="1"/>
        <v>137.67051820326046</v>
      </c>
      <c r="DB4" s="46">
        <f t="shared" si="1"/>
        <v>138.8769081523898</v>
      </c>
      <c r="DC4" s="46">
        <f t="shared" si="1"/>
        <v>140.08329810151915</v>
      </c>
      <c r="DD4" s="46">
        <f t="shared" si="1"/>
        <v>141.28968805064849</v>
      </c>
      <c r="DE4" s="46">
        <f t="shared" si="1"/>
        <v>142.49607799977784</v>
      </c>
      <c r="DF4" s="46">
        <f t="shared" si="1"/>
        <v>143.70246794890718</v>
      </c>
      <c r="DG4" s="46">
        <f t="shared" si="1"/>
        <v>144.90885789803653</v>
      </c>
      <c r="DH4" s="46">
        <f t="shared" si="1"/>
        <v>146.11524784716588</v>
      </c>
      <c r="DI4" s="46">
        <f t="shared" si="1"/>
        <v>147.32163779629522</v>
      </c>
      <c r="DJ4" s="46">
        <f t="shared" si="1"/>
        <v>148.52802774542457</v>
      </c>
      <c r="DK4" s="46">
        <f t="shared" si="1"/>
        <v>149.73441769455391</v>
      </c>
      <c r="DL4" s="46">
        <f t="shared" si="1"/>
        <v>150.94080764368326</v>
      </c>
      <c r="DM4" s="46">
        <f t="shared" si="1"/>
        <v>152.1471975928126</v>
      </c>
      <c r="DN4" s="46">
        <f t="shared" si="1"/>
        <v>153.35358754194195</v>
      </c>
      <c r="DO4" s="46">
        <f t="shared" si="1"/>
        <v>154.55997749107129</v>
      </c>
      <c r="DP4" s="46">
        <f t="shared" si="1"/>
        <v>155.76636744020064</v>
      </c>
      <c r="DQ4" s="46">
        <f t="shared" si="1"/>
        <v>156.97275738932998</v>
      </c>
      <c r="DR4" s="46">
        <f t="shared" si="1"/>
        <v>158.17914733845933</v>
      </c>
      <c r="DS4" s="46">
        <f t="shared" si="1"/>
        <v>159.38553728758868</v>
      </c>
      <c r="DT4" s="46">
        <f t="shared" si="1"/>
        <v>160.59192723671802</v>
      </c>
      <c r="DU4" s="46">
        <f t="shared" ref="DU4" si="2">IF(ISNONTEXT($W4),DT4+$W4,"")</f>
        <v>161.79831718584737</v>
      </c>
      <c r="DV4" s="46">
        <f t="shared" ref="DV4" si="3">IF(ISNONTEXT($W4),DU4+$W4,"")</f>
        <v>163.00470713497671</v>
      </c>
      <c r="DW4" s="46">
        <f t="shared" ref="DW4" si="4">IF(ISNONTEXT($W4),DV4+$W4,"")</f>
        <v>164.21109708410606</v>
      </c>
      <c r="DX4" s="46">
        <f t="shared" ref="DX4" si="5">IF(ISNONTEXT($W4),DW4+$W4,"")</f>
        <v>165.4174870332354</v>
      </c>
      <c r="DY4" s="46">
        <f t="shared" ref="DY4" si="6">IF(ISNONTEXT($W4),DX4+$W4,"")</f>
        <v>166.62387698236475</v>
      </c>
      <c r="DZ4" s="46">
        <f t="shared" ref="DZ4" si="7">IF(ISNONTEXT($W4),DY4+$W4,"")</f>
        <v>167.83026693149409</v>
      </c>
      <c r="EA4" s="46">
        <f t="shared" ref="EA4" si="8">IF(ISNONTEXT($W4),DZ4+$W4,"")</f>
        <v>169.03665688062344</v>
      </c>
      <c r="EB4" s="46">
        <f t="shared" ref="EB4" si="9">IF(ISNONTEXT($W4),EA4+$W4,"")</f>
        <v>170.24304682975279</v>
      </c>
      <c r="EC4" s="46">
        <f t="shared" ref="EC4" si="10">IF(ISNONTEXT($W4),EB4+$W4,"")</f>
        <v>171.44943677888213</v>
      </c>
      <c r="ED4" s="46">
        <f t="shared" ref="ED4" si="11">IF(ISNONTEXT($W4),EC4+$W4,"")</f>
        <v>172.65582672801148</v>
      </c>
      <c r="EE4" s="46">
        <f t="shared" ref="EE4" si="12">IF(ISNONTEXT($W4),ED4+$W4,"")</f>
        <v>173.86221667714082</v>
      </c>
      <c r="EF4" s="46">
        <f t="shared" ref="EF4" si="13">IF(ISNONTEXT($W4),EE4+$W4,"")</f>
        <v>175.06860662627017</v>
      </c>
      <c r="EG4" s="46">
        <f t="shared" ref="EG4" si="14">IF(ISNONTEXT($W4),EF4+$W4,"")</f>
        <v>176.27499657539951</v>
      </c>
      <c r="EH4" s="46">
        <f t="shared" ref="EH4" si="15">IF(ISNONTEXT($W4),EG4+$W4,"")</f>
        <v>177.48138652452886</v>
      </c>
      <c r="EI4" s="46">
        <f t="shared" ref="EI4" si="16">IF(ISNONTEXT($W4),EH4+$W4,"")</f>
        <v>178.6877764736582</v>
      </c>
      <c r="EJ4" s="46">
        <f t="shared" ref="EJ4" si="17">IF(ISNONTEXT($W4),EI4+$W4,"")</f>
        <v>179.89416642278755</v>
      </c>
      <c r="EK4" s="46">
        <f t="shared" ref="EK4" si="18">IF(ISNONTEXT($W4),EJ4+$W4,"")</f>
        <v>181.10055637191689</v>
      </c>
      <c r="EL4" s="46">
        <f t="shared" ref="EL4" si="19">IF(ISNONTEXT($W4),EK4+$W4,"")</f>
        <v>182.30694632104624</v>
      </c>
      <c r="EM4" s="46">
        <f t="shared" ref="EM4" si="20">IF(ISNONTEXT($W4),EL4+$W4,"")</f>
        <v>183.51333627017559</v>
      </c>
      <c r="EN4" s="46">
        <f t="shared" ref="EN4" si="21">IF(ISNONTEXT($W4),EM4+$W4,"")</f>
        <v>184.71972621930493</v>
      </c>
      <c r="EO4" s="46">
        <f t="shared" ref="EO4" si="22">IF(ISNONTEXT($W4),EN4+$W4,"")</f>
        <v>185.92611616843428</v>
      </c>
      <c r="EP4" s="46">
        <f t="shared" ref="EP4" si="23">IF(ISNONTEXT($W4),EO4+$W4,"")</f>
        <v>187.13250611756362</v>
      </c>
      <c r="EQ4" s="46">
        <f t="shared" ref="EQ4" si="24">IF(ISNONTEXT($W4),EP4+$W4,"")</f>
        <v>188.33889606669297</v>
      </c>
      <c r="ER4" s="46">
        <f t="shared" ref="ER4" si="25">IF(ISNONTEXT($W4),EQ4+$W4,"")</f>
        <v>189.54528601582231</v>
      </c>
      <c r="ES4" s="46">
        <f t="shared" ref="ES4" si="26">IF(ISNONTEXT($W4),ER4+$W4,"")</f>
        <v>190.75167596495166</v>
      </c>
      <c r="ET4" s="46">
        <f t="shared" ref="ET4" si="27">IF(ISNONTEXT($W4),ES4+$W4,"")</f>
        <v>191.958065914081</v>
      </c>
      <c r="EU4" s="46">
        <f t="shared" ref="EU4" si="28">IF(ISNONTEXT($W4),ET4+$W4,"")</f>
        <v>193.16445586321035</v>
      </c>
      <c r="EV4" s="46">
        <f t="shared" ref="EV4" si="29">IF(ISNONTEXT($W4),EU4+$W4,"")</f>
        <v>194.3708458123397</v>
      </c>
      <c r="EW4" s="46">
        <f t="shared" ref="EW4" si="30">IF(ISNONTEXT($W4),EV4+$W4,"")</f>
        <v>195.57723576146904</v>
      </c>
      <c r="EX4" s="46">
        <f t="shared" ref="EX4" si="31">IF(ISNONTEXT($W4),EW4+$W4,"")</f>
        <v>196.78362571059839</v>
      </c>
      <c r="EY4" s="46">
        <f t="shared" ref="EY4" si="32">IF(ISNONTEXT($W4),EX4+$W4,"")</f>
        <v>197.99001565972773</v>
      </c>
      <c r="EZ4" s="46">
        <f t="shared" ref="EZ4" si="33">IF(ISNONTEXT($W4),EY4+$W4,"")</f>
        <v>199.19640560885708</v>
      </c>
      <c r="FA4" s="46">
        <f t="shared" ref="FA4" si="34">IF(ISNONTEXT($W4),EZ4+$W4,"")</f>
        <v>200.40279555798642</v>
      </c>
      <c r="FB4" s="46">
        <f t="shared" ref="FB4" si="35">IF(ISNONTEXT($W4),FA4+$W4,"")</f>
        <v>201.60918550711577</v>
      </c>
      <c r="FC4" s="46">
        <f t="shared" ref="FC4" si="36">IF(ISNONTEXT($W4),FB4+$W4,"")</f>
        <v>202.81557545624511</v>
      </c>
      <c r="FD4" s="46">
        <f t="shared" ref="FD4" si="37">IF(ISNONTEXT($W4),FC4+$W4,"")</f>
        <v>204.02196540537446</v>
      </c>
      <c r="FE4" s="46">
        <f t="shared" ref="FE4" si="38">IF(ISNONTEXT($W4),FD4+$W4,"")</f>
        <v>205.2283553545038</v>
      </c>
      <c r="FF4" s="46">
        <f t="shared" ref="FF4" si="39">IF(ISNONTEXT($W4),FE4+$W4,"")</f>
        <v>206.43474530363315</v>
      </c>
      <c r="FG4" s="46">
        <f t="shared" ref="FG4" si="40">IF(ISNONTEXT($W4),FF4+$W4,"")</f>
        <v>207.6411352527625</v>
      </c>
      <c r="FH4" s="46">
        <f t="shared" ref="FH4" si="41">IF(ISNONTEXT($W4),FG4+$W4,"")</f>
        <v>208.84752520189184</v>
      </c>
      <c r="FI4" s="46">
        <f t="shared" ref="FI4" si="42">IF(ISNONTEXT($W4),FH4+$W4,"")</f>
        <v>210.05391515102119</v>
      </c>
      <c r="FJ4" s="46">
        <f t="shared" ref="FJ4" si="43">IF(ISNONTEXT($W4),FI4+$W4,"")</f>
        <v>211.26030510015053</v>
      </c>
      <c r="FK4" s="46">
        <f t="shared" ref="FK4" si="44">IF(ISNONTEXT($W4),FJ4+$W4,"")</f>
        <v>212.46669504927988</v>
      </c>
      <c r="FL4" s="46">
        <f t="shared" ref="FL4" si="45">IF(ISNONTEXT($W4),FK4+$W4,"")</f>
        <v>213.67308499840922</v>
      </c>
      <c r="FM4" s="46">
        <f t="shared" ref="FM4" si="46">IF(ISNONTEXT($W4),FL4+$W4,"")</f>
        <v>214.87947494753857</v>
      </c>
      <c r="FN4" s="46">
        <f t="shared" ref="FN4" si="47">IF(ISNONTEXT($W4),FM4+$W4,"")</f>
        <v>216.08586489666791</v>
      </c>
      <c r="FO4" s="46">
        <f t="shared" ref="FO4" si="48">IF(ISNONTEXT($W4),FN4+$W4,"")</f>
        <v>217.29225484579726</v>
      </c>
      <c r="FP4" s="46">
        <f t="shared" ref="FP4" si="49">IF(ISNONTEXT($W4),FO4+$W4,"")</f>
        <v>218.49864479492661</v>
      </c>
      <c r="FQ4" s="46">
        <f t="shared" ref="FQ4" si="50">IF(ISNONTEXT($W4),FP4+$W4,"")</f>
        <v>219.70503474405595</v>
      </c>
      <c r="FR4" s="46">
        <f t="shared" ref="FR4" si="51">IF(ISNONTEXT($W4),FQ4+$W4,"")</f>
        <v>220.9114246931853</v>
      </c>
      <c r="FS4" s="46">
        <f t="shared" ref="FS4" si="52">IF(ISNONTEXT($W4),FR4+$W4,"")</f>
        <v>222.11781464231464</v>
      </c>
      <c r="FT4" s="46">
        <f t="shared" ref="FT4" si="53">IF(ISNONTEXT($W4),FS4+$W4,"")</f>
        <v>223.32420459144399</v>
      </c>
      <c r="FU4" s="46">
        <f t="shared" ref="FU4" si="54">IF(ISNONTEXT($W4),FT4+$W4,"")</f>
        <v>224.53059454057333</v>
      </c>
      <c r="FV4" s="46">
        <f t="shared" ref="FV4" si="55">IF(ISNONTEXT($W4),FU4+$W4,"")</f>
        <v>225.73698448970268</v>
      </c>
      <c r="FW4" s="46">
        <f t="shared" ref="FW4" si="56">IF(ISNONTEXT($W4),FV4+$W4,"")</f>
        <v>226.94337443883202</v>
      </c>
      <c r="FX4" s="46">
        <f t="shared" ref="FX4" si="57">IF(ISNONTEXT($W4),FW4+$W4,"")</f>
        <v>228.14976438796137</v>
      </c>
      <c r="FY4" s="46">
        <f t="shared" ref="FY4" si="58">IF(ISNONTEXT($W4),FX4+$W4,"")</f>
        <v>229.35615433709071</v>
      </c>
      <c r="FZ4" s="46">
        <f t="shared" ref="FZ4" si="59">IF(ISNONTEXT($W4),FY4+$W4,"")</f>
        <v>230.56254428622006</v>
      </c>
      <c r="GA4" s="46">
        <f t="shared" ref="GA4" si="60">IF(ISNONTEXT($W4),FZ4+$W4,"")</f>
        <v>231.76893423534941</v>
      </c>
      <c r="GB4" s="46">
        <f t="shared" ref="GB4" si="61">IF(ISNONTEXT($W4),GA4+$W4,"")</f>
        <v>232.97532418447875</v>
      </c>
      <c r="GC4" s="46">
        <f t="shared" ref="GC4" si="62">IF(ISNONTEXT($W4),GB4+$W4,"")</f>
        <v>234.1817141336081</v>
      </c>
      <c r="GD4" s="46">
        <f t="shared" ref="GD4" si="63">IF(ISNONTEXT($W4),GC4+$W4,"")</f>
        <v>235.38810408273744</v>
      </c>
      <c r="GE4" s="46">
        <f t="shared" ref="GE4" si="64">IF(ISNONTEXT($W4),GD4+$W4,"")</f>
        <v>236.59449403186679</v>
      </c>
      <c r="GF4" s="46">
        <f t="shared" ref="GF4" si="65">IF(ISNONTEXT($W4),GE4+$W4,"")</f>
        <v>237.80088398099613</v>
      </c>
      <c r="GG4" s="46">
        <f t="shared" ref="GG4" si="66">IF(ISNONTEXT($W4),GF4+$W4,"")</f>
        <v>239.00727393012548</v>
      </c>
      <c r="GH4" s="46">
        <f t="shared" ref="GH4" si="67">IF(ISNONTEXT($W4),GG4+$W4,"")</f>
        <v>240.21366387925482</v>
      </c>
      <c r="GI4" s="46">
        <f t="shared" ref="GI4" si="68">IF(ISNONTEXT($W4),GH4+$W4,"")</f>
        <v>241.42005382838417</v>
      </c>
      <c r="GJ4" s="46">
        <f t="shared" ref="GJ4" si="69">IF(ISNONTEXT($W4),GI4+$W4,"")</f>
        <v>242.62644377751351</v>
      </c>
      <c r="GK4" s="46">
        <f t="shared" ref="GK4" si="70">IF(ISNONTEXT($W4),GJ4+$W4,"")</f>
        <v>243.83283372664286</v>
      </c>
      <c r="GL4" s="46">
        <f t="shared" ref="GL4" si="71">IF(ISNONTEXT($W4),GK4+$W4,"")</f>
        <v>245.03922367577221</v>
      </c>
      <c r="GM4" s="46">
        <f t="shared" ref="GM4" si="72">IF(ISNONTEXT($W4),GL4+$W4,"")</f>
        <v>246.24561362490155</v>
      </c>
      <c r="GN4" s="46">
        <f t="shared" ref="GN4" si="73">IF(ISNONTEXT($W4),GM4+$W4,"")</f>
        <v>247.4520035740309</v>
      </c>
      <c r="GO4" s="46">
        <f t="shared" ref="GO4" si="74">IF(ISNONTEXT($W4),GN4+$W4,"")</f>
        <v>248.65839352316024</v>
      </c>
      <c r="GP4" s="46">
        <f t="shared" ref="GP4" si="75">IF(ISNONTEXT($W4),GO4+$W4,"")</f>
        <v>249.86478347228959</v>
      </c>
      <c r="GQ4" s="46">
        <f t="shared" ref="GQ4" si="76">IF(ISNONTEXT($W4),GP4+$W4,"")</f>
        <v>251.07117342141893</v>
      </c>
      <c r="GR4" s="46">
        <f t="shared" ref="GR4" si="77">IF(ISNONTEXT($W4),GQ4+$W4,"")</f>
        <v>252.27756337054828</v>
      </c>
      <c r="GS4" s="46">
        <f t="shared" ref="GS4" si="78">IF(ISNONTEXT($W4),GR4+$W4,"")</f>
        <v>253.48395331967762</v>
      </c>
      <c r="GT4" s="46">
        <f t="shared" ref="GT4" si="79">IF(ISNONTEXT($W4),GS4+$W4,"")</f>
        <v>254.69034326880697</v>
      </c>
      <c r="GU4" s="46">
        <f t="shared" ref="GU4" si="80">IF(ISNONTEXT($W4),GT4+$W4,"")</f>
        <v>255.89673321793632</v>
      </c>
      <c r="GV4" s="46">
        <f t="shared" ref="GV4" si="81">IF(ISNONTEXT($W4),GU4+$W4,"")</f>
        <v>257.10312316706569</v>
      </c>
      <c r="GW4" s="46">
        <f t="shared" ref="GW4" si="82">IF(ISNONTEXT($W4),GV4+$W4,"")</f>
        <v>258.30951311619503</v>
      </c>
      <c r="GX4" s="46">
        <f t="shared" ref="GX4" si="83">IF(ISNONTEXT($W4),GW4+$W4,"")</f>
        <v>259.51590306532438</v>
      </c>
      <c r="GY4" s="46">
        <f t="shared" ref="GY4" si="84">IF(ISNONTEXT($W4),GX4+$W4,"")</f>
        <v>260.72229301445373</v>
      </c>
      <c r="GZ4" s="46">
        <f t="shared" ref="GZ4" si="85">IF(ISNONTEXT($W4),GY4+$W4,"")</f>
        <v>261.92868296358307</v>
      </c>
      <c r="HA4" s="46">
        <f t="shared" ref="HA4" si="86">IF(ISNONTEXT($W4),GZ4+$W4,"")</f>
        <v>263.13507291271242</v>
      </c>
      <c r="HB4" s="46">
        <f t="shared" ref="HB4" si="87">IF(ISNONTEXT($W4),HA4+$W4,"")</f>
        <v>264.34146286184176</v>
      </c>
      <c r="HC4" s="46">
        <f t="shared" ref="HC4" si="88">IF(ISNONTEXT($W4),HB4+$W4,"")</f>
        <v>265.54785281097111</v>
      </c>
      <c r="HD4" s="46">
        <f t="shared" ref="HD4" si="89">IF(ISNONTEXT($W4),HC4+$W4,"")</f>
        <v>266.75424276010045</v>
      </c>
      <c r="HE4" s="46">
        <f t="shared" ref="HE4" si="90">IF(ISNONTEXT($W4),HD4+$W4,"")</f>
        <v>267.9606327092298</v>
      </c>
      <c r="HF4" s="46">
        <f t="shared" ref="HF4" si="91">IF(ISNONTEXT($W4),HE4+$W4,"")</f>
        <v>269.16702265835914</v>
      </c>
      <c r="HG4" s="46">
        <f t="shared" ref="HG4" si="92">IF(ISNONTEXT($W4),HF4+$W4,"")</f>
        <v>270.37341260748849</v>
      </c>
      <c r="HH4" s="46">
        <f t="shared" ref="HH4" si="93">IF(ISNONTEXT($W4),HG4+$W4,"")</f>
        <v>271.57980255661784</v>
      </c>
      <c r="HI4" s="46">
        <f t="shared" ref="HI4" si="94">IF(ISNONTEXT($W4),HH4+$W4,"")</f>
        <v>272.78619250574718</v>
      </c>
      <c r="HJ4" s="46">
        <f t="shared" ref="HJ4" si="95">IF(ISNONTEXT($W4),HI4+$W4,"")</f>
        <v>273.99258245487653</v>
      </c>
      <c r="HK4" s="46">
        <f t="shared" ref="HK4" si="96">IF(ISNONTEXT($W4),HJ4+$W4,"")</f>
        <v>275.19897240400587</v>
      </c>
      <c r="HL4" s="46">
        <f t="shared" ref="HL4" si="97">IF(ISNONTEXT($W4),HK4+$W4,"")</f>
        <v>276.40536235313522</v>
      </c>
      <c r="HM4" s="46">
        <f t="shared" ref="HM4" si="98">IF(ISNONTEXT($W4),HL4+$W4,"")</f>
        <v>277.61175230226456</v>
      </c>
      <c r="HN4" s="46">
        <f t="shared" ref="HN4" si="99">IF(ISNONTEXT($W4),HM4+$W4,"")</f>
        <v>278.81814225139391</v>
      </c>
      <c r="HO4" s="46">
        <f t="shared" ref="HO4" si="100">IF(ISNONTEXT($W4),HN4+$W4,"")</f>
        <v>280.02453220052325</v>
      </c>
      <c r="HP4" s="46">
        <f t="shared" ref="HP4" si="101">IF(ISNONTEXT($W4),HO4+$W4,"")</f>
        <v>281.2309221496526</v>
      </c>
      <c r="HQ4" s="146">
        <f>IF(ISNONTEXT($K4),_xlfn.LOGNORM.DIST(X4,LN($G4),LN($K4),FALSE),NA())</f>
        <v>3.7763746846478701E-5</v>
      </c>
      <c r="HR4" s="146">
        <f t="shared" ref="HR4:KC4" si="102">IF(ISNONTEXT($K4),_xlfn.LOGNORM.DIST(Y4,LN($G4),LN($K4),FALSE),NA())</f>
        <v>5.5526289459428421E-5</v>
      </c>
      <c r="HS4" s="146">
        <f t="shared" si="102"/>
        <v>7.9751965852439371E-5</v>
      </c>
      <c r="HT4" s="146">
        <f t="shared" si="102"/>
        <v>1.120786919074032E-4</v>
      </c>
      <c r="HU4" s="146">
        <f t="shared" si="102"/>
        <v>1.5434636647910659E-4</v>
      </c>
      <c r="HV4" s="146">
        <f t="shared" si="102"/>
        <v>2.0857154027076205E-4</v>
      </c>
      <c r="HW4" s="146">
        <f t="shared" si="102"/>
        <v>2.7691088392365389E-4</v>
      </c>
      <c r="HX4" s="146">
        <f t="shared" si="102"/>
        <v>3.6161435252228367E-4</v>
      </c>
      <c r="HY4" s="146">
        <f t="shared" si="102"/>
        <v>4.6496958875938291E-4</v>
      </c>
      <c r="HZ4" s="146">
        <f t="shared" si="102"/>
        <v>5.8923964522615763E-4</v>
      </c>
      <c r="IA4" s="146">
        <f t="shared" si="102"/>
        <v>7.3659650280557827E-4</v>
      </c>
      <c r="IB4" s="146">
        <f t="shared" si="102"/>
        <v>9.0905309667764381E-4</v>
      </c>
      <c r="IC4" s="146">
        <f t="shared" si="102"/>
        <v>1.1083966283266761E-3</v>
      </c>
      <c r="ID4" s="146">
        <f t="shared" si="102"/>
        <v>1.3361258486956802E-3</v>
      </c>
      <c r="IE4" s="146">
        <f t="shared" si="102"/>
        <v>1.5933947625811819E-3</v>
      </c>
      <c r="IF4" s="146">
        <f t="shared" si="102"/>
        <v>1.8809648536624781E-3</v>
      </c>
      <c r="IG4" s="146">
        <f t="shared" si="102"/>
        <v>2.1991674940898404E-3</v>
      </c>
      <c r="IH4" s="146">
        <f t="shared" si="102"/>
        <v>2.5478777149482526E-3</v>
      </c>
      <c r="II4" s="146">
        <f t="shared" si="102"/>
        <v>2.926500005973328E-3</v>
      </c>
      <c r="IJ4" s="146">
        <f t="shared" si="102"/>
        <v>3.3339663135540285E-3</v>
      </c>
      <c r="IK4" s="146">
        <f t="shared" si="102"/>
        <v>3.7687459399078221E-3</v>
      </c>
      <c r="IL4" s="146">
        <f t="shared" si="102"/>
        <v>4.2288666327331935E-3</v>
      </c>
      <c r="IM4" s="146">
        <f t="shared" si="102"/>
        <v>4.7119458074441336E-3</v>
      </c>
      <c r="IN4" s="146">
        <f t="shared" si="102"/>
        <v>5.2152305716000663E-3</v>
      </c>
      <c r="IO4" s="146">
        <f t="shared" si="102"/>
        <v>5.7356450266521381E-3</v>
      </c>
      <c r="IP4" s="146">
        <f t="shared" si="102"/>
        <v>6.2698432045382542E-3</v>
      </c>
      <c r="IQ4" s="146">
        <f t="shared" si="102"/>
        <v>6.8142659513173382E-3</v>
      </c>
      <c r="IR4" s="146">
        <f t="shared" si="102"/>
        <v>7.3652000895705113E-3</v>
      </c>
      <c r="IS4" s="146">
        <f t="shared" si="102"/>
        <v>7.9188382664994172E-3</v>
      </c>
      <c r="IT4" s="146">
        <f t="shared" si="102"/>
        <v>8.4713380152390272E-3</v>
      </c>
      <c r="IU4" s="146">
        <f t="shared" si="102"/>
        <v>9.0188787122239007E-3</v>
      </c>
      <c r="IV4" s="146">
        <f t="shared" si="102"/>
        <v>9.557715293055E-3</v>
      </c>
      <c r="IW4" s="146">
        <f t="shared" si="102"/>
        <v>1.0084227783416451E-2</v>
      </c>
      <c r="IX4" s="146">
        <f t="shared" si="102"/>
        <v>1.0594965901366772E-2</v>
      </c>
      <c r="IY4" s="146">
        <f t="shared" si="102"/>
        <v>1.108668818515691E-2</v>
      </c>
      <c r="IZ4" s="146">
        <f t="shared" si="102"/>
        <v>1.155639529028424E-2</v>
      </c>
      <c r="JA4" s="146">
        <f t="shared" si="102"/>
        <v>1.2001357275788152E-2</v>
      </c>
      <c r="JB4" s="146">
        <f t="shared" si="102"/>
        <v>1.2419134859135301E-2</v>
      </c>
      <c r="JC4" s="146">
        <f t="shared" si="102"/>
        <v>1.2807594758942869E-2</v>
      </c>
      <c r="JD4" s="146">
        <f t="shared" si="102"/>
        <v>1.3164919363834945E-2</v>
      </c>
      <c r="JE4" s="146">
        <f t="shared" si="102"/>
        <v>1.3489611063454343E-2</v>
      </c>
      <c r="JF4" s="146">
        <f t="shared" si="102"/>
        <v>1.3780491654369054E-2</v>
      </c>
      <c r="JG4" s="146">
        <f t="shared" si="102"/>
        <v>1.4036697290258651E-2</v>
      </c>
      <c r="JH4" s="146">
        <f t="shared" si="102"/>
        <v>1.425766948375849E-2</v>
      </c>
      <c r="JI4" s="146">
        <f t="shared" si="102"/>
        <v>1.4443142688433747E-2</v>
      </c>
      <c r="JJ4" s="146">
        <f t="shared" si="102"/>
        <v>1.4593128995527485E-2</v>
      </c>
      <c r="JK4" s="146">
        <f t="shared" si="102"/>
        <v>1.470790047345974E-2</v>
      </c>
      <c r="JL4" s="146">
        <f t="shared" si="102"/>
        <v>1.4787969660657511E-2</v>
      </c>
      <c r="JM4" s="146">
        <f t="shared" si="102"/>
        <v>1.4834068696224912E-2</v>
      </c>
      <c r="JN4" s="146">
        <f t="shared" si="102"/>
        <v>1.4847127540172577E-2</v>
      </c>
      <c r="JO4" s="146">
        <f t="shared" si="102"/>
        <v>1.482825169722298E-2</v>
      </c>
      <c r="JP4" s="146">
        <f t="shared" si="102"/>
        <v>1.4778699817224766E-2</v>
      </c>
      <c r="JQ4" s="146">
        <f t="shared" si="102"/>
        <v>1.4699861502393826E-2</v>
      </c>
      <c r="JR4" s="146">
        <f t="shared" si="102"/>
        <v>1.4593235608192116E-2</v>
      </c>
      <c r="JS4" s="146">
        <f t="shared" si="102"/>
        <v>1.4460409281715566E-2</v>
      </c>
      <c r="JT4" s="146">
        <f t="shared" si="102"/>
        <v>1.4303037939845881E-2</v>
      </c>
      <c r="JU4" s="146">
        <f t="shared" si="102"/>
        <v>1.4122826349817636E-2</v>
      </c>
      <c r="JV4" s="146">
        <f t="shared" si="102"/>
        <v>1.3921510937776988E-2</v>
      </c>
      <c r="JW4" s="146">
        <f t="shared" si="102"/>
        <v>1.3700843416740672E-2</v>
      </c>
      <c r="JX4" s="146">
        <f t="shared" si="102"/>
        <v>1.3462575794341111E-2</v>
      </c>
      <c r="JY4" s="146">
        <f t="shared" si="102"/>
        <v>1.3208446793003143E-2</v>
      </c>
      <c r="JZ4" s="146">
        <f t="shared" si="102"/>
        <v>1.2940169690768936E-2</v>
      </c>
      <c r="KA4" s="146">
        <f t="shared" si="102"/>
        <v>1.2659421569835173E-2</v>
      </c>
      <c r="KB4" s="146">
        <f t="shared" si="102"/>
        <v>1.2367833941878187E-2</v>
      </c>
      <c r="KC4" s="146">
        <f t="shared" si="102"/>
        <v>1.2066984704268533E-2</v>
      </c>
      <c r="KD4" s="146">
        <f t="shared" ref="KD4:MO4" si="103">IF(ISNONTEXT($K4),_xlfn.LOGNORM.DIST(CK4,LN($G4),LN($K4),FALSE),NA())</f>
        <v>1.1758391369123E-2</v>
      </c>
      <c r="KE4" s="146">
        <f t="shared" si="103"/>
        <v>1.144350549759294E-2</v>
      </c>
      <c r="KF4" s="146">
        <f t="shared" si="103"/>
        <v>1.1123708264609972E-2</v>
      </c>
      <c r="KG4" s="146">
        <f t="shared" si="103"/>
        <v>1.0800307074264728E-2</v>
      </c>
      <c r="KH4" s="146">
        <f t="shared" si="103"/>
        <v>1.0474533142837123E-2</v>
      </c>
      <c r="KI4" s="146">
        <f t="shared" si="103"/>
        <v>1.0147539964991568E-2</v>
      </c>
      <c r="KJ4" s="146">
        <f t="shared" si="103"/>
        <v>9.8204025785690319E-3</v>
      </c>
      <c r="KK4" s="146">
        <f t="shared" si="103"/>
        <v>9.4941175445319818E-3</v>
      </c>
      <c r="KL4" s="146">
        <f t="shared" si="103"/>
        <v>9.1696035607436166E-3</v>
      </c>
      <c r="KM4" s="146">
        <f t="shared" si="103"/>
        <v>8.8477026312066935E-3</v>
      </c>
      <c r="KN4" s="146">
        <f t="shared" si="103"/>
        <v>8.5291817159721429E-3</v>
      </c>
      <c r="KO4" s="146">
        <f t="shared" si="103"/>
        <v>8.2147347910066816E-3</v>
      </c>
      <c r="KP4" s="146">
        <f t="shared" si="103"/>
        <v>7.9049852517404252E-3</v>
      </c>
      <c r="KQ4" s="146">
        <f t="shared" si="103"/>
        <v>7.6004885986821818E-3</v>
      </c>
      <c r="KR4" s="146">
        <f t="shared" si="103"/>
        <v>7.301735348286968E-3</v>
      </c>
      <c r="KS4" s="146">
        <f t="shared" si="103"/>
        <v>7.0091541170982114E-3</v>
      </c>
      <c r="KT4" s="146">
        <f t="shared" si="103"/>
        <v>6.7231148319902003E-3</v>
      </c>
      <c r="KU4" s="146">
        <f t="shared" si="103"/>
        <v>6.4439320240441654E-3</v>
      </c>
      <c r="KV4" s="146">
        <f t="shared" si="103"/>
        <v>6.1718681681507889E-3</v>
      </c>
      <c r="KW4" s="146">
        <f t="shared" si="103"/>
        <v>5.9071370348054916E-3</v>
      </c>
      <c r="KX4" s="146">
        <f t="shared" si="103"/>
        <v>5.6499070247172344E-3</v>
      </c>
      <c r="KY4" s="146">
        <f t="shared" si="103"/>
        <v>5.400304460767621E-3</v>
      </c>
      <c r="KZ4" s="146">
        <f t="shared" si="103"/>
        <v>5.1584168155166697E-3</v>
      </c>
      <c r="LA4" s="146">
        <f t="shared" si="103"/>
        <v>4.9242958558473665E-3</v>
      </c>
      <c r="LB4" s="146">
        <f t="shared" si="103"/>
        <v>4.6979606894694652E-3</v>
      </c>
      <c r="LC4" s="146">
        <f t="shared" si="103"/>
        <v>4.4794007008641537E-3</v>
      </c>
      <c r="LD4" s="146">
        <f t="shared" si="103"/>
        <v>4.2685783668499726E-3</v>
      </c>
      <c r="LE4" s="146">
        <f t="shared" si="103"/>
        <v>4.0654319442936402E-3</v>
      </c>
      <c r="LF4" s="146">
        <f t="shared" si="103"/>
        <v>3.8698780245881082E-3</v>
      </c>
      <c r="LG4" s="146">
        <f t="shared" si="103"/>
        <v>3.6818139513837152E-3</v>
      </c>
      <c r="LH4" s="146">
        <f t="shared" si="103"/>
        <v>3.5011200997025213E-3</v>
      </c>
      <c r="LI4" s="146">
        <f t="shared" si="103"/>
        <v>3.3276620160008746E-3</v>
      </c>
      <c r="LJ4" s="146">
        <f t="shared" si="103"/>
        <v>3.1612924199880964E-3</v>
      </c>
      <c r="LK4" s="146">
        <f t="shared" si="103"/>
        <v>3.0018530700738309E-3</v>
      </c>
      <c r="LL4" s="146">
        <f t="shared" si="103"/>
        <v>2.8491764952154712E-3</v>
      </c>
      <c r="LM4" s="146">
        <f t="shared" si="103"/>
        <v>2.7030875966874658E-3</v>
      </c>
      <c r="LN4" s="146">
        <f t="shared" si="103"/>
        <v>2.5634051239080383E-3</v>
      </c>
      <c r="LO4" s="146">
        <f t="shared" si="103"/>
        <v>2.4299430289497054E-3</v>
      </c>
      <c r="LP4" s="146">
        <f t="shared" si="103"/>
        <v>2.3025117047409797E-3</v>
      </c>
      <c r="LQ4" s="146">
        <f t="shared" si="103"/>
        <v>2.1809191122499311E-3</v>
      </c>
      <c r="LR4" s="146">
        <f t="shared" si="103"/>
        <v>2.0649718021369611E-3</v>
      </c>
      <c r="LS4" s="146">
        <f t="shared" si="103"/>
        <v>1.9544758364843946E-3</v>
      </c>
      <c r="LT4" s="146">
        <f t="shared" si="103"/>
        <v>1.8492376162655714E-3</v>
      </c>
      <c r="LU4" s="146">
        <f t="shared" si="103"/>
        <v>1.7490646202131628E-3</v>
      </c>
      <c r="LV4" s="146">
        <f t="shared" si="103"/>
        <v>1.6537660606955836E-3</v>
      </c>
      <c r="LW4" s="146">
        <f t="shared" si="103"/>
        <v>1.5631534621175257E-3</v>
      </c>
      <c r="LX4" s="146">
        <f t="shared" si="103"/>
        <v>1.4770411672342457E-3</v>
      </c>
      <c r="LY4" s="146">
        <f t="shared" si="103"/>
        <v>1.3952467766140972E-3</v>
      </c>
      <c r="LZ4" s="146">
        <f t="shared" si="103"/>
        <v>1.3175915263064421E-3</v>
      </c>
      <c r="MA4" s="146">
        <f t="shared" si="103"/>
        <v>1.2439006085765486E-3</v>
      </c>
      <c r="MB4" s="146">
        <f t="shared" si="103"/>
        <v>1.1740034403610565E-3</v>
      </c>
      <c r="MC4" s="146">
        <f t="shared" si="103"/>
        <v>1.1077338838788374E-3</v>
      </c>
      <c r="MD4" s="146">
        <f t="shared" si="103"/>
        <v>1.0449304236086494E-3</v>
      </c>
      <c r="ME4" s="146">
        <f t="shared" si="103"/>
        <v>9.8543630361681758E-4</v>
      </c>
      <c r="MF4" s="146">
        <f t="shared" si="103"/>
        <v>9.2909962899054939E-4</v>
      </c>
      <c r="MG4" s="146">
        <f t="shared" si="103"/>
        <v>8.7577343490532133E-4</v>
      </c>
      <c r="MH4" s="146">
        <f t="shared" si="103"/>
        <v>8.2531572663126381E-4</v>
      </c>
      <c r="MI4" s="146">
        <f t="shared" si="103"/>
        <v>7.7758949356457872E-4</v>
      </c>
      <c r="MJ4" s="146">
        <f t="shared" si="103"/>
        <v>7.3246270015663994E-4</v>
      </c>
      <c r="MK4" s="146">
        <f t="shared" si="103"/>
        <v>6.8980825640759728E-4</v>
      </c>
      <c r="ML4" s="146">
        <f t="shared" si="103"/>
        <v>6.4950397039223939E-4</v>
      </c>
      <c r="MM4" s="146">
        <f t="shared" si="103"/>
        <v>6.1143248509590775E-4</v>
      </c>
      <c r="MN4" s="146">
        <f t="shared" si="103"/>
        <v>5.7548120165615269E-4</v>
      </c>
      <c r="MO4" s="146">
        <f t="shared" si="103"/>
        <v>5.4154219093321358E-4</v>
      </c>
      <c r="MP4" s="146">
        <f t="shared" ref="MP4:PA4" si="104">IF(ISNONTEXT($K4),_xlfn.LOGNORM.DIST(EW4,LN($G4),LN($K4),FALSE),NA())</f>
        <v>5.0951209516846485E-4</v>
      </c>
      <c r="MQ4" s="146">
        <f t="shared" si="104"/>
        <v>4.7929202133536883E-4</v>
      </c>
      <c r="MR4" s="146">
        <f t="shared" si="104"/>
        <v>4.5078742764185061E-4</v>
      </c>
      <c r="MS4" s="146">
        <f t="shared" si="104"/>
        <v>4.2390800450638964E-4</v>
      </c>
      <c r="MT4" s="146">
        <f t="shared" si="104"/>
        <v>3.9856755120215966E-4</v>
      </c>
      <c r="MU4" s="146">
        <f t="shared" si="104"/>
        <v>3.7468384924438527E-4</v>
      </c>
      <c r="MV4" s="146">
        <f t="shared" si="104"/>
        <v>3.5217853348491225E-4</v>
      </c>
      <c r="MW4" s="146">
        <f t="shared" si="104"/>
        <v>3.3097696177498997E-4</v>
      </c>
      <c r="MX4" s="146">
        <f t="shared" si="104"/>
        <v>3.1100808396188642E-4</v>
      </c>
      <c r="MY4" s="146">
        <f t="shared" si="104"/>
        <v>2.9220431089682891E-4</v>
      </c>
      <c r="MZ4" s="146">
        <f t="shared" si="104"/>
        <v>2.7450138405070901E-4</v>
      </c>
      <c r="NA4" s="146">
        <f t="shared" si="104"/>
        <v>2.5783824625940895E-4</v>
      </c>
      <c r="NB4" s="146">
        <f t="shared" si="104"/>
        <v>2.4215691405242925E-4</v>
      </c>
      <c r="NC4" s="146">
        <f t="shared" si="104"/>
        <v>2.2740235195598804E-4</v>
      </c>
      <c r="ND4" s="146">
        <f t="shared" si="104"/>
        <v>2.1352234910502986E-4</v>
      </c>
      <c r="NE4" s="146">
        <f t="shared" si="104"/>
        <v>2.0046739844683373E-4</v>
      </c>
      <c r="NF4" s="146">
        <f t="shared" si="104"/>
        <v>1.8819057877204136E-4</v>
      </c>
      <c r="NG4" s="146">
        <f t="shared" si="104"/>
        <v>1.7664743976670189E-4</v>
      </c>
      <c r="NH4" s="146">
        <f t="shared" si="104"/>
        <v>1.6579589024064113E-4</v>
      </c>
      <c r="NI4" s="146">
        <f t="shared" si="104"/>
        <v>1.5559608965335406E-4</v>
      </c>
      <c r="NJ4" s="146">
        <f t="shared" si="104"/>
        <v>1.4601034302789506E-4</v>
      </c>
      <c r="NK4" s="146">
        <f t="shared" si="104"/>
        <v>1.3700299931590046E-4</v>
      </c>
      <c r="NL4" s="146">
        <f t="shared" si="104"/>
        <v>1.2854035325265609E-4</v>
      </c>
      <c r="NM4" s="146">
        <f t="shared" si="104"/>
        <v>1.2059055071963127E-4</v>
      </c>
      <c r="NN4" s="146">
        <f t="shared" si="104"/>
        <v>1.1312349761302311E-4</v>
      </c>
      <c r="NO4" s="146">
        <f t="shared" si="104"/>
        <v>1.0611077220035144E-4</v>
      </c>
      <c r="NP4" s="146">
        <f t="shared" si="104"/>
        <v>9.9525540932724225E-5</v>
      </c>
      <c r="NQ4" s="146">
        <f t="shared" si="104"/>
        <v>9.3342477668048509E-5</v>
      </c>
      <c r="NR4" s="146">
        <f t="shared" si="104"/>
        <v>8.7537686249753935E-5</v>
      </c>
      <c r="NS4" s="146">
        <f t="shared" si="104"/>
        <v>8.208862637663012E-5</v>
      </c>
      <c r="NT4" s="146">
        <f t="shared" si="104"/>
        <v>7.6974042691768549E-5</v>
      </c>
      <c r="NU4" s="146">
        <f t="shared" si="104"/>
        <v>7.2173897012369007E-5</v>
      </c>
      <c r="NV4" s="146">
        <f t="shared" si="104"/>
        <v>6.7669303617070916E-5</v>
      </c>
      <c r="NW4" s="146">
        <f t="shared" si="104"/>
        <v>6.344246750347241E-5</v>
      </c>
      <c r="NX4" s="146">
        <f t="shared" si="104"/>
        <v>5.9476625525384309E-5</v>
      </c>
      <c r="NY4" s="146">
        <f t="shared" si="104"/>
        <v>5.5755990317159153E-5</v>
      </c>
      <c r="NZ4" s="146">
        <f t="shared" si="104"/>
        <v>5.2265696910915202E-5</v>
      </c>
      <c r="OA4" s="146">
        <f t="shared" si="104"/>
        <v>4.8991751951638115E-5</v>
      </c>
      <c r="OB4" s="146">
        <f t="shared" si="104"/>
        <v>4.5920985414874923E-5</v>
      </c>
      <c r="OC4" s="146">
        <f t="shared" si="104"/>
        <v>4.3041004731980666E-5</v>
      </c>
      <c r="OD4" s="146">
        <f t="shared" si="104"/>
        <v>4.0340151228544874E-5</v>
      </c>
      <c r="OE4" s="146">
        <f t="shared" si="104"/>
        <v>3.7807458782684673E-5</v>
      </c>
      <c r="OF4" s="146">
        <f t="shared" si="104"/>
        <v>3.5432614611267827E-5</v>
      </c>
      <c r="OG4" s="146">
        <f t="shared" si="104"/>
        <v>3.3205922093781706E-5</v>
      </c>
      <c r="OH4" s="146">
        <f t="shared" si="104"/>
        <v>3.111826554545613E-5</v>
      </c>
      <c r="OI4" s="146">
        <f t="shared" si="104"/>
        <v>2.9161076853315057E-5</v>
      </c>
      <c r="OJ4" s="146">
        <f t="shared" si="104"/>
        <v>2.7326303891072221E-5</v>
      </c>
      <c r="OK4" s="146">
        <f t="shared" si="104"/>
        <v>2.5606380631141045E-5</v>
      </c>
      <c r="OL4" s="146">
        <f t="shared" si="104"/>
        <v>2.3994198874481554E-5</v>
      </c>
      <c r="OM4" s="146">
        <f t="shared" si="104"/>
        <v>2.2483081521537091E-5</v>
      </c>
      <c r="ON4" s="146">
        <f t="shared" si="104"/>
        <v>2.1066757310082613E-5</v>
      </c>
      <c r="OO4" s="146">
        <f t="shared" si="104"/>
        <v>1.973933694841464E-5</v>
      </c>
      <c r="OP4" s="146">
        <f t="shared" si="104"/>
        <v>1.8495290574928226E-5</v>
      </c>
      <c r="OQ4" s="146">
        <f t="shared" si="104"/>
        <v>1.7329426477738666E-5</v>
      </c>
      <c r="OR4" s="146">
        <f t="shared" si="104"/>
        <v>1.6236871010611887E-5</v>
      </c>
      <c r="OS4" s="146">
        <f t="shared" si="104"/>
        <v>1.5213049644029559E-5</v>
      </c>
      <c r="OT4" s="146">
        <f t="shared" si="104"/>
        <v>1.4253669092761613E-5</v>
      </c>
      <c r="OU4" s="146">
        <f t="shared" si="104"/>
        <v>1.3354700463805834E-5</v>
      </c>
      <c r="OV4" s="146">
        <f t="shared" si="104"/>
        <v>1.25123633709975E-5</v>
      </c>
      <c r="OW4" s="146">
        <f t="shared" si="104"/>
        <v>1.172311096497545E-5</v>
      </c>
      <c r="OX4" s="146">
        <f t="shared" si="104"/>
        <v>1.0983615829519727E-5</v>
      </c>
      <c r="OY4" s="146">
        <f t="shared" si="104"/>
        <v>1.0290756697527696E-5</v>
      </c>
      <c r="OZ4" s="146">
        <f t="shared" si="104"/>
        <v>9.6416059420931303E-6</v>
      </c>
      <c r="PA4" s="146">
        <f t="shared" si="104"/>
        <v>9.0334178002716655E-6</v>
      </c>
      <c r="PB4" s="146">
        <f t="shared" ref="PB4:PI4" si="105">IF(ISNONTEXT($K4),_xlfn.LOGNORM.DIST(HI4,LN($G4),LN($K4),FALSE),NA())</f>
        <v>8.4636172891658381E-6</v>
      </c>
      <c r="PC4" s="146">
        <f t="shared" si="105"/>
        <v>7.9297897759426034E-6</v>
      </c>
      <c r="PD4" s="146">
        <f t="shared" si="105"/>
        <v>7.4296711653009708E-6</v>
      </c>
      <c r="PE4" s="146">
        <f t="shared" si="105"/>
        <v>6.961138669739933E-6</v>
      </c>
      <c r="PF4" s="146">
        <f t="shared" si="105"/>
        <v>6.5222021297395102E-6</v>
      </c>
      <c r="PG4" s="146">
        <f t="shared" si="105"/>
        <v>6.110995852654384E-6</v>
      </c>
      <c r="PH4" s="146">
        <f t="shared" si="105"/>
        <v>5.7257709407414413E-6</v>
      </c>
      <c r="PI4" s="146">
        <f t="shared" si="105"/>
        <v>5.3648880802905705E-6</v>
      </c>
    </row>
    <row r="5" spans="1:426" hidden="1" x14ac:dyDescent="0.45">
      <c r="A5" s="2"/>
      <c r="B5" s="76">
        <f>SUM(B4:B4)</f>
        <v>39.952932323782456</v>
      </c>
      <c r="C5" s="76">
        <f>SUM(C4:C4)</f>
        <v>100</v>
      </c>
      <c r="D5" s="76">
        <f>SUM(D4:D4)</f>
        <v>281.23092214965436</v>
      </c>
      <c r="E5" s="33"/>
      <c r="F5" s="33"/>
      <c r="G5" s="76">
        <f>SUM(G4:G4)</f>
        <v>106</v>
      </c>
      <c r="H5" s="5"/>
      <c r="I5" s="5"/>
      <c r="L5" s="77">
        <f>IF(K4="","",SQRT(M5))</f>
        <v>40.212998304311988</v>
      </c>
      <c r="M5" s="64">
        <f>IF(M4="","",SUM(M4:M4))</f>
        <v>1617.0852326225988</v>
      </c>
      <c r="N5" s="76">
        <f>IF(SUM(N4:N4)=0,"",SUM(N4:N4))</f>
        <v>150</v>
      </c>
      <c r="O5" s="70">
        <f>IF(OR(L5="",N5=""),"",ABS(VLOOKUP($N$1,VLookups!$A$27:$B$28,2,FALSE)-_xlfn.NORM.DIST(N5,G5,L5,TRUE)))</f>
        <v>0.86306057004989889</v>
      </c>
      <c r="P5" s="78">
        <f t="shared" ref="P5:U5" si="106">SUM(P4:P4)</f>
        <v>68.847112281264543</v>
      </c>
      <c r="Q5" s="78">
        <f t="shared" si="106"/>
        <v>163.20219727004678</v>
      </c>
      <c r="R5" s="78">
        <f t="shared" si="106"/>
        <v>139.123520889357</v>
      </c>
      <c r="S5" s="78">
        <f t="shared" si="106"/>
        <v>132.19134152741711</v>
      </c>
      <c r="T5" s="78">
        <f t="shared" si="106"/>
        <v>126.52008892786178</v>
      </c>
      <c r="U5" s="78">
        <f t="shared" si="106"/>
        <v>121.63479222940774</v>
      </c>
      <c r="V5" s="5"/>
    </row>
    <row r="6" spans="1:426" hidden="1" x14ac:dyDescent="0.45">
      <c r="A6" s="2"/>
      <c r="B6" s="5"/>
      <c r="C6" s="5"/>
      <c r="D6" s="5"/>
      <c r="E6" s="2"/>
      <c r="F6" s="2"/>
      <c r="G6" s="5"/>
      <c r="H6" s="2"/>
      <c r="I6" s="2"/>
      <c r="J6" s="2"/>
      <c r="K6" s="2"/>
      <c r="L6" s="2"/>
      <c r="M6" s="2"/>
      <c r="N6" s="22"/>
      <c r="O6" s="5"/>
      <c r="P6" s="31"/>
      <c r="Q6" s="31"/>
      <c r="R6" s="31"/>
      <c r="S6" s="31"/>
      <c r="T6" s="31"/>
      <c r="U6" s="31"/>
      <c r="V6" s="5"/>
    </row>
    <row r="7" spans="1:426" ht="15.75" hidden="1" x14ac:dyDescent="0.5">
      <c r="A7" s="5"/>
      <c r="B7" s="392" t="s">
        <v>45</v>
      </c>
      <c r="C7" s="393"/>
      <c r="D7" s="394"/>
      <c r="E7" s="5"/>
      <c r="F7" s="5"/>
      <c r="G7" s="5"/>
      <c r="H7" s="5"/>
      <c r="I7" s="5"/>
      <c r="J7" s="29" t="s">
        <v>54</v>
      </c>
      <c r="K7" s="29"/>
      <c r="L7" s="29"/>
      <c r="M7" s="29"/>
      <c r="N7" s="83">
        <v>1000</v>
      </c>
      <c r="O7" s="37">
        <f>IF(OR(L5="",N7=""),"",ABS(VLOOKUP($N$1,VLookups!$A$27:$B$28,2,FALSE)-_xlfn.NORM.DIST(N7,G5,L5,TRUE)))</f>
        <v>1</v>
      </c>
      <c r="P7" s="58">
        <f>IF($L$5="","",_xlfn.NORM.INV(ABS(VLOOKUP($N$1,VLookups!$A$27:$B$28,2,FALSE)-P$3),$G$5,$L5))</f>
        <v>39.855503888559014</v>
      </c>
      <c r="Q7" s="59">
        <f>IF($L$5="","",_xlfn.NORM.INV(ABS(VLOOKUP($N$1,VLookups!$A$27:$B$28,2,FALSE)-Q$3),$G$5,$L5))</f>
        <v>172.14449611144096</v>
      </c>
      <c r="R7" s="60">
        <f>IF($L$5="","",_xlfn.NORM.INV(ABS(VLOOKUP($N$1,VLookups!$A$27:$B$28,2,FALSE)-R$3),$G$5,$L5))</f>
        <v>147.67809413424609</v>
      </c>
      <c r="S7" s="61">
        <f>IF($L$5="","",_xlfn.NORM.INV(ABS(VLOOKUP($N$1,VLookups!$A$27:$B$28,2,FALSE)-S$3),$G$5,$L5))</f>
        <v>139.84411323854059</v>
      </c>
      <c r="T7" s="62">
        <f>IF($L$5="","",_xlfn.NORM.INV(ABS(VLOOKUP($N$1,VLookups!$A$27:$B$28,2,FALSE)-T$3),$G$5,$L5))</f>
        <v>133.12325518091086</v>
      </c>
      <c r="U7" s="63">
        <f>IF($L$5="","",_xlfn.NORM.INV(ABS(VLOOKUP($N$1,VLookups!$A$27:$B$28,2,FALSE)-U$3),$G$5,$L5))</f>
        <v>127.08771692830878</v>
      </c>
      <c r="V7" s="5"/>
    </row>
    <row r="8" spans="1:426" x14ac:dyDescent="0.45">
      <c r="A8" s="5"/>
      <c r="B8" s="5"/>
      <c r="C8" s="5"/>
      <c r="D8" s="5"/>
      <c r="E8" s="2"/>
      <c r="F8" s="2"/>
      <c r="H8" s="309" t="s">
        <v>893</v>
      </c>
      <c r="I8" s="5"/>
      <c r="J8" s="5"/>
      <c r="K8" s="5"/>
      <c r="L8" s="5"/>
      <c r="M8" s="5"/>
      <c r="N8" s="5"/>
      <c r="O8" s="5"/>
      <c r="P8" s="5"/>
      <c r="Q8" s="5"/>
      <c r="R8" s="5"/>
      <c r="S8" s="5"/>
      <c r="T8" s="5"/>
      <c r="U8" s="5"/>
      <c r="V8" s="5"/>
      <c r="HQ8" s="175">
        <f>IF(AND($D$13&gt;0,$D$14&gt;0),IF(OR(X4&lt;$D$13,X4=$D$13),HQ4,0),"")</f>
        <v>3.7763746846478701E-5</v>
      </c>
      <c r="HR8" s="175">
        <f t="shared" ref="HR8:KC8" si="107">IF(AND($D$13&gt;0,$D$14&gt;0),IF(OR(Y4&lt;$D$13,Y4=$D$13),HR4,0),"")</f>
        <v>5.5526289459428421E-5</v>
      </c>
      <c r="HS8" s="175">
        <f t="shared" si="107"/>
        <v>7.9751965852439371E-5</v>
      </c>
      <c r="HT8" s="175">
        <f t="shared" si="107"/>
        <v>1.120786919074032E-4</v>
      </c>
      <c r="HU8" s="175">
        <f t="shared" si="107"/>
        <v>1.5434636647910659E-4</v>
      </c>
      <c r="HV8" s="175">
        <f t="shared" si="107"/>
        <v>2.0857154027076205E-4</v>
      </c>
      <c r="HW8" s="175">
        <f t="shared" si="107"/>
        <v>2.7691088392365389E-4</v>
      </c>
      <c r="HX8" s="175">
        <f t="shared" si="107"/>
        <v>3.6161435252228367E-4</v>
      </c>
      <c r="HY8" s="175">
        <f t="shared" si="107"/>
        <v>4.6496958875938291E-4</v>
      </c>
      <c r="HZ8" s="175">
        <f t="shared" si="107"/>
        <v>5.8923964522615763E-4</v>
      </c>
      <c r="IA8" s="175">
        <f t="shared" si="107"/>
        <v>7.3659650280557827E-4</v>
      </c>
      <c r="IB8" s="175">
        <f t="shared" si="107"/>
        <v>9.0905309667764381E-4</v>
      </c>
      <c r="IC8" s="175">
        <f t="shared" si="107"/>
        <v>1.1083966283266761E-3</v>
      </c>
      <c r="ID8" s="175">
        <f t="shared" si="107"/>
        <v>1.3361258486956802E-3</v>
      </c>
      <c r="IE8" s="175">
        <f t="shared" si="107"/>
        <v>1.5933947625811819E-3</v>
      </c>
      <c r="IF8" s="175">
        <f t="shared" si="107"/>
        <v>1.8809648536624781E-3</v>
      </c>
      <c r="IG8" s="175">
        <f t="shared" si="107"/>
        <v>2.1991674940898404E-3</v>
      </c>
      <c r="IH8" s="175">
        <f t="shared" si="107"/>
        <v>2.5478777149482526E-3</v>
      </c>
      <c r="II8" s="175">
        <f t="shared" si="107"/>
        <v>2.926500005973328E-3</v>
      </c>
      <c r="IJ8" s="175">
        <f t="shared" si="107"/>
        <v>3.3339663135540285E-3</v>
      </c>
      <c r="IK8" s="175">
        <f t="shared" si="107"/>
        <v>3.7687459399078221E-3</v>
      </c>
      <c r="IL8" s="175">
        <f t="shared" si="107"/>
        <v>4.2288666327331935E-3</v>
      </c>
      <c r="IM8" s="175">
        <f t="shared" si="107"/>
        <v>4.7119458074441336E-3</v>
      </c>
      <c r="IN8" s="175">
        <f t="shared" si="107"/>
        <v>5.2152305716000663E-3</v>
      </c>
      <c r="IO8" s="175">
        <f t="shared" si="107"/>
        <v>5.7356450266521381E-3</v>
      </c>
      <c r="IP8" s="175">
        <f t="shared" si="107"/>
        <v>0</v>
      </c>
      <c r="IQ8" s="175">
        <f t="shared" si="107"/>
        <v>0</v>
      </c>
      <c r="IR8" s="175">
        <f t="shared" si="107"/>
        <v>0</v>
      </c>
      <c r="IS8" s="175">
        <f t="shared" si="107"/>
        <v>0</v>
      </c>
      <c r="IT8" s="175">
        <f t="shared" si="107"/>
        <v>0</v>
      </c>
      <c r="IU8" s="175">
        <f t="shared" si="107"/>
        <v>0</v>
      </c>
      <c r="IV8" s="175">
        <f t="shared" si="107"/>
        <v>0</v>
      </c>
      <c r="IW8" s="175">
        <f t="shared" si="107"/>
        <v>0</v>
      </c>
      <c r="IX8" s="175">
        <f t="shared" si="107"/>
        <v>0</v>
      </c>
      <c r="IY8" s="175">
        <f t="shared" si="107"/>
        <v>0</v>
      </c>
      <c r="IZ8" s="175">
        <f t="shared" si="107"/>
        <v>0</v>
      </c>
      <c r="JA8" s="175">
        <f t="shared" si="107"/>
        <v>0</v>
      </c>
      <c r="JB8" s="175">
        <f t="shared" si="107"/>
        <v>0</v>
      </c>
      <c r="JC8" s="175">
        <f t="shared" si="107"/>
        <v>0</v>
      </c>
      <c r="JD8" s="175">
        <f t="shared" si="107"/>
        <v>0</v>
      </c>
      <c r="JE8" s="175">
        <f t="shared" si="107"/>
        <v>0</v>
      </c>
      <c r="JF8" s="175">
        <f t="shared" si="107"/>
        <v>0</v>
      </c>
      <c r="JG8" s="175">
        <f t="shared" si="107"/>
        <v>0</v>
      </c>
      <c r="JH8" s="175">
        <f t="shared" si="107"/>
        <v>0</v>
      </c>
      <c r="JI8" s="175">
        <f t="shared" si="107"/>
        <v>0</v>
      </c>
      <c r="JJ8" s="175">
        <f t="shared" si="107"/>
        <v>0</v>
      </c>
      <c r="JK8" s="175">
        <f t="shared" si="107"/>
        <v>0</v>
      </c>
      <c r="JL8" s="175">
        <f t="shared" si="107"/>
        <v>0</v>
      </c>
      <c r="JM8" s="175">
        <f t="shared" si="107"/>
        <v>0</v>
      </c>
      <c r="JN8" s="175">
        <f t="shared" si="107"/>
        <v>0</v>
      </c>
      <c r="JO8" s="175">
        <f t="shared" si="107"/>
        <v>0</v>
      </c>
      <c r="JP8" s="175">
        <f t="shared" si="107"/>
        <v>0</v>
      </c>
      <c r="JQ8" s="175">
        <f t="shared" si="107"/>
        <v>0</v>
      </c>
      <c r="JR8" s="175">
        <f t="shared" si="107"/>
        <v>0</v>
      </c>
      <c r="JS8" s="175">
        <f t="shared" si="107"/>
        <v>0</v>
      </c>
      <c r="JT8" s="175">
        <f t="shared" si="107"/>
        <v>0</v>
      </c>
      <c r="JU8" s="175">
        <f t="shared" si="107"/>
        <v>0</v>
      </c>
      <c r="JV8" s="175">
        <f t="shared" si="107"/>
        <v>0</v>
      </c>
      <c r="JW8" s="175">
        <f t="shared" si="107"/>
        <v>0</v>
      </c>
      <c r="JX8" s="175">
        <f t="shared" si="107"/>
        <v>0</v>
      </c>
      <c r="JY8" s="175">
        <f t="shared" si="107"/>
        <v>0</v>
      </c>
      <c r="JZ8" s="175">
        <f t="shared" si="107"/>
        <v>0</v>
      </c>
      <c r="KA8" s="175">
        <f t="shared" si="107"/>
        <v>0</v>
      </c>
      <c r="KB8" s="175">
        <f t="shared" si="107"/>
        <v>0</v>
      </c>
      <c r="KC8" s="175">
        <f t="shared" si="107"/>
        <v>0</v>
      </c>
      <c r="KD8" s="175">
        <f t="shared" ref="KD8:MO8" si="108">IF(AND($D$13&gt;0,$D$14&gt;0),IF(OR(CK4&lt;$D$13,CK4=$D$13),KD4,0),"")</f>
        <v>0</v>
      </c>
      <c r="KE8" s="175">
        <f t="shared" si="108"/>
        <v>0</v>
      </c>
      <c r="KF8" s="175">
        <f t="shared" si="108"/>
        <v>0</v>
      </c>
      <c r="KG8" s="175">
        <f t="shared" si="108"/>
        <v>0</v>
      </c>
      <c r="KH8" s="175">
        <f t="shared" si="108"/>
        <v>0</v>
      </c>
      <c r="KI8" s="175">
        <f t="shared" si="108"/>
        <v>0</v>
      </c>
      <c r="KJ8" s="175">
        <f t="shared" si="108"/>
        <v>0</v>
      </c>
      <c r="KK8" s="175">
        <f t="shared" si="108"/>
        <v>0</v>
      </c>
      <c r="KL8" s="175">
        <f t="shared" si="108"/>
        <v>0</v>
      </c>
      <c r="KM8" s="175">
        <f t="shared" si="108"/>
        <v>0</v>
      </c>
      <c r="KN8" s="175">
        <f t="shared" si="108"/>
        <v>0</v>
      </c>
      <c r="KO8" s="175">
        <f t="shared" si="108"/>
        <v>0</v>
      </c>
      <c r="KP8" s="175">
        <f t="shared" si="108"/>
        <v>0</v>
      </c>
      <c r="KQ8" s="175">
        <f t="shared" si="108"/>
        <v>0</v>
      </c>
      <c r="KR8" s="175">
        <f t="shared" si="108"/>
        <v>0</v>
      </c>
      <c r="KS8" s="175">
        <f t="shared" si="108"/>
        <v>0</v>
      </c>
      <c r="KT8" s="175">
        <f t="shared" si="108"/>
        <v>0</v>
      </c>
      <c r="KU8" s="175">
        <f t="shared" si="108"/>
        <v>0</v>
      </c>
      <c r="KV8" s="175">
        <f t="shared" si="108"/>
        <v>0</v>
      </c>
      <c r="KW8" s="175">
        <f t="shared" si="108"/>
        <v>0</v>
      </c>
      <c r="KX8" s="175">
        <f t="shared" si="108"/>
        <v>0</v>
      </c>
      <c r="KY8" s="175">
        <f t="shared" si="108"/>
        <v>0</v>
      </c>
      <c r="KZ8" s="175">
        <f t="shared" si="108"/>
        <v>0</v>
      </c>
      <c r="LA8" s="175">
        <f t="shared" si="108"/>
        <v>0</v>
      </c>
      <c r="LB8" s="175">
        <f t="shared" si="108"/>
        <v>0</v>
      </c>
      <c r="LC8" s="175">
        <f t="shared" si="108"/>
        <v>0</v>
      </c>
      <c r="LD8" s="175">
        <f t="shared" si="108"/>
        <v>0</v>
      </c>
      <c r="LE8" s="175">
        <f t="shared" si="108"/>
        <v>0</v>
      </c>
      <c r="LF8" s="175">
        <f t="shared" si="108"/>
        <v>0</v>
      </c>
      <c r="LG8" s="175">
        <f t="shared" si="108"/>
        <v>0</v>
      </c>
      <c r="LH8" s="175">
        <f t="shared" si="108"/>
        <v>0</v>
      </c>
      <c r="LI8" s="175">
        <f t="shared" si="108"/>
        <v>0</v>
      </c>
      <c r="LJ8" s="175">
        <f t="shared" si="108"/>
        <v>0</v>
      </c>
      <c r="LK8" s="175">
        <f t="shared" si="108"/>
        <v>0</v>
      </c>
      <c r="LL8" s="175">
        <f t="shared" si="108"/>
        <v>0</v>
      </c>
      <c r="LM8" s="175">
        <f t="shared" si="108"/>
        <v>0</v>
      </c>
      <c r="LN8" s="175">
        <f t="shared" si="108"/>
        <v>0</v>
      </c>
      <c r="LO8" s="175">
        <f t="shared" si="108"/>
        <v>0</v>
      </c>
      <c r="LP8" s="175">
        <f t="shared" si="108"/>
        <v>0</v>
      </c>
      <c r="LQ8" s="175">
        <f t="shared" si="108"/>
        <v>0</v>
      </c>
      <c r="LR8" s="175">
        <f t="shared" si="108"/>
        <v>0</v>
      </c>
      <c r="LS8" s="175">
        <f t="shared" si="108"/>
        <v>0</v>
      </c>
      <c r="LT8" s="175">
        <f t="shared" si="108"/>
        <v>0</v>
      </c>
      <c r="LU8" s="175">
        <f t="shared" si="108"/>
        <v>0</v>
      </c>
      <c r="LV8" s="175">
        <f t="shared" si="108"/>
        <v>0</v>
      </c>
      <c r="LW8" s="175">
        <f t="shared" si="108"/>
        <v>0</v>
      </c>
      <c r="LX8" s="175">
        <f t="shared" si="108"/>
        <v>0</v>
      </c>
      <c r="LY8" s="175">
        <f t="shared" si="108"/>
        <v>0</v>
      </c>
      <c r="LZ8" s="175">
        <f t="shared" si="108"/>
        <v>0</v>
      </c>
      <c r="MA8" s="175">
        <f t="shared" si="108"/>
        <v>0</v>
      </c>
      <c r="MB8" s="175">
        <f t="shared" si="108"/>
        <v>0</v>
      </c>
      <c r="MC8" s="175">
        <f t="shared" si="108"/>
        <v>0</v>
      </c>
      <c r="MD8" s="175">
        <f t="shared" si="108"/>
        <v>0</v>
      </c>
      <c r="ME8" s="175">
        <f t="shared" si="108"/>
        <v>0</v>
      </c>
      <c r="MF8" s="175">
        <f t="shared" si="108"/>
        <v>0</v>
      </c>
      <c r="MG8" s="175">
        <f t="shared" si="108"/>
        <v>0</v>
      </c>
      <c r="MH8" s="175">
        <f t="shared" si="108"/>
        <v>0</v>
      </c>
      <c r="MI8" s="175">
        <f t="shared" si="108"/>
        <v>0</v>
      </c>
      <c r="MJ8" s="175">
        <f t="shared" si="108"/>
        <v>0</v>
      </c>
      <c r="MK8" s="175">
        <f t="shared" si="108"/>
        <v>0</v>
      </c>
      <c r="ML8" s="175">
        <f t="shared" si="108"/>
        <v>0</v>
      </c>
      <c r="MM8" s="175">
        <f t="shared" si="108"/>
        <v>0</v>
      </c>
      <c r="MN8" s="175">
        <f t="shared" si="108"/>
        <v>0</v>
      </c>
      <c r="MO8" s="175">
        <f t="shared" si="108"/>
        <v>0</v>
      </c>
      <c r="MP8" s="175">
        <f t="shared" ref="MP8:PA8" si="109">IF(AND($D$13&gt;0,$D$14&gt;0),IF(OR(EW4&lt;$D$13,EW4=$D$13),MP4,0),"")</f>
        <v>0</v>
      </c>
      <c r="MQ8" s="175">
        <f t="shared" si="109"/>
        <v>0</v>
      </c>
      <c r="MR8" s="175">
        <f t="shared" si="109"/>
        <v>0</v>
      </c>
      <c r="MS8" s="175">
        <f t="shared" si="109"/>
        <v>0</v>
      </c>
      <c r="MT8" s="175">
        <f t="shared" si="109"/>
        <v>0</v>
      </c>
      <c r="MU8" s="175">
        <f t="shared" si="109"/>
        <v>0</v>
      </c>
      <c r="MV8" s="175">
        <f t="shared" si="109"/>
        <v>0</v>
      </c>
      <c r="MW8" s="175">
        <f t="shared" si="109"/>
        <v>0</v>
      </c>
      <c r="MX8" s="175">
        <f t="shared" si="109"/>
        <v>0</v>
      </c>
      <c r="MY8" s="175">
        <f t="shared" si="109"/>
        <v>0</v>
      </c>
      <c r="MZ8" s="175">
        <f t="shared" si="109"/>
        <v>0</v>
      </c>
      <c r="NA8" s="175">
        <f t="shared" si="109"/>
        <v>0</v>
      </c>
      <c r="NB8" s="175">
        <f t="shared" si="109"/>
        <v>0</v>
      </c>
      <c r="NC8" s="175">
        <f t="shared" si="109"/>
        <v>0</v>
      </c>
      <c r="ND8" s="175">
        <f t="shared" si="109"/>
        <v>0</v>
      </c>
      <c r="NE8" s="175">
        <f t="shared" si="109"/>
        <v>0</v>
      </c>
      <c r="NF8" s="175">
        <f t="shared" si="109"/>
        <v>0</v>
      </c>
      <c r="NG8" s="175">
        <f t="shared" si="109"/>
        <v>0</v>
      </c>
      <c r="NH8" s="175">
        <f t="shared" si="109"/>
        <v>0</v>
      </c>
      <c r="NI8" s="175">
        <f t="shared" si="109"/>
        <v>0</v>
      </c>
      <c r="NJ8" s="175">
        <f t="shared" si="109"/>
        <v>0</v>
      </c>
      <c r="NK8" s="175">
        <f t="shared" si="109"/>
        <v>0</v>
      </c>
      <c r="NL8" s="175">
        <f t="shared" si="109"/>
        <v>0</v>
      </c>
      <c r="NM8" s="175">
        <f t="shared" si="109"/>
        <v>0</v>
      </c>
      <c r="NN8" s="175">
        <f t="shared" si="109"/>
        <v>0</v>
      </c>
      <c r="NO8" s="175">
        <f t="shared" si="109"/>
        <v>0</v>
      </c>
      <c r="NP8" s="175">
        <f t="shared" si="109"/>
        <v>0</v>
      </c>
      <c r="NQ8" s="175">
        <f t="shared" si="109"/>
        <v>0</v>
      </c>
      <c r="NR8" s="175">
        <f t="shared" si="109"/>
        <v>0</v>
      </c>
      <c r="NS8" s="175">
        <f t="shared" si="109"/>
        <v>0</v>
      </c>
      <c r="NT8" s="175">
        <f t="shared" si="109"/>
        <v>0</v>
      </c>
      <c r="NU8" s="175">
        <f t="shared" si="109"/>
        <v>0</v>
      </c>
      <c r="NV8" s="175">
        <f t="shared" si="109"/>
        <v>0</v>
      </c>
      <c r="NW8" s="175">
        <f t="shared" si="109"/>
        <v>0</v>
      </c>
      <c r="NX8" s="175">
        <f t="shared" si="109"/>
        <v>0</v>
      </c>
      <c r="NY8" s="175">
        <f t="shared" si="109"/>
        <v>0</v>
      </c>
      <c r="NZ8" s="175">
        <f t="shared" si="109"/>
        <v>0</v>
      </c>
      <c r="OA8" s="175">
        <f t="shared" si="109"/>
        <v>0</v>
      </c>
      <c r="OB8" s="175">
        <f t="shared" si="109"/>
        <v>0</v>
      </c>
      <c r="OC8" s="175">
        <f t="shared" si="109"/>
        <v>0</v>
      </c>
      <c r="OD8" s="175">
        <f t="shared" si="109"/>
        <v>0</v>
      </c>
      <c r="OE8" s="175">
        <f t="shared" si="109"/>
        <v>0</v>
      </c>
      <c r="OF8" s="175">
        <f t="shared" si="109"/>
        <v>0</v>
      </c>
      <c r="OG8" s="175">
        <f t="shared" si="109"/>
        <v>0</v>
      </c>
      <c r="OH8" s="175">
        <f t="shared" si="109"/>
        <v>0</v>
      </c>
      <c r="OI8" s="175">
        <f t="shared" si="109"/>
        <v>0</v>
      </c>
      <c r="OJ8" s="175">
        <f t="shared" si="109"/>
        <v>0</v>
      </c>
      <c r="OK8" s="175">
        <f t="shared" si="109"/>
        <v>0</v>
      </c>
      <c r="OL8" s="175">
        <f t="shared" si="109"/>
        <v>0</v>
      </c>
      <c r="OM8" s="175">
        <f t="shared" si="109"/>
        <v>0</v>
      </c>
      <c r="ON8" s="175">
        <f t="shared" si="109"/>
        <v>0</v>
      </c>
      <c r="OO8" s="175">
        <f t="shared" si="109"/>
        <v>0</v>
      </c>
      <c r="OP8" s="175">
        <f t="shared" si="109"/>
        <v>0</v>
      </c>
      <c r="OQ8" s="175">
        <f t="shared" si="109"/>
        <v>0</v>
      </c>
      <c r="OR8" s="175">
        <f t="shared" si="109"/>
        <v>0</v>
      </c>
      <c r="OS8" s="175">
        <f t="shared" si="109"/>
        <v>0</v>
      </c>
      <c r="OT8" s="175">
        <f t="shared" si="109"/>
        <v>0</v>
      </c>
      <c r="OU8" s="175">
        <f t="shared" si="109"/>
        <v>0</v>
      </c>
      <c r="OV8" s="175">
        <f t="shared" si="109"/>
        <v>0</v>
      </c>
      <c r="OW8" s="175">
        <f t="shared" si="109"/>
        <v>0</v>
      </c>
      <c r="OX8" s="175">
        <f t="shared" si="109"/>
        <v>0</v>
      </c>
      <c r="OY8" s="175">
        <f t="shared" si="109"/>
        <v>0</v>
      </c>
      <c r="OZ8" s="175">
        <f t="shared" si="109"/>
        <v>0</v>
      </c>
      <c r="PA8" s="175">
        <f t="shared" si="109"/>
        <v>0</v>
      </c>
      <c r="PB8" s="175">
        <f t="shared" ref="PB8:PI8" si="110">IF(AND($D$13&gt;0,$D$14&gt;0),IF(OR(HI4&lt;$D$13,HI4=$D$13),PB4,0),"")</f>
        <v>0</v>
      </c>
      <c r="PC8" s="175">
        <f t="shared" si="110"/>
        <v>0</v>
      </c>
      <c r="PD8" s="175">
        <f t="shared" si="110"/>
        <v>0</v>
      </c>
      <c r="PE8" s="175">
        <f t="shared" si="110"/>
        <v>0</v>
      </c>
      <c r="PF8" s="175">
        <f t="shared" si="110"/>
        <v>0</v>
      </c>
      <c r="PG8" s="175">
        <f t="shared" si="110"/>
        <v>0</v>
      </c>
      <c r="PH8" s="175">
        <f t="shared" si="110"/>
        <v>0</v>
      </c>
      <c r="PI8" s="175">
        <f t="shared" si="110"/>
        <v>0</v>
      </c>
    </row>
    <row r="9" spans="1:426" ht="15.75" x14ac:dyDescent="0.5">
      <c r="A9" s="5"/>
      <c r="B9" s="5"/>
      <c r="C9" s="29" t="s">
        <v>692</v>
      </c>
      <c r="D9" s="250">
        <v>0.9</v>
      </c>
      <c r="E9" s="34"/>
      <c r="F9" s="36"/>
      <c r="G9" s="5"/>
      <c r="H9" s="5"/>
      <c r="I9" s="5"/>
      <c r="J9" s="5"/>
      <c r="K9" s="5"/>
      <c r="L9" s="5"/>
      <c r="M9" s="5"/>
      <c r="N9" s="5"/>
      <c r="O9" s="5"/>
      <c r="P9" s="5"/>
      <c r="Q9" s="5"/>
      <c r="R9" s="5"/>
      <c r="S9" s="5"/>
      <c r="T9" s="5"/>
      <c r="U9" s="5"/>
      <c r="V9" s="5"/>
      <c r="HQ9" s="175">
        <f>IF(AND($D$13&gt;0,$D$14&gt;0),IF(AND(X4&gt;$D$13,OR(X4&lt;$D$14,X4=$D$14)),HQ4,0),"")</f>
        <v>0</v>
      </c>
      <c r="HR9" s="175">
        <f t="shared" ref="HR9:KC9" si="111">IF(AND($D$13&gt;0,$D$14&gt;0),IF(AND(Y4&gt;$D$13,OR(Y4&lt;$D$14,Y4=$D$14)),HR4,0),"")</f>
        <v>0</v>
      </c>
      <c r="HS9" s="175">
        <f t="shared" si="111"/>
        <v>0</v>
      </c>
      <c r="HT9" s="175">
        <f t="shared" si="111"/>
        <v>0</v>
      </c>
      <c r="HU9" s="175">
        <f t="shared" si="111"/>
        <v>0</v>
      </c>
      <c r="HV9" s="175">
        <f t="shared" si="111"/>
        <v>0</v>
      </c>
      <c r="HW9" s="175">
        <f t="shared" si="111"/>
        <v>0</v>
      </c>
      <c r="HX9" s="175">
        <f t="shared" si="111"/>
        <v>0</v>
      </c>
      <c r="HY9" s="175">
        <f t="shared" si="111"/>
        <v>0</v>
      </c>
      <c r="HZ9" s="175">
        <f t="shared" si="111"/>
        <v>0</v>
      </c>
      <c r="IA9" s="175">
        <f t="shared" si="111"/>
        <v>0</v>
      </c>
      <c r="IB9" s="175">
        <f t="shared" si="111"/>
        <v>0</v>
      </c>
      <c r="IC9" s="175">
        <f t="shared" si="111"/>
        <v>0</v>
      </c>
      <c r="ID9" s="175">
        <f t="shared" si="111"/>
        <v>0</v>
      </c>
      <c r="IE9" s="175">
        <f t="shared" si="111"/>
        <v>0</v>
      </c>
      <c r="IF9" s="175">
        <f t="shared" si="111"/>
        <v>0</v>
      </c>
      <c r="IG9" s="175">
        <f t="shared" si="111"/>
        <v>0</v>
      </c>
      <c r="IH9" s="175">
        <f t="shared" si="111"/>
        <v>0</v>
      </c>
      <c r="II9" s="175">
        <f t="shared" si="111"/>
        <v>0</v>
      </c>
      <c r="IJ9" s="175">
        <f t="shared" si="111"/>
        <v>0</v>
      </c>
      <c r="IK9" s="175">
        <f t="shared" si="111"/>
        <v>0</v>
      </c>
      <c r="IL9" s="175">
        <f t="shared" si="111"/>
        <v>0</v>
      </c>
      <c r="IM9" s="175">
        <f t="shared" si="111"/>
        <v>0</v>
      </c>
      <c r="IN9" s="175">
        <f t="shared" si="111"/>
        <v>0</v>
      </c>
      <c r="IO9" s="175">
        <f t="shared" si="111"/>
        <v>0</v>
      </c>
      <c r="IP9" s="175">
        <f t="shared" si="111"/>
        <v>6.2698432045382542E-3</v>
      </c>
      <c r="IQ9" s="175">
        <f t="shared" si="111"/>
        <v>6.8142659513173382E-3</v>
      </c>
      <c r="IR9" s="175">
        <f t="shared" si="111"/>
        <v>7.3652000895705113E-3</v>
      </c>
      <c r="IS9" s="175">
        <f t="shared" si="111"/>
        <v>7.9188382664994172E-3</v>
      </c>
      <c r="IT9" s="175">
        <f t="shared" si="111"/>
        <v>8.4713380152390272E-3</v>
      </c>
      <c r="IU9" s="175">
        <f t="shared" si="111"/>
        <v>9.0188787122239007E-3</v>
      </c>
      <c r="IV9" s="175">
        <f t="shared" si="111"/>
        <v>9.557715293055E-3</v>
      </c>
      <c r="IW9" s="175">
        <f t="shared" si="111"/>
        <v>1.0084227783416451E-2</v>
      </c>
      <c r="IX9" s="175">
        <f t="shared" si="111"/>
        <v>1.0594965901366772E-2</v>
      </c>
      <c r="IY9" s="175">
        <f t="shared" si="111"/>
        <v>1.108668818515691E-2</v>
      </c>
      <c r="IZ9" s="175">
        <f t="shared" si="111"/>
        <v>1.155639529028424E-2</v>
      </c>
      <c r="JA9" s="175">
        <f t="shared" si="111"/>
        <v>1.2001357275788152E-2</v>
      </c>
      <c r="JB9" s="175">
        <f t="shared" si="111"/>
        <v>1.2419134859135301E-2</v>
      </c>
      <c r="JC9" s="175">
        <f t="shared" si="111"/>
        <v>1.2807594758942869E-2</v>
      </c>
      <c r="JD9" s="175">
        <f t="shared" si="111"/>
        <v>1.3164919363834945E-2</v>
      </c>
      <c r="JE9" s="175">
        <f t="shared" si="111"/>
        <v>1.3489611063454343E-2</v>
      </c>
      <c r="JF9" s="175">
        <f t="shared" si="111"/>
        <v>1.3780491654369054E-2</v>
      </c>
      <c r="JG9" s="175">
        <f t="shared" si="111"/>
        <v>1.4036697290258651E-2</v>
      </c>
      <c r="JH9" s="175">
        <f t="shared" si="111"/>
        <v>1.425766948375849E-2</v>
      </c>
      <c r="JI9" s="175">
        <f t="shared" si="111"/>
        <v>1.4443142688433747E-2</v>
      </c>
      <c r="JJ9" s="175">
        <f t="shared" si="111"/>
        <v>1.4593128995527485E-2</v>
      </c>
      <c r="JK9" s="175">
        <f t="shared" si="111"/>
        <v>1.470790047345974E-2</v>
      </c>
      <c r="JL9" s="175">
        <f t="shared" si="111"/>
        <v>1.4787969660657511E-2</v>
      </c>
      <c r="JM9" s="175">
        <f t="shared" si="111"/>
        <v>1.4834068696224912E-2</v>
      </c>
      <c r="JN9" s="175">
        <f t="shared" si="111"/>
        <v>1.4847127540172577E-2</v>
      </c>
      <c r="JO9" s="175">
        <f t="shared" si="111"/>
        <v>1.482825169722298E-2</v>
      </c>
      <c r="JP9" s="175">
        <f t="shared" si="111"/>
        <v>1.4778699817224766E-2</v>
      </c>
      <c r="JQ9" s="175">
        <f t="shared" si="111"/>
        <v>1.4699861502393826E-2</v>
      </c>
      <c r="JR9" s="175">
        <f t="shared" si="111"/>
        <v>1.4593235608192116E-2</v>
      </c>
      <c r="JS9" s="175">
        <f t="shared" si="111"/>
        <v>1.4460409281715566E-2</v>
      </c>
      <c r="JT9" s="175">
        <f t="shared" si="111"/>
        <v>1.4303037939845881E-2</v>
      </c>
      <c r="JU9" s="175">
        <f t="shared" si="111"/>
        <v>1.4122826349817636E-2</v>
      </c>
      <c r="JV9" s="175">
        <f t="shared" si="111"/>
        <v>1.3921510937776988E-2</v>
      </c>
      <c r="JW9" s="175">
        <f t="shared" si="111"/>
        <v>1.3700843416740672E-2</v>
      </c>
      <c r="JX9" s="175">
        <f t="shared" si="111"/>
        <v>1.3462575794341111E-2</v>
      </c>
      <c r="JY9" s="175">
        <f t="shared" si="111"/>
        <v>1.3208446793003143E-2</v>
      </c>
      <c r="JZ9" s="175">
        <f t="shared" si="111"/>
        <v>1.2940169690768936E-2</v>
      </c>
      <c r="KA9" s="175">
        <f t="shared" si="111"/>
        <v>1.2659421569835173E-2</v>
      </c>
      <c r="KB9" s="175">
        <f t="shared" si="111"/>
        <v>1.2367833941878187E-2</v>
      </c>
      <c r="KC9" s="175">
        <f t="shared" si="111"/>
        <v>1.2066984704268533E-2</v>
      </c>
      <c r="KD9" s="175">
        <f t="shared" ref="KD9:MO9" si="112">IF(AND($D$13&gt;0,$D$14&gt;0),IF(AND(CK4&gt;$D$13,OR(CK4&lt;$D$14,CK4=$D$14)),KD4,0),"")</f>
        <v>1.1758391369123E-2</v>
      </c>
      <c r="KE9" s="175">
        <f t="shared" si="112"/>
        <v>1.144350549759294E-2</v>
      </c>
      <c r="KF9" s="175">
        <f t="shared" si="112"/>
        <v>1.1123708264609972E-2</v>
      </c>
      <c r="KG9" s="175">
        <f t="shared" si="112"/>
        <v>1.0800307074264728E-2</v>
      </c>
      <c r="KH9" s="175">
        <f t="shared" si="112"/>
        <v>1.0474533142837123E-2</v>
      </c>
      <c r="KI9" s="175">
        <f t="shared" si="112"/>
        <v>1.0147539964991568E-2</v>
      </c>
      <c r="KJ9" s="175">
        <f t="shared" si="112"/>
        <v>9.8204025785690319E-3</v>
      </c>
      <c r="KK9" s="175">
        <f t="shared" si="112"/>
        <v>9.4941175445319818E-3</v>
      </c>
      <c r="KL9" s="175">
        <f t="shared" si="112"/>
        <v>9.1696035607436166E-3</v>
      </c>
      <c r="KM9" s="175">
        <f t="shared" si="112"/>
        <v>8.8477026312066935E-3</v>
      </c>
      <c r="KN9" s="175">
        <f t="shared" si="112"/>
        <v>8.5291817159721429E-3</v>
      </c>
      <c r="KO9" s="175">
        <f t="shared" si="112"/>
        <v>8.2147347910066816E-3</v>
      </c>
      <c r="KP9" s="175">
        <f t="shared" si="112"/>
        <v>7.9049852517404252E-3</v>
      </c>
      <c r="KQ9" s="175">
        <f t="shared" si="112"/>
        <v>7.6004885986821818E-3</v>
      </c>
      <c r="KR9" s="175">
        <f t="shared" si="112"/>
        <v>7.301735348286968E-3</v>
      </c>
      <c r="KS9" s="175">
        <f t="shared" si="112"/>
        <v>7.0091541170982114E-3</v>
      </c>
      <c r="KT9" s="175">
        <f t="shared" si="112"/>
        <v>6.7231148319902003E-3</v>
      </c>
      <c r="KU9" s="175">
        <f t="shared" si="112"/>
        <v>6.4439320240441654E-3</v>
      </c>
      <c r="KV9" s="175">
        <f t="shared" si="112"/>
        <v>6.1718681681507889E-3</v>
      </c>
      <c r="KW9" s="175">
        <f t="shared" si="112"/>
        <v>5.9071370348054916E-3</v>
      </c>
      <c r="KX9" s="175">
        <f t="shared" si="112"/>
        <v>5.6499070247172344E-3</v>
      </c>
      <c r="KY9" s="175">
        <f t="shared" si="112"/>
        <v>5.400304460767621E-3</v>
      </c>
      <c r="KZ9" s="175">
        <f t="shared" si="112"/>
        <v>5.1584168155166697E-3</v>
      </c>
      <c r="LA9" s="175">
        <f t="shared" si="112"/>
        <v>4.9242958558473665E-3</v>
      </c>
      <c r="LB9" s="175">
        <f t="shared" si="112"/>
        <v>4.6979606894694652E-3</v>
      </c>
      <c r="LC9" s="175">
        <f t="shared" si="112"/>
        <v>4.4794007008641537E-3</v>
      </c>
      <c r="LD9" s="175">
        <f t="shared" si="112"/>
        <v>4.2685783668499726E-3</v>
      </c>
      <c r="LE9" s="175">
        <f t="shared" si="112"/>
        <v>4.0654319442936402E-3</v>
      </c>
      <c r="LF9" s="175">
        <f t="shared" si="112"/>
        <v>3.8698780245881082E-3</v>
      </c>
      <c r="LG9" s="175">
        <f t="shared" si="112"/>
        <v>3.6818139513837152E-3</v>
      </c>
      <c r="LH9" s="175">
        <f t="shared" si="112"/>
        <v>3.5011200997025213E-3</v>
      </c>
      <c r="LI9" s="175">
        <f t="shared" si="112"/>
        <v>3.3276620160008746E-3</v>
      </c>
      <c r="LJ9" s="175">
        <f t="shared" si="112"/>
        <v>3.1612924199880964E-3</v>
      </c>
      <c r="LK9" s="175">
        <f t="shared" si="112"/>
        <v>3.0018530700738309E-3</v>
      </c>
      <c r="LL9" s="175">
        <f t="shared" si="112"/>
        <v>2.8491764952154712E-3</v>
      </c>
      <c r="LM9" s="175">
        <f t="shared" si="112"/>
        <v>2.7030875966874658E-3</v>
      </c>
      <c r="LN9" s="175">
        <f t="shared" si="112"/>
        <v>2.5634051239080383E-3</v>
      </c>
      <c r="LO9" s="175">
        <f t="shared" si="112"/>
        <v>0</v>
      </c>
      <c r="LP9" s="175">
        <f t="shared" si="112"/>
        <v>0</v>
      </c>
      <c r="LQ9" s="175">
        <f t="shared" si="112"/>
        <v>0</v>
      </c>
      <c r="LR9" s="175">
        <f t="shared" si="112"/>
        <v>0</v>
      </c>
      <c r="LS9" s="175">
        <f t="shared" si="112"/>
        <v>0</v>
      </c>
      <c r="LT9" s="175">
        <f t="shared" si="112"/>
        <v>0</v>
      </c>
      <c r="LU9" s="175">
        <f t="shared" si="112"/>
        <v>0</v>
      </c>
      <c r="LV9" s="175">
        <f t="shared" si="112"/>
        <v>0</v>
      </c>
      <c r="LW9" s="175">
        <f t="shared" si="112"/>
        <v>0</v>
      </c>
      <c r="LX9" s="175">
        <f t="shared" si="112"/>
        <v>0</v>
      </c>
      <c r="LY9" s="175">
        <f t="shared" si="112"/>
        <v>0</v>
      </c>
      <c r="LZ9" s="175">
        <f t="shared" si="112"/>
        <v>0</v>
      </c>
      <c r="MA9" s="175">
        <f t="shared" si="112"/>
        <v>0</v>
      </c>
      <c r="MB9" s="175">
        <f t="shared" si="112"/>
        <v>0</v>
      </c>
      <c r="MC9" s="175">
        <f t="shared" si="112"/>
        <v>0</v>
      </c>
      <c r="MD9" s="175">
        <f t="shared" si="112"/>
        <v>0</v>
      </c>
      <c r="ME9" s="175">
        <f t="shared" si="112"/>
        <v>0</v>
      </c>
      <c r="MF9" s="175">
        <f t="shared" si="112"/>
        <v>0</v>
      </c>
      <c r="MG9" s="175">
        <f t="shared" si="112"/>
        <v>0</v>
      </c>
      <c r="MH9" s="175">
        <f t="shared" si="112"/>
        <v>0</v>
      </c>
      <c r="MI9" s="175">
        <f t="shared" si="112"/>
        <v>0</v>
      </c>
      <c r="MJ9" s="175">
        <f t="shared" si="112"/>
        <v>0</v>
      </c>
      <c r="MK9" s="175">
        <f t="shared" si="112"/>
        <v>0</v>
      </c>
      <c r="ML9" s="175">
        <f t="shared" si="112"/>
        <v>0</v>
      </c>
      <c r="MM9" s="175">
        <f t="shared" si="112"/>
        <v>0</v>
      </c>
      <c r="MN9" s="175">
        <f t="shared" si="112"/>
        <v>0</v>
      </c>
      <c r="MO9" s="175">
        <f t="shared" si="112"/>
        <v>0</v>
      </c>
      <c r="MP9" s="175">
        <f t="shared" ref="MP9:PA9" si="113">IF(AND($D$13&gt;0,$D$14&gt;0),IF(AND(EW4&gt;$D$13,OR(EW4&lt;$D$14,EW4=$D$14)),MP4,0),"")</f>
        <v>0</v>
      </c>
      <c r="MQ9" s="175">
        <f t="shared" si="113"/>
        <v>0</v>
      </c>
      <c r="MR9" s="175">
        <f t="shared" si="113"/>
        <v>0</v>
      </c>
      <c r="MS9" s="175">
        <f t="shared" si="113"/>
        <v>0</v>
      </c>
      <c r="MT9" s="175">
        <f t="shared" si="113"/>
        <v>0</v>
      </c>
      <c r="MU9" s="175">
        <f t="shared" si="113"/>
        <v>0</v>
      </c>
      <c r="MV9" s="175">
        <f t="shared" si="113"/>
        <v>0</v>
      </c>
      <c r="MW9" s="175">
        <f t="shared" si="113"/>
        <v>0</v>
      </c>
      <c r="MX9" s="175">
        <f t="shared" si="113"/>
        <v>0</v>
      </c>
      <c r="MY9" s="175">
        <f t="shared" si="113"/>
        <v>0</v>
      </c>
      <c r="MZ9" s="175">
        <f t="shared" si="113"/>
        <v>0</v>
      </c>
      <c r="NA9" s="175">
        <f t="shared" si="113"/>
        <v>0</v>
      </c>
      <c r="NB9" s="175">
        <f t="shared" si="113"/>
        <v>0</v>
      </c>
      <c r="NC9" s="175">
        <f t="shared" si="113"/>
        <v>0</v>
      </c>
      <c r="ND9" s="175">
        <f t="shared" si="113"/>
        <v>0</v>
      </c>
      <c r="NE9" s="175">
        <f t="shared" si="113"/>
        <v>0</v>
      </c>
      <c r="NF9" s="175">
        <f t="shared" si="113"/>
        <v>0</v>
      </c>
      <c r="NG9" s="175">
        <f t="shared" si="113"/>
        <v>0</v>
      </c>
      <c r="NH9" s="175">
        <f t="shared" si="113"/>
        <v>0</v>
      </c>
      <c r="NI9" s="175">
        <f t="shared" si="113"/>
        <v>0</v>
      </c>
      <c r="NJ9" s="175">
        <f t="shared" si="113"/>
        <v>0</v>
      </c>
      <c r="NK9" s="175">
        <f t="shared" si="113"/>
        <v>0</v>
      </c>
      <c r="NL9" s="175">
        <f t="shared" si="113"/>
        <v>0</v>
      </c>
      <c r="NM9" s="175">
        <f t="shared" si="113"/>
        <v>0</v>
      </c>
      <c r="NN9" s="175">
        <f t="shared" si="113"/>
        <v>0</v>
      </c>
      <c r="NO9" s="175">
        <f t="shared" si="113"/>
        <v>0</v>
      </c>
      <c r="NP9" s="175">
        <f t="shared" si="113"/>
        <v>0</v>
      </c>
      <c r="NQ9" s="175">
        <f t="shared" si="113"/>
        <v>0</v>
      </c>
      <c r="NR9" s="175">
        <f t="shared" si="113"/>
        <v>0</v>
      </c>
      <c r="NS9" s="175">
        <f t="shared" si="113"/>
        <v>0</v>
      </c>
      <c r="NT9" s="175">
        <f t="shared" si="113"/>
        <v>0</v>
      </c>
      <c r="NU9" s="175">
        <f t="shared" si="113"/>
        <v>0</v>
      </c>
      <c r="NV9" s="175">
        <f t="shared" si="113"/>
        <v>0</v>
      </c>
      <c r="NW9" s="175">
        <f t="shared" si="113"/>
        <v>0</v>
      </c>
      <c r="NX9" s="175">
        <f t="shared" si="113"/>
        <v>0</v>
      </c>
      <c r="NY9" s="175">
        <f t="shared" si="113"/>
        <v>0</v>
      </c>
      <c r="NZ9" s="175">
        <f t="shared" si="113"/>
        <v>0</v>
      </c>
      <c r="OA9" s="175">
        <f t="shared" si="113"/>
        <v>0</v>
      </c>
      <c r="OB9" s="175">
        <f t="shared" si="113"/>
        <v>0</v>
      </c>
      <c r="OC9" s="175">
        <f t="shared" si="113"/>
        <v>0</v>
      </c>
      <c r="OD9" s="175">
        <f t="shared" si="113"/>
        <v>0</v>
      </c>
      <c r="OE9" s="175">
        <f t="shared" si="113"/>
        <v>0</v>
      </c>
      <c r="OF9" s="175">
        <f t="shared" si="113"/>
        <v>0</v>
      </c>
      <c r="OG9" s="175">
        <f t="shared" si="113"/>
        <v>0</v>
      </c>
      <c r="OH9" s="175">
        <f t="shared" si="113"/>
        <v>0</v>
      </c>
      <c r="OI9" s="175">
        <f t="shared" si="113"/>
        <v>0</v>
      </c>
      <c r="OJ9" s="175">
        <f t="shared" si="113"/>
        <v>0</v>
      </c>
      <c r="OK9" s="175">
        <f t="shared" si="113"/>
        <v>0</v>
      </c>
      <c r="OL9" s="175">
        <f t="shared" si="113"/>
        <v>0</v>
      </c>
      <c r="OM9" s="175">
        <f t="shared" si="113"/>
        <v>0</v>
      </c>
      <c r="ON9" s="175">
        <f t="shared" si="113"/>
        <v>0</v>
      </c>
      <c r="OO9" s="175">
        <f t="shared" si="113"/>
        <v>0</v>
      </c>
      <c r="OP9" s="175">
        <f t="shared" si="113"/>
        <v>0</v>
      </c>
      <c r="OQ9" s="175">
        <f t="shared" si="113"/>
        <v>0</v>
      </c>
      <c r="OR9" s="175">
        <f t="shared" si="113"/>
        <v>0</v>
      </c>
      <c r="OS9" s="175">
        <f t="shared" si="113"/>
        <v>0</v>
      </c>
      <c r="OT9" s="175">
        <f t="shared" si="113"/>
        <v>0</v>
      </c>
      <c r="OU9" s="175">
        <f t="shared" si="113"/>
        <v>0</v>
      </c>
      <c r="OV9" s="175">
        <f t="shared" si="113"/>
        <v>0</v>
      </c>
      <c r="OW9" s="175">
        <f t="shared" si="113"/>
        <v>0</v>
      </c>
      <c r="OX9" s="175">
        <f t="shared" si="113"/>
        <v>0</v>
      </c>
      <c r="OY9" s="175">
        <f t="shared" si="113"/>
        <v>0</v>
      </c>
      <c r="OZ9" s="175">
        <f t="shared" si="113"/>
        <v>0</v>
      </c>
      <c r="PA9" s="175">
        <f t="shared" si="113"/>
        <v>0</v>
      </c>
      <c r="PB9" s="175">
        <f t="shared" ref="PB9:PI9" si="114">IF(AND($D$13&gt;0,$D$14&gt;0),IF(AND(HI4&gt;$D$13,OR(HI4&lt;$D$14,HI4=$D$14)),PB4,0),"")</f>
        <v>0</v>
      </c>
      <c r="PC9" s="175">
        <f t="shared" si="114"/>
        <v>0</v>
      </c>
      <c r="PD9" s="175">
        <f t="shared" si="114"/>
        <v>0</v>
      </c>
      <c r="PE9" s="175">
        <f t="shared" si="114"/>
        <v>0</v>
      </c>
      <c r="PF9" s="175">
        <f t="shared" si="114"/>
        <v>0</v>
      </c>
      <c r="PG9" s="175">
        <f t="shared" si="114"/>
        <v>0</v>
      </c>
      <c r="PH9" s="175">
        <f t="shared" si="114"/>
        <v>0</v>
      </c>
      <c r="PI9" s="175">
        <f t="shared" si="114"/>
        <v>0</v>
      </c>
    </row>
    <row r="10" spans="1:426" ht="15.75" x14ac:dyDescent="0.5">
      <c r="A10" s="5"/>
      <c r="C10" s="29" t="s">
        <v>693</v>
      </c>
      <c r="D10" s="68">
        <f>IF(AND(D9&gt;0,D9&lt;1,NOT(L5="")),_xlfn.LOGNORM.INV((1-$D$9)/2,LN($G$5),LN($K$4)),"")</f>
        <v>68.847112281264543</v>
      </c>
      <c r="E10" s="35"/>
      <c r="F10" s="2"/>
      <c r="G10" s="5"/>
      <c r="H10" s="5"/>
      <c r="I10" s="5"/>
      <c r="J10" s="5"/>
      <c r="K10" s="5"/>
      <c r="L10" s="5"/>
      <c r="M10" s="5"/>
      <c r="N10" s="5"/>
      <c r="O10" s="5"/>
      <c r="P10" s="5"/>
      <c r="Q10" s="5"/>
      <c r="R10" s="5"/>
      <c r="S10" s="5"/>
      <c r="T10" s="5"/>
      <c r="U10" s="5"/>
      <c r="V10" s="5"/>
      <c r="HQ10" s="175">
        <f>IF(AND($D$13&gt;0,$D$14&gt;0),IF(AND(X4&gt;$D$14),HQ4,0),"")</f>
        <v>0</v>
      </c>
      <c r="HR10" s="175">
        <f t="shared" ref="HR10:KC10" si="115">IF(AND($D$13&gt;0,$D$14&gt;0),IF(AND(Y4&gt;$D$14),HR4,0),"")</f>
        <v>0</v>
      </c>
      <c r="HS10" s="175">
        <f t="shared" si="115"/>
        <v>0</v>
      </c>
      <c r="HT10" s="175">
        <f t="shared" si="115"/>
        <v>0</v>
      </c>
      <c r="HU10" s="175">
        <f t="shared" si="115"/>
        <v>0</v>
      </c>
      <c r="HV10" s="175">
        <f t="shared" si="115"/>
        <v>0</v>
      </c>
      <c r="HW10" s="175">
        <f t="shared" si="115"/>
        <v>0</v>
      </c>
      <c r="HX10" s="175">
        <f t="shared" si="115"/>
        <v>0</v>
      </c>
      <c r="HY10" s="175">
        <f t="shared" si="115"/>
        <v>0</v>
      </c>
      <c r="HZ10" s="175">
        <f t="shared" si="115"/>
        <v>0</v>
      </c>
      <c r="IA10" s="175">
        <f t="shared" si="115"/>
        <v>0</v>
      </c>
      <c r="IB10" s="175">
        <f t="shared" si="115"/>
        <v>0</v>
      </c>
      <c r="IC10" s="175">
        <f t="shared" si="115"/>
        <v>0</v>
      </c>
      <c r="ID10" s="175">
        <f t="shared" si="115"/>
        <v>0</v>
      </c>
      <c r="IE10" s="175">
        <f t="shared" si="115"/>
        <v>0</v>
      </c>
      <c r="IF10" s="175">
        <f t="shared" si="115"/>
        <v>0</v>
      </c>
      <c r="IG10" s="175">
        <f t="shared" si="115"/>
        <v>0</v>
      </c>
      <c r="IH10" s="175">
        <f t="shared" si="115"/>
        <v>0</v>
      </c>
      <c r="II10" s="175">
        <f t="shared" si="115"/>
        <v>0</v>
      </c>
      <c r="IJ10" s="175">
        <f t="shared" si="115"/>
        <v>0</v>
      </c>
      <c r="IK10" s="175">
        <f t="shared" si="115"/>
        <v>0</v>
      </c>
      <c r="IL10" s="175">
        <f t="shared" si="115"/>
        <v>0</v>
      </c>
      <c r="IM10" s="175">
        <f t="shared" si="115"/>
        <v>0</v>
      </c>
      <c r="IN10" s="175">
        <f t="shared" si="115"/>
        <v>0</v>
      </c>
      <c r="IO10" s="175">
        <f t="shared" si="115"/>
        <v>0</v>
      </c>
      <c r="IP10" s="175">
        <f t="shared" si="115"/>
        <v>0</v>
      </c>
      <c r="IQ10" s="175">
        <f t="shared" si="115"/>
        <v>0</v>
      </c>
      <c r="IR10" s="175">
        <f t="shared" si="115"/>
        <v>0</v>
      </c>
      <c r="IS10" s="175">
        <f t="shared" si="115"/>
        <v>0</v>
      </c>
      <c r="IT10" s="175">
        <f t="shared" si="115"/>
        <v>0</v>
      </c>
      <c r="IU10" s="175">
        <f t="shared" si="115"/>
        <v>0</v>
      </c>
      <c r="IV10" s="175">
        <f t="shared" si="115"/>
        <v>0</v>
      </c>
      <c r="IW10" s="175">
        <f t="shared" si="115"/>
        <v>0</v>
      </c>
      <c r="IX10" s="175">
        <f t="shared" si="115"/>
        <v>0</v>
      </c>
      <c r="IY10" s="175">
        <f t="shared" si="115"/>
        <v>0</v>
      </c>
      <c r="IZ10" s="175">
        <f t="shared" si="115"/>
        <v>0</v>
      </c>
      <c r="JA10" s="175">
        <f t="shared" si="115"/>
        <v>0</v>
      </c>
      <c r="JB10" s="175">
        <f t="shared" si="115"/>
        <v>0</v>
      </c>
      <c r="JC10" s="175">
        <f t="shared" si="115"/>
        <v>0</v>
      </c>
      <c r="JD10" s="175">
        <f t="shared" si="115"/>
        <v>0</v>
      </c>
      <c r="JE10" s="175">
        <f t="shared" si="115"/>
        <v>0</v>
      </c>
      <c r="JF10" s="175">
        <f t="shared" si="115"/>
        <v>0</v>
      </c>
      <c r="JG10" s="175">
        <f t="shared" si="115"/>
        <v>0</v>
      </c>
      <c r="JH10" s="175">
        <f t="shared" si="115"/>
        <v>0</v>
      </c>
      <c r="JI10" s="175">
        <f t="shared" si="115"/>
        <v>0</v>
      </c>
      <c r="JJ10" s="175">
        <f t="shared" si="115"/>
        <v>0</v>
      </c>
      <c r="JK10" s="175">
        <f t="shared" si="115"/>
        <v>0</v>
      </c>
      <c r="JL10" s="175">
        <f t="shared" si="115"/>
        <v>0</v>
      </c>
      <c r="JM10" s="175">
        <f t="shared" si="115"/>
        <v>0</v>
      </c>
      <c r="JN10" s="175">
        <f t="shared" si="115"/>
        <v>0</v>
      </c>
      <c r="JO10" s="175">
        <f t="shared" si="115"/>
        <v>0</v>
      </c>
      <c r="JP10" s="175">
        <f t="shared" si="115"/>
        <v>0</v>
      </c>
      <c r="JQ10" s="175">
        <f t="shared" si="115"/>
        <v>0</v>
      </c>
      <c r="JR10" s="175">
        <f t="shared" si="115"/>
        <v>0</v>
      </c>
      <c r="JS10" s="175">
        <f t="shared" si="115"/>
        <v>0</v>
      </c>
      <c r="JT10" s="175">
        <f t="shared" si="115"/>
        <v>0</v>
      </c>
      <c r="JU10" s="175">
        <f t="shared" si="115"/>
        <v>0</v>
      </c>
      <c r="JV10" s="175">
        <f t="shared" si="115"/>
        <v>0</v>
      </c>
      <c r="JW10" s="175">
        <f t="shared" si="115"/>
        <v>0</v>
      </c>
      <c r="JX10" s="175">
        <f t="shared" si="115"/>
        <v>0</v>
      </c>
      <c r="JY10" s="175">
        <f t="shared" si="115"/>
        <v>0</v>
      </c>
      <c r="JZ10" s="175">
        <f t="shared" si="115"/>
        <v>0</v>
      </c>
      <c r="KA10" s="175">
        <f t="shared" si="115"/>
        <v>0</v>
      </c>
      <c r="KB10" s="175">
        <f t="shared" si="115"/>
        <v>0</v>
      </c>
      <c r="KC10" s="175">
        <f t="shared" si="115"/>
        <v>0</v>
      </c>
      <c r="KD10" s="175">
        <f t="shared" ref="KD10:MO10" si="116">IF(AND($D$13&gt;0,$D$14&gt;0),IF(AND(CK4&gt;$D$14),KD4,0),"")</f>
        <v>0</v>
      </c>
      <c r="KE10" s="175">
        <f t="shared" si="116"/>
        <v>0</v>
      </c>
      <c r="KF10" s="175">
        <f t="shared" si="116"/>
        <v>0</v>
      </c>
      <c r="KG10" s="175">
        <f t="shared" si="116"/>
        <v>0</v>
      </c>
      <c r="KH10" s="175">
        <f t="shared" si="116"/>
        <v>0</v>
      </c>
      <c r="KI10" s="175">
        <f t="shared" si="116"/>
        <v>0</v>
      </c>
      <c r="KJ10" s="175">
        <f t="shared" si="116"/>
        <v>0</v>
      </c>
      <c r="KK10" s="175">
        <f t="shared" si="116"/>
        <v>0</v>
      </c>
      <c r="KL10" s="175">
        <f t="shared" si="116"/>
        <v>0</v>
      </c>
      <c r="KM10" s="175">
        <f t="shared" si="116"/>
        <v>0</v>
      </c>
      <c r="KN10" s="175">
        <f t="shared" si="116"/>
        <v>0</v>
      </c>
      <c r="KO10" s="175">
        <f t="shared" si="116"/>
        <v>0</v>
      </c>
      <c r="KP10" s="175">
        <f t="shared" si="116"/>
        <v>0</v>
      </c>
      <c r="KQ10" s="175">
        <f t="shared" si="116"/>
        <v>0</v>
      </c>
      <c r="KR10" s="175">
        <f t="shared" si="116"/>
        <v>0</v>
      </c>
      <c r="KS10" s="175">
        <f t="shared" si="116"/>
        <v>0</v>
      </c>
      <c r="KT10" s="175">
        <f t="shared" si="116"/>
        <v>0</v>
      </c>
      <c r="KU10" s="175">
        <f t="shared" si="116"/>
        <v>0</v>
      </c>
      <c r="KV10" s="175">
        <f t="shared" si="116"/>
        <v>0</v>
      </c>
      <c r="KW10" s="175">
        <f t="shared" si="116"/>
        <v>0</v>
      </c>
      <c r="KX10" s="175">
        <f t="shared" si="116"/>
        <v>0</v>
      </c>
      <c r="KY10" s="175">
        <f t="shared" si="116"/>
        <v>0</v>
      </c>
      <c r="KZ10" s="175">
        <f t="shared" si="116"/>
        <v>0</v>
      </c>
      <c r="LA10" s="175">
        <f t="shared" si="116"/>
        <v>0</v>
      </c>
      <c r="LB10" s="175">
        <f t="shared" si="116"/>
        <v>0</v>
      </c>
      <c r="LC10" s="175">
        <f t="shared" si="116"/>
        <v>0</v>
      </c>
      <c r="LD10" s="175">
        <f t="shared" si="116"/>
        <v>0</v>
      </c>
      <c r="LE10" s="175">
        <f t="shared" si="116"/>
        <v>0</v>
      </c>
      <c r="LF10" s="175">
        <f t="shared" si="116"/>
        <v>0</v>
      </c>
      <c r="LG10" s="175">
        <f t="shared" si="116"/>
        <v>0</v>
      </c>
      <c r="LH10" s="175">
        <f t="shared" si="116"/>
        <v>0</v>
      </c>
      <c r="LI10" s="175">
        <f t="shared" si="116"/>
        <v>0</v>
      </c>
      <c r="LJ10" s="175">
        <f t="shared" si="116"/>
        <v>0</v>
      </c>
      <c r="LK10" s="175">
        <f t="shared" si="116"/>
        <v>0</v>
      </c>
      <c r="LL10" s="175">
        <f t="shared" si="116"/>
        <v>0</v>
      </c>
      <c r="LM10" s="175">
        <f t="shared" si="116"/>
        <v>0</v>
      </c>
      <c r="LN10" s="175">
        <f t="shared" si="116"/>
        <v>0</v>
      </c>
      <c r="LO10" s="175">
        <f t="shared" si="116"/>
        <v>2.4299430289497054E-3</v>
      </c>
      <c r="LP10" s="175">
        <f t="shared" si="116"/>
        <v>2.3025117047409797E-3</v>
      </c>
      <c r="LQ10" s="175">
        <f t="shared" si="116"/>
        <v>2.1809191122499311E-3</v>
      </c>
      <c r="LR10" s="175">
        <f t="shared" si="116"/>
        <v>2.0649718021369611E-3</v>
      </c>
      <c r="LS10" s="175">
        <f t="shared" si="116"/>
        <v>1.9544758364843946E-3</v>
      </c>
      <c r="LT10" s="175">
        <f t="shared" si="116"/>
        <v>1.8492376162655714E-3</v>
      </c>
      <c r="LU10" s="175">
        <f t="shared" si="116"/>
        <v>1.7490646202131628E-3</v>
      </c>
      <c r="LV10" s="175">
        <f t="shared" si="116"/>
        <v>1.6537660606955836E-3</v>
      </c>
      <c r="LW10" s="175">
        <f t="shared" si="116"/>
        <v>1.5631534621175257E-3</v>
      </c>
      <c r="LX10" s="175">
        <f t="shared" si="116"/>
        <v>1.4770411672342457E-3</v>
      </c>
      <c r="LY10" s="175">
        <f t="shared" si="116"/>
        <v>1.3952467766140972E-3</v>
      </c>
      <c r="LZ10" s="175">
        <f t="shared" si="116"/>
        <v>1.3175915263064421E-3</v>
      </c>
      <c r="MA10" s="175">
        <f t="shared" si="116"/>
        <v>1.2439006085765486E-3</v>
      </c>
      <c r="MB10" s="175">
        <f t="shared" si="116"/>
        <v>1.1740034403610565E-3</v>
      </c>
      <c r="MC10" s="175">
        <f t="shared" si="116"/>
        <v>1.1077338838788374E-3</v>
      </c>
      <c r="MD10" s="175">
        <f t="shared" si="116"/>
        <v>1.0449304236086494E-3</v>
      </c>
      <c r="ME10" s="175">
        <f t="shared" si="116"/>
        <v>9.8543630361681758E-4</v>
      </c>
      <c r="MF10" s="175">
        <f t="shared" si="116"/>
        <v>9.2909962899054939E-4</v>
      </c>
      <c r="MG10" s="175">
        <f t="shared" si="116"/>
        <v>8.7577343490532133E-4</v>
      </c>
      <c r="MH10" s="175">
        <f t="shared" si="116"/>
        <v>8.2531572663126381E-4</v>
      </c>
      <c r="MI10" s="175">
        <f t="shared" si="116"/>
        <v>7.7758949356457872E-4</v>
      </c>
      <c r="MJ10" s="175">
        <f t="shared" si="116"/>
        <v>7.3246270015663994E-4</v>
      </c>
      <c r="MK10" s="175">
        <f t="shared" si="116"/>
        <v>6.8980825640759728E-4</v>
      </c>
      <c r="ML10" s="175">
        <f t="shared" si="116"/>
        <v>6.4950397039223939E-4</v>
      </c>
      <c r="MM10" s="175">
        <f t="shared" si="116"/>
        <v>6.1143248509590775E-4</v>
      </c>
      <c r="MN10" s="175">
        <f t="shared" si="116"/>
        <v>5.7548120165615269E-4</v>
      </c>
      <c r="MO10" s="175">
        <f t="shared" si="116"/>
        <v>5.4154219093321358E-4</v>
      </c>
      <c r="MP10" s="175">
        <f t="shared" ref="MP10:PA10" si="117">IF(AND($D$13&gt;0,$D$14&gt;0),IF(AND(EW4&gt;$D$14),MP4,0),"")</f>
        <v>5.0951209516846485E-4</v>
      </c>
      <c r="MQ10" s="175">
        <f t="shared" si="117"/>
        <v>4.7929202133536883E-4</v>
      </c>
      <c r="MR10" s="175">
        <f t="shared" si="117"/>
        <v>4.5078742764185061E-4</v>
      </c>
      <c r="MS10" s="175">
        <f t="shared" si="117"/>
        <v>4.2390800450638964E-4</v>
      </c>
      <c r="MT10" s="175">
        <f t="shared" si="117"/>
        <v>3.9856755120215966E-4</v>
      </c>
      <c r="MU10" s="175">
        <f t="shared" si="117"/>
        <v>3.7468384924438527E-4</v>
      </c>
      <c r="MV10" s="175">
        <f t="shared" si="117"/>
        <v>3.5217853348491225E-4</v>
      </c>
      <c r="MW10" s="175">
        <f t="shared" si="117"/>
        <v>3.3097696177498997E-4</v>
      </c>
      <c r="MX10" s="175">
        <f t="shared" si="117"/>
        <v>3.1100808396188642E-4</v>
      </c>
      <c r="MY10" s="175">
        <f t="shared" si="117"/>
        <v>2.9220431089682891E-4</v>
      </c>
      <c r="MZ10" s="175">
        <f t="shared" si="117"/>
        <v>2.7450138405070901E-4</v>
      </c>
      <c r="NA10" s="175">
        <f t="shared" si="117"/>
        <v>2.5783824625940895E-4</v>
      </c>
      <c r="NB10" s="175">
        <f t="shared" si="117"/>
        <v>2.4215691405242925E-4</v>
      </c>
      <c r="NC10" s="175">
        <f t="shared" si="117"/>
        <v>2.2740235195598804E-4</v>
      </c>
      <c r="ND10" s="175">
        <f t="shared" si="117"/>
        <v>2.1352234910502986E-4</v>
      </c>
      <c r="NE10" s="175">
        <f t="shared" si="117"/>
        <v>2.0046739844683373E-4</v>
      </c>
      <c r="NF10" s="175">
        <f t="shared" si="117"/>
        <v>1.8819057877204136E-4</v>
      </c>
      <c r="NG10" s="175">
        <f t="shared" si="117"/>
        <v>1.7664743976670189E-4</v>
      </c>
      <c r="NH10" s="175">
        <f t="shared" si="117"/>
        <v>1.6579589024064113E-4</v>
      </c>
      <c r="NI10" s="175">
        <f t="shared" si="117"/>
        <v>1.5559608965335406E-4</v>
      </c>
      <c r="NJ10" s="175">
        <f t="shared" si="117"/>
        <v>1.4601034302789506E-4</v>
      </c>
      <c r="NK10" s="175">
        <f t="shared" si="117"/>
        <v>1.3700299931590046E-4</v>
      </c>
      <c r="NL10" s="175">
        <f t="shared" si="117"/>
        <v>1.2854035325265609E-4</v>
      </c>
      <c r="NM10" s="175">
        <f t="shared" si="117"/>
        <v>1.2059055071963127E-4</v>
      </c>
      <c r="NN10" s="175">
        <f t="shared" si="117"/>
        <v>1.1312349761302311E-4</v>
      </c>
      <c r="NO10" s="175">
        <f t="shared" si="117"/>
        <v>1.0611077220035144E-4</v>
      </c>
      <c r="NP10" s="175">
        <f t="shared" si="117"/>
        <v>9.9525540932724225E-5</v>
      </c>
      <c r="NQ10" s="175">
        <f t="shared" si="117"/>
        <v>9.3342477668048509E-5</v>
      </c>
      <c r="NR10" s="175">
        <f t="shared" si="117"/>
        <v>8.7537686249753935E-5</v>
      </c>
      <c r="NS10" s="175">
        <f t="shared" si="117"/>
        <v>8.208862637663012E-5</v>
      </c>
      <c r="NT10" s="175">
        <f t="shared" si="117"/>
        <v>7.6974042691768549E-5</v>
      </c>
      <c r="NU10" s="175">
        <f t="shared" si="117"/>
        <v>7.2173897012369007E-5</v>
      </c>
      <c r="NV10" s="175">
        <f t="shared" si="117"/>
        <v>6.7669303617070916E-5</v>
      </c>
      <c r="NW10" s="175">
        <f t="shared" si="117"/>
        <v>6.344246750347241E-5</v>
      </c>
      <c r="NX10" s="175">
        <f t="shared" si="117"/>
        <v>5.9476625525384309E-5</v>
      </c>
      <c r="NY10" s="175">
        <f t="shared" si="117"/>
        <v>5.5755990317159153E-5</v>
      </c>
      <c r="NZ10" s="175">
        <f t="shared" si="117"/>
        <v>5.2265696910915202E-5</v>
      </c>
      <c r="OA10" s="175">
        <f t="shared" si="117"/>
        <v>4.8991751951638115E-5</v>
      </c>
      <c r="OB10" s="175">
        <f t="shared" si="117"/>
        <v>4.5920985414874923E-5</v>
      </c>
      <c r="OC10" s="175">
        <f t="shared" si="117"/>
        <v>4.3041004731980666E-5</v>
      </c>
      <c r="OD10" s="175">
        <f t="shared" si="117"/>
        <v>4.0340151228544874E-5</v>
      </c>
      <c r="OE10" s="175">
        <f t="shared" si="117"/>
        <v>3.7807458782684673E-5</v>
      </c>
      <c r="OF10" s="175">
        <f t="shared" si="117"/>
        <v>3.5432614611267827E-5</v>
      </c>
      <c r="OG10" s="175">
        <f t="shared" si="117"/>
        <v>3.3205922093781706E-5</v>
      </c>
      <c r="OH10" s="175">
        <f t="shared" si="117"/>
        <v>3.111826554545613E-5</v>
      </c>
      <c r="OI10" s="175">
        <f t="shared" si="117"/>
        <v>2.9161076853315057E-5</v>
      </c>
      <c r="OJ10" s="175">
        <f t="shared" si="117"/>
        <v>2.7326303891072221E-5</v>
      </c>
      <c r="OK10" s="175">
        <f t="shared" si="117"/>
        <v>2.5606380631141045E-5</v>
      </c>
      <c r="OL10" s="175">
        <f t="shared" si="117"/>
        <v>2.3994198874481554E-5</v>
      </c>
      <c r="OM10" s="175">
        <f t="shared" si="117"/>
        <v>2.2483081521537091E-5</v>
      </c>
      <c r="ON10" s="175">
        <f t="shared" si="117"/>
        <v>2.1066757310082613E-5</v>
      </c>
      <c r="OO10" s="175">
        <f t="shared" si="117"/>
        <v>1.973933694841464E-5</v>
      </c>
      <c r="OP10" s="175">
        <f t="shared" si="117"/>
        <v>1.8495290574928226E-5</v>
      </c>
      <c r="OQ10" s="175">
        <f t="shared" si="117"/>
        <v>1.7329426477738666E-5</v>
      </c>
      <c r="OR10" s="175">
        <f t="shared" si="117"/>
        <v>1.6236871010611887E-5</v>
      </c>
      <c r="OS10" s="175">
        <f t="shared" si="117"/>
        <v>1.5213049644029559E-5</v>
      </c>
      <c r="OT10" s="175">
        <f t="shared" si="117"/>
        <v>1.4253669092761613E-5</v>
      </c>
      <c r="OU10" s="175">
        <f t="shared" si="117"/>
        <v>1.3354700463805834E-5</v>
      </c>
      <c r="OV10" s="175">
        <f t="shared" si="117"/>
        <v>1.25123633709975E-5</v>
      </c>
      <c r="OW10" s="175">
        <f t="shared" si="117"/>
        <v>1.172311096497545E-5</v>
      </c>
      <c r="OX10" s="175">
        <f t="shared" si="117"/>
        <v>1.0983615829519727E-5</v>
      </c>
      <c r="OY10" s="175">
        <f t="shared" si="117"/>
        <v>1.0290756697527696E-5</v>
      </c>
      <c r="OZ10" s="175">
        <f t="shared" si="117"/>
        <v>9.6416059420931303E-6</v>
      </c>
      <c r="PA10" s="175">
        <f t="shared" si="117"/>
        <v>9.0334178002716655E-6</v>
      </c>
      <c r="PB10" s="175">
        <f t="shared" ref="PB10:PI10" si="118">IF(AND($D$13&gt;0,$D$14&gt;0),IF(AND(HI4&gt;$D$14),PB4,0),"")</f>
        <v>8.4636172891658381E-6</v>
      </c>
      <c r="PC10" s="175">
        <f t="shared" si="118"/>
        <v>7.9297897759426034E-6</v>
      </c>
      <c r="PD10" s="175">
        <f t="shared" si="118"/>
        <v>7.4296711653009708E-6</v>
      </c>
      <c r="PE10" s="175">
        <f t="shared" si="118"/>
        <v>6.961138669739933E-6</v>
      </c>
      <c r="PF10" s="175">
        <f t="shared" si="118"/>
        <v>6.5222021297395102E-6</v>
      </c>
      <c r="PG10" s="175">
        <f t="shared" si="118"/>
        <v>6.110995852654384E-6</v>
      </c>
      <c r="PH10" s="175">
        <f t="shared" si="118"/>
        <v>5.7257709407414413E-6</v>
      </c>
      <c r="PI10" s="175">
        <f t="shared" si="118"/>
        <v>5.3648880802905705E-6</v>
      </c>
    </row>
    <row r="11" spans="1:426" ht="15.75" x14ac:dyDescent="0.5">
      <c r="A11" s="5"/>
      <c r="B11" s="5"/>
      <c r="C11" s="29" t="s">
        <v>48</v>
      </c>
      <c r="D11" s="68">
        <f>IF(AND(D9&gt;0,D9&lt;1,NOT(L5="")),_xlfn.LOGNORM.INV(($D$9+(1-$D$9)/2),LN($G$5),LN($K$4)),"")</f>
        <v>163.20219727004678</v>
      </c>
      <c r="E11" s="35"/>
      <c r="F11" s="2"/>
      <c r="G11" s="5"/>
      <c r="H11" s="5"/>
      <c r="I11" s="5"/>
      <c r="J11" s="5"/>
      <c r="K11" s="5"/>
      <c r="L11" s="5"/>
      <c r="M11" s="5"/>
      <c r="N11" s="5"/>
      <c r="O11" s="5"/>
      <c r="P11" s="5"/>
      <c r="Q11" s="5"/>
      <c r="R11" s="5"/>
      <c r="S11" s="5"/>
      <c r="T11" s="5"/>
      <c r="U11" s="5"/>
      <c r="V11" s="5"/>
      <c r="HQ11" s="219">
        <f>MAX(HQ8:HQ10)</f>
        <v>3.7763746846478701E-5</v>
      </c>
      <c r="HR11" s="219">
        <f t="shared" ref="HR11:KC11" si="119">MAX(HR8:HR10)</f>
        <v>5.5526289459428421E-5</v>
      </c>
      <c r="HS11" s="219">
        <f t="shared" si="119"/>
        <v>7.9751965852439371E-5</v>
      </c>
      <c r="HT11" s="219">
        <f t="shared" si="119"/>
        <v>1.120786919074032E-4</v>
      </c>
      <c r="HU11" s="219">
        <f t="shared" si="119"/>
        <v>1.5434636647910659E-4</v>
      </c>
      <c r="HV11" s="219">
        <f t="shared" si="119"/>
        <v>2.0857154027076205E-4</v>
      </c>
      <c r="HW11" s="219">
        <f t="shared" si="119"/>
        <v>2.7691088392365389E-4</v>
      </c>
      <c r="HX11" s="219">
        <f t="shared" si="119"/>
        <v>3.6161435252228367E-4</v>
      </c>
      <c r="HY11" s="219">
        <f t="shared" si="119"/>
        <v>4.6496958875938291E-4</v>
      </c>
      <c r="HZ11" s="219">
        <f t="shared" si="119"/>
        <v>5.8923964522615763E-4</v>
      </c>
      <c r="IA11" s="219">
        <f t="shared" si="119"/>
        <v>7.3659650280557827E-4</v>
      </c>
      <c r="IB11" s="219">
        <f t="shared" si="119"/>
        <v>9.0905309667764381E-4</v>
      </c>
      <c r="IC11" s="219">
        <f t="shared" si="119"/>
        <v>1.1083966283266761E-3</v>
      </c>
      <c r="ID11" s="219">
        <f t="shared" si="119"/>
        <v>1.3361258486956802E-3</v>
      </c>
      <c r="IE11" s="219">
        <f t="shared" si="119"/>
        <v>1.5933947625811819E-3</v>
      </c>
      <c r="IF11" s="219">
        <f t="shared" si="119"/>
        <v>1.8809648536624781E-3</v>
      </c>
      <c r="IG11" s="219">
        <f t="shared" si="119"/>
        <v>2.1991674940898404E-3</v>
      </c>
      <c r="IH11" s="219">
        <f t="shared" si="119"/>
        <v>2.5478777149482526E-3</v>
      </c>
      <c r="II11" s="219">
        <f t="shared" si="119"/>
        <v>2.926500005973328E-3</v>
      </c>
      <c r="IJ11" s="219">
        <f t="shared" si="119"/>
        <v>3.3339663135540285E-3</v>
      </c>
      <c r="IK11" s="219">
        <f t="shared" si="119"/>
        <v>3.7687459399078221E-3</v>
      </c>
      <c r="IL11" s="219">
        <f t="shared" si="119"/>
        <v>4.2288666327331935E-3</v>
      </c>
      <c r="IM11" s="219">
        <f t="shared" si="119"/>
        <v>4.7119458074441336E-3</v>
      </c>
      <c r="IN11" s="219">
        <f t="shared" si="119"/>
        <v>5.2152305716000663E-3</v>
      </c>
      <c r="IO11" s="219">
        <f t="shared" si="119"/>
        <v>5.7356450266521381E-3</v>
      </c>
      <c r="IP11" s="219">
        <f t="shared" si="119"/>
        <v>6.2698432045382542E-3</v>
      </c>
      <c r="IQ11" s="219">
        <f t="shared" si="119"/>
        <v>6.8142659513173382E-3</v>
      </c>
      <c r="IR11" s="219">
        <f t="shared" si="119"/>
        <v>7.3652000895705113E-3</v>
      </c>
      <c r="IS11" s="219">
        <f t="shared" si="119"/>
        <v>7.9188382664994172E-3</v>
      </c>
      <c r="IT11" s="219">
        <f t="shared" si="119"/>
        <v>8.4713380152390272E-3</v>
      </c>
      <c r="IU11" s="219">
        <f t="shared" si="119"/>
        <v>9.0188787122239007E-3</v>
      </c>
      <c r="IV11" s="219">
        <f t="shared" si="119"/>
        <v>9.557715293055E-3</v>
      </c>
      <c r="IW11" s="219">
        <f t="shared" si="119"/>
        <v>1.0084227783416451E-2</v>
      </c>
      <c r="IX11" s="219">
        <f t="shared" si="119"/>
        <v>1.0594965901366772E-2</v>
      </c>
      <c r="IY11" s="219">
        <f t="shared" si="119"/>
        <v>1.108668818515691E-2</v>
      </c>
      <c r="IZ11" s="219">
        <f t="shared" si="119"/>
        <v>1.155639529028424E-2</v>
      </c>
      <c r="JA11" s="219">
        <f t="shared" si="119"/>
        <v>1.2001357275788152E-2</v>
      </c>
      <c r="JB11" s="219">
        <f t="shared" si="119"/>
        <v>1.2419134859135301E-2</v>
      </c>
      <c r="JC11" s="219">
        <f t="shared" si="119"/>
        <v>1.2807594758942869E-2</v>
      </c>
      <c r="JD11" s="219">
        <f t="shared" si="119"/>
        <v>1.3164919363834945E-2</v>
      </c>
      <c r="JE11" s="219">
        <f t="shared" si="119"/>
        <v>1.3489611063454343E-2</v>
      </c>
      <c r="JF11" s="219">
        <f t="shared" si="119"/>
        <v>1.3780491654369054E-2</v>
      </c>
      <c r="JG11" s="219">
        <f t="shared" si="119"/>
        <v>1.4036697290258651E-2</v>
      </c>
      <c r="JH11" s="219">
        <f t="shared" si="119"/>
        <v>1.425766948375849E-2</v>
      </c>
      <c r="JI11" s="219">
        <f t="shared" si="119"/>
        <v>1.4443142688433747E-2</v>
      </c>
      <c r="JJ11" s="219">
        <f t="shared" si="119"/>
        <v>1.4593128995527485E-2</v>
      </c>
      <c r="JK11" s="219">
        <f t="shared" si="119"/>
        <v>1.470790047345974E-2</v>
      </c>
      <c r="JL11" s="219">
        <f t="shared" si="119"/>
        <v>1.4787969660657511E-2</v>
      </c>
      <c r="JM11" s="219">
        <f t="shared" si="119"/>
        <v>1.4834068696224912E-2</v>
      </c>
      <c r="JN11" s="219">
        <f t="shared" si="119"/>
        <v>1.4847127540172577E-2</v>
      </c>
      <c r="JO11" s="219">
        <f t="shared" si="119"/>
        <v>1.482825169722298E-2</v>
      </c>
      <c r="JP11" s="219">
        <f t="shared" si="119"/>
        <v>1.4778699817224766E-2</v>
      </c>
      <c r="JQ11" s="219">
        <f t="shared" si="119"/>
        <v>1.4699861502393826E-2</v>
      </c>
      <c r="JR11" s="219">
        <f t="shared" si="119"/>
        <v>1.4593235608192116E-2</v>
      </c>
      <c r="JS11" s="219">
        <f t="shared" si="119"/>
        <v>1.4460409281715566E-2</v>
      </c>
      <c r="JT11" s="219">
        <f t="shared" si="119"/>
        <v>1.4303037939845881E-2</v>
      </c>
      <c r="JU11" s="219">
        <f t="shared" si="119"/>
        <v>1.4122826349817636E-2</v>
      </c>
      <c r="JV11" s="219">
        <f t="shared" si="119"/>
        <v>1.3921510937776988E-2</v>
      </c>
      <c r="JW11" s="219">
        <f t="shared" si="119"/>
        <v>1.3700843416740672E-2</v>
      </c>
      <c r="JX11" s="219">
        <f t="shared" si="119"/>
        <v>1.3462575794341111E-2</v>
      </c>
      <c r="JY11" s="219">
        <f t="shared" si="119"/>
        <v>1.3208446793003143E-2</v>
      </c>
      <c r="JZ11" s="219">
        <f t="shared" si="119"/>
        <v>1.2940169690768936E-2</v>
      </c>
      <c r="KA11" s="219">
        <f t="shared" si="119"/>
        <v>1.2659421569835173E-2</v>
      </c>
      <c r="KB11" s="219">
        <f t="shared" si="119"/>
        <v>1.2367833941878187E-2</v>
      </c>
      <c r="KC11" s="219">
        <f t="shared" si="119"/>
        <v>1.2066984704268533E-2</v>
      </c>
      <c r="KD11" s="219">
        <f t="shared" ref="KD11:MO11" si="120">MAX(KD8:KD10)</f>
        <v>1.1758391369123E-2</v>
      </c>
      <c r="KE11" s="219">
        <f t="shared" si="120"/>
        <v>1.144350549759294E-2</v>
      </c>
      <c r="KF11" s="219">
        <f t="shared" si="120"/>
        <v>1.1123708264609972E-2</v>
      </c>
      <c r="KG11" s="219">
        <f t="shared" si="120"/>
        <v>1.0800307074264728E-2</v>
      </c>
      <c r="KH11" s="219">
        <f t="shared" si="120"/>
        <v>1.0474533142837123E-2</v>
      </c>
      <c r="KI11" s="219">
        <f t="shared" si="120"/>
        <v>1.0147539964991568E-2</v>
      </c>
      <c r="KJ11" s="219">
        <f t="shared" si="120"/>
        <v>9.8204025785690319E-3</v>
      </c>
      <c r="KK11" s="219">
        <f t="shared" si="120"/>
        <v>9.4941175445319818E-3</v>
      </c>
      <c r="KL11" s="219">
        <f t="shared" si="120"/>
        <v>9.1696035607436166E-3</v>
      </c>
      <c r="KM11" s="219">
        <f t="shared" si="120"/>
        <v>8.8477026312066935E-3</v>
      </c>
      <c r="KN11" s="219">
        <f t="shared" si="120"/>
        <v>8.5291817159721429E-3</v>
      </c>
      <c r="KO11" s="219">
        <f t="shared" si="120"/>
        <v>8.2147347910066816E-3</v>
      </c>
      <c r="KP11" s="219">
        <f t="shared" si="120"/>
        <v>7.9049852517404252E-3</v>
      </c>
      <c r="KQ11" s="219">
        <f t="shared" si="120"/>
        <v>7.6004885986821818E-3</v>
      </c>
      <c r="KR11" s="219">
        <f t="shared" si="120"/>
        <v>7.301735348286968E-3</v>
      </c>
      <c r="KS11" s="219">
        <f t="shared" si="120"/>
        <v>7.0091541170982114E-3</v>
      </c>
      <c r="KT11" s="219">
        <f t="shared" si="120"/>
        <v>6.7231148319902003E-3</v>
      </c>
      <c r="KU11" s="219">
        <f t="shared" si="120"/>
        <v>6.4439320240441654E-3</v>
      </c>
      <c r="KV11" s="219">
        <f t="shared" si="120"/>
        <v>6.1718681681507889E-3</v>
      </c>
      <c r="KW11" s="219">
        <f t="shared" si="120"/>
        <v>5.9071370348054916E-3</v>
      </c>
      <c r="KX11" s="219">
        <f t="shared" si="120"/>
        <v>5.6499070247172344E-3</v>
      </c>
      <c r="KY11" s="219">
        <f t="shared" si="120"/>
        <v>5.400304460767621E-3</v>
      </c>
      <c r="KZ11" s="219">
        <f t="shared" si="120"/>
        <v>5.1584168155166697E-3</v>
      </c>
      <c r="LA11" s="219">
        <f t="shared" si="120"/>
        <v>4.9242958558473665E-3</v>
      </c>
      <c r="LB11" s="219">
        <f t="shared" si="120"/>
        <v>4.6979606894694652E-3</v>
      </c>
      <c r="LC11" s="219">
        <f t="shared" si="120"/>
        <v>4.4794007008641537E-3</v>
      </c>
      <c r="LD11" s="219">
        <f t="shared" si="120"/>
        <v>4.2685783668499726E-3</v>
      </c>
      <c r="LE11" s="219">
        <f t="shared" si="120"/>
        <v>4.0654319442936402E-3</v>
      </c>
      <c r="LF11" s="219">
        <f t="shared" si="120"/>
        <v>3.8698780245881082E-3</v>
      </c>
      <c r="LG11" s="219">
        <f t="shared" si="120"/>
        <v>3.6818139513837152E-3</v>
      </c>
      <c r="LH11" s="219">
        <f t="shared" si="120"/>
        <v>3.5011200997025213E-3</v>
      </c>
      <c r="LI11" s="219">
        <f t="shared" si="120"/>
        <v>3.3276620160008746E-3</v>
      </c>
      <c r="LJ11" s="219">
        <f t="shared" si="120"/>
        <v>3.1612924199880964E-3</v>
      </c>
      <c r="LK11" s="219">
        <f t="shared" si="120"/>
        <v>3.0018530700738309E-3</v>
      </c>
      <c r="LL11" s="219">
        <f t="shared" si="120"/>
        <v>2.8491764952154712E-3</v>
      </c>
      <c r="LM11" s="219">
        <f t="shared" si="120"/>
        <v>2.7030875966874658E-3</v>
      </c>
      <c r="LN11" s="219">
        <f t="shared" si="120"/>
        <v>2.5634051239080383E-3</v>
      </c>
      <c r="LO11" s="219">
        <f t="shared" si="120"/>
        <v>2.4299430289497054E-3</v>
      </c>
      <c r="LP11" s="219">
        <f t="shared" si="120"/>
        <v>2.3025117047409797E-3</v>
      </c>
      <c r="LQ11" s="219">
        <f t="shared" si="120"/>
        <v>2.1809191122499311E-3</v>
      </c>
      <c r="LR11" s="219">
        <f t="shared" si="120"/>
        <v>2.0649718021369611E-3</v>
      </c>
      <c r="LS11" s="219">
        <f t="shared" si="120"/>
        <v>1.9544758364843946E-3</v>
      </c>
      <c r="LT11" s="219">
        <f t="shared" si="120"/>
        <v>1.8492376162655714E-3</v>
      </c>
      <c r="LU11" s="219">
        <f t="shared" si="120"/>
        <v>1.7490646202131628E-3</v>
      </c>
      <c r="LV11" s="219">
        <f t="shared" si="120"/>
        <v>1.6537660606955836E-3</v>
      </c>
      <c r="LW11" s="219">
        <f t="shared" si="120"/>
        <v>1.5631534621175257E-3</v>
      </c>
      <c r="LX11" s="219">
        <f t="shared" si="120"/>
        <v>1.4770411672342457E-3</v>
      </c>
      <c r="LY11" s="219">
        <f t="shared" si="120"/>
        <v>1.3952467766140972E-3</v>
      </c>
      <c r="LZ11" s="219">
        <f t="shared" si="120"/>
        <v>1.3175915263064421E-3</v>
      </c>
      <c r="MA11" s="219">
        <f t="shared" si="120"/>
        <v>1.2439006085765486E-3</v>
      </c>
      <c r="MB11" s="219">
        <f t="shared" si="120"/>
        <v>1.1740034403610565E-3</v>
      </c>
      <c r="MC11" s="219">
        <f t="shared" si="120"/>
        <v>1.1077338838788374E-3</v>
      </c>
      <c r="MD11" s="219">
        <f t="shared" si="120"/>
        <v>1.0449304236086494E-3</v>
      </c>
      <c r="ME11" s="219">
        <f t="shared" si="120"/>
        <v>9.8543630361681758E-4</v>
      </c>
      <c r="MF11" s="219">
        <f t="shared" si="120"/>
        <v>9.2909962899054939E-4</v>
      </c>
      <c r="MG11" s="219">
        <f t="shared" si="120"/>
        <v>8.7577343490532133E-4</v>
      </c>
      <c r="MH11" s="219">
        <f t="shared" si="120"/>
        <v>8.2531572663126381E-4</v>
      </c>
      <c r="MI11" s="219">
        <f t="shared" si="120"/>
        <v>7.7758949356457872E-4</v>
      </c>
      <c r="MJ11" s="219">
        <f t="shared" si="120"/>
        <v>7.3246270015663994E-4</v>
      </c>
      <c r="MK11" s="219">
        <f t="shared" si="120"/>
        <v>6.8980825640759728E-4</v>
      </c>
      <c r="ML11" s="219">
        <f t="shared" si="120"/>
        <v>6.4950397039223939E-4</v>
      </c>
      <c r="MM11" s="219">
        <f t="shared" si="120"/>
        <v>6.1143248509590775E-4</v>
      </c>
      <c r="MN11" s="219">
        <f t="shared" si="120"/>
        <v>5.7548120165615269E-4</v>
      </c>
      <c r="MO11" s="219">
        <f t="shared" si="120"/>
        <v>5.4154219093321358E-4</v>
      </c>
      <c r="MP11" s="219">
        <f t="shared" ref="MP11:PA11" si="121">MAX(MP8:MP10)</f>
        <v>5.0951209516846485E-4</v>
      </c>
      <c r="MQ11" s="219">
        <f t="shared" si="121"/>
        <v>4.7929202133536883E-4</v>
      </c>
      <c r="MR11" s="219">
        <f t="shared" si="121"/>
        <v>4.5078742764185061E-4</v>
      </c>
      <c r="MS11" s="219">
        <f t="shared" si="121"/>
        <v>4.2390800450638964E-4</v>
      </c>
      <c r="MT11" s="219">
        <f t="shared" si="121"/>
        <v>3.9856755120215966E-4</v>
      </c>
      <c r="MU11" s="219">
        <f t="shared" si="121"/>
        <v>3.7468384924438527E-4</v>
      </c>
      <c r="MV11" s="219">
        <f t="shared" si="121"/>
        <v>3.5217853348491225E-4</v>
      </c>
      <c r="MW11" s="219">
        <f t="shared" si="121"/>
        <v>3.3097696177498997E-4</v>
      </c>
      <c r="MX11" s="219">
        <f t="shared" si="121"/>
        <v>3.1100808396188642E-4</v>
      </c>
      <c r="MY11" s="219">
        <f t="shared" si="121"/>
        <v>2.9220431089682891E-4</v>
      </c>
      <c r="MZ11" s="219">
        <f t="shared" si="121"/>
        <v>2.7450138405070901E-4</v>
      </c>
      <c r="NA11" s="219">
        <f t="shared" si="121"/>
        <v>2.5783824625940895E-4</v>
      </c>
      <c r="NB11" s="219">
        <f t="shared" si="121"/>
        <v>2.4215691405242925E-4</v>
      </c>
      <c r="NC11" s="219">
        <f t="shared" si="121"/>
        <v>2.2740235195598804E-4</v>
      </c>
      <c r="ND11" s="219">
        <f t="shared" si="121"/>
        <v>2.1352234910502986E-4</v>
      </c>
      <c r="NE11" s="219">
        <f t="shared" si="121"/>
        <v>2.0046739844683373E-4</v>
      </c>
      <c r="NF11" s="219">
        <f t="shared" si="121"/>
        <v>1.8819057877204136E-4</v>
      </c>
      <c r="NG11" s="219">
        <f t="shared" si="121"/>
        <v>1.7664743976670189E-4</v>
      </c>
      <c r="NH11" s="219">
        <f t="shared" si="121"/>
        <v>1.6579589024064113E-4</v>
      </c>
      <c r="NI11" s="219">
        <f t="shared" si="121"/>
        <v>1.5559608965335406E-4</v>
      </c>
      <c r="NJ11" s="219">
        <f t="shared" si="121"/>
        <v>1.4601034302789506E-4</v>
      </c>
      <c r="NK11" s="219">
        <f t="shared" si="121"/>
        <v>1.3700299931590046E-4</v>
      </c>
      <c r="NL11" s="219">
        <f t="shared" si="121"/>
        <v>1.2854035325265609E-4</v>
      </c>
      <c r="NM11" s="219">
        <f t="shared" si="121"/>
        <v>1.2059055071963127E-4</v>
      </c>
      <c r="NN11" s="219">
        <f t="shared" si="121"/>
        <v>1.1312349761302311E-4</v>
      </c>
      <c r="NO11" s="219">
        <f t="shared" si="121"/>
        <v>1.0611077220035144E-4</v>
      </c>
      <c r="NP11" s="219">
        <f t="shared" si="121"/>
        <v>9.9525540932724225E-5</v>
      </c>
      <c r="NQ11" s="219">
        <f t="shared" si="121"/>
        <v>9.3342477668048509E-5</v>
      </c>
      <c r="NR11" s="219">
        <f t="shared" si="121"/>
        <v>8.7537686249753935E-5</v>
      </c>
      <c r="NS11" s="219">
        <f t="shared" si="121"/>
        <v>8.208862637663012E-5</v>
      </c>
      <c r="NT11" s="219">
        <f t="shared" si="121"/>
        <v>7.6974042691768549E-5</v>
      </c>
      <c r="NU11" s="219">
        <f t="shared" si="121"/>
        <v>7.2173897012369007E-5</v>
      </c>
      <c r="NV11" s="219">
        <f t="shared" si="121"/>
        <v>6.7669303617070916E-5</v>
      </c>
      <c r="NW11" s="219">
        <f t="shared" si="121"/>
        <v>6.344246750347241E-5</v>
      </c>
      <c r="NX11" s="219">
        <f t="shared" si="121"/>
        <v>5.9476625525384309E-5</v>
      </c>
      <c r="NY11" s="219">
        <f t="shared" si="121"/>
        <v>5.5755990317159153E-5</v>
      </c>
      <c r="NZ11" s="219">
        <f t="shared" si="121"/>
        <v>5.2265696910915202E-5</v>
      </c>
      <c r="OA11" s="219">
        <f t="shared" si="121"/>
        <v>4.8991751951638115E-5</v>
      </c>
      <c r="OB11" s="219">
        <f t="shared" si="121"/>
        <v>4.5920985414874923E-5</v>
      </c>
      <c r="OC11" s="219">
        <f t="shared" si="121"/>
        <v>4.3041004731980666E-5</v>
      </c>
      <c r="OD11" s="219">
        <f t="shared" si="121"/>
        <v>4.0340151228544874E-5</v>
      </c>
      <c r="OE11" s="219">
        <f t="shared" si="121"/>
        <v>3.7807458782684673E-5</v>
      </c>
      <c r="OF11" s="219">
        <f t="shared" si="121"/>
        <v>3.5432614611267827E-5</v>
      </c>
      <c r="OG11" s="219">
        <f t="shared" si="121"/>
        <v>3.3205922093781706E-5</v>
      </c>
      <c r="OH11" s="219">
        <f t="shared" si="121"/>
        <v>3.111826554545613E-5</v>
      </c>
      <c r="OI11" s="219">
        <f t="shared" si="121"/>
        <v>2.9161076853315057E-5</v>
      </c>
      <c r="OJ11" s="219">
        <f t="shared" si="121"/>
        <v>2.7326303891072221E-5</v>
      </c>
      <c r="OK11" s="219">
        <f t="shared" si="121"/>
        <v>2.5606380631141045E-5</v>
      </c>
      <c r="OL11" s="219">
        <f t="shared" si="121"/>
        <v>2.3994198874481554E-5</v>
      </c>
      <c r="OM11" s="219">
        <f t="shared" si="121"/>
        <v>2.2483081521537091E-5</v>
      </c>
      <c r="ON11" s="219">
        <f t="shared" si="121"/>
        <v>2.1066757310082613E-5</v>
      </c>
      <c r="OO11" s="219">
        <f t="shared" si="121"/>
        <v>1.973933694841464E-5</v>
      </c>
      <c r="OP11" s="219">
        <f t="shared" si="121"/>
        <v>1.8495290574928226E-5</v>
      </c>
      <c r="OQ11" s="219">
        <f t="shared" si="121"/>
        <v>1.7329426477738666E-5</v>
      </c>
      <c r="OR11" s="219">
        <f t="shared" si="121"/>
        <v>1.6236871010611887E-5</v>
      </c>
      <c r="OS11" s="219">
        <f t="shared" si="121"/>
        <v>1.5213049644029559E-5</v>
      </c>
      <c r="OT11" s="219">
        <f t="shared" si="121"/>
        <v>1.4253669092761613E-5</v>
      </c>
      <c r="OU11" s="219">
        <f t="shared" si="121"/>
        <v>1.3354700463805834E-5</v>
      </c>
      <c r="OV11" s="219">
        <f t="shared" si="121"/>
        <v>1.25123633709975E-5</v>
      </c>
      <c r="OW11" s="219">
        <f t="shared" si="121"/>
        <v>1.172311096497545E-5</v>
      </c>
      <c r="OX11" s="219">
        <f t="shared" si="121"/>
        <v>1.0983615829519727E-5</v>
      </c>
      <c r="OY11" s="219">
        <f t="shared" si="121"/>
        <v>1.0290756697527696E-5</v>
      </c>
      <c r="OZ11" s="219">
        <f t="shared" si="121"/>
        <v>9.6416059420931303E-6</v>
      </c>
      <c r="PA11" s="219">
        <f t="shared" si="121"/>
        <v>9.0334178002716655E-6</v>
      </c>
      <c r="PB11" s="219">
        <f t="shared" ref="PB11:PI11" si="122">MAX(PB8:PB10)</f>
        <v>8.4636172891658381E-6</v>
      </c>
      <c r="PC11" s="219">
        <f t="shared" si="122"/>
        <v>7.9297897759426034E-6</v>
      </c>
      <c r="PD11" s="219">
        <f t="shared" si="122"/>
        <v>7.4296711653009708E-6</v>
      </c>
      <c r="PE11" s="219">
        <f t="shared" si="122"/>
        <v>6.961138669739933E-6</v>
      </c>
      <c r="PF11" s="219">
        <f t="shared" si="122"/>
        <v>6.5222021297395102E-6</v>
      </c>
      <c r="PG11" s="219">
        <f t="shared" si="122"/>
        <v>6.110995852654384E-6</v>
      </c>
      <c r="PH11" s="219">
        <f t="shared" si="122"/>
        <v>5.7257709407414413E-6</v>
      </c>
      <c r="PI11" s="219">
        <f t="shared" si="122"/>
        <v>5.3648880802905705E-6</v>
      </c>
    </row>
    <row r="12" spans="1:426" ht="16.899999999999999" x14ac:dyDescent="0.5">
      <c r="A12" s="5"/>
      <c r="B12" s="5"/>
      <c r="C12" s="29"/>
      <c r="D12" s="38"/>
      <c r="E12" s="35"/>
      <c r="F12" s="2"/>
      <c r="G12" s="5"/>
      <c r="H12" s="5"/>
      <c r="I12" s="5"/>
      <c r="J12" s="5"/>
      <c r="K12" s="5"/>
      <c r="L12" s="5"/>
      <c r="M12" s="5"/>
      <c r="N12" s="5"/>
      <c r="O12" s="5"/>
      <c r="P12" s="5"/>
      <c r="Q12" s="5"/>
      <c r="R12" s="5"/>
      <c r="S12" s="5"/>
      <c r="T12" s="5"/>
      <c r="U12" s="5"/>
      <c r="V12" s="5"/>
    </row>
    <row r="13" spans="1:426" ht="15.75" x14ac:dyDescent="0.5">
      <c r="A13" s="5"/>
      <c r="B13" s="5"/>
      <c r="C13" s="69" t="s">
        <v>18</v>
      </c>
      <c r="D13" s="249">
        <v>69</v>
      </c>
      <c r="E13" s="35"/>
      <c r="F13" s="42" t="s">
        <v>21</v>
      </c>
      <c r="G13" s="5"/>
      <c r="H13" s="5"/>
      <c r="I13" s="5"/>
      <c r="J13" s="5"/>
      <c r="K13" s="5"/>
      <c r="L13" s="5"/>
      <c r="M13" s="5"/>
      <c r="N13" s="5"/>
      <c r="O13" s="5"/>
      <c r="P13" s="5"/>
      <c r="Q13" s="5"/>
      <c r="R13" s="5"/>
      <c r="S13" s="5"/>
      <c r="T13" s="5"/>
      <c r="U13" s="5"/>
      <c r="V13" s="5"/>
    </row>
    <row r="14" spans="1:426" ht="15.75" x14ac:dyDescent="0.5">
      <c r="A14" s="5"/>
      <c r="B14" s="5"/>
      <c r="C14" s="69" t="s">
        <v>19</v>
      </c>
      <c r="D14" s="249">
        <v>163</v>
      </c>
      <c r="E14" s="35"/>
      <c r="F14" s="42" t="s">
        <v>22</v>
      </c>
      <c r="G14" s="5"/>
      <c r="H14" s="5"/>
      <c r="I14" s="5"/>
      <c r="J14" s="5"/>
      <c r="K14" s="5"/>
      <c r="L14" s="5"/>
      <c r="M14" s="5"/>
      <c r="N14" s="5"/>
      <c r="O14" s="5"/>
      <c r="P14" s="5"/>
      <c r="Q14" s="5"/>
      <c r="R14" s="5"/>
      <c r="S14" s="5"/>
      <c r="T14" s="5"/>
      <c r="U14" s="5"/>
      <c r="V14" s="5"/>
    </row>
    <row r="15" spans="1:426" ht="16.899999999999999" x14ac:dyDescent="0.5">
      <c r="A15" s="5"/>
      <c r="B15" s="5"/>
      <c r="C15" s="69" t="s">
        <v>49</v>
      </c>
      <c r="D15" s="39">
        <f>IF(AND($D$13&gt;0,$D$14&gt;0,$D$13&lt;$D$14,NOT(L5="")),_xlfn.LOGNORM.DIST($D$14,LN($G$5),LN($K$4),TRUE)-_xlfn.LOGNORM.DIST($D$13,LN($G$5),LN($K$4),TRUE),"")</f>
        <v>0.89863270745679336</v>
      </c>
      <c r="E15" s="35"/>
      <c r="F15" s="42" t="s">
        <v>36</v>
      </c>
      <c r="G15" s="5"/>
      <c r="H15" s="5"/>
      <c r="I15" s="5"/>
      <c r="J15" s="5"/>
      <c r="K15" s="5"/>
      <c r="L15" s="5"/>
      <c r="M15" s="5"/>
      <c r="N15" s="5"/>
      <c r="O15" s="5"/>
      <c r="P15" s="5"/>
      <c r="Q15" s="5"/>
      <c r="R15" s="5"/>
      <c r="S15" s="5"/>
      <c r="T15" s="5"/>
      <c r="U15" s="5"/>
      <c r="V15" s="5"/>
    </row>
    <row r="16" spans="1:426" ht="16.899999999999999" x14ac:dyDescent="0.5">
      <c r="A16" s="5"/>
      <c r="B16" s="5"/>
      <c r="C16" s="69" t="s">
        <v>156</v>
      </c>
      <c r="D16" s="41">
        <f>IF(AND($D$13&gt;0,$D$14&gt;0,$D$13&lt;$D$14,NOT($L$5="")),_xlfn.LOGNORM.DIST(D13,LN($G$5),LN($K$4),TRUE),"")</f>
        <v>5.0878066329509593E-2</v>
      </c>
      <c r="E16" s="35"/>
      <c r="F16" s="42" t="s">
        <v>37</v>
      </c>
      <c r="G16" s="5"/>
      <c r="H16" s="5"/>
      <c r="I16" s="5"/>
      <c r="J16" s="5"/>
      <c r="K16" s="5"/>
      <c r="L16" s="5"/>
      <c r="M16" s="5"/>
      <c r="N16" s="5"/>
      <c r="O16" s="5"/>
      <c r="P16" s="5"/>
      <c r="Q16" s="5"/>
      <c r="R16" s="5"/>
      <c r="S16" s="5"/>
      <c r="T16" s="5"/>
      <c r="U16" s="5"/>
      <c r="V16" s="5"/>
    </row>
    <row r="17" spans="1:22" ht="16.899999999999999" x14ac:dyDescent="0.5">
      <c r="A17" s="5"/>
      <c r="B17" s="5"/>
      <c r="C17" s="69" t="s">
        <v>157</v>
      </c>
      <c r="D17" s="40">
        <f>IF(AND($D$13&gt;0,$D$14&gt;0,$D$13&lt;$D$14,NOT($L$5="")),1-_xlfn.LOGNORM.DIST(D14,LN($G$5),LN($K$4),TRUE),"")</f>
        <v>5.0489226213697003E-2</v>
      </c>
      <c r="E17" s="35"/>
      <c r="F17" s="42" t="s">
        <v>35</v>
      </c>
      <c r="G17" s="5"/>
      <c r="H17" s="5"/>
      <c r="I17" s="5"/>
      <c r="J17" s="5"/>
      <c r="K17" s="5"/>
      <c r="L17" s="5"/>
      <c r="M17" s="5"/>
      <c r="N17" s="5"/>
      <c r="O17" s="5"/>
      <c r="P17" s="5"/>
      <c r="Q17" s="5"/>
      <c r="R17" s="5"/>
      <c r="S17" s="5"/>
      <c r="T17" s="5"/>
      <c r="U17" s="5"/>
      <c r="V17" s="5"/>
    </row>
    <row r="18" spans="1:22" x14ac:dyDescent="0.45">
      <c r="A18" s="5"/>
      <c r="B18" s="5"/>
      <c r="C18" s="29"/>
      <c r="D18" s="29"/>
      <c r="E18" s="2"/>
      <c r="F18" s="2"/>
      <c r="G18" s="5"/>
      <c r="H18" s="5"/>
      <c r="I18" s="5"/>
      <c r="J18" s="5"/>
      <c r="K18" s="5"/>
      <c r="L18" s="5"/>
      <c r="M18" s="5"/>
      <c r="N18" s="5"/>
      <c r="O18" s="5"/>
      <c r="P18" s="5"/>
      <c r="Q18" s="5"/>
      <c r="R18" s="5"/>
      <c r="S18" s="5"/>
      <c r="T18" s="5"/>
      <c r="U18" s="5"/>
      <c r="V18" s="5"/>
    </row>
    <row r="19" spans="1:22" x14ac:dyDescent="0.45">
      <c r="A19" s="5"/>
      <c r="B19" s="5"/>
      <c r="C19" s="29"/>
      <c r="D19" s="29"/>
      <c r="E19" s="2"/>
      <c r="F19" s="2"/>
      <c r="G19" s="5"/>
      <c r="H19" s="5"/>
      <c r="I19" s="5"/>
      <c r="J19" s="5"/>
      <c r="K19" s="5"/>
      <c r="L19" s="5"/>
      <c r="M19" s="5"/>
      <c r="N19" s="5"/>
      <c r="O19" s="5"/>
      <c r="P19" s="5"/>
      <c r="Q19" s="5"/>
      <c r="R19" s="5"/>
      <c r="S19" s="5"/>
      <c r="T19" s="5"/>
      <c r="U19" s="5"/>
      <c r="V19" s="5"/>
    </row>
    <row r="20" spans="1:22" x14ac:dyDescent="0.45">
      <c r="A20" s="5"/>
      <c r="B20" s="5"/>
      <c r="C20" s="29"/>
      <c r="D20" s="29"/>
      <c r="E20" s="2"/>
      <c r="F20" s="2"/>
      <c r="H20" s="5"/>
      <c r="I20" s="5"/>
      <c r="J20" s="5"/>
      <c r="K20" s="5"/>
      <c r="L20" s="5"/>
      <c r="M20" s="5"/>
      <c r="N20" s="5"/>
      <c r="O20" s="5"/>
      <c r="P20" s="5"/>
      <c r="Q20" s="5"/>
      <c r="R20" s="5"/>
      <c r="S20" s="5"/>
      <c r="T20" s="5"/>
      <c r="U20" s="5"/>
      <c r="V20" s="5"/>
    </row>
    <row r="21" spans="1:22" x14ac:dyDescent="0.45">
      <c r="A21" s="5"/>
      <c r="B21" s="5"/>
      <c r="C21" s="29"/>
      <c r="D21" s="29"/>
      <c r="E21" s="2"/>
      <c r="F21" s="2"/>
      <c r="H21" s="5"/>
      <c r="I21" s="5"/>
      <c r="J21" s="5"/>
      <c r="K21" s="5"/>
      <c r="L21" s="5"/>
      <c r="M21" s="5"/>
      <c r="N21" s="5"/>
      <c r="O21" s="5"/>
      <c r="P21" s="5"/>
      <c r="Q21" s="5"/>
      <c r="R21" s="5"/>
      <c r="S21" s="5"/>
      <c r="T21" s="5"/>
      <c r="U21" s="5"/>
      <c r="V21" s="5"/>
    </row>
    <row r="22" spans="1:22" x14ac:dyDescent="0.45">
      <c r="A22" s="5"/>
      <c r="B22" s="5"/>
      <c r="C22" s="29"/>
      <c r="D22" s="29"/>
      <c r="E22" s="2"/>
      <c r="F22" s="2"/>
      <c r="H22" s="5"/>
      <c r="I22" s="5"/>
      <c r="J22" s="5"/>
      <c r="K22" s="5"/>
      <c r="L22" s="5"/>
      <c r="M22" s="5"/>
      <c r="N22" s="5"/>
      <c r="O22" s="5"/>
      <c r="P22" s="5"/>
      <c r="Q22" s="5"/>
      <c r="R22" s="5"/>
      <c r="S22" s="5"/>
      <c r="T22" s="5"/>
      <c r="U22" s="5"/>
      <c r="V22" s="5"/>
    </row>
    <row r="23" spans="1:22" x14ac:dyDescent="0.45">
      <c r="A23" s="5"/>
      <c r="B23" s="5"/>
      <c r="C23" s="29"/>
      <c r="D23" s="29"/>
      <c r="E23" s="2"/>
      <c r="F23" s="2"/>
      <c r="G23" s="53" t="s">
        <v>813</v>
      </c>
      <c r="H23" s="5"/>
      <c r="I23" s="5"/>
      <c r="J23" s="5"/>
      <c r="K23" s="5"/>
      <c r="L23" s="5"/>
      <c r="M23" s="5"/>
      <c r="N23" s="5"/>
      <c r="O23" s="5"/>
      <c r="P23" s="5"/>
      <c r="Q23" s="5"/>
      <c r="R23" s="5"/>
      <c r="S23" s="5"/>
      <c r="T23" s="5"/>
      <c r="U23" s="5"/>
      <c r="V23" s="5"/>
    </row>
    <row r="24" spans="1:22" ht="15.75" x14ac:dyDescent="0.45">
      <c r="A24" s="5"/>
      <c r="B24" s="5"/>
      <c r="C24" s="29"/>
      <c r="D24" s="29"/>
      <c r="E24" s="2"/>
      <c r="F24" s="2"/>
      <c r="G24" s="248">
        <v>1</v>
      </c>
      <c r="H24" s="5"/>
      <c r="I24" s="5"/>
      <c r="J24" s="5"/>
      <c r="K24" s="5"/>
      <c r="L24" s="5"/>
      <c r="M24" s="5"/>
      <c r="N24" s="5"/>
      <c r="O24" s="5"/>
      <c r="P24" s="5"/>
      <c r="Q24" s="5"/>
      <c r="R24" s="5"/>
      <c r="S24" s="5"/>
      <c r="T24" s="5"/>
      <c r="U24" s="5"/>
      <c r="V24" s="5"/>
    </row>
    <row r="25" spans="1:22" x14ac:dyDescent="0.45">
      <c r="A25" s="5"/>
      <c r="B25" s="5"/>
      <c r="C25" s="29"/>
      <c r="D25" s="29"/>
      <c r="E25" s="2"/>
      <c r="F25" s="2"/>
      <c r="H25" s="5"/>
      <c r="I25" s="5"/>
      <c r="J25" s="5"/>
      <c r="K25" s="5"/>
      <c r="L25" s="5"/>
      <c r="M25" s="5"/>
      <c r="N25" s="5"/>
      <c r="O25" s="5"/>
      <c r="P25" s="5"/>
      <c r="Q25" s="5"/>
      <c r="R25" s="5"/>
      <c r="S25" s="5"/>
      <c r="T25" s="5"/>
      <c r="U25" s="5"/>
      <c r="V25" s="5"/>
    </row>
    <row r="26" spans="1:22" x14ac:dyDescent="0.45">
      <c r="A26" s="5"/>
      <c r="B26" s="5"/>
      <c r="C26" s="29"/>
      <c r="D26" s="29"/>
      <c r="E26" s="2"/>
      <c r="F26" s="2"/>
      <c r="G26" s="5"/>
      <c r="H26" s="5"/>
      <c r="I26" s="5"/>
      <c r="J26" s="5"/>
      <c r="K26" s="5"/>
      <c r="L26" s="5"/>
      <c r="M26" s="5"/>
      <c r="N26" s="5"/>
      <c r="O26" s="5"/>
      <c r="P26" s="5"/>
      <c r="Q26" s="5"/>
      <c r="R26" s="5"/>
      <c r="S26" s="5"/>
      <c r="T26" s="5"/>
      <c r="U26" s="5"/>
      <c r="V26" s="5"/>
    </row>
    <row r="27" spans="1:22" x14ac:dyDescent="0.45">
      <c r="A27" s="2"/>
      <c r="B27" s="5"/>
      <c r="C27" s="5"/>
      <c r="D27" s="5"/>
      <c r="E27" s="2"/>
      <c r="F27" s="2"/>
      <c r="G27" s="5"/>
      <c r="H27" s="2"/>
      <c r="I27" s="2"/>
      <c r="J27" s="5"/>
      <c r="K27" s="5"/>
      <c r="L27" s="5"/>
      <c r="M27" s="5"/>
      <c r="N27" s="5"/>
      <c r="O27" s="5"/>
      <c r="P27" s="5"/>
      <c r="Q27" s="5"/>
      <c r="R27" s="5"/>
      <c r="S27" s="5"/>
      <c r="T27" s="5"/>
      <c r="U27" s="5"/>
      <c r="V27" s="5"/>
    </row>
    <row r="28" spans="1:22" x14ac:dyDescent="0.45">
      <c r="A28" s="2"/>
      <c r="B28" s="19" t="str">
        <f>_xlfn.CONCAT("Version ",'Change Log'!$B$3," – © 2022-",YEAR('Change Log'!$A$3),IF('Change Log'!$C$3="William W. Davis",", William W. Davis, MSPM, PMP",_xlfn.CONCAT(", original copyright holder is William W. Davis, MSPM, PMP; later modified by ",'Change Log'!$C$3)))</f>
        <v>Version 2.1 – © 2022-2025, William W. Davis, MSPM, PMP</v>
      </c>
      <c r="C28" s="5"/>
      <c r="D28" s="5"/>
      <c r="E28" s="5"/>
      <c r="F28" s="2"/>
      <c r="G28" s="2"/>
      <c r="H28" s="5"/>
      <c r="I28" s="5"/>
      <c r="J28" s="2"/>
      <c r="K28" s="2"/>
      <c r="L28" s="2"/>
      <c r="M28" s="5"/>
      <c r="N28" s="5"/>
      <c r="O28" s="5"/>
      <c r="P28" s="5"/>
      <c r="Q28" s="5"/>
      <c r="R28" s="5"/>
      <c r="S28" s="5"/>
      <c r="T28" s="5"/>
      <c r="U28" s="5"/>
      <c r="V28" s="5"/>
    </row>
    <row r="29" spans="1:22" x14ac:dyDescent="0.45">
      <c r="A29" s="2"/>
      <c r="B29" s="387" t="s">
        <v>80</v>
      </c>
      <c r="C29" s="387"/>
      <c r="D29" s="387"/>
      <c r="E29" s="387"/>
      <c r="F29" s="387"/>
      <c r="G29" s="387"/>
      <c r="H29" s="387"/>
      <c r="I29" s="89"/>
      <c r="J29" s="2"/>
      <c r="K29" s="2"/>
      <c r="L29" s="2"/>
      <c r="M29" s="5"/>
      <c r="N29" s="5"/>
      <c r="O29" s="5"/>
      <c r="P29" s="5"/>
      <c r="Q29" s="5"/>
      <c r="R29" s="5"/>
      <c r="S29" s="5"/>
      <c r="T29" s="5"/>
      <c r="U29" s="5"/>
      <c r="V29" s="5"/>
    </row>
    <row r="30" spans="1:22" x14ac:dyDescent="0.45">
      <c r="A30" s="2"/>
      <c r="B30" s="387" t="s">
        <v>885</v>
      </c>
      <c r="C30" s="387"/>
      <c r="D30" s="387"/>
      <c r="E30" s="387"/>
      <c r="F30" s="387"/>
      <c r="G30" s="387"/>
      <c r="H30" s="387"/>
      <c r="I30" s="89"/>
      <c r="J30" s="2"/>
      <c r="K30" s="2"/>
      <c r="L30" s="2"/>
      <c r="M30" s="5"/>
      <c r="N30" s="5"/>
      <c r="O30" s="5"/>
      <c r="P30" s="5"/>
      <c r="Q30" s="5"/>
      <c r="R30" s="5"/>
      <c r="S30" s="5"/>
      <c r="T30" s="5"/>
      <c r="U30" s="5"/>
      <c r="V30" s="5"/>
    </row>
    <row r="31" spans="1:22" x14ac:dyDescent="0.45">
      <c r="A31" s="2"/>
      <c r="B31" s="387" t="s">
        <v>60</v>
      </c>
      <c r="C31" s="387"/>
      <c r="D31" s="387"/>
      <c r="E31" s="387"/>
      <c r="F31" s="387"/>
      <c r="G31" s="387"/>
      <c r="H31" s="387"/>
      <c r="I31" s="89"/>
      <c r="J31" s="2"/>
      <c r="K31" s="2"/>
      <c r="L31" s="2"/>
      <c r="M31" s="5"/>
      <c r="N31" s="5"/>
      <c r="O31" s="5"/>
      <c r="P31" s="5"/>
      <c r="Q31" s="5"/>
      <c r="R31" s="5"/>
      <c r="S31" s="5"/>
      <c r="T31" s="5"/>
      <c r="U31" s="5"/>
      <c r="V31" s="5"/>
    </row>
    <row r="32" spans="1:22" x14ac:dyDescent="0.45">
      <c r="A32" s="2"/>
      <c r="B32" s="387" t="s">
        <v>139</v>
      </c>
      <c r="C32" s="387"/>
      <c r="D32" s="387"/>
      <c r="E32" s="387"/>
      <c r="F32" s="387"/>
      <c r="G32" s="387"/>
      <c r="H32" s="387"/>
      <c r="I32" s="89"/>
      <c r="J32" s="2"/>
      <c r="K32" s="2"/>
      <c r="L32" s="2"/>
      <c r="M32" s="5"/>
      <c r="N32" s="5"/>
      <c r="O32" s="5"/>
      <c r="P32" s="5"/>
      <c r="Q32" s="5"/>
      <c r="R32" s="5"/>
      <c r="S32" s="5"/>
      <c r="T32" s="5"/>
      <c r="U32" s="5"/>
      <c r="V32" s="5"/>
    </row>
    <row r="33" spans="1:22" x14ac:dyDescent="0.45">
      <c r="A33" s="2"/>
      <c r="B33" s="387" t="s">
        <v>883</v>
      </c>
      <c r="C33" s="387"/>
      <c r="D33" s="387"/>
      <c r="E33" s="387"/>
      <c r="F33" s="387"/>
      <c r="G33" s="387"/>
      <c r="H33" s="387"/>
      <c r="I33" s="89"/>
      <c r="J33" s="2"/>
      <c r="K33" s="2"/>
      <c r="L33" s="2"/>
      <c r="M33" s="5"/>
      <c r="N33" s="5"/>
      <c r="O33" s="5"/>
      <c r="P33" s="5"/>
      <c r="Q33" s="5"/>
      <c r="R33" s="5"/>
      <c r="S33" s="5"/>
      <c r="T33" s="5"/>
      <c r="U33" s="5"/>
      <c r="V33" s="5"/>
    </row>
    <row r="34" spans="1:22" x14ac:dyDescent="0.45">
      <c r="A34" s="2"/>
      <c r="B34" s="132" t="s">
        <v>137</v>
      </c>
      <c r="C34" s="5"/>
      <c r="D34" s="5"/>
      <c r="E34" s="5"/>
      <c r="F34" s="2"/>
      <c r="G34" s="2"/>
      <c r="H34" s="5"/>
      <c r="I34" s="5"/>
      <c r="J34" s="2"/>
      <c r="K34" s="2"/>
      <c r="L34" s="2"/>
      <c r="M34" s="5"/>
      <c r="N34" s="5"/>
      <c r="O34" s="5"/>
      <c r="P34" s="5"/>
      <c r="Q34" s="5"/>
      <c r="R34" s="5"/>
      <c r="S34" s="5"/>
      <c r="T34" s="5"/>
      <c r="U34" s="5"/>
      <c r="V34" s="5"/>
    </row>
    <row r="35" spans="1:22" x14ac:dyDescent="0.45">
      <c r="A35" s="2"/>
      <c r="B35" s="132" t="s">
        <v>58</v>
      </c>
      <c r="C35" s="5"/>
      <c r="D35" s="5"/>
      <c r="E35" s="5"/>
      <c r="F35" s="2"/>
      <c r="G35" s="2"/>
      <c r="H35" s="5"/>
      <c r="I35" s="5"/>
      <c r="J35" s="2"/>
      <c r="K35" s="2"/>
      <c r="L35" s="2"/>
      <c r="M35" s="5"/>
      <c r="N35" s="5"/>
      <c r="O35" s="5"/>
      <c r="P35" s="5"/>
      <c r="Q35" s="5"/>
      <c r="R35" s="5"/>
      <c r="S35" s="5"/>
      <c r="T35" s="5"/>
      <c r="U35" s="5"/>
      <c r="V35" s="5"/>
    </row>
    <row r="36" spans="1:22" x14ac:dyDescent="0.45">
      <c r="A36" s="19"/>
      <c r="B36" s="132" t="s">
        <v>136</v>
      </c>
      <c r="C36" s="5"/>
      <c r="D36" s="5"/>
      <c r="E36" s="2"/>
      <c r="F36" s="2"/>
      <c r="G36" s="5"/>
      <c r="H36" s="2"/>
      <c r="I36" s="2"/>
      <c r="J36" s="5"/>
      <c r="K36" s="5"/>
      <c r="L36" s="5"/>
      <c r="M36" s="5"/>
      <c r="N36" s="5"/>
      <c r="O36" s="5"/>
      <c r="P36" s="5"/>
      <c r="Q36" s="5"/>
      <c r="R36" s="5"/>
      <c r="S36" s="5"/>
      <c r="T36" s="5"/>
      <c r="U36" s="5"/>
      <c r="V36" s="5"/>
    </row>
    <row r="37" spans="1:22" x14ac:dyDescent="0.45">
      <c r="A37" s="19"/>
      <c r="B37" s="132" t="s">
        <v>138</v>
      </c>
      <c r="C37" s="5"/>
      <c r="D37" s="5"/>
      <c r="E37" s="2"/>
      <c r="F37" s="2"/>
      <c r="G37" s="5"/>
      <c r="H37" s="2"/>
      <c r="I37" s="2"/>
      <c r="J37" s="5"/>
      <c r="K37" s="5"/>
      <c r="L37" s="5"/>
      <c r="M37" s="5"/>
      <c r="N37" s="5"/>
      <c r="O37" s="5"/>
      <c r="P37" s="5"/>
      <c r="Q37" s="5"/>
      <c r="R37" s="5"/>
      <c r="S37" s="5"/>
      <c r="T37" s="5"/>
      <c r="U37" s="5"/>
      <c r="V37" s="5"/>
    </row>
    <row r="38" spans="1:22" x14ac:dyDescent="0.45">
      <c r="A38" s="19"/>
      <c r="B38" s="132" t="s">
        <v>671</v>
      </c>
      <c r="C38" s="5"/>
      <c r="D38" s="5"/>
      <c r="E38" s="2"/>
      <c r="F38" s="2"/>
      <c r="G38" s="5"/>
      <c r="H38" s="2"/>
      <c r="I38" s="2"/>
      <c r="J38" s="5"/>
      <c r="K38" s="5"/>
      <c r="L38" s="5"/>
      <c r="M38" s="5"/>
      <c r="N38" s="5"/>
      <c r="O38" s="5"/>
      <c r="P38" s="5"/>
      <c r="Q38" s="5"/>
      <c r="R38" s="5"/>
      <c r="S38" s="5"/>
      <c r="T38" s="5"/>
      <c r="U38" s="5"/>
      <c r="V38" s="5"/>
    </row>
    <row r="39" spans="1:22" x14ac:dyDescent="0.45">
      <c r="A39" s="19"/>
      <c r="B39" s="132" t="s">
        <v>672</v>
      </c>
      <c r="C39" s="5"/>
      <c r="D39" s="5"/>
      <c r="E39" s="2"/>
      <c r="F39" s="2"/>
      <c r="G39" s="5"/>
      <c r="H39" s="2"/>
      <c r="I39" s="2"/>
      <c r="J39" s="5"/>
      <c r="K39" s="5"/>
      <c r="L39" s="5"/>
      <c r="M39" s="5"/>
      <c r="N39" s="5"/>
      <c r="O39" s="5"/>
      <c r="P39" s="5"/>
      <c r="Q39" s="5"/>
      <c r="R39" s="5"/>
      <c r="S39" s="5"/>
      <c r="T39" s="5"/>
      <c r="U39" s="5"/>
      <c r="V39" s="5"/>
    </row>
    <row r="40" spans="1:22" x14ac:dyDescent="0.45">
      <c r="B40" s="132"/>
    </row>
    <row r="41" spans="1:22" x14ac:dyDescent="0.45">
      <c r="B41" s="132" t="s">
        <v>673</v>
      </c>
    </row>
    <row r="42" spans="1:22" x14ac:dyDescent="0.45">
      <c r="B42" s="132" t="s">
        <v>57</v>
      </c>
    </row>
    <row r="43" spans="1:22" x14ac:dyDescent="0.45">
      <c r="B43" s="388" t="s">
        <v>677</v>
      </c>
      <c r="C43" s="388"/>
      <c r="D43" s="388"/>
      <c r="E43" s="388"/>
      <c r="F43" s="388"/>
      <c r="G43" s="388"/>
      <c r="H43" s="388"/>
    </row>
    <row r="52" spans="1:9" x14ac:dyDescent="0.45">
      <c r="A52"/>
      <c r="H52"/>
      <c r="I52"/>
    </row>
    <row r="53" spans="1:9" x14ac:dyDescent="0.45">
      <c r="A53"/>
      <c r="H53"/>
      <c r="I53"/>
    </row>
    <row r="54" spans="1:9" x14ac:dyDescent="0.45">
      <c r="A54"/>
      <c r="H54"/>
      <c r="I54"/>
    </row>
    <row r="55" spans="1:9" x14ac:dyDescent="0.45">
      <c r="A55"/>
      <c r="H55"/>
      <c r="I55"/>
    </row>
    <row r="56" spans="1:9" x14ac:dyDescent="0.45">
      <c r="A56"/>
      <c r="H56"/>
      <c r="I56"/>
    </row>
    <row r="57" spans="1:9" x14ac:dyDescent="0.45">
      <c r="A57"/>
      <c r="H57"/>
      <c r="I57"/>
    </row>
    <row r="58" spans="1:9" x14ac:dyDescent="0.45">
      <c r="A58"/>
      <c r="H58"/>
      <c r="I58"/>
    </row>
    <row r="59" spans="1:9" x14ac:dyDescent="0.45">
      <c r="A59"/>
      <c r="H59"/>
      <c r="I59"/>
    </row>
    <row r="60" spans="1:9" x14ac:dyDescent="0.45">
      <c r="A60"/>
      <c r="H60"/>
      <c r="I60"/>
    </row>
    <row r="61" spans="1:9" x14ac:dyDescent="0.45">
      <c r="A61"/>
      <c r="H61"/>
      <c r="I61"/>
    </row>
    <row r="62" spans="1:9" x14ac:dyDescent="0.45">
      <c r="A62"/>
      <c r="H62"/>
      <c r="I62"/>
    </row>
    <row r="63" spans="1:9" x14ac:dyDescent="0.45">
      <c r="A63"/>
      <c r="H63"/>
      <c r="I63"/>
    </row>
    <row r="64" spans="1:9" x14ac:dyDescent="0.45">
      <c r="A64"/>
      <c r="H64"/>
      <c r="I64"/>
    </row>
    <row r="65" spans="1:9" x14ac:dyDescent="0.45">
      <c r="A65"/>
      <c r="H65"/>
      <c r="I65"/>
    </row>
    <row r="66" spans="1:9" x14ac:dyDescent="0.45">
      <c r="A66"/>
      <c r="H66"/>
      <c r="I66"/>
    </row>
    <row r="67" spans="1:9" x14ac:dyDescent="0.45">
      <c r="A67"/>
      <c r="H67"/>
      <c r="I67"/>
    </row>
    <row r="68" spans="1:9" x14ac:dyDescent="0.45">
      <c r="A68"/>
      <c r="H68"/>
      <c r="I68"/>
    </row>
    <row r="69" spans="1:9" x14ac:dyDescent="0.45">
      <c r="A69"/>
      <c r="H69"/>
      <c r="I69"/>
    </row>
    <row r="70" spans="1:9" x14ac:dyDescent="0.45">
      <c r="A70"/>
      <c r="H70"/>
      <c r="I70"/>
    </row>
    <row r="71" spans="1:9" x14ac:dyDescent="0.45">
      <c r="A71"/>
      <c r="H71"/>
      <c r="I71"/>
    </row>
    <row r="72" spans="1:9" x14ac:dyDescent="0.45">
      <c r="A72"/>
      <c r="H72"/>
      <c r="I72"/>
    </row>
    <row r="73" spans="1:9" x14ac:dyDescent="0.45">
      <c r="A73"/>
      <c r="H73"/>
      <c r="I73"/>
    </row>
    <row r="74" spans="1:9" x14ac:dyDescent="0.45">
      <c r="A74"/>
      <c r="H74"/>
      <c r="I74"/>
    </row>
    <row r="75" spans="1:9" x14ac:dyDescent="0.45">
      <c r="A75"/>
      <c r="H75"/>
      <c r="I75"/>
    </row>
    <row r="76" spans="1:9" x14ac:dyDescent="0.45">
      <c r="A76"/>
      <c r="H76"/>
      <c r="I76"/>
    </row>
    <row r="77" spans="1:9" x14ac:dyDescent="0.45">
      <c r="A77"/>
      <c r="H77"/>
      <c r="I77"/>
    </row>
    <row r="78" spans="1:9" x14ac:dyDescent="0.45">
      <c r="A78"/>
      <c r="H78"/>
      <c r="I78"/>
    </row>
    <row r="79" spans="1:9" x14ac:dyDescent="0.45">
      <c r="A79"/>
      <c r="H79"/>
      <c r="I79"/>
    </row>
    <row r="80" spans="1:9" x14ac:dyDescent="0.45">
      <c r="A80"/>
      <c r="H80"/>
      <c r="I80"/>
    </row>
    <row r="81" spans="1:9" x14ac:dyDescent="0.45">
      <c r="A81"/>
      <c r="H81"/>
      <c r="I81"/>
    </row>
    <row r="82" spans="1:9" x14ac:dyDescent="0.45">
      <c r="A82"/>
      <c r="H82"/>
      <c r="I82"/>
    </row>
    <row r="83" spans="1:9" x14ac:dyDescent="0.45">
      <c r="A83"/>
      <c r="H83"/>
      <c r="I83"/>
    </row>
    <row r="84" spans="1:9" x14ac:dyDescent="0.45">
      <c r="A84"/>
      <c r="H84"/>
      <c r="I84"/>
    </row>
    <row r="85" spans="1:9" x14ac:dyDescent="0.45">
      <c r="A85"/>
      <c r="H85"/>
      <c r="I85"/>
    </row>
    <row r="86" spans="1:9" x14ac:dyDescent="0.45">
      <c r="A86"/>
      <c r="H86"/>
      <c r="I86"/>
    </row>
    <row r="87" spans="1:9" x14ac:dyDescent="0.45">
      <c r="A87"/>
      <c r="H87"/>
      <c r="I87"/>
    </row>
    <row r="88" spans="1:9" x14ac:dyDescent="0.45">
      <c r="A88"/>
      <c r="H88"/>
      <c r="I88"/>
    </row>
    <row r="89" spans="1:9" x14ac:dyDescent="0.45">
      <c r="A89"/>
      <c r="H89"/>
      <c r="I89"/>
    </row>
    <row r="90" spans="1:9" x14ac:dyDescent="0.45">
      <c r="A90"/>
      <c r="H90"/>
      <c r="I90"/>
    </row>
    <row r="91" spans="1:9" x14ac:dyDescent="0.45">
      <c r="A91"/>
      <c r="H91"/>
      <c r="I91"/>
    </row>
    <row r="92" spans="1:9" x14ac:dyDescent="0.45">
      <c r="A92"/>
      <c r="H92"/>
      <c r="I92"/>
    </row>
    <row r="93" spans="1:9" x14ac:dyDescent="0.45">
      <c r="A93"/>
      <c r="H93"/>
      <c r="I93"/>
    </row>
    <row r="94" spans="1:9" x14ac:dyDescent="0.45">
      <c r="A94"/>
      <c r="H94"/>
      <c r="I94"/>
    </row>
    <row r="95" spans="1:9" x14ac:dyDescent="0.45">
      <c r="A95"/>
      <c r="H95"/>
      <c r="I95"/>
    </row>
    <row r="96" spans="1:9" x14ac:dyDescent="0.45">
      <c r="A96"/>
      <c r="H96"/>
      <c r="I96"/>
    </row>
    <row r="97" spans="1:9" x14ac:dyDescent="0.45">
      <c r="A97"/>
      <c r="H97"/>
      <c r="I97"/>
    </row>
    <row r="98" spans="1:9" x14ac:dyDescent="0.45">
      <c r="A98"/>
      <c r="H98"/>
      <c r="I98"/>
    </row>
    <row r="99" spans="1:9" x14ac:dyDescent="0.45">
      <c r="A99"/>
      <c r="H99"/>
      <c r="I99"/>
    </row>
    <row r="100" spans="1:9" x14ac:dyDescent="0.45">
      <c r="A100"/>
      <c r="H100"/>
      <c r="I100"/>
    </row>
    <row r="101" spans="1:9" x14ac:dyDescent="0.45">
      <c r="A101"/>
      <c r="H101"/>
      <c r="I101"/>
    </row>
    <row r="102" spans="1:9" x14ac:dyDescent="0.45">
      <c r="A102"/>
      <c r="H102"/>
      <c r="I102"/>
    </row>
    <row r="103" spans="1:9" x14ac:dyDescent="0.45">
      <c r="A103"/>
      <c r="H103"/>
      <c r="I103"/>
    </row>
    <row r="104" spans="1:9" x14ac:dyDescent="0.45">
      <c r="A104"/>
      <c r="H104"/>
      <c r="I104"/>
    </row>
    <row r="105" spans="1:9" x14ac:dyDescent="0.45">
      <c r="A105"/>
      <c r="H105"/>
      <c r="I105"/>
    </row>
    <row r="106" spans="1:9" x14ac:dyDescent="0.45">
      <c r="A106"/>
      <c r="H106"/>
      <c r="I106"/>
    </row>
    <row r="107" spans="1:9" x14ac:dyDescent="0.45">
      <c r="A107"/>
      <c r="H107"/>
      <c r="I107"/>
    </row>
    <row r="108" spans="1:9" x14ac:dyDescent="0.45">
      <c r="A108"/>
      <c r="H108"/>
      <c r="I108"/>
    </row>
    <row r="109" spans="1:9" x14ac:dyDescent="0.45">
      <c r="A109"/>
      <c r="H109"/>
      <c r="I109"/>
    </row>
    <row r="110" spans="1:9" x14ac:dyDescent="0.45">
      <c r="A110"/>
      <c r="H110"/>
      <c r="I110"/>
    </row>
    <row r="111" spans="1:9" x14ac:dyDescent="0.45">
      <c r="A111"/>
      <c r="H111"/>
      <c r="I111"/>
    </row>
    <row r="112" spans="1:9" x14ac:dyDescent="0.45">
      <c r="A112"/>
      <c r="H112"/>
      <c r="I112"/>
    </row>
    <row r="113" spans="1:9" x14ac:dyDescent="0.45">
      <c r="A113"/>
      <c r="H113"/>
      <c r="I113"/>
    </row>
    <row r="114" spans="1:9" x14ac:dyDescent="0.45">
      <c r="A114"/>
      <c r="H114"/>
      <c r="I114"/>
    </row>
    <row r="115" spans="1:9" x14ac:dyDescent="0.45">
      <c r="A115"/>
      <c r="H115"/>
      <c r="I115"/>
    </row>
    <row r="116" spans="1:9" x14ac:dyDescent="0.45">
      <c r="A116"/>
      <c r="H116"/>
      <c r="I116"/>
    </row>
    <row r="117" spans="1:9" x14ac:dyDescent="0.45">
      <c r="A117"/>
      <c r="H117"/>
      <c r="I117"/>
    </row>
    <row r="118" spans="1:9" x14ac:dyDescent="0.45">
      <c r="A118"/>
      <c r="H118"/>
      <c r="I118"/>
    </row>
    <row r="119" spans="1:9" x14ac:dyDescent="0.45">
      <c r="A119"/>
      <c r="H119"/>
      <c r="I119"/>
    </row>
    <row r="120" spans="1:9" x14ac:dyDescent="0.45">
      <c r="A120"/>
      <c r="H120"/>
      <c r="I120"/>
    </row>
    <row r="121" spans="1:9" x14ac:dyDescent="0.45">
      <c r="A121"/>
      <c r="H121"/>
      <c r="I121"/>
    </row>
    <row r="122" spans="1:9" x14ac:dyDescent="0.45">
      <c r="A122"/>
      <c r="H122"/>
      <c r="I122"/>
    </row>
    <row r="123" spans="1:9" x14ac:dyDescent="0.45">
      <c r="A123"/>
      <c r="H123"/>
      <c r="I123"/>
    </row>
    <row r="124" spans="1:9" x14ac:dyDescent="0.45">
      <c r="A124"/>
      <c r="H124"/>
      <c r="I124"/>
    </row>
    <row r="125" spans="1:9" x14ac:dyDescent="0.45">
      <c r="A125"/>
      <c r="H125"/>
      <c r="I125"/>
    </row>
    <row r="126" spans="1:9" x14ac:dyDescent="0.45">
      <c r="A126"/>
      <c r="H126"/>
      <c r="I126"/>
    </row>
    <row r="127" spans="1:9" x14ac:dyDescent="0.45">
      <c r="A127"/>
      <c r="H127"/>
      <c r="I127"/>
    </row>
    <row r="128" spans="1:9" x14ac:dyDescent="0.45">
      <c r="A128"/>
      <c r="H128"/>
      <c r="I128"/>
    </row>
    <row r="129" spans="1:9" x14ac:dyDescent="0.45">
      <c r="A129"/>
      <c r="H129"/>
      <c r="I129"/>
    </row>
    <row r="130" spans="1:9" x14ac:dyDescent="0.45">
      <c r="A130"/>
      <c r="H130"/>
      <c r="I130"/>
    </row>
    <row r="131" spans="1:9" x14ac:dyDescent="0.45">
      <c r="A131"/>
      <c r="H131"/>
      <c r="I131"/>
    </row>
    <row r="132" spans="1:9" x14ac:dyDescent="0.45">
      <c r="A132"/>
      <c r="H132"/>
      <c r="I132"/>
    </row>
    <row r="133" spans="1:9" x14ac:dyDescent="0.45">
      <c r="A133"/>
      <c r="H133"/>
      <c r="I133"/>
    </row>
    <row r="134" spans="1:9" x14ac:dyDescent="0.45">
      <c r="A134"/>
      <c r="H134"/>
      <c r="I134"/>
    </row>
    <row r="135" spans="1:9" x14ac:dyDescent="0.45">
      <c r="A135"/>
      <c r="H135"/>
      <c r="I135"/>
    </row>
    <row r="136" spans="1:9" x14ac:dyDescent="0.45">
      <c r="A136"/>
      <c r="H136"/>
      <c r="I136"/>
    </row>
    <row r="137" spans="1:9" x14ac:dyDescent="0.45">
      <c r="A137"/>
      <c r="H137"/>
      <c r="I137"/>
    </row>
    <row r="138" spans="1:9" x14ac:dyDescent="0.45">
      <c r="A138"/>
      <c r="H138"/>
      <c r="I138"/>
    </row>
    <row r="139" spans="1:9" x14ac:dyDescent="0.45">
      <c r="A139"/>
      <c r="H139"/>
      <c r="I139"/>
    </row>
    <row r="140" spans="1:9" x14ac:dyDescent="0.45">
      <c r="A140"/>
      <c r="H140"/>
      <c r="I140"/>
    </row>
    <row r="141" spans="1:9" x14ac:dyDescent="0.45">
      <c r="A141"/>
      <c r="H141"/>
      <c r="I141"/>
    </row>
    <row r="142" spans="1:9" x14ac:dyDescent="0.45">
      <c r="A142"/>
      <c r="H142"/>
      <c r="I142"/>
    </row>
    <row r="143" spans="1:9" x14ac:dyDescent="0.45">
      <c r="A143"/>
      <c r="H143"/>
      <c r="I143"/>
    </row>
    <row r="144" spans="1:9" x14ac:dyDescent="0.45">
      <c r="A144"/>
      <c r="H144"/>
      <c r="I144"/>
    </row>
    <row r="145" spans="1:9" x14ac:dyDescent="0.45">
      <c r="A145"/>
      <c r="H145"/>
      <c r="I145"/>
    </row>
    <row r="146" spans="1:9" x14ac:dyDescent="0.45">
      <c r="A146"/>
      <c r="H146"/>
      <c r="I146"/>
    </row>
    <row r="147" spans="1:9" x14ac:dyDescent="0.45">
      <c r="A147"/>
      <c r="H147"/>
      <c r="I147"/>
    </row>
    <row r="148" spans="1:9" x14ac:dyDescent="0.45">
      <c r="A148"/>
      <c r="H148"/>
      <c r="I148"/>
    </row>
    <row r="149" spans="1:9" x14ac:dyDescent="0.45">
      <c r="A149"/>
      <c r="H149"/>
      <c r="I149"/>
    </row>
    <row r="150" spans="1:9" x14ac:dyDescent="0.45">
      <c r="A150"/>
      <c r="H150"/>
      <c r="I150"/>
    </row>
    <row r="151" spans="1:9" x14ac:dyDescent="0.45">
      <c r="A151"/>
      <c r="H151"/>
      <c r="I151"/>
    </row>
    <row r="152" spans="1:9" x14ac:dyDescent="0.45">
      <c r="A152"/>
      <c r="H152"/>
      <c r="I152"/>
    </row>
    <row r="153" spans="1:9" x14ac:dyDescent="0.45">
      <c r="A153"/>
      <c r="H153"/>
      <c r="I153"/>
    </row>
    <row r="154" spans="1:9" x14ac:dyDescent="0.45">
      <c r="A154"/>
      <c r="H154"/>
      <c r="I154"/>
    </row>
    <row r="155" spans="1:9" x14ac:dyDescent="0.45">
      <c r="A155"/>
      <c r="H155"/>
      <c r="I155"/>
    </row>
    <row r="156" spans="1:9" x14ac:dyDescent="0.45">
      <c r="A156"/>
      <c r="H156"/>
      <c r="I156"/>
    </row>
    <row r="157" spans="1:9" x14ac:dyDescent="0.45">
      <c r="A157"/>
      <c r="H157"/>
      <c r="I157"/>
    </row>
    <row r="158" spans="1:9" x14ac:dyDescent="0.45">
      <c r="A158"/>
      <c r="H158"/>
      <c r="I158"/>
    </row>
    <row r="159" spans="1:9" x14ac:dyDescent="0.45">
      <c r="A159"/>
      <c r="H159"/>
      <c r="I159"/>
    </row>
    <row r="160" spans="1:9" x14ac:dyDescent="0.45">
      <c r="A160"/>
      <c r="H160"/>
      <c r="I160"/>
    </row>
    <row r="161" spans="1:9" x14ac:dyDescent="0.45">
      <c r="A161"/>
      <c r="H161"/>
      <c r="I161"/>
    </row>
    <row r="162" spans="1:9" x14ac:dyDescent="0.45">
      <c r="A162"/>
      <c r="H162"/>
      <c r="I162"/>
    </row>
    <row r="163" spans="1:9" x14ac:dyDescent="0.45">
      <c r="A163"/>
      <c r="H163"/>
      <c r="I163"/>
    </row>
    <row r="164" spans="1:9" x14ac:dyDescent="0.45">
      <c r="A164"/>
      <c r="H164"/>
      <c r="I164"/>
    </row>
    <row r="165" spans="1:9" x14ac:dyDescent="0.45">
      <c r="A165"/>
      <c r="H165"/>
      <c r="I165"/>
    </row>
    <row r="166" spans="1:9" x14ac:dyDescent="0.45">
      <c r="A166"/>
      <c r="H166"/>
      <c r="I166"/>
    </row>
    <row r="167" spans="1:9" x14ac:dyDescent="0.45">
      <c r="A167"/>
      <c r="H167"/>
      <c r="I167"/>
    </row>
    <row r="168" spans="1:9" x14ac:dyDescent="0.45">
      <c r="A168"/>
      <c r="H168"/>
      <c r="I168"/>
    </row>
    <row r="169" spans="1:9" x14ac:dyDescent="0.45">
      <c r="A169"/>
      <c r="H169"/>
      <c r="I169"/>
    </row>
    <row r="170" spans="1:9" x14ac:dyDescent="0.45">
      <c r="A170"/>
      <c r="H170"/>
      <c r="I170"/>
    </row>
    <row r="171" spans="1:9" x14ac:dyDescent="0.45">
      <c r="A171"/>
      <c r="H171"/>
      <c r="I171"/>
    </row>
    <row r="172" spans="1:9" x14ac:dyDescent="0.45">
      <c r="A172"/>
      <c r="H172"/>
      <c r="I172"/>
    </row>
    <row r="173" spans="1:9" x14ac:dyDescent="0.45">
      <c r="A173"/>
      <c r="H173"/>
      <c r="I173"/>
    </row>
    <row r="174" spans="1:9" x14ac:dyDescent="0.45">
      <c r="A174"/>
      <c r="H174"/>
      <c r="I174"/>
    </row>
    <row r="175" spans="1:9" x14ac:dyDescent="0.45">
      <c r="A175"/>
      <c r="H175"/>
      <c r="I175"/>
    </row>
    <row r="176" spans="1:9" x14ac:dyDescent="0.45">
      <c r="A176"/>
      <c r="H176"/>
      <c r="I176"/>
    </row>
    <row r="177" spans="1:9" x14ac:dyDescent="0.45">
      <c r="A177"/>
      <c r="H177"/>
      <c r="I177"/>
    </row>
    <row r="178" spans="1:9" x14ac:dyDescent="0.45">
      <c r="A178"/>
      <c r="H178"/>
      <c r="I178"/>
    </row>
    <row r="179" spans="1:9" x14ac:dyDescent="0.45">
      <c r="A179"/>
      <c r="H179"/>
      <c r="I179"/>
    </row>
    <row r="180" spans="1:9" x14ac:dyDescent="0.45">
      <c r="A180"/>
      <c r="H180"/>
      <c r="I180"/>
    </row>
    <row r="181" spans="1:9" x14ac:dyDescent="0.45">
      <c r="A181"/>
      <c r="H181"/>
      <c r="I181"/>
    </row>
    <row r="182" spans="1:9" x14ac:dyDescent="0.45">
      <c r="A182"/>
      <c r="H182"/>
      <c r="I182"/>
    </row>
    <row r="183" spans="1:9" x14ac:dyDescent="0.45">
      <c r="A183"/>
      <c r="H183"/>
      <c r="I183"/>
    </row>
    <row r="184" spans="1:9" x14ac:dyDescent="0.45">
      <c r="A184"/>
      <c r="H184"/>
      <c r="I184"/>
    </row>
    <row r="185" spans="1:9" x14ac:dyDescent="0.45">
      <c r="A185"/>
      <c r="H185"/>
      <c r="I185"/>
    </row>
    <row r="186" spans="1:9" x14ac:dyDescent="0.45">
      <c r="A186"/>
      <c r="H186"/>
      <c r="I186"/>
    </row>
    <row r="187" spans="1:9" x14ac:dyDescent="0.45">
      <c r="A187"/>
      <c r="H187"/>
      <c r="I187"/>
    </row>
    <row r="188" spans="1:9" x14ac:dyDescent="0.45">
      <c r="A188"/>
      <c r="H188"/>
      <c r="I188"/>
    </row>
    <row r="189" spans="1:9" x14ac:dyDescent="0.45">
      <c r="A189"/>
      <c r="H189"/>
      <c r="I189"/>
    </row>
    <row r="190" spans="1:9" x14ac:dyDescent="0.45">
      <c r="A190"/>
      <c r="H190"/>
      <c r="I190"/>
    </row>
    <row r="191" spans="1:9" x14ac:dyDescent="0.45">
      <c r="A191"/>
      <c r="H191"/>
      <c r="I191"/>
    </row>
    <row r="192" spans="1:9" x14ac:dyDescent="0.45">
      <c r="A192"/>
      <c r="H192"/>
      <c r="I192"/>
    </row>
    <row r="193" spans="1:9" x14ac:dyDescent="0.45">
      <c r="A193"/>
      <c r="H193"/>
      <c r="I193"/>
    </row>
    <row r="194" spans="1:9" x14ac:dyDescent="0.45">
      <c r="A194"/>
      <c r="H194"/>
      <c r="I194"/>
    </row>
    <row r="195" spans="1:9" x14ac:dyDescent="0.45">
      <c r="A195"/>
      <c r="H195"/>
      <c r="I195"/>
    </row>
    <row r="196" spans="1:9" x14ac:dyDescent="0.45">
      <c r="A196"/>
      <c r="H196"/>
      <c r="I196"/>
    </row>
    <row r="197" spans="1:9" x14ac:dyDescent="0.45">
      <c r="A197"/>
      <c r="H197"/>
      <c r="I197"/>
    </row>
    <row r="198" spans="1:9" x14ac:dyDescent="0.45">
      <c r="A198"/>
      <c r="H198"/>
      <c r="I198"/>
    </row>
    <row r="199" spans="1:9" x14ac:dyDescent="0.45">
      <c r="A199"/>
      <c r="H199"/>
      <c r="I199"/>
    </row>
    <row r="200" spans="1:9" x14ac:dyDescent="0.45">
      <c r="A200"/>
      <c r="H200"/>
      <c r="I200"/>
    </row>
    <row r="201" spans="1:9" x14ac:dyDescent="0.45">
      <c r="A201"/>
      <c r="H201"/>
      <c r="I201"/>
    </row>
    <row r="202" spans="1:9" x14ac:dyDescent="0.45">
      <c r="A202"/>
      <c r="H202"/>
      <c r="I202"/>
    </row>
    <row r="203" spans="1:9" x14ac:dyDescent="0.45">
      <c r="A203"/>
      <c r="H203"/>
      <c r="I203"/>
    </row>
    <row r="204" spans="1:9" x14ac:dyDescent="0.45">
      <c r="A204"/>
      <c r="H204"/>
      <c r="I204"/>
    </row>
    <row r="205" spans="1:9" x14ac:dyDescent="0.45">
      <c r="A205"/>
      <c r="H205"/>
      <c r="I205"/>
    </row>
    <row r="206" spans="1:9" x14ac:dyDescent="0.45">
      <c r="A206"/>
      <c r="H206"/>
      <c r="I206"/>
    </row>
    <row r="209" spans="1:9" x14ac:dyDescent="0.45">
      <c r="A209"/>
      <c r="H209"/>
      <c r="I209"/>
    </row>
    <row r="210" spans="1:9" x14ac:dyDescent="0.45">
      <c r="A210"/>
      <c r="H210"/>
      <c r="I210"/>
    </row>
    <row r="211" spans="1:9" x14ac:dyDescent="0.45">
      <c r="A211"/>
      <c r="H211"/>
      <c r="I211"/>
    </row>
    <row r="212" spans="1:9" x14ac:dyDescent="0.45">
      <c r="A212"/>
      <c r="H212"/>
      <c r="I212"/>
    </row>
    <row r="213" spans="1:9" x14ac:dyDescent="0.45">
      <c r="A213"/>
      <c r="H213"/>
      <c r="I213"/>
    </row>
    <row r="214" spans="1:9" x14ac:dyDescent="0.45">
      <c r="A214"/>
      <c r="H214"/>
      <c r="I214"/>
    </row>
    <row r="215" spans="1:9" x14ac:dyDescent="0.45">
      <c r="A215"/>
      <c r="H215"/>
      <c r="I215"/>
    </row>
    <row r="216" spans="1:9" x14ac:dyDescent="0.45">
      <c r="A216"/>
      <c r="H216"/>
      <c r="I216"/>
    </row>
    <row r="217" spans="1:9" x14ac:dyDescent="0.45">
      <c r="A217"/>
      <c r="H217"/>
      <c r="I217"/>
    </row>
    <row r="218" spans="1:9" x14ac:dyDescent="0.45">
      <c r="A218"/>
      <c r="H218"/>
      <c r="I218"/>
    </row>
    <row r="219" spans="1:9" x14ac:dyDescent="0.45">
      <c r="A219"/>
      <c r="H219"/>
      <c r="I219"/>
    </row>
    <row r="220" spans="1:9" x14ac:dyDescent="0.45">
      <c r="A220"/>
      <c r="H220"/>
      <c r="I220"/>
    </row>
    <row r="221" spans="1:9" x14ac:dyDescent="0.45">
      <c r="A221"/>
      <c r="H221"/>
      <c r="I221"/>
    </row>
    <row r="222" spans="1:9" x14ac:dyDescent="0.45">
      <c r="A222"/>
      <c r="H222"/>
      <c r="I222"/>
    </row>
    <row r="223" spans="1:9" x14ac:dyDescent="0.45">
      <c r="A223"/>
      <c r="H223"/>
      <c r="I223"/>
    </row>
    <row r="224" spans="1:9" x14ac:dyDescent="0.45">
      <c r="A224"/>
      <c r="H224"/>
      <c r="I224"/>
    </row>
  </sheetData>
  <mergeCells count="12">
    <mergeCell ref="B43:H43"/>
    <mergeCell ref="P1:U1"/>
    <mergeCell ref="N2:N3"/>
    <mergeCell ref="O2:O3"/>
    <mergeCell ref="P2:U2"/>
    <mergeCell ref="B7:D7"/>
    <mergeCell ref="B29:H29"/>
    <mergeCell ref="B30:H30"/>
    <mergeCell ref="B31:H31"/>
    <mergeCell ref="B33:H33"/>
    <mergeCell ref="N1:O1"/>
    <mergeCell ref="B32:H32"/>
  </mergeCells>
  <conditionalFormatting sqref="E4">
    <cfRule type="iconSet" priority="38">
      <iconSet iconSet="3Symbols2" showValue="0">
        <cfvo type="percent" val="0"/>
        <cfvo type="percent" val="0.5"/>
        <cfvo type="num" val="1"/>
      </iconSet>
    </cfRule>
  </conditionalFormatting>
  <conditionalFormatting sqref="F4">
    <cfRule type="iconSet" priority="39">
      <iconSet showValue="0">
        <cfvo type="percent" val="0"/>
        <cfvo type="num" val="0.2"/>
        <cfvo type="num" val="0.3332"/>
      </iconSet>
    </cfRule>
  </conditionalFormatting>
  <conditionalFormatting sqref="P7:U7">
    <cfRule type="colorScale" priority="4">
      <colorScale>
        <cfvo type="min"/>
        <cfvo type="max"/>
        <color theme="9" tint="0.79998168889431442"/>
        <color theme="9"/>
      </colorScale>
    </cfRule>
  </conditionalFormatting>
  <dataValidations count="1">
    <dataValidation type="decimal" allowBlank="1" showInputMessage="1" showErrorMessage="1" sqref="P3:U3" xr:uid="{58D8974D-5C67-48F3-B99C-C56024D9C415}">
      <formula1>0.0001</formula1>
      <formula2>0.9999</formula2>
    </dataValidation>
  </dataValidations>
  <hyperlinks>
    <hyperlink ref="B29" r:id="rId1" display="Download more FREE Statistical PERT templates at https://www.statisticalpert.com" xr:uid="{EA068561-0A82-4760-A047-3BC935284413}"/>
    <hyperlink ref="B30" r:id="rId2" display="Take a Pluralsight course on Statistical PERT" xr:uid="{D636E0FC-B3AA-4CA1-AF41-3E484025FDFD}"/>
    <hyperlink ref="B31" r:id="rId3" xr:uid="{68FE36B1-35EC-4ADF-9BE7-ACFBC890038B}"/>
    <hyperlink ref="B33" r:id="rId4" display="Follow Statistical PERT on Twitter to learn when new updates are released" xr:uid="{BDF449F8-1E3C-4F89-ABDD-E1132F2B2079}"/>
    <hyperlink ref="B31:H31" r:id="rId5" display="Watch Statistical PERT videos on YouTube " xr:uid="{2E94AF28-6E49-48F1-A666-87F0AB5FF9BB}"/>
    <hyperlink ref="B32:H32" r:id="rId6" display="Connect with or follow me on LinkedIn" xr:uid="{C1620DFF-715A-4EB3-8DF2-9EEA3A3BF20D}"/>
    <hyperlink ref="B30:H30" r:id="rId7" display="Watch a Pluralsight course on Statistical PERT® Normal Edition" xr:uid="{DCACE3EE-665B-477F-9EFD-0687A5124405}"/>
    <hyperlink ref="B43" r:id="rId8" display="See the GNU General Public License for more details (http://www.gnu.org/licenses/)." xr:uid="{1535AC15-EE9F-45B9-8A99-14BE06227AE3}"/>
    <hyperlink ref="B33:H33" r:id="rId9" location="newsletter" display="Subscribe to the SPERT® newsletter for monthly tips, free webinars, and new release notifications" xr:uid="{8C3D7FB0-C4DA-448F-AD09-16E8DECF7BB8}"/>
  </hyperlinks>
  <pageMargins left="0.7" right="0.7" top="0.75" bottom="0.75" header="0.3" footer="0.3"/>
  <drawing r:id="rId10"/>
  <legacyDrawing r:id="rId11"/>
  <extLst>
    <ext xmlns:x14="http://schemas.microsoft.com/office/spreadsheetml/2009/9/main" uri="{78C0D931-6437-407d-A8EE-F0AAD7539E65}">
      <x14:conditionalFormattings>
        <x14:conditionalFormatting xmlns:xm="http://schemas.microsoft.com/office/excel/2006/main">
          <x14:cfRule type="expression" priority="2" id="{88804A68-A56F-4C9C-B360-CB62D250E021}">
            <xm:f>IF($B$7=VLookups!$A$32,TRUE,FALSE)</xm:f>
            <x14:dxf>
              <numFmt numFmtId="9" formatCode="&quot;$&quot;#,##0_);\(&quot;$&quot;#,##0\)"/>
            </x14:dxf>
          </x14:cfRule>
          <xm:sqref>B4:U5</xm:sqref>
        </x14:conditionalFormatting>
        <x14:conditionalFormatting xmlns:xm="http://schemas.microsoft.com/office/excel/2006/main">
          <x14:cfRule type="expression" priority="7" id="{DC342408-8A0A-4A95-96BA-D6B54574A48B}">
            <xm:f>IF($B$7=VLookups!$A$32,TRUE,FALSE)</xm:f>
            <x14:dxf>
              <numFmt numFmtId="9" formatCode="&quot;$&quot;#,##0_);\(&quot;$&quot;#,##0\)"/>
            </x14:dxf>
          </x14:cfRule>
          <xm:sqref>D10:D11</xm:sqref>
        </x14:conditionalFormatting>
        <x14:conditionalFormatting xmlns:xm="http://schemas.microsoft.com/office/excel/2006/main">
          <x14:cfRule type="expression" priority="6" id="{8DDDC33C-7D8B-463D-84B4-25607B57B08B}">
            <xm:f>IF($B$7=VLookups!$A$32,TRUE,FALSE)</xm:f>
            <x14:dxf>
              <numFmt numFmtId="9" formatCode="&quot;$&quot;#,##0_);\(&quot;$&quot;#,##0\)"/>
            </x14:dxf>
          </x14:cfRule>
          <xm:sqref>D13:D14</xm:sqref>
        </x14:conditionalFormatting>
        <x14:conditionalFormatting xmlns:xm="http://schemas.microsoft.com/office/excel/2006/main">
          <x14:cfRule type="expression" priority="22" id="{A97CD0A5-AB33-4DE2-8B48-DF4F6346E201}">
            <xm:f>IF($B$7=VLookups!$A$32,TRUE,FALSE)</xm:f>
            <x14:dxf>
              <numFmt numFmtId="9" formatCode="&quot;$&quot;#,##0_);\(&quot;$&quot;#,##0\)"/>
            </x14:dxf>
          </x14:cfRule>
          <xm:sqref>K4</xm:sqref>
        </x14:conditionalFormatting>
        <x14:conditionalFormatting xmlns:xm="http://schemas.microsoft.com/office/excel/2006/main">
          <x14:cfRule type="expression" priority="14" id="{B83B548D-5DBC-412A-989D-F0C09EDD4BEB}">
            <xm:f>IF($B$7=VLookups!$A$32,TRUE,FALSE)</xm:f>
            <x14:dxf>
              <numFmt numFmtId="9" formatCode="&quot;$&quot;#,##0_);\(&quot;$&quot;#,##0\)"/>
            </x14:dxf>
          </x14:cfRule>
          <xm:sqref>N7</xm:sqref>
        </x14:conditionalFormatting>
        <x14:conditionalFormatting xmlns:xm="http://schemas.microsoft.com/office/excel/2006/main">
          <x14:cfRule type="expression" priority="8" id="{CF598E32-6DB9-4C5C-9A35-9A304D6023CC}">
            <xm:f>IF($B$7=VLookups!$A$32,TRUE,FALSE)</xm:f>
            <x14:dxf>
              <numFmt numFmtId="9" formatCode="&quot;$&quot;#,##0_);\(&quot;$&quot;#,##0\)"/>
            </x14:dxf>
          </x14:cfRule>
          <xm:sqref>P7:U7</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B70AC83E-60D2-4358-87B2-E1407E0B906A}">
          <x14:formula1>
            <xm:f>VLookups!$A$32:$A$33</xm:f>
          </x14:formula1>
          <xm:sqref>B7:D7</xm:sqref>
        </x14:dataValidation>
        <x14:dataValidation type="list" allowBlank="1" showInputMessage="1" showErrorMessage="1" xr:uid="{8EE9A81D-47C1-4550-B013-7BE8529A3422}">
          <x14:formula1>
            <xm:f>VLookups!$A$27:$A$28</xm:f>
          </x14:formula1>
          <xm:sqref>N1:O1</xm:sqref>
        </x14:dataValidation>
        <x14:dataValidation type="list" allowBlank="1" showInputMessage="1" showErrorMessage="1" xr:uid="{1970DDC9-0917-4824-AE2C-90919B43899A}">
          <x14:formula1>
            <xm:f>VLookups!$A$4:$A$13</xm:f>
          </x14:formula1>
          <xm:sqref>I5 H4:H5</xm:sqref>
        </x14:dataValidation>
        <x14:dataValidation type="list" allowBlank="1" showInputMessage="1" showErrorMessage="1" xr:uid="{36E793DA-E52F-44CA-9A4F-53D1E5438315}">
          <x14:formula1>
            <xm:f>VLookups!$A$17:$A$18</xm:f>
          </x14:formula1>
          <xm:sqref>C3</xm:sqref>
        </x14:dataValidation>
        <x14:dataValidation type="list" allowBlank="1" showInputMessage="1" showErrorMessage="1" xr:uid="{01CE97D1-065F-474B-B3B1-BDA7AE16562A}">
          <x14:formula1>
            <xm:f>VLookups!$A$37:$A$44</xm:f>
          </x14:formula1>
          <xm:sqref>G24</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1371A8EB-5B8D-4470-9BC5-2DEF35BFB74A}">
          <x14:colorSeries theme="1"/>
          <x14:colorNegative rgb="FFD00000"/>
          <x14:colorAxis rgb="FF000000"/>
          <x14:colorMarkers rgb="FFD00000"/>
          <x14:colorFirst rgb="FFD00000"/>
          <x14:colorLast rgb="FFD00000"/>
          <x14:colorHigh rgb="FFD00000"/>
          <x14:colorLow rgb="FFD00000"/>
          <x14:sparklines>
            <x14:sparkline>
              <xm:f>'SPERT® Lognormal Charts'!HQ4:PI4</xm:f>
              <xm:sqref>I4</xm:sqref>
            </x14:sparkline>
          </x14:sparklines>
        </x14:sparklineGroup>
      </x14:sparklineGroup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J346"/>
  <sheetViews>
    <sheetView showGridLines="0" zoomScaleNormal="100" workbookViewId="0">
      <pane ySplit="3" topLeftCell="A4" activePane="bottomLeft" state="frozen"/>
      <selection pane="bottomLeft" activeCell="C4" sqref="C4"/>
    </sheetView>
  </sheetViews>
  <sheetFormatPr defaultRowHeight="14.25" x14ac:dyDescent="0.45"/>
  <cols>
    <col min="1" max="1" width="5.73046875" style="1" customWidth="1"/>
    <col min="2" max="4" width="13.73046875" customWidth="1"/>
    <col min="5" max="6" width="4.73046875" style="1" customWidth="1"/>
    <col min="7" max="7" width="13.73046875" customWidth="1"/>
    <col min="8" max="8" width="25.73046875" style="1" customWidth="1"/>
    <col min="9" max="9" width="7.73046875" style="1" customWidth="1"/>
    <col min="10" max="11" width="12.73046875" customWidth="1"/>
    <col min="12" max="12" width="11.73046875" hidden="1" customWidth="1"/>
    <col min="13" max="13" width="13.53125" hidden="1" customWidth="1"/>
    <col min="14" max="14" width="13.73046875" customWidth="1"/>
    <col min="15" max="15" width="10.73046875" customWidth="1"/>
    <col min="16" max="21" width="13.73046875" customWidth="1"/>
    <col min="23" max="225" width="9.1328125" hidden="1" customWidth="1"/>
    <col min="226" max="425" width="0" hidden="1" customWidth="1"/>
  </cols>
  <sheetData>
    <row r="1" spans="1:426" ht="24" customHeight="1" x14ac:dyDescent="0.45">
      <c r="A1" s="50"/>
      <c r="B1" s="50" t="s">
        <v>758</v>
      </c>
      <c r="C1" s="5"/>
      <c r="D1" s="5"/>
      <c r="E1" s="2"/>
      <c r="F1" s="2"/>
      <c r="G1" s="5"/>
      <c r="H1" s="2"/>
      <c r="I1" s="2"/>
      <c r="J1" s="5"/>
      <c r="K1" s="5"/>
      <c r="L1" s="5"/>
      <c r="M1" s="5"/>
      <c r="N1" s="399" t="s">
        <v>43</v>
      </c>
      <c r="O1" s="400"/>
      <c r="P1" s="408" t="str">
        <f>VLOOKUP(N1,VLookups!A27:C28,3,FALSE)</f>
        <v>Show the likelihood that the SPERT estimates will be EQUAL TO or GREATER THAN an uncertainty</v>
      </c>
      <c r="Q1" s="408"/>
      <c r="R1" s="408"/>
      <c r="S1" s="408"/>
      <c r="T1" s="408"/>
      <c r="U1" s="408"/>
      <c r="V1" s="5"/>
      <c r="X1">
        <v>1</v>
      </c>
      <c r="Y1">
        <v>2</v>
      </c>
      <c r="Z1">
        <v>3</v>
      </c>
      <c r="AA1">
        <v>4</v>
      </c>
      <c r="AB1">
        <v>5</v>
      </c>
      <c r="AC1">
        <v>6</v>
      </c>
      <c r="AD1">
        <v>7</v>
      </c>
      <c r="AE1">
        <v>8</v>
      </c>
      <c r="AF1">
        <v>9</v>
      </c>
      <c r="AG1">
        <v>10</v>
      </c>
      <c r="AH1">
        <v>11</v>
      </c>
      <c r="AI1">
        <v>12</v>
      </c>
      <c r="AJ1">
        <v>13</v>
      </c>
      <c r="AK1">
        <v>14</v>
      </c>
      <c r="AL1">
        <v>15</v>
      </c>
      <c r="AM1">
        <v>16</v>
      </c>
      <c r="AN1">
        <v>17</v>
      </c>
      <c r="AO1">
        <v>18</v>
      </c>
      <c r="AP1">
        <v>19</v>
      </c>
      <c r="AQ1">
        <v>20</v>
      </c>
      <c r="AR1">
        <v>21</v>
      </c>
      <c r="AS1">
        <v>22</v>
      </c>
      <c r="AT1">
        <v>23</v>
      </c>
      <c r="AU1">
        <v>24</v>
      </c>
      <c r="AV1">
        <v>25</v>
      </c>
      <c r="AW1">
        <v>26</v>
      </c>
      <c r="AX1">
        <v>27</v>
      </c>
      <c r="AY1">
        <v>28</v>
      </c>
      <c r="AZ1">
        <v>29</v>
      </c>
      <c r="BA1">
        <v>30</v>
      </c>
      <c r="BB1">
        <v>31</v>
      </c>
      <c r="BC1">
        <v>32</v>
      </c>
      <c r="BD1">
        <v>33</v>
      </c>
      <c r="BE1">
        <v>34</v>
      </c>
      <c r="BF1">
        <v>35</v>
      </c>
      <c r="BG1">
        <v>36</v>
      </c>
      <c r="BH1">
        <v>37</v>
      </c>
      <c r="BI1">
        <v>38</v>
      </c>
      <c r="BJ1">
        <v>39</v>
      </c>
      <c r="BK1">
        <v>40</v>
      </c>
      <c r="BL1">
        <v>41</v>
      </c>
      <c r="BM1">
        <v>42</v>
      </c>
      <c r="BN1">
        <v>43</v>
      </c>
      <c r="BO1">
        <v>44</v>
      </c>
      <c r="BP1">
        <v>45</v>
      </c>
      <c r="BQ1">
        <v>46</v>
      </c>
      <c r="BR1">
        <v>47</v>
      </c>
      <c r="BS1">
        <v>48</v>
      </c>
      <c r="BT1">
        <v>49</v>
      </c>
      <c r="BU1">
        <v>50</v>
      </c>
      <c r="BV1">
        <v>51</v>
      </c>
      <c r="BW1">
        <v>52</v>
      </c>
      <c r="BX1">
        <v>53</v>
      </c>
      <c r="BY1">
        <v>54</v>
      </c>
      <c r="BZ1">
        <v>55</v>
      </c>
      <c r="CA1">
        <v>56</v>
      </c>
      <c r="CB1">
        <v>57</v>
      </c>
      <c r="CC1">
        <v>58</v>
      </c>
      <c r="CD1">
        <v>59</v>
      </c>
      <c r="CE1">
        <v>60</v>
      </c>
      <c r="CF1">
        <v>61</v>
      </c>
      <c r="CG1">
        <v>62</v>
      </c>
      <c r="CH1">
        <v>63</v>
      </c>
      <c r="CI1">
        <v>64</v>
      </c>
      <c r="CJ1">
        <v>65</v>
      </c>
      <c r="CK1">
        <v>66</v>
      </c>
      <c r="CL1">
        <v>67</v>
      </c>
      <c r="CM1">
        <v>68</v>
      </c>
      <c r="CN1">
        <v>69</v>
      </c>
      <c r="CO1">
        <v>70</v>
      </c>
      <c r="CP1">
        <v>71</v>
      </c>
      <c r="CQ1">
        <v>72</v>
      </c>
      <c r="CR1">
        <v>73</v>
      </c>
      <c r="CS1">
        <v>74</v>
      </c>
      <c r="CT1">
        <v>75</v>
      </c>
      <c r="CU1">
        <v>76</v>
      </c>
      <c r="CV1">
        <v>77</v>
      </c>
      <c r="CW1">
        <v>78</v>
      </c>
      <c r="CX1">
        <v>79</v>
      </c>
      <c r="CY1">
        <v>80</v>
      </c>
      <c r="CZ1">
        <v>81</v>
      </c>
      <c r="DA1">
        <v>82</v>
      </c>
      <c r="DB1">
        <v>83</v>
      </c>
      <c r="DC1">
        <v>84</v>
      </c>
      <c r="DD1">
        <v>85</v>
      </c>
      <c r="DE1">
        <v>86</v>
      </c>
      <c r="DF1">
        <v>87</v>
      </c>
      <c r="DG1">
        <v>88</v>
      </c>
      <c r="DH1">
        <v>89</v>
      </c>
      <c r="DI1">
        <v>90</v>
      </c>
      <c r="DJ1">
        <v>91</v>
      </c>
      <c r="DK1">
        <v>92</v>
      </c>
      <c r="DL1">
        <v>93</v>
      </c>
      <c r="DM1">
        <v>94</v>
      </c>
      <c r="DN1">
        <v>95</v>
      </c>
      <c r="DO1">
        <v>96</v>
      </c>
      <c r="DP1">
        <v>97</v>
      </c>
      <c r="DQ1">
        <v>98</v>
      </c>
      <c r="DR1">
        <v>99</v>
      </c>
      <c r="DS1">
        <v>100</v>
      </c>
      <c r="DT1">
        <v>101</v>
      </c>
      <c r="DU1">
        <v>102</v>
      </c>
      <c r="DV1">
        <v>103</v>
      </c>
      <c r="DW1">
        <v>104</v>
      </c>
      <c r="DX1">
        <v>105</v>
      </c>
      <c r="DY1">
        <v>106</v>
      </c>
      <c r="DZ1">
        <v>107</v>
      </c>
      <c r="EA1">
        <v>108</v>
      </c>
      <c r="EB1">
        <v>109</v>
      </c>
      <c r="EC1">
        <v>110</v>
      </c>
      <c r="ED1">
        <v>111</v>
      </c>
      <c r="EE1">
        <v>112</v>
      </c>
      <c r="EF1">
        <v>113</v>
      </c>
      <c r="EG1">
        <v>114</v>
      </c>
      <c r="EH1">
        <v>115</v>
      </c>
      <c r="EI1">
        <v>116</v>
      </c>
      <c r="EJ1">
        <v>117</v>
      </c>
      <c r="EK1">
        <v>118</v>
      </c>
      <c r="EL1">
        <v>119</v>
      </c>
      <c r="EM1">
        <v>120</v>
      </c>
      <c r="EN1">
        <v>121</v>
      </c>
      <c r="EO1">
        <v>122</v>
      </c>
      <c r="EP1">
        <v>123</v>
      </c>
      <c r="EQ1">
        <v>124</v>
      </c>
      <c r="ER1">
        <v>125</v>
      </c>
      <c r="ES1">
        <v>126</v>
      </c>
      <c r="ET1">
        <v>127</v>
      </c>
      <c r="EU1">
        <v>128</v>
      </c>
      <c r="EV1">
        <v>129</v>
      </c>
      <c r="EW1">
        <v>130</v>
      </c>
      <c r="EX1">
        <v>131</v>
      </c>
      <c r="EY1">
        <v>132</v>
      </c>
      <c r="EZ1">
        <v>133</v>
      </c>
      <c r="FA1">
        <v>134</v>
      </c>
      <c r="FB1">
        <v>135</v>
      </c>
      <c r="FC1">
        <v>136</v>
      </c>
      <c r="FD1">
        <v>137</v>
      </c>
      <c r="FE1">
        <v>138</v>
      </c>
      <c r="FF1">
        <v>139</v>
      </c>
      <c r="FG1">
        <v>140</v>
      </c>
      <c r="FH1">
        <v>141</v>
      </c>
      <c r="FI1">
        <v>142</v>
      </c>
      <c r="FJ1">
        <v>143</v>
      </c>
      <c r="FK1">
        <v>144</v>
      </c>
      <c r="FL1">
        <v>145</v>
      </c>
      <c r="FM1">
        <v>146</v>
      </c>
      <c r="FN1">
        <v>147</v>
      </c>
      <c r="FO1">
        <v>148</v>
      </c>
      <c r="FP1">
        <v>149</v>
      </c>
      <c r="FQ1">
        <v>150</v>
      </c>
      <c r="FR1">
        <v>151</v>
      </c>
      <c r="FS1">
        <v>152</v>
      </c>
      <c r="FT1">
        <v>153</v>
      </c>
      <c r="FU1">
        <v>154</v>
      </c>
      <c r="FV1">
        <v>155</v>
      </c>
      <c r="FW1">
        <v>156</v>
      </c>
      <c r="FX1">
        <v>157</v>
      </c>
      <c r="FY1">
        <v>158</v>
      </c>
      <c r="FZ1">
        <v>159</v>
      </c>
      <c r="GA1">
        <v>160</v>
      </c>
      <c r="GB1">
        <v>161</v>
      </c>
      <c r="GC1">
        <v>162</v>
      </c>
      <c r="GD1">
        <v>163</v>
      </c>
      <c r="GE1">
        <v>164</v>
      </c>
      <c r="GF1">
        <v>165</v>
      </c>
      <c r="GG1">
        <v>166</v>
      </c>
      <c r="GH1">
        <v>167</v>
      </c>
      <c r="GI1">
        <v>168</v>
      </c>
      <c r="GJ1">
        <v>169</v>
      </c>
      <c r="GK1">
        <v>170</v>
      </c>
      <c r="GL1">
        <v>171</v>
      </c>
      <c r="GM1">
        <v>172</v>
      </c>
      <c r="GN1">
        <v>173</v>
      </c>
      <c r="GO1">
        <v>174</v>
      </c>
      <c r="GP1">
        <v>175</v>
      </c>
      <c r="GQ1">
        <v>176</v>
      </c>
      <c r="GR1">
        <v>177</v>
      </c>
      <c r="GS1">
        <v>178</v>
      </c>
      <c r="GT1">
        <v>179</v>
      </c>
      <c r="GU1">
        <v>180</v>
      </c>
      <c r="GV1">
        <v>181</v>
      </c>
      <c r="GW1">
        <v>182</v>
      </c>
      <c r="GX1">
        <v>183</v>
      </c>
      <c r="GY1">
        <v>184</v>
      </c>
      <c r="GZ1">
        <v>185</v>
      </c>
      <c r="HA1">
        <v>186</v>
      </c>
      <c r="HB1">
        <v>187</v>
      </c>
      <c r="HC1">
        <v>188</v>
      </c>
      <c r="HD1">
        <v>189</v>
      </c>
      <c r="HE1">
        <v>190</v>
      </c>
      <c r="HF1">
        <v>191</v>
      </c>
      <c r="HG1">
        <v>192</v>
      </c>
      <c r="HH1">
        <v>193</v>
      </c>
      <c r="HI1">
        <v>194</v>
      </c>
      <c r="HJ1">
        <v>195</v>
      </c>
      <c r="HK1">
        <v>196</v>
      </c>
      <c r="HL1">
        <v>197</v>
      </c>
      <c r="HM1">
        <v>198</v>
      </c>
      <c r="HN1">
        <v>199</v>
      </c>
      <c r="HO1">
        <v>200</v>
      </c>
      <c r="HP1">
        <v>201</v>
      </c>
      <c r="HQ1">
        <v>1</v>
      </c>
      <c r="HR1">
        <v>2</v>
      </c>
      <c r="HS1">
        <v>3</v>
      </c>
      <c r="HT1">
        <v>4</v>
      </c>
      <c r="HU1">
        <v>5</v>
      </c>
      <c r="HV1">
        <v>6</v>
      </c>
      <c r="HW1">
        <v>7</v>
      </c>
      <c r="HX1">
        <v>8</v>
      </c>
      <c r="HY1">
        <v>9</v>
      </c>
      <c r="HZ1">
        <v>10</v>
      </c>
      <c r="IA1">
        <v>11</v>
      </c>
      <c r="IB1">
        <v>12</v>
      </c>
      <c r="IC1">
        <v>13</v>
      </c>
      <c r="ID1">
        <v>14</v>
      </c>
      <c r="IE1">
        <v>15</v>
      </c>
      <c r="IF1">
        <v>16</v>
      </c>
      <c r="IG1">
        <v>17</v>
      </c>
      <c r="IH1">
        <v>18</v>
      </c>
      <c r="II1">
        <v>19</v>
      </c>
      <c r="IJ1">
        <v>20</v>
      </c>
      <c r="IK1">
        <v>21</v>
      </c>
      <c r="IL1">
        <v>22</v>
      </c>
      <c r="IM1">
        <v>23</v>
      </c>
      <c r="IN1">
        <v>24</v>
      </c>
      <c r="IO1">
        <v>25</v>
      </c>
      <c r="IP1">
        <v>26</v>
      </c>
      <c r="IQ1">
        <v>27</v>
      </c>
      <c r="IR1">
        <v>28</v>
      </c>
      <c r="IS1">
        <v>29</v>
      </c>
      <c r="IT1">
        <v>30</v>
      </c>
      <c r="IU1">
        <v>31</v>
      </c>
      <c r="IV1">
        <v>32</v>
      </c>
      <c r="IW1">
        <v>33</v>
      </c>
      <c r="IX1">
        <v>34</v>
      </c>
      <c r="IY1">
        <v>35</v>
      </c>
      <c r="IZ1">
        <v>36</v>
      </c>
      <c r="JA1">
        <v>37</v>
      </c>
      <c r="JB1">
        <v>38</v>
      </c>
      <c r="JC1">
        <v>39</v>
      </c>
      <c r="JD1">
        <v>40</v>
      </c>
      <c r="JE1">
        <v>41</v>
      </c>
      <c r="JF1">
        <v>42</v>
      </c>
      <c r="JG1">
        <v>43</v>
      </c>
      <c r="JH1">
        <v>44</v>
      </c>
      <c r="JI1">
        <v>45</v>
      </c>
      <c r="JJ1">
        <v>46</v>
      </c>
      <c r="JK1">
        <v>47</v>
      </c>
      <c r="JL1">
        <v>48</v>
      </c>
      <c r="JM1">
        <v>49</v>
      </c>
      <c r="JN1">
        <v>50</v>
      </c>
      <c r="JO1">
        <v>51</v>
      </c>
      <c r="JP1">
        <v>52</v>
      </c>
      <c r="JQ1">
        <v>53</v>
      </c>
      <c r="JR1">
        <v>54</v>
      </c>
      <c r="JS1">
        <v>55</v>
      </c>
      <c r="JT1">
        <v>56</v>
      </c>
      <c r="JU1">
        <v>57</v>
      </c>
      <c r="JV1">
        <v>58</v>
      </c>
      <c r="JW1">
        <v>59</v>
      </c>
      <c r="JX1">
        <v>60</v>
      </c>
      <c r="JY1">
        <v>61</v>
      </c>
      <c r="JZ1">
        <v>62</v>
      </c>
      <c r="KA1">
        <v>63</v>
      </c>
      <c r="KB1">
        <v>64</v>
      </c>
      <c r="KC1">
        <v>65</v>
      </c>
      <c r="KD1">
        <v>66</v>
      </c>
      <c r="KE1">
        <v>67</v>
      </c>
      <c r="KF1">
        <v>68</v>
      </c>
      <c r="KG1">
        <v>69</v>
      </c>
      <c r="KH1">
        <v>70</v>
      </c>
      <c r="KI1">
        <v>71</v>
      </c>
      <c r="KJ1">
        <v>72</v>
      </c>
      <c r="KK1">
        <v>73</v>
      </c>
      <c r="KL1">
        <v>74</v>
      </c>
      <c r="KM1">
        <v>75</v>
      </c>
      <c r="KN1">
        <v>76</v>
      </c>
      <c r="KO1">
        <v>77</v>
      </c>
      <c r="KP1">
        <v>78</v>
      </c>
      <c r="KQ1">
        <v>79</v>
      </c>
      <c r="KR1">
        <v>80</v>
      </c>
      <c r="KS1">
        <v>81</v>
      </c>
      <c r="KT1">
        <v>82</v>
      </c>
      <c r="KU1">
        <v>83</v>
      </c>
      <c r="KV1">
        <v>84</v>
      </c>
      <c r="KW1">
        <v>85</v>
      </c>
      <c r="KX1">
        <v>86</v>
      </c>
      <c r="KY1">
        <v>87</v>
      </c>
      <c r="KZ1">
        <v>88</v>
      </c>
      <c r="LA1">
        <v>89</v>
      </c>
      <c r="LB1">
        <v>90</v>
      </c>
      <c r="LC1">
        <v>91</v>
      </c>
      <c r="LD1">
        <v>92</v>
      </c>
      <c r="LE1">
        <v>93</v>
      </c>
      <c r="LF1">
        <v>94</v>
      </c>
      <c r="LG1">
        <v>95</v>
      </c>
      <c r="LH1">
        <v>96</v>
      </c>
      <c r="LI1">
        <v>97</v>
      </c>
      <c r="LJ1">
        <v>98</v>
      </c>
      <c r="LK1">
        <v>99</v>
      </c>
      <c r="LL1">
        <v>100</v>
      </c>
      <c r="LM1">
        <v>101</v>
      </c>
      <c r="LN1">
        <v>102</v>
      </c>
      <c r="LO1">
        <v>103</v>
      </c>
      <c r="LP1">
        <v>104</v>
      </c>
      <c r="LQ1">
        <v>105</v>
      </c>
      <c r="LR1">
        <v>106</v>
      </c>
      <c r="LS1">
        <v>107</v>
      </c>
      <c r="LT1">
        <v>108</v>
      </c>
      <c r="LU1">
        <v>109</v>
      </c>
      <c r="LV1">
        <v>110</v>
      </c>
      <c r="LW1">
        <v>111</v>
      </c>
      <c r="LX1">
        <v>112</v>
      </c>
      <c r="LY1">
        <v>113</v>
      </c>
      <c r="LZ1">
        <v>114</v>
      </c>
      <c r="MA1">
        <v>115</v>
      </c>
      <c r="MB1">
        <v>116</v>
      </c>
      <c r="MC1">
        <v>117</v>
      </c>
      <c r="MD1">
        <v>118</v>
      </c>
      <c r="ME1">
        <v>119</v>
      </c>
      <c r="MF1">
        <v>120</v>
      </c>
      <c r="MG1">
        <v>121</v>
      </c>
      <c r="MH1">
        <v>122</v>
      </c>
      <c r="MI1">
        <v>123</v>
      </c>
      <c r="MJ1">
        <v>124</v>
      </c>
      <c r="MK1">
        <v>125</v>
      </c>
      <c r="ML1">
        <v>126</v>
      </c>
      <c r="MM1">
        <v>127</v>
      </c>
      <c r="MN1">
        <v>128</v>
      </c>
      <c r="MO1">
        <v>129</v>
      </c>
      <c r="MP1">
        <v>130</v>
      </c>
      <c r="MQ1">
        <v>131</v>
      </c>
      <c r="MR1">
        <v>132</v>
      </c>
      <c r="MS1">
        <v>133</v>
      </c>
      <c r="MT1">
        <v>134</v>
      </c>
      <c r="MU1">
        <v>135</v>
      </c>
      <c r="MV1">
        <v>136</v>
      </c>
      <c r="MW1">
        <v>137</v>
      </c>
      <c r="MX1">
        <v>138</v>
      </c>
      <c r="MY1">
        <v>139</v>
      </c>
      <c r="MZ1">
        <v>140</v>
      </c>
      <c r="NA1">
        <v>141</v>
      </c>
      <c r="NB1">
        <v>142</v>
      </c>
      <c r="NC1">
        <v>143</v>
      </c>
      <c r="ND1">
        <v>144</v>
      </c>
      <c r="NE1">
        <v>145</v>
      </c>
      <c r="NF1">
        <v>146</v>
      </c>
      <c r="NG1">
        <v>147</v>
      </c>
      <c r="NH1">
        <v>148</v>
      </c>
      <c r="NI1">
        <v>149</v>
      </c>
      <c r="NJ1">
        <v>150</v>
      </c>
      <c r="NK1">
        <v>151</v>
      </c>
      <c r="NL1">
        <v>152</v>
      </c>
      <c r="NM1">
        <v>153</v>
      </c>
      <c r="NN1">
        <v>154</v>
      </c>
      <c r="NO1">
        <v>155</v>
      </c>
      <c r="NP1">
        <v>156</v>
      </c>
      <c r="NQ1">
        <v>157</v>
      </c>
      <c r="NR1">
        <v>158</v>
      </c>
      <c r="NS1">
        <v>159</v>
      </c>
      <c r="NT1">
        <v>160</v>
      </c>
      <c r="NU1">
        <v>161</v>
      </c>
      <c r="NV1">
        <v>162</v>
      </c>
      <c r="NW1">
        <v>163</v>
      </c>
      <c r="NX1">
        <v>164</v>
      </c>
      <c r="NY1">
        <v>165</v>
      </c>
      <c r="NZ1">
        <v>166</v>
      </c>
      <c r="OA1">
        <v>167</v>
      </c>
      <c r="OB1">
        <v>168</v>
      </c>
      <c r="OC1">
        <v>169</v>
      </c>
      <c r="OD1">
        <v>170</v>
      </c>
      <c r="OE1">
        <v>171</v>
      </c>
      <c r="OF1">
        <v>172</v>
      </c>
      <c r="OG1">
        <v>173</v>
      </c>
      <c r="OH1">
        <v>174</v>
      </c>
      <c r="OI1">
        <v>175</v>
      </c>
      <c r="OJ1">
        <v>176</v>
      </c>
      <c r="OK1">
        <v>177</v>
      </c>
      <c r="OL1">
        <v>178</v>
      </c>
      <c r="OM1">
        <v>179</v>
      </c>
      <c r="ON1">
        <v>180</v>
      </c>
      <c r="OO1">
        <v>181</v>
      </c>
      <c r="OP1">
        <v>182</v>
      </c>
      <c r="OQ1">
        <v>183</v>
      </c>
      <c r="OR1">
        <v>184</v>
      </c>
      <c r="OS1">
        <v>185</v>
      </c>
      <c r="OT1">
        <v>186</v>
      </c>
      <c r="OU1">
        <v>187</v>
      </c>
      <c r="OV1">
        <v>188</v>
      </c>
      <c r="OW1">
        <v>189</v>
      </c>
      <c r="OX1">
        <v>190</v>
      </c>
      <c r="OY1">
        <v>191</v>
      </c>
      <c r="OZ1">
        <v>192</v>
      </c>
      <c r="PA1">
        <v>193</v>
      </c>
      <c r="PB1">
        <v>194</v>
      </c>
      <c r="PC1">
        <v>195</v>
      </c>
      <c r="PD1">
        <v>196</v>
      </c>
      <c r="PE1">
        <v>197</v>
      </c>
      <c r="PF1">
        <v>198</v>
      </c>
      <c r="PG1">
        <v>199</v>
      </c>
      <c r="PH1">
        <v>200</v>
      </c>
      <c r="PI1">
        <v>201</v>
      </c>
    </row>
    <row r="2" spans="1:426" ht="15" customHeight="1" x14ac:dyDescent="0.45">
      <c r="B2" s="23"/>
      <c r="C2" s="23"/>
      <c r="D2" s="23"/>
      <c r="E2" s="24"/>
      <c r="F2" s="24"/>
      <c r="G2" s="23"/>
      <c r="H2" s="24"/>
      <c r="I2" s="24"/>
      <c r="J2" s="5"/>
      <c r="K2" s="5"/>
      <c r="L2" s="5"/>
      <c r="M2" s="5"/>
      <c r="N2" s="412" t="s">
        <v>40</v>
      </c>
      <c r="O2" s="412" t="s">
        <v>41</v>
      </c>
      <c r="P2" s="409" t="s">
        <v>31</v>
      </c>
      <c r="Q2" s="410"/>
      <c r="R2" s="410"/>
      <c r="S2" s="410"/>
      <c r="T2" s="410"/>
      <c r="U2" s="411"/>
      <c r="V2" s="5"/>
      <c r="W2" s="144" t="s">
        <v>111</v>
      </c>
    </row>
    <row r="3" spans="1:426" x14ac:dyDescent="0.45">
      <c r="A3" s="3" t="s">
        <v>5</v>
      </c>
      <c r="B3" s="53" t="s">
        <v>24</v>
      </c>
      <c r="C3" s="317" t="s">
        <v>6</v>
      </c>
      <c r="D3" s="53" t="s">
        <v>25</v>
      </c>
      <c r="E3" s="53"/>
      <c r="F3" s="53"/>
      <c r="G3" s="53" t="s">
        <v>690</v>
      </c>
      <c r="H3" s="53" t="s">
        <v>9</v>
      </c>
      <c r="I3" s="53" t="s">
        <v>108</v>
      </c>
      <c r="J3" s="53" t="s">
        <v>750</v>
      </c>
      <c r="K3" s="53" t="s">
        <v>749</v>
      </c>
      <c r="L3" s="53" t="s">
        <v>747</v>
      </c>
      <c r="M3" s="53" t="s">
        <v>748</v>
      </c>
      <c r="N3" s="413"/>
      <c r="O3" s="413"/>
      <c r="P3" s="86">
        <v>0.1</v>
      </c>
      <c r="Q3" s="49">
        <v>0.9</v>
      </c>
      <c r="R3" s="49">
        <v>0.85</v>
      </c>
      <c r="S3" s="49">
        <v>0.8</v>
      </c>
      <c r="T3" s="49">
        <v>0.75</v>
      </c>
      <c r="U3" s="49">
        <v>0.7</v>
      </c>
      <c r="V3" s="5"/>
      <c r="W3" s="144" t="s">
        <v>112</v>
      </c>
      <c r="HQ3" s="144" t="s">
        <v>109</v>
      </c>
      <c r="LN3" s="147" t="s">
        <v>140</v>
      </c>
      <c r="PJ3" s="147" t="s">
        <v>880</v>
      </c>
    </row>
    <row r="4" spans="1:426" x14ac:dyDescent="0.45">
      <c r="A4" s="4">
        <v>1</v>
      </c>
      <c r="B4" s="319">
        <f>IFERROR(_xlfn.LOGNORM.INV(VLookups!$B$22,LN($G4),LN($K4)),"")</f>
        <v>70.856760884860648</v>
      </c>
      <c r="C4" s="81">
        <v>100</v>
      </c>
      <c r="D4" s="319">
        <f>IFERROR(_xlfn.LOGNORM.INV(VLookups!$B$23,LN($G4),LN($K4)),"")</f>
        <v>143.96650189212349</v>
      </c>
      <c r="E4" s="32">
        <f>IF(OR(ISBLANK(C4),ISBLANK(D4),ISBLANK(B4)),"",IF(AND(B4&gt;0,C4&gt;0,D4&gt;0),IF(C4&gt;B4,IF(D4&gt;C4,1,-1),-1)))</f>
        <v>1</v>
      </c>
      <c r="F4" s="32">
        <f>IF(OR(ISBLANK(B4),ISBLANK(C4),ISBLANK(D4)),"",IFERROR(MIN(C4-B4,D4-C4)/MAX(C4-B4,D4-C4),""))</f>
        <v>0.66285098565824963</v>
      </c>
      <c r="G4" s="65">
        <f>IF(AND(C4&gt;0,NOT(ISBLANK(H4))),IF(VLOOKUP($C$3,VLookups!$A$17:$B$18,2,FALSE),C4*VLOOKUP(H4,VLookups!$A$4:$B$13,2,FALSE),C4),"")</f>
        <v>101</v>
      </c>
      <c r="H4" s="21" t="s">
        <v>10</v>
      </c>
      <c r="I4" s="53"/>
      <c r="J4" s="237"/>
      <c r="K4" s="320">
        <f>IF(C4&gt;0,IF(ISBLANK(J4),IF(ISBLANK(H4),"",VLOOKUP(H4,VLookups!$A$4:$C$13,3,FALSE)),J4),"")</f>
        <v>1.1000000000000001</v>
      </c>
      <c r="L4" s="320">
        <f>IFERROR((D4-B4)/6,"")</f>
        <v>12.184956834543806</v>
      </c>
      <c r="M4" s="67">
        <f>IF(L4="","",L4^2)</f>
        <v>148.47317305969582</v>
      </c>
      <c r="N4" s="81">
        <v>150</v>
      </c>
      <c r="O4" s="230">
        <f>IF(AND(N4&gt;0,C4&gt;0,NOT(K4="")),ABS(VLOOKUP($N$1,VLookups!$A$27:$B$28,2,FALSE)-_xlfn.LOGNORM.DIST(N4,LN(G4),LN(K4),TRUE)),"")</f>
        <v>0.99998335910666625</v>
      </c>
      <c r="P4" s="80">
        <f>IF(AND($B4&gt;0,$C4&gt;0,$D4&gt;0,NOT(ISBLANK($H4))),_xlfn.LOGNORM.INV(ABS(VLOOKUP($N$1,VLookups!$A$27:$B$28,2,FALSE)-P$3),LN($G4),LN($K4)),"")</f>
        <v>89.387031192947902</v>
      </c>
      <c r="Q4" s="79">
        <f>IF(AND($B4&gt;0,$C4&gt;0,$D4&gt;0,NOT(ISBLANK($H4))),_xlfn.LOGNORM.INV(ABS(VLOOKUP($N$1,VLookups!$A$27:$B$28,2,FALSE)-Q$3),LN($G4),LN($K4)),"")</f>
        <v>114.12170047330984</v>
      </c>
      <c r="R4" s="80">
        <f>IF(AND($B4&gt;0,$C4&gt;0,$D4&gt;0,NOT(ISBLANK($H4))),_xlfn.LOGNORM.INV(ABS(VLOOKUP($N$1,VLookups!$A$27:$B$28,2,FALSE)-R$3),LN($G4),LN($K4)),"")</f>
        <v>111.48646234125447</v>
      </c>
      <c r="S4" s="79">
        <f>IF(AND($B4&gt;0,$C4&gt;0,$D4&gt;0,NOT(ISBLANK($H4))),_xlfn.LOGNORM.INV(ABS(VLOOKUP($N$1,VLookups!$A$27:$B$28,2,FALSE)-S$3),LN($G4),LN($K4)),"")</f>
        <v>109.43552772356459</v>
      </c>
      <c r="T4" s="80">
        <f>IF(AND($B4&gt;0,$C4&gt;0,$D4&gt;0,NOT(ISBLANK($H4))),_xlfn.LOGNORM.INV(ABS(VLOOKUP($N$1,VLookups!$A$27:$B$28,2,FALSE)-T$3),LN($G4),LN($K4)),"")</f>
        <v>107.70610375233875</v>
      </c>
      <c r="U4" s="79">
        <f>IF(AND($B4&gt;0,$C4&gt;0,$D4&gt;0,NOT(ISBLANK($H4))),_xlfn.LOGNORM.INV(ABS(VLOOKUP($N$1,VLookups!$A$27:$B$28,2,FALSE)-U$3),LN($G4),LN($K4)),"")</f>
        <v>106.17633227076962</v>
      </c>
      <c r="V4" s="5"/>
      <c r="W4" s="145">
        <f>IF(AND(B4&gt;0,C4&gt;0,D4&gt;0),ABS(B4-D4)/200,"")</f>
        <v>0.3655487050363142</v>
      </c>
      <c r="X4" s="145">
        <f>IF(ISNONTEXT($W4),$B4,"")</f>
        <v>70.856760884860648</v>
      </c>
      <c r="Y4" s="46">
        <f>IF(ISNONTEXT($W4),X4+$W4,"")</f>
        <v>71.222309589896966</v>
      </c>
      <c r="Z4" s="46">
        <f t="shared" ref="Z4:CK7" si="0">IF(ISNONTEXT($W4),Y4+$W4,"")</f>
        <v>71.587858294933284</v>
      </c>
      <c r="AA4" s="46">
        <f t="shared" si="0"/>
        <v>71.953406999969602</v>
      </c>
      <c r="AB4" s="46">
        <f t="shared" si="0"/>
        <v>72.318955705005919</v>
      </c>
      <c r="AC4" s="46">
        <f t="shared" si="0"/>
        <v>72.684504410042237</v>
      </c>
      <c r="AD4" s="46">
        <f t="shared" si="0"/>
        <v>73.050053115078555</v>
      </c>
      <c r="AE4" s="46">
        <f t="shared" si="0"/>
        <v>73.415601820114873</v>
      </c>
      <c r="AF4" s="46">
        <f t="shared" si="0"/>
        <v>73.78115052515119</v>
      </c>
      <c r="AG4" s="46">
        <f t="shared" si="0"/>
        <v>74.146699230187508</v>
      </c>
      <c r="AH4" s="46">
        <f t="shared" si="0"/>
        <v>74.512247935223826</v>
      </c>
      <c r="AI4" s="46">
        <f t="shared" si="0"/>
        <v>74.877796640260144</v>
      </c>
      <c r="AJ4" s="46">
        <f t="shared" si="0"/>
        <v>75.243345345296461</v>
      </c>
      <c r="AK4" s="46">
        <f t="shared" si="0"/>
        <v>75.608894050332779</v>
      </c>
      <c r="AL4" s="46">
        <f t="shared" si="0"/>
        <v>75.974442755369097</v>
      </c>
      <c r="AM4" s="46">
        <f t="shared" si="0"/>
        <v>76.339991460405415</v>
      </c>
      <c r="AN4" s="46">
        <f t="shared" si="0"/>
        <v>76.705540165441732</v>
      </c>
      <c r="AO4" s="46">
        <f t="shared" si="0"/>
        <v>77.07108887047805</v>
      </c>
      <c r="AP4" s="46">
        <f t="shared" si="0"/>
        <v>77.436637575514368</v>
      </c>
      <c r="AQ4" s="46">
        <f t="shared" si="0"/>
        <v>77.802186280550686</v>
      </c>
      <c r="AR4" s="46">
        <f t="shared" si="0"/>
        <v>78.167734985587003</v>
      </c>
      <c r="AS4" s="46">
        <f t="shared" si="0"/>
        <v>78.533283690623321</v>
      </c>
      <c r="AT4" s="46">
        <f t="shared" si="0"/>
        <v>78.898832395659639</v>
      </c>
      <c r="AU4" s="46">
        <f t="shared" si="0"/>
        <v>79.264381100695957</v>
      </c>
      <c r="AV4" s="46">
        <f t="shared" si="0"/>
        <v>79.629929805732274</v>
      </c>
      <c r="AW4" s="46">
        <f t="shared" si="0"/>
        <v>79.995478510768592</v>
      </c>
      <c r="AX4" s="46">
        <f t="shared" si="0"/>
        <v>80.36102721580491</v>
      </c>
      <c r="AY4" s="46">
        <f t="shared" si="0"/>
        <v>80.726575920841228</v>
      </c>
      <c r="AZ4" s="46">
        <f t="shared" si="0"/>
        <v>81.092124625877545</v>
      </c>
      <c r="BA4" s="46">
        <f t="shared" si="0"/>
        <v>81.457673330913863</v>
      </c>
      <c r="BB4" s="46">
        <f t="shared" si="0"/>
        <v>81.823222035950181</v>
      </c>
      <c r="BC4" s="46">
        <f t="shared" si="0"/>
        <v>82.188770740986499</v>
      </c>
      <c r="BD4" s="46">
        <f t="shared" si="0"/>
        <v>82.554319446022816</v>
      </c>
      <c r="BE4" s="46">
        <f t="shared" si="0"/>
        <v>82.919868151059134</v>
      </c>
      <c r="BF4" s="46">
        <f t="shared" si="0"/>
        <v>83.285416856095452</v>
      </c>
      <c r="BG4" s="46">
        <f t="shared" si="0"/>
        <v>83.65096556113177</v>
      </c>
      <c r="BH4" s="46">
        <f t="shared" si="0"/>
        <v>84.016514266168087</v>
      </c>
      <c r="BI4" s="46">
        <f t="shared" si="0"/>
        <v>84.382062971204405</v>
      </c>
      <c r="BJ4" s="46">
        <f t="shared" si="0"/>
        <v>84.747611676240723</v>
      </c>
      <c r="BK4" s="46">
        <f t="shared" si="0"/>
        <v>85.113160381277041</v>
      </c>
      <c r="BL4" s="46">
        <f t="shared" si="0"/>
        <v>85.478709086313359</v>
      </c>
      <c r="BM4" s="46">
        <f t="shared" si="0"/>
        <v>85.844257791349676</v>
      </c>
      <c r="BN4" s="46">
        <f t="shared" si="0"/>
        <v>86.209806496385994</v>
      </c>
      <c r="BO4" s="46">
        <f t="shared" si="0"/>
        <v>86.575355201422312</v>
      </c>
      <c r="BP4" s="46">
        <f t="shared" si="0"/>
        <v>86.94090390645863</v>
      </c>
      <c r="BQ4" s="46">
        <f t="shared" si="0"/>
        <v>87.306452611494947</v>
      </c>
      <c r="BR4" s="46">
        <f t="shared" si="0"/>
        <v>87.672001316531265</v>
      </c>
      <c r="BS4" s="46">
        <f t="shared" si="0"/>
        <v>88.037550021567583</v>
      </c>
      <c r="BT4" s="46">
        <f t="shared" si="0"/>
        <v>88.403098726603901</v>
      </c>
      <c r="BU4" s="46">
        <f t="shared" si="0"/>
        <v>88.768647431640218</v>
      </c>
      <c r="BV4" s="46">
        <f t="shared" si="0"/>
        <v>89.134196136676536</v>
      </c>
      <c r="BW4" s="46">
        <f t="shared" si="0"/>
        <v>89.499744841712854</v>
      </c>
      <c r="BX4" s="46">
        <f t="shared" si="0"/>
        <v>89.865293546749172</v>
      </c>
      <c r="BY4" s="46">
        <f t="shared" si="0"/>
        <v>90.230842251785489</v>
      </c>
      <c r="BZ4" s="46">
        <f t="shared" si="0"/>
        <v>90.596390956821807</v>
      </c>
      <c r="CA4" s="46">
        <f t="shared" si="0"/>
        <v>90.961939661858125</v>
      </c>
      <c r="CB4" s="46">
        <f t="shared" si="0"/>
        <v>91.327488366894443</v>
      </c>
      <c r="CC4" s="46">
        <f t="shared" si="0"/>
        <v>91.69303707193076</v>
      </c>
      <c r="CD4" s="46">
        <f t="shared" si="0"/>
        <v>92.058585776967078</v>
      </c>
      <c r="CE4" s="46">
        <f t="shared" si="0"/>
        <v>92.424134482003396</v>
      </c>
      <c r="CF4" s="46">
        <f t="shared" si="0"/>
        <v>92.789683187039714</v>
      </c>
      <c r="CG4" s="46">
        <f t="shared" si="0"/>
        <v>93.155231892076031</v>
      </c>
      <c r="CH4" s="46">
        <f t="shared" si="0"/>
        <v>93.520780597112349</v>
      </c>
      <c r="CI4" s="46">
        <f t="shared" si="0"/>
        <v>93.886329302148667</v>
      </c>
      <c r="CJ4" s="46">
        <f t="shared" si="0"/>
        <v>94.251878007184985</v>
      </c>
      <c r="CK4" s="46">
        <f t="shared" si="0"/>
        <v>94.617426712221302</v>
      </c>
      <c r="CL4" s="46">
        <f t="shared" ref="CL4:EW7" si="1">IF(ISNONTEXT($W4),CK4+$W4,"")</f>
        <v>94.98297541725762</v>
      </c>
      <c r="CM4" s="46">
        <f t="shared" si="1"/>
        <v>95.348524122293938</v>
      </c>
      <c r="CN4" s="46">
        <f t="shared" si="1"/>
        <v>95.714072827330256</v>
      </c>
      <c r="CO4" s="46">
        <f t="shared" si="1"/>
        <v>96.079621532366573</v>
      </c>
      <c r="CP4" s="46">
        <f t="shared" si="1"/>
        <v>96.445170237402891</v>
      </c>
      <c r="CQ4" s="46">
        <f t="shared" si="1"/>
        <v>96.810718942439209</v>
      </c>
      <c r="CR4" s="46">
        <f t="shared" si="1"/>
        <v>97.176267647475527</v>
      </c>
      <c r="CS4" s="46">
        <f t="shared" si="1"/>
        <v>97.541816352511844</v>
      </c>
      <c r="CT4" s="46">
        <f t="shared" si="1"/>
        <v>97.907365057548162</v>
      </c>
      <c r="CU4" s="46">
        <f t="shared" si="1"/>
        <v>98.27291376258448</v>
      </c>
      <c r="CV4" s="46">
        <f t="shared" si="1"/>
        <v>98.638462467620798</v>
      </c>
      <c r="CW4" s="46">
        <f t="shared" si="1"/>
        <v>99.004011172657115</v>
      </c>
      <c r="CX4" s="46">
        <f t="shared" si="1"/>
        <v>99.369559877693433</v>
      </c>
      <c r="CY4" s="46">
        <f t="shared" si="1"/>
        <v>99.735108582729751</v>
      </c>
      <c r="CZ4" s="46">
        <f t="shared" si="1"/>
        <v>100.10065728776607</v>
      </c>
      <c r="DA4" s="46">
        <f t="shared" si="1"/>
        <v>100.46620599280239</v>
      </c>
      <c r="DB4" s="46">
        <f t="shared" si="1"/>
        <v>100.8317546978387</v>
      </c>
      <c r="DC4" s="46">
        <f t="shared" si="1"/>
        <v>101.19730340287502</v>
      </c>
      <c r="DD4" s="46">
        <f t="shared" si="1"/>
        <v>101.56285210791134</v>
      </c>
      <c r="DE4" s="46">
        <f t="shared" si="1"/>
        <v>101.92840081294766</v>
      </c>
      <c r="DF4" s="46">
        <f t="shared" si="1"/>
        <v>102.29394951798398</v>
      </c>
      <c r="DG4" s="46">
        <f t="shared" si="1"/>
        <v>102.65949822302029</v>
      </c>
      <c r="DH4" s="46">
        <f t="shared" si="1"/>
        <v>103.02504692805661</v>
      </c>
      <c r="DI4" s="46">
        <f t="shared" si="1"/>
        <v>103.39059563309293</v>
      </c>
      <c r="DJ4" s="46">
        <f t="shared" si="1"/>
        <v>103.75614433812925</v>
      </c>
      <c r="DK4" s="46">
        <f t="shared" si="1"/>
        <v>104.12169304316556</v>
      </c>
      <c r="DL4" s="46">
        <f t="shared" si="1"/>
        <v>104.48724174820188</v>
      </c>
      <c r="DM4" s="46">
        <f t="shared" si="1"/>
        <v>104.8527904532382</v>
      </c>
      <c r="DN4" s="46">
        <f t="shared" si="1"/>
        <v>105.21833915827452</v>
      </c>
      <c r="DO4" s="46">
        <f t="shared" si="1"/>
        <v>105.58388786331084</v>
      </c>
      <c r="DP4" s="46">
        <f t="shared" si="1"/>
        <v>105.94943656834715</v>
      </c>
      <c r="DQ4" s="46">
        <f t="shared" si="1"/>
        <v>106.31498527338347</v>
      </c>
      <c r="DR4" s="46">
        <f t="shared" si="1"/>
        <v>106.68053397841979</v>
      </c>
      <c r="DS4" s="46">
        <f t="shared" si="1"/>
        <v>107.04608268345611</v>
      </c>
      <c r="DT4" s="46">
        <f t="shared" si="1"/>
        <v>107.41163138849242</v>
      </c>
      <c r="DU4" s="46">
        <f t="shared" si="1"/>
        <v>107.77718009352874</v>
      </c>
      <c r="DV4" s="46">
        <f t="shared" si="1"/>
        <v>108.14272879856506</v>
      </c>
      <c r="DW4" s="46">
        <f t="shared" si="1"/>
        <v>108.50827750360138</v>
      </c>
      <c r="DX4" s="46">
        <f t="shared" si="1"/>
        <v>108.87382620863769</v>
      </c>
      <c r="DY4" s="46">
        <f t="shared" si="1"/>
        <v>109.23937491367401</v>
      </c>
      <c r="DZ4" s="46">
        <f t="shared" si="1"/>
        <v>109.60492361871033</v>
      </c>
      <c r="EA4" s="46">
        <f t="shared" si="1"/>
        <v>109.97047232374665</v>
      </c>
      <c r="EB4" s="46">
        <f t="shared" si="1"/>
        <v>110.33602102878297</v>
      </c>
      <c r="EC4" s="46">
        <f t="shared" si="1"/>
        <v>110.70156973381928</v>
      </c>
      <c r="ED4" s="46">
        <f t="shared" si="1"/>
        <v>111.0671184388556</v>
      </c>
      <c r="EE4" s="46">
        <f t="shared" si="1"/>
        <v>111.43266714389192</v>
      </c>
      <c r="EF4" s="46">
        <f t="shared" si="1"/>
        <v>111.79821584892824</v>
      </c>
      <c r="EG4" s="46">
        <f t="shared" si="1"/>
        <v>112.16376455396455</v>
      </c>
      <c r="EH4" s="46">
        <f t="shared" si="1"/>
        <v>112.52931325900087</v>
      </c>
      <c r="EI4" s="46">
        <f t="shared" si="1"/>
        <v>112.89486196403719</v>
      </c>
      <c r="EJ4" s="46">
        <f t="shared" si="1"/>
        <v>113.26041066907351</v>
      </c>
      <c r="EK4" s="46">
        <f t="shared" si="1"/>
        <v>113.62595937410983</v>
      </c>
      <c r="EL4" s="46">
        <f t="shared" si="1"/>
        <v>113.99150807914614</v>
      </c>
      <c r="EM4" s="46">
        <f t="shared" si="1"/>
        <v>114.35705678418246</v>
      </c>
      <c r="EN4" s="46">
        <f t="shared" si="1"/>
        <v>114.72260548921878</v>
      </c>
      <c r="EO4" s="46">
        <f t="shared" si="1"/>
        <v>115.0881541942551</v>
      </c>
      <c r="EP4" s="46">
        <f t="shared" si="1"/>
        <v>115.45370289929141</v>
      </c>
      <c r="EQ4" s="46">
        <f t="shared" si="1"/>
        <v>115.81925160432773</v>
      </c>
      <c r="ER4" s="46">
        <f t="shared" si="1"/>
        <v>116.18480030936405</v>
      </c>
      <c r="ES4" s="46">
        <f t="shared" si="1"/>
        <v>116.55034901440037</v>
      </c>
      <c r="ET4" s="46">
        <f t="shared" si="1"/>
        <v>116.91589771943669</v>
      </c>
      <c r="EU4" s="46">
        <f t="shared" si="1"/>
        <v>117.281446424473</v>
      </c>
      <c r="EV4" s="46">
        <f t="shared" si="1"/>
        <v>117.64699512950932</v>
      </c>
      <c r="EW4" s="46">
        <f t="shared" si="1"/>
        <v>118.01254383454564</v>
      </c>
      <c r="EX4" s="46">
        <f t="shared" ref="EX4:HI7" si="2">IF(ISNONTEXT($W4),EW4+$W4,"")</f>
        <v>118.37809253958196</v>
      </c>
      <c r="EY4" s="46">
        <f t="shared" si="2"/>
        <v>118.74364124461827</v>
      </c>
      <c r="EZ4" s="46">
        <f t="shared" si="2"/>
        <v>119.10918994965459</v>
      </c>
      <c r="FA4" s="46">
        <f t="shared" si="2"/>
        <v>119.47473865469091</v>
      </c>
      <c r="FB4" s="46">
        <f t="shared" si="2"/>
        <v>119.84028735972723</v>
      </c>
      <c r="FC4" s="46">
        <f t="shared" si="2"/>
        <v>120.20583606476355</v>
      </c>
      <c r="FD4" s="46">
        <f t="shared" si="2"/>
        <v>120.57138476979986</v>
      </c>
      <c r="FE4" s="46">
        <f t="shared" si="2"/>
        <v>120.93693347483618</v>
      </c>
      <c r="FF4" s="46">
        <f t="shared" si="2"/>
        <v>121.3024821798725</v>
      </c>
      <c r="FG4" s="46">
        <f t="shared" si="2"/>
        <v>121.66803088490882</v>
      </c>
      <c r="FH4" s="46">
        <f t="shared" si="2"/>
        <v>122.03357958994513</v>
      </c>
      <c r="FI4" s="46">
        <f t="shared" si="2"/>
        <v>122.39912829498145</v>
      </c>
      <c r="FJ4" s="46">
        <f t="shared" si="2"/>
        <v>122.76467700001777</v>
      </c>
      <c r="FK4" s="46">
        <f t="shared" si="2"/>
        <v>123.13022570505409</v>
      </c>
      <c r="FL4" s="46">
        <f t="shared" si="2"/>
        <v>123.49577441009041</v>
      </c>
      <c r="FM4" s="46">
        <f t="shared" si="2"/>
        <v>123.86132311512672</v>
      </c>
      <c r="FN4" s="46">
        <f t="shared" si="2"/>
        <v>124.22687182016304</v>
      </c>
      <c r="FO4" s="46">
        <f t="shared" si="2"/>
        <v>124.59242052519936</v>
      </c>
      <c r="FP4" s="46">
        <f t="shared" si="2"/>
        <v>124.95796923023568</v>
      </c>
      <c r="FQ4" s="46">
        <f t="shared" si="2"/>
        <v>125.32351793527199</v>
      </c>
      <c r="FR4" s="46">
        <f t="shared" si="2"/>
        <v>125.68906664030831</v>
      </c>
      <c r="FS4" s="46">
        <f t="shared" si="2"/>
        <v>126.05461534534463</v>
      </c>
      <c r="FT4" s="46">
        <f t="shared" si="2"/>
        <v>126.42016405038095</v>
      </c>
      <c r="FU4" s="46">
        <f t="shared" si="2"/>
        <v>126.78571275541726</v>
      </c>
      <c r="FV4" s="46">
        <f t="shared" si="2"/>
        <v>127.15126146045358</v>
      </c>
      <c r="FW4" s="46">
        <f t="shared" si="2"/>
        <v>127.5168101654899</v>
      </c>
      <c r="FX4" s="46">
        <f t="shared" si="2"/>
        <v>127.88235887052622</v>
      </c>
      <c r="FY4" s="46">
        <f t="shared" si="2"/>
        <v>128.24790757556252</v>
      </c>
      <c r="FZ4" s="46">
        <f t="shared" si="2"/>
        <v>128.61345628059883</v>
      </c>
      <c r="GA4" s="46">
        <f t="shared" si="2"/>
        <v>128.97900498563513</v>
      </c>
      <c r="GB4" s="46">
        <f t="shared" si="2"/>
        <v>129.34455369067143</v>
      </c>
      <c r="GC4" s="46">
        <f t="shared" si="2"/>
        <v>129.71010239570774</v>
      </c>
      <c r="GD4" s="46">
        <f t="shared" si="2"/>
        <v>130.07565110074404</v>
      </c>
      <c r="GE4" s="46">
        <f t="shared" si="2"/>
        <v>130.44119980578034</v>
      </c>
      <c r="GF4" s="46">
        <f t="shared" si="2"/>
        <v>130.80674851081665</v>
      </c>
      <c r="GG4" s="46">
        <f t="shared" si="2"/>
        <v>131.17229721585295</v>
      </c>
      <c r="GH4" s="46">
        <f t="shared" si="2"/>
        <v>131.53784592088925</v>
      </c>
      <c r="GI4" s="46">
        <f t="shared" si="2"/>
        <v>131.90339462592556</v>
      </c>
      <c r="GJ4" s="46">
        <f t="shared" si="2"/>
        <v>132.26894333096186</v>
      </c>
      <c r="GK4" s="46">
        <f t="shared" si="2"/>
        <v>132.63449203599816</v>
      </c>
      <c r="GL4" s="46">
        <f t="shared" si="2"/>
        <v>133.00004074103447</v>
      </c>
      <c r="GM4" s="46">
        <f t="shared" si="2"/>
        <v>133.36558944607077</v>
      </c>
      <c r="GN4" s="46">
        <f t="shared" si="2"/>
        <v>133.73113815110707</v>
      </c>
      <c r="GO4" s="46">
        <f t="shared" si="2"/>
        <v>134.09668685614338</v>
      </c>
      <c r="GP4" s="46">
        <f t="shared" si="2"/>
        <v>134.46223556117968</v>
      </c>
      <c r="GQ4" s="46">
        <f t="shared" si="2"/>
        <v>134.82778426621599</v>
      </c>
      <c r="GR4" s="46">
        <f t="shared" si="2"/>
        <v>135.19333297125229</v>
      </c>
      <c r="GS4" s="46">
        <f t="shared" si="2"/>
        <v>135.55888167628859</v>
      </c>
      <c r="GT4" s="46">
        <f t="shared" si="2"/>
        <v>135.9244303813249</v>
      </c>
      <c r="GU4" s="46">
        <f t="shared" si="2"/>
        <v>136.2899790863612</v>
      </c>
      <c r="GV4" s="46">
        <f t="shared" si="2"/>
        <v>136.6555277913975</v>
      </c>
      <c r="GW4" s="46">
        <f t="shared" si="2"/>
        <v>137.02107649643381</v>
      </c>
      <c r="GX4" s="46">
        <f t="shared" si="2"/>
        <v>137.38662520147011</v>
      </c>
      <c r="GY4" s="46">
        <f t="shared" si="2"/>
        <v>137.75217390650641</v>
      </c>
      <c r="GZ4" s="46">
        <f t="shared" si="2"/>
        <v>138.11772261154272</v>
      </c>
      <c r="HA4" s="46">
        <f t="shared" si="2"/>
        <v>138.48327131657902</v>
      </c>
      <c r="HB4" s="46">
        <f t="shared" si="2"/>
        <v>138.84882002161532</v>
      </c>
      <c r="HC4" s="46">
        <f t="shared" si="2"/>
        <v>139.21436872665163</v>
      </c>
      <c r="HD4" s="46">
        <f t="shared" si="2"/>
        <v>139.57991743168793</v>
      </c>
      <c r="HE4" s="46">
        <f t="shared" si="2"/>
        <v>139.94546613672424</v>
      </c>
      <c r="HF4" s="46">
        <f t="shared" si="2"/>
        <v>140.31101484176054</v>
      </c>
      <c r="HG4" s="46">
        <f t="shared" si="2"/>
        <v>140.67656354679684</v>
      </c>
      <c r="HH4" s="46">
        <f t="shared" si="2"/>
        <v>141.04211225183315</v>
      </c>
      <c r="HI4" s="46">
        <f t="shared" si="2"/>
        <v>141.40766095686945</v>
      </c>
      <c r="HJ4" s="46">
        <f t="shared" ref="HJ4:HP19" si="3">IF(ISNONTEXT($W4),HI4+$W4,"")</f>
        <v>141.77320966190575</v>
      </c>
      <c r="HK4" s="46">
        <f t="shared" si="3"/>
        <v>142.13875836694206</v>
      </c>
      <c r="HL4" s="46">
        <f t="shared" si="3"/>
        <v>142.50430707197836</v>
      </c>
      <c r="HM4" s="46">
        <f t="shared" si="3"/>
        <v>142.86985577701466</v>
      </c>
      <c r="HN4" s="46">
        <f t="shared" si="3"/>
        <v>143.23540448205097</v>
      </c>
      <c r="HO4" s="46">
        <f t="shared" si="3"/>
        <v>143.60095318708727</v>
      </c>
      <c r="HP4" s="46">
        <f t="shared" si="3"/>
        <v>143.96650189212357</v>
      </c>
      <c r="HQ4" s="146">
        <f>IF(ISNONTEXT($K4),_xlfn.LOGNORM.DIST(X4,LN($G4),LN($K4),FALSE),NA())</f>
        <v>5.8614873818823558E-5</v>
      </c>
      <c r="HR4" s="146">
        <f t="shared" ref="HR4:KC7" si="4">IF(ISNONTEXT($K4),_xlfn.LOGNORM.DIST(Y4,LN($G4),LN($K4),FALSE),NA())</f>
        <v>7.1177163805812786E-5</v>
      </c>
      <c r="HS4" s="146">
        <f t="shared" si="4"/>
        <v>8.6096520266475379E-5</v>
      </c>
      <c r="HT4" s="146">
        <f t="shared" si="4"/>
        <v>1.0374476033431974E-4</v>
      </c>
      <c r="HU4" s="146">
        <f t="shared" si="4"/>
        <v>1.2453905039921741E-4</v>
      </c>
      <c r="HV4" s="146">
        <f t="shared" si="4"/>
        <v>1.4894518680892699E-4</v>
      </c>
      <c r="HW4" s="146">
        <f t="shared" si="4"/>
        <v>1.7748075926985729E-4</v>
      </c>
      <c r="HX4" s="146">
        <f t="shared" si="4"/>
        <v>2.1071813017627347E-4</v>
      </c>
      <c r="HY4" s="146">
        <f t="shared" si="4"/>
        <v>2.4928715728502046E-4</v>
      </c>
      <c r="HZ4" s="146">
        <f t="shared" si="4"/>
        <v>2.9387758210212313E-4</v>
      </c>
      <c r="IA4" s="146">
        <f t="shared" si="4"/>
        <v>3.4524100226426227E-4</v>
      </c>
      <c r="IB4" s="146">
        <f t="shared" si="4"/>
        <v>4.041923432846829E-4</v>
      </c>
      <c r="IC4" s="146">
        <f t="shared" si="4"/>
        <v>4.7161074348285505E-4</v>
      </c>
      <c r="ID4" s="146">
        <f t="shared" si="4"/>
        <v>5.4843976591002492E-4</v>
      </c>
      <c r="IE4" s="146">
        <f t="shared" si="4"/>
        <v>6.3568685277467845E-4</v>
      </c>
      <c r="IF4" s="146">
        <f t="shared" si="4"/>
        <v>7.3442194139461056E-4</v>
      </c>
      <c r="IG4" s="146">
        <f t="shared" si="4"/>
        <v>8.4577516615190322E-4</v>
      </c>
      <c r="IH4" s="146">
        <f t="shared" si="4"/>
        <v>9.7093357836214973E-4</v>
      </c>
      <c r="II4" s="146">
        <f t="shared" si="4"/>
        <v>1.1111368254065224E-3</v>
      </c>
      <c r="IJ4" s="146">
        <f t="shared" si="4"/>
        <v>1.2676717418824417E-3</v>
      </c>
      <c r="IK4" s="146">
        <f t="shared" si="4"/>
        <v>1.4418658188287256E-3</v>
      </c>
      <c r="IL4" s="146">
        <f t="shared" si="4"/>
        <v>1.635079532140868E-3</v>
      </c>
      <c r="IM4" s="146">
        <f t="shared" si="4"/>
        <v>1.8486975279366771E-3</v>
      </c>
      <c r="IN4" s="146">
        <f t="shared" si="4"/>
        <v>2.0841186806288309E-3</v>
      </c>
      <c r="IO4" s="146">
        <f t="shared" si="4"/>
        <v>2.3427450585405715E-3</v>
      </c>
      <c r="IP4" s="146">
        <f t="shared" si="4"/>
        <v>2.6259698517443809E-3</v>
      </c>
      <c r="IQ4" s="146">
        <f t="shared" si="4"/>
        <v>2.9351643370643015E-3</v>
      </c>
      <c r="IR4" s="146">
        <f t="shared" si="4"/>
        <v>3.2716639754812832E-3</v>
      </c>
      <c r="IS4" s="146">
        <f t="shared" si="4"/>
        <v>3.6367537571144522E-3</v>
      </c>
      <c r="IT4" s="146">
        <f t="shared" si="4"/>
        <v>4.0316529281139062E-3</v>
      </c>
      <c r="IU4" s="146">
        <f t="shared" si="4"/>
        <v>4.4574992517729794E-3</v>
      </c>
      <c r="IV4" s="146">
        <f t="shared" si="4"/>
        <v>4.9153329725449002E-3</v>
      </c>
      <c r="IW4" s="146">
        <f t="shared" si="4"/>
        <v>5.4060806660394855E-3</v>
      </c>
      <c r="IX4" s="146">
        <f t="shared" si="4"/>
        <v>5.9305391701199644E-3</v>
      </c>
      <c r="IY4" s="146">
        <f t="shared" si="4"/>
        <v>6.4893598015833033E-3</v>
      </c>
      <c r="IZ4" s="146">
        <f t="shared" si="4"/>
        <v>7.0830330693149451E-3</v>
      </c>
      <c r="JA4" s="146">
        <f t="shared" si="4"/>
        <v>7.7118740980242793E-3</v>
      </c>
      <c r="JB4" s="146">
        <f t="shared" si="4"/>
        <v>8.376008976521505E-3</v>
      </c>
      <c r="JC4" s="146">
        <f t="shared" si="4"/>
        <v>9.0753622408815474E-3</v>
      </c>
      <c r="JD4" s="146">
        <f t="shared" si="4"/>
        <v>9.8096456957132844E-3</v>
      </c>
      <c r="JE4" s="146">
        <f t="shared" si="4"/>
        <v>1.05783487661471E-2</v>
      </c>
      <c r="JF4" s="146">
        <f t="shared" si="4"/>
        <v>1.1380730559163709E-2</v>
      </c>
      <c r="JG4" s="146">
        <f t="shared" si="4"/>
        <v>1.2215813795686991E-2</v>
      </c>
      <c r="JH4" s="146">
        <f t="shared" si="4"/>
        <v>1.3082380754677445E-2</v>
      </c>
      <c r="JI4" s="146">
        <f t="shared" si="4"/>
        <v>1.3978971347600375E-2</v>
      </c>
      <c r="JJ4" s="146">
        <f t="shared" si="4"/>
        <v>1.4903883416441272E-2</v>
      </c>
      <c r="JK4" s="146">
        <f t="shared" si="4"/>
        <v>1.5855175321299163E-2</v>
      </c>
      <c r="JL4" s="146">
        <f t="shared" si="4"/>
        <v>1.6830670854965073E-2</v>
      </c>
      <c r="JM4" s="146">
        <f t="shared" si="4"/>
        <v>1.7827966492226205E-2</v>
      </c>
      <c r="JN4" s="146">
        <f t="shared" si="4"/>
        <v>1.8844440951442196E-2</v>
      </c>
      <c r="JO4" s="146">
        <f t="shared" si="4"/>
        <v>1.98772670157145E-2</v>
      </c>
      <c r="JP4" s="146">
        <f t="shared" si="4"/>
        <v>2.09234255311939E-2</v>
      </c>
      <c r="JQ4" s="146">
        <f t="shared" si="4"/>
        <v>2.1979721471283995E-2</v>
      </c>
      <c r="JR4" s="146">
        <f t="shared" si="4"/>
        <v>2.3042801928105146E-2</v>
      </c>
      <c r="JS4" s="146">
        <f t="shared" si="4"/>
        <v>2.4109175867104832E-2</v>
      </c>
      <c r="JT4" s="146">
        <f t="shared" si="4"/>
        <v>2.5175235457466853E-2</v>
      </c>
      <c r="JU4" s="146">
        <f t="shared" si="4"/>
        <v>2.6237278770412431E-2</v>
      </c>
      <c r="JV4" s="146">
        <f t="shared" si="4"/>
        <v>2.7291533619861051E-2</v>
      </c>
      <c r="JW4" s="146">
        <f t="shared" si="4"/>
        <v>2.8334182305508188E-2</v>
      </c>
      <c r="JX4" s="146">
        <f t="shared" si="4"/>
        <v>2.936138700737758E-2</v>
      </c>
      <c r="JY4" s="146">
        <f t="shared" si="4"/>
        <v>3.0369315573425655E-2</v>
      </c>
      <c r="JZ4" s="146">
        <f t="shared" si="4"/>
        <v>3.1354167437915435E-2</v>
      </c>
      <c r="KA4" s="146">
        <f t="shared" si="4"/>
        <v>3.2312199408017682E-2</v>
      </c>
      <c r="KB4" s="146">
        <f t="shared" si="4"/>
        <v>3.3239751059391351E-2</v>
      </c>
      <c r="KC4" s="146">
        <f t="shared" si="4"/>
        <v>3.4133269488228937E-2</v>
      </c>
      <c r="KD4" s="146">
        <f t="shared" ref="KD4:MO7" si="5">IF(ISNONTEXT($K4),_xlfn.LOGNORM.DIST(CK4,LN($G4),LN($K4),FALSE),NA())</f>
        <v>3.4989333177259552E-2</v>
      </c>
      <c r="KE4" s="146">
        <f t="shared" si="5"/>
        <v>3.5804674746242875E-2</v>
      </c>
      <c r="KF4" s="146">
        <f t="shared" si="5"/>
        <v>3.6576202373333269E-2</v>
      </c>
      <c r="KG4" s="146">
        <f t="shared" si="5"/>
        <v>3.7301019691998685E-2</v>
      </c>
      <c r="KH4" s="146">
        <f t="shared" si="5"/>
        <v>3.7976443988647211E-2</v>
      </c>
      <c r="KI4" s="146">
        <f t="shared" si="5"/>
        <v>3.8600022548367807E-2</v>
      </c>
      <c r="KJ4" s="146">
        <f t="shared" si="5"/>
        <v>3.9169547019856296E-2</v>
      </c>
      <c r="KK4" s="146">
        <f t="shared" si="5"/>
        <v>3.9683065695301181E-2</v>
      </c>
      <c r="KL4" s="146">
        <f t="shared" si="5"/>
        <v>4.0138893626347108E-2</v>
      </c>
      <c r="KM4" s="146">
        <f t="shared" si="5"/>
        <v>4.0535620522863254E-2</v>
      </c>
      <c r="KN4" s="146">
        <f t="shared" si="5"/>
        <v>4.0872116406746435E-2</v>
      </c>
      <c r="KO4" s="146">
        <f t="shared" si="5"/>
        <v>4.114753501802574E-2</v>
      </c>
      <c r="KP4" s="146">
        <f t="shared" si="5"/>
        <v>4.1361314994790309E-2</v>
      </c>
      <c r="KQ4" s="146">
        <f t="shared" si="5"/>
        <v>4.1513178871607541E-2</v>
      </c>
      <c r="KR4" s="146">
        <f t="shared" si="5"/>
        <v>4.1603129962882741E-2</v>
      </c>
      <c r="KS4" s="146">
        <f t="shared" si="5"/>
        <v>4.1631447217777937E-2</v>
      </c>
      <c r="KT4" s="146">
        <f t="shared" si="5"/>
        <v>4.1598678151659629E-2</v>
      </c>
      <c r="KU4" s="146">
        <f t="shared" si="5"/>
        <v>4.1505629975413634E-2</v>
      </c>
      <c r="KV4" s="146">
        <f t="shared" si="5"/>
        <v>4.13533590582199E-2</v>
      </c>
      <c r="KW4" s="146">
        <f t="shared" si="5"/>
        <v>4.114315887143076E-2</v>
      </c>
      <c r="KX4" s="146">
        <f t="shared" si="5"/>
        <v>4.0876546570990956E-2</v>
      </c>
      <c r="KY4" s="146">
        <f t="shared" si="5"/>
        <v>4.0555248383353691E-2</v>
      </c>
      <c r="KZ4" s="146">
        <f t="shared" si="5"/>
        <v>4.0181183965108822E-2</v>
      </c>
      <c r="LA4" s="146">
        <f t="shared" si="5"/>
        <v>3.9756449909586378E-2</v>
      </c>
      <c r="LB4" s="146">
        <f t="shared" si="5"/>
        <v>3.9283302574616326E-2</v>
      </c>
      <c r="LC4" s="146">
        <f t="shared" si="5"/>
        <v>3.8764140404513023E-2</v>
      </c>
      <c r="LD4" s="146">
        <f t="shared" si="5"/>
        <v>3.820148591633668E-2</v>
      </c>
      <c r="LE4" s="146">
        <f t="shared" si="5"/>
        <v>3.7597967515713232E-2</v>
      </c>
      <c r="LF4" s="146">
        <f t="shared" si="5"/>
        <v>3.695630130112515E-2</v>
      </c>
      <c r="LG4" s="146">
        <f t="shared" si="5"/>
        <v>3.6279273007795973E-2</v>
      </c>
      <c r="LH4" s="146">
        <f t="shared" si="5"/>
        <v>3.5569720233261444E-2</v>
      </c>
      <c r="LI4" s="146">
        <f t="shared" si="5"/>
        <v>3.4830515076638098E-2</v>
      </c>
      <c r="LJ4" s="146">
        <f t="shared" si="5"/>
        <v>3.4064547312651974E-2</v>
      </c>
      <c r="LK4" s="146">
        <f t="shared" si="5"/>
        <v>3.3274708209876006E-2</v>
      </c>
      <c r="LL4" s="146">
        <f t="shared" si="5"/>
        <v>3.2463875090510297E-2</v>
      </c>
      <c r="LM4" s="146">
        <f t="shared" si="5"/>
        <v>3.1634896716620238E-2</v>
      </c>
      <c r="LN4" s="146">
        <f t="shared" si="5"/>
        <v>3.0790579575190054E-2</v>
      </c>
      <c r="LO4" s="146">
        <f t="shared" si="5"/>
        <v>2.9933675121805472E-2</v>
      </c>
      <c r="LP4" s="146">
        <f t="shared" si="5"/>
        <v>2.9066868030405996E-2</v>
      </c>
      <c r="LQ4" s="146">
        <f t="shared" si="5"/>
        <v>2.8192765484479472E-2</v>
      </c>
      <c r="LR4" s="146">
        <f t="shared" si="5"/>
        <v>2.7313887533418537E-2</v>
      </c>
      <c r="LS4" s="146">
        <f t="shared" si="5"/>
        <v>2.643265852665198E-2</v>
      </c>
      <c r="LT4" s="146">
        <f t="shared" si="5"/>
        <v>2.5551399627658584E-2</v>
      </c>
      <c r="LU4" s="146">
        <f t="shared" si="5"/>
        <v>2.4672322400180614E-2</v>
      </c>
      <c r="LV4" s="146">
        <f t="shared" si="5"/>
        <v>2.3797523449917601E-2</v>
      </c>
      <c r="LW4" s="146">
        <f t="shared" si="5"/>
        <v>2.2928980096742626E-2</v>
      </c>
      <c r="LX4" s="146">
        <f t="shared" si="5"/>
        <v>2.2068547045103842E-2</v>
      </c>
      <c r="LY4" s="146">
        <f t="shared" si="5"/>
        <v>2.1217954013726177E-2</v>
      </c>
      <c r="LZ4" s="146">
        <f t="shared" si="5"/>
        <v>2.0378804280077358E-2</v>
      </c>
      <c r="MA4" s="146">
        <f t="shared" si="5"/>
        <v>1.9552574090242306E-2</v>
      </c>
      <c r="MB4" s="146">
        <f t="shared" si="5"/>
        <v>1.8740612880905338E-2</v>
      </c>
      <c r="MC4" s="146">
        <f t="shared" si="5"/>
        <v>1.794414425699558E-2</v>
      </c>
      <c r="MD4" s="146">
        <f t="shared" si="5"/>
        <v>1.7164267666216124E-2</v>
      </c>
      <c r="ME4" s="146">
        <f t="shared" si="5"/>
        <v>1.6401960710082604E-2</v>
      </c>
      <c r="MF4" s="146">
        <f t="shared" si="5"/>
        <v>1.5658082030216201E-2</v>
      </c>
      <c r="MG4" s="146">
        <f t="shared" si="5"/>
        <v>1.4933374708415758E-2</v>
      </c>
      <c r="MH4" s="146">
        <f t="shared" si="5"/>
        <v>1.4228470119411972E-2</v>
      </c>
      <c r="MI4" s="146">
        <f t="shared" si="5"/>
        <v>1.3543892176142859E-2</v>
      </c>
      <c r="MJ4" s="146">
        <f t="shared" si="5"/>
        <v>1.288006190881257E-2</v>
      </c>
      <c r="MK4" s="146">
        <f t="shared" si="5"/>
        <v>1.2237302320860887E-2</v>
      </c>
      <c r="ML4" s="146">
        <f t="shared" si="5"/>
        <v>1.1615843467205039E-2</v>
      </c>
      <c r="MM4" s="146">
        <f t="shared" si="5"/>
        <v>1.1015827702679788E-2</v>
      </c>
      <c r="MN4" s="146">
        <f t="shared" si="5"/>
        <v>1.0437315051425491E-2</v>
      </c>
      <c r="MO4" s="146">
        <f t="shared" si="5"/>
        <v>9.8802886510119762E-3</v>
      </c>
      <c r="MP4" s="146">
        <f t="shared" ref="MP4:PA7" si="6">IF(ISNONTEXT($K4),_xlfn.LOGNORM.DIST(EW4,LN($G4),LN($K4),FALSE),NA())</f>
        <v>9.3446602282883165E-3</v>
      </c>
      <c r="MQ4" s="146">
        <f t="shared" si="6"/>
        <v>8.8302755672615557E-3</v>
      </c>
      <c r="MR4" s="146">
        <f t="shared" si="6"/>
        <v>8.3369199326928777E-3</v>
      </c>
      <c r="MS4" s="146">
        <f t="shared" si="6"/>
        <v>7.8643234165126658E-3</v>
      </c>
      <c r="MT4" s="146">
        <f t="shared" si="6"/>
        <v>7.4121661775629934E-3</v>
      </c>
      <c r="MU4" s="146">
        <f t="shared" si="6"/>
        <v>6.9800835485347634E-3</v>
      </c>
      <c r="MV4" s="146">
        <f t="shared" si="6"/>
        <v>6.5676709872634423E-3</v>
      </c>
      <c r="MW4" s="146">
        <f t="shared" si="6"/>
        <v>6.1744888527358018E-3</v>
      </c>
      <c r="MX4" s="146">
        <f t="shared" si="6"/>
        <v>5.8000669892364701E-3</v>
      </c>
      <c r="MY4" s="146">
        <f t="shared" si="6"/>
        <v>5.4439091049968127E-3</v>
      </c>
      <c r="MZ4" s="146">
        <f t="shared" si="6"/>
        <v>5.1054969344852584E-3</v>
      </c>
      <c r="NA4" s="146">
        <f t="shared" si="6"/>
        <v>4.7842941760955909E-3</v>
      </c>
      <c r="NB4" s="146">
        <f t="shared" si="6"/>
        <v>4.4797501994242673E-3</v>
      </c>
      <c r="NC4" s="146">
        <f t="shared" si="6"/>
        <v>4.1913035185831022E-3</v>
      </c>
      <c r="ND4" s="146">
        <f t="shared" si="6"/>
        <v>3.918385030065797E-3</v>
      </c>
      <c r="NE4" s="146">
        <f t="shared" si="6"/>
        <v>3.660421015566742E-3</v>
      </c>
      <c r="NF4" s="146">
        <f t="shared" si="6"/>
        <v>3.4168359118496691E-3</v>
      </c>
      <c r="NG4" s="146">
        <f t="shared" si="6"/>
        <v>3.1870548512761753E-3</v>
      </c>
      <c r="NH4" s="146">
        <f t="shared" si="6"/>
        <v>2.9705059779395922E-3</v>
      </c>
      <c r="NI4" s="146">
        <f t="shared" si="6"/>
        <v>2.7666225455103828E-3</v>
      </c>
      <c r="NJ4" s="146">
        <f t="shared" si="6"/>
        <v>2.5748448038947886E-3</v>
      </c>
      <c r="NK4" s="146">
        <f t="shared" si="6"/>
        <v>2.3946216826462845E-3</v>
      </c>
      <c r="NL4" s="146">
        <f t="shared" si="6"/>
        <v>2.2254122797566137E-3</v>
      </c>
      <c r="NM4" s="146">
        <f t="shared" si="6"/>
        <v>2.0666871649996183E-3</v>
      </c>
      <c r="NN4" s="146">
        <f t="shared" si="6"/>
        <v>1.9179295074203558E-3</v>
      </c>
      <c r="NO4" s="146">
        <f t="shared" si="6"/>
        <v>1.7786360368567242E-3</v>
      </c>
      <c r="NP4" s="146">
        <f t="shared" si="6"/>
        <v>1.6483178495682732E-3</v>
      </c>
      <c r="NQ4" s="146">
        <f t="shared" si="6"/>
        <v>1.5265010681326967E-3</v>
      </c>
      <c r="NR4" s="146">
        <f t="shared" si="6"/>
        <v>1.4127273657667241E-3</v>
      </c>
      <c r="NS4" s="146">
        <f t="shared" si="6"/>
        <v>1.3065543651440505E-3</v>
      </c>
      <c r="NT4" s="146">
        <f t="shared" si="6"/>
        <v>1.2075559216273746E-3</v>
      </c>
      <c r="NU4" s="146">
        <f t="shared" si="6"/>
        <v>1.1153223006149582E-3</v>
      </c>
      <c r="NV4" s="146">
        <f t="shared" si="6"/>
        <v>1.0294602584321791E-3</v>
      </c>
      <c r="NW4" s="146">
        <f t="shared" si="6"/>
        <v>9.4959303588357691E-4</v>
      </c>
      <c r="NX4" s="146">
        <f t="shared" si="6"/>
        <v>8.7536027322907483E-4</v>
      </c>
      <c r="NY4" s="146">
        <f t="shared" si="6"/>
        <v>8.0641785496595624E-4</v>
      </c>
      <c r="NZ4" s="146">
        <f t="shared" si="6"/>
        <v>7.4243769239372393E-4</v>
      </c>
      <c r="OA4" s="146">
        <f t="shared" si="6"/>
        <v>6.8310745151581873E-4</v>
      </c>
      <c r="OB4" s="146">
        <f t="shared" si="6"/>
        <v>6.2813023339934051E-4</v>
      </c>
      <c r="OC4" s="146">
        <f t="shared" si="6"/>
        <v>5.7722421367271167E-4</v>
      </c>
      <c r="OD4" s="146">
        <f t="shared" si="6"/>
        <v>5.3012224739977282E-4</v>
      </c>
      <c r="OE4" s="146">
        <f t="shared" si="6"/>
        <v>4.8657144512737445E-4</v>
      </c>
      <c r="OF4" s="146">
        <f t="shared" si="6"/>
        <v>4.4633272546948708E-4</v>
      </c>
      <c r="OG4" s="146">
        <f t="shared" si="6"/>
        <v>4.0918034916394156E-4</v>
      </c>
      <c r="OH4" s="146">
        <f t="shared" si="6"/>
        <v>3.7490143912250525E-4</v>
      </c>
      <c r="OI4" s="146">
        <f t="shared" si="6"/>
        <v>3.4329549059306284E-4</v>
      </c>
      <c r="OJ4" s="146">
        <f t="shared" si="6"/>
        <v>3.141738751656935E-4</v>
      </c>
      <c r="OK4" s="146">
        <f t="shared" si="6"/>
        <v>2.8735934198369098E-4</v>
      </c>
      <c r="OL4" s="146">
        <f t="shared" si="6"/>
        <v>2.6268551916779049E-4</v>
      </c>
      <c r="OM4" s="146">
        <f t="shared" si="6"/>
        <v>2.3999641812754078E-4</v>
      </c>
      <c r="ON4" s="146">
        <f t="shared" si="6"/>
        <v>2.1914594311810072E-4</v>
      </c>
      <c r="OO4" s="146">
        <f t="shared" si="6"/>
        <v>1.9999740810469456E-4</v>
      </c>
      <c r="OP4" s="146">
        <f t="shared" si="6"/>
        <v>1.8242306272029879E-4</v>
      </c>
      <c r="OQ4" s="146">
        <f t="shared" si="6"/>
        <v>1.6630362884463069E-4</v>
      </c>
      <c r="OR4" s="146">
        <f t="shared" si="6"/>
        <v>1.5152784909422116E-4</v>
      </c>
      <c r="OS4" s="146">
        <f t="shared" si="6"/>
        <v>1.3799204829380638E-4</v>
      </c>
      <c r="OT4" s="146">
        <f t="shared" si="6"/>
        <v>1.2559970879764176E-4</v>
      </c>
      <c r="OU4" s="146">
        <f t="shared" si="6"/>
        <v>1.1426106034572384E-4</v>
      </c>
      <c r="OV4" s="146">
        <f t="shared" si="6"/>
        <v>1.03892684972694E-4</v>
      </c>
      <c r="OW4" s="146">
        <f t="shared" si="6"/>
        <v>9.4417137336568252E-5</v>
      </c>
      <c r="OX4" s="146">
        <f t="shared" si="6"/>
        <v>8.5762580698899024E-5</v>
      </c>
      <c r="OY4" s="146">
        <f t="shared" si="6"/>
        <v>7.7862438667041826E-5</v>
      </c>
      <c r="OZ4" s="146">
        <f t="shared" si="6"/>
        <v>7.0655062702059128E-5</v>
      </c>
      <c r="PA4" s="146">
        <f t="shared" si="6"/>
        <v>6.4083415301270305E-5</v>
      </c>
      <c r="PB4" s="146">
        <f t="shared" ref="PB4:PI19" si="7">IF(ISNONTEXT($K4),_xlfn.LOGNORM.DIST(HI4,LN($G4),LN($K4),FALSE),NA())</f>
        <v>5.8094768682119573E-5</v>
      </c>
      <c r="PC4" s="146">
        <f t="shared" si="7"/>
        <v>5.2640418722667851E-5</v>
      </c>
      <c r="PD4" s="146">
        <f t="shared" si="7"/>
        <v>4.7675413852995473E-5</v>
      </c>
      <c r="PE4" s="146">
        <f t="shared" si="7"/>
        <v>4.3158298540195958E-5</v>
      </c>
      <c r="PF4" s="146">
        <f t="shared" si="7"/>
        <v>3.9050870966787577E-5</v>
      </c>
      <c r="PG4" s="146">
        <f t="shared" si="7"/>
        <v>3.5317954467312377E-5</v>
      </c>
      <c r="PH4" s="146">
        <f t="shared" si="7"/>
        <v>3.1927182260090302E-5</v>
      </c>
      <c r="PI4" s="146">
        <f t="shared" si="7"/>
        <v>2.8848794989741273E-5</v>
      </c>
    </row>
    <row r="5" spans="1:426" x14ac:dyDescent="0.45">
      <c r="A5" s="4">
        <v>2</v>
      </c>
      <c r="B5" s="319">
        <f>IFERROR(_xlfn.LOGNORM.INV(VLookups!$B$22,LN($G5),LN($K5)),"")</f>
        <v>60.05996916241434</v>
      </c>
      <c r="C5" s="81">
        <v>100</v>
      </c>
      <c r="D5" s="319">
        <f>IFERROR(_xlfn.LOGNORM.INV(VLookups!$B$23,LN($G5),LN($K5)),"")</f>
        <v>169.846907054089</v>
      </c>
      <c r="E5" s="32">
        <f t="shared" ref="E5:E68" si="8">IF(OR(ISBLANK(C5),ISBLANK(D5),ISBLANK(B5)),"",IF(AND(B5&gt;0,C5&gt;0,D5&gt;0),IF(C5&gt;B5,IF(D5&gt;C5,1,-1),-1)))</f>
        <v>1</v>
      </c>
      <c r="F5" s="32">
        <f t="shared" ref="F5:F68" si="9">IF(OR(ISBLANK(B5),ISBLANK(C5),ISBLANK(D5)),"",IFERROR(MIN(C5-B5,D5-C5)/MAX(C5-B5,D5-C5),""))</f>
        <v>0.57182246891270871</v>
      </c>
      <c r="G5" s="65">
        <f>IF(AND(C5&gt;0,NOT(ISBLANK(H5))),IF(VLOOKUP($C$3,VLookups!$A$17:$B$18,2,FALSE),C5*VLOOKUP(H5,VLookups!$A$4:$B$13,2,FALSE),C5),"")</f>
        <v>101</v>
      </c>
      <c r="H5" s="21" t="s">
        <v>695</v>
      </c>
      <c r="I5" s="53"/>
      <c r="J5" s="237"/>
      <c r="K5" s="320">
        <f>IF(C5&gt;0,IF(ISBLANK(J5),IF(ISBLANK(H5),"",VLOOKUP(H5,VLookups!$A$4:$C$13,3,FALSE)),J5),"")</f>
        <v>1.1499999999999999</v>
      </c>
      <c r="L5" s="320">
        <f t="shared" ref="L5:L68" si="10">IFERROR((D5-B5)/6,"")</f>
        <v>18.297822981945775</v>
      </c>
      <c r="M5" s="67">
        <f t="shared" ref="M5:M68" si="11">IF(L5="","",L5^2)</f>
        <v>334.81032587862296</v>
      </c>
      <c r="N5" s="81">
        <v>150</v>
      </c>
      <c r="O5" s="230">
        <f>IF(AND(N5&gt;0,C5&gt;0,NOT(K5="")),ABS(VLOOKUP($N$1,VLookups!$A$27:$B$28,2,FALSE)-_xlfn.LOGNORM.DIST(N5,LN(G5),LN(K5),TRUE)),"")</f>
        <v>0.99767200013867352</v>
      </c>
      <c r="P5" s="80">
        <f>IF(AND($B5&gt;0,$C5&gt;0,$D5&gt;0,NOT(ISBLANK($H5))),_xlfn.LOGNORM.INV(ABS(VLOOKUP($N$1,VLookups!$A$27:$B$28,2,FALSE)-P$3),LN($G5),LN($K5)),"")</f>
        <v>84.437226850736238</v>
      </c>
      <c r="Q5" s="79">
        <f>IF(AND($B5&gt;0,$C5&gt;0,$D5&gt;0,NOT(ISBLANK($H5))),_xlfn.LOGNORM.INV(ABS(VLOOKUP($N$1,VLookups!$A$27:$B$28,2,FALSE)-Q$3),LN($G5),LN($K5)),"")</f>
        <v>120.81164174224723</v>
      </c>
      <c r="R5" s="80">
        <f>IF(AND($B5&gt;0,$C5&gt;0,$D5&gt;0,NOT(ISBLANK($H5))),_xlfn.LOGNORM.INV(ABS(VLOOKUP($N$1,VLookups!$A$27:$B$28,2,FALSE)-R$3),LN($G5),LN($K5)),"")</f>
        <v>116.74294430441758</v>
      </c>
      <c r="S5" s="79">
        <f>IF(AND($B5&gt;0,$C5&gt;0,$D5&gt;0,NOT(ISBLANK($H5))),_xlfn.LOGNORM.INV(ABS(VLOOKUP($N$1,VLookups!$A$27:$B$28,2,FALSE)-S$3),LN($G5),LN($K5)),"")</f>
        <v>113.60722847329561</v>
      </c>
      <c r="T5" s="80">
        <f>IF(AND($B5&gt;0,$C5&gt;0,$D5&gt;0,NOT(ISBLANK($H5))),_xlfn.LOGNORM.INV(ABS(VLOOKUP($N$1,VLookups!$A$27:$B$28,2,FALSE)-T$3),LN($G5),LN($K5)),"")</f>
        <v>110.98427387137899</v>
      </c>
      <c r="U5" s="79">
        <f>IF(AND($B5&gt;0,$C5&gt;0,$D5&gt;0,NOT(ISBLANK($H5))),_xlfn.LOGNORM.INV(ABS(VLOOKUP($N$1,VLookups!$A$27:$B$28,2,FALSE)-U$3),LN($G5),LN($K5)),"")</f>
        <v>108.68043108243519</v>
      </c>
      <c r="V5" s="5"/>
      <c r="W5" s="145">
        <f t="shared" ref="W5:W68" si="12">IF(AND(B5&gt;0,C5&gt;0,D5&gt;0),ABS(B5-D5)/200,"")</f>
        <v>0.54893468945837331</v>
      </c>
      <c r="X5" s="145">
        <f t="shared" ref="X5:X68" si="13">IF(ISNONTEXT($W5),$B5,"")</f>
        <v>60.05996916241434</v>
      </c>
      <c r="Y5" s="46">
        <f t="shared" ref="Y5" si="14">IF(ISNONTEXT($W5),X5+$W5,"")</f>
        <v>60.608903851872711</v>
      </c>
      <c r="Z5" s="46">
        <f t="shared" si="0"/>
        <v>61.157838541331081</v>
      </c>
      <c r="AA5" s="46">
        <f t="shared" si="0"/>
        <v>61.706773230789452</v>
      </c>
      <c r="AB5" s="46">
        <f t="shared" si="0"/>
        <v>62.255707920247822</v>
      </c>
      <c r="AC5" s="46">
        <f t="shared" si="0"/>
        <v>62.804642609706193</v>
      </c>
      <c r="AD5" s="46">
        <f t="shared" si="0"/>
        <v>63.353577299164563</v>
      </c>
      <c r="AE5" s="46">
        <f t="shared" si="0"/>
        <v>63.902511988622933</v>
      </c>
      <c r="AF5" s="46">
        <f t="shared" si="0"/>
        <v>64.451446678081311</v>
      </c>
      <c r="AG5" s="46">
        <f t="shared" si="0"/>
        <v>65.000381367539688</v>
      </c>
      <c r="AH5" s="46">
        <f t="shared" si="0"/>
        <v>65.549316056998066</v>
      </c>
      <c r="AI5" s="46">
        <f t="shared" si="0"/>
        <v>66.098250746456443</v>
      </c>
      <c r="AJ5" s="46">
        <f t="shared" si="0"/>
        <v>66.647185435914821</v>
      </c>
      <c r="AK5" s="46">
        <f t="shared" si="0"/>
        <v>67.196120125373199</v>
      </c>
      <c r="AL5" s="46">
        <f t="shared" si="0"/>
        <v>67.745054814831576</v>
      </c>
      <c r="AM5" s="46">
        <f t="shared" si="0"/>
        <v>68.293989504289954</v>
      </c>
      <c r="AN5" s="46">
        <f t="shared" si="0"/>
        <v>68.842924193748331</v>
      </c>
      <c r="AO5" s="46">
        <f t="shared" si="0"/>
        <v>69.391858883206709</v>
      </c>
      <c r="AP5" s="46">
        <f t="shared" si="0"/>
        <v>69.940793572665086</v>
      </c>
      <c r="AQ5" s="46">
        <f t="shared" si="0"/>
        <v>70.489728262123464</v>
      </c>
      <c r="AR5" s="46">
        <f t="shared" si="0"/>
        <v>71.038662951581841</v>
      </c>
      <c r="AS5" s="46">
        <f t="shared" si="0"/>
        <v>71.587597641040219</v>
      </c>
      <c r="AT5" s="46">
        <f t="shared" si="0"/>
        <v>72.136532330498596</v>
      </c>
      <c r="AU5" s="46">
        <f t="shared" si="0"/>
        <v>72.685467019956974</v>
      </c>
      <c r="AV5" s="46">
        <f t="shared" si="0"/>
        <v>73.234401709415351</v>
      </c>
      <c r="AW5" s="46">
        <f t="shared" si="0"/>
        <v>73.783336398873729</v>
      </c>
      <c r="AX5" s="46">
        <f t="shared" si="0"/>
        <v>74.332271088332107</v>
      </c>
      <c r="AY5" s="46">
        <f t="shared" si="0"/>
        <v>74.881205777790484</v>
      </c>
      <c r="AZ5" s="46">
        <f t="shared" si="0"/>
        <v>75.430140467248862</v>
      </c>
      <c r="BA5" s="46">
        <f t="shared" si="0"/>
        <v>75.979075156707239</v>
      </c>
      <c r="BB5" s="46">
        <f t="shared" si="0"/>
        <v>76.528009846165617</v>
      </c>
      <c r="BC5" s="46">
        <f t="shared" si="0"/>
        <v>77.076944535623994</v>
      </c>
      <c r="BD5" s="46">
        <f t="shared" si="0"/>
        <v>77.625879225082372</v>
      </c>
      <c r="BE5" s="46">
        <f t="shared" si="0"/>
        <v>78.174813914540749</v>
      </c>
      <c r="BF5" s="46">
        <f t="shared" si="0"/>
        <v>78.723748603999127</v>
      </c>
      <c r="BG5" s="46">
        <f t="shared" si="0"/>
        <v>79.272683293457504</v>
      </c>
      <c r="BH5" s="46">
        <f t="shared" si="0"/>
        <v>79.821617982915882</v>
      </c>
      <c r="BI5" s="46">
        <f t="shared" si="0"/>
        <v>80.370552672374259</v>
      </c>
      <c r="BJ5" s="46">
        <f t="shared" si="0"/>
        <v>80.919487361832637</v>
      </c>
      <c r="BK5" s="46">
        <f t="shared" si="0"/>
        <v>81.468422051291014</v>
      </c>
      <c r="BL5" s="46">
        <f t="shared" si="0"/>
        <v>82.017356740749392</v>
      </c>
      <c r="BM5" s="46">
        <f t="shared" si="0"/>
        <v>82.56629143020777</v>
      </c>
      <c r="BN5" s="46">
        <f t="shared" si="0"/>
        <v>83.115226119666147</v>
      </c>
      <c r="BO5" s="46">
        <f t="shared" si="0"/>
        <v>83.664160809124525</v>
      </c>
      <c r="BP5" s="46">
        <f t="shared" si="0"/>
        <v>84.213095498582902</v>
      </c>
      <c r="BQ5" s="46">
        <f t="shared" si="0"/>
        <v>84.76203018804128</v>
      </c>
      <c r="BR5" s="46">
        <f t="shared" si="0"/>
        <v>85.310964877499657</v>
      </c>
      <c r="BS5" s="46">
        <f t="shared" si="0"/>
        <v>85.859899566958035</v>
      </c>
      <c r="BT5" s="46">
        <f t="shared" si="0"/>
        <v>86.408834256416412</v>
      </c>
      <c r="BU5" s="46">
        <f t="shared" si="0"/>
        <v>86.95776894587479</v>
      </c>
      <c r="BV5" s="46">
        <f t="shared" si="0"/>
        <v>87.506703635333167</v>
      </c>
      <c r="BW5" s="46">
        <f t="shared" si="0"/>
        <v>88.055638324791545</v>
      </c>
      <c r="BX5" s="46">
        <f t="shared" si="0"/>
        <v>88.604573014249922</v>
      </c>
      <c r="BY5" s="46">
        <f t="shared" si="0"/>
        <v>89.1535077037083</v>
      </c>
      <c r="BZ5" s="46">
        <f t="shared" si="0"/>
        <v>89.702442393166677</v>
      </c>
      <c r="CA5" s="46">
        <f t="shared" si="0"/>
        <v>90.251377082625055</v>
      </c>
      <c r="CB5" s="46">
        <f t="shared" si="0"/>
        <v>90.800311772083433</v>
      </c>
      <c r="CC5" s="46">
        <f t="shared" si="0"/>
        <v>91.34924646154181</v>
      </c>
      <c r="CD5" s="46">
        <f t="shared" si="0"/>
        <v>91.898181151000188</v>
      </c>
      <c r="CE5" s="46">
        <f t="shared" si="0"/>
        <v>92.447115840458565</v>
      </c>
      <c r="CF5" s="46">
        <f t="shared" si="0"/>
        <v>92.996050529916943</v>
      </c>
      <c r="CG5" s="46">
        <f t="shared" si="0"/>
        <v>93.54498521937532</v>
      </c>
      <c r="CH5" s="46">
        <f t="shared" si="0"/>
        <v>94.093919908833698</v>
      </c>
      <c r="CI5" s="46">
        <f t="shared" si="0"/>
        <v>94.642854598292075</v>
      </c>
      <c r="CJ5" s="46">
        <f t="shared" si="0"/>
        <v>95.191789287750453</v>
      </c>
      <c r="CK5" s="46">
        <f t="shared" si="0"/>
        <v>95.74072397720883</v>
      </c>
      <c r="CL5" s="46">
        <f t="shared" si="1"/>
        <v>96.289658666667208</v>
      </c>
      <c r="CM5" s="46">
        <f t="shared" si="1"/>
        <v>96.838593356125585</v>
      </c>
      <c r="CN5" s="46">
        <f t="shared" si="1"/>
        <v>97.387528045583963</v>
      </c>
      <c r="CO5" s="46">
        <f t="shared" si="1"/>
        <v>97.93646273504234</v>
      </c>
      <c r="CP5" s="46">
        <f t="shared" si="1"/>
        <v>98.485397424500718</v>
      </c>
      <c r="CQ5" s="46">
        <f t="shared" si="1"/>
        <v>99.034332113959096</v>
      </c>
      <c r="CR5" s="46">
        <f t="shared" si="1"/>
        <v>99.583266803417473</v>
      </c>
      <c r="CS5" s="46">
        <f t="shared" si="1"/>
        <v>100.13220149287585</v>
      </c>
      <c r="CT5" s="46">
        <f t="shared" si="1"/>
        <v>100.68113618233423</v>
      </c>
      <c r="CU5" s="46">
        <f t="shared" si="1"/>
        <v>101.23007087179261</v>
      </c>
      <c r="CV5" s="46">
        <f t="shared" si="1"/>
        <v>101.77900556125098</v>
      </c>
      <c r="CW5" s="46">
        <f t="shared" si="1"/>
        <v>102.32794025070936</v>
      </c>
      <c r="CX5" s="46">
        <f t="shared" si="1"/>
        <v>102.87687494016774</v>
      </c>
      <c r="CY5" s="46">
        <f t="shared" si="1"/>
        <v>103.42580962962612</v>
      </c>
      <c r="CZ5" s="46">
        <f t="shared" si="1"/>
        <v>103.97474431908449</v>
      </c>
      <c r="DA5" s="46">
        <f t="shared" si="1"/>
        <v>104.52367900854287</v>
      </c>
      <c r="DB5" s="46">
        <f t="shared" si="1"/>
        <v>105.07261369800125</v>
      </c>
      <c r="DC5" s="46">
        <f t="shared" si="1"/>
        <v>105.62154838745963</v>
      </c>
      <c r="DD5" s="46">
        <f t="shared" si="1"/>
        <v>106.170483076918</v>
      </c>
      <c r="DE5" s="46">
        <f t="shared" si="1"/>
        <v>106.71941776637638</v>
      </c>
      <c r="DF5" s="46">
        <f t="shared" si="1"/>
        <v>107.26835245583476</v>
      </c>
      <c r="DG5" s="46">
        <f t="shared" si="1"/>
        <v>107.81728714529314</v>
      </c>
      <c r="DH5" s="46">
        <f t="shared" si="1"/>
        <v>108.36622183475151</v>
      </c>
      <c r="DI5" s="46">
        <f t="shared" si="1"/>
        <v>108.91515652420989</v>
      </c>
      <c r="DJ5" s="46">
        <f t="shared" si="1"/>
        <v>109.46409121366827</v>
      </c>
      <c r="DK5" s="46">
        <f t="shared" si="1"/>
        <v>110.01302590312665</v>
      </c>
      <c r="DL5" s="46">
        <f t="shared" si="1"/>
        <v>110.56196059258502</v>
      </c>
      <c r="DM5" s="46">
        <f t="shared" si="1"/>
        <v>111.1108952820434</v>
      </c>
      <c r="DN5" s="46">
        <f t="shared" si="1"/>
        <v>111.65982997150178</v>
      </c>
      <c r="DO5" s="46">
        <f t="shared" si="1"/>
        <v>112.20876466096016</v>
      </c>
      <c r="DP5" s="46">
        <f t="shared" si="1"/>
        <v>112.75769935041853</v>
      </c>
      <c r="DQ5" s="46">
        <f t="shared" si="1"/>
        <v>113.30663403987691</v>
      </c>
      <c r="DR5" s="46">
        <f t="shared" si="1"/>
        <v>113.85556872933529</v>
      </c>
      <c r="DS5" s="46">
        <f t="shared" si="1"/>
        <v>114.40450341879367</v>
      </c>
      <c r="DT5" s="46">
        <f t="shared" si="1"/>
        <v>114.95343810825204</v>
      </c>
      <c r="DU5" s="46">
        <f t="shared" si="1"/>
        <v>115.50237279771042</v>
      </c>
      <c r="DV5" s="46">
        <f t="shared" si="1"/>
        <v>116.0513074871688</v>
      </c>
      <c r="DW5" s="46">
        <f t="shared" si="1"/>
        <v>116.60024217662718</v>
      </c>
      <c r="DX5" s="46">
        <f t="shared" si="1"/>
        <v>117.14917686608555</v>
      </c>
      <c r="DY5" s="46">
        <f t="shared" si="1"/>
        <v>117.69811155554393</v>
      </c>
      <c r="DZ5" s="46">
        <f t="shared" si="1"/>
        <v>118.24704624500231</v>
      </c>
      <c r="EA5" s="46">
        <f t="shared" si="1"/>
        <v>118.79598093446069</v>
      </c>
      <c r="EB5" s="46">
        <f t="shared" si="1"/>
        <v>119.34491562391906</v>
      </c>
      <c r="EC5" s="46">
        <f t="shared" si="1"/>
        <v>119.89385031337744</v>
      </c>
      <c r="ED5" s="46">
        <f t="shared" si="1"/>
        <v>120.44278500283582</v>
      </c>
      <c r="EE5" s="46">
        <f t="shared" si="1"/>
        <v>120.9917196922942</v>
      </c>
      <c r="EF5" s="46">
        <f t="shared" si="1"/>
        <v>121.54065438175257</v>
      </c>
      <c r="EG5" s="46">
        <f t="shared" si="1"/>
        <v>122.08958907121095</v>
      </c>
      <c r="EH5" s="46">
        <f t="shared" si="1"/>
        <v>122.63852376066933</v>
      </c>
      <c r="EI5" s="46">
        <f t="shared" si="1"/>
        <v>123.18745845012771</v>
      </c>
      <c r="EJ5" s="46">
        <f t="shared" si="1"/>
        <v>123.73639313958608</v>
      </c>
      <c r="EK5" s="46">
        <f t="shared" si="1"/>
        <v>124.28532782904446</v>
      </c>
      <c r="EL5" s="46">
        <f t="shared" si="1"/>
        <v>124.83426251850284</v>
      </c>
      <c r="EM5" s="46">
        <f t="shared" si="1"/>
        <v>125.38319720796122</v>
      </c>
      <c r="EN5" s="46">
        <f t="shared" si="1"/>
        <v>125.93213189741959</v>
      </c>
      <c r="EO5" s="46">
        <f t="shared" si="1"/>
        <v>126.48106658687797</v>
      </c>
      <c r="EP5" s="46">
        <f t="shared" si="1"/>
        <v>127.03000127633635</v>
      </c>
      <c r="EQ5" s="46">
        <f t="shared" si="1"/>
        <v>127.57893596579473</v>
      </c>
      <c r="ER5" s="46">
        <f t="shared" si="1"/>
        <v>128.1278706552531</v>
      </c>
      <c r="ES5" s="46">
        <f t="shared" si="1"/>
        <v>128.67680534471148</v>
      </c>
      <c r="ET5" s="46">
        <f t="shared" si="1"/>
        <v>129.22574003416986</v>
      </c>
      <c r="EU5" s="46">
        <f t="shared" si="1"/>
        <v>129.77467472362824</v>
      </c>
      <c r="EV5" s="46">
        <f t="shared" si="1"/>
        <v>130.32360941308661</v>
      </c>
      <c r="EW5" s="46">
        <f t="shared" si="1"/>
        <v>130.87254410254499</v>
      </c>
      <c r="EX5" s="46">
        <f t="shared" si="2"/>
        <v>131.42147879200337</v>
      </c>
      <c r="EY5" s="46">
        <f t="shared" si="2"/>
        <v>131.97041348146175</v>
      </c>
      <c r="EZ5" s="46">
        <f t="shared" si="2"/>
        <v>132.51934817092013</v>
      </c>
      <c r="FA5" s="46">
        <f t="shared" si="2"/>
        <v>133.0682828603785</v>
      </c>
      <c r="FB5" s="46">
        <f t="shared" si="2"/>
        <v>133.61721754983688</v>
      </c>
      <c r="FC5" s="46">
        <f t="shared" si="2"/>
        <v>134.16615223929526</v>
      </c>
      <c r="FD5" s="46">
        <f t="shared" si="2"/>
        <v>134.71508692875364</v>
      </c>
      <c r="FE5" s="46">
        <f t="shared" si="2"/>
        <v>135.26402161821201</v>
      </c>
      <c r="FF5" s="46">
        <f t="shared" si="2"/>
        <v>135.81295630767039</v>
      </c>
      <c r="FG5" s="46">
        <f t="shared" si="2"/>
        <v>136.36189099712877</v>
      </c>
      <c r="FH5" s="46">
        <f t="shared" si="2"/>
        <v>136.91082568658715</v>
      </c>
      <c r="FI5" s="46">
        <f t="shared" si="2"/>
        <v>137.45976037604552</v>
      </c>
      <c r="FJ5" s="46">
        <f t="shared" si="2"/>
        <v>138.0086950655039</v>
      </c>
      <c r="FK5" s="46">
        <f t="shared" si="2"/>
        <v>138.55762975496228</v>
      </c>
      <c r="FL5" s="46">
        <f t="shared" si="2"/>
        <v>139.10656444442066</v>
      </c>
      <c r="FM5" s="46">
        <f t="shared" si="2"/>
        <v>139.65549913387903</v>
      </c>
      <c r="FN5" s="46">
        <f t="shared" si="2"/>
        <v>140.20443382333741</v>
      </c>
      <c r="FO5" s="46">
        <f t="shared" si="2"/>
        <v>140.75336851279579</v>
      </c>
      <c r="FP5" s="46">
        <f t="shared" si="2"/>
        <v>141.30230320225417</v>
      </c>
      <c r="FQ5" s="46">
        <f t="shared" si="2"/>
        <v>141.85123789171254</v>
      </c>
      <c r="FR5" s="46">
        <f t="shared" si="2"/>
        <v>142.40017258117092</v>
      </c>
      <c r="FS5" s="46">
        <f t="shared" si="2"/>
        <v>142.9491072706293</v>
      </c>
      <c r="FT5" s="46">
        <f t="shared" si="2"/>
        <v>143.49804196008768</v>
      </c>
      <c r="FU5" s="46">
        <f t="shared" si="2"/>
        <v>144.04697664954605</v>
      </c>
      <c r="FV5" s="46">
        <f t="shared" si="2"/>
        <v>144.59591133900443</v>
      </c>
      <c r="FW5" s="46">
        <f t="shared" si="2"/>
        <v>145.14484602846281</v>
      </c>
      <c r="FX5" s="46">
        <f t="shared" si="2"/>
        <v>145.69378071792119</v>
      </c>
      <c r="FY5" s="46">
        <f t="shared" si="2"/>
        <v>146.24271540737956</v>
      </c>
      <c r="FZ5" s="46">
        <f t="shared" si="2"/>
        <v>146.79165009683794</v>
      </c>
      <c r="GA5" s="46">
        <f t="shared" si="2"/>
        <v>147.34058478629632</v>
      </c>
      <c r="GB5" s="46">
        <f t="shared" si="2"/>
        <v>147.8895194757547</v>
      </c>
      <c r="GC5" s="46">
        <f t="shared" si="2"/>
        <v>148.43845416521307</v>
      </c>
      <c r="GD5" s="46">
        <f t="shared" si="2"/>
        <v>148.98738885467145</v>
      </c>
      <c r="GE5" s="46">
        <f t="shared" si="2"/>
        <v>149.53632354412983</v>
      </c>
      <c r="GF5" s="46">
        <f t="shared" si="2"/>
        <v>150.08525823358821</v>
      </c>
      <c r="GG5" s="46">
        <f t="shared" si="2"/>
        <v>150.63419292304658</v>
      </c>
      <c r="GH5" s="46">
        <f t="shared" si="2"/>
        <v>151.18312761250496</v>
      </c>
      <c r="GI5" s="46">
        <f t="shared" si="2"/>
        <v>151.73206230196334</v>
      </c>
      <c r="GJ5" s="46">
        <f t="shared" si="2"/>
        <v>152.28099699142172</v>
      </c>
      <c r="GK5" s="46">
        <f t="shared" si="2"/>
        <v>152.82993168088009</v>
      </c>
      <c r="GL5" s="46">
        <f t="shared" si="2"/>
        <v>153.37886637033847</v>
      </c>
      <c r="GM5" s="46">
        <f t="shared" si="2"/>
        <v>153.92780105979685</v>
      </c>
      <c r="GN5" s="46">
        <f t="shared" si="2"/>
        <v>154.47673574925523</v>
      </c>
      <c r="GO5" s="46">
        <f t="shared" si="2"/>
        <v>155.0256704387136</v>
      </c>
      <c r="GP5" s="46">
        <f t="shared" si="2"/>
        <v>155.57460512817198</v>
      </c>
      <c r="GQ5" s="46">
        <f t="shared" si="2"/>
        <v>156.12353981763036</v>
      </c>
      <c r="GR5" s="46">
        <f t="shared" si="2"/>
        <v>156.67247450708874</v>
      </c>
      <c r="GS5" s="46">
        <f t="shared" si="2"/>
        <v>157.22140919654711</v>
      </c>
      <c r="GT5" s="46">
        <f t="shared" si="2"/>
        <v>157.77034388600549</v>
      </c>
      <c r="GU5" s="46">
        <f t="shared" si="2"/>
        <v>158.31927857546387</v>
      </c>
      <c r="GV5" s="46">
        <f t="shared" si="2"/>
        <v>158.86821326492225</v>
      </c>
      <c r="GW5" s="46">
        <f t="shared" si="2"/>
        <v>159.41714795438062</v>
      </c>
      <c r="GX5" s="46">
        <f t="shared" si="2"/>
        <v>159.966082643839</v>
      </c>
      <c r="GY5" s="46">
        <f t="shared" si="2"/>
        <v>160.51501733329738</v>
      </c>
      <c r="GZ5" s="46">
        <f t="shared" si="2"/>
        <v>161.06395202275576</v>
      </c>
      <c r="HA5" s="46">
        <f t="shared" si="2"/>
        <v>161.61288671221413</v>
      </c>
      <c r="HB5" s="46">
        <f t="shared" si="2"/>
        <v>162.16182140167251</v>
      </c>
      <c r="HC5" s="46">
        <f t="shared" si="2"/>
        <v>162.71075609113089</v>
      </c>
      <c r="HD5" s="46">
        <f t="shared" si="2"/>
        <v>163.25969078058927</v>
      </c>
      <c r="HE5" s="46">
        <f t="shared" si="2"/>
        <v>163.80862547004764</v>
      </c>
      <c r="HF5" s="46">
        <f t="shared" si="2"/>
        <v>164.35756015950602</v>
      </c>
      <c r="HG5" s="46">
        <f t="shared" si="2"/>
        <v>164.9064948489644</v>
      </c>
      <c r="HH5" s="46">
        <f t="shared" si="2"/>
        <v>165.45542953842278</v>
      </c>
      <c r="HI5" s="46">
        <f t="shared" si="2"/>
        <v>166.00436422788115</v>
      </c>
      <c r="HJ5" s="46">
        <f t="shared" si="3"/>
        <v>166.55329891733953</v>
      </c>
      <c r="HK5" s="46">
        <f t="shared" si="3"/>
        <v>167.10223360679791</v>
      </c>
      <c r="HL5" s="46">
        <f t="shared" si="3"/>
        <v>167.65116829625629</v>
      </c>
      <c r="HM5" s="46">
        <f t="shared" si="3"/>
        <v>168.20010298571466</v>
      </c>
      <c r="HN5" s="46">
        <f t="shared" si="3"/>
        <v>168.74903767517304</v>
      </c>
      <c r="HO5" s="46">
        <f t="shared" si="3"/>
        <v>169.29797236463142</v>
      </c>
      <c r="HP5" s="46">
        <f t="shared" si="3"/>
        <v>169.8469070540898</v>
      </c>
      <c r="HQ5" s="146">
        <f t="shared" ref="HQ5:HQ35" si="15">IF(ISNONTEXT($K5),_xlfn.LOGNORM.DIST(X5,LN($G5),LN($K5),FALSE),NA())</f>
        <v>4.715789226654265E-5</v>
      </c>
      <c r="HR5" s="146">
        <f t="shared" si="4"/>
        <v>5.9405438941443452E-5</v>
      </c>
      <c r="HS5" s="146">
        <f t="shared" si="4"/>
        <v>7.4366667750141042E-5</v>
      </c>
      <c r="HT5" s="146">
        <f t="shared" si="4"/>
        <v>9.2528491340921162E-5</v>
      </c>
      <c r="HU5" s="146">
        <f t="shared" si="4"/>
        <v>1.1444068234012248E-4</v>
      </c>
      <c r="HV5" s="146">
        <f t="shared" si="4"/>
        <v>1.4071941412491695E-4</v>
      </c>
      <c r="HW5" s="146">
        <f t="shared" si="4"/>
        <v>1.7205020368695159E-4</v>
      </c>
      <c r="HX5" s="146">
        <f t="shared" si="4"/>
        <v>2.09190108557281E-4</v>
      </c>
      <c r="HY5" s="146">
        <f t="shared" si="4"/>
        <v>2.5296902924951207E-4</v>
      </c>
      <c r="HZ5" s="146">
        <f t="shared" si="4"/>
        <v>3.0428997222397641E-4</v>
      </c>
      <c r="IA5" s="146">
        <f t="shared" si="4"/>
        <v>3.6412813624653144E-4</v>
      </c>
      <c r="IB5" s="146">
        <f t="shared" si="4"/>
        <v>4.3352869734892375E-4</v>
      </c>
      <c r="IC5" s="146">
        <f t="shared" si="4"/>
        <v>5.136031843903673E-4</v>
      </c>
      <c r="ID5" s="146">
        <f t="shared" si="4"/>
        <v>6.0552435832074425E-4</v>
      </c>
      <c r="IE5" s="146">
        <f t="shared" si="4"/>
        <v>7.1051953335320194E-4</v>
      </c>
      <c r="IF5" s="146">
        <f t="shared" si="4"/>
        <v>8.2986230691919612E-4</v>
      </c>
      <c r="IG5" s="146">
        <f t="shared" si="4"/>
        <v>9.648626969170006E-4</v>
      </c>
      <c r="IH5" s="146">
        <f t="shared" si="4"/>
        <v>1.1168557186687906E-3</v>
      </c>
      <c r="II5" s="146">
        <f t="shared" si="4"/>
        <v>1.2871884693612572E-3</v>
      </c>
      <c r="IJ5" s="146">
        <f t="shared" si="4"/>
        <v>1.4772058236755437E-3</v>
      </c>
      <c r="IK5" s="146">
        <f t="shared" si="4"/>
        <v>1.688234879876041E-3</v>
      </c>
      <c r="IL5" s="146">
        <f t="shared" si="4"/>
        <v>1.9215683298678861E-3</v>
      </c>
      <c r="IM5" s="146">
        <f t="shared" si="4"/>
        <v>2.1784469587033781E-3</v>
      </c>
      <c r="IN5" s="146">
        <f t="shared" si="4"/>
        <v>2.4600415078125256E-3</v>
      </c>
      <c r="IO5" s="146">
        <f t="shared" si="4"/>
        <v>2.7674341610144323E-3</v>
      </c>
      <c r="IP5" s="146">
        <f t="shared" si="4"/>
        <v>3.1015999323993826E-3</v>
      </c>
      <c r="IQ5" s="146">
        <f t="shared" si="4"/>
        <v>3.4633882498318258E-3</v>
      </c>
      <c r="IR5" s="146">
        <f t="shared" si="4"/>
        <v>3.8535050366369748E-3</v>
      </c>
      <c r="IS5" s="146">
        <f t="shared" si="4"/>
        <v>4.2724955966682377E-3</v>
      </c>
      <c r="IT5" s="146">
        <f t="shared" si="4"/>
        <v>4.7207286042489308E-3</v>
      </c>
      <c r="IU5" s="146">
        <f t="shared" si="4"/>
        <v>5.1983814904393794E-3</v>
      </c>
      <c r="IV5" s="146">
        <f t="shared" si="4"/>
        <v>5.7054275008710884E-3</v>
      </c>
      <c r="IW5" s="146">
        <f t="shared" si="4"/>
        <v>6.2416246783376841E-3</v>
      </c>
      <c r="IX5" s="146">
        <f t="shared" si="4"/>
        <v>6.8065069959110736E-3</v>
      </c>
      <c r="IY5" s="146">
        <f t="shared" si="4"/>
        <v>7.3993778341658722E-3</v>
      </c>
      <c r="IZ5" s="146">
        <f t="shared" si="4"/>
        <v>8.0193059598651778E-3</v>
      </c>
      <c r="JA5" s="146">
        <f t="shared" si="4"/>
        <v>8.6651241239845498E-3</v>
      </c>
      <c r="JB5" s="146">
        <f t="shared" si="4"/>
        <v>9.3354303551121728E-3</v>
      </c>
      <c r="JC5" s="146">
        <f t="shared" si="4"/>
        <v>1.0028591980970208E-2</v>
      </c>
      <c r="JD5" s="146">
        <f t="shared" si="4"/>
        <v>1.074275236698234E-2</v>
      </c>
      <c r="JE5" s="146">
        <f t="shared" si="4"/>
        <v>1.1475840317395567E-2</v>
      </c>
      <c r="JF5" s="146">
        <f t="shared" si="4"/>
        <v>1.2225582042334355E-2</v>
      </c>
      <c r="JG5" s="146">
        <f t="shared" si="4"/>
        <v>1.2989515554158056E-2</v>
      </c>
      <c r="JH5" s="146">
        <f t="shared" si="4"/>
        <v>1.3765007319376471E-2</v>
      </c>
      <c r="JI5" s="146">
        <f t="shared" si="4"/>
        <v>1.4549270958826153E-2</v>
      </c>
      <c r="JJ5" s="146">
        <f t="shared" si="4"/>
        <v>1.5339387759396523E-2</v>
      </c>
      <c r="JK5" s="146">
        <f t="shared" si="4"/>
        <v>1.6132328735783026E-2</v>
      </c>
      <c r="JL5" s="146">
        <f t="shared" si="4"/>
        <v>1.6924977960884133E-2</v>
      </c>
      <c r="JM5" s="146">
        <f t="shared" si="4"/>
        <v>1.7714156868772313E-2</v>
      </c>
      <c r="JN5" s="146">
        <f t="shared" si="4"/>
        <v>1.8496649224772229E-2</v>
      </c>
      <c r="JO5" s="146">
        <f t="shared" si="4"/>
        <v>1.9269226453053855E-2</v>
      </c>
      <c r="JP5" s="146">
        <f t="shared" si="4"/>
        <v>2.0028673013193755E-2</v>
      </c>
      <c r="JQ5" s="146">
        <f t="shared" si="4"/>
        <v>2.0771811523140594E-2</v>
      </c>
      <c r="JR5" s="146">
        <f t="shared" si="4"/>
        <v>2.1495527336649577E-2</v>
      </c>
      <c r="JS5" s="146">
        <f t="shared" si="4"/>
        <v>2.219679229813331E-2</v>
      </c>
      <c r="JT5" s="146">
        <f t="shared" si="4"/>
        <v>2.2872687416562842E-2</v>
      </c>
      <c r="JU5" s="146">
        <f t="shared" si="4"/>
        <v>2.352042422205091E-2</v>
      </c>
      <c r="JV5" s="146">
        <f t="shared" si="4"/>
        <v>2.4137364593512557E-2</v>
      </c>
      <c r="JW5" s="146">
        <f t="shared" si="4"/>
        <v>2.4721038872773625E-2</v>
      </c>
      <c r="JX5" s="146">
        <f t="shared" si="4"/>
        <v>2.5269162109114143E-2</v>
      </c>
      <c r="JY5" s="146">
        <f t="shared" si="4"/>
        <v>2.5779648307918197E-2</v>
      </c>
      <c r="JZ5" s="146">
        <f t="shared" si="4"/>
        <v>2.6250622587313015E-2</v>
      </c>
      <c r="KA5" s="146">
        <f t="shared" si="4"/>
        <v>2.668043117687844E-2</v>
      </c>
      <c r="KB5" s="146">
        <f t="shared" si="4"/>
        <v>2.706764922220687E-2</v>
      </c>
      <c r="KC5" s="146">
        <f t="shared" si="4"/>
        <v>2.7411086387839061E-2</v>
      </c>
      <c r="KD5" s="146">
        <f t="shared" si="5"/>
        <v>2.7709790278482548E-2</v>
      </c>
      <c r="KE5" s="146">
        <f t="shared" si="5"/>
        <v>2.7963047724091472E-2</v>
      </c>
      <c r="KF5" s="146">
        <f t="shared" si="5"/>
        <v>2.8170383998039547E-2</v>
      </c>
      <c r="KG5" s="146">
        <f t="shared" si="5"/>
        <v>2.8331560059018573E-2</v>
      </c>
      <c r="KH5" s="146">
        <f t="shared" si="5"/>
        <v>2.8446567926248782E-2</v>
      </c>
      <c r="KI5" s="146">
        <f t="shared" si="5"/>
        <v>2.8515624313967973E-2</v>
      </c>
      <c r="KJ5" s="146">
        <f t="shared" si="5"/>
        <v>2.8539162664894483E-2</v>
      </c>
      <c r="KK5" s="146">
        <f t="shared" si="5"/>
        <v>2.8517823733406961E-2</v>
      </c>
      <c r="KL5" s="146">
        <f t="shared" si="5"/>
        <v>2.8452444877571554E-2</v>
      </c>
      <c r="KM5" s="146">
        <f t="shared" si="5"/>
        <v>2.8344048224938145E-2</v>
      </c>
      <c r="KN5" s="146">
        <f t="shared" si="5"/>
        <v>2.8193827880318427E-2</v>
      </c>
      <c r="KO5" s="146">
        <f t="shared" si="5"/>
        <v>2.8003136344684702E-2</v>
      </c>
      <c r="KP5" s="146">
        <f t="shared" si="5"/>
        <v>2.7773470313049806E-2</v>
      </c>
      <c r="KQ5" s="146">
        <f t="shared" si="5"/>
        <v>2.7506456015884344E-2</v>
      </c>
      <c r="KR5" s="146">
        <f t="shared" si="5"/>
        <v>2.7203834263501057E-2</v>
      </c>
      <c r="KS5" s="146">
        <f t="shared" si="5"/>
        <v>2.6867445346094324E-2</v>
      </c>
      <c r="KT5" s="146">
        <f t="shared" si="5"/>
        <v>2.6499213933988724E-2</v>
      </c>
      <c r="KU5" s="146">
        <f t="shared" si="5"/>
        <v>2.6101134113339461E-2</v>
      </c>
      <c r="KV5" s="146">
        <f t="shared" si="5"/>
        <v>2.5675254682266439E-2</v>
      </c>
      <c r="KW5" s="146">
        <f t="shared" si="5"/>
        <v>2.5223664821402592E-2</v>
      </c>
      <c r="KX5" s="146">
        <f t="shared" si="5"/>
        <v>2.4748480241304056E-2</v>
      </c>
      <c r="KY5" s="146">
        <f t="shared" si="5"/>
        <v>2.425182989730899E-2</v>
      </c>
      <c r="KZ5" s="146">
        <f t="shared" si="5"/>
        <v>2.3735843350411071E-2</v>
      </c>
      <c r="LA5" s="146">
        <f t="shared" si="5"/>
        <v>2.3202638840725365E-2</v>
      </c>
      <c r="LB5" s="146">
        <f t="shared" si="5"/>
        <v>2.2654312128301546E-2</v>
      </c>
      <c r="LC5" s="146">
        <f t="shared" si="5"/>
        <v>2.2092926144528565E-2</v>
      </c>
      <c r="LD5" s="146">
        <f t="shared" si="5"/>
        <v>2.1520501486301958E-2</v>
      </c>
      <c r="LE5" s="146">
        <f t="shared" si="5"/>
        <v>2.0939007774575254E-2</v>
      </c>
      <c r="LF5" s="146">
        <f t="shared" si="5"/>
        <v>2.0350355888998105E-2</v>
      </c>
      <c r="LG5" s="146">
        <f t="shared" si="5"/>
        <v>1.9756391081101051E-2</v>
      </c>
      <c r="LH5" s="146">
        <f t="shared" si="5"/>
        <v>1.915888695999329E-2</v>
      </c>
      <c r="LI5" s="146">
        <f t="shared" si="5"/>
        <v>1.8559540336820588E-2</v>
      </c>
      <c r="LJ5" s="146">
        <f t="shared" si="5"/>
        <v>1.7959966907309107E-2</v>
      </c>
      <c r="LK5" s="146">
        <f t="shared" si="5"/>
        <v>1.7361697745613861E-2</v>
      </c>
      <c r="LL5" s="146">
        <f t="shared" si="5"/>
        <v>1.6766176577392003E-2</v>
      </c>
      <c r="LM5" s="146">
        <f t="shared" si="5"/>
        <v>1.6174757795513989E-2</v>
      </c>
      <c r="LN5" s="146">
        <f t="shared" si="5"/>
        <v>1.5588705178099066E-2</v>
      </c>
      <c r="LO5" s="146">
        <f t="shared" si="5"/>
        <v>1.5009191265576028E-2</v>
      </c>
      <c r="LP5" s="146">
        <f t="shared" si="5"/>
        <v>1.4437297351192759E-2</v>
      </c>
      <c r="LQ5" s="146">
        <f t="shared" si="5"/>
        <v>1.3874014037790514E-2</v>
      </c>
      <c r="LR5" s="146">
        <f t="shared" si="5"/>
        <v>1.3320242312668948E-2</v>
      </c>
      <c r="LS5" s="146">
        <f t="shared" si="5"/>
        <v>1.2776795091951018E-2</v>
      </c>
      <c r="LT5" s="146">
        <f t="shared" si="5"/>
        <v>1.2244399185959529E-2</v>
      </c>
      <c r="LU5" s="146">
        <f t="shared" si="5"/>
        <v>1.17236976376898E-2</v>
      </c>
      <c r="LV5" s="146">
        <f t="shared" si="5"/>
        <v>1.1215252387448579E-2</v>
      </c>
      <c r="LW5" s="146">
        <f t="shared" si="5"/>
        <v>1.0719547218080147E-2</v>
      </c>
      <c r="LX5" s="146">
        <f t="shared" si="5"/>
        <v>1.0236990936861349E-2</v>
      </c>
      <c r="LY5" s="146">
        <f t="shared" si="5"/>
        <v>9.7679207520744507E-3</v>
      </c>
      <c r="LZ5" s="146">
        <f t="shared" si="5"/>
        <v>9.312605804402907E-3</v>
      </c>
      <c r="MA5" s="146">
        <f t="shared" si="5"/>
        <v>8.8712508156110169E-3</v>
      </c>
      <c r="MB5" s="146">
        <f t="shared" si="5"/>
        <v>8.443999819402857E-3</v>
      </c>
      <c r="MC5" s="146">
        <f t="shared" si="5"/>
        <v>8.0309399418874716E-3</v>
      </c>
      <c r="MD5" s="146">
        <f t="shared" si="5"/>
        <v>7.6321052016593716E-3</v>
      </c>
      <c r="ME5" s="146">
        <f t="shared" si="5"/>
        <v>7.2474803021096755E-3</v>
      </c>
      <c r="MF5" s="146">
        <f t="shared" si="5"/>
        <v>6.8770043911760203E-3</v>
      </c>
      <c r="MG5" s="146">
        <f t="shared" si="5"/>
        <v>6.5205747663090044E-3</v>
      </c>
      <c r="MH5" s="146">
        <f t="shared" si="5"/>
        <v>6.1780505049348856E-3</v>
      </c>
      <c r="MI5" s="146">
        <f t="shared" si="5"/>
        <v>5.8492560031313257E-3</v>
      </c>
      <c r="MJ5" s="146">
        <f t="shared" si="5"/>
        <v>5.5339844075717962E-3</v>
      </c>
      <c r="MK5" s="146">
        <f t="shared" si="5"/>
        <v>5.2320009280301203E-3</v>
      </c>
      <c r="ML5" s="146">
        <f t="shared" si="5"/>
        <v>4.9430460198575969E-3</v>
      </c>
      <c r="MM5" s="146">
        <f t="shared" si="5"/>
        <v>4.6668384278393225E-3</v>
      </c>
      <c r="MN5" s="146">
        <f t="shared" si="5"/>
        <v>4.4030780847034347E-3</v>
      </c>
      <c r="MO5" s="146">
        <f t="shared" si="5"/>
        <v>4.1514488592859257E-3</v>
      </c>
      <c r="MP5" s="146">
        <f t="shared" si="6"/>
        <v>3.9116211509498174E-3</v>
      </c>
      <c r="MQ5" s="146">
        <f t="shared" si="6"/>
        <v>3.6832543283154729E-3</v>
      </c>
      <c r="MR5" s="146">
        <f t="shared" si="6"/>
        <v>3.4659990116810671E-3</v>
      </c>
      <c r="MS5" s="146">
        <f t="shared" si="6"/>
        <v>3.2594991997021085E-3</v>
      </c>
      <c r="MT5" s="146">
        <f t="shared" si="6"/>
        <v>3.0633942419590861E-3</v>
      </c>
      <c r="MU5" s="146">
        <f t="shared" si="6"/>
        <v>2.8773206599775557E-3</v>
      </c>
      <c r="MV5" s="146">
        <f t="shared" si="6"/>
        <v>2.7009138200803483E-3</v>
      </c>
      <c r="MW5" s="146">
        <f t="shared" si="6"/>
        <v>2.5338094621533977E-3</v>
      </c>
      <c r="MX5" s="146">
        <f t="shared" si="6"/>
        <v>2.3756450890006823E-3</v>
      </c>
      <c r="MY5" s="146">
        <f t="shared" si="6"/>
        <v>2.2260612214573955E-3</v>
      </c>
      <c r="MZ5" s="146">
        <f t="shared" si="6"/>
        <v>2.0847025248290421E-3</v>
      </c>
      <c r="NA5" s="146">
        <f t="shared" si="6"/>
        <v>1.9512188125381696E-3</v>
      </c>
      <c r="NB5" s="146">
        <f t="shared" si="6"/>
        <v>1.8252659330916627E-3</v>
      </c>
      <c r="NC5" s="146">
        <f t="shared" si="6"/>
        <v>1.7065065466427048E-3</v>
      </c>
      <c r="ND5" s="146">
        <f t="shared" si="6"/>
        <v>1.5946107975147697E-3</v>
      </c>
      <c r="NE5" s="146">
        <f t="shared" si="6"/>
        <v>1.4892568890903294E-3</v>
      </c>
      <c r="NF5" s="146">
        <f t="shared" si="6"/>
        <v>1.3901315674490836E-3</v>
      </c>
      <c r="NG5" s="146">
        <f t="shared" si="6"/>
        <v>1.2969305200760499E-3</v>
      </c>
      <c r="NH5" s="146">
        <f t="shared" si="6"/>
        <v>1.2093586958548026E-3</v>
      </c>
      <c r="NI5" s="146">
        <f t="shared" si="6"/>
        <v>1.127130552421682E-3</v>
      </c>
      <c r="NJ5" s="146">
        <f t="shared" si="6"/>
        <v>1.0499702367865391E-3</v>
      </c>
      <c r="NK5" s="146">
        <f t="shared" si="6"/>
        <v>9.7761170493119846E-4</v>
      </c>
      <c r="NL5" s="146">
        <f t="shared" si="6"/>
        <v>9.0979878588160867E-4</v>
      </c>
      <c r="NM5" s="146">
        <f t="shared" si="6"/>
        <v>8.4628519551871418E-4</v>
      </c>
      <c r="NN5" s="146">
        <f t="shared" si="6"/>
        <v>7.8683450514891113E-4</v>
      </c>
      <c r="NO5" s="146">
        <f t="shared" si="6"/>
        <v>7.3122006960281492E-4</v>
      </c>
      <c r="NP5" s="146">
        <f t="shared" si="6"/>
        <v>6.7922491937209579E-4</v>
      </c>
      <c r="NQ5" s="146">
        <f t="shared" si="6"/>
        <v>6.3064162103266207E-4</v>
      </c>
      <c r="NR5" s="146">
        <f t="shared" si="6"/>
        <v>5.8527210994044441E-4</v>
      </c>
      <c r="NS5" s="146">
        <f t="shared" si="6"/>
        <v>5.4292749892496852E-4</v>
      </c>
      <c r="NT5" s="146">
        <f t="shared" si="6"/>
        <v>5.0342786644884082E-4</v>
      </c>
      <c r="NU5" s="146">
        <f t="shared" si="6"/>
        <v>4.6660202744926182E-4</v>
      </c>
      <c r="NV5" s="146">
        <f t="shared" si="6"/>
        <v>4.3228728983138025E-4</v>
      </c>
      <c r="NW5" s="146">
        <f t="shared" si="6"/>
        <v>4.0032919934578006E-4</v>
      </c>
      <c r="NX5" s="146">
        <f t="shared" si="6"/>
        <v>3.7058127535227888E-4</v>
      </c>
      <c r="NY5" s="146">
        <f t="shared" si="6"/>
        <v>3.4290473975194069E-4</v>
      </c>
      <c r="NZ5" s="146">
        <f t="shared" si="6"/>
        <v>3.1716824115897321E-4</v>
      </c>
      <c r="OA5" s="146">
        <f t="shared" si="6"/>
        <v>2.9324757618351757E-4</v>
      </c>
      <c r="OB5" s="146">
        <f t="shared" si="6"/>
        <v>2.7102540950708963E-4</v>
      </c>
      <c r="OC5" s="146">
        <f t="shared" si="6"/>
        <v>2.5039099425316056E-4</v>
      </c>
      <c r="OD5" s="146">
        <f t="shared" si="6"/>
        <v>2.3123989398746907E-4</v>
      </c>
      <c r="OE5" s="146">
        <f t="shared" si="6"/>
        <v>2.134737075249835E-4</v>
      </c>
      <c r="OF5" s="146">
        <f t="shared" si="6"/>
        <v>1.9699979757368191E-4</v>
      </c>
      <c r="OG5" s="146">
        <f t="shared" si="6"/>
        <v>1.8173102410883889E-4</v>
      </c>
      <c r="OH5" s="146">
        <f t="shared" si="6"/>
        <v>1.6758548324511085E-4</v>
      </c>
      <c r="OI5" s="146">
        <f t="shared" si="6"/>
        <v>1.544862522572167E-4</v>
      </c>
      <c r="OJ5" s="146">
        <f t="shared" si="6"/>
        <v>1.4236114129293525E-4</v>
      </c>
      <c r="OK5" s="146">
        <f t="shared" si="6"/>
        <v>1.3114245222414206E-4</v>
      </c>
      <c r="OL5" s="146">
        <f t="shared" si="6"/>
        <v>1.207667449922984E-4</v>
      </c>
      <c r="OM5" s="146">
        <f t="shared" si="6"/>
        <v>1.1117461172379341E-4</v>
      </c>
      <c r="ON5" s="146">
        <f t="shared" si="6"/>
        <v>1.0231045881721101E-4</v>
      </c>
      <c r="OO5" s="146">
        <f t="shared" si="6"/>
        <v>9.4122297138798421E-5</v>
      </c>
      <c r="OP5" s="146">
        <f t="shared" si="6"/>
        <v>8.6561540403439405E-5</v>
      </c>
      <c r="OQ5" s="146">
        <f t="shared" si="6"/>
        <v>7.9582811765992734E-5</v>
      </c>
      <c r="OR5" s="146">
        <f t="shared" si="6"/>
        <v>7.314375860145188E-5</v>
      </c>
      <c r="OS5" s="146">
        <f t="shared" si="6"/>
        <v>6.7204875411628118E-5</v>
      </c>
      <c r="OT5" s="146">
        <f t="shared" si="6"/>
        <v>6.1729334760473443E-5</v>
      </c>
      <c r="OU5" s="146">
        <f t="shared" si="6"/>
        <v>5.6682826109469837E-5</v>
      </c>
      <c r="OV5" s="146">
        <f t="shared" si="6"/>
        <v>5.2033402398137491E-5</v>
      </c>
      <c r="OW5" s="146">
        <f t="shared" si="6"/>
        <v>4.7751334192494828E-5</v>
      </c>
      <c r="OX5" s="146">
        <f t="shared" si="6"/>
        <v>4.3808971205713329E-5</v>
      </c>
      <c r="OY5" s="146">
        <f t="shared" si="6"/>
        <v>4.0180610980058096E-5</v>
      </c>
      <c r="OZ5" s="146">
        <f t="shared" si="6"/>
        <v>3.6842374507019808E-5</v>
      </c>
      <c r="PA5" s="146">
        <f t="shared" si="6"/>
        <v>3.3772088553192944E-5</v>
      </c>
      <c r="PB5" s="146">
        <f t="shared" si="7"/>
        <v>3.0949174452514959E-5</v>
      </c>
      <c r="PC5" s="146">
        <f t="shared" si="7"/>
        <v>2.8354543120777356E-5</v>
      </c>
      <c r="PD5" s="146">
        <f t="shared" si="7"/>
        <v>2.5970496045576069E-5</v>
      </c>
      <c r="PE5" s="146">
        <f t="shared" si="7"/>
        <v>2.3780632003858752E-5</v>
      </c>
      <c r="PF5" s="146">
        <f t="shared" si="7"/>
        <v>2.1769759259742881E-5</v>
      </c>
      <c r="PG5" s="146">
        <f t="shared" si="7"/>
        <v>1.9923812997129669E-5</v>
      </c>
      <c r="PH5" s="146">
        <f t="shared" si="7"/>
        <v>1.8229777744640894E-5</v>
      </c>
      <c r="PI5" s="146">
        <f t="shared" si="7"/>
        <v>1.6675614554408256E-5</v>
      </c>
    </row>
    <row r="6" spans="1:426" x14ac:dyDescent="0.45">
      <c r="A6" s="4">
        <v>3</v>
      </c>
      <c r="B6" s="319">
        <f>IFERROR(_xlfn.LOGNORM.INV(VLookups!$B$22,LN($G6),LN($K6)),"")</f>
        <v>52.283044044719944</v>
      </c>
      <c r="C6" s="81">
        <v>100</v>
      </c>
      <c r="D6" s="319">
        <f>IFERROR(_xlfn.LOGNORM.INV(VLookups!$B$23,LN($G6),LN($K6)),"")</f>
        <v>202.91473447731397</v>
      </c>
      <c r="E6" s="32">
        <f t="shared" si="8"/>
        <v>1</v>
      </c>
      <c r="F6" s="32">
        <f t="shared" si="9"/>
        <v>0.46365524040484751</v>
      </c>
      <c r="G6" s="65">
        <f>IF(AND(C6&gt;0,NOT(ISBLANK(H6))),IF(VLOOKUP($C$3,VLookups!$A$17:$B$18,2,FALSE),C6*VLOOKUP(H6,VLookups!$A$4:$B$13,2,FALSE),C6),"")</f>
        <v>103</v>
      </c>
      <c r="H6" s="21" t="s">
        <v>0</v>
      </c>
      <c r="I6" s="53"/>
      <c r="J6" s="237"/>
      <c r="K6" s="320">
        <f>IF(C6&gt;0,IF(ISBLANK(J6),IF(ISBLANK(H6),"",VLOOKUP(H6,VLookups!$A$4:$C$13,3,FALSE)),J6),"")</f>
        <v>1.2</v>
      </c>
      <c r="L6" s="320">
        <f t="shared" si="10"/>
        <v>25.105281738765672</v>
      </c>
      <c r="M6" s="67">
        <f t="shared" si="11"/>
        <v>630.27517118280116</v>
      </c>
      <c r="N6" s="81">
        <v>150</v>
      </c>
      <c r="O6" s="230">
        <f>IF(AND(N6&gt;0,C6&gt;0,NOT(K6="")),ABS(VLOOKUP($N$1,VLookups!$A$27:$B$28,2,FALSE)-_xlfn.LOGNORM.DIST(N6,LN(G6),LN(K6),TRUE)),"")</f>
        <v>0.98038549150968024</v>
      </c>
      <c r="P6" s="80">
        <f>IF(AND($B6&gt;0,$C6&gt;0,$D6&gt;0,NOT(ISBLANK($H6))),_xlfn.LOGNORM.INV(ABS(VLOOKUP($N$1,VLookups!$A$27:$B$28,2,FALSE)-P$3),LN($G6),LN($K6)),"")</f>
        <v>81.538435612760466</v>
      </c>
      <c r="Q6" s="79">
        <f>IF(AND($B6&gt;0,$C6&gt;0,$D6&gt;0,NOT(ISBLANK($H6))),_xlfn.LOGNORM.INV(ABS(VLOOKUP($N$1,VLookups!$A$27:$B$28,2,FALSE)-Q$3),LN($G6),LN($K6)),"")</f>
        <v>130.11041872797142</v>
      </c>
      <c r="R6" s="80">
        <f>IF(AND($B6&gt;0,$C6&gt;0,$D6&gt;0,NOT(ISBLANK($H6))),_xlfn.LOGNORM.INV(ABS(VLOOKUP($N$1,VLookups!$A$27:$B$28,2,FALSE)-R$3),LN($G6),LN($K6)),"")</f>
        <v>124.42375732032257</v>
      </c>
      <c r="S6" s="79">
        <f>IF(AND($B6&gt;0,$C6&gt;0,$D6&gt;0,NOT(ISBLANK($H6))),_xlfn.LOGNORM.INV(ABS(VLOOKUP($N$1,VLookups!$A$27:$B$28,2,FALSE)-S$3),LN($G6),LN($K6)),"")</f>
        <v>120.08198066872517</v>
      </c>
      <c r="T6" s="80">
        <f>IF(AND($B6&gt;0,$C6&gt;0,$D6&gt;0,NOT(ISBLANK($H6))),_xlfn.LOGNORM.INV(ABS(VLOOKUP($N$1,VLookups!$A$27:$B$28,2,FALSE)-T$3),LN($G6),LN($K6)),"")</f>
        <v>116.47806936915251</v>
      </c>
      <c r="U6" s="79">
        <f>IF(AND($B6&gt;0,$C6&gt;0,$D6&gt;0,NOT(ISBLANK($H6))),_xlfn.LOGNORM.INV(ABS(VLOOKUP($N$1,VLookups!$A$27:$B$28,2,FALSE)-U$3),LN($G6),LN($K6)),"")</f>
        <v>113.333920078294</v>
      </c>
      <c r="V6" s="5"/>
      <c r="W6" s="145">
        <f t="shared" si="12"/>
        <v>0.75315845216297017</v>
      </c>
      <c r="X6" s="145">
        <f t="shared" si="13"/>
        <v>52.283044044719944</v>
      </c>
      <c r="Y6" s="46">
        <f t="shared" ref="Y6" si="16">IF(ISNONTEXT($W6),X6+$W6,"")</f>
        <v>53.036202496882915</v>
      </c>
      <c r="Z6" s="46">
        <f t="shared" si="0"/>
        <v>53.789360949045886</v>
      </c>
      <c r="AA6" s="46">
        <f t="shared" si="0"/>
        <v>54.542519401208857</v>
      </c>
      <c r="AB6" s="46">
        <f t="shared" si="0"/>
        <v>55.295677853371828</v>
      </c>
      <c r="AC6" s="46">
        <f t="shared" si="0"/>
        <v>56.048836305534799</v>
      </c>
      <c r="AD6" s="46">
        <f t="shared" si="0"/>
        <v>56.80199475769777</v>
      </c>
      <c r="AE6" s="46">
        <f t="shared" si="0"/>
        <v>57.555153209860741</v>
      </c>
      <c r="AF6" s="46">
        <f t="shared" si="0"/>
        <v>58.308311662023712</v>
      </c>
      <c r="AG6" s="46">
        <f t="shared" si="0"/>
        <v>59.061470114186683</v>
      </c>
      <c r="AH6" s="46">
        <f t="shared" si="0"/>
        <v>59.814628566349654</v>
      </c>
      <c r="AI6" s="46">
        <f t="shared" si="0"/>
        <v>60.567787018512625</v>
      </c>
      <c r="AJ6" s="46">
        <f t="shared" si="0"/>
        <v>61.320945470675596</v>
      </c>
      <c r="AK6" s="46">
        <f t="shared" si="0"/>
        <v>62.074103922838567</v>
      </c>
      <c r="AL6" s="46">
        <f t="shared" si="0"/>
        <v>62.827262375001538</v>
      </c>
      <c r="AM6" s="46">
        <f t="shared" si="0"/>
        <v>63.580420827164509</v>
      </c>
      <c r="AN6" s="46">
        <f t="shared" si="0"/>
        <v>64.333579279327481</v>
      </c>
      <c r="AO6" s="46">
        <f t="shared" si="0"/>
        <v>65.086737731490445</v>
      </c>
      <c r="AP6" s="46">
        <f t="shared" si="0"/>
        <v>65.839896183653408</v>
      </c>
      <c r="AQ6" s="46">
        <f t="shared" si="0"/>
        <v>66.593054635816372</v>
      </c>
      <c r="AR6" s="46">
        <f t="shared" si="0"/>
        <v>67.346213087979336</v>
      </c>
      <c r="AS6" s="46">
        <f t="shared" si="0"/>
        <v>68.0993715401423</v>
      </c>
      <c r="AT6" s="46">
        <f t="shared" si="0"/>
        <v>68.852529992305264</v>
      </c>
      <c r="AU6" s="46">
        <f t="shared" si="0"/>
        <v>69.605688444468228</v>
      </c>
      <c r="AV6" s="46">
        <f t="shared" si="0"/>
        <v>70.358846896631192</v>
      </c>
      <c r="AW6" s="46">
        <f t="shared" si="0"/>
        <v>71.112005348794156</v>
      </c>
      <c r="AX6" s="46">
        <f t="shared" si="0"/>
        <v>71.86516380095712</v>
      </c>
      <c r="AY6" s="46">
        <f t="shared" si="0"/>
        <v>72.618322253120084</v>
      </c>
      <c r="AZ6" s="46">
        <f t="shared" si="0"/>
        <v>73.371480705283048</v>
      </c>
      <c r="BA6" s="46">
        <f t="shared" si="0"/>
        <v>74.124639157446012</v>
      </c>
      <c r="BB6" s="46">
        <f t="shared" si="0"/>
        <v>74.877797609608976</v>
      </c>
      <c r="BC6" s="46">
        <f t="shared" si="0"/>
        <v>75.63095606177194</v>
      </c>
      <c r="BD6" s="46">
        <f t="shared" si="0"/>
        <v>76.384114513934904</v>
      </c>
      <c r="BE6" s="46">
        <f t="shared" si="0"/>
        <v>77.137272966097868</v>
      </c>
      <c r="BF6" s="46">
        <f t="shared" si="0"/>
        <v>77.890431418260832</v>
      </c>
      <c r="BG6" s="46">
        <f t="shared" si="0"/>
        <v>78.643589870423796</v>
      </c>
      <c r="BH6" s="46">
        <f t="shared" si="0"/>
        <v>79.39674832258676</v>
      </c>
      <c r="BI6" s="46">
        <f t="shared" si="0"/>
        <v>80.149906774749724</v>
      </c>
      <c r="BJ6" s="46">
        <f t="shared" si="0"/>
        <v>80.903065226912688</v>
      </c>
      <c r="BK6" s="46">
        <f t="shared" si="0"/>
        <v>81.656223679075651</v>
      </c>
      <c r="BL6" s="46">
        <f t="shared" si="0"/>
        <v>82.409382131238615</v>
      </c>
      <c r="BM6" s="46">
        <f t="shared" si="0"/>
        <v>83.162540583401579</v>
      </c>
      <c r="BN6" s="46">
        <f t="shared" si="0"/>
        <v>83.915699035564543</v>
      </c>
      <c r="BO6" s="46">
        <f t="shared" si="0"/>
        <v>84.668857487727507</v>
      </c>
      <c r="BP6" s="46">
        <f t="shared" si="0"/>
        <v>85.422015939890471</v>
      </c>
      <c r="BQ6" s="46">
        <f t="shared" si="0"/>
        <v>86.175174392053435</v>
      </c>
      <c r="BR6" s="46">
        <f t="shared" si="0"/>
        <v>86.928332844216399</v>
      </c>
      <c r="BS6" s="46">
        <f t="shared" si="0"/>
        <v>87.681491296379363</v>
      </c>
      <c r="BT6" s="46">
        <f t="shared" si="0"/>
        <v>88.434649748542327</v>
      </c>
      <c r="BU6" s="46">
        <f t="shared" si="0"/>
        <v>89.187808200705291</v>
      </c>
      <c r="BV6" s="46">
        <f t="shared" si="0"/>
        <v>89.940966652868255</v>
      </c>
      <c r="BW6" s="46">
        <f t="shared" si="0"/>
        <v>90.694125105031219</v>
      </c>
      <c r="BX6" s="46">
        <f t="shared" si="0"/>
        <v>91.447283557194183</v>
      </c>
      <c r="BY6" s="46">
        <f t="shared" si="0"/>
        <v>92.200442009357147</v>
      </c>
      <c r="BZ6" s="46">
        <f t="shared" si="0"/>
        <v>92.953600461520111</v>
      </c>
      <c r="CA6" s="46">
        <f t="shared" si="0"/>
        <v>93.706758913683075</v>
      </c>
      <c r="CB6" s="46">
        <f t="shared" si="0"/>
        <v>94.459917365846039</v>
      </c>
      <c r="CC6" s="46">
        <f t="shared" si="0"/>
        <v>95.213075818009003</v>
      </c>
      <c r="CD6" s="46">
        <f t="shared" si="0"/>
        <v>95.966234270171967</v>
      </c>
      <c r="CE6" s="46">
        <f t="shared" si="0"/>
        <v>96.719392722334931</v>
      </c>
      <c r="CF6" s="46">
        <f t="shared" si="0"/>
        <v>97.472551174497895</v>
      </c>
      <c r="CG6" s="46">
        <f t="shared" si="0"/>
        <v>98.225709626660858</v>
      </c>
      <c r="CH6" s="46">
        <f t="shared" si="0"/>
        <v>98.978868078823822</v>
      </c>
      <c r="CI6" s="46">
        <f t="shared" si="0"/>
        <v>99.732026530986786</v>
      </c>
      <c r="CJ6" s="46">
        <f t="shared" si="0"/>
        <v>100.48518498314975</v>
      </c>
      <c r="CK6" s="46">
        <f t="shared" si="0"/>
        <v>101.23834343531271</v>
      </c>
      <c r="CL6" s="46">
        <f t="shared" si="1"/>
        <v>101.99150188747568</v>
      </c>
      <c r="CM6" s="46">
        <f t="shared" si="1"/>
        <v>102.74466033963864</v>
      </c>
      <c r="CN6" s="46">
        <f t="shared" si="1"/>
        <v>103.49781879180161</v>
      </c>
      <c r="CO6" s="46">
        <f t="shared" si="1"/>
        <v>104.25097724396457</v>
      </c>
      <c r="CP6" s="46">
        <f t="shared" si="1"/>
        <v>105.00413569612753</v>
      </c>
      <c r="CQ6" s="46">
        <f t="shared" si="1"/>
        <v>105.7572941482905</v>
      </c>
      <c r="CR6" s="46">
        <f t="shared" si="1"/>
        <v>106.51045260045346</v>
      </c>
      <c r="CS6" s="46">
        <f t="shared" si="1"/>
        <v>107.26361105261643</v>
      </c>
      <c r="CT6" s="46">
        <f t="shared" si="1"/>
        <v>108.01676950477939</v>
      </c>
      <c r="CU6" s="46">
        <f t="shared" si="1"/>
        <v>108.76992795694235</v>
      </c>
      <c r="CV6" s="46">
        <f t="shared" si="1"/>
        <v>109.52308640910532</v>
      </c>
      <c r="CW6" s="46">
        <f t="shared" si="1"/>
        <v>110.27624486126828</v>
      </c>
      <c r="CX6" s="46">
        <f t="shared" si="1"/>
        <v>111.02940331343125</v>
      </c>
      <c r="CY6" s="46">
        <f t="shared" si="1"/>
        <v>111.78256176559421</v>
      </c>
      <c r="CZ6" s="46">
        <f t="shared" si="1"/>
        <v>112.53572021775717</v>
      </c>
      <c r="DA6" s="46">
        <f t="shared" si="1"/>
        <v>113.28887866992014</v>
      </c>
      <c r="DB6" s="46">
        <f t="shared" si="1"/>
        <v>114.0420371220831</v>
      </c>
      <c r="DC6" s="46">
        <f t="shared" si="1"/>
        <v>114.79519557424607</v>
      </c>
      <c r="DD6" s="46">
        <f t="shared" si="1"/>
        <v>115.54835402640903</v>
      </c>
      <c r="DE6" s="46">
        <f t="shared" si="1"/>
        <v>116.30151247857199</v>
      </c>
      <c r="DF6" s="46">
        <f t="shared" si="1"/>
        <v>117.05467093073496</v>
      </c>
      <c r="DG6" s="46">
        <f t="shared" si="1"/>
        <v>117.80782938289792</v>
      </c>
      <c r="DH6" s="46">
        <f t="shared" si="1"/>
        <v>118.56098783506089</v>
      </c>
      <c r="DI6" s="46">
        <f t="shared" si="1"/>
        <v>119.31414628722385</v>
      </c>
      <c r="DJ6" s="46">
        <f t="shared" si="1"/>
        <v>120.06730473938681</v>
      </c>
      <c r="DK6" s="46">
        <f t="shared" si="1"/>
        <v>120.82046319154978</v>
      </c>
      <c r="DL6" s="46">
        <f t="shared" si="1"/>
        <v>121.57362164371274</v>
      </c>
      <c r="DM6" s="46">
        <f t="shared" si="1"/>
        <v>122.32678009587571</v>
      </c>
      <c r="DN6" s="46">
        <f t="shared" si="1"/>
        <v>123.07993854803867</v>
      </c>
      <c r="DO6" s="46">
        <f t="shared" si="1"/>
        <v>123.83309700020163</v>
      </c>
      <c r="DP6" s="46">
        <f t="shared" si="1"/>
        <v>124.5862554523646</v>
      </c>
      <c r="DQ6" s="46">
        <f t="shared" si="1"/>
        <v>125.33941390452756</v>
      </c>
      <c r="DR6" s="46">
        <f t="shared" si="1"/>
        <v>126.09257235669052</v>
      </c>
      <c r="DS6" s="46">
        <f t="shared" si="1"/>
        <v>126.84573080885349</v>
      </c>
      <c r="DT6" s="46">
        <f t="shared" si="1"/>
        <v>127.59888926101645</v>
      </c>
      <c r="DU6" s="46">
        <f t="shared" si="1"/>
        <v>128.35204771317942</v>
      </c>
      <c r="DV6" s="46">
        <f t="shared" si="1"/>
        <v>129.10520616534239</v>
      </c>
      <c r="DW6" s="46">
        <f t="shared" si="1"/>
        <v>129.85836461750537</v>
      </c>
      <c r="DX6" s="46">
        <f t="shared" si="1"/>
        <v>130.61152306966835</v>
      </c>
      <c r="DY6" s="46">
        <f t="shared" si="1"/>
        <v>131.36468152183133</v>
      </c>
      <c r="DZ6" s="46">
        <f t="shared" si="1"/>
        <v>132.11783997399431</v>
      </c>
      <c r="EA6" s="46">
        <f t="shared" si="1"/>
        <v>132.87099842615729</v>
      </c>
      <c r="EB6" s="46">
        <f t="shared" si="1"/>
        <v>133.62415687832026</v>
      </c>
      <c r="EC6" s="46">
        <f t="shared" si="1"/>
        <v>134.37731533048324</v>
      </c>
      <c r="ED6" s="46">
        <f t="shared" si="1"/>
        <v>135.13047378264622</v>
      </c>
      <c r="EE6" s="46">
        <f t="shared" si="1"/>
        <v>135.8836322348092</v>
      </c>
      <c r="EF6" s="46">
        <f t="shared" si="1"/>
        <v>136.63679068697218</v>
      </c>
      <c r="EG6" s="46">
        <f t="shared" si="1"/>
        <v>137.38994913913515</v>
      </c>
      <c r="EH6" s="46">
        <f t="shared" si="1"/>
        <v>138.14310759129813</v>
      </c>
      <c r="EI6" s="46">
        <f t="shared" si="1"/>
        <v>138.89626604346111</v>
      </c>
      <c r="EJ6" s="46">
        <f t="shared" si="1"/>
        <v>139.64942449562409</v>
      </c>
      <c r="EK6" s="46">
        <f t="shared" si="1"/>
        <v>140.40258294778707</v>
      </c>
      <c r="EL6" s="46">
        <f t="shared" si="1"/>
        <v>141.15574139995005</v>
      </c>
      <c r="EM6" s="46">
        <f t="shared" si="1"/>
        <v>141.90889985211302</v>
      </c>
      <c r="EN6" s="46">
        <f t="shared" si="1"/>
        <v>142.662058304276</v>
      </c>
      <c r="EO6" s="46">
        <f t="shared" si="1"/>
        <v>143.41521675643898</v>
      </c>
      <c r="EP6" s="46">
        <f t="shared" si="1"/>
        <v>144.16837520860196</v>
      </c>
      <c r="EQ6" s="46">
        <f t="shared" si="1"/>
        <v>144.92153366076494</v>
      </c>
      <c r="ER6" s="46">
        <f t="shared" si="1"/>
        <v>145.67469211292791</v>
      </c>
      <c r="ES6" s="46">
        <f t="shared" si="1"/>
        <v>146.42785056509089</v>
      </c>
      <c r="ET6" s="46">
        <f t="shared" si="1"/>
        <v>147.18100901725387</v>
      </c>
      <c r="EU6" s="46">
        <f t="shared" si="1"/>
        <v>147.93416746941685</v>
      </c>
      <c r="EV6" s="46">
        <f t="shared" si="1"/>
        <v>148.68732592157983</v>
      </c>
      <c r="EW6" s="46">
        <f t="shared" si="1"/>
        <v>149.44048437374281</v>
      </c>
      <c r="EX6" s="46">
        <f t="shared" si="2"/>
        <v>150.19364282590578</v>
      </c>
      <c r="EY6" s="46">
        <f t="shared" si="2"/>
        <v>150.94680127806876</v>
      </c>
      <c r="EZ6" s="46">
        <f t="shared" si="2"/>
        <v>151.69995973023174</v>
      </c>
      <c r="FA6" s="46">
        <f t="shared" si="2"/>
        <v>152.45311818239472</v>
      </c>
      <c r="FB6" s="46">
        <f t="shared" si="2"/>
        <v>153.2062766345577</v>
      </c>
      <c r="FC6" s="46">
        <f t="shared" si="2"/>
        <v>153.95943508672067</v>
      </c>
      <c r="FD6" s="46">
        <f t="shared" si="2"/>
        <v>154.71259353888365</v>
      </c>
      <c r="FE6" s="46">
        <f t="shared" si="2"/>
        <v>155.46575199104663</v>
      </c>
      <c r="FF6" s="46">
        <f t="shared" si="2"/>
        <v>156.21891044320961</v>
      </c>
      <c r="FG6" s="46">
        <f t="shared" si="2"/>
        <v>156.97206889537259</v>
      </c>
      <c r="FH6" s="46">
        <f t="shared" si="2"/>
        <v>157.72522734753557</v>
      </c>
      <c r="FI6" s="46">
        <f t="shared" si="2"/>
        <v>158.47838579969854</v>
      </c>
      <c r="FJ6" s="46">
        <f t="shared" si="2"/>
        <v>159.23154425186152</v>
      </c>
      <c r="FK6" s="46">
        <f t="shared" si="2"/>
        <v>159.9847027040245</v>
      </c>
      <c r="FL6" s="46">
        <f t="shared" si="2"/>
        <v>160.73786115618748</v>
      </c>
      <c r="FM6" s="46">
        <f t="shared" si="2"/>
        <v>161.49101960835046</v>
      </c>
      <c r="FN6" s="46">
        <f t="shared" si="2"/>
        <v>162.24417806051343</v>
      </c>
      <c r="FO6" s="46">
        <f t="shared" si="2"/>
        <v>162.99733651267641</v>
      </c>
      <c r="FP6" s="46">
        <f t="shared" si="2"/>
        <v>163.75049496483939</v>
      </c>
      <c r="FQ6" s="46">
        <f t="shared" si="2"/>
        <v>164.50365341700237</v>
      </c>
      <c r="FR6" s="46">
        <f t="shared" si="2"/>
        <v>165.25681186916535</v>
      </c>
      <c r="FS6" s="46">
        <f t="shared" si="2"/>
        <v>166.00997032132832</v>
      </c>
      <c r="FT6" s="46">
        <f t="shared" si="2"/>
        <v>166.7631287734913</v>
      </c>
      <c r="FU6" s="46">
        <f t="shared" si="2"/>
        <v>167.51628722565428</v>
      </c>
      <c r="FV6" s="46">
        <f t="shared" si="2"/>
        <v>168.26944567781726</v>
      </c>
      <c r="FW6" s="46">
        <f t="shared" si="2"/>
        <v>169.02260412998024</v>
      </c>
      <c r="FX6" s="46">
        <f t="shared" si="2"/>
        <v>169.77576258214322</v>
      </c>
      <c r="FY6" s="46">
        <f t="shared" si="2"/>
        <v>170.52892103430619</v>
      </c>
      <c r="FZ6" s="46">
        <f t="shared" si="2"/>
        <v>171.28207948646917</v>
      </c>
      <c r="GA6" s="46">
        <f t="shared" si="2"/>
        <v>172.03523793863215</v>
      </c>
      <c r="GB6" s="46">
        <f t="shared" si="2"/>
        <v>172.78839639079513</v>
      </c>
      <c r="GC6" s="46">
        <f t="shared" si="2"/>
        <v>173.54155484295811</v>
      </c>
      <c r="GD6" s="46">
        <f t="shared" si="2"/>
        <v>174.29471329512108</v>
      </c>
      <c r="GE6" s="46">
        <f t="shared" si="2"/>
        <v>175.04787174728406</v>
      </c>
      <c r="GF6" s="46">
        <f t="shared" si="2"/>
        <v>175.80103019944704</v>
      </c>
      <c r="GG6" s="46">
        <f t="shared" si="2"/>
        <v>176.55418865161002</v>
      </c>
      <c r="GH6" s="46">
        <f t="shared" si="2"/>
        <v>177.307347103773</v>
      </c>
      <c r="GI6" s="46">
        <f t="shared" si="2"/>
        <v>178.06050555593598</v>
      </c>
      <c r="GJ6" s="46">
        <f t="shared" si="2"/>
        <v>178.81366400809895</v>
      </c>
      <c r="GK6" s="46">
        <f t="shared" si="2"/>
        <v>179.56682246026193</v>
      </c>
      <c r="GL6" s="46">
        <f t="shared" si="2"/>
        <v>180.31998091242491</v>
      </c>
      <c r="GM6" s="46">
        <f t="shared" si="2"/>
        <v>181.07313936458789</v>
      </c>
      <c r="GN6" s="46">
        <f t="shared" si="2"/>
        <v>181.82629781675087</v>
      </c>
      <c r="GO6" s="46">
        <f t="shared" si="2"/>
        <v>182.57945626891384</v>
      </c>
      <c r="GP6" s="46">
        <f t="shared" si="2"/>
        <v>183.33261472107682</v>
      </c>
      <c r="GQ6" s="46">
        <f t="shared" si="2"/>
        <v>184.0857731732398</v>
      </c>
      <c r="GR6" s="46">
        <f t="shared" si="2"/>
        <v>184.83893162540278</v>
      </c>
      <c r="GS6" s="46">
        <f t="shared" si="2"/>
        <v>185.59209007756576</v>
      </c>
      <c r="GT6" s="46">
        <f t="shared" si="2"/>
        <v>186.34524852972874</v>
      </c>
      <c r="GU6" s="46">
        <f t="shared" si="2"/>
        <v>187.09840698189171</v>
      </c>
      <c r="GV6" s="46">
        <f t="shared" si="2"/>
        <v>187.85156543405469</v>
      </c>
      <c r="GW6" s="46">
        <f t="shared" si="2"/>
        <v>188.60472388621767</v>
      </c>
      <c r="GX6" s="46">
        <f t="shared" si="2"/>
        <v>189.35788233838065</v>
      </c>
      <c r="GY6" s="46">
        <f t="shared" si="2"/>
        <v>190.11104079054363</v>
      </c>
      <c r="GZ6" s="46">
        <f t="shared" si="2"/>
        <v>190.8641992427066</v>
      </c>
      <c r="HA6" s="46">
        <f t="shared" si="2"/>
        <v>191.61735769486958</v>
      </c>
      <c r="HB6" s="46">
        <f t="shared" si="2"/>
        <v>192.37051614703256</v>
      </c>
      <c r="HC6" s="46">
        <f t="shared" si="2"/>
        <v>193.12367459919554</v>
      </c>
      <c r="HD6" s="46">
        <f t="shared" si="2"/>
        <v>193.87683305135852</v>
      </c>
      <c r="HE6" s="46">
        <f t="shared" si="2"/>
        <v>194.6299915035215</v>
      </c>
      <c r="HF6" s="46">
        <f t="shared" si="2"/>
        <v>195.38314995568447</v>
      </c>
      <c r="HG6" s="46">
        <f t="shared" si="2"/>
        <v>196.13630840784745</v>
      </c>
      <c r="HH6" s="46">
        <f t="shared" si="2"/>
        <v>196.88946686001043</v>
      </c>
      <c r="HI6" s="46">
        <f t="shared" si="2"/>
        <v>197.64262531217341</v>
      </c>
      <c r="HJ6" s="46">
        <f t="shared" si="3"/>
        <v>198.39578376433639</v>
      </c>
      <c r="HK6" s="46">
        <f t="shared" si="3"/>
        <v>199.14894221649936</v>
      </c>
      <c r="HL6" s="46">
        <f t="shared" si="3"/>
        <v>199.90210066866234</v>
      </c>
      <c r="HM6" s="46">
        <f t="shared" si="3"/>
        <v>200.65525912082532</v>
      </c>
      <c r="HN6" s="46">
        <f t="shared" si="3"/>
        <v>201.4084175729883</v>
      </c>
      <c r="HO6" s="46">
        <f t="shared" si="3"/>
        <v>202.16157602515128</v>
      </c>
      <c r="HP6" s="46">
        <f t="shared" si="3"/>
        <v>202.91473447731425</v>
      </c>
      <c r="HQ6" s="146">
        <f t="shared" si="15"/>
        <v>4.1526901977304588E-5</v>
      </c>
      <c r="HR6" s="146">
        <f t="shared" si="4"/>
        <v>5.4636853587525576E-5</v>
      </c>
      <c r="HS6" s="146">
        <f t="shared" si="4"/>
        <v>7.1177906999892197E-5</v>
      </c>
      <c r="HT6" s="146">
        <f t="shared" si="4"/>
        <v>9.1846740622064194E-5</v>
      </c>
      <c r="HU6" s="146">
        <f t="shared" si="4"/>
        <v>1.1743282855930399E-4</v>
      </c>
      <c r="HV6" s="146">
        <f t="shared" si="4"/>
        <v>1.4882086236959072E-4</v>
      </c>
      <c r="HW6" s="146">
        <f t="shared" si="4"/>
        <v>1.869912911042489E-4</v>
      </c>
      <c r="HX6" s="146">
        <f t="shared" si="4"/>
        <v>2.3301871203943001E-4</v>
      </c>
      <c r="HY6" s="146">
        <f t="shared" si="4"/>
        <v>2.8806788638128833E-4</v>
      </c>
      <c r="HZ6" s="146">
        <f t="shared" si="4"/>
        <v>3.5338720797131295E-4</v>
      </c>
      <c r="IA6" s="146">
        <f t="shared" si="4"/>
        <v>4.3029951707464968E-4</v>
      </c>
      <c r="IB6" s="146">
        <f t="shared" si="4"/>
        <v>5.2019022362339987E-4</v>
      </c>
      <c r="IC6" s="146">
        <f t="shared" si="4"/>
        <v>6.2449278229999674E-4</v>
      </c>
      <c r="ID6" s="146">
        <f t="shared" si="4"/>
        <v>7.4467164276634191E-4</v>
      </c>
      <c r="IE6" s="146">
        <f t="shared" si="4"/>
        <v>8.82202879182958E-4</v>
      </c>
      <c r="IF6" s="146">
        <f t="shared" si="4"/>
        <v>1.0385527808987765E-3</v>
      </c>
      <c r="IG6" s="146">
        <f t="shared" si="4"/>
        <v>1.2151547579134971E-3</v>
      </c>
      <c r="IH6" s="146">
        <f t="shared" si="4"/>
        <v>1.4133849777462546E-3</v>
      </c>
      <c r="II6" s="146">
        <f t="shared" si="4"/>
        <v>1.6345372023636028E-3</v>
      </c>
      <c r="IJ6" s="146">
        <f t="shared" si="4"/>
        <v>1.8797973329490682E-3</v>
      </c>
      <c r="IK6" s="146">
        <f t="shared" si="4"/>
        <v>2.1502181951678781E-3</v>
      </c>
      <c r="IL6" s="146">
        <f t="shared" si="4"/>
        <v>2.4466951073824125E-3</v>
      </c>
      <c r="IM6" s="146">
        <f t="shared" si="4"/>
        <v>2.7699427687609907E-3</v>
      </c>
      <c r="IN6" s="146">
        <f t="shared" si="4"/>
        <v>3.1204739837032269E-3</v>
      </c>
      <c r="IO6" s="146">
        <f t="shared" si="4"/>
        <v>3.4985807043119992E-3</v>
      </c>
      <c r="IP6" s="146">
        <f t="shared" si="4"/>
        <v>3.9043178250683292E-3</v>
      </c>
      <c r="IQ6" s="146">
        <f t="shared" si="4"/>
        <v>4.3374901051003133E-3</v>
      </c>
      <c r="IR6" s="146">
        <f t="shared" si="4"/>
        <v>4.7976425254782594E-3</v>
      </c>
      <c r="IS6" s="146">
        <f t="shared" si="4"/>
        <v>5.2840543140356749E-3</v>
      </c>
      <c r="IT6" s="146">
        <f t="shared" si="4"/>
        <v>5.7957367906549097E-3</v>
      </c>
      <c r="IU6" s="146">
        <f t="shared" si="4"/>
        <v>6.3314351041503722E-3</v>
      </c>
      <c r="IV6" s="146">
        <f t="shared" si="4"/>
        <v>6.889633850172233E-3</v>
      </c>
      <c r="IW6" s="146">
        <f t="shared" si="4"/>
        <v>7.4685664801451834E-3</v>
      </c>
      <c r="IX6" s="146">
        <f t="shared" si="4"/>
        <v>8.066228336177924E-3</v>
      </c>
      <c r="IY6" s="146">
        <f t="shared" si="4"/>
        <v>8.6803930779070816E-3</v>
      </c>
      <c r="IZ6" s="146">
        <f t="shared" si="4"/>
        <v>9.3086322058661634E-3</v>
      </c>
      <c r="JA6" s="146">
        <f t="shared" si="4"/>
        <v>9.9483373333902961E-3</v>
      </c>
      <c r="JB6" s="146">
        <f t="shared" si="4"/>
        <v>1.0596744816130177E-2</v>
      </c>
      <c r="JC6" s="146">
        <f t="shared" si="4"/>
        <v>1.1250962315505859E-2</v>
      </c>
      <c r="JD6" s="146">
        <f t="shared" si="4"/>
        <v>1.1907996850091791E-2</v>
      </c>
      <c r="JE6" s="146">
        <f t="shared" si="4"/>
        <v>1.2564783876928371E-2</v>
      </c>
      <c r="JF6" s="146">
        <f t="shared" si="4"/>
        <v>1.3218216942751349E-2</v>
      </c>
      <c r="JG6" s="146">
        <f t="shared" si="4"/>
        <v>1.3865177452552651E-2</v>
      </c>
      <c r="JH6" s="146">
        <f t="shared" si="4"/>
        <v>1.4502564118950557E-2</v>
      </c>
      <c r="JI6" s="146">
        <f t="shared" si="4"/>
        <v>1.5127321679633633E-2</v>
      </c>
      <c r="JJ6" s="146">
        <f t="shared" si="4"/>
        <v>1.5736468500589299E-2</v>
      </c>
      <c r="JK6" s="146">
        <f t="shared" si="4"/>
        <v>1.6327122718818352E-2</v>
      </c>
      <c r="JL6" s="146">
        <f t="shared" si="4"/>
        <v>1.6896526618592166E-2</v>
      </c>
      <c r="JM6" s="146">
        <f t="shared" si="4"/>
        <v>1.7442068978865292E-2</v>
      </c>
      <c r="JN6" s="146">
        <f t="shared" si="4"/>
        <v>1.796130517505792E-2</v>
      </c>
      <c r="JO6" s="146">
        <f t="shared" si="4"/>
        <v>1.8451974864979005E-2</v>
      </c>
      <c r="JP6" s="146">
        <f t="shared" si="4"/>
        <v>1.8912017135152854E-2</v>
      </c>
      <c r="JQ6" s="146">
        <f t="shared" si="4"/>
        <v>1.9339583029311779E-2</v>
      </c>
      <c r="JR6" s="146">
        <f t="shared" si="4"/>
        <v>1.9733045424507836E-2</v>
      </c>
      <c r="JS6" s="146">
        <f t="shared" si="4"/>
        <v>2.0091006261475419E-2</v>
      </c>
      <c r="JT6" s="146">
        <f t="shared" si="4"/>
        <v>2.0412301173960187E-2</v>
      </c>
      <c r="JU6" s="146">
        <f t="shared" si="4"/>
        <v>2.0696001596257542E-2</v>
      </c>
      <c r="JV6" s="146">
        <f t="shared" si="4"/>
        <v>2.0941414458836859E-2</v>
      </c>
      <c r="JW6" s="146">
        <f t="shared" si="4"/>
        <v>2.1148079608437211E-2</v>
      </c>
      <c r="JX6" s="146">
        <f t="shared" si="4"/>
        <v>2.1315765111286057E-2</v>
      </c>
      <c r="JY6" s="146">
        <f t="shared" si="4"/>
        <v>2.1444460616097512E-2</v>
      </c>
      <c r="JZ6" s="146">
        <f t="shared" si="4"/>
        <v>2.1534368967310161E-2</v>
      </c>
      <c r="KA6" s="146">
        <f t="shared" si="4"/>
        <v>2.1585896268775242E-2</v>
      </c>
      <c r="KB6" s="146">
        <f t="shared" si="4"/>
        <v>2.1599640604006307E-2</v>
      </c>
      <c r="KC6" s="146">
        <f t="shared" si="4"/>
        <v>2.157637962141357E-2</v>
      </c>
      <c r="KD6" s="146">
        <f t="shared" si="5"/>
        <v>2.1517057191969394E-2</v>
      </c>
      <c r="KE6" s="146">
        <f t="shared" si="5"/>
        <v>2.1422769342817383E-2</v>
      </c>
      <c r="KF6" s="146">
        <f t="shared" si="5"/>
        <v>2.129474966379663E-2</v>
      </c>
      <c r="KG6" s="146">
        <f t="shared" si="5"/>
        <v>2.1134354375065705E-2</v>
      </c>
      <c r="KH6" s="146">
        <f t="shared" si="5"/>
        <v>2.0943047233340832E-2</v>
      </c>
      <c r="KI6" s="146">
        <f t="shared" si="5"/>
        <v>2.0722384442065981E-2</v>
      </c>
      <c r="KJ6" s="146">
        <f t="shared" si="5"/>
        <v>2.0473999717453579E-2</v>
      </c>
      <c r="KK6" s="146">
        <f t="shared" si="5"/>
        <v>2.0199589648102867E-2</v>
      </c>
      <c r="KL6" s="146">
        <f t="shared" si="5"/>
        <v>1.9900899471120836E-2</v>
      </c>
      <c r="KM6" s="146">
        <f t="shared" si="5"/>
        <v>1.9579709372622524E-2</v>
      </c>
      <c r="KN6" s="146">
        <f t="shared" si="5"/>
        <v>1.9237821405425379E-2</v>
      </c>
      <c r="KO6" s="146">
        <f t="shared" si="5"/>
        <v>1.8877047101902369E-2</v>
      </c>
      <c r="KP6" s="146">
        <f t="shared" si="5"/>
        <v>1.8499195845516098E-2</v>
      </c>
      <c r="KQ6" s="146">
        <f t="shared" si="5"/>
        <v>1.8106064050689787E-2</v>
      </c>
      <c r="KR6" s="146">
        <f t="shared" si="5"/>
        <v>1.7699425187518686E-2</v>
      </c>
      <c r="KS6" s="146">
        <f t="shared" si="5"/>
        <v>1.7281020675495667E-2</v>
      </c>
      <c r="KT6" s="146">
        <f t="shared" si="5"/>
        <v>1.6852551659010093E-2</v>
      </c>
      <c r="KU6" s="146">
        <f t="shared" si="5"/>
        <v>1.6415671666928675E-2</v>
      </c>
      <c r="KV6" s="146">
        <f t="shared" si="5"/>
        <v>1.5971980149133647E-2</v>
      </c>
      <c r="KW6" s="146">
        <f t="shared" si="5"/>
        <v>1.5523016874482438E-2</v>
      </c>
      <c r="KX6" s="146">
        <f t="shared" si="5"/>
        <v>1.5070257167275614E-2</v>
      </c>
      <c r="KY6" s="146">
        <f t="shared" si="5"/>
        <v>1.4615107952955439E-2</v>
      </c>
      <c r="KZ6" s="146">
        <f t="shared" si="5"/>
        <v>1.415890457837881E-2</v>
      </c>
      <c r="LA6" s="146">
        <f t="shared" si="5"/>
        <v>1.3702908367579458E-2</v>
      </c>
      <c r="LB6" s="146">
        <f t="shared" si="5"/>
        <v>1.3248304870402749E-2</v>
      </c>
      <c r="LC6" s="146">
        <f t="shared" si="5"/>
        <v>1.2796202758708401E-2</v>
      </c>
      <c r="LD6" s="146">
        <f t="shared" si="5"/>
        <v>1.2347633322934938E-2</v>
      </c>
      <c r="LE6" s="146">
        <f t="shared" si="5"/>
        <v>1.1903550520631119E-2</v>
      </c>
      <c r="LF6" s="146">
        <f t="shared" si="5"/>
        <v>1.1464831528028055E-2</v>
      </c>
      <c r="LG6" s="146">
        <f t="shared" si="5"/>
        <v>1.1032277745775365E-2</v>
      </c>
      <c r="LH6" s="146">
        <f t="shared" si="5"/>
        <v>1.0606616210534202E-2</v>
      </c>
      <c r="LI6" s="146">
        <f t="shared" si="5"/>
        <v>1.0188501365136422E-2</v>
      </c>
      <c r="LJ6" s="146">
        <f t="shared" si="5"/>
        <v>9.7785171414273616E-3</v>
      </c>
      <c r="LK6" s="146">
        <f t="shared" si="5"/>
        <v>9.3771793116412434E-3</v>
      </c>
      <c r="LL6" s="146">
        <f t="shared" si="5"/>
        <v>8.9849380661559709E-3</v>
      </c>
      <c r="LM6" s="146">
        <f t="shared" si="5"/>
        <v>8.6021807776902551E-3</v>
      </c>
      <c r="LN6" s="146">
        <f t="shared" si="5"/>
        <v>8.229234914380738E-3</v>
      </c>
      <c r="LO6" s="146">
        <f t="shared" si="5"/>
        <v>7.8663710666703156E-3</v>
      </c>
      <c r="LP6" s="146">
        <f t="shared" si="5"/>
        <v>7.5138060555105029E-3</v>
      </c>
      <c r="LQ6" s="146">
        <f t="shared" si="5"/>
        <v>7.1717060919842127E-3</v>
      </c>
      <c r="LR6" s="146">
        <f t="shared" si="5"/>
        <v>6.8401899610701722E-3</v>
      </c>
      <c r="LS6" s="146">
        <f t="shared" si="5"/>
        <v>6.5193322048548163E-3</v>
      </c>
      <c r="LT6" s="146">
        <f t="shared" si="5"/>
        <v>6.2091662830356387E-3</v>
      </c>
      <c r="LU6" s="146">
        <f t="shared" si="5"/>
        <v>5.9096876910254541E-3</v>
      </c>
      <c r="LV6" s="146">
        <f t="shared" si="5"/>
        <v>5.6208570183432036E-3</v>
      </c>
      <c r="LW6" s="146">
        <f t="shared" si="5"/>
        <v>5.3426029322506709E-3</v>
      </c>
      <c r="LX6" s="146">
        <f t="shared" si="5"/>
        <v>5.0748250737510919E-3</v>
      </c>
      <c r="LY6" s="146">
        <f t="shared" si="5"/>
        <v>4.8173968551009179E-3</v>
      </c>
      <c r="LZ6" s="146">
        <f t="shared" si="5"/>
        <v>4.570168149888267E-3</v>
      </c>
      <c r="MA6" s="146">
        <f t="shared" si="5"/>
        <v>4.3329678685034923E-3</v>
      </c>
      <c r="MB6" s="146">
        <f t="shared" si="5"/>
        <v>4.1056064134603635E-3</v>
      </c>
      <c r="MC6" s="146">
        <f t="shared" si="5"/>
        <v>3.8878780105260197E-3</v>
      </c>
      <c r="MD6" s="146">
        <f t="shared" si="5"/>
        <v>3.6795629129818576E-3</v>
      </c>
      <c r="ME6" s="146">
        <f t="shared" si="5"/>
        <v>3.4804294775706685E-3</v>
      </c>
      <c r="MF6" s="146">
        <f t="shared" si="5"/>
        <v>3.2902361117906759E-3</v>
      </c>
      <c r="MG6" s="146">
        <f t="shared" si="5"/>
        <v>3.1087330931792363E-3</v>
      </c>
      <c r="MH6" s="146">
        <f t="shared" si="5"/>
        <v>2.9356642620944938E-3</v>
      </c>
      <c r="MI6" s="146">
        <f t="shared" si="5"/>
        <v>2.7707685902556771E-3</v>
      </c>
      <c r="MJ6" s="146">
        <f t="shared" si="5"/>
        <v>2.6137816279525315E-3</v>
      </c>
      <c r="MK6" s="146">
        <f t="shared" si="5"/>
        <v>2.4644368333833779E-3</v>
      </c>
      <c r="ML6" s="146">
        <f t="shared" si="5"/>
        <v>2.3224667880410478E-3</v>
      </c>
      <c r="MM6" s="146">
        <f t="shared" si="5"/>
        <v>2.187604302439328E-3</v>
      </c>
      <c r="MN6" s="146">
        <f t="shared" si="5"/>
        <v>2.0595834167698181E-3</v>
      </c>
      <c r="MO6" s="146">
        <f t="shared" si="5"/>
        <v>1.9381403013048876E-3</v>
      </c>
      <c r="MP6" s="146">
        <f t="shared" si="6"/>
        <v>1.8230140615240046E-3</v>
      </c>
      <c r="MQ6" s="146">
        <f t="shared" si="6"/>
        <v>1.7139474530451506E-3</v>
      </c>
      <c r="MR6" s="146">
        <f t="shared" si="6"/>
        <v>1.610687511494671E-3</v>
      </c>
      <c r="MS6" s="146">
        <f t="shared" si="6"/>
        <v>1.5129861024570247E-3</v>
      </c>
      <c r="MT6" s="146">
        <f t="shared" si="6"/>
        <v>1.4206003966112076E-3</v>
      </c>
      <c r="MU6" s="146">
        <f t="shared" si="6"/>
        <v>1.3332932750933664E-3</v>
      </c>
      <c r="MV6" s="146">
        <f t="shared" si="6"/>
        <v>1.2508336700264918E-3</v>
      </c>
      <c r="MW6" s="146">
        <f t="shared" si="6"/>
        <v>1.1729968450343506E-3</v>
      </c>
      <c r="MX6" s="146">
        <f t="shared" si="6"/>
        <v>1.0995646204120608E-3</v>
      </c>
      <c r="MY6" s="146">
        <f t="shared" si="6"/>
        <v>1.0303255474628952E-3</v>
      </c>
      <c r="MZ6" s="146">
        <f t="shared" si="6"/>
        <v>9.6507503633509436E-4</v>
      </c>
      <c r="NA6" s="146">
        <f t="shared" si="6"/>
        <v>9.0361544150466342E-4</v>
      </c>
      <c r="NB6" s="146">
        <f t="shared" si="6"/>
        <v>8.4575610885561389E-4</v>
      </c>
      <c r="NC6" s="146">
        <f t="shared" si="6"/>
        <v>7.913133881086177E-4</v>
      </c>
      <c r="ND6" s="146">
        <f t="shared" si="6"/>
        <v>7.4011061414544629E-4</v>
      </c>
      <c r="NE6" s="146">
        <f t="shared" si="6"/>
        <v>6.9197806057228221E-4</v>
      </c>
      <c r="NF6" s="146">
        <f t="shared" si="6"/>
        <v>6.4675286866129492E-4</v>
      </c>
      <c r="NG6" s="146">
        <f t="shared" si="6"/>
        <v>6.0427895460807778E-4</v>
      </c>
      <c r="NH6" s="146">
        <f t="shared" si="6"/>
        <v>5.6440689784472819E-4</v>
      </c>
      <c r="NI6" s="146">
        <f t="shared" si="6"/>
        <v>5.2699381295501018E-4</v>
      </c>
      <c r="NJ6" s="146">
        <f t="shared" si="6"/>
        <v>4.9190320754999197E-4</v>
      </c>
      <c r="NK6" s="146">
        <f t="shared" si="6"/>
        <v>4.590048282811791E-4</v>
      </c>
      <c r="NL6" s="146">
        <f t="shared" si="6"/>
        <v>4.2817449699348404E-4</v>
      </c>
      <c r="NM6" s="146">
        <f t="shared" si="6"/>
        <v>3.9929393885297876E-4</v>
      </c>
      <c r="NN6" s="146">
        <f t="shared" si="6"/>
        <v>3.7225060412481497E-4</v>
      </c>
      <c r="NO6" s="146">
        <f t="shared" si="6"/>
        <v>3.4693748512509972E-4</v>
      </c>
      <c r="NP6" s="146">
        <f t="shared" si="6"/>
        <v>3.2325292972663113E-4</v>
      </c>
      <c r="NQ6" s="146">
        <f t="shared" si="6"/>
        <v>3.0110045266315181E-4</v>
      </c>
      <c r="NR6" s="146">
        <f t="shared" si="6"/>
        <v>2.8038854574907881E-4</v>
      </c>
      <c r="NS6" s="146">
        <f t="shared" si="6"/>
        <v>2.6103048801238797E-4</v>
      </c>
      <c r="NT6" s="146">
        <f t="shared" si="6"/>
        <v>2.4294415662664347E-4</v>
      </c>
      <c r="NU6" s="146">
        <f t="shared" si="6"/>
        <v>2.260518394242512E-4</v>
      </c>
      <c r="NV6" s="146">
        <f t="shared" si="6"/>
        <v>2.1028004967662693E-4</v>
      </c>
      <c r="NW6" s="146">
        <f t="shared" si="6"/>
        <v>1.9555934373756143E-4</v>
      </c>
      <c r="NX6" s="146">
        <f t="shared" si="6"/>
        <v>1.8182414206390635E-4</v>
      </c>
      <c r="NY6" s="146">
        <f t="shared" si="6"/>
        <v>1.6901255405186479E-4</v>
      </c>
      <c r="NZ6" s="146">
        <f t="shared" si="6"/>
        <v>1.5706620705791455E-4</v>
      </c>
      <c r="OA6" s="146">
        <f t="shared" si="6"/>
        <v>1.4593007990993764E-4</v>
      </c>
      <c r="OB6" s="146">
        <f t="shared" si="6"/>
        <v>1.3555234115660654E-4</v>
      </c>
      <c r="OC6" s="146">
        <f t="shared" si="6"/>
        <v>1.2588419225068173E-4</v>
      </c>
      <c r="OD6" s="146">
        <f t="shared" si="6"/>
        <v>1.1687971581473812E-4</v>
      </c>
      <c r="OE6" s="146">
        <f t="shared" si="6"/>
        <v>1.0849572909531195E-4</v>
      </c>
      <c r="OF6" s="146">
        <f t="shared" si="6"/>
        <v>1.0069164267343639E-4</v>
      </c>
      <c r="OG6" s="146">
        <f t="shared" si="6"/>
        <v>9.342932446562966E-5</v>
      </c>
      <c r="OH6" s="146">
        <f t="shared" si="6"/>
        <v>8.6672969019250244E-5</v>
      </c>
      <c r="OI6" s="146">
        <f t="shared" si="6"/>
        <v>8.0388972079689031E-5</v>
      </c>
      <c r="OJ6" s="146">
        <f t="shared" si="6"/>
        <v>7.4545810383539745E-5</v>
      </c>
      <c r="OK6" s="146">
        <f t="shared" si="6"/>
        <v>6.9113926611727818E-5</v>
      </c>
      <c r="OL6" s="146">
        <f t="shared" si="6"/>
        <v>6.406561941905422E-5</v>
      </c>
      <c r="OM6" s="146">
        <f t="shared" si="6"/>
        <v>5.9374938441754323E-5</v>
      </c>
      <c r="ON6" s="146">
        <f t="shared" si="6"/>
        <v>5.501758417201563E-5</v>
      </c>
      <c r="OO6" s="146">
        <f t="shared" si="6"/>
        <v>5.0970812577954842E-5</v>
      </c>
      <c r="OP6" s="146">
        <f t="shared" si="6"/>
        <v>4.7213344338919591E-5</v>
      </c>
      <c r="OQ6" s="146">
        <f t="shared" si="6"/>
        <v>4.372527855915051E-5</v>
      </c>
      <c r="OR6" s="146">
        <f t="shared" si="6"/>
        <v>4.0488010817514794E-5</v>
      </c>
      <c r="OS6" s="146">
        <f t="shared" si="6"/>
        <v>3.7484155407104797E-5</v>
      </c>
      <c r="OT6" s="146">
        <f t="shared" si="6"/>
        <v>3.4697471615823383E-5</v>
      </c>
      <c r="OU6" s="146">
        <f t="shared" si="6"/>
        <v>3.2112793897494138E-5</v>
      </c>
      <c r="OV6" s="146">
        <f t="shared" si="6"/>
        <v>2.9715965782441073E-5</v>
      </c>
      <c r="OW6" s="146">
        <f t="shared" si="6"/>
        <v>2.7493777376753541E-5</v>
      </c>
      <c r="OX6" s="146">
        <f t="shared" si="6"/>
        <v>2.543390630043659E-5</v>
      </c>
      <c r="OY6" s="146">
        <f t="shared" si="6"/>
        <v>2.3524861916334539E-5</v>
      </c>
      <c r="OZ6" s="146">
        <f t="shared" si="6"/>
        <v>2.1755932703922432E-5</v>
      </c>
      <c r="PA6" s="146">
        <f t="shared" si="6"/>
        <v>2.0117136634758701E-5</v>
      </c>
      <c r="PB6" s="146">
        <f t="shared" si="7"/>
        <v>1.8599174409509505E-5</v>
      </c>
      <c r="PC6" s="146">
        <f t="shared" si="7"/>
        <v>1.7193385419869515E-5</v>
      </c>
      <c r="PD6" s="146">
        <f t="shared" si="7"/>
        <v>1.5891706302445987E-5</v>
      </c>
      <c r="PE6" s="146">
        <f t="shared" si="7"/>
        <v>1.4686631955577721E-5</v>
      </c>
      <c r="PF6" s="146">
        <f t="shared" si="7"/>
        <v>1.3571178894182119E-5</v>
      </c>
      <c r="PG6" s="146">
        <f t="shared" si="7"/>
        <v>1.2538850821943455E-5</v>
      </c>
      <c r="PH6" s="146">
        <f t="shared" si="7"/>
        <v>1.1583606304474401E-5</v>
      </c>
      <c r="PI6" s="146">
        <f t="shared" si="7"/>
        <v>1.0699828431446932E-5</v>
      </c>
    </row>
    <row r="7" spans="1:426" x14ac:dyDescent="0.45">
      <c r="A7" s="4">
        <v>4</v>
      </c>
      <c r="B7" s="319">
        <f>IFERROR(_xlfn.LOGNORM.INV(VLookups!$B$22,LN($G7),LN($K7)),"")</f>
        <v>45.572867362280626</v>
      </c>
      <c r="C7" s="81">
        <v>100</v>
      </c>
      <c r="D7" s="319">
        <f>IFERROR(_xlfn.LOGNORM.INV(VLookups!$B$23,LN($G7),LN($K7)),"")</f>
        <v>239.62174495604475</v>
      </c>
      <c r="E7" s="32">
        <f t="shared" si="8"/>
        <v>1</v>
      </c>
      <c r="F7" s="32">
        <f t="shared" si="9"/>
        <v>0.3898184530987916</v>
      </c>
      <c r="G7" s="65">
        <f>IF(AND(C7&gt;0,NOT(ISBLANK(H7))),IF(VLOOKUP($C$3,VLookups!$A$17:$B$18,2,FALSE),C7*VLOOKUP(H7,VLookups!$A$4:$B$13,2,FALSE),C7),"")</f>
        <v>104.5</v>
      </c>
      <c r="H7" s="21" t="s">
        <v>3</v>
      </c>
      <c r="I7" s="53"/>
      <c r="J7" s="237"/>
      <c r="K7" s="320">
        <f>IF(C7&gt;0,IF(ISBLANK(J7),IF(ISBLANK(H7),"",VLOOKUP(H7,VLookups!$A$4:$C$13,3,FALSE)),J7),"")</f>
        <v>1.25</v>
      </c>
      <c r="L7" s="320">
        <f t="shared" si="10"/>
        <v>32.341479598960689</v>
      </c>
      <c r="M7" s="67">
        <f t="shared" si="11"/>
        <v>1045.9713026499903</v>
      </c>
      <c r="N7" s="81">
        <v>150</v>
      </c>
      <c r="O7" s="230">
        <f>IF(AND(N7&gt;0,C7&gt;0,NOT(K7="")),ABS(VLOOKUP($N$1,VLookups!$A$27:$B$28,2,FALSE)-_xlfn.LOGNORM.DIST(N7,LN(G7),LN(K7),TRUE)),"")</f>
        <v>0.94736252046498814</v>
      </c>
      <c r="P7" s="80">
        <f>IF(AND($B7&gt;0,$C7&gt;0,$D7&gt;0,NOT(ISBLANK($H7))),_xlfn.LOGNORM.INV(ABS(VLOOKUP($N$1,VLookups!$A$27:$B$28,2,FALSE)-P$3),LN($G7),LN($K7)),"")</f>
        <v>78.509301159440312</v>
      </c>
      <c r="Q7" s="79">
        <f>IF(AND($B7&gt;0,$C7&gt;0,$D7&gt;0,NOT(ISBLANK($H7))),_xlfn.LOGNORM.INV(ABS(VLOOKUP($N$1,VLookups!$A$27:$B$28,2,FALSE)-Q$3),LN($G7),LN($K7)),"")</f>
        <v>139.09498414490594</v>
      </c>
      <c r="R7" s="80">
        <f>IF(AND($B7&gt;0,$C7&gt;0,$D7&gt;0,NOT(ISBLANK($H7))),_xlfn.LOGNORM.INV(ABS(VLOOKUP($N$1,VLookups!$A$27:$B$28,2,FALSE)-R$3),LN($G7),LN($K7)),"")</f>
        <v>131.69129358603038</v>
      </c>
      <c r="S7" s="79">
        <f>IF(AND($B7&gt;0,$C7&gt;0,$D7&gt;0,NOT(ISBLANK($H7))),_xlfn.LOGNORM.INV(ABS(VLOOKUP($N$1,VLookups!$A$27:$B$28,2,FALSE)-S$3),LN($G7),LN($K7)),"")</f>
        <v>126.08917848101413</v>
      </c>
      <c r="T7" s="80">
        <f>IF(AND($B7&gt;0,$C7&gt;0,$D7&gt;0,NOT(ISBLANK($H7))),_xlfn.LOGNORM.INV(ABS(VLOOKUP($N$1,VLookups!$A$27:$B$28,2,FALSE)-T$3),LN($G7),LN($K7)),"")</f>
        <v>121.47337580467338</v>
      </c>
      <c r="U7" s="79">
        <f>IF(AND($B7&gt;0,$C7&gt;0,$D7&gt;0,NOT(ISBLANK($H7))),_xlfn.LOGNORM.INV(ABS(VLOOKUP($N$1,VLookups!$A$27:$B$28,2,FALSE)-U$3),LN($G7),LN($K7)),"")</f>
        <v>117.47242957322983</v>
      </c>
      <c r="V7" s="5"/>
      <c r="W7" s="145">
        <f t="shared" si="12"/>
        <v>0.97024438796882062</v>
      </c>
      <c r="X7" s="145">
        <f t="shared" si="13"/>
        <v>45.572867362280626</v>
      </c>
      <c r="Y7" s="46">
        <f t="shared" ref="Y7" si="17">IF(ISNONTEXT($W7),X7+$W7,"")</f>
        <v>46.543111750249444</v>
      </c>
      <c r="Z7" s="46">
        <f t="shared" si="0"/>
        <v>47.513356138218263</v>
      </c>
      <c r="AA7" s="46">
        <f t="shared" si="0"/>
        <v>48.483600526187082</v>
      </c>
      <c r="AB7" s="46">
        <f t="shared" si="0"/>
        <v>49.453844914155901</v>
      </c>
      <c r="AC7" s="46">
        <f t="shared" si="0"/>
        <v>50.42408930212472</v>
      </c>
      <c r="AD7" s="46">
        <f t="shared" si="0"/>
        <v>51.394333690093539</v>
      </c>
      <c r="AE7" s="46">
        <f t="shared" si="0"/>
        <v>52.364578078062358</v>
      </c>
      <c r="AF7" s="46">
        <f t="shared" si="0"/>
        <v>53.334822466031177</v>
      </c>
      <c r="AG7" s="46">
        <f t="shared" si="0"/>
        <v>54.305066853999996</v>
      </c>
      <c r="AH7" s="46">
        <f t="shared" si="0"/>
        <v>55.275311241968815</v>
      </c>
      <c r="AI7" s="46">
        <f t="shared" si="0"/>
        <v>56.245555629937634</v>
      </c>
      <c r="AJ7" s="46">
        <f t="shared" si="0"/>
        <v>57.215800017906453</v>
      </c>
      <c r="AK7" s="46">
        <f t="shared" si="0"/>
        <v>58.186044405875272</v>
      </c>
      <c r="AL7" s="46">
        <f t="shared" si="0"/>
        <v>59.156288793844091</v>
      </c>
      <c r="AM7" s="46">
        <f t="shared" si="0"/>
        <v>60.12653318181291</v>
      </c>
      <c r="AN7" s="46">
        <f t="shared" si="0"/>
        <v>61.096777569781729</v>
      </c>
      <c r="AO7" s="46">
        <f t="shared" si="0"/>
        <v>62.067021957750548</v>
      </c>
      <c r="AP7" s="46">
        <f t="shared" si="0"/>
        <v>63.037266345719367</v>
      </c>
      <c r="AQ7" s="46">
        <f t="shared" si="0"/>
        <v>64.007510733688193</v>
      </c>
      <c r="AR7" s="46">
        <f t="shared" si="0"/>
        <v>64.977755121657012</v>
      </c>
      <c r="AS7" s="46">
        <f t="shared" si="0"/>
        <v>65.947999509625831</v>
      </c>
      <c r="AT7" s="46">
        <f t="shared" si="0"/>
        <v>66.91824389759465</v>
      </c>
      <c r="AU7" s="46">
        <f t="shared" si="0"/>
        <v>67.888488285563469</v>
      </c>
      <c r="AV7" s="46">
        <f t="shared" si="0"/>
        <v>68.858732673532288</v>
      </c>
      <c r="AW7" s="46">
        <f t="shared" si="0"/>
        <v>69.828977061501107</v>
      </c>
      <c r="AX7" s="46">
        <f t="shared" si="0"/>
        <v>70.799221449469925</v>
      </c>
      <c r="AY7" s="46">
        <f t="shared" si="0"/>
        <v>71.769465837438744</v>
      </c>
      <c r="AZ7" s="46">
        <f t="shared" si="0"/>
        <v>72.739710225407563</v>
      </c>
      <c r="BA7" s="46">
        <f t="shared" si="0"/>
        <v>73.709954613376382</v>
      </c>
      <c r="BB7" s="46">
        <f t="shared" si="0"/>
        <v>74.680199001345201</v>
      </c>
      <c r="BC7" s="46">
        <f t="shared" si="0"/>
        <v>75.65044338931402</v>
      </c>
      <c r="BD7" s="46">
        <f t="shared" si="0"/>
        <v>76.620687777282839</v>
      </c>
      <c r="BE7" s="46">
        <f t="shared" si="0"/>
        <v>77.590932165251658</v>
      </c>
      <c r="BF7" s="46">
        <f t="shared" si="0"/>
        <v>78.561176553220477</v>
      </c>
      <c r="BG7" s="46">
        <f t="shared" si="0"/>
        <v>79.531420941189296</v>
      </c>
      <c r="BH7" s="46">
        <f t="shared" si="0"/>
        <v>80.501665329158115</v>
      </c>
      <c r="BI7" s="46">
        <f t="shared" si="0"/>
        <v>81.471909717126934</v>
      </c>
      <c r="BJ7" s="46">
        <f t="shared" si="0"/>
        <v>82.442154105095753</v>
      </c>
      <c r="BK7" s="46">
        <f t="shared" si="0"/>
        <v>83.412398493064572</v>
      </c>
      <c r="BL7" s="46">
        <f t="shared" si="0"/>
        <v>84.382642881033391</v>
      </c>
      <c r="BM7" s="46">
        <f t="shared" si="0"/>
        <v>85.35288726900221</v>
      </c>
      <c r="BN7" s="46">
        <f t="shared" si="0"/>
        <v>86.323131656971029</v>
      </c>
      <c r="BO7" s="46">
        <f t="shared" si="0"/>
        <v>87.293376044939848</v>
      </c>
      <c r="BP7" s="46">
        <f t="shared" si="0"/>
        <v>88.263620432908667</v>
      </c>
      <c r="BQ7" s="46">
        <f t="shared" si="0"/>
        <v>89.233864820877486</v>
      </c>
      <c r="BR7" s="46">
        <f t="shared" si="0"/>
        <v>90.204109208846305</v>
      </c>
      <c r="BS7" s="46">
        <f t="shared" si="0"/>
        <v>91.174353596815124</v>
      </c>
      <c r="BT7" s="46">
        <f t="shared" si="0"/>
        <v>92.144597984783942</v>
      </c>
      <c r="BU7" s="46">
        <f t="shared" si="0"/>
        <v>93.114842372752761</v>
      </c>
      <c r="BV7" s="46">
        <f t="shared" si="0"/>
        <v>94.08508676072158</v>
      </c>
      <c r="BW7" s="46">
        <f t="shared" si="0"/>
        <v>95.055331148690399</v>
      </c>
      <c r="BX7" s="46">
        <f t="shared" si="0"/>
        <v>96.025575536659218</v>
      </c>
      <c r="BY7" s="46">
        <f t="shared" si="0"/>
        <v>96.995819924628037</v>
      </c>
      <c r="BZ7" s="46">
        <f t="shared" si="0"/>
        <v>97.966064312596856</v>
      </c>
      <c r="CA7" s="46">
        <f t="shared" si="0"/>
        <v>98.936308700565675</v>
      </c>
      <c r="CB7" s="46">
        <f t="shared" si="0"/>
        <v>99.906553088534494</v>
      </c>
      <c r="CC7" s="46">
        <f t="shared" si="0"/>
        <v>100.87679747650331</v>
      </c>
      <c r="CD7" s="46">
        <f t="shared" si="0"/>
        <v>101.84704186447213</v>
      </c>
      <c r="CE7" s="46">
        <f t="shared" si="0"/>
        <v>102.81728625244095</v>
      </c>
      <c r="CF7" s="46">
        <f t="shared" si="0"/>
        <v>103.78753064040977</v>
      </c>
      <c r="CG7" s="46">
        <f t="shared" si="0"/>
        <v>104.75777502837859</v>
      </c>
      <c r="CH7" s="46">
        <f t="shared" si="0"/>
        <v>105.72801941634741</v>
      </c>
      <c r="CI7" s="46">
        <f t="shared" si="0"/>
        <v>106.69826380431623</v>
      </c>
      <c r="CJ7" s="46">
        <f t="shared" si="0"/>
        <v>107.66850819228505</v>
      </c>
      <c r="CK7" s="46">
        <f t="shared" ref="CK7:CK70" si="18">IF(ISNONTEXT($W7),CJ7+$W7,"")</f>
        <v>108.63875258025386</v>
      </c>
      <c r="CL7" s="46">
        <f t="shared" si="1"/>
        <v>109.60899696822268</v>
      </c>
      <c r="CM7" s="46">
        <f t="shared" si="1"/>
        <v>110.5792413561915</v>
      </c>
      <c r="CN7" s="46">
        <f t="shared" si="1"/>
        <v>111.54948574416032</v>
      </c>
      <c r="CO7" s="46">
        <f t="shared" si="1"/>
        <v>112.51973013212914</v>
      </c>
      <c r="CP7" s="46">
        <f t="shared" si="1"/>
        <v>113.48997452009796</v>
      </c>
      <c r="CQ7" s="46">
        <f t="shared" si="1"/>
        <v>114.46021890806678</v>
      </c>
      <c r="CR7" s="46">
        <f t="shared" si="1"/>
        <v>115.4304632960356</v>
      </c>
      <c r="CS7" s="46">
        <f t="shared" si="1"/>
        <v>116.40070768400442</v>
      </c>
      <c r="CT7" s="46">
        <f t="shared" si="1"/>
        <v>117.37095207197324</v>
      </c>
      <c r="CU7" s="46">
        <f t="shared" si="1"/>
        <v>118.34119645994205</v>
      </c>
      <c r="CV7" s="46">
        <f t="shared" si="1"/>
        <v>119.31144084791087</v>
      </c>
      <c r="CW7" s="46">
        <f t="shared" si="1"/>
        <v>120.28168523587969</v>
      </c>
      <c r="CX7" s="46">
        <f t="shared" si="1"/>
        <v>121.25192962384851</v>
      </c>
      <c r="CY7" s="46">
        <f t="shared" si="1"/>
        <v>122.22217401181733</v>
      </c>
      <c r="CZ7" s="46">
        <f t="shared" si="1"/>
        <v>123.19241839978615</v>
      </c>
      <c r="DA7" s="46">
        <f t="shared" si="1"/>
        <v>124.16266278775497</v>
      </c>
      <c r="DB7" s="46">
        <f t="shared" si="1"/>
        <v>125.13290717572379</v>
      </c>
      <c r="DC7" s="46">
        <f t="shared" si="1"/>
        <v>126.10315156369261</v>
      </c>
      <c r="DD7" s="46">
        <f t="shared" si="1"/>
        <v>127.07339595166142</v>
      </c>
      <c r="DE7" s="46">
        <f t="shared" si="1"/>
        <v>128.04364033963026</v>
      </c>
      <c r="DF7" s="46">
        <f t="shared" si="1"/>
        <v>129.01388472759908</v>
      </c>
      <c r="DG7" s="46">
        <f t="shared" si="1"/>
        <v>129.9841291155679</v>
      </c>
      <c r="DH7" s="46">
        <f t="shared" si="1"/>
        <v>130.95437350353671</v>
      </c>
      <c r="DI7" s="46">
        <f t="shared" si="1"/>
        <v>131.92461789150553</v>
      </c>
      <c r="DJ7" s="46">
        <f t="shared" si="1"/>
        <v>132.89486227947435</v>
      </c>
      <c r="DK7" s="46">
        <f t="shared" si="1"/>
        <v>133.86510666744317</v>
      </c>
      <c r="DL7" s="46">
        <f t="shared" si="1"/>
        <v>134.83535105541199</v>
      </c>
      <c r="DM7" s="46">
        <f t="shared" si="1"/>
        <v>135.80559544338081</v>
      </c>
      <c r="DN7" s="46">
        <f t="shared" si="1"/>
        <v>136.77583983134963</v>
      </c>
      <c r="DO7" s="46">
        <f t="shared" si="1"/>
        <v>137.74608421931845</v>
      </c>
      <c r="DP7" s="46">
        <f t="shared" si="1"/>
        <v>138.71632860728727</v>
      </c>
      <c r="DQ7" s="46">
        <f t="shared" si="1"/>
        <v>139.68657299525609</v>
      </c>
      <c r="DR7" s="46">
        <f t="shared" si="1"/>
        <v>140.6568173832249</v>
      </c>
      <c r="DS7" s="46">
        <f t="shared" si="1"/>
        <v>141.62706177119372</v>
      </c>
      <c r="DT7" s="46">
        <f t="shared" si="1"/>
        <v>142.59730615916254</v>
      </c>
      <c r="DU7" s="46">
        <f t="shared" si="1"/>
        <v>143.56755054713136</v>
      </c>
      <c r="DV7" s="46">
        <f t="shared" si="1"/>
        <v>144.53779493510018</v>
      </c>
      <c r="DW7" s="46">
        <f t="shared" si="1"/>
        <v>145.508039323069</v>
      </c>
      <c r="DX7" s="46">
        <f t="shared" si="1"/>
        <v>146.47828371103782</v>
      </c>
      <c r="DY7" s="46">
        <f t="shared" si="1"/>
        <v>147.44852809900664</v>
      </c>
      <c r="DZ7" s="46">
        <f t="shared" si="1"/>
        <v>148.41877248697546</v>
      </c>
      <c r="EA7" s="46">
        <f t="shared" si="1"/>
        <v>149.38901687494428</v>
      </c>
      <c r="EB7" s="46">
        <f t="shared" si="1"/>
        <v>150.35926126291309</v>
      </c>
      <c r="EC7" s="46">
        <f t="shared" si="1"/>
        <v>151.32950565088191</v>
      </c>
      <c r="ED7" s="46">
        <f t="shared" si="1"/>
        <v>152.29975003885073</v>
      </c>
      <c r="EE7" s="46">
        <f t="shared" si="1"/>
        <v>153.26999442681955</v>
      </c>
      <c r="EF7" s="46">
        <f t="shared" si="1"/>
        <v>154.24023881478837</v>
      </c>
      <c r="EG7" s="46">
        <f t="shared" si="1"/>
        <v>155.21048320275719</v>
      </c>
      <c r="EH7" s="46">
        <f t="shared" si="1"/>
        <v>156.18072759072601</v>
      </c>
      <c r="EI7" s="46">
        <f t="shared" si="1"/>
        <v>157.15097197869483</v>
      </c>
      <c r="EJ7" s="46">
        <f t="shared" si="1"/>
        <v>158.12121636666365</v>
      </c>
      <c r="EK7" s="46">
        <f t="shared" si="1"/>
        <v>159.09146075463246</v>
      </c>
      <c r="EL7" s="46">
        <f t="shared" si="1"/>
        <v>160.06170514260128</v>
      </c>
      <c r="EM7" s="46">
        <f t="shared" si="1"/>
        <v>161.0319495305701</v>
      </c>
      <c r="EN7" s="46">
        <f t="shared" si="1"/>
        <v>162.00219391853892</v>
      </c>
      <c r="EO7" s="46">
        <f t="shared" si="1"/>
        <v>162.97243830650774</v>
      </c>
      <c r="EP7" s="46">
        <f t="shared" si="1"/>
        <v>163.94268269447656</v>
      </c>
      <c r="EQ7" s="46">
        <f t="shared" si="1"/>
        <v>164.91292708244538</v>
      </c>
      <c r="ER7" s="46">
        <f t="shared" si="1"/>
        <v>165.8831714704142</v>
      </c>
      <c r="ES7" s="46">
        <f t="shared" si="1"/>
        <v>166.85341585838302</v>
      </c>
      <c r="ET7" s="46">
        <f t="shared" si="1"/>
        <v>167.82366024635184</v>
      </c>
      <c r="EU7" s="46">
        <f t="shared" si="1"/>
        <v>168.79390463432065</v>
      </c>
      <c r="EV7" s="46">
        <f t="shared" si="1"/>
        <v>169.76414902228947</v>
      </c>
      <c r="EW7" s="46">
        <f t="shared" ref="EW7:EW70" si="19">IF(ISNONTEXT($W7),EV7+$W7,"")</f>
        <v>170.73439341025829</v>
      </c>
      <c r="EX7" s="46">
        <f t="shared" si="2"/>
        <v>171.70463779822711</v>
      </c>
      <c r="EY7" s="46">
        <f t="shared" si="2"/>
        <v>172.67488218619593</v>
      </c>
      <c r="EZ7" s="46">
        <f t="shared" si="2"/>
        <v>173.64512657416475</v>
      </c>
      <c r="FA7" s="46">
        <f t="shared" si="2"/>
        <v>174.61537096213357</v>
      </c>
      <c r="FB7" s="46">
        <f t="shared" si="2"/>
        <v>175.58561535010239</v>
      </c>
      <c r="FC7" s="46">
        <f t="shared" si="2"/>
        <v>176.55585973807121</v>
      </c>
      <c r="FD7" s="46">
        <f t="shared" si="2"/>
        <v>177.52610412604002</v>
      </c>
      <c r="FE7" s="46">
        <f t="shared" si="2"/>
        <v>178.49634851400884</v>
      </c>
      <c r="FF7" s="46">
        <f t="shared" si="2"/>
        <v>179.46659290197766</v>
      </c>
      <c r="FG7" s="46">
        <f t="shared" si="2"/>
        <v>180.43683728994648</v>
      </c>
      <c r="FH7" s="46">
        <f t="shared" si="2"/>
        <v>181.4070816779153</v>
      </c>
      <c r="FI7" s="46">
        <f t="shared" si="2"/>
        <v>182.37732606588412</v>
      </c>
      <c r="FJ7" s="46">
        <f t="shared" si="2"/>
        <v>183.34757045385294</v>
      </c>
      <c r="FK7" s="46">
        <f t="shared" si="2"/>
        <v>184.31781484182176</v>
      </c>
      <c r="FL7" s="46">
        <f t="shared" si="2"/>
        <v>185.28805922979058</v>
      </c>
      <c r="FM7" s="46">
        <f t="shared" si="2"/>
        <v>186.2583036177594</v>
      </c>
      <c r="FN7" s="46">
        <f t="shared" si="2"/>
        <v>187.22854800572821</v>
      </c>
      <c r="FO7" s="46">
        <f t="shared" si="2"/>
        <v>188.19879239369703</v>
      </c>
      <c r="FP7" s="46">
        <f t="shared" si="2"/>
        <v>189.16903678166585</v>
      </c>
      <c r="FQ7" s="46">
        <f t="shared" si="2"/>
        <v>190.13928116963467</v>
      </c>
      <c r="FR7" s="46">
        <f t="shared" si="2"/>
        <v>191.10952555760349</v>
      </c>
      <c r="FS7" s="46">
        <f t="shared" si="2"/>
        <v>192.07976994557231</v>
      </c>
      <c r="FT7" s="46">
        <f t="shared" si="2"/>
        <v>193.05001433354113</v>
      </c>
      <c r="FU7" s="46">
        <f t="shared" si="2"/>
        <v>194.02025872150995</v>
      </c>
      <c r="FV7" s="46">
        <f t="shared" si="2"/>
        <v>194.99050310947877</v>
      </c>
      <c r="FW7" s="46">
        <f t="shared" si="2"/>
        <v>195.96074749744758</v>
      </c>
      <c r="FX7" s="46">
        <f t="shared" si="2"/>
        <v>196.9309918854164</v>
      </c>
      <c r="FY7" s="46">
        <f t="shared" si="2"/>
        <v>197.90123627338522</v>
      </c>
      <c r="FZ7" s="46">
        <f t="shared" si="2"/>
        <v>198.87148066135404</v>
      </c>
      <c r="GA7" s="46">
        <f t="shared" si="2"/>
        <v>199.84172504932286</v>
      </c>
      <c r="GB7" s="46">
        <f t="shared" si="2"/>
        <v>200.81196943729168</v>
      </c>
      <c r="GC7" s="46">
        <f t="shared" si="2"/>
        <v>201.7822138252605</v>
      </c>
      <c r="GD7" s="46">
        <f t="shared" si="2"/>
        <v>202.75245821322932</v>
      </c>
      <c r="GE7" s="46">
        <f t="shared" si="2"/>
        <v>203.72270260119814</v>
      </c>
      <c r="GF7" s="46">
        <f t="shared" si="2"/>
        <v>204.69294698916696</v>
      </c>
      <c r="GG7" s="46">
        <f t="shared" si="2"/>
        <v>205.66319137713577</v>
      </c>
      <c r="GH7" s="46">
        <f t="shared" si="2"/>
        <v>206.63343576510459</v>
      </c>
      <c r="GI7" s="46">
        <f t="shared" si="2"/>
        <v>207.60368015307341</v>
      </c>
      <c r="GJ7" s="46">
        <f t="shared" si="2"/>
        <v>208.57392454104223</v>
      </c>
      <c r="GK7" s="46">
        <f t="shared" si="2"/>
        <v>209.54416892901105</v>
      </c>
      <c r="GL7" s="46">
        <f t="shared" si="2"/>
        <v>210.51441331697987</v>
      </c>
      <c r="GM7" s="46">
        <f t="shared" si="2"/>
        <v>211.48465770494869</v>
      </c>
      <c r="GN7" s="46">
        <f t="shared" si="2"/>
        <v>212.45490209291751</v>
      </c>
      <c r="GO7" s="46">
        <f t="shared" si="2"/>
        <v>213.42514648088633</v>
      </c>
      <c r="GP7" s="46">
        <f t="shared" si="2"/>
        <v>214.39539086885515</v>
      </c>
      <c r="GQ7" s="46">
        <f t="shared" si="2"/>
        <v>215.36563525682396</v>
      </c>
      <c r="GR7" s="46">
        <f t="shared" si="2"/>
        <v>216.33587964479278</v>
      </c>
      <c r="GS7" s="46">
        <f t="shared" si="2"/>
        <v>217.3061240327616</v>
      </c>
      <c r="GT7" s="46">
        <f t="shared" si="2"/>
        <v>218.27636842073042</v>
      </c>
      <c r="GU7" s="46">
        <f t="shared" si="2"/>
        <v>219.24661280869924</v>
      </c>
      <c r="GV7" s="46">
        <f t="shared" si="2"/>
        <v>220.21685719666806</v>
      </c>
      <c r="GW7" s="46">
        <f t="shared" si="2"/>
        <v>221.18710158463688</v>
      </c>
      <c r="GX7" s="46">
        <f t="shared" si="2"/>
        <v>222.1573459726057</v>
      </c>
      <c r="GY7" s="46">
        <f t="shared" si="2"/>
        <v>223.12759036057452</v>
      </c>
      <c r="GZ7" s="46">
        <f t="shared" si="2"/>
        <v>224.09783474854333</v>
      </c>
      <c r="HA7" s="46">
        <f t="shared" si="2"/>
        <v>225.06807913651215</v>
      </c>
      <c r="HB7" s="46">
        <f t="shared" si="2"/>
        <v>226.03832352448097</v>
      </c>
      <c r="HC7" s="46">
        <f t="shared" si="2"/>
        <v>227.00856791244979</v>
      </c>
      <c r="HD7" s="46">
        <f t="shared" si="2"/>
        <v>227.97881230041861</v>
      </c>
      <c r="HE7" s="46">
        <f t="shared" si="2"/>
        <v>228.94905668838743</v>
      </c>
      <c r="HF7" s="46">
        <f t="shared" si="2"/>
        <v>229.91930107635625</v>
      </c>
      <c r="HG7" s="46">
        <f t="shared" si="2"/>
        <v>230.88954546432507</v>
      </c>
      <c r="HH7" s="46">
        <f t="shared" si="2"/>
        <v>231.85978985229389</v>
      </c>
      <c r="HI7" s="46">
        <f t="shared" ref="HI7:HI70" si="20">IF(ISNONTEXT($W7),HH7+$W7,"")</f>
        <v>232.83003424026271</v>
      </c>
      <c r="HJ7" s="46">
        <f t="shared" si="3"/>
        <v>233.80027862823152</v>
      </c>
      <c r="HK7" s="46">
        <f t="shared" si="3"/>
        <v>234.77052301620034</v>
      </c>
      <c r="HL7" s="46">
        <f t="shared" si="3"/>
        <v>235.74076740416916</v>
      </c>
      <c r="HM7" s="46">
        <f t="shared" si="3"/>
        <v>236.71101179213798</v>
      </c>
      <c r="HN7" s="46">
        <f t="shared" si="3"/>
        <v>237.6812561801068</v>
      </c>
      <c r="HO7" s="46">
        <f t="shared" si="3"/>
        <v>238.65150056807562</v>
      </c>
      <c r="HP7" s="46">
        <f t="shared" si="3"/>
        <v>239.62174495604444</v>
      </c>
      <c r="HQ7" s="146">
        <f t="shared" si="15"/>
        <v>3.8925815830201461E-5</v>
      </c>
      <c r="HR7" s="146">
        <f t="shared" si="4"/>
        <v>5.3905846271044255E-5</v>
      </c>
      <c r="HS7" s="146">
        <f t="shared" si="4"/>
        <v>7.3513107781117445E-5</v>
      </c>
      <c r="HT7" s="146">
        <f t="shared" si="4"/>
        <v>9.8802788257218958E-5</v>
      </c>
      <c r="HU7" s="146">
        <f t="shared" si="4"/>
        <v>1.3096957398420331E-4</v>
      </c>
      <c r="HV7" s="146">
        <f t="shared" si="4"/>
        <v>1.7134375113853125E-4</v>
      </c>
      <c r="HW7" s="146">
        <f t="shared" si="4"/>
        <v>2.2138232989553987E-4</v>
      </c>
      <c r="HX7" s="146">
        <f t="shared" si="4"/>
        <v>2.8265495479278864E-4</v>
      </c>
      <c r="HY7" s="146">
        <f t="shared" si="4"/>
        <v>3.5682457711681533E-4</v>
      </c>
      <c r="HZ7" s="146">
        <f t="shared" si="4"/>
        <v>4.456230878002152E-4</v>
      </c>
      <c r="IA7" s="146">
        <f t="shared" si="4"/>
        <v>5.5082233031556696E-4</v>
      </c>
      <c r="IB7" s="146">
        <f t="shared" si="4"/>
        <v>6.7420112036372011E-4</v>
      </c>
      <c r="IC7" s="146">
        <f t="shared" si="4"/>
        <v>8.1750908194938793E-4</v>
      </c>
      <c r="ID7" s="146">
        <f t="shared" si="4"/>
        <v>9.8242825867158939E-4</v>
      </c>
      <c r="IE7" s="146">
        <f t="shared" si="4"/>
        <v>1.1705335679279504E-3</v>
      </c>
      <c r="IF7" s="146">
        <f t="shared" si="4"/>
        <v>1.3832532299479898E-3</v>
      </c>
      <c r="IG7" s="146">
        <f t="shared" si="4"/>
        <v>1.6218303214232226E-3</v>
      </c>
      <c r="IH7" s="146">
        <f t="shared" si="4"/>
        <v>1.8872865757679576E-3</v>
      </c>
      <c r="II7" s="146">
        <f t="shared" si="4"/>
        <v>2.1803894817412945E-3</v>
      </c>
      <c r="IJ7" s="146">
        <f t="shared" si="4"/>
        <v>2.5016236241858871E-3</v>
      </c>
      <c r="IK7" s="146">
        <f t="shared" si="4"/>
        <v>2.8511670713463012E-3</v>
      </c>
      <c r="IL7" s="146">
        <f t="shared" si="4"/>
        <v>3.228873449956943E-3</v>
      </c>
      <c r="IM7" s="146">
        <f t="shared" si="4"/>
        <v>3.6342601698976964E-3</v>
      </c>
      <c r="IN7" s="146">
        <f t="shared" si="4"/>
        <v>4.066503072640228E-3</v>
      </c>
      <c r="IO7" s="146">
        <f t="shared" si="4"/>
        <v>4.5244375895784825E-3</v>
      </c>
      <c r="IP7" s="146">
        <f t="shared" si="4"/>
        <v>5.0065663146372178E-3</v>
      </c>
      <c r="IQ7" s="146">
        <f t="shared" si="4"/>
        <v>5.5110727263817366E-3</v>
      </c>
      <c r="IR7" s="146">
        <f t="shared" si="4"/>
        <v>6.0358406432395135E-3</v>
      </c>
      <c r="IS7" s="146">
        <f t="shared" si="4"/>
        <v>6.5784788652547364E-3</v>
      </c>
      <c r="IT7" s="146">
        <f t="shared" si="4"/>
        <v>7.1363503496995745E-3</v>
      </c>
      <c r="IU7" s="146">
        <f t="shared" si="4"/>
        <v>7.7066051873591491E-3</v>
      </c>
      <c r="IV7" s="146">
        <f t="shared" si="4"/>
        <v>8.2862165918045072E-3</v>
      </c>
      <c r="IW7" s="146">
        <f t="shared" si="4"/>
        <v>8.8720190849059227E-3</v>
      </c>
      <c r="IX7" s="146">
        <f t="shared" si="4"/>
        <v>9.4607480568273932E-3</v>
      </c>
      <c r="IY7" s="146">
        <f t="shared" si="4"/>
        <v>1.0049079895716129E-2</v>
      </c>
      <c r="IZ7" s="146">
        <f t="shared" si="4"/>
        <v>1.0633671918688439E-2</v>
      </c>
      <c r="JA7" s="146">
        <f t="shared" si="4"/>
        <v>1.1211201388588578E-2</v>
      </c>
      <c r="JB7" s="146">
        <f t="shared" si="4"/>
        <v>1.177840296724501E-2</v>
      </c>
      <c r="JC7" s="146">
        <f t="shared" si="4"/>
        <v>1.233210403238833E-2</v>
      </c>
      <c r="JD7" s="146">
        <f t="shared" si="4"/>
        <v>1.2869257368901574E-2</v>
      </c>
      <c r="JE7" s="146">
        <f t="shared" si="4"/>
        <v>1.3386970832683177E-2</v>
      </c>
      <c r="JF7" s="146">
        <f t="shared" si="4"/>
        <v>1.3882533674385761E-2</v>
      </c>
      <c r="JG7" s="146">
        <f t="shared" si="4"/>
        <v>1.4353439298204311E-2</v>
      </c>
      <c r="JH7" s="146">
        <f t="shared" si="4"/>
        <v>1.4797404315624214E-2</v>
      </c>
      <c r="JI7" s="146">
        <f t="shared" si="4"/>
        <v>1.5212383833835342E-2</v>
      </c>
      <c r="JJ7" s="146">
        <f t="shared" si="4"/>
        <v>1.5596582991980499E-2</v>
      </c>
      <c r="JK7" s="146">
        <f t="shared" si="4"/>
        <v>1.5948464824473357E-2</v>
      </c>
      <c r="JL7" s="146">
        <f t="shared" si="4"/>
        <v>1.6266754588578392E-2</v>
      </c>
      <c r="JM7" s="146">
        <f t="shared" si="4"/>
        <v>1.6550440742869991E-2</v>
      </c>
      <c r="JN7" s="146">
        <f t="shared" si="4"/>
        <v>1.6798772803942711E-2</v>
      </c>
      <c r="JO7" s="146">
        <f t="shared" si="4"/>
        <v>1.701125634092053E-2</v>
      </c>
      <c r="JP7" s="146">
        <f t="shared" si="4"/>
        <v>1.718764539120746E-2</v>
      </c>
      <c r="JQ7" s="146">
        <f t="shared" si="4"/>
        <v>1.7327932596995926E-2</v>
      </c>
      <c r="JR7" s="146">
        <f t="shared" si="4"/>
        <v>1.7432337370887931E-2</v>
      </c>
      <c r="JS7" s="146">
        <f t="shared" si="4"/>
        <v>1.7501292401270796E-2</v>
      </c>
      <c r="JT7" s="146">
        <f t="shared" si="4"/>
        <v>1.7535428804561826E-2</v>
      </c>
      <c r="JU7" s="146">
        <f t="shared" si="4"/>
        <v>1.7535560222875807E-2</v>
      </c>
      <c r="JV7" s="146">
        <f t="shared" si="4"/>
        <v>1.7502666152854719E-2</v>
      </c>
      <c r="JW7" s="146">
        <f t="shared" si="4"/>
        <v>1.7437874775106207E-2</v>
      </c>
      <c r="JX7" s="146">
        <f t="shared" si="4"/>
        <v>1.7342445534670407E-2</v>
      </c>
      <c r="JY7" s="146">
        <f t="shared" si="4"/>
        <v>1.7217751701869302E-2</v>
      </c>
      <c r="JZ7" s="146">
        <f t="shared" si="4"/>
        <v>1.7065263120443853E-2</v>
      </c>
      <c r="KA7" s="146">
        <f t="shared" si="4"/>
        <v>1.6886529326632371E-2</v>
      </c>
      <c r="KB7" s="146">
        <f t="shared" si="4"/>
        <v>1.6683163199316557E-2</v>
      </c>
      <c r="KC7" s="146">
        <f t="shared" ref="KC7:KC70" si="21">IF(ISNONTEXT($K7),_xlfn.LOGNORM.DIST(CJ7,LN($G7),LN($K7),FALSE),NA())</f>
        <v>1.6456825278012906E-2</v>
      </c>
      <c r="KD7" s="146">
        <f t="shared" si="5"/>
        <v>1.6209208862706357E-2</v>
      </c>
      <c r="KE7" s="146">
        <f t="shared" si="5"/>
        <v>1.5942025987635177E-2</v>
      </c>
      <c r="KF7" s="146">
        <f t="shared" si="5"/>
        <v>1.5656994340399646E-2</v>
      </c>
      <c r="KG7" s="146">
        <f t="shared" si="5"/>
        <v>1.5355825178387817E-2</v>
      </c>
      <c r="KH7" s="146">
        <f t="shared" si="5"/>
        <v>1.5040212276635838E-2</v>
      </c>
      <c r="KI7" s="146">
        <f t="shared" si="5"/>
        <v>1.4711821924968666E-2</v>
      </c>
      <c r="KJ7" s="146">
        <f t="shared" si="5"/>
        <v>1.4372283977656124E-2</v>
      </c>
      <c r="KK7" s="146">
        <f t="shared" si="5"/>
        <v>1.4023183945886196E-2</v>
      </c>
      <c r="KL7" s="146">
        <f t="shared" si="5"/>
        <v>1.3666056112090048E-2</v>
      </c>
      <c r="KM7" s="146">
        <f t="shared" si="5"/>
        <v>1.3302377635507434E-2</v>
      </c>
      <c r="KN7" s="146">
        <f t="shared" si="5"/>
        <v>1.2933563610296021E-2</v>
      </c>
      <c r="KO7" s="146">
        <f t="shared" si="5"/>
        <v>1.2560963030878202E-2</v>
      </c>
      <c r="KP7" s="146">
        <f t="shared" si="5"/>
        <v>1.2185855613995817E-2</v>
      </c>
      <c r="KQ7" s="146">
        <f t="shared" si="5"/>
        <v>1.1809449422993487E-2</v>
      </c>
      <c r="KR7" s="146">
        <f t="shared" si="5"/>
        <v>1.1432879237073236E-2</v>
      </c>
      <c r="KS7" s="146">
        <f t="shared" si="5"/>
        <v>1.1057205606536972E-2</v>
      </c>
      <c r="KT7" s="146">
        <f t="shared" si="5"/>
        <v>1.0683414534246413E-2</v>
      </c>
      <c r="KU7" s="146">
        <f t="shared" si="5"/>
        <v>1.0312417723570083E-2</v>
      </c>
      <c r="KV7" s="146">
        <f t="shared" si="5"/>
        <v>9.9450533338431915E-3</v>
      </c>
      <c r="KW7" s="146">
        <f t="shared" si="5"/>
        <v>9.5820871857328401E-3</v>
      </c>
      <c r="KX7" s="146">
        <f t="shared" si="5"/>
        <v>9.2242143607797564E-3</v>
      </c>
      <c r="KY7" s="146">
        <f t="shared" si="5"/>
        <v>8.872061141685348E-3</v>
      </c>
      <c r="KZ7" s="146">
        <f t="shared" si="5"/>
        <v>8.526187242542593E-3</v>
      </c>
      <c r="LA7" s="146">
        <f t="shared" si="5"/>
        <v>8.1870882810937424E-3</v>
      </c>
      <c r="LB7" s="146">
        <f t="shared" si="5"/>
        <v>7.8551984481647751E-3</v>
      </c>
      <c r="LC7" s="146">
        <f t="shared" si="5"/>
        <v>7.5308933326150912E-3</v>
      </c>
      <c r="LD7" s="146">
        <f t="shared" si="5"/>
        <v>7.2144928633900811E-3</v>
      </c>
      <c r="LE7" s="146">
        <f t="shared" si="5"/>
        <v>6.9062643335331053E-3</v>
      </c>
      <c r="LF7" s="146">
        <f t="shared" si="5"/>
        <v>6.6064254742497202E-3</v>
      </c>
      <c r="LG7" s="146">
        <f t="shared" si="5"/>
        <v>6.3151475502950805E-3</v>
      </c>
      <c r="LH7" s="146">
        <f t="shared" si="5"/>
        <v>6.0325584510382011E-3</v>
      </c>
      <c r="LI7" s="146">
        <f t="shared" si="5"/>
        <v>5.7587457545242183E-3</v>
      </c>
      <c r="LJ7" s="146">
        <f t="shared" si="5"/>
        <v>5.4937597446866084E-3</v>
      </c>
      <c r="LK7" s="146">
        <f t="shared" si="5"/>
        <v>5.2376163645416213E-3</v>
      </c>
      <c r="LL7" s="146">
        <f t="shared" si="5"/>
        <v>4.9903000907175381E-3</v>
      </c>
      <c r="LM7" s="146">
        <f t="shared" si="5"/>
        <v>4.7517667170207971E-3</v>
      </c>
      <c r="LN7" s="146">
        <f t="shared" si="5"/>
        <v>4.521946036922176E-3</v>
      </c>
      <c r="LO7" s="146">
        <f t="shared" si="5"/>
        <v>4.3007444168505242E-3</v>
      </c>
      <c r="LP7" s="146">
        <f t="shared" si="5"/>
        <v>4.0880472540163236E-3</v>
      </c>
      <c r="LQ7" s="146">
        <f t="shared" si="5"/>
        <v>3.8837213141519338E-3</v>
      </c>
      <c r="LR7" s="146">
        <f t="shared" si="5"/>
        <v>3.6876169460562185E-3</v>
      </c>
      <c r="LS7" s="146">
        <f t="shared" si="5"/>
        <v>3.4995701711738941E-3</v>
      </c>
      <c r="LT7" s="146">
        <f t="shared" si="5"/>
        <v>3.3194046476305739E-3</v>
      </c>
      <c r="LU7" s="146">
        <f t="shared" si="5"/>
        <v>3.1469335091937546E-3</v>
      </c>
      <c r="LV7" s="146">
        <f t="shared" si="5"/>
        <v>2.9819610805414572E-3</v>
      </c>
      <c r="LW7" s="146">
        <f t="shared" si="5"/>
        <v>2.8242844710084265E-3</v>
      </c>
      <c r="LX7" s="146">
        <f t="shared" si="5"/>
        <v>2.6736950496479318E-3</v>
      </c>
      <c r="LY7" s="146">
        <f t="shared" si="5"/>
        <v>2.5299798050095242E-3</v>
      </c>
      <c r="LZ7" s="146">
        <f t="shared" si="5"/>
        <v>2.3929225934936592E-3</v>
      </c>
      <c r="MA7" s="146">
        <f t="shared" si="5"/>
        <v>2.2623052805161993E-3</v>
      </c>
      <c r="MB7" s="146">
        <f t="shared" si="5"/>
        <v>2.137908779003782E-3</v>
      </c>
      <c r="MC7" s="146">
        <f t="shared" si="5"/>
        <v>2.0195139899564711E-3</v>
      </c>
      <c r="MD7" s="146">
        <f t="shared" si="5"/>
        <v>1.9069026499627796E-3</v>
      </c>
      <c r="ME7" s="146">
        <f t="shared" si="5"/>
        <v>1.7998580906419342E-3</v>
      </c>
      <c r="MF7" s="146">
        <f t="shared" si="5"/>
        <v>1.6981659150269719E-3</v>
      </c>
      <c r="MG7" s="146">
        <f t="shared" si="5"/>
        <v>1.6016145958947232E-3</v>
      </c>
      <c r="MH7" s="146">
        <f t="shared" si="5"/>
        <v>1.5099960010032071E-3</v>
      </c>
      <c r="MI7" s="146">
        <f t="shared" si="5"/>
        <v>1.4231058501169825E-3</v>
      </c>
      <c r="MJ7" s="146">
        <f t="shared" si="5"/>
        <v>1.3407441085934277E-3</v>
      </c>
      <c r="MK7" s="146">
        <f t="shared" si="5"/>
        <v>1.2627153221708269E-3</v>
      </c>
      <c r="ML7" s="146">
        <f t="shared" si="5"/>
        <v>1.1888288974489332E-3</v>
      </c>
      <c r="MM7" s="146">
        <f t="shared" si="5"/>
        <v>1.1188993323857487E-3</v>
      </c>
      <c r="MN7" s="146">
        <f t="shared" si="5"/>
        <v>1.0527464009562916E-3</v>
      </c>
      <c r="MO7" s="146">
        <f t="shared" ref="MO7:MO70" si="22">IF(ISNONTEXT($K7),_xlfn.LOGNORM.DIST(EV7,LN($G7),LN($K7),FALSE),NA())</f>
        <v>9.9019529593202837E-4</v>
      </c>
      <c r="MP7" s="146">
        <f t="shared" si="6"/>
        <v>9.3107673354604951E-4</v>
      </c>
      <c r="MQ7" s="146">
        <f t="shared" si="6"/>
        <v>8.7522702361262684E-4</v>
      </c>
      <c r="MR7" s="146">
        <f t="shared" si="6"/>
        <v>8.2248810847103013E-4</v>
      </c>
      <c r="MS7" s="146">
        <f t="shared" si="6"/>
        <v>7.7270757392552611E-4</v>
      </c>
      <c r="MT7" s="146">
        <f t="shared" si="6"/>
        <v>7.2573863515719265E-4</v>
      </c>
      <c r="MU7" s="146">
        <f t="shared" si="6"/>
        <v>6.8144010039013854E-4</v>
      </c>
      <c r="MV7" s="146">
        <f t="shared" si="6"/>
        <v>6.3967631490618516E-4</v>
      </c>
      <c r="MW7" s="146">
        <f t="shared" si="6"/>
        <v>6.0031708781857506E-4</v>
      </c>
      <c r="MX7" s="146">
        <f t="shared" si="6"/>
        <v>5.6323760383812616E-4</v>
      </c>
      <c r="MY7" s="146">
        <f t="shared" si="6"/>
        <v>5.283183220943403E-4</v>
      </c>
      <c r="MZ7" s="146">
        <f t="shared" si="6"/>
        <v>4.954448639106488E-4</v>
      </c>
      <c r="NA7" s="146">
        <f t="shared" si="6"/>
        <v>4.6450789127667656E-4</v>
      </c>
      <c r="NB7" s="146">
        <f t="shared" si="6"/>
        <v>4.3540297761181977E-4</v>
      </c>
      <c r="NC7" s="146">
        <f t="shared" si="6"/>
        <v>4.0803047227395262E-4</v>
      </c>
      <c r="ND7" s="146">
        <f t="shared" si="6"/>
        <v>3.8229536013378282E-4</v>
      </c>
      <c r="NE7" s="146">
        <f t="shared" si="6"/>
        <v>3.5810711741052296E-4</v>
      </c>
      <c r="NF7" s="146">
        <f t="shared" si="6"/>
        <v>3.3537956484689242E-4</v>
      </c>
      <c r="NG7" s="146">
        <f t="shared" si="6"/>
        <v>3.1403071919157432E-4</v>
      </c>
      <c r="NH7" s="146">
        <f t="shared" si="6"/>
        <v>2.9398264385474565E-4</v>
      </c>
      <c r="NI7" s="146">
        <f t="shared" si="6"/>
        <v>2.7516129950676396E-4</v>
      </c>
      <c r="NJ7" s="146">
        <f t="shared" si="6"/>
        <v>2.5749639530170312E-4</v>
      </c>
      <c r="NK7" s="146">
        <f t="shared" si="6"/>
        <v>2.4092124132537183E-4</v>
      </c>
      <c r="NL7" s="146">
        <f t="shared" si="6"/>
        <v>2.2537260279203902E-4</v>
      </c>
      <c r="NM7" s="146">
        <f t="shared" si="6"/>
        <v>2.1079055644450463E-4</v>
      </c>
      <c r="NN7" s="146">
        <f t="shared" si="6"/>
        <v>1.9711834954839029E-4</v>
      </c>
      <c r="NO7" s="146">
        <f t="shared" si="6"/>
        <v>1.8430226181326029E-4</v>
      </c>
      <c r="NP7" s="146">
        <f t="shared" si="6"/>
        <v>1.7229147051992961E-4</v>
      </c>
      <c r="NQ7" s="146">
        <f t="shared" si="6"/>
        <v>1.610379190850625E-4</v>
      </c>
      <c r="NR7" s="146">
        <f t="shared" si="6"/>
        <v>1.5049618925023673E-4</v>
      </c>
      <c r="NS7" s="146">
        <f t="shared" si="6"/>
        <v>1.4062337704318138E-4</v>
      </c>
      <c r="NT7" s="146">
        <f t="shared" si="6"/>
        <v>1.3137897262321846E-4</v>
      </c>
      <c r="NU7" s="146">
        <f t="shared" si="6"/>
        <v>1.2272474409104702E-4</v>
      </c>
      <c r="NV7" s="146">
        <f t="shared" si="6"/>
        <v>1.1462462531445331E-4</v>
      </c>
      <c r="NW7" s="146">
        <f t="shared" si="6"/>
        <v>1.0704460779623005E-4</v>
      </c>
      <c r="NX7" s="146">
        <f t="shared" si="6"/>
        <v>9.9952636588146408E-5</v>
      </c>
      <c r="NY7" s="146">
        <f t="shared" si="6"/>
        <v>9.3318510235044404E-5</v>
      </c>
      <c r="NZ7" s="146">
        <f t="shared" si="6"/>
        <v>8.7113784715922319E-5</v>
      </c>
      <c r="OA7" s="146">
        <f t="shared" si="6"/>
        <v>8.1311681333840971E-5</v>
      </c>
      <c r="OB7" s="146">
        <f t="shared" si="6"/>
        <v>7.5886998493543596E-5</v>
      </c>
      <c r="OC7" s="146">
        <f t="shared" si="6"/>
        <v>7.0816027294687257E-5</v>
      </c>
      <c r="OD7" s="146">
        <f t="shared" si="6"/>
        <v>6.6076470859187926E-5</v>
      </c>
      <c r="OE7" s="146">
        <f t="shared" si="6"/>
        <v>6.1647367303458822E-5</v>
      </c>
      <c r="OF7" s="146">
        <f t="shared" si="6"/>
        <v>5.750901625991693E-5</v>
      </c>
      <c r="OG7" s="146">
        <f t="shared" si="6"/>
        <v>5.3642908847035993E-5</v>
      </c>
      <c r="OH7" s="146">
        <f t="shared" si="6"/>
        <v>5.0031660983243178E-5</v>
      </c>
      <c r="OI7" s="146">
        <f t="shared" si="6"/>
        <v>4.6658949936994821E-5</v>
      </c>
      <c r="OJ7" s="146">
        <f t="shared" si="6"/>
        <v>4.3509454003316244E-5</v>
      </c>
      <c r="OK7" s="146">
        <f t="shared" si="6"/>
        <v>4.0568795195828559E-5</v>
      </c>
      <c r="OL7" s="146">
        <f t="shared" si="6"/>
        <v>3.7823484842742086E-5</v>
      </c>
      <c r="OM7" s="146">
        <f t="shared" si="6"/>
        <v>3.5260871975374187E-5</v>
      </c>
      <c r="ON7" s="146">
        <f t="shared" si="6"/>
        <v>3.2869094398365542E-5</v>
      </c>
      <c r="OO7" s="146">
        <f t="shared" si="6"/>
        <v>3.0637032331871879E-5</v>
      </c>
      <c r="OP7" s="146">
        <f t="shared" si="6"/>
        <v>2.8554264517491486E-5</v>
      </c>
      <c r="OQ7" s="146">
        <f t="shared" si="6"/>
        <v>2.6611026681559207E-5</v>
      </c>
      <c r="OR7" s="146">
        <f t="shared" si="6"/>
        <v>2.4798172251564116E-5</v>
      </c>
      <c r="OS7" s="146">
        <f t="shared" si="6"/>
        <v>2.3107135223842463E-5</v>
      </c>
      <c r="OT7" s="146">
        <f t="shared" si="6"/>
        <v>2.152989508329422E-5</v>
      </c>
      <c r="OU7" s="146">
        <f t="shared" si="6"/>
        <v>2.0058943678617799E-5</v>
      </c>
      <c r="OV7" s="146">
        <f t="shared" si="6"/>
        <v>1.8687253959446614E-5</v>
      </c>
      <c r="OW7" s="146">
        <f t="shared" si="6"/>
        <v>1.740825048475038E-5</v>
      </c>
      <c r="OX7" s="146">
        <f t="shared" si="6"/>
        <v>1.6215781614909104E-5</v>
      </c>
      <c r="OY7" s="146">
        <f t="shared" si="6"/>
        <v>1.5104093302967191E-5</v>
      </c>
      <c r="OZ7" s="146">
        <f t="shared" si="6"/>
        <v>1.4067804403686826E-5</v>
      </c>
      <c r="PA7" s="146">
        <f t="shared" ref="PA7:PA70" si="23">IF(ISNONTEXT($K7),_xlfn.LOGNORM.DIST(HH7,LN($G7),LN($K7),FALSE),NA())</f>
        <v>1.3101883422142126E-5</v>
      </c>
      <c r="PB7" s="146">
        <f t="shared" si="7"/>
        <v>1.2201626626704873E-5</v>
      </c>
      <c r="PC7" s="146">
        <f t="shared" si="7"/>
        <v>1.1362637454349108E-5</v>
      </c>
      <c r="PD7" s="146">
        <f t="shared" si="7"/>
        <v>1.0580807139246583E-5</v>
      </c>
      <c r="PE7" s="146">
        <f t="shared" si="7"/>
        <v>9.8522964986158847E-6</v>
      </c>
      <c r="PF7" s="146">
        <f t="shared" si="7"/>
        <v>9.1735188127196853E-6</v>
      </c>
      <c r="PG7" s="146">
        <f t="shared" si="7"/>
        <v>8.5411237387708929E-6</v>
      </c>
      <c r="PH7" s="146">
        <f t="shared" si="7"/>
        <v>7.9519822013024403E-6</v>
      </c>
      <c r="PI7" s="146">
        <f t="shared" si="7"/>
        <v>7.4031722042737916E-6</v>
      </c>
    </row>
    <row r="8" spans="1:426" x14ac:dyDescent="0.45">
      <c r="A8" s="4">
        <v>5</v>
      </c>
      <c r="B8" s="319">
        <f>IFERROR(_xlfn.LOGNORM.INV(VLookups!$B$22,LN($G8),LN($K8)),"")</f>
        <v>39.952932323782456</v>
      </c>
      <c r="C8" s="81">
        <v>100</v>
      </c>
      <c r="D8" s="319">
        <f>IFERROR(_xlfn.LOGNORM.INV(VLookups!$B$23,LN($G8),LN($K8)),"")</f>
        <v>281.23092214965436</v>
      </c>
      <c r="E8" s="32">
        <f t="shared" si="8"/>
        <v>1</v>
      </c>
      <c r="F8" s="32">
        <f t="shared" si="9"/>
        <v>0.33132904122527562</v>
      </c>
      <c r="G8" s="65">
        <f>IF(AND(C8&gt;0,NOT(ISBLANK(H8))),IF(VLOOKUP($C$3,VLookups!$A$17:$B$18,2,FALSE),C8*VLOOKUP(H8,VLookups!$A$4:$B$13,2,FALSE),C8),"")</f>
        <v>106</v>
      </c>
      <c r="H8" s="21" t="s">
        <v>1</v>
      </c>
      <c r="I8" s="53"/>
      <c r="J8" s="237"/>
      <c r="K8" s="320">
        <f>IF(C8&gt;0,IF(ISBLANK(J8),IF(ISBLANK(H8),"",VLOOKUP(H8,VLookups!$A$4:$C$13,3,FALSE)),J8),"")</f>
        <v>1.3</v>
      </c>
      <c r="L8" s="320">
        <f t="shared" si="10"/>
        <v>40.212998304311988</v>
      </c>
      <c r="M8" s="67">
        <f t="shared" si="11"/>
        <v>1617.0852326225988</v>
      </c>
      <c r="N8" s="81">
        <v>150</v>
      </c>
      <c r="O8" s="230">
        <f>IF(AND(N8&gt;0,C8&gt;0,NOT(K8="")),ABS(VLOOKUP($N$1,VLookups!$A$27:$B$28,2,FALSE)-_xlfn.LOGNORM.DIST(N8,LN(G8),LN(K8),TRUE)),"")</f>
        <v>0.90713824594361714</v>
      </c>
      <c r="P8" s="80">
        <f>IF(AND($B8&gt;0,$C8&gt;0,$D8&gt;0,NOT(ISBLANK($H8))),_xlfn.LOGNORM.INV(ABS(VLOOKUP($N$1,VLookups!$A$27:$B$28,2,FALSE)-P$3),LN($G8),LN($K8)),"")</f>
        <v>75.732376226203201</v>
      </c>
      <c r="Q8" s="79">
        <f>IF(AND($B8&gt;0,$C8&gt;0,$D8&gt;0,NOT(ISBLANK($H8))),_xlfn.LOGNORM.INV(ABS(VLOOKUP($N$1,VLookups!$A$27:$B$28,2,FALSE)-Q$3),LN($G8),LN($K8)),"")</f>
        <v>148.36455106650104</v>
      </c>
      <c r="R8" s="80">
        <f>IF(AND($B8&gt;0,$C8&gt;0,$D8&gt;0,NOT(ISBLANK($H8))),_xlfn.LOGNORM.INV(ABS(VLOOKUP($N$1,VLookups!$A$27:$B$28,2,FALSE)-R$3),LN($G8),LN($K8)),"")</f>
        <v>139.123520889357</v>
      </c>
      <c r="S8" s="79">
        <f>IF(AND($B8&gt;0,$C8&gt;0,$D8&gt;0,NOT(ISBLANK($H8))),_xlfn.LOGNORM.INV(ABS(VLOOKUP($N$1,VLookups!$A$27:$B$28,2,FALSE)-S$3),LN($G8),LN($K8)),"")</f>
        <v>132.19134152741711</v>
      </c>
      <c r="T8" s="80">
        <f>IF(AND($B8&gt;0,$C8&gt;0,$D8&gt;0,NOT(ISBLANK($H8))),_xlfn.LOGNORM.INV(ABS(VLOOKUP($N$1,VLookups!$A$27:$B$28,2,FALSE)-T$3),LN($G8),LN($K8)),"")</f>
        <v>126.52008892786178</v>
      </c>
      <c r="U8" s="79">
        <f>IF(AND($B8&gt;0,$C8&gt;0,$D8&gt;0,NOT(ISBLANK($H8))),_xlfn.LOGNORM.INV(ABS(VLOOKUP($N$1,VLookups!$A$27:$B$28,2,FALSE)-U$3),LN($G8),LN($K8)),"")</f>
        <v>121.63479222940774</v>
      </c>
      <c r="V8" s="5"/>
      <c r="W8" s="145">
        <f t="shared" si="12"/>
        <v>1.2063899491293595</v>
      </c>
      <c r="X8" s="145">
        <f t="shared" si="13"/>
        <v>39.952932323782456</v>
      </c>
      <c r="Y8" s="46">
        <f t="shared" ref="Y8" si="24">IF(ISNONTEXT($W8),X8+$W8,"")</f>
        <v>41.159322272911815</v>
      </c>
      <c r="Z8" s="46">
        <f t="shared" ref="Z8:Z71" si="25">IF(ISNONTEXT($W8),Y8+$W8,"")</f>
        <v>42.365712222041175</v>
      </c>
      <c r="AA8" s="46">
        <f t="shared" ref="AA8:AA71" si="26">IF(ISNONTEXT($W8),Z8+$W8,"")</f>
        <v>43.572102171170535</v>
      </c>
      <c r="AB8" s="46">
        <f t="shared" ref="AB8:AB71" si="27">IF(ISNONTEXT($W8),AA8+$W8,"")</f>
        <v>44.778492120299894</v>
      </c>
      <c r="AC8" s="46">
        <f t="shared" ref="AC8:AC71" si="28">IF(ISNONTEXT($W8),AB8+$W8,"")</f>
        <v>45.984882069429254</v>
      </c>
      <c r="AD8" s="46">
        <f t="shared" ref="AD8:AD71" si="29">IF(ISNONTEXT($W8),AC8+$W8,"")</f>
        <v>47.191272018558614</v>
      </c>
      <c r="AE8" s="46">
        <f t="shared" ref="AE8:AE71" si="30">IF(ISNONTEXT($W8),AD8+$W8,"")</f>
        <v>48.397661967687974</v>
      </c>
      <c r="AF8" s="46">
        <f t="shared" ref="AF8:AF71" si="31">IF(ISNONTEXT($W8),AE8+$W8,"")</f>
        <v>49.604051916817333</v>
      </c>
      <c r="AG8" s="46">
        <f t="shared" ref="AG8:AG71" si="32">IF(ISNONTEXT($W8),AF8+$W8,"")</f>
        <v>50.810441865946693</v>
      </c>
      <c r="AH8" s="46">
        <f t="shared" ref="AH8:AH71" si="33">IF(ISNONTEXT($W8),AG8+$W8,"")</f>
        <v>52.016831815076053</v>
      </c>
      <c r="AI8" s="46">
        <f t="shared" ref="AI8:AI71" si="34">IF(ISNONTEXT($W8),AH8+$W8,"")</f>
        <v>53.223221764205412</v>
      </c>
      <c r="AJ8" s="46">
        <f t="shared" ref="AJ8:AJ71" si="35">IF(ISNONTEXT($W8),AI8+$W8,"")</f>
        <v>54.429611713334772</v>
      </c>
      <c r="AK8" s="46">
        <f t="shared" ref="AK8:AK71" si="36">IF(ISNONTEXT($W8),AJ8+$W8,"")</f>
        <v>55.636001662464132</v>
      </c>
      <c r="AL8" s="46">
        <f t="shared" ref="AL8:AL71" si="37">IF(ISNONTEXT($W8),AK8+$W8,"")</f>
        <v>56.842391611593492</v>
      </c>
      <c r="AM8" s="46">
        <f t="shared" ref="AM8:AM71" si="38">IF(ISNONTEXT($W8),AL8+$W8,"")</f>
        <v>58.048781560722851</v>
      </c>
      <c r="AN8" s="46">
        <f t="shared" ref="AN8:AN71" si="39">IF(ISNONTEXT($W8),AM8+$W8,"")</f>
        <v>59.255171509852211</v>
      </c>
      <c r="AO8" s="46">
        <f t="shared" ref="AO8:AO71" si="40">IF(ISNONTEXT($W8),AN8+$W8,"")</f>
        <v>60.461561458981571</v>
      </c>
      <c r="AP8" s="46">
        <f t="shared" ref="AP8:AP71" si="41">IF(ISNONTEXT($W8),AO8+$W8,"")</f>
        <v>61.66795140811093</v>
      </c>
      <c r="AQ8" s="46">
        <f t="shared" ref="AQ8:AQ71" si="42">IF(ISNONTEXT($W8),AP8+$W8,"")</f>
        <v>62.87434135724029</v>
      </c>
      <c r="AR8" s="46">
        <f t="shared" ref="AR8:AR71" si="43">IF(ISNONTEXT($W8),AQ8+$W8,"")</f>
        <v>64.080731306369643</v>
      </c>
      <c r="AS8" s="46">
        <f t="shared" ref="AS8:AS71" si="44">IF(ISNONTEXT($W8),AR8+$W8,"")</f>
        <v>65.287121255499002</v>
      </c>
      <c r="AT8" s="46">
        <f t="shared" ref="AT8:AT71" si="45">IF(ISNONTEXT($W8),AS8+$W8,"")</f>
        <v>66.493511204628362</v>
      </c>
      <c r="AU8" s="46">
        <f t="shared" ref="AU8:AU71" si="46">IF(ISNONTEXT($W8),AT8+$W8,"")</f>
        <v>67.699901153757722</v>
      </c>
      <c r="AV8" s="46">
        <f t="shared" ref="AV8:AV71" si="47">IF(ISNONTEXT($W8),AU8+$W8,"")</f>
        <v>68.906291102887081</v>
      </c>
      <c r="AW8" s="46">
        <f t="shared" ref="AW8:AW71" si="48">IF(ISNONTEXT($W8),AV8+$W8,"")</f>
        <v>70.112681052016441</v>
      </c>
      <c r="AX8" s="46">
        <f t="shared" ref="AX8:AX71" si="49">IF(ISNONTEXT($W8),AW8+$W8,"")</f>
        <v>71.319071001145801</v>
      </c>
      <c r="AY8" s="46">
        <f t="shared" ref="AY8:AY71" si="50">IF(ISNONTEXT($W8),AX8+$W8,"")</f>
        <v>72.525460950275161</v>
      </c>
      <c r="AZ8" s="46">
        <f t="shared" ref="AZ8:AZ71" si="51">IF(ISNONTEXT($W8),AY8+$W8,"")</f>
        <v>73.73185089940452</v>
      </c>
      <c r="BA8" s="46">
        <f t="shared" ref="BA8:BA71" si="52">IF(ISNONTEXT($W8),AZ8+$W8,"")</f>
        <v>74.93824084853388</v>
      </c>
      <c r="BB8" s="46">
        <f t="shared" ref="BB8:BB71" si="53">IF(ISNONTEXT($W8),BA8+$W8,"")</f>
        <v>76.14463079766324</v>
      </c>
      <c r="BC8" s="46">
        <f t="shared" ref="BC8:BC71" si="54">IF(ISNONTEXT($W8),BB8+$W8,"")</f>
        <v>77.351020746792599</v>
      </c>
      <c r="BD8" s="46">
        <f t="shared" ref="BD8:BD71" si="55">IF(ISNONTEXT($W8),BC8+$W8,"")</f>
        <v>78.557410695921959</v>
      </c>
      <c r="BE8" s="46">
        <f t="shared" ref="BE8:BE71" si="56">IF(ISNONTEXT($W8),BD8+$W8,"")</f>
        <v>79.763800645051319</v>
      </c>
      <c r="BF8" s="46">
        <f t="shared" ref="BF8:BF71" si="57">IF(ISNONTEXT($W8),BE8+$W8,"")</f>
        <v>80.970190594180679</v>
      </c>
      <c r="BG8" s="46">
        <f t="shared" ref="BG8:BG71" si="58">IF(ISNONTEXT($W8),BF8+$W8,"")</f>
        <v>82.176580543310038</v>
      </c>
      <c r="BH8" s="46">
        <f t="shared" ref="BH8:BH71" si="59">IF(ISNONTEXT($W8),BG8+$W8,"")</f>
        <v>83.382970492439398</v>
      </c>
      <c r="BI8" s="46">
        <f t="shared" ref="BI8:BI71" si="60">IF(ISNONTEXT($W8),BH8+$W8,"")</f>
        <v>84.589360441568758</v>
      </c>
      <c r="BJ8" s="46">
        <f t="shared" ref="BJ8:BJ71" si="61">IF(ISNONTEXT($W8),BI8+$W8,"")</f>
        <v>85.795750390698117</v>
      </c>
      <c r="BK8" s="46">
        <f t="shared" ref="BK8:BK71" si="62">IF(ISNONTEXT($W8),BJ8+$W8,"")</f>
        <v>87.002140339827477</v>
      </c>
      <c r="BL8" s="46">
        <f t="shared" ref="BL8:BL71" si="63">IF(ISNONTEXT($W8),BK8+$W8,"")</f>
        <v>88.208530288956837</v>
      </c>
      <c r="BM8" s="46">
        <f t="shared" ref="BM8:BM71" si="64">IF(ISNONTEXT($W8),BL8+$W8,"")</f>
        <v>89.414920238086196</v>
      </c>
      <c r="BN8" s="46">
        <f t="shared" ref="BN8:BN71" si="65">IF(ISNONTEXT($W8),BM8+$W8,"")</f>
        <v>90.621310187215556</v>
      </c>
      <c r="BO8" s="46">
        <f t="shared" ref="BO8:BO71" si="66">IF(ISNONTEXT($W8),BN8+$W8,"")</f>
        <v>91.827700136344916</v>
      </c>
      <c r="BP8" s="46">
        <f t="shared" ref="BP8:BP71" si="67">IF(ISNONTEXT($W8),BO8+$W8,"")</f>
        <v>93.034090085474276</v>
      </c>
      <c r="BQ8" s="46">
        <f t="shared" ref="BQ8:BQ71" si="68">IF(ISNONTEXT($W8),BP8+$W8,"")</f>
        <v>94.240480034603635</v>
      </c>
      <c r="BR8" s="46">
        <f t="shared" ref="BR8:BR71" si="69">IF(ISNONTEXT($W8),BQ8+$W8,"")</f>
        <v>95.446869983732995</v>
      </c>
      <c r="BS8" s="46">
        <f t="shared" ref="BS8:BS71" si="70">IF(ISNONTEXT($W8),BR8+$W8,"")</f>
        <v>96.653259932862355</v>
      </c>
      <c r="BT8" s="46">
        <f t="shared" ref="BT8:BT71" si="71">IF(ISNONTEXT($W8),BS8+$W8,"")</f>
        <v>97.859649881991714</v>
      </c>
      <c r="BU8" s="46">
        <f t="shared" ref="BU8:BU71" si="72">IF(ISNONTEXT($W8),BT8+$W8,"")</f>
        <v>99.066039831121074</v>
      </c>
      <c r="BV8" s="46">
        <f t="shared" ref="BV8:BV71" si="73">IF(ISNONTEXT($W8),BU8+$W8,"")</f>
        <v>100.27242978025043</v>
      </c>
      <c r="BW8" s="46">
        <f t="shared" ref="BW8:BW71" si="74">IF(ISNONTEXT($W8),BV8+$W8,"")</f>
        <v>101.47881972937979</v>
      </c>
      <c r="BX8" s="46">
        <f t="shared" ref="BX8:BX71" si="75">IF(ISNONTEXT($W8),BW8+$W8,"")</f>
        <v>102.68520967850915</v>
      </c>
      <c r="BY8" s="46">
        <f t="shared" ref="BY8:BY71" si="76">IF(ISNONTEXT($W8),BX8+$W8,"")</f>
        <v>103.89159962763851</v>
      </c>
      <c r="BZ8" s="46">
        <f t="shared" ref="BZ8:BZ71" si="77">IF(ISNONTEXT($W8),BY8+$W8,"")</f>
        <v>105.09798957676787</v>
      </c>
      <c r="CA8" s="46">
        <f t="shared" ref="CA8:CA71" si="78">IF(ISNONTEXT($W8),BZ8+$W8,"")</f>
        <v>106.30437952589723</v>
      </c>
      <c r="CB8" s="46">
        <f t="shared" ref="CB8:CB71" si="79">IF(ISNONTEXT($W8),CA8+$W8,"")</f>
        <v>107.51076947502659</v>
      </c>
      <c r="CC8" s="46">
        <f t="shared" ref="CC8:CC71" si="80">IF(ISNONTEXT($W8),CB8+$W8,"")</f>
        <v>108.71715942415595</v>
      </c>
      <c r="CD8" s="46">
        <f t="shared" ref="CD8:CD71" si="81">IF(ISNONTEXT($W8),CC8+$W8,"")</f>
        <v>109.92354937328531</v>
      </c>
      <c r="CE8" s="46">
        <f t="shared" ref="CE8:CE71" si="82">IF(ISNONTEXT($W8),CD8+$W8,"")</f>
        <v>111.12993932241467</v>
      </c>
      <c r="CF8" s="46">
        <f t="shared" ref="CF8:CF71" si="83">IF(ISNONTEXT($W8),CE8+$W8,"")</f>
        <v>112.33632927154403</v>
      </c>
      <c r="CG8" s="46">
        <f t="shared" ref="CG8:CG71" si="84">IF(ISNONTEXT($W8),CF8+$W8,"")</f>
        <v>113.54271922067339</v>
      </c>
      <c r="CH8" s="46">
        <f t="shared" ref="CH8:CH71" si="85">IF(ISNONTEXT($W8),CG8+$W8,"")</f>
        <v>114.74910916980275</v>
      </c>
      <c r="CI8" s="46">
        <f t="shared" ref="CI8:CI71" si="86">IF(ISNONTEXT($W8),CH8+$W8,"")</f>
        <v>115.95549911893211</v>
      </c>
      <c r="CJ8" s="46">
        <f t="shared" ref="CJ8:CJ71" si="87">IF(ISNONTEXT($W8),CI8+$W8,"")</f>
        <v>117.16188906806147</v>
      </c>
      <c r="CK8" s="46">
        <f t="shared" si="18"/>
        <v>118.36827901719083</v>
      </c>
      <c r="CL8" s="46">
        <f t="shared" ref="CL8:CL71" si="88">IF(ISNONTEXT($W8),CK8+$W8,"")</f>
        <v>119.57466896632019</v>
      </c>
      <c r="CM8" s="46">
        <f t="shared" ref="CM8:CM71" si="89">IF(ISNONTEXT($W8),CL8+$W8,"")</f>
        <v>120.78105891544955</v>
      </c>
      <c r="CN8" s="46">
        <f t="shared" ref="CN8:CN71" si="90">IF(ISNONTEXT($W8),CM8+$W8,"")</f>
        <v>121.98744886457891</v>
      </c>
      <c r="CO8" s="46">
        <f t="shared" ref="CO8:CO71" si="91">IF(ISNONTEXT($W8),CN8+$W8,"")</f>
        <v>123.19383881370827</v>
      </c>
      <c r="CP8" s="46">
        <f t="shared" ref="CP8:CP71" si="92">IF(ISNONTEXT($W8),CO8+$W8,"")</f>
        <v>124.40022876283763</v>
      </c>
      <c r="CQ8" s="46">
        <f t="shared" ref="CQ8:CQ71" si="93">IF(ISNONTEXT($W8),CP8+$W8,"")</f>
        <v>125.60661871196699</v>
      </c>
      <c r="CR8" s="46">
        <f t="shared" ref="CR8:CR71" si="94">IF(ISNONTEXT($W8),CQ8+$W8,"")</f>
        <v>126.81300866109635</v>
      </c>
      <c r="CS8" s="46">
        <f t="shared" ref="CS8:CS71" si="95">IF(ISNONTEXT($W8),CR8+$W8,"")</f>
        <v>128.01939861022569</v>
      </c>
      <c r="CT8" s="46">
        <f t="shared" ref="CT8:CT71" si="96">IF(ISNONTEXT($W8),CS8+$W8,"")</f>
        <v>129.22578855935504</v>
      </c>
      <c r="CU8" s="46">
        <f t="shared" ref="CU8:CU71" si="97">IF(ISNONTEXT($W8),CT8+$W8,"")</f>
        <v>130.43217850848438</v>
      </c>
      <c r="CV8" s="46">
        <f t="shared" ref="CV8:CV71" si="98">IF(ISNONTEXT($W8),CU8+$W8,"")</f>
        <v>131.63856845761373</v>
      </c>
      <c r="CW8" s="46">
        <f t="shared" ref="CW8:CW71" si="99">IF(ISNONTEXT($W8),CV8+$W8,"")</f>
        <v>132.84495840674307</v>
      </c>
      <c r="CX8" s="46">
        <f t="shared" ref="CX8:CX71" si="100">IF(ISNONTEXT($W8),CW8+$W8,"")</f>
        <v>134.05134835587242</v>
      </c>
      <c r="CY8" s="46">
        <f t="shared" ref="CY8:CY71" si="101">IF(ISNONTEXT($W8),CX8+$W8,"")</f>
        <v>135.25773830500177</v>
      </c>
      <c r="CZ8" s="46">
        <f t="shared" ref="CZ8:CZ71" si="102">IF(ISNONTEXT($W8),CY8+$W8,"")</f>
        <v>136.46412825413111</v>
      </c>
      <c r="DA8" s="46">
        <f t="shared" ref="DA8:DA71" si="103">IF(ISNONTEXT($W8),CZ8+$W8,"")</f>
        <v>137.67051820326046</v>
      </c>
      <c r="DB8" s="46">
        <f t="shared" ref="DB8:DB71" si="104">IF(ISNONTEXT($W8),DA8+$W8,"")</f>
        <v>138.8769081523898</v>
      </c>
      <c r="DC8" s="46">
        <f t="shared" ref="DC8:DC71" si="105">IF(ISNONTEXT($W8),DB8+$W8,"")</f>
        <v>140.08329810151915</v>
      </c>
      <c r="DD8" s="46">
        <f t="shared" ref="DD8:DD71" si="106">IF(ISNONTEXT($W8),DC8+$W8,"")</f>
        <v>141.28968805064849</v>
      </c>
      <c r="DE8" s="46">
        <f t="shared" ref="DE8:DE71" si="107">IF(ISNONTEXT($W8),DD8+$W8,"")</f>
        <v>142.49607799977784</v>
      </c>
      <c r="DF8" s="46">
        <f t="shared" ref="DF8:DF71" si="108">IF(ISNONTEXT($W8),DE8+$W8,"")</f>
        <v>143.70246794890718</v>
      </c>
      <c r="DG8" s="46">
        <f t="shared" ref="DG8:DG71" si="109">IF(ISNONTEXT($W8),DF8+$W8,"")</f>
        <v>144.90885789803653</v>
      </c>
      <c r="DH8" s="46">
        <f t="shared" ref="DH8:DH71" si="110">IF(ISNONTEXT($W8),DG8+$W8,"")</f>
        <v>146.11524784716588</v>
      </c>
      <c r="DI8" s="46">
        <f t="shared" ref="DI8:DI71" si="111">IF(ISNONTEXT($W8),DH8+$W8,"")</f>
        <v>147.32163779629522</v>
      </c>
      <c r="DJ8" s="46">
        <f t="shared" ref="DJ8:DJ71" si="112">IF(ISNONTEXT($W8),DI8+$W8,"")</f>
        <v>148.52802774542457</v>
      </c>
      <c r="DK8" s="46">
        <f t="shared" ref="DK8:DK71" si="113">IF(ISNONTEXT($W8),DJ8+$W8,"")</f>
        <v>149.73441769455391</v>
      </c>
      <c r="DL8" s="46">
        <f t="shared" ref="DL8:DL71" si="114">IF(ISNONTEXT($W8),DK8+$W8,"")</f>
        <v>150.94080764368326</v>
      </c>
      <c r="DM8" s="46">
        <f t="shared" ref="DM8:DM71" si="115">IF(ISNONTEXT($W8),DL8+$W8,"")</f>
        <v>152.1471975928126</v>
      </c>
      <c r="DN8" s="46">
        <f t="shared" ref="DN8:DN71" si="116">IF(ISNONTEXT($W8),DM8+$W8,"")</f>
        <v>153.35358754194195</v>
      </c>
      <c r="DO8" s="46">
        <f t="shared" ref="DO8:DO71" si="117">IF(ISNONTEXT($W8),DN8+$W8,"")</f>
        <v>154.55997749107129</v>
      </c>
      <c r="DP8" s="46">
        <f t="shared" ref="DP8:DP71" si="118">IF(ISNONTEXT($W8),DO8+$W8,"")</f>
        <v>155.76636744020064</v>
      </c>
      <c r="DQ8" s="46">
        <f t="shared" ref="DQ8:DQ71" si="119">IF(ISNONTEXT($W8),DP8+$W8,"")</f>
        <v>156.97275738932998</v>
      </c>
      <c r="DR8" s="46">
        <f t="shared" ref="DR8:DR71" si="120">IF(ISNONTEXT($W8),DQ8+$W8,"")</f>
        <v>158.17914733845933</v>
      </c>
      <c r="DS8" s="46">
        <f t="shared" ref="DS8:DS71" si="121">IF(ISNONTEXT($W8),DR8+$W8,"")</f>
        <v>159.38553728758868</v>
      </c>
      <c r="DT8" s="46">
        <f t="shared" ref="DT8:DT71" si="122">IF(ISNONTEXT($W8),DS8+$W8,"")</f>
        <v>160.59192723671802</v>
      </c>
      <c r="DU8" s="46">
        <f t="shared" ref="DU8:DU71" si="123">IF(ISNONTEXT($W8),DT8+$W8,"")</f>
        <v>161.79831718584737</v>
      </c>
      <c r="DV8" s="46">
        <f t="shared" ref="DV8:DV71" si="124">IF(ISNONTEXT($W8),DU8+$W8,"")</f>
        <v>163.00470713497671</v>
      </c>
      <c r="DW8" s="46">
        <f t="shared" ref="DW8:DW71" si="125">IF(ISNONTEXT($W8),DV8+$W8,"")</f>
        <v>164.21109708410606</v>
      </c>
      <c r="DX8" s="46">
        <f t="shared" ref="DX8:DX71" si="126">IF(ISNONTEXT($W8),DW8+$W8,"")</f>
        <v>165.4174870332354</v>
      </c>
      <c r="DY8" s="46">
        <f t="shared" ref="DY8:DY71" si="127">IF(ISNONTEXT($W8),DX8+$W8,"")</f>
        <v>166.62387698236475</v>
      </c>
      <c r="DZ8" s="46">
        <f t="shared" ref="DZ8:DZ71" si="128">IF(ISNONTEXT($W8),DY8+$W8,"")</f>
        <v>167.83026693149409</v>
      </c>
      <c r="EA8" s="46">
        <f t="shared" ref="EA8:EA71" si="129">IF(ISNONTEXT($W8),DZ8+$W8,"")</f>
        <v>169.03665688062344</v>
      </c>
      <c r="EB8" s="46">
        <f t="shared" ref="EB8:EB71" si="130">IF(ISNONTEXT($W8),EA8+$W8,"")</f>
        <v>170.24304682975279</v>
      </c>
      <c r="EC8" s="46">
        <f t="shared" ref="EC8:EC71" si="131">IF(ISNONTEXT($W8),EB8+$W8,"")</f>
        <v>171.44943677888213</v>
      </c>
      <c r="ED8" s="46">
        <f t="shared" ref="ED8:ED71" si="132">IF(ISNONTEXT($W8),EC8+$W8,"")</f>
        <v>172.65582672801148</v>
      </c>
      <c r="EE8" s="46">
        <f t="shared" ref="EE8:EE71" si="133">IF(ISNONTEXT($W8),ED8+$W8,"")</f>
        <v>173.86221667714082</v>
      </c>
      <c r="EF8" s="46">
        <f t="shared" ref="EF8:EF71" si="134">IF(ISNONTEXT($W8),EE8+$W8,"")</f>
        <v>175.06860662627017</v>
      </c>
      <c r="EG8" s="46">
        <f t="shared" ref="EG8:EG71" si="135">IF(ISNONTEXT($W8),EF8+$W8,"")</f>
        <v>176.27499657539951</v>
      </c>
      <c r="EH8" s="46">
        <f t="shared" ref="EH8:EH71" si="136">IF(ISNONTEXT($W8),EG8+$W8,"")</f>
        <v>177.48138652452886</v>
      </c>
      <c r="EI8" s="46">
        <f t="shared" ref="EI8:EI71" si="137">IF(ISNONTEXT($W8),EH8+$W8,"")</f>
        <v>178.6877764736582</v>
      </c>
      <c r="EJ8" s="46">
        <f t="shared" ref="EJ8:EJ71" si="138">IF(ISNONTEXT($W8),EI8+$W8,"")</f>
        <v>179.89416642278755</v>
      </c>
      <c r="EK8" s="46">
        <f t="shared" ref="EK8:EK71" si="139">IF(ISNONTEXT($W8),EJ8+$W8,"")</f>
        <v>181.10055637191689</v>
      </c>
      <c r="EL8" s="46">
        <f t="shared" ref="EL8:EL71" si="140">IF(ISNONTEXT($W8),EK8+$W8,"")</f>
        <v>182.30694632104624</v>
      </c>
      <c r="EM8" s="46">
        <f t="shared" ref="EM8:EM71" si="141">IF(ISNONTEXT($W8),EL8+$W8,"")</f>
        <v>183.51333627017559</v>
      </c>
      <c r="EN8" s="46">
        <f t="shared" ref="EN8:EN71" si="142">IF(ISNONTEXT($W8),EM8+$W8,"")</f>
        <v>184.71972621930493</v>
      </c>
      <c r="EO8" s="46">
        <f t="shared" ref="EO8:EO71" si="143">IF(ISNONTEXT($W8),EN8+$W8,"")</f>
        <v>185.92611616843428</v>
      </c>
      <c r="EP8" s="46">
        <f t="shared" ref="EP8:EP71" si="144">IF(ISNONTEXT($W8),EO8+$W8,"")</f>
        <v>187.13250611756362</v>
      </c>
      <c r="EQ8" s="46">
        <f t="shared" ref="EQ8:EQ71" si="145">IF(ISNONTEXT($W8),EP8+$W8,"")</f>
        <v>188.33889606669297</v>
      </c>
      <c r="ER8" s="46">
        <f t="shared" ref="ER8:ER71" si="146">IF(ISNONTEXT($W8),EQ8+$W8,"")</f>
        <v>189.54528601582231</v>
      </c>
      <c r="ES8" s="46">
        <f t="shared" ref="ES8:ES71" si="147">IF(ISNONTEXT($W8),ER8+$W8,"")</f>
        <v>190.75167596495166</v>
      </c>
      <c r="ET8" s="46">
        <f t="shared" ref="ET8:ET71" si="148">IF(ISNONTEXT($W8),ES8+$W8,"")</f>
        <v>191.958065914081</v>
      </c>
      <c r="EU8" s="46">
        <f t="shared" ref="EU8:EU71" si="149">IF(ISNONTEXT($W8),ET8+$W8,"")</f>
        <v>193.16445586321035</v>
      </c>
      <c r="EV8" s="46">
        <f t="shared" ref="EV8:EV71" si="150">IF(ISNONTEXT($W8),EU8+$W8,"")</f>
        <v>194.3708458123397</v>
      </c>
      <c r="EW8" s="46">
        <f t="shared" si="19"/>
        <v>195.57723576146904</v>
      </c>
      <c r="EX8" s="46">
        <f t="shared" ref="EX8:EX71" si="151">IF(ISNONTEXT($W8),EW8+$W8,"")</f>
        <v>196.78362571059839</v>
      </c>
      <c r="EY8" s="46">
        <f t="shared" ref="EY8:EY71" si="152">IF(ISNONTEXT($W8),EX8+$W8,"")</f>
        <v>197.99001565972773</v>
      </c>
      <c r="EZ8" s="46">
        <f t="shared" ref="EZ8:EZ71" si="153">IF(ISNONTEXT($W8),EY8+$W8,"")</f>
        <v>199.19640560885708</v>
      </c>
      <c r="FA8" s="46">
        <f t="shared" ref="FA8:FA71" si="154">IF(ISNONTEXT($W8),EZ8+$W8,"")</f>
        <v>200.40279555798642</v>
      </c>
      <c r="FB8" s="46">
        <f t="shared" ref="FB8:FB71" si="155">IF(ISNONTEXT($W8),FA8+$W8,"")</f>
        <v>201.60918550711577</v>
      </c>
      <c r="FC8" s="46">
        <f t="shared" ref="FC8:FC71" si="156">IF(ISNONTEXT($W8),FB8+$W8,"")</f>
        <v>202.81557545624511</v>
      </c>
      <c r="FD8" s="46">
        <f t="shared" ref="FD8:FD71" si="157">IF(ISNONTEXT($W8),FC8+$W8,"")</f>
        <v>204.02196540537446</v>
      </c>
      <c r="FE8" s="46">
        <f t="shared" ref="FE8:FE71" si="158">IF(ISNONTEXT($W8),FD8+$W8,"")</f>
        <v>205.2283553545038</v>
      </c>
      <c r="FF8" s="46">
        <f t="shared" ref="FF8:FF71" si="159">IF(ISNONTEXT($W8),FE8+$W8,"")</f>
        <v>206.43474530363315</v>
      </c>
      <c r="FG8" s="46">
        <f t="shared" ref="FG8:FG71" si="160">IF(ISNONTEXT($W8),FF8+$W8,"")</f>
        <v>207.6411352527625</v>
      </c>
      <c r="FH8" s="46">
        <f t="shared" ref="FH8:FH71" si="161">IF(ISNONTEXT($W8),FG8+$W8,"")</f>
        <v>208.84752520189184</v>
      </c>
      <c r="FI8" s="46">
        <f t="shared" ref="FI8:FI71" si="162">IF(ISNONTEXT($W8),FH8+$W8,"")</f>
        <v>210.05391515102119</v>
      </c>
      <c r="FJ8" s="46">
        <f t="shared" ref="FJ8:FJ71" si="163">IF(ISNONTEXT($W8),FI8+$W8,"")</f>
        <v>211.26030510015053</v>
      </c>
      <c r="FK8" s="46">
        <f t="shared" ref="FK8:FK71" si="164">IF(ISNONTEXT($W8),FJ8+$W8,"")</f>
        <v>212.46669504927988</v>
      </c>
      <c r="FL8" s="46">
        <f t="shared" ref="FL8:FL71" si="165">IF(ISNONTEXT($W8),FK8+$W8,"")</f>
        <v>213.67308499840922</v>
      </c>
      <c r="FM8" s="46">
        <f t="shared" ref="FM8:FM71" si="166">IF(ISNONTEXT($W8),FL8+$W8,"")</f>
        <v>214.87947494753857</v>
      </c>
      <c r="FN8" s="46">
        <f t="shared" ref="FN8:FN71" si="167">IF(ISNONTEXT($W8),FM8+$W8,"")</f>
        <v>216.08586489666791</v>
      </c>
      <c r="FO8" s="46">
        <f t="shared" ref="FO8:FO71" si="168">IF(ISNONTEXT($W8),FN8+$W8,"")</f>
        <v>217.29225484579726</v>
      </c>
      <c r="FP8" s="46">
        <f t="shared" ref="FP8:FP71" si="169">IF(ISNONTEXT($W8),FO8+$W8,"")</f>
        <v>218.49864479492661</v>
      </c>
      <c r="FQ8" s="46">
        <f t="shared" ref="FQ8:FQ71" si="170">IF(ISNONTEXT($W8),FP8+$W8,"")</f>
        <v>219.70503474405595</v>
      </c>
      <c r="FR8" s="46">
        <f t="shared" ref="FR8:FR71" si="171">IF(ISNONTEXT($W8),FQ8+$W8,"")</f>
        <v>220.9114246931853</v>
      </c>
      <c r="FS8" s="46">
        <f t="shared" ref="FS8:FS71" si="172">IF(ISNONTEXT($W8),FR8+$W8,"")</f>
        <v>222.11781464231464</v>
      </c>
      <c r="FT8" s="46">
        <f t="shared" ref="FT8:FT71" si="173">IF(ISNONTEXT($W8),FS8+$W8,"")</f>
        <v>223.32420459144399</v>
      </c>
      <c r="FU8" s="46">
        <f t="shared" ref="FU8:FU71" si="174">IF(ISNONTEXT($W8),FT8+$W8,"")</f>
        <v>224.53059454057333</v>
      </c>
      <c r="FV8" s="46">
        <f t="shared" ref="FV8:FV71" si="175">IF(ISNONTEXT($W8),FU8+$W8,"")</f>
        <v>225.73698448970268</v>
      </c>
      <c r="FW8" s="46">
        <f t="shared" ref="FW8:FW71" si="176">IF(ISNONTEXT($W8),FV8+$W8,"")</f>
        <v>226.94337443883202</v>
      </c>
      <c r="FX8" s="46">
        <f t="shared" ref="FX8:FX71" si="177">IF(ISNONTEXT($W8),FW8+$W8,"")</f>
        <v>228.14976438796137</v>
      </c>
      <c r="FY8" s="46">
        <f t="shared" ref="FY8:FY71" si="178">IF(ISNONTEXT($W8),FX8+$W8,"")</f>
        <v>229.35615433709071</v>
      </c>
      <c r="FZ8" s="46">
        <f t="shared" ref="FZ8:FZ71" si="179">IF(ISNONTEXT($W8),FY8+$W8,"")</f>
        <v>230.56254428622006</v>
      </c>
      <c r="GA8" s="46">
        <f t="shared" ref="GA8:GA71" si="180">IF(ISNONTEXT($W8),FZ8+$W8,"")</f>
        <v>231.76893423534941</v>
      </c>
      <c r="GB8" s="46">
        <f t="shared" ref="GB8:GB71" si="181">IF(ISNONTEXT($W8),GA8+$W8,"")</f>
        <v>232.97532418447875</v>
      </c>
      <c r="GC8" s="46">
        <f t="shared" ref="GC8:GC71" si="182">IF(ISNONTEXT($W8),GB8+$W8,"")</f>
        <v>234.1817141336081</v>
      </c>
      <c r="GD8" s="46">
        <f t="shared" ref="GD8:GD71" si="183">IF(ISNONTEXT($W8),GC8+$W8,"")</f>
        <v>235.38810408273744</v>
      </c>
      <c r="GE8" s="46">
        <f t="shared" ref="GE8:GE71" si="184">IF(ISNONTEXT($W8),GD8+$W8,"")</f>
        <v>236.59449403186679</v>
      </c>
      <c r="GF8" s="46">
        <f t="shared" ref="GF8:GF71" si="185">IF(ISNONTEXT($W8),GE8+$W8,"")</f>
        <v>237.80088398099613</v>
      </c>
      <c r="GG8" s="46">
        <f t="shared" ref="GG8:GG71" si="186">IF(ISNONTEXT($W8),GF8+$W8,"")</f>
        <v>239.00727393012548</v>
      </c>
      <c r="GH8" s="46">
        <f t="shared" ref="GH8:GH71" si="187">IF(ISNONTEXT($W8),GG8+$W8,"")</f>
        <v>240.21366387925482</v>
      </c>
      <c r="GI8" s="46">
        <f t="shared" ref="GI8:GI71" si="188">IF(ISNONTEXT($W8),GH8+$W8,"")</f>
        <v>241.42005382838417</v>
      </c>
      <c r="GJ8" s="46">
        <f t="shared" ref="GJ8:GJ71" si="189">IF(ISNONTEXT($W8),GI8+$W8,"")</f>
        <v>242.62644377751351</v>
      </c>
      <c r="GK8" s="46">
        <f t="shared" ref="GK8:GK71" si="190">IF(ISNONTEXT($W8),GJ8+$W8,"")</f>
        <v>243.83283372664286</v>
      </c>
      <c r="GL8" s="46">
        <f t="shared" ref="GL8:GL71" si="191">IF(ISNONTEXT($W8),GK8+$W8,"")</f>
        <v>245.03922367577221</v>
      </c>
      <c r="GM8" s="46">
        <f t="shared" ref="GM8:GM71" si="192">IF(ISNONTEXT($W8),GL8+$W8,"")</f>
        <v>246.24561362490155</v>
      </c>
      <c r="GN8" s="46">
        <f t="shared" ref="GN8:GN71" si="193">IF(ISNONTEXT($W8),GM8+$W8,"")</f>
        <v>247.4520035740309</v>
      </c>
      <c r="GO8" s="46">
        <f t="shared" ref="GO8:GO71" si="194">IF(ISNONTEXT($W8),GN8+$W8,"")</f>
        <v>248.65839352316024</v>
      </c>
      <c r="GP8" s="46">
        <f t="shared" ref="GP8:GP71" si="195">IF(ISNONTEXT($W8),GO8+$W8,"")</f>
        <v>249.86478347228959</v>
      </c>
      <c r="GQ8" s="46">
        <f t="shared" ref="GQ8:GQ71" si="196">IF(ISNONTEXT($W8),GP8+$W8,"")</f>
        <v>251.07117342141893</v>
      </c>
      <c r="GR8" s="46">
        <f t="shared" ref="GR8:GR71" si="197">IF(ISNONTEXT($W8),GQ8+$W8,"")</f>
        <v>252.27756337054828</v>
      </c>
      <c r="GS8" s="46">
        <f t="shared" ref="GS8:GS71" si="198">IF(ISNONTEXT($W8),GR8+$W8,"")</f>
        <v>253.48395331967762</v>
      </c>
      <c r="GT8" s="46">
        <f t="shared" ref="GT8:GT71" si="199">IF(ISNONTEXT($W8),GS8+$W8,"")</f>
        <v>254.69034326880697</v>
      </c>
      <c r="GU8" s="46">
        <f t="shared" ref="GU8:GU71" si="200">IF(ISNONTEXT($W8),GT8+$W8,"")</f>
        <v>255.89673321793632</v>
      </c>
      <c r="GV8" s="46">
        <f t="shared" ref="GV8:GV71" si="201">IF(ISNONTEXT($W8),GU8+$W8,"")</f>
        <v>257.10312316706569</v>
      </c>
      <c r="GW8" s="46">
        <f t="shared" ref="GW8:GW71" si="202">IF(ISNONTEXT($W8),GV8+$W8,"")</f>
        <v>258.30951311619503</v>
      </c>
      <c r="GX8" s="46">
        <f t="shared" ref="GX8:GX71" si="203">IF(ISNONTEXT($W8),GW8+$W8,"")</f>
        <v>259.51590306532438</v>
      </c>
      <c r="GY8" s="46">
        <f t="shared" ref="GY8:GY71" si="204">IF(ISNONTEXT($W8),GX8+$W8,"")</f>
        <v>260.72229301445373</v>
      </c>
      <c r="GZ8" s="46">
        <f t="shared" ref="GZ8:GZ71" si="205">IF(ISNONTEXT($W8),GY8+$W8,"")</f>
        <v>261.92868296358307</v>
      </c>
      <c r="HA8" s="46">
        <f t="shared" ref="HA8:HA71" si="206">IF(ISNONTEXT($W8),GZ8+$W8,"")</f>
        <v>263.13507291271242</v>
      </c>
      <c r="HB8" s="46">
        <f t="shared" ref="HB8:HB71" si="207">IF(ISNONTEXT($W8),HA8+$W8,"")</f>
        <v>264.34146286184176</v>
      </c>
      <c r="HC8" s="46">
        <f t="shared" ref="HC8:HC71" si="208">IF(ISNONTEXT($W8),HB8+$W8,"")</f>
        <v>265.54785281097111</v>
      </c>
      <c r="HD8" s="46">
        <f t="shared" ref="HD8:HD71" si="209">IF(ISNONTEXT($W8),HC8+$W8,"")</f>
        <v>266.75424276010045</v>
      </c>
      <c r="HE8" s="46">
        <f t="shared" ref="HE8:HE71" si="210">IF(ISNONTEXT($W8),HD8+$W8,"")</f>
        <v>267.9606327092298</v>
      </c>
      <c r="HF8" s="46">
        <f t="shared" ref="HF8:HF71" si="211">IF(ISNONTEXT($W8),HE8+$W8,"")</f>
        <v>269.16702265835914</v>
      </c>
      <c r="HG8" s="46">
        <f t="shared" ref="HG8:HG71" si="212">IF(ISNONTEXT($W8),HF8+$W8,"")</f>
        <v>270.37341260748849</v>
      </c>
      <c r="HH8" s="46">
        <f t="shared" ref="HH8:HH71" si="213">IF(ISNONTEXT($W8),HG8+$W8,"")</f>
        <v>271.57980255661784</v>
      </c>
      <c r="HI8" s="46">
        <f t="shared" si="20"/>
        <v>272.78619250574718</v>
      </c>
      <c r="HJ8" s="46">
        <f t="shared" si="3"/>
        <v>273.99258245487653</v>
      </c>
      <c r="HK8" s="46">
        <f t="shared" si="3"/>
        <v>275.19897240400587</v>
      </c>
      <c r="HL8" s="46">
        <f t="shared" si="3"/>
        <v>276.40536235313522</v>
      </c>
      <c r="HM8" s="46">
        <f t="shared" si="3"/>
        <v>277.61175230226456</v>
      </c>
      <c r="HN8" s="46">
        <f t="shared" si="3"/>
        <v>278.81814225139391</v>
      </c>
      <c r="HO8" s="46">
        <f t="shared" si="3"/>
        <v>280.02453220052325</v>
      </c>
      <c r="HP8" s="46">
        <f t="shared" si="3"/>
        <v>281.2309221496526</v>
      </c>
      <c r="HQ8" s="146">
        <f t="shared" si="15"/>
        <v>3.7763746846478701E-5</v>
      </c>
      <c r="HR8" s="146">
        <f t="shared" ref="HR8:KB12" si="214">IF(ISNONTEXT($K8),_xlfn.LOGNORM.DIST(Y8,LN($G8),LN($K8),FALSE),NA())</f>
        <v>5.5526289459428421E-5</v>
      </c>
      <c r="HS8" s="146">
        <f t="shared" si="214"/>
        <v>7.9751965852439371E-5</v>
      </c>
      <c r="HT8" s="146">
        <f t="shared" si="214"/>
        <v>1.120786919074032E-4</v>
      </c>
      <c r="HU8" s="146">
        <f t="shared" si="214"/>
        <v>1.5434636647910659E-4</v>
      </c>
      <c r="HV8" s="146">
        <f t="shared" si="214"/>
        <v>2.0857154027076205E-4</v>
      </c>
      <c r="HW8" s="146">
        <f t="shared" si="214"/>
        <v>2.7691088392365389E-4</v>
      </c>
      <c r="HX8" s="146">
        <f t="shared" si="214"/>
        <v>3.6161435252228367E-4</v>
      </c>
      <c r="HY8" s="146">
        <f t="shared" si="214"/>
        <v>4.6496958875938291E-4</v>
      </c>
      <c r="HZ8" s="146">
        <f t="shared" si="214"/>
        <v>5.8923964522615763E-4</v>
      </c>
      <c r="IA8" s="146">
        <f t="shared" si="214"/>
        <v>7.3659650280557827E-4</v>
      </c>
      <c r="IB8" s="146">
        <f t="shared" si="214"/>
        <v>9.0905309667764381E-4</v>
      </c>
      <c r="IC8" s="146">
        <f t="shared" si="214"/>
        <v>1.1083966283266761E-3</v>
      </c>
      <c r="ID8" s="146">
        <f t="shared" si="214"/>
        <v>1.3361258486956802E-3</v>
      </c>
      <c r="IE8" s="146">
        <f t="shared" si="214"/>
        <v>1.5933947625811819E-3</v>
      </c>
      <c r="IF8" s="146">
        <f t="shared" si="214"/>
        <v>1.8809648536624781E-3</v>
      </c>
      <c r="IG8" s="146">
        <f t="shared" si="214"/>
        <v>2.1991674940898404E-3</v>
      </c>
      <c r="IH8" s="146">
        <f t="shared" si="214"/>
        <v>2.5478777149482526E-3</v>
      </c>
      <c r="II8" s="146">
        <f t="shared" si="214"/>
        <v>2.926500005973328E-3</v>
      </c>
      <c r="IJ8" s="146">
        <f t="shared" si="214"/>
        <v>3.3339663135540285E-3</v>
      </c>
      <c r="IK8" s="146">
        <f t="shared" si="214"/>
        <v>3.7687459399078221E-3</v>
      </c>
      <c r="IL8" s="146">
        <f t="shared" si="214"/>
        <v>4.2288666327331935E-3</v>
      </c>
      <c r="IM8" s="146">
        <f t="shared" si="214"/>
        <v>4.7119458074441336E-3</v>
      </c>
      <c r="IN8" s="146">
        <f t="shared" si="214"/>
        <v>5.2152305716000663E-3</v>
      </c>
      <c r="IO8" s="146">
        <f t="shared" si="214"/>
        <v>5.7356450266521381E-3</v>
      </c>
      <c r="IP8" s="146">
        <f t="shared" si="214"/>
        <v>6.2698432045382542E-3</v>
      </c>
      <c r="IQ8" s="146">
        <f t="shared" si="214"/>
        <v>6.8142659513173382E-3</v>
      </c>
      <c r="IR8" s="146">
        <f t="shared" si="214"/>
        <v>7.3652000895705113E-3</v>
      </c>
      <c r="IS8" s="146">
        <f t="shared" si="214"/>
        <v>7.9188382664994172E-3</v>
      </c>
      <c r="IT8" s="146">
        <f t="shared" si="214"/>
        <v>8.4713380152390272E-3</v>
      </c>
      <c r="IU8" s="146">
        <f t="shared" si="214"/>
        <v>9.0188787122239007E-3</v>
      </c>
      <c r="IV8" s="146">
        <f t="shared" si="214"/>
        <v>9.557715293055E-3</v>
      </c>
      <c r="IW8" s="146">
        <f t="shared" si="214"/>
        <v>1.0084227783416451E-2</v>
      </c>
      <c r="IX8" s="146">
        <f t="shared" si="214"/>
        <v>1.0594965901366772E-2</v>
      </c>
      <c r="IY8" s="146">
        <f t="shared" si="214"/>
        <v>1.108668818515691E-2</v>
      </c>
      <c r="IZ8" s="146">
        <f t="shared" si="214"/>
        <v>1.155639529028424E-2</v>
      </c>
      <c r="JA8" s="146">
        <f t="shared" si="214"/>
        <v>1.2001357275788152E-2</v>
      </c>
      <c r="JB8" s="146">
        <f t="shared" si="214"/>
        <v>1.2419134859135301E-2</v>
      </c>
      <c r="JC8" s="146">
        <f t="shared" si="214"/>
        <v>1.2807594758942869E-2</v>
      </c>
      <c r="JD8" s="146">
        <f t="shared" si="214"/>
        <v>1.3164919363834945E-2</v>
      </c>
      <c r="JE8" s="146">
        <f t="shared" si="214"/>
        <v>1.3489611063454343E-2</v>
      </c>
      <c r="JF8" s="146">
        <f t="shared" si="214"/>
        <v>1.3780491654369054E-2</v>
      </c>
      <c r="JG8" s="146">
        <f t="shared" si="214"/>
        <v>1.4036697290258651E-2</v>
      </c>
      <c r="JH8" s="146">
        <f t="shared" si="214"/>
        <v>1.425766948375849E-2</v>
      </c>
      <c r="JI8" s="146">
        <f t="shared" si="214"/>
        <v>1.4443142688433747E-2</v>
      </c>
      <c r="JJ8" s="146">
        <f t="shared" si="214"/>
        <v>1.4593128995527485E-2</v>
      </c>
      <c r="JK8" s="146">
        <f t="shared" si="214"/>
        <v>1.470790047345974E-2</v>
      </c>
      <c r="JL8" s="146">
        <f t="shared" si="214"/>
        <v>1.4787969660657511E-2</v>
      </c>
      <c r="JM8" s="146">
        <f t="shared" si="214"/>
        <v>1.4834068696224912E-2</v>
      </c>
      <c r="JN8" s="146">
        <f t="shared" si="214"/>
        <v>1.4847127540172577E-2</v>
      </c>
      <c r="JO8" s="146">
        <f t="shared" si="214"/>
        <v>1.482825169722298E-2</v>
      </c>
      <c r="JP8" s="146">
        <f t="shared" si="214"/>
        <v>1.4778699817224766E-2</v>
      </c>
      <c r="JQ8" s="146">
        <f t="shared" si="214"/>
        <v>1.4699861502393826E-2</v>
      </c>
      <c r="JR8" s="146">
        <f t="shared" si="214"/>
        <v>1.4593235608192116E-2</v>
      </c>
      <c r="JS8" s="146">
        <f t="shared" si="214"/>
        <v>1.4460409281715566E-2</v>
      </c>
      <c r="JT8" s="146">
        <f t="shared" si="214"/>
        <v>1.4303037939845881E-2</v>
      </c>
      <c r="JU8" s="146">
        <f t="shared" si="214"/>
        <v>1.4122826349817636E-2</v>
      </c>
      <c r="JV8" s="146">
        <f t="shared" si="214"/>
        <v>1.3921510937776988E-2</v>
      </c>
      <c r="JW8" s="146">
        <f t="shared" si="214"/>
        <v>1.3700843416740672E-2</v>
      </c>
      <c r="JX8" s="146">
        <f t="shared" si="214"/>
        <v>1.3462575794341111E-2</v>
      </c>
      <c r="JY8" s="146">
        <f t="shared" si="214"/>
        <v>1.3208446793003143E-2</v>
      </c>
      <c r="JZ8" s="146">
        <f t="shared" si="214"/>
        <v>1.2940169690768936E-2</v>
      </c>
      <c r="KA8" s="146">
        <f t="shared" si="214"/>
        <v>1.2659421569835173E-2</v>
      </c>
      <c r="KB8" s="146">
        <f t="shared" si="214"/>
        <v>1.2367833941878187E-2</v>
      </c>
      <c r="KC8" s="146">
        <f t="shared" si="21"/>
        <v>1.2066984704268533E-2</v>
      </c>
      <c r="KD8" s="146">
        <f t="shared" ref="KD8:MN12" si="215">IF(ISNONTEXT($K8),_xlfn.LOGNORM.DIST(CK8,LN($G8),LN($K8),FALSE),NA())</f>
        <v>1.1758391369123E-2</v>
      </c>
      <c r="KE8" s="146">
        <f t="shared" si="215"/>
        <v>1.144350549759294E-2</v>
      </c>
      <c r="KF8" s="146">
        <f t="shared" si="215"/>
        <v>1.1123708264609972E-2</v>
      </c>
      <c r="KG8" s="146">
        <f t="shared" si="215"/>
        <v>1.0800307074264728E-2</v>
      </c>
      <c r="KH8" s="146">
        <f t="shared" si="215"/>
        <v>1.0474533142837123E-2</v>
      </c>
      <c r="KI8" s="146">
        <f t="shared" si="215"/>
        <v>1.0147539964991568E-2</v>
      </c>
      <c r="KJ8" s="146">
        <f t="shared" si="215"/>
        <v>9.8204025785690319E-3</v>
      </c>
      <c r="KK8" s="146">
        <f t="shared" si="215"/>
        <v>9.4941175445319818E-3</v>
      </c>
      <c r="KL8" s="146">
        <f t="shared" si="215"/>
        <v>9.1696035607436166E-3</v>
      </c>
      <c r="KM8" s="146">
        <f t="shared" si="215"/>
        <v>8.8477026312066935E-3</v>
      </c>
      <c r="KN8" s="146">
        <f t="shared" si="215"/>
        <v>8.5291817159721429E-3</v>
      </c>
      <c r="KO8" s="146">
        <f t="shared" si="215"/>
        <v>8.2147347910066816E-3</v>
      </c>
      <c r="KP8" s="146">
        <f t="shared" si="215"/>
        <v>7.9049852517404252E-3</v>
      </c>
      <c r="KQ8" s="146">
        <f t="shared" si="215"/>
        <v>7.6004885986821818E-3</v>
      </c>
      <c r="KR8" s="146">
        <f t="shared" si="215"/>
        <v>7.301735348286968E-3</v>
      </c>
      <c r="KS8" s="146">
        <f t="shared" si="215"/>
        <v>7.0091541170982114E-3</v>
      </c>
      <c r="KT8" s="146">
        <f t="shared" si="215"/>
        <v>6.7231148319902003E-3</v>
      </c>
      <c r="KU8" s="146">
        <f t="shared" si="215"/>
        <v>6.4439320240441654E-3</v>
      </c>
      <c r="KV8" s="146">
        <f t="shared" si="215"/>
        <v>6.1718681681507889E-3</v>
      </c>
      <c r="KW8" s="146">
        <f t="shared" si="215"/>
        <v>5.9071370348054916E-3</v>
      </c>
      <c r="KX8" s="146">
        <f t="shared" si="215"/>
        <v>5.6499070247172344E-3</v>
      </c>
      <c r="KY8" s="146">
        <f t="shared" si="215"/>
        <v>5.400304460767621E-3</v>
      </c>
      <c r="KZ8" s="146">
        <f t="shared" si="215"/>
        <v>5.1584168155166697E-3</v>
      </c>
      <c r="LA8" s="146">
        <f t="shared" si="215"/>
        <v>4.9242958558473665E-3</v>
      </c>
      <c r="LB8" s="146">
        <f t="shared" si="215"/>
        <v>4.6979606894694652E-3</v>
      </c>
      <c r="LC8" s="146">
        <f t="shared" si="215"/>
        <v>4.4794007008641537E-3</v>
      </c>
      <c r="LD8" s="146">
        <f t="shared" si="215"/>
        <v>4.2685783668499726E-3</v>
      </c>
      <c r="LE8" s="146">
        <f t="shared" si="215"/>
        <v>4.0654319442936402E-3</v>
      </c>
      <c r="LF8" s="146">
        <f t="shared" si="215"/>
        <v>3.8698780245881082E-3</v>
      </c>
      <c r="LG8" s="146">
        <f t="shared" si="215"/>
        <v>3.6818139513837152E-3</v>
      </c>
      <c r="LH8" s="146">
        <f t="shared" si="215"/>
        <v>3.5011200997025213E-3</v>
      </c>
      <c r="LI8" s="146">
        <f t="shared" si="215"/>
        <v>3.3276620160008746E-3</v>
      </c>
      <c r="LJ8" s="146">
        <f t="shared" si="215"/>
        <v>3.1612924199880964E-3</v>
      </c>
      <c r="LK8" s="146">
        <f t="shared" si="215"/>
        <v>3.0018530700738309E-3</v>
      </c>
      <c r="LL8" s="146">
        <f t="shared" si="215"/>
        <v>2.8491764952154712E-3</v>
      </c>
      <c r="LM8" s="146">
        <f t="shared" si="215"/>
        <v>2.7030875966874658E-3</v>
      </c>
      <c r="LN8" s="146">
        <f t="shared" si="215"/>
        <v>2.5634051239080383E-3</v>
      </c>
      <c r="LO8" s="146">
        <f t="shared" si="215"/>
        <v>2.4299430289497054E-3</v>
      </c>
      <c r="LP8" s="146">
        <f t="shared" si="215"/>
        <v>2.3025117047409797E-3</v>
      </c>
      <c r="LQ8" s="146">
        <f t="shared" si="215"/>
        <v>2.1809191122499311E-3</v>
      </c>
      <c r="LR8" s="146">
        <f t="shared" si="215"/>
        <v>2.0649718021369611E-3</v>
      </c>
      <c r="LS8" s="146">
        <f t="shared" si="215"/>
        <v>1.9544758364843946E-3</v>
      </c>
      <c r="LT8" s="146">
        <f t="shared" si="215"/>
        <v>1.8492376162655714E-3</v>
      </c>
      <c r="LU8" s="146">
        <f t="shared" si="215"/>
        <v>1.7490646202131628E-3</v>
      </c>
      <c r="LV8" s="146">
        <f t="shared" si="215"/>
        <v>1.6537660606955836E-3</v>
      </c>
      <c r="LW8" s="146">
        <f t="shared" si="215"/>
        <v>1.5631534621175257E-3</v>
      </c>
      <c r="LX8" s="146">
        <f t="shared" si="215"/>
        <v>1.4770411672342457E-3</v>
      </c>
      <c r="LY8" s="146">
        <f t="shared" si="215"/>
        <v>1.3952467766140972E-3</v>
      </c>
      <c r="LZ8" s="146">
        <f t="shared" si="215"/>
        <v>1.3175915263064421E-3</v>
      </c>
      <c r="MA8" s="146">
        <f t="shared" si="215"/>
        <v>1.2439006085765486E-3</v>
      </c>
      <c r="MB8" s="146">
        <f t="shared" si="215"/>
        <v>1.1740034403610565E-3</v>
      </c>
      <c r="MC8" s="146">
        <f t="shared" si="215"/>
        <v>1.1077338838788374E-3</v>
      </c>
      <c r="MD8" s="146">
        <f t="shared" si="215"/>
        <v>1.0449304236086494E-3</v>
      </c>
      <c r="ME8" s="146">
        <f t="shared" si="215"/>
        <v>9.8543630361681758E-4</v>
      </c>
      <c r="MF8" s="146">
        <f t="shared" si="215"/>
        <v>9.2909962899054939E-4</v>
      </c>
      <c r="MG8" s="146">
        <f t="shared" si="215"/>
        <v>8.7577343490532133E-4</v>
      </c>
      <c r="MH8" s="146">
        <f t="shared" si="215"/>
        <v>8.2531572663126381E-4</v>
      </c>
      <c r="MI8" s="146">
        <f t="shared" si="215"/>
        <v>7.7758949356457872E-4</v>
      </c>
      <c r="MJ8" s="146">
        <f t="shared" si="215"/>
        <v>7.3246270015663994E-4</v>
      </c>
      <c r="MK8" s="146">
        <f t="shared" si="215"/>
        <v>6.8980825640759728E-4</v>
      </c>
      <c r="ML8" s="146">
        <f t="shared" si="215"/>
        <v>6.4950397039223939E-4</v>
      </c>
      <c r="MM8" s="146">
        <f t="shared" si="215"/>
        <v>6.1143248509590775E-4</v>
      </c>
      <c r="MN8" s="146">
        <f t="shared" si="215"/>
        <v>5.7548120165615269E-4</v>
      </c>
      <c r="MO8" s="146">
        <f t="shared" si="22"/>
        <v>5.4154219093321358E-4</v>
      </c>
      <c r="MP8" s="146">
        <f t="shared" ref="MP8:OZ12" si="216">IF(ISNONTEXT($K8),_xlfn.LOGNORM.DIST(EW8,LN($G8),LN($K8),FALSE),NA())</f>
        <v>5.0951209516846485E-4</v>
      </c>
      <c r="MQ8" s="146">
        <f t="shared" si="216"/>
        <v>4.7929202133536883E-4</v>
      </c>
      <c r="MR8" s="146">
        <f t="shared" si="216"/>
        <v>4.5078742764185061E-4</v>
      </c>
      <c r="MS8" s="146">
        <f t="shared" si="216"/>
        <v>4.2390800450638964E-4</v>
      </c>
      <c r="MT8" s="146">
        <f t="shared" si="216"/>
        <v>3.9856755120215966E-4</v>
      </c>
      <c r="MU8" s="146">
        <f t="shared" si="216"/>
        <v>3.7468384924438527E-4</v>
      </c>
      <c r="MV8" s="146">
        <f t="shared" si="216"/>
        <v>3.5217853348491225E-4</v>
      </c>
      <c r="MW8" s="146">
        <f t="shared" si="216"/>
        <v>3.3097696177498997E-4</v>
      </c>
      <c r="MX8" s="146">
        <f t="shared" si="216"/>
        <v>3.1100808396188642E-4</v>
      </c>
      <c r="MY8" s="146">
        <f t="shared" si="216"/>
        <v>2.9220431089682891E-4</v>
      </c>
      <c r="MZ8" s="146">
        <f t="shared" si="216"/>
        <v>2.7450138405070901E-4</v>
      </c>
      <c r="NA8" s="146">
        <f t="shared" si="216"/>
        <v>2.5783824625940895E-4</v>
      </c>
      <c r="NB8" s="146">
        <f t="shared" si="216"/>
        <v>2.4215691405242925E-4</v>
      </c>
      <c r="NC8" s="146">
        <f t="shared" si="216"/>
        <v>2.2740235195598804E-4</v>
      </c>
      <c r="ND8" s="146">
        <f t="shared" si="216"/>
        <v>2.1352234910502986E-4</v>
      </c>
      <c r="NE8" s="146">
        <f t="shared" si="216"/>
        <v>2.0046739844683373E-4</v>
      </c>
      <c r="NF8" s="146">
        <f t="shared" si="216"/>
        <v>1.8819057877204136E-4</v>
      </c>
      <c r="NG8" s="146">
        <f t="shared" si="216"/>
        <v>1.7664743976670189E-4</v>
      </c>
      <c r="NH8" s="146">
        <f t="shared" si="216"/>
        <v>1.6579589024064113E-4</v>
      </c>
      <c r="NI8" s="146">
        <f t="shared" si="216"/>
        <v>1.5559608965335406E-4</v>
      </c>
      <c r="NJ8" s="146">
        <f t="shared" si="216"/>
        <v>1.4601034302789506E-4</v>
      </c>
      <c r="NK8" s="146">
        <f t="shared" si="216"/>
        <v>1.3700299931590046E-4</v>
      </c>
      <c r="NL8" s="146">
        <f t="shared" si="216"/>
        <v>1.2854035325265609E-4</v>
      </c>
      <c r="NM8" s="146">
        <f t="shared" si="216"/>
        <v>1.2059055071963127E-4</v>
      </c>
      <c r="NN8" s="146">
        <f t="shared" si="216"/>
        <v>1.1312349761302311E-4</v>
      </c>
      <c r="NO8" s="146">
        <f t="shared" si="216"/>
        <v>1.0611077220035144E-4</v>
      </c>
      <c r="NP8" s="146">
        <f t="shared" si="216"/>
        <v>9.9525540932724225E-5</v>
      </c>
      <c r="NQ8" s="146">
        <f t="shared" si="216"/>
        <v>9.3342477668048509E-5</v>
      </c>
      <c r="NR8" s="146">
        <f t="shared" si="216"/>
        <v>8.7537686249753935E-5</v>
      </c>
      <c r="NS8" s="146">
        <f t="shared" si="216"/>
        <v>8.208862637663012E-5</v>
      </c>
      <c r="NT8" s="146">
        <f t="shared" si="216"/>
        <v>7.6974042691768549E-5</v>
      </c>
      <c r="NU8" s="146">
        <f t="shared" si="216"/>
        <v>7.2173897012369007E-5</v>
      </c>
      <c r="NV8" s="146">
        <f t="shared" si="216"/>
        <v>6.7669303617070916E-5</v>
      </c>
      <c r="NW8" s="146">
        <f t="shared" si="216"/>
        <v>6.344246750347241E-5</v>
      </c>
      <c r="NX8" s="146">
        <f t="shared" si="216"/>
        <v>5.9476625525384309E-5</v>
      </c>
      <c r="NY8" s="146">
        <f t="shared" si="216"/>
        <v>5.5755990317159153E-5</v>
      </c>
      <c r="NZ8" s="146">
        <f t="shared" si="216"/>
        <v>5.2265696910915202E-5</v>
      </c>
      <c r="OA8" s="146">
        <f t="shared" si="216"/>
        <v>4.8991751951638115E-5</v>
      </c>
      <c r="OB8" s="146">
        <f t="shared" si="216"/>
        <v>4.5920985414874923E-5</v>
      </c>
      <c r="OC8" s="146">
        <f t="shared" si="216"/>
        <v>4.3041004731980666E-5</v>
      </c>
      <c r="OD8" s="146">
        <f t="shared" si="216"/>
        <v>4.0340151228544874E-5</v>
      </c>
      <c r="OE8" s="146">
        <f t="shared" si="216"/>
        <v>3.7807458782684673E-5</v>
      </c>
      <c r="OF8" s="146">
        <f t="shared" si="216"/>
        <v>3.5432614611267827E-5</v>
      </c>
      <c r="OG8" s="146">
        <f t="shared" si="216"/>
        <v>3.3205922093781706E-5</v>
      </c>
      <c r="OH8" s="146">
        <f t="shared" si="216"/>
        <v>3.111826554545613E-5</v>
      </c>
      <c r="OI8" s="146">
        <f t="shared" si="216"/>
        <v>2.9161076853315057E-5</v>
      </c>
      <c r="OJ8" s="146">
        <f t="shared" si="216"/>
        <v>2.7326303891072221E-5</v>
      </c>
      <c r="OK8" s="146">
        <f t="shared" si="216"/>
        <v>2.5606380631141045E-5</v>
      </c>
      <c r="OL8" s="146">
        <f t="shared" si="216"/>
        <v>2.3994198874481554E-5</v>
      </c>
      <c r="OM8" s="146">
        <f t="shared" si="216"/>
        <v>2.2483081521537091E-5</v>
      </c>
      <c r="ON8" s="146">
        <f t="shared" si="216"/>
        <v>2.1066757310082613E-5</v>
      </c>
      <c r="OO8" s="146">
        <f t="shared" si="216"/>
        <v>1.973933694841464E-5</v>
      </c>
      <c r="OP8" s="146">
        <f t="shared" si="216"/>
        <v>1.8495290574928226E-5</v>
      </c>
      <c r="OQ8" s="146">
        <f t="shared" si="216"/>
        <v>1.7329426477738666E-5</v>
      </c>
      <c r="OR8" s="146">
        <f t="shared" si="216"/>
        <v>1.6236871010611887E-5</v>
      </c>
      <c r="OS8" s="146">
        <f t="shared" si="216"/>
        <v>1.5213049644029559E-5</v>
      </c>
      <c r="OT8" s="146">
        <f t="shared" si="216"/>
        <v>1.4253669092761613E-5</v>
      </c>
      <c r="OU8" s="146">
        <f t="shared" si="216"/>
        <v>1.3354700463805834E-5</v>
      </c>
      <c r="OV8" s="146">
        <f t="shared" si="216"/>
        <v>1.25123633709975E-5</v>
      </c>
      <c r="OW8" s="146">
        <f t="shared" si="216"/>
        <v>1.172311096497545E-5</v>
      </c>
      <c r="OX8" s="146">
        <f t="shared" si="216"/>
        <v>1.0983615829519727E-5</v>
      </c>
      <c r="OY8" s="146">
        <f t="shared" si="216"/>
        <v>1.0290756697527696E-5</v>
      </c>
      <c r="OZ8" s="146">
        <f t="shared" si="216"/>
        <v>9.6416059420931303E-6</v>
      </c>
      <c r="PA8" s="146">
        <f t="shared" si="23"/>
        <v>9.0334178002716655E-6</v>
      </c>
      <c r="PB8" s="146">
        <f t="shared" si="7"/>
        <v>8.4636172891658381E-6</v>
      </c>
      <c r="PC8" s="146">
        <f t="shared" si="7"/>
        <v>7.9297897759426034E-6</v>
      </c>
      <c r="PD8" s="146">
        <f t="shared" si="7"/>
        <v>7.4296711653009708E-6</v>
      </c>
      <c r="PE8" s="146">
        <f t="shared" si="7"/>
        <v>6.961138669739933E-6</v>
      </c>
      <c r="PF8" s="146">
        <f t="shared" si="7"/>
        <v>6.5222021297395102E-6</v>
      </c>
      <c r="PG8" s="146">
        <f t="shared" si="7"/>
        <v>6.110995852654384E-6</v>
      </c>
      <c r="PH8" s="146">
        <f t="shared" si="7"/>
        <v>5.7257709407414413E-6</v>
      </c>
      <c r="PI8" s="146">
        <f t="shared" si="7"/>
        <v>5.3648880802905705E-6</v>
      </c>
    </row>
    <row r="9" spans="1:426" x14ac:dyDescent="0.45">
      <c r="A9" s="4">
        <v>6</v>
      </c>
      <c r="B9" s="319">
        <f>IFERROR(_xlfn.LOGNORM.INV(VLookups!$B$22,LN($G9),LN($K9)),"")</f>
        <v>35.376130053925138</v>
      </c>
      <c r="C9" s="81">
        <v>100</v>
      </c>
      <c r="D9" s="319">
        <f>IFERROR(_xlfn.LOGNORM.INV(VLookups!$B$23,LN($G9),LN($K9)),"")</f>
        <v>329.71384892073399</v>
      </c>
      <c r="E9" s="32">
        <f t="shared" si="8"/>
        <v>1</v>
      </c>
      <c r="F9" s="32">
        <f t="shared" si="9"/>
        <v>0.2813233518557875</v>
      </c>
      <c r="G9" s="65">
        <f>IF(AND(C9&gt;0,NOT(ISBLANK(H9))),IF(VLOOKUP($C$3,VLookups!$A$17:$B$18,2,FALSE),C9*VLOOKUP(H9,VLookups!$A$4:$B$13,2,FALSE),C9),"")</f>
        <v>108</v>
      </c>
      <c r="H9" s="21" t="s">
        <v>4</v>
      </c>
      <c r="I9" s="53"/>
      <c r="J9" s="237"/>
      <c r="K9" s="320">
        <f>IF(C9&gt;0,IF(ISBLANK(J9),IF(ISBLANK(H9),"",VLOOKUP(H9,VLookups!$A$4:$C$13,3,FALSE)),J9),"")</f>
        <v>1.35</v>
      </c>
      <c r="L9" s="320">
        <f t="shared" si="10"/>
        <v>49.056286477801478</v>
      </c>
      <c r="M9" s="67">
        <f t="shared" si="11"/>
        <v>2406.5192429921281</v>
      </c>
      <c r="N9" s="81">
        <v>150</v>
      </c>
      <c r="O9" s="230">
        <f>IF(AND(N9&gt;0,C9&gt;0,NOT(K9="")),ABS(VLOOKUP($N$1,VLookups!$A$27:$B$28,2,FALSE)-_xlfn.LOGNORM.DIST(N9,LN(G9),LN(K9),TRUE)),"")</f>
        <v>0.86316103778343467</v>
      </c>
      <c r="P9" s="80">
        <f>IF(AND($B9&gt;0,$C9&gt;0,$D9&gt;0,NOT(ISBLANK($H9))),_xlfn.LOGNORM.INV(ABS(VLOOKUP($N$1,VLookups!$A$27:$B$28,2,FALSE)-P$3),LN($G9),LN($K9)),"")</f>
        <v>73.51810606059864</v>
      </c>
      <c r="Q9" s="79">
        <f>IF(AND($B9&gt;0,$C9&gt;0,$D9&gt;0,NOT(ISBLANK($H9))),_xlfn.LOGNORM.INV(ABS(VLOOKUP($N$1,VLookups!$A$27:$B$28,2,FALSE)-Q$3),LN($G9),LN($K9)),"")</f>
        <v>158.65479437658175</v>
      </c>
      <c r="R9" s="80">
        <f>IF(AND($B9&gt;0,$C9&gt;0,$D9&gt;0,NOT(ISBLANK($H9))),_xlfn.LOGNORM.INV(ABS(VLOOKUP($N$1,VLookups!$A$27:$B$28,2,FALSE)-R$3),LN($G9),LN($K9)),"")</f>
        <v>147.40289899220375</v>
      </c>
      <c r="S9" s="79">
        <f>IF(AND($B9&gt;0,$C9&gt;0,$D9&gt;0,NOT(ISBLANK($H9))),_xlfn.LOGNORM.INV(ABS(VLOOKUP($N$1,VLookups!$A$27:$B$28,2,FALSE)-S$3),LN($G9),LN($K9)),"")</f>
        <v>139.03220882076207</v>
      </c>
      <c r="T9" s="80">
        <f>IF(AND($B9&gt;0,$C9&gt;0,$D9&gt;0,NOT(ISBLANK($H9))),_xlfn.LOGNORM.INV(ABS(VLOOKUP($N$1,VLookups!$A$27:$B$28,2,FALSE)-T$3),LN($G9),LN($K9)),"")</f>
        <v>132.23077594775305</v>
      </c>
      <c r="U9" s="79">
        <f>IF(AND($B9&gt;0,$C9&gt;0,$D9&gt;0,NOT(ISBLANK($H9))),_xlfn.LOGNORM.INV(ABS(VLOOKUP($N$1,VLookups!$A$27:$B$28,2,FALSE)-U$3),LN($G9),LN($K9)),"")</f>
        <v>126.40692028082154</v>
      </c>
      <c r="V9" s="5"/>
      <c r="W9" s="145">
        <f t="shared" si="12"/>
        <v>1.4716885943340443</v>
      </c>
      <c r="X9" s="145">
        <f t="shared" si="13"/>
        <v>35.376130053925138</v>
      </c>
      <c r="Y9" s="46">
        <f t="shared" ref="Y9" si="217">IF(ISNONTEXT($W9),X9+$W9,"")</f>
        <v>36.847818648259185</v>
      </c>
      <c r="Z9" s="46">
        <f t="shared" si="25"/>
        <v>38.319507242593232</v>
      </c>
      <c r="AA9" s="46">
        <f t="shared" si="26"/>
        <v>39.79119583692728</v>
      </c>
      <c r="AB9" s="46">
        <f t="shared" si="27"/>
        <v>41.262884431261327</v>
      </c>
      <c r="AC9" s="46">
        <f t="shared" si="28"/>
        <v>42.734573025595374</v>
      </c>
      <c r="AD9" s="46">
        <f t="shared" si="29"/>
        <v>44.206261619929421</v>
      </c>
      <c r="AE9" s="46">
        <f t="shared" si="30"/>
        <v>45.677950214263468</v>
      </c>
      <c r="AF9" s="46">
        <f t="shared" si="31"/>
        <v>47.149638808597516</v>
      </c>
      <c r="AG9" s="46">
        <f t="shared" si="32"/>
        <v>48.621327402931563</v>
      </c>
      <c r="AH9" s="46">
        <f t="shared" si="33"/>
        <v>50.09301599726561</v>
      </c>
      <c r="AI9" s="46">
        <f t="shared" si="34"/>
        <v>51.564704591599657</v>
      </c>
      <c r="AJ9" s="46">
        <f t="shared" si="35"/>
        <v>53.036393185933704</v>
      </c>
      <c r="AK9" s="46">
        <f t="shared" si="36"/>
        <v>54.508081780267752</v>
      </c>
      <c r="AL9" s="46">
        <f t="shared" si="37"/>
        <v>55.979770374601799</v>
      </c>
      <c r="AM9" s="46">
        <f t="shared" si="38"/>
        <v>57.451458968935846</v>
      </c>
      <c r="AN9" s="46">
        <f t="shared" si="39"/>
        <v>58.923147563269893</v>
      </c>
      <c r="AO9" s="46">
        <f t="shared" si="40"/>
        <v>60.39483615760394</v>
      </c>
      <c r="AP9" s="46">
        <f t="shared" si="41"/>
        <v>61.866524751937988</v>
      </c>
      <c r="AQ9" s="46">
        <f t="shared" si="42"/>
        <v>63.338213346272035</v>
      </c>
      <c r="AR9" s="46">
        <f t="shared" si="43"/>
        <v>64.809901940606082</v>
      </c>
      <c r="AS9" s="46">
        <f t="shared" si="44"/>
        <v>66.281590534940122</v>
      </c>
      <c r="AT9" s="46">
        <f t="shared" si="45"/>
        <v>67.753279129274162</v>
      </c>
      <c r="AU9" s="46">
        <f t="shared" si="46"/>
        <v>69.224967723608202</v>
      </c>
      <c r="AV9" s="46">
        <f t="shared" si="47"/>
        <v>70.696656317942242</v>
      </c>
      <c r="AW9" s="46">
        <f t="shared" si="48"/>
        <v>72.168344912276282</v>
      </c>
      <c r="AX9" s="46">
        <f t="shared" si="49"/>
        <v>73.640033506610322</v>
      </c>
      <c r="AY9" s="46">
        <f t="shared" si="50"/>
        <v>75.111722100944363</v>
      </c>
      <c r="AZ9" s="46">
        <f t="shared" si="51"/>
        <v>76.583410695278403</v>
      </c>
      <c r="BA9" s="46">
        <f t="shared" si="52"/>
        <v>78.055099289612443</v>
      </c>
      <c r="BB9" s="46">
        <f t="shared" si="53"/>
        <v>79.526787883946483</v>
      </c>
      <c r="BC9" s="46">
        <f t="shared" si="54"/>
        <v>80.998476478280523</v>
      </c>
      <c r="BD9" s="46">
        <f t="shared" si="55"/>
        <v>82.470165072614563</v>
      </c>
      <c r="BE9" s="46">
        <f t="shared" si="56"/>
        <v>83.941853666948603</v>
      </c>
      <c r="BF9" s="46">
        <f t="shared" si="57"/>
        <v>85.413542261282643</v>
      </c>
      <c r="BG9" s="46">
        <f t="shared" si="58"/>
        <v>86.885230855616683</v>
      </c>
      <c r="BH9" s="46">
        <f t="shared" si="59"/>
        <v>88.356919449950723</v>
      </c>
      <c r="BI9" s="46">
        <f t="shared" si="60"/>
        <v>89.828608044284763</v>
      </c>
      <c r="BJ9" s="46">
        <f t="shared" si="61"/>
        <v>91.300296638618804</v>
      </c>
      <c r="BK9" s="46">
        <f t="shared" si="62"/>
        <v>92.771985232952844</v>
      </c>
      <c r="BL9" s="46">
        <f t="shared" si="63"/>
        <v>94.243673827286884</v>
      </c>
      <c r="BM9" s="46">
        <f t="shared" si="64"/>
        <v>95.715362421620924</v>
      </c>
      <c r="BN9" s="46">
        <f t="shared" si="65"/>
        <v>97.187051015954964</v>
      </c>
      <c r="BO9" s="46">
        <f t="shared" si="66"/>
        <v>98.658739610289004</v>
      </c>
      <c r="BP9" s="46">
        <f t="shared" si="67"/>
        <v>100.13042820462304</v>
      </c>
      <c r="BQ9" s="46">
        <f t="shared" si="68"/>
        <v>101.60211679895708</v>
      </c>
      <c r="BR9" s="46">
        <f t="shared" si="69"/>
        <v>103.07380539329112</v>
      </c>
      <c r="BS9" s="46">
        <f t="shared" si="70"/>
        <v>104.54549398762516</v>
      </c>
      <c r="BT9" s="46">
        <f t="shared" si="71"/>
        <v>106.0171825819592</v>
      </c>
      <c r="BU9" s="46">
        <f t="shared" si="72"/>
        <v>107.48887117629324</v>
      </c>
      <c r="BV9" s="46">
        <f t="shared" si="73"/>
        <v>108.96055977062728</v>
      </c>
      <c r="BW9" s="46">
        <f t="shared" si="74"/>
        <v>110.43224836496132</v>
      </c>
      <c r="BX9" s="46">
        <f t="shared" si="75"/>
        <v>111.90393695929536</v>
      </c>
      <c r="BY9" s="46">
        <f t="shared" si="76"/>
        <v>113.3756255536294</v>
      </c>
      <c r="BZ9" s="46">
        <f t="shared" si="77"/>
        <v>114.84731414796344</v>
      </c>
      <c r="CA9" s="46">
        <f t="shared" si="78"/>
        <v>116.31900274229749</v>
      </c>
      <c r="CB9" s="46">
        <f t="shared" si="79"/>
        <v>117.79069133663153</v>
      </c>
      <c r="CC9" s="46">
        <f t="shared" si="80"/>
        <v>119.26237993096557</v>
      </c>
      <c r="CD9" s="46">
        <f t="shared" si="81"/>
        <v>120.73406852529961</v>
      </c>
      <c r="CE9" s="46">
        <f t="shared" si="82"/>
        <v>122.20575711963365</v>
      </c>
      <c r="CF9" s="46">
        <f t="shared" si="83"/>
        <v>123.67744571396769</v>
      </c>
      <c r="CG9" s="46">
        <f t="shared" si="84"/>
        <v>125.14913430830173</v>
      </c>
      <c r="CH9" s="46">
        <f t="shared" si="85"/>
        <v>126.62082290263577</v>
      </c>
      <c r="CI9" s="46">
        <f t="shared" si="86"/>
        <v>128.09251149696982</v>
      </c>
      <c r="CJ9" s="46">
        <f t="shared" si="87"/>
        <v>129.56420009130386</v>
      </c>
      <c r="CK9" s="46">
        <f t="shared" si="18"/>
        <v>131.0358886856379</v>
      </c>
      <c r="CL9" s="46">
        <f t="shared" si="88"/>
        <v>132.50757727997194</v>
      </c>
      <c r="CM9" s="46">
        <f t="shared" si="89"/>
        <v>133.97926587430598</v>
      </c>
      <c r="CN9" s="46">
        <f t="shared" si="90"/>
        <v>135.45095446864002</v>
      </c>
      <c r="CO9" s="46">
        <f t="shared" si="91"/>
        <v>136.92264306297406</v>
      </c>
      <c r="CP9" s="46">
        <f t="shared" si="92"/>
        <v>138.3943316573081</v>
      </c>
      <c r="CQ9" s="46">
        <f t="shared" si="93"/>
        <v>139.86602025164214</v>
      </c>
      <c r="CR9" s="46">
        <f t="shared" si="94"/>
        <v>141.33770884597618</v>
      </c>
      <c r="CS9" s="46">
        <f t="shared" si="95"/>
        <v>142.80939744031022</v>
      </c>
      <c r="CT9" s="46">
        <f t="shared" si="96"/>
        <v>144.28108603464426</v>
      </c>
      <c r="CU9" s="46">
        <f t="shared" si="97"/>
        <v>145.7527746289783</v>
      </c>
      <c r="CV9" s="46">
        <f t="shared" si="98"/>
        <v>147.22446322331234</v>
      </c>
      <c r="CW9" s="46">
        <f t="shared" si="99"/>
        <v>148.69615181764638</v>
      </c>
      <c r="CX9" s="46">
        <f t="shared" si="100"/>
        <v>150.16784041198042</v>
      </c>
      <c r="CY9" s="46">
        <f t="shared" si="101"/>
        <v>151.63952900631446</v>
      </c>
      <c r="CZ9" s="46">
        <f t="shared" si="102"/>
        <v>153.1112176006485</v>
      </c>
      <c r="DA9" s="46">
        <f t="shared" si="103"/>
        <v>154.58290619498254</v>
      </c>
      <c r="DB9" s="46">
        <f t="shared" si="104"/>
        <v>156.05459478931658</v>
      </c>
      <c r="DC9" s="46">
        <f t="shared" si="105"/>
        <v>157.52628338365062</v>
      </c>
      <c r="DD9" s="46">
        <f t="shared" si="106"/>
        <v>158.99797197798466</v>
      </c>
      <c r="DE9" s="46">
        <f t="shared" si="107"/>
        <v>160.4696605723187</v>
      </c>
      <c r="DF9" s="46">
        <f t="shared" si="108"/>
        <v>161.94134916665274</v>
      </c>
      <c r="DG9" s="46">
        <f t="shared" si="109"/>
        <v>163.41303776098678</v>
      </c>
      <c r="DH9" s="46">
        <f t="shared" si="110"/>
        <v>164.88472635532082</v>
      </c>
      <c r="DI9" s="46">
        <f t="shared" si="111"/>
        <v>166.35641494965486</v>
      </c>
      <c r="DJ9" s="46">
        <f t="shared" si="112"/>
        <v>167.8281035439889</v>
      </c>
      <c r="DK9" s="46">
        <f t="shared" si="113"/>
        <v>169.29979213832294</v>
      </c>
      <c r="DL9" s="46">
        <f t="shared" si="114"/>
        <v>170.77148073265698</v>
      </c>
      <c r="DM9" s="46">
        <f t="shared" si="115"/>
        <v>172.24316932699102</v>
      </c>
      <c r="DN9" s="46">
        <f t="shared" si="116"/>
        <v>173.71485792132506</v>
      </c>
      <c r="DO9" s="46">
        <f t="shared" si="117"/>
        <v>175.1865465156591</v>
      </c>
      <c r="DP9" s="46">
        <f t="shared" si="118"/>
        <v>176.65823510999314</v>
      </c>
      <c r="DQ9" s="46">
        <f t="shared" si="119"/>
        <v>178.12992370432718</v>
      </c>
      <c r="DR9" s="46">
        <f t="shared" si="120"/>
        <v>179.60161229866122</v>
      </c>
      <c r="DS9" s="46">
        <f t="shared" si="121"/>
        <v>181.07330089299526</v>
      </c>
      <c r="DT9" s="46">
        <f t="shared" si="122"/>
        <v>182.5449894873293</v>
      </c>
      <c r="DU9" s="46">
        <f t="shared" si="123"/>
        <v>184.01667808166334</v>
      </c>
      <c r="DV9" s="46">
        <f t="shared" si="124"/>
        <v>185.48836667599738</v>
      </c>
      <c r="DW9" s="46">
        <f t="shared" si="125"/>
        <v>186.96005527033142</v>
      </c>
      <c r="DX9" s="46">
        <f t="shared" si="126"/>
        <v>188.43174386466546</v>
      </c>
      <c r="DY9" s="46">
        <f t="shared" si="127"/>
        <v>189.9034324589995</v>
      </c>
      <c r="DZ9" s="46">
        <f t="shared" si="128"/>
        <v>191.37512105333354</v>
      </c>
      <c r="EA9" s="46">
        <f t="shared" si="129"/>
        <v>192.84680964766758</v>
      </c>
      <c r="EB9" s="46">
        <f t="shared" si="130"/>
        <v>194.31849824200162</v>
      </c>
      <c r="EC9" s="46">
        <f t="shared" si="131"/>
        <v>195.79018683633566</v>
      </c>
      <c r="ED9" s="46">
        <f t="shared" si="132"/>
        <v>197.2618754306697</v>
      </c>
      <c r="EE9" s="46">
        <f t="shared" si="133"/>
        <v>198.73356402500374</v>
      </c>
      <c r="EF9" s="46">
        <f t="shared" si="134"/>
        <v>200.20525261933778</v>
      </c>
      <c r="EG9" s="46">
        <f t="shared" si="135"/>
        <v>201.67694121367182</v>
      </c>
      <c r="EH9" s="46">
        <f t="shared" si="136"/>
        <v>203.14862980800586</v>
      </c>
      <c r="EI9" s="46">
        <f t="shared" si="137"/>
        <v>204.6203184023399</v>
      </c>
      <c r="EJ9" s="46">
        <f t="shared" si="138"/>
        <v>206.09200699667394</v>
      </c>
      <c r="EK9" s="46">
        <f t="shared" si="139"/>
        <v>207.56369559100798</v>
      </c>
      <c r="EL9" s="46">
        <f t="shared" si="140"/>
        <v>209.03538418534202</v>
      </c>
      <c r="EM9" s="46">
        <f t="shared" si="141"/>
        <v>210.50707277967607</v>
      </c>
      <c r="EN9" s="46">
        <f t="shared" si="142"/>
        <v>211.97876137401011</v>
      </c>
      <c r="EO9" s="46">
        <f t="shared" si="143"/>
        <v>213.45044996834415</v>
      </c>
      <c r="EP9" s="46">
        <f t="shared" si="144"/>
        <v>214.92213856267819</v>
      </c>
      <c r="EQ9" s="46">
        <f t="shared" si="145"/>
        <v>216.39382715701223</v>
      </c>
      <c r="ER9" s="46">
        <f t="shared" si="146"/>
        <v>217.86551575134627</v>
      </c>
      <c r="ES9" s="46">
        <f t="shared" si="147"/>
        <v>219.33720434568031</v>
      </c>
      <c r="ET9" s="46">
        <f t="shared" si="148"/>
        <v>220.80889294001435</v>
      </c>
      <c r="EU9" s="46">
        <f t="shared" si="149"/>
        <v>222.28058153434839</v>
      </c>
      <c r="EV9" s="46">
        <f t="shared" si="150"/>
        <v>223.75227012868243</v>
      </c>
      <c r="EW9" s="46">
        <f t="shared" si="19"/>
        <v>225.22395872301647</v>
      </c>
      <c r="EX9" s="46">
        <f t="shared" si="151"/>
        <v>226.69564731735051</v>
      </c>
      <c r="EY9" s="46">
        <f t="shared" si="152"/>
        <v>228.16733591168455</v>
      </c>
      <c r="EZ9" s="46">
        <f t="shared" si="153"/>
        <v>229.63902450601859</v>
      </c>
      <c r="FA9" s="46">
        <f t="shared" si="154"/>
        <v>231.11071310035263</v>
      </c>
      <c r="FB9" s="46">
        <f t="shared" si="155"/>
        <v>232.58240169468667</v>
      </c>
      <c r="FC9" s="46">
        <f t="shared" si="156"/>
        <v>234.05409028902071</v>
      </c>
      <c r="FD9" s="46">
        <f t="shared" si="157"/>
        <v>235.52577888335475</v>
      </c>
      <c r="FE9" s="46">
        <f t="shared" si="158"/>
        <v>236.99746747768879</v>
      </c>
      <c r="FF9" s="46">
        <f t="shared" si="159"/>
        <v>238.46915607202283</v>
      </c>
      <c r="FG9" s="46">
        <f t="shared" si="160"/>
        <v>239.94084466635687</v>
      </c>
      <c r="FH9" s="46">
        <f t="shared" si="161"/>
        <v>241.41253326069091</v>
      </c>
      <c r="FI9" s="46">
        <f t="shared" si="162"/>
        <v>242.88422185502495</v>
      </c>
      <c r="FJ9" s="46">
        <f t="shared" si="163"/>
        <v>244.35591044935899</v>
      </c>
      <c r="FK9" s="46">
        <f t="shared" si="164"/>
        <v>245.82759904369303</v>
      </c>
      <c r="FL9" s="46">
        <f t="shared" si="165"/>
        <v>247.29928763802707</v>
      </c>
      <c r="FM9" s="46">
        <f t="shared" si="166"/>
        <v>248.77097623236111</v>
      </c>
      <c r="FN9" s="46">
        <f t="shared" si="167"/>
        <v>250.24266482669515</v>
      </c>
      <c r="FO9" s="46">
        <f t="shared" si="168"/>
        <v>251.71435342102919</v>
      </c>
      <c r="FP9" s="46">
        <f t="shared" si="169"/>
        <v>253.18604201536323</v>
      </c>
      <c r="FQ9" s="46">
        <f t="shared" si="170"/>
        <v>254.65773060969727</v>
      </c>
      <c r="FR9" s="46">
        <f t="shared" si="171"/>
        <v>256.12941920403131</v>
      </c>
      <c r="FS9" s="46">
        <f t="shared" si="172"/>
        <v>257.60110779836538</v>
      </c>
      <c r="FT9" s="46">
        <f t="shared" si="173"/>
        <v>259.07279639269944</v>
      </c>
      <c r="FU9" s="46">
        <f t="shared" si="174"/>
        <v>260.54448498703351</v>
      </c>
      <c r="FV9" s="46">
        <f t="shared" si="175"/>
        <v>262.01617358136758</v>
      </c>
      <c r="FW9" s="46">
        <f t="shared" si="176"/>
        <v>263.48786217570165</v>
      </c>
      <c r="FX9" s="46">
        <f t="shared" si="177"/>
        <v>264.95955077003572</v>
      </c>
      <c r="FY9" s="46">
        <f t="shared" si="178"/>
        <v>266.43123936436979</v>
      </c>
      <c r="FZ9" s="46">
        <f t="shared" si="179"/>
        <v>267.90292795870386</v>
      </c>
      <c r="GA9" s="46">
        <f t="shared" si="180"/>
        <v>269.37461655303792</v>
      </c>
      <c r="GB9" s="46">
        <f t="shared" si="181"/>
        <v>270.84630514737199</v>
      </c>
      <c r="GC9" s="46">
        <f t="shared" si="182"/>
        <v>272.31799374170606</v>
      </c>
      <c r="GD9" s="46">
        <f t="shared" si="183"/>
        <v>273.78968233604013</v>
      </c>
      <c r="GE9" s="46">
        <f t="shared" si="184"/>
        <v>275.2613709303742</v>
      </c>
      <c r="GF9" s="46">
        <f t="shared" si="185"/>
        <v>276.73305952470827</v>
      </c>
      <c r="GG9" s="46">
        <f t="shared" si="186"/>
        <v>278.20474811904234</v>
      </c>
      <c r="GH9" s="46">
        <f t="shared" si="187"/>
        <v>279.6764367133764</v>
      </c>
      <c r="GI9" s="46">
        <f t="shared" si="188"/>
        <v>281.14812530771047</v>
      </c>
      <c r="GJ9" s="46">
        <f t="shared" si="189"/>
        <v>282.61981390204454</v>
      </c>
      <c r="GK9" s="46">
        <f t="shared" si="190"/>
        <v>284.09150249637861</v>
      </c>
      <c r="GL9" s="46">
        <f t="shared" si="191"/>
        <v>285.56319109071268</v>
      </c>
      <c r="GM9" s="46">
        <f t="shared" si="192"/>
        <v>287.03487968504675</v>
      </c>
      <c r="GN9" s="46">
        <f t="shared" si="193"/>
        <v>288.50656827938082</v>
      </c>
      <c r="GO9" s="46">
        <f t="shared" si="194"/>
        <v>289.97825687371488</v>
      </c>
      <c r="GP9" s="46">
        <f t="shared" si="195"/>
        <v>291.44994546804895</v>
      </c>
      <c r="GQ9" s="46">
        <f t="shared" si="196"/>
        <v>292.92163406238302</v>
      </c>
      <c r="GR9" s="46">
        <f t="shared" si="197"/>
        <v>294.39332265671709</v>
      </c>
      <c r="GS9" s="46">
        <f t="shared" si="198"/>
        <v>295.86501125105116</v>
      </c>
      <c r="GT9" s="46">
        <f t="shared" si="199"/>
        <v>297.33669984538523</v>
      </c>
      <c r="GU9" s="46">
        <f t="shared" si="200"/>
        <v>298.80838843971929</v>
      </c>
      <c r="GV9" s="46">
        <f t="shared" si="201"/>
        <v>300.28007703405336</v>
      </c>
      <c r="GW9" s="46">
        <f t="shared" si="202"/>
        <v>301.75176562838743</v>
      </c>
      <c r="GX9" s="46">
        <f t="shared" si="203"/>
        <v>303.2234542227215</v>
      </c>
      <c r="GY9" s="46">
        <f t="shared" si="204"/>
        <v>304.69514281705557</v>
      </c>
      <c r="GZ9" s="46">
        <f t="shared" si="205"/>
        <v>306.16683141138964</v>
      </c>
      <c r="HA9" s="46">
        <f t="shared" si="206"/>
        <v>307.63852000572371</v>
      </c>
      <c r="HB9" s="46">
        <f t="shared" si="207"/>
        <v>309.11020860005777</v>
      </c>
      <c r="HC9" s="46">
        <f t="shared" si="208"/>
        <v>310.58189719439184</v>
      </c>
      <c r="HD9" s="46">
        <f t="shared" si="209"/>
        <v>312.05358578872591</v>
      </c>
      <c r="HE9" s="46">
        <f t="shared" si="210"/>
        <v>313.52527438305998</v>
      </c>
      <c r="HF9" s="46">
        <f t="shared" si="211"/>
        <v>314.99696297739405</v>
      </c>
      <c r="HG9" s="46">
        <f t="shared" si="212"/>
        <v>316.46865157172812</v>
      </c>
      <c r="HH9" s="46">
        <f t="shared" si="213"/>
        <v>317.94034016606219</v>
      </c>
      <c r="HI9" s="46">
        <f t="shared" si="20"/>
        <v>319.41202876039625</v>
      </c>
      <c r="HJ9" s="46">
        <f t="shared" si="3"/>
        <v>320.88371735473032</v>
      </c>
      <c r="HK9" s="46">
        <f t="shared" si="3"/>
        <v>322.35540594906439</v>
      </c>
      <c r="HL9" s="46">
        <f t="shared" si="3"/>
        <v>323.82709454339846</v>
      </c>
      <c r="HM9" s="46">
        <f t="shared" si="3"/>
        <v>325.29878313773253</v>
      </c>
      <c r="HN9" s="46">
        <f t="shared" si="3"/>
        <v>326.7704717320666</v>
      </c>
      <c r="HO9" s="46">
        <f t="shared" si="3"/>
        <v>328.24216032640066</v>
      </c>
      <c r="HP9" s="46">
        <f t="shared" si="3"/>
        <v>329.71384892073473</v>
      </c>
      <c r="HQ9" s="146">
        <f t="shared" si="15"/>
        <v>3.7285970815754236E-5</v>
      </c>
      <c r="HR9" s="146">
        <f t="shared" si="214"/>
        <v>5.8776278616600536E-5</v>
      </c>
      <c r="HS9" s="146">
        <f t="shared" si="214"/>
        <v>8.9447953099930575E-5</v>
      </c>
      <c r="HT9" s="146">
        <f t="shared" si="214"/>
        <v>1.3185061179247972E-4</v>
      </c>
      <c r="HU9" s="146">
        <f t="shared" si="214"/>
        <v>1.8879612728226703E-4</v>
      </c>
      <c r="HV9" s="146">
        <f t="shared" si="214"/>
        <v>2.6327507531978989E-4</v>
      </c>
      <c r="HW9" s="146">
        <f t="shared" si="214"/>
        <v>3.5835328574806595E-4</v>
      </c>
      <c r="HX9" s="146">
        <f t="shared" si="214"/>
        <v>4.7705460400627455E-4</v>
      </c>
      <c r="HY9" s="146">
        <f t="shared" si="214"/>
        <v>6.2223697220061328E-4</v>
      </c>
      <c r="HZ9" s="146">
        <f t="shared" si="214"/>
        <v>7.964692461164103E-4</v>
      </c>
      <c r="IA9" s="146">
        <f t="shared" si="214"/>
        <v>1.0019158302884675E-3</v>
      </c>
      <c r="IB9" s="146">
        <f t="shared" si="214"/>
        <v>1.2402353495596955E-3</v>
      </c>
      <c r="IC9" s="146">
        <f t="shared" si="214"/>
        <v>1.5124983291535923E-3</v>
      </c>
      <c r="ID9" s="146">
        <f t="shared" si="214"/>
        <v>1.8191273838874908E-3</v>
      </c>
      <c r="IE9" s="146">
        <f t="shared" si="214"/>
        <v>2.1598618705693019E-3</v>
      </c>
      <c r="IF9" s="146">
        <f t="shared" si="214"/>
        <v>2.5337474644842048E-3</v>
      </c>
      <c r="IG9" s="146">
        <f t="shared" si="214"/>
        <v>2.9391497810575119E-3</v>
      </c>
      <c r="IH9" s="146">
        <f t="shared" si="214"/>
        <v>3.3737900457015907E-3</v>
      </c>
      <c r="II9" s="146">
        <f t="shared" si="214"/>
        <v>3.8347999566240394E-3</v>
      </c>
      <c r="IJ9" s="146">
        <f t="shared" si="214"/>
        <v>4.3187922984956476E-3</v>
      </c>
      <c r="IK9" s="146">
        <f t="shared" si="214"/>
        <v>4.8219435394162968E-3</v>
      </c>
      <c r="IL9" s="146">
        <f t="shared" si="214"/>
        <v>5.340084553917445E-3</v>
      </c>
      <c r="IM9" s="146">
        <f t="shared" si="214"/>
        <v>5.8687957249620197E-3</v>
      </c>
      <c r="IN9" s="146">
        <f t="shared" si="214"/>
        <v>6.4035029469550623E-3</v>
      </c>
      <c r="IO9" s="146">
        <f t="shared" si="214"/>
        <v>6.9395714373775771E-3</v>
      </c>
      <c r="IP9" s="146">
        <f t="shared" si="214"/>
        <v>7.4723947264203824E-3</v>
      </c>
      <c r="IQ9" s="146">
        <f t="shared" si="214"/>
        <v>7.9974766955895876E-3</v>
      </c>
      <c r="IR9" s="146">
        <f t="shared" si="214"/>
        <v>8.5105050467191856E-3</v>
      </c>
      <c r="IS9" s="146">
        <f t="shared" si="214"/>
        <v>9.0074150771595005E-3</v>
      </c>
      <c r="IT9" s="146">
        <f t="shared" si="214"/>
        <v>9.4844430961472763E-3</v>
      </c>
      <c r="IU9" s="146">
        <f t="shared" si="214"/>
        <v>9.9381692282327367E-3</v>
      </c>
      <c r="IV9" s="146">
        <f t="shared" si="214"/>
        <v>1.036554970394909E-2</v>
      </c>
      <c r="IW9" s="146">
        <f t="shared" si="214"/>
        <v>1.0763939031816373E-2</v>
      </c>
      <c r="IX9" s="146">
        <f t="shared" si="214"/>
        <v>1.1131102678948257E-2</v>
      </c>
      <c r="IY9" s="146">
        <f t="shared" si="214"/>
        <v>1.146522106238089E-2</v>
      </c>
      <c r="IZ9" s="146">
        <f t="shared" si="214"/>
        <v>1.1764885774147939E-2</v>
      </c>
      <c r="JA9" s="146">
        <f t="shared" si="214"/>
        <v>1.2029089035779398E-2</v>
      </c>
      <c r="JB9" s="146">
        <f t="shared" si="214"/>
        <v>1.2257207408751906E-2</v>
      </c>
      <c r="JC9" s="146">
        <f t="shared" si="214"/>
        <v>1.244898078320469E-2</v>
      </c>
      <c r="JD9" s="146">
        <f t="shared" si="214"/>
        <v>1.2604487634630837E-2</v>
      </c>
      <c r="JE9" s="146">
        <f t="shared" si="214"/>
        <v>1.2724117483599442E-2</v>
      </c>
      <c r="JF9" s="146">
        <f t="shared" si="214"/>
        <v>1.2808541422686214E-2</v>
      </c>
      <c r="JG9" s="146">
        <f t="shared" si="214"/>
        <v>1.285868149287645E-2</v>
      </c>
      <c r="JH9" s="146">
        <f t="shared" si="214"/>
        <v>1.2875679603257887E-2</v>
      </c>
      <c r="JI9" s="146">
        <f t="shared" si="214"/>
        <v>1.2860866596633361E-2</v>
      </c>
      <c r="JJ9" s="146">
        <f t="shared" si="214"/>
        <v>1.2815731972856639E-2</v>
      </c>
      <c r="JK9" s="146">
        <f t="shared" si="214"/>
        <v>1.2741894693689474E-2</v>
      </c>
      <c r="JL9" s="146">
        <f t="shared" si="214"/>
        <v>1.2641075409656448E-2</v>
      </c>
      <c r="JM9" s="146">
        <f t="shared" si="214"/>
        <v>1.2515070372086847E-2</v>
      </c>
      <c r="JN9" s="146">
        <f t="shared" si="214"/>
        <v>1.2365727223164225E-2</v>
      </c>
      <c r="JO9" s="146">
        <f t="shared" si="214"/>
        <v>1.2194922793872734E-2</v>
      </c>
      <c r="JP9" s="146">
        <f t="shared" si="214"/>
        <v>1.2004542984422292E-2</v>
      </c>
      <c r="JQ9" s="146">
        <f t="shared" si="214"/>
        <v>1.1796464754002246E-2</v>
      </c>
      <c r="JR9" s="146">
        <f t="shared" si="214"/>
        <v>1.1572540206301263E-2</v>
      </c>
      <c r="JS9" s="146">
        <f t="shared" si="214"/>
        <v>1.1334582723744019E-2</v>
      </c>
      <c r="JT9" s="146">
        <f t="shared" si="214"/>
        <v>1.108435507633628E-2</v>
      </c>
      <c r="JU9" s="146">
        <f t="shared" si="214"/>
        <v>1.0823559409813749E-2</v>
      </c>
      <c r="JV9" s="146">
        <f t="shared" si="214"/>
        <v>1.0553829001861467E-2</v>
      </c>
      <c r="JW9" s="146">
        <f t="shared" si="214"/>
        <v>1.0276721663895027E-2</v>
      </c>
      <c r="JX9" s="146">
        <f t="shared" si="214"/>
        <v>9.993714658676019E-3</v>
      </c>
      <c r="JY9" s="146">
        <f t="shared" si="214"/>
        <v>9.7062010002883052E-3</v>
      </c>
      <c r="JZ9" s="146">
        <f t="shared" si="214"/>
        <v>9.4154870021842547E-3</v>
      </c>
      <c r="KA9" s="146">
        <f t="shared" si="214"/>
        <v>9.1227909406149076E-3</v>
      </c>
      <c r="KB9" s="146">
        <f t="shared" si="214"/>
        <v>8.8292427043200512E-3</v>
      </c>
      <c r="KC9" s="146">
        <f t="shared" si="21"/>
        <v>8.5358843064621808E-3</v>
      </c>
      <c r="KD9" s="146">
        <f t="shared" si="215"/>
        <v>8.2436711410688382E-3</v>
      </c>
      <c r="KE9" s="146">
        <f t="shared" si="215"/>
        <v>7.9534738733811113E-3</v>
      </c>
      <c r="KF9" s="146">
        <f t="shared" si="215"/>
        <v>7.6660808612135974E-3</v>
      </c>
      <c r="KG9" s="146">
        <f t="shared" si="215"/>
        <v>7.3822010124733189E-3</v>
      </c>
      <c r="KH9" s="146">
        <f t="shared" si="215"/>
        <v>7.102466992165689E-3</v>
      </c>
      <c r="KI9" s="146">
        <f t="shared" si="215"/>
        <v>6.8274387003703328E-3</v>
      </c>
      <c r="KJ9" s="146">
        <f t="shared" si="215"/>
        <v>6.5576069506627817E-3</v>
      </c>
      <c r="KK9" s="146">
        <f t="shared" si="215"/>
        <v>6.2933972861917431E-3</v>
      </c>
      <c r="KL9" s="146">
        <f t="shared" si="215"/>
        <v>6.0351738780068283E-3</v>
      </c>
      <c r="KM9" s="146">
        <f t="shared" si="215"/>
        <v>5.783243457218477E-3</v>
      </c>
      <c r="KN9" s="146">
        <f t="shared" si="215"/>
        <v>5.537859239112361E-3</v>
      </c>
      <c r="KO9" s="146">
        <f t="shared" si="215"/>
        <v>5.2992248034140982E-3</v>
      </c>
      <c r="KP9" s="146">
        <f t="shared" si="215"/>
        <v>5.0674979004917175E-3</v>
      </c>
      <c r="KQ9" s="146">
        <f t="shared" si="215"/>
        <v>4.8427941583921398E-3</v>
      </c>
      <c r="KR9" s="146">
        <f t="shared" si="215"/>
        <v>4.6251906702404113E-3</v>
      </c>
      <c r="KS9" s="146">
        <f t="shared" si="215"/>
        <v>4.4147294456991504E-3</v>
      </c>
      <c r="KT9" s="146">
        <f t="shared" si="215"/>
        <v>4.2114207139100895E-3</v>
      </c>
      <c r="KU9" s="146">
        <f t="shared" si="215"/>
        <v>4.0152460686411848E-3</v>
      </c>
      <c r="KV9" s="146">
        <f t="shared" si="215"/>
        <v>3.8261614492669893E-3</v>
      </c>
      <c r="KW9" s="146">
        <f t="shared" si="215"/>
        <v>3.6440999537428816E-3</v>
      </c>
      <c r="KX9" s="146">
        <f t="shared" si="215"/>
        <v>3.4689744819236742E-3</v>
      </c>
      <c r="KY9" s="146">
        <f t="shared" si="215"/>
        <v>3.3006802094513407E-3</v>
      </c>
      <c r="KZ9" s="146">
        <f t="shared" si="215"/>
        <v>3.1390968940233181E-3</v>
      </c>
      <c r="LA9" s="146">
        <f t="shared" si="215"/>
        <v>2.9840910171776464E-3</v>
      </c>
      <c r="LB9" s="146">
        <f t="shared" si="215"/>
        <v>2.8355177658227378E-3</v>
      </c>
      <c r="LC9" s="146">
        <f t="shared" si="215"/>
        <v>2.6932228586194753E-3</v>
      </c>
      <c r="LD9" s="146">
        <f t="shared" si="215"/>
        <v>2.5570442230170528E-3</v>
      </c>
      <c r="LE9" s="146">
        <f t="shared" si="215"/>
        <v>2.4268135292731196E-3</v>
      </c>
      <c r="LF9" s="146">
        <f t="shared" si="215"/>
        <v>2.3023575881729748E-3</v>
      </c>
      <c r="LG9" s="146">
        <f t="shared" si="215"/>
        <v>2.1834996194211699E-3</v>
      </c>
      <c r="LH9" s="146">
        <f t="shared" si="215"/>
        <v>2.0700603978289667E-3</v>
      </c>
      <c r="LI9" s="146">
        <f t="shared" si="215"/>
        <v>1.9618592844783712E-3</v>
      </c>
      <c r="LJ9" s="146">
        <f t="shared" si="215"/>
        <v>1.8587151500219451E-3</v>
      </c>
      <c r="LK9" s="146">
        <f t="shared" si="215"/>
        <v>1.7604471971902332E-3</v>
      </c>
      <c r="LL9" s="146">
        <f t="shared" si="215"/>
        <v>1.6668756894366212E-3</v>
      </c>
      <c r="LM9" s="146">
        <f t="shared" si="215"/>
        <v>1.5778225924635752E-3</v>
      </c>
      <c r="LN9" s="146">
        <f t="shared" si="215"/>
        <v>1.4931121351521319E-3</v>
      </c>
      <c r="LO9" s="146">
        <f t="shared" si="215"/>
        <v>1.4125712961680214E-3</v>
      </c>
      <c r="LP9" s="146">
        <f t="shared" si="215"/>
        <v>1.3360302222479065E-3</v>
      </c>
      <c r="LQ9" s="146">
        <f t="shared" si="215"/>
        <v>1.2633225838852933E-3</v>
      </c>
      <c r="LR9" s="146">
        <f t="shared" si="215"/>
        <v>1.194285873842313E-3</v>
      </c>
      <c r="LS9" s="146">
        <f t="shared" si="215"/>
        <v>1.128761653614834E-3</v>
      </c>
      <c r="LT9" s="146">
        <f t="shared" si="215"/>
        <v>1.0665957526790697E-3</v>
      </c>
      <c r="LU9" s="146">
        <f t="shared" si="215"/>
        <v>1.0076384250499314E-3</v>
      </c>
      <c r="LV9" s="146">
        <f t="shared" si="215"/>
        <v>9.5174446738803976E-4</v>
      </c>
      <c r="LW9" s="146">
        <f t="shared" si="215"/>
        <v>8.9877330260596487E-4</v>
      </c>
      <c r="LX9" s="146">
        <f t="shared" si="215"/>
        <v>8.4858903264577851E-4</v>
      </c>
      <c r="LY9" s="146">
        <f t="shared" si="215"/>
        <v>8.0106046383142686E-4</v>
      </c>
      <c r="LZ9" s="146">
        <f t="shared" si="215"/>
        <v>7.5606110794167376E-4</v>
      </c>
      <c r="MA9" s="146">
        <f t="shared" si="215"/>
        <v>7.1346916190269491E-4</v>
      </c>
      <c r="MB9" s="146">
        <f t="shared" si="215"/>
        <v>6.7316746876503505E-4</v>
      </c>
      <c r="MC9" s="146">
        <f t="shared" si="215"/>
        <v>6.3504346240720157E-4</v>
      </c>
      <c r="MD9" s="146">
        <f t="shared" si="215"/>
        <v>5.9898909819838071E-4</v>
      </c>
      <c r="ME9" s="146">
        <f t="shared" si="215"/>
        <v>5.6490077165510029E-4</v>
      </c>
      <c r="MF9" s="146">
        <f t="shared" si="215"/>
        <v>5.3267922694135437E-4</v>
      </c>
      <c r="MG9" s="146">
        <f t="shared" si="215"/>
        <v>5.0222945688833281E-4</v>
      </c>
      <c r="MH9" s="146">
        <f t="shared" si="215"/>
        <v>4.7346059604824026E-4</v>
      </c>
      <c r="MI9" s="146">
        <f t="shared" si="215"/>
        <v>4.4628580814632085E-4</v>
      </c>
      <c r="MJ9" s="146">
        <f t="shared" si="215"/>
        <v>4.2062216915569439E-4</v>
      </c>
      <c r="MK9" s="146">
        <f t="shared" si="215"/>
        <v>3.9639054709060333E-4</v>
      </c>
      <c r="ML9" s="146">
        <f t="shared" si="215"/>
        <v>3.7351547949446311E-4</v>
      </c>
      <c r="MM9" s="146">
        <f t="shared" si="215"/>
        <v>3.5192504948961429E-4</v>
      </c>
      <c r="MN9" s="146">
        <f t="shared" si="215"/>
        <v>3.315507611547645E-4</v>
      </c>
      <c r="MO9" s="146">
        <f t="shared" si="22"/>
        <v>3.1232741490399137E-4</v>
      </c>
      <c r="MP9" s="146">
        <f t="shared" si="216"/>
        <v>2.9419298345671128E-4</v>
      </c>
      <c r="MQ9" s="146">
        <f t="shared" si="216"/>
        <v>2.7708848891120057E-4</v>
      </c>
      <c r="MR9" s="146">
        <f t="shared" si="216"/>
        <v>2.6095788136421141E-4</v>
      </c>
      <c r="MS9" s="146">
        <f t="shared" si="216"/>
        <v>2.4574791945579551E-4</v>
      </c>
      <c r="MT9" s="146">
        <f t="shared" si="216"/>
        <v>2.3140805316101349E-4</v>
      </c>
      <c r="MU9" s="146">
        <f t="shared" si="216"/>
        <v>2.1789030909825295E-4</v>
      </c>
      <c r="MV9" s="146">
        <f t="shared" si="216"/>
        <v>2.0514917857734349E-4</v>
      </c>
      <c r="MW9" s="146">
        <f t="shared" si="216"/>
        <v>1.9314150856859389E-4</v>
      </c>
      <c r="MX9" s="146">
        <f t="shared" si="216"/>
        <v>1.8182639573654027E-4</v>
      </c>
      <c r="MY9" s="146">
        <f t="shared" si="216"/>
        <v>1.7116508364858676E-4</v>
      </c>
      <c r="MZ9" s="146">
        <f t="shared" si="216"/>
        <v>1.6112086323914223E-4</v>
      </c>
      <c r="NA9" s="146">
        <f t="shared" si="216"/>
        <v>1.5165897658341197E-4</v>
      </c>
      <c r="NB9" s="146">
        <f t="shared" si="216"/>
        <v>1.4274652401186999E-4</v>
      </c>
      <c r="NC9" s="146">
        <f t="shared" si="216"/>
        <v>1.3435237457599231E-4</v>
      </c>
      <c r="ND9" s="146">
        <f t="shared" si="216"/>
        <v>1.2644707985807782E-4</v>
      </c>
      <c r="NE9" s="146">
        <f t="shared" si="216"/>
        <v>1.1900279110248681E-4</v>
      </c>
      <c r="NF9" s="146">
        <f t="shared" si="216"/>
        <v>1.1199317963231244E-4</v>
      </c>
      <c r="NG9" s="146">
        <f t="shared" si="216"/>
        <v>1.0539336050405899E-4</v>
      </c>
      <c r="NH9" s="146">
        <f t="shared" si="216"/>
        <v>9.9179819343202924E-5</v>
      </c>
      <c r="NI9" s="146">
        <f t="shared" si="216"/>
        <v>9.3330342295399059E-5</v>
      </c>
      <c r="NJ9" s="146">
        <f t="shared" si="216"/>
        <v>8.7823949021305283E-5</v>
      </c>
      <c r="NK9" s="146">
        <f t="shared" si="216"/>
        <v>8.2640828657537914E-5</v>
      </c>
      <c r="NL9" s="146">
        <f t="shared" si="216"/>
        <v>7.776227866186201E-5</v>
      </c>
      <c r="NM9" s="146">
        <f t="shared" si="216"/>
        <v>7.3170646457330259E-5</v>
      </c>
      <c r="NN9" s="146">
        <f t="shared" si="216"/>
        <v>6.8849273787572547E-5</v>
      </c>
      <c r="NO9" s="146">
        <f t="shared" si="216"/>
        <v>6.478244369368374E-5</v>
      </c>
      <c r="NP9" s="146">
        <f t="shared" si="216"/>
        <v>6.0955330022107605E-5</v>
      </c>
      <c r="NQ9" s="146">
        <f t="shared" si="216"/>
        <v>5.7353949372433876E-5</v>
      </c>
      <c r="NR9" s="146">
        <f t="shared" si="216"/>
        <v>5.3965115394112542E-5</v>
      </c>
      <c r="NS9" s="146">
        <f t="shared" si="216"/>
        <v>5.0776395341561981E-5</v>
      </c>
      <c r="NT9" s="146">
        <f t="shared" si="216"/>
        <v>4.7776068798068897E-5</v>
      </c>
      <c r="NU9" s="146">
        <f t="shared" si="216"/>
        <v>4.4953088480098317E-5</v>
      </c>
      <c r="NV9" s="146">
        <f t="shared" si="216"/>
        <v>4.2297043035144626E-5</v>
      </c>
      <c r="NW9" s="146">
        <f t="shared" si="216"/>
        <v>3.9798121748003552E-5</v>
      </c>
      <c r="NX9" s="146">
        <f t="shared" si="216"/>
        <v>3.7447081072278952E-5</v>
      </c>
      <c r="NY9" s="146">
        <f t="shared" si="216"/>
        <v>3.5235212906058259E-5</v>
      </c>
      <c r="NZ9" s="146">
        <f t="shared" si="216"/>
        <v>3.3154314532896901E-5</v>
      </c>
      <c r="OA9" s="146">
        <f t="shared" si="216"/>
        <v>3.1196660151604149E-5</v>
      </c>
      <c r="OB9" s="146">
        <f t="shared" si="216"/>
        <v>2.9354973920703477E-5</v>
      </c>
      <c r="OC9" s="146">
        <f t="shared" si="216"/>
        <v>2.7622404445908738E-5</v>
      </c>
      <c r="OD9" s="146">
        <f t="shared" si="216"/>
        <v>2.5992500641429623E-5</v>
      </c>
      <c r="OE9" s="146">
        <f t="shared" si="216"/>
        <v>2.4459188898426233E-5</v>
      </c>
      <c r="OF9" s="146">
        <f t="shared" si="216"/>
        <v>2.3016751496431613E-5</v>
      </c>
      <c r="OG9" s="146">
        <f t="shared" si="216"/>
        <v>2.1659806196034675E-5</v>
      </c>
      <c r="OH9" s="146">
        <f t="shared" si="216"/>
        <v>2.0383286953591095E-5</v>
      </c>
      <c r="OI9" s="146">
        <f t="shared" si="216"/>
        <v>1.9182425701148954E-5</v>
      </c>
      <c r="OJ9" s="146">
        <f t="shared" si="216"/>
        <v>1.8052735137160997E-5</v>
      </c>
      <c r="OK9" s="146">
        <f t="shared" si="216"/>
        <v>1.6989992475895873E-5</v>
      </c>
      <c r="OL9" s="146">
        <f t="shared" si="216"/>
        <v>1.599022410574355E-5</v>
      </c>
      <c r="OM9" s="146">
        <f t="shared" si="216"/>
        <v>1.5049691108831091E-5</v>
      </c>
      <c r="ON9" s="146">
        <f t="shared" si="216"/>
        <v>1.4164875596537175E-5</v>
      </c>
      <c r="OO9" s="146">
        <f t="shared" si="216"/>
        <v>1.3332467817584008E-5</v>
      </c>
      <c r="OP9" s="146">
        <f t="shared" si="216"/>
        <v>1.2549353997423012E-5</v>
      </c>
      <c r="OQ9" s="146">
        <f t="shared" si="216"/>
        <v>1.1812604869594781E-5</v>
      </c>
      <c r="OR9" s="146">
        <f t="shared" si="216"/>
        <v>1.1119464861637617E-5</v>
      </c>
      <c r="OS9" s="146">
        <f t="shared" si="216"/>
        <v>1.0467341899949985E-5</v>
      </c>
      <c r="OT9" s="146">
        <f t="shared" si="216"/>
        <v>9.8537977997642623E-6</v>
      </c>
      <c r="OU9" s="146">
        <f t="shared" si="216"/>
        <v>9.2765392080850649E-6</v>
      </c>
      <c r="OV9" s="146">
        <f t="shared" si="216"/>
        <v>8.7334090690595497E-6</v>
      </c>
      <c r="OW9" s="146">
        <f t="shared" si="216"/>
        <v>8.2223785828089197E-6</v>
      </c>
      <c r="OX9" s="146">
        <f t="shared" si="216"/>
        <v>7.7415396302308617E-6</v>
      </c>
      <c r="OY9" s="146">
        <f t="shared" si="216"/>
        <v>7.2890976377135363E-6</v>
      </c>
      <c r="OZ9" s="146">
        <f t="shared" si="216"/>
        <v>6.863364857057866E-6</v>
      </c>
      <c r="PA9" s="146">
        <f t="shared" si="23"/>
        <v>6.4627540372076647E-6</v>
      </c>
      <c r="PB9" s="146">
        <f t="shared" si="7"/>
        <v>6.0857724656251338E-6</v>
      </c>
      <c r="PC9" s="146">
        <f t="shared" si="7"/>
        <v>5.7310163583334609E-6</v>
      </c>
      <c r="PD9" s="146">
        <f t="shared" si="7"/>
        <v>5.3971655787739671E-6</v>
      </c>
      <c r="PE9" s="146">
        <f t="shared" si="7"/>
        <v>5.0829786666971147E-6</v>
      </c>
      <c r="PF9" s="146">
        <f t="shared" si="7"/>
        <v>4.78728815932889E-6</v>
      </c>
      <c r="PG9" s="146">
        <f t="shared" si="7"/>
        <v>4.5089961880229246E-6</v>
      </c>
      <c r="PH9" s="146">
        <f t="shared" si="7"/>
        <v>4.247070334530532E-6</v>
      </c>
      <c r="PI9" s="146">
        <f t="shared" si="7"/>
        <v>4.0005397318991402E-6</v>
      </c>
    </row>
    <row r="10" spans="1:426" x14ac:dyDescent="0.45">
      <c r="A10" s="4">
        <v>7</v>
      </c>
      <c r="B10" s="319">
        <f>IFERROR(_xlfn.LOGNORM.INV(VLookups!$B$22,LN($G10),LN($K10)),"")</f>
        <v>31.473142745565163</v>
      </c>
      <c r="C10" s="81">
        <v>100</v>
      </c>
      <c r="D10" s="319">
        <f>IFERROR(_xlfn.LOGNORM.INV(VLookups!$B$23,LN($G10),LN($K10)),"")</f>
        <v>384.45477459365321</v>
      </c>
      <c r="E10" s="32">
        <f t="shared" si="8"/>
        <v>1</v>
      </c>
      <c r="F10" s="32">
        <f t="shared" si="9"/>
        <v>0.24090598356918499</v>
      </c>
      <c r="G10" s="65">
        <f>IF(AND(C10&gt;0,NOT(ISBLANK(H10))),IF(VLOOKUP($C$3,VLookups!$A$17:$B$18,2,FALSE),C10*VLOOKUP(H10,VLookups!$A$4:$B$13,2,FALSE),C10),"")</f>
        <v>110.00000000000001</v>
      </c>
      <c r="H10" s="21" t="s">
        <v>2</v>
      </c>
      <c r="I10" s="53"/>
      <c r="J10" s="237"/>
      <c r="K10" s="320">
        <f>IF(C10&gt;0,IF(ISBLANK(J10),IF(ISBLANK(H10),"",VLOOKUP(H10,VLookups!$A$4:$C$13,3,FALSE)),J10),"")</f>
        <v>1.4</v>
      </c>
      <c r="L10" s="320">
        <f t="shared" si="10"/>
        <v>58.830271974681345</v>
      </c>
      <c r="M10" s="67">
        <f t="shared" si="11"/>
        <v>3461.0009006149771</v>
      </c>
      <c r="N10" s="81">
        <v>150</v>
      </c>
      <c r="O10" s="230">
        <f>IF(AND(N10&gt;0,C10&gt;0,NOT(K10="")),ABS(VLOOKUP($N$1,VLookups!$A$27:$B$28,2,FALSE)-_xlfn.LOGNORM.DIST(N10,LN(G10),LN(K10),TRUE)),"")</f>
        <v>0.82167953084608014</v>
      </c>
      <c r="P10" s="80">
        <f>IF(AND($B10&gt;0,$C10&gt;0,$D10&gt;0,NOT(ISBLANK($H10))),_xlfn.LOGNORM.INV(ABS(VLOOKUP($N$1,VLookups!$A$27:$B$28,2,FALSE)-P$3),LN($G10),LN($K10)),"")</f>
        <v>71.469718620042087</v>
      </c>
      <c r="Q10" s="79">
        <f>IF(AND($B10&gt;0,$C10&gt;0,$D10&gt;0,NOT(ISBLANK($H10))),_xlfn.LOGNORM.INV(ABS(VLOOKUP($N$1,VLookups!$A$27:$B$28,2,FALSE)-Q$3),LN($G10),LN($K10)),"")</f>
        <v>169.30247150304064</v>
      </c>
      <c r="R10" s="80">
        <f>IF(AND($B10&gt;0,$C10&gt;0,$D10&gt;0,NOT(ISBLANK($H10))),_xlfn.LOGNORM.INV(ABS(VLOOKUP($N$1,VLookups!$A$27:$B$28,2,FALSE)-R$3),LN($G10),LN($K10)),"")</f>
        <v>155.89947779832275</v>
      </c>
      <c r="S10" s="79">
        <f>IF(AND($B10&gt;0,$C10&gt;0,$D10&gt;0,NOT(ISBLANK($H10))),_xlfn.LOGNORM.INV(ABS(VLOOKUP($N$1,VLookups!$A$27:$B$28,2,FALSE)-S$3),LN($G10),LN($K10)),"")</f>
        <v>146.00816497641293</v>
      </c>
      <c r="T10" s="80">
        <f>IF(AND($B10&gt;0,$C10&gt;0,$D10&gt;0,NOT(ISBLANK($H10))),_xlfn.LOGNORM.INV(ABS(VLOOKUP($N$1,VLookups!$A$27:$B$28,2,FALSE)-T$3),LN($G10),LN($K10)),"")</f>
        <v>138.02398033702133</v>
      </c>
      <c r="U10" s="79">
        <f>IF(AND($B10&gt;0,$C10&gt;0,$D10&gt;0,NOT(ISBLANK($H10))),_xlfn.LOGNORM.INV(ABS(VLOOKUP($N$1,VLookups!$A$27:$B$28,2,FALSE)-U$3),LN($G10),LN($K10)),"")</f>
        <v>131.22672851367656</v>
      </c>
      <c r="V10" s="5"/>
      <c r="W10" s="145">
        <f t="shared" si="12"/>
        <v>1.7649081592404403</v>
      </c>
      <c r="X10" s="145">
        <f t="shared" si="13"/>
        <v>31.473142745565163</v>
      </c>
      <c r="Y10" s="46">
        <f t="shared" ref="Y10" si="218">IF(ISNONTEXT($W10),X10+$W10,"")</f>
        <v>33.238050904805604</v>
      </c>
      <c r="Z10" s="46">
        <f t="shared" si="25"/>
        <v>35.002959064046046</v>
      </c>
      <c r="AA10" s="46">
        <f t="shared" si="26"/>
        <v>36.767867223286487</v>
      </c>
      <c r="AB10" s="46">
        <f t="shared" si="27"/>
        <v>38.532775382526928</v>
      </c>
      <c r="AC10" s="46">
        <f t="shared" si="28"/>
        <v>40.29768354176737</v>
      </c>
      <c r="AD10" s="46">
        <f t="shared" si="29"/>
        <v>42.062591701007811</v>
      </c>
      <c r="AE10" s="46">
        <f t="shared" si="30"/>
        <v>43.827499860248253</v>
      </c>
      <c r="AF10" s="46">
        <f t="shared" si="31"/>
        <v>45.592408019488694</v>
      </c>
      <c r="AG10" s="46">
        <f t="shared" si="32"/>
        <v>47.357316178729135</v>
      </c>
      <c r="AH10" s="46">
        <f t="shared" si="33"/>
        <v>49.122224337969577</v>
      </c>
      <c r="AI10" s="46">
        <f t="shared" si="34"/>
        <v>50.887132497210018</v>
      </c>
      <c r="AJ10" s="46">
        <f t="shared" si="35"/>
        <v>52.65204065645046</v>
      </c>
      <c r="AK10" s="46">
        <f t="shared" si="36"/>
        <v>54.416948815690901</v>
      </c>
      <c r="AL10" s="46">
        <f t="shared" si="37"/>
        <v>56.181856974931343</v>
      </c>
      <c r="AM10" s="46">
        <f t="shared" si="38"/>
        <v>57.946765134171784</v>
      </c>
      <c r="AN10" s="46">
        <f t="shared" si="39"/>
        <v>59.711673293412225</v>
      </c>
      <c r="AO10" s="46">
        <f t="shared" si="40"/>
        <v>61.476581452652667</v>
      </c>
      <c r="AP10" s="46">
        <f t="shared" si="41"/>
        <v>63.241489611893108</v>
      </c>
      <c r="AQ10" s="46">
        <f t="shared" si="42"/>
        <v>65.00639777113355</v>
      </c>
      <c r="AR10" s="46">
        <f t="shared" si="43"/>
        <v>66.771305930373984</v>
      </c>
      <c r="AS10" s="46">
        <f t="shared" si="44"/>
        <v>68.536214089614418</v>
      </c>
      <c r="AT10" s="46">
        <f t="shared" si="45"/>
        <v>70.301122248854853</v>
      </c>
      <c r="AU10" s="46">
        <f t="shared" si="46"/>
        <v>72.066030408095287</v>
      </c>
      <c r="AV10" s="46">
        <f t="shared" si="47"/>
        <v>73.830938567335721</v>
      </c>
      <c r="AW10" s="46">
        <f t="shared" si="48"/>
        <v>75.595846726576156</v>
      </c>
      <c r="AX10" s="46">
        <f t="shared" si="49"/>
        <v>77.36075488581659</v>
      </c>
      <c r="AY10" s="46">
        <f t="shared" si="50"/>
        <v>79.125663045057024</v>
      </c>
      <c r="AZ10" s="46">
        <f t="shared" si="51"/>
        <v>80.890571204297459</v>
      </c>
      <c r="BA10" s="46">
        <f t="shared" si="52"/>
        <v>82.655479363537893</v>
      </c>
      <c r="BB10" s="46">
        <f t="shared" si="53"/>
        <v>84.420387522778327</v>
      </c>
      <c r="BC10" s="46">
        <f t="shared" si="54"/>
        <v>86.185295682018761</v>
      </c>
      <c r="BD10" s="46">
        <f t="shared" si="55"/>
        <v>87.950203841259196</v>
      </c>
      <c r="BE10" s="46">
        <f t="shared" si="56"/>
        <v>89.71511200049963</v>
      </c>
      <c r="BF10" s="46">
        <f t="shared" si="57"/>
        <v>91.480020159740064</v>
      </c>
      <c r="BG10" s="46">
        <f t="shared" si="58"/>
        <v>93.244928318980499</v>
      </c>
      <c r="BH10" s="46">
        <f t="shared" si="59"/>
        <v>95.009836478220933</v>
      </c>
      <c r="BI10" s="46">
        <f t="shared" si="60"/>
        <v>96.774744637461367</v>
      </c>
      <c r="BJ10" s="46">
        <f t="shared" si="61"/>
        <v>98.539652796701802</v>
      </c>
      <c r="BK10" s="46">
        <f t="shared" si="62"/>
        <v>100.30456095594224</v>
      </c>
      <c r="BL10" s="46">
        <f t="shared" si="63"/>
        <v>102.06946911518267</v>
      </c>
      <c r="BM10" s="46">
        <f t="shared" si="64"/>
        <v>103.8343772744231</v>
      </c>
      <c r="BN10" s="46">
        <f t="shared" si="65"/>
        <v>105.59928543366354</v>
      </c>
      <c r="BO10" s="46">
        <f t="shared" si="66"/>
        <v>107.36419359290397</v>
      </c>
      <c r="BP10" s="46">
        <f t="shared" si="67"/>
        <v>109.12910175214441</v>
      </c>
      <c r="BQ10" s="46">
        <f t="shared" si="68"/>
        <v>110.89400991138484</v>
      </c>
      <c r="BR10" s="46">
        <f t="shared" si="69"/>
        <v>112.65891807062528</v>
      </c>
      <c r="BS10" s="46">
        <f t="shared" si="70"/>
        <v>114.42382622986571</v>
      </c>
      <c r="BT10" s="46">
        <f t="shared" si="71"/>
        <v>116.18873438910614</v>
      </c>
      <c r="BU10" s="46">
        <f t="shared" si="72"/>
        <v>117.95364254834658</v>
      </c>
      <c r="BV10" s="46">
        <f t="shared" si="73"/>
        <v>119.71855070758701</v>
      </c>
      <c r="BW10" s="46">
        <f t="shared" si="74"/>
        <v>121.48345886682745</v>
      </c>
      <c r="BX10" s="46">
        <f t="shared" si="75"/>
        <v>123.24836702606788</v>
      </c>
      <c r="BY10" s="46">
        <f t="shared" si="76"/>
        <v>125.01327518530832</v>
      </c>
      <c r="BZ10" s="46">
        <f t="shared" si="77"/>
        <v>126.77818334454875</v>
      </c>
      <c r="CA10" s="46">
        <f t="shared" si="78"/>
        <v>128.54309150378919</v>
      </c>
      <c r="CB10" s="46">
        <f t="shared" si="79"/>
        <v>130.30799966302962</v>
      </c>
      <c r="CC10" s="46">
        <f t="shared" si="80"/>
        <v>132.07290782227005</v>
      </c>
      <c r="CD10" s="46">
        <f t="shared" si="81"/>
        <v>133.83781598151049</v>
      </c>
      <c r="CE10" s="46">
        <f t="shared" si="82"/>
        <v>135.60272414075092</v>
      </c>
      <c r="CF10" s="46">
        <f t="shared" si="83"/>
        <v>137.36763229999136</v>
      </c>
      <c r="CG10" s="46">
        <f t="shared" si="84"/>
        <v>139.13254045923179</v>
      </c>
      <c r="CH10" s="46">
        <f t="shared" si="85"/>
        <v>140.89744861847223</v>
      </c>
      <c r="CI10" s="46">
        <f t="shared" si="86"/>
        <v>142.66235677771266</v>
      </c>
      <c r="CJ10" s="46">
        <f t="shared" si="87"/>
        <v>144.42726493695309</v>
      </c>
      <c r="CK10" s="46">
        <f t="shared" si="18"/>
        <v>146.19217309619353</v>
      </c>
      <c r="CL10" s="46">
        <f t="shared" si="88"/>
        <v>147.95708125543396</v>
      </c>
      <c r="CM10" s="46">
        <f t="shared" si="89"/>
        <v>149.7219894146744</v>
      </c>
      <c r="CN10" s="46">
        <f t="shared" si="90"/>
        <v>151.48689757391483</v>
      </c>
      <c r="CO10" s="46">
        <f t="shared" si="91"/>
        <v>153.25180573315527</v>
      </c>
      <c r="CP10" s="46">
        <f t="shared" si="92"/>
        <v>155.0167138923957</v>
      </c>
      <c r="CQ10" s="46">
        <f t="shared" si="93"/>
        <v>156.78162205163613</v>
      </c>
      <c r="CR10" s="46">
        <f t="shared" si="94"/>
        <v>158.54653021087657</v>
      </c>
      <c r="CS10" s="46">
        <f t="shared" si="95"/>
        <v>160.311438370117</v>
      </c>
      <c r="CT10" s="46">
        <f t="shared" si="96"/>
        <v>162.07634652935744</v>
      </c>
      <c r="CU10" s="46">
        <f t="shared" si="97"/>
        <v>163.84125468859787</v>
      </c>
      <c r="CV10" s="46">
        <f t="shared" si="98"/>
        <v>165.60616284783831</v>
      </c>
      <c r="CW10" s="46">
        <f t="shared" si="99"/>
        <v>167.37107100707874</v>
      </c>
      <c r="CX10" s="46">
        <f t="shared" si="100"/>
        <v>169.13597916631917</v>
      </c>
      <c r="CY10" s="46">
        <f t="shared" si="101"/>
        <v>170.90088732555961</v>
      </c>
      <c r="CZ10" s="46">
        <f t="shared" si="102"/>
        <v>172.66579548480004</v>
      </c>
      <c r="DA10" s="46">
        <f t="shared" si="103"/>
        <v>174.43070364404048</v>
      </c>
      <c r="DB10" s="46">
        <f t="shared" si="104"/>
        <v>176.19561180328091</v>
      </c>
      <c r="DC10" s="46">
        <f t="shared" si="105"/>
        <v>177.96051996252135</v>
      </c>
      <c r="DD10" s="46">
        <f t="shared" si="106"/>
        <v>179.72542812176178</v>
      </c>
      <c r="DE10" s="46">
        <f t="shared" si="107"/>
        <v>181.49033628100221</v>
      </c>
      <c r="DF10" s="46">
        <f t="shared" si="108"/>
        <v>183.25524444024265</v>
      </c>
      <c r="DG10" s="46">
        <f t="shared" si="109"/>
        <v>185.02015259948308</v>
      </c>
      <c r="DH10" s="46">
        <f t="shared" si="110"/>
        <v>186.78506075872352</v>
      </c>
      <c r="DI10" s="46">
        <f t="shared" si="111"/>
        <v>188.54996891796395</v>
      </c>
      <c r="DJ10" s="46">
        <f t="shared" si="112"/>
        <v>190.31487707720439</v>
      </c>
      <c r="DK10" s="46">
        <f t="shared" si="113"/>
        <v>192.07978523644482</v>
      </c>
      <c r="DL10" s="46">
        <f t="shared" si="114"/>
        <v>193.84469339568525</v>
      </c>
      <c r="DM10" s="46">
        <f t="shared" si="115"/>
        <v>195.60960155492569</v>
      </c>
      <c r="DN10" s="46">
        <f t="shared" si="116"/>
        <v>197.37450971416612</v>
      </c>
      <c r="DO10" s="46">
        <f t="shared" si="117"/>
        <v>199.13941787340656</v>
      </c>
      <c r="DP10" s="46">
        <f t="shared" si="118"/>
        <v>200.90432603264699</v>
      </c>
      <c r="DQ10" s="46">
        <f t="shared" si="119"/>
        <v>202.66923419188743</v>
      </c>
      <c r="DR10" s="46">
        <f t="shared" si="120"/>
        <v>204.43414235112786</v>
      </c>
      <c r="DS10" s="46">
        <f t="shared" si="121"/>
        <v>206.19905051036829</v>
      </c>
      <c r="DT10" s="46">
        <f t="shared" si="122"/>
        <v>207.96395866960873</v>
      </c>
      <c r="DU10" s="46">
        <f t="shared" si="123"/>
        <v>209.72886682884916</v>
      </c>
      <c r="DV10" s="46">
        <f t="shared" si="124"/>
        <v>211.4937749880896</v>
      </c>
      <c r="DW10" s="46">
        <f t="shared" si="125"/>
        <v>213.25868314733003</v>
      </c>
      <c r="DX10" s="46">
        <f t="shared" si="126"/>
        <v>215.02359130657047</v>
      </c>
      <c r="DY10" s="46">
        <f t="shared" si="127"/>
        <v>216.7884994658109</v>
      </c>
      <c r="DZ10" s="46">
        <f t="shared" si="128"/>
        <v>218.55340762505134</v>
      </c>
      <c r="EA10" s="46">
        <f t="shared" si="129"/>
        <v>220.31831578429177</v>
      </c>
      <c r="EB10" s="46">
        <f t="shared" si="130"/>
        <v>222.0832239435322</v>
      </c>
      <c r="EC10" s="46">
        <f t="shared" si="131"/>
        <v>223.84813210277264</v>
      </c>
      <c r="ED10" s="46">
        <f t="shared" si="132"/>
        <v>225.61304026201307</v>
      </c>
      <c r="EE10" s="46">
        <f t="shared" si="133"/>
        <v>227.37794842125351</v>
      </c>
      <c r="EF10" s="46">
        <f t="shared" si="134"/>
        <v>229.14285658049394</v>
      </c>
      <c r="EG10" s="46">
        <f t="shared" si="135"/>
        <v>230.90776473973438</v>
      </c>
      <c r="EH10" s="46">
        <f t="shared" si="136"/>
        <v>232.67267289897481</v>
      </c>
      <c r="EI10" s="46">
        <f t="shared" si="137"/>
        <v>234.43758105821524</v>
      </c>
      <c r="EJ10" s="46">
        <f t="shared" si="138"/>
        <v>236.20248921745568</v>
      </c>
      <c r="EK10" s="46">
        <f t="shared" si="139"/>
        <v>237.96739737669611</v>
      </c>
      <c r="EL10" s="46">
        <f t="shared" si="140"/>
        <v>239.73230553593655</v>
      </c>
      <c r="EM10" s="46">
        <f t="shared" si="141"/>
        <v>241.49721369517698</v>
      </c>
      <c r="EN10" s="46">
        <f t="shared" si="142"/>
        <v>243.26212185441742</v>
      </c>
      <c r="EO10" s="46">
        <f t="shared" si="143"/>
        <v>245.02703001365785</v>
      </c>
      <c r="EP10" s="46">
        <f t="shared" si="144"/>
        <v>246.79193817289828</v>
      </c>
      <c r="EQ10" s="46">
        <f t="shared" si="145"/>
        <v>248.55684633213872</v>
      </c>
      <c r="ER10" s="46">
        <f t="shared" si="146"/>
        <v>250.32175449137915</v>
      </c>
      <c r="ES10" s="46">
        <f t="shared" si="147"/>
        <v>252.08666265061959</v>
      </c>
      <c r="ET10" s="46">
        <f t="shared" si="148"/>
        <v>253.85157080986002</v>
      </c>
      <c r="EU10" s="46">
        <f t="shared" si="149"/>
        <v>255.61647896910046</v>
      </c>
      <c r="EV10" s="46">
        <f t="shared" si="150"/>
        <v>257.38138712834092</v>
      </c>
      <c r="EW10" s="46">
        <f t="shared" si="19"/>
        <v>259.14629528758138</v>
      </c>
      <c r="EX10" s="46">
        <f t="shared" si="151"/>
        <v>260.91120344682184</v>
      </c>
      <c r="EY10" s="46">
        <f t="shared" si="152"/>
        <v>262.67611160606231</v>
      </c>
      <c r="EZ10" s="46">
        <f t="shared" si="153"/>
        <v>264.44101976530277</v>
      </c>
      <c r="FA10" s="46">
        <f t="shared" si="154"/>
        <v>266.20592792454323</v>
      </c>
      <c r="FB10" s="46">
        <f t="shared" si="155"/>
        <v>267.97083608378369</v>
      </c>
      <c r="FC10" s="46">
        <f t="shared" si="156"/>
        <v>269.73574424302416</v>
      </c>
      <c r="FD10" s="46">
        <f t="shared" si="157"/>
        <v>271.50065240226462</v>
      </c>
      <c r="FE10" s="46">
        <f t="shared" si="158"/>
        <v>273.26556056150508</v>
      </c>
      <c r="FF10" s="46">
        <f t="shared" si="159"/>
        <v>275.03046872074555</v>
      </c>
      <c r="FG10" s="46">
        <f t="shared" si="160"/>
        <v>276.79537687998601</v>
      </c>
      <c r="FH10" s="46">
        <f t="shared" si="161"/>
        <v>278.56028503922647</v>
      </c>
      <c r="FI10" s="46">
        <f t="shared" si="162"/>
        <v>280.32519319846693</v>
      </c>
      <c r="FJ10" s="46">
        <f t="shared" si="163"/>
        <v>282.0901013577074</v>
      </c>
      <c r="FK10" s="46">
        <f t="shared" si="164"/>
        <v>283.85500951694786</v>
      </c>
      <c r="FL10" s="46">
        <f t="shared" si="165"/>
        <v>285.61991767618832</v>
      </c>
      <c r="FM10" s="46">
        <f t="shared" si="166"/>
        <v>287.38482583542879</v>
      </c>
      <c r="FN10" s="46">
        <f t="shared" si="167"/>
        <v>289.14973399466925</v>
      </c>
      <c r="FO10" s="46">
        <f t="shared" si="168"/>
        <v>290.91464215390971</v>
      </c>
      <c r="FP10" s="46">
        <f t="shared" si="169"/>
        <v>292.67955031315017</v>
      </c>
      <c r="FQ10" s="46">
        <f t="shared" si="170"/>
        <v>294.44445847239064</v>
      </c>
      <c r="FR10" s="46">
        <f t="shared" si="171"/>
        <v>296.2093666316311</v>
      </c>
      <c r="FS10" s="46">
        <f t="shared" si="172"/>
        <v>297.97427479087156</v>
      </c>
      <c r="FT10" s="46">
        <f t="shared" si="173"/>
        <v>299.73918295011202</v>
      </c>
      <c r="FU10" s="46">
        <f t="shared" si="174"/>
        <v>301.50409110935249</v>
      </c>
      <c r="FV10" s="46">
        <f t="shared" si="175"/>
        <v>303.26899926859295</v>
      </c>
      <c r="FW10" s="46">
        <f t="shared" si="176"/>
        <v>305.03390742783341</v>
      </c>
      <c r="FX10" s="46">
        <f t="shared" si="177"/>
        <v>306.79881558707388</v>
      </c>
      <c r="FY10" s="46">
        <f t="shared" si="178"/>
        <v>308.56372374631434</v>
      </c>
      <c r="FZ10" s="46">
        <f t="shared" si="179"/>
        <v>310.3286319055548</v>
      </c>
      <c r="GA10" s="46">
        <f t="shared" si="180"/>
        <v>312.09354006479526</v>
      </c>
      <c r="GB10" s="46">
        <f t="shared" si="181"/>
        <v>313.85844822403573</v>
      </c>
      <c r="GC10" s="46">
        <f t="shared" si="182"/>
        <v>315.62335638327619</v>
      </c>
      <c r="GD10" s="46">
        <f t="shared" si="183"/>
        <v>317.38826454251665</v>
      </c>
      <c r="GE10" s="46">
        <f t="shared" si="184"/>
        <v>319.15317270175711</v>
      </c>
      <c r="GF10" s="46">
        <f t="shared" si="185"/>
        <v>320.91808086099758</v>
      </c>
      <c r="GG10" s="46">
        <f t="shared" si="186"/>
        <v>322.68298902023804</v>
      </c>
      <c r="GH10" s="46">
        <f t="shared" si="187"/>
        <v>324.4478971794785</v>
      </c>
      <c r="GI10" s="46">
        <f t="shared" si="188"/>
        <v>326.21280533871897</v>
      </c>
      <c r="GJ10" s="46">
        <f t="shared" si="189"/>
        <v>327.97771349795943</v>
      </c>
      <c r="GK10" s="46">
        <f t="shared" si="190"/>
        <v>329.74262165719989</v>
      </c>
      <c r="GL10" s="46">
        <f t="shared" si="191"/>
        <v>331.50752981644035</v>
      </c>
      <c r="GM10" s="46">
        <f t="shared" si="192"/>
        <v>333.27243797568082</v>
      </c>
      <c r="GN10" s="46">
        <f t="shared" si="193"/>
        <v>335.03734613492128</v>
      </c>
      <c r="GO10" s="46">
        <f t="shared" si="194"/>
        <v>336.80225429416174</v>
      </c>
      <c r="GP10" s="46">
        <f t="shared" si="195"/>
        <v>338.5671624534022</v>
      </c>
      <c r="GQ10" s="46">
        <f t="shared" si="196"/>
        <v>340.33207061264267</v>
      </c>
      <c r="GR10" s="46">
        <f t="shared" si="197"/>
        <v>342.09697877188313</v>
      </c>
      <c r="GS10" s="46">
        <f t="shared" si="198"/>
        <v>343.86188693112359</v>
      </c>
      <c r="GT10" s="46">
        <f t="shared" si="199"/>
        <v>345.62679509036406</v>
      </c>
      <c r="GU10" s="46">
        <f t="shared" si="200"/>
        <v>347.39170324960452</v>
      </c>
      <c r="GV10" s="46">
        <f t="shared" si="201"/>
        <v>349.15661140884498</v>
      </c>
      <c r="GW10" s="46">
        <f t="shared" si="202"/>
        <v>350.92151956808544</v>
      </c>
      <c r="GX10" s="46">
        <f t="shared" si="203"/>
        <v>352.68642772732591</v>
      </c>
      <c r="GY10" s="46">
        <f t="shared" si="204"/>
        <v>354.45133588656637</v>
      </c>
      <c r="GZ10" s="46">
        <f t="shared" si="205"/>
        <v>356.21624404580683</v>
      </c>
      <c r="HA10" s="46">
        <f t="shared" si="206"/>
        <v>357.98115220504729</v>
      </c>
      <c r="HB10" s="46">
        <f t="shared" si="207"/>
        <v>359.74606036428776</v>
      </c>
      <c r="HC10" s="46">
        <f t="shared" si="208"/>
        <v>361.51096852352822</v>
      </c>
      <c r="HD10" s="46">
        <f t="shared" si="209"/>
        <v>363.27587668276868</v>
      </c>
      <c r="HE10" s="46">
        <f t="shared" si="210"/>
        <v>365.04078484200915</v>
      </c>
      <c r="HF10" s="46">
        <f t="shared" si="211"/>
        <v>366.80569300124961</v>
      </c>
      <c r="HG10" s="46">
        <f t="shared" si="212"/>
        <v>368.57060116049007</v>
      </c>
      <c r="HH10" s="46">
        <f t="shared" si="213"/>
        <v>370.33550931973053</v>
      </c>
      <c r="HI10" s="46">
        <f t="shared" si="20"/>
        <v>372.100417478971</v>
      </c>
      <c r="HJ10" s="46">
        <f t="shared" si="3"/>
        <v>373.86532563821146</v>
      </c>
      <c r="HK10" s="46">
        <f t="shared" si="3"/>
        <v>375.63023379745192</v>
      </c>
      <c r="HL10" s="46">
        <f t="shared" si="3"/>
        <v>377.39514195669238</v>
      </c>
      <c r="HM10" s="46">
        <f t="shared" si="3"/>
        <v>379.16005011593285</v>
      </c>
      <c r="HN10" s="46">
        <f t="shared" si="3"/>
        <v>380.92495827517331</v>
      </c>
      <c r="HO10" s="46">
        <f t="shared" si="3"/>
        <v>382.68986643441377</v>
      </c>
      <c r="HP10" s="46">
        <f t="shared" si="3"/>
        <v>384.45477459365424</v>
      </c>
      <c r="HQ10" s="146">
        <f t="shared" si="15"/>
        <v>3.7379980633953864E-5</v>
      </c>
      <c r="HR10" s="146">
        <f t="shared" si="214"/>
        <v>6.384674661619061E-5</v>
      </c>
      <c r="HS10" s="146">
        <f t="shared" si="214"/>
        <v>1.0352813511174048E-4</v>
      </c>
      <c r="HT10" s="146">
        <f t="shared" si="214"/>
        <v>1.6037133616567315E-4</v>
      </c>
      <c r="HU10" s="146">
        <f t="shared" si="214"/>
        <v>2.3858448735557798E-4</v>
      </c>
      <c r="HV10" s="146">
        <f t="shared" si="214"/>
        <v>3.4241748252416486E-4</v>
      </c>
      <c r="HW10" s="146">
        <f t="shared" si="214"/>
        <v>4.7592256985630894E-4</v>
      </c>
      <c r="HX10" s="146">
        <f t="shared" si="214"/>
        <v>6.4271620435501337E-4</v>
      </c>
      <c r="HY10" s="146">
        <f t="shared" si="214"/>
        <v>8.4576185303188894E-4</v>
      </c>
      <c r="HZ10" s="146">
        <f t="shared" si="214"/>
        <v>1.0871896856576527E-3</v>
      </c>
      <c r="IA10" s="146">
        <f t="shared" si="214"/>
        <v>1.3681641908272642E-3</v>
      </c>
      <c r="IB10" s="146">
        <f t="shared" si="214"/>
        <v>1.688805544206672E-3</v>
      </c>
      <c r="IC10" s="146">
        <f t="shared" si="214"/>
        <v>2.048165666410722E-3</v>
      </c>
      <c r="ID10" s="146">
        <f t="shared" si="214"/>
        <v>2.444255780169372E-3</v>
      </c>
      <c r="IE10" s="146">
        <f t="shared" si="214"/>
        <v>2.8741191473771136E-3</v>
      </c>
      <c r="IF10" s="146">
        <f t="shared" si="214"/>
        <v>3.3339406035306786E-3</v>
      </c>
      <c r="IG10" s="146">
        <f t="shared" si="214"/>
        <v>3.8191834506969137E-3</v>
      </c>
      <c r="IH10" s="146">
        <f t="shared" si="214"/>
        <v>4.3247440795608581E-3</v>
      </c>
      <c r="II10" s="146">
        <f t="shared" si="214"/>
        <v>4.8451151831601248E-3</v>
      </c>
      <c r="IJ10" s="146">
        <f t="shared" si="214"/>
        <v>5.374549405437838E-3</v>
      </c>
      <c r="IK10" s="146">
        <f t="shared" si="214"/>
        <v>5.9072165534477519E-3</v>
      </c>
      <c r="IL10" s="146">
        <f t="shared" si="214"/>
        <v>6.4373489340283779E-3</v>
      </c>
      <c r="IM10" s="146">
        <f t="shared" si="214"/>
        <v>6.9593708261594615E-3</v>
      </c>
      <c r="IN10" s="146">
        <f t="shared" si="214"/>
        <v>7.4680094736782419E-3</v>
      </c>
      <c r="IO10" s="146">
        <f t="shared" si="214"/>
        <v>7.9583862147839836E-3</v>
      </c>
      <c r="IP10" s="146">
        <f t="shared" si="214"/>
        <v>8.4260874165739078E-3</v>
      </c>
      <c r="IQ10" s="146">
        <f t="shared" si="214"/>
        <v>8.8672157381400468E-3</v>
      </c>
      <c r="IR10" s="146">
        <f t="shared" si="214"/>
        <v>9.278422904420127E-3</v>
      </c>
      <c r="IS10" s="146">
        <f t="shared" si="214"/>
        <v>9.6569256466982178E-3</v>
      </c>
      <c r="IT10" s="146">
        <f t="shared" si="214"/>
        <v>1.0000506773642873E-2</v>
      </c>
      <c r="IU10" s="146">
        <f t="shared" si="214"/>
        <v>1.0307503502511604E-2</v>
      </c>
      <c r="IV10" s="146">
        <f t="shared" si="214"/>
        <v>1.0576785228672298E-2</v>
      </c>
      <c r="IW10" s="146">
        <f t="shared" si="214"/>
        <v>1.0807722867573519E-2</v>
      </c>
      <c r="IX10" s="146">
        <f t="shared" si="214"/>
        <v>1.1000151789752298E-2</v>
      </c>
      <c r="IY10" s="146">
        <f t="shared" si="214"/>
        <v>1.1154330206944245E-2</v>
      </c>
      <c r="IZ10" s="146">
        <f t="shared" si="214"/>
        <v>1.1270894673510969E-2</v>
      </c>
      <c r="JA10" s="146">
        <f t="shared" si="214"/>
        <v>1.1350814156876766E-2</v>
      </c>
      <c r="JB10" s="146">
        <f t="shared" si="214"/>
        <v>1.1395343915198732E-2</v>
      </c>
      <c r="JC10" s="146">
        <f t="shared" si="214"/>
        <v>1.1405980209115705E-2</v>
      </c>
      <c r="JD10" s="146">
        <f t="shared" si="214"/>
        <v>1.1384416673768372E-2</v>
      </c>
      <c r="JE10" s="146">
        <f t="shared" si="214"/>
        <v>1.1332502991937075E-2</v>
      </c>
      <c r="JF10" s="146">
        <f t="shared" si="214"/>
        <v>1.1252206341971124E-2</v>
      </c>
      <c r="JG10" s="146">
        <f t="shared" si="214"/>
        <v>1.1145575946668559E-2</v>
      </c>
      <c r="JH10" s="146">
        <f t="shared" si="214"/>
        <v>1.1014710921810942E-2</v>
      </c>
      <c r="JI10" s="146">
        <f t="shared" si="214"/>
        <v>1.0861731515250507E-2</v>
      </c>
      <c r="JJ10" s="146">
        <f t="shared" si="214"/>
        <v>1.068875373828684E-2</v>
      </c>
      <c r="JK10" s="146">
        <f t="shared" si="214"/>
        <v>1.0497867319161381E-2</v>
      </c>
      <c r="JL10" s="146">
        <f t="shared" si="214"/>
        <v>1.0291116852200754E-2</v>
      </c>
      <c r="JM10" s="146">
        <f t="shared" si="214"/>
        <v>1.0070485973696499E-2</v>
      </c>
      <c r="JN10" s="146">
        <f t="shared" si="214"/>
        <v>9.8378843652332255E-3</v>
      </c>
      <c r="JO10" s="146">
        <f t="shared" si="214"/>
        <v>9.5951373651288006E-3</v>
      </c>
      <c r="JP10" s="146">
        <f t="shared" si="214"/>
        <v>9.3439779572766606E-3</v>
      </c>
      <c r="JQ10" s="146">
        <f t="shared" si="214"/>
        <v>9.0860409024567483E-3</v>
      </c>
      <c r="JR10" s="146">
        <f t="shared" si="214"/>
        <v>8.8228587787242668E-3</v>
      </c>
      <c r="JS10" s="146">
        <f t="shared" si="214"/>
        <v>8.5558597035632518E-3</v>
      </c>
      <c r="JT10" s="146">
        <f t="shared" si="214"/>
        <v>8.2863665200263743E-3</v>
      </c>
      <c r="JU10" s="146">
        <f t="shared" si="214"/>
        <v>8.0155972411468848E-3</v>
      </c>
      <c r="JV10" s="146">
        <f t="shared" si="214"/>
        <v>7.7446665607118379E-3</v>
      </c>
      <c r="JW10" s="146">
        <f t="shared" si="214"/>
        <v>7.4745882533724843E-3</v>
      </c>
      <c r="JX10" s="146">
        <f t="shared" si="214"/>
        <v>7.2062783024959953E-3</v>
      </c>
      <c r="JY10" s="146">
        <f t="shared" si="214"/>
        <v>6.9405586096966173E-3</v>
      </c>
      <c r="JZ10" s="146">
        <f t="shared" si="214"/>
        <v>6.6781611552833601E-3</v>
      </c>
      <c r="KA10" s="146">
        <f t="shared" si="214"/>
        <v>6.419732493657182E-3</v>
      </c>
      <c r="KB10" s="146">
        <f t="shared" si="214"/>
        <v>6.1658384817942016E-3</v>
      </c>
      <c r="KC10" s="146">
        <f t="shared" si="21"/>
        <v>5.9169691522181246E-3</v>
      </c>
      <c r="KD10" s="146">
        <f t="shared" si="215"/>
        <v>5.6735436542104051E-3</v>
      </c>
      <c r="KE10" s="146">
        <f t="shared" si="215"/>
        <v>5.4359151983758318E-3</v>
      </c>
      <c r="KF10" s="146">
        <f t="shared" si="215"/>
        <v>5.2043759500554829E-3</v>
      </c>
      <c r="KG10" s="146">
        <f t="shared" si="215"/>
        <v>4.9791618264643017E-3</v>
      </c>
      <c r="KH10" s="146">
        <f t="shared" si="215"/>
        <v>4.7604571608492905E-3</v>
      </c>
      <c r="KI10" s="146">
        <f t="shared" si="215"/>
        <v>4.5483992044561411E-3</v>
      </c>
      <c r="KJ10" s="146">
        <f t="shared" si="215"/>
        <v>4.3430824437060258E-3</v>
      </c>
      <c r="KK10" s="146">
        <f t="shared" si="215"/>
        <v>4.1445627157739584E-3</v>
      </c>
      <c r="KL10" s="146">
        <f t="shared" si="215"/>
        <v>3.9528611107879363E-3</v>
      </c>
      <c r="KM10" s="146">
        <f t="shared" si="215"/>
        <v>3.7679676531943273E-3</v>
      </c>
      <c r="KN10" s="146">
        <f t="shared" si="215"/>
        <v>3.5898447585220048E-3</v>
      </c>
      <c r="KO10" s="146">
        <f t="shared" si="215"/>
        <v>3.4184304648871393E-3</v>
      </c>
      <c r="KP10" s="146">
        <f t="shared" si="215"/>
        <v>3.2536414411715453E-3</v>
      </c>
      <c r="KQ10" s="146">
        <f t="shared" si="215"/>
        <v>3.0953757759357024E-3</v>
      </c>
      <c r="KR10" s="146">
        <f t="shared" si="215"/>
        <v>2.9435155528466689E-3</v>
      </c>
      <c r="KS10" s="146">
        <f t="shared" si="215"/>
        <v>2.7979292197608621E-3</v>
      </c>
      <c r="KT10" s="146">
        <f t="shared" si="215"/>
        <v>2.6584737596468413E-3</v>
      </c>
      <c r="KU10" s="146">
        <f t="shared" si="215"/>
        <v>2.5249966723067717E-3</v>
      </c>
      <c r="KV10" s="146">
        <f t="shared" si="215"/>
        <v>2.397337776394599E-3</v>
      </c>
      <c r="KW10" s="146">
        <f t="shared" si="215"/>
        <v>2.2753308415687889E-3</v>
      </c>
      <c r="KX10" s="146">
        <f t="shared" si="215"/>
        <v>2.1588050607890988E-3</v>
      </c>
      <c r="KY10" s="146">
        <f t="shared" si="215"/>
        <v>2.0475863727966613E-3</v>
      </c>
      <c r="KZ10" s="146">
        <f t="shared" si="215"/>
        <v>1.9414986447308005E-3</v>
      </c>
      <c r="LA10" s="146">
        <f t="shared" si="215"/>
        <v>1.8403647246544568E-3</v>
      </c>
      <c r="LB10" s="146">
        <f t="shared" si="215"/>
        <v>1.7440073735025534E-3</v>
      </c>
      <c r="LC10" s="146">
        <f t="shared" si="215"/>
        <v>1.6522500856505234E-3</v>
      </c>
      <c r="LD10" s="146">
        <f t="shared" si="215"/>
        <v>1.5649178069373465E-3</v>
      </c>
      <c r="LE10" s="146">
        <f t="shared" si="215"/>
        <v>1.481837558581103E-3</v>
      </c>
      <c r="LF10" s="146">
        <f t="shared" si="215"/>
        <v>1.4028389750062335E-3</v>
      </c>
      <c r="LG10" s="146">
        <f t="shared" si="215"/>
        <v>1.3277547631682484E-3</v>
      </c>
      <c r="LH10" s="146">
        <f t="shared" si="215"/>
        <v>1.2564210905214891E-3</v>
      </c>
      <c r="LI10" s="146">
        <f t="shared" si="215"/>
        <v>1.1886779083351479E-3</v>
      </c>
      <c r="LJ10" s="146">
        <f t="shared" si="215"/>
        <v>1.1243692166262003E-3</v>
      </c>
      <c r="LK10" s="146">
        <f t="shared" si="215"/>
        <v>1.0633432765502382E-3</v>
      </c>
      <c r="LL10" s="146">
        <f t="shared" si="215"/>
        <v>1.0054527756749006E-3</v>
      </c>
      <c r="LM10" s="146">
        <f t="shared" si="215"/>
        <v>9.5055495115880574E-4</v>
      </c>
      <c r="LN10" s="146">
        <f t="shared" si="215"/>
        <v>8.9851167547277445E-4</v>
      </c>
      <c r="LO10" s="146">
        <f t="shared" si="215"/>
        <v>8.4918950893198627E-4</v>
      </c>
      <c r="LP10" s="146">
        <f t="shared" si="215"/>
        <v>8.0245972295743735E-4</v>
      </c>
      <c r="LQ10" s="146">
        <f t="shared" si="215"/>
        <v>7.5819829765399127E-4</v>
      </c>
      <c r="LR10" s="146">
        <f t="shared" si="215"/>
        <v>7.1628589698039902E-4</v>
      </c>
      <c r="LS10" s="146">
        <f t="shared" si="215"/>
        <v>6.766078244936684E-4</v>
      </c>
      <c r="LT10" s="146">
        <f t="shared" si="215"/>
        <v>6.3905396237627838E-4</v>
      </c>
      <c r="LU10" s="146">
        <f t="shared" si="215"/>
        <v>6.0351869619913734E-4</v>
      </c>
      <c r="LV10" s="146">
        <f t="shared" si="215"/>
        <v>5.6990082763570121E-4</v>
      </c>
      <c r="LW10" s="146">
        <f t="shared" si="215"/>
        <v>5.3810347712242442E-4</v>
      </c>
      <c r="LX10" s="146">
        <f t="shared" si="215"/>
        <v>5.0803397825695523E-4</v>
      </c>
      <c r="LY10" s="146">
        <f t="shared" si="215"/>
        <v>4.796037655379013E-4</v>
      </c>
      <c r="LZ10" s="146">
        <f t="shared" si="215"/>
        <v>4.527282568769525E-4</v>
      </c>
      <c r="MA10" s="146">
        <f t="shared" si="215"/>
        <v>4.2732673215581163E-4</v>
      </c>
      <c r="MB10" s="146">
        <f t="shared" si="215"/>
        <v>4.0332220895508551E-4</v>
      </c>
      <c r="MC10" s="146">
        <f t="shared" si="215"/>
        <v>3.8064131644970816E-4</v>
      </c>
      <c r="MD10" s="146">
        <f t="shared" si="215"/>
        <v>3.592141683446736E-4</v>
      </c>
      <c r="ME10" s="146">
        <f t="shared" si="215"/>
        <v>3.3897423561490364E-4</v>
      </c>
      <c r="MF10" s="146">
        <f t="shared" si="215"/>
        <v>3.1985821971345979E-4</v>
      </c>
      <c r="MG10" s="146">
        <f t="shared" si="215"/>
        <v>3.0180592682204792E-4</v>
      </c>
      <c r="MH10" s="146">
        <f t="shared" si="215"/>
        <v>2.8476014363637336E-4</v>
      </c>
      <c r="MI10" s="146">
        <f t="shared" si="215"/>
        <v>2.6866651510547372E-4</v>
      </c>
      <c r="MJ10" s="146">
        <f t="shared" si="215"/>
        <v>2.5347342447828124E-4</v>
      </c>
      <c r="MK10" s="146">
        <f t="shared" si="215"/>
        <v>2.3913187595159586E-4</v>
      </c>
      <c r="ML10" s="146">
        <f t="shared" si="215"/>
        <v>2.255953801608533E-4</v>
      </c>
      <c r="MM10" s="146">
        <f t="shared" si="215"/>
        <v>2.1281984270801209E-4</v>
      </c>
      <c r="MN10" s="146">
        <f t="shared" si="215"/>
        <v>2.0076345587916158E-4</v>
      </c>
      <c r="MO10" s="146">
        <f t="shared" si="22"/>
        <v>1.8938659366734406E-4</v>
      </c>
      <c r="MP10" s="146">
        <f t="shared" si="216"/>
        <v>1.7865171018354714E-4</v>
      </c>
      <c r="MQ10" s="146">
        <f t="shared" si="216"/>
        <v>1.6852324151003082E-4</v>
      </c>
      <c r="MR10" s="146">
        <f t="shared" si="216"/>
        <v>1.5896751102512259E-4</v>
      </c>
      <c r="MS10" s="146">
        <f t="shared" si="216"/>
        <v>1.4995263820665939E-4</v>
      </c>
      <c r="MT10" s="146">
        <f t="shared" si="216"/>
        <v>1.4144845090240002E-4</v>
      </c>
      <c r="MU10" s="146">
        <f t="shared" si="216"/>
        <v>1.3342640103932435E-4</v>
      </c>
      <c r="MV10" s="146">
        <f t="shared" si="216"/>
        <v>1.2585948372986116E-4</v>
      </c>
      <c r="MW10" s="146">
        <f t="shared" si="216"/>
        <v>1.1872215972122098E-4</v>
      </c>
      <c r="MX10" s="146">
        <f t="shared" si="216"/>
        <v>1.1199028112409879E-4</v>
      </c>
      <c r="MY10" s="146">
        <f t="shared" si="216"/>
        <v>1.0564102034877472E-4</v>
      </c>
      <c r="MZ10" s="146">
        <f t="shared" si="216"/>
        <v>9.9652802169915752E-5</v>
      </c>
      <c r="NA10" s="146">
        <f t="shared" si="216"/>
        <v>9.4005238835998185E-5</v>
      </c>
      <c r="NB10" s="146">
        <f t="shared" si="216"/>
        <v>8.8679068135073425E-5</v>
      </c>
      <c r="NC10" s="146">
        <f t="shared" si="216"/>
        <v>8.3656094325417757E-5</v>
      </c>
      <c r="ND10" s="146">
        <f t="shared" si="216"/>
        <v>7.8919131837407955E-5</v>
      </c>
      <c r="NE10" s="146">
        <f t="shared" si="216"/>
        <v>7.4451951651489866E-5</v>
      </c>
      <c r="NF10" s="146">
        <f t="shared" si="216"/>
        <v>7.0239230256403574E-5</v>
      </c>
      <c r="NG10" s="146">
        <f t="shared" si="216"/>
        <v>6.6266501091672922E-5</v>
      </c>
      <c r="NH10" s="146">
        <f t="shared" si="216"/>
        <v>6.2520108378800947E-5</v>
      </c>
      <c r="NI10" s="146">
        <f t="shared" si="216"/>
        <v>5.8987163246427196E-5</v>
      </c>
      <c r="NJ10" s="146">
        <f t="shared" si="216"/>
        <v>5.5655502055953277E-5</v>
      </c>
      <c r="NK10" s="146">
        <f t="shared" si="216"/>
        <v>5.2513646835699325E-5</v>
      </c>
      <c r="NL10" s="146">
        <f t="shared" si="216"/>
        <v>4.9550767733461865E-5</v>
      </c>
      <c r="NM10" s="146">
        <f t="shared" si="216"/>
        <v>4.6756647399406502E-5</v>
      </c>
      <c r="NN10" s="146">
        <f t="shared" si="216"/>
        <v>4.4121647213450239E-5</v>
      </c>
      <c r="NO10" s="146">
        <f t="shared" si="216"/>
        <v>4.1636675273651502E-5</v>
      </c>
      <c r="NP10" s="146">
        <f t="shared" si="216"/>
        <v>3.9293156064621504E-5</v>
      </c>
      <c r="NQ10" s="146">
        <f t="shared" si="216"/>
        <v>3.7083001727512343E-5</v>
      </c>
      <c r="NR10" s="146">
        <f t="shared" si="216"/>
        <v>3.4998584855780633E-5</v>
      </c>
      <c r="NS10" s="146">
        <f t="shared" si="216"/>
        <v>3.3032712743552009E-5</v>
      </c>
      <c r="NT10" s="146">
        <f t="shared" si="216"/>
        <v>3.1178603016101664E-5</v>
      </c>
      <c r="NU10" s="146">
        <f t="shared" si="216"/>
        <v>2.9429860574619923E-5</v>
      </c>
      <c r="NV10" s="146">
        <f t="shared" si="216"/>
        <v>2.7780455790089429E-5</v>
      </c>
      <c r="NW10" s="146">
        <f t="shared" si="216"/>
        <v>2.6224703883722706E-5</v>
      </c>
      <c r="NX10" s="146">
        <f t="shared" si="216"/>
        <v>2.4757245433993265E-5</v>
      </c>
      <c r="NY10" s="146">
        <f t="shared" si="216"/>
        <v>2.3373027952839202E-5</v>
      </c>
      <c r="NZ10" s="146">
        <f t="shared" si="216"/>
        <v>2.2067288476096595E-5</v>
      </c>
      <c r="OA10" s="146">
        <f t="shared" si="216"/>
        <v>2.0835537115653698E-5</v>
      </c>
      <c r="OB10" s="146">
        <f t="shared" si="216"/>
        <v>1.9673541523176943E-5</v>
      </c>
      <c r="OC10" s="146">
        <f t="shared" si="216"/>
        <v>1.8577312217555746E-5</v>
      </c>
      <c r="OD10" s="146">
        <f t="shared" si="216"/>
        <v>1.754308873043802E-5</v>
      </c>
      <c r="OE10" s="146">
        <f t="shared" si="216"/>
        <v>1.6567326526381436E-5</v>
      </c>
      <c r="OF10" s="146">
        <f t="shared" si="216"/>
        <v>1.5646684656223824E-5</v>
      </c>
      <c r="OG10" s="146">
        <f t="shared" si="216"/>
        <v>1.4778014104278834E-5</v>
      </c>
      <c r="OH10" s="146">
        <f t="shared" si="216"/>
        <v>1.3958346791897009E-5</v>
      </c>
      <c r="OI10" s="146">
        <f t="shared" si="216"/>
        <v>1.318488520178115E-5</v>
      </c>
      <c r="OJ10" s="146">
        <f t="shared" si="216"/>
        <v>1.2454992589232852E-5</v>
      </c>
      <c r="OK10" s="146">
        <f t="shared" si="216"/>
        <v>1.1766183748208403E-5</v>
      </c>
      <c r="OL10" s="146">
        <f t="shared" si="216"/>
        <v>1.1116116301705135E-5</v>
      </c>
      <c r="OM10" s="146">
        <f t="shared" si="216"/>
        <v>1.05025824875605E-5</v>
      </c>
      <c r="ON10" s="146">
        <f t="shared" si="216"/>
        <v>9.9235014122454892E-6</v>
      </c>
      <c r="OO10" s="146">
        <f t="shared" si="216"/>
        <v>9.3769117466639324E-6</v>
      </c>
      <c r="OP10" s="146">
        <f t="shared" si="216"/>
        <v>8.8609648393348664E-6</v>
      </c>
      <c r="OQ10" s="146">
        <f t="shared" si="216"/>
        <v>8.3739182236337443E-6</v>
      </c>
      <c r="OR10" s="146">
        <f t="shared" si="216"/>
        <v>7.9141294970137515E-6</v>
      </c>
      <c r="OS10" s="146">
        <f t="shared" si="216"/>
        <v>7.4800505513049162E-6</v>
      </c>
      <c r="OT10" s="146">
        <f t="shared" si="216"/>
        <v>7.0702221343156677E-6</v>
      </c>
      <c r="OU10" s="146">
        <f t="shared" si="216"/>
        <v>6.6832687240302142E-6</v>
      </c>
      <c r="OV10" s="146">
        <f t="shared" si="216"/>
        <v>6.3178936977105569E-6</v>
      </c>
      <c r="OW10" s="146">
        <f t="shared" si="216"/>
        <v>5.97287477917796E-6</v>
      </c>
      <c r="OX10" s="146">
        <f t="shared" si="216"/>
        <v>5.6470597484665049E-6</v>
      </c>
      <c r="OY10" s="146">
        <f t="shared" si="216"/>
        <v>5.3393623989086032E-6</v>
      </c>
      <c r="OZ10" s="146">
        <f t="shared" si="216"/>
        <v>5.0487587275410285E-6</v>
      </c>
      <c r="PA10" s="146">
        <f t="shared" si="23"/>
        <v>4.7742833455003976E-6</v>
      </c>
      <c r="PB10" s="146">
        <f t="shared" si="7"/>
        <v>4.5150260958190193E-6</v>
      </c>
      <c r="PC10" s="146">
        <f t="shared" si="7"/>
        <v>4.2701288667360177E-6</v>
      </c>
      <c r="PD10" s="146">
        <f t="shared" si="7"/>
        <v>4.0387825893027444E-6</v>
      </c>
      <c r="PE10" s="146">
        <f t="shared" si="7"/>
        <v>3.8202244086922325E-6</v>
      </c>
      <c r="PF10" s="146">
        <f t="shared" si="7"/>
        <v>3.6137350192195453E-6</v>
      </c>
      <c r="PG10" s="146">
        <f t="shared" si="7"/>
        <v>3.4186361536428094E-6</v>
      </c>
      <c r="PH10" s="146">
        <f t="shared" si="7"/>
        <v>3.2342882178492094E-6</v>
      </c>
      <c r="PI10" s="146">
        <f t="shared" si="7"/>
        <v>3.0600880625352649E-6</v>
      </c>
    </row>
    <row r="11" spans="1:426" x14ac:dyDescent="0.45">
      <c r="A11" s="4">
        <v>8</v>
      </c>
      <c r="B11" s="319">
        <f>IFERROR(_xlfn.LOGNORM.INV(VLookups!$B$22,LN($G11),LN($K11)),"")</f>
        <v>28.124691161170947</v>
      </c>
      <c r="C11" s="81">
        <v>100</v>
      </c>
      <c r="D11" s="319">
        <f>IFERROR(_xlfn.LOGNORM.INV(VLookups!$B$23,LN($G11),LN($K11)),"")</f>
        <v>446.01378653780347</v>
      </c>
      <c r="E11" s="32">
        <f t="shared" si="8"/>
        <v>1</v>
      </c>
      <c r="F11" s="32">
        <f t="shared" si="9"/>
        <v>0.20772382961387112</v>
      </c>
      <c r="G11" s="65">
        <f>IF(AND(C11&gt;0,NOT(ISBLANK(H11))),IF(VLOOKUP($C$3,VLookups!$A$17:$B$18,2,FALSE),C11*VLOOKUP(H11,VLookups!$A$4:$B$13,2,FALSE),C11),"")</f>
        <v>112.00000000000001</v>
      </c>
      <c r="H11" s="21" t="s">
        <v>696</v>
      </c>
      <c r="I11" s="53"/>
      <c r="J11" s="237"/>
      <c r="K11" s="320">
        <f>IF(C11&gt;0,IF(ISBLANK(J11),IF(ISBLANK(H11),"",VLOOKUP(H11,VLookups!$A$4:$C$13,3,FALSE)),J11),"")</f>
        <v>1.45</v>
      </c>
      <c r="L11" s="320">
        <f t="shared" si="10"/>
        <v>69.648182562772078</v>
      </c>
      <c r="M11" s="67">
        <f t="shared" si="11"/>
        <v>4850.8693342972283</v>
      </c>
      <c r="N11" s="81">
        <v>150</v>
      </c>
      <c r="O11" s="230">
        <f>IF(AND(N11&gt;0,C11&gt;0,NOT(K11="")),ABS(VLOOKUP($N$1,VLookups!$A$27:$B$28,2,FALSE)-_xlfn.LOGNORM.DIST(N11,LN(G11),LN(K11),TRUE)),"")</f>
        <v>0.78413520583527041</v>
      </c>
      <c r="P11" s="80">
        <f>IF(AND($B11&gt;0,$C11&gt;0,$D11&gt;0,NOT(ISBLANK($H11))),_xlfn.LOGNORM.INV(ABS(VLOOKUP($N$1,VLookups!$A$27:$B$28,2,FALSE)-P$3),LN($G11),LN($K11)),"")</f>
        <v>69.569135522580353</v>
      </c>
      <c r="Q11" s="79">
        <f>IF(AND($B11&gt;0,$C11&gt;0,$D11&gt;0,NOT(ISBLANK($H11))),_xlfn.LOGNORM.INV(ABS(VLOOKUP($N$1,VLookups!$A$27:$B$28,2,FALSE)-Q$3),LN($G11),LN($K11)),"")</f>
        <v>180.30984438391582</v>
      </c>
      <c r="R11" s="80">
        <f>IF(AND($B11&gt;0,$C11&gt;0,$D11&gt;0,NOT(ISBLANK($H11))),_xlfn.LOGNORM.INV(ABS(VLOOKUP($N$1,VLookups!$A$27:$B$28,2,FALSE)-R$3),LN($G11),LN($K11)),"")</f>
        <v>164.61340873996127</v>
      </c>
      <c r="S11" s="79">
        <f>IF(AND($B11&gt;0,$C11&gt;0,$D11&gt;0,NOT(ISBLANK($H11))),_xlfn.LOGNORM.INV(ABS(VLOOKUP($N$1,VLookups!$A$27:$B$28,2,FALSE)-S$3),LN($G11),LN($K11)),"")</f>
        <v>153.11888564353387</v>
      </c>
      <c r="T11" s="80">
        <f>IF(AND($B11&gt;0,$C11&gt;0,$D11&gt;0,NOT(ISBLANK($H11))),_xlfn.LOGNORM.INV(ABS(VLOOKUP($N$1,VLookups!$A$27:$B$28,2,FALSE)-T$3),LN($G11),LN($K11)),"")</f>
        <v>143.89943415204792</v>
      </c>
      <c r="U11" s="79">
        <f>IF(AND($B11&gt;0,$C11&gt;0,$D11&gt;0,NOT(ISBLANK($H11))),_xlfn.LOGNORM.INV(ABS(VLOOKUP($N$1,VLookups!$A$27:$B$28,2,FALSE)-U$3),LN($G11),LN($K11)),"")</f>
        <v>136.09415886775264</v>
      </c>
      <c r="V11" s="5"/>
      <c r="W11" s="145">
        <f t="shared" si="12"/>
        <v>2.0894454768831623</v>
      </c>
      <c r="X11" s="145">
        <f t="shared" si="13"/>
        <v>28.124691161170947</v>
      </c>
      <c r="Y11" s="46">
        <f t="shared" ref="Y11" si="219">IF(ISNONTEXT($W11),X11+$W11,"")</f>
        <v>30.214136638054111</v>
      </c>
      <c r="Z11" s="46">
        <f t="shared" si="25"/>
        <v>32.303582114937271</v>
      </c>
      <c r="AA11" s="46">
        <f t="shared" si="26"/>
        <v>34.393027591820434</v>
      </c>
      <c r="AB11" s="46">
        <f t="shared" si="27"/>
        <v>36.482473068703598</v>
      </c>
      <c r="AC11" s="46">
        <f t="shared" si="28"/>
        <v>38.571918545586762</v>
      </c>
      <c r="AD11" s="46">
        <f t="shared" si="29"/>
        <v>40.661364022469925</v>
      </c>
      <c r="AE11" s="46">
        <f t="shared" si="30"/>
        <v>42.750809499353089</v>
      </c>
      <c r="AF11" s="46">
        <f t="shared" si="31"/>
        <v>44.840254976236253</v>
      </c>
      <c r="AG11" s="46">
        <f t="shared" si="32"/>
        <v>46.929700453119416</v>
      </c>
      <c r="AH11" s="46">
        <f t="shared" si="33"/>
        <v>49.01914593000258</v>
      </c>
      <c r="AI11" s="46">
        <f t="shared" si="34"/>
        <v>51.108591406885743</v>
      </c>
      <c r="AJ11" s="46">
        <f t="shared" si="35"/>
        <v>53.198036883768907</v>
      </c>
      <c r="AK11" s="46">
        <f t="shared" si="36"/>
        <v>55.287482360652071</v>
      </c>
      <c r="AL11" s="46">
        <f t="shared" si="37"/>
        <v>57.376927837535234</v>
      </c>
      <c r="AM11" s="46">
        <f t="shared" si="38"/>
        <v>59.466373314418398</v>
      </c>
      <c r="AN11" s="46">
        <f t="shared" si="39"/>
        <v>61.555818791301562</v>
      </c>
      <c r="AO11" s="46">
        <f t="shared" si="40"/>
        <v>63.645264268184725</v>
      </c>
      <c r="AP11" s="46">
        <f t="shared" si="41"/>
        <v>65.734709745067889</v>
      </c>
      <c r="AQ11" s="46">
        <f t="shared" si="42"/>
        <v>67.824155221951045</v>
      </c>
      <c r="AR11" s="46">
        <f t="shared" si="43"/>
        <v>69.913600698834202</v>
      </c>
      <c r="AS11" s="46">
        <f t="shared" si="44"/>
        <v>72.003046175717358</v>
      </c>
      <c r="AT11" s="46">
        <f t="shared" si="45"/>
        <v>74.092491652600515</v>
      </c>
      <c r="AU11" s="46">
        <f t="shared" si="46"/>
        <v>76.181937129483671</v>
      </c>
      <c r="AV11" s="46">
        <f t="shared" si="47"/>
        <v>78.271382606366828</v>
      </c>
      <c r="AW11" s="46">
        <f t="shared" si="48"/>
        <v>80.360828083249984</v>
      </c>
      <c r="AX11" s="46">
        <f t="shared" si="49"/>
        <v>82.450273560133141</v>
      </c>
      <c r="AY11" s="46">
        <f t="shared" si="50"/>
        <v>84.539719037016297</v>
      </c>
      <c r="AZ11" s="46">
        <f t="shared" si="51"/>
        <v>86.629164513899454</v>
      </c>
      <c r="BA11" s="46">
        <f t="shared" si="52"/>
        <v>88.71860999078261</v>
      </c>
      <c r="BB11" s="46">
        <f t="shared" si="53"/>
        <v>90.808055467665767</v>
      </c>
      <c r="BC11" s="46">
        <f t="shared" si="54"/>
        <v>92.897500944548923</v>
      </c>
      <c r="BD11" s="46">
        <f t="shared" si="55"/>
        <v>94.98694642143208</v>
      </c>
      <c r="BE11" s="46">
        <f t="shared" si="56"/>
        <v>97.076391898315237</v>
      </c>
      <c r="BF11" s="46">
        <f t="shared" si="57"/>
        <v>99.165837375198393</v>
      </c>
      <c r="BG11" s="46">
        <f t="shared" si="58"/>
        <v>101.25528285208155</v>
      </c>
      <c r="BH11" s="46">
        <f t="shared" si="59"/>
        <v>103.34472832896471</v>
      </c>
      <c r="BI11" s="46">
        <f t="shared" si="60"/>
        <v>105.43417380584786</v>
      </c>
      <c r="BJ11" s="46">
        <f t="shared" si="61"/>
        <v>107.52361928273102</v>
      </c>
      <c r="BK11" s="46">
        <f t="shared" si="62"/>
        <v>109.61306475961418</v>
      </c>
      <c r="BL11" s="46">
        <f t="shared" si="63"/>
        <v>111.70251023649733</v>
      </c>
      <c r="BM11" s="46">
        <f t="shared" si="64"/>
        <v>113.79195571338049</v>
      </c>
      <c r="BN11" s="46">
        <f t="shared" si="65"/>
        <v>115.88140119026365</v>
      </c>
      <c r="BO11" s="46">
        <f t="shared" si="66"/>
        <v>117.9708466671468</v>
      </c>
      <c r="BP11" s="46">
        <f t="shared" si="67"/>
        <v>120.06029214402996</v>
      </c>
      <c r="BQ11" s="46">
        <f t="shared" si="68"/>
        <v>122.14973762091311</v>
      </c>
      <c r="BR11" s="46">
        <f t="shared" si="69"/>
        <v>124.23918309779627</v>
      </c>
      <c r="BS11" s="46">
        <f t="shared" si="70"/>
        <v>126.32862857467943</v>
      </c>
      <c r="BT11" s="46">
        <f t="shared" si="71"/>
        <v>128.4180740515626</v>
      </c>
      <c r="BU11" s="46">
        <f t="shared" si="72"/>
        <v>130.50751952844575</v>
      </c>
      <c r="BV11" s="46">
        <f t="shared" si="73"/>
        <v>132.59696500532891</v>
      </c>
      <c r="BW11" s="46">
        <f t="shared" si="74"/>
        <v>134.68641048221207</v>
      </c>
      <c r="BX11" s="46">
        <f t="shared" si="75"/>
        <v>136.77585595909522</v>
      </c>
      <c r="BY11" s="46">
        <f t="shared" si="76"/>
        <v>138.86530143597838</v>
      </c>
      <c r="BZ11" s="46">
        <f t="shared" si="77"/>
        <v>140.95474691286154</v>
      </c>
      <c r="CA11" s="46">
        <f t="shared" si="78"/>
        <v>143.04419238974469</v>
      </c>
      <c r="CB11" s="46">
        <f t="shared" si="79"/>
        <v>145.13363786662785</v>
      </c>
      <c r="CC11" s="46">
        <f t="shared" si="80"/>
        <v>147.22308334351101</v>
      </c>
      <c r="CD11" s="46">
        <f t="shared" si="81"/>
        <v>149.31252882039416</v>
      </c>
      <c r="CE11" s="46">
        <f t="shared" si="82"/>
        <v>151.40197429727732</v>
      </c>
      <c r="CF11" s="46">
        <f t="shared" si="83"/>
        <v>153.49141977416048</v>
      </c>
      <c r="CG11" s="46">
        <f t="shared" si="84"/>
        <v>155.58086525104363</v>
      </c>
      <c r="CH11" s="46">
        <f t="shared" si="85"/>
        <v>157.67031072792679</v>
      </c>
      <c r="CI11" s="46">
        <f t="shared" si="86"/>
        <v>159.75975620480995</v>
      </c>
      <c r="CJ11" s="46">
        <f t="shared" si="87"/>
        <v>161.8492016816931</v>
      </c>
      <c r="CK11" s="46">
        <f t="shared" si="18"/>
        <v>163.93864715857626</v>
      </c>
      <c r="CL11" s="46">
        <f t="shared" si="88"/>
        <v>166.02809263545942</v>
      </c>
      <c r="CM11" s="46">
        <f t="shared" si="89"/>
        <v>168.11753811234257</v>
      </c>
      <c r="CN11" s="46">
        <f t="shared" si="90"/>
        <v>170.20698358922573</v>
      </c>
      <c r="CO11" s="46">
        <f t="shared" si="91"/>
        <v>172.29642906610889</v>
      </c>
      <c r="CP11" s="46">
        <f t="shared" si="92"/>
        <v>174.38587454299204</v>
      </c>
      <c r="CQ11" s="46">
        <f t="shared" si="93"/>
        <v>176.4753200198752</v>
      </c>
      <c r="CR11" s="46">
        <f t="shared" si="94"/>
        <v>178.56476549675835</v>
      </c>
      <c r="CS11" s="46">
        <f t="shared" si="95"/>
        <v>180.65421097364151</v>
      </c>
      <c r="CT11" s="46">
        <f t="shared" si="96"/>
        <v>182.74365645052467</v>
      </c>
      <c r="CU11" s="46">
        <f t="shared" si="97"/>
        <v>184.83310192740782</v>
      </c>
      <c r="CV11" s="46">
        <f t="shared" si="98"/>
        <v>186.92254740429098</v>
      </c>
      <c r="CW11" s="46">
        <f t="shared" si="99"/>
        <v>189.01199288117414</v>
      </c>
      <c r="CX11" s="46">
        <f t="shared" si="100"/>
        <v>191.10143835805729</v>
      </c>
      <c r="CY11" s="46">
        <f t="shared" si="101"/>
        <v>193.19088383494045</v>
      </c>
      <c r="CZ11" s="46">
        <f t="shared" si="102"/>
        <v>195.28032931182361</v>
      </c>
      <c r="DA11" s="46">
        <f t="shared" si="103"/>
        <v>197.36977478870676</v>
      </c>
      <c r="DB11" s="46">
        <f t="shared" si="104"/>
        <v>199.45922026558992</v>
      </c>
      <c r="DC11" s="46">
        <f t="shared" si="105"/>
        <v>201.54866574247308</v>
      </c>
      <c r="DD11" s="46">
        <f t="shared" si="106"/>
        <v>203.63811121935623</v>
      </c>
      <c r="DE11" s="46">
        <f t="shared" si="107"/>
        <v>205.72755669623939</v>
      </c>
      <c r="DF11" s="46">
        <f t="shared" si="108"/>
        <v>207.81700217312255</v>
      </c>
      <c r="DG11" s="46">
        <f t="shared" si="109"/>
        <v>209.9064476500057</v>
      </c>
      <c r="DH11" s="46">
        <f t="shared" si="110"/>
        <v>211.99589312688886</v>
      </c>
      <c r="DI11" s="46">
        <f t="shared" si="111"/>
        <v>214.08533860377202</v>
      </c>
      <c r="DJ11" s="46">
        <f t="shared" si="112"/>
        <v>216.17478408065517</v>
      </c>
      <c r="DK11" s="46">
        <f t="shared" si="113"/>
        <v>218.26422955753833</v>
      </c>
      <c r="DL11" s="46">
        <f t="shared" si="114"/>
        <v>220.35367503442149</v>
      </c>
      <c r="DM11" s="46">
        <f t="shared" si="115"/>
        <v>222.44312051130464</v>
      </c>
      <c r="DN11" s="46">
        <f t="shared" si="116"/>
        <v>224.5325659881878</v>
      </c>
      <c r="DO11" s="46">
        <f t="shared" si="117"/>
        <v>226.62201146507095</v>
      </c>
      <c r="DP11" s="46">
        <f t="shared" si="118"/>
        <v>228.71145694195411</v>
      </c>
      <c r="DQ11" s="46">
        <f t="shared" si="119"/>
        <v>230.80090241883727</v>
      </c>
      <c r="DR11" s="46">
        <f t="shared" si="120"/>
        <v>232.89034789572042</v>
      </c>
      <c r="DS11" s="46">
        <f t="shared" si="121"/>
        <v>234.97979337260358</v>
      </c>
      <c r="DT11" s="46">
        <f t="shared" si="122"/>
        <v>237.06923884948674</v>
      </c>
      <c r="DU11" s="46">
        <f t="shared" si="123"/>
        <v>239.15868432636989</v>
      </c>
      <c r="DV11" s="46">
        <f t="shared" si="124"/>
        <v>241.24812980325305</v>
      </c>
      <c r="DW11" s="46">
        <f t="shared" si="125"/>
        <v>243.33757528013621</v>
      </c>
      <c r="DX11" s="46">
        <f t="shared" si="126"/>
        <v>245.42702075701936</v>
      </c>
      <c r="DY11" s="46">
        <f t="shared" si="127"/>
        <v>247.51646623390252</v>
      </c>
      <c r="DZ11" s="46">
        <f t="shared" si="128"/>
        <v>249.60591171078568</v>
      </c>
      <c r="EA11" s="46">
        <f t="shared" si="129"/>
        <v>251.69535718766883</v>
      </c>
      <c r="EB11" s="46">
        <f t="shared" si="130"/>
        <v>253.78480266455199</v>
      </c>
      <c r="EC11" s="46">
        <f t="shared" si="131"/>
        <v>255.87424814143515</v>
      </c>
      <c r="ED11" s="46">
        <f t="shared" si="132"/>
        <v>257.9636936183183</v>
      </c>
      <c r="EE11" s="46">
        <f t="shared" si="133"/>
        <v>260.05313909520146</v>
      </c>
      <c r="EF11" s="46">
        <f t="shared" si="134"/>
        <v>262.14258457208462</v>
      </c>
      <c r="EG11" s="46">
        <f t="shared" si="135"/>
        <v>264.23203004896777</v>
      </c>
      <c r="EH11" s="46">
        <f t="shared" si="136"/>
        <v>266.32147552585093</v>
      </c>
      <c r="EI11" s="46">
        <f t="shared" si="137"/>
        <v>268.41092100273409</v>
      </c>
      <c r="EJ11" s="46">
        <f t="shared" si="138"/>
        <v>270.50036647961724</v>
      </c>
      <c r="EK11" s="46">
        <f t="shared" si="139"/>
        <v>272.5898119565004</v>
      </c>
      <c r="EL11" s="46">
        <f t="shared" si="140"/>
        <v>274.67925743338355</v>
      </c>
      <c r="EM11" s="46">
        <f t="shared" si="141"/>
        <v>276.76870291026671</v>
      </c>
      <c r="EN11" s="46">
        <f t="shared" si="142"/>
        <v>278.85814838714987</v>
      </c>
      <c r="EO11" s="46">
        <f t="shared" si="143"/>
        <v>280.94759386403302</v>
      </c>
      <c r="EP11" s="46">
        <f t="shared" si="144"/>
        <v>283.03703934091618</v>
      </c>
      <c r="EQ11" s="46">
        <f t="shared" si="145"/>
        <v>285.12648481779934</v>
      </c>
      <c r="ER11" s="46">
        <f t="shared" si="146"/>
        <v>287.21593029468249</v>
      </c>
      <c r="ES11" s="46">
        <f t="shared" si="147"/>
        <v>289.30537577156565</v>
      </c>
      <c r="ET11" s="46">
        <f t="shared" si="148"/>
        <v>291.39482124844881</v>
      </c>
      <c r="EU11" s="46">
        <f t="shared" si="149"/>
        <v>293.48426672533196</v>
      </c>
      <c r="EV11" s="46">
        <f t="shared" si="150"/>
        <v>295.57371220221512</v>
      </c>
      <c r="EW11" s="46">
        <f t="shared" si="19"/>
        <v>297.66315767909828</v>
      </c>
      <c r="EX11" s="46">
        <f t="shared" si="151"/>
        <v>299.75260315598143</v>
      </c>
      <c r="EY11" s="46">
        <f t="shared" si="152"/>
        <v>301.84204863286459</v>
      </c>
      <c r="EZ11" s="46">
        <f t="shared" si="153"/>
        <v>303.93149410974775</v>
      </c>
      <c r="FA11" s="46">
        <f t="shared" si="154"/>
        <v>306.0209395866309</v>
      </c>
      <c r="FB11" s="46">
        <f t="shared" si="155"/>
        <v>308.11038506351406</v>
      </c>
      <c r="FC11" s="46">
        <f t="shared" si="156"/>
        <v>310.19983054039722</v>
      </c>
      <c r="FD11" s="46">
        <f t="shared" si="157"/>
        <v>312.28927601728037</v>
      </c>
      <c r="FE11" s="46">
        <f t="shared" si="158"/>
        <v>314.37872149416353</v>
      </c>
      <c r="FF11" s="46">
        <f t="shared" si="159"/>
        <v>316.46816697104668</v>
      </c>
      <c r="FG11" s="46">
        <f t="shared" si="160"/>
        <v>318.55761244792984</v>
      </c>
      <c r="FH11" s="46">
        <f t="shared" si="161"/>
        <v>320.647057924813</v>
      </c>
      <c r="FI11" s="46">
        <f t="shared" si="162"/>
        <v>322.73650340169615</v>
      </c>
      <c r="FJ11" s="46">
        <f t="shared" si="163"/>
        <v>324.82594887857931</v>
      </c>
      <c r="FK11" s="46">
        <f t="shared" si="164"/>
        <v>326.91539435546247</v>
      </c>
      <c r="FL11" s="46">
        <f t="shared" si="165"/>
        <v>329.00483983234562</v>
      </c>
      <c r="FM11" s="46">
        <f t="shared" si="166"/>
        <v>331.09428530922878</v>
      </c>
      <c r="FN11" s="46">
        <f t="shared" si="167"/>
        <v>333.18373078611194</v>
      </c>
      <c r="FO11" s="46">
        <f t="shared" si="168"/>
        <v>335.27317626299509</v>
      </c>
      <c r="FP11" s="46">
        <f t="shared" si="169"/>
        <v>337.36262173987825</v>
      </c>
      <c r="FQ11" s="46">
        <f t="shared" si="170"/>
        <v>339.45206721676141</v>
      </c>
      <c r="FR11" s="46">
        <f t="shared" si="171"/>
        <v>341.54151269364456</v>
      </c>
      <c r="FS11" s="46">
        <f t="shared" si="172"/>
        <v>343.63095817052772</v>
      </c>
      <c r="FT11" s="46">
        <f t="shared" si="173"/>
        <v>345.72040364741088</v>
      </c>
      <c r="FU11" s="46">
        <f t="shared" si="174"/>
        <v>347.80984912429403</v>
      </c>
      <c r="FV11" s="46">
        <f t="shared" si="175"/>
        <v>349.89929460117719</v>
      </c>
      <c r="FW11" s="46">
        <f t="shared" si="176"/>
        <v>351.98874007806035</v>
      </c>
      <c r="FX11" s="46">
        <f t="shared" si="177"/>
        <v>354.0781855549435</v>
      </c>
      <c r="FY11" s="46">
        <f t="shared" si="178"/>
        <v>356.16763103182666</v>
      </c>
      <c r="FZ11" s="46">
        <f t="shared" si="179"/>
        <v>358.25707650870982</v>
      </c>
      <c r="GA11" s="46">
        <f t="shared" si="180"/>
        <v>360.34652198559297</v>
      </c>
      <c r="GB11" s="46">
        <f t="shared" si="181"/>
        <v>362.43596746247613</v>
      </c>
      <c r="GC11" s="46">
        <f t="shared" si="182"/>
        <v>364.52541293935928</v>
      </c>
      <c r="GD11" s="46">
        <f t="shared" si="183"/>
        <v>366.61485841624244</v>
      </c>
      <c r="GE11" s="46">
        <f t="shared" si="184"/>
        <v>368.7043038931256</v>
      </c>
      <c r="GF11" s="46">
        <f t="shared" si="185"/>
        <v>370.79374937000875</v>
      </c>
      <c r="GG11" s="46">
        <f t="shared" si="186"/>
        <v>372.88319484689191</v>
      </c>
      <c r="GH11" s="46">
        <f t="shared" si="187"/>
        <v>374.97264032377507</v>
      </c>
      <c r="GI11" s="46">
        <f t="shared" si="188"/>
        <v>377.06208580065822</v>
      </c>
      <c r="GJ11" s="46">
        <f t="shared" si="189"/>
        <v>379.15153127754138</v>
      </c>
      <c r="GK11" s="46">
        <f t="shared" si="190"/>
        <v>381.24097675442454</v>
      </c>
      <c r="GL11" s="46">
        <f t="shared" si="191"/>
        <v>383.33042223130769</v>
      </c>
      <c r="GM11" s="46">
        <f t="shared" si="192"/>
        <v>385.41986770819085</v>
      </c>
      <c r="GN11" s="46">
        <f t="shared" si="193"/>
        <v>387.50931318507401</v>
      </c>
      <c r="GO11" s="46">
        <f t="shared" si="194"/>
        <v>389.59875866195716</v>
      </c>
      <c r="GP11" s="46">
        <f t="shared" si="195"/>
        <v>391.68820413884032</v>
      </c>
      <c r="GQ11" s="46">
        <f t="shared" si="196"/>
        <v>393.77764961572348</v>
      </c>
      <c r="GR11" s="46">
        <f t="shared" si="197"/>
        <v>395.86709509260663</v>
      </c>
      <c r="GS11" s="46">
        <f t="shared" si="198"/>
        <v>397.95654056948979</v>
      </c>
      <c r="GT11" s="46">
        <f t="shared" si="199"/>
        <v>400.04598604637295</v>
      </c>
      <c r="GU11" s="46">
        <f t="shared" si="200"/>
        <v>402.1354315232561</v>
      </c>
      <c r="GV11" s="46">
        <f t="shared" si="201"/>
        <v>404.22487700013926</v>
      </c>
      <c r="GW11" s="46">
        <f t="shared" si="202"/>
        <v>406.31432247702242</v>
      </c>
      <c r="GX11" s="46">
        <f t="shared" si="203"/>
        <v>408.40376795390557</v>
      </c>
      <c r="GY11" s="46">
        <f t="shared" si="204"/>
        <v>410.49321343078873</v>
      </c>
      <c r="GZ11" s="46">
        <f t="shared" si="205"/>
        <v>412.58265890767188</v>
      </c>
      <c r="HA11" s="46">
        <f t="shared" si="206"/>
        <v>414.67210438455504</v>
      </c>
      <c r="HB11" s="46">
        <f t="shared" si="207"/>
        <v>416.7615498614382</v>
      </c>
      <c r="HC11" s="46">
        <f t="shared" si="208"/>
        <v>418.85099533832135</v>
      </c>
      <c r="HD11" s="46">
        <f t="shared" si="209"/>
        <v>420.94044081520451</v>
      </c>
      <c r="HE11" s="46">
        <f t="shared" si="210"/>
        <v>423.02988629208767</v>
      </c>
      <c r="HF11" s="46">
        <f t="shared" si="211"/>
        <v>425.11933176897082</v>
      </c>
      <c r="HG11" s="46">
        <f t="shared" si="212"/>
        <v>427.20877724585398</v>
      </c>
      <c r="HH11" s="46">
        <f t="shared" si="213"/>
        <v>429.29822272273714</v>
      </c>
      <c r="HI11" s="46">
        <f t="shared" si="20"/>
        <v>431.38766819962029</v>
      </c>
      <c r="HJ11" s="46">
        <f t="shared" si="3"/>
        <v>433.47711367650345</v>
      </c>
      <c r="HK11" s="46">
        <f t="shared" si="3"/>
        <v>435.56655915338661</v>
      </c>
      <c r="HL11" s="46">
        <f t="shared" si="3"/>
        <v>437.65600463026976</v>
      </c>
      <c r="HM11" s="46">
        <f t="shared" si="3"/>
        <v>439.74545010715292</v>
      </c>
      <c r="HN11" s="46">
        <f t="shared" si="3"/>
        <v>441.83489558403608</v>
      </c>
      <c r="HO11" s="46">
        <f t="shared" si="3"/>
        <v>443.92434106091923</v>
      </c>
      <c r="HP11" s="46">
        <f t="shared" si="3"/>
        <v>446.01378653780239</v>
      </c>
      <c r="HQ11" s="146">
        <f t="shared" si="15"/>
        <v>3.7879788488253857E-5</v>
      </c>
      <c r="HR11" s="146">
        <f t="shared" si="214"/>
        <v>7.0911271302055121E-5</v>
      </c>
      <c r="HS11" s="146">
        <f t="shared" si="214"/>
        <v>1.2309409936862834E-4</v>
      </c>
      <c r="HT11" s="146">
        <f t="shared" si="214"/>
        <v>2.0043397390673949E-4</v>
      </c>
      <c r="HU11" s="146">
        <f t="shared" si="214"/>
        <v>3.0897891042588129E-4</v>
      </c>
      <c r="HV11" s="146">
        <f t="shared" si="214"/>
        <v>4.5432948734218208E-4</v>
      </c>
      <c r="HW11" s="146">
        <f t="shared" si="214"/>
        <v>6.4117916417612611E-4</v>
      </c>
      <c r="HX11" s="146">
        <f t="shared" si="214"/>
        <v>8.7293549119275002E-4</v>
      </c>
      <c r="HY11" s="146">
        <f t="shared" si="214"/>
        <v>1.1514548712803409E-3</v>
      </c>
      <c r="HZ11" s="146">
        <f t="shared" si="214"/>
        <v>1.4769046653025264E-3</v>
      </c>
      <c r="IA11" s="146">
        <f t="shared" si="214"/>
        <v>1.8477500618689412E-3</v>
      </c>
      <c r="IB11" s="146">
        <f t="shared" si="214"/>
        <v>2.2608509451182775E-3</v>
      </c>
      <c r="IC11" s="146">
        <f t="shared" si="214"/>
        <v>2.7116464287961603E-3</v>
      </c>
      <c r="ID11" s="146">
        <f t="shared" si="214"/>
        <v>3.1944013829030972E-3</v>
      </c>
      <c r="IE11" s="146">
        <f t="shared" si="214"/>
        <v>3.7024893114470875E-3</v>
      </c>
      <c r="IF11" s="146">
        <f t="shared" si="214"/>
        <v>4.2286883476013856E-3</v>
      </c>
      <c r="IG11" s="146">
        <f t="shared" si="214"/>
        <v>4.7654709654681524E-3</v>
      </c>
      <c r="IH11" s="146">
        <f t="shared" si="214"/>
        <v>5.305272471676596E-3</v>
      </c>
      <c r="II11" s="146">
        <f t="shared" si="214"/>
        <v>5.8407278384364136E-3</v>
      </c>
      <c r="IJ11" s="146">
        <f t="shared" si="214"/>
        <v>6.3648705702987335E-3</v>
      </c>
      <c r="IK11" s="146">
        <f t="shared" si="214"/>
        <v>6.8712908257295719E-3</v>
      </c>
      <c r="IL11" s="146">
        <f t="shared" si="214"/>
        <v>7.3542528394023596E-3</v>
      </c>
      <c r="IM11" s="146">
        <f t="shared" si="214"/>
        <v>7.8087738041496876E-3</v>
      </c>
      <c r="IN11" s="146">
        <f t="shared" si="214"/>
        <v>8.2306678266032794E-3</v>
      </c>
      <c r="IO11" s="146">
        <f t="shared" si="214"/>
        <v>8.6165594563813869E-3</v>
      </c>
      <c r="IP11" s="146">
        <f t="shared" si="214"/>
        <v>8.9638717088598181E-3</v>
      </c>
      <c r="IQ11" s="146">
        <f t="shared" si="214"/>
        <v>9.2707935608076289E-3</v>
      </c>
      <c r="IR11" s="146">
        <f t="shared" si="214"/>
        <v>9.5362316935647395E-3</v>
      </c>
      <c r="IS11" s="146">
        <f t="shared" si="214"/>
        <v>9.7597508746185644E-3</v>
      </c>
      <c r="IT11" s="146">
        <f t="shared" si="214"/>
        <v>9.9415068755439387E-3</v>
      </c>
      <c r="IU11" s="146">
        <f t="shared" si="214"/>
        <v>1.0082175277863646E-2</v>
      </c>
      <c r="IV11" s="146">
        <f t="shared" si="214"/>
        <v>1.0182878960468064E-2</v>
      </c>
      <c r="IW11" s="146">
        <f t="shared" si="214"/>
        <v>1.0245116522957473E-2</v>
      </c>
      <c r="IX11" s="146">
        <f t="shared" si="214"/>
        <v>1.0270693398873482E-2</v>
      </c>
      <c r="IY11" s="146">
        <f t="shared" si="214"/>
        <v>1.026165696354219E-2</v>
      </c>
      <c r="IZ11" s="146">
        <f t="shared" si="214"/>
        <v>1.0220236549284254E-2</v>
      </c>
      <c r="JA11" s="146">
        <f t="shared" si="214"/>
        <v>1.0148788947615627E-2</v>
      </c>
      <c r="JB11" s="146">
        <f t="shared" si="214"/>
        <v>1.0049749702098999E-2</v>
      </c>
      <c r="JC11" s="146">
        <f t="shared" si="214"/>
        <v>9.9255902728992308E-3</v>
      </c>
      <c r="JD11" s="146">
        <f t="shared" si="214"/>
        <v>9.7787809797400434E-3</v>
      </c>
      <c r="JE11" s="146">
        <f t="shared" si="214"/>
        <v>9.6117594980966222E-3</v>
      </c>
      <c r="JF11" s="146">
        <f t="shared" si="214"/>
        <v>9.4269045881544763E-3</v>
      </c>
      <c r="JG11" s="146">
        <f t="shared" si="214"/>
        <v>9.2265146715290215E-3</v>
      </c>
      <c r="JH11" s="146">
        <f t="shared" si="214"/>
        <v>9.0127908315511575E-3</v>
      </c>
      <c r="JI11" s="146">
        <f t="shared" si="214"/>
        <v>8.7878237941517306E-3</v>
      </c>
      <c r="JJ11" s="146">
        <f t="shared" si="214"/>
        <v>8.5535844436565363E-3</v>
      </c>
      <c r="JK11" s="146">
        <f t="shared" si="214"/>
        <v>8.3119174373426398E-3</v>
      </c>
      <c r="JL11" s="146">
        <f t="shared" si="214"/>
        <v>8.06453750118513E-3</v>
      </c>
      <c r="JM11" s="146">
        <f t="shared" si="214"/>
        <v>7.8130280141504842E-3</v>
      </c>
      <c r="JN11" s="146">
        <f t="shared" si="214"/>
        <v>7.5588415174619485E-3</v>
      </c>
      <c r="JO11" s="146">
        <f t="shared" si="214"/>
        <v>7.30330181669915E-3</v>
      </c>
      <c r="JP11" s="146">
        <f t="shared" si="214"/>
        <v>7.0476073770030937E-3</v>
      </c>
      <c r="JQ11" s="146">
        <f t="shared" si="214"/>
        <v>6.7928357439602273E-3</v>
      </c>
      <c r="JR11" s="146">
        <f t="shared" si="214"/>
        <v>6.5399487541361028E-3</v>
      </c>
      <c r="JS11" s="146">
        <f t="shared" si="214"/>
        <v>6.2897983291392012E-3</v>
      </c>
      <c r="JT11" s="146">
        <f t="shared" si="214"/>
        <v>6.043132675129001E-3</v>
      </c>
      <c r="JU11" s="146">
        <f t="shared" si="214"/>
        <v>5.8006027355910943E-3</v>
      </c>
      <c r="JV11" s="146">
        <f t="shared" si="214"/>
        <v>5.5627687688592836E-3</v>
      </c>
      <c r="JW11" s="146">
        <f t="shared" si="214"/>
        <v>5.3301069432314446E-3</v>
      </c>
      <c r="JX11" s="146">
        <f t="shared" si="214"/>
        <v>5.103015861632058E-3</v>
      </c>
      <c r="JY11" s="146">
        <f t="shared" si="214"/>
        <v>4.8818229446989667E-3</v>
      </c>
      <c r="JZ11" s="146">
        <f t="shared" si="214"/>
        <v>4.6667906160302091E-3</v>
      </c>
      <c r="KA11" s="146">
        <f t="shared" si="214"/>
        <v>4.4581222462553548E-3</v>
      </c>
      <c r="KB11" s="146">
        <f t="shared" si="214"/>
        <v>4.2559678237449597E-3</v>
      </c>
      <c r="KC11" s="146">
        <f t="shared" si="21"/>
        <v>4.0604293292995017E-3</v>
      </c>
      <c r="KD11" s="146">
        <f t="shared" si="215"/>
        <v>3.8715658002221598E-3</v>
      </c>
      <c r="KE11" s="146">
        <f t="shared" si="215"/>
        <v>3.6893980759313684E-3</v>
      </c>
      <c r="KF11" s="146">
        <f t="shared" si="215"/>
        <v>3.5139132228580137E-3</v>
      </c>
      <c r="KG11" s="146">
        <f t="shared" si="215"/>
        <v>3.3450686409363722E-3</v>
      </c>
      <c r="KH11" s="146">
        <f t="shared" si="215"/>
        <v>3.1827958576663342E-3</v>
      </c>
      <c r="KI11" s="146">
        <f t="shared" si="215"/>
        <v>3.0270040186169381E-3</v>
      </c>
      <c r="KJ11" s="146">
        <f t="shared" si="215"/>
        <v>2.8775830854645954E-3</v>
      </c>
      <c r="KK11" s="146">
        <f t="shared" si="215"/>
        <v>2.7344067543122589E-3</v>
      </c>
      <c r="KL11" s="146">
        <f t="shared" si="215"/>
        <v>2.5973351082042026E-3</v>
      </c>
      <c r="KM11" s="146">
        <f t="shared" si="215"/>
        <v>2.4662170185138729E-3</v>
      </c>
      <c r="KN11" s="146">
        <f t="shared" si="215"/>
        <v>2.3408923103065346E-3</v>
      </c>
      <c r="KO11" s="146">
        <f t="shared" si="215"/>
        <v>2.2211937069254776E-3</v>
      </c>
      <c r="KP11" s="146">
        <f t="shared" si="215"/>
        <v>2.1069485689708483E-3</v>
      </c>
      <c r="KQ11" s="146">
        <f t="shared" si="215"/>
        <v>1.9979804425808321E-3</v>
      </c>
      <c r="KR11" s="146">
        <f t="shared" si="215"/>
        <v>1.8941104315228809E-3</v>
      </c>
      <c r="KS11" s="146">
        <f t="shared" si="215"/>
        <v>1.7951584070924392E-3</v>
      </c>
      <c r="KT11" s="146">
        <f t="shared" si="215"/>
        <v>1.7009440692255602E-3</v>
      </c>
      <c r="KU11" s="146">
        <f t="shared" si="215"/>
        <v>1.611287871583612E-3</v>
      </c>
      <c r="KV11" s="146">
        <f t="shared" si="215"/>
        <v>1.5260118226829134E-3</v>
      </c>
      <c r="KW11" s="146">
        <f t="shared" si="215"/>
        <v>1.4449401744357495E-3</v>
      </c>
      <c r="KX11" s="146">
        <f t="shared" si="215"/>
        <v>1.3679000087551255E-3</v>
      </c>
      <c r="KY11" s="146">
        <f t="shared" si="215"/>
        <v>1.2947217321645714E-3</v>
      </c>
      <c r="KZ11" s="146">
        <f t="shared" si="215"/>
        <v>1.2252394876551527E-3</v>
      </c>
      <c r="LA11" s="146">
        <f t="shared" si="215"/>
        <v>1.1592914923508721E-3</v>
      </c>
      <c r="LB11" s="146">
        <f t="shared" si="215"/>
        <v>1.0967203088865034E-3</v>
      </c>
      <c r="LC11" s="146">
        <f t="shared" si="215"/>
        <v>1.0373730577717976E-3</v>
      </c>
      <c r="LD11" s="146">
        <f t="shared" si="215"/>
        <v>9.8110157741613689E-4</v>
      </c>
      <c r="LE11" s="146">
        <f t="shared" si="215"/>
        <v>9.2776253791951844E-4</v>
      </c>
      <c r="LF11" s="146">
        <f t="shared" si="215"/>
        <v>8.7721751420020836E-4</v>
      </c>
      <c r="LG11" s="146">
        <f t="shared" si="215"/>
        <v>8.2933302352717773E-4</v>
      </c>
      <c r="LH11" s="146">
        <f t="shared" si="215"/>
        <v>7.8398053205576976E-4</v>
      </c>
      <c r="LI11" s="146">
        <f t="shared" si="215"/>
        <v>7.4103643452820653E-4</v>
      </c>
      <c r="LJ11" s="146">
        <f t="shared" si="215"/>
        <v>7.0038201089483553E-4</v>
      </c>
      <c r="LK11" s="146">
        <f t="shared" si="215"/>
        <v>6.6190336323706362E-4</v>
      </c>
      <c r="LL11" s="146">
        <f t="shared" si="215"/>
        <v>6.2549133602695663E-4</v>
      </c>
      <c r="LM11" s="146">
        <f t="shared" si="215"/>
        <v>5.9104142244035336E-4</v>
      </c>
      <c r="LN11" s="146">
        <f t="shared" si="215"/>
        <v>5.584536591487049E-4</v>
      </c>
      <c r="LO11" s="146">
        <f t="shared" si="215"/>
        <v>5.2763251174772546E-4</v>
      </c>
      <c r="LP11" s="146">
        <f t="shared" si="215"/>
        <v>4.9848675273746245E-4</v>
      </c>
      <c r="LQ11" s="146">
        <f t="shared" si="215"/>
        <v>4.7092933374647699E-4</v>
      </c>
      <c r="LR11" s="146">
        <f t="shared" si="215"/>
        <v>4.4487725349134287E-4</v>
      </c>
      <c r="LS11" s="146">
        <f t="shared" si="215"/>
        <v>4.2025142277998231E-4</v>
      </c>
      <c r="LT11" s="146">
        <f t="shared" si="215"/>
        <v>3.969765277021791E-4</v>
      </c>
      <c r="LU11" s="146">
        <f t="shared" si="215"/>
        <v>3.7498089200158194E-4</v>
      </c>
      <c r="LV11" s="146">
        <f t="shared" si="215"/>
        <v>3.5419633948924209E-4</v>
      </c>
      <c r="LW11" s="146">
        <f t="shared" si="215"/>
        <v>3.3455805723825026E-4</v>
      </c>
      <c r="LX11" s="146">
        <f t="shared" si="215"/>
        <v>3.1600446019096345E-4</v>
      </c>
      <c r="LY11" s="146">
        <f t="shared" si="215"/>
        <v>2.984770577137163E-4</v>
      </c>
      <c r="LZ11" s="146">
        <f t="shared" si="215"/>
        <v>2.8192032254780548E-4</v>
      </c>
      <c r="MA11" s="146">
        <f t="shared" si="215"/>
        <v>2.6628156252886425E-4</v>
      </c>
      <c r="MB11" s="146">
        <f t="shared" si="215"/>
        <v>2.5151079537876148E-4</v>
      </c>
      <c r="MC11" s="146">
        <f t="shared" si="215"/>
        <v>2.3756062681408034E-4</v>
      </c>
      <c r="MD11" s="146">
        <f t="shared" si="215"/>
        <v>2.2438613216210198E-4</v>
      </c>
      <c r="ME11" s="146">
        <f t="shared" si="215"/>
        <v>2.1194474162871232E-4</v>
      </c>
      <c r="MF11" s="146">
        <f t="shared" si="215"/>
        <v>2.0019612932172732E-4</v>
      </c>
      <c r="MG11" s="146">
        <f t="shared" si="215"/>
        <v>1.8910210609761438E-4</v>
      </c>
      <c r="MH11" s="146">
        <f t="shared" si="215"/>
        <v>1.7862651626859301E-4</v>
      </c>
      <c r="MI11" s="146">
        <f t="shared" si="215"/>
        <v>1.6873513818043269E-4</v>
      </c>
      <c r="MJ11" s="146">
        <f t="shared" si="215"/>
        <v>1.5939558864825189E-4</v>
      </c>
      <c r="MK11" s="146">
        <f t="shared" si="215"/>
        <v>1.5057723121808747E-4</v>
      </c>
      <c r="ML11" s="146">
        <f t="shared" si="215"/>
        <v>1.4225108820531198E-4</v>
      </c>
      <c r="MM11" s="146">
        <f t="shared" si="215"/>
        <v>1.3438975644712147E-4</v>
      </c>
      <c r="MN11" s="146">
        <f t="shared" si="215"/>
        <v>1.2696732669465564E-4</v>
      </c>
      <c r="MO11" s="146">
        <f t="shared" si="22"/>
        <v>1.19959306560867E-4</v>
      </c>
      <c r="MP11" s="146">
        <f t="shared" si="216"/>
        <v>1.1334254693257342E-4</v>
      </c>
      <c r="MQ11" s="146">
        <f t="shared" si="216"/>
        <v>1.0709517174913712E-4</v>
      </c>
      <c r="MR11" s="146">
        <f t="shared" si="216"/>
        <v>1.0119651104556558E-4</v>
      </c>
      <c r="MS11" s="146">
        <f t="shared" si="216"/>
        <v>9.5627037154512469E-5</v>
      </c>
      <c r="MT11" s="146">
        <f t="shared" si="216"/>
        <v>9.0368303959351476E-5</v>
      </c>
      <c r="MU11" s="146">
        <f t="shared" si="216"/>
        <v>8.540288908918344E-5</v>
      </c>
      <c r="MV11" s="146">
        <f t="shared" si="216"/>
        <v>8.071433894609645E-5</v>
      </c>
      <c r="MW11" s="146">
        <f t="shared" si="216"/>
        <v>7.6287116455180822E-5</v>
      </c>
      <c r="MX11" s="146">
        <f t="shared" si="216"/>
        <v>7.2106551428572933E-5</v>
      </c>
      <c r="MY11" s="146">
        <f t="shared" si="216"/>
        <v>6.8158793436058358E-5</v>
      </c>
      <c r="MZ11" s="146">
        <f t="shared" si="216"/>
        <v>6.4430767076465109E-5</v>
      </c>
      <c r="NA11" s="146">
        <f t="shared" si="216"/>
        <v>6.0910129546136735E-5</v>
      </c>
      <c r="NB11" s="146">
        <f t="shared" si="216"/>
        <v>5.7585230403076465E-5</v>
      </c>
      <c r="NC11" s="146">
        <f t="shared" si="216"/>
        <v>5.4445073427951244E-5</v>
      </c>
      <c r="ND11" s="146">
        <f t="shared" si="216"/>
        <v>5.1479280485869624E-5</v>
      </c>
      <c r="NE11" s="146">
        <f t="shared" si="216"/>
        <v>4.8678057295748953E-5</v>
      </c>
      <c r="NF11" s="146">
        <f t="shared" si="216"/>
        <v>4.6032161017086121E-5</v>
      </c>
      <c r="NG11" s="146">
        <f t="shared" si="216"/>
        <v>4.353286956699325E-5</v>
      </c>
      <c r="NH11" s="146">
        <f t="shared" si="216"/>
        <v>4.117195258348734E-5</v>
      </c>
      <c r="NI11" s="146">
        <f t="shared" si="216"/>
        <v>3.8941643954141115E-5</v>
      </c>
      <c r="NJ11" s="146">
        <f t="shared" si="216"/>
        <v>3.6834615832326452E-5</v>
      </c>
      <c r="NK11" s="146">
        <f t="shared" si="216"/>
        <v>3.4843954066393107E-5</v>
      </c>
      <c r="NL11" s="146">
        <f t="shared" si="216"/>
        <v>3.2963134970198134E-5</v>
      </c>
      <c r="NM11" s="146">
        <f t="shared" si="216"/>
        <v>3.1186003366418495E-5</v>
      </c>
      <c r="NN11" s="146">
        <f t="shared" si="216"/>
        <v>2.9506751837056925E-5</v>
      </c>
      <c r="NO11" s="146">
        <f t="shared" si="216"/>
        <v>2.7919901118444479E-5</v>
      </c>
      <c r="NP11" s="146">
        <f t="shared" si="216"/>
        <v>2.6420281580878932E-5</v>
      </c>
      <c r="NQ11" s="146">
        <f t="shared" si="216"/>
        <v>2.5003015735783259E-5</v>
      </c>
      <c r="NR11" s="146">
        <f t="shared" si="216"/>
        <v>2.3663501715939092E-5</v>
      </c>
      <c r="NS11" s="146">
        <f t="shared" si="216"/>
        <v>2.2397397676931112E-5</v>
      </c>
      <c r="NT11" s="146">
        <f t="shared" si="216"/>
        <v>2.1200607070434053E-5</v>
      </c>
      <c r="NU11" s="146">
        <f t="shared" si="216"/>
        <v>2.0069264742378533E-5</v>
      </c>
      <c r="NV11" s="146">
        <f t="shared" si="216"/>
        <v>1.8999723811346978E-5</v>
      </c>
      <c r="NW11" s="146">
        <f t="shared" si="216"/>
        <v>1.7988543284779182E-5</v>
      </c>
      <c r="NX11" s="146">
        <f t="shared" si="216"/>
        <v>1.7032476372699909E-5</v>
      </c>
      <c r="NY11" s="146">
        <f t="shared" si="216"/>
        <v>1.6128459460734957E-5</v>
      </c>
      <c r="NZ11" s="146">
        <f t="shared" si="216"/>
        <v>1.527360170613921E-5</v>
      </c>
      <c r="OA11" s="146">
        <f t="shared" si="216"/>
        <v>1.446517522243835E-5</v>
      </c>
      <c r="OB11" s="146">
        <f t="shared" si="216"/>
        <v>1.3700605820081446E-5</v>
      </c>
      <c r="OC11" s="146">
        <f t="shared" si="216"/>
        <v>1.2977464272209579E-5</v>
      </c>
      <c r="OD11" s="146">
        <f t="shared" si="216"/>
        <v>1.2293458076282317E-5</v>
      </c>
      <c r="OE11" s="146">
        <f t="shared" si="216"/>
        <v>1.1646423683859045E-5</v>
      </c>
      <c r="OF11" s="146">
        <f t="shared" si="216"/>
        <v>1.1034319172313966E-5</v>
      </c>
      <c r="OG11" s="146">
        <f t="shared" si="216"/>
        <v>1.0455217333675517E-5</v>
      </c>
      <c r="OH11" s="146">
        <f t="shared" si="216"/>
        <v>9.9072991571228056E-6</v>
      </c>
      <c r="OI11" s="146">
        <f t="shared" si="216"/>
        <v>9.3888476829461254E-6</v>
      </c>
      <c r="OJ11" s="146">
        <f t="shared" si="216"/>
        <v>8.8982422069906921E-6</v>
      </c>
      <c r="OK11" s="146">
        <f t="shared" si="216"/>
        <v>8.433952815754097E-6</v>
      </c>
      <c r="OL11" s="146">
        <f t="shared" si="216"/>
        <v>7.9945352333966762E-6</v>
      </c>
      <c r="OM11" s="146">
        <f t="shared" si="216"/>
        <v>7.5786259629635471E-6</v>
      </c>
      <c r="ON11" s="146">
        <f t="shared" si="216"/>
        <v>7.1849377050940608E-6</v>
      </c>
      <c r="OO11" s="146">
        <f t="shared" si="216"/>
        <v>6.8122550384284552E-6</v>
      </c>
      <c r="OP11" s="146">
        <f t="shared" si="216"/>
        <v>6.4594303467994408E-6</v>
      </c>
      <c r="OQ11" s="146">
        <f t="shared" si="216"/>
        <v>6.1253799791340507E-6</v>
      </c>
      <c r="OR11" s="146">
        <f t="shared" si="216"/>
        <v>5.8090806287774234E-6</v>
      </c>
      <c r="OS11" s="146">
        <f t="shared" si="216"/>
        <v>5.5095659197000764E-6</v>
      </c>
      <c r="OT11" s="146">
        <f t="shared" si="216"/>
        <v>5.2259231877567923E-6</v>
      </c>
      <c r="OU11" s="146">
        <f t="shared" si="216"/>
        <v>4.9572904458320082E-6</v>
      </c>
      <c r="OV11" s="146">
        <f t="shared" si="216"/>
        <v>4.7028535223417694E-6</v>
      </c>
      <c r="OW11" s="146">
        <f t="shared" si="216"/>
        <v>4.4618433631564691E-6</v>
      </c>
      <c r="OX11" s="146">
        <f t="shared" si="216"/>
        <v>4.2335334875756506E-6</v>
      </c>
      <c r="OY11" s="146">
        <f t="shared" si="216"/>
        <v>4.0172375895186011E-6</v>
      </c>
      <c r="OZ11" s="146">
        <f t="shared" si="216"/>
        <v>3.8123072755973163E-6</v>
      </c>
      <c r="PA11" s="146">
        <f t="shared" si="23"/>
        <v>3.618129932216205E-6</v>
      </c>
      <c r="PB11" s="146">
        <f t="shared" si="7"/>
        <v>3.4341267142895404E-6</v>
      </c>
      <c r="PC11" s="146">
        <f t="shared" si="7"/>
        <v>3.2597506485941684E-6</v>
      </c>
      <c r="PD11" s="146">
        <f t="shared" si="7"/>
        <v>3.0944848451727347E-6</v>
      </c>
      <c r="PE11" s="146">
        <f t="shared" si="7"/>
        <v>2.9378408105824691E-6</v>
      </c>
      <c r="PF11" s="146">
        <f t="shared" si="7"/>
        <v>2.7893568571390604E-6</v>
      </c>
      <c r="PG11" s="146">
        <f t="shared" si="7"/>
        <v>2.6485966026424509E-6</v>
      </c>
      <c r="PH11" s="146">
        <f t="shared" si="7"/>
        <v>2.5151475553877934E-6</v>
      </c>
      <c r="PI11" s="146">
        <f t="shared" si="7"/>
        <v>2.3886197795642346E-6</v>
      </c>
    </row>
    <row r="12" spans="1:426" x14ac:dyDescent="0.45">
      <c r="A12" s="4">
        <v>9</v>
      </c>
      <c r="B12" s="319">
        <f>IFERROR(_xlfn.LOGNORM.INV(VLookups!$B$22,LN($G12),LN($K12)),"")</f>
        <v>25.235885947533614</v>
      </c>
      <c r="C12" s="81">
        <v>100</v>
      </c>
      <c r="D12" s="319">
        <f>IFERROR(_xlfn.LOGNORM.INV(VLookups!$B$23,LN($G12),LN($K12)),"")</f>
        <v>514.98092942008634</v>
      </c>
      <c r="E12" s="32">
        <f t="shared" si="8"/>
        <v>1</v>
      </c>
      <c r="F12" s="32">
        <f t="shared" si="9"/>
        <v>0.18016277074935766</v>
      </c>
      <c r="G12" s="65">
        <f>IF(AND(C12&gt;0,NOT(ISBLANK(H12))),IF(VLOOKUP($C$3,VLookups!$A$17:$B$18,2,FALSE),C12*VLOOKUP(H12,VLookups!$A$4:$B$13,2,FALSE),C12),"")</f>
        <v>113.99999999999999</v>
      </c>
      <c r="H12" s="21" t="s">
        <v>697</v>
      </c>
      <c r="I12" s="53"/>
      <c r="J12" s="237"/>
      <c r="K12" s="320">
        <f>IF(C12&gt;0,IF(ISBLANK(J12),IF(ISBLANK(H12),"",VLOOKUP(H12,VLookups!$A$4:$C$13,3,FALSE)),J12),"")</f>
        <v>1.5</v>
      </c>
      <c r="L12" s="320">
        <f t="shared" si="10"/>
        <v>81.624173912092118</v>
      </c>
      <c r="M12" s="67">
        <f t="shared" si="11"/>
        <v>6662.5057668314594</v>
      </c>
      <c r="N12" s="81">
        <v>150</v>
      </c>
      <c r="O12" s="230">
        <f>IF(AND(N12&gt;0,C12&gt;0,NOT(K12="")),ABS(VLOOKUP($N$1,VLookups!$A$27:$B$28,2,FALSE)-_xlfn.LOGNORM.DIST(N12,LN(G12),LN(K12),TRUE)),"")</f>
        <v>0.75074770327884632</v>
      </c>
      <c r="P12" s="80">
        <f>IF(AND($B12&gt;0,$C12&gt;0,$D12&gt;0,NOT(ISBLANK($H12))),_xlfn.LOGNORM.INV(ABS(VLOOKUP($N$1,VLookups!$A$27:$B$28,2,FALSE)-P$3),LN($G12),LN($K12)),"")</f>
        <v>67.80080068058443</v>
      </c>
      <c r="Q12" s="79">
        <f>IF(AND($B12&gt;0,$C12&gt;0,$D12&gt;0,NOT(ISBLANK($H12))),_xlfn.LOGNORM.INV(ABS(VLOOKUP($N$1,VLookups!$A$27:$B$28,2,FALSE)-Q$3),LN($G12),LN($K12)),"")</f>
        <v>191.67915230419345</v>
      </c>
      <c r="R12" s="80">
        <f>IF(AND($B12&gt;0,$C12&gt;0,$D12&gt;0,NOT(ISBLANK($H12))),_xlfn.LOGNORM.INV(ABS(VLOOKUP($N$1,VLookups!$A$27:$B$28,2,FALSE)-R$3),LN($G12),LN($K12)),"")</f>
        <v>173.54484258797089</v>
      </c>
      <c r="S12" s="79">
        <f>IF(AND($B12&gt;0,$C12&gt;0,$D12&gt;0,NOT(ISBLANK($H12))),_xlfn.LOGNORM.INV(ABS(VLOOKUP($N$1,VLookups!$A$27:$B$28,2,FALSE)-S$3),LN($G12),LN($K12)),"")</f>
        <v>160.36404193707941</v>
      </c>
      <c r="T12" s="80">
        <f>IF(AND($B12&gt;0,$C12&gt;0,$D12&gt;0,NOT(ISBLANK($H12))),_xlfn.LOGNORM.INV(ABS(VLOOKUP($N$1,VLookups!$A$27:$B$28,2,FALSE)-T$3),LN($G12),LN($K12)),"")</f>
        <v>149.85685041640122</v>
      </c>
      <c r="U12" s="79">
        <f>IF(AND($B12&gt;0,$C12&gt;0,$D12&gt;0,NOT(ISBLANK($H12))),_xlfn.LOGNORM.INV(ABS(VLOOKUP($N$1,VLookups!$A$27:$B$28,2,FALSE)-U$3),LN($G12),LN($K12)),"")</f>
        <v>141.00911856651848</v>
      </c>
      <c r="V12" s="5"/>
      <c r="W12" s="145">
        <f t="shared" si="12"/>
        <v>2.4487252173627634</v>
      </c>
      <c r="X12" s="145">
        <f t="shared" si="13"/>
        <v>25.235885947533614</v>
      </c>
      <c r="Y12" s="46">
        <f t="shared" ref="Y12" si="220">IF(ISNONTEXT($W12),X12+$W12,"")</f>
        <v>27.684611164896378</v>
      </c>
      <c r="Z12" s="46">
        <f t="shared" si="25"/>
        <v>30.133336382259142</v>
      </c>
      <c r="AA12" s="46">
        <f t="shared" si="26"/>
        <v>32.582061599621902</v>
      </c>
      <c r="AB12" s="46">
        <f t="shared" si="27"/>
        <v>35.030786816984666</v>
      </c>
      <c r="AC12" s="46">
        <f t="shared" si="28"/>
        <v>37.47951203434743</v>
      </c>
      <c r="AD12" s="46">
        <f t="shared" si="29"/>
        <v>39.928237251710193</v>
      </c>
      <c r="AE12" s="46">
        <f t="shared" si="30"/>
        <v>42.376962469072957</v>
      </c>
      <c r="AF12" s="46">
        <f t="shared" si="31"/>
        <v>44.825687686435721</v>
      </c>
      <c r="AG12" s="46">
        <f t="shared" si="32"/>
        <v>47.274412903798485</v>
      </c>
      <c r="AH12" s="46">
        <f t="shared" si="33"/>
        <v>49.723138121161249</v>
      </c>
      <c r="AI12" s="46">
        <f t="shared" si="34"/>
        <v>52.171863338524012</v>
      </c>
      <c r="AJ12" s="46">
        <f t="shared" si="35"/>
        <v>54.620588555886776</v>
      </c>
      <c r="AK12" s="46">
        <f t="shared" si="36"/>
        <v>57.06931377324954</v>
      </c>
      <c r="AL12" s="46">
        <f t="shared" si="37"/>
        <v>59.518038990612304</v>
      </c>
      <c r="AM12" s="46">
        <f t="shared" si="38"/>
        <v>61.966764207975068</v>
      </c>
      <c r="AN12" s="46">
        <f t="shared" si="39"/>
        <v>64.415489425337825</v>
      </c>
      <c r="AO12" s="46">
        <f t="shared" si="40"/>
        <v>66.864214642700588</v>
      </c>
      <c r="AP12" s="46">
        <f t="shared" si="41"/>
        <v>69.312939860063352</v>
      </c>
      <c r="AQ12" s="46">
        <f t="shared" si="42"/>
        <v>71.761665077426116</v>
      </c>
      <c r="AR12" s="46">
        <f t="shared" si="43"/>
        <v>74.21039029478888</v>
      </c>
      <c r="AS12" s="46">
        <f t="shared" si="44"/>
        <v>76.659115512151644</v>
      </c>
      <c r="AT12" s="46">
        <f t="shared" si="45"/>
        <v>79.107840729514407</v>
      </c>
      <c r="AU12" s="46">
        <f t="shared" si="46"/>
        <v>81.556565946877171</v>
      </c>
      <c r="AV12" s="46">
        <f t="shared" si="47"/>
        <v>84.005291164239935</v>
      </c>
      <c r="AW12" s="46">
        <f t="shared" si="48"/>
        <v>86.454016381602699</v>
      </c>
      <c r="AX12" s="46">
        <f t="shared" si="49"/>
        <v>88.902741598965463</v>
      </c>
      <c r="AY12" s="46">
        <f t="shared" si="50"/>
        <v>91.351466816328227</v>
      </c>
      <c r="AZ12" s="46">
        <f t="shared" si="51"/>
        <v>93.80019203369099</v>
      </c>
      <c r="BA12" s="46">
        <f t="shared" si="52"/>
        <v>96.248917251053754</v>
      </c>
      <c r="BB12" s="46">
        <f t="shared" si="53"/>
        <v>98.697642468416518</v>
      </c>
      <c r="BC12" s="46">
        <f t="shared" si="54"/>
        <v>101.14636768577928</v>
      </c>
      <c r="BD12" s="46">
        <f t="shared" si="55"/>
        <v>103.59509290314205</v>
      </c>
      <c r="BE12" s="46">
        <f t="shared" si="56"/>
        <v>106.04381812050481</v>
      </c>
      <c r="BF12" s="46">
        <f t="shared" si="57"/>
        <v>108.49254333786757</v>
      </c>
      <c r="BG12" s="46">
        <f t="shared" si="58"/>
        <v>110.94126855523034</v>
      </c>
      <c r="BH12" s="46">
        <f t="shared" si="59"/>
        <v>113.3899937725931</v>
      </c>
      <c r="BI12" s="46">
        <f t="shared" si="60"/>
        <v>115.83871898995586</v>
      </c>
      <c r="BJ12" s="46">
        <f t="shared" si="61"/>
        <v>118.28744420731863</v>
      </c>
      <c r="BK12" s="46">
        <f t="shared" si="62"/>
        <v>120.73616942468139</v>
      </c>
      <c r="BL12" s="46">
        <f t="shared" si="63"/>
        <v>123.18489464204416</v>
      </c>
      <c r="BM12" s="46">
        <f t="shared" si="64"/>
        <v>125.63361985940692</v>
      </c>
      <c r="BN12" s="46">
        <f t="shared" si="65"/>
        <v>128.08234507676968</v>
      </c>
      <c r="BO12" s="46">
        <f t="shared" si="66"/>
        <v>130.53107029413243</v>
      </c>
      <c r="BP12" s="46">
        <f t="shared" si="67"/>
        <v>132.97979551149518</v>
      </c>
      <c r="BQ12" s="46">
        <f t="shared" si="68"/>
        <v>135.42852072885793</v>
      </c>
      <c r="BR12" s="46">
        <f t="shared" si="69"/>
        <v>137.87724594622068</v>
      </c>
      <c r="BS12" s="46">
        <f t="shared" si="70"/>
        <v>140.32597116358343</v>
      </c>
      <c r="BT12" s="46">
        <f t="shared" si="71"/>
        <v>142.77469638094618</v>
      </c>
      <c r="BU12" s="46">
        <f t="shared" si="72"/>
        <v>145.22342159830893</v>
      </c>
      <c r="BV12" s="46">
        <f t="shared" si="73"/>
        <v>147.67214681567168</v>
      </c>
      <c r="BW12" s="46">
        <f t="shared" si="74"/>
        <v>150.12087203303443</v>
      </c>
      <c r="BX12" s="46">
        <f t="shared" si="75"/>
        <v>152.56959725039718</v>
      </c>
      <c r="BY12" s="46">
        <f t="shared" si="76"/>
        <v>155.01832246775993</v>
      </c>
      <c r="BZ12" s="46">
        <f t="shared" si="77"/>
        <v>157.46704768512268</v>
      </c>
      <c r="CA12" s="46">
        <f t="shared" si="78"/>
        <v>159.91577290248543</v>
      </c>
      <c r="CB12" s="46">
        <f t="shared" si="79"/>
        <v>162.36449811984818</v>
      </c>
      <c r="CC12" s="46">
        <f t="shared" si="80"/>
        <v>164.81322333721093</v>
      </c>
      <c r="CD12" s="46">
        <f t="shared" si="81"/>
        <v>167.26194855457368</v>
      </c>
      <c r="CE12" s="46">
        <f t="shared" si="82"/>
        <v>169.71067377193643</v>
      </c>
      <c r="CF12" s="46">
        <f t="shared" si="83"/>
        <v>172.15939898929918</v>
      </c>
      <c r="CG12" s="46">
        <f t="shared" si="84"/>
        <v>174.60812420666193</v>
      </c>
      <c r="CH12" s="46">
        <f t="shared" si="85"/>
        <v>177.05684942402468</v>
      </c>
      <c r="CI12" s="46">
        <f t="shared" si="86"/>
        <v>179.50557464138743</v>
      </c>
      <c r="CJ12" s="46">
        <f t="shared" si="87"/>
        <v>181.95429985875018</v>
      </c>
      <c r="CK12" s="46">
        <f t="shared" si="18"/>
        <v>184.40302507611293</v>
      </c>
      <c r="CL12" s="46">
        <f t="shared" si="88"/>
        <v>186.85175029347567</v>
      </c>
      <c r="CM12" s="46">
        <f t="shared" si="89"/>
        <v>189.30047551083842</v>
      </c>
      <c r="CN12" s="46">
        <f t="shared" si="90"/>
        <v>191.74920072820117</v>
      </c>
      <c r="CO12" s="46">
        <f t="shared" si="91"/>
        <v>194.19792594556392</v>
      </c>
      <c r="CP12" s="46">
        <f t="shared" si="92"/>
        <v>196.64665116292667</v>
      </c>
      <c r="CQ12" s="46">
        <f t="shared" si="93"/>
        <v>199.09537638028942</v>
      </c>
      <c r="CR12" s="46">
        <f t="shared" si="94"/>
        <v>201.54410159765217</v>
      </c>
      <c r="CS12" s="46">
        <f t="shared" si="95"/>
        <v>203.99282681501492</v>
      </c>
      <c r="CT12" s="46">
        <f t="shared" si="96"/>
        <v>206.44155203237767</v>
      </c>
      <c r="CU12" s="46">
        <f t="shared" si="97"/>
        <v>208.89027724974042</v>
      </c>
      <c r="CV12" s="46">
        <f t="shared" si="98"/>
        <v>211.33900246710317</v>
      </c>
      <c r="CW12" s="46">
        <f t="shared" si="99"/>
        <v>213.78772768446592</v>
      </c>
      <c r="CX12" s="46">
        <f t="shared" si="100"/>
        <v>216.23645290182867</v>
      </c>
      <c r="CY12" s="46">
        <f t="shared" si="101"/>
        <v>218.68517811919142</v>
      </c>
      <c r="CZ12" s="46">
        <f t="shared" si="102"/>
        <v>221.13390333655417</v>
      </c>
      <c r="DA12" s="46">
        <f t="shared" si="103"/>
        <v>223.58262855391692</v>
      </c>
      <c r="DB12" s="46">
        <f t="shared" si="104"/>
        <v>226.03135377127967</v>
      </c>
      <c r="DC12" s="46">
        <f t="shared" si="105"/>
        <v>228.48007898864242</v>
      </c>
      <c r="DD12" s="46">
        <f t="shared" si="106"/>
        <v>230.92880420600517</v>
      </c>
      <c r="DE12" s="46">
        <f t="shared" si="107"/>
        <v>233.37752942336792</v>
      </c>
      <c r="DF12" s="46">
        <f t="shared" si="108"/>
        <v>235.82625464073067</v>
      </c>
      <c r="DG12" s="46">
        <f t="shared" si="109"/>
        <v>238.27497985809342</v>
      </c>
      <c r="DH12" s="46">
        <f t="shared" si="110"/>
        <v>240.72370507545617</v>
      </c>
      <c r="DI12" s="46">
        <f t="shared" si="111"/>
        <v>243.17243029281892</v>
      </c>
      <c r="DJ12" s="46">
        <f t="shared" si="112"/>
        <v>245.62115551018167</v>
      </c>
      <c r="DK12" s="46">
        <f t="shared" si="113"/>
        <v>248.06988072754442</v>
      </c>
      <c r="DL12" s="46">
        <f t="shared" si="114"/>
        <v>250.51860594490716</v>
      </c>
      <c r="DM12" s="46">
        <f t="shared" si="115"/>
        <v>252.96733116226991</v>
      </c>
      <c r="DN12" s="46">
        <f t="shared" si="116"/>
        <v>255.41605637963266</v>
      </c>
      <c r="DO12" s="46">
        <f t="shared" si="117"/>
        <v>257.86478159699544</v>
      </c>
      <c r="DP12" s="46">
        <f t="shared" si="118"/>
        <v>260.31350681435822</v>
      </c>
      <c r="DQ12" s="46">
        <f t="shared" si="119"/>
        <v>262.762232031721</v>
      </c>
      <c r="DR12" s="46">
        <f t="shared" si="120"/>
        <v>265.21095724908378</v>
      </c>
      <c r="DS12" s="46">
        <f t="shared" si="121"/>
        <v>267.65968246644655</v>
      </c>
      <c r="DT12" s="46">
        <f t="shared" si="122"/>
        <v>270.10840768380933</v>
      </c>
      <c r="DU12" s="46">
        <f t="shared" si="123"/>
        <v>272.55713290117211</v>
      </c>
      <c r="DV12" s="46">
        <f t="shared" si="124"/>
        <v>275.00585811853489</v>
      </c>
      <c r="DW12" s="46">
        <f t="shared" si="125"/>
        <v>277.45458333589767</v>
      </c>
      <c r="DX12" s="46">
        <f t="shared" si="126"/>
        <v>279.90330855326044</v>
      </c>
      <c r="DY12" s="46">
        <f t="shared" si="127"/>
        <v>282.35203377062322</v>
      </c>
      <c r="DZ12" s="46">
        <f t="shared" si="128"/>
        <v>284.800758987986</v>
      </c>
      <c r="EA12" s="46">
        <f t="shared" si="129"/>
        <v>287.24948420534878</v>
      </c>
      <c r="EB12" s="46">
        <f t="shared" si="130"/>
        <v>289.69820942271156</v>
      </c>
      <c r="EC12" s="46">
        <f t="shared" si="131"/>
        <v>292.14693464007433</v>
      </c>
      <c r="ED12" s="46">
        <f t="shared" si="132"/>
        <v>294.59565985743711</v>
      </c>
      <c r="EE12" s="46">
        <f t="shared" si="133"/>
        <v>297.04438507479989</v>
      </c>
      <c r="EF12" s="46">
        <f t="shared" si="134"/>
        <v>299.49311029216267</v>
      </c>
      <c r="EG12" s="46">
        <f t="shared" si="135"/>
        <v>301.94183550952545</v>
      </c>
      <c r="EH12" s="46">
        <f t="shared" si="136"/>
        <v>304.39056072688822</v>
      </c>
      <c r="EI12" s="46">
        <f t="shared" si="137"/>
        <v>306.839285944251</v>
      </c>
      <c r="EJ12" s="46">
        <f t="shared" si="138"/>
        <v>309.28801116161378</v>
      </c>
      <c r="EK12" s="46">
        <f t="shared" si="139"/>
        <v>311.73673637897656</v>
      </c>
      <c r="EL12" s="46">
        <f t="shared" si="140"/>
        <v>314.18546159633934</v>
      </c>
      <c r="EM12" s="46">
        <f t="shared" si="141"/>
        <v>316.63418681370212</v>
      </c>
      <c r="EN12" s="46">
        <f t="shared" si="142"/>
        <v>319.08291203106489</v>
      </c>
      <c r="EO12" s="46">
        <f t="shared" si="143"/>
        <v>321.53163724842767</v>
      </c>
      <c r="EP12" s="46">
        <f t="shared" si="144"/>
        <v>323.98036246579045</v>
      </c>
      <c r="EQ12" s="46">
        <f t="shared" si="145"/>
        <v>326.42908768315323</v>
      </c>
      <c r="ER12" s="46">
        <f t="shared" si="146"/>
        <v>328.87781290051601</v>
      </c>
      <c r="ES12" s="46">
        <f t="shared" si="147"/>
        <v>331.32653811787878</v>
      </c>
      <c r="ET12" s="46">
        <f t="shared" si="148"/>
        <v>333.77526333524156</v>
      </c>
      <c r="EU12" s="46">
        <f t="shared" si="149"/>
        <v>336.22398855260434</v>
      </c>
      <c r="EV12" s="46">
        <f t="shared" si="150"/>
        <v>338.67271376996712</v>
      </c>
      <c r="EW12" s="46">
        <f t="shared" si="19"/>
        <v>341.1214389873299</v>
      </c>
      <c r="EX12" s="46">
        <f t="shared" si="151"/>
        <v>343.57016420469267</v>
      </c>
      <c r="EY12" s="46">
        <f t="shared" si="152"/>
        <v>346.01888942205545</v>
      </c>
      <c r="EZ12" s="46">
        <f t="shared" si="153"/>
        <v>348.46761463941823</v>
      </c>
      <c r="FA12" s="46">
        <f t="shared" si="154"/>
        <v>350.91633985678101</v>
      </c>
      <c r="FB12" s="46">
        <f t="shared" si="155"/>
        <v>353.36506507414379</v>
      </c>
      <c r="FC12" s="46">
        <f t="shared" si="156"/>
        <v>355.81379029150656</v>
      </c>
      <c r="FD12" s="46">
        <f t="shared" si="157"/>
        <v>358.26251550886934</v>
      </c>
      <c r="FE12" s="46">
        <f t="shared" si="158"/>
        <v>360.71124072623212</v>
      </c>
      <c r="FF12" s="46">
        <f t="shared" si="159"/>
        <v>363.1599659435949</v>
      </c>
      <c r="FG12" s="46">
        <f t="shared" si="160"/>
        <v>365.60869116095768</v>
      </c>
      <c r="FH12" s="46">
        <f t="shared" si="161"/>
        <v>368.05741637832045</v>
      </c>
      <c r="FI12" s="46">
        <f t="shared" si="162"/>
        <v>370.50614159568323</v>
      </c>
      <c r="FJ12" s="46">
        <f t="shared" si="163"/>
        <v>372.95486681304601</v>
      </c>
      <c r="FK12" s="46">
        <f t="shared" si="164"/>
        <v>375.40359203040879</v>
      </c>
      <c r="FL12" s="46">
        <f t="shared" si="165"/>
        <v>377.85231724777157</v>
      </c>
      <c r="FM12" s="46">
        <f t="shared" si="166"/>
        <v>380.30104246513434</v>
      </c>
      <c r="FN12" s="46">
        <f t="shared" si="167"/>
        <v>382.74976768249712</v>
      </c>
      <c r="FO12" s="46">
        <f t="shared" si="168"/>
        <v>385.1984928998599</v>
      </c>
      <c r="FP12" s="46">
        <f t="shared" si="169"/>
        <v>387.64721811722268</v>
      </c>
      <c r="FQ12" s="46">
        <f t="shared" si="170"/>
        <v>390.09594333458546</v>
      </c>
      <c r="FR12" s="46">
        <f t="shared" si="171"/>
        <v>392.54466855194823</v>
      </c>
      <c r="FS12" s="46">
        <f t="shared" si="172"/>
        <v>394.99339376931101</v>
      </c>
      <c r="FT12" s="46">
        <f t="shared" si="173"/>
        <v>397.44211898667379</v>
      </c>
      <c r="FU12" s="46">
        <f t="shared" si="174"/>
        <v>399.89084420403657</v>
      </c>
      <c r="FV12" s="46">
        <f t="shared" si="175"/>
        <v>402.33956942139935</v>
      </c>
      <c r="FW12" s="46">
        <f t="shared" si="176"/>
        <v>404.78829463876212</v>
      </c>
      <c r="FX12" s="46">
        <f t="shared" si="177"/>
        <v>407.2370198561249</v>
      </c>
      <c r="FY12" s="46">
        <f t="shared" si="178"/>
        <v>409.68574507348768</v>
      </c>
      <c r="FZ12" s="46">
        <f t="shared" si="179"/>
        <v>412.13447029085046</v>
      </c>
      <c r="GA12" s="46">
        <f t="shared" si="180"/>
        <v>414.58319550821324</v>
      </c>
      <c r="GB12" s="46">
        <f t="shared" si="181"/>
        <v>417.03192072557601</v>
      </c>
      <c r="GC12" s="46">
        <f t="shared" si="182"/>
        <v>419.48064594293879</v>
      </c>
      <c r="GD12" s="46">
        <f t="shared" si="183"/>
        <v>421.92937116030157</v>
      </c>
      <c r="GE12" s="46">
        <f t="shared" si="184"/>
        <v>424.37809637766435</v>
      </c>
      <c r="GF12" s="46">
        <f t="shared" si="185"/>
        <v>426.82682159502713</v>
      </c>
      <c r="GG12" s="46">
        <f t="shared" si="186"/>
        <v>429.2755468123899</v>
      </c>
      <c r="GH12" s="46">
        <f t="shared" si="187"/>
        <v>431.72427202975268</v>
      </c>
      <c r="GI12" s="46">
        <f t="shared" si="188"/>
        <v>434.17299724711546</v>
      </c>
      <c r="GJ12" s="46">
        <f t="shared" si="189"/>
        <v>436.62172246447824</v>
      </c>
      <c r="GK12" s="46">
        <f t="shared" si="190"/>
        <v>439.07044768184102</v>
      </c>
      <c r="GL12" s="46">
        <f t="shared" si="191"/>
        <v>441.5191728992038</v>
      </c>
      <c r="GM12" s="46">
        <f t="shared" si="192"/>
        <v>443.96789811656657</v>
      </c>
      <c r="GN12" s="46">
        <f t="shared" si="193"/>
        <v>446.41662333392935</v>
      </c>
      <c r="GO12" s="46">
        <f t="shared" si="194"/>
        <v>448.86534855129213</v>
      </c>
      <c r="GP12" s="46">
        <f t="shared" si="195"/>
        <v>451.31407376865491</v>
      </c>
      <c r="GQ12" s="46">
        <f t="shared" si="196"/>
        <v>453.76279898601769</v>
      </c>
      <c r="GR12" s="46">
        <f t="shared" si="197"/>
        <v>456.21152420338046</v>
      </c>
      <c r="GS12" s="46">
        <f t="shared" si="198"/>
        <v>458.66024942074324</v>
      </c>
      <c r="GT12" s="46">
        <f t="shared" si="199"/>
        <v>461.10897463810602</v>
      </c>
      <c r="GU12" s="46">
        <f t="shared" si="200"/>
        <v>463.5576998554688</v>
      </c>
      <c r="GV12" s="46">
        <f t="shared" si="201"/>
        <v>466.00642507283158</v>
      </c>
      <c r="GW12" s="46">
        <f t="shared" si="202"/>
        <v>468.45515029019435</v>
      </c>
      <c r="GX12" s="46">
        <f t="shared" si="203"/>
        <v>470.90387550755713</v>
      </c>
      <c r="GY12" s="46">
        <f t="shared" si="204"/>
        <v>473.35260072491991</v>
      </c>
      <c r="GZ12" s="46">
        <f t="shared" si="205"/>
        <v>475.80132594228269</v>
      </c>
      <c r="HA12" s="46">
        <f t="shared" si="206"/>
        <v>478.25005115964547</v>
      </c>
      <c r="HB12" s="46">
        <f t="shared" si="207"/>
        <v>480.69877637700824</v>
      </c>
      <c r="HC12" s="46">
        <f t="shared" si="208"/>
        <v>483.14750159437102</v>
      </c>
      <c r="HD12" s="46">
        <f t="shared" si="209"/>
        <v>485.5962268117338</v>
      </c>
      <c r="HE12" s="46">
        <f t="shared" si="210"/>
        <v>488.04495202909658</v>
      </c>
      <c r="HF12" s="46">
        <f t="shared" si="211"/>
        <v>490.49367724645936</v>
      </c>
      <c r="HG12" s="46">
        <f t="shared" si="212"/>
        <v>492.94240246382213</v>
      </c>
      <c r="HH12" s="46">
        <f t="shared" si="213"/>
        <v>495.39112768118491</v>
      </c>
      <c r="HI12" s="46">
        <f t="shared" si="20"/>
        <v>497.83985289854769</v>
      </c>
      <c r="HJ12" s="46">
        <f t="shared" si="3"/>
        <v>500.28857811591047</v>
      </c>
      <c r="HK12" s="46">
        <f t="shared" si="3"/>
        <v>502.73730333327325</v>
      </c>
      <c r="HL12" s="46">
        <f t="shared" si="3"/>
        <v>505.18602855063602</v>
      </c>
      <c r="HM12" s="46">
        <f t="shared" si="3"/>
        <v>507.6347537679988</v>
      </c>
      <c r="HN12" s="46">
        <f t="shared" si="3"/>
        <v>510.08347898536158</v>
      </c>
      <c r="HO12" s="46">
        <f t="shared" si="3"/>
        <v>512.5322042027243</v>
      </c>
      <c r="HP12" s="46">
        <f t="shared" si="3"/>
        <v>514.98092942008702</v>
      </c>
      <c r="HQ12" s="146">
        <f t="shared" si="15"/>
        <v>3.8686226947784833E-5</v>
      </c>
      <c r="HR12" s="146">
        <f t="shared" si="214"/>
        <v>8.0336696730328052E-5</v>
      </c>
      <c r="HS12" s="146">
        <f t="shared" si="214"/>
        <v>1.4979614006715034E-4</v>
      </c>
      <c r="HT12" s="146">
        <f t="shared" si="214"/>
        <v>2.5593258366973158E-4</v>
      </c>
      <c r="HU12" s="146">
        <f t="shared" ref="HU12:KB16" si="221">IF(ISNONTEXT($K12),_xlfn.LOGNORM.DIST(AB12,LN($G12),LN($K12),FALSE),NA())</f>
        <v>4.0688451269522107E-4</v>
      </c>
      <c r="HV12" s="146">
        <f t="shared" si="221"/>
        <v>6.0912954534199837E-4</v>
      </c>
      <c r="HW12" s="146">
        <f t="shared" si="221"/>
        <v>8.6679141852084027E-4</v>
      </c>
      <c r="HX12" s="146">
        <f t="shared" si="221"/>
        <v>1.181252449229631E-3</v>
      </c>
      <c r="HY12" s="146">
        <f t="shared" si="221"/>
        <v>1.5510732789823709E-3</v>
      </c>
      <c r="HZ12" s="146">
        <f t="shared" si="221"/>
        <v>1.9721761254097425E-3</v>
      </c>
      <c r="IA12" s="146">
        <f t="shared" si="221"/>
        <v>2.4382235649231566E-3</v>
      </c>
      <c r="IB12" s="146">
        <f t="shared" si="221"/>
        <v>2.9411184117500576E-3</v>
      </c>
      <c r="IC12" s="146">
        <f t="shared" si="221"/>
        <v>3.4715559974547792E-3</v>
      </c>
      <c r="ID12" s="146">
        <f t="shared" si="221"/>
        <v>4.0195727076736141E-3</v>
      </c>
      <c r="IE12" s="146">
        <f t="shared" si="221"/>
        <v>4.575049742211853E-3</v>
      </c>
      <c r="IF12" s="146">
        <f t="shared" si="221"/>
        <v>5.1281458432237501E-3</v>
      </c>
      <c r="IG12" s="146">
        <f t="shared" si="221"/>
        <v>5.6696455235591501E-3</v>
      </c>
      <c r="IH12" s="146">
        <f t="shared" si="221"/>
        <v>6.1912193979855954E-3</v>
      </c>
      <c r="II12" s="146">
        <f t="shared" si="221"/>
        <v>6.6856004754663337E-3</v>
      </c>
      <c r="IJ12" s="146">
        <f t="shared" si="221"/>
        <v>7.1466849799730371E-3</v>
      </c>
      <c r="IK12" s="146">
        <f t="shared" si="221"/>
        <v>7.5695688746548889E-3</v>
      </c>
      <c r="IL12" s="146">
        <f t="shared" si="221"/>
        <v>7.9505322612494107E-3</v>
      </c>
      <c r="IM12" s="146">
        <f t="shared" si="221"/>
        <v>8.286983676677297E-3</v>
      </c>
      <c r="IN12" s="146">
        <f t="shared" si="221"/>
        <v>8.5773754083570911E-3</v>
      </c>
      <c r="IO12" s="146">
        <f t="shared" si="221"/>
        <v>8.8210996152022613E-3</v>
      </c>
      <c r="IP12" s="146">
        <f t="shared" si="221"/>
        <v>9.0183735099153822E-3</v>
      </c>
      <c r="IQ12" s="146">
        <f t="shared" si="221"/>
        <v>9.1701202977371721E-3</v>
      </c>
      <c r="IR12" s="146">
        <f t="shared" si="221"/>
        <v>9.2778510875488069E-3</v>
      </c>
      <c r="IS12" s="146">
        <f t="shared" si="221"/>
        <v>9.3435516588679761E-3</v>
      </c>
      <c r="IT12" s="146">
        <f t="shared" si="221"/>
        <v>9.3695768155581637E-3</v>
      </c>
      <c r="IU12" s="146">
        <f t="shared" si="221"/>
        <v>9.3585540935829815E-3</v>
      </c>
      <c r="IV12" s="146">
        <f t="shared" si="221"/>
        <v>9.3132978101816942E-3</v>
      </c>
      <c r="IW12" s="146">
        <f t="shared" si="221"/>
        <v>9.2367338304168659E-3</v>
      </c>
      <c r="IX12" s="146">
        <f t="shared" si="221"/>
        <v>9.1318349642171524E-3</v>
      </c>
      <c r="IY12" s="146">
        <f t="shared" si="221"/>
        <v>9.0015665710040365E-3</v>
      </c>
      <c r="IZ12" s="146">
        <f t="shared" si="221"/>
        <v>8.8488417181073094E-3</v>
      </c>
      <c r="JA12" s="146">
        <f t="shared" si="221"/>
        <v>8.6764850932073961E-3</v>
      </c>
      <c r="JB12" s="146">
        <f t="shared" si="221"/>
        <v>8.4872047918716151E-3</v>
      </c>
      <c r="JC12" s="146">
        <f t="shared" si="221"/>
        <v>8.2835710731628039E-3</v>
      </c>
      <c r="JD12" s="146">
        <f t="shared" si="221"/>
        <v>8.0680011860360112E-3</v>
      </c>
      <c r="JE12" s="146">
        <f t="shared" si="221"/>
        <v>7.8427494058798848E-3</v>
      </c>
      <c r="JF12" s="146">
        <f t="shared" si="221"/>
        <v>7.6099014753041004E-3</v>
      </c>
      <c r="JG12" s="146">
        <f t="shared" si="221"/>
        <v>7.3713727091864285E-3</v>
      </c>
      <c r="JH12" s="146">
        <f t="shared" si="221"/>
        <v>7.1289090957337665E-3</v>
      </c>
      <c r="JI12" s="146">
        <f t="shared" si="221"/>
        <v>6.8840907988709805E-3</v>
      </c>
      <c r="JJ12" s="146">
        <f t="shared" si="221"/>
        <v>6.6383375397366324E-3</v>
      </c>
      <c r="JK12" s="146">
        <f t="shared" si="221"/>
        <v>6.3929154043983897E-3</v>
      </c>
      <c r="JL12" s="146">
        <f t="shared" si="221"/>
        <v>6.1489446897602463E-3</v>
      </c>
      <c r="JM12" s="146">
        <f t="shared" si="221"/>
        <v>5.9074084592109959E-3</v>
      </c>
      <c r="JN12" s="146">
        <f t="shared" si="221"/>
        <v>5.6691615334598135E-3</v>
      </c>
      <c r="JO12" s="146">
        <f t="shared" si="221"/>
        <v>5.4349396901179174E-3</v>
      </c>
      <c r="JP12" s="146">
        <f t="shared" si="221"/>
        <v>5.2053688880317646E-3</v>
      </c>
      <c r="JQ12" s="146">
        <f t="shared" si="221"/>
        <v>4.9809743694140159E-3</v>
      </c>
      <c r="JR12" s="146">
        <f t="shared" si="221"/>
        <v>4.762189524813114E-3</v>
      </c>
      <c r="JS12" s="146">
        <f t="shared" si="221"/>
        <v>4.5493644333226141E-3</v>
      </c>
      <c r="JT12" s="146">
        <f t="shared" si="221"/>
        <v>4.3427740135993315E-3</v>
      </c>
      <c r="JU12" s="146">
        <f t="shared" si="221"/>
        <v>4.1426257406760279E-3</v>
      </c>
      <c r="JV12" s="146">
        <f t="shared" si="221"/>
        <v>3.9490668996550312E-3</v>
      </c>
      <c r="JW12" s="146">
        <f t="shared" si="221"/>
        <v>3.7621913605626511E-3</v>
      </c>
      <c r="JX12" s="146">
        <f t="shared" si="221"/>
        <v>3.5820458693151033E-3</v>
      </c>
      <c r="JY12" s="146">
        <f t="shared" si="221"/>
        <v>3.408635858245075E-3</v>
      </c>
      <c r="JZ12" s="146">
        <f t="shared" si="221"/>
        <v>3.2419307862824563E-3</v>
      </c>
      <c r="KA12" s="146">
        <f t="shared" si="221"/>
        <v>3.0818690239568123E-3</v>
      </c>
      <c r="KB12" s="146">
        <f t="shared" si="221"/>
        <v>2.9283623021455255E-3</v>
      </c>
      <c r="KC12" s="146">
        <f t="shared" si="21"/>
        <v>2.7812997461512307E-3</v>
      </c>
      <c r="KD12" s="146">
        <f t="shared" si="215"/>
        <v>2.6405515184474834E-3</v>
      </c>
      <c r="KE12" s="146">
        <f t="shared" si="215"/>
        <v>2.5059720944501538E-3</v>
      </c>
      <c r="KF12" s="146">
        <f t="shared" si="215"/>
        <v>2.3774031960961469E-3</v>
      </c>
      <c r="KG12" s="146">
        <f t="shared" ref="KG12:MN16" si="222">IF(ISNONTEXT($K12),_xlfn.LOGNORM.DIST(CN12,LN($G12),LN($K12),FALSE),NA())</f>
        <v>2.2546764079630754E-3</v>
      </c>
      <c r="KH12" s="146">
        <f t="shared" si="222"/>
        <v>2.1376155002465901E-3</v>
      </c>
      <c r="KI12" s="146">
        <f t="shared" si="222"/>
        <v>2.0260384822130095E-3</v>
      </c>
      <c r="KJ12" s="146">
        <f t="shared" si="222"/>
        <v>1.9197594088360284E-3</v>
      </c>
      <c r="KK12" s="146">
        <f t="shared" si="222"/>
        <v>1.8185899622675361E-3</v>
      </c>
      <c r="KL12" s="146">
        <f t="shared" si="222"/>
        <v>1.7223408286332058E-3</v>
      </c>
      <c r="KM12" s="146">
        <f t="shared" si="222"/>
        <v>1.6308228894234133E-3</v>
      </c>
      <c r="KN12" s="146">
        <f t="shared" si="222"/>
        <v>1.5438482455010596E-3</v>
      </c>
      <c r="KO12" s="146">
        <f t="shared" si="222"/>
        <v>1.4612310904960494E-3</v>
      </c>
      <c r="KP12" s="146">
        <f t="shared" si="222"/>
        <v>1.3827884491209145E-3</v>
      </c>
      <c r="KQ12" s="146">
        <f t="shared" si="222"/>
        <v>1.3083407947387245E-3</v>
      </c>
      <c r="KR12" s="146">
        <f t="shared" si="222"/>
        <v>1.2377125593544774E-3</v>
      </c>
      <c r="KS12" s="146">
        <f t="shared" si="222"/>
        <v>1.1707325480926293E-3</v>
      </c>
      <c r="KT12" s="146">
        <f t="shared" si="222"/>
        <v>1.1072342691721526E-3</v>
      </c>
      <c r="KU12" s="146">
        <f t="shared" si="222"/>
        <v>1.0470561893992012E-3</v>
      </c>
      <c r="KV12" s="146">
        <f t="shared" si="222"/>
        <v>9.900419242690544E-4</v>
      </c>
      <c r="KW12" s="146">
        <f t="shared" si="222"/>
        <v>9.3604037090260557E-4</v>
      </c>
      <c r="KX12" s="146">
        <f t="shared" si="222"/>
        <v>8.8490579123868065E-4</v>
      </c>
      <c r="KY12" s="146">
        <f t="shared" si="222"/>
        <v>8.3649785215973303E-4</v>
      </c>
      <c r="KZ12" s="146">
        <f t="shared" si="222"/>
        <v>7.9068162854327624E-4</v>
      </c>
      <c r="LA12" s="146">
        <f t="shared" si="222"/>
        <v>7.4732757460228589E-4</v>
      </c>
      <c r="LB12" s="146">
        <f t="shared" si="222"/>
        <v>7.0631146830168069E-4</v>
      </c>
      <c r="LC12" s="146">
        <f t="shared" si="222"/>
        <v>6.6751433311224722E-4</v>
      </c>
      <c r="LD12" s="146">
        <f t="shared" si="222"/>
        <v>6.3082234088470952E-4</v>
      </c>
      <c r="LE12" s="146">
        <f t="shared" si="222"/>
        <v>5.9612669919193817E-4</v>
      </c>
      <c r="LF12" s="146">
        <f t="shared" si="222"/>
        <v>5.6332352609368523E-4</v>
      </c>
      <c r="LG12" s="146">
        <f t="shared" si="222"/>
        <v>5.3231371492242906E-4</v>
      </c>
      <c r="LH12" s="146">
        <f t="shared" si="222"/>
        <v>5.0300279136817315E-4</v>
      </c>
      <c r="LI12" s="146">
        <f t="shared" si="222"/>
        <v>4.7530076485157916E-4</v>
      </c>
      <c r="LJ12" s="146">
        <f t="shared" si="222"/>
        <v>4.4912197591580327E-4</v>
      </c>
      <c r="LK12" s="146">
        <f t="shared" si="222"/>
        <v>4.2438494113552068E-4</v>
      </c>
      <c r="LL12" s="146">
        <f t="shared" si="222"/>
        <v>4.0101219683438865E-4</v>
      </c>
      <c r="LM12" s="146">
        <f t="shared" si="222"/>
        <v>3.7893014271738579E-4</v>
      </c>
      <c r="LN12" s="146">
        <f t="shared" si="222"/>
        <v>3.5806888636015342E-4</v>
      </c>
      <c r="LO12" s="146">
        <f t="shared" si="222"/>
        <v>3.3836208935152069E-4</v>
      </c>
      <c r="LP12" s="146">
        <f t="shared" si="222"/>
        <v>3.1974681575627312E-4</v>
      </c>
      <c r="LQ12" s="146">
        <f t="shared" si="222"/>
        <v>3.0216338345115363E-4</v>
      </c>
      <c r="LR12" s="146">
        <f t="shared" si="222"/>
        <v>2.8555521878661204E-4</v>
      </c>
      <c r="LS12" s="146">
        <f t="shared" si="222"/>
        <v>2.6986871493860624E-4</v>
      </c>
      <c r="LT12" s="146">
        <f t="shared" si="222"/>
        <v>2.5505309423746948E-4</v>
      </c>
      <c r="LU12" s="146">
        <f t="shared" si="222"/>
        <v>2.4106027469346548E-4</v>
      </c>
      <c r="LV12" s="146">
        <f t="shared" si="222"/>
        <v>2.2784474087999908E-4</v>
      </c>
      <c r="LW12" s="146">
        <f t="shared" si="222"/>
        <v>2.1536341928467148E-4</v>
      </c>
      <c r="LX12" s="146">
        <f t="shared" si="222"/>
        <v>2.0357555819458398E-4</v>
      </c>
      <c r="LY12" s="146">
        <f t="shared" si="222"/>
        <v>1.9244261214470984E-4</v>
      </c>
      <c r="LZ12" s="146">
        <f t="shared" si="222"/>
        <v>1.8192813092611181E-4</v>
      </c>
      <c r="MA12" s="146">
        <f t="shared" si="222"/>
        <v>1.7199765312358198E-4</v>
      </c>
      <c r="MB12" s="146">
        <f t="shared" si="222"/>
        <v>1.626186041294715E-4</v>
      </c>
      <c r="MC12" s="146">
        <f t="shared" si="222"/>
        <v>1.5376019856138559E-4</v>
      </c>
      <c r="MD12" s="146">
        <f t="shared" si="222"/>
        <v>1.4539334699575565E-4</v>
      </c>
      <c r="ME12" s="146">
        <f t="shared" si="222"/>
        <v>1.3749056691652247E-4</v>
      </c>
      <c r="MF12" s="146">
        <f t="shared" si="222"/>
        <v>1.3002589776797379E-4</v>
      </c>
      <c r="MG12" s="146">
        <f t="shared" si="222"/>
        <v>1.2297481999286176E-4</v>
      </c>
      <c r="MH12" s="146">
        <f t="shared" si="222"/>
        <v>1.1631417793086905E-4</v>
      </c>
      <c r="MI12" s="146">
        <f t="shared" si="222"/>
        <v>1.1002210644825772E-4</v>
      </c>
      <c r="MJ12" s="146">
        <f t="shared" si="222"/>
        <v>1.0407796116661974E-4</v>
      </c>
      <c r="MK12" s="146">
        <f t="shared" si="222"/>
        <v>9.8462252157090286E-5</v>
      </c>
      <c r="ML12" s="146">
        <f t="shared" si="222"/>
        <v>9.3156580965828614E-5</v>
      </c>
      <c r="MM12" s="146">
        <f t="shared" si="222"/>
        <v>8.8143580836968908E-5</v>
      </c>
      <c r="MN12" s="146">
        <f t="shared" si="222"/>
        <v>8.3406860000376841E-5</v>
      </c>
      <c r="MO12" s="146">
        <f t="shared" si="22"/>
        <v>7.8930947893333993E-5</v>
      </c>
      <c r="MP12" s="146">
        <f t="shared" si="216"/>
        <v>7.4701244187598204E-5</v>
      </c>
      <c r="MQ12" s="146">
        <f t="shared" si="216"/>
        <v>7.0703970496026211E-5</v>
      </c>
      <c r="MR12" s="146">
        <f t="shared" si="216"/>
        <v>6.692612463606143E-5</v>
      </c>
      <c r="MS12" s="146">
        <f t="shared" ref="MS12:OZ16" si="223">IF(ISNONTEXT($K12),_xlfn.LOGNORM.DIST(EZ12,LN($G12),LN($K12),FALSE),NA())</f>
        <v>6.335543733076121E-5</v>
      </c>
      <c r="MT12" s="146">
        <f t="shared" si="223"/>
        <v>5.9980331231627885E-5</v>
      </c>
      <c r="MU12" s="146">
        <f t="shared" si="223"/>
        <v>5.6789882151267386E-5</v>
      </c>
      <c r="MV12" s="146">
        <f t="shared" si="223"/>
        <v>5.3773782397753805E-5</v>
      </c>
      <c r="MW12" s="146">
        <f t="shared" si="223"/>
        <v>5.0922306106499684E-5</v>
      </c>
      <c r="MX12" s="146">
        <f t="shared" si="223"/>
        <v>4.8226276469410132E-5</v>
      </c>
      <c r="MY12" s="146">
        <f t="shared" si="223"/>
        <v>4.5677034765051105E-5</v>
      </c>
      <c r="MZ12" s="146">
        <f t="shared" si="223"/>
        <v>4.3266411097509172E-5</v>
      </c>
      <c r="NA12" s="146">
        <f t="shared" si="223"/>
        <v>4.0986696755527796E-5</v>
      </c>
      <c r="NB12" s="146">
        <f t="shared" si="223"/>
        <v>3.8830618107334541E-5</v>
      </c>
      <c r="NC12" s="146">
        <f t="shared" si="223"/>
        <v>3.6791311950349742E-5</v>
      </c>
      <c r="ND12" s="146">
        <f t="shared" si="223"/>
        <v>3.4862302238637437E-5</v>
      </c>
      <c r="NE12" s="146">
        <f t="shared" si="223"/>
        <v>3.3037478114545644E-5</v>
      </c>
      <c r="NF12" s="146">
        <f t="shared" si="223"/>
        <v>3.1311073174462555E-5</v>
      </c>
      <c r="NG12" s="146">
        <f t="shared" si="223"/>
        <v>2.9677645901977774E-5</v>
      </c>
      <c r="NH12" s="146">
        <f t="shared" si="223"/>
        <v>2.8132061205000135E-5</v>
      </c>
      <c r="NI12" s="146">
        <f t="shared" si="223"/>
        <v>2.6669472996525216E-5</v>
      </c>
      <c r="NJ12" s="146">
        <f t="shared" si="223"/>
        <v>2.5285307761756725E-5</v>
      </c>
      <c r="NK12" s="146">
        <f t="shared" si="223"/>
        <v>2.3975249057204961E-5</v>
      </c>
      <c r="NL12" s="146">
        <f t="shared" si="223"/>
        <v>2.2735222890165866E-5</v>
      </c>
      <c r="NM12" s="146">
        <f t="shared" si="223"/>
        <v>2.1561383929651203E-5</v>
      </c>
      <c r="NN12" s="146">
        <f t="shared" si="223"/>
        <v>2.0450102502404445E-5</v>
      </c>
      <c r="NO12" s="146">
        <f t="shared" si="223"/>
        <v>1.9397952330072475E-5</v>
      </c>
      <c r="NP12" s="146">
        <f t="shared" si="223"/>
        <v>1.8401698965939593E-5</v>
      </c>
      <c r="NQ12" s="146">
        <f t="shared" si="223"/>
        <v>1.7458288891850544E-5</v>
      </c>
      <c r="NR12" s="146">
        <f t="shared" si="223"/>
        <v>1.6564839238072916E-5</v>
      </c>
      <c r="NS12" s="146">
        <f t="shared" si="223"/>
        <v>1.5718628090864066E-5</v>
      </c>
      <c r="NT12" s="146">
        <f t="shared" si="223"/>
        <v>1.4917085354428376E-5</v>
      </c>
      <c r="NU12" s="146">
        <f t="shared" si="223"/>
        <v>1.4157784135776203E-5</v>
      </c>
      <c r="NV12" s="146">
        <f t="shared" si="223"/>
        <v>1.3438432622726057E-5</v>
      </c>
      <c r="NW12" s="146">
        <f t="shared" si="223"/>
        <v>1.2756866426942388E-5</v>
      </c>
      <c r="NX12" s="146">
        <f t="shared" si="223"/>
        <v>1.2111041365457365E-5</v>
      </c>
      <c r="NY12" s="146">
        <f t="shared" si="223"/>
        <v>1.1499026655608645E-5</v>
      </c>
      <c r="NZ12" s="146">
        <f t="shared" si="223"/>
        <v>1.0918998499726404E-5</v>
      </c>
      <c r="OA12" s="146">
        <f t="shared" si="223"/>
        <v>1.0369234037233903E-5</v>
      </c>
      <c r="OB12" s="146">
        <f t="shared" si="223"/>
        <v>9.848105643081488E-6</v>
      </c>
      <c r="OC12" s="146">
        <f t="shared" si="223"/>
        <v>9.3540755526281073E-6</v>
      </c>
      <c r="OD12" s="146">
        <f t="shared" si="223"/>
        <v>8.8856907942083893E-6</v>
      </c>
      <c r="OE12" s="146">
        <f t="shared" si="223"/>
        <v>8.4415784116911318E-6</v>
      </c>
      <c r="OF12" s="146">
        <f t="shared" si="223"/>
        <v>8.0204409603408001E-6</v>
      </c>
      <c r="OG12" s="146">
        <f t="shared" si="223"/>
        <v>7.6210522602475579E-6</v>
      </c>
      <c r="OH12" s="146">
        <f t="shared" si="223"/>
        <v>7.242253392488752E-6</v>
      </c>
      <c r="OI12" s="146">
        <f t="shared" si="223"/>
        <v>6.8829489240367305E-6</v>
      </c>
      <c r="OJ12" s="146">
        <f t="shared" si="223"/>
        <v>6.5421033482286263E-6</v>
      </c>
      <c r="OK12" s="146">
        <f t="shared" si="223"/>
        <v>6.2187377283718957E-6</v>
      </c>
      <c r="OL12" s="146">
        <f t="shared" si="223"/>
        <v>5.9119265327743891E-6</v>
      </c>
      <c r="OM12" s="146">
        <f t="shared" si="223"/>
        <v>5.620794650162258E-6</v>
      </c>
      <c r="ON12" s="146">
        <f t="shared" si="223"/>
        <v>5.3445145750850178E-6</v>
      </c>
      <c r="OO12" s="146">
        <f t="shared" si="223"/>
        <v>5.0823037535091473E-6</v>
      </c>
      <c r="OP12" s="146">
        <f t="shared" si="223"/>
        <v>4.8334220793654637E-6</v>
      </c>
      <c r="OQ12" s="146">
        <f t="shared" si="223"/>
        <v>4.5971695333517102E-6</v>
      </c>
      <c r="OR12" s="146">
        <f t="shared" si="223"/>
        <v>4.3728839557937965E-6</v>
      </c>
      <c r="OS12" s="146">
        <f t="shared" si="223"/>
        <v>4.1599389458448382E-6</v>
      </c>
      <c r="OT12" s="146">
        <f t="shared" si="223"/>
        <v>3.9577418797469418E-6</v>
      </c>
      <c r="OU12" s="146">
        <f t="shared" si="223"/>
        <v>3.7657320413042041E-6</v>
      </c>
      <c r="OV12" s="146">
        <f t="shared" si="223"/>
        <v>3.5833788581116415E-6</v>
      </c>
      <c r="OW12" s="146">
        <f t="shared" si="223"/>
        <v>3.4101802374586795E-6</v>
      </c>
      <c r="OX12" s="146">
        <f t="shared" si="223"/>
        <v>3.2456609961797748E-6</v>
      </c>
      <c r="OY12" s="146">
        <f t="shared" si="223"/>
        <v>3.0893713790565501E-6</v>
      </c>
      <c r="OZ12" s="146">
        <f t="shared" si="223"/>
        <v>2.940885660688344E-6</v>
      </c>
      <c r="PA12" s="146">
        <f t="shared" si="23"/>
        <v>2.7998008260438269E-6</v>
      </c>
      <c r="PB12" s="146">
        <f t="shared" si="7"/>
        <v>2.6657353251836616E-6</v>
      </c>
      <c r="PC12" s="146">
        <f t="shared" si="7"/>
        <v>2.5383278979057241E-6</v>
      </c>
      <c r="PD12" s="146">
        <f t="shared" si="7"/>
        <v>2.4172364643113372E-6</v>
      </c>
      <c r="PE12" s="146">
        <f t="shared" si="7"/>
        <v>2.3021370775221756E-6</v>
      </c>
      <c r="PF12" s="146">
        <f t="shared" si="7"/>
        <v>2.1927229349968178E-6</v>
      </c>
      <c r="PG12" s="146">
        <f t="shared" si="7"/>
        <v>2.0887034451014611E-6</v>
      </c>
      <c r="PH12" s="146">
        <f t="shared" si="7"/>
        <v>1.9898033457828898E-6</v>
      </c>
      <c r="PI12" s="146">
        <f t="shared" si="7"/>
        <v>1.8957618723744886E-6</v>
      </c>
    </row>
    <row r="13" spans="1:426" x14ac:dyDescent="0.45">
      <c r="A13" s="4">
        <v>10</v>
      </c>
      <c r="B13" s="319">
        <f>IFERROR(_xlfn.LOGNORM.INV(VLookups!$B$22,LN($G13),LN($K13)),"")</f>
        <v>21.592160742251895</v>
      </c>
      <c r="C13" s="81">
        <v>100</v>
      </c>
      <c r="D13" s="319">
        <f>IFERROR(_xlfn.LOGNORM.INV(VLookups!$B$23,LN($G13),LN($K13)),"")</f>
        <v>712.11029704462146</v>
      </c>
      <c r="E13" s="32">
        <f t="shared" si="8"/>
        <v>1</v>
      </c>
      <c r="F13" s="32">
        <f t="shared" si="9"/>
        <v>0.12809429875026648</v>
      </c>
      <c r="G13" s="65">
        <f>IF(AND(C13&gt;0,NOT(ISBLANK(H13))),IF(VLOOKUP($C$3,VLookups!$A$17:$B$18,2,FALSE),C13*VLOOKUP(H13,VLookups!$A$4:$B$13,2,FALSE),C13),"")</f>
        <v>124</v>
      </c>
      <c r="H13" s="21" t="s">
        <v>11</v>
      </c>
      <c r="I13" s="53"/>
      <c r="J13" s="237"/>
      <c r="K13" s="320">
        <f>IF(C13&gt;0,IF(ISBLANK(J13),IF(ISBLANK(H13),"",VLOOKUP(H13,VLookups!$A$4:$C$13,3,FALSE)),J13),"")</f>
        <v>1.6</v>
      </c>
      <c r="L13" s="320">
        <f t="shared" si="10"/>
        <v>115.08635605039494</v>
      </c>
      <c r="M13" s="67">
        <f t="shared" si="11"/>
        <v>13244.869348958277</v>
      </c>
      <c r="N13" s="81">
        <v>150</v>
      </c>
      <c r="O13" s="230">
        <f>IF(AND(N13&gt;0,C13&gt;0,NOT(K13="")),ABS(VLOOKUP($N$1,VLookups!$A$27:$B$28,2,FALSE)-_xlfn.LOGNORM.DIST(N13,LN(G13),LN(K13),TRUE)),"")</f>
        <v>0.65726301072438864</v>
      </c>
      <c r="P13" s="80">
        <f>IF(AND($B13&gt;0,$C13&gt;0,$D13&gt;0,NOT(ISBLANK($H13))),_xlfn.LOGNORM.INV(ABS(VLOOKUP($N$1,VLookups!$A$27:$B$28,2,FALSE)-P$3),LN($G13),LN($K13)),"")</f>
        <v>67.894000904097737</v>
      </c>
      <c r="Q13" s="79">
        <f>IF(AND($B13&gt;0,$C13&gt;0,$D13&gt;0,NOT(ISBLANK($H13))),_xlfn.LOGNORM.INV(ABS(VLOOKUP($N$1,VLookups!$A$27:$B$28,2,FALSE)-Q$3),LN($G13),LN($K13)),"")</f>
        <v>226.47067185978707</v>
      </c>
      <c r="R13" s="80">
        <f>IF(AND($B13&gt;0,$C13&gt;0,$D13&gt;0,NOT(ISBLANK($H13))),_xlfn.LOGNORM.INV(ABS(VLOOKUP($N$1,VLookups!$A$27:$B$28,2,FALSE)-R$3),LN($G13),LN($K13)),"")</f>
        <v>201.82662164162946</v>
      </c>
      <c r="S13" s="79">
        <f>IF(AND($B13&gt;0,$C13&gt;0,$D13&gt;0,NOT(ISBLANK($H13))),_xlfn.LOGNORM.INV(ABS(VLOOKUP($N$1,VLookups!$A$27:$B$28,2,FALSE)-S$3),LN($G13),LN($K13)),"")</f>
        <v>184.16767131897592</v>
      </c>
      <c r="T13" s="80">
        <f>IF(AND($B13&gt;0,$C13&gt;0,$D13&gt;0,NOT(ISBLANK($H13))),_xlfn.LOGNORM.INV(ABS(VLOOKUP($N$1,VLookups!$A$27:$B$28,2,FALSE)-T$3),LN($G13),LN($K13)),"")</f>
        <v>170.25446930105176</v>
      </c>
      <c r="U13" s="79">
        <f>IF(AND($B13&gt;0,$C13&gt;0,$D13&gt;0,NOT(ISBLANK($H13))),_xlfn.LOGNORM.INV(ABS(VLOOKUP($N$1,VLookups!$A$27:$B$28,2,FALSE)-U$3),LN($G13),LN($K13)),"")</f>
        <v>158.65812177536054</v>
      </c>
      <c r="V13" s="5"/>
      <c r="W13" s="145">
        <f t="shared" si="12"/>
        <v>3.4525906815118481</v>
      </c>
      <c r="X13" s="145">
        <f t="shared" si="13"/>
        <v>21.592160742251895</v>
      </c>
      <c r="Y13" s="46">
        <f t="shared" ref="Y13" si="224">IF(ISNONTEXT($W13),X13+$W13,"")</f>
        <v>25.044751423763742</v>
      </c>
      <c r="Z13" s="46">
        <f t="shared" si="25"/>
        <v>28.497342105275589</v>
      </c>
      <c r="AA13" s="46">
        <f t="shared" si="26"/>
        <v>31.949932786787436</v>
      </c>
      <c r="AB13" s="46">
        <f t="shared" si="27"/>
        <v>35.402523468299286</v>
      </c>
      <c r="AC13" s="46">
        <f t="shared" si="28"/>
        <v>38.855114149811136</v>
      </c>
      <c r="AD13" s="46">
        <f t="shared" si="29"/>
        <v>42.307704831322987</v>
      </c>
      <c r="AE13" s="46">
        <f t="shared" si="30"/>
        <v>45.760295512834837</v>
      </c>
      <c r="AF13" s="46">
        <f t="shared" si="31"/>
        <v>49.212886194346687</v>
      </c>
      <c r="AG13" s="46">
        <f t="shared" si="32"/>
        <v>52.665476875858538</v>
      </c>
      <c r="AH13" s="46">
        <f t="shared" si="33"/>
        <v>56.118067557370388</v>
      </c>
      <c r="AI13" s="46">
        <f t="shared" si="34"/>
        <v>59.570658238882238</v>
      </c>
      <c r="AJ13" s="46">
        <f t="shared" si="35"/>
        <v>63.023248920394089</v>
      </c>
      <c r="AK13" s="46">
        <f t="shared" si="36"/>
        <v>66.475839601905932</v>
      </c>
      <c r="AL13" s="46">
        <f t="shared" si="37"/>
        <v>69.928430283417782</v>
      </c>
      <c r="AM13" s="46">
        <f t="shared" si="38"/>
        <v>73.381020964929633</v>
      </c>
      <c r="AN13" s="46">
        <f t="shared" si="39"/>
        <v>76.833611646441483</v>
      </c>
      <c r="AO13" s="46">
        <f t="shared" si="40"/>
        <v>80.286202327953333</v>
      </c>
      <c r="AP13" s="46">
        <f t="shared" si="41"/>
        <v>83.738793009465184</v>
      </c>
      <c r="AQ13" s="46">
        <f t="shared" si="42"/>
        <v>87.191383690977034</v>
      </c>
      <c r="AR13" s="46">
        <f t="shared" si="43"/>
        <v>90.643974372488884</v>
      </c>
      <c r="AS13" s="46">
        <f t="shared" si="44"/>
        <v>94.096565054000735</v>
      </c>
      <c r="AT13" s="46">
        <f t="shared" si="45"/>
        <v>97.549155735512585</v>
      </c>
      <c r="AU13" s="46">
        <f t="shared" si="46"/>
        <v>101.00174641702444</v>
      </c>
      <c r="AV13" s="46">
        <f t="shared" si="47"/>
        <v>104.45433709853629</v>
      </c>
      <c r="AW13" s="46">
        <f t="shared" si="48"/>
        <v>107.90692778004814</v>
      </c>
      <c r="AX13" s="46">
        <f t="shared" si="49"/>
        <v>111.35951846155999</v>
      </c>
      <c r="AY13" s="46">
        <f t="shared" si="50"/>
        <v>114.81210914307184</v>
      </c>
      <c r="AZ13" s="46">
        <f t="shared" si="51"/>
        <v>118.26469982458369</v>
      </c>
      <c r="BA13" s="46">
        <f t="shared" si="52"/>
        <v>121.71729050609554</v>
      </c>
      <c r="BB13" s="46">
        <f t="shared" si="53"/>
        <v>125.16988118760739</v>
      </c>
      <c r="BC13" s="46">
        <f t="shared" si="54"/>
        <v>128.62247186911924</v>
      </c>
      <c r="BD13" s="46">
        <f t="shared" si="55"/>
        <v>132.07506255063109</v>
      </c>
      <c r="BE13" s="46">
        <f t="shared" si="56"/>
        <v>135.52765323214294</v>
      </c>
      <c r="BF13" s="46">
        <f t="shared" si="57"/>
        <v>138.98024391365479</v>
      </c>
      <c r="BG13" s="46">
        <f t="shared" si="58"/>
        <v>142.43283459516664</v>
      </c>
      <c r="BH13" s="46">
        <f t="shared" si="59"/>
        <v>145.88542527667849</v>
      </c>
      <c r="BI13" s="46">
        <f t="shared" si="60"/>
        <v>149.33801595819034</v>
      </c>
      <c r="BJ13" s="46">
        <f t="shared" si="61"/>
        <v>152.79060663970219</v>
      </c>
      <c r="BK13" s="46">
        <f t="shared" si="62"/>
        <v>156.24319732121404</v>
      </c>
      <c r="BL13" s="46">
        <f t="shared" si="63"/>
        <v>159.69578800272589</v>
      </c>
      <c r="BM13" s="46">
        <f t="shared" si="64"/>
        <v>163.14837868423774</v>
      </c>
      <c r="BN13" s="46">
        <f t="shared" si="65"/>
        <v>166.60096936574959</v>
      </c>
      <c r="BO13" s="46">
        <f t="shared" si="66"/>
        <v>170.05356004726144</v>
      </c>
      <c r="BP13" s="46">
        <f t="shared" si="67"/>
        <v>173.50615072877329</v>
      </c>
      <c r="BQ13" s="46">
        <f t="shared" si="68"/>
        <v>176.95874141028514</v>
      </c>
      <c r="BR13" s="46">
        <f t="shared" si="69"/>
        <v>180.41133209179699</v>
      </c>
      <c r="BS13" s="46">
        <f t="shared" si="70"/>
        <v>183.86392277330884</v>
      </c>
      <c r="BT13" s="46">
        <f t="shared" si="71"/>
        <v>187.31651345482069</v>
      </c>
      <c r="BU13" s="46">
        <f t="shared" si="72"/>
        <v>190.76910413633254</v>
      </c>
      <c r="BV13" s="46">
        <f t="shared" si="73"/>
        <v>194.22169481784439</v>
      </c>
      <c r="BW13" s="46">
        <f t="shared" si="74"/>
        <v>197.67428549935624</v>
      </c>
      <c r="BX13" s="46">
        <f t="shared" si="75"/>
        <v>201.12687618086809</v>
      </c>
      <c r="BY13" s="46">
        <f t="shared" si="76"/>
        <v>204.57946686237995</v>
      </c>
      <c r="BZ13" s="46">
        <f t="shared" si="77"/>
        <v>208.0320575438918</v>
      </c>
      <c r="CA13" s="46">
        <f t="shared" si="78"/>
        <v>211.48464822540365</v>
      </c>
      <c r="CB13" s="46">
        <f t="shared" si="79"/>
        <v>214.9372389069155</v>
      </c>
      <c r="CC13" s="46">
        <f t="shared" si="80"/>
        <v>218.38982958842735</v>
      </c>
      <c r="CD13" s="46">
        <f t="shared" si="81"/>
        <v>221.8424202699392</v>
      </c>
      <c r="CE13" s="46">
        <f t="shared" si="82"/>
        <v>225.29501095145105</v>
      </c>
      <c r="CF13" s="46">
        <f t="shared" si="83"/>
        <v>228.7476016329629</v>
      </c>
      <c r="CG13" s="46">
        <f t="shared" si="84"/>
        <v>232.20019231447475</v>
      </c>
      <c r="CH13" s="46">
        <f t="shared" si="85"/>
        <v>235.6527829959866</v>
      </c>
      <c r="CI13" s="46">
        <f t="shared" si="86"/>
        <v>239.10537367749845</v>
      </c>
      <c r="CJ13" s="46">
        <f t="shared" si="87"/>
        <v>242.5579643590103</v>
      </c>
      <c r="CK13" s="46">
        <f t="shared" si="18"/>
        <v>246.01055504052215</v>
      </c>
      <c r="CL13" s="46">
        <f t="shared" si="88"/>
        <v>249.463145722034</v>
      </c>
      <c r="CM13" s="46">
        <f t="shared" si="89"/>
        <v>252.91573640354585</v>
      </c>
      <c r="CN13" s="46">
        <f t="shared" si="90"/>
        <v>256.36832708505767</v>
      </c>
      <c r="CO13" s="46">
        <f t="shared" si="91"/>
        <v>259.82091776656949</v>
      </c>
      <c r="CP13" s="46">
        <f t="shared" si="92"/>
        <v>263.27350844808132</v>
      </c>
      <c r="CQ13" s="46">
        <f t="shared" si="93"/>
        <v>266.72609912959314</v>
      </c>
      <c r="CR13" s="46">
        <f t="shared" si="94"/>
        <v>270.17868981110496</v>
      </c>
      <c r="CS13" s="46">
        <f t="shared" si="95"/>
        <v>273.63128049261678</v>
      </c>
      <c r="CT13" s="46">
        <f t="shared" si="96"/>
        <v>277.0838711741286</v>
      </c>
      <c r="CU13" s="46">
        <f t="shared" si="97"/>
        <v>280.53646185564043</v>
      </c>
      <c r="CV13" s="46">
        <f t="shared" si="98"/>
        <v>283.98905253715225</v>
      </c>
      <c r="CW13" s="46">
        <f t="shared" si="99"/>
        <v>287.44164321866407</v>
      </c>
      <c r="CX13" s="46">
        <f t="shared" si="100"/>
        <v>290.89423390017589</v>
      </c>
      <c r="CY13" s="46">
        <f t="shared" si="101"/>
        <v>294.34682458168771</v>
      </c>
      <c r="CZ13" s="46">
        <f t="shared" si="102"/>
        <v>297.79941526319953</v>
      </c>
      <c r="DA13" s="46">
        <f t="shared" si="103"/>
        <v>301.25200594471136</v>
      </c>
      <c r="DB13" s="46">
        <f t="shared" si="104"/>
        <v>304.70459662622318</v>
      </c>
      <c r="DC13" s="46">
        <f t="shared" si="105"/>
        <v>308.157187307735</v>
      </c>
      <c r="DD13" s="46">
        <f t="shared" si="106"/>
        <v>311.60977798924682</v>
      </c>
      <c r="DE13" s="46">
        <f t="shared" si="107"/>
        <v>315.06236867075864</v>
      </c>
      <c r="DF13" s="46">
        <f t="shared" si="108"/>
        <v>318.51495935227047</v>
      </c>
      <c r="DG13" s="46">
        <f t="shared" si="109"/>
        <v>321.96755003378229</v>
      </c>
      <c r="DH13" s="46">
        <f t="shared" si="110"/>
        <v>325.42014071529411</v>
      </c>
      <c r="DI13" s="46">
        <f t="shared" si="111"/>
        <v>328.87273139680593</v>
      </c>
      <c r="DJ13" s="46">
        <f t="shared" si="112"/>
        <v>332.32532207831775</v>
      </c>
      <c r="DK13" s="46">
        <f t="shared" si="113"/>
        <v>335.77791275982958</v>
      </c>
      <c r="DL13" s="46">
        <f t="shared" si="114"/>
        <v>339.2305034413414</v>
      </c>
      <c r="DM13" s="46">
        <f t="shared" si="115"/>
        <v>342.68309412285322</v>
      </c>
      <c r="DN13" s="46">
        <f t="shared" si="116"/>
        <v>346.13568480436504</v>
      </c>
      <c r="DO13" s="46">
        <f t="shared" si="117"/>
        <v>349.58827548587686</v>
      </c>
      <c r="DP13" s="46">
        <f t="shared" si="118"/>
        <v>353.04086616738869</v>
      </c>
      <c r="DQ13" s="46">
        <f t="shared" si="119"/>
        <v>356.49345684890051</v>
      </c>
      <c r="DR13" s="46">
        <f t="shared" si="120"/>
        <v>359.94604753041233</v>
      </c>
      <c r="DS13" s="46">
        <f t="shared" si="121"/>
        <v>363.39863821192415</v>
      </c>
      <c r="DT13" s="46">
        <f t="shared" si="122"/>
        <v>366.85122889343597</v>
      </c>
      <c r="DU13" s="46">
        <f t="shared" si="123"/>
        <v>370.30381957494779</v>
      </c>
      <c r="DV13" s="46">
        <f t="shared" si="124"/>
        <v>373.75641025645962</v>
      </c>
      <c r="DW13" s="46">
        <f t="shared" si="125"/>
        <v>377.20900093797144</v>
      </c>
      <c r="DX13" s="46">
        <f t="shared" si="126"/>
        <v>380.66159161948326</v>
      </c>
      <c r="DY13" s="46">
        <f t="shared" si="127"/>
        <v>384.11418230099508</v>
      </c>
      <c r="DZ13" s="46">
        <f t="shared" si="128"/>
        <v>387.5667729825069</v>
      </c>
      <c r="EA13" s="46">
        <f t="shared" si="129"/>
        <v>391.01936366401873</v>
      </c>
      <c r="EB13" s="46">
        <f t="shared" si="130"/>
        <v>394.47195434553055</v>
      </c>
      <c r="EC13" s="46">
        <f t="shared" si="131"/>
        <v>397.92454502704237</v>
      </c>
      <c r="ED13" s="46">
        <f t="shared" si="132"/>
        <v>401.37713570855419</v>
      </c>
      <c r="EE13" s="46">
        <f t="shared" si="133"/>
        <v>404.82972639006601</v>
      </c>
      <c r="EF13" s="46">
        <f t="shared" si="134"/>
        <v>408.28231707157784</v>
      </c>
      <c r="EG13" s="46">
        <f t="shared" si="135"/>
        <v>411.73490775308966</v>
      </c>
      <c r="EH13" s="46">
        <f t="shared" si="136"/>
        <v>415.18749843460148</v>
      </c>
      <c r="EI13" s="46">
        <f t="shared" si="137"/>
        <v>418.6400891161133</v>
      </c>
      <c r="EJ13" s="46">
        <f t="shared" si="138"/>
        <v>422.09267979762512</v>
      </c>
      <c r="EK13" s="46">
        <f t="shared" si="139"/>
        <v>425.54527047913695</v>
      </c>
      <c r="EL13" s="46">
        <f t="shared" si="140"/>
        <v>428.99786116064877</v>
      </c>
      <c r="EM13" s="46">
        <f t="shared" si="141"/>
        <v>432.45045184216059</v>
      </c>
      <c r="EN13" s="46">
        <f t="shared" si="142"/>
        <v>435.90304252367241</v>
      </c>
      <c r="EO13" s="46">
        <f t="shared" si="143"/>
        <v>439.35563320518423</v>
      </c>
      <c r="EP13" s="46">
        <f t="shared" si="144"/>
        <v>442.80822388669606</v>
      </c>
      <c r="EQ13" s="46">
        <f t="shared" si="145"/>
        <v>446.26081456820788</v>
      </c>
      <c r="ER13" s="46">
        <f t="shared" si="146"/>
        <v>449.7134052497197</v>
      </c>
      <c r="ES13" s="46">
        <f t="shared" si="147"/>
        <v>453.16599593123152</v>
      </c>
      <c r="ET13" s="46">
        <f t="shared" si="148"/>
        <v>456.61858661274334</v>
      </c>
      <c r="EU13" s="46">
        <f t="shared" si="149"/>
        <v>460.07117729425516</v>
      </c>
      <c r="EV13" s="46">
        <f t="shared" si="150"/>
        <v>463.52376797576699</v>
      </c>
      <c r="EW13" s="46">
        <f t="shared" si="19"/>
        <v>466.97635865727881</v>
      </c>
      <c r="EX13" s="46">
        <f t="shared" si="151"/>
        <v>470.42894933879063</v>
      </c>
      <c r="EY13" s="46">
        <f t="shared" si="152"/>
        <v>473.88154002030245</v>
      </c>
      <c r="EZ13" s="46">
        <f t="shared" si="153"/>
        <v>477.33413070181427</v>
      </c>
      <c r="FA13" s="46">
        <f t="shared" si="154"/>
        <v>480.7867213833261</v>
      </c>
      <c r="FB13" s="46">
        <f t="shared" si="155"/>
        <v>484.23931206483792</v>
      </c>
      <c r="FC13" s="46">
        <f t="shared" si="156"/>
        <v>487.69190274634974</v>
      </c>
      <c r="FD13" s="46">
        <f t="shared" si="157"/>
        <v>491.14449342786156</v>
      </c>
      <c r="FE13" s="46">
        <f t="shared" si="158"/>
        <v>494.59708410937338</v>
      </c>
      <c r="FF13" s="46">
        <f t="shared" si="159"/>
        <v>498.04967479088521</v>
      </c>
      <c r="FG13" s="46">
        <f t="shared" si="160"/>
        <v>501.50226547239703</v>
      </c>
      <c r="FH13" s="46">
        <f t="shared" si="161"/>
        <v>504.95485615390885</v>
      </c>
      <c r="FI13" s="46">
        <f t="shared" si="162"/>
        <v>508.40744683542067</v>
      </c>
      <c r="FJ13" s="46">
        <f t="shared" si="163"/>
        <v>511.86003751693249</v>
      </c>
      <c r="FK13" s="46">
        <f t="shared" si="164"/>
        <v>515.31262819844437</v>
      </c>
      <c r="FL13" s="46">
        <f t="shared" si="165"/>
        <v>518.76521887995625</v>
      </c>
      <c r="FM13" s="46">
        <f t="shared" si="166"/>
        <v>522.21780956146813</v>
      </c>
      <c r="FN13" s="46">
        <f t="shared" si="167"/>
        <v>525.67040024298001</v>
      </c>
      <c r="FO13" s="46">
        <f t="shared" si="168"/>
        <v>529.12299092449189</v>
      </c>
      <c r="FP13" s="46">
        <f t="shared" si="169"/>
        <v>532.57558160600377</v>
      </c>
      <c r="FQ13" s="46">
        <f t="shared" si="170"/>
        <v>536.02817228751564</v>
      </c>
      <c r="FR13" s="46">
        <f t="shared" si="171"/>
        <v>539.48076296902752</v>
      </c>
      <c r="FS13" s="46">
        <f t="shared" si="172"/>
        <v>542.9333536505394</v>
      </c>
      <c r="FT13" s="46">
        <f t="shared" si="173"/>
        <v>546.38594433205128</v>
      </c>
      <c r="FU13" s="46">
        <f t="shared" si="174"/>
        <v>549.83853501356316</v>
      </c>
      <c r="FV13" s="46">
        <f t="shared" si="175"/>
        <v>553.29112569507504</v>
      </c>
      <c r="FW13" s="46">
        <f t="shared" si="176"/>
        <v>556.74371637658692</v>
      </c>
      <c r="FX13" s="46">
        <f t="shared" si="177"/>
        <v>560.1963070580988</v>
      </c>
      <c r="FY13" s="46">
        <f t="shared" si="178"/>
        <v>563.64889773961067</v>
      </c>
      <c r="FZ13" s="46">
        <f t="shared" si="179"/>
        <v>567.10148842112255</v>
      </c>
      <c r="GA13" s="46">
        <f t="shared" si="180"/>
        <v>570.55407910263443</v>
      </c>
      <c r="GB13" s="46">
        <f t="shared" si="181"/>
        <v>574.00666978414631</v>
      </c>
      <c r="GC13" s="46">
        <f t="shared" si="182"/>
        <v>577.45926046565819</v>
      </c>
      <c r="GD13" s="46">
        <f t="shared" si="183"/>
        <v>580.91185114717007</v>
      </c>
      <c r="GE13" s="46">
        <f t="shared" si="184"/>
        <v>584.36444182868195</v>
      </c>
      <c r="GF13" s="46">
        <f t="shared" si="185"/>
        <v>587.81703251019383</v>
      </c>
      <c r="GG13" s="46">
        <f t="shared" si="186"/>
        <v>591.2696231917057</v>
      </c>
      <c r="GH13" s="46">
        <f t="shared" si="187"/>
        <v>594.72221387321758</v>
      </c>
      <c r="GI13" s="46">
        <f t="shared" si="188"/>
        <v>598.17480455472946</v>
      </c>
      <c r="GJ13" s="46">
        <f t="shared" si="189"/>
        <v>601.62739523624134</v>
      </c>
      <c r="GK13" s="46">
        <f t="shared" si="190"/>
        <v>605.07998591775322</v>
      </c>
      <c r="GL13" s="46">
        <f t="shared" si="191"/>
        <v>608.5325765992651</v>
      </c>
      <c r="GM13" s="46">
        <f t="shared" si="192"/>
        <v>611.98516728077698</v>
      </c>
      <c r="GN13" s="46">
        <f t="shared" si="193"/>
        <v>615.43775796228886</v>
      </c>
      <c r="GO13" s="46">
        <f t="shared" si="194"/>
        <v>618.89034864380073</v>
      </c>
      <c r="GP13" s="46">
        <f t="shared" si="195"/>
        <v>622.34293932531261</v>
      </c>
      <c r="GQ13" s="46">
        <f t="shared" si="196"/>
        <v>625.79553000682449</v>
      </c>
      <c r="GR13" s="46">
        <f t="shared" si="197"/>
        <v>629.24812068833637</v>
      </c>
      <c r="GS13" s="46">
        <f t="shared" si="198"/>
        <v>632.70071136984825</v>
      </c>
      <c r="GT13" s="46">
        <f t="shared" si="199"/>
        <v>636.15330205136013</v>
      </c>
      <c r="GU13" s="46">
        <f t="shared" si="200"/>
        <v>639.60589273287201</v>
      </c>
      <c r="GV13" s="46">
        <f t="shared" si="201"/>
        <v>643.05848341438389</v>
      </c>
      <c r="GW13" s="46">
        <f t="shared" si="202"/>
        <v>646.51107409589576</v>
      </c>
      <c r="GX13" s="46">
        <f t="shared" si="203"/>
        <v>649.96366477740764</v>
      </c>
      <c r="GY13" s="46">
        <f t="shared" si="204"/>
        <v>653.41625545891952</v>
      </c>
      <c r="GZ13" s="46">
        <f t="shared" si="205"/>
        <v>656.8688461404314</v>
      </c>
      <c r="HA13" s="46">
        <f t="shared" si="206"/>
        <v>660.32143682194328</v>
      </c>
      <c r="HB13" s="46">
        <f t="shared" si="207"/>
        <v>663.77402750345516</v>
      </c>
      <c r="HC13" s="46">
        <f t="shared" si="208"/>
        <v>667.22661818496704</v>
      </c>
      <c r="HD13" s="46">
        <f t="shared" si="209"/>
        <v>670.67920886647892</v>
      </c>
      <c r="HE13" s="46">
        <f t="shared" si="210"/>
        <v>674.13179954799079</v>
      </c>
      <c r="HF13" s="46">
        <f t="shared" si="211"/>
        <v>677.58439022950267</v>
      </c>
      <c r="HG13" s="46">
        <f t="shared" si="212"/>
        <v>681.03698091101455</v>
      </c>
      <c r="HH13" s="46">
        <f t="shared" si="213"/>
        <v>684.48957159252643</v>
      </c>
      <c r="HI13" s="46">
        <f t="shared" si="20"/>
        <v>687.94216227403831</v>
      </c>
      <c r="HJ13" s="46">
        <f t="shared" si="3"/>
        <v>691.39475295555019</v>
      </c>
      <c r="HK13" s="46">
        <f t="shared" si="3"/>
        <v>694.84734363706207</v>
      </c>
      <c r="HL13" s="46">
        <f t="shared" si="3"/>
        <v>698.29993431857395</v>
      </c>
      <c r="HM13" s="46">
        <f t="shared" si="3"/>
        <v>701.75252500008583</v>
      </c>
      <c r="HN13" s="46">
        <f t="shared" si="3"/>
        <v>705.2051156815977</v>
      </c>
      <c r="HO13" s="46">
        <f t="shared" si="3"/>
        <v>708.65770636310958</v>
      </c>
      <c r="HP13" s="46">
        <f t="shared" si="3"/>
        <v>712.11029704462146</v>
      </c>
      <c r="HQ13" s="146">
        <f t="shared" si="15"/>
        <v>3.9005971800853178E-5</v>
      </c>
      <c r="HR13" s="146">
        <f t="shared" ref="HR13:HT28" si="225">IF(ISNONTEXT($K13),_xlfn.LOGNORM.DIST(Y13,LN($G13),LN($K13),FALSE),NA())</f>
        <v>1.0347257767528947E-4</v>
      </c>
      <c r="HS13" s="146">
        <f t="shared" si="225"/>
        <v>2.2309358368856162E-4</v>
      </c>
      <c r="HT13" s="146">
        <f t="shared" si="225"/>
        <v>4.1359087953734907E-4</v>
      </c>
      <c r="HU13" s="146">
        <f t="shared" si="221"/>
        <v>6.8427931061561709E-4</v>
      </c>
      <c r="HV13" s="146">
        <f t="shared" si="221"/>
        <v>1.0366518818226548E-3</v>
      </c>
      <c r="HW13" s="146">
        <f t="shared" si="221"/>
        <v>1.4647180629804865E-3</v>
      </c>
      <c r="HX13" s="146">
        <f t="shared" si="221"/>
        <v>1.9564912375019733E-3</v>
      </c>
      <c r="HY13" s="146">
        <f t="shared" si="221"/>
        <v>2.4959870868931032E-3</v>
      </c>
      <c r="HZ13" s="146">
        <f t="shared" si="221"/>
        <v>3.065243903572679E-3</v>
      </c>
      <c r="IA13" s="146">
        <f t="shared" si="221"/>
        <v>3.6460670378488749E-3</v>
      </c>
      <c r="IB13" s="146">
        <f t="shared" si="221"/>
        <v>4.2213627457446147E-3</v>
      </c>
      <c r="IC13" s="146">
        <f t="shared" si="221"/>
        <v>4.7760398065996986E-3</v>
      </c>
      <c r="ID13" s="146">
        <f t="shared" si="221"/>
        <v>5.2975231191235766E-3</v>
      </c>
      <c r="IE13" s="146">
        <f t="shared" si="221"/>
        <v>5.7759536364464089E-3</v>
      </c>
      <c r="IF13" s="146">
        <f t="shared" si="221"/>
        <v>6.2041558915732677E-3</v>
      </c>
      <c r="IG13" s="146">
        <f t="shared" si="221"/>
        <v>6.5774480830819134E-3</v>
      </c>
      <c r="IH13" s="146">
        <f t="shared" si="221"/>
        <v>6.8933573048020197E-3</v>
      </c>
      <c r="II13" s="146">
        <f t="shared" si="221"/>
        <v>7.1512884376066501E-3</v>
      </c>
      <c r="IJ13" s="146">
        <f t="shared" si="221"/>
        <v>7.352181940665066E-3</v>
      </c>
      <c r="IK13" s="146">
        <f t="shared" si="221"/>
        <v>7.4981844397666803E-3</v>
      </c>
      <c r="IL13" s="146">
        <f t="shared" si="221"/>
        <v>7.5923469704793157E-3</v>
      </c>
      <c r="IM13" s="146">
        <f t="shared" si="221"/>
        <v>7.6383589130534588E-3</v>
      </c>
      <c r="IN13" s="146">
        <f t="shared" si="221"/>
        <v>7.6403207642934791E-3</v>
      </c>
      <c r="IO13" s="146">
        <f t="shared" si="221"/>
        <v>7.6025555684872221E-3</v>
      </c>
      <c r="IP13" s="146">
        <f t="shared" si="221"/>
        <v>7.5294567193587804E-3</v>
      </c>
      <c r="IQ13" s="146">
        <f t="shared" si="221"/>
        <v>7.4253686338414974E-3</v>
      </c>
      <c r="IR13" s="146">
        <f t="shared" si="221"/>
        <v>7.2944962269461287E-3</v>
      </c>
      <c r="IS13" s="146">
        <f t="shared" si="221"/>
        <v>7.1408389810256809E-3</v>
      </c>
      <c r="IT13" s="146">
        <f t="shared" si="221"/>
        <v>6.9681455477129152E-3</v>
      </c>
      <c r="IU13" s="146">
        <f t="shared" si="221"/>
        <v>6.7798851335367618E-3</v>
      </c>
      <c r="IV13" s="146">
        <f t="shared" si="221"/>
        <v>6.5792323205520233E-3</v>
      </c>
      <c r="IW13" s="146">
        <f t="shared" si="221"/>
        <v>6.3690624065150438E-3</v>
      </c>
      <c r="IX13" s="146">
        <f t="shared" si="221"/>
        <v>6.1519547794577399E-3</v>
      </c>
      <c r="IY13" s="146">
        <f t="shared" si="221"/>
        <v>5.9302022469922061E-3</v>
      </c>
      <c r="IZ13" s="146">
        <f t="shared" si="221"/>
        <v>5.7058246090875425E-3</v>
      </c>
      <c r="JA13" s="146">
        <f t="shared" si="221"/>
        <v>5.4805850888386453E-3</v>
      </c>
      <c r="JB13" s="146">
        <f t="shared" si="221"/>
        <v>5.2560085177282573E-3</v>
      </c>
      <c r="JC13" s="146">
        <f t="shared" si="221"/>
        <v>5.0334004116684324E-3</v>
      </c>
      <c r="JD13" s="146">
        <f t="shared" si="221"/>
        <v>4.813866274902095E-3</v>
      </c>
      <c r="JE13" s="146">
        <f t="shared" si="221"/>
        <v>4.5983306346725527E-3</v>
      </c>
      <c r="JF13" s="146">
        <f t="shared" si="221"/>
        <v>4.3875554447374877E-3</v>
      </c>
      <c r="JG13" s="146">
        <f t="shared" si="221"/>
        <v>4.1821576045762351E-3</v>
      </c>
      <c r="JH13" s="146">
        <f t="shared" si="221"/>
        <v>3.9826254275197757E-3</v>
      </c>
      <c r="JI13" s="146">
        <f t="shared" si="221"/>
        <v>3.7893339586694747E-3</v>
      </c>
      <c r="JJ13" s="146">
        <f t="shared" si="221"/>
        <v>3.6025590955944147E-3</v>
      </c>
      <c r="JK13" s="146">
        <f t="shared" si="221"/>
        <v>3.4224905042236687E-3</v>
      </c>
      <c r="JL13" s="146">
        <f t="shared" si="221"/>
        <v>3.2492433514905673E-3</v>
      </c>
      <c r="JM13" s="146">
        <f t="shared" si="221"/>
        <v>3.082868897181667E-3</v>
      </c>
      <c r="JN13" s="146">
        <f t="shared" si="221"/>
        <v>2.9233640018010445E-3</v>
      </c>
      <c r="JO13" s="146">
        <f t="shared" si="221"/>
        <v>2.7706796164951907E-3</v>
      </c>
      <c r="JP13" s="146">
        <f t="shared" si="221"/>
        <v>2.6247283263555088E-3</v>
      </c>
      <c r="JQ13" s="146">
        <f t="shared" si="221"/>
        <v>2.4853910206692549E-3</v>
      </c>
      <c r="JR13" s="146">
        <f t="shared" si="221"/>
        <v>2.3525227636875044E-3</v>
      </c>
      <c r="JS13" s="146">
        <f t="shared" si="221"/>
        <v>2.2259579378291882E-3</v>
      </c>
      <c r="JT13" s="146">
        <f t="shared" si="221"/>
        <v>2.1055147284268581E-3</v>
      </c>
      <c r="JU13" s="146">
        <f t="shared" si="221"/>
        <v>1.9909990155215019E-3</v>
      </c>
      <c r="JV13" s="146">
        <f t="shared" si="221"/>
        <v>1.8822077341230548E-3</v>
      </c>
      <c r="JW13" s="146">
        <f t="shared" si="221"/>
        <v>1.7789317599977827E-3</v>
      </c>
      <c r="JX13" s="146">
        <f t="shared" si="221"/>
        <v>1.6809583735906781E-3</v>
      </c>
      <c r="JY13" s="146">
        <f t="shared" si="221"/>
        <v>1.5880733502681387E-3</v>
      </c>
      <c r="JZ13" s="146">
        <f t="shared" si="221"/>
        <v>1.5000627207629989E-3</v>
      </c>
      <c r="KA13" s="146">
        <f t="shared" si="221"/>
        <v>1.4167142415841265E-3</v>
      </c>
      <c r="KB13" s="146">
        <f t="shared" si="221"/>
        <v>1.3378186112576638E-3</v>
      </c>
      <c r="KC13" s="146">
        <f t="shared" si="21"/>
        <v>1.2631704646223496E-3</v>
      </c>
      <c r="KD13" s="146">
        <f t="shared" ref="KD13:KF28" si="226">IF(ISNONTEXT($K13),_xlfn.LOGNORM.DIST(CK13,LN($G13),LN($K13),FALSE),NA())</f>
        <v>1.1925691740195437E-3</v>
      </c>
      <c r="KE13" s="146">
        <f t="shared" si="226"/>
        <v>1.1258194831030592E-3</v>
      </c>
      <c r="KF13" s="146">
        <f t="shared" si="226"/>
        <v>1.0627319961413716E-3</v>
      </c>
      <c r="KG13" s="146">
        <f t="shared" si="222"/>
        <v>1.0031235430868462E-3</v>
      </c>
      <c r="KH13" s="146">
        <f t="shared" si="222"/>
        <v>9.4681743833123434E-4</v>
      </c>
      <c r="KI13" s="146">
        <f t="shared" si="222"/>
        <v>8.9364364894050253E-4</v>
      </c>
      <c r="KJ13" s="146">
        <f t="shared" si="222"/>
        <v>8.4343888624935489E-4</v>
      </c>
      <c r="KK13" s="146">
        <f t="shared" si="222"/>
        <v>7.9604663298145242E-4</v>
      </c>
      <c r="KL13" s="146">
        <f t="shared" si="222"/>
        <v>7.5131711652888359E-4</v>
      </c>
      <c r="KM13" s="146">
        <f t="shared" si="222"/>
        <v>7.0910723765895973E-4</v>
      </c>
      <c r="KN13" s="146">
        <f t="shared" si="222"/>
        <v>6.6928046270275921E-4</v>
      </c>
      <c r="KO13" s="146">
        <f t="shared" si="222"/>
        <v>6.3170668620374021E-4</v>
      </c>
      <c r="KP13" s="146">
        <f t="shared" si="222"/>
        <v>5.9626207005295646E-4</v>
      </c>
      <c r="KQ13" s="146">
        <f t="shared" si="222"/>
        <v>5.6282886429762124E-4</v>
      </c>
      <c r="KR13" s="146">
        <f t="shared" si="222"/>
        <v>5.3129521407025804E-4</v>
      </c>
      <c r="KS13" s="146">
        <f t="shared" si="222"/>
        <v>5.015549564359648E-4</v>
      </c>
      <c r="KT13" s="146">
        <f t="shared" si="222"/>
        <v>4.7350741038588534E-4</v>
      </c>
      <c r="KU13" s="146">
        <f t="shared" si="222"/>
        <v>4.4705716270682468E-4</v>
      </c>
      <c r="KV13" s="146">
        <f t="shared" si="222"/>
        <v>4.2211385202222822E-4</v>
      </c>
      <c r="KW13" s="146">
        <f t="shared" si="222"/>
        <v>3.9859195292118923E-4</v>
      </c>
      <c r="KX13" s="146">
        <f t="shared" si="222"/>
        <v>3.7641056176344201E-4</v>
      </c>
      <c r="KY13" s="146">
        <f t="shared" si="222"/>
        <v>3.554931854633572E-4</v>
      </c>
      <c r="KZ13" s="146">
        <f t="shared" si="222"/>
        <v>3.3576753430986312E-4</v>
      </c>
      <c r="LA13" s="146">
        <f t="shared" si="222"/>
        <v>3.1716531966707249E-4</v>
      </c>
      <c r="LB13" s="146">
        <f t="shared" si="222"/>
        <v>2.996220572182695E-4</v>
      </c>
      <c r="LC13" s="146">
        <f t="shared" si="222"/>
        <v>2.8307687625993007E-4</v>
      </c>
      <c r="LD13" s="146">
        <f t="shared" si="222"/>
        <v>2.6747233541949322E-4</v>
      </c>
      <c r="LE13" s="146">
        <f t="shared" si="222"/>
        <v>2.5275424505765814E-4</v>
      </c>
      <c r="LF13" s="146">
        <f t="shared" si="222"/>
        <v>2.3887149652052468E-4</v>
      </c>
      <c r="LG13" s="146">
        <f t="shared" si="222"/>
        <v>2.2577589832671331E-4</v>
      </c>
      <c r="LH13" s="146">
        <f t="shared" si="222"/>
        <v>2.1342201930755195E-4</v>
      </c>
      <c r="LI13" s="146">
        <f t="shared" si="222"/>
        <v>2.0176703866291569E-4</v>
      </c>
      <c r="LJ13" s="146">
        <f t="shared" si="222"/>
        <v>1.9077060284963891E-4</v>
      </c>
      <c r="LK13" s="146">
        <f t="shared" si="222"/>
        <v>1.8039468918233686E-4</v>
      </c>
      <c r="LL13" s="146">
        <f t="shared" si="222"/>
        <v>1.7060347599674722E-4</v>
      </c>
      <c r="LM13" s="146">
        <f t="shared" si="222"/>
        <v>1.6136321920226247E-4</v>
      </c>
      <c r="LN13" s="146">
        <f t="shared" si="222"/>
        <v>1.5264213503228535E-4</v>
      </c>
      <c r="LO13" s="146">
        <f t="shared" si="222"/>
        <v>1.4441028878761612E-4</v>
      </c>
      <c r="LP13" s="146">
        <f t="shared" si="222"/>
        <v>1.3663948935852772E-4</v>
      </c>
      <c r="LQ13" s="146">
        <f t="shared" si="222"/>
        <v>1.2930318930493991E-4</v>
      </c>
      <c r="LR13" s="146">
        <f t="shared" si="222"/>
        <v>1.2237639027065176E-4</v>
      </c>
      <c r="LS13" s="146">
        <f t="shared" si="222"/>
        <v>1.1583555350640625E-4</v>
      </c>
      <c r="LT13" s="146">
        <f t="shared" si="222"/>
        <v>1.0965851527733728E-4</v>
      </c>
      <c r="LU13" s="146">
        <f t="shared" si="222"/>
        <v>1.0382440693267923E-4</v>
      </c>
      <c r="LV13" s="146">
        <f t="shared" si="222"/>
        <v>9.831357941925462E-5</v>
      </c>
      <c r="LW13" s="146">
        <f t="shared" si="222"/>
        <v>9.3107532024897365E-5</v>
      </c>
      <c r="LX13" s="146">
        <f t="shared" si="222"/>
        <v>8.8188845143444977E-5</v>
      </c>
      <c r="LY13" s="146">
        <f t="shared" si="222"/>
        <v>8.3541116859049962E-5</v>
      </c>
      <c r="LZ13" s="146">
        <f t="shared" si="222"/>
        <v>7.9148903154113503E-5</v>
      </c>
      <c r="MA13" s="146">
        <f t="shared" si="222"/>
        <v>7.4997661552087159E-5</v>
      </c>
      <c r="MB13" s="146">
        <f t="shared" si="222"/>
        <v>7.1073698013517444E-5</v>
      </c>
      <c r="MC13" s="146">
        <f t="shared" si="222"/>
        <v>6.7364116910992959E-5</v>
      </c>
      <c r="MD13" s="146">
        <f t="shared" si="222"/>
        <v>6.3856773915979241E-5</v>
      </c>
      <c r="ME13" s="146">
        <f t="shared" si="222"/>
        <v>6.0540231637855225E-5</v>
      </c>
      <c r="MF13" s="146">
        <f t="shared" si="222"/>
        <v>5.7403717862710064E-5</v>
      </c>
      <c r="MG13" s="146">
        <f t="shared" si="222"/>
        <v>5.4437086246598853E-5</v>
      </c>
      <c r="MH13" s="146">
        <f t="shared" si="222"/>
        <v>5.1630779324961232E-5</v>
      </c>
      <c r="MI13" s="146">
        <f t="shared" si="222"/>
        <v>4.8975793706716241E-5</v>
      </c>
      <c r="MJ13" s="146">
        <f t="shared" si="222"/>
        <v>4.6463647328184517E-5</v>
      </c>
      <c r="MK13" s="146">
        <f t="shared" si="222"/>
        <v>4.4086348648390741E-5</v>
      </c>
      <c r="ML13" s="146">
        <f t="shared" si="222"/>
        <v>4.1836367673491679E-5</v>
      </c>
      <c r="MM13" s="146">
        <f t="shared" si="222"/>
        <v>3.9706608704034343E-5</v>
      </c>
      <c r="MN13" s="146">
        <f t="shared" si="222"/>
        <v>3.7690384704458515E-5</v>
      </c>
      <c r="MO13" s="146">
        <f t="shared" si="22"/>
        <v>3.5781393199744481E-5</v>
      </c>
      <c r="MP13" s="146">
        <f t="shared" ref="MP13:MR28" si="227">IF(ISNONTEXT($K13),_xlfn.LOGNORM.DIST(EW13,LN($G13),LN($K13),FALSE),NA())</f>
        <v>3.3973693609337488E-5</v>
      </c>
      <c r="MQ13" s="146">
        <f t="shared" si="227"/>
        <v>3.2261685933487732E-5</v>
      </c>
      <c r="MR13" s="146">
        <f t="shared" si="227"/>
        <v>3.0640090711907669E-5</v>
      </c>
      <c r="MS13" s="146">
        <f t="shared" si="223"/>
        <v>2.9103930179184775E-5</v>
      </c>
      <c r="MT13" s="146">
        <f t="shared" si="223"/>
        <v>2.7648510545702439E-5</v>
      </c>
      <c r="MU13" s="146">
        <f t="shared" si="223"/>
        <v>2.6269405336916713E-5</v>
      </c>
      <c r="MV13" s="146">
        <f t="shared" si="223"/>
        <v>2.49624397277168E-5</v>
      </c>
      <c r="MW13" s="146">
        <f t="shared" si="223"/>
        <v>2.3723675812283037E-5</v>
      </c>
      <c r="MX13" s="146">
        <f t="shared" si="223"/>
        <v>2.2549398753338089E-5</v>
      </c>
      <c r="MY13" s="146">
        <f t="shared" si="223"/>
        <v>2.1436103757981159E-5</v>
      </c>
      <c r="MZ13" s="146">
        <f t="shared" si="223"/>
        <v>2.0380483830418931E-5</v>
      </c>
      <c r="NA13" s="146">
        <f t="shared" si="223"/>
        <v>1.9379418254838758E-5</v>
      </c>
      <c r="NB13" s="146">
        <f t="shared" si="223"/>
        <v>1.8429961764463662E-5</v>
      </c>
      <c r="NC13" s="146">
        <f t="shared" si="223"/>
        <v>1.7529334355437323E-5</v>
      </c>
      <c r="ND13" s="146">
        <f t="shared" si="223"/>
        <v>1.667491170667076E-5</v>
      </c>
      <c r="NE13" s="146">
        <f t="shared" si="223"/>
        <v>1.5864216169107804E-5</v>
      </c>
      <c r="NF13" s="146">
        <f t="shared" si="223"/>
        <v>1.5094908290065823E-5</v>
      </c>
      <c r="NG13" s="146">
        <f t="shared" si="223"/>
        <v>1.4364778840376884E-5</v>
      </c>
      <c r="NH13" s="146">
        <f t="shared" si="223"/>
        <v>1.3671741314000957E-5</v>
      </c>
      <c r="NI13" s="146">
        <f t="shared" si="223"/>
        <v>1.3013824871618271E-5</v>
      </c>
      <c r="NJ13" s="146">
        <f t="shared" si="223"/>
        <v>1.2389167701430458E-5</v>
      </c>
      <c r="NK13" s="146">
        <f t="shared" si="223"/>
        <v>1.1796010772025794E-5</v>
      </c>
      <c r="NL13" s="146">
        <f t="shared" si="223"/>
        <v>1.123269195368608E-5</v>
      </c>
      <c r="NM13" s="146">
        <f t="shared" si="223"/>
        <v>1.0697640485949844E-5</v>
      </c>
      <c r="NN13" s="146">
        <f t="shared" si="223"/>
        <v>1.0189371770594433E-5</v>
      </c>
      <c r="NO13" s="146">
        <f t="shared" si="223"/>
        <v>9.7064824704657278E-6</v>
      </c>
      <c r="NP13" s="146">
        <f t="shared" si="223"/>
        <v>9.2476458957758961E-6</v>
      </c>
      <c r="NQ13" s="146">
        <f t="shared" si="223"/>
        <v>8.8116076606078256E-6</v>
      </c>
      <c r="NR13" s="146">
        <f t="shared" si="223"/>
        <v>8.3971815934157834E-6</v>
      </c>
      <c r="NS13" s="146">
        <f t="shared" si="223"/>
        <v>8.0032458862983772E-6</v>
      </c>
      <c r="NT13" s="146">
        <f t="shared" si="223"/>
        <v>7.6287394687468255E-6</v>
      </c>
      <c r="NU13" s="146">
        <f t="shared" si="223"/>
        <v>7.2726585924417366E-6</v>
      </c>
      <c r="NV13" s="146">
        <f t="shared" si="223"/>
        <v>6.9340536144890683E-6</v>
      </c>
      <c r="NW13" s="146">
        <f t="shared" si="223"/>
        <v>6.6120259672520425E-6</v>
      </c>
      <c r="NX13" s="146">
        <f t="shared" si="223"/>
        <v>6.3057253036570854E-6</v>
      </c>
      <c r="NY13" s="146">
        <f t="shared" si="223"/>
        <v>6.0143468075273697E-6</v>
      </c>
      <c r="NZ13" s="146">
        <f t="shared" si="223"/>
        <v>5.7371286591315277E-6</v>
      </c>
      <c r="OA13" s="146">
        <f t="shared" si="223"/>
        <v>5.4733496467325188E-6</v>
      </c>
      <c r="OB13" s="146">
        <f t="shared" si="223"/>
        <v>5.2223269154784612E-6</v>
      </c>
      <c r="OC13" s="146">
        <f t="shared" si="223"/>
        <v>4.9834138455039615E-6</v>
      </c>
      <c r="OD13" s="146">
        <f t="shared" si="223"/>
        <v>4.7559980516019072E-6</v>
      </c>
      <c r="OE13" s="146">
        <f t="shared" si="223"/>
        <v>4.539499497288588E-6</v>
      </c>
      <c r="OF13" s="146">
        <f t="shared" si="223"/>
        <v>4.3333687165182405E-6</v>
      </c>
      <c r="OG13" s="146">
        <f t="shared" si="223"/>
        <v>4.1370851367116449E-6</v>
      </c>
      <c r="OH13" s="146">
        <f t="shared" si="223"/>
        <v>3.9501554971442477E-6</v>
      </c>
      <c r="OI13" s="146">
        <f t="shared" si="223"/>
        <v>3.7721123570990255E-6</v>
      </c>
      <c r="OJ13" s="146">
        <f t="shared" si="223"/>
        <v>3.6025126885259453E-6</v>
      </c>
      <c r="OK13" s="146">
        <f t="shared" si="223"/>
        <v>3.4409365482659505E-6</v>
      </c>
      <c r="OL13" s="146">
        <f t="shared" si="223"/>
        <v>3.2869858251940669E-6</v>
      </c>
      <c r="OM13" s="146">
        <f t="shared" si="223"/>
        <v>3.1402830579152412E-6</v>
      </c>
      <c r="ON13" s="146">
        <f t="shared" si="223"/>
        <v>3.0004703189075026E-6</v>
      </c>
      <c r="OO13" s="146">
        <f t="shared" si="223"/>
        <v>2.8672081612533189E-6</v>
      </c>
      <c r="OP13" s="146">
        <f t="shared" si="223"/>
        <v>2.7401746243296833E-6</v>
      </c>
      <c r="OQ13" s="146">
        <f t="shared" si="223"/>
        <v>2.6190642950449535E-6</v>
      </c>
      <c r="OR13" s="146">
        <f t="shared" si="223"/>
        <v>2.5035874214128321E-6</v>
      </c>
      <c r="OS13" s="146">
        <f t="shared" si="223"/>
        <v>2.3934690754452918E-6</v>
      </c>
      <c r="OT13" s="146">
        <f t="shared" si="223"/>
        <v>2.2884483625253064E-6</v>
      </c>
      <c r="OU13" s="146">
        <f t="shared" si="223"/>
        <v>2.1882776745887671E-6</v>
      </c>
      <c r="OV13" s="146">
        <f t="shared" si="223"/>
        <v>2.0927219846028101E-6</v>
      </c>
      <c r="OW13" s="146">
        <f t="shared" si="223"/>
        <v>2.0015581799765126E-6</v>
      </c>
      <c r="OX13" s="146">
        <f t="shared" si="223"/>
        <v>1.9145744326796294E-6</v>
      </c>
      <c r="OY13" s="146">
        <f t="shared" si="223"/>
        <v>1.8315696039754115E-6</v>
      </c>
      <c r="OZ13" s="146">
        <f t="shared" si="223"/>
        <v>1.7523526817977584E-6</v>
      </c>
      <c r="PA13" s="146">
        <f t="shared" si="23"/>
        <v>1.6767422489176354E-6</v>
      </c>
      <c r="PB13" s="146">
        <f t="shared" si="7"/>
        <v>1.6045659801530501E-6</v>
      </c>
      <c r="PC13" s="146">
        <f t="shared" si="7"/>
        <v>1.5356601669790372E-6</v>
      </c>
      <c r="PD13" s="146">
        <f t="shared" si="7"/>
        <v>1.4698692679897268E-6</v>
      </c>
      <c r="PE13" s="146">
        <f t="shared" si="7"/>
        <v>1.40704548375532E-6</v>
      </c>
      <c r="PF13" s="146">
        <f t="shared" si="7"/>
        <v>1.3470483547014348E-6</v>
      </c>
      <c r="PG13" s="146">
        <f t="shared" si="7"/>
        <v>1.2897443807179205E-6</v>
      </c>
      <c r="PH13" s="146">
        <f t="shared" si="7"/>
        <v>1.2350066612797017E-6</v>
      </c>
      <c r="PI13" s="146">
        <f t="shared" si="7"/>
        <v>1.1827145549320784E-6</v>
      </c>
    </row>
    <row r="14" spans="1:426" hidden="1" x14ac:dyDescent="0.45">
      <c r="A14" s="4">
        <v>11</v>
      </c>
      <c r="B14" s="319" t="str">
        <f>IFERROR(_xlfn.LOGNORM.INV(VLookups!$B$22,LN($G14),LN($K14)),"")</f>
        <v/>
      </c>
      <c r="C14" s="81"/>
      <c r="D14" s="319" t="str">
        <f>IFERROR(_xlfn.LOGNORM.INV(VLookups!$B$23,LN($G14),LN($K14)),"")</f>
        <v/>
      </c>
      <c r="E14" s="32" t="str">
        <f t="shared" si="8"/>
        <v/>
      </c>
      <c r="F14" s="32" t="str">
        <f t="shared" si="9"/>
        <v/>
      </c>
      <c r="G14" s="65" t="str">
        <f>IF(AND(C14&gt;0,NOT(ISBLANK(H14))),IF(VLOOKUP($C$3,VLookups!$A$17:$B$18,2,FALSE),C14*VLOOKUP(H14,VLookups!$A$4:$B$13,2,FALSE),C14),"")</f>
        <v/>
      </c>
      <c r="H14" s="21"/>
      <c r="I14" s="53"/>
      <c r="J14" s="237"/>
      <c r="K14" s="320" t="str">
        <f>IF(C14&gt;0,IF(ISBLANK(J14),IF(ISBLANK(H14),"",VLOOKUP(H14,VLookups!$A$4:$C$13,3,FALSE)),J14),"")</f>
        <v/>
      </c>
      <c r="L14" s="320" t="str">
        <f t="shared" si="10"/>
        <v/>
      </c>
      <c r="M14" s="67" t="str">
        <f t="shared" si="11"/>
        <v/>
      </c>
      <c r="N14" s="81"/>
      <c r="O14" s="230" t="str">
        <f>IF(AND(N14&gt;0,C14&gt;0,NOT(K14="")),ABS(VLOOKUP($N$1,VLookups!$A$27:$B$28,2,FALSE)-_xlfn.LOGNORM.DIST(N14,LN(G14),LN(K14),TRUE)),"")</f>
        <v/>
      </c>
      <c r="P14" s="80" t="str">
        <f>IF(AND($B14&gt;0,$C14&gt;0,$D14&gt;0,NOT(ISBLANK($H14))),_xlfn.LOGNORM.INV(ABS(VLOOKUP($N$1,VLookups!$A$27:$B$28,2,FALSE)-P$3),LN($G14),LN($K14)),"")</f>
        <v/>
      </c>
      <c r="Q14" s="79" t="str">
        <f>IF(AND($B14&gt;0,$C14&gt;0,$D14&gt;0,NOT(ISBLANK($H14))),_xlfn.LOGNORM.INV(ABS(VLOOKUP($N$1,VLookups!$A$27:$B$28,2,FALSE)-Q$3),LN($G14),LN($K14)),"")</f>
        <v/>
      </c>
      <c r="R14" s="80" t="str">
        <f>IF(AND($B14&gt;0,$C14&gt;0,$D14&gt;0,NOT(ISBLANK($H14))),_xlfn.LOGNORM.INV(ABS(VLOOKUP($N$1,VLookups!$A$27:$B$28,2,FALSE)-R$3),LN($G14),LN($K14)),"")</f>
        <v/>
      </c>
      <c r="S14" s="79" t="str">
        <f>IF(AND($B14&gt;0,$C14&gt;0,$D14&gt;0,NOT(ISBLANK($H14))),_xlfn.LOGNORM.INV(ABS(VLOOKUP($N$1,VLookups!$A$27:$B$28,2,FALSE)-S$3),LN($G14),LN($K14)),"")</f>
        <v/>
      </c>
      <c r="T14" s="80" t="str">
        <f>IF(AND($B14&gt;0,$C14&gt;0,$D14&gt;0,NOT(ISBLANK($H14))),_xlfn.LOGNORM.INV(ABS(VLOOKUP($N$1,VLookups!$A$27:$B$28,2,FALSE)-T$3),LN($G14),LN($K14)),"")</f>
        <v/>
      </c>
      <c r="U14" s="79" t="str">
        <f>IF(AND($B14&gt;0,$C14&gt;0,$D14&gt;0,NOT(ISBLANK($H14))),_xlfn.LOGNORM.INV(ABS(VLOOKUP($N$1,VLookups!$A$27:$B$28,2,FALSE)-U$3),LN($G14),LN($K14)),"")</f>
        <v/>
      </c>
      <c r="V14" s="5"/>
      <c r="W14" s="145" t="str">
        <f t="shared" si="12"/>
        <v/>
      </c>
      <c r="X14" s="145" t="str">
        <f t="shared" si="13"/>
        <v/>
      </c>
      <c r="Y14" s="46" t="str">
        <f t="shared" ref="Y14" si="228">IF(ISNONTEXT($W14),X14+$W14,"")</f>
        <v/>
      </c>
      <c r="Z14" s="46" t="str">
        <f t="shared" si="25"/>
        <v/>
      </c>
      <c r="AA14" s="46" t="str">
        <f t="shared" si="26"/>
        <v/>
      </c>
      <c r="AB14" s="46" t="str">
        <f t="shared" si="27"/>
        <v/>
      </c>
      <c r="AC14" s="46" t="str">
        <f t="shared" si="28"/>
        <v/>
      </c>
      <c r="AD14" s="46" t="str">
        <f t="shared" si="29"/>
        <v/>
      </c>
      <c r="AE14" s="46" t="str">
        <f t="shared" si="30"/>
        <v/>
      </c>
      <c r="AF14" s="46" t="str">
        <f t="shared" si="31"/>
        <v/>
      </c>
      <c r="AG14" s="46" t="str">
        <f t="shared" si="32"/>
        <v/>
      </c>
      <c r="AH14" s="46" t="str">
        <f t="shared" si="33"/>
        <v/>
      </c>
      <c r="AI14" s="46" t="str">
        <f t="shared" si="34"/>
        <v/>
      </c>
      <c r="AJ14" s="46" t="str">
        <f t="shared" si="35"/>
        <v/>
      </c>
      <c r="AK14" s="46" t="str">
        <f t="shared" si="36"/>
        <v/>
      </c>
      <c r="AL14" s="46" t="str">
        <f t="shared" si="37"/>
        <v/>
      </c>
      <c r="AM14" s="46" t="str">
        <f t="shared" si="38"/>
        <v/>
      </c>
      <c r="AN14" s="46" t="str">
        <f t="shared" si="39"/>
        <v/>
      </c>
      <c r="AO14" s="46" t="str">
        <f t="shared" si="40"/>
        <v/>
      </c>
      <c r="AP14" s="46" t="str">
        <f t="shared" si="41"/>
        <v/>
      </c>
      <c r="AQ14" s="46" t="str">
        <f t="shared" si="42"/>
        <v/>
      </c>
      <c r="AR14" s="46" t="str">
        <f t="shared" si="43"/>
        <v/>
      </c>
      <c r="AS14" s="46" t="str">
        <f t="shared" si="44"/>
        <v/>
      </c>
      <c r="AT14" s="46" t="str">
        <f t="shared" si="45"/>
        <v/>
      </c>
      <c r="AU14" s="46" t="str">
        <f t="shared" si="46"/>
        <v/>
      </c>
      <c r="AV14" s="46" t="str">
        <f t="shared" si="47"/>
        <v/>
      </c>
      <c r="AW14" s="46" t="str">
        <f t="shared" si="48"/>
        <v/>
      </c>
      <c r="AX14" s="46" t="str">
        <f t="shared" si="49"/>
        <v/>
      </c>
      <c r="AY14" s="46" t="str">
        <f t="shared" si="50"/>
        <v/>
      </c>
      <c r="AZ14" s="46" t="str">
        <f t="shared" si="51"/>
        <v/>
      </c>
      <c r="BA14" s="46" t="str">
        <f t="shared" si="52"/>
        <v/>
      </c>
      <c r="BB14" s="46" t="str">
        <f t="shared" si="53"/>
        <v/>
      </c>
      <c r="BC14" s="46" t="str">
        <f t="shared" si="54"/>
        <v/>
      </c>
      <c r="BD14" s="46" t="str">
        <f t="shared" si="55"/>
        <v/>
      </c>
      <c r="BE14" s="46" t="str">
        <f t="shared" si="56"/>
        <v/>
      </c>
      <c r="BF14" s="46" t="str">
        <f t="shared" si="57"/>
        <v/>
      </c>
      <c r="BG14" s="46" t="str">
        <f t="shared" si="58"/>
        <v/>
      </c>
      <c r="BH14" s="46" t="str">
        <f t="shared" si="59"/>
        <v/>
      </c>
      <c r="BI14" s="46" t="str">
        <f t="shared" si="60"/>
        <v/>
      </c>
      <c r="BJ14" s="46" t="str">
        <f t="shared" si="61"/>
        <v/>
      </c>
      <c r="BK14" s="46" t="str">
        <f t="shared" si="62"/>
        <v/>
      </c>
      <c r="BL14" s="46" t="str">
        <f t="shared" si="63"/>
        <v/>
      </c>
      <c r="BM14" s="46" t="str">
        <f t="shared" si="64"/>
        <v/>
      </c>
      <c r="BN14" s="46" t="str">
        <f t="shared" si="65"/>
        <v/>
      </c>
      <c r="BO14" s="46" t="str">
        <f t="shared" si="66"/>
        <v/>
      </c>
      <c r="BP14" s="46" t="str">
        <f t="shared" si="67"/>
        <v/>
      </c>
      <c r="BQ14" s="46" t="str">
        <f t="shared" si="68"/>
        <v/>
      </c>
      <c r="BR14" s="46" t="str">
        <f t="shared" si="69"/>
        <v/>
      </c>
      <c r="BS14" s="46" t="str">
        <f t="shared" si="70"/>
        <v/>
      </c>
      <c r="BT14" s="46" t="str">
        <f t="shared" si="71"/>
        <v/>
      </c>
      <c r="BU14" s="46" t="str">
        <f t="shared" si="72"/>
        <v/>
      </c>
      <c r="BV14" s="46" t="str">
        <f t="shared" si="73"/>
        <v/>
      </c>
      <c r="BW14" s="46" t="str">
        <f t="shared" si="74"/>
        <v/>
      </c>
      <c r="BX14" s="46" t="str">
        <f t="shared" si="75"/>
        <v/>
      </c>
      <c r="BY14" s="46" t="str">
        <f t="shared" si="76"/>
        <v/>
      </c>
      <c r="BZ14" s="46" t="str">
        <f t="shared" si="77"/>
        <v/>
      </c>
      <c r="CA14" s="46" t="str">
        <f t="shared" si="78"/>
        <v/>
      </c>
      <c r="CB14" s="46" t="str">
        <f t="shared" si="79"/>
        <v/>
      </c>
      <c r="CC14" s="46" t="str">
        <f t="shared" si="80"/>
        <v/>
      </c>
      <c r="CD14" s="46" t="str">
        <f t="shared" si="81"/>
        <v/>
      </c>
      <c r="CE14" s="46" t="str">
        <f t="shared" si="82"/>
        <v/>
      </c>
      <c r="CF14" s="46" t="str">
        <f t="shared" si="83"/>
        <v/>
      </c>
      <c r="CG14" s="46" t="str">
        <f t="shared" si="84"/>
        <v/>
      </c>
      <c r="CH14" s="46" t="str">
        <f t="shared" si="85"/>
        <v/>
      </c>
      <c r="CI14" s="46" t="str">
        <f t="shared" si="86"/>
        <v/>
      </c>
      <c r="CJ14" s="46" t="str">
        <f t="shared" si="87"/>
        <v/>
      </c>
      <c r="CK14" s="46" t="str">
        <f t="shared" si="18"/>
        <v/>
      </c>
      <c r="CL14" s="46" t="str">
        <f t="shared" si="88"/>
        <v/>
      </c>
      <c r="CM14" s="46" t="str">
        <f t="shared" si="89"/>
        <v/>
      </c>
      <c r="CN14" s="46" t="str">
        <f t="shared" si="90"/>
        <v/>
      </c>
      <c r="CO14" s="46" t="str">
        <f t="shared" si="91"/>
        <v/>
      </c>
      <c r="CP14" s="46" t="str">
        <f t="shared" si="92"/>
        <v/>
      </c>
      <c r="CQ14" s="46" t="str">
        <f t="shared" si="93"/>
        <v/>
      </c>
      <c r="CR14" s="46" t="str">
        <f t="shared" si="94"/>
        <v/>
      </c>
      <c r="CS14" s="46" t="str">
        <f t="shared" si="95"/>
        <v/>
      </c>
      <c r="CT14" s="46" t="str">
        <f t="shared" si="96"/>
        <v/>
      </c>
      <c r="CU14" s="46" t="str">
        <f t="shared" si="97"/>
        <v/>
      </c>
      <c r="CV14" s="46" t="str">
        <f t="shared" si="98"/>
        <v/>
      </c>
      <c r="CW14" s="46" t="str">
        <f t="shared" si="99"/>
        <v/>
      </c>
      <c r="CX14" s="46" t="str">
        <f t="shared" si="100"/>
        <v/>
      </c>
      <c r="CY14" s="46" t="str">
        <f t="shared" si="101"/>
        <v/>
      </c>
      <c r="CZ14" s="46" t="str">
        <f t="shared" si="102"/>
        <v/>
      </c>
      <c r="DA14" s="46" t="str">
        <f t="shared" si="103"/>
        <v/>
      </c>
      <c r="DB14" s="46" t="str">
        <f t="shared" si="104"/>
        <v/>
      </c>
      <c r="DC14" s="46" t="str">
        <f t="shared" si="105"/>
        <v/>
      </c>
      <c r="DD14" s="46" t="str">
        <f t="shared" si="106"/>
        <v/>
      </c>
      <c r="DE14" s="46" t="str">
        <f t="shared" si="107"/>
        <v/>
      </c>
      <c r="DF14" s="46" t="str">
        <f t="shared" si="108"/>
        <v/>
      </c>
      <c r="DG14" s="46" t="str">
        <f t="shared" si="109"/>
        <v/>
      </c>
      <c r="DH14" s="46" t="str">
        <f t="shared" si="110"/>
        <v/>
      </c>
      <c r="DI14" s="46" t="str">
        <f t="shared" si="111"/>
        <v/>
      </c>
      <c r="DJ14" s="46" t="str">
        <f t="shared" si="112"/>
        <v/>
      </c>
      <c r="DK14" s="46" t="str">
        <f t="shared" si="113"/>
        <v/>
      </c>
      <c r="DL14" s="46" t="str">
        <f t="shared" si="114"/>
        <v/>
      </c>
      <c r="DM14" s="46" t="str">
        <f t="shared" si="115"/>
        <v/>
      </c>
      <c r="DN14" s="46" t="str">
        <f t="shared" si="116"/>
        <v/>
      </c>
      <c r="DO14" s="46" t="str">
        <f t="shared" si="117"/>
        <v/>
      </c>
      <c r="DP14" s="46" t="str">
        <f t="shared" si="118"/>
        <v/>
      </c>
      <c r="DQ14" s="46" t="str">
        <f t="shared" si="119"/>
        <v/>
      </c>
      <c r="DR14" s="46" t="str">
        <f t="shared" si="120"/>
        <v/>
      </c>
      <c r="DS14" s="46" t="str">
        <f t="shared" si="121"/>
        <v/>
      </c>
      <c r="DT14" s="46" t="str">
        <f t="shared" si="122"/>
        <v/>
      </c>
      <c r="DU14" s="46" t="str">
        <f t="shared" si="123"/>
        <v/>
      </c>
      <c r="DV14" s="46" t="str">
        <f t="shared" si="124"/>
        <v/>
      </c>
      <c r="DW14" s="46" t="str">
        <f t="shared" si="125"/>
        <v/>
      </c>
      <c r="DX14" s="46" t="str">
        <f t="shared" si="126"/>
        <v/>
      </c>
      <c r="DY14" s="46" t="str">
        <f t="shared" si="127"/>
        <v/>
      </c>
      <c r="DZ14" s="46" t="str">
        <f t="shared" si="128"/>
        <v/>
      </c>
      <c r="EA14" s="46" t="str">
        <f t="shared" si="129"/>
        <v/>
      </c>
      <c r="EB14" s="46" t="str">
        <f t="shared" si="130"/>
        <v/>
      </c>
      <c r="EC14" s="46" t="str">
        <f t="shared" si="131"/>
        <v/>
      </c>
      <c r="ED14" s="46" t="str">
        <f t="shared" si="132"/>
        <v/>
      </c>
      <c r="EE14" s="46" t="str">
        <f t="shared" si="133"/>
        <v/>
      </c>
      <c r="EF14" s="46" t="str">
        <f t="shared" si="134"/>
        <v/>
      </c>
      <c r="EG14" s="46" t="str">
        <f t="shared" si="135"/>
        <v/>
      </c>
      <c r="EH14" s="46" t="str">
        <f t="shared" si="136"/>
        <v/>
      </c>
      <c r="EI14" s="46" t="str">
        <f t="shared" si="137"/>
        <v/>
      </c>
      <c r="EJ14" s="46" t="str">
        <f t="shared" si="138"/>
        <v/>
      </c>
      <c r="EK14" s="46" t="str">
        <f t="shared" si="139"/>
        <v/>
      </c>
      <c r="EL14" s="46" t="str">
        <f t="shared" si="140"/>
        <v/>
      </c>
      <c r="EM14" s="46" t="str">
        <f t="shared" si="141"/>
        <v/>
      </c>
      <c r="EN14" s="46" t="str">
        <f t="shared" si="142"/>
        <v/>
      </c>
      <c r="EO14" s="46" t="str">
        <f t="shared" si="143"/>
        <v/>
      </c>
      <c r="EP14" s="46" t="str">
        <f t="shared" si="144"/>
        <v/>
      </c>
      <c r="EQ14" s="46" t="str">
        <f t="shared" si="145"/>
        <v/>
      </c>
      <c r="ER14" s="46" t="str">
        <f t="shared" si="146"/>
        <v/>
      </c>
      <c r="ES14" s="46" t="str">
        <f t="shared" si="147"/>
        <v/>
      </c>
      <c r="ET14" s="46" t="str">
        <f t="shared" si="148"/>
        <v/>
      </c>
      <c r="EU14" s="46" t="str">
        <f t="shared" si="149"/>
        <v/>
      </c>
      <c r="EV14" s="46" t="str">
        <f t="shared" si="150"/>
        <v/>
      </c>
      <c r="EW14" s="46" t="str">
        <f t="shared" si="19"/>
        <v/>
      </c>
      <c r="EX14" s="46" t="str">
        <f t="shared" si="151"/>
        <v/>
      </c>
      <c r="EY14" s="46" t="str">
        <f t="shared" si="152"/>
        <v/>
      </c>
      <c r="EZ14" s="46" t="str">
        <f t="shared" si="153"/>
        <v/>
      </c>
      <c r="FA14" s="46" t="str">
        <f t="shared" si="154"/>
        <v/>
      </c>
      <c r="FB14" s="46" t="str">
        <f t="shared" si="155"/>
        <v/>
      </c>
      <c r="FC14" s="46" t="str">
        <f t="shared" si="156"/>
        <v/>
      </c>
      <c r="FD14" s="46" t="str">
        <f t="shared" si="157"/>
        <v/>
      </c>
      <c r="FE14" s="46" t="str">
        <f t="shared" si="158"/>
        <v/>
      </c>
      <c r="FF14" s="46" t="str">
        <f t="shared" si="159"/>
        <v/>
      </c>
      <c r="FG14" s="46" t="str">
        <f t="shared" si="160"/>
        <v/>
      </c>
      <c r="FH14" s="46" t="str">
        <f t="shared" si="161"/>
        <v/>
      </c>
      <c r="FI14" s="46" t="str">
        <f t="shared" si="162"/>
        <v/>
      </c>
      <c r="FJ14" s="46" t="str">
        <f t="shared" si="163"/>
        <v/>
      </c>
      <c r="FK14" s="46" t="str">
        <f t="shared" si="164"/>
        <v/>
      </c>
      <c r="FL14" s="46" t="str">
        <f t="shared" si="165"/>
        <v/>
      </c>
      <c r="FM14" s="46" t="str">
        <f t="shared" si="166"/>
        <v/>
      </c>
      <c r="FN14" s="46" t="str">
        <f t="shared" si="167"/>
        <v/>
      </c>
      <c r="FO14" s="46" t="str">
        <f t="shared" si="168"/>
        <v/>
      </c>
      <c r="FP14" s="46" t="str">
        <f t="shared" si="169"/>
        <v/>
      </c>
      <c r="FQ14" s="46" t="str">
        <f t="shared" si="170"/>
        <v/>
      </c>
      <c r="FR14" s="46" t="str">
        <f t="shared" si="171"/>
        <v/>
      </c>
      <c r="FS14" s="46" t="str">
        <f t="shared" si="172"/>
        <v/>
      </c>
      <c r="FT14" s="46" t="str">
        <f t="shared" si="173"/>
        <v/>
      </c>
      <c r="FU14" s="46" t="str">
        <f t="shared" si="174"/>
        <v/>
      </c>
      <c r="FV14" s="46" t="str">
        <f t="shared" si="175"/>
        <v/>
      </c>
      <c r="FW14" s="46" t="str">
        <f t="shared" si="176"/>
        <v/>
      </c>
      <c r="FX14" s="46" t="str">
        <f t="shared" si="177"/>
        <v/>
      </c>
      <c r="FY14" s="46" t="str">
        <f t="shared" si="178"/>
        <v/>
      </c>
      <c r="FZ14" s="46" t="str">
        <f t="shared" si="179"/>
        <v/>
      </c>
      <c r="GA14" s="46" t="str">
        <f t="shared" si="180"/>
        <v/>
      </c>
      <c r="GB14" s="46" t="str">
        <f t="shared" si="181"/>
        <v/>
      </c>
      <c r="GC14" s="46" t="str">
        <f t="shared" si="182"/>
        <v/>
      </c>
      <c r="GD14" s="46" t="str">
        <f t="shared" si="183"/>
        <v/>
      </c>
      <c r="GE14" s="46" t="str">
        <f t="shared" si="184"/>
        <v/>
      </c>
      <c r="GF14" s="46" t="str">
        <f t="shared" si="185"/>
        <v/>
      </c>
      <c r="GG14" s="46" t="str">
        <f t="shared" si="186"/>
        <v/>
      </c>
      <c r="GH14" s="46" t="str">
        <f t="shared" si="187"/>
        <v/>
      </c>
      <c r="GI14" s="46" t="str">
        <f t="shared" si="188"/>
        <v/>
      </c>
      <c r="GJ14" s="46" t="str">
        <f t="shared" si="189"/>
        <v/>
      </c>
      <c r="GK14" s="46" t="str">
        <f t="shared" si="190"/>
        <v/>
      </c>
      <c r="GL14" s="46" t="str">
        <f t="shared" si="191"/>
        <v/>
      </c>
      <c r="GM14" s="46" t="str">
        <f t="shared" si="192"/>
        <v/>
      </c>
      <c r="GN14" s="46" t="str">
        <f t="shared" si="193"/>
        <v/>
      </c>
      <c r="GO14" s="46" t="str">
        <f t="shared" si="194"/>
        <v/>
      </c>
      <c r="GP14" s="46" t="str">
        <f t="shared" si="195"/>
        <v/>
      </c>
      <c r="GQ14" s="46" t="str">
        <f t="shared" si="196"/>
        <v/>
      </c>
      <c r="GR14" s="46" t="str">
        <f t="shared" si="197"/>
        <v/>
      </c>
      <c r="GS14" s="46" t="str">
        <f t="shared" si="198"/>
        <v/>
      </c>
      <c r="GT14" s="46" t="str">
        <f t="shared" si="199"/>
        <v/>
      </c>
      <c r="GU14" s="46" t="str">
        <f t="shared" si="200"/>
        <v/>
      </c>
      <c r="GV14" s="46" t="str">
        <f t="shared" si="201"/>
        <v/>
      </c>
      <c r="GW14" s="46" t="str">
        <f t="shared" si="202"/>
        <v/>
      </c>
      <c r="GX14" s="46" t="str">
        <f t="shared" si="203"/>
        <v/>
      </c>
      <c r="GY14" s="46" t="str">
        <f t="shared" si="204"/>
        <v/>
      </c>
      <c r="GZ14" s="46" t="str">
        <f t="shared" si="205"/>
        <v/>
      </c>
      <c r="HA14" s="46" t="str">
        <f t="shared" si="206"/>
        <v/>
      </c>
      <c r="HB14" s="46" t="str">
        <f t="shared" si="207"/>
        <v/>
      </c>
      <c r="HC14" s="46" t="str">
        <f t="shared" si="208"/>
        <v/>
      </c>
      <c r="HD14" s="46" t="str">
        <f t="shared" si="209"/>
        <v/>
      </c>
      <c r="HE14" s="46" t="str">
        <f t="shared" si="210"/>
        <v/>
      </c>
      <c r="HF14" s="46" t="str">
        <f t="shared" si="211"/>
        <v/>
      </c>
      <c r="HG14" s="46" t="str">
        <f t="shared" si="212"/>
        <v/>
      </c>
      <c r="HH14" s="46" t="str">
        <f t="shared" si="213"/>
        <v/>
      </c>
      <c r="HI14" s="46" t="str">
        <f t="shared" si="20"/>
        <v/>
      </c>
      <c r="HJ14" s="46" t="str">
        <f t="shared" si="3"/>
        <v/>
      </c>
      <c r="HK14" s="46" t="str">
        <f t="shared" si="3"/>
        <v/>
      </c>
      <c r="HL14" s="46" t="str">
        <f t="shared" si="3"/>
        <v/>
      </c>
      <c r="HM14" s="46" t="str">
        <f t="shared" si="3"/>
        <v/>
      </c>
      <c r="HN14" s="46" t="str">
        <f t="shared" si="3"/>
        <v/>
      </c>
      <c r="HO14" s="46" t="str">
        <f t="shared" si="3"/>
        <v/>
      </c>
      <c r="HP14" s="46" t="str">
        <f t="shared" si="3"/>
        <v/>
      </c>
      <c r="HQ14" s="146" t="e">
        <f t="shared" si="15"/>
        <v>#N/A</v>
      </c>
      <c r="HR14" s="146" t="e">
        <f t="shared" si="225"/>
        <v>#N/A</v>
      </c>
      <c r="HS14" s="146" t="e">
        <f t="shared" si="225"/>
        <v>#N/A</v>
      </c>
      <c r="HT14" s="146" t="e">
        <f t="shared" si="225"/>
        <v>#N/A</v>
      </c>
      <c r="HU14" s="146" t="e">
        <f t="shared" si="221"/>
        <v>#N/A</v>
      </c>
      <c r="HV14" s="146" t="e">
        <f t="shared" si="221"/>
        <v>#N/A</v>
      </c>
      <c r="HW14" s="146" t="e">
        <f t="shared" si="221"/>
        <v>#N/A</v>
      </c>
      <c r="HX14" s="146" t="e">
        <f t="shared" si="221"/>
        <v>#N/A</v>
      </c>
      <c r="HY14" s="146" t="e">
        <f t="shared" si="221"/>
        <v>#N/A</v>
      </c>
      <c r="HZ14" s="146" t="e">
        <f t="shared" si="221"/>
        <v>#N/A</v>
      </c>
      <c r="IA14" s="146" t="e">
        <f t="shared" si="221"/>
        <v>#N/A</v>
      </c>
      <c r="IB14" s="146" t="e">
        <f t="shared" si="221"/>
        <v>#N/A</v>
      </c>
      <c r="IC14" s="146" t="e">
        <f t="shared" si="221"/>
        <v>#N/A</v>
      </c>
      <c r="ID14" s="146" t="e">
        <f t="shared" si="221"/>
        <v>#N/A</v>
      </c>
      <c r="IE14" s="146" t="e">
        <f t="shared" si="221"/>
        <v>#N/A</v>
      </c>
      <c r="IF14" s="146" t="e">
        <f t="shared" si="221"/>
        <v>#N/A</v>
      </c>
      <c r="IG14" s="146" t="e">
        <f t="shared" si="221"/>
        <v>#N/A</v>
      </c>
      <c r="IH14" s="146" t="e">
        <f t="shared" si="221"/>
        <v>#N/A</v>
      </c>
      <c r="II14" s="146" t="e">
        <f t="shared" si="221"/>
        <v>#N/A</v>
      </c>
      <c r="IJ14" s="146" t="e">
        <f t="shared" si="221"/>
        <v>#N/A</v>
      </c>
      <c r="IK14" s="146" t="e">
        <f t="shared" si="221"/>
        <v>#N/A</v>
      </c>
      <c r="IL14" s="146" t="e">
        <f t="shared" si="221"/>
        <v>#N/A</v>
      </c>
      <c r="IM14" s="146" t="e">
        <f t="shared" si="221"/>
        <v>#N/A</v>
      </c>
      <c r="IN14" s="146" t="e">
        <f t="shared" si="221"/>
        <v>#N/A</v>
      </c>
      <c r="IO14" s="146" t="e">
        <f t="shared" si="221"/>
        <v>#N/A</v>
      </c>
      <c r="IP14" s="146" t="e">
        <f t="shared" si="221"/>
        <v>#N/A</v>
      </c>
      <c r="IQ14" s="146" t="e">
        <f t="shared" si="221"/>
        <v>#N/A</v>
      </c>
      <c r="IR14" s="146" t="e">
        <f t="shared" si="221"/>
        <v>#N/A</v>
      </c>
      <c r="IS14" s="146" t="e">
        <f t="shared" si="221"/>
        <v>#N/A</v>
      </c>
      <c r="IT14" s="146" t="e">
        <f t="shared" si="221"/>
        <v>#N/A</v>
      </c>
      <c r="IU14" s="146" t="e">
        <f t="shared" si="221"/>
        <v>#N/A</v>
      </c>
      <c r="IV14" s="146" t="e">
        <f t="shared" si="221"/>
        <v>#N/A</v>
      </c>
      <c r="IW14" s="146" t="e">
        <f t="shared" si="221"/>
        <v>#N/A</v>
      </c>
      <c r="IX14" s="146" t="e">
        <f t="shared" si="221"/>
        <v>#N/A</v>
      </c>
      <c r="IY14" s="146" t="e">
        <f t="shared" si="221"/>
        <v>#N/A</v>
      </c>
      <c r="IZ14" s="146" t="e">
        <f t="shared" si="221"/>
        <v>#N/A</v>
      </c>
      <c r="JA14" s="146" t="e">
        <f t="shared" si="221"/>
        <v>#N/A</v>
      </c>
      <c r="JB14" s="146" t="e">
        <f t="shared" si="221"/>
        <v>#N/A</v>
      </c>
      <c r="JC14" s="146" t="e">
        <f t="shared" si="221"/>
        <v>#N/A</v>
      </c>
      <c r="JD14" s="146" t="e">
        <f t="shared" si="221"/>
        <v>#N/A</v>
      </c>
      <c r="JE14" s="146" t="e">
        <f t="shared" si="221"/>
        <v>#N/A</v>
      </c>
      <c r="JF14" s="146" t="e">
        <f t="shared" si="221"/>
        <v>#N/A</v>
      </c>
      <c r="JG14" s="146" t="e">
        <f t="shared" si="221"/>
        <v>#N/A</v>
      </c>
      <c r="JH14" s="146" t="e">
        <f t="shared" si="221"/>
        <v>#N/A</v>
      </c>
      <c r="JI14" s="146" t="e">
        <f t="shared" si="221"/>
        <v>#N/A</v>
      </c>
      <c r="JJ14" s="146" t="e">
        <f t="shared" si="221"/>
        <v>#N/A</v>
      </c>
      <c r="JK14" s="146" t="e">
        <f t="shared" si="221"/>
        <v>#N/A</v>
      </c>
      <c r="JL14" s="146" t="e">
        <f t="shared" si="221"/>
        <v>#N/A</v>
      </c>
      <c r="JM14" s="146" t="e">
        <f t="shared" si="221"/>
        <v>#N/A</v>
      </c>
      <c r="JN14" s="146" t="e">
        <f t="shared" si="221"/>
        <v>#N/A</v>
      </c>
      <c r="JO14" s="146" t="e">
        <f t="shared" si="221"/>
        <v>#N/A</v>
      </c>
      <c r="JP14" s="146" t="e">
        <f t="shared" si="221"/>
        <v>#N/A</v>
      </c>
      <c r="JQ14" s="146" t="e">
        <f t="shared" si="221"/>
        <v>#N/A</v>
      </c>
      <c r="JR14" s="146" t="e">
        <f t="shared" si="221"/>
        <v>#N/A</v>
      </c>
      <c r="JS14" s="146" t="e">
        <f t="shared" si="221"/>
        <v>#N/A</v>
      </c>
      <c r="JT14" s="146" t="e">
        <f t="shared" si="221"/>
        <v>#N/A</v>
      </c>
      <c r="JU14" s="146" t="e">
        <f t="shared" si="221"/>
        <v>#N/A</v>
      </c>
      <c r="JV14" s="146" t="e">
        <f t="shared" si="221"/>
        <v>#N/A</v>
      </c>
      <c r="JW14" s="146" t="e">
        <f t="shared" si="221"/>
        <v>#N/A</v>
      </c>
      <c r="JX14" s="146" t="e">
        <f t="shared" si="221"/>
        <v>#N/A</v>
      </c>
      <c r="JY14" s="146" t="e">
        <f t="shared" si="221"/>
        <v>#N/A</v>
      </c>
      <c r="JZ14" s="146" t="e">
        <f t="shared" si="221"/>
        <v>#N/A</v>
      </c>
      <c r="KA14" s="146" t="e">
        <f t="shared" si="221"/>
        <v>#N/A</v>
      </c>
      <c r="KB14" s="146" t="e">
        <f t="shared" si="221"/>
        <v>#N/A</v>
      </c>
      <c r="KC14" s="146" t="e">
        <f t="shared" si="21"/>
        <v>#N/A</v>
      </c>
      <c r="KD14" s="146" t="e">
        <f t="shared" si="226"/>
        <v>#N/A</v>
      </c>
      <c r="KE14" s="146" t="e">
        <f t="shared" si="226"/>
        <v>#N/A</v>
      </c>
      <c r="KF14" s="146" t="e">
        <f t="shared" si="226"/>
        <v>#N/A</v>
      </c>
      <c r="KG14" s="146" t="e">
        <f t="shared" si="222"/>
        <v>#N/A</v>
      </c>
      <c r="KH14" s="146" t="e">
        <f t="shared" si="222"/>
        <v>#N/A</v>
      </c>
      <c r="KI14" s="146" t="e">
        <f t="shared" si="222"/>
        <v>#N/A</v>
      </c>
      <c r="KJ14" s="146" t="e">
        <f t="shared" si="222"/>
        <v>#N/A</v>
      </c>
      <c r="KK14" s="146" t="e">
        <f t="shared" si="222"/>
        <v>#N/A</v>
      </c>
      <c r="KL14" s="146" t="e">
        <f t="shared" si="222"/>
        <v>#N/A</v>
      </c>
      <c r="KM14" s="146" t="e">
        <f t="shared" si="222"/>
        <v>#N/A</v>
      </c>
      <c r="KN14" s="146" t="e">
        <f t="shared" si="222"/>
        <v>#N/A</v>
      </c>
      <c r="KO14" s="146" t="e">
        <f t="shared" si="222"/>
        <v>#N/A</v>
      </c>
      <c r="KP14" s="146" t="e">
        <f t="shared" si="222"/>
        <v>#N/A</v>
      </c>
      <c r="KQ14" s="146" t="e">
        <f t="shared" si="222"/>
        <v>#N/A</v>
      </c>
      <c r="KR14" s="146" t="e">
        <f t="shared" si="222"/>
        <v>#N/A</v>
      </c>
      <c r="KS14" s="146" t="e">
        <f t="shared" si="222"/>
        <v>#N/A</v>
      </c>
      <c r="KT14" s="146" t="e">
        <f t="shared" si="222"/>
        <v>#N/A</v>
      </c>
      <c r="KU14" s="146" t="e">
        <f t="shared" si="222"/>
        <v>#N/A</v>
      </c>
      <c r="KV14" s="146" t="e">
        <f t="shared" si="222"/>
        <v>#N/A</v>
      </c>
      <c r="KW14" s="146" t="e">
        <f t="shared" si="222"/>
        <v>#N/A</v>
      </c>
      <c r="KX14" s="146" t="e">
        <f t="shared" si="222"/>
        <v>#N/A</v>
      </c>
      <c r="KY14" s="146" t="e">
        <f t="shared" si="222"/>
        <v>#N/A</v>
      </c>
      <c r="KZ14" s="146" t="e">
        <f t="shared" si="222"/>
        <v>#N/A</v>
      </c>
      <c r="LA14" s="146" t="e">
        <f t="shared" si="222"/>
        <v>#N/A</v>
      </c>
      <c r="LB14" s="146" t="e">
        <f t="shared" si="222"/>
        <v>#N/A</v>
      </c>
      <c r="LC14" s="146" t="e">
        <f t="shared" si="222"/>
        <v>#N/A</v>
      </c>
      <c r="LD14" s="146" t="e">
        <f t="shared" si="222"/>
        <v>#N/A</v>
      </c>
      <c r="LE14" s="146" t="e">
        <f t="shared" si="222"/>
        <v>#N/A</v>
      </c>
      <c r="LF14" s="146" t="e">
        <f t="shared" si="222"/>
        <v>#N/A</v>
      </c>
      <c r="LG14" s="146" t="e">
        <f t="shared" si="222"/>
        <v>#N/A</v>
      </c>
      <c r="LH14" s="146" t="e">
        <f t="shared" si="222"/>
        <v>#N/A</v>
      </c>
      <c r="LI14" s="146" t="e">
        <f t="shared" si="222"/>
        <v>#N/A</v>
      </c>
      <c r="LJ14" s="146" t="e">
        <f t="shared" si="222"/>
        <v>#N/A</v>
      </c>
      <c r="LK14" s="146" t="e">
        <f t="shared" si="222"/>
        <v>#N/A</v>
      </c>
      <c r="LL14" s="146" t="e">
        <f t="shared" si="222"/>
        <v>#N/A</v>
      </c>
      <c r="LM14" s="146" t="e">
        <f t="shared" si="222"/>
        <v>#N/A</v>
      </c>
      <c r="LN14" s="146" t="e">
        <f t="shared" si="222"/>
        <v>#N/A</v>
      </c>
      <c r="LO14" s="146" t="e">
        <f t="shared" si="222"/>
        <v>#N/A</v>
      </c>
      <c r="LP14" s="146" t="e">
        <f t="shared" si="222"/>
        <v>#N/A</v>
      </c>
      <c r="LQ14" s="146" t="e">
        <f t="shared" si="222"/>
        <v>#N/A</v>
      </c>
      <c r="LR14" s="146" t="e">
        <f t="shared" si="222"/>
        <v>#N/A</v>
      </c>
      <c r="LS14" s="146" t="e">
        <f t="shared" si="222"/>
        <v>#N/A</v>
      </c>
      <c r="LT14" s="146" t="e">
        <f t="shared" si="222"/>
        <v>#N/A</v>
      </c>
      <c r="LU14" s="146" t="e">
        <f t="shared" si="222"/>
        <v>#N/A</v>
      </c>
      <c r="LV14" s="146" t="e">
        <f t="shared" si="222"/>
        <v>#N/A</v>
      </c>
      <c r="LW14" s="146" t="e">
        <f t="shared" si="222"/>
        <v>#N/A</v>
      </c>
      <c r="LX14" s="146" t="e">
        <f t="shared" si="222"/>
        <v>#N/A</v>
      </c>
      <c r="LY14" s="146" t="e">
        <f t="shared" si="222"/>
        <v>#N/A</v>
      </c>
      <c r="LZ14" s="146" t="e">
        <f t="shared" si="222"/>
        <v>#N/A</v>
      </c>
      <c r="MA14" s="146" t="e">
        <f t="shared" si="222"/>
        <v>#N/A</v>
      </c>
      <c r="MB14" s="146" t="e">
        <f t="shared" si="222"/>
        <v>#N/A</v>
      </c>
      <c r="MC14" s="146" t="e">
        <f t="shared" si="222"/>
        <v>#N/A</v>
      </c>
      <c r="MD14" s="146" t="e">
        <f t="shared" si="222"/>
        <v>#N/A</v>
      </c>
      <c r="ME14" s="146" t="e">
        <f t="shared" si="222"/>
        <v>#N/A</v>
      </c>
      <c r="MF14" s="146" t="e">
        <f t="shared" si="222"/>
        <v>#N/A</v>
      </c>
      <c r="MG14" s="146" t="e">
        <f t="shared" si="222"/>
        <v>#N/A</v>
      </c>
      <c r="MH14" s="146" t="e">
        <f t="shared" si="222"/>
        <v>#N/A</v>
      </c>
      <c r="MI14" s="146" t="e">
        <f t="shared" si="222"/>
        <v>#N/A</v>
      </c>
      <c r="MJ14" s="146" t="e">
        <f t="shared" si="222"/>
        <v>#N/A</v>
      </c>
      <c r="MK14" s="146" t="e">
        <f t="shared" si="222"/>
        <v>#N/A</v>
      </c>
      <c r="ML14" s="146" t="e">
        <f t="shared" si="222"/>
        <v>#N/A</v>
      </c>
      <c r="MM14" s="146" t="e">
        <f t="shared" si="222"/>
        <v>#N/A</v>
      </c>
      <c r="MN14" s="146" t="e">
        <f t="shared" si="222"/>
        <v>#N/A</v>
      </c>
      <c r="MO14" s="146" t="e">
        <f t="shared" si="22"/>
        <v>#N/A</v>
      </c>
      <c r="MP14" s="146" t="e">
        <f t="shared" si="227"/>
        <v>#N/A</v>
      </c>
      <c r="MQ14" s="146" t="e">
        <f t="shared" si="227"/>
        <v>#N/A</v>
      </c>
      <c r="MR14" s="146" t="e">
        <f t="shared" si="227"/>
        <v>#N/A</v>
      </c>
      <c r="MS14" s="146" t="e">
        <f t="shared" si="223"/>
        <v>#N/A</v>
      </c>
      <c r="MT14" s="146" t="e">
        <f t="shared" si="223"/>
        <v>#N/A</v>
      </c>
      <c r="MU14" s="146" t="e">
        <f t="shared" si="223"/>
        <v>#N/A</v>
      </c>
      <c r="MV14" s="146" t="e">
        <f t="shared" si="223"/>
        <v>#N/A</v>
      </c>
      <c r="MW14" s="146" t="e">
        <f t="shared" si="223"/>
        <v>#N/A</v>
      </c>
      <c r="MX14" s="146" t="e">
        <f t="shared" si="223"/>
        <v>#N/A</v>
      </c>
      <c r="MY14" s="146" t="e">
        <f t="shared" si="223"/>
        <v>#N/A</v>
      </c>
      <c r="MZ14" s="146" t="e">
        <f t="shared" si="223"/>
        <v>#N/A</v>
      </c>
      <c r="NA14" s="146" t="e">
        <f t="shared" si="223"/>
        <v>#N/A</v>
      </c>
      <c r="NB14" s="146" t="e">
        <f t="shared" si="223"/>
        <v>#N/A</v>
      </c>
      <c r="NC14" s="146" t="e">
        <f t="shared" si="223"/>
        <v>#N/A</v>
      </c>
      <c r="ND14" s="146" t="e">
        <f t="shared" si="223"/>
        <v>#N/A</v>
      </c>
      <c r="NE14" s="146" t="e">
        <f t="shared" si="223"/>
        <v>#N/A</v>
      </c>
      <c r="NF14" s="146" t="e">
        <f t="shared" si="223"/>
        <v>#N/A</v>
      </c>
      <c r="NG14" s="146" t="e">
        <f t="shared" si="223"/>
        <v>#N/A</v>
      </c>
      <c r="NH14" s="146" t="e">
        <f t="shared" si="223"/>
        <v>#N/A</v>
      </c>
      <c r="NI14" s="146" t="e">
        <f t="shared" si="223"/>
        <v>#N/A</v>
      </c>
      <c r="NJ14" s="146" t="e">
        <f t="shared" si="223"/>
        <v>#N/A</v>
      </c>
      <c r="NK14" s="146" t="e">
        <f t="shared" si="223"/>
        <v>#N/A</v>
      </c>
      <c r="NL14" s="146" t="e">
        <f t="shared" si="223"/>
        <v>#N/A</v>
      </c>
      <c r="NM14" s="146" t="e">
        <f t="shared" si="223"/>
        <v>#N/A</v>
      </c>
      <c r="NN14" s="146" t="e">
        <f t="shared" si="223"/>
        <v>#N/A</v>
      </c>
      <c r="NO14" s="146" t="e">
        <f t="shared" si="223"/>
        <v>#N/A</v>
      </c>
      <c r="NP14" s="146" t="e">
        <f t="shared" si="223"/>
        <v>#N/A</v>
      </c>
      <c r="NQ14" s="146" t="e">
        <f t="shared" si="223"/>
        <v>#N/A</v>
      </c>
      <c r="NR14" s="146" t="e">
        <f t="shared" si="223"/>
        <v>#N/A</v>
      </c>
      <c r="NS14" s="146" t="e">
        <f t="shared" si="223"/>
        <v>#N/A</v>
      </c>
      <c r="NT14" s="146" t="e">
        <f t="shared" si="223"/>
        <v>#N/A</v>
      </c>
      <c r="NU14" s="146" t="e">
        <f t="shared" si="223"/>
        <v>#N/A</v>
      </c>
      <c r="NV14" s="146" t="e">
        <f t="shared" si="223"/>
        <v>#N/A</v>
      </c>
      <c r="NW14" s="146" t="e">
        <f t="shared" si="223"/>
        <v>#N/A</v>
      </c>
      <c r="NX14" s="146" t="e">
        <f t="shared" si="223"/>
        <v>#N/A</v>
      </c>
      <c r="NY14" s="146" t="e">
        <f t="shared" si="223"/>
        <v>#N/A</v>
      </c>
      <c r="NZ14" s="146" t="e">
        <f t="shared" si="223"/>
        <v>#N/A</v>
      </c>
      <c r="OA14" s="146" t="e">
        <f t="shared" si="223"/>
        <v>#N/A</v>
      </c>
      <c r="OB14" s="146" t="e">
        <f t="shared" si="223"/>
        <v>#N/A</v>
      </c>
      <c r="OC14" s="146" t="e">
        <f t="shared" si="223"/>
        <v>#N/A</v>
      </c>
      <c r="OD14" s="146" t="e">
        <f t="shared" si="223"/>
        <v>#N/A</v>
      </c>
      <c r="OE14" s="146" t="e">
        <f t="shared" si="223"/>
        <v>#N/A</v>
      </c>
      <c r="OF14" s="146" t="e">
        <f t="shared" si="223"/>
        <v>#N/A</v>
      </c>
      <c r="OG14" s="146" t="e">
        <f t="shared" si="223"/>
        <v>#N/A</v>
      </c>
      <c r="OH14" s="146" t="e">
        <f t="shared" si="223"/>
        <v>#N/A</v>
      </c>
      <c r="OI14" s="146" t="e">
        <f t="shared" si="223"/>
        <v>#N/A</v>
      </c>
      <c r="OJ14" s="146" t="e">
        <f t="shared" si="223"/>
        <v>#N/A</v>
      </c>
      <c r="OK14" s="146" t="e">
        <f t="shared" si="223"/>
        <v>#N/A</v>
      </c>
      <c r="OL14" s="146" t="e">
        <f t="shared" si="223"/>
        <v>#N/A</v>
      </c>
      <c r="OM14" s="146" t="e">
        <f t="shared" si="223"/>
        <v>#N/A</v>
      </c>
      <c r="ON14" s="146" t="e">
        <f t="shared" si="223"/>
        <v>#N/A</v>
      </c>
      <c r="OO14" s="146" t="e">
        <f t="shared" si="223"/>
        <v>#N/A</v>
      </c>
      <c r="OP14" s="146" t="e">
        <f t="shared" si="223"/>
        <v>#N/A</v>
      </c>
      <c r="OQ14" s="146" t="e">
        <f t="shared" si="223"/>
        <v>#N/A</v>
      </c>
      <c r="OR14" s="146" t="e">
        <f t="shared" si="223"/>
        <v>#N/A</v>
      </c>
      <c r="OS14" s="146" t="e">
        <f t="shared" si="223"/>
        <v>#N/A</v>
      </c>
      <c r="OT14" s="146" t="e">
        <f t="shared" si="223"/>
        <v>#N/A</v>
      </c>
      <c r="OU14" s="146" t="e">
        <f t="shared" si="223"/>
        <v>#N/A</v>
      </c>
      <c r="OV14" s="146" t="e">
        <f t="shared" si="223"/>
        <v>#N/A</v>
      </c>
      <c r="OW14" s="146" t="e">
        <f t="shared" si="223"/>
        <v>#N/A</v>
      </c>
      <c r="OX14" s="146" t="e">
        <f t="shared" si="223"/>
        <v>#N/A</v>
      </c>
      <c r="OY14" s="146" t="e">
        <f t="shared" si="223"/>
        <v>#N/A</v>
      </c>
      <c r="OZ14" s="146" t="e">
        <f t="shared" si="223"/>
        <v>#N/A</v>
      </c>
      <c r="PA14" s="146" t="e">
        <f t="shared" si="23"/>
        <v>#N/A</v>
      </c>
      <c r="PB14" s="146" t="e">
        <f t="shared" si="7"/>
        <v>#N/A</v>
      </c>
      <c r="PC14" s="146" t="e">
        <f t="shared" si="7"/>
        <v>#N/A</v>
      </c>
      <c r="PD14" s="146" t="e">
        <f t="shared" si="7"/>
        <v>#N/A</v>
      </c>
      <c r="PE14" s="146" t="e">
        <f t="shared" si="7"/>
        <v>#N/A</v>
      </c>
      <c r="PF14" s="146" t="e">
        <f t="shared" si="7"/>
        <v>#N/A</v>
      </c>
      <c r="PG14" s="146" t="e">
        <f t="shared" si="7"/>
        <v>#N/A</v>
      </c>
      <c r="PH14" s="146" t="e">
        <f t="shared" si="7"/>
        <v>#N/A</v>
      </c>
      <c r="PI14" s="146" t="e">
        <f t="shared" si="7"/>
        <v>#N/A</v>
      </c>
    </row>
    <row r="15" spans="1:426" hidden="1" x14ac:dyDescent="0.45">
      <c r="A15" s="4">
        <v>12</v>
      </c>
      <c r="B15" s="319" t="str">
        <f>IFERROR(_xlfn.LOGNORM.INV(VLookups!$B$22,LN($G15),LN($K15)),"")</f>
        <v/>
      </c>
      <c r="C15" s="81"/>
      <c r="D15" s="319" t="str">
        <f>IFERROR(_xlfn.LOGNORM.INV(VLookups!$B$23,LN($G15),LN($K15)),"")</f>
        <v/>
      </c>
      <c r="E15" s="32" t="str">
        <f t="shared" si="8"/>
        <v/>
      </c>
      <c r="F15" s="32" t="str">
        <f t="shared" si="9"/>
        <v/>
      </c>
      <c r="G15" s="65" t="str">
        <f>IF(AND(C15&gt;0,NOT(ISBLANK(H15))),IF(VLOOKUP($C$3,VLookups!$A$17:$B$18,2,FALSE),C15*VLOOKUP(H15,VLookups!$A$4:$B$13,2,FALSE),C15),"")</f>
        <v/>
      </c>
      <c r="H15" s="21"/>
      <c r="I15" s="53"/>
      <c r="J15" s="237"/>
      <c r="K15" s="320" t="str">
        <f>IF(C15&gt;0,IF(ISBLANK(J15),IF(ISBLANK(H15),"",VLOOKUP(H15,VLookups!$A$4:$C$13,3,FALSE)),J15),"")</f>
        <v/>
      </c>
      <c r="L15" s="320" t="str">
        <f t="shared" si="10"/>
        <v/>
      </c>
      <c r="M15" s="67" t="str">
        <f t="shared" si="11"/>
        <v/>
      </c>
      <c r="N15" s="81"/>
      <c r="O15" s="230" t="str">
        <f>IF(AND(N15&gt;0,C15&gt;0,NOT(K15="")),ABS(VLOOKUP($N$1,VLookups!$A$27:$B$28,2,FALSE)-_xlfn.LOGNORM.DIST(N15,LN(G15),LN(K15),TRUE)),"")</f>
        <v/>
      </c>
      <c r="P15" s="80" t="str">
        <f>IF(AND($B15&gt;0,$C15&gt;0,$D15&gt;0,NOT(ISBLANK($H15))),_xlfn.LOGNORM.INV(ABS(VLOOKUP($N$1,VLookups!$A$27:$B$28,2,FALSE)-P$3),LN($G15),LN($K15)),"")</f>
        <v/>
      </c>
      <c r="Q15" s="79" t="str">
        <f>IF(AND($B15&gt;0,$C15&gt;0,$D15&gt;0,NOT(ISBLANK($H15))),_xlfn.LOGNORM.INV(ABS(VLOOKUP($N$1,VLookups!$A$27:$B$28,2,FALSE)-Q$3),LN($G15),LN($K15)),"")</f>
        <v/>
      </c>
      <c r="R15" s="80" t="str">
        <f>IF(AND($B15&gt;0,$C15&gt;0,$D15&gt;0,NOT(ISBLANK($H15))),_xlfn.LOGNORM.INV(ABS(VLOOKUP($N$1,VLookups!$A$27:$B$28,2,FALSE)-R$3),LN($G15),LN($K15)),"")</f>
        <v/>
      </c>
      <c r="S15" s="79" t="str">
        <f>IF(AND($B15&gt;0,$C15&gt;0,$D15&gt;0,NOT(ISBLANK($H15))),_xlfn.LOGNORM.INV(ABS(VLOOKUP($N$1,VLookups!$A$27:$B$28,2,FALSE)-S$3),LN($G15),LN($K15)),"")</f>
        <v/>
      </c>
      <c r="T15" s="80" t="str">
        <f>IF(AND($B15&gt;0,$C15&gt;0,$D15&gt;0,NOT(ISBLANK($H15))),_xlfn.LOGNORM.INV(ABS(VLOOKUP($N$1,VLookups!$A$27:$B$28,2,FALSE)-T$3),LN($G15),LN($K15)),"")</f>
        <v/>
      </c>
      <c r="U15" s="79" t="str">
        <f>IF(AND($B15&gt;0,$C15&gt;0,$D15&gt;0,NOT(ISBLANK($H15))),_xlfn.LOGNORM.INV(ABS(VLOOKUP($N$1,VLookups!$A$27:$B$28,2,FALSE)-U$3),LN($G15),LN($K15)),"")</f>
        <v/>
      </c>
      <c r="V15" s="5"/>
      <c r="W15" s="145" t="str">
        <f t="shared" si="12"/>
        <v/>
      </c>
      <c r="X15" s="145" t="str">
        <f t="shared" si="13"/>
        <v/>
      </c>
      <c r="Y15" s="46" t="str">
        <f t="shared" ref="Y15" si="229">IF(ISNONTEXT($W15),X15+$W15,"")</f>
        <v/>
      </c>
      <c r="Z15" s="46" t="str">
        <f t="shared" si="25"/>
        <v/>
      </c>
      <c r="AA15" s="46" t="str">
        <f t="shared" si="26"/>
        <v/>
      </c>
      <c r="AB15" s="46" t="str">
        <f t="shared" si="27"/>
        <v/>
      </c>
      <c r="AC15" s="46" t="str">
        <f t="shared" si="28"/>
        <v/>
      </c>
      <c r="AD15" s="46" t="str">
        <f t="shared" si="29"/>
        <v/>
      </c>
      <c r="AE15" s="46" t="str">
        <f t="shared" si="30"/>
        <v/>
      </c>
      <c r="AF15" s="46" t="str">
        <f t="shared" si="31"/>
        <v/>
      </c>
      <c r="AG15" s="46" t="str">
        <f t="shared" si="32"/>
        <v/>
      </c>
      <c r="AH15" s="46" t="str">
        <f t="shared" si="33"/>
        <v/>
      </c>
      <c r="AI15" s="46" t="str">
        <f t="shared" si="34"/>
        <v/>
      </c>
      <c r="AJ15" s="46" t="str">
        <f t="shared" si="35"/>
        <v/>
      </c>
      <c r="AK15" s="46" t="str">
        <f t="shared" si="36"/>
        <v/>
      </c>
      <c r="AL15" s="46" t="str">
        <f t="shared" si="37"/>
        <v/>
      </c>
      <c r="AM15" s="46" t="str">
        <f t="shared" si="38"/>
        <v/>
      </c>
      <c r="AN15" s="46" t="str">
        <f t="shared" si="39"/>
        <v/>
      </c>
      <c r="AO15" s="46" t="str">
        <f t="shared" si="40"/>
        <v/>
      </c>
      <c r="AP15" s="46" t="str">
        <f t="shared" si="41"/>
        <v/>
      </c>
      <c r="AQ15" s="46" t="str">
        <f t="shared" si="42"/>
        <v/>
      </c>
      <c r="AR15" s="46" t="str">
        <f t="shared" si="43"/>
        <v/>
      </c>
      <c r="AS15" s="46" t="str">
        <f t="shared" si="44"/>
        <v/>
      </c>
      <c r="AT15" s="46" t="str">
        <f t="shared" si="45"/>
        <v/>
      </c>
      <c r="AU15" s="46" t="str">
        <f t="shared" si="46"/>
        <v/>
      </c>
      <c r="AV15" s="46" t="str">
        <f t="shared" si="47"/>
        <v/>
      </c>
      <c r="AW15" s="46" t="str">
        <f t="shared" si="48"/>
        <v/>
      </c>
      <c r="AX15" s="46" t="str">
        <f t="shared" si="49"/>
        <v/>
      </c>
      <c r="AY15" s="46" t="str">
        <f t="shared" si="50"/>
        <v/>
      </c>
      <c r="AZ15" s="46" t="str">
        <f t="shared" si="51"/>
        <v/>
      </c>
      <c r="BA15" s="46" t="str">
        <f t="shared" si="52"/>
        <v/>
      </c>
      <c r="BB15" s="46" t="str">
        <f t="shared" si="53"/>
        <v/>
      </c>
      <c r="BC15" s="46" t="str">
        <f t="shared" si="54"/>
        <v/>
      </c>
      <c r="BD15" s="46" t="str">
        <f t="shared" si="55"/>
        <v/>
      </c>
      <c r="BE15" s="46" t="str">
        <f t="shared" si="56"/>
        <v/>
      </c>
      <c r="BF15" s="46" t="str">
        <f t="shared" si="57"/>
        <v/>
      </c>
      <c r="BG15" s="46" t="str">
        <f t="shared" si="58"/>
        <v/>
      </c>
      <c r="BH15" s="46" t="str">
        <f t="shared" si="59"/>
        <v/>
      </c>
      <c r="BI15" s="46" t="str">
        <f t="shared" si="60"/>
        <v/>
      </c>
      <c r="BJ15" s="46" t="str">
        <f t="shared" si="61"/>
        <v/>
      </c>
      <c r="BK15" s="46" t="str">
        <f t="shared" si="62"/>
        <v/>
      </c>
      <c r="BL15" s="46" t="str">
        <f t="shared" si="63"/>
        <v/>
      </c>
      <c r="BM15" s="46" t="str">
        <f t="shared" si="64"/>
        <v/>
      </c>
      <c r="BN15" s="46" t="str">
        <f t="shared" si="65"/>
        <v/>
      </c>
      <c r="BO15" s="46" t="str">
        <f t="shared" si="66"/>
        <v/>
      </c>
      <c r="BP15" s="46" t="str">
        <f t="shared" si="67"/>
        <v/>
      </c>
      <c r="BQ15" s="46" t="str">
        <f t="shared" si="68"/>
        <v/>
      </c>
      <c r="BR15" s="46" t="str">
        <f t="shared" si="69"/>
        <v/>
      </c>
      <c r="BS15" s="46" t="str">
        <f t="shared" si="70"/>
        <v/>
      </c>
      <c r="BT15" s="46" t="str">
        <f t="shared" si="71"/>
        <v/>
      </c>
      <c r="BU15" s="46" t="str">
        <f t="shared" si="72"/>
        <v/>
      </c>
      <c r="BV15" s="46" t="str">
        <f t="shared" si="73"/>
        <v/>
      </c>
      <c r="BW15" s="46" t="str">
        <f t="shared" si="74"/>
        <v/>
      </c>
      <c r="BX15" s="46" t="str">
        <f t="shared" si="75"/>
        <v/>
      </c>
      <c r="BY15" s="46" t="str">
        <f t="shared" si="76"/>
        <v/>
      </c>
      <c r="BZ15" s="46" t="str">
        <f t="shared" si="77"/>
        <v/>
      </c>
      <c r="CA15" s="46" t="str">
        <f t="shared" si="78"/>
        <v/>
      </c>
      <c r="CB15" s="46" t="str">
        <f t="shared" si="79"/>
        <v/>
      </c>
      <c r="CC15" s="46" t="str">
        <f t="shared" si="80"/>
        <v/>
      </c>
      <c r="CD15" s="46" t="str">
        <f t="shared" si="81"/>
        <v/>
      </c>
      <c r="CE15" s="46" t="str">
        <f t="shared" si="82"/>
        <v/>
      </c>
      <c r="CF15" s="46" t="str">
        <f t="shared" si="83"/>
        <v/>
      </c>
      <c r="CG15" s="46" t="str">
        <f t="shared" si="84"/>
        <v/>
      </c>
      <c r="CH15" s="46" t="str">
        <f t="shared" si="85"/>
        <v/>
      </c>
      <c r="CI15" s="46" t="str">
        <f t="shared" si="86"/>
        <v/>
      </c>
      <c r="CJ15" s="46" t="str">
        <f t="shared" si="87"/>
        <v/>
      </c>
      <c r="CK15" s="46" t="str">
        <f t="shared" si="18"/>
        <v/>
      </c>
      <c r="CL15" s="46" t="str">
        <f t="shared" si="88"/>
        <v/>
      </c>
      <c r="CM15" s="46" t="str">
        <f t="shared" si="89"/>
        <v/>
      </c>
      <c r="CN15" s="46" t="str">
        <f t="shared" si="90"/>
        <v/>
      </c>
      <c r="CO15" s="46" t="str">
        <f t="shared" si="91"/>
        <v/>
      </c>
      <c r="CP15" s="46" t="str">
        <f t="shared" si="92"/>
        <v/>
      </c>
      <c r="CQ15" s="46" t="str">
        <f t="shared" si="93"/>
        <v/>
      </c>
      <c r="CR15" s="46" t="str">
        <f t="shared" si="94"/>
        <v/>
      </c>
      <c r="CS15" s="46" t="str">
        <f t="shared" si="95"/>
        <v/>
      </c>
      <c r="CT15" s="46" t="str">
        <f t="shared" si="96"/>
        <v/>
      </c>
      <c r="CU15" s="46" t="str">
        <f t="shared" si="97"/>
        <v/>
      </c>
      <c r="CV15" s="46" t="str">
        <f t="shared" si="98"/>
        <v/>
      </c>
      <c r="CW15" s="46" t="str">
        <f t="shared" si="99"/>
        <v/>
      </c>
      <c r="CX15" s="46" t="str">
        <f t="shared" si="100"/>
        <v/>
      </c>
      <c r="CY15" s="46" t="str">
        <f t="shared" si="101"/>
        <v/>
      </c>
      <c r="CZ15" s="46" t="str">
        <f t="shared" si="102"/>
        <v/>
      </c>
      <c r="DA15" s="46" t="str">
        <f t="shared" si="103"/>
        <v/>
      </c>
      <c r="DB15" s="46" t="str">
        <f t="shared" si="104"/>
        <v/>
      </c>
      <c r="DC15" s="46" t="str">
        <f t="shared" si="105"/>
        <v/>
      </c>
      <c r="DD15" s="46" t="str">
        <f t="shared" si="106"/>
        <v/>
      </c>
      <c r="DE15" s="46" t="str">
        <f t="shared" si="107"/>
        <v/>
      </c>
      <c r="DF15" s="46" t="str">
        <f t="shared" si="108"/>
        <v/>
      </c>
      <c r="DG15" s="46" t="str">
        <f t="shared" si="109"/>
        <v/>
      </c>
      <c r="DH15" s="46" t="str">
        <f t="shared" si="110"/>
        <v/>
      </c>
      <c r="DI15" s="46" t="str">
        <f t="shared" si="111"/>
        <v/>
      </c>
      <c r="DJ15" s="46" t="str">
        <f t="shared" si="112"/>
        <v/>
      </c>
      <c r="DK15" s="46" t="str">
        <f t="shared" si="113"/>
        <v/>
      </c>
      <c r="DL15" s="46" t="str">
        <f t="shared" si="114"/>
        <v/>
      </c>
      <c r="DM15" s="46" t="str">
        <f t="shared" si="115"/>
        <v/>
      </c>
      <c r="DN15" s="46" t="str">
        <f t="shared" si="116"/>
        <v/>
      </c>
      <c r="DO15" s="46" t="str">
        <f t="shared" si="117"/>
        <v/>
      </c>
      <c r="DP15" s="46" t="str">
        <f t="shared" si="118"/>
        <v/>
      </c>
      <c r="DQ15" s="46" t="str">
        <f t="shared" si="119"/>
        <v/>
      </c>
      <c r="DR15" s="46" t="str">
        <f t="shared" si="120"/>
        <v/>
      </c>
      <c r="DS15" s="46" t="str">
        <f t="shared" si="121"/>
        <v/>
      </c>
      <c r="DT15" s="46" t="str">
        <f t="shared" si="122"/>
        <v/>
      </c>
      <c r="DU15" s="46" t="str">
        <f t="shared" si="123"/>
        <v/>
      </c>
      <c r="DV15" s="46" t="str">
        <f t="shared" si="124"/>
        <v/>
      </c>
      <c r="DW15" s="46" t="str">
        <f t="shared" si="125"/>
        <v/>
      </c>
      <c r="DX15" s="46" t="str">
        <f t="shared" si="126"/>
        <v/>
      </c>
      <c r="DY15" s="46" t="str">
        <f t="shared" si="127"/>
        <v/>
      </c>
      <c r="DZ15" s="46" t="str">
        <f t="shared" si="128"/>
        <v/>
      </c>
      <c r="EA15" s="46" t="str">
        <f t="shared" si="129"/>
        <v/>
      </c>
      <c r="EB15" s="46" t="str">
        <f t="shared" si="130"/>
        <v/>
      </c>
      <c r="EC15" s="46" t="str">
        <f t="shared" si="131"/>
        <v/>
      </c>
      <c r="ED15" s="46" t="str">
        <f t="shared" si="132"/>
        <v/>
      </c>
      <c r="EE15" s="46" t="str">
        <f t="shared" si="133"/>
        <v/>
      </c>
      <c r="EF15" s="46" t="str">
        <f t="shared" si="134"/>
        <v/>
      </c>
      <c r="EG15" s="46" t="str">
        <f t="shared" si="135"/>
        <v/>
      </c>
      <c r="EH15" s="46" t="str">
        <f t="shared" si="136"/>
        <v/>
      </c>
      <c r="EI15" s="46" t="str">
        <f t="shared" si="137"/>
        <v/>
      </c>
      <c r="EJ15" s="46" t="str">
        <f t="shared" si="138"/>
        <v/>
      </c>
      <c r="EK15" s="46" t="str">
        <f t="shared" si="139"/>
        <v/>
      </c>
      <c r="EL15" s="46" t="str">
        <f t="shared" si="140"/>
        <v/>
      </c>
      <c r="EM15" s="46" t="str">
        <f t="shared" si="141"/>
        <v/>
      </c>
      <c r="EN15" s="46" t="str">
        <f t="shared" si="142"/>
        <v/>
      </c>
      <c r="EO15" s="46" t="str">
        <f t="shared" si="143"/>
        <v/>
      </c>
      <c r="EP15" s="46" t="str">
        <f t="shared" si="144"/>
        <v/>
      </c>
      <c r="EQ15" s="46" t="str">
        <f t="shared" si="145"/>
        <v/>
      </c>
      <c r="ER15" s="46" t="str">
        <f t="shared" si="146"/>
        <v/>
      </c>
      <c r="ES15" s="46" t="str">
        <f t="shared" si="147"/>
        <v/>
      </c>
      <c r="ET15" s="46" t="str">
        <f t="shared" si="148"/>
        <v/>
      </c>
      <c r="EU15" s="46" t="str">
        <f t="shared" si="149"/>
        <v/>
      </c>
      <c r="EV15" s="46" t="str">
        <f t="shared" si="150"/>
        <v/>
      </c>
      <c r="EW15" s="46" t="str">
        <f t="shared" si="19"/>
        <v/>
      </c>
      <c r="EX15" s="46" t="str">
        <f t="shared" si="151"/>
        <v/>
      </c>
      <c r="EY15" s="46" t="str">
        <f t="shared" si="152"/>
        <v/>
      </c>
      <c r="EZ15" s="46" t="str">
        <f t="shared" si="153"/>
        <v/>
      </c>
      <c r="FA15" s="46" t="str">
        <f t="shared" si="154"/>
        <v/>
      </c>
      <c r="FB15" s="46" t="str">
        <f t="shared" si="155"/>
        <v/>
      </c>
      <c r="FC15" s="46" t="str">
        <f t="shared" si="156"/>
        <v/>
      </c>
      <c r="FD15" s="46" t="str">
        <f t="shared" si="157"/>
        <v/>
      </c>
      <c r="FE15" s="46" t="str">
        <f t="shared" si="158"/>
        <v/>
      </c>
      <c r="FF15" s="46" t="str">
        <f t="shared" si="159"/>
        <v/>
      </c>
      <c r="FG15" s="46" t="str">
        <f t="shared" si="160"/>
        <v/>
      </c>
      <c r="FH15" s="46" t="str">
        <f t="shared" si="161"/>
        <v/>
      </c>
      <c r="FI15" s="46" t="str">
        <f t="shared" si="162"/>
        <v/>
      </c>
      <c r="FJ15" s="46" t="str">
        <f t="shared" si="163"/>
        <v/>
      </c>
      <c r="FK15" s="46" t="str">
        <f t="shared" si="164"/>
        <v/>
      </c>
      <c r="FL15" s="46" t="str">
        <f t="shared" si="165"/>
        <v/>
      </c>
      <c r="FM15" s="46" t="str">
        <f t="shared" si="166"/>
        <v/>
      </c>
      <c r="FN15" s="46" t="str">
        <f t="shared" si="167"/>
        <v/>
      </c>
      <c r="FO15" s="46" t="str">
        <f t="shared" si="168"/>
        <v/>
      </c>
      <c r="FP15" s="46" t="str">
        <f t="shared" si="169"/>
        <v/>
      </c>
      <c r="FQ15" s="46" t="str">
        <f t="shared" si="170"/>
        <v/>
      </c>
      <c r="FR15" s="46" t="str">
        <f t="shared" si="171"/>
        <v/>
      </c>
      <c r="FS15" s="46" t="str">
        <f t="shared" si="172"/>
        <v/>
      </c>
      <c r="FT15" s="46" t="str">
        <f t="shared" si="173"/>
        <v/>
      </c>
      <c r="FU15" s="46" t="str">
        <f t="shared" si="174"/>
        <v/>
      </c>
      <c r="FV15" s="46" t="str">
        <f t="shared" si="175"/>
        <v/>
      </c>
      <c r="FW15" s="46" t="str">
        <f t="shared" si="176"/>
        <v/>
      </c>
      <c r="FX15" s="46" t="str">
        <f t="shared" si="177"/>
        <v/>
      </c>
      <c r="FY15" s="46" t="str">
        <f t="shared" si="178"/>
        <v/>
      </c>
      <c r="FZ15" s="46" t="str">
        <f t="shared" si="179"/>
        <v/>
      </c>
      <c r="GA15" s="46" t="str">
        <f t="shared" si="180"/>
        <v/>
      </c>
      <c r="GB15" s="46" t="str">
        <f t="shared" si="181"/>
        <v/>
      </c>
      <c r="GC15" s="46" t="str">
        <f t="shared" si="182"/>
        <v/>
      </c>
      <c r="GD15" s="46" t="str">
        <f t="shared" si="183"/>
        <v/>
      </c>
      <c r="GE15" s="46" t="str">
        <f t="shared" si="184"/>
        <v/>
      </c>
      <c r="GF15" s="46" t="str">
        <f t="shared" si="185"/>
        <v/>
      </c>
      <c r="GG15" s="46" t="str">
        <f t="shared" si="186"/>
        <v/>
      </c>
      <c r="GH15" s="46" t="str">
        <f t="shared" si="187"/>
        <v/>
      </c>
      <c r="GI15" s="46" t="str">
        <f t="shared" si="188"/>
        <v/>
      </c>
      <c r="GJ15" s="46" t="str">
        <f t="shared" si="189"/>
        <v/>
      </c>
      <c r="GK15" s="46" t="str">
        <f t="shared" si="190"/>
        <v/>
      </c>
      <c r="GL15" s="46" t="str">
        <f t="shared" si="191"/>
        <v/>
      </c>
      <c r="GM15" s="46" t="str">
        <f t="shared" si="192"/>
        <v/>
      </c>
      <c r="GN15" s="46" t="str">
        <f t="shared" si="193"/>
        <v/>
      </c>
      <c r="GO15" s="46" t="str">
        <f t="shared" si="194"/>
        <v/>
      </c>
      <c r="GP15" s="46" t="str">
        <f t="shared" si="195"/>
        <v/>
      </c>
      <c r="GQ15" s="46" t="str">
        <f t="shared" si="196"/>
        <v/>
      </c>
      <c r="GR15" s="46" t="str">
        <f t="shared" si="197"/>
        <v/>
      </c>
      <c r="GS15" s="46" t="str">
        <f t="shared" si="198"/>
        <v/>
      </c>
      <c r="GT15" s="46" t="str">
        <f t="shared" si="199"/>
        <v/>
      </c>
      <c r="GU15" s="46" t="str">
        <f t="shared" si="200"/>
        <v/>
      </c>
      <c r="GV15" s="46" t="str">
        <f t="shared" si="201"/>
        <v/>
      </c>
      <c r="GW15" s="46" t="str">
        <f t="shared" si="202"/>
        <v/>
      </c>
      <c r="GX15" s="46" t="str">
        <f t="shared" si="203"/>
        <v/>
      </c>
      <c r="GY15" s="46" t="str">
        <f t="shared" si="204"/>
        <v/>
      </c>
      <c r="GZ15" s="46" t="str">
        <f t="shared" si="205"/>
        <v/>
      </c>
      <c r="HA15" s="46" t="str">
        <f t="shared" si="206"/>
        <v/>
      </c>
      <c r="HB15" s="46" t="str">
        <f t="shared" si="207"/>
        <v/>
      </c>
      <c r="HC15" s="46" t="str">
        <f t="shared" si="208"/>
        <v/>
      </c>
      <c r="HD15" s="46" t="str">
        <f t="shared" si="209"/>
        <v/>
      </c>
      <c r="HE15" s="46" t="str">
        <f t="shared" si="210"/>
        <v/>
      </c>
      <c r="HF15" s="46" t="str">
        <f t="shared" si="211"/>
        <v/>
      </c>
      <c r="HG15" s="46" t="str">
        <f t="shared" si="212"/>
        <v/>
      </c>
      <c r="HH15" s="46" t="str">
        <f t="shared" si="213"/>
        <v/>
      </c>
      <c r="HI15" s="46" t="str">
        <f t="shared" si="20"/>
        <v/>
      </c>
      <c r="HJ15" s="46" t="str">
        <f t="shared" si="3"/>
        <v/>
      </c>
      <c r="HK15" s="46" t="str">
        <f t="shared" si="3"/>
        <v/>
      </c>
      <c r="HL15" s="46" t="str">
        <f t="shared" si="3"/>
        <v/>
      </c>
      <c r="HM15" s="46" t="str">
        <f t="shared" si="3"/>
        <v/>
      </c>
      <c r="HN15" s="46" t="str">
        <f t="shared" si="3"/>
        <v/>
      </c>
      <c r="HO15" s="46" t="str">
        <f t="shared" si="3"/>
        <v/>
      </c>
      <c r="HP15" s="46" t="str">
        <f t="shared" si="3"/>
        <v/>
      </c>
      <c r="HQ15" s="146" t="e">
        <f t="shared" si="15"/>
        <v>#N/A</v>
      </c>
      <c r="HR15" s="146" t="e">
        <f t="shared" si="225"/>
        <v>#N/A</v>
      </c>
      <c r="HS15" s="146" t="e">
        <f t="shared" si="225"/>
        <v>#N/A</v>
      </c>
      <c r="HT15" s="146" t="e">
        <f t="shared" si="225"/>
        <v>#N/A</v>
      </c>
      <c r="HU15" s="146" t="e">
        <f t="shared" si="221"/>
        <v>#N/A</v>
      </c>
      <c r="HV15" s="146" t="e">
        <f t="shared" si="221"/>
        <v>#N/A</v>
      </c>
      <c r="HW15" s="146" t="e">
        <f t="shared" si="221"/>
        <v>#N/A</v>
      </c>
      <c r="HX15" s="146" t="e">
        <f t="shared" si="221"/>
        <v>#N/A</v>
      </c>
      <c r="HY15" s="146" t="e">
        <f t="shared" si="221"/>
        <v>#N/A</v>
      </c>
      <c r="HZ15" s="146" t="e">
        <f t="shared" si="221"/>
        <v>#N/A</v>
      </c>
      <c r="IA15" s="146" t="e">
        <f t="shared" si="221"/>
        <v>#N/A</v>
      </c>
      <c r="IB15" s="146" t="e">
        <f t="shared" si="221"/>
        <v>#N/A</v>
      </c>
      <c r="IC15" s="146" t="e">
        <f t="shared" si="221"/>
        <v>#N/A</v>
      </c>
      <c r="ID15" s="146" t="e">
        <f t="shared" si="221"/>
        <v>#N/A</v>
      </c>
      <c r="IE15" s="146" t="e">
        <f t="shared" si="221"/>
        <v>#N/A</v>
      </c>
      <c r="IF15" s="146" t="e">
        <f t="shared" si="221"/>
        <v>#N/A</v>
      </c>
      <c r="IG15" s="146" t="e">
        <f t="shared" si="221"/>
        <v>#N/A</v>
      </c>
      <c r="IH15" s="146" t="e">
        <f t="shared" si="221"/>
        <v>#N/A</v>
      </c>
      <c r="II15" s="146" t="e">
        <f t="shared" si="221"/>
        <v>#N/A</v>
      </c>
      <c r="IJ15" s="146" t="e">
        <f t="shared" si="221"/>
        <v>#N/A</v>
      </c>
      <c r="IK15" s="146" t="e">
        <f t="shared" si="221"/>
        <v>#N/A</v>
      </c>
      <c r="IL15" s="146" t="e">
        <f t="shared" si="221"/>
        <v>#N/A</v>
      </c>
      <c r="IM15" s="146" t="e">
        <f t="shared" si="221"/>
        <v>#N/A</v>
      </c>
      <c r="IN15" s="146" t="e">
        <f t="shared" si="221"/>
        <v>#N/A</v>
      </c>
      <c r="IO15" s="146" t="e">
        <f t="shared" si="221"/>
        <v>#N/A</v>
      </c>
      <c r="IP15" s="146" t="e">
        <f t="shared" si="221"/>
        <v>#N/A</v>
      </c>
      <c r="IQ15" s="146" t="e">
        <f t="shared" si="221"/>
        <v>#N/A</v>
      </c>
      <c r="IR15" s="146" t="e">
        <f t="shared" si="221"/>
        <v>#N/A</v>
      </c>
      <c r="IS15" s="146" t="e">
        <f t="shared" si="221"/>
        <v>#N/A</v>
      </c>
      <c r="IT15" s="146" t="e">
        <f t="shared" si="221"/>
        <v>#N/A</v>
      </c>
      <c r="IU15" s="146" t="e">
        <f t="shared" si="221"/>
        <v>#N/A</v>
      </c>
      <c r="IV15" s="146" t="e">
        <f t="shared" si="221"/>
        <v>#N/A</v>
      </c>
      <c r="IW15" s="146" t="e">
        <f t="shared" si="221"/>
        <v>#N/A</v>
      </c>
      <c r="IX15" s="146" t="e">
        <f t="shared" si="221"/>
        <v>#N/A</v>
      </c>
      <c r="IY15" s="146" t="e">
        <f t="shared" si="221"/>
        <v>#N/A</v>
      </c>
      <c r="IZ15" s="146" t="e">
        <f t="shared" si="221"/>
        <v>#N/A</v>
      </c>
      <c r="JA15" s="146" t="e">
        <f t="shared" si="221"/>
        <v>#N/A</v>
      </c>
      <c r="JB15" s="146" t="e">
        <f t="shared" si="221"/>
        <v>#N/A</v>
      </c>
      <c r="JC15" s="146" t="e">
        <f t="shared" si="221"/>
        <v>#N/A</v>
      </c>
      <c r="JD15" s="146" t="e">
        <f t="shared" si="221"/>
        <v>#N/A</v>
      </c>
      <c r="JE15" s="146" t="e">
        <f t="shared" si="221"/>
        <v>#N/A</v>
      </c>
      <c r="JF15" s="146" t="e">
        <f t="shared" si="221"/>
        <v>#N/A</v>
      </c>
      <c r="JG15" s="146" t="e">
        <f t="shared" si="221"/>
        <v>#N/A</v>
      </c>
      <c r="JH15" s="146" t="e">
        <f t="shared" si="221"/>
        <v>#N/A</v>
      </c>
      <c r="JI15" s="146" t="e">
        <f t="shared" si="221"/>
        <v>#N/A</v>
      </c>
      <c r="JJ15" s="146" t="e">
        <f t="shared" si="221"/>
        <v>#N/A</v>
      </c>
      <c r="JK15" s="146" t="e">
        <f t="shared" si="221"/>
        <v>#N/A</v>
      </c>
      <c r="JL15" s="146" t="e">
        <f t="shared" si="221"/>
        <v>#N/A</v>
      </c>
      <c r="JM15" s="146" t="e">
        <f t="shared" si="221"/>
        <v>#N/A</v>
      </c>
      <c r="JN15" s="146" t="e">
        <f t="shared" si="221"/>
        <v>#N/A</v>
      </c>
      <c r="JO15" s="146" t="e">
        <f t="shared" si="221"/>
        <v>#N/A</v>
      </c>
      <c r="JP15" s="146" t="e">
        <f t="shared" si="221"/>
        <v>#N/A</v>
      </c>
      <c r="JQ15" s="146" t="e">
        <f t="shared" si="221"/>
        <v>#N/A</v>
      </c>
      <c r="JR15" s="146" t="e">
        <f t="shared" si="221"/>
        <v>#N/A</v>
      </c>
      <c r="JS15" s="146" t="e">
        <f t="shared" si="221"/>
        <v>#N/A</v>
      </c>
      <c r="JT15" s="146" t="e">
        <f t="shared" si="221"/>
        <v>#N/A</v>
      </c>
      <c r="JU15" s="146" t="e">
        <f t="shared" si="221"/>
        <v>#N/A</v>
      </c>
      <c r="JV15" s="146" t="e">
        <f t="shared" si="221"/>
        <v>#N/A</v>
      </c>
      <c r="JW15" s="146" t="e">
        <f t="shared" si="221"/>
        <v>#N/A</v>
      </c>
      <c r="JX15" s="146" t="e">
        <f t="shared" si="221"/>
        <v>#N/A</v>
      </c>
      <c r="JY15" s="146" t="e">
        <f t="shared" si="221"/>
        <v>#N/A</v>
      </c>
      <c r="JZ15" s="146" t="e">
        <f t="shared" si="221"/>
        <v>#N/A</v>
      </c>
      <c r="KA15" s="146" t="e">
        <f t="shared" si="221"/>
        <v>#N/A</v>
      </c>
      <c r="KB15" s="146" t="e">
        <f t="shared" si="221"/>
        <v>#N/A</v>
      </c>
      <c r="KC15" s="146" t="e">
        <f t="shared" si="21"/>
        <v>#N/A</v>
      </c>
      <c r="KD15" s="146" t="e">
        <f t="shared" si="226"/>
        <v>#N/A</v>
      </c>
      <c r="KE15" s="146" t="e">
        <f t="shared" si="226"/>
        <v>#N/A</v>
      </c>
      <c r="KF15" s="146" t="e">
        <f t="shared" si="226"/>
        <v>#N/A</v>
      </c>
      <c r="KG15" s="146" t="e">
        <f t="shared" si="222"/>
        <v>#N/A</v>
      </c>
      <c r="KH15" s="146" t="e">
        <f t="shared" si="222"/>
        <v>#N/A</v>
      </c>
      <c r="KI15" s="146" t="e">
        <f t="shared" si="222"/>
        <v>#N/A</v>
      </c>
      <c r="KJ15" s="146" t="e">
        <f t="shared" si="222"/>
        <v>#N/A</v>
      </c>
      <c r="KK15" s="146" t="e">
        <f t="shared" si="222"/>
        <v>#N/A</v>
      </c>
      <c r="KL15" s="146" t="e">
        <f t="shared" si="222"/>
        <v>#N/A</v>
      </c>
      <c r="KM15" s="146" t="e">
        <f t="shared" si="222"/>
        <v>#N/A</v>
      </c>
      <c r="KN15" s="146" t="e">
        <f t="shared" si="222"/>
        <v>#N/A</v>
      </c>
      <c r="KO15" s="146" t="e">
        <f t="shared" si="222"/>
        <v>#N/A</v>
      </c>
      <c r="KP15" s="146" t="e">
        <f t="shared" si="222"/>
        <v>#N/A</v>
      </c>
      <c r="KQ15" s="146" t="e">
        <f t="shared" si="222"/>
        <v>#N/A</v>
      </c>
      <c r="KR15" s="146" t="e">
        <f t="shared" si="222"/>
        <v>#N/A</v>
      </c>
      <c r="KS15" s="146" t="e">
        <f t="shared" si="222"/>
        <v>#N/A</v>
      </c>
      <c r="KT15" s="146" t="e">
        <f t="shared" si="222"/>
        <v>#N/A</v>
      </c>
      <c r="KU15" s="146" t="e">
        <f t="shared" si="222"/>
        <v>#N/A</v>
      </c>
      <c r="KV15" s="146" t="e">
        <f t="shared" si="222"/>
        <v>#N/A</v>
      </c>
      <c r="KW15" s="146" t="e">
        <f t="shared" si="222"/>
        <v>#N/A</v>
      </c>
      <c r="KX15" s="146" t="e">
        <f t="shared" si="222"/>
        <v>#N/A</v>
      </c>
      <c r="KY15" s="146" t="e">
        <f t="shared" si="222"/>
        <v>#N/A</v>
      </c>
      <c r="KZ15" s="146" t="e">
        <f t="shared" si="222"/>
        <v>#N/A</v>
      </c>
      <c r="LA15" s="146" t="e">
        <f t="shared" si="222"/>
        <v>#N/A</v>
      </c>
      <c r="LB15" s="146" t="e">
        <f t="shared" si="222"/>
        <v>#N/A</v>
      </c>
      <c r="LC15" s="146" t="e">
        <f t="shared" si="222"/>
        <v>#N/A</v>
      </c>
      <c r="LD15" s="146" t="e">
        <f t="shared" si="222"/>
        <v>#N/A</v>
      </c>
      <c r="LE15" s="146" t="e">
        <f t="shared" si="222"/>
        <v>#N/A</v>
      </c>
      <c r="LF15" s="146" t="e">
        <f t="shared" si="222"/>
        <v>#N/A</v>
      </c>
      <c r="LG15" s="146" t="e">
        <f t="shared" si="222"/>
        <v>#N/A</v>
      </c>
      <c r="LH15" s="146" t="e">
        <f t="shared" si="222"/>
        <v>#N/A</v>
      </c>
      <c r="LI15" s="146" t="e">
        <f t="shared" si="222"/>
        <v>#N/A</v>
      </c>
      <c r="LJ15" s="146" t="e">
        <f t="shared" si="222"/>
        <v>#N/A</v>
      </c>
      <c r="LK15" s="146" t="e">
        <f t="shared" si="222"/>
        <v>#N/A</v>
      </c>
      <c r="LL15" s="146" t="e">
        <f t="shared" si="222"/>
        <v>#N/A</v>
      </c>
      <c r="LM15" s="146" t="e">
        <f t="shared" si="222"/>
        <v>#N/A</v>
      </c>
      <c r="LN15" s="146" t="e">
        <f t="shared" si="222"/>
        <v>#N/A</v>
      </c>
      <c r="LO15" s="146" t="e">
        <f t="shared" si="222"/>
        <v>#N/A</v>
      </c>
      <c r="LP15" s="146" t="e">
        <f t="shared" si="222"/>
        <v>#N/A</v>
      </c>
      <c r="LQ15" s="146" t="e">
        <f t="shared" si="222"/>
        <v>#N/A</v>
      </c>
      <c r="LR15" s="146" t="e">
        <f t="shared" si="222"/>
        <v>#N/A</v>
      </c>
      <c r="LS15" s="146" t="e">
        <f t="shared" si="222"/>
        <v>#N/A</v>
      </c>
      <c r="LT15" s="146" t="e">
        <f t="shared" si="222"/>
        <v>#N/A</v>
      </c>
      <c r="LU15" s="146" t="e">
        <f t="shared" si="222"/>
        <v>#N/A</v>
      </c>
      <c r="LV15" s="146" t="e">
        <f t="shared" si="222"/>
        <v>#N/A</v>
      </c>
      <c r="LW15" s="146" t="e">
        <f t="shared" si="222"/>
        <v>#N/A</v>
      </c>
      <c r="LX15" s="146" t="e">
        <f t="shared" si="222"/>
        <v>#N/A</v>
      </c>
      <c r="LY15" s="146" t="e">
        <f t="shared" si="222"/>
        <v>#N/A</v>
      </c>
      <c r="LZ15" s="146" t="e">
        <f t="shared" si="222"/>
        <v>#N/A</v>
      </c>
      <c r="MA15" s="146" t="e">
        <f t="shared" si="222"/>
        <v>#N/A</v>
      </c>
      <c r="MB15" s="146" t="e">
        <f t="shared" si="222"/>
        <v>#N/A</v>
      </c>
      <c r="MC15" s="146" t="e">
        <f t="shared" si="222"/>
        <v>#N/A</v>
      </c>
      <c r="MD15" s="146" t="e">
        <f t="shared" si="222"/>
        <v>#N/A</v>
      </c>
      <c r="ME15" s="146" t="e">
        <f t="shared" si="222"/>
        <v>#N/A</v>
      </c>
      <c r="MF15" s="146" t="e">
        <f t="shared" si="222"/>
        <v>#N/A</v>
      </c>
      <c r="MG15" s="146" t="e">
        <f t="shared" si="222"/>
        <v>#N/A</v>
      </c>
      <c r="MH15" s="146" t="e">
        <f t="shared" si="222"/>
        <v>#N/A</v>
      </c>
      <c r="MI15" s="146" t="e">
        <f t="shared" si="222"/>
        <v>#N/A</v>
      </c>
      <c r="MJ15" s="146" t="e">
        <f t="shared" si="222"/>
        <v>#N/A</v>
      </c>
      <c r="MK15" s="146" t="e">
        <f t="shared" si="222"/>
        <v>#N/A</v>
      </c>
      <c r="ML15" s="146" t="e">
        <f t="shared" si="222"/>
        <v>#N/A</v>
      </c>
      <c r="MM15" s="146" t="e">
        <f t="shared" si="222"/>
        <v>#N/A</v>
      </c>
      <c r="MN15" s="146" t="e">
        <f t="shared" si="222"/>
        <v>#N/A</v>
      </c>
      <c r="MO15" s="146" t="e">
        <f t="shared" si="22"/>
        <v>#N/A</v>
      </c>
      <c r="MP15" s="146" t="e">
        <f t="shared" si="227"/>
        <v>#N/A</v>
      </c>
      <c r="MQ15" s="146" t="e">
        <f t="shared" si="227"/>
        <v>#N/A</v>
      </c>
      <c r="MR15" s="146" t="e">
        <f t="shared" si="227"/>
        <v>#N/A</v>
      </c>
      <c r="MS15" s="146" t="e">
        <f t="shared" si="223"/>
        <v>#N/A</v>
      </c>
      <c r="MT15" s="146" t="e">
        <f t="shared" si="223"/>
        <v>#N/A</v>
      </c>
      <c r="MU15" s="146" t="e">
        <f t="shared" si="223"/>
        <v>#N/A</v>
      </c>
      <c r="MV15" s="146" t="e">
        <f t="shared" si="223"/>
        <v>#N/A</v>
      </c>
      <c r="MW15" s="146" t="e">
        <f t="shared" si="223"/>
        <v>#N/A</v>
      </c>
      <c r="MX15" s="146" t="e">
        <f t="shared" si="223"/>
        <v>#N/A</v>
      </c>
      <c r="MY15" s="146" t="e">
        <f t="shared" si="223"/>
        <v>#N/A</v>
      </c>
      <c r="MZ15" s="146" t="e">
        <f t="shared" si="223"/>
        <v>#N/A</v>
      </c>
      <c r="NA15" s="146" t="e">
        <f t="shared" si="223"/>
        <v>#N/A</v>
      </c>
      <c r="NB15" s="146" t="e">
        <f t="shared" si="223"/>
        <v>#N/A</v>
      </c>
      <c r="NC15" s="146" t="e">
        <f t="shared" si="223"/>
        <v>#N/A</v>
      </c>
      <c r="ND15" s="146" t="e">
        <f t="shared" si="223"/>
        <v>#N/A</v>
      </c>
      <c r="NE15" s="146" t="e">
        <f t="shared" si="223"/>
        <v>#N/A</v>
      </c>
      <c r="NF15" s="146" t="e">
        <f t="shared" si="223"/>
        <v>#N/A</v>
      </c>
      <c r="NG15" s="146" t="e">
        <f t="shared" si="223"/>
        <v>#N/A</v>
      </c>
      <c r="NH15" s="146" t="e">
        <f t="shared" si="223"/>
        <v>#N/A</v>
      </c>
      <c r="NI15" s="146" t="e">
        <f t="shared" si="223"/>
        <v>#N/A</v>
      </c>
      <c r="NJ15" s="146" t="e">
        <f t="shared" si="223"/>
        <v>#N/A</v>
      </c>
      <c r="NK15" s="146" t="e">
        <f t="shared" si="223"/>
        <v>#N/A</v>
      </c>
      <c r="NL15" s="146" t="e">
        <f t="shared" si="223"/>
        <v>#N/A</v>
      </c>
      <c r="NM15" s="146" t="e">
        <f t="shared" si="223"/>
        <v>#N/A</v>
      </c>
      <c r="NN15" s="146" t="e">
        <f t="shared" si="223"/>
        <v>#N/A</v>
      </c>
      <c r="NO15" s="146" t="e">
        <f t="shared" si="223"/>
        <v>#N/A</v>
      </c>
      <c r="NP15" s="146" t="e">
        <f t="shared" si="223"/>
        <v>#N/A</v>
      </c>
      <c r="NQ15" s="146" t="e">
        <f t="shared" si="223"/>
        <v>#N/A</v>
      </c>
      <c r="NR15" s="146" t="e">
        <f t="shared" si="223"/>
        <v>#N/A</v>
      </c>
      <c r="NS15" s="146" t="e">
        <f t="shared" si="223"/>
        <v>#N/A</v>
      </c>
      <c r="NT15" s="146" t="e">
        <f t="shared" si="223"/>
        <v>#N/A</v>
      </c>
      <c r="NU15" s="146" t="e">
        <f t="shared" si="223"/>
        <v>#N/A</v>
      </c>
      <c r="NV15" s="146" t="e">
        <f t="shared" si="223"/>
        <v>#N/A</v>
      </c>
      <c r="NW15" s="146" t="e">
        <f t="shared" si="223"/>
        <v>#N/A</v>
      </c>
      <c r="NX15" s="146" t="e">
        <f t="shared" si="223"/>
        <v>#N/A</v>
      </c>
      <c r="NY15" s="146" t="e">
        <f t="shared" si="223"/>
        <v>#N/A</v>
      </c>
      <c r="NZ15" s="146" t="e">
        <f t="shared" si="223"/>
        <v>#N/A</v>
      </c>
      <c r="OA15" s="146" t="e">
        <f t="shared" si="223"/>
        <v>#N/A</v>
      </c>
      <c r="OB15" s="146" t="e">
        <f t="shared" si="223"/>
        <v>#N/A</v>
      </c>
      <c r="OC15" s="146" t="e">
        <f t="shared" si="223"/>
        <v>#N/A</v>
      </c>
      <c r="OD15" s="146" t="e">
        <f t="shared" si="223"/>
        <v>#N/A</v>
      </c>
      <c r="OE15" s="146" t="e">
        <f t="shared" si="223"/>
        <v>#N/A</v>
      </c>
      <c r="OF15" s="146" t="e">
        <f t="shared" si="223"/>
        <v>#N/A</v>
      </c>
      <c r="OG15" s="146" t="e">
        <f t="shared" si="223"/>
        <v>#N/A</v>
      </c>
      <c r="OH15" s="146" t="e">
        <f t="shared" si="223"/>
        <v>#N/A</v>
      </c>
      <c r="OI15" s="146" t="e">
        <f t="shared" si="223"/>
        <v>#N/A</v>
      </c>
      <c r="OJ15" s="146" t="e">
        <f t="shared" si="223"/>
        <v>#N/A</v>
      </c>
      <c r="OK15" s="146" t="e">
        <f t="shared" si="223"/>
        <v>#N/A</v>
      </c>
      <c r="OL15" s="146" t="e">
        <f t="shared" si="223"/>
        <v>#N/A</v>
      </c>
      <c r="OM15" s="146" t="e">
        <f t="shared" si="223"/>
        <v>#N/A</v>
      </c>
      <c r="ON15" s="146" t="e">
        <f t="shared" si="223"/>
        <v>#N/A</v>
      </c>
      <c r="OO15" s="146" t="e">
        <f t="shared" si="223"/>
        <v>#N/A</v>
      </c>
      <c r="OP15" s="146" t="e">
        <f t="shared" si="223"/>
        <v>#N/A</v>
      </c>
      <c r="OQ15" s="146" t="e">
        <f t="shared" si="223"/>
        <v>#N/A</v>
      </c>
      <c r="OR15" s="146" t="e">
        <f t="shared" si="223"/>
        <v>#N/A</v>
      </c>
      <c r="OS15" s="146" t="e">
        <f t="shared" si="223"/>
        <v>#N/A</v>
      </c>
      <c r="OT15" s="146" t="e">
        <f t="shared" si="223"/>
        <v>#N/A</v>
      </c>
      <c r="OU15" s="146" t="e">
        <f t="shared" si="223"/>
        <v>#N/A</v>
      </c>
      <c r="OV15" s="146" t="e">
        <f t="shared" si="223"/>
        <v>#N/A</v>
      </c>
      <c r="OW15" s="146" t="e">
        <f t="shared" si="223"/>
        <v>#N/A</v>
      </c>
      <c r="OX15" s="146" t="e">
        <f t="shared" si="223"/>
        <v>#N/A</v>
      </c>
      <c r="OY15" s="146" t="e">
        <f t="shared" si="223"/>
        <v>#N/A</v>
      </c>
      <c r="OZ15" s="146" t="e">
        <f t="shared" si="223"/>
        <v>#N/A</v>
      </c>
      <c r="PA15" s="146" t="e">
        <f t="shared" si="23"/>
        <v>#N/A</v>
      </c>
      <c r="PB15" s="146" t="e">
        <f t="shared" si="7"/>
        <v>#N/A</v>
      </c>
      <c r="PC15" s="146" t="e">
        <f t="shared" si="7"/>
        <v>#N/A</v>
      </c>
      <c r="PD15" s="146" t="e">
        <f t="shared" si="7"/>
        <v>#N/A</v>
      </c>
      <c r="PE15" s="146" t="e">
        <f t="shared" si="7"/>
        <v>#N/A</v>
      </c>
      <c r="PF15" s="146" t="e">
        <f t="shared" si="7"/>
        <v>#N/A</v>
      </c>
      <c r="PG15" s="146" t="e">
        <f t="shared" si="7"/>
        <v>#N/A</v>
      </c>
      <c r="PH15" s="146" t="e">
        <f t="shared" si="7"/>
        <v>#N/A</v>
      </c>
      <c r="PI15" s="146" t="e">
        <f t="shared" si="7"/>
        <v>#N/A</v>
      </c>
    </row>
    <row r="16" spans="1:426" hidden="1" x14ac:dyDescent="0.45">
      <c r="A16" s="4">
        <v>13</v>
      </c>
      <c r="B16" s="319" t="str">
        <f>IFERROR(_xlfn.LOGNORM.INV(VLookups!$B$22,LN($G16),LN($K16)),"")</f>
        <v/>
      </c>
      <c r="C16" s="81"/>
      <c r="D16" s="319" t="str">
        <f>IFERROR(_xlfn.LOGNORM.INV(VLookups!$B$23,LN($G16),LN($K16)),"")</f>
        <v/>
      </c>
      <c r="E16" s="32" t="str">
        <f t="shared" si="8"/>
        <v/>
      </c>
      <c r="F16" s="32" t="str">
        <f t="shared" si="9"/>
        <v/>
      </c>
      <c r="G16" s="65" t="str">
        <f>IF(AND(C16&gt;0,NOT(ISBLANK(H16))),IF(VLOOKUP($C$3,VLookups!$A$17:$B$18,2,FALSE),C16*VLOOKUP(H16,VLookups!$A$4:$B$13,2,FALSE),C16),"")</f>
        <v/>
      </c>
      <c r="H16" s="21"/>
      <c r="I16" s="53"/>
      <c r="J16" s="237"/>
      <c r="K16" s="320" t="str">
        <f>IF(C16&gt;0,IF(ISBLANK(J16),IF(ISBLANK(H16),"",VLOOKUP(H16,VLookups!$A$4:$C$13,3,FALSE)),J16),"")</f>
        <v/>
      </c>
      <c r="L16" s="320" t="str">
        <f t="shared" si="10"/>
        <v/>
      </c>
      <c r="M16" s="67" t="str">
        <f t="shared" si="11"/>
        <v/>
      </c>
      <c r="N16" s="81"/>
      <c r="O16" s="230" t="str">
        <f>IF(AND(N16&gt;0,C16&gt;0,NOT(K16="")),ABS(VLOOKUP($N$1,VLookups!$A$27:$B$28,2,FALSE)-_xlfn.LOGNORM.DIST(N16,LN(G16),LN(K16),TRUE)),"")</f>
        <v/>
      </c>
      <c r="P16" s="80" t="str">
        <f>IF(AND($B16&gt;0,$C16&gt;0,$D16&gt;0,NOT(ISBLANK($H16))),_xlfn.LOGNORM.INV(ABS(VLOOKUP($N$1,VLookups!$A$27:$B$28,2,FALSE)-P$3),LN($G16),LN($K16)),"")</f>
        <v/>
      </c>
      <c r="Q16" s="79" t="str">
        <f>IF(AND($B16&gt;0,$C16&gt;0,$D16&gt;0,NOT(ISBLANK($H16))),_xlfn.LOGNORM.INV(ABS(VLOOKUP($N$1,VLookups!$A$27:$B$28,2,FALSE)-Q$3),LN($G16),LN($K16)),"")</f>
        <v/>
      </c>
      <c r="R16" s="80" t="str">
        <f>IF(AND($B16&gt;0,$C16&gt;0,$D16&gt;0,NOT(ISBLANK($H16))),_xlfn.LOGNORM.INV(ABS(VLOOKUP($N$1,VLookups!$A$27:$B$28,2,FALSE)-R$3),LN($G16),LN($K16)),"")</f>
        <v/>
      </c>
      <c r="S16" s="79" t="str">
        <f>IF(AND($B16&gt;0,$C16&gt;0,$D16&gt;0,NOT(ISBLANK($H16))),_xlfn.LOGNORM.INV(ABS(VLOOKUP($N$1,VLookups!$A$27:$B$28,2,FALSE)-S$3),LN($G16),LN($K16)),"")</f>
        <v/>
      </c>
      <c r="T16" s="80" t="str">
        <f>IF(AND($B16&gt;0,$C16&gt;0,$D16&gt;0,NOT(ISBLANK($H16))),_xlfn.LOGNORM.INV(ABS(VLOOKUP($N$1,VLookups!$A$27:$B$28,2,FALSE)-T$3),LN($G16),LN($K16)),"")</f>
        <v/>
      </c>
      <c r="U16" s="79" t="str">
        <f>IF(AND($B16&gt;0,$C16&gt;0,$D16&gt;0,NOT(ISBLANK($H16))),_xlfn.LOGNORM.INV(ABS(VLOOKUP($N$1,VLookups!$A$27:$B$28,2,FALSE)-U$3),LN($G16),LN($K16)),"")</f>
        <v/>
      </c>
      <c r="V16" s="5"/>
      <c r="W16" s="145" t="str">
        <f t="shared" si="12"/>
        <v/>
      </c>
      <c r="X16" s="145" t="str">
        <f t="shared" si="13"/>
        <v/>
      </c>
      <c r="Y16" s="46" t="str">
        <f t="shared" ref="Y16" si="230">IF(ISNONTEXT($W16),X16+$W16,"")</f>
        <v/>
      </c>
      <c r="Z16" s="46" t="str">
        <f t="shared" si="25"/>
        <v/>
      </c>
      <c r="AA16" s="46" t="str">
        <f t="shared" si="26"/>
        <v/>
      </c>
      <c r="AB16" s="46" t="str">
        <f t="shared" si="27"/>
        <v/>
      </c>
      <c r="AC16" s="46" t="str">
        <f t="shared" si="28"/>
        <v/>
      </c>
      <c r="AD16" s="46" t="str">
        <f t="shared" si="29"/>
        <v/>
      </c>
      <c r="AE16" s="46" t="str">
        <f t="shared" si="30"/>
        <v/>
      </c>
      <c r="AF16" s="46" t="str">
        <f t="shared" si="31"/>
        <v/>
      </c>
      <c r="AG16" s="46" t="str">
        <f t="shared" si="32"/>
        <v/>
      </c>
      <c r="AH16" s="46" t="str">
        <f t="shared" si="33"/>
        <v/>
      </c>
      <c r="AI16" s="46" t="str">
        <f t="shared" si="34"/>
        <v/>
      </c>
      <c r="AJ16" s="46" t="str">
        <f t="shared" si="35"/>
        <v/>
      </c>
      <c r="AK16" s="46" t="str">
        <f t="shared" si="36"/>
        <v/>
      </c>
      <c r="AL16" s="46" t="str">
        <f t="shared" si="37"/>
        <v/>
      </c>
      <c r="AM16" s="46" t="str">
        <f t="shared" si="38"/>
        <v/>
      </c>
      <c r="AN16" s="46" t="str">
        <f t="shared" si="39"/>
        <v/>
      </c>
      <c r="AO16" s="46" t="str">
        <f t="shared" si="40"/>
        <v/>
      </c>
      <c r="AP16" s="46" t="str">
        <f t="shared" si="41"/>
        <v/>
      </c>
      <c r="AQ16" s="46" t="str">
        <f t="shared" si="42"/>
        <v/>
      </c>
      <c r="AR16" s="46" t="str">
        <f t="shared" si="43"/>
        <v/>
      </c>
      <c r="AS16" s="46" t="str">
        <f t="shared" si="44"/>
        <v/>
      </c>
      <c r="AT16" s="46" t="str">
        <f t="shared" si="45"/>
        <v/>
      </c>
      <c r="AU16" s="46" t="str">
        <f t="shared" si="46"/>
        <v/>
      </c>
      <c r="AV16" s="46" t="str">
        <f t="shared" si="47"/>
        <v/>
      </c>
      <c r="AW16" s="46" t="str">
        <f t="shared" si="48"/>
        <v/>
      </c>
      <c r="AX16" s="46" t="str">
        <f t="shared" si="49"/>
        <v/>
      </c>
      <c r="AY16" s="46" t="str">
        <f t="shared" si="50"/>
        <v/>
      </c>
      <c r="AZ16" s="46" t="str">
        <f t="shared" si="51"/>
        <v/>
      </c>
      <c r="BA16" s="46" t="str">
        <f t="shared" si="52"/>
        <v/>
      </c>
      <c r="BB16" s="46" t="str">
        <f t="shared" si="53"/>
        <v/>
      </c>
      <c r="BC16" s="46" t="str">
        <f t="shared" si="54"/>
        <v/>
      </c>
      <c r="BD16" s="46" t="str">
        <f t="shared" si="55"/>
        <v/>
      </c>
      <c r="BE16" s="46" t="str">
        <f t="shared" si="56"/>
        <v/>
      </c>
      <c r="BF16" s="46" t="str">
        <f t="shared" si="57"/>
        <v/>
      </c>
      <c r="BG16" s="46" t="str">
        <f t="shared" si="58"/>
        <v/>
      </c>
      <c r="BH16" s="46" t="str">
        <f t="shared" si="59"/>
        <v/>
      </c>
      <c r="BI16" s="46" t="str">
        <f t="shared" si="60"/>
        <v/>
      </c>
      <c r="BJ16" s="46" t="str">
        <f t="shared" si="61"/>
        <v/>
      </c>
      <c r="BK16" s="46" t="str">
        <f t="shared" si="62"/>
        <v/>
      </c>
      <c r="BL16" s="46" t="str">
        <f t="shared" si="63"/>
        <v/>
      </c>
      <c r="BM16" s="46" t="str">
        <f t="shared" si="64"/>
        <v/>
      </c>
      <c r="BN16" s="46" t="str">
        <f t="shared" si="65"/>
        <v/>
      </c>
      <c r="BO16" s="46" t="str">
        <f t="shared" si="66"/>
        <v/>
      </c>
      <c r="BP16" s="46" t="str">
        <f t="shared" si="67"/>
        <v/>
      </c>
      <c r="BQ16" s="46" t="str">
        <f t="shared" si="68"/>
        <v/>
      </c>
      <c r="BR16" s="46" t="str">
        <f t="shared" si="69"/>
        <v/>
      </c>
      <c r="BS16" s="46" t="str">
        <f t="shared" si="70"/>
        <v/>
      </c>
      <c r="BT16" s="46" t="str">
        <f t="shared" si="71"/>
        <v/>
      </c>
      <c r="BU16" s="46" t="str">
        <f t="shared" si="72"/>
        <v/>
      </c>
      <c r="BV16" s="46" t="str">
        <f t="shared" si="73"/>
        <v/>
      </c>
      <c r="BW16" s="46" t="str">
        <f t="shared" si="74"/>
        <v/>
      </c>
      <c r="BX16" s="46" t="str">
        <f t="shared" si="75"/>
        <v/>
      </c>
      <c r="BY16" s="46" t="str">
        <f t="shared" si="76"/>
        <v/>
      </c>
      <c r="BZ16" s="46" t="str">
        <f t="shared" si="77"/>
        <v/>
      </c>
      <c r="CA16" s="46" t="str">
        <f t="shared" si="78"/>
        <v/>
      </c>
      <c r="CB16" s="46" t="str">
        <f t="shared" si="79"/>
        <v/>
      </c>
      <c r="CC16" s="46" t="str">
        <f t="shared" si="80"/>
        <v/>
      </c>
      <c r="CD16" s="46" t="str">
        <f t="shared" si="81"/>
        <v/>
      </c>
      <c r="CE16" s="46" t="str">
        <f t="shared" si="82"/>
        <v/>
      </c>
      <c r="CF16" s="46" t="str">
        <f t="shared" si="83"/>
        <v/>
      </c>
      <c r="CG16" s="46" t="str">
        <f t="shared" si="84"/>
        <v/>
      </c>
      <c r="CH16" s="46" t="str">
        <f t="shared" si="85"/>
        <v/>
      </c>
      <c r="CI16" s="46" t="str">
        <f t="shared" si="86"/>
        <v/>
      </c>
      <c r="CJ16" s="46" t="str">
        <f t="shared" si="87"/>
        <v/>
      </c>
      <c r="CK16" s="46" t="str">
        <f t="shared" si="18"/>
        <v/>
      </c>
      <c r="CL16" s="46" t="str">
        <f t="shared" si="88"/>
        <v/>
      </c>
      <c r="CM16" s="46" t="str">
        <f t="shared" si="89"/>
        <v/>
      </c>
      <c r="CN16" s="46" t="str">
        <f t="shared" si="90"/>
        <v/>
      </c>
      <c r="CO16" s="46" t="str">
        <f t="shared" si="91"/>
        <v/>
      </c>
      <c r="CP16" s="46" t="str">
        <f t="shared" si="92"/>
        <v/>
      </c>
      <c r="CQ16" s="46" t="str">
        <f t="shared" si="93"/>
        <v/>
      </c>
      <c r="CR16" s="46" t="str">
        <f t="shared" si="94"/>
        <v/>
      </c>
      <c r="CS16" s="46" t="str">
        <f t="shared" si="95"/>
        <v/>
      </c>
      <c r="CT16" s="46" t="str">
        <f t="shared" si="96"/>
        <v/>
      </c>
      <c r="CU16" s="46" t="str">
        <f t="shared" si="97"/>
        <v/>
      </c>
      <c r="CV16" s="46" t="str">
        <f t="shared" si="98"/>
        <v/>
      </c>
      <c r="CW16" s="46" t="str">
        <f t="shared" si="99"/>
        <v/>
      </c>
      <c r="CX16" s="46" t="str">
        <f t="shared" si="100"/>
        <v/>
      </c>
      <c r="CY16" s="46" t="str">
        <f t="shared" si="101"/>
        <v/>
      </c>
      <c r="CZ16" s="46" t="str">
        <f t="shared" si="102"/>
        <v/>
      </c>
      <c r="DA16" s="46" t="str">
        <f t="shared" si="103"/>
        <v/>
      </c>
      <c r="DB16" s="46" t="str">
        <f t="shared" si="104"/>
        <v/>
      </c>
      <c r="DC16" s="46" t="str">
        <f t="shared" si="105"/>
        <v/>
      </c>
      <c r="DD16" s="46" t="str">
        <f t="shared" si="106"/>
        <v/>
      </c>
      <c r="DE16" s="46" t="str">
        <f t="shared" si="107"/>
        <v/>
      </c>
      <c r="DF16" s="46" t="str">
        <f t="shared" si="108"/>
        <v/>
      </c>
      <c r="DG16" s="46" t="str">
        <f t="shared" si="109"/>
        <v/>
      </c>
      <c r="DH16" s="46" t="str">
        <f t="shared" si="110"/>
        <v/>
      </c>
      <c r="DI16" s="46" t="str">
        <f t="shared" si="111"/>
        <v/>
      </c>
      <c r="DJ16" s="46" t="str">
        <f t="shared" si="112"/>
        <v/>
      </c>
      <c r="DK16" s="46" t="str">
        <f t="shared" si="113"/>
        <v/>
      </c>
      <c r="DL16" s="46" t="str">
        <f t="shared" si="114"/>
        <v/>
      </c>
      <c r="DM16" s="46" t="str">
        <f t="shared" si="115"/>
        <v/>
      </c>
      <c r="DN16" s="46" t="str">
        <f t="shared" si="116"/>
        <v/>
      </c>
      <c r="DO16" s="46" t="str">
        <f t="shared" si="117"/>
        <v/>
      </c>
      <c r="DP16" s="46" t="str">
        <f t="shared" si="118"/>
        <v/>
      </c>
      <c r="DQ16" s="46" t="str">
        <f t="shared" si="119"/>
        <v/>
      </c>
      <c r="DR16" s="46" t="str">
        <f t="shared" si="120"/>
        <v/>
      </c>
      <c r="DS16" s="46" t="str">
        <f t="shared" si="121"/>
        <v/>
      </c>
      <c r="DT16" s="46" t="str">
        <f t="shared" si="122"/>
        <v/>
      </c>
      <c r="DU16" s="46" t="str">
        <f t="shared" si="123"/>
        <v/>
      </c>
      <c r="DV16" s="46" t="str">
        <f t="shared" si="124"/>
        <v/>
      </c>
      <c r="DW16" s="46" t="str">
        <f t="shared" si="125"/>
        <v/>
      </c>
      <c r="DX16" s="46" t="str">
        <f t="shared" si="126"/>
        <v/>
      </c>
      <c r="DY16" s="46" t="str">
        <f t="shared" si="127"/>
        <v/>
      </c>
      <c r="DZ16" s="46" t="str">
        <f t="shared" si="128"/>
        <v/>
      </c>
      <c r="EA16" s="46" t="str">
        <f t="shared" si="129"/>
        <v/>
      </c>
      <c r="EB16" s="46" t="str">
        <f t="shared" si="130"/>
        <v/>
      </c>
      <c r="EC16" s="46" t="str">
        <f t="shared" si="131"/>
        <v/>
      </c>
      <c r="ED16" s="46" t="str">
        <f t="shared" si="132"/>
        <v/>
      </c>
      <c r="EE16" s="46" t="str">
        <f t="shared" si="133"/>
        <v/>
      </c>
      <c r="EF16" s="46" t="str">
        <f t="shared" si="134"/>
        <v/>
      </c>
      <c r="EG16" s="46" t="str">
        <f t="shared" si="135"/>
        <v/>
      </c>
      <c r="EH16" s="46" t="str">
        <f t="shared" si="136"/>
        <v/>
      </c>
      <c r="EI16" s="46" t="str">
        <f t="shared" si="137"/>
        <v/>
      </c>
      <c r="EJ16" s="46" t="str">
        <f t="shared" si="138"/>
        <v/>
      </c>
      <c r="EK16" s="46" t="str">
        <f t="shared" si="139"/>
        <v/>
      </c>
      <c r="EL16" s="46" t="str">
        <f t="shared" si="140"/>
        <v/>
      </c>
      <c r="EM16" s="46" t="str">
        <f t="shared" si="141"/>
        <v/>
      </c>
      <c r="EN16" s="46" t="str">
        <f t="shared" si="142"/>
        <v/>
      </c>
      <c r="EO16" s="46" t="str">
        <f t="shared" si="143"/>
        <v/>
      </c>
      <c r="EP16" s="46" t="str">
        <f t="shared" si="144"/>
        <v/>
      </c>
      <c r="EQ16" s="46" t="str">
        <f t="shared" si="145"/>
        <v/>
      </c>
      <c r="ER16" s="46" t="str">
        <f t="shared" si="146"/>
        <v/>
      </c>
      <c r="ES16" s="46" t="str">
        <f t="shared" si="147"/>
        <v/>
      </c>
      <c r="ET16" s="46" t="str">
        <f t="shared" si="148"/>
        <v/>
      </c>
      <c r="EU16" s="46" t="str">
        <f t="shared" si="149"/>
        <v/>
      </c>
      <c r="EV16" s="46" t="str">
        <f t="shared" si="150"/>
        <v/>
      </c>
      <c r="EW16" s="46" t="str">
        <f t="shared" si="19"/>
        <v/>
      </c>
      <c r="EX16" s="46" t="str">
        <f t="shared" si="151"/>
        <v/>
      </c>
      <c r="EY16" s="46" t="str">
        <f t="shared" si="152"/>
        <v/>
      </c>
      <c r="EZ16" s="46" t="str">
        <f t="shared" si="153"/>
        <v/>
      </c>
      <c r="FA16" s="46" t="str">
        <f t="shared" si="154"/>
        <v/>
      </c>
      <c r="FB16" s="46" t="str">
        <f t="shared" si="155"/>
        <v/>
      </c>
      <c r="FC16" s="46" t="str">
        <f t="shared" si="156"/>
        <v/>
      </c>
      <c r="FD16" s="46" t="str">
        <f t="shared" si="157"/>
        <v/>
      </c>
      <c r="FE16" s="46" t="str">
        <f t="shared" si="158"/>
        <v/>
      </c>
      <c r="FF16" s="46" t="str">
        <f t="shared" si="159"/>
        <v/>
      </c>
      <c r="FG16" s="46" t="str">
        <f t="shared" si="160"/>
        <v/>
      </c>
      <c r="FH16" s="46" t="str">
        <f t="shared" si="161"/>
        <v/>
      </c>
      <c r="FI16" s="46" t="str">
        <f t="shared" si="162"/>
        <v/>
      </c>
      <c r="FJ16" s="46" t="str">
        <f t="shared" si="163"/>
        <v/>
      </c>
      <c r="FK16" s="46" t="str">
        <f t="shared" si="164"/>
        <v/>
      </c>
      <c r="FL16" s="46" t="str">
        <f t="shared" si="165"/>
        <v/>
      </c>
      <c r="FM16" s="46" t="str">
        <f t="shared" si="166"/>
        <v/>
      </c>
      <c r="FN16" s="46" t="str">
        <f t="shared" si="167"/>
        <v/>
      </c>
      <c r="FO16" s="46" t="str">
        <f t="shared" si="168"/>
        <v/>
      </c>
      <c r="FP16" s="46" t="str">
        <f t="shared" si="169"/>
        <v/>
      </c>
      <c r="FQ16" s="46" t="str">
        <f t="shared" si="170"/>
        <v/>
      </c>
      <c r="FR16" s="46" t="str">
        <f t="shared" si="171"/>
        <v/>
      </c>
      <c r="FS16" s="46" t="str">
        <f t="shared" si="172"/>
        <v/>
      </c>
      <c r="FT16" s="46" t="str">
        <f t="shared" si="173"/>
        <v/>
      </c>
      <c r="FU16" s="46" t="str">
        <f t="shared" si="174"/>
        <v/>
      </c>
      <c r="FV16" s="46" t="str">
        <f t="shared" si="175"/>
        <v/>
      </c>
      <c r="FW16" s="46" t="str">
        <f t="shared" si="176"/>
        <v/>
      </c>
      <c r="FX16" s="46" t="str">
        <f t="shared" si="177"/>
        <v/>
      </c>
      <c r="FY16" s="46" t="str">
        <f t="shared" si="178"/>
        <v/>
      </c>
      <c r="FZ16" s="46" t="str">
        <f t="shared" si="179"/>
        <v/>
      </c>
      <c r="GA16" s="46" t="str">
        <f t="shared" si="180"/>
        <v/>
      </c>
      <c r="GB16" s="46" t="str">
        <f t="shared" si="181"/>
        <v/>
      </c>
      <c r="GC16" s="46" t="str">
        <f t="shared" si="182"/>
        <v/>
      </c>
      <c r="GD16" s="46" t="str">
        <f t="shared" si="183"/>
        <v/>
      </c>
      <c r="GE16" s="46" t="str">
        <f t="shared" si="184"/>
        <v/>
      </c>
      <c r="GF16" s="46" t="str">
        <f t="shared" si="185"/>
        <v/>
      </c>
      <c r="GG16" s="46" t="str">
        <f t="shared" si="186"/>
        <v/>
      </c>
      <c r="GH16" s="46" t="str">
        <f t="shared" si="187"/>
        <v/>
      </c>
      <c r="GI16" s="46" t="str">
        <f t="shared" si="188"/>
        <v/>
      </c>
      <c r="GJ16" s="46" t="str">
        <f t="shared" si="189"/>
        <v/>
      </c>
      <c r="GK16" s="46" t="str">
        <f t="shared" si="190"/>
        <v/>
      </c>
      <c r="GL16" s="46" t="str">
        <f t="shared" si="191"/>
        <v/>
      </c>
      <c r="GM16" s="46" t="str">
        <f t="shared" si="192"/>
        <v/>
      </c>
      <c r="GN16" s="46" t="str">
        <f t="shared" si="193"/>
        <v/>
      </c>
      <c r="GO16" s="46" t="str">
        <f t="shared" si="194"/>
        <v/>
      </c>
      <c r="GP16" s="46" t="str">
        <f t="shared" si="195"/>
        <v/>
      </c>
      <c r="GQ16" s="46" t="str">
        <f t="shared" si="196"/>
        <v/>
      </c>
      <c r="GR16" s="46" t="str">
        <f t="shared" si="197"/>
        <v/>
      </c>
      <c r="GS16" s="46" t="str">
        <f t="shared" si="198"/>
        <v/>
      </c>
      <c r="GT16" s="46" t="str">
        <f t="shared" si="199"/>
        <v/>
      </c>
      <c r="GU16" s="46" t="str">
        <f t="shared" si="200"/>
        <v/>
      </c>
      <c r="GV16" s="46" t="str">
        <f t="shared" si="201"/>
        <v/>
      </c>
      <c r="GW16" s="46" t="str">
        <f t="shared" si="202"/>
        <v/>
      </c>
      <c r="GX16" s="46" t="str">
        <f t="shared" si="203"/>
        <v/>
      </c>
      <c r="GY16" s="46" t="str">
        <f t="shared" si="204"/>
        <v/>
      </c>
      <c r="GZ16" s="46" t="str">
        <f t="shared" si="205"/>
        <v/>
      </c>
      <c r="HA16" s="46" t="str">
        <f t="shared" si="206"/>
        <v/>
      </c>
      <c r="HB16" s="46" t="str">
        <f t="shared" si="207"/>
        <v/>
      </c>
      <c r="HC16" s="46" t="str">
        <f t="shared" si="208"/>
        <v/>
      </c>
      <c r="HD16" s="46" t="str">
        <f t="shared" si="209"/>
        <v/>
      </c>
      <c r="HE16" s="46" t="str">
        <f t="shared" si="210"/>
        <v/>
      </c>
      <c r="HF16" s="46" t="str">
        <f t="shared" si="211"/>
        <v/>
      </c>
      <c r="HG16" s="46" t="str">
        <f t="shared" si="212"/>
        <v/>
      </c>
      <c r="HH16" s="46" t="str">
        <f t="shared" si="213"/>
        <v/>
      </c>
      <c r="HI16" s="46" t="str">
        <f t="shared" si="20"/>
        <v/>
      </c>
      <c r="HJ16" s="46" t="str">
        <f t="shared" si="3"/>
        <v/>
      </c>
      <c r="HK16" s="46" t="str">
        <f t="shared" si="3"/>
        <v/>
      </c>
      <c r="HL16" s="46" t="str">
        <f t="shared" si="3"/>
        <v/>
      </c>
      <c r="HM16" s="46" t="str">
        <f t="shared" si="3"/>
        <v/>
      </c>
      <c r="HN16" s="46" t="str">
        <f t="shared" si="3"/>
        <v/>
      </c>
      <c r="HO16" s="46" t="str">
        <f t="shared" si="3"/>
        <v/>
      </c>
      <c r="HP16" s="46" t="str">
        <f t="shared" si="3"/>
        <v/>
      </c>
      <c r="HQ16" s="146" t="e">
        <f t="shared" si="15"/>
        <v>#N/A</v>
      </c>
      <c r="HR16" s="146" t="e">
        <f t="shared" si="225"/>
        <v>#N/A</v>
      </c>
      <c r="HS16" s="146" t="e">
        <f t="shared" si="225"/>
        <v>#N/A</v>
      </c>
      <c r="HT16" s="146" t="e">
        <f t="shared" si="225"/>
        <v>#N/A</v>
      </c>
      <c r="HU16" s="146" t="e">
        <f t="shared" si="221"/>
        <v>#N/A</v>
      </c>
      <c r="HV16" s="146" t="e">
        <f t="shared" si="221"/>
        <v>#N/A</v>
      </c>
      <c r="HW16" s="146" t="e">
        <f t="shared" si="221"/>
        <v>#N/A</v>
      </c>
      <c r="HX16" s="146" t="e">
        <f t="shared" si="221"/>
        <v>#N/A</v>
      </c>
      <c r="HY16" s="146" t="e">
        <f t="shared" si="221"/>
        <v>#N/A</v>
      </c>
      <c r="HZ16" s="146" t="e">
        <f t="shared" si="221"/>
        <v>#N/A</v>
      </c>
      <c r="IA16" s="146" t="e">
        <f t="shared" si="221"/>
        <v>#N/A</v>
      </c>
      <c r="IB16" s="146" t="e">
        <f t="shared" si="221"/>
        <v>#N/A</v>
      </c>
      <c r="IC16" s="146" t="e">
        <f t="shared" si="221"/>
        <v>#N/A</v>
      </c>
      <c r="ID16" s="146" t="e">
        <f t="shared" si="221"/>
        <v>#N/A</v>
      </c>
      <c r="IE16" s="146" t="e">
        <f t="shared" si="221"/>
        <v>#N/A</v>
      </c>
      <c r="IF16" s="146" t="e">
        <f t="shared" si="221"/>
        <v>#N/A</v>
      </c>
      <c r="IG16" s="146" t="e">
        <f t="shared" si="221"/>
        <v>#N/A</v>
      </c>
      <c r="IH16" s="146" t="e">
        <f t="shared" si="221"/>
        <v>#N/A</v>
      </c>
      <c r="II16" s="146" t="e">
        <f t="shared" si="221"/>
        <v>#N/A</v>
      </c>
      <c r="IJ16" s="146" t="e">
        <f t="shared" ref="IJ16:KB21" si="231">IF(ISNONTEXT($K16),_xlfn.LOGNORM.DIST(AQ16,LN($G16),LN($K16),FALSE),NA())</f>
        <v>#N/A</v>
      </c>
      <c r="IK16" s="146" t="e">
        <f t="shared" si="231"/>
        <v>#N/A</v>
      </c>
      <c r="IL16" s="146" t="e">
        <f t="shared" si="231"/>
        <v>#N/A</v>
      </c>
      <c r="IM16" s="146" t="e">
        <f t="shared" si="231"/>
        <v>#N/A</v>
      </c>
      <c r="IN16" s="146" t="e">
        <f t="shared" si="231"/>
        <v>#N/A</v>
      </c>
      <c r="IO16" s="146" t="e">
        <f t="shared" si="231"/>
        <v>#N/A</v>
      </c>
      <c r="IP16" s="146" t="e">
        <f t="shared" si="231"/>
        <v>#N/A</v>
      </c>
      <c r="IQ16" s="146" t="e">
        <f t="shared" si="231"/>
        <v>#N/A</v>
      </c>
      <c r="IR16" s="146" t="e">
        <f t="shared" si="231"/>
        <v>#N/A</v>
      </c>
      <c r="IS16" s="146" t="e">
        <f t="shared" si="231"/>
        <v>#N/A</v>
      </c>
      <c r="IT16" s="146" t="e">
        <f t="shared" si="231"/>
        <v>#N/A</v>
      </c>
      <c r="IU16" s="146" t="e">
        <f t="shared" si="231"/>
        <v>#N/A</v>
      </c>
      <c r="IV16" s="146" t="e">
        <f t="shared" si="231"/>
        <v>#N/A</v>
      </c>
      <c r="IW16" s="146" t="e">
        <f t="shared" si="231"/>
        <v>#N/A</v>
      </c>
      <c r="IX16" s="146" t="e">
        <f t="shared" si="231"/>
        <v>#N/A</v>
      </c>
      <c r="IY16" s="146" t="e">
        <f t="shared" si="231"/>
        <v>#N/A</v>
      </c>
      <c r="IZ16" s="146" t="e">
        <f t="shared" si="231"/>
        <v>#N/A</v>
      </c>
      <c r="JA16" s="146" t="e">
        <f t="shared" si="231"/>
        <v>#N/A</v>
      </c>
      <c r="JB16" s="146" t="e">
        <f t="shared" si="231"/>
        <v>#N/A</v>
      </c>
      <c r="JC16" s="146" t="e">
        <f t="shared" si="231"/>
        <v>#N/A</v>
      </c>
      <c r="JD16" s="146" t="e">
        <f t="shared" si="231"/>
        <v>#N/A</v>
      </c>
      <c r="JE16" s="146" t="e">
        <f t="shared" si="231"/>
        <v>#N/A</v>
      </c>
      <c r="JF16" s="146" t="e">
        <f t="shared" si="231"/>
        <v>#N/A</v>
      </c>
      <c r="JG16" s="146" t="e">
        <f t="shared" si="231"/>
        <v>#N/A</v>
      </c>
      <c r="JH16" s="146" t="e">
        <f t="shared" si="231"/>
        <v>#N/A</v>
      </c>
      <c r="JI16" s="146" t="e">
        <f t="shared" si="231"/>
        <v>#N/A</v>
      </c>
      <c r="JJ16" s="146" t="e">
        <f t="shared" si="231"/>
        <v>#N/A</v>
      </c>
      <c r="JK16" s="146" t="e">
        <f t="shared" si="231"/>
        <v>#N/A</v>
      </c>
      <c r="JL16" s="146" t="e">
        <f t="shared" si="231"/>
        <v>#N/A</v>
      </c>
      <c r="JM16" s="146" t="e">
        <f t="shared" si="231"/>
        <v>#N/A</v>
      </c>
      <c r="JN16" s="146" t="e">
        <f t="shared" si="231"/>
        <v>#N/A</v>
      </c>
      <c r="JO16" s="146" t="e">
        <f t="shared" si="231"/>
        <v>#N/A</v>
      </c>
      <c r="JP16" s="146" t="e">
        <f t="shared" si="231"/>
        <v>#N/A</v>
      </c>
      <c r="JQ16" s="146" t="e">
        <f t="shared" si="231"/>
        <v>#N/A</v>
      </c>
      <c r="JR16" s="146" t="e">
        <f t="shared" si="231"/>
        <v>#N/A</v>
      </c>
      <c r="JS16" s="146" t="e">
        <f t="shared" si="231"/>
        <v>#N/A</v>
      </c>
      <c r="JT16" s="146" t="e">
        <f t="shared" si="231"/>
        <v>#N/A</v>
      </c>
      <c r="JU16" s="146" t="e">
        <f t="shared" si="231"/>
        <v>#N/A</v>
      </c>
      <c r="JV16" s="146" t="e">
        <f t="shared" si="231"/>
        <v>#N/A</v>
      </c>
      <c r="JW16" s="146" t="e">
        <f t="shared" si="231"/>
        <v>#N/A</v>
      </c>
      <c r="JX16" s="146" t="e">
        <f t="shared" si="231"/>
        <v>#N/A</v>
      </c>
      <c r="JY16" s="146" t="e">
        <f t="shared" si="231"/>
        <v>#N/A</v>
      </c>
      <c r="JZ16" s="146" t="e">
        <f t="shared" si="231"/>
        <v>#N/A</v>
      </c>
      <c r="KA16" s="146" t="e">
        <f t="shared" si="231"/>
        <v>#N/A</v>
      </c>
      <c r="KB16" s="146" t="e">
        <f t="shared" si="231"/>
        <v>#N/A</v>
      </c>
      <c r="KC16" s="146" t="e">
        <f t="shared" si="21"/>
        <v>#N/A</v>
      </c>
      <c r="KD16" s="146" t="e">
        <f t="shared" si="226"/>
        <v>#N/A</v>
      </c>
      <c r="KE16" s="146" t="e">
        <f t="shared" si="226"/>
        <v>#N/A</v>
      </c>
      <c r="KF16" s="146" t="e">
        <f t="shared" si="226"/>
        <v>#N/A</v>
      </c>
      <c r="KG16" s="146" t="e">
        <f t="shared" si="222"/>
        <v>#N/A</v>
      </c>
      <c r="KH16" s="146" t="e">
        <f t="shared" si="222"/>
        <v>#N/A</v>
      </c>
      <c r="KI16" s="146" t="e">
        <f t="shared" si="222"/>
        <v>#N/A</v>
      </c>
      <c r="KJ16" s="146" t="e">
        <f t="shared" si="222"/>
        <v>#N/A</v>
      </c>
      <c r="KK16" s="146" t="e">
        <f t="shared" si="222"/>
        <v>#N/A</v>
      </c>
      <c r="KL16" s="146" t="e">
        <f t="shared" si="222"/>
        <v>#N/A</v>
      </c>
      <c r="KM16" s="146" t="e">
        <f t="shared" si="222"/>
        <v>#N/A</v>
      </c>
      <c r="KN16" s="146" t="e">
        <f t="shared" si="222"/>
        <v>#N/A</v>
      </c>
      <c r="KO16" s="146" t="e">
        <f t="shared" si="222"/>
        <v>#N/A</v>
      </c>
      <c r="KP16" s="146" t="e">
        <f t="shared" si="222"/>
        <v>#N/A</v>
      </c>
      <c r="KQ16" s="146" t="e">
        <f t="shared" si="222"/>
        <v>#N/A</v>
      </c>
      <c r="KR16" s="146" t="e">
        <f t="shared" si="222"/>
        <v>#N/A</v>
      </c>
      <c r="KS16" s="146" t="e">
        <f t="shared" si="222"/>
        <v>#N/A</v>
      </c>
      <c r="KT16" s="146" t="e">
        <f t="shared" si="222"/>
        <v>#N/A</v>
      </c>
      <c r="KU16" s="146" t="e">
        <f t="shared" si="222"/>
        <v>#N/A</v>
      </c>
      <c r="KV16" s="146" t="e">
        <f t="shared" ref="KV16:MN21" si="232">IF(ISNONTEXT($K16),_xlfn.LOGNORM.DIST(DC16,LN($G16),LN($K16),FALSE),NA())</f>
        <v>#N/A</v>
      </c>
      <c r="KW16" s="146" t="e">
        <f t="shared" si="232"/>
        <v>#N/A</v>
      </c>
      <c r="KX16" s="146" t="e">
        <f t="shared" si="232"/>
        <v>#N/A</v>
      </c>
      <c r="KY16" s="146" t="e">
        <f t="shared" si="232"/>
        <v>#N/A</v>
      </c>
      <c r="KZ16" s="146" t="e">
        <f t="shared" si="232"/>
        <v>#N/A</v>
      </c>
      <c r="LA16" s="146" t="e">
        <f t="shared" si="232"/>
        <v>#N/A</v>
      </c>
      <c r="LB16" s="146" t="e">
        <f t="shared" si="232"/>
        <v>#N/A</v>
      </c>
      <c r="LC16" s="146" t="e">
        <f t="shared" si="232"/>
        <v>#N/A</v>
      </c>
      <c r="LD16" s="146" t="e">
        <f t="shared" si="232"/>
        <v>#N/A</v>
      </c>
      <c r="LE16" s="146" t="e">
        <f t="shared" si="232"/>
        <v>#N/A</v>
      </c>
      <c r="LF16" s="146" t="e">
        <f t="shared" si="232"/>
        <v>#N/A</v>
      </c>
      <c r="LG16" s="146" t="e">
        <f t="shared" si="232"/>
        <v>#N/A</v>
      </c>
      <c r="LH16" s="146" t="e">
        <f t="shared" si="232"/>
        <v>#N/A</v>
      </c>
      <c r="LI16" s="146" t="e">
        <f t="shared" si="232"/>
        <v>#N/A</v>
      </c>
      <c r="LJ16" s="146" t="e">
        <f t="shared" si="232"/>
        <v>#N/A</v>
      </c>
      <c r="LK16" s="146" t="e">
        <f t="shared" si="232"/>
        <v>#N/A</v>
      </c>
      <c r="LL16" s="146" t="e">
        <f t="shared" si="232"/>
        <v>#N/A</v>
      </c>
      <c r="LM16" s="146" t="e">
        <f t="shared" si="232"/>
        <v>#N/A</v>
      </c>
      <c r="LN16" s="146" t="e">
        <f t="shared" si="232"/>
        <v>#N/A</v>
      </c>
      <c r="LO16" s="146" t="e">
        <f t="shared" si="232"/>
        <v>#N/A</v>
      </c>
      <c r="LP16" s="146" t="e">
        <f t="shared" si="232"/>
        <v>#N/A</v>
      </c>
      <c r="LQ16" s="146" t="e">
        <f t="shared" si="232"/>
        <v>#N/A</v>
      </c>
      <c r="LR16" s="146" t="e">
        <f t="shared" si="232"/>
        <v>#N/A</v>
      </c>
      <c r="LS16" s="146" t="e">
        <f t="shared" si="232"/>
        <v>#N/A</v>
      </c>
      <c r="LT16" s="146" t="e">
        <f t="shared" si="232"/>
        <v>#N/A</v>
      </c>
      <c r="LU16" s="146" t="e">
        <f t="shared" si="232"/>
        <v>#N/A</v>
      </c>
      <c r="LV16" s="146" t="e">
        <f t="shared" si="232"/>
        <v>#N/A</v>
      </c>
      <c r="LW16" s="146" t="e">
        <f t="shared" si="232"/>
        <v>#N/A</v>
      </c>
      <c r="LX16" s="146" t="e">
        <f t="shared" si="232"/>
        <v>#N/A</v>
      </c>
      <c r="LY16" s="146" t="e">
        <f t="shared" si="232"/>
        <v>#N/A</v>
      </c>
      <c r="LZ16" s="146" t="e">
        <f t="shared" si="232"/>
        <v>#N/A</v>
      </c>
      <c r="MA16" s="146" t="e">
        <f t="shared" si="232"/>
        <v>#N/A</v>
      </c>
      <c r="MB16" s="146" t="e">
        <f t="shared" si="232"/>
        <v>#N/A</v>
      </c>
      <c r="MC16" s="146" t="e">
        <f t="shared" si="232"/>
        <v>#N/A</v>
      </c>
      <c r="MD16" s="146" t="e">
        <f t="shared" si="232"/>
        <v>#N/A</v>
      </c>
      <c r="ME16" s="146" t="e">
        <f t="shared" si="232"/>
        <v>#N/A</v>
      </c>
      <c r="MF16" s="146" t="e">
        <f t="shared" si="232"/>
        <v>#N/A</v>
      </c>
      <c r="MG16" s="146" t="e">
        <f t="shared" si="232"/>
        <v>#N/A</v>
      </c>
      <c r="MH16" s="146" t="e">
        <f t="shared" si="232"/>
        <v>#N/A</v>
      </c>
      <c r="MI16" s="146" t="e">
        <f t="shared" si="232"/>
        <v>#N/A</v>
      </c>
      <c r="MJ16" s="146" t="e">
        <f t="shared" si="232"/>
        <v>#N/A</v>
      </c>
      <c r="MK16" s="146" t="e">
        <f t="shared" si="232"/>
        <v>#N/A</v>
      </c>
      <c r="ML16" s="146" t="e">
        <f t="shared" si="232"/>
        <v>#N/A</v>
      </c>
      <c r="MM16" s="146" t="e">
        <f t="shared" si="232"/>
        <v>#N/A</v>
      </c>
      <c r="MN16" s="146" t="e">
        <f t="shared" si="232"/>
        <v>#N/A</v>
      </c>
      <c r="MO16" s="146" t="e">
        <f t="shared" si="22"/>
        <v>#N/A</v>
      </c>
      <c r="MP16" s="146" t="e">
        <f t="shared" si="227"/>
        <v>#N/A</v>
      </c>
      <c r="MQ16" s="146" t="e">
        <f t="shared" si="227"/>
        <v>#N/A</v>
      </c>
      <c r="MR16" s="146" t="e">
        <f t="shared" si="227"/>
        <v>#N/A</v>
      </c>
      <c r="MS16" s="146" t="e">
        <f t="shared" si="223"/>
        <v>#N/A</v>
      </c>
      <c r="MT16" s="146" t="e">
        <f t="shared" si="223"/>
        <v>#N/A</v>
      </c>
      <c r="MU16" s="146" t="e">
        <f t="shared" si="223"/>
        <v>#N/A</v>
      </c>
      <c r="MV16" s="146" t="e">
        <f t="shared" si="223"/>
        <v>#N/A</v>
      </c>
      <c r="MW16" s="146" t="e">
        <f t="shared" si="223"/>
        <v>#N/A</v>
      </c>
      <c r="MX16" s="146" t="e">
        <f t="shared" si="223"/>
        <v>#N/A</v>
      </c>
      <c r="MY16" s="146" t="e">
        <f t="shared" si="223"/>
        <v>#N/A</v>
      </c>
      <c r="MZ16" s="146" t="e">
        <f t="shared" si="223"/>
        <v>#N/A</v>
      </c>
      <c r="NA16" s="146" t="e">
        <f t="shared" si="223"/>
        <v>#N/A</v>
      </c>
      <c r="NB16" s="146" t="e">
        <f t="shared" si="223"/>
        <v>#N/A</v>
      </c>
      <c r="NC16" s="146" t="e">
        <f t="shared" si="223"/>
        <v>#N/A</v>
      </c>
      <c r="ND16" s="146" t="e">
        <f t="shared" si="223"/>
        <v>#N/A</v>
      </c>
      <c r="NE16" s="146" t="e">
        <f t="shared" si="223"/>
        <v>#N/A</v>
      </c>
      <c r="NF16" s="146" t="e">
        <f t="shared" si="223"/>
        <v>#N/A</v>
      </c>
      <c r="NG16" s="146" t="e">
        <f t="shared" si="223"/>
        <v>#N/A</v>
      </c>
      <c r="NH16" s="146" t="e">
        <f t="shared" ref="NH16:OZ21" si="233">IF(ISNONTEXT($K16),_xlfn.LOGNORM.DIST(FO16,LN($G16),LN($K16),FALSE),NA())</f>
        <v>#N/A</v>
      </c>
      <c r="NI16" s="146" t="e">
        <f t="shared" si="233"/>
        <v>#N/A</v>
      </c>
      <c r="NJ16" s="146" t="e">
        <f t="shared" si="233"/>
        <v>#N/A</v>
      </c>
      <c r="NK16" s="146" t="e">
        <f t="shared" si="233"/>
        <v>#N/A</v>
      </c>
      <c r="NL16" s="146" t="e">
        <f t="shared" si="233"/>
        <v>#N/A</v>
      </c>
      <c r="NM16" s="146" t="e">
        <f t="shared" si="233"/>
        <v>#N/A</v>
      </c>
      <c r="NN16" s="146" t="e">
        <f t="shared" si="233"/>
        <v>#N/A</v>
      </c>
      <c r="NO16" s="146" t="e">
        <f t="shared" si="233"/>
        <v>#N/A</v>
      </c>
      <c r="NP16" s="146" t="e">
        <f t="shared" si="233"/>
        <v>#N/A</v>
      </c>
      <c r="NQ16" s="146" t="e">
        <f t="shared" si="233"/>
        <v>#N/A</v>
      </c>
      <c r="NR16" s="146" t="e">
        <f t="shared" si="233"/>
        <v>#N/A</v>
      </c>
      <c r="NS16" s="146" t="e">
        <f t="shared" si="233"/>
        <v>#N/A</v>
      </c>
      <c r="NT16" s="146" t="e">
        <f t="shared" si="233"/>
        <v>#N/A</v>
      </c>
      <c r="NU16" s="146" t="e">
        <f t="shared" si="233"/>
        <v>#N/A</v>
      </c>
      <c r="NV16" s="146" t="e">
        <f t="shared" si="233"/>
        <v>#N/A</v>
      </c>
      <c r="NW16" s="146" t="e">
        <f t="shared" si="233"/>
        <v>#N/A</v>
      </c>
      <c r="NX16" s="146" t="e">
        <f t="shared" si="233"/>
        <v>#N/A</v>
      </c>
      <c r="NY16" s="146" t="e">
        <f t="shared" si="233"/>
        <v>#N/A</v>
      </c>
      <c r="NZ16" s="146" t="e">
        <f t="shared" si="233"/>
        <v>#N/A</v>
      </c>
      <c r="OA16" s="146" t="e">
        <f t="shared" si="233"/>
        <v>#N/A</v>
      </c>
      <c r="OB16" s="146" t="e">
        <f t="shared" si="233"/>
        <v>#N/A</v>
      </c>
      <c r="OC16" s="146" t="e">
        <f t="shared" si="233"/>
        <v>#N/A</v>
      </c>
      <c r="OD16" s="146" t="e">
        <f t="shared" si="233"/>
        <v>#N/A</v>
      </c>
      <c r="OE16" s="146" t="e">
        <f t="shared" si="233"/>
        <v>#N/A</v>
      </c>
      <c r="OF16" s="146" t="e">
        <f t="shared" si="233"/>
        <v>#N/A</v>
      </c>
      <c r="OG16" s="146" t="e">
        <f t="shared" si="233"/>
        <v>#N/A</v>
      </c>
      <c r="OH16" s="146" t="e">
        <f t="shared" si="233"/>
        <v>#N/A</v>
      </c>
      <c r="OI16" s="146" t="e">
        <f t="shared" si="233"/>
        <v>#N/A</v>
      </c>
      <c r="OJ16" s="146" t="e">
        <f t="shared" si="233"/>
        <v>#N/A</v>
      </c>
      <c r="OK16" s="146" t="e">
        <f t="shared" si="233"/>
        <v>#N/A</v>
      </c>
      <c r="OL16" s="146" t="e">
        <f t="shared" si="233"/>
        <v>#N/A</v>
      </c>
      <c r="OM16" s="146" t="e">
        <f t="shared" si="233"/>
        <v>#N/A</v>
      </c>
      <c r="ON16" s="146" t="e">
        <f t="shared" si="233"/>
        <v>#N/A</v>
      </c>
      <c r="OO16" s="146" t="e">
        <f t="shared" si="233"/>
        <v>#N/A</v>
      </c>
      <c r="OP16" s="146" t="e">
        <f t="shared" si="233"/>
        <v>#N/A</v>
      </c>
      <c r="OQ16" s="146" t="e">
        <f t="shared" si="233"/>
        <v>#N/A</v>
      </c>
      <c r="OR16" s="146" t="e">
        <f t="shared" si="233"/>
        <v>#N/A</v>
      </c>
      <c r="OS16" s="146" t="e">
        <f t="shared" si="233"/>
        <v>#N/A</v>
      </c>
      <c r="OT16" s="146" t="e">
        <f t="shared" si="233"/>
        <v>#N/A</v>
      </c>
      <c r="OU16" s="146" t="e">
        <f t="shared" si="233"/>
        <v>#N/A</v>
      </c>
      <c r="OV16" s="146" t="e">
        <f t="shared" si="233"/>
        <v>#N/A</v>
      </c>
      <c r="OW16" s="146" t="e">
        <f t="shared" si="233"/>
        <v>#N/A</v>
      </c>
      <c r="OX16" s="146" t="e">
        <f t="shared" si="233"/>
        <v>#N/A</v>
      </c>
      <c r="OY16" s="146" t="e">
        <f t="shared" si="233"/>
        <v>#N/A</v>
      </c>
      <c r="OZ16" s="146" t="e">
        <f t="shared" si="233"/>
        <v>#N/A</v>
      </c>
      <c r="PA16" s="146" t="e">
        <f t="shared" si="23"/>
        <v>#N/A</v>
      </c>
      <c r="PB16" s="146" t="e">
        <f t="shared" si="7"/>
        <v>#N/A</v>
      </c>
      <c r="PC16" s="146" t="e">
        <f t="shared" si="7"/>
        <v>#N/A</v>
      </c>
      <c r="PD16" s="146" t="e">
        <f t="shared" si="7"/>
        <v>#N/A</v>
      </c>
      <c r="PE16" s="146" t="e">
        <f t="shared" si="7"/>
        <v>#N/A</v>
      </c>
      <c r="PF16" s="146" t="e">
        <f t="shared" si="7"/>
        <v>#N/A</v>
      </c>
      <c r="PG16" s="146" t="e">
        <f t="shared" si="7"/>
        <v>#N/A</v>
      </c>
      <c r="PH16" s="146" t="e">
        <f t="shared" si="7"/>
        <v>#N/A</v>
      </c>
      <c r="PI16" s="146" t="e">
        <f t="shared" si="7"/>
        <v>#N/A</v>
      </c>
    </row>
    <row r="17" spans="1:425" hidden="1" x14ac:dyDescent="0.45">
      <c r="A17" s="4">
        <v>14</v>
      </c>
      <c r="B17" s="319" t="str">
        <f>IFERROR(_xlfn.LOGNORM.INV(VLookups!$B$22,LN($G17),LN($K17)),"")</f>
        <v/>
      </c>
      <c r="C17" s="81"/>
      <c r="D17" s="319" t="str">
        <f>IFERROR(_xlfn.LOGNORM.INV(VLookups!$B$23,LN($G17),LN($K17)),"")</f>
        <v/>
      </c>
      <c r="E17" s="32" t="str">
        <f t="shared" si="8"/>
        <v/>
      </c>
      <c r="F17" s="32" t="str">
        <f t="shared" si="9"/>
        <v/>
      </c>
      <c r="G17" s="65" t="str">
        <f>IF(AND(C17&gt;0,NOT(ISBLANK(H17))),IF(VLOOKUP($C$3,VLookups!$A$17:$B$18,2,FALSE),C17*VLOOKUP(H17,VLookups!$A$4:$B$13,2,FALSE),C17),"")</f>
        <v/>
      </c>
      <c r="H17" s="21"/>
      <c r="I17" s="53"/>
      <c r="J17" s="237"/>
      <c r="K17" s="320" t="str">
        <f>IF(C17&gt;0,IF(ISBLANK(J17),IF(ISBLANK(H17),"",VLOOKUP(H17,VLookups!$A$4:$C$13,3,FALSE)),J17),"")</f>
        <v/>
      </c>
      <c r="L17" s="320" t="str">
        <f t="shared" si="10"/>
        <v/>
      </c>
      <c r="M17" s="67" t="str">
        <f t="shared" si="11"/>
        <v/>
      </c>
      <c r="N17" s="81"/>
      <c r="O17" s="230" t="str">
        <f>IF(AND(N17&gt;0,C17&gt;0,NOT(K17="")),ABS(VLOOKUP($N$1,VLookups!$A$27:$B$28,2,FALSE)-_xlfn.LOGNORM.DIST(N17,LN(G17),LN(K17),TRUE)),"")</f>
        <v/>
      </c>
      <c r="P17" s="80" t="str">
        <f>IF(AND($B17&gt;0,$C17&gt;0,$D17&gt;0,NOT(ISBLANK($H17))),_xlfn.LOGNORM.INV(ABS(VLOOKUP($N$1,VLookups!$A$27:$B$28,2,FALSE)-P$3),LN($G17),LN($K17)),"")</f>
        <v/>
      </c>
      <c r="Q17" s="79" t="str">
        <f>IF(AND($B17&gt;0,$C17&gt;0,$D17&gt;0,NOT(ISBLANK($H17))),_xlfn.LOGNORM.INV(ABS(VLOOKUP($N$1,VLookups!$A$27:$B$28,2,FALSE)-Q$3),LN($G17),LN($K17)),"")</f>
        <v/>
      </c>
      <c r="R17" s="80" t="str">
        <f>IF(AND($B17&gt;0,$C17&gt;0,$D17&gt;0,NOT(ISBLANK($H17))),_xlfn.LOGNORM.INV(ABS(VLOOKUP($N$1,VLookups!$A$27:$B$28,2,FALSE)-R$3),LN($G17),LN($K17)),"")</f>
        <v/>
      </c>
      <c r="S17" s="79" t="str">
        <f>IF(AND($B17&gt;0,$C17&gt;0,$D17&gt;0,NOT(ISBLANK($H17))),_xlfn.LOGNORM.INV(ABS(VLOOKUP($N$1,VLookups!$A$27:$B$28,2,FALSE)-S$3),LN($G17),LN($K17)),"")</f>
        <v/>
      </c>
      <c r="T17" s="80" t="str">
        <f>IF(AND($B17&gt;0,$C17&gt;0,$D17&gt;0,NOT(ISBLANK($H17))),_xlfn.LOGNORM.INV(ABS(VLOOKUP($N$1,VLookups!$A$27:$B$28,2,FALSE)-T$3),LN($G17),LN($K17)),"")</f>
        <v/>
      </c>
      <c r="U17" s="79" t="str">
        <f>IF(AND($B17&gt;0,$C17&gt;0,$D17&gt;0,NOT(ISBLANK($H17))),_xlfn.LOGNORM.INV(ABS(VLOOKUP($N$1,VLookups!$A$27:$B$28,2,FALSE)-U$3),LN($G17),LN($K17)),"")</f>
        <v/>
      </c>
      <c r="V17" s="5"/>
      <c r="W17" s="145" t="str">
        <f t="shared" si="12"/>
        <v/>
      </c>
      <c r="X17" s="145" t="str">
        <f t="shared" si="13"/>
        <v/>
      </c>
      <c r="Y17" s="46" t="str">
        <f t="shared" ref="Y17" si="234">IF(ISNONTEXT($W17),X17+$W17,"")</f>
        <v/>
      </c>
      <c r="Z17" s="46" t="str">
        <f t="shared" si="25"/>
        <v/>
      </c>
      <c r="AA17" s="46" t="str">
        <f t="shared" si="26"/>
        <v/>
      </c>
      <c r="AB17" s="46" t="str">
        <f t="shared" si="27"/>
        <v/>
      </c>
      <c r="AC17" s="46" t="str">
        <f t="shared" si="28"/>
        <v/>
      </c>
      <c r="AD17" s="46" t="str">
        <f t="shared" si="29"/>
        <v/>
      </c>
      <c r="AE17" s="46" t="str">
        <f t="shared" si="30"/>
        <v/>
      </c>
      <c r="AF17" s="46" t="str">
        <f t="shared" si="31"/>
        <v/>
      </c>
      <c r="AG17" s="46" t="str">
        <f t="shared" si="32"/>
        <v/>
      </c>
      <c r="AH17" s="46" t="str">
        <f t="shared" si="33"/>
        <v/>
      </c>
      <c r="AI17" s="46" t="str">
        <f t="shared" si="34"/>
        <v/>
      </c>
      <c r="AJ17" s="46" t="str">
        <f t="shared" si="35"/>
        <v/>
      </c>
      <c r="AK17" s="46" t="str">
        <f t="shared" si="36"/>
        <v/>
      </c>
      <c r="AL17" s="46" t="str">
        <f t="shared" si="37"/>
        <v/>
      </c>
      <c r="AM17" s="46" t="str">
        <f t="shared" si="38"/>
        <v/>
      </c>
      <c r="AN17" s="46" t="str">
        <f t="shared" si="39"/>
        <v/>
      </c>
      <c r="AO17" s="46" t="str">
        <f t="shared" si="40"/>
        <v/>
      </c>
      <c r="AP17" s="46" t="str">
        <f t="shared" si="41"/>
        <v/>
      </c>
      <c r="AQ17" s="46" t="str">
        <f t="shared" si="42"/>
        <v/>
      </c>
      <c r="AR17" s="46" t="str">
        <f t="shared" si="43"/>
        <v/>
      </c>
      <c r="AS17" s="46" t="str">
        <f t="shared" si="44"/>
        <v/>
      </c>
      <c r="AT17" s="46" t="str">
        <f t="shared" si="45"/>
        <v/>
      </c>
      <c r="AU17" s="46" t="str">
        <f t="shared" si="46"/>
        <v/>
      </c>
      <c r="AV17" s="46" t="str">
        <f t="shared" si="47"/>
        <v/>
      </c>
      <c r="AW17" s="46" t="str">
        <f t="shared" si="48"/>
        <v/>
      </c>
      <c r="AX17" s="46" t="str">
        <f t="shared" si="49"/>
        <v/>
      </c>
      <c r="AY17" s="46" t="str">
        <f t="shared" si="50"/>
        <v/>
      </c>
      <c r="AZ17" s="46" t="str">
        <f t="shared" si="51"/>
        <v/>
      </c>
      <c r="BA17" s="46" t="str">
        <f t="shared" si="52"/>
        <v/>
      </c>
      <c r="BB17" s="46" t="str">
        <f t="shared" si="53"/>
        <v/>
      </c>
      <c r="BC17" s="46" t="str">
        <f t="shared" si="54"/>
        <v/>
      </c>
      <c r="BD17" s="46" t="str">
        <f t="shared" si="55"/>
        <v/>
      </c>
      <c r="BE17" s="46" t="str">
        <f t="shared" si="56"/>
        <v/>
      </c>
      <c r="BF17" s="46" t="str">
        <f t="shared" si="57"/>
        <v/>
      </c>
      <c r="BG17" s="46" t="str">
        <f t="shared" si="58"/>
        <v/>
      </c>
      <c r="BH17" s="46" t="str">
        <f t="shared" si="59"/>
        <v/>
      </c>
      <c r="BI17" s="46" t="str">
        <f t="shared" si="60"/>
        <v/>
      </c>
      <c r="BJ17" s="46" t="str">
        <f t="shared" si="61"/>
        <v/>
      </c>
      <c r="BK17" s="46" t="str">
        <f t="shared" si="62"/>
        <v/>
      </c>
      <c r="BL17" s="46" t="str">
        <f t="shared" si="63"/>
        <v/>
      </c>
      <c r="BM17" s="46" t="str">
        <f t="shared" si="64"/>
        <v/>
      </c>
      <c r="BN17" s="46" t="str">
        <f t="shared" si="65"/>
        <v/>
      </c>
      <c r="BO17" s="46" t="str">
        <f t="shared" si="66"/>
        <v/>
      </c>
      <c r="BP17" s="46" t="str">
        <f t="shared" si="67"/>
        <v/>
      </c>
      <c r="BQ17" s="46" t="str">
        <f t="shared" si="68"/>
        <v/>
      </c>
      <c r="BR17" s="46" t="str">
        <f t="shared" si="69"/>
        <v/>
      </c>
      <c r="BS17" s="46" t="str">
        <f t="shared" si="70"/>
        <v/>
      </c>
      <c r="BT17" s="46" t="str">
        <f t="shared" si="71"/>
        <v/>
      </c>
      <c r="BU17" s="46" t="str">
        <f t="shared" si="72"/>
        <v/>
      </c>
      <c r="BV17" s="46" t="str">
        <f t="shared" si="73"/>
        <v/>
      </c>
      <c r="BW17" s="46" t="str">
        <f t="shared" si="74"/>
        <v/>
      </c>
      <c r="BX17" s="46" t="str">
        <f t="shared" si="75"/>
        <v/>
      </c>
      <c r="BY17" s="46" t="str">
        <f t="shared" si="76"/>
        <v/>
      </c>
      <c r="BZ17" s="46" t="str">
        <f t="shared" si="77"/>
        <v/>
      </c>
      <c r="CA17" s="46" t="str">
        <f t="shared" si="78"/>
        <v/>
      </c>
      <c r="CB17" s="46" t="str">
        <f t="shared" si="79"/>
        <v/>
      </c>
      <c r="CC17" s="46" t="str">
        <f t="shared" si="80"/>
        <v/>
      </c>
      <c r="CD17" s="46" t="str">
        <f t="shared" si="81"/>
        <v/>
      </c>
      <c r="CE17" s="46" t="str">
        <f t="shared" si="82"/>
        <v/>
      </c>
      <c r="CF17" s="46" t="str">
        <f t="shared" si="83"/>
        <v/>
      </c>
      <c r="CG17" s="46" t="str">
        <f t="shared" si="84"/>
        <v/>
      </c>
      <c r="CH17" s="46" t="str">
        <f t="shared" si="85"/>
        <v/>
      </c>
      <c r="CI17" s="46" t="str">
        <f t="shared" si="86"/>
        <v/>
      </c>
      <c r="CJ17" s="46" t="str">
        <f t="shared" si="87"/>
        <v/>
      </c>
      <c r="CK17" s="46" t="str">
        <f t="shared" si="18"/>
        <v/>
      </c>
      <c r="CL17" s="46" t="str">
        <f t="shared" si="88"/>
        <v/>
      </c>
      <c r="CM17" s="46" t="str">
        <f t="shared" si="89"/>
        <v/>
      </c>
      <c r="CN17" s="46" t="str">
        <f t="shared" si="90"/>
        <v/>
      </c>
      <c r="CO17" s="46" t="str">
        <f t="shared" si="91"/>
        <v/>
      </c>
      <c r="CP17" s="46" t="str">
        <f t="shared" si="92"/>
        <v/>
      </c>
      <c r="CQ17" s="46" t="str">
        <f t="shared" si="93"/>
        <v/>
      </c>
      <c r="CR17" s="46" t="str">
        <f t="shared" si="94"/>
        <v/>
      </c>
      <c r="CS17" s="46" t="str">
        <f t="shared" si="95"/>
        <v/>
      </c>
      <c r="CT17" s="46" t="str">
        <f t="shared" si="96"/>
        <v/>
      </c>
      <c r="CU17" s="46" t="str">
        <f t="shared" si="97"/>
        <v/>
      </c>
      <c r="CV17" s="46" t="str">
        <f t="shared" si="98"/>
        <v/>
      </c>
      <c r="CW17" s="46" t="str">
        <f t="shared" si="99"/>
        <v/>
      </c>
      <c r="CX17" s="46" t="str">
        <f t="shared" si="100"/>
        <v/>
      </c>
      <c r="CY17" s="46" t="str">
        <f t="shared" si="101"/>
        <v/>
      </c>
      <c r="CZ17" s="46" t="str">
        <f t="shared" si="102"/>
        <v/>
      </c>
      <c r="DA17" s="46" t="str">
        <f t="shared" si="103"/>
        <v/>
      </c>
      <c r="DB17" s="46" t="str">
        <f t="shared" si="104"/>
        <v/>
      </c>
      <c r="DC17" s="46" t="str">
        <f t="shared" si="105"/>
        <v/>
      </c>
      <c r="DD17" s="46" t="str">
        <f t="shared" si="106"/>
        <v/>
      </c>
      <c r="DE17" s="46" t="str">
        <f t="shared" si="107"/>
        <v/>
      </c>
      <c r="DF17" s="46" t="str">
        <f t="shared" si="108"/>
        <v/>
      </c>
      <c r="DG17" s="46" t="str">
        <f t="shared" si="109"/>
        <v/>
      </c>
      <c r="DH17" s="46" t="str">
        <f t="shared" si="110"/>
        <v/>
      </c>
      <c r="DI17" s="46" t="str">
        <f t="shared" si="111"/>
        <v/>
      </c>
      <c r="DJ17" s="46" t="str">
        <f t="shared" si="112"/>
        <v/>
      </c>
      <c r="DK17" s="46" t="str">
        <f t="shared" si="113"/>
        <v/>
      </c>
      <c r="DL17" s="46" t="str">
        <f t="shared" si="114"/>
        <v/>
      </c>
      <c r="DM17" s="46" t="str">
        <f t="shared" si="115"/>
        <v/>
      </c>
      <c r="DN17" s="46" t="str">
        <f t="shared" si="116"/>
        <v/>
      </c>
      <c r="DO17" s="46" t="str">
        <f t="shared" si="117"/>
        <v/>
      </c>
      <c r="DP17" s="46" t="str">
        <f t="shared" si="118"/>
        <v/>
      </c>
      <c r="DQ17" s="46" t="str">
        <f t="shared" si="119"/>
        <v/>
      </c>
      <c r="DR17" s="46" t="str">
        <f t="shared" si="120"/>
        <v/>
      </c>
      <c r="DS17" s="46" t="str">
        <f t="shared" si="121"/>
        <v/>
      </c>
      <c r="DT17" s="46" t="str">
        <f t="shared" si="122"/>
        <v/>
      </c>
      <c r="DU17" s="46" t="str">
        <f t="shared" si="123"/>
        <v/>
      </c>
      <c r="DV17" s="46" t="str">
        <f t="shared" si="124"/>
        <v/>
      </c>
      <c r="DW17" s="46" t="str">
        <f t="shared" si="125"/>
        <v/>
      </c>
      <c r="DX17" s="46" t="str">
        <f t="shared" si="126"/>
        <v/>
      </c>
      <c r="DY17" s="46" t="str">
        <f t="shared" si="127"/>
        <v/>
      </c>
      <c r="DZ17" s="46" t="str">
        <f t="shared" si="128"/>
        <v/>
      </c>
      <c r="EA17" s="46" t="str">
        <f t="shared" si="129"/>
        <v/>
      </c>
      <c r="EB17" s="46" t="str">
        <f t="shared" si="130"/>
        <v/>
      </c>
      <c r="EC17" s="46" t="str">
        <f t="shared" si="131"/>
        <v/>
      </c>
      <c r="ED17" s="46" t="str">
        <f t="shared" si="132"/>
        <v/>
      </c>
      <c r="EE17" s="46" t="str">
        <f t="shared" si="133"/>
        <v/>
      </c>
      <c r="EF17" s="46" t="str">
        <f t="shared" si="134"/>
        <v/>
      </c>
      <c r="EG17" s="46" t="str">
        <f t="shared" si="135"/>
        <v/>
      </c>
      <c r="EH17" s="46" t="str">
        <f t="shared" si="136"/>
        <v/>
      </c>
      <c r="EI17" s="46" t="str">
        <f t="shared" si="137"/>
        <v/>
      </c>
      <c r="EJ17" s="46" t="str">
        <f t="shared" si="138"/>
        <v/>
      </c>
      <c r="EK17" s="46" t="str">
        <f t="shared" si="139"/>
        <v/>
      </c>
      <c r="EL17" s="46" t="str">
        <f t="shared" si="140"/>
        <v/>
      </c>
      <c r="EM17" s="46" t="str">
        <f t="shared" si="141"/>
        <v/>
      </c>
      <c r="EN17" s="46" t="str">
        <f t="shared" si="142"/>
        <v/>
      </c>
      <c r="EO17" s="46" t="str">
        <f t="shared" si="143"/>
        <v/>
      </c>
      <c r="EP17" s="46" t="str">
        <f t="shared" si="144"/>
        <v/>
      </c>
      <c r="EQ17" s="46" t="str">
        <f t="shared" si="145"/>
        <v/>
      </c>
      <c r="ER17" s="46" t="str">
        <f t="shared" si="146"/>
        <v/>
      </c>
      <c r="ES17" s="46" t="str">
        <f t="shared" si="147"/>
        <v/>
      </c>
      <c r="ET17" s="46" t="str">
        <f t="shared" si="148"/>
        <v/>
      </c>
      <c r="EU17" s="46" t="str">
        <f t="shared" si="149"/>
        <v/>
      </c>
      <c r="EV17" s="46" t="str">
        <f t="shared" si="150"/>
        <v/>
      </c>
      <c r="EW17" s="46" t="str">
        <f t="shared" si="19"/>
        <v/>
      </c>
      <c r="EX17" s="46" t="str">
        <f t="shared" si="151"/>
        <v/>
      </c>
      <c r="EY17" s="46" t="str">
        <f t="shared" si="152"/>
        <v/>
      </c>
      <c r="EZ17" s="46" t="str">
        <f t="shared" si="153"/>
        <v/>
      </c>
      <c r="FA17" s="46" t="str">
        <f t="shared" si="154"/>
        <v/>
      </c>
      <c r="FB17" s="46" t="str">
        <f t="shared" si="155"/>
        <v/>
      </c>
      <c r="FC17" s="46" t="str">
        <f t="shared" si="156"/>
        <v/>
      </c>
      <c r="FD17" s="46" t="str">
        <f t="shared" si="157"/>
        <v/>
      </c>
      <c r="FE17" s="46" t="str">
        <f t="shared" si="158"/>
        <v/>
      </c>
      <c r="FF17" s="46" t="str">
        <f t="shared" si="159"/>
        <v/>
      </c>
      <c r="FG17" s="46" t="str">
        <f t="shared" si="160"/>
        <v/>
      </c>
      <c r="FH17" s="46" t="str">
        <f t="shared" si="161"/>
        <v/>
      </c>
      <c r="FI17" s="46" t="str">
        <f t="shared" si="162"/>
        <v/>
      </c>
      <c r="FJ17" s="46" t="str">
        <f t="shared" si="163"/>
        <v/>
      </c>
      <c r="FK17" s="46" t="str">
        <f t="shared" si="164"/>
        <v/>
      </c>
      <c r="FL17" s="46" t="str">
        <f t="shared" si="165"/>
        <v/>
      </c>
      <c r="FM17" s="46" t="str">
        <f t="shared" si="166"/>
        <v/>
      </c>
      <c r="FN17" s="46" t="str">
        <f t="shared" si="167"/>
        <v/>
      </c>
      <c r="FO17" s="46" t="str">
        <f t="shared" si="168"/>
        <v/>
      </c>
      <c r="FP17" s="46" t="str">
        <f t="shared" si="169"/>
        <v/>
      </c>
      <c r="FQ17" s="46" t="str">
        <f t="shared" si="170"/>
        <v/>
      </c>
      <c r="FR17" s="46" t="str">
        <f t="shared" si="171"/>
        <v/>
      </c>
      <c r="FS17" s="46" t="str">
        <f t="shared" si="172"/>
        <v/>
      </c>
      <c r="FT17" s="46" t="str">
        <f t="shared" si="173"/>
        <v/>
      </c>
      <c r="FU17" s="46" t="str">
        <f t="shared" si="174"/>
        <v/>
      </c>
      <c r="FV17" s="46" t="str">
        <f t="shared" si="175"/>
        <v/>
      </c>
      <c r="FW17" s="46" t="str">
        <f t="shared" si="176"/>
        <v/>
      </c>
      <c r="FX17" s="46" t="str">
        <f t="shared" si="177"/>
        <v/>
      </c>
      <c r="FY17" s="46" t="str">
        <f t="shared" si="178"/>
        <v/>
      </c>
      <c r="FZ17" s="46" t="str">
        <f t="shared" si="179"/>
        <v/>
      </c>
      <c r="GA17" s="46" t="str">
        <f t="shared" si="180"/>
        <v/>
      </c>
      <c r="GB17" s="46" t="str">
        <f t="shared" si="181"/>
        <v/>
      </c>
      <c r="GC17" s="46" t="str">
        <f t="shared" si="182"/>
        <v/>
      </c>
      <c r="GD17" s="46" t="str">
        <f t="shared" si="183"/>
        <v/>
      </c>
      <c r="GE17" s="46" t="str">
        <f t="shared" si="184"/>
        <v/>
      </c>
      <c r="GF17" s="46" t="str">
        <f t="shared" si="185"/>
        <v/>
      </c>
      <c r="GG17" s="46" t="str">
        <f t="shared" si="186"/>
        <v/>
      </c>
      <c r="GH17" s="46" t="str">
        <f t="shared" si="187"/>
        <v/>
      </c>
      <c r="GI17" s="46" t="str">
        <f t="shared" si="188"/>
        <v/>
      </c>
      <c r="GJ17" s="46" t="str">
        <f t="shared" si="189"/>
        <v/>
      </c>
      <c r="GK17" s="46" t="str">
        <f t="shared" si="190"/>
        <v/>
      </c>
      <c r="GL17" s="46" t="str">
        <f t="shared" si="191"/>
        <v/>
      </c>
      <c r="GM17" s="46" t="str">
        <f t="shared" si="192"/>
        <v/>
      </c>
      <c r="GN17" s="46" t="str">
        <f t="shared" si="193"/>
        <v/>
      </c>
      <c r="GO17" s="46" t="str">
        <f t="shared" si="194"/>
        <v/>
      </c>
      <c r="GP17" s="46" t="str">
        <f t="shared" si="195"/>
        <v/>
      </c>
      <c r="GQ17" s="46" t="str">
        <f t="shared" si="196"/>
        <v/>
      </c>
      <c r="GR17" s="46" t="str">
        <f t="shared" si="197"/>
        <v/>
      </c>
      <c r="GS17" s="46" t="str">
        <f t="shared" si="198"/>
        <v/>
      </c>
      <c r="GT17" s="46" t="str">
        <f t="shared" si="199"/>
        <v/>
      </c>
      <c r="GU17" s="46" t="str">
        <f t="shared" si="200"/>
        <v/>
      </c>
      <c r="GV17" s="46" t="str">
        <f t="shared" si="201"/>
        <v/>
      </c>
      <c r="GW17" s="46" t="str">
        <f t="shared" si="202"/>
        <v/>
      </c>
      <c r="GX17" s="46" t="str">
        <f t="shared" si="203"/>
        <v/>
      </c>
      <c r="GY17" s="46" t="str">
        <f t="shared" si="204"/>
        <v/>
      </c>
      <c r="GZ17" s="46" t="str">
        <f t="shared" si="205"/>
        <v/>
      </c>
      <c r="HA17" s="46" t="str">
        <f t="shared" si="206"/>
        <v/>
      </c>
      <c r="HB17" s="46" t="str">
        <f t="shared" si="207"/>
        <v/>
      </c>
      <c r="HC17" s="46" t="str">
        <f t="shared" si="208"/>
        <v/>
      </c>
      <c r="HD17" s="46" t="str">
        <f t="shared" si="209"/>
        <v/>
      </c>
      <c r="HE17" s="46" t="str">
        <f t="shared" si="210"/>
        <v/>
      </c>
      <c r="HF17" s="46" t="str">
        <f t="shared" si="211"/>
        <v/>
      </c>
      <c r="HG17" s="46" t="str">
        <f t="shared" si="212"/>
        <v/>
      </c>
      <c r="HH17" s="46" t="str">
        <f t="shared" si="213"/>
        <v/>
      </c>
      <c r="HI17" s="46" t="str">
        <f t="shared" si="20"/>
        <v/>
      </c>
      <c r="HJ17" s="46" t="str">
        <f t="shared" si="3"/>
        <v/>
      </c>
      <c r="HK17" s="46" t="str">
        <f t="shared" si="3"/>
        <v/>
      </c>
      <c r="HL17" s="46" t="str">
        <f t="shared" si="3"/>
        <v/>
      </c>
      <c r="HM17" s="46" t="str">
        <f t="shared" si="3"/>
        <v/>
      </c>
      <c r="HN17" s="46" t="str">
        <f t="shared" si="3"/>
        <v/>
      </c>
      <c r="HO17" s="46" t="str">
        <f t="shared" si="3"/>
        <v/>
      </c>
      <c r="HP17" s="46" t="str">
        <f t="shared" si="3"/>
        <v/>
      </c>
      <c r="HQ17" s="146" t="e">
        <f t="shared" si="15"/>
        <v>#N/A</v>
      </c>
      <c r="HR17" s="146" t="e">
        <f t="shared" si="225"/>
        <v>#N/A</v>
      </c>
      <c r="HS17" s="146" t="e">
        <f t="shared" si="225"/>
        <v>#N/A</v>
      </c>
      <c r="HT17" s="146" t="e">
        <f t="shared" si="225"/>
        <v>#N/A</v>
      </c>
      <c r="HU17" s="146" t="e">
        <f t="shared" ref="HU17:II32" si="235">IF(ISNONTEXT($K17),_xlfn.LOGNORM.DIST(AB17,LN($G17),LN($K17),FALSE),NA())</f>
        <v>#N/A</v>
      </c>
      <c r="HV17" s="146" t="e">
        <f t="shared" si="235"/>
        <v>#N/A</v>
      </c>
      <c r="HW17" s="146" t="e">
        <f t="shared" si="235"/>
        <v>#N/A</v>
      </c>
      <c r="HX17" s="146" t="e">
        <f t="shared" si="235"/>
        <v>#N/A</v>
      </c>
      <c r="HY17" s="146" t="e">
        <f t="shared" si="235"/>
        <v>#N/A</v>
      </c>
      <c r="HZ17" s="146" t="e">
        <f t="shared" si="235"/>
        <v>#N/A</v>
      </c>
      <c r="IA17" s="146" t="e">
        <f t="shared" si="235"/>
        <v>#N/A</v>
      </c>
      <c r="IB17" s="146" t="e">
        <f t="shared" si="235"/>
        <v>#N/A</v>
      </c>
      <c r="IC17" s="146" t="e">
        <f t="shared" si="235"/>
        <v>#N/A</v>
      </c>
      <c r="ID17" s="146" t="e">
        <f t="shared" si="235"/>
        <v>#N/A</v>
      </c>
      <c r="IE17" s="146" t="e">
        <f t="shared" si="235"/>
        <v>#N/A</v>
      </c>
      <c r="IF17" s="146" t="e">
        <f t="shared" si="235"/>
        <v>#N/A</v>
      </c>
      <c r="IG17" s="146" t="e">
        <f t="shared" si="235"/>
        <v>#N/A</v>
      </c>
      <c r="IH17" s="146" t="e">
        <f t="shared" si="235"/>
        <v>#N/A</v>
      </c>
      <c r="II17" s="146" t="e">
        <f t="shared" si="235"/>
        <v>#N/A</v>
      </c>
      <c r="IJ17" s="146" t="e">
        <f t="shared" si="231"/>
        <v>#N/A</v>
      </c>
      <c r="IK17" s="146" t="e">
        <f t="shared" si="231"/>
        <v>#N/A</v>
      </c>
      <c r="IL17" s="146" t="e">
        <f t="shared" si="231"/>
        <v>#N/A</v>
      </c>
      <c r="IM17" s="146" t="e">
        <f t="shared" si="231"/>
        <v>#N/A</v>
      </c>
      <c r="IN17" s="146" t="e">
        <f t="shared" si="231"/>
        <v>#N/A</v>
      </c>
      <c r="IO17" s="146" t="e">
        <f t="shared" si="231"/>
        <v>#N/A</v>
      </c>
      <c r="IP17" s="146" t="e">
        <f t="shared" si="231"/>
        <v>#N/A</v>
      </c>
      <c r="IQ17" s="146" t="e">
        <f t="shared" si="231"/>
        <v>#N/A</v>
      </c>
      <c r="IR17" s="146" t="e">
        <f t="shared" si="231"/>
        <v>#N/A</v>
      </c>
      <c r="IS17" s="146" t="e">
        <f t="shared" si="231"/>
        <v>#N/A</v>
      </c>
      <c r="IT17" s="146" t="e">
        <f t="shared" si="231"/>
        <v>#N/A</v>
      </c>
      <c r="IU17" s="146" t="e">
        <f t="shared" si="231"/>
        <v>#N/A</v>
      </c>
      <c r="IV17" s="146" t="e">
        <f t="shared" si="231"/>
        <v>#N/A</v>
      </c>
      <c r="IW17" s="146" t="e">
        <f t="shared" si="231"/>
        <v>#N/A</v>
      </c>
      <c r="IX17" s="146" t="e">
        <f t="shared" si="231"/>
        <v>#N/A</v>
      </c>
      <c r="IY17" s="146" t="e">
        <f t="shared" si="231"/>
        <v>#N/A</v>
      </c>
      <c r="IZ17" s="146" t="e">
        <f t="shared" si="231"/>
        <v>#N/A</v>
      </c>
      <c r="JA17" s="146" t="e">
        <f t="shared" si="231"/>
        <v>#N/A</v>
      </c>
      <c r="JB17" s="146" t="e">
        <f t="shared" si="231"/>
        <v>#N/A</v>
      </c>
      <c r="JC17" s="146" t="e">
        <f t="shared" si="231"/>
        <v>#N/A</v>
      </c>
      <c r="JD17" s="146" t="e">
        <f t="shared" si="231"/>
        <v>#N/A</v>
      </c>
      <c r="JE17" s="146" t="e">
        <f t="shared" si="231"/>
        <v>#N/A</v>
      </c>
      <c r="JF17" s="146" t="e">
        <f t="shared" si="231"/>
        <v>#N/A</v>
      </c>
      <c r="JG17" s="146" t="e">
        <f t="shared" si="231"/>
        <v>#N/A</v>
      </c>
      <c r="JH17" s="146" t="e">
        <f t="shared" si="231"/>
        <v>#N/A</v>
      </c>
      <c r="JI17" s="146" t="e">
        <f t="shared" si="231"/>
        <v>#N/A</v>
      </c>
      <c r="JJ17" s="146" t="e">
        <f t="shared" si="231"/>
        <v>#N/A</v>
      </c>
      <c r="JK17" s="146" t="e">
        <f t="shared" si="231"/>
        <v>#N/A</v>
      </c>
      <c r="JL17" s="146" t="e">
        <f t="shared" si="231"/>
        <v>#N/A</v>
      </c>
      <c r="JM17" s="146" t="e">
        <f t="shared" si="231"/>
        <v>#N/A</v>
      </c>
      <c r="JN17" s="146" t="e">
        <f t="shared" si="231"/>
        <v>#N/A</v>
      </c>
      <c r="JO17" s="146" t="e">
        <f t="shared" si="231"/>
        <v>#N/A</v>
      </c>
      <c r="JP17" s="146" t="e">
        <f t="shared" si="231"/>
        <v>#N/A</v>
      </c>
      <c r="JQ17" s="146" t="e">
        <f t="shared" si="231"/>
        <v>#N/A</v>
      </c>
      <c r="JR17" s="146" t="e">
        <f t="shared" si="231"/>
        <v>#N/A</v>
      </c>
      <c r="JS17" s="146" t="e">
        <f t="shared" si="231"/>
        <v>#N/A</v>
      </c>
      <c r="JT17" s="146" t="e">
        <f t="shared" si="231"/>
        <v>#N/A</v>
      </c>
      <c r="JU17" s="146" t="e">
        <f t="shared" si="231"/>
        <v>#N/A</v>
      </c>
      <c r="JV17" s="146" t="e">
        <f t="shared" si="231"/>
        <v>#N/A</v>
      </c>
      <c r="JW17" s="146" t="e">
        <f t="shared" si="231"/>
        <v>#N/A</v>
      </c>
      <c r="JX17" s="146" t="e">
        <f t="shared" si="231"/>
        <v>#N/A</v>
      </c>
      <c r="JY17" s="146" t="e">
        <f t="shared" si="231"/>
        <v>#N/A</v>
      </c>
      <c r="JZ17" s="146" t="e">
        <f t="shared" si="231"/>
        <v>#N/A</v>
      </c>
      <c r="KA17" s="146" t="e">
        <f t="shared" si="231"/>
        <v>#N/A</v>
      </c>
      <c r="KB17" s="146" t="e">
        <f t="shared" si="231"/>
        <v>#N/A</v>
      </c>
      <c r="KC17" s="146" t="e">
        <f t="shared" si="21"/>
        <v>#N/A</v>
      </c>
      <c r="KD17" s="146" t="e">
        <f t="shared" si="226"/>
        <v>#N/A</v>
      </c>
      <c r="KE17" s="146" t="e">
        <f t="shared" si="226"/>
        <v>#N/A</v>
      </c>
      <c r="KF17" s="146" t="e">
        <f t="shared" si="226"/>
        <v>#N/A</v>
      </c>
      <c r="KG17" s="146" t="e">
        <f t="shared" ref="KG17:KU32" si="236">IF(ISNONTEXT($K17),_xlfn.LOGNORM.DIST(CN17,LN($G17),LN($K17),FALSE),NA())</f>
        <v>#N/A</v>
      </c>
      <c r="KH17" s="146" t="e">
        <f t="shared" si="236"/>
        <v>#N/A</v>
      </c>
      <c r="KI17" s="146" t="e">
        <f t="shared" si="236"/>
        <v>#N/A</v>
      </c>
      <c r="KJ17" s="146" t="e">
        <f t="shared" si="236"/>
        <v>#N/A</v>
      </c>
      <c r="KK17" s="146" t="e">
        <f t="shared" si="236"/>
        <v>#N/A</v>
      </c>
      <c r="KL17" s="146" t="e">
        <f t="shared" si="236"/>
        <v>#N/A</v>
      </c>
      <c r="KM17" s="146" t="e">
        <f t="shared" si="236"/>
        <v>#N/A</v>
      </c>
      <c r="KN17" s="146" t="e">
        <f t="shared" si="236"/>
        <v>#N/A</v>
      </c>
      <c r="KO17" s="146" t="e">
        <f t="shared" si="236"/>
        <v>#N/A</v>
      </c>
      <c r="KP17" s="146" t="e">
        <f t="shared" si="236"/>
        <v>#N/A</v>
      </c>
      <c r="KQ17" s="146" t="e">
        <f t="shared" si="236"/>
        <v>#N/A</v>
      </c>
      <c r="KR17" s="146" t="e">
        <f t="shared" si="236"/>
        <v>#N/A</v>
      </c>
      <c r="KS17" s="146" t="e">
        <f t="shared" si="236"/>
        <v>#N/A</v>
      </c>
      <c r="KT17" s="146" t="e">
        <f t="shared" si="236"/>
        <v>#N/A</v>
      </c>
      <c r="KU17" s="146" t="e">
        <f t="shared" si="236"/>
        <v>#N/A</v>
      </c>
      <c r="KV17" s="146" t="e">
        <f t="shared" si="232"/>
        <v>#N/A</v>
      </c>
      <c r="KW17" s="146" t="e">
        <f t="shared" si="232"/>
        <v>#N/A</v>
      </c>
      <c r="KX17" s="146" t="e">
        <f t="shared" si="232"/>
        <v>#N/A</v>
      </c>
      <c r="KY17" s="146" t="e">
        <f t="shared" si="232"/>
        <v>#N/A</v>
      </c>
      <c r="KZ17" s="146" t="e">
        <f t="shared" si="232"/>
        <v>#N/A</v>
      </c>
      <c r="LA17" s="146" t="e">
        <f t="shared" si="232"/>
        <v>#N/A</v>
      </c>
      <c r="LB17" s="146" t="e">
        <f t="shared" si="232"/>
        <v>#N/A</v>
      </c>
      <c r="LC17" s="146" t="e">
        <f t="shared" si="232"/>
        <v>#N/A</v>
      </c>
      <c r="LD17" s="146" t="e">
        <f t="shared" si="232"/>
        <v>#N/A</v>
      </c>
      <c r="LE17" s="146" t="e">
        <f t="shared" si="232"/>
        <v>#N/A</v>
      </c>
      <c r="LF17" s="146" t="e">
        <f t="shared" si="232"/>
        <v>#N/A</v>
      </c>
      <c r="LG17" s="146" t="e">
        <f t="shared" si="232"/>
        <v>#N/A</v>
      </c>
      <c r="LH17" s="146" t="e">
        <f t="shared" si="232"/>
        <v>#N/A</v>
      </c>
      <c r="LI17" s="146" t="e">
        <f t="shared" si="232"/>
        <v>#N/A</v>
      </c>
      <c r="LJ17" s="146" t="e">
        <f t="shared" si="232"/>
        <v>#N/A</v>
      </c>
      <c r="LK17" s="146" t="e">
        <f t="shared" si="232"/>
        <v>#N/A</v>
      </c>
      <c r="LL17" s="146" t="e">
        <f t="shared" si="232"/>
        <v>#N/A</v>
      </c>
      <c r="LM17" s="146" t="e">
        <f t="shared" si="232"/>
        <v>#N/A</v>
      </c>
      <c r="LN17" s="146" t="e">
        <f t="shared" si="232"/>
        <v>#N/A</v>
      </c>
      <c r="LO17" s="146" t="e">
        <f t="shared" si="232"/>
        <v>#N/A</v>
      </c>
      <c r="LP17" s="146" t="e">
        <f t="shared" si="232"/>
        <v>#N/A</v>
      </c>
      <c r="LQ17" s="146" t="e">
        <f t="shared" si="232"/>
        <v>#N/A</v>
      </c>
      <c r="LR17" s="146" t="e">
        <f t="shared" si="232"/>
        <v>#N/A</v>
      </c>
      <c r="LS17" s="146" t="e">
        <f t="shared" si="232"/>
        <v>#N/A</v>
      </c>
      <c r="LT17" s="146" t="e">
        <f t="shared" si="232"/>
        <v>#N/A</v>
      </c>
      <c r="LU17" s="146" t="e">
        <f t="shared" si="232"/>
        <v>#N/A</v>
      </c>
      <c r="LV17" s="146" t="e">
        <f t="shared" si="232"/>
        <v>#N/A</v>
      </c>
      <c r="LW17" s="146" t="e">
        <f t="shared" si="232"/>
        <v>#N/A</v>
      </c>
      <c r="LX17" s="146" t="e">
        <f t="shared" si="232"/>
        <v>#N/A</v>
      </c>
      <c r="LY17" s="146" t="e">
        <f t="shared" si="232"/>
        <v>#N/A</v>
      </c>
      <c r="LZ17" s="146" t="e">
        <f t="shared" si="232"/>
        <v>#N/A</v>
      </c>
      <c r="MA17" s="146" t="e">
        <f t="shared" si="232"/>
        <v>#N/A</v>
      </c>
      <c r="MB17" s="146" t="e">
        <f t="shared" si="232"/>
        <v>#N/A</v>
      </c>
      <c r="MC17" s="146" t="e">
        <f t="shared" si="232"/>
        <v>#N/A</v>
      </c>
      <c r="MD17" s="146" t="e">
        <f t="shared" si="232"/>
        <v>#N/A</v>
      </c>
      <c r="ME17" s="146" t="e">
        <f t="shared" si="232"/>
        <v>#N/A</v>
      </c>
      <c r="MF17" s="146" t="e">
        <f t="shared" si="232"/>
        <v>#N/A</v>
      </c>
      <c r="MG17" s="146" t="e">
        <f t="shared" si="232"/>
        <v>#N/A</v>
      </c>
      <c r="MH17" s="146" t="e">
        <f t="shared" si="232"/>
        <v>#N/A</v>
      </c>
      <c r="MI17" s="146" t="e">
        <f t="shared" si="232"/>
        <v>#N/A</v>
      </c>
      <c r="MJ17" s="146" t="e">
        <f t="shared" si="232"/>
        <v>#N/A</v>
      </c>
      <c r="MK17" s="146" t="e">
        <f t="shared" si="232"/>
        <v>#N/A</v>
      </c>
      <c r="ML17" s="146" t="e">
        <f t="shared" si="232"/>
        <v>#N/A</v>
      </c>
      <c r="MM17" s="146" t="e">
        <f t="shared" si="232"/>
        <v>#N/A</v>
      </c>
      <c r="MN17" s="146" t="e">
        <f t="shared" si="232"/>
        <v>#N/A</v>
      </c>
      <c r="MO17" s="146" t="e">
        <f t="shared" si="22"/>
        <v>#N/A</v>
      </c>
      <c r="MP17" s="146" t="e">
        <f t="shared" si="227"/>
        <v>#N/A</v>
      </c>
      <c r="MQ17" s="146" t="e">
        <f t="shared" si="227"/>
        <v>#N/A</v>
      </c>
      <c r="MR17" s="146" t="e">
        <f t="shared" si="227"/>
        <v>#N/A</v>
      </c>
      <c r="MS17" s="146" t="e">
        <f t="shared" ref="MS17:NG32" si="237">IF(ISNONTEXT($K17),_xlfn.LOGNORM.DIST(EZ17,LN($G17),LN($K17),FALSE),NA())</f>
        <v>#N/A</v>
      </c>
      <c r="MT17" s="146" t="e">
        <f t="shared" si="237"/>
        <v>#N/A</v>
      </c>
      <c r="MU17" s="146" t="e">
        <f t="shared" si="237"/>
        <v>#N/A</v>
      </c>
      <c r="MV17" s="146" t="e">
        <f t="shared" si="237"/>
        <v>#N/A</v>
      </c>
      <c r="MW17" s="146" t="e">
        <f t="shared" si="237"/>
        <v>#N/A</v>
      </c>
      <c r="MX17" s="146" t="e">
        <f t="shared" si="237"/>
        <v>#N/A</v>
      </c>
      <c r="MY17" s="146" t="e">
        <f t="shared" si="237"/>
        <v>#N/A</v>
      </c>
      <c r="MZ17" s="146" t="e">
        <f t="shared" si="237"/>
        <v>#N/A</v>
      </c>
      <c r="NA17" s="146" t="e">
        <f t="shared" si="237"/>
        <v>#N/A</v>
      </c>
      <c r="NB17" s="146" t="e">
        <f t="shared" si="237"/>
        <v>#N/A</v>
      </c>
      <c r="NC17" s="146" t="e">
        <f t="shared" si="237"/>
        <v>#N/A</v>
      </c>
      <c r="ND17" s="146" t="e">
        <f t="shared" si="237"/>
        <v>#N/A</v>
      </c>
      <c r="NE17" s="146" t="e">
        <f t="shared" si="237"/>
        <v>#N/A</v>
      </c>
      <c r="NF17" s="146" t="e">
        <f t="shared" si="237"/>
        <v>#N/A</v>
      </c>
      <c r="NG17" s="146" t="e">
        <f t="shared" si="237"/>
        <v>#N/A</v>
      </c>
      <c r="NH17" s="146" t="e">
        <f t="shared" si="233"/>
        <v>#N/A</v>
      </c>
      <c r="NI17" s="146" t="e">
        <f t="shared" si="233"/>
        <v>#N/A</v>
      </c>
      <c r="NJ17" s="146" t="e">
        <f t="shared" si="233"/>
        <v>#N/A</v>
      </c>
      <c r="NK17" s="146" t="e">
        <f t="shared" si="233"/>
        <v>#N/A</v>
      </c>
      <c r="NL17" s="146" t="e">
        <f t="shared" si="233"/>
        <v>#N/A</v>
      </c>
      <c r="NM17" s="146" t="e">
        <f t="shared" si="233"/>
        <v>#N/A</v>
      </c>
      <c r="NN17" s="146" t="e">
        <f t="shared" si="233"/>
        <v>#N/A</v>
      </c>
      <c r="NO17" s="146" t="e">
        <f t="shared" si="233"/>
        <v>#N/A</v>
      </c>
      <c r="NP17" s="146" t="e">
        <f t="shared" si="233"/>
        <v>#N/A</v>
      </c>
      <c r="NQ17" s="146" t="e">
        <f t="shared" si="233"/>
        <v>#N/A</v>
      </c>
      <c r="NR17" s="146" t="e">
        <f t="shared" si="233"/>
        <v>#N/A</v>
      </c>
      <c r="NS17" s="146" t="e">
        <f t="shared" si="233"/>
        <v>#N/A</v>
      </c>
      <c r="NT17" s="146" t="e">
        <f t="shared" si="233"/>
        <v>#N/A</v>
      </c>
      <c r="NU17" s="146" t="e">
        <f t="shared" si="233"/>
        <v>#N/A</v>
      </c>
      <c r="NV17" s="146" t="e">
        <f t="shared" si="233"/>
        <v>#N/A</v>
      </c>
      <c r="NW17" s="146" t="e">
        <f t="shared" si="233"/>
        <v>#N/A</v>
      </c>
      <c r="NX17" s="146" t="e">
        <f t="shared" si="233"/>
        <v>#N/A</v>
      </c>
      <c r="NY17" s="146" t="e">
        <f t="shared" si="233"/>
        <v>#N/A</v>
      </c>
      <c r="NZ17" s="146" t="e">
        <f t="shared" si="233"/>
        <v>#N/A</v>
      </c>
      <c r="OA17" s="146" t="e">
        <f t="shared" si="233"/>
        <v>#N/A</v>
      </c>
      <c r="OB17" s="146" t="e">
        <f t="shared" si="233"/>
        <v>#N/A</v>
      </c>
      <c r="OC17" s="146" t="e">
        <f t="shared" si="233"/>
        <v>#N/A</v>
      </c>
      <c r="OD17" s="146" t="e">
        <f t="shared" si="233"/>
        <v>#N/A</v>
      </c>
      <c r="OE17" s="146" t="e">
        <f t="shared" si="233"/>
        <v>#N/A</v>
      </c>
      <c r="OF17" s="146" t="e">
        <f t="shared" si="233"/>
        <v>#N/A</v>
      </c>
      <c r="OG17" s="146" t="e">
        <f t="shared" si="233"/>
        <v>#N/A</v>
      </c>
      <c r="OH17" s="146" t="e">
        <f t="shared" si="233"/>
        <v>#N/A</v>
      </c>
      <c r="OI17" s="146" t="e">
        <f t="shared" si="233"/>
        <v>#N/A</v>
      </c>
      <c r="OJ17" s="146" t="e">
        <f t="shared" si="233"/>
        <v>#N/A</v>
      </c>
      <c r="OK17" s="146" t="e">
        <f t="shared" si="233"/>
        <v>#N/A</v>
      </c>
      <c r="OL17" s="146" t="e">
        <f t="shared" si="233"/>
        <v>#N/A</v>
      </c>
      <c r="OM17" s="146" t="e">
        <f t="shared" si="233"/>
        <v>#N/A</v>
      </c>
      <c r="ON17" s="146" t="e">
        <f t="shared" si="233"/>
        <v>#N/A</v>
      </c>
      <c r="OO17" s="146" t="e">
        <f t="shared" si="233"/>
        <v>#N/A</v>
      </c>
      <c r="OP17" s="146" t="e">
        <f t="shared" si="233"/>
        <v>#N/A</v>
      </c>
      <c r="OQ17" s="146" t="e">
        <f t="shared" si="233"/>
        <v>#N/A</v>
      </c>
      <c r="OR17" s="146" t="e">
        <f t="shared" si="233"/>
        <v>#N/A</v>
      </c>
      <c r="OS17" s="146" t="e">
        <f t="shared" si="233"/>
        <v>#N/A</v>
      </c>
      <c r="OT17" s="146" t="e">
        <f t="shared" si="233"/>
        <v>#N/A</v>
      </c>
      <c r="OU17" s="146" t="e">
        <f t="shared" si="233"/>
        <v>#N/A</v>
      </c>
      <c r="OV17" s="146" t="e">
        <f t="shared" si="233"/>
        <v>#N/A</v>
      </c>
      <c r="OW17" s="146" t="e">
        <f t="shared" si="233"/>
        <v>#N/A</v>
      </c>
      <c r="OX17" s="146" t="e">
        <f t="shared" si="233"/>
        <v>#N/A</v>
      </c>
      <c r="OY17" s="146" t="e">
        <f t="shared" si="233"/>
        <v>#N/A</v>
      </c>
      <c r="OZ17" s="146" t="e">
        <f t="shared" si="233"/>
        <v>#N/A</v>
      </c>
      <c r="PA17" s="146" t="e">
        <f t="shared" si="23"/>
        <v>#N/A</v>
      </c>
      <c r="PB17" s="146" t="e">
        <f t="shared" si="7"/>
        <v>#N/A</v>
      </c>
      <c r="PC17" s="146" t="e">
        <f t="shared" si="7"/>
        <v>#N/A</v>
      </c>
      <c r="PD17" s="146" t="e">
        <f t="shared" si="7"/>
        <v>#N/A</v>
      </c>
      <c r="PE17" s="146" t="e">
        <f t="shared" si="7"/>
        <v>#N/A</v>
      </c>
      <c r="PF17" s="146" t="e">
        <f t="shared" si="7"/>
        <v>#N/A</v>
      </c>
      <c r="PG17" s="146" t="e">
        <f t="shared" si="7"/>
        <v>#N/A</v>
      </c>
      <c r="PH17" s="146" t="e">
        <f t="shared" si="7"/>
        <v>#N/A</v>
      </c>
      <c r="PI17" s="146" t="e">
        <f t="shared" si="7"/>
        <v>#N/A</v>
      </c>
    </row>
    <row r="18" spans="1:425" hidden="1" x14ac:dyDescent="0.45">
      <c r="A18" s="4">
        <v>15</v>
      </c>
      <c r="B18" s="319" t="str">
        <f>IFERROR(_xlfn.LOGNORM.INV(VLookups!$B$22,LN($G18),LN($K18)),"")</f>
        <v/>
      </c>
      <c r="C18" s="81"/>
      <c r="D18" s="319" t="str">
        <f>IFERROR(_xlfn.LOGNORM.INV(VLookups!$B$23,LN($G18),LN($K18)),"")</f>
        <v/>
      </c>
      <c r="E18" s="32" t="str">
        <f t="shared" si="8"/>
        <v/>
      </c>
      <c r="F18" s="32" t="str">
        <f t="shared" si="9"/>
        <v/>
      </c>
      <c r="G18" s="65" t="str">
        <f>IF(AND(C18&gt;0,NOT(ISBLANK(H18))),IF(VLOOKUP($C$3,VLookups!$A$17:$B$18,2,FALSE),C18*VLOOKUP(H18,VLookups!$A$4:$B$13,2,FALSE),C18),"")</f>
        <v/>
      </c>
      <c r="H18" s="21"/>
      <c r="I18" s="53"/>
      <c r="J18" s="237"/>
      <c r="K18" s="320" t="str">
        <f>IF(C18&gt;0,IF(ISBLANK(J18),IF(ISBLANK(H18),"",VLOOKUP(H18,VLookups!$A$4:$C$13,3,FALSE)),J18),"")</f>
        <v/>
      </c>
      <c r="L18" s="320" t="str">
        <f t="shared" si="10"/>
        <v/>
      </c>
      <c r="M18" s="67" t="str">
        <f t="shared" si="11"/>
        <v/>
      </c>
      <c r="N18" s="81"/>
      <c r="O18" s="230" t="str">
        <f>IF(AND(N18&gt;0,C18&gt;0,NOT(K18="")),ABS(VLOOKUP($N$1,VLookups!$A$27:$B$28,2,FALSE)-_xlfn.LOGNORM.DIST(N18,LN(G18),LN(K18),TRUE)),"")</f>
        <v/>
      </c>
      <c r="P18" s="80" t="str">
        <f>IF(AND($B18&gt;0,$C18&gt;0,$D18&gt;0,NOT(ISBLANK($H18))),_xlfn.LOGNORM.INV(ABS(VLOOKUP($N$1,VLookups!$A$27:$B$28,2,FALSE)-P$3),LN($G18),LN($K18)),"")</f>
        <v/>
      </c>
      <c r="Q18" s="79" t="str">
        <f>IF(AND($B18&gt;0,$C18&gt;0,$D18&gt;0,NOT(ISBLANK($H18))),_xlfn.LOGNORM.INV(ABS(VLOOKUP($N$1,VLookups!$A$27:$B$28,2,FALSE)-Q$3),LN($G18),LN($K18)),"")</f>
        <v/>
      </c>
      <c r="R18" s="80" t="str">
        <f>IF(AND($B18&gt;0,$C18&gt;0,$D18&gt;0,NOT(ISBLANK($H18))),_xlfn.LOGNORM.INV(ABS(VLOOKUP($N$1,VLookups!$A$27:$B$28,2,FALSE)-R$3),LN($G18),LN($K18)),"")</f>
        <v/>
      </c>
      <c r="S18" s="79" t="str">
        <f>IF(AND($B18&gt;0,$C18&gt;0,$D18&gt;0,NOT(ISBLANK($H18))),_xlfn.LOGNORM.INV(ABS(VLOOKUP($N$1,VLookups!$A$27:$B$28,2,FALSE)-S$3),LN($G18),LN($K18)),"")</f>
        <v/>
      </c>
      <c r="T18" s="80" t="str">
        <f>IF(AND($B18&gt;0,$C18&gt;0,$D18&gt;0,NOT(ISBLANK($H18))),_xlfn.LOGNORM.INV(ABS(VLOOKUP($N$1,VLookups!$A$27:$B$28,2,FALSE)-T$3),LN($G18),LN($K18)),"")</f>
        <v/>
      </c>
      <c r="U18" s="79" t="str">
        <f>IF(AND($B18&gt;0,$C18&gt;0,$D18&gt;0,NOT(ISBLANK($H18))),_xlfn.LOGNORM.INV(ABS(VLOOKUP($N$1,VLookups!$A$27:$B$28,2,FALSE)-U$3),LN($G18),LN($K18)),"")</f>
        <v/>
      </c>
      <c r="V18" s="5"/>
      <c r="W18" s="145" t="str">
        <f t="shared" si="12"/>
        <v/>
      </c>
      <c r="X18" s="145" t="str">
        <f t="shared" si="13"/>
        <v/>
      </c>
      <c r="Y18" s="46" t="str">
        <f t="shared" ref="Y18" si="238">IF(ISNONTEXT($W18),X18+$W18,"")</f>
        <v/>
      </c>
      <c r="Z18" s="46" t="str">
        <f t="shared" si="25"/>
        <v/>
      </c>
      <c r="AA18" s="46" t="str">
        <f t="shared" si="26"/>
        <v/>
      </c>
      <c r="AB18" s="46" t="str">
        <f t="shared" si="27"/>
        <v/>
      </c>
      <c r="AC18" s="46" t="str">
        <f t="shared" si="28"/>
        <v/>
      </c>
      <c r="AD18" s="46" t="str">
        <f t="shared" si="29"/>
        <v/>
      </c>
      <c r="AE18" s="46" t="str">
        <f t="shared" si="30"/>
        <v/>
      </c>
      <c r="AF18" s="46" t="str">
        <f t="shared" si="31"/>
        <v/>
      </c>
      <c r="AG18" s="46" t="str">
        <f t="shared" si="32"/>
        <v/>
      </c>
      <c r="AH18" s="46" t="str">
        <f t="shared" si="33"/>
        <v/>
      </c>
      <c r="AI18" s="46" t="str">
        <f t="shared" si="34"/>
        <v/>
      </c>
      <c r="AJ18" s="46" t="str">
        <f t="shared" si="35"/>
        <v/>
      </c>
      <c r="AK18" s="46" t="str">
        <f t="shared" si="36"/>
        <v/>
      </c>
      <c r="AL18" s="46" t="str">
        <f t="shared" si="37"/>
        <v/>
      </c>
      <c r="AM18" s="46" t="str">
        <f t="shared" si="38"/>
        <v/>
      </c>
      <c r="AN18" s="46" t="str">
        <f t="shared" si="39"/>
        <v/>
      </c>
      <c r="AO18" s="46" t="str">
        <f t="shared" si="40"/>
        <v/>
      </c>
      <c r="AP18" s="46" t="str">
        <f t="shared" si="41"/>
        <v/>
      </c>
      <c r="AQ18" s="46" t="str">
        <f t="shared" si="42"/>
        <v/>
      </c>
      <c r="AR18" s="46" t="str">
        <f t="shared" si="43"/>
        <v/>
      </c>
      <c r="AS18" s="46" t="str">
        <f t="shared" si="44"/>
        <v/>
      </c>
      <c r="AT18" s="46" t="str">
        <f t="shared" si="45"/>
        <v/>
      </c>
      <c r="AU18" s="46" t="str">
        <f t="shared" si="46"/>
        <v/>
      </c>
      <c r="AV18" s="46" t="str">
        <f t="shared" si="47"/>
        <v/>
      </c>
      <c r="AW18" s="46" t="str">
        <f t="shared" si="48"/>
        <v/>
      </c>
      <c r="AX18" s="46" t="str">
        <f t="shared" si="49"/>
        <v/>
      </c>
      <c r="AY18" s="46" t="str">
        <f t="shared" si="50"/>
        <v/>
      </c>
      <c r="AZ18" s="46" t="str">
        <f t="shared" si="51"/>
        <v/>
      </c>
      <c r="BA18" s="46" t="str">
        <f t="shared" si="52"/>
        <v/>
      </c>
      <c r="BB18" s="46" t="str">
        <f t="shared" si="53"/>
        <v/>
      </c>
      <c r="BC18" s="46" t="str">
        <f t="shared" si="54"/>
        <v/>
      </c>
      <c r="BD18" s="46" t="str">
        <f t="shared" si="55"/>
        <v/>
      </c>
      <c r="BE18" s="46" t="str">
        <f t="shared" si="56"/>
        <v/>
      </c>
      <c r="BF18" s="46" t="str">
        <f t="shared" si="57"/>
        <v/>
      </c>
      <c r="BG18" s="46" t="str">
        <f t="shared" si="58"/>
        <v/>
      </c>
      <c r="BH18" s="46" t="str">
        <f t="shared" si="59"/>
        <v/>
      </c>
      <c r="BI18" s="46" t="str">
        <f t="shared" si="60"/>
        <v/>
      </c>
      <c r="BJ18" s="46" t="str">
        <f t="shared" si="61"/>
        <v/>
      </c>
      <c r="BK18" s="46" t="str">
        <f t="shared" si="62"/>
        <v/>
      </c>
      <c r="BL18" s="46" t="str">
        <f t="shared" si="63"/>
        <v/>
      </c>
      <c r="BM18" s="46" t="str">
        <f t="shared" si="64"/>
        <v/>
      </c>
      <c r="BN18" s="46" t="str">
        <f t="shared" si="65"/>
        <v/>
      </c>
      <c r="BO18" s="46" t="str">
        <f t="shared" si="66"/>
        <v/>
      </c>
      <c r="BP18" s="46" t="str">
        <f t="shared" si="67"/>
        <v/>
      </c>
      <c r="BQ18" s="46" t="str">
        <f t="shared" si="68"/>
        <v/>
      </c>
      <c r="BR18" s="46" t="str">
        <f t="shared" si="69"/>
        <v/>
      </c>
      <c r="BS18" s="46" t="str">
        <f t="shared" si="70"/>
        <v/>
      </c>
      <c r="BT18" s="46" t="str">
        <f t="shared" si="71"/>
        <v/>
      </c>
      <c r="BU18" s="46" t="str">
        <f t="shared" si="72"/>
        <v/>
      </c>
      <c r="BV18" s="46" t="str">
        <f t="shared" si="73"/>
        <v/>
      </c>
      <c r="BW18" s="46" t="str">
        <f t="shared" si="74"/>
        <v/>
      </c>
      <c r="BX18" s="46" t="str">
        <f t="shared" si="75"/>
        <v/>
      </c>
      <c r="BY18" s="46" t="str">
        <f t="shared" si="76"/>
        <v/>
      </c>
      <c r="BZ18" s="46" t="str">
        <f t="shared" si="77"/>
        <v/>
      </c>
      <c r="CA18" s="46" t="str">
        <f t="shared" si="78"/>
        <v/>
      </c>
      <c r="CB18" s="46" t="str">
        <f t="shared" si="79"/>
        <v/>
      </c>
      <c r="CC18" s="46" t="str">
        <f t="shared" si="80"/>
        <v/>
      </c>
      <c r="CD18" s="46" t="str">
        <f t="shared" si="81"/>
        <v/>
      </c>
      <c r="CE18" s="46" t="str">
        <f t="shared" si="82"/>
        <v/>
      </c>
      <c r="CF18" s="46" t="str">
        <f t="shared" si="83"/>
        <v/>
      </c>
      <c r="CG18" s="46" t="str">
        <f t="shared" si="84"/>
        <v/>
      </c>
      <c r="CH18" s="46" t="str">
        <f t="shared" si="85"/>
        <v/>
      </c>
      <c r="CI18" s="46" t="str">
        <f t="shared" si="86"/>
        <v/>
      </c>
      <c r="CJ18" s="46" t="str">
        <f t="shared" si="87"/>
        <v/>
      </c>
      <c r="CK18" s="46" t="str">
        <f t="shared" si="18"/>
        <v/>
      </c>
      <c r="CL18" s="46" t="str">
        <f t="shared" si="88"/>
        <v/>
      </c>
      <c r="CM18" s="46" t="str">
        <f t="shared" si="89"/>
        <v/>
      </c>
      <c r="CN18" s="46" t="str">
        <f t="shared" si="90"/>
        <v/>
      </c>
      <c r="CO18" s="46" t="str">
        <f t="shared" si="91"/>
        <v/>
      </c>
      <c r="CP18" s="46" t="str">
        <f t="shared" si="92"/>
        <v/>
      </c>
      <c r="CQ18" s="46" t="str">
        <f t="shared" si="93"/>
        <v/>
      </c>
      <c r="CR18" s="46" t="str">
        <f t="shared" si="94"/>
        <v/>
      </c>
      <c r="CS18" s="46" t="str">
        <f t="shared" si="95"/>
        <v/>
      </c>
      <c r="CT18" s="46" t="str">
        <f t="shared" si="96"/>
        <v/>
      </c>
      <c r="CU18" s="46" t="str">
        <f t="shared" si="97"/>
        <v/>
      </c>
      <c r="CV18" s="46" t="str">
        <f t="shared" si="98"/>
        <v/>
      </c>
      <c r="CW18" s="46" t="str">
        <f t="shared" si="99"/>
        <v/>
      </c>
      <c r="CX18" s="46" t="str">
        <f t="shared" si="100"/>
        <v/>
      </c>
      <c r="CY18" s="46" t="str">
        <f t="shared" si="101"/>
        <v/>
      </c>
      <c r="CZ18" s="46" t="str">
        <f t="shared" si="102"/>
        <v/>
      </c>
      <c r="DA18" s="46" t="str">
        <f t="shared" si="103"/>
        <v/>
      </c>
      <c r="DB18" s="46" t="str">
        <f t="shared" si="104"/>
        <v/>
      </c>
      <c r="DC18" s="46" t="str">
        <f t="shared" si="105"/>
        <v/>
      </c>
      <c r="DD18" s="46" t="str">
        <f t="shared" si="106"/>
        <v/>
      </c>
      <c r="DE18" s="46" t="str">
        <f t="shared" si="107"/>
        <v/>
      </c>
      <c r="DF18" s="46" t="str">
        <f t="shared" si="108"/>
        <v/>
      </c>
      <c r="DG18" s="46" t="str">
        <f t="shared" si="109"/>
        <v/>
      </c>
      <c r="DH18" s="46" t="str">
        <f t="shared" si="110"/>
        <v/>
      </c>
      <c r="DI18" s="46" t="str">
        <f t="shared" si="111"/>
        <v/>
      </c>
      <c r="DJ18" s="46" t="str">
        <f t="shared" si="112"/>
        <v/>
      </c>
      <c r="DK18" s="46" t="str">
        <f t="shared" si="113"/>
        <v/>
      </c>
      <c r="DL18" s="46" t="str">
        <f t="shared" si="114"/>
        <v/>
      </c>
      <c r="DM18" s="46" t="str">
        <f t="shared" si="115"/>
        <v/>
      </c>
      <c r="DN18" s="46" t="str">
        <f t="shared" si="116"/>
        <v/>
      </c>
      <c r="DO18" s="46" t="str">
        <f t="shared" si="117"/>
        <v/>
      </c>
      <c r="DP18" s="46" t="str">
        <f t="shared" si="118"/>
        <v/>
      </c>
      <c r="DQ18" s="46" t="str">
        <f t="shared" si="119"/>
        <v/>
      </c>
      <c r="DR18" s="46" t="str">
        <f t="shared" si="120"/>
        <v/>
      </c>
      <c r="DS18" s="46" t="str">
        <f t="shared" si="121"/>
        <v/>
      </c>
      <c r="DT18" s="46" t="str">
        <f t="shared" si="122"/>
        <v/>
      </c>
      <c r="DU18" s="46" t="str">
        <f t="shared" si="123"/>
        <v/>
      </c>
      <c r="DV18" s="46" t="str">
        <f t="shared" si="124"/>
        <v/>
      </c>
      <c r="DW18" s="46" t="str">
        <f t="shared" si="125"/>
        <v/>
      </c>
      <c r="DX18" s="46" t="str">
        <f t="shared" si="126"/>
        <v/>
      </c>
      <c r="DY18" s="46" t="str">
        <f t="shared" si="127"/>
        <v/>
      </c>
      <c r="DZ18" s="46" t="str">
        <f t="shared" si="128"/>
        <v/>
      </c>
      <c r="EA18" s="46" t="str">
        <f t="shared" si="129"/>
        <v/>
      </c>
      <c r="EB18" s="46" t="str">
        <f t="shared" si="130"/>
        <v/>
      </c>
      <c r="EC18" s="46" t="str">
        <f t="shared" si="131"/>
        <v/>
      </c>
      <c r="ED18" s="46" t="str">
        <f t="shared" si="132"/>
        <v/>
      </c>
      <c r="EE18" s="46" t="str">
        <f t="shared" si="133"/>
        <v/>
      </c>
      <c r="EF18" s="46" t="str">
        <f t="shared" si="134"/>
        <v/>
      </c>
      <c r="EG18" s="46" t="str">
        <f t="shared" si="135"/>
        <v/>
      </c>
      <c r="EH18" s="46" t="str">
        <f t="shared" si="136"/>
        <v/>
      </c>
      <c r="EI18" s="46" t="str">
        <f t="shared" si="137"/>
        <v/>
      </c>
      <c r="EJ18" s="46" t="str">
        <f t="shared" si="138"/>
        <v/>
      </c>
      <c r="EK18" s="46" t="str">
        <f t="shared" si="139"/>
        <v/>
      </c>
      <c r="EL18" s="46" t="str">
        <f t="shared" si="140"/>
        <v/>
      </c>
      <c r="EM18" s="46" t="str">
        <f t="shared" si="141"/>
        <v/>
      </c>
      <c r="EN18" s="46" t="str">
        <f t="shared" si="142"/>
        <v/>
      </c>
      <c r="EO18" s="46" t="str">
        <f t="shared" si="143"/>
        <v/>
      </c>
      <c r="EP18" s="46" t="str">
        <f t="shared" si="144"/>
        <v/>
      </c>
      <c r="EQ18" s="46" t="str">
        <f t="shared" si="145"/>
        <v/>
      </c>
      <c r="ER18" s="46" t="str">
        <f t="shared" si="146"/>
        <v/>
      </c>
      <c r="ES18" s="46" t="str">
        <f t="shared" si="147"/>
        <v/>
      </c>
      <c r="ET18" s="46" t="str">
        <f t="shared" si="148"/>
        <v/>
      </c>
      <c r="EU18" s="46" t="str">
        <f t="shared" si="149"/>
        <v/>
      </c>
      <c r="EV18" s="46" t="str">
        <f t="shared" si="150"/>
        <v/>
      </c>
      <c r="EW18" s="46" t="str">
        <f t="shared" si="19"/>
        <v/>
      </c>
      <c r="EX18" s="46" t="str">
        <f t="shared" si="151"/>
        <v/>
      </c>
      <c r="EY18" s="46" t="str">
        <f t="shared" si="152"/>
        <v/>
      </c>
      <c r="EZ18" s="46" t="str">
        <f t="shared" si="153"/>
        <v/>
      </c>
      <c r="FA18" s="46" t="str">
        <f t="shared" si="154"/>
        <v/>
      </c>
      <c r="FB18" s="46" t="str">
        <f t="shared" si="155"/>
        <v/>
      </c>
      <c r="FC18" s="46" t="str">
        <f t="shared" si="156"/>
        <v/>
      </c>
      <c r="FD18" s="46" t="str">
        <f t="shared" si="157"/>
        <v/>
      </c>
      <c r="FE18" s="46" t="str">
        <f t="shared" si="158"/>
        <v/>
      </c>
      <c r="FF18" s="46" t="str">
        <f t="shared" si="159"/>
        <v/>
      </c>
      <c r="FG18" s="46" t="str">
        <f t="shared" si="160"/>
        <v/>
      </c>
      <c r="FH18" s="46" t="str">
        <f t="shared" si="161"/>
        <v/>
      </c>
      <c r="FI18" s="46" t="str">
        <f t="shared" si="162"/>
        <v/>
      </c>
      <c r="FJ18" s="46" t="str">
        <f t="shared" si="163"/>
        <v/>
      </c>
      <c r="FK18" s="46" t="str">
        <f t="shared" si="164"/>
        <v/>
      </c>
      <c r="FL18" s="46" t="str">
        <f t="shared" si="165"/>
        <v/>
      </c>
      <c r="FM18" s="46" t="str">
        <f t="shared" si="166"/>
        <v/>
      </c>
      <c r="FN18" s="46" t="str">
        <f t="shared" si="167"/>
        <v/>
      </c>
      <c r="FO18" s="46" t="str">
        <f t="shared" si="168"/>
        <v/>
      </c>
      <c r="FP18" s="46" t="str">
        <f t="shared" si="169"/>
        <v/>
      </c>
      <c r="FQ18" s="46" t="str">
        <f t="shared" si="170"/>
        <v/>
      </c>
      <c r="FR18" s="46" t="str">
        <f t="shared" si="171"/>
        <v/>
      </c>
      <c r="FS18" s="46" t="str">
        <f t="shared" si="172"/>
        <v/>
      </c>
      <c r="FT18" s="46" t="str">
        <f t="shared" si="173"/>
        <v/>
      </c>
      <c r="FU18" s="46" t="str">
        <f t="shared" si="174"/>
        <v/>
      </c>
      <c r="FV18" s="46" t="str">
        <f t="shared" si="175"/>
        <v/>
      </c>
      <c r="FW18" s="46" t="str">
        <f t="shared" si="176"/>
        <v/>
      </c>
      <c r="FX18" s="46" t="str">
        <f t="shared" si="177"/>
        <v/>
      </c>
      <c r="FY18" s="46" t="str">
        <f t="shared" si="178"/>
        <v/>
      </c>
      <c r="FZ18" s="46" t="str">
        <f t="shared" si="179"/>
        <v/>
      </c>
      <c r="GA18" s="46" t="str">
        <f t="shared" si="180"/>
        <v/>
      </c>
      <c r="GB18" s="46" t="str">
        <f t="shared" si="181"/>
        <v/>
      </c>
      <c r="GC18" s="46" t="str">
        <f t="shared" si="182"/>
        <v/>
      </c>
      <c r="GD18" s="46" t="str">
        <f t="shared" si="183"/>
        <v/>
      </c>
      <c r="GE18" s="46" t="str">
        <f t="shared" si="184"/>
        <v/>
      </c>
      <c r="GF18" s="46" t="str">
        <f t="shared" si="185"/>
        <v/>
      </c>
      <c r="GG18" s="46" t="str">
        <f t="shared" si="186"/>
        <v/>
      </c>
      <c r="GH18" s="46" t="str">
        <f t="shared" si="187"/>
        <v/>
      </c>
      <c r="GI18" s="46" t="str">
        <f t="shared" si="188"/>
        <v/>
      </c>
      <c r="GJ18" s="46" t="str">
        <f t="shared" si="189"/>
        <v/>
      </c>
      <c r="GK18" s="46" t="str">
        <f t="shared" si="190"/>
        <v/>
      </c>
      <c r="GL18" s="46" t="str">
        <f t="shared" si="191"/>
        <v/>
      </c>
      <c r="GM18" s="46" t="str">
        <f t="shared" si="192"/>
        <v/>
      </c>
      <c r="GN18" s="46" t="str">
        <f t="shared" si="193"/>
        <v/>
      </c>
      <c r="GO18" s="46" t="str">
        <f t="shared" si="194"/>
        <v/>
      </c>
      <c r="GP18" s="46" t="str">
        <f t="shared" si="195"/>
        <v/>
      </c>
      <c r="GQ18" s="46" t="str">
        <f t="shared" si="196"/>
        <v/>
      </c>
      <c r="GR18" s="46" t="str">
        <f t="shared" si="197"/>
        <v/>
      </c>
      <c r="GS18" s="46" t="str">
        <f t="shared" si="198"/>
        <v/>
      </c>
      <c r="GT18" s="46" t="str">
        <f t="shared" si="199"/>
        <v/>
      </c>
      <c r="GU18" s="46" t="str">
        <f t="shared" si="200"/>
        <v/>
      </c>
      <c r="GV18" s="46" t="str">
        <f t="shared" si="201"/>
        <v/>
      </c>
      <c r="GW18" s="46" t="str">
        <f t="shared" si="202"/>
        <v/>
      </c>
      <c r="GX18" s="46" t="str">
        <f t="shared" si="203"/>
        <v/>
      </c>
      <c r="GY18" s="46" t="str">
        <f t="shared" si="204"/>
        <v/>
      </c>
      <c r="GZ18" s="46" t="str">
        <f t="shared" si="205"/>
        <v/>
      </c>
      <c r="HA18" s="46" t="str">
        <f t="shared" si="206"/>
        <v/>
      </c>
      <c r="HB18" s="46" t="str">
        <f t="shared" si="207"/>
        <v/>
      </c>
      <c r="HC18" s="46" t="str">
        <f t="shared" si="208"/>
        <v/>
      </c>
      <c r="HD18" s="46" t="str">
        <f t="shared" si="209"/>
        <v/>
      </c>
      <c r="HE18" s="46" t="str">
        <f t="shared" si="210"/>
        <v/>
      </c>
      <c r="HF18" s="46" t="str">
        <f t="shared" si="211"/>
        <v/>
      </c>
      <c r="HG18" s="46" t="str">
        <f t="shared" si="212"/>
        <v/>
      </c>
      <c r="HH18" s="46" t="str">
        <f t="shared" si="213"/>
        <v/>
      </c>
      <c r="HI18" s="46" t="str">
        <f t="shared" si="20"/>
        <v/>
      </c>
      <c r="HJ18" s="46" t="str">
        <f t="shared" si="3"/>
        <v/>
      </c>
      <c r="HK18" s="46" t="str">
        <f t="shared" si="3"/>
        <v/>
      </c>
      <c r="HL18" s="46" t="str">
        <f t="shared" si="3"/>
        <v/>
      </c>
      <c r="HM18" s="46" t="str">
        <f t="shared" si="3"/>
        <v/>
      </c>
      <c r="HN18" s="46" t="str">
        <f t="shared" si="3"/>
        <v/>
      </c>
      <c r="HO18" s="46" t="str">
        <f t="shared" si="3"/>
        <v/>
      </c>
      <c r="HP18" s="46" t="str">
        <f t="shared" si="3"/>
        <v/>
      </c>
      <c r="HQ18" s="146" t="e">
        <f t="shared" si="15"/>
        <v>#N/A</v>
      </c>
      <c r="HR18" s="146" t="e">
        <f t="shared" si="225"/>
        <v>#N/A</v>
      </c>
      <c r="HS18" s="146" t="e">
        <f t="shared" si="225"/>
        <v>#N/A</v>
      </c>
      <c r="HT18" s="146" t="e">
        <f t="shared" si="225"/>
        <v>#N/A</v>
      </c>
      <c r="HU18" s="146" t="e">
        <f t="shared" si="235"/>
        <v>#N/A</v>
      </c>
      <c r="HV18" s="146" t="e">
        <f t="shared" si="235"/>
        <v>#N/A</v>
      </c>
      <c r="HW18" s="146" t="e">
        <f t="shared" si="235"/>
        <v>#N/A</v>
      </c>
      <c r="HX18" s="146" t="e">
        <f t="shared" si="235"/>
        <v>#N/A</v>
      </c>
      <c r="HY18" s="146" t="e">
        <f t="shared" si="235"/>
        <v>#N/A</v>
      </c>
      <c r="HZ18" s="146" t="e">
        <f t="shared" si="235"/>
        <v>#N/A</v>
      </c>
      <c r="IA18" s="146" t="e">
        <f t="shared" si="235"/>
        <v>#N/A</v>
      </c>
      <c r="IB18" s="146" t="e">
        <f t="shared" si="235"/>
        <v>#N/A</v>
      </c>
      <c r="IC18" s="146" t="e">
        <f t="shared" si="235"/>
        <v>#N/A</v>
      </c>
      <c r="ID18" s="146" t="e">
        <f t="shared" si="235"/>
        <v>#N/A</v>
      </c>
      <c r="IE18" s="146" t="e">
        <f t="shared" si="235"/>
        <v>#N/A</v>
      </c>
      <c r="IF18" s="146" t="e">
        <f t="shared" si="235"/>
        <v>#N/A</v>
      </c>
      <c r="IG18" s="146" t="e">
        <f t="shared" si="235"/>
        <v>#N/A</v>
      </c>
      <c r="IH18" s="146" t="e">
        <f t="shared" si="235"/>
        <v>#N/A</v>
      </c>
      <c r="II18" s="146" t="e">
        <f t="shared" si="235"/>
        <v>#N/A</v>
      </c>
      <c r="IJ18" s="146" t="e">
        <f t="shared" si="231"/>
        <v>#N/A</v>
      </c>
      <c r="IK18" s="146" t="e">
        <f t="shared" si="231"/>
        <v>#N/A</v>
      </c>
      <c r="IL18" s="146" t="e">
        <f t="shared" si="231"/>
        <v>#N/A</v>
      </c>
      <c r="IM18" s="146" t="e">
        <f t="shared" si="231"/>
        <v>#N/A</v>
      </c>
      <c r="IN18" s="146" t="e">
        <f t="shared" si="231"/>
        <v>#N/A</v>
      </c>
      <c r="IO18" s="146" t="e">
        <f t="shared" si="231"/>
        <v>#N/A</v>
      </c>
      <c r="IP18" s="146" t="e">
        <f t="shared" si="231"/>
        <v>#N/A</v>
      </c>
      <c r="IQ18" s="146" t="e">
        <f t="shared" si="231"/>
        <v>#N/A</v>
      </c>
      <c r="IR18" s="146" t="e">
        <f t="shared" si="231"/>
        <v>#N/A</v>
      </c>
      <c r="IS18" s="146" t="e">
        <f t="shared" si="231"/>
        <v>#N/A</v>
      </c>
      <c r="IT18" s="146" t="e">
        <f t="shared" si="231"/>
        <v>#N/A</v>
      </c>
      <c r="IU18" s="146" t="e">
        <f t="shared" si="231"/>
        <v>#N/A</v>
      </c>
      <c r="IV18" s="146" t="e">
        <f t="shared" si="231"/>
        <v>#N/A</v>
      </c>
      <c r="IW18" s="146" t="e">
        <f t="shared" si="231"/>
        <v>#N/A</v>
      </c>
      <c r="IX18" s="146" t="e">
        <f t="shared" si="231"/>
        <v>#N/A</v>
      </c>
      <c r="IY18" s="146" t="e">
        <f t="shared" si="231"/>
        <v>#N/A</v>
      </c>
      <c r="IZ18" s="146" t="e">
        <f t="shared" si="231"/>
        <v>#N/A</v>
      </c>
      <c r="JA18" s="146" t="e">
        <f t="shared" si="231"/>
        <v>#N/A</v>
      </c>
      <c r="JB18" s="146" t="e">
        <f t="shared" si="231"/>
        <v>#N/A</v>
      </c>
      <c r="JC18" s="146" t="e">
        <f t="shared" si="231"/>
        <v>#N/A</v>
      </c>
      <c r="JD18" s="146" t="e">
        <f t="shared" si="231"/>
        <v>#N/A</v>
      </c>
      <c r="JE18" s="146" t="e">
        <f t="shared" si="231"/>
        <v>#N/A</v>
      </c>
      <c r="JF18" s="146" t="e">
        <f t="shared" si="231"/>
        <v>#N/A</v>
      </c>
      <c r="JG18" s="146" t="e">
        <f t="shared" si="231"/>
        <v>#N/A</v>
      </c>
      <c r="JH18" s="146" t="e">
        <f t="shared" si="231"/>
        <v>#N/A</v>
      </c>
      <c r="JI18" s="146" t="e">
        <f t="shared" si="231"/>
        <v>#N/A</v>
      </c>
      <c r="JJ18" s="146" t="e">
        <f t="shared" si="231"/>
        <v>#N/A</v>
      </c>
      <c r="JK18" s="146" t="e">
        <f t="shared" si="231"/>
        <v>#N/A</v>
      </c>
      <c r="JL18" s="146" t="e">
        <f t="shared" si="231"/>
        <v>#N/A</v>
      </c>
      <c r="JM18" s="146" t="e">
        <f t="shared" si="231"/>
        <v>#N/A</v>
      </c>
      <c r="JN18" s="146" t="e">
        <f t="shared" si="231"/>
        <v>#N/A</v>
      </c>
      <c r="JO18" s="146" t="e">
        <f t="shared" si="231"/>
        <v>#N/A</v>
      </c>
      <c r="JP18" s="146" t="e">
        <f t="shared" si="231"/>
        <v>#N/A</v>
      </c>
      <c r="JQ18" s="146" t="e">
        <f t="shared" si="231"/>
        <v>#N/A</v>
      </c>
      <c r="JR18" s="146" t="e">
        <f t="shared" si="231"/>
        <v>#N/A</v>
      </c>
      <c r="JS18" s="146" t="e">
        <f t="shared" si="231"/>
        <v>#N/A</v>
      </c>
      <c r="JT18" s="146" t="e">
        <f t="shared" si="231"/>
        <v>#N/A</v>
      </c>
      <c r="JU18" s="146" t="e">
        <f t="shared" si="231"/>
        <v>#N/A</v>
      </c>
      <c r="JV18" s="146" t="e">
        <f t="shared" si="231"/>
        <v>#N/A</v>
      </c>
      <c r="JW18" s="146" t="e">
        <f t="shared" si="231"/>
        <v>#N/A</v>
      </c>
      <c r="JX18" s="146" t="e">
        <f t="shared" si="231"/>
        <v>#N/A</v>
      </c>
      <c r="JY18" s="146" t="e">
        <f t="shared" si="231"/>
        <v>#N/A</v>
      </c>
      <c r="JZ18" s="146" t="e">
        <f t="shared" si="231"/>
        <v>#N/A</v>
      </c>
      <c r="KA18" s="146" t="e">
        <f t="shared" si="231"/>
        <v>#N/A</v>
      </c>
      <c r="KB18" s="146" t="e">
        <f t="shared" si="231"/>
        <v>#N/A</v>
      </c>
      <c r="KC18" s="146" t="e">
        <f t="shared" si="21"/>
        <v>#N/A</v>
      </c>
      <c r="KD18" s="146" t="e">
        <f t="shared" si="226"/>
        <v>#N/A</v>
      </c>
      <c r="KE18" s="146" t="e">
        <f t="shared" si="226"/>
        <v>#N/A</v>
      </c>
      <c r="KF18" s="146" t="e">
        <f t="shared" si="226"/>
        <v>#N/A</v>
      </c>
      <c r="KG18" s="146" t="e">
        <f t="shared" si="236"/>
        <v>#N/A</v>
      </c>
      <c r="KH18" s="146" t="e">
        <f t="shared" si="236"/>
        <v>#N/A</v>
      </c>
      <c r="KI18" s="146" t="e">
        <f t="shared" si="236"/>
        <v>#N/A</v>
      </c>
      <c r="KJ18" s="146" t="e">
        <f t="shared" si="236"/>
        <v>#N/A</v>
      </c>
      <c r="KK18" s="146" t="e">
        <f t="shared" si="236"/>
        <v>#N/A</v>
      </c>
      <c r="KL18" s="146" t="e">
        <f t="shared" si="236"/>
        <v>#N/A</v>
      </c>
      <c r="KM18" s="146" t="e">
        <f t="shared" si="236"/>
        <v>#N/A</v>
      </c>
      <c r="KN18" s="146" t="e">
        <f t="shared" si="236"/>
        <v>#N/A</v>
      </c>
      <c r="KO18" s="146" t="e">
        <f t="shared" si="236"/>
        <v>#N/A</v>
      </c>
      <c r="KP18" s="146" t="e">
        <f t="shared" si="236"/>
        <v>#N/A</v>
      </c>
      <c r="KQ18" s="146" t="e">
        <f t="shared" si="236"/>
        <v>#N/A</v>
      </c>
      <c r="KR18" s="146" t="e">
        <f t="shared" si="236"/>
        <v>#N/A</v>
      </c>
      <c r="KS18" s="146" t="e">
        <f t="shared" si="236"/>
        <v>#N/A</v>
      </c>
      <c r="KT18" s="146" t="e">
        <f t="shared" si="236"/>
        <v>#N/A</v>
      </c>
      <c r="KU18" s="146" t="e">
        <f t="shared" si="236"/>
        <v>#N/A</v>
      </c>
      <c r="KV18" s="146" t="e">
        <f t="shared" si="232"/>
        <v>#N/A</v>
      </c>
      <c r="KW18" s="146" t="e">
        <f t="shared" si="232"/>
        <v>#N/A</v>
      </c>
      <c r="KX18" s="146" t="e">
        <f t="shared" si="232"/>
        <v>#N/A</v>
      </c>
      <c r="KY18" s="146" t="e">
        <f t="shared" si="232"/>
        <v>#N/A</v>
      </c>
      <c r="KZ18" s="146" t="e">
        <f t="shared" si="232"/>
        <v>#N/A</v>
      </c>
      <c r="LA18" s="146" t="e">
        <f t="shared" si="232"/>
        <v>#N/A</v>
      </c>
      <c r="LB18" s="146" t="e">
        <f t="shared" si="232"/>
        <v>#N/A</v>
      </c>
      <c r="LC18" s="146" t="e">
        <f t="shared" si="232"/>
        <v>#N/A</v>
      </c>
      <c r="LD18" s="146" t="e">
        <f t="shared" si="232"/>
        <v>#N/A</v>
      </c>
      <c r="LE18" s="146" t="e">
        <f t="shared" si="232"/>
        <v>#N/A</v>
      </c>
      <c r="LF18" s="146" t="e">
        <f t="shared" si="232"/>
        <v>#N/A</v>
      </c>
      <c r="LG18" s="146" t="e">
        <f t="shared" si="232"/>
        <v>#N/A</v>
      </c>
      <c r="LH18" s="146" t="e">
        <f t="shared" si="232"/>
        <v>#N/A</v>
      </c>
      <c r="LI18" s="146" t="e">
        <f t="shared" si="232"/>
        <v>#N/A</v>
      </c>
      <c r="LJ18" s="146" t="e">
        <f t="shared" si="232"/>
        <v>#N/A</v>
      </c>
      <c r="LK18" s="146" t="e">
        <f t="shared" si="232"/>
        <v>#N/A</v>
      </c>
      <c r="LL18" s="146" t="e">
        <f t="shared" si="232"/>
        <v>#N/A</v>
      </c>
      <c r="LM18" s="146" t="e">
        <f t="shared" si="232"/>
        <v>#N/A</v>
      </c>
      <c r="LN18" s="146" t="e">
        <f t="shared" si="232"/>
        <v>#N/A</v>
      </c>
      <c r="LO18" s="146" t="e">
        <f t="shared" si="232"/>
        <v>#N/A</v>
      </c>
      <c r="LP18" s="146" t="e">
        <f t="shared" si="232"/>
        <v>#N/A</v>
      </c>
      <c r="LQ18" s="146" t="e">
        <f t="shared" si="232"/>
        <v>#N/A</v>
      </c>
      <c r="LR18" s="146" t="e">
        <f t="shared" si="232"/>
        <v>#N/A</v>
      </c>
      <c r="LS18" s="146" t="e">
        <f t="shared" si="232"/>
        <v>#N/A</v>
      </c>
      <c r="LT18" s="146" t="e">
        <f t="shared" si="232"/>
        <v>#N/A</v>
      </c>
      <c r="LU18" s="146" t="e">
        <f t="shared" si="232"/>
        <v>#N/A</v>
      </c>
      <c r="LV18" s="146" t="e">
        <f t="shared" si="232"/>
        <v>#N/A</v>
      </c>
      <c r="LW18" s="146" t="e">
        <f t="shared" si="232"/>
        <v>#N/A</v>
      </c>
      <c r="LX18" s="146" t="e">
        <f t="shared" si="232"/>
        <v>#N/A</v>
      </c>
      <c r="LY18" s="146" t="e">
        <f t="shared" si="232"/>
        <v>#N/A</v>
      </c>
      <c r="LZ18" s="146" t="e">
        <f t="shared" si="232"/>
        <v>#N/A</v>
      </c>
      <c r="MA18" s="146" t="e">
        <f t="shared" si="232"/>
        <v>#N/A</v>
      </c>
      <c r="MB18" s="146" t="e">
        <f t="shared" si="232"/>
        <v>#N/A</v>
      </c>
      <c r="MC18" s="146" t="e">
        <f t="shared" si="232"/>
        <v>#N/A</v>
      </c>
      <c r="MD18" s="146" t="e">
        <f t="shared" si="232"/>
        <v>#N/A</v>
      </c>
      <c r="ME18" s="146" t="e">
        <f t="shared" si="232"/>
        <v>#N/A</v>
      </c>
      <c r="MF18" s="146" t="e">
        <f t="shared" si="232"/>
        <v>#N/A</v>
      </c>
      <c r="MG18" s="146" t="e">
        <f t="shared" si="232"/>
        <v>#N/A</v>
      </c>
      <c r="MH18" s="146" t="e">
        <f t="shared" si="232"/>
        <v>#N/A</v>
      </c>
      <c r="MI18" s="146" t="e">
        <f t="shared" si="232"/>
        <v>#N/A</v>
      </c>
      <c r="MJ18" s="146" t="e">
        <f t="shared" si="232"/>
        <v>#N/A</v>
      </c>
      <c r="MK18" s="146" t="e">
        <f t="shared" si="232"/>
        <v>#N/A</v>
      </c>
      <c r="ML18" s="146" t="e">
        <f t="shared" si="232"/>
        <v>#N/A</v>
      </c>
      <c r="MM18" s="146" t="e">
        <f t="shared" si="232"/>
        <v>#N/A</v>
      </c>
      <c r="MN18" s="146" t="e">
        <f t="shared" si="232"/>
        <v>#N/A</v>
      </c>
      <c r="MO18" s="146" t="e">
        <f t="shared" si="22"/>
        <v>#N/A</v>
      </c>
      <c r="MP18" s="146" t="e">
        <f t="shared" si="227"/>
        <v>#N/A</v>
      </c>
      <c r="MQ18" s="146" t="e">
        <f t="shared" si="227"/>
        <v>#N/A</v>
      </c>
      <c r="MR18" s="146" t="e">
        <f t="shared" si="227"/>
        <v>#N/A</v>
      </c>
      <c r="MS18" s="146" t="e">
        <f t="shared" si="237"/>
        <v>#N/A</v>
      </c>
      <c r="MT18" s="146" t="e">
        <f t="shared" si="237"/>
        <v>#N/A</v>
      </c>
      <c r="MU18" s="146" t="e">
        <f t="shared" si="237"/>
        <v>#N/A</v>
      </c>
      <c r="MV18" s="146" t="e">
        <f t="shared" si="237"/>
        <v>#N/A</v>
      </c>
      <c r="MW18" s="146" t="e">
        <f t="shared" si="237"/>
        <v>#N/A</v>
      </c>
      <c r="MX18" s="146" t="e">
        <f t="shared" si="237"/>
        <v>#N/A</v>
      </c>
      <c r="MY18" s="146" t="e">
        <f t="shared" si="237"/>
        <v>#N/A</v>
      </c>
      <c r="MZ18" s="146" t="e">
        <f t="shared" si="237"/>
        <v>#N/A</v>
      </c>
      <c r="NA18" s="146" t="e">
        <f t="shared" si="237"/>
        <v>#N/A</v>
      </c>
      <c r="NB18" s="146" t="e">
        <f t="shared" si="237"/>
        <v>#N/A</v>
      </c>
      <c r="NC18" s="146" t="e">
        <f t="shared" si="237"/>
        <v>#N/A</v>
      </c>
      <c r="ND18" s="146" t="e">
        <f t="shared" si="237"/>
        <v>#N/A</v>
      </c>
      <c r="NE18" s="146" t="e">
        <f t="shared" si="237"/>
        <v>#N/A</v>
      </c>
      <c r="NF18" s="146" t="e">
        <f t="shared" si="237"/>
        <v>#N/A</v>
      </c>
      <c r="NG18" s="146" t="e">
        <f t="shared" si="237"/>
        <v>#N/A</v>
      </c>
      <c r="NH18" s="146" t="e">
        <f t="shared" si="233"/>
        <v>#N/A</v>
      </c>
      <c r="NI18" s="146" t="e">
        <f t="shared" si="233"/>
        <v>#N/A</v>
      </c>
      <c r="NJ18" s="146" t="e">
        <f t="shared" si="233"/>
        <v>#N/A</v>
      </c>
      <c r="NK18" s="146" t="e">
        <f t="shared" si="233"/>
        <v>#N/A</v>
      </c>
      <c r="NL18" s="146" t="e">
        <f t="shared" si="233"/>
        <v>#N/A</v>
      </c>
      <c r="NM18" s="146" t="e">
        <f t="shared" si="233"/>
        <v>#N/A</v>
      </c>
      <c r="NN18" s="146" t="e">
        <f t="shared" si="233"/>
        <v>#N/A</v>
      </c>
      <c r="NO18" s="146" t="e">
        <f t="shared" si="233"/>
        <v>#N/A</v>
      </c>
      <c r="NP18" s="146" t="e">
        <f t="shared" si="233"/>
        <v>#N/A</v>
      </c>
      <c r="NQ18" s="146" t="e">
        <f t="shared" si="233"/>
        <v>#N/A</v>
      </c>
      <c r="NR18" s="146" t="e">
        <f t="shared" si="233"/>
        <v>#N/A</v>
      </c>
      <c r="NS18" s="146" t="e">
        <f t="shared" si="233"/>
        <v>#N/A</v>
      </c>
      <c r="NT18" s="146" t="e">
        <f t="shared" si="233"/>
        <v>#N/A</v>
      </c>
      <c r="NU18" s="146" t="e">
        <f t="shared" si="233"/>
        <v>#N/A</v>
      </c>
      <c r="NV18" s="146" t="e">
        <f t="shared" si="233"/>
        <v>#N/A</v>
      </c>
      <c r="NW18" s="146" t="e">
        <f t="shared" si="233"/>
        <v>#N/A</v>
      </c>
      <c r="NX18" s="146" t="e">
        <f t="shared" si="233"/>
        <v>#N/A</v>
      </c>
      <c r="NY18" s="146" t="e">
        <f t="shared" si="233"/>
        <v>#N/A</v>
      </c>
      <c r="NZ18" s="146" t="e">
        <f t="shared" si="233"/>
        <v>#N/A</v>
      </c>
      <c r="OA18" s="146" t="e">
        <f t="shared" si="233"/>
        <v>#N/A</v>
      </c>
      <c r="OB18" s="146" t="e">
        <f t="shared" si="233"/>
        <v>#N/A</v>
      </c>
      <c r="OC18" s="146" t="e">
        <f t="shared" si="233"/>
        <v>#N/A</v>
      </c>
      <c r="OD18" s="146" t="e">
        <f t="shared" si="233"/>
        <v>#N/A</v>
      </c>
      <c r="OE18" s="146" t="e">
        <f t="shared" si="233"/>
        <v>#N/A</v>
      </c>
      <c r="OF18" s="146" t="e">
        <f t="shared" si="233"/>
        <v>#N/A</v>
      </c>
      <c r="OG18" s="146" t="e">
        <f t="shared" si="233"/>
        <v>#N/A</v>
      </c>
      <c r="OH18" s="146" t="e">
        <f t="shared" si="233"/>
        <v>#N/A</v>
      </c>
      <c r="OI18" s="146" t="e">
        <f t="shared" si="233"/>
        <v>#N/A</v>
      </c>
      <c r="OJ18" s="146" t="e">
        <f t="shared" si="233"/>
        <v>#N/A</v>
      </c>
      <c r="OK18" s="146" t="e">
        <f t="shared" si="233"/>
        <v>#N/A</v>
      </c>
      <c r="OL18" s="146" t="e">
        <f t="shared" si="233"/>
        <v>#N/A</v>
      </c>
      <c r="OM18" s="146" t="e">
        <f t="shared" si="233"/>
        <v>#N/A</v>
      </c>
      <c r="ON18" s="146" t="e">
        <f t="shared" si="233"/>
        <v>#N/A</v>
      </c>
      <c r="OO18" s="146" t="e">
        <f t="shared" si="233"/>
        <v>#N/A</v>
      </c>
      <c r="OP18" s="146" t="e">
        <f t="shared" si="233"/>
        <v>#N/A</v>
      </c>
      <c r="OQ18" s="146" t="e">
        <f t="shared" si="233"/>
        <v>#N/A</v>
      </c>
      <c r="OR18" s="146" t="e">
        <f t="shared" si="233"/>
        <v>#N/A</v>
      </c>
      <c r="OS18" s="146" t="e">
        <f t="shared" si="233"/>
        <v>#N/A</v>
      </c>
      <c r="OT18" s="146" t="e">
        <f t="shared" si="233"/>
        <v>#N/A</v>
      </c>
      <c r="OU18" s="146" t="e">
        <f t="shared" si="233"/>
        <v>#N/A</v>
      </c>
      <c r="OV18" s="146" t="e">
        <f t="shared" si="233"/>
        <v>#N/A</v>
      </c>
      <c r="OW18" s="146" t="e">
        <f t="shared" si="233"/>
        <v>#N/A</v>
      </c>
      <c r="OX18" s="146" t="e">
        <f t="shared" si="233"/>
        <v>#N/A</v>
      </c>
      <c r="OY18" s="146" t="e">
        <f t="shared" si="233"/>
        <v>#N/A</v>
      </c>
      <c r="OZ18" s="146" t="e">
        <f t="shared" si="233"/>
        <v>#N/A</v>
      </c>
      <c r="PA18" s="146" t="e">
        <f t="shared" si="23"/>
        <v>#N/A</v>
      </c>
      <c r="PB18" s="146" t="e">
        <f t="shared" si="7"/>
        <v>#N/A</v>
      </c>
      <c r="PC18" s="146" t="e">
        <f t="shared" si="7"/>
        <v>#N/A</v>
      </c>
      <c r="PD18" s="146" t="e">
        <f t="shared" si="7"/>
        <v>#N/A</v>
      </c>
      <c r="PE18" s="146" t="e">
        <f t="shared" si="7"/>
        <v>#N/A</v>
      </c>
      <c r="PF18" s="146" t="e">
        <f t="shared" si="7"/>
        <v>#N/A</v>
      </c>
      <c r="PG18" s="146" t="e">
        <f t="shared" si="7"/>
        <v>#N/A</v>
      </c>
      <c r="PH18" s="146" t="e">
        <f t="shared" si="7"/>
        <v>#N/A</v>
      </c>
      <c r="PI18" s="146" t="e">
        <f t="shared" si="7"/>
        <v>#N/A</v>
      </c>
    </row>
    <row r="19" spans="1:425" hidden="1" x14ac:dyDescent="0.45">
      <c r="A19" s="4">
        <v>16</v>
      </c>
      <c r="B19" s="319" t="str">
        <f>IFERROR(_xlfn.LOGNORM.INV(VLookups!$B$22,LN($G19),LN($K19)),"")</f>
        <v/>
      </c>
      <c r="C19" s="81"/>
      <c r="D19" s="319" t="str">
        <f>IFERROR(_xlfn.LOGNORM.INV(VLookups!$B$23,LN($G19),LN($K19)),"")</f>
        <v/>
      </c>
      <c r="E19" s="32" t="str">
        <f t="shared" si="8"/>
        <v/>
      </c>
      <c r="F19" s="32" t="str">
        <f t="shared" si="9"/>
        <v/>
      </c>
      <c r="G19" s="65" t="str">
        <f>IF(AND(C19&gt;0,NOT(ISBLANK(H19))),IF(VLOOKUP($C$3,VLookups!$A$17:$B$18,2,FALSE),C19*VLOOKUP(H19,VLookups!$A$4:$B$13,2,FALSE),C19),"")</f>
        <v/>
      </c>
      <c r="H19" s="21"/>
      <c r="I19" s="53"/>
      <c r="J19" s="237"/>
      <c r="K19" s="320" t="str">
        <f>IF(C19&gt;0,IF(ISBLANK(J19),IF(ISBLANK(H19),"",VLOOKUP(H19,VLookups!$A$4:$C$13,3,FALSE)),J19),"")</f>
        <v/>
      </c>
      <c r="L19" s="320" t="str">
        <f t="shared" si="10"/>
        <v/>
      </c>
      <c r="M19" s="67" t="str">
        <f t="shared" si="11"/>
        <v/>
      </c>
      <c r="N19" s="81"/>
      <c r="O19" s="230" t="str">
        <f>IF(AND(N19&gt;0,C19&gt;0,NOT(K19="")),ABS(VLOOKUP($N$1,VLookups!$A$27:$B$28,2,FALSE)-_xlfn.LOGNORM.DIST(N19,LN(G19),LN(K19),TRUE)),"")</f>
        <v/>
      </c>
      <c r="P19" s="80" t="str">
        <f>IF(AND($B19&gt;0,$C19&gt;0,$D19&gt;0,NOT(ISBLANK($H19))),_xlfn.LOGNORM.INV(ABS(VLOOKUP($N$1,VLookups!$A$27:$B$28,2,FALSE)-P$3),LN($G19),LN($K19)),"")</f>
        <v/>
      </c>
      <c r="Q19" s="79" t="str">
        <f>IF(AND($B19&gt;0,$C19&gt;0,$D19&gt;0,NOT(ISBLANK($H19))),_xlfn.LOGNORM.INV(ABS(VLOOKUP($N$1,VLookups!$A$27:$B$28,2,FALSE)-Q$3),LN($G19),LN($K19)),"")</f>
        <v/>
      </c>
      <c r="R19" s="80" t="str">
        <f>IF(AND($B19&gt;0,$C19&gt;0,$D19&gt;0,NOT(ISBLANK($H19))),_xlfn.LOGNORM.INV(ABS(VLOOKUP($N$1,VLookups!$A$27:$B$28,2,FALSE)-R$3),LN($G19),LN($K19)),"")</f>
        <v/>
      </c>
      <c r="S19" s="79" t="str">
        <f>IF(AND($B19&gt;0,$C19&gt;0,$D19&gt;0,NOT(ISBLANK($H19))),_xlfn.LOGNORM.INV(ABS(VLOOKUP($N$1,VLookups!$A$27:$B$28,2,FALSE)-S$3),LN($G19),LN($K19)),"")</f>
        <v/>
      </c>
      <c r="T19" s="80" t="str">
        <f>IF(AND($B19&gt;0,$C19&gt;0,$D19&gt;0,NOT(ISBLANK($H19))),_xlfn.LOGNORM.INV(ABS(VLOOKUP($N$1,VLookups!$A$27:$B$28,2,FALSE)-T$3),LN($G19),LN($K19)),"")</f>
        <v/>
      </c>
      <c r="U19" s="79" t="str">
        <f>IF(AND($B19&gt;0,$C19&gt;0,$D19&gt;0,NOT(ISBLANK($H19))),_xlfn.LOGNORM.INV(ABS(VLOOKUP($N$1,VLookups!$A$27:$B$28,2,FALSE)-U$3),LN($G19),LN($K19)),"")</f>
        <v/>
      </c>
      <c r="V19" s="5"/>
      <c r="W19" s="145" t="str">
        <f t="shared" si="12"/>
        <v/>
      </c>
      <c r="X19" s="145" t="str">
        <f t="shared" si="13"/>
        <v/>
      </c>
      <c r="Y19" s="46" t="str">
        <f t="shared" ref="Y19" si="239">IF(ISNONTEXT($W19),X19+$W19,"")</f>
        <v/>
      </c>
      <c r="Z19" s="46" t="str">
        <f t="shared" si="25"/>
        <v/>
      </c>
      <c r="AA19" s="46" t="str">
        <f t="shared" si="26"/>
        <v/>
      </c>
      <c r="AB19" s="46" t="str">
        <f t="shared" si="27"/>
        <v/>
      </c>
      <c r="AC19" s="46" t="str">
        <f t="shared" si="28"/>
        <v/>
      </c>
      <c r="AD19" s="46" t="str">
        <f t="shared" si="29"/>
        <v/>
      </c>
      <c r="AE19" s="46" t="str">
        <f t="shared" si="30"/>
        <v/>
      </c>
      <c r="AF19" s="46" t="str">
        <f t="shared" si="31"/>
        <v/>
      </c>
      <c r="AG19" s="46" t="str">
        <f t="shared" si="32"/>
        <v/>
      </c>
      <c r="AH19" s="46" t="str">
        <f t="shared" si="33"/>
        <v/>
      </c>
      <c r="AI19" s="46" t="str">
        <f t="shared" si="34"/>
        <v/>
      </c>
      <c r="AJ19" s="46" t="str">
        <f t="shared" si="35"/>
        <v/>
      </c>
      <c r="AK19" s="46" t="str">
        <f t="shared" si="36"/>
        <v/>
      </c>
      <c r="AL19" s="46" t="str">
        <f t="shared" si="37"/>
        <v/>
      </c>
      <c r="AM19" s="46" t="str">
        <f t="shared" si="38"/>
        <v/>
      </c>
      <c r="AN19" s="46" t="str">
        <f t="shared" si="39"/>
        <v/>
      </c>
      <c r="AO19" s="46" t="str">
        <f t="shared" si="40"/>
        <v/>
      </c>
      <c r="AP19" s="46" t="str">
        <f t="shared" si="41"/>
        <v/>
      </c>
      <c r="AQ19" s="46" t="str">
        <f t="shared" si="42"/>
        <v/>
      </c>
      <c r="AR19" s="46" t="str">
        <f t="shared" si="43"/>
        <v/>
      </c>
      <c r="AS19" s="46" t="str">
        <f t="shared" si="44"/>
        <v/>
      </c>
      <c r="AT19" s="46" t="str">
        <f t="shared" si="45"/>
        <v/>
      </c>
      <c r="AU19" s="46" t="str">
        <f t="shared" si="46"/>
        <v/>
      </c>
      <c r="AV19" s="46" t="str">
        <f t="shared" si="47"/>
        <v/>
      </c>
      <c r="AW19" s="46" t="str">
        <f t="shared" si="48"/>
        <v/>
      </c>
      <c r="AX19" s="46" t="str">
        <f t="shared" si="49"/>
        <v/>
      </c>
      <c r="AY19" s="46" t="str">
        <f t="shared" si="50"/>
        <v/>
      </c>
      <c r="AZ19" s="46" t="str">
        <f t="shared" si="51"/>
        <v/>
      </c>
      <c r="BA19" s="46" t="str">
        <f t="shared" si="52"/>
        <v/>
      </c>
      <c r="BB19" s="46" t="str">
        <f t="shared" si="53"/>
        <v/>
      </c>
      <c r="BC19" s="46" t="str">
        <f t="shared" si="54"/>
        <v/>
      </c>
      <c r="BD19" s="46" t="str">
        <f t="shared" si="55"/>
        <v/>
      </c>
      <c r="BE19" s="46" t="str">
        <f t="shared" si="56"/>
        <v/>
      </c>
      <c r="BF19" s="46" t="str">
        <f t="shared" si="57"/>
        <v/>
      </c>
      <c r="BG19" s="46" t="str">
        <f t="shared" si="58"/>
        <v/>
      </c>
      <c r="BH19" s="46" t="str">
        <f t="shared" si="59"/>
        <v/>
      </c>
      <c r="BI19" s="46" t="str">
        <f t="shared" si="60"/>
        <v/>
      </c>
      <c r="BJ19" s="46" t="str">
        <f t="shared" si="61"/>
        <v/>
      </c>
      <c r="BK19" s="46" t="str">
        <f t="shared" si="62"/>
        <v/>
      </c>
      <c r="BL19" s="46" t="str">
        <f t="shared" si="63"/>
        <v/>
      </c>
      <c r="BM19" s="46" t="str">
        <f t="shared" si="64"/>
        <v/>
      </c>
      <c r="BN19" s="46" t="str">
        <f t="shared" si="65"/>
        <v/>
      </c>
      <c r="BO19" s="46" t="str">
        <f t="shared" si="66"/>
        <v/>
      </c>
      <c r="BP19" s="46" t="str">
        <f t="shared" si="67"/>
        <v/>
      </c>
      <c r="BQ19" s="46" t="str">
        <f t="shared" si="68"/>
        <v/>
      </c>
      <c r="BR19" s="46" t="str">
        <f t="shared" si="69"/>
        <v/>
      </c>
      <c r="BS19" s="46" t="str">
        <f t="shared" si="70"/>
        <v/>
      </c>
      <c r="BT19" s="46" t="str">
        <f t="shared" si="71"/>
        <v/>
      </c>
      <c r="BU19" s="46" t="str">
        <f t="shared" si="72"/>
        <v/>
      </c>
      <c r="BV19" s="46" t="str">
        <f t="shared" si="73"/>
        <v/>
      </c>
      <c r="BW19" s="46" t="str">
        <f t="shared" si="74"/>
        <v/>
      </c>
      <c r="BX19" s="46" t="str">
        <f t="shared" si="75"/>
        <v/>
      </c>
      <c r="BY19" s="46" t="str">
        <f t="shared" si="76"/>
        <v/>
      </c>
      <c r="BZ19" s="46" t="str">
        <f t="shared" si="77"/>
        <v/>
      </c>
      <c r="CA19" s="46" t="str">
        <f t="shared" si="78"/>
        <v/>
      </c>
      <c r="CB19" s="46" t="str">
        <f t="shared" si="79"/>
        <v/>
      </c>
      <c r="CC19" s="46" t="str">
        <f t="shared" si="80"/>
        <v/>
      </c>
      <c r="CD19" s="46" t="str">
        <f t="shared" si="81"/>
        <v/>
      </c>
      <c r="CE19" s="46" t="str">
        <f t="shared" si="82"/>
        <v/>
      </c>
      <c r="CF19" s="46" t="str">
        <f t="shared" si="83"/>
        <v/>
      </c>
      <c r="CG19" s="46" t="str">
        <f t="shared" si="84"/>
        <v/>
      </c>
      <c r="CH19" s="46" t="str">
        <f t="shared" si="85"/>
        <v/>
      </c>
      <c r="CI19" s="46" t="str">
        <f t="shared" si="86"/>
        <v/>
      </c>
      <c r="CJ19" s="46" t="str">
        <f t="shared" si="87"/>
        <v/>
      </c>
      <c r="CK19" s="46" t="str">
        <f t="shared" si="18"/>
        <v/>
      </c>
      <c r="CL19" s="46" t="str">
        <f t="shared" si="88"/>
        <v/>
      </c>
      <c r="CM19" s="46" t="str">
        <f t="shared" si="89"/>
        <v/>
      </c>
      <c r="CN19" s="46" t="str">
        <f t="shared" si="90"/>
        <v/>
      </c>
      <c r="CO19" s="46" t="str">
        <f t="shared" si="91"/>
        <v/>
      </c>
      <c r="CP19" s="46" t="str">
        <f t="shared" si="92"/>
        <v/>
      </c>
      <c r="CQ19" s="46" t="str">
        <f t="shared" si="93"/>
        <v/>
      </c>
      <c r="CR19" s="46" t="str">
        <f t="shared" si="94"/>
        <v/>
      </c>
      <c r="CS19" s="46" t="str">
        <f t="shared" si="95"/>
        <v/>
      </c>
      <c r="CT19" s="46" t="str">
        <f t="shared" si="96"/>
        <v/>
      </c>
      <c r="CU19" s="46" t="str">
        <f t="shared" si="97"/>
        <v/>
      </c>
      <c r="CV19" s="46" t="str">
        <f t="shared" si="98"/>
        <v/>
      </c>
      <c r="CW19" s="46" t="str">
        <f t="shared" si="99"/>
        <v/>
      </c>
      <c r="CX19" s="46" t="str">
        <f t="shared" si="100"/>
        <v/>
      </c>
      <c r="CY19" s="46" t="str">
        <f t="shared" si="101"/>
        <v/>
      </c>
      <c r="CZ19" s="46" t="str">
        <f t="shared" si="102"/>
        <v/>
      </c>
      <c r="DA19" s="46" t="str">
        <f t="shared" si="103"/>
        <v/>
      </c>
      <c r="DB19" s="46" t="str">
        <f t="shared" si="104"/>
        <v/>
      </c>
      <c r="DC19" s="46" t="str">
        <f t="shared" si="105"/>
        <v/>
      </c>
      <c r="DD19" s="46" t="str">
        <f t="shared" si="106"/>
        <v/>
      </c>
      <c r="DE19" s="46" t="str">
        <f t="shared" si="107"/>
        <v/>
      </c>
      <c r="DF19" s="46" t="str">
        <f t="shared" si="108"/>
        <v/>
      </c>
      <c r="DG19" s="46" t="str">
        <f t="shared" si="109"/>
        <v/>
      </c>
      <c r="DH19" s="46" t="str">
        <f t="shared" si="110"/>
        <v/>
      </c>
      <c r="DI19" s="46" t="str">
        <f t="shared" si="111"/>
        <v/>
      </c>
      <c r="DJ19" s="46" t="str">
        <f t="shared" si="112"/>
        <v/>
      </c>
      <c r="DK19" s="46" t="str">
        <f t="shared" si="113"/>
        <v/>
      </c>
      <c r="DL19" s="46" t="str">
        <f t="shared" si="114"/>
        <v/>
      </c>
      <c r="DM19" s="46" t="str">
        <f t="shared" si="115"/>
        <v/>
      </c>
      <c r="DN19" s="46" t="str">
        <f t="shared" si="116"/>
        <v/>
      </c>
      <c r="DO19" s="46" t="str">
        <f t="shared" si="117"/>
        <v/>
      </c>
      <c r="DP19" s="46" t="str">
        <f t="shared" si="118"/>
        <v/>
      </c>
      <c r="DQ19" s="46" t="str">
        <f t="shared" si="119"/>
        <v/>
      </c>
      <c r="DR19" s="46" t="str">
        <f t="shared" si="120"/>
        <v/>
      </c>
      <c r="DS19" s="46" t="str">
        <f t="shared" si="121"/>
        <v/>
      </c>
      <c r="DT19" s="46" t="str">
        <f t="shared" si="122"/>
        <v/>
      </c>
      <c r="DU19" s="46" t="str">
        <f t="shared" si="123"/>
        <v/>
      </c>
      <c r="DV19" s="46" t="str">
        <f t="shared" si="124"/>
        <v/>
      </c>
      <c r="DW19" s="46" t="str">
        <f t="shared" si="125"/>
        <v/>
      </c>
      <c r="DX19" s="46" t="str">
        <f t="shared" si="126"/>
        <v/>
      </c>
      <c r="DY19" s="46" t="str">
        <f t="shared" si="127"/>
        <v/>
      </c>
      <c r="DZ19" s="46" t="str">
        <f t="shared" si="128"/>
        <v/>
      </c>
      <c r="EA19" s="46" t="str">
        <f t="shared" si="129"/>
        <v/>
      </c>
      <c r="EB19" s="46" t="str">
        <f t="shared" si="130"/>
        <v/>
      </c>
      <c r="EC19" s="46" t="str">
        <f t="shared" si="131"/>
        <v/>
      </c>
      <c r="ED19" s="46" t="str">
        <f t="shared" si="132"/>
        <v/>
      </c>
      <c r="EE19" s="46" t="str">
        <f t="shared" si="133"/>
        <v/>
      </c>
      <c r="EF19" s="46" t="str">
        <f t="shared" si="134"/>
        <v/>
      </c>
      <c r="EG19" s="46" t="str">
        <f t="shared" si="135"/>
        <v/>
      </c>
      <c r="EH19" s="46" t="str">
        <f t="shared" si="136"/>
        <v/>
      </c>
      <c r="EI19" s="46" t="str">
        <f t="shared" si="137"/>
        <v/>
      </c>
      <c r="EJ19" s="46" t="str">
        <f t="shared" si="138"/>
        <v/>
      </c>
      <c r="EK19" s="46" t="str">
        <f t="shared" si="139"/>
        <v/>
      </c>
      <c r="EL19" s="46" t="str">
        <f t="shared" si="140"/>
        <v/>
      </c>
      <c r="EM19" s="46" t="str">
        <f t="shared" si="141"/>
        <v/>
      </c>
      <c r="EN19" s="46" t="str">
        <f t="shared" si="142"/>
        <v/>
      </c>
      <c r="EO19" s="46" t="str">
        <f t="shared" si="143"/>
        <v/>
      </c>
      <c r="EP19" s="46" t="str">
        <f t="shared" si="144"/>
        <v/>
      </c>
      <c r="EQ19" s="46" t="str">
        <f t="shared" si="145"/>
        <v/>
      </c>
      <c r="ER19" s="46" t="str">
        <f t="shared" si="146"/>
        <v/>
      </c>
      <c r="ES19" s="46" t="str">
        <f t="shared" si="147"/>
        <v/>
      </c>
      <c r="ET19" s="46" t="str">
        <f t="shared" si="148"/>
        <v/>
      </c>
      <c r="EU19" s="46" t="str">
        <f t="shared" si="149"/>
        <v/>
      </c>
      <c r="EV19" s="46" t="str">
        <f t="shared" si="150"/>
        <v/>
      </c>
      <c r="EW19" s="46" t="str">
        <f t="shared" si="19"/>
        <v/>
      </c>
      <c r="EX19" s="46" t="str">
        <f t="shared" si="151"/>
        <v/>
      </c>
      <c r="EY19" s="46" t="str">
        <f t="shared" si="152"/>
        <v/>
      </c>
      <c r="EZ19" s="46" t="str">
        <f t="shared" si="153"/>
        <v/>
      </c>
      <c r="FA19" s="46" t="str">
        <f t="shared" si="154"/>
        <v/>
      </c>
      <c r="FB19" s="46" t="str">
        <f t="shared" si="155"/>
        <v/>
      </c>
      <c r="FC19" s="46" t="str">
        <f t="shared" si="156"/>
        <v/>
      </c>
      <c r="FD19" s="46" t="str">
        <f t="shared" si="157"/>
        <v/>
      </c>
      <c r="FE19" s="46" t="str">
        <f t="shared" si="158"/>
        <v/>
      </c>
      <c r="FF19" s="46" t="str">
        <f t="shared" si="159"/>
        <v/>
      </c>
      <c r="FG19" s="46" t="str">
        <f t="shared" si="160"/>
        <v/>
      </c>
      <c r="FH19" s="46" t="str">
        <f t="shared" si="161"/>
        <v/>
      </c>
      <c r="FI19" s="46" t="str">
        <f t="shared" si="162"/>
        <v/>
      </c>
      <c r="FJ19" s="46" t="str">
        <f t="shared" si="163"/>
        <v/>
      </c>
      <c r="FK19" s="46" t="str">
        <f t="shared" si="164"/>
        <v/>
      </c>
      <c r="FL19" s="46" t="str">
        <f t="shared" si="165"/>
        <v/>
      </c>
      <c r="FM19" s="46" t="str">
        <f t="shared" si="166"/>
        <v/>
      </c>
      <c r="FN19" s="46" t="str">
        <f t="shared" si="167"/>
        <v/>
      </c>
      <c r="FO19" s="46" t="str">
        <f t="shared" si="168"/>
        <v/>
      </c>
      <c r="FP19" s="46" t="str">
        <f t="shared" si="169"/>
        <v/>
      </c>
      <c r="FQ19" s="46" t="str">
        <f t="shared" si="170"/>
        <v/>
      </c>
      <c r="FR19" s="46" t="str">
        <f t="shared" si="171"/>
        <v/>
      </c>
      <c r="FS19" s="46" t="str">
        <f t="shared" si="172"/>
        <v/>
      </c>
      <c r="FT19" s="46" t="str">
        <f t="shared" si="173"/>
        <v/>
      </c>
      <c r="FU19" s="46" t="str">
        <f t="shared" si="174"/>
        <v/>
      </c>
      <c r="FV19" s="46" t="str">
        <f t="shared" si="175"/>
        <v/>
      </c>
      <c r="FW19" s="46" t="str">
        <f t="shared" si="176"/>
        <v/>
      </c>
      <c r="FX19" s="46" t="str">
        <f t="shared" si="177"/>
        <v/>
      </c>
      <c r="FY19" s="46" t="str">
        <f t="shared" si="178"/>
        <v/>
      </c>
      <c r="FZ19" s="46" t="str">
        <f t="shared" si="179"/>
        <v/>
      </c>
      <c r="GA19" s="46" t="str">
        <f t="shared" si="180"/>
        <v/>
      </c>
      <c r="GB19" s="46" t="str">
        <f t="shared" si="181"/>
        <v/>
      </c>
      <c r="GC19" s="46" t="str">
        <f t="shared" si="182"/>
        <v/>
      </c>
      <c r="GD19" s="46" t="str">
        <f t="shared" si="183"/>
        <v/>
      </c>
      <c r="GE19" s="46" t="str">
        <f t="shared" si="184"/>
        <v/>
      </c>
      <c r="GF19" s="46" t="str">
        <f t="shared" si="185"/>
        <v/>
      </c>
      <c r="GG19" s="46" t="str">
        <f t="shared" si="186"/>
        <v/>
      </c>
      <c r="GH19" s="46" t="str">
        <f t="shared" si="187"/>
        <v/>
      </c>
      <c r="GI19" s="46" t="str">
        <f t="shared" si="188"/>
        <v/>
      </c>
      <c r="GJ19" s="46" t="str">
        <f t="shared" si="189"/>
        <v/>
      </c>
      <c r="GK19" s="46" t="str">
        <f t="shared" si="190"/>
        <v/>
      </c>
      <c r="GL19" s="46" t="str">
        <f t="shared" si="191"/>
        <v/>
      </c>
      <c r="GM19" s="46" t="str">
        <f t="shared" si="192"/>
        <v/>
      </c>
      <c r="GN19" s="46" t="str">
        <f t="shared" si="193"/>
        <v/>
      </c>
      <c r="GO19" s="46" t="str">
        <f t="shared" si="194"/>
        <v/>
      </c>
      <c r="GP19" s="46" t="str">
        <f t="shared" si="195"/>
        <v/>
      </c>
      <c r="GQ19" s="46" t="str">
        <f t="shared" si="196"/>
        <v/>
      </c>
      <c r="GR19" s="46" t="str">
        <f t="shared" si="197"/>
        <v/>
      </c>
      <c r="GS19" s="46" t="str">
        <f t="shared" si="198"/>
        <v/>
      </c>
      <c r="GT19" s="46" t="str">
        <f t="shared" si="199"/>
        <v/>
      </c>
      <c r="GU19" s="46" t="str">
        <f t="shared" si="200"/>
        <v/>
      </c>
      <c r="GV19" s="46" t="str">
        <f t="shared" si="201"/>
        <v/>
      </c>
      <c r="GW19" s="46" t="str">
        <f t="shared" si="202"/>
        <v/>
      </c>
      <c r="GX19" s="46" t="str">
        <f t="shared" si="203"/>
        <v/>
      </c>
      <c r="GY19" s="46" t="str">
        <f t="shared" si="204"/>
        <v/>
      </c>
      <c r="GZ19" s="46" t="str">
        <f t="shared" si="205"/>
        <v/>
      </c>
      <c r="HA19" s="46" t="str">
        <f t="shared" si="206"/>
        <v/>
      </c>
      <c r="HB19" s="46" t="str">
        <f t="shared" si="207"/>
        <v/>
      </c>
      <c r="HC19" s="46" t="str">
        <f t="shared" si="208"/>
        <v/>
      </c>
      <c r="HD19" s="46" t="str">
        <f t="shared" si="209"/>
        <v/>
      </c>
      <c r="HE19" s="46" t="str">
        <f t="shared" si="210"/>
        <v/>
      </c>
      <c r="HF19" s="46" t="str">
        <f t="shared" si="211"/>
        <v/>
      </c>
      <c r="HG19" s="46" t="str">
        <f t="shared" si="212"/>
        <v/>
      </c>
      <c r="HH19" s="46" t="str">
        <f t="shared" si="213"/>
        <v/>
      </c>
      <c r="HI19" s="46" t="str">
        <f t="shared" si="20"/>
        <v/>
      </c>
      <c r="HJ19" s="46" t="str">
        <f t="shared" si="3"/>
        <v/>
      </c>
      <c r="HK19" s="46" t="str">
        <f t="shared" si="3"/>
        <v/>
      </c>
      <c r="HL19" s="46" t="str">
        <f t="shared" si="3"/>
        <v/>
      </c>
      <c r="HM19" s="46" t="str">
        <f t="shared" si="3"/>
        <v/>
      </c>
      <c r="HN19" s="46" t="str">
        <f t="shared" si="3"/>
        <v/>
      </c>
      <c r="HO19" s="46" t="str">
        <f t="shared" si="3"/>
        <v/>
      </c>
      <c r="HP19" s="46" t="str">
        <f t="shared" si="3"/>
        <v/>
      </c>
      <c r="HQ19" s="146" t="e">
        <f t="shared" si="15"/>
        <v>#N/A</v>
      </c>
      <c r="HR19" s="146" t="e">
        <f t="shared" si="225"/>
        <v>#N/A</v>
      </c>
      <c r="HS19" s="146" t="e">
        <f t="shared" si="225"/>
        <v>#N/A</v>
      </c>
      <c r="HT19" s="146" t="e">
        <f t="shared" si="225"/>
        <v>#N/A</v>
      </c>
      <c r="HU19" s="146" t="e">
        <f t="shared" si="235"/>
        <v>#N/A</v>
      </c>
      <c r="HV19" s="146" t="e">
        <f t="shared" si="235"/>
        <v>#N/A</v>
      </c>
      <c r="HW19" s="146" t="e">
        <f t="shared" si="235"/>
        <v>#N/A</v>
      </c>
      <c r="HX19" s="146" t="e">
        <f t="shared" si="235"/>
        <v>#N/A</v>
      </c>
      <c r="HY19" s="146" t="e">
        <f t="shared" si="235"/>
        <v>#N/A</v>
      </c>
      <c r="HZ19" s="146" t="e">
        <f t="shared" si="235"/>
        <v>#N/A</v>
      </c>
      <c r="IA19" s="146" t="e">
        <f t="shared" si="235"/>
        <v>#N/A</v>
      </c>
      <c r="IB19" s="146" t="e">
        <f t="shared" si="235"/>
        <v>#N/A</v>
      </c>
      <c r="IC19" s="146" t="e">
        <f t="shared" si="235"/>
        <v>#N/A</v>
      </c>
      <c r="ID19" s="146" t="e">
        <f t="shared" si="235"/>
        <v>#N/A</v>
      </c>
      <c r="IE19" s="146" t="e">
        <f t="shared" si="235"/>
        <v>#N/A</v>
      </c>
      <c r="IF19" s="146" t="e">
        <f t="shared" si="235"/>
        <v>#N/A</v>
      </c>
      <c r="IG19" s="146" t="e">
        <f t="shared" si="235"/>
        <v>#N/A</v>
      </c>
      <c r="IH19" s="146" t="e">
        <f t="shared" si="235"/>
        <v>#N/A</v>
      </c>
      <c r="II19" s="146" t="e">
        <f t="shared" si="235"/>
        <v>#N/A</v>
      </c>
      <c r="IJ19" s="146" t="e">
        <f t="shared" si="231"/>
        <v>#N/A</v>
      </c>
      <c r="IK19" s="146" t="e">
        <f t="shared" si="231"/>
        <v>#N/A</v>
      </c>
      <c r="IL19" s="146" t="e">
        <f t="shared" si="231"/>
        <v>#N/A</v>
      </c>
      <c r="IM19" s="146" t="e">
        <f t="shared" si="231"/>
        <v>#N/A</v>
      </c>
      <c r="IN19" s="146" t="e">
        <f t="shared" si="231"/>
        <v>#N/A</v>
      </c>
      <c r="IO19" s="146" t="e">
        <f t="shared" si="231"/>
        <v>#N/A</v>
      </c>
      <c r="IP19" s="146" t="e">
        <f t="shared" si="231"/>
        <v>#N/A</v>
      </c>
      <c r="IQ19" s="146" t="e">
        <f t="shared" si="231"/>
        <v>#N/A</v>
      </c>
      <c r="IR19" s="146" t="e">
        <f t="shared" si="231"/>
        <v>#N/A</v>
      </c>
      <c r="IS19" s="146" t="e">
        <f t="shared" si="231"/>
        <v>#N/A</v>
      </c>
      <c r="IT19" s="146" t="e">
        <f t="shared" si="231"/>
        <v>#N/A</v>
      </c>
      <c r="IU19" s="146" t="e">
        <f t="shared" si="231"/>
        <v>#N/A</v>
      </c>
      <c r="IV19" s="146" t="e">
        <f t="shared" si="231"/>
        <v>#N/A</v>
      </c>
      <c r="IW19" s="146" t="e">
        <f t="shared" si="231"/>
        <v>#N/A</v>
      </c>
      <c r="IX19" s="146" t="e">
        <f t="shared" si="231"/>
        <v>#N/A</v>
      </c>
      <c r="IY19" s="146" t="e">
        <f t="shared" si="231"/>
        <v>#N/A</v>
      </c>
      <c r="IZ19" s="146" t="e">
        <f t="shared" si="231"/>
        <v>#N/A</v>
      </c>
      <c r="JA19" s="146" t="e">
        <f t="shared" si="231"/>
        <v>#N/A</v>
      </c>
      <c r="JB19" s="146" t="e">
        <f t="shared" si="231"/>
        <v>#N/A</v>
      </c>
      <c r="JC19" s="146" t="e">
        <f t="shared" si="231"/>
        <v>#N/A</v>
      </c>
      <c r="JD19" s="146" t="e">
        <f t="shared" si="231"/>
        <v>#N/A</v>
      </c>
      <c r="JE19" s="146" t="e">
        <f t="shared" si="231"/>
        <v>#N/A</v>
      </c>
      <c r="JF19" s="146" t="e">
        <f t="shared" si="231"/>
        <v>#N/A</v>
      </c>
      <c r="JG19" s="146" t="e">
        <f t="shared" si="231"/>
        <v>#N/A</v>
      </c>
      <c r="JH19" s="146" t="e">
        <f t="shared" si="231"/>
        <v>#N/A</v>
      </c>
      <c r="JI19" s="146" t="e">
        <f t="shared" si="231"/>
        <v>#N/A</v>
      </c>
      <c r="JJ19" s="146" t="e">
        <f t="shared" si="231"/>
        <v>#N/A</v>
      </c>
      <c r="JK19" s="146" t="e">
        <f t="shared" si="231"/>
        <v>#N/A</v>
      </c>
      <c r="JL19" s="146" t="e">
        <f t="shared" si="231"/>
        <v>#N/A</v>
      </c>
      <c r="JM19" s="146" t="e">
        <f t="shared" si="231"/>
        <v>#N/A</v>
      </c>
      <c r="JN19" s="146" t="e">
        <f t="shared" si="231"/>
        <v>#N/A</v>
      </c>
      <c r="JO19" s="146" t="e">
        <f t="shared" si="231"/>
        <v>#N/A</v>
      </c>
      <c r="JP19" s="146" t="e">
        <f t="shared" si="231"/>
        <v>#N/A</v>
      </c>
      <c r="JQ19" s="146" t="e">
        <f t="shared" si="231"/>
        <v>#N/A</v>
      </c>
      <c r="JR19" s="146" t="e">
        <f t="shared" si="231"/>
        <v>#N/A</v>
      </c>
      <c r="JS19" s="146" t="e">
        <f t="shared" si="231"/>
        <v>#N/A</v>
      </c>
      <c r="JT19" s="146" t="e">
        <f t="shared" si="231"/>
        <v>#N/A</v>
      </c>
      <c r="JU19" s="146" t="e">
        <f t="shared" si="231"/>
        <v>#N/A</v>
      </c>
      <c r="JV19" s="146" t="e">
        <f t="shared" si="231"/>
        <v>#N/A</v>
      </c>
      <c r="JW19" s="146" t="e">
        <f t="shared" si="231"/>
        <v>#N/A</v>
      </c>
      <c r="JX19" s="146" t="e">
        <f t="shared" si="231"/>
        <v>#N/A</v>
      </c>
      <c r="JY19" s="146" t="e">
        <f t="shared" si="231"/>
        <v>#N/A</v>
      </c>
      <c r="JZ19" s="146" t="e">
        <f t="shared" si="231"/>
        <v>#N/A</v>
      </c>
      <c r="KA19" s="146" t="e">
        <f t="shared" si="231"/>
        <v>#N/A</v>
      </c>
      <c r="KB19" s="146" t="e">
        <f t="shared" si="231"/>
        <v>#N/A</v>
      </c>
      <c r="KC19" s="146" t="e">
        <f t="shared" si="21"/>
        <v>#N/A</v>
      </c>
      <c r="KD19" s="146" t="e">
        <f t="shared" si="226"/>
        <v>#N/A</v>
      </c>
      <c r="KE19" s="146" t="e">
        <f t="shared" si="226"/>
        <v>#N/A</v>
      </c>
      <c r="KF19" s="146" t="e">
        <f t="shared" si="226"/>
        <v>#N/A</v>
      </c>
      <c r="KG19" s="146" t="e">
        <f t="shared" si="236"/>
        <v>#N/A</v>
      </c>
      <c r="KH19" s="146" t="e">
        <f t="shared" si="236"/>
        <v>#N/A</v>
      </c>
      <c r="KI19" s="146" t="e">
        <f t="shared" si="236"/>
        <v>#N/A</v>
      </c>
      <c r="KJ19" s="146" t="e">
        <f t="shared" si="236"/>
        <v>#N/A</v>
      </c>
      <c r="KK19" s="146" t="e">
        <f t="shared" si="236"/>
        <v>#N/A</v>
      </c>
      <c r="KL19" s="146" t="e">
        <f t="shared" si="236"/>
        <v>#N/A</v>
      </c>
      <c r="KM19" s="146" t="e">
        <f t="shared" si="236"/>
        <v>#N/A</v>
      </c>
      <c r="KN19" s="146" t="e">
        <f t="shared" si="236"/>
        <v>#N/A</v>
      </c>
      <c r="KO19" s="146" t="e">
        <f t="shared" si="236"/>
        <v>#N/A</v>
      </c>
      <c r="KP19" s="146" t="e">
        <f t="shared" si="236"/>
        <v>#N/A</v>
      </c>
      <c r="KQ19" s="146" t="e">
        <f t="shared" si="236"/>
        <v>#N/A</v>
      </c>
      <c r="KR19" s="146" t="e">
        <f t="shared" si="236"/>
        <v>#N/A</v>
      </c>
      <c r="KS19" s="146" t="e">
        <f t="shared" si="236"/>
        <v>#N/A</v>
      </c>
      <c r="KT19" s="146" t="e">
        <f t="shared" si="236"/>
        <v>#N/A</v>
      </c>
      <c r="KU19" s="146" t="e">
        <f t="shared" si="236"/>
        <v>#N/A</v>
      </c>
      <c r="KV19" s="146" t="e">
        <f t="shared" si="232"/>
        <v>#N/A</v>
      </c>
      <c r="KW19" s="146" t="e">
        <f t="shared" si="232"/>
        <v>#N/A</v>
      </c>
      <c r="KX19" s="146" t="e">
        <f t="shared" si="232"/>
        <v>#N/A</v>
      </c>
      <c r="KY19" s="146" t="e">
        <f t="shared" si="232"/>
        <v>#N/A</v>
      </c>
      <c r="KZ19" s="146" t="e">
        <f t="shared" si="232"/>
        <v>#N/A</v>
      </c>
      <c r="LA19" s="146" t="e">
        <f t="shared" si="232"/>
        <v>#N/A</v>
      </c>
      <c r="LB19" s="146" t="e">
        <f t="shared" si="232"/>
        <v>#N/A</v>
      </c>
      <c r="LC19" s="146" t="e">
        <f t="shared" si="232"/>
        <v>#N/A</v>
      </c>
      <c r="LD19" s="146" t="e">
        <f t="shared" si="232"/>
        <v>#N/A</v>
      </c>
      <c r="LE19" s="146" t="e">
        <f t="shared" si="232"/>
        <v>#N/A</v>
      </c>
      <c r="LF19" s="146" t="e">
        <f t="shared" si="232"/>
        <v>#N/A</v>
      </c>
      <c r="LG19" s="146" t="e">
        <f t="shared" si="232"/>
        <v>#N/A</v>
      </c>
      <c r="LH19" s="146" t="e">
        <f t="shared" si="232"/>
        <v>#N/A</v>
      </c>
      <c r="LI19" s="146" t="e">
        <f t="shared" si="232"/>
        <v>#N/A</v>
      </c>
      <c r="LJ19" s="146" t="e">
        <f t="shared" si="232"/>
        <v>#N/A</v>
      </c>
      <c r="LK19" s="146" t="e">
        <f t="shared" si="232"/>
        <v>#N/A</v>
      </c>
      <c r="LL19" s="146" t="e">
        <f t="shared" si="232"/>
        <v>#N/A</v>
      </c>
      <c r="LM19" s="146" t="e">
        <f t="shared" si="232"/>
        <v>#N/A</v>
      </c>
      <c r="LN19" s="146" t="e">
        <f t="shared" si="232"/>
        <v>#N/A</v>
      </c>
      <c r="LO19" s="146" t="e">
        <f t="shared" si="232"/>
        <v>#N/A</v>
      </c>
      <c r="LP19" s="146" t="e">
        <f t="shared" si="232"/>
        <v>#N/A</v>
      </c>
      <c r="LQ19" s="146" t="e">
        <f t="shared" si="232"/>
        <v>#N/A</v>
      </c>
      <c r="LR19" s="146" t="e">
        <f t="shared" si="232"/>
        <v>#N/A</v>
      </c>
      <c r="LS19" s="146" t="e">
        <f t="shared" si="232"/>
        <v>#N/A</v>
      </c>
      <c r="LT19" s="146" t="e">
        <f t="shared" si="232"/>
        <v>#N/A</v>
      </c>
      <c r="LU19" s="146" t="e">
        <f t="shared" si="232"/>
        <v>#N/A</v>
      </c>
      <c r="LV19" s="146" t="e">
        <f t="shared" si="232"/>
        <v>#N/A</v>
      </c>
      <c r="LW19" s="146" t="e">
        <f t="shared" si="232"/>
        <v>#N/A</v>
      </c>
      <c r="LX19" s="146" t="e">
        <f t="shared" si="232"/>
        <v>#N/A</v>
      </c>
      <c r="LY19" s="146" t="e">
        <f t="shared" si="232"/>
        <v>#N/A</v>
      </c>
      <c r="LZ19" s="146" t="e">
        <f t="shared" si="232"/>
        <v>#N/A</v>
      </c>
      <c r="MA19" s="146" t="e">
        <f t="shared" si="232"/>
        <v>#N/A</v>
      </c>
      <c r="MB19" s="146" t="e">
        <f t="shared" si="232"/>
        <v>#N/A</v>
      </c>
      <c r="MC19" s="146" t="e">
        <f t="shared" si="232"/>
        <v>#N/A</v>
      </c>
      <c r="MD19" s="146" t="e">
        <f t="shared" si="232"/>
        <v>#N/A</v>
      </c>
      <c r="ME19" s="146" t="e">
        <f t="shared" si="232"/>
        <v>#N/A</v>
      </c>
      <c r="MF19" s="146" t="e">
        <f t="shared" si="232"/>
        <v>#N/A</v>
      </c>
      <c r="MG19" s="146" t="e">
        <f t="shared" si="232"/>
        <v>#N/A</v>
      </c>
      <c r="MH19" s="146" t="e">
        <f t="shared" si="232"/>
        <v>#N/A</v>
      </c>
      <c r="MI19" s="146" t="e">
        <f t="shared" si="232"/>
        <v>#N/A</v>
      </c>
      <c r="MJ19" s="146" t="e">
        <f t="shared" si="232"/>
        <v>#N/A</v>
      </c>
      <c r="MK19" s="146" t="e">
        <f t="shared" si="232"/>
        <v>#N/A</v>
      </c>
      <c r="ML19" s="146" t="e">
        <f t="shared" si="232"/>
        <v>#N/A</v>
      </c>
      <c r="MM19" s="146" t="e">
        <f t="shared" si="232"/>
        <v>#N/A</v>
      </c>
      <c r="MN19" s="146" t="e">
        <f t="shared" si="232"/>
        <v>#N/A</v>
      </c>
      <c r="MO19" s="146" t="e">
        <f t="shared" si="22"/>
        <v>#N/A</v>
      </c>
      <c r="MP19" s="146" t="e">
        <f t="shared" si="227"/>
        <v>#N/A</v>
      </c>
      <c r="MQ19" s="146" t="e">
        <f t="shared" si="227"/>
        <v>#N/A</v>
      </c>
      <c r="MR19" s="146" t="e">
        <f t="shared" si="227"/>
        <v>#N/A</v>
      </c>
      <c r="MS19" s="146" t="e">
        <f t="shared" si="237"/>
        <v>#N/A</v>
      </c>
      <c r="MT19" s="146" t="e">
        <f t="shared" si="237"/>
        <v>#N/A</v>
      </c>
      <c r="MU19" s="146" t="e">
        <f t="shared" si="237"/>
        <v>#N/A</v>
      </c>
      <c r="MV19" s="146" t="e">
        <f t="shared" si="237"/>
        <v>#N/A</v>
      </c>
      <c r="MW19" s="146" t="e">
        <f t="shared" si="237"/>
        <v>#N/A</v>
      </c>
      <c r="MX19" s="146" t="e">
        <f t="shared" si="237"/>
        <v>#N/A</v>
      </c>
      <c r="MY19" s="146" t="e">
        <f t="shared" si="237"/>
        <v>#N/A</v>
      </c>
      <c r="MZ19" s="146" t="e">
        <f t="shared" si="237"/>
        <v>#N/A</v>
      </c>
      <c r="NA19" s="146" t="e">
        <f t="shared" si="237"/>
        <v>#N/A</v>
      </c>
      <c r="NB19" s="146" t="e">
        <f t="shared" si="237"/>
        <v>#N/A</v>
      </c>
      <c r="NC19" s="146" t="e">
        <f t="shared" si="237"/>
        <v>#N/A</v>
      </c>
      <c r="ND19" s="146" t="e">
        <f t="shared" si="237"/>
        <v>#N/A</v>
      </c>
      <c r="NE19" s="146" t="e">
        <f t="shared" si="237"/>
        <v>#N/A</v>
      </c>
      <c r="NF19" s="146" t="e">
        <f t="shared" si="237"/>
        <v>#N/A</v>
      </c>
      <c r="NG19" s="146" t="e">
        <f t="shared" si="237"/>
        <v>#N/A</v>
      </c>
      <c r="NH19" s="146" t="e">
        <f t="shared" si="233"/>
        <v>#N/A</v>
      </c>
      <c r="NI19" s="146" t="e">
        <f t="shared" si="233"/>
        <v>#N/A</v>
      </c>
      <c r="NJ19" s="146" t="e">
        <f t="shared" si="233"/>
        <v>#N/A</v>
      </c>
      <c r="NK19" s="146" t="e">
        <f t="shared" si="233"/>
        <v>#N/A</v>
      </c>
      <c r="NL19" s="146" t="e">
        <f t="shared" si="233"/>
        <v>#N/A</v>
      </c>
      <c r="NM19" s="146" t="e">
        <f t="shared" si="233"/>
        <v>#N/A</v>
      </c>
      <c r="NN19" s="146" t="e">
        <f t="shared" si="233"/>
        <v>#N/A</v>
      </c>
      <c r="NO19" s="146" t="e">
        <f t="shared" si="233"/>
        <v>#N/A</v>
      </c>
      <c r="NP19" s="146" t="e">
        <f t="shared" si="233"/>
        <v>#N/A</v>
      </c>
      <c r="NQ19" s="146" t="e">
        <f t="shared" si="233"/>
        <v>#N/A</v>
      </c>
      <c r="NR19" s="146" t="e">
        <f t="shared" si="233"/>
        <v>#N/A</v>
      </c>
      <c r="NS19" s="146" t="e">
        <f t="shared" si="233"/>
        <v>#N/A</v>
      </c>
      <c r="NT19" s="146" t="e">
        <f t="shared" si="233"/>
        <v>#N/A</v>
      </c>
      <c r="NU19" s="146" t="e">
        <f t="shared" si="233"/>
        <v>#N/A</v>
      </c>
      <c r="NV19" s="146" t="e">
        <f t="shared" si="233"/>
        <v>#N/A</v>
      </c>
      <c r="NW19" s="146" t="e">
        <f t="shared" si="233"/>
        <v>#N/A</v>
      </c>
      <c r="NX19" s="146" t="e">
        <f t="shared" si="233"/>
        <v>#N/A</v>
      </c>
      <c r="NY19" s="146" t="e">
        <f t="shared" si="233"/>
        <v>#N/A</v>
      </c>
      <c r="NZ19" s="146" t="e">
        <f t="shared" si="233"/>
        <v>#N/A</v>
      </c>
      <c r="OA19" s="146" t="e">
        <f t="shared" si="233"/>
        <v>#N/A</v>
      </c>
      <c r="OB19" s="146" t="e">
        <f t="shared" si="233"/>
        <v>#N/A</v>
      </c>
      <c r="OC19" s="146" t="e">
        <f t="shared" si="233"/>
        <v>#N/A</v>
      </c>
      <c r="OD19" s="146" t="e">
        <f t="shared" si="233"/>
        <v>#N/A</v>
      </c>
      <c r="OE19" s="146" t="e">
        <f t="shared" si="233"/>
        <v>#N/A</v>
      </c>
      <c r="OF19" s="146" t="e">
        <f t="shared" si="233"/>
        <v>#N/A</v>
      </c>
      <c r="OG19" s="146" t="e">
        <f t="shared" si="233"/>
        <v>#N/A</v>
      </c>
      <c r="OH19" s="146" t="e">
        <f t="shared" si="233"/>
        <v>#N/A</v>
      </c>
      <c r="OI19" s="146" t="e">
        <f t="shared" si="233"/>
        <v>#N/A</v>
      </c>
      <c r="OJ19" s="146" t="e">
        <f t="shared" si="233"/>
        <v>#N/A</v>
      </c>
      <c r="OK19" s="146" t="e">
        <f t="shared" si="233"/>
        <v>#N/A</v>
      </c>
      <c r="OL19" s="146" t="e">
        <f t="shared" si="233"/>
        <v>#N/A</v>
      </c>
      <c r="OM19" s="146" t="e">
        <f t="shared" si="233"/>
        <v>#N/A</v>
      </c>
      <c r="ON19" s="146" t="e">
        <f t="shared" si="233"/>
        <v>#N/A</v>
      </c>
      <c r="OO19" s="146" t="e">
        <f t="shared" si="233"/>
        <v>#N/A</v>
      </c>
      <c r="OP19" s="146" t="e">
        <f t="shared" si="233"/>
        <v>#N/A</v>
      </c>
      <c r="OQ19" s="146" t="e">
        <f t="shared" si="233"/>
        <v>#N/A</v>
      </c>
      <c r="OR19" s="146" t="e">
        <f t="shared" si="233"/>
        <v>#N/A</v>
      </c>
      <c r="OS19" s="146" t="e">
        <f t="shared" si="233"/>
        <v>#N/A</v>
      </c>
      <c r="OT19" s="146" t="e">
        <f t="shared" si="233"/>
        <v>#N/A</v>
      </c>
      <c r="OU19" s="146" t="e">
        <f t="shared" si="233"/>
        <v>#N/A</v>
      </c>
      <c r="OV19" s="146" t="e">
        <f t="shared" si="233"/>
        <v>#N/A</v>
      </c>
      <c r="OW19" s="146" t="e">
        <f t="shared" si="233"/>
        <v>#N/A</v>
      </c>
      <c r="OX19" s="146" t="e">
        <f t="shared" si="233"/>
        <v>#N/A</v>
      </c>
      <c r="OY19" s="146" t="e">
        <f t="shared" si="233"/>
        <v>#N/A</v>
      </c>
      <c r="OZ19" s="146" t="e">
        <f t="shared" si="233"/>
        <v>#N/A</v>
      </c>
      <c r="PA19" s="146" t="e">
        <f t="shared" si="23"/>
        <v>#N/A</v>
      </c>
      <c r="PB19" s="146" t="e">
        <f t="shared" si="7"/>
        <v>#N/A</v>
      </c>
      <c r="PC19" s="146" t="e">
        <f t="shared" si="7"/>
        <v>#N/A</v>
      </c>
      <c r="PD19" s="146" t="e">
        <f t="shared" si="7"/>
        <v>#N/A</v>
      </c>
      <c r="PE19" s="146" t="e">
        <f t="shared" si="7"/>
        <v>#N/A</v>
      </c>
      <c r="PF19" s="146" t="e">
        <f t="shared" si="7"/>
        <v>#N/A</v>
      </c>
      <c r="PG19" s="146" t="e">
        <f t="shared" si="7"/>
        <v>#N/A</v>
      </c>
      <c r="PH19" s="146" t="e">
        <f t="shared" si="7"/>
        <v>#N/A</v>
      </c>
      <c r="PI19" s="146" t="e">
        <f t="shared" si="7"/>
        <v>#N/A</v>
      </c>
    </row>
    <row r="20" spans="1:425" hidden="1" x14ac:dyDescent="0.45">
      <c r="A20" s="4">
        <v>17</v>
      </c>
      <c r="B20" s="319" t="str">
        <f>IFERROR(_xlfn.LOGNORM.INV(VLookups!$B$22,LN($G20),LN($K20)),"")</f>
        <v/>
      </c>
      <c r="C20" s="81"/>
      <c r="D20" s="319" t="str">
        <f>IFERROR(_xlfn.LOGNORM.INV(VLookups!$B$23,LN($G20),LN($K20)),"")</f>
        <v/>
      </c>
      <c r="E20" s="32" t="str">
        <f t="shared" si="8"/>
        <v/>
      </c>
      <c r="F20" s="32" t="str">
        <f t="shared" si="9"/>
        <v/>
      </c>
      <c r="G20" s="65" t="str">
        <f>IF(AND(C20&gt;0,NOT(ISBLANK(H20))),IF(VLOOKUP($C$3,VLookups!$A$17:$B$18,2,FALSE),C20*VLOOKUP(H20,VLookups!$A$4:$B$13,2,FALSE),C20),"")</f>
        <v/>
      </c>
      <c r="H20" s="21"/>
      <c r="I20" s="53"/>
      <c r="J20" s="237"/>
      <c r="K20" s="320" t="str">
        <f>IF(C20&gt;0,IF(ISBLANK(J20),IF(ISBLANK(H20),"",VLOOKUP(H20,VLookups!$A$4:$C$13,3,FALSE)),J20),"")</f>
        <v/>
      </c>
      <c r="L20" s="320" t="str">
        <f t="shared" si="10"/>
        <v/>
      </c>
      <c r="M20" s="67" t="str">
        <f t="shared" si="11"/>
        <v/>
      </c>
      <c r="N20" s="81"/>
      <c r="O20" s="230" t="str">
        <f>IF(AND(N20&gt;0,C20&gt;0,NOT(K20="")),ABS(VLOOKUP($N$1,VLookups!$A$27:$B$28,2,FALSE)-_xlfn.LOGNORM.DIST(N20,LN(G20),LN(K20),TRUE)),"")</f>
        <v/>
      </c>
      <c r="P20" s="80" t="str">
        <f>IF(AND($B20&gt;0,$C20&gt;0,$D20&gt;0,NOT(ISBLANK($H20))),_xlfn.LOGNORM.INV(ABS(VLOOKUP($N$1,VLookups!$A$27:$B$28,2,FALSE)-P$3),LN($G20),LN($K20)),"")</f>
        <v/>
      </c>
      <c r="Q20" s="79" t="str">
        <f>IF(AND($B20&gt;0,$C20&gt;0,$D20&gt;0,NOT(ISBLANK($H20))),_xlfn.LOGNORM.INV(ABS(VLOOKUP($N$1,VLookups!$A$27:$B$28,2,FALSE)-Q$3),LN($G20),LN($K20)),"")</f>
        <v/>
      </c>
      <c r="R20" s="80" t="str">
        <f>IF(AND($B20&gt;0,$C20&gt;0,$D20&gt;0,NOT(ISBLANK($H20))),_xlfn.LOGNORM.INV(ABS(VLOOKUP($N$1,VLookups!$A$27:$B$28,2,FALSE)-R$3),LN($G20),LN($K20)),"")</f>
        <v/>
      </c>
      <c r="S20" s="79" t="str">
        <f>IF(AND($B20&gt;0,$C20&gt;0,$D20&gt;0,NOT(ISBLANK($H20))),_xlfn.LOGNORM.INV(ABS(VLOOKUP($N$1,VLookups!$A$27:$B$28,2,FALSE)-S$3),LN($G20),LN($K20)),"")</f>
        <v/>
      </c>
      <c r="T20" s="80" t="str">
        <f>IF(AND($B20&gt;0,$C20&gt;0,$D20&gt;0,NOT(ISBLANK($H20))),_xlfn.LOGNORM.INV(ABS(VLOOKUP($N$1,VLookups!$A$27:$B$28,2,FALSE)-T$3),LN($G20),LN($K20)),"")</f>
        <v/>
      </c>
      <c r="U20" s="79" t="str">
        <f>IF(AND($B20&gt;0,$C20&gt;0,$D20&gt;0,NOT(ISBLANK($H20))),_xlfn.LOGNORM.INV(ABS(VLOOKUP($N$1,VLookups!$A$27:$B$28,2,FALSE)-U$3),LN($G20),LN($K20)),"")</f>
        <v/>
      </c>
      <c r="V20" s="5"/>
      <c r="W20" s="145" t="str">
        <f t="shared" si="12"/>
        <v/>
      </c>
      <c r="X20" s="145" t="str">
        <f t="shared" si="13"/>
        <v/>
      </c>
      <c r="Y20" s="46" t="str">
        <f t="shared" ref="Y20" si="240">IF(ISNONTEXT($W20),X20+$W20,"")</f>
        <v/>
      </c>
      <c r="Z20" s="46" t="str">
        <f t="shared" si="25"/>
        <v/>
      </c>
      <c r="AA20" s="46" t="str">
        <f t="shared" si="26"/>
        <v/>
      </c>
      <c r="AB20" s="46" t="str">
        <f t="shared" si="27"/>
        <v/>
      </c>
      <c r="AC20" s="46" t="str">
        <f t="shared" si="28"/>
        <v/>
      </c>
      <c r="AD20" s="46" t="str">
        <f t="shared" si="29"/>
        <v/>
      </c>
      <c r="AE20" s="46" t="str">
        <f t="shared" si="30"/>
        <v/>
      </c>
      <c r="AF20" s="46" t="str">
        <f t="shared" si="31"/>
        <v/>
      </c>
      <c r="AG20" s="46" t="str">
        <f t="shared" si="32"/>
        <v/>
      </c>
      <c r="AH20" s="46" t="str">
        <f t="shared" si="33"/>
        <v/>
      </c>
      <c r="AI20" s="46" t="str">
        <f t="shared" si="34"/>
        <v/>
      </c>
      <c r="AJ20" s="46" t="str">
        <f t="shared" si="35"/>
        <v/>
      </c>
      <c r="AK20" s="46" t="str">
        <f t="shared" si="36"/>
        <v/>
      </c>
      <c r="AL20" s="46" t="str">
        <f t="shared" si="37"/>
        <v/>
      </c>
      <c r="AM20" s="46" t="str">
        <f t="shared" si="38"/>
        <v/>
      </c>
      <c r="AN20" s="46" t="str">
        <f t="shared" si="39"/>
        <v/>
      </c>
      <c r="AO20" s="46" t="str">
        <f t="shared" si="40"/>
        <v/>
      </c>
      <c r="AP20" s="46" t="str">
        <f t="shared" si="41"/>
        <v/>
      </c>
      <c r="AQ20" s="46" t="str">
        <f t="shared" si="42"/>
        <v/>
      </c>
      <c r="AR20" s="46" t="str">
        <f t="shared" si="43"/>
        <v/>
      </c>
      <c r="AS20" s="46" t="str">
        <f t="shared" si="44"/>
        <v/>
      </c>
      <c r="AT20" s="46" t="str">
        <f t="shared" si="45"/>
        <v/>
      </c>
      <c r="AU20" s="46" t="str">
        <f t="shared" si="46"/>
        <v/>
      </c>
      <c r="AV20" s="46" t="str">
        <f t="shared" si="47"/>
        <v/>
      </c>
      <c r="AW20" s="46" t="str">
        <f t="shared" si="48"/>
        <v/>
      </c>
      <c r="AX20" s="46" t="str">
        <f t="shared" si="49"/>
        <v/>
      </c>
      <c r="AY20" s="46" t="str">
        <f t="shared" si="50"/>
        <v/>
      </c>
      <c r="AZ20" s="46" t="str">
        <f t="shared" si="51"/>
        <v/>
      </c>
      <c r="BA20" s="46" t="str">
        <f t="shared" si="52"/>
        <v/>
      </c>
      <c r="BB20" s="46" t="str">
        <f t="shared" si="53"/>
        <v/>
      </c>
      <c r="BC20" s="46" t="str">
        <f t="shared" si="54"/>
        <v/>
      </c>
      <c r="BD20" s="46" t="str">
        <f t="shared" si="55"/>
        <v/>
      </c>
      <c r="BE20" s="46" t="str">
        <f t="shared" si="56"/>
        <v/>
      </c>
      <c r="BF20" s="46" t="str">
        <f t="shared" si="57"/>
        <v/>
      </c>
      <c r="BG20" s="46" t="str">
        <f t="shared" si="58"/>
        <v/>
      </c>
      <c r="BH20" s="46" t="str">
        <f t="shared" si="59"/>
        <v/>
      </c>
      <c r="BI20" s="46" t="str">
        <f t="shared" si="60"/>
        <v/>
      </c>
      <c r="BJ20" s="46" t="str">
        <f t="shared" si="61"/>
        <v/>
      </c>
      <c r="BK20" s="46" t="str">
        <f t="shared" si="62"/>
        <v/>
      </c>
      <c r="BL20" s="46" t="str">
        <f t="shared" si="63"/>
        <v/>
      </c>
      <c r="BM20" s="46" t="str">
        <f t="shared" si="64"/>
        <v/>
      </c>
      <c r="BN20" s="46" t="str">
        <f t="shared" si="65"/>
        <v/>
      </c>
      <c r="BO20" s="46" t="str">
        <f t="shared" si="66"/>
        <v/>
      </c>
      <c r="BP20" s="46" t="str">
        <f t="shared" si="67"/>
        <v/>
      </c>
      <c r="BQ20" s="46" t="str">
        <f t="shared" si="68"/>
        <v/>
      </c>
      <c r="BR20" s="46" t="str">
        <f t="shared" si="69"/>
        <v/>
      </c>
      <c r="BS20" s="46" t="str">
        <f t="shared" si="70"/>
        <v/>
      </c>
      <c r="BT20" s="46" t="str">
        <f t="shared" si="71"/>
        <v/>
      </c>
      <c r="BU20" s="46" t="str">
        <f t="shared" si="72"/>
        <v/>
      </c>
      <c r="BV20" s="46" t="str">
        <f t="shared" si="73"/>
        <v/>
      </c>
      <c r="BW20" s="46" t="str">
        <f t="shared" si="74"/>
        <v/>
      </c>
      <c r="BX20" s="46" t="str">
        <f t="shared" si="75"/>
        <v/>
      </c>
      <c r="BY20" s="46" t="str">
        <f t="shared" si="76"/>
        <v/>
      </c>
      <c r="BZ20" s="46" t="str">
        <f t="shared" si="77"/>
        <v/>
      </c>
      <c r="CA20" s="46" t="str">
        <f t="shared" si="78"/>
        <v/>
      </c>
      <c r="CB20" s="46" t="str">
        <f t="shared" si="79"/>
        <v/>
      </c>
      <c r="CC20" s="46" t="str">
        <f t="shared" si="80"/>
        <v/>
      </c>
      <c r="CD20" s="46" t="str">
        <f t="shared" si="81"/>
        <v/>
      </c>
      <c r="CE20" s="46" t="str">
        <f t="shared" si="82"/>
        <v/>
      </c>
      <c r="CF20" s="46" t="str">
        <f t="shared" si="83"/>
        <v/>
      </c>
      <c r="CG20" s="46" t="str">
        <f t="shared" si="84"/>
        <v/>
      </c>
      <c r="CH20" s="46" t="str">
        <f t="shared" si="85"/>
        <v/>
      </c>
      <c r="CI20" s="46" t="str">
        <f t="shared" si="86"/>
        <v/>
      </c>
      <c r="CJ20" s="46" t="str">
        <f t="shared" si="87"/>
        <v/>
      </c>
      <c r="CK20" s="46" t="str">
        <f t="shared" si="18"/>
        <v/>
      </c>
      <c r="CL20" s="46" t="str">
        <f t="shared" si="88"/>
        <v/>
      </c>
      <c r="CM20" s="46" t="str">
        <f t="shared" si="89"/>
        <v/>
      </c>
      <c r="CN20" s="46" t="str">
        <f t="shared" si="90"/>
        <v/>
      </c>
      <c r="CO20" s="46" t="str">
        <f t="shared" si="91"/>
        <v/>
      </c>
      <c r="CP20" s="46" t="str">
        <f t="shared" si="92"/>
        <v/>
      </c>
      <c r="CQ20" s="46" t="str">
        <f t="shared" si="93"/>
        <v/>
      </c>
      <c r="CR20" s="46" t="str">
        <f t="shared" si="94"/>
        <v/>
      </c>
      <c r="CS20" s="46" t="str">
        <f t="shared" si="95"/>
        <v/>
      </c>
      <c r="CT20" s="46" t="str">
        <f t="shared" si="96"/>
        <v/>
      </c>
      <c r="CU20" s="46" t="str">
        <f t="shared" si="97"/>
        <v/>
      </c>
      <c r="CV20" s="46" t="str">
        <f t="shared" si="98"/>
        <v/>
      </c>
      <c r="CW20" s="46" t="str">
        <f t="shared" si="99"/>
        <v/>
      </c>
      <c r="CX20" s="46" t="str">
        <f t="shared" si="100"/>
        <v/>
      </c>
      <c r="CY20" s="46" t="str">
        <f t="shared" si="101"/>
        <v/>
      </c>
      <c r="CZ20" s="46" t="str">
        <f t="shared" si="102"/>
        <v/>
      </c>
      <c r="DA20" s="46" t="str">
        <f t="shared" si="103"/>
        <v/>
      </c>
      <c r="DB20" s="46" t="str">
        <f t="shared" si="104"/>
        <v/>
      </c>
      <c r="DC20" s="46" t="str">
        <f t="shared" si="105"/>
        <v/>
      </c>
      <c r="DD20" s="46" t="str">
        <f t="shared" si="106"/>
        <v/>
      </c>
      <c r="DE20" s="46" t="str">
        <f t="shared" si="107"/>
        <v/>
      </c>
      <c r="DF20" s="46" t="str">
        <f t="shared" si="108"/>
        <v/>
      </c>
      <c r="DG20" s="46" t="str">
        <f t="shared" si="109"/>
        <v/>
      </c>
      <c r="DH20" s="46" t="str">
        <f t="shared" si="110"/>
        <v/>
      </c>
      <c r="DI20" s="46" t="str">
        <f t="shared" si="111"/>
        <v/>
      </c>
      <c r="DJ20" s="46" t="str">
        <f t="shared" si="112"/>
        <v/>
      </c>
      <c r="DK20" s="46" t="str">
        <f t="shared" si="113"/>
        <v/>
      </c>
      <c r="DL20" s="46" t="str">
        <f t="shared" si="114"/>
        <v/>
      </c>
      <c r="DM20" s="46" t="str">
        <f t="shared" si="115"/>
        <v/>
      </c>
      <c r="DN20" s="46" t="str">
        <f t="shared" si="116"/>
        <v/>
      </c>
      <c r="DO20" s="46" t="str">
        <f t="shared" si="117"/>
        <v/>
      </c>
      <c r="DP20" s="46" t="str">
        <f t="shared" si="118"/>
        <v/>
      </c>
      <c r="DQ20" s="46" t="str">
        <f t="shared" si="119"/>
        <v/>
      </c>
      <c r="DR20" s="46" t="str">
        <f t="shared" si="120"/>
        <v/>
      </c>
      <c r="DS20" s="46" t="str">
        <f t="shared" si="121"/>
        <v/>
      </c>
      <c r="DT20" s="46" t="str">
        <f t="shared" si="122"/>
        <v/>
      </c>
      <c r="DU20" s="46" t="str">
        <f t="shared" si="123"/>
        <v/>
      </c>
      <c r="DV20" s="46" t="str">
        <f t="shared" si="124"/>
        <v/>
      </c>
      <c r="DW20" s="46" t="str">
        <f t="shared" si="125"/>
        <v/>
      </c>
      <c r="DX20" s="46" t="str">
        <f t="shared" si="126"/>
        <v/>
      </c>
      <c r="DY20" s="46" t="str">
        <f t="shared" si="127"/>
        <v/>
      </c>
      <c r="DZ20" s="46" t="str">
        <f t="shared" si="128"/>
        <v/>
      </c>
      <c r="EA20" s="46" t="str">
        <f t="shared" si="129"/>
        <v/>
      </c>
      <c r="EB20" s="46" t="str">
        <f t="shared" si="130"/>
        <v/>
      </c>
      <c r="EC20" s="46" t="str">
        <f t="shared" si="131"/>
        <v/>
      </c>
      <c r="ED20" s="46" t="str">
        <f t="shared" si="132"/>
        <v/>
      </c>
      <c r="EE20" s="46" t="str">
        <f t="shared" si="133"/>
        <v/>
      </c>
      <c r="EF20" s="46" t="str">
        <f t="shared" si="134"/>
        <v/>
      </c>
      <c r="EG20" s="46" t="str">
        <f t="shared" si="135"/>
        <v/>
      </c>
      <c r="EH20" s="46" t="str">
        <f t="shared" si="136"/>
        <v/>
      </c>
      <c r="EI20" s="46" t="str">
        <f t="shared" si="137"/>
        <v/>
      </c>
      <c r="EJ20" s="46" t="str">
        <f t="shared" si="138"/>
        <v/>
      </c>
      <c r="EK20" s="46" t="str">
        <f t="shared" si="139"/>
        <v/>
      </c>
      <c r="EL20" s="46" t="str">
        <f t="shared" si="140"/>
        <v/>
      </c>
      <c r="EM20" s="46" t="str">
        <f t="shared" si="141"/>
        <v/>
      </c>
      <c r="EN20" s="46" t="str">
        <f t="shared" si="142"/>
        <v/>
      </c>
      <c r="EO20" s="46" t="str">
        <f t="shared" si="143"/>
        <v/>
      </c>
      <c r="EP20" s="46" t="str">
        <f t="shared" si="144"/>
        <v/>
      </c>
      <c r="EQ20" s="46" t="str">
        <f t="shared" si="145"/>
        <v/>
      </c>
      <c r="ER20" s="46" t="str">
        <f t="shared" si="146"/>
        <v/>
      </c>
      <c r="ES20" s="46" t="str">
        <f t="shared" si="147"/>
        <v/>
      </c>
      <c r="ET20" s="46" t="str">
        <f t="shared" si="148"/>
        <v/>
      </c>
      <c r="EU20" s="46" t="str">
        <f t="shared" si="149"/>
        <v/>
      </c>
      <c r="EV20" s="46" t="str">
        <f t="shared" si="150"/>
        <v/>
      </c>
      <c r="EW20" s="46" t="str">
        <f t="shared" si="19"/>
        <v/>
      </c>
      <c r="EX20" s="46" t="str">
        <f t="shared" si="151"/>
        <v/>
      </c>
      <c r="EY20" s="46" t="str">
        <f t="shared" si="152"/>
        <v/>
      </c>
      <c r="EZ20" s="46" t="str">
        <f t="shared" si="153"/>
        <v/>
      </c>
      <c r="FA20" s="46" t="str">
        <f t="shared" si="154"/>
        <v/>
      </c>
      <c r="FB20" s="46" t="str">
        <f t="shared" si="155"/>
        <v/>
      </c>
      <c r="FC20" s="46" t="str">
        <f t="shared" si="156"/>
        <v/>
      </c>
      <c r="FD20" s="46" t="str">
        <f t="shared" si="157"/>
        <v/>
      </c>
      <c r="FE20" s="46" t="str">
        <f t="shared" si="158"/>
        <v/>
      </c>
      <c r="FF20" s="46" t="str">
        <f t="shared" si="159"/>
        <v/>
      </c>
      <c r="FG20" s="46" t="str">
        <f t="shared" si="160"/>
        <v/>
      </c>
      <c r="FH20" s="46" t="str">
        <f t="shared" si="161"/>
        <v/>
      </c>
      <c r="FI20" s="46" t="str">
        <f t="shared" si="162"/>
        <v/>
      </c>
      <c r="FJ20" s="46" t="str">
        <f t="shared" si="163"/>
        <v/>
      </c>
      <c r="FK20" s="46" t="str">
        <f t="shared" si="164"/>
        <v/>
      </c>
      <c r="FL20" s="46" t="str">
        <f t="shared" si="165"/>
        <v/>
      </c>
      <c r="FM20" s="46" t="str">
        <f t="shared" si="166"/>
        <v/>
      </c>
      <c r="FN20" s="46" t="str">
        <f t="shared" si="167"/>
        <v/>
      </c>
      <c r="FO20" s="46" t="str">
        <f t="shared" si="168"/>
        <v/>
      </c>
      <c r="FP20" s="46" t="str">
        <f t="shared" si="169"/>
        <v/>
      </c>
      <c r="FQ20" s="46" t="str">
        <f t="shared" si="170"/>
        <v/>
      </c>
      <c r="FR20" s="46" t="str">
        <f t="shared" si="171"/>
        <v/>
      </c>
      <c r="FS20" s="46" t="str">
        <f t="shared" si="172"/>
        <v/>
      </c>
      <c r="FT20" s="46" t="str">
        <f t="shared" si="173"/>
        <v/>
      </c>
      <c r="FU20" s="46" t="str">
        <f t="shared" si="174"/>
        <v/>
      </c>
      <c r="FV20" s="46" t="str">
        <f t="shared" si="175"/>
        <v/>
      </c>
      <c r="FW20" s="46" t="str">
        <f t="shared" si="176"/>
        <v/>
      </c>
      <c r="FX20" s="46" t="str">
        <f t="shared" si="177"/>
        <v/>
      </c>
      <c r="FY20" s="46" t="str">
        <f t="shared" si="178"/>
        <v/>
      </c>
      <c r="FZ20" s="46" t="str">
        <f t="shared" si="179"/>
        <v/>
      </c>
      <c r="GA20" s="46" t="str">
        <f t="shared" si="180"/>
        <v/>
      </c>
      <c r="GB20" s="46" t="str">
        <f t="shared" si="181"/>
        <v/>
      </c>
      <c r="GC20" s="46" t="str">
        <f t="shared" si="182"/>
        <v/>
      </c>
      <c r="GD20" s="46" t="str">
        <f t="shared" si="183"/>
        <v/>
      </c>
      <c r="GE20" s="46" t="str">
        <f t="shared" si="184"/>
        <v/>
      </c>
      <c r="GF20" s="46" t="str">
        <f t="shared" si="185"/>
        <v/>
      </c>
      <c r="GG20" s="46" t="str">
        <f t="shared" si="186"/>
        <v/>
      </c>
      <c r="GH20" s="46" t="str">
        <f t="shared" si="187"/>
        <v/>
      </c>
      <c r="GI20" s="46" t="str">
        <f t="shared" si="188"/>
        <v/>
      </c>
      <c r="GJ20" s="46" t="str">
        <f t="shared" si="189"/>
        <v/>
      </c>
      <c r="GK20" s="46" t="str">
        <f t="shared" si="190"/>
        <v/>
      </c>
      <c r="GL20" s="46" t="str">
        <f t="shared" si="191"/>
        <v/>
      </c>
      <c r="GM20" s="46" t="str">
        <f t="shared" si="192"/>
        <v/>
      </c>
      <c r="GN20" s="46" t="str">
        <f t="shared" si="193"/>
        <v/>
      </c>
      <c r="GO20" s="46" t="str">
        <f t="shared" si="194"/>
        <v/>
      </c>
      <c r="GP20" s="46" t="str">
        <f t="shared" si="195"/>
        <v/>
      </c>
      <c r="GQ20" s="46" t="str">
        <f t="shared" si="196"/>
        <v/>
      </c>
      <c r="GR20" s="46" t="str">
        <f t="shared" si="197"/>
        <v/>
      </c>
      <c r="GS20" s="46" t="str">
        <f t="shared" si="198"/>
        <v/>
      </c>
      <c r="GT20" s="46" t="str">
        <f t="shared" si="199"/>
        <v/>
      </c>
      <c r="GU20" s="46" t="str">
        <f t="shared" si="200"/>
        <v/>
      </c>
      <c r="GV20" s="46" t="str">
        <f t="shared" si="201"/>
        <v/>
      </c>
      <c r="GW20" s="46" t="str">
        <f t="shared" si="202"/>
        <v/>
      </c>
      <c r="GX20" s="46" t="str">
        <f t="shared" si="203"/>
        <v/>
      </c>
      <c r="GY20" s="46" t="str">
        <f t="shared" si="204"/>
        <v/>
      </c>
      <c r="GZ20" s="46" t="str">
        <f t="shared" si="205"/>
        <v/>
      </c>
      <c r="HA20" s="46" t="str">
        <f t="shared" si="206"/>
        <v/>
      </c>
      <c r="HB20" s="46" t="str">
        <f t="shared" si="207"/>
        <v/>
      </c>
      <c r="HC20" s="46" t="str">
        <f t="shared" si="208"/>
        <v/>
      </c>
      <c r="HD20" s="46" t="str">
        <f t="shared" si="209"/>
        <v/>
      </c>
      <c r="HE20" s="46" t="str">
        <f t="shared" si="210"/>
        <v/>
      </c>
      <c r="HF20" s="46" t="str">
        <f t="shared" si="211"/>
        <v/>
      </c>
      <c r="HG20" s="46" t="str">
        <f t="shared" si="212"/>
        <v/>
      </c>
      <c r="HH20" s="46" t="str">
        <f t="shared" si="213"/>
        <v/>
      </c>
      <c r="HI20" s="46" t="str">
        <f t="shared" si="20"/>
        <v/>
      </c>
      <c r="HJ20" s="46" t="str">
        <f t="shared" ref="HJ20:HJ83" si="241">IF(ISNONTEXT($W20),HI20+$W20,"")</f>
        <v/>
      </c>
      <c r="HK20" s="46" t="str">
        <f t="shared" ref="HK20:HK83" si="242">IF(ISNONTEXT($W20),HJ20+$W20,"")</f>
        <v/>
      </c>
      <c r="HL20" s="46" t="str">
        <f t="shared" ref="HL20:HL83" si="243">IF(ISNONTEXT($W20),HK20+$W20,"")</f>
        <v/>
      </c>
      <c r="HM20" s="46" t="str">
        <f t="shared" ref="HM20:HM83" si="244">IF(ISNONTEXT($W20),HL20+$W20,"")</f>
        <v/>
      </c>
      <c r="HN20" s="46" t="str">
        <f t="shared" ref="HN20:HN83" si="245">IF(ISNONTEXT($W20),HM20+$W20,"")</f>
        <v/>
      </c>
      <c r="HO20" s="46" t="str">
        <f t="shared" ref="HO20:HO83" si="246">IF(ISNONTEXT($W20),HN20+$W20,"")</f>
        <v/>
      </c>
      <c r="HP20" s="46" t="str">
        <f t="shared" ref="HP20:HP83" si="247">IF(ISNONTEXT($W20),HO20+$W20,"")</f>
        <v/>
      </c>
      <c r="HQ20" s="146" t="e">
        <f t="shared" si="15"/>
        <v>#N/A</v>
      </c>
      <c r="HR20" s="146" t="e">
        <f t="shared" si="225"/>
        <v>#N/A</v>
      </c>
      <c r="HS20" s="146" t="e">
        <f t="shared" si="225"/>
        <v>#N/A</v>
      </c>
      <c r="HT20" s="146" t="e">
        <f t="shared" si="225"/>
        <v>#N/A</v>
      </c>
      <c r="HU20" s="146" t="e">
        <f t="shared" si="235"/>
        <v>#N/A</v>
      </c>
      <c r="HV20" s="146" t="e">
        <f t="shared" si="235"/>
        <v>#N/A</v>
      </c>
      <c r="HW20" s="146" t="e">
        <f t="shared" si="235"/>
        <v>#N/A</v>
      </c>
      <c r="HX20" s="146" t="e">
        <f t="shared" si="235"/>
        <v>#N/A</v>
      </c>
      <c r="HY20" s="146" t="e">
        <f t="shared" si="235"/>
        <v>#N/A</v>
      </c>
      <c r="HZ20" s="146" t="e">
        <f t="shared" si="235"/>
        <v>#N/A</v>
      </c>
      <c r="IA20" s="146" t="e">
        <f t="shared" si="235"/>
        <v>#N/A</v>
      </c>
      <c r="IB20" s="146" t="e">
        <f t="shared" si="235"/>
        <v>#N/A</v>
      </c>
      <c r="IC20" s="146" t="e">
        <f t="shared" si="235"/>
        <v>#N/A</v>
      </c>
      <c r="ID20" s="146" t="e">
        <f t="shared" si="235"/>
        <v>#N/A</v>
      </c>
      <c r="IE20" s="146" t="e">
        <f t="shared" si="235"/>
        <v>#N/A</v>
      </c>
      <c r="IF20" s="146" t="e">
        <f t="shared" si="235"/>
        <v>#N/A</v>
      </c>
      <c r="IG20" s="146" t="e">
        <f t="shared" si="235"/>
        <v>#N/A</v>
      </c>
      <c r="IH20" s="146" t="e">
        <f t="shared" si="235"/>
        <v>#N/A</v>
      </c>
      <c r="II20" s="146" t="e">
        <f t="shared" si="235"/>
        <v>#N/A</v>
      </c>
      <c r="IJ20" s="146" t="e">
        <f t="shared" si="231"/>
        <v>#N/A</v>
      </c>
      <c r="IK20" s="146" t="e">
        <f t="shared" si="231"/>
        <v>#N/A</v>
      </c>
      <c r="IL20" s="146" t="e">
        <f t="shared" si="231"/>
        <v>#N/A</v>
      </c>
      <c r="IM20" s="146" t="e">
        <f t="shared" si="231"/>
        <v>#N/A</v>
      </c>
      <c r="IN20" s="146" t="e">
        <f t="shared" si="231"/>
        <v>#N/A</v>
      </c>
      <c r="IO20" s="146" t="e">
        <f t="shared" si="231"/>
        <v>#N/A</v>
      </c>
      <c r="IP20" s="146" t="e">
        <f t="shared" si="231"/>
        <v>#N/A</v>
      </c>
      <c r="IQ20" s="146" t="e">
        <f t="shared" si="231"/>
        <v>#N/A</v>
      </c>
      <c r="IR20" s="146" t="e">
        <f t="shared" si="231"/>
        <v>#N/A</v>
      </c>
      <c r="IS20" s="146" t="e">
        <f t="shared" si="231"/>
        <v>#N/A</v>
      </c>
      <c r="IT20" s="146" t="e">
        <f t="shared" si="231"/>
        <v>#N/A</v>
      </c>
      <c r="IU20" s="146" t="e">
        <f t="shared" si="231"/>
        <v>#N/A</v>
      </c>
      <c r="IV20" s="146" t="e">
        <f t="shared" si="231"/>
        <v>#N/A</v>
      </c>
      <c r="IW20" s="146" t="e">
        <f t="shared" si="231"/>
        <v>#N/A</v>
      </c>
      <c r="IX20" s="146" t="e">
        <f t="shared" si="231"/>
        <v>#N/A</v>
      </c>
      <c r="IY20" s="146" t="e">
        <f t="shared" si="231"/>
        <v>#N/A</v>
      </c>
      <c r="IZ20" s="146" t="e">
        <f t="shared" si="231"/>
        <v>#N/A</v>
      </c>
      <c r="JA20" s="146" t="e">
        <f t="shared" si="231"/>
        <v>#N/A</v>
      </c>
      <c r="JB20" s="146" t="e">
        <f t="shared" si="231"/>
        <v>#N/A</v>
      </c>
      <c r="JC20" s="146" t="e">
        <f t="shared" si="231"/>
        <v>#N/A</v>
      </c>
      <c r="JD20" s="146" t="e">
        <f t="shared" si="231"/>
        <v>#N/A</v>
      </c>
      <c r="JE20" s="146" t="e">
        <f t="shared" si="231"/>
        <v>#N/A</v>
      </c>
      <c r="JF20" s="146" t="e">
        <f t="shared" si="231"/>
        <v>#N/A</v>
      </c>
      <c r="JG20" s="146" t="e">
        <f t="shared" si="231"/>
        <v>#N/A</v>
      </c>
      <c r="JH20" s="146" t="e">
        <f t="shared" si="231"/>
        <v>#N/A</v>
      </c>
      <c r="JI20" s="146" t="e">
        <f t="shared" si="231"/>
        <v>#N/A</v>
      </c>
      <c r="JJ20" s="146" t="e">
        <f t="shared" si="231"/>
        <v>#N/A</v>
      </c>
      <c r="JK20" s="146" t="e">
        <f t="shared" si="231"/>
        <v>#N/A</v>
      </c>
      <c r="JL20" s="146" t="e">
        <f t="shared" si="231"/>
        <v>#N/A</v>
      </c>
      <c r="JM20" s="146" t="e">
        <f t="shared" si="231"/>
        <v>#N/A</v>
      </c>
      <c r="JN20" s="146" t="e">
        <f t="shared" si="231"/>
        <v>#N/A</v>
      </c>
      <c r="JO20" s="146" t="e">
        <f t="shared" si="231"/>
        <v>#N/A</v>
      </c>
      <c r="JP20" s="146" t="e">
        <f t="shared" si="231"/>
        <v>#N/A</v>
      </c>
      <c r="JQ20" s="146" t="e">
        <f t="shared" si="231"/>
        <v>#N/A</v>
      </c>
      <c r="JR20" s="146" t="e">
        <f t="shared" si="231"/>
        <v>#N/A</v>
      </c>
      <c r="JS20" s="146" t="e">
        <f t="shared" si="231"/>
        <v>#N/A</v>
      </c>
      <c r="JT20" s="146" t="e">
        <f t="shared" si="231"/>
        <v>#N/A</v>
      </c>
      <c r="JU20" s="146" t="e">
        <f t="shared" si="231"/>
        <v>#N/A</v>
      </c>
      <c r="JV20" s="146" t="e">
        <f t="shared" si="231"/>
        <v>#N/A</v>
      </c>
      <c r="JW20" s="146" t="e">
        <f t="shared" si="231"/>
        <v>#N/A</v>
      </c>
      <c r="JX20" s="146" t="e">
        <f t="shared" si="231"/>
        <v>#N/A</v>
      </c>
      <c r="JY20" s="146" t="e">
        <f t="shared" si="231"/>
        <v>#N/A</v>
      </c>
      <c r="JZ20" s="146" t="e">
        <f t="shared" si="231"/>
        <v>#N/A</v>
      </c>
      <c r="KA20" s="146" t="e">
        <f t="shared" si="231"/>
        <v>#N/A</v>
      </c>
      <c r="KB20" s="146" t="e">
        <f t="shared" si="231"/>
        <v>#N/A</v>
      </c>
      <c r="KC20" s="146" t="e">
        <f t="shared" si="21"/>
        <v>#N/A</v>
      </c>
      <c r="KD20" s="146" t="e">
        <f t="shared" si="226"/>
        <v>#N/A</v>
      </c>
      <c r="KE20" s="146" t="e">
        <f t="shared" si="226"/>
        <v>#N/A</v>
      </c>
      <c r="KF20" s="146" t="e">
        <f t="shared" si="226"/>
        <v>#N/A</v>
      </c>
      <c r="KG20" s="146" t="e">
        <f t="shared" si="236"/>
        <v>#N/A</v>
      </c>
      <c r="KH20" s="146" t="e">
        <f t="shared" si="236"/>
        <v>#N/A</v>
      </c>
      <c r="KI20" s="146" t="e">
        <f t="shared" si="236"/>
        <v>#N/A</v>
      </c>
      <c r="KJ20" s="146" t="e">
        <f t="shared" si="236"/>
        <v>#N/A</v>
      </c>
      <c r="KK20" s="146" t="e">
        <f t="shared" si="236"/>
        <v>#N/A</v>
      </c>
      <c r="KL20" s="146" t="e">
        <f t="shared" si="236"/>
        <v>#N/A</v>
      </c>
      <c r="KM20" s="146" t="e">
        <f t="shared" si="236"/>
        <v>#N/A</v>
      </c>
      <c r="KN20" s="146" t="e">
        <f t="shared" si="236"/>
        <v>#N/A</v>
      </c>
      <c r="KO20" s="146" t="e">
        <f t="shared" si="236"/>
        <v>#N/A</v>
      </c>
      <c r="KP20" s="146" t="e">
        <f t="shared" si="236"/>
        <v>#N/A</v>
      </c>
      <c r="KQ20" s="146" t="e">
        <f t="shared" si="236"/>
        <v>#N/A</v>
      </c>
      <c r="KR20" s="146" t="e">
        <f t="shared" si="236"/>
        <v>#N/A</v>
      </c>
      <c r="KS20" s="146" t="e">
        <f t="shared" si="236"/>
        <v>#N/A</v>
      </c>
      <c r="KT20" s="146" t="e">
        <f t="shared" si="236"/>
        <v>#N/A</v>
      </c>
      <c r="KU20" s="146" t="e">
        <f t="shared" si="236"/>
        <v>#N/A</v>
      </c>
      <c r="KV20" s="146" t="e">
        <f t="shared" si="232"/>
        <v>#N/A</v>
      </c>
      <c r="KW20" s="146" t="e">
        <f t="shared" si="232"/>
        <v>#N/A</v>
      </c>
      <c r="KX20" s="146" t="e">
        <f t="shared" si="232"/>
        <v>#N/A</v>
      </c>
      <c r="KY20" s="146" t="e">
        <f t="shared" si="232"/>
        <v>#N/A</v>
      </c>
      <c r="KZ20" s="146" t="e">
        <f t="shared" si="232"/>
        <v>#N/A</v>
      </c>
      <c r="LA20" s="146" t="e">
        <f t="shared" si="232"/>
        <v>#N/A</v>
      </c>
      <c r="LB20" s="146" t="e">
        <f t="shared" si="232"/>
        <v>#N/A</v>
      </c>
      <c r="LC20" s="146" t="e">
        <f t="shared" si="232"/>
        <v>#N/A</v>
      </c>
      <c r="LD20" s="146" t="e">
        <f t="shared" si="232"/>
        <v>#N/A</v>
      </c>
      <c r="LE20" s="146" t="e">
        <f t="shared" si="232"/>
        <v>#N/A</v>
      </c>
      <c r="LF20" s="146" t="e">
        <f t="shared" si="232"/>
        <v>#N/A</v>
      </c>
      <c r="LG20" s="146" t="e">
        <f t="shared" si="232"/>
        <v>#N/A</v>
      </c>
      <c r="LH20" s="146" t="e">
        <f t="shared" si="232"/>
        <v>#N/A</v>
      </c>
      <c r="LI20" s="146" t="e">
        <f t="shared" si="232"/>
        <v>#N/A</v>
      </c>
      <c r="LJ20" s="146" t="e">
        <f t="shared" si="232"/>
        <v>#N/A</v>
      </c>
      <c r="LK20" s="146" t="e">
        <f t="shared" si="232"/>
        <v>#N/A</v>
      </c>
      <c r="LL20" s="146" t="e">
        <f t="shared" si="232"/>
        <v>#N/A</v>
      </c>
      <c r="LM20" s="146" t="e">
        <f t="shared" si="232"/>
        <v>#N/A</v>
      </c>
      <c r="LN20" s="146" t="e">
        <f t="shared" si="232"/>
        <v>#N/A</v>
      </c>
      <c r="LO20" s="146" t="e">
        <f t="shared" si="232"/>
        <v>#N/A</v>
      </c>
      <c r="LP20" s="146" t="e">
        <f t="shared" si="232"/>
        <v>#N/A</v>
      </c>
      <c r="LQ20" s="146" t="e">
        <f t="shared" si="232"/>
        <v>#N/A</v>
      </c>
      <c r="LR20" s="146" t="e">
        <f t="shared" si="232"/>
        <v>#N/A</v>
      </c>
      <c r="LS20" s="146" t="e">
        <f t="shared" si="232"/>
        <v>#N/A</v>
      </c>
      <c r="LT20" s="146" t="e">
        <f t="shared" si="232"/>
        <v>#N/A</v>
      </c>
      <c r="LU20" s="146" t="e">
        <f t="shared" si="232"/>
        <v>#N/A</v>
      </c>
      <c r="LV20" s="146" t="e">
        <f t="shared" si="232"/>
        <v>#N/A</v>
      </c>
      <c r="LW20" s="146" t="e">
        <f t="shared" si="232"/>
        <v>#N/A</v>
      </c>
      <c r="LX20" s="146" t="e">
        <f t="shared" si="232"/>
        <v>#N/A</v>
      </c>
      <c r="LY20" s="146" t="e">
        <f t="shared" si="232"/>
        <v>#N/A</v>
      </c>
      <c r="LZ20" s="146" t="e">
        <f t="shared" si="232"/>
        <v>#N/A</v>
      </c>
      <c r="MA20" s="146" t="e">
        <f t="shared" si="232"/>
        <v>#N/A</v>
      </c>
      <c r="MB20" s="146" t="e">
        <f t="shared" si="232"/>
        <v>#N/A</v>
      </c>
      <c r="MC20" s="146" t="e">
        <f t="shared" si="232"/>
        <v>#N/A</v>
      </c>
      <c r="MD20" s="146" t="e">
        <f t="shared" si="232"/>
        <v>#N/A</v>
      </c>
      <c r="ME20" s="146" t="e">
        <f t="shared" si="232"/>
        <v>#N/A</v>
      </c>
      <c r="MF20" s="146" t="e">
        <f t="shared" si="232"/>
        <v>#N/A</v>
      </c>
      <c r="MG20" s="146" t="e">
        <f t="shared" si="232"/>
        <v>#N/A</v>
      </c>
      <c r="MH20" s="146" t="e">
        <f t="shared" si="232"/>
        <v>#N/A</v>
      </c>
      <c r="MI20" s="146" t="e">
        <f t="shared" si="232"/>
        <v>#N/A</v>
      </c>
      <c r="MJ20" s="146" t="e">
        <f t="shared" si="232"/>
        <v>#N/A</v>
      </c>
      <c r="MK20" s="146" t="e">
        <f t="shared" si="232"/>
        <v>#N/A</v>
      </c>
      <c r="ML20" s="146" t="e">
        <f t="shared" si="232"/>
        <v>#N/A</v>
      </c>
      <c r="MM20" s="146" t="e">
        <f t="shared" si="232"/>
        <v>#N/A</v>
      </c>
      <c r="MN20" s="146" t="e">
        <f t="shared" si="232"/>
        <v>#N/A</v>
      </c>
      <c r="MO20" s="146" t="e">
        <f t="shared" si="22"/>
        <v>#N/A</v>
      </c>
      <c r="MP20" s="146" t="e">
        <f t="shared" si="227"/>
        <v>#N/A</v>
      </c>
      <c r="MQ20" s="146" t="e">
        <f t="shared" si="227"/>
        <v>#N/A</v>
      </c>
      <c r="MR20" s="146" t="e">
        <f t="shared" si="227"/>
        <v>#N/A</v>
      </c>
      <c r="MS20" s="146" t="e">
        <f t="shared" si="237"/>
        <v>#N/A</v>
      </c>
      <c r="MT20" s="146" t="e">
        <f t="shared" si="237"/>
        <v>#N/A</v>
      </c>
      <c r="MU20" s="146" t="e">
        <f t="shared" si="237"/>
        <v>#N/A</v>
      </c>
      <c r="MV20" s="146" t="e">
        <f t="shared" si="237"/>
        <v>#N/A</v>
      </c>
      <c r="MW20" s="146" t="e">
        <f t="shared" si="237"/>
        <v>#N/A</v>
      </c>
      <c r="MX20" s="146" t="e">
        <f t="shared" si="237"/>
        <v>#N/A</v>
      </c>
      <c r="MY20" s="146" t="e">
        <f t="shared" si="237"/>
        <v>#N/A</v>
      </c>
      <c r="MZ20" s="146" t="e">
        <f t="shared" si="237"/>
        <v>#N/A</v>
      </c>
      <c r="NA20" s="146" t="e">
        <f t="shared" si="237"/>
        <v>#N/A</v>
      </c>
      <c r="NB20" s="146" t="e">
        <f t="shared" si="237"/>
        <v>#N/A</v>
      </c>
      <c r="NC20" s="146" t="e">
        <f t="shared" si="237"/>
        <v>#N/A</v>
      </c>
      <c r="ND20" s="146" t="e">
        <f t="shared" si="237"/>
        <v>#N/A</v>
      </c>
      <c r="NE20" s="146" t="e">
        <f t="shared" si="237"/>
        <v>#N/A</v>
      </c>
      <c r="NF20" s="146" t="e">
        <f t="shared" si="237"/>
        <v>#N/A</v>
      </c>
      <c r="NG20" s="146" t="e">
        <f t="shared" si="237"/>
        <v>#N/A</v>
      </c>
      <c r="NH20" s="146" t="e">
        <f t="shared" si="233"/>
        <v>#N/A</v>
      </c>
      <c r="NI20" s="146" t="e">
        <f t="shared" si="233"/>
        <v>#N/A</v>
      </c>
      <c r="NJ20" s="146" t="e">
        <f t="shared" si="233"/>
        <v>#N/A</v>
      </c>
      <c r="NK20" s="146" t="e">
        <f t="shared" si="233"/>
        <v>#N/A</v>
      </c>
      <c r="NL20" s="146" t="e">
        <f t="shared" si="233"/>
        <v>#N/A</v>
      </c>
      <c r="NM20" s="146" t="e">
        <f t="shared" si="233"/>
        <v>#N/A</v>
      </c>
      <c r="NN20" s="146" t="e">
        <f t="shared" si="233"/>
        <v>#N/A</v>
      </c>
      <c r="NO20" s="146" t="e">
        <f t="shared" si="233"/>
        <v>#N/A</v>
      </c>
      <c r="NP20" s="146" t="e">
        <f t="shared" si="233"/>
        <v>#N/A</v>
      </c>
      <c r="NQ20" s="146" t="e">
        <f t="shared" si="233"/>
        <v>#N/A</v>
      </c>
      <c r="NR20" s="146" t="e">
        <f t="shared" si="233"/>
        <v>#N/A</v>
      </c>
      <c r="NS20" s="146" t="e">
        <f t="shared" si="233"/>
        <v>#N/A</v>
      </c>
      <c r="NT20" s="146" t="e">
        <f t="shared" si="233"/>
        <v>#N/A</v>
      </c>
      <c r="NU20" s="146" t="e">
        <f t="shared" si="233"/>
        <v>#N/A</v>
      </c>
      <c r="NV20" s="146" t="e">
        <f t="shared" si="233"/>
        <v>#N/A</v>
      </c>
      <c r="NW20" s="146" t="e">
        <f t="shared" si="233"/>
        <v>#N/A</v>
      </c>
      <c r="NX20" s="146" t="e">
        <f t="shared" si="233"/>
        <v>#N/A</v>
      </c>
      <c r="NY20" s="146" t="e">
        <f t="shared" si="233"/>
        <v>#N/A</v>
      </c>
      <c r="NZ20" s="146" t="e">
        <f t="shared" si="233"/>
        <v>#N/A</v>
      </c>
      <c r="OA20" s="146" t="e">
        <f t="shared" si="233"/>
        <v>#N/A</v>
      </c>
      <c r="OB20" s="146" t="e">
        <f t="shared" si="233"/>
        <v>#N/A</v>
      </c>
      <c r="OC20" s="146" t="e">
        <f t="shared" si="233"/>
        <v>#N/A</v>
      </c>
      <c r="OD20" s="146" t="e">
        <f t="shared" si="233"/>
        <v>#N/A</v>
      </c>
      <c r="OE20" s="146" t="e">
        <f t="shared" si="233"/>
        <v>#N/A</v>
      </c>
      <c r="OF20" s="146" t="e">
        <f t="shared" si="233"/>
        <v>#N/A</v>
      </c>
      <c r="OG20" s="146" t="e">
        <f t="shared" si="233"/>
        <v>#N/A</v>
      </c>
      <c r="OH20" s="146" t="e">
        <f t="shared" si="233"/>
        <v>#N/A</v>
      </c>
      <c r="OI20" s="146" t="e">
        <f t="shared" si="233"/>
        <v>#N/A</v>
      </c>
      <c r="OJ20" s="146" t="e">
        <f t="shared" si="233"/>
        <v>#N/A</v>
      </c>
      <c r="OK20" s="146" t="e">
        <f t="shared" si="233"/>
        <v>#N/A</v>
      </c>
      <c r="OL20" s="146" t="e">
        <f t="shared" si="233"/>
        <v>#N/A</v>
      </c>
      <c r="OM20" s="146" t="e">
        <f t="shared" si="233"/>
        <v>#N/A</v>
      </c>
      <c r="ON20" s="146" t="e">
        <f t="shared" si="233"/>
        <v>#N/A</v>
      </c>
      <c r="OO20" s="146" t="e">
        <f t="shared" si="233"/>
        <v>#N/A</v>
      </c>
      <c r="OP20" s="146" t="e">
        <f t="shared" si="233"/>
        <v>#N/A</v>
      </c>
      <c r="OQ20" s="146" t="e">
        <f t="shared" si="233"/>
        <v>#N/A</v>
      </c>
      <c r="OR20" s="146" t="e">
        <f t="shared" si="233"/>
        <v>#N/A</v>
      </c>
      <c r="OS20" s="146" t="e">
        <f t="shared" si="233"/>
        <v>#N/A</v>
      </c>
      <c r="OT20" s="146" t="e">
        <f t="shared" si="233"/>
        <v>#N/A</v>
      </c>
      <c r="OU20" s="146" t="e">
        <f t="shared" si="233"/>
        <v>#N/A</v>
      </c>
      <c r="OV20" s="146" t="e">
        <f t="shared" si="233"/>
        <v>#N/A</v>
      </c>
      <c r="OW20" s="146" t="e">
        <f t="shared" si="233"/>
        <v>#N/A</v>
      </c>
      <c r="OX20" s="146" t="e">
        <f t="shared" si="233"/>
        <v>#N/A</v>
      </c>
      <c r="OY20" s="146" t="e">
        <f t="shared" si="233"/>
        <v>#N/A</v>
      </c>
      <c r="OZ20" s="146" t="e">
        <f t="shared" si="233"/>
        <v>#N/A</v>
      </c>
      <c r="PA20" s="146" t="e">
        <f t="shared" si="23"/>
        <v>#N/A</v>
      </c>
      <c r="PB20" s="146" t="e">
        <f t="shared" ref="PB20:PI35" si="248">IF(ISNONTEXT($K20),_xlfn.LOGNORM.DIST(HI20,LN($G20),LN($K20),FALSE),NA())</f>
        <v>#N/A</v>
      </c>
      <c r="PC20" s="146" t="e">
        <f t="shared" si="248"/>
        <v>#N/A</v>
      </c>
      <c r="PD20" s="146" t="e">
        <f t="shared" si="248"/>
        <v>#N/A</v>
      </c>
      <c r="PE20" s="146" t="e">
        <f t="shared" si="248"/>
        <v>#N/A</v>
      </c>
      <c r="PF20" s="146" t="e">
        <f t="shared" si="248"/>
        <v>#N/A</v>
      </c>
      <c r="PG20" s="146" t="e">
        <f t="shared" si="248"/>
        <v>#N/A</v>
      </c>
      <c r="PH20" s="146" t="e">
        <f t="shared" si="248"/>
        <v>#N/A</v>
      </c>
      <c r="PI20" s="146" t="e">
        <f t="shared" si="248"/>
        <v>#N/A</v>
      </c>
    </row>
    <row r="21" spans="1:425" hidden="1" x14ac:dyDescent="0.45">
      <c r="A21" s="4">
        <v>18</v>
      </c>
      <c r="B21" s="319" t="str">
        <f>IFERROR(_xlfn.LOGNORM.INV(VLookups!$B$22,LN($G21),LN($K21)),"")</f>
        <v/>
      </c>
      <c r="C21" s="81"/>
      <c r="D21" s="319" t="str">
        <f>IFERROR(_xlfn.LOGNORM.INV(VLookups!$B$23,LN($G21),LN($K21)),"")</f>
        <v/>
      </c>
      <c r="E21" s="32" t="str">
        <f t="shared" si="8"/>
        <v/>
      </c>
      <c r="F21" s="32" t="str">
        <f t="shared" si="9"/>
        <v/>
      </c>
      <c r="G21" s="65" t="str">
        <f>IF(AND(C21&gt;0,NOT(ISBLANK(H21))),IF(VLOOKUP($C$3,VLookups!$A$17:$B$18,2,FALSE),C21*VLOOKUP(H21,VLookups!$A$4:$B$13,2,FALSE),C21),"")</f>
        <v/>
      </c>
      <c r="H21" s="21"/>
      <c r="I21" s="53"/>
      <c r="J21" s="237"/>
      <c r="K21" s="320" t="str">
        <f>IF(C21&gt;0,IF(ISBLANK(J21),IF(ISBLANK(H21),"",VLOOKUP(H21,VLookups!$A$4:$C$13,3,FALSE)),J21),"")</f>
        <v/>
      </c>
      <c r="L21" s="320" t="str">
        <f t="shared" si="10"/>
        <v/>
      </c>
      <c r="M21" s="67" t="str">
        <f t="shared" si="11"/>
        <v/>
      </c>
      <c r="N21" s="81"/>
      <c r="O21" s="230" t="str">
        <f>IF(AND(N21&gt;0,C21&gt;0,NOT(K21="")),ABS(VLOOKUP($N$1,VLookups!$A$27:$B$28,2,FALSE)-_xlfn.LOGNORM.DIST(N21,LN(G21),LN(K21),TRUE)),"")</f>
        <v/>
      </c>
      <c r="P21" s="80" t="str">
        <f>IF(AND($B21&gt;0,$C21&gt;0,$D21&gt;0,NOT(ISBLANK($H21))),_xlfn.LOGNORM.INV(ABS(VLOOKUP($N$1,VLookups!$A$27:$B$28,2,FALSE)-P$3),LN($G21),LN($K21)),"")</f>
        <v/>
      </c>
      <c r="Q21" s="79" t="str">
        <f>IF(AND($B21&gt;0,$C21&gt;0,$D21&gt;0,NOT(ISBLANK($H21))),_xlfn.LOGNORM.INV(ABS(VLOOKUP($N$1,VLookups!$A$27:$B$28,2,FALSE)-Q$3),LN($G21),LN($K21)),"")</f>
        <v/>
      </c>
      <c r="R21" s="80" t="str">
        <f>IF(AND($B21&gt;0,$C21&gt;0,$D21&gt;0,NOT(ISBLANK($H21))),_xlfn.LOGNORM.INV(ABS(VLOOKUP($N$1,VLookups!$A$27:$B$28,2,FALSE)-R$3),LN($G21),LN($K21)),"")</f>
        <v/>
      </c>
      <c r="S21" s="79" t="str">
        <f>IF(AND($B21&gt;0,$C21&gt;0,$D21&gt;0,NOT(ISBLANK($H21))),_xlfn.LOGNORM.INV(ABS(VLOOKUP($N$1,VLookups!$A$27:$B$28,2,FALSE)-S$3),LN($G21),LN($K21)),"")</f>
        <v/>
      </c>
      <c r="T21" s="80" t="str">
        <f>IF(AND($B21&gt;0,$C21&gt;0,$D21&gt;0,NOT(ISBLANK($H21))),_xlfn.LOGNORM.INV(ABS(VLOOKUP($N$1,VLookups!$A$27:$B$28,2,FALSE)-T$3),LN($G21),LN($K21)),"")</f>
        <v/>
      </c>
      <c r="U21" s="79" t="str">
        <f>IF(AND($B21&gt;0,$C21&gt;0,$D21&gt;0,NOT(ISBLANK($H21))),_xlfn.LOGNORM.INV(ABS(VLOOKUP($N$1,VLookups!$A$27:$B$28,2,FALSE)-U$3),LN($G21),LN($K21)),"")</f>
        <v/>
      </c>
      <c r="V21" s="5"/>
      <c r="W21" s="145" t="str">
        <f t="shared" si="12"/>
        <v/>
      </c>
      <c r="X21" s="145" t="str">
        <f t="shared" si="13"/>
        <v/>
      </c>
      <c r="Y21" s="46" t="str">
        <f t="shared" ref="Y21" si="249">IF(ISNONTEXT($W21),X21+$W21,"")</f>
        <v/>
      </c>
      <c r="Z21" s="46" t="str">
        <f t="shared" si="25"/>
        <v/>
      </c>
      <c r="AA21" s="46" t="str">
        <f t="shared" si="26"/>
        <v/>
      </c>
      <c r="AB21" s="46" t="str">
        <f t="shared" si="27"/>
        <v/>
      </c>
      <c r="AC21" s="46" t="str">
        <f t="shared" si="28"/>
        <v/>
      </c>
      <c r="AD21" s="46" t="str">
        <f t="shared" si="29"/>
        <v/>
      </c>
      <c r="AE21" s="46" t="str">
        <f t="shared" si="30"/>
        <v/>
      </c>
      <c r="AF21" s="46" t="str">
        <f t="shared" si="31"/>
        <v/>
      </c>
      <c r="AG21" s="46" t="str">
        <f t="shared" si="32"/>
        <v/>
      </c>
      <c r="AH21" s="46" t="str">
        <f t="shared" si="33"/>
        <v/>
      </c>
      <c r="AI21" s="46" t="str">
        <f t="shared" si="34"/>
        <v/>
      </c>
      <c r="AJ21" s="46" t="str">
        <f t="shared" si="35"/>
        <v/>
      </c>
      <c r="AK21" s="46" t="str">
        <f t="shared" si="36"/>
        <v/>
      </c>
      <c r="AL21" s="46" t="str">
        <f t="shared" si="37"/>
        <v/>
      </c>
      <c r="AM21" s="46" t="str">
        <f t="shared" si="38"/>
        <v/>
      </c>
      <c r="AN21" s="46" t="str">
        <f t="shared" si="39"/>
        <v/>
      </c>
      <c r="AO21" s="46" t="str">
        <f t="shared" si="40"/>
        <v/>
      </c>
      <c r="AP21" s="46" t="str">
        <f t="shared" si="41"/>
        <v/>
      </c>
      <c r="AQ21" s="46" t="str">
        <f t="shared" si="42"/>
        <v/>
      </c>
      <c r="AR21" s="46" t="str">
        <f t="shared" si="43"/>
        <v/>
      </c>
      <c r="AS21" s="46" t="str">
        <f t="shared" si="44"/>
        <v/>
      </c>
      <c r="AT21" s="46" t="str">
        <f t="shared" si="45"/>
        <v/>
      </c>
      <c r="AU21" s="46" t="str">
        <f t="shared" si="46"/>
        <v/>
      </c>
      <c r="AV21" s="46" t="str">
        <f t="shared" si="47"/>
        <v/>
      </c>
      <c r="AW21" s="46" t="str">
        <f t="shared" si="48"/>
        <v/>
      </c>
      <c r="AX21" s="46" t="str">
        <f t="shared" si="49"/>
        <v/>
      </c>
      <c r="AY21" s="46" t="str">
        <f t="shared" si="50"/>
        <v/>
      </c>
      <c r="AZ21" s="46" t="str">
        <f t="shared" si="51"/>
        <v/>
      </c>
      <c r="BA21" s="46" t="str">
        <f t="shared" si="52"/>
        <v/>
      </c>
      <c r="BB21" s="46" t="str">
        <f t="shared" si="53"/>
        <v/>
      </c>
      <c r="BC21" s="46" t="str">
        <f t="shared" si="54"/>
        <v/>
      </c>
      <c r="BD21" s="46" t="str">
        <f t="shared" si="55"/>
        <v/>
      </c>
      <c r="BE21" s="46" t="str">
        <f t="shared" si="56"/>
        <v/>
      </c>
      <c r="BF21" s="46" t="str">
        <f t="shared" si="57"/>
        <v/>
      </c>
      <c r="BG21" s="46" t="str">
        <f t="shared" si="58"/>
        <v/>
      </c>
      <c r="BH21" s="46" t="str">
        <f t="shared" si="59"/>
        <v/>
      </c>
      <c r="BI21" s="46" t="str">
        <f t="shared" si="60"/>
        <v/>
      </c>
      <c r="BJ21" s="46" t="str">
        <f t="shared" si="61"/>
        <v/>
      </c>
      <c r="BK21" s="46" t="str">
        <f t="shared" si="62"/>
        <v/>
      </c>
      <c r="BL21" s="46" t="str">
        <f t="shared" si="63"/>
        <v/>
      </c>
      <c r="BM21" s="46" t="str">
        <f t="shared" si="64"/>
        <v/>
      </c>
      <c r="BN21" s="46" t="str">
        <f t="shared" si="65"/>
        <v/>
      </c>
      <c r="BO21" s="46" t="str">
        <f t="shared" si="66"/>
        <v/>
      </c>
      <c r="BP21" s="46" t="str">
        <f t="shared" si="67"/>
        <v/>
      </c>
      <c r="BQ21" s="46" t="str">
        <f t="shared" si="68"/>
        <v/>
      </c>
      <c r="BR21" s="46" t="str">
        <f t="shared" si="69"/>
        <v/>
      </c>
      <c r="BS21" s="46" t="str">
        <f t="shared" si="70"/>
        <v/>
      </c>
      <c r="BT21" s="46" t="str">
        <f t="shared" si="71"/>
        <v/>
      </c>
      <c r="BU21" s="46" t="str">
        <f t="shared" si="72"/>
        <v/>
      </c>
      <c r="BV21" s="46" t="str">
        <f t="shared" si="73"/>
        <v/>
      </c>
      <c r="BW21" s="46" t="str">
        <f t="shared" si="74"/>
        <v/>
      </c>
      <c r="BX21" s="46" t="str">
        <f t="shared" si="75"/>
        <v/>
      </c>
      <c r="BY21" s="46" t="str">
        <f t="shared" si="76"/>
        <v/>
      </c>
      <c r="BZ21" s="46" t="str">
        <f t="shared" si="77"/>
        <v/>
      </c>
      <c r="CA21" s="46" t="str">
        <f t="shared" si="78"/>
        <v/>
      </c>
      <c r="CB21" s="46" t="str">
        <f t="shared" si="79"/>
        <v/>
      </c>
      <c r="CC21" s="46" t="str">
        <f t="shared" si="80"/>
        <v/>
      </c>
      <c r="CD21" s="46" t="str">
        <f t="shared" si="81"/>
        <v/>
      </c>
      <c r="CE21" s="46" t="str">
        <f t="shared" si="82"/>
        <v/>
      </c>
      <c r="CF21" s="46" t="str">
        <f t="shared" si="83"/>
        <v/>
      </c>
      <c r="CG21" s="46" t="str">
        <f t="shared" si="84"/>
        <v/>
      </c>
      <c r="CH21" s="46" t="str">
        <f t="shared" si="85"/>
        <v/>
      </c>
      <c r="CI21" s="46" t="str">
        <f t="shared" si="86"/>
        <v/>
      </c>
      <c r="CJ21" s="46" t="str">
        <f t="shared" si="87"/>
        <v/>
      </c>
      <c r="CK21" s="46" t="str">
        <f t="shared" si="18"/>
        <v/>
      </c>
      <c r="CL21" s="46" t="str">
        <f t="shared" si="88"/>
        <v/>
      </c>
      <c r="CM21" s="46" t="str">
        <f t="shared" si="89"/>
        <v/>
      </c>
      <c r="CN21" s="46" t="str">
        <f t="shared" si="90"/>
        <v/>
      </c>
      <c r="CO21" s="46" t="str">
        <f t="shared" si="91"/>
        <v/>
      </c>
      <c r="CP21" s="46" t="str">
        <f t="shared" si="92"/>
        <v/>
      </c>
      <c r="CQ21" s="46" t="str">
        <f t="shared" si="93"/>
        <v/>
      </c>
      <c r="CR21" s="46" t="str">
        <f t="shared" si="94"/>
        <v/>
      </c>
      <c r="CS21" s="46" t="str">
        <f t="shared" si="95"/>
        <v/>
      </c>
      <c r="CT21" s="46" t="str">
        <f t="shared" si="96"/>
        <v/>
      </c>
      <c r="CU21" s="46" t="str">
        <f t="shared" si="97"/>
        <v/>
      </c>
      <c r="CV21" s="46" t="str">
        <f t="shared" si="98"/>
        <v/>
      </c>
      <c r="CW21" s="46" t="str">
        <f t="shared" si="99"/>
        <v/>
      </c>
      <c r="CX21" s="46" t="str">
        <f t="shared" si="100"/>
        <v/>
      </c>
      <c r="CY21" s="46" t="str">
        <f t="shared" si="101"/>
        <v/>
      </c>
      <c r="CZ21" s="46" t="str">
        <f t="shared" si="102"/>
        <v/>
      </c>
      <c r="DA21" s="46" t="str">
        <f t="shared" si="103"/>
        <v/>
      </c>
      <c r="DB21" s="46" t="str">
        <f t="shared" si="104"/>
        <v/>
      </c>
      <c r="DC21" s="46" t="str">
        <f t="shared" si="105"/>
        <v/>
      </c>
      <c r="DD21" s="46" t="str">
        <f t="shared" si="106"/>
        <v/>
      </c>
      <c r="DE21" s="46" t="str">
        <f t="shared" si="107"/>
        <v/>
      </c>
      <c r="DF21" s="46" t="str">
        <f t="shared" si="108"/>
        <v/>
      </c>
      <c r="DG21" s="46" t="str">
        <f t="shared" si="109"/>
        <v/>
      </c>
      <c r="DH21" s="46" t="str">
        <f t="shared" si="110"/>
        <v/>
      </c>
      <c r="DI21" s="46" t="str">
        <f t="shared" si="111"/>
        <v/>
      </c>
      <c r="DJ21" s="46" t="str">
        <f t="shared" si="112"/>
        <v/>
      </c>
      <c r="DK21" s="46" t="str">
        <f t="shared" si="113"/>
        <v/>
      </c>
      <c r="DL21" s="46" t="str">
        <f t="shared" si="114"/>
        <v/>
      </c>
      <c r="DM21" s="46" t="str">
        <f t="shared" si="115"/>
        <v/>
      </c>
      <c r="DN21" s="46" t="str">
        <f t="shared" si="116"/>
        <v/>
      </c>
      <c r="DO21" s="46" t="str">
        <f t="shared" si="117"/>
        <v/>
      </c>
      <c r="DP21" s="46" t="str">
        <f t="shared" si="118"/>
        <v/>
      </c>
      <c r="DQ21" s="46" t="str">
        <f t="shared" si="119"/>
        <v/>
      </c>
      <c r="DR21" s="46" t="str">
        <f t="shared" si="120"/>
        <v/>
      </c>
      <c r="DS21" s="46" t="str">
        <f t="shared" si="121"/>
        <v/>
      </c>
      <c r="DT21" s="46" t="str">
        <f t="shared" si="122"/>
        <v/>
      </c>
      <c r="DU21" s="46" t="str">
        <f t="shared" si="123"/>
        <v/>
      </c>
      <c r="DV21" s="46" t="str">
        <f t="shared" si="124"/>
        <v/>
      </c>
      <c r="DW21" s="46" t="str">
        <f t="shared" si="125"/>
        <v/>
      </c>
      <c r="DX21" s="46" t="str">
        <f t="shared" si="126"/>
        <v/>
      </c>
      <c r="DY21" s="46" t="str">
        <f t="shared" si="127"/>
        <v/>
      </c>
      <c r="DZ21" s="46" t="str">
        <f t="shared" si="128"/>
        <v/>
      </c>
      <c r="EA21" s="46" t="str">
        <f t="shared" si="129"/>
        <v/>
      </c>
      <c r="EB21" s="46" t="str">
        <f t="shared" si="130"/>
        <v/>
      </c>
      <c r="EC21" s="46" t="str">
        <f t="shared" si="131"/>
        <v/>
      </c>
      <c r="ED21" s="46" t="str">
        <f t="shared" si="132"/>
        <v/>
      </c>
      <c r="EE21" s="46" t="str">
        <f t="shared" si="133"/>
        <v/>
      </c>
      <c r="EF21" s="46" t="str">
        <f t="shared" si="134"/>
        <v/>
      </c>
      <c r="EG21" s="46" t="str">
        <f t="shared" si="135"/>
        <v/>
      </c>
      <c r="EH21" s="46" t="str">
        <f t="shared" si="136"/>
        <v/>
      </c>
      <c r="EI21" s="46" t="str">
        <f t="shared" si="137"/>
        <v/>
      </c>
      <c r="EJ21" s="46" t="str">
        <f t="shared" si="138"/>
        <v/>
      </c>
      <c r="EK21" s="46" t="str">
        <f t="shared" si="139"/>
        <v/>
      </c>
      <c r="EL21" s="46" t="str">
        <f t="shared" si="140"/>
        <v/>
      </c>
      <c r="EM21" s="46" t="str">
        <f t="shared" si="141"/>
        <v/>
      </c>
      <c r="EN21" s="46" t="str">
        <f t="shared" si="142"/>
        <v/>
      </c>
      <c r="EO21" s="46" t="str">
        <f t="shared" si="143"/>
        <v/>
      </c>
      <c r="EP21" s="46" t="str">
        <f t="shared" si="144"/>
        <v/>
      </c>
      <c r="EQ21" s="46" t="str">
        <f t="shared" si="145"/>
        <v/>
      </c>
      <c r="ER21" s="46" t="str">
        <f t="shared" si="146"/>
        <v/>
      </c>
      <c r="ES21" s="46" t="str">
        <f t="shared" si="147"/>
        <v/>
      </c>
      <c r="ET21" s="46" t="str">
        <f t="shared" si="148"/>
        <v/>
      </c>
      <c r="EU21" s="46" t="str">
        <f t="shared" si="149"/>
        <v/>
      </c>
      <c r="EV21" s="46" t="str">
        <f t="shared" si="150"/>
        <v/>
      </c>
      <c r="EW21" s="46" t="str">
        <f t="shared" si="19"/>
        <v/>
      </c>
      <c r="EX21" s="46" t="str">
        <f t="shared" si="151"/>
        <v/>
      </c>
      <c r="EY21" s="46" t="str">
        <f t="shared" si="152"/>
        <v/>
      </c>
      <c r="EZ21" s="46" t="str">
        <f t="shared" si="153"/>
        <v/>
      </c>
      <c r="FA21" s="46" t="str">
        <f t="shared" si="154"/>
        <v/>
      </c>
      <c r="FB21" s="46" t="str">
        <f t="shared" si="155"/>
        <v/>
      </c>
      <c r="FC21" s="46" t="str">
        <f t="shared" si="156"/>
        <v/>
      </c>
      <c r="FD21" s="46" t="str">
        <f t="shared" si="157"/>
        <v/>
      </c>
      <c r="FE21" s="46" t="str">
        <f t="shared" si="158"/>
        <v/>
      </c>
      <c r="FF21" s="46" t="str">
        <f t="shared" si="159"/>
        <v/>
      </c>
      <c r="FG21" s="46" t="str">
        <f t="shared" si="160"/>
        <v/>
      </c>
      <c r="FH21" s="46" t="str">
        <f t="shared" si="161"/>
        <v/>
      </c>
      <c r="FI21" s="46" t="str">
        <f t="shared" si="162"/>
        <v/>
      </c>
      <c r="FJ21" s="46" t="str">
        <f t="shared" si="163"/>
        <v/>
      </c>
      <c r="FK21" s="46" t="str">
        <f t="shared" si="164"/>
        <v/>
      </c>
      <c r="FL21" s="46" t="str">
        <f t="shared" si="165"/>
        <v/>
      </c>
      <c r="FM21" s="46" t="str">
        <f t="shared" si="166"/>
        <v/>
      </c>
      <c r="FN21" s="46" t="str">
        <f t="shared" si="167"/>
        <v/>
      </c>
      <c r="FO21" s="46" t="str">
        <f t="shared" si="168"/>
        <v/>
      </c>
      <c r="FP21" s="46" t="str">
        <f t="shared" si="169"/>
        <v/>
      </c>
      <c r="FQ21" s="46" t="str">
        <f t="shared" si="170"/>
        <v/>
      </c>
      <c r="FR21" s="46" t="str">
        <f t="shared" si="171"/>
        <v/>
      </c>
      <c r="FS21" s="46" t="str">
        <f t="shared" si="172"/>
        <v/>
      </c>
      <c r="FT21" s="46" t="str">
        <f t="shared" si="173"/>
        <v/>
      </c>
      <c r="FU21" s="46" t="str">
        <f t="shared" si="174"/>
        <v/>
      </c>
      <c r="FV21" s="46" t="str">
        <f t="shared" si="175"/>
        <v/>
      </c>
      <c r="FW21" s="46" t="str">
        <f t="shared" si="176"/>
        <v/>
      </c>
      <c r="FX21" s="46" t="str">
        <f t="shared" si="177"/>
        <v/>
      </c>
      <c r="FY21" s="46" t="str">
        <f t="shared" si="178"/>
        <v/>
      </c>
      <c r="FZ21" s="46" t="str">
        <f t="shared" si="179"/>
        <v/>
      </c>
      <c r="GA21" s="46" t="str">
        <f t="shared" si="180"/>
        <v/>
      </c>
      <c r="GB21" s="46" t="str">
        <f t="shared" si="181"/>
        <v/>
      </c>
      <c r="GC21" s="46" t="str">
        <f t="shared" si="182"/>
        <v/>
      </c>
      <c r="GD21" s="46" t="str">
        <f t="shared" si="183"/>
        <v/>
      </c>
      <c r="GE21" s="46" t="str">
        <f t="shared" si="184"/>
        <v/>
      </c>
      <c r="GF21" s="46" t="str">
        <f t="shared" si="185"/>
        <v/>
      </c>
      <c r="GG21" s="46" t="str">
        <f t="shared" si="186"/>
        <v/>
      </c>
      <c r="GH21" s="46" t="str">
        <f t="shared" si="187"/>
        <v/>
      </c>
      <c r="GI21" s="46" t="str">
        <f t="shared" si="188"/>
        <v/>
      </c>
      <c r="GJ21" s="46" t="str">
        <f t="shared" si="189"/>
        <v/>
      </c>
      <c r="GK21" s="46" t="str">
        <f t="shared" si="190"/>
        <v/>
      </c>
      <c r="GL21" s="46" t="str">
        <f t="shared" si="191"/>
        <v/>
      </c>
      <c r="GM21" s="46" t="str">
        <f t="shared" si="192"/>
        <v/>
      </c>
      <c r="GN21" s="46" t="str">
        <f t="shared" si="193"/>
        <v/>
      </c>
      <c r="GO21" s="46" t="str">
        <f t="shared" si="194"/>
        <v/>
      </c>
      <c r="GP21" s="46" t="str">
        <f t="shared" si="195"/>
        <v/>
      </c>
      <c r="GQ21" s="46" t="str">
        <f t="shared" si="196"/>
        <v/>
      </c>
      <c r="GR21" s="46" t="str">
        <f t="shared" si="197"/>
        <v/>
      </c>
      <c r="GS21" s="46" t="str">
        <f t="shared" si="198"/>
        <v/>
      </c>
      <c r="GT21" s="46" t="str">
        <f t="shared" si="199"/>
        <v/>
      </c>
      <c r="GU21" s="46" t="str">
        <f t="shared" si="200"/>
        <v/>
      </c>
      <c r="GV21" s="46" t="str">
        <f t="shared" si="201"/>
        <v/>
      </c>
      <c r="GW21" s="46" t="str">
        <f t="shared" si="202"/>
        <v/>
      </c>
      <c r="GX21" s="46" t="str">
        <f t="shared" si="203"/>
        <v/>
      </c>
      <c r="GY21" s="46" t="str">
        <f t="shared" si="204"/>
        <v/>
      </c>
      <c r="GZ21" s="46" t="str">
        <f t="shared" si="205"/>
        <v/>
      </c>
      <c r="HA21" s="46" t="str">
        <f t="shared" si="206"/>
        <v/>
      </c>
      <c r="HB21" s="46" t="str">
        <f t="shared" si="207"/>
        <v/>
      </c>
      <c r="HC21" s="46" t="str">
        <f t="shared" si="208"/>
        <v/>
      </c>
      <c r="HD21" s="46" t="str">
        <f t="shared" si="209"/>
        <v/>
      </c>
      <c r="HE21" s="46" t="str">
        <f t="shared" si="210"/>
        <v/>
      </c>
      <c r="HF21" s="46" t="str">
        <f t="shared" si="211"/>
        <v/>
      </c>
      <c r="HG21" s="46" t="str">
        <f t="shared" si="212"/>
        <v/>
      </c>
      <c r="HH21" s="46" t="str">
        <f t="shared" si="213"/>
        <v/>
      </c>
      <c r="HI21" s="46" t="str">
        <f t="shared" si="20"/>
        <v/>
      </c>
      <c r="HJ21" s="46" t="str">
        <f t="shared" si="241"/>
        <v/>
      </c>
      <c r="HK21" s="46" t="str">
        <f t="shared" si="242"/>
        <v/>
      </c>
      <c r="HL21" s="46" t="str">
        <f t="shared" si="243"/>
        <v/>
      </c>
      <c r="HM21" s="46" t="str">
        <f t="shared" si="244"/>
        <v/>
      </c>
      <c r="HN21" s="46" t="str">
        <f t="shared" si="245"/>
        <v/>
      </c>
      <c r="HO21" s="46" t="str">
        <f t="shared" si="246"/>
        <v/>
      </c>
      <c r="HP21" s="46" t="str">
        <f t="shared" si="247"/>
        <v/>
      </c>
      <c r="HQ21" s="146" t="e">
        <f t="shared" si="15"/>
        <v>#N/A</v>
      </c>
      <c r="HR21" s="146" t="e">
        <f t="shared" si="225"/>
        <v>#N/A</v>
      </c>
      <c r="HS21" s="146" t="e">
        <f t="shared" si="225"/>
        <v>#N/A</v>
      </c>
      <c r="HT21" s="146" t="e">
        <f t="shared" si="225"/>
        <v>#N/A</v>
      </c>
      <c r="HU21" s="146" t="e">
        <f t="shared" si="235"/>
        <v>#N/A</v>
      </c>
      <c r="HV21" s="146" t="e">
        <f t="shared" si="235"/>
        <v>#N/A</v>
      </c>
      <c r="HW21" s="146" t="e">
        <f t="shared" si="235"/>
        <v>#N/A</v>
      </c>
      <c r="HX21" s="146" t="e">
        <f t="shared" si="235"/>
        <v>#N/A</v>
      </c>
      <c r="HY21" s="146" t="e">
        <f t="shared" si="235"/>
        <v>#N/A</v>
      </c>
      <c r="HZ21" s="146" t="e">
        <f t="shared" si="235"/>
        <v>#N/A</v>
      </c>
      <c r="IA21" s="146" t="e">
        <f t="shared" si="235"/>
        <v>#N/A</v>
      </c>
      <c r="IB21" s="146" t="e">
        <f t="shared" si="235"/>
        <v>#N/A</v>
      </c>
      <c r="IC21" s="146" t="e">
        <f t="shared" si="235"/>
        <v>#N/A</v>
      </c>
      <c r="ID21" s="146" t="e">
        <f t="shared" si="235"/>
        <v>#N/A</v>
      </c>
      <c r="IE21" s="146" t="e">
        <f t="shared" si="235"/>
        <v>#N/A</v>
      </c>
      <c r="IF21" s="146" t="e">
        <f t="shared" si="235"/>
        <v>#N/A</v>
      </c>
      <c r="IG21" s="146" t="e">
        <f t="shared" si="235"/>
        <v>#N/A</v>
      </c>
      <c r="IH21" s="146" t="e">
        <f t="shared" si="235"/>
        <v>#N/A</v>
      </c>
      <c r="II21" s="146" t="e">
        <f t="shared" si="235"/>
        <v>#N/A</v>
      </c>
      <c r="IJ21" s="146" t="e">
        <f t="shared" si="231"/>
        <v>#N/A</v>
      </c>
      <c r="IK21" s="146" t="e">
        <f t="shared" si="231"/>
        <v>#N/A</v>
      </c>
      <c r="IL21" s="146" t="e">
        <f t="shared" si="231"/>
        <v>#N/A</v>
      </c>
      <c r="IM21" s="146" t="e">
        <f t="shared" si="231"/>
        <v>#N/A</v>
      </c>
      <c r="IN21" s="146" t="e">
        <f t="shared" si="231"/>
        <v>#N/A</v>
      </c>
      <c r="IO21" s="146" t="e">
        <f t="shared" si="231"/>
        <v>#N/A</v>
      </c>
      <c r="IP21" s="146" t="e">
        <f t="shared" si="231"/>
        <v>#N/A</v>
      </c>
      <c r="IQ21" s="146" t="e">
        <f t="shared" si="231"/>
        <v>#N/A</v>
      </c>
      <c r="IR21" s="146" t="e">
        <f t="shared" si="231"/>
        <v>#N/A</v>
      </c>
      <c r="IS21" s="146" t="e">
        <f t="shared" si="231"/>
        <v>#N/A</v>
      </c>
      <c r="IT21" s="146" t="e">
        <f t="shared" si="231"/>
        <v>#N/A</v>
      </c>
      <c r="IU21" s="146" t="e">
        <f t="shared" si="231"/>
        <v>#N/A</v>
      </c>
      <c r="IV21" s="146" t="e">
        <f t="shared" si="231"/>
        <v>#N/A</v>
      </c>
      <c r="IW21" s="146" t="e">
        <f t="shared" si="231"/>
        <v>#N/A</v>
      </c>
      <c r="IX21" s="146" t="e">
        <f t="shared" si="231"/>
        <v>#N/A</v>
      </c>
      <c r="IY21" s="146" t="e">
        <f t="shared" si="231"/>
        <v>#N/A</v>
      </c>
      <c r="IZ21" s="146" t="e">
        <f t="shared" si="231"/>
        <v>#N/A</v>
      </c>
      <c r="JA21" s="146" t="e">
        <f t="shared" si="231"/>
        <v>#N/A</v>
      </c>
      <c r="JB21" s="146" t="e">
        <f t="shared" si="231"/>
        <v>#N/A</v>
      </c>
      <c r="JC21" s="146" t="e">
        <f t="shared" si="231"/>
        <v>#N/A</v>
      </c>
      <c r="JD21" s="146" t="e">
        <f t="shared" si="231"/>
        <v>#N/A</v>
      </c>
      <c r="JE21" s="146" t="e">
        <f t="shared" si="231"/>
        <v>#N/A</v>
      </c>
      <c r="JF21" s="146" t="e">
        <f t="shared" si="231"/>
        <v>#N/A</v>
      </c>
      <c r="JG21" s="146" t="e">
        <f t="shared" si="231"/>
        <v>#N/A</v>
      </c>
      <c r="JH21" s="146" t="e">
        <f t="shared" si="231"/>
        <v>#N/A</v>
      </c>
      <c r="JI21" s="146" t="e">
        <f t="shared" si="231"/>
        <v>#N/A</v>
      </c>
      <c r="JJ21" s="146" t="e">
        <f t="shared" si="231"/>
        <v>#N/A</v>
      </c>
      <c r="JK21" s="146" t="e">
        <f t="shared" si="231"/>
        <v>#N/A</v>
      </c>
      <c r="JL21" s="146" t="e">
        <f t="shared" si="231"/>
        <v>#N/A</v>
      </c>
      <c r="JM21" s="146" t="e">
        <f t="shared" si="231"/>
        <v>#N/A</v>
      </c>
      <c r="JN21" s="146" t="e">
        <f t="shared" ref="JN21:KB36" si="250">IF(ISNONTEXT($K21),_xlfn.LOGNORM.DIST(BU21,LN($G21),LN($K21),FALSE),NA())</f>
        <v>#N/A</v>
      </c>
      <c r="JO21" s="146" t="e">
        <f t="shared" si="250"/>
        <v>#N/A</v>
      </c>
      <c r="JP21" s="146" t="e">
        <f t="shared" si="250"/>
        <v>#N/A</v>
      </c>
      <c r="JQ21" s="146" t="e">
        <f t="shared" si="250"/>
        <v>#N/A</v>
      </c>
      <c r="JR21" s="146" t="e">
        <f t="shared" si="250"/>
        <v>#N/A</v>
      </c>
      <c r="JS21" s="146" t="e">
        <f t="shared" si="250"/>
        <v>#N/A</v>
      </c>
      <c r="JT21" s="146" t="e">
        <f t="shared" si="250"/>
        <v>#N/A</v>
      </c>
      <c r="JU21" s="146" t="e">
        <f t="shared" si="250"/>
        <v>#N/A</v>
      </c>
      <c r="JV21" s="146" t="e">
        <f t="shared" si="250"/>
        <v>#N/A</v>
      </c>
      <c r="JW21" s="146" t="e">
        <f t="shared" si="250"/>
        <v>#N/A</v>
      </c>
      <c r="JX21" s="146" t="e">
        <f t="shared" si="250"/>
        <v>#N/A</v>
      </c>
      <c r="JY21" s="146" t="e">
        <f t="shared" si="250"/>
        <v>#N/A</v>
      </c>
      <c r="JZ21" s="146" t="e">
        <f t="shared" si="250"/>
        <v>#N/A</v>
      </c>
      <c r="KA21" s="146" t="e">
        <f t="shared" si="250"/>
        <v>#N/A</v>
      </c>
      <c r="KB21" s="146" t="e">
        <f t="shared" si="250"/>
        <v>#N/A</v>
      </c>
      <c r="KC21" s="146" t="e">
        <f t="shared" si="21"/>
        <v>#N/A</v>
      </c>
      <c r="KD21" s="146" t="e">
        <f t="shared" si="226"/>
        <v>#N/A</v>
      </c>
      <c r="KE21" s="146" t="e">
        <f t="shared" si="226"/>
        <v>#N/A</v>
      </c>
      <c r="KF21" s="146" t="e">
        <f t="shared" si="226"/>
        <v>#N/A</v>
      </c>
      <c r="KG21" s="146" t="e">
        <f t="shared" si="236"/>
        <v>#N/A</v>
      </c>
      <c r="KH21" s="146" t="e">
        <f t="shared" si="236"/>
        <v>#N/A</v>
      </c>
      <c r="KI21" s="146" t="e">
        <f t="shared" si="236"/>
        <v>#N/A</v>
      </c>
      <c r="KJ21" s="146" t="e">
        <f t="shared" si="236"/>
        <v>#N/A</v>
      </c>
      <c r="KK21" s="146" t="e">
        <f t="shared" si="236"/>
        <v>#N/A</v>
      </c>
      <c r="KL21" s="146" t="e">
        <f t="shared" si="236"/>
        <v>#N/A</v>
      </c>
      <c r="KM21" s="146" t="e">
        <f t="shared" si="236"/>
        <v>#N/A</v>
      </c>
      <c r="KN21" s="146" t="e">
        <f t="shared" si="236"/>
        <v>#N/A</v>
      </c>
      <c r="KO21" s="146" t="e">
        <f t="shared" si="236"/>
        <v>#N/A</v>
      </c>
      <c r="KP21" s="146" t="e">
        <f t="shared" si="236"/>
        <v>#N/A</v>
      </c>
      <c r="KQ21" s="146" t="e">
        <f t="shared" si="236"/>
        <v>#N/A</v>
      </c>
      <c r="KR21" s="146" t="e">
        <f t="shared" si="236"/>
        <v>#N/A</v>
      </c>
      <c r="KS21" s="146" t="e">
        <f t="shared" si="236"/>
        <v>#N/A</v>
      </c>
      <c r="KT21" s="146" t="e">
        <f t="shared" si="236"/>
        <v>#N/A</v>
      </c>
      <c r="KU21" s="146" t="e">
        <f t="shared" si="236"/>
        <v>#N/A</v>
      </c>
      <c r="KV21" s="146" t="e">
        <f t="shared" si="232"/>
        <v>#N/A</v>
      </c>
      <c r="KW21" s="146" t="e">
        <f t="shared" si="232"/>
        <v>#N/A</v>
      </c>
      <c r="KX21" s="146" t="e">
        <f t="shared" si="232"/>
        <v>#N/A</v>
      </c>
      <c r="KY21" s="146" t="e">
        <f t="shared" si="232"/>
        <v>#N/A</v>
      </c>
      <c r="KZ21" s="146" t="e">
        <f t="shared" si="232"/>
        <v>#N/A</v>
      </c>
      <c r="LA21" s="146" t="e">
        <f t="shared" si="232"/>
        <v>#N/A</v>
      </c>
      <c r="LB21" s="146" t="e">
        <f t="shared" si="232"/>
        <v>#N/A</v>
      </c>
      <c r="LC21" s="146" t="e">
        <f t="shared" si="232"/>
        <v>#N/A</v>
      </c>
      <c r="LD21" s="146" t="e">
        <f t="shared" si="232"/>
        <v>#N/A</v>
      </c>
      <c r="LE21" s="146" t="e">
        <f t="shared" si="232"/>
        <v>#N/A</v>
      </c>
      <c r="LF21" s="146" t="e">
        <f t="shared" si="232"/>
        <v>#N/A</v>
      </c>
      <c r="LG21" s="146" t="e">
        <f t="shared" si="232"/>
        <v>#N/A</v>
      </c>
      <c r="LH21" s="146" t="e">
        <f t="shared" si="232"/>
        <v>#N/A</v>
      </c>
      <c r="LI21" s="146" t="e">
        <f t="shared" si="232"/>
        <v>#N/A</v>
      </c>
      <c r="LJ21" s="146" t="e">
        <f t="shared" si="232"/>
        <v>#N/A</v>
      </c>
      <c r="LK21" s="146" t="e">
        <f t="shared" si="232"/>
        <v>#N/A</v>
      </c>
      <c r="LL21" s="146" t="e">
        <f t="shared" si="232"/>
        <v>#N/A</v>
      </c>
      <c r="LM21" s="146" t="e">
        <f t="shared" si="232"/>
        <v>#N/A</v>
      </c>
      <c r="LN21" s="146" t="e">
        <f t="shared" si="232"/>
        <v>#N/A</v>
      </c>
      <c r="LO21" s="146" t="e">
        <f t="shared" si="232"/>
        <v>#N/A</v>
      </c>
      <c r="LP21" s="146" t="e">
        <f t="shared" si="232"/>
        <v>#N/A</v>
      </c>
      <c r="LQ21" s="146" t="e">
        <f t="shared" si="232"/>
        <v>#N/A</v>
      </c>
      <c r="LR21" s="146" t="e">
        <f t="shared" si="232"/>
        <v>#N/A</v>
      </c>
      <c r="LS21" s="146" t="e">
        <f t="shared" si="232"/>
        <v>#N/A</v>
      </c>
      <c r="LT21" s="146" t="e">
        <f t="shared" si="232"/>
        <v>#N/A</v>
      </c>
      <c r="LU21" s="146" t="e">
        <f t="shared" si="232"/>
        <v>#N/A</v>
      </c>
      <c r="LV21" s="146" t="e">
        <f t="shared" si="232"/>
        <v>#N/A</v>
      </c>
      <c r="LW21" s="146" t="e">
        <f t="shared" si="232"/>
        <v>#N/A</v>
      </c>
      <c r="LX21" s="146" t="e">
        <f t="shared" si="232"/>
        <v>#N/A</v>
      </c>
      <c r="LY21" s="146" t="e">
        <f t="shared" si="232"/>
        <v>#N/A</v>
      </c>
      <c r="LZ21" s="146" t="e">
        <f t="shared" ref="LZ21:MN36" si="251">IF(ISNONTEXT($K21),_xlfn.LOGNORM.DIST(EG21,LN($G21),LN($K21),FALSE),NA())</f>
        <v>#N/A</v>
      </c>
      <c r="MA21" s="146" t="e">
        <f t="shared" si="251"/>
        <v>#N/A</v>
      </c>
      <c r="MB21" s="146" t="e">
        <f t="shared" si="251"/>
        <v>#N/A</v>
      </c>
      <c r="MC21" s="146" t="e">
        <f t="shared" si="251"/>
        <v>#N/A</v>
      </c>
      <c r="MD21" s="146" t="e">
        <f t="shared" si="251"/>
        <v>#N/A</v>
      </c>
      <c r="ME21" s="146" t="e">
        <f t="shared" si="251"/>
        <v>#N/A</v>
      </c>
      <c r="MF21" s="146" t="e">
        <f t="shared" si="251"/>
        <v>#N/A</v>
      </c>
      <c r="MG21" s="146" t="e">
        <f t="shared" si="251"/>
        <v>#N/A</v>
      </c>
      <c r="MH21" s="146" t="e">
        <f t="shared" si="251"/>
        <v>#N/A</v>
      </c>
      <c r="MI21" s="146" t="e">
        <f t="shared" si="251"/>
        <v>#N/A</v>
      </c>
      <c r="MJ21" s="146" t="e">
        <f t="shared" si="251"/>
        <v>#N/A</v>
      </c>
      <c r="MK21" s="146" t="e">
        <f t="shared" si="251"/>
        <v>#N/A</v>
      </c>
      <c r="ML21" s="146" t="e">
        <f t="shared" si="251"/>
        <v>#N/A</v>
      </c>
      <c r="MM21" s="146" t="e">
        <f t="shared" si="251"/>
        <v>#N/A</v>
      </c>
      <c r="MN21" s="146" t="e">
        <f t="shared" si="251"/>
        <v>#N/A</v>
      </c>
      <c r="MO21" s="146" t="e">
        <f t="shared" si="22"/>
        <v>#N/A</v>
      </c>
      <c r="MP21" s="146" t="e">
        <f t="shared" si="227"/>
        <v>#N/A</v>
      </c>
      <c r="MQ21" s="146" t="e">
        <f t="shared" si="227"/>
        <v>#N/A</v>
      </c>
      <c r="MR21" s="146" t="e">
        <f t="shared" si="227"/>
        <v>#N/A</v>
      </c>
      <c r="MS21" s="146" t="e">
        <f t="shared" si="237"/>
        <v>#N/A</v>
      </c>
      <c r="MT21" s="146" t="e">
        <f t="shared" si="237"/>
        <v>#N/A</v>
      </c>
      <c r="MU21" s="146" t="e">
        <f t="shared" si="237"/>
        <v>#N/A</v>
      </c>
      <c r="MV21" s="146" t="e">
        <f t="shared" si="237"/>
        <v>#N/A</v>
      </c>
      <c r="MW21" s="146" t="e">
        <f t="shared" si="237"/>
        <v>#N/A</v>
      </c>
      <c r="MX21" s="146" t="e">
        <f t="shared" si="237"/>
        <v>#N/A</v>
      </c>
      <c r="MY21" s="146" t="e">
        <f t="shared" si="237"/>
        <v>#N/A</v>
      </c>
      <c r="MZ21" s="146" t="e">
        <f t="shared" si="237"/>
        <v>#N/A</v>
      </c>
      <c r="NA21" s="146" t="e">
        <f t="shared" si="237"/>
        <v>#N/A</v>
      </c>
      <c r="NB21" s="146" t="e">
        <f t="shared" si="237"/>
        <v>#N/A</v>
      </c>
      <c r="NC21" s="146" t="e">
        <f t="shared" si="237"/>
        <v>#N/A</v>
      </c>
      <c r="ND21" s="146" t="e">
        <f t="shared" si="237"/>
        <v>#N/A</v>
      </c>
      <c r="NE21" s="146" t="e">
        <f t="shared" si="237"/>
        <v>#N/A</v>
      </c>
      <c r="NF21" s="146" t="e">
        <f t="shared" si="237"/>
        <v>#N/A</v>
      </c>
      <c r="NG21" s="146" t="e">
        <f t="shared" si="237"/>
        <v>#N/A</v>
      </c>
      <c r="NH21" s="146" t="e">
        <f t="shared" si="233"/>
        <v>#N/A</v>
      </c>
      <c r="NI21" s="146" t="e">
        <f t="shared" si="233"/>
        <v>#N/A</v>
      </c>
      <c r="NJ21" s="146" t="e">
        <f t="shared" si="233"/>
        <v>#N/A</v>
      </c>
      <c r="NK21" s="146" t="e">
        <f t="shared" si="233"/>
        <v>#N/A</v>
      </c>
      <c r="NL21" s="146" t="e">
        <f t="shared" si="233"/>
        <v>#N/A</v>
      </c>
      <c r="NM21" s="146" t="e">
        <f t="shared" si="233"/>
        <v>#N/A</v>
      </c>
      <c r="NN21" s="146" t="e">
        <f t="shared" si="233"/>
        <v>#N/A</v>
      </c>
      <c r="NO21" s="146" t="e">
        <f t="shared" si="233"/>
        <v>#N/A</v>
      </c>
      <c r="NP21" s="146" t="e">
        <f t="shared" si="233"/>
        <v>#N/A</v>
      </c>
      <c r="NQ21" s="146" t="e">
        <f t="shared" si="233"/>
        <v>#N/A</v>
      </c>
      <c r="NR21" s="146" t="e">
        <f t="shared" si="233"/>
        <v>#N/A</v>
      </c>
      <c r="NS21" s="146" t="e">
        <f t="shared" si="233"/>
        <v>#N/A</v>
      </c>
      <c r="NT21" s="146" t="e">
        <f t="shared" si="233"/>
        <v>#N/A</v>
      </c>
      <c r="NU21" s="146" t="e">
        <f t="shared" si="233"/>
        <v>#N/A</v>
      </c>
      <c r="NV21" s="146" t="e">
        <f t="shared" si="233"/>
        <v>#N/A</v>
      </c>
      <c r="NW21" s="146" t="e">
        <f t="shared" si="233"/>
        <v>#N/A</v>
      </c>
      <c r="NX21" s="146" t="e">
        <f t="shared" si="233"/>
        <v>#N/A</v>
      </c>
      <c r="NY21" s="146" t="e">
        <f t="shared" si="233"/>
        <v>#N/A</v>
      </c>
      <c r="NZ21" s="146" t="e">
        <f t="shared" si="233"/>
        <v>#N/A</v>
      </c>
      <c r="OA21" s="146" t="e">
        <f t="shared" si="233"/>
        <v>#N/A</v>
      </c>
      <c r="OB21" s="146" t="e">
        <f t="shared" si="233"/>
        <v>#N/A</v>
      </c>
      <c r="OC21" s="146" t="e">
        <f t="shared" si="233"/>
        <v>#N/A</v>
      </c>
      <c r="OD21" s="146" t="e">
        <f t="shared" si="233"/>
        <v>#N/A</v>
      </c>
      <c r="OE21" s="146" t="e">
        <f t="shared" si="233"/>
        <v>#N/A</v>
      </c>
      <c r="OF21" s="146" t="e">
        <f t="shared" si="233"/>
        <v>#N/A</v>
      </c>
      <c r="OG21" s="146" t="e">
        <f t="shared" si="233"/>
        <v>#N/A</v>
      </c>
      <c r="OH21" s="146" t="e">
        <f t="shared" si="233"/>
        <v>#N/A</v>
      </c>
      <c r="OI21" s="146" t="e">
        <f t="shared" si="233"/>
        <v>#N/A</v>
      </c>
      <c r="OJ21" s="146" t="e">
        <f t="shared" si="233"/>
        <v>#N/A</v>
      </c>
      <c r="OK21" s="146" t="e">
        <f t="shared" si="233"/>
        <v>#N/A</v>
      </c>
      <c r="OL21" s="146" t="e">
        <f t="shared" ref="OL21:OZ36" si="252">IF(ISNONTEXT($K21),_xlfn.LOGNORM.DIST(GS21,LN($G21),LN($K21),FALSE),NA())</f>
        <v>#N/A</v>
      </c>
      <c r="OM21" s="146" t="e">
        <f t="shared" si="252"/>
        <v>#N/A</v>
      </c>
      <c r="ON21" s="146" t="e">
        <f t="shared" si="252"/>
        <v>#N/A</v>
      </c>
      <c r="OO21" s="146" t="e">
        <f t="shared" si="252"/>
        <v>#N/A</v>
      </c>
      <c r="OP21" s="146" t="e">
        <f t="shared" si="252"/>
        <v>#N/A</v>
      </c>
      <c r="OQ21" s="146" t="e">
        <f t="shared" si="252"/>
        <v>#N/A</v>
      </c>
      <c r="OR21" s="146" t="e">
        <f t="shared" si="252"/>
        <v>#N/A</v>
      </c>
      <c r="OS21" s="146" t="e">
        <f t="shared" si="252"/>
        <v>#N/A</v>
      </c>
      <c r="OT21" s="146" t="e">
        <f t="shared" si="252"/>
        <v>#N/A</v>
      </c>
      <c r="OU21" s="146" t="e">
        <f t="shared" si="252"/>
        <v>#N/A</v>
      </c>
      <c r="OV21" s="146" t="e">
        <f t="shared" si="252"/>
        <v>#N/A</v>
      </c>
      <c r="OW21" s="146" t="e">
        <f t="shared" si="252"/>
        <v>#N/A</v>
      </c>
      <c r="OX21" s="146" t="e">
        <f t="shared" si="252"/>
        <v>#N/A</v>
      </c>
      <c r="OY21" s="146" t="e">
        <f t="shared" si="252"/>
        <v>#N/A</v>
      </c>
      <c r="OZ21" s="146" t="e">
        <f t="shared" si="252"/>
        <v>#N/A</v>
      </c>
      <c r="PA21" s="146" t="e">
        <f t="shared" si="23"/>
        <v>#N/A</v>
      </c>
      <c r="PB21" s="146" t="e">
        <f t="shared" si="248"/>
        <v>#N/A</v>
      </c>
      <c r="PC21" s="146" t="e">
        <f t="shared" si="248"/>
        <v>#N/A</v>
      </c>
      <c r="PD21" s="146" t="e">
        <f t="shared" si="248"/>
        <v>#N/A</v>
      </c>
      <c r="PE21" s="146" t="e">
        <f t="shared" si="248"/>
        <v>#N/A</v>
      </c>
      <c r="PF21" s="146" t="e">
        <f t="shared" si="248"/>
        <v>#N/A</v>
      </c>
      <c r="PG21" s="146" t="e">
        <f t="shared" si="248"/>
        <v>#N/A</v>
      </c>
      <c r="PH21" s="146" t="e">
        <f t="shared" si="248"/>
        <v>#N/A</v>
      </c>
      <c r="PI21" s="146" t="e">
        <f t="shared" si="248"/>
        <v>#N/A</v>
      </c>
    </row>
    <row r="22" spans="1:425" hidden="1" x14ac:dyDescent="0.45">
      <c r="A22" s="4">
        <v>19</v>
      </c>
      <c r="B22" s="319" t="str">
        <f>IFERROR(_xlfn.LOGNORM.INV(VLookups!$B$22,LN($G22),LN($K22)),"")</f>
        <v/>
      </c>
      <c r="C22" s="81"/>
      <c r="D22" s="319" t="str">
        <f>IFERROR(_xlfn.LOGNORM.INV(VLookups!$B$23,LN($G22),LN($K22)),"")</f>
        <v/>
      </c>
      <c r="E22" s="32" t="str">
        <f t="shared" si="8"/>
        <v/>
      </c>
      <c r="F22" s="32" t="str">
        <f t="shared" si="9"/>
        <v/>
      </c>
      <c r="G22" s="65" t="str">
        <f>IF(AND(C22&gt;0,NOT(ISBLANK(H22))),IF(VLOOKUP($C$3,VLookups!$A$17:$B$18,2,FALSE),C22*VLOOKUP(H22,VLookups!$A$4:$B$13,2,FALSE),C22),"")</f>
        <v/>
      </c>
      <c r="H22" s="21"/>
      <c r="I22" s="53"/>
      <c r="J22" s="237"/>
      <c r="K22" s="320" t="str">
        <f>IF(C22&gt;0,IF(ISBLANK(J22),IF(ISBLANK(H22),"",VLOOKUP(H22,VLookups!$A$4:$C$13,3,FALSE)),J22),"")</f>
        <v/>
      </c>
      <c r="L22" s="320" t="str">
        <f t="shared" si="10"/>
        <v/>
      </c>
      <c r="M22" s="67" t="str">
        <f t="shared" si="11"/>
        <v/>
      </c>
      <c r="N22" s="81"/>
      <c r="O22" s="230" t="str">
        <f>IF(AND(N22&gt;0,C22&gt;0,NOT(K22="")),ABS(VLOOKUP($N$1,VLookups!$A$27:$B$28,2,FALSE)-_xlfn.LOGNORM.DIST(N22,LN(G22),LN(K22),TRUE)),"")</f>
        <v/>
      </c>
      <c r="P22" s="80" t="str">
        <f>IF(AND($B22&gt;0,$C22&gt;0,$D22&gt;0,NOT(ISBLANK($H22))),_xlfn.LOGNORM.INV(ABS(VLOOKUP($N$1,VLookups!$A$27:$B$28,2,FALSE)-P$3),LN($G22),LN($K22)),"")</f>
        <v/>
      </c>
      <c r="Q22" s="79" t="str">
        <f>IF(AND($B22&gt;0,$C22&gt;0,$D22&gt;0,NOT(ISBLANK($H22))),_xlfn.LOGNORM.INV(ABS(VLOOKUP($N$1,VLookups!$A$27:$B$28,2,FALSE)-Q$3),LN($G22),LN($K22)),"")</f>
        <v/>
      </c>
      <c r="R22" s="80" t="str">
        <f>IF(AND($B22&gt;0,$C22&gt;0,$D22&gt;0,NOT(ISBLANK($H22))),_xlfn.LOGNORM.INV(ABS(VLOOKUP($N$1,VLookups!$A$27:$B$28,2,FALSE)-R$3),LN($G22),LN($K22)),"")</f>
        <v/>
      </c>
      <c r="S22" s="79" t="str">
        <f>IF(AND($B22&gt;0,$C22&gt;0,$D22&gt;0,NOT(ISBLANK($H22))),_xlfn.LOGNORM.INV(ABS(VLOOKUP($N$1,VLookups!$A$27:$B$28,2,FALSE)-S$3),LN($G22),LN($K22)),"")</f>
        <v/>
      </c>
      <c r="T22" s="80" t="str">
        <f>IF(AND($B22&gt;0,$C22&gt;0,$D22&gt;0,NOT(ISBLANK($H22))),_xlfn.LOGNORM.INV(ABS(VLOOKUP($N$1,VLookups!$A$27:$B$28,2,FALSE)-T$3),LN($G22),LN($K22)),"")</f>
        <v/>
      </c>
      <c r="U22" s="79" t="str">
        <f>IF(AND($B22&gt;0,$C22&gt;0,$D22&gt;0,NOT(ISBLANK($H22))),_xlfn.LOGNORM.INV(ABS(VLOOKUP($N$1,VLookups!$A$27:$B$28,2,FALSE)-U$3),LN($G22),LN($K22)),"")</f>
        <v/>
      </c>
      <c r="V22" s="5"/>
      <c r="W22" s="145" t="str">
        <f t="shared" si="12"/>
        <v/>
      </c>
      <c r="X22" s="145" t="str">
        <f t="shared" si="13"/>
        <v/>
      </c>
      <c r="Y22" s="46" t="str">
        <f t="shared" ref="Y22" si="253">IF(ISNONTEXT($W22),X22+$W22,"")</f>
        <v/>
      </c>
      <c r="Z22" s="46" t="str">
        <f t="shared" si="25"/>
        <v/>
      </c>
      <c r="AA22" s="46" t="str">
        <f t="shared" si="26"/>
        <v/>
      </c>
      <c r="AB22" s="46" t="str">
        <f t="shared" si="27"/>
        <v/>
      </c>
      <c r="AC22" s="46" t="str">
        <f t="shared" si="28"/>
        <v/>
      </c>
      <c r="AD22" s="46" t="str">
        <f t="shared" si="29"/>
        <v/>
      </c>
      <c r="AE22" s="46" t="str">
        <f t="shared" si="30"/>
        <v/>
      </c>
      <c r="AF22" s="46" t="str">
        <f t="shared" si="31"/>
        <v/>
      </c>
      <c r="AG22" s="46" t="str">
        <f t="shared" si="32"/>
        <v/>
      </c>
      <c r="AH22" s="46" t="str">
        <f t="shared" si="33"/>
        <v/>
      </c>
      <c r="AI22" s="46" t="str">
        <f t="shared" si="34"/>
        <v/>
      </c>
      <c r="AJ22" s="46" t="str">
        <f t="shared" si="35"/>
        <v/>
      </c>
      <c r="AK22" s="46" t="str">
        <f t="shared" si="36"/>
        <v/>
      </c>
      <c r="AL22" s="46" t="str">
        <f t="shared" si="37"/>
        <v/>
      </c>
      <c r="AM22" s="46" t="str">
        <f t="shared" si="38"/>
        <v/>
      </c>
      <c r="AN22" s="46" t="str">
        <f t="shared" si="39"/>
        <v/>
      </c>
      <c r="AO22" s="46" t="str">
        <f t="shared" si="40"/>
        <v/>
      </c>
      <c r="AP22" s="46" t="str">
        <f t="shared" si="41"/>
        <v/>
      </c>
      <c r="AQ22" s="46" t="str">
        <f t="shared" si="42"/>
        <v/>
      </c>
      <c r="AR22" s="46" t="str">
        <f t="shared" si="43"/>
        <v/>
      </c>
      <c r="AS22" s="46" t="str">
        <f t="shared" si="44"/>
        <v/>
      </c>
      <c r="AT22" s="46" t="str">
        <f t="shared" si="45"/>
        <v/>
      </c>
      <c r="AU22" s="46" t="str">
        <f t="shared" si="46"/>
        <v/>
      </c>
      <c r="AV22" s="46" t="str">
        <f t="shared" si="47"/>
        <v/>
      </c>
      <c r="AW22" s="46" t="str">
        <f t="shared" si="48"/>
        <v/>
      </c>
      <c r="AX22" s="46" t="str">
        <f t="shared" si="49"/>
        <v/>
      </c>
      <c r="AY22" s="46" t="str">
        <f t="shared" si="50"/>
        <v/>
      </c>
      <c r="AZ22" s="46" t="str">
        <f t="shared" si="51"/>
        <v/>
      </c>
      <c r="BA22" s="46" t="str">
        <f t="shared" si="52"/>
        <v/>
      </c>
      <c r="BB22" s="46" t="str">
        <f t="shared" si="53"/>
        <v/>
      </c>
      <c r="BC22" s="46" t="str">
        <f t="shared" si="54"/>
        <v/>
      </c>
      <c r="BD22" s="46" t="str">
        <f t="shared" si="55"/>
        <v/>
      </c>
      <c r="BE22" s="46" t="str">
        <f t="shared" si="56"/>
        <v/>
      </c>
      <c r="BF22" s="46" t="str">
        <f t="shared" si="57"/>
        <v/>
      </c>
      <c r="BG22" s="46" t="str">
        <f t="shared" si="58"/>
        <v/>
      </c>
      <c r="BH22" s="46" t="str">
        <f t="shared" si="59"/>
        <v/>
      </c>
      <c r="BI22" s="46" t="str">
        <f t="shared" si="60"/>
        <v/>
      </c>
      <c r="BJ22" s="46" t="str">
        <f t="shared" si="61"/>
        <v/>
      </c>
      <c r="BK22" s="46" t="str">
        <f t="shared" si="62"/>
        <v/>
      </c>
      <c r="BL22" s="46" t="str">
        <f t="shared" si="63"/>
        <v/>
      </c>
      <c r="BM22" s="46" t="str">
        <f t="shared" si="64"/>
        <v/>
      </c>
      <c r="BN22" s="46" t="str">
        <f t="shared" si="65"/>
        <v/>
      </c>
      <c r="BO22" s="46" t="str">
        <f t="shared" si="66"/>
        <v/>
      </c>
      <c r="BP22" s="46" t="str">
        <f t="shared" si="67"/>
        <v/>
      </c>
      <c r="BQ22" s="46" t="str">
        <f t="shared" si="68"/>
        <v/>
      </c>
      <c r="BR22" s="46" t="str">
        <f t="shared" si="69"/>
        <v/>
      </c>
      <c r="BS22" s="46" t="str">
        <f t="shared" si="70"/>
        <v/>
      </c>
      <c r="BT22" s="46" t="str">
        <f t="shared" si="71"/>
        <v/>
      </c>
      <c r="BU22" s="46" t="str">
        <f t="shared" si="72"/>
        <v/>
      </c>
      <c r="BV22" s="46" t="str">
        <f t="shared" si="73"/>
        <v/>
      </c>
      <c r="BW22" s="46" t="str">
        <f t="shared" si="74"/>
        <v/>
      </c>
      <c r="BX22" s="46" t="str">
        <f t="shared" si="75"/>
        <v/>
      </c>
      <c r="BY22" s="46" t="str">
        <f t="shared" si="76"/>
        <v/>
      </c>
      <c r="BZ22" s="46" t="str">
        <f t="shared" si="77"/>
        <v/>
      </c>
      <c r="CA22" s="46" t="str">
        <f t="shared" si="78"/>
        <v/>
      </c>
      <c r="CB22" s="46" t="str">
        <f t="shared" si="79"/>
        <v/>
      </c>
      <c r="CC22" s="46" t="str">
        <f t="shared" si="80"/>
        <v/>
      </c>
      <c r="CD22" s="46" t="str">
        <f t="shared" si="81"/>
        <v/>
      </c>
      <c r="CE22" s="46" t="str">
        <f t="shared" si="82"/>
        <v/>
      </c>
      <c r="CF22" s="46" t="str">
        <f t="shared" si="83"/>
        <v/>
      </c>
      <c r="CG22" s="46" t="str">
        <f t="shared" si="84"/>
        <v/>
      </c>
      <c r="CH22" s="46" t="str">
        <f t="shared" si="85"/>
        <v/>
      </c>
      <c r="CI22" s="46" t="str">
        <f t="shared" si="86"/>
        <v/>
      </c>
      <c r="CJ22" s="46" t="str">
        <f t="shared" si="87"/>
        <v/>
      </c>
      <c r="CK22" s="46" t="str">
        <f t="shared" si="18"/>
        <v/>
      </c>
      <c r="CL22" s="46" t="str">
        <f t="shared" si="88"/>
        <v/>
      </c>
      <c r="CM22" s="46" t="str">
        <f t="shared" si="89"/>
        <v/>
      </c>
      <c r="CN22" s="46" t="str">
        <f t="shared" si="90"/>
        <v/>
      </c>
      <c r="CO22" s="46" t="str">
        <f t="shared" si="91"/>
        <v/>
      </c>
      <c r="CP22" s="46" t="str">
        <f t="shared" si="92"/>
        <v/>
      </c>
      <c r="CQ22" s="46" t="str">
        <f t="shared" si="93"/>
        <v/>
      </c>
      <c r="CR22" s="46" t="str">
        <f t="shared" si="94"/>
        <v/>
      </c>
      <c r="CS22" s="46" t="str">
        <f t="shared" si="95"/>
        <v/>
      </c>
      <c r="CT22" s="46" t="str">
        <f t="shared" si="96"/>
        <v/>
      </c>
      <c r="CU22" s="46" t="str">
        <f t="shared" si="97"/>
        <v/>
      </c>
      <c r="CV22" s="46" t="str">
        <f t="shared" si="98"/>
        <v/>
      </c>
      <c r="CW22" s="46" t="str">
        <f t="shared" si="99"/>
        <v/>
      </c>
      <c r="CX22" s="46" t="str">
        <f t="shared" si="100"/>
        <v/>
      </c>
      <c r="CY22" s="46" t="str">
        <f t="shared" si="101"/>
        <v/>
      </c>
      <c r="CZ22" s="46" t="str">
        <f t="shared" si="102"/>
        <v/>
      </c>
      <c r="DA22" s="46" t="str">
        <f t="shared" si="103"/>
        <v/>
      </c>
      <c r="DB22" s="46" t="str">
        <f t="shared" si="104"/>
        <v/>
      </c>
      <c r="DC22" s="46" t="str">
        <f t="shared" si="105"/>
        <v/>
      </c>
      <c r="DD22" s="46" t="str">
        <f t="shared" si="106"/>
        <v/>
      </c>
      <c r="DE22" s="46" t="str">
        <f t="shared" si="107"/>
        <v/>
      </c>
      <c r="DF22" s="46" t="str">
        <f t="shared" si="108"/>
        <v/>
      </c>
      <c r="DG22" s="46" t="str">
        <f t="shared" si="109"/>
        <v/>
      </c>
      <c r="DH22" s="46" t="str">
        <f t="shared" si="110"/>
        <v/>
      </c>
      <c r="DI22" s="46" t="str">
        <f t="shared" si="111"/>
        <v/>
      </c>
      <c r="DJ22" s="46" t="str">
        <f t="shared" si="112"/>
        <v/>
      </c>
      <c r="DK22" s="46" t="str">
        <f t="shared" si="113"/>
        <v/>
      </c>
      <c r="DL22" s="46" t="str">
        <f t="shared" si="114"/>
        <v/>
      </c>
      <c r="DM22" s="46" t="str">
        <f t="shared" si="115"/>
        <v/>
      </c>
      <c r="DN22" s="46" t="str">
        <f t="shared" si="116"/>
        <v/>
      </c>
      <c r="DO22" s="46" t="str">
        <f t="shared" si="117"/>
        <v/>
      </c>
      <c r="DP22" s="46" t="str">
        <f t="shared" si="118"/>
        <v/>
      </c>
      <c r="DQ22" s="46" t="str">
        <f t="shared" si="119"/>
        <v/>
      </c>
      <c r="DR22" s="46" t="str">
        <f t="shared" si="120"/>
        <v/>
      </c>
      <c r="DS22" s="46" t="str">
        <f t="shared" si="121"/>
        <v/>
      </c>
      <c r="DT22" s="46" t="str">
        <f t="shared" si="122"/>
        <v/>
      </c>
      <c r="DU22" s="46" t="str">
        <f t="shared" si="123"/>
        <v/>
      </c>
      <c r="DV22" s="46" t="str">
        <f t="shared" si="124"/>
        <v/>
      </c>
      <c r="DW22" s="46" t="str">
        <f t="shared" si="125"/>
        <v/>
      </c>
      <c r="DX22" s="46" t="str">
        <f t="shared" si="126"/>
        <v/>
      </c>
      <c r="DY22" s="46" t="str">
        <f t="shared" si="127"/>
        <v/>
      </c>
      <c r="DZ22" s="46" t="str">
        <f t="shared" si="128"/>
        <v/>
      </c>
      <c r="EA22" s="46" t="str">
        <f t="shared" si="129"/>
        <v/>
      </c>
      <c r="EB22" s="46" t="str">
        <f t="shared" si="130"/>
        <v/>
      </c>
      <c r="EC22" s="46" t="str">
        <f t="shared" si="131"/>
        <v/>
      </c>
      <c r="ED22" s="46" t="str">
        <f t="shared" si="132"/>
        <v/>
      </c>
      <c r="EE22" s="46" t="str">
        <f t="shared" si="133"/>
        <v/>
      </c>
      <c r="EF22" s="46" t="str">
        <f t="shared" si="134"/>
        <v/>
      </c>
      <c r="EG22" s="46" t="str">
        <f t="shared" si="135"/>
        <v/>
      </c>
      <c r="EH22" s="46" t="str">
        <f t="shared" si="136"/>
        <v/>
      </c>
      <c r="EI22" s="46" t="str">
        <f t="shared" si="137"/>
        <v/>
      </c>
      <c r="EJ22" s="46" t="str">
        <f t="shared" si="138"/>
        <v/>
      </c>
      <c r="EK22" s="46" t="str">
        <f t="shared" si="139"/>
        <v/>
      </c>
      <c r="EL22" s="46" t="str">
        <f t="shared" si="140"/>
        <v/>
      </c>
      <c r="EM22" s="46" t="str">
        <f t="shared" si="141"/>
        <v/>
      </c>
      <c r="EN22" s="46" t="str">
        <f t="shared" si="142"/>
        <v/>
      </c>
      <c r="EO22" s="46" t="str">
        <f t="shared" si="143"/>
        <v/>
      </c>
      <c r="EP22" s="46" t="str">
        <f t="shared" si="144"/>
        <v/>
      </c>
      <c r="EQ22" s="46" t="str">
        <f t="shared" si="145"/>
        <v/>
      </c>
      <c r="ER22" s="46" t="str">
        <f t="shared" si="146"/>
        <v/>
      </c>
      <c r="ES22" s="46" t="str">
        <f t="shared" si="147"/>
        <v/>
      </c>
      <c r="ET22" s="46" t="str">
        <f t="shared" si="148"/>
        <v/>
      </c>
      <c r="EU22" s="46" t="str">
        <f t="shared" si="149"/>
        <v/>
      </c>
      <c r="EV22" s="46" t="str">
        <f t="shared" si="150"/>
        <v/>
      </c>
      <c r="EW22" s="46" t="str">
        <f t="shared" si="19"/>
        <v/>
      </c>
      <c r="EX22" s="46" t="str">
        <f t="shared" si="151"/>
        <v/>
      </c>
      <c r="EY22" s="46" t="str">
        <f t="shared" si="152"/>
        <v/>
      </c>
      <c r="EZ22" s="46" t="str">
        <f t="shared" si="153"/>
        <v/>
      </c>
      <c r="FA22" s="46" t="str">
        <f t="shared" si="154"/>
        <v/>
      </c>
      <c r="FB22" s="46" t="str">
        <f t="shared" si="155"/>
        <v/>
      </c>
      <c r="FC22" s="46" t="str">
        <f t="shared" si="156"/>
        <v/>
      </c>
      <c r="FD22" s="46" t="str">
        <f t="shared" si="157"/>
        <v/>
      </c>
      <c r="FE22" s="46" t="str">
        <f t="shared" si="158"/>
        <v/>
      </c>
      <c r="FF22" s="46" t="str">
        <f t="shared" si="159"/>
        <v/>
      </c>
      <c r="FG22" s="46" t="str">
        <f t="shared" si="160"/>
        <v/>
      </c>
      <c r="FH22" s="46" t="str">
        <f t="shared" si="161"/>
        <v/>
      </c>
      <c r="FI22" s="46" t="str">
        <f t="shared" si="162"/>
        <v/>
      </c>
      <c r="FJ22" s="46" t="str">
        <f t="shared" si="163"/>
        <v/>
      </c>
      <c r="FK22" s="46" t="str">
        <f t="shared" si="164"/>
        <v/>
      </c>
      <c r="FL22" s="46" t="str">
        <f t="shared" si="165"/>
        <v/>
      </c>
      <c r="FM22" s="46" t="str">
        <f t="shared" si="166"/>
        <v/>
      </c>
      <c r="FN22" s="46" t="str">
        <f t="shared" si="167"/>
        <v/>
      </c>
      <c r="FO22" s="46" t="str">
        <f t="shared" si="168"/>
        <v/>
      </c>
      <c r="FP22" s="46" t="str">
        <f t="shared" si="169"/>
        <v/>
      </c>
      <c r="FQ22" s="46" t="str">
        <f t="shared" si="170"/>
        <v/>
      </c>
      <c r="FR22" s="46" t="str">
        <f t="shared" si="171"/>
        <v/>
      </c>
      <c r="FS22" s="46" t="str">
        <f t="shared" si="172"/>
        <v/>
      </c>
      <c r="FT22" s="46" t="str">
        <f t="shared" si="173"/>
        <v/>
      </c>
      <c r="FU22" s="46" t="str">
        <f t="shared" si="174"/>
        <v/>
      </c>
      <c r="FV22" s="46" t="str">
        <f t="shared" si="175"/>
        <v/>
      </c>
      <c r="FW22" s="46" t="str">
        <f t="shared" si="176"/>
        <v/>
      </c>
      <c r="FX22" s="46" t="str">
        <f t="shared" si="177"/>
        <v/>
      </c>
      <c r="FY22" s="46" t="str">
        <f t="shared" si="178"/>
        <v/>
      </c>
      <c r="FZ22" s="46" t="str">
        <f t="shared" si="179"/>
        <v/>
      </c>
      <c r="GA22" s="46" t="str">
        <f t="shared" si="180"/>
        <v/>
      </c>
      <c r="GB22" s="46" t="str">
        <f t="shared" si="181"/>
        <v/>
      </c>
      <c r="GC22" s="46" t="str">
        <f t="shared" si="182"/>
        <v/>
      </c>
      <c r="GD22" s="46" t="str">
        <f t="shared" si="183"/>
        <v/>
      </c>
      <c r="GE22" s="46" t="str">
        <f t="shared" si="184"/>
        <v/>
      </c>
      <c r="GF22" s="46" t="str">
        <f t="shared" si="185"/>
        <v/>
      </c>
      <c r="GG22" s="46" t="str">
        <f t="shared" si="186"/>
        <v/>
      </c>
      <c r="GH22" s="46" t="str">
        <f t="shared" si="187"/>
        <v/>
      </c>
      <c r="GI22" s="46" t="str">
        <f t="shared" si="188"/>
        <v/>
      </c>
      <c r="GJ22" s="46" t="str">
        <f t="shared" si="189"/>
        <v/>
      </c>
      <c r="GK22" s="46" t="str">
        <f t="shared" si="190"/>
        <v/>
      </c>
      <c r="GL22" s="46" t="str">
        <f t="shared" si="191"/>
        <v/>
      </c>
      <c r="GM22" s="46" t="str">
        <f t="shared" si="192"/>
        <v/>
      </c>
      <c r="GN22" s="46" t="str">
        <f t="shared" si="193"/>
        <v/>
      </c>
      <c r="GO22" s="46" t="str">
        <f t="shared" si="194"/>
        <v/>
      </c>
      <c r="GP22" s="46" t="str">
        <f t="shared" si="195"/>
        <v/>
      </c>
      <c r="GQ22" s="46" t="str">
        <f t="shared" si="196"/>
        <v/>
      </c>
      <c r="GR22" s="46" t="str">
        <f t="shared" si="197"/>
        <v/>
      </c>
      <c r="GS22" s="46" t="str">
        <f t="shared" si="198"/>
        <v/>
      </c>
      <c r="GT22" s="46" t="str">
        <f t="shared" si="199"/>
        <v/>
      </c>
      <c r="GU22" s="46" t="str">
        <f t="shared" si="200"/>
        <v/>
      </c>
      <c r="GV22" s="46" t="str">
        <f t="shared" si="201"/>
        <v/>
      </c>
      <c r="GW22" s="46" t="str">
        <f t="shared" si="202"/>
        <v/>
      </c>
      <c r="GX22" s="46" t="str">
        <f t="shared" si="203"/>
        <v/>
      </c>
      <c r="GY22" s="46" t="str">
        <f t="shared" si="204"/>
        <v/>
      </c>
      <c r="GZ22" s="46" t="str">
        <f t="shared" si="205"/>
        <v/>
      </c>
      <c r="HA22" s="46" t="str">
        <f t="shared" si="206"/>
        <v/>
      </c>
      <c r="HB22" s="46" t="str">
        <f t="shared" si="207"/>
        <v/>
      </c>
      <c r="HC22" s="46" t="str">
        <f t="shared" si="208"/>
        <v/>
      </c>
      <c r="HD22" s="46" t="str">
        <f t="shared" si="209"/>
        <v/>
      </c>
      <c r="HE22" s="46" t="str">
        <f t="shared" si="210"/>
        <v/>
      </c>
      <c r="HF22" s="46" t="str">
        <f t="shared" si="211"/>
        <v/>
      </c>
      <c r="HG22" s="46" t="str">
        <f t="shared" si="212"/>
        <v/>
      </c>
      <c r="HH22" s="46" t="str">
        <f t="shared" si="213"/>
        <v/>
      </c>
      <c r="HI22" s="46" t="str">
        <f t="shared" si="20"/>
        <v/>
      </c>
      <c r="HJ22" s="46" t="str">
        <f t="shared" si="241"/>
        <v/>
      </c>
      <c r="HK22" s="46" t="str">
        <f t="shared" si="242"/>
        <v/>
      </c>
      <c r="HL22" s="46" t="str">
        <f t="shared" si="243"/>
        <v/>
      </c>
      <c r="HM22" s="46" t="str">
        <f t="shared" si="244"/>
        <v/>
      </c>
      <c r="HN22" s="46" t="str">
        <f t="shared" si="245"/>
        <v/>
      </c>
      <c r="HO22" s="46" t="str">
        <f t="shared" si="246"/>
        <v/>
      </c>
      <c r="HP22" s="46" t="str">
        <f t="shared" si="247"/>
        <v/>
      </c>
      <c r="HQ22" s="146" t="e">
        <f t="shared" si="15"/>
        <v>#N/A</v>
      </c>
      <c r="HR22" s="146" t="e">
        <f t="shared" si="225"/>
        <v>#N/A</v>
      </c>
      <c r="HS22" s="146" t="e">
        <f t="shared" si="225"/>
        <v>#N/A</v>
      </c>
      <c r="HT22" s="146" t="e">
        <f t="shared" si="225"/>
        <v>#N/A</v>
      </c>
      <c r="HU22" s="146" t="e">
        <f t="shared" si="235"/>
        <v>#N/A</v>
      </c>
      <c r="HV22" s="146" t="e">
        <f t="shared" si="235"/>
        <v>#N/A</v>
      </c>
      <c r="HW22" s="146" t="e">
        <f t="shared" si="235"/>
        <v>#N/A</v>
      </c>
      <c r="HX22" s="146" t="e">
        <f t="shared" si="235"/>
        <v>#N/A</v>
      </c>
      <c r="HY22" s="146" t="e">
        <f t="shared" si="235"/>
        <v>#N/A</v>
      </c>
      <c r="HZ22" s="146" t="e">
        <f t="shared" si="235"/>
        <v>#N/A</v>
      </c>
      <c r="IA22" s="146" t="e">
        <f t="shared" si="235"/>
        <v>#N/A</v>
      </c>
      <c r="IB22" s="146" t="e">
        <f t="shared" si="235"/>
        <v>#N/A</v>
      </c>
      <c r="IC22" s="146" t="e">
        <f t="shared" si="235"/>
        <v>#N/A</v>
      </c>
      <c r="ID22" s="146" t="e">
        <f t="shared" si="235"/>
        <v>#N/A</v>
      </c>
      <c r="IE22" s="146" t="e">
        <f t="shared" si="235"/>
        <v>#N/A</v>
      </c>
      <c r="IF22" s="146" t="e">
        <f t="shared" si="235"/>
        <v>#N/A</v>
      </c>
      <c r="IG22" s="146" t="e">
        <f t="shared" si="235"/>
        <v>#N/A</v>
      </c>
      <c r="IH22" s="146" t="e">
        <f t="shared" si="235"/>
        <v>#N/A</v>
      </c>
      <c r="II22" s="146" t="e">
        <f t="shared" si="235"/>
        <v>#N/A</v>
      </c>
      <c r="IJ22" s="146" t="e">
        <f t="shared" ref="IJ22:JM30" si="254">IF(ISNONTEXT($K22),_xlfn.LOGNORM.DIST(AQ22,LN($G22),LN($K22),FALSE),NA())</f>
        <v>#N/A</v>
      </c>
      <c r="IK22" s="146" t="e">
        <f t="shared" si="254"/>
        <v>#N/A</v>
      </c>
      <c r="IL22" s="146" t="e">
        <f t="shared" si="254"/>
        <v>#N/A</v>
      </c>
      <c r="IM22" s="146" t="e">
        <f t="shared" si="254"/>
        <v>#N/A</v>
      </c>
      <c r="IN22" s="146" t="e">
        <f t="shared" si="254"/>
        <v>#N/A</v>
      </c>
      <c r="IO22" s="146" t="e">
        <f t="shared" si="254"/>
        <v>#N/A</v>
      </c>
      <c r="IP22" s="146" t="e">
        <f t="shared" si="254"/>
        <v>#N/A</v>
      </c>
      <c r="IQ22" s="146" t="e">
        <f t="shared" si="254"/>
        <v>#N/A</v>
      </c>
      <c r="IR22" s="146" t="e">
        <f t="shared" si="254"/>
        <v>#N/A</v>
      </c>
      <c r="IS22" s="146" t="e">
        <f t="shared" si="254"/>
        <v>#N/A</v>
      </c>
      <c r="IT22" s="146" t="e">
        <f t="shared" si="254"/>
        <v>#N/A</v>
      </c>
      <c r="IU22" s="146" t="e">
        <f t="shared" si="254"/>
        <v>#N/A</v>
      </c>
      <c r="IV22" s="146" t="e">
        <f t="shared" si="254"/>
        <v>#N/A</v>
      </c>
      <c r="IW22" s="146" t="e">
        <f t="shared" si="254"/>
        <v>#N/A</v>
      </c>
      <c r="IX22" s="146" t="e">
        <f t="shared" si="254"/>
        <v>#N/A</v>
      </c>
      <c r="IY22" s="146" t="e">
        <f t="shared" si="254"/>
        <v>#N/A</v>
      </c>
      <c r="IZ22" s="146" t="e">
        <f t="shared" si="254"/>
        <v>#N/A</v>
      </c>
      <c r="JA22" s="146" t="e">
        <f t="shared" si="254"/>
        <v>#N/A</v>
      </c>
      <c r="JB22" s="146" t="e">
        <f t="shared" si="254"/>
        <v>#N/A</v>
      </c>
      <c r="JC22" s="146" t="e">
        <f t="shared" si="254"/>
        <v>#N/A</v>
      </c>
      <c r="JD22" s="146" t="e">
        <f t="shared" si="254"/>
        <v>#N/A</v>
      </c>
      <c r="JE22" s="146" t="e">
        <f t="shared" si="254"/>
        <v>#N/A</v>
      </c>
      <c r="JF22" s="146" t="e">
        <f t="shared" si="254"/>
        <v>#N/A</v>
      </c>
      <c r="JG22" s="146" t="e">
        <f t="shared" si="254"/>
        <v>#N/A</v>
      </c>
      <c r="JH22" s="146" t="e">
        <f t="shared" si="254"/>
        <v>#N/A</v>
      </c>
      <c r="JI22" s="146" t="e">
        <f t="shared" si="254"/>
        <v>#N/A</v>
      </c>
      <c r="JJ22" s="146" t="e">
        <f t="shared" si="254"/>
        <v>#N/A</v>
      </c>
      <c r="JK22" s="146" t="e">
        <f t="shared" si="254"/>
        <v>#N/A</v>
      </c>
      <c r="JL22" s="146" t="e">
        <f t="shared" si="254"/>
        <v>#N/A</v>
      </c>
      <c r="JM22" s="146" t="e">
        <f t="shared" si="254"/>
        <v>#N/A</v>
      </c>
      <c r="JN22" s="146" t="e">
        <f t="shared" si="250"/>
        <v>#N/A</v>
      </c>
      <c r="JO22" s="146" t="e">
        <f t="shared" si="250"/>
        <v>#N/A</v>
      </c>
      <c r="JP22" s="146" t="e">
        <f t="shared" si="250"/>
        <v>#N/A</v>
      </c>
      <c r="JQ22" s="146" t="e">
        <f t="shared" si="250"/>
        <v>#N/A</v>
      </c>
      <c r="JR22" s="146" t="e">
        <f t="shared" si="250"/>
        <v>#N/A</v>
      </c>
      <c r="JS22" s="146" t="e">
        <f t="shared" si="250"/>
        <v>#N/A</v>
      </c>
      <c r="JT22" s="146" t="e">
        <f t="shared" si="250"/>
        <v>#N/A</v>
      </c>
      <c r="JU22" s="146" t="e">
        <f t="shared" si="250"/>
        <v>#N/A</v>
      </c>
      <c r="JV22" s="146" t="e">
        <f t="shared" si="250"/>
        <v>#N/A</v>
      </c>
      <c r="JW22" s="146" t="e">
        <f t="shared" si="250"/>
        <v>#N/A</v>
      </c>
      <c r="JX22" s="146" t="e">
        <f t="shared" si="250"/>
        <v>#N/A</v>
      </c>
      <c r="JY22" s="146" t="e">
        <f t="shared" si="250"/>
        <v>#N/A</v>
      </c>
      <c r="JZ22" s="146" t="e">
        <f t="shared" si="250"/>
        <v>#N/A</v>
      </c>
      <c r="KA22" s="146" t="e">
        <f t="shared" si="250"/>
        <v>#N/A</v>
      </c>
      <c r="KB22" s="146" t="e">
        <f t="shared" si="250"/>
        <v>#N/A</v>
      </c>
      <c r="KC22" s="146" t="e">
        <f t="shared" si="21"/>
        <v>#N/A</v>
      </c>
      <c r="KD22" s="146" t="e">
        <f t="shared" si="226"/>
        <v>#N/A</v>
      </c>
      <c r="KE22" s="146" t="e">
        <f t="shared" si="226"/>
        <v>#N/A</v>
      </c>
      <c r="KF22" s="146" t="e">
        <f t="shared" si="226"/>
        <v>#N/A</v>
      </c>
      <c r="KG22" s="146" t="e">
        <f t="shared" si="236"/>
        <v>#N/A</v>
      </c>
      <c r="KH22" s="146" t="e">
        <f t="shared" si="236"/>
        <v>#N/A</v>
      </c>
      <c r="KI22" s="146" t="e">
        <f t="shared" si="236"/>
        <v>#N/A</v>
      </c>
      <c r="KJ22" s="146" t="e">
        <f t="shared" si="236"/>
        <v>#N/A</v>
      </c>
      <c r="KK22" s="146" t="e">
        <f t="shared" si="236"/>
        <v>#N/A</v>
      </c>
      <c r="KL22" s="146" t="e">
        <f t="shared" si="236"/>
        <v>#N/A</v>
      </c>
      <c r="KM22" s="146" t="e">
        <f t="shared" si="236"/>
        <v>#N/A</v>
      </c>
      <c r="KN22" s="146" t="e">
        <f t="shared" si="236"/>
        <v>#N/A</v>
      </c>
      <c r="KO22" s="146" t="e">
        <f t="shared" si="236"/>
        <v>#N/A</v>
      </c>
      <c r="KP22" s="146" t="e">
        <f t="shared" si="236"/>
        <v>#N/A</v>
      </c>
      <c r="KQ22" s="146" t="e">
        <f t="shared" si="236"/>
        <v>#N/A</v>
      </c>
      <c r="KR22" s="146" t="e">
        <f t="shared" si="236"/>
        <v>#N/A</v>
      </c>
      <c r="KS22" s="146" t="e">
        <f t="shared" si="236"/>
        <v>#N/A</v>
      </c>
      <c r="KT22" s="146" t="e">
        <f t="shared" si="236"/>
        <v>#N/A</v>
      </c>
      <c r="KU22" s="146" t="e">
        <f t="shared" si="236"/>
        <v>#N/A</v>
      </c>
      <c r="KV22" s="146" t="e">
        <f t="shared" ref="KV22:LY30" si="255">IF(ISNONTEXT($K22),_xlfn.LOGNORM.DIST(DC22,LN($G22),LN($K22),FALSE),NA())</f>
        <v>#N/A</v>
      </c>
      <c r="KW22" s="146" t="e">
        <f t="shared" si="255"/>
        <v>#N/A</v>
      </c>
      <c r="KX22" s="146" t="e">
        <f t="shared" si="255"/>
        <v>#N/A</v>
      </c>
      <c r="KY22" s="146" t="e">
        <f t="shared" si="255"/>
        <v>#N/A</v>
      </c>
      <c r="KZ22" s="146" t="e">
        <f t="shared" si="255"/>
        <v>#N/A</v>
      </c>
      <c r="LA22" s="146" t="e">
        <f t="shared" si="255"/>
        <v>#N/A</v>
      </c>
      <c r="LB22" s="146" t="e">
        <f t="shared" si="255"/>
        <v>#N/A</v>
      </c>
      <c r="LC22" s="146" t="e">
        <f t="shared" si="255"/>
        <v>#N/A</v>
      </c>
      <c r="LD22" s="146" t="e">
        <f t="shared" si="255"/>
        <v>#N/A</v>
      </c>
      <c r="LE22" s="146" t="e">
        <f t="shared" si="255"/>
        <v>#N/A</v>
      </c>
      <c r="LF22" s="146" t="e">
        <f t="shared" si="255"/>
        <v>#N/A</v>
      </c>
      <c r="LG22" s="146" t="e">
        <f t="shared" si="255"/>
        <v>#N/A</v>
      </c>
      <c r="LH22" s="146" t="e">
        <f t="shared" si="255"/>
        <v>#N/A</v>
      </c>
      <c r="LI22" s="146" t="e">
        <f t="shared" si="255"/>
        <v>#N/A</v>
      </c>
      <c r="LJ22" s="146" t="e">
        <f t="shared" si="255"/>
        <v>#N/A</v>
      </c>
      <c r="LK22" s="146" t="e">
        <f t="shared" si="255"/>
        <v>#N/A</v>
      </c>
      <c r="LL22" s="146" t="e">
        <f t="shared" si="255"/>
        <v>#N/A</v>
      </c>
      <c r="LM22" s="146" t="e">
        <f t="shared" si="255"/>
        <v>#N/A</v>
      </c>
      <c r="LN22" s="146" t="e">
        <f t="shared" si="255"/>
        <v>#N/A</v>
      </c>
      <c r="LO22" s="146" t="e">
        <f t="shared" si="255"/>
        <v>#N/A</v>
      </c>
      <c r="LP22" s="146" t="e">
        <f t="shared" si="255"/>
        <v>#N/A</v>
      </c>
      <c r="LQ22" s="146" t="e">
        <f t="shared" si="255"/>
        <v>#N/A</v>
      </c>
      <c r="LR22" s="146" t="e">
        <f t="shared" si="255"/>
        <v>#N/A</v>
      </c>
      <c r="LS22" s="146" t="e">
        <f t="shared" si="255"/>
        <v>#N/A</v>
      </c>
      <c r="LT22" s="146" t="e">
        <f t="shared" si="255"/>
        <v>#N/A</v>
      </c>
      <c r="LU22" s="146" t="e">
        <f t="shared" si="255"/>
        <v>#N/A</v>
      </c>
      <c r="LV22" s="146" t="e">
        <f t="shared" si="255"/>
        <v>#N/A</v>
      </c>
      <c r="LW22" s="146" t="e">
        <f t="shared" si="255"/>
        <v>#N/A</v>
      </c>
      <c r="LX22" s="146" t="e">
        <f t="shared" si="255"/>
        <v>#N/A</v>
      </c>
      <c r="LY22" s="146" t="e">
        <f t="shared" si="255"/>
        <v>#N/A</v>
      </c>
      <c r="LZ22" s="146" t="e">
        <f t="shared" si="251"/>
        <v>#N/A</v>
      </c>
      <c r="MA22" s="146" t="e">
        <f t="shared" si="251"/>
        <v>#N/A</v>
      </c>
      <c r="MB22" s="146" t="e">
        <f t="shared" si="251"/>
        <v>#N/A</v>
      </c>
      <c r="MC22" s="146" t="e">
        <f t="shared" si="251"/>
        <v>#N/A</v>
      </c>
      <c r="MD22" s="146" t="e">
        <f t="shared" si="251"/>
        <v>#N/A</v>
      </c>
      <c r="ME22" s="146" t="e">
        <f t="shared" si="251"/>
        <v>#N/A</v>
      </c>
      <c r="MF22" s="146" t="e">
        <f t="shared" si="251"/>
        <v>#N/A</v>
      </c>
      <c r="MG22" s="146" t="e">
        <f t="shared" si="251"/>
        <v>#N/A</v>
      </c>
      <c r="MH22" s="146" t="e">
        <f t="shared" si="251"/>
        <v>#N/A</v>
      </c>
      <c r="MI22" s="146" t="e">
        <f t="shared" si="251"/>
        <v>#N/A</v>
      </c>
      <c r="MJ22" s="146" t="e">
        <f t="shared" si="251"/>
        <v>#N/A</v>
      </c>
      <c r="MK22" s="146" t="e">
        <f t="shared" si="251"/>
        <v>#N/A</v>
      </c>
      <c r="ML22" s="146" t="e">
        <f t="shared" si="251"/>
        <v>#N/A</v>
      </c>
      <c r="MM22" s="146" t="e">
        <f t="shared" si="251"/>
        <v>#N/A</v>
      </c>
      <c r="MN22" s="146" t="e">
        <f t="shared" si="251"/>
        <v>#N/A</v>
      </c>
      <c r="MO22" s="146" t="e">
        <f t="shared" si="22"/>
        <v>#N/A</v>
      </c>
      <c r="MP22" s="146" t="e">
        <f t="shared" si="227"/>
        <v>#N/A</v>
      </c>
      <c r="MQ22" s="146" t="e">
        <f t="shared" si="227"/>
        <v>#N/A</v>
      </c>
      <c r="MR22" s="146" t="e">
        <f t="shared" si="227"/>
        <v>#N/A</v>
      </c>
      <c r="MS22" s="146" t="e">
        <f t="shared" si="237"/>
        <v>#N/A</v>
      </c>
      <c r="MT22" s="146" t="e">
        <f t="shared" si="237"/>
        <v>#N/A</v>
      </c>
      <c r="MU22" s="146" t="e">
        <f t="shared" si="237"/>
        <v>#N/A</v>
      </c>
      <c r="MV22" s="146" t="e">
        <f t="shared" si="237"/>
        <v>#N/A</v>
      </c>
      <c r="MW22" s="146" t="e">
        <f t="shared" si="237"/>
        <v>#N/A</v>
      </c>
      <c r="MX22" s="146" t="e">
        <f t="shared" si="237"/>
        <v>#N/A</v>
      </c>
      <c r="MY22" s="146" t="e">
        <f t="shared" si="237"/>
        <v>#N/A</v>
      </c>
      <c r="MZ22" s="146" t="e">
        <f t="shared" si="237"/>
        <v>#N/A</v>
      </c>
      <c r="NA22" s="146" t="e">
        <f t="shared" si="237"/>
        <v>#N/A</v>
      </c>
      <c r="NB22" s="146" t="e">
        <f t="shared" si="237"/>
        <v>#N/A</v>
      </c>
      <c r="NC22" s="146" t="e">
        <f t="shared" si="237"/>
        <v>#N/A</v>
      </c>
      <c r="ND22" s="146" t="e">
        <f t="shared" si="237"/>
        <v>#N/A</v>
      </c>
      <c r="NE22" s="146" t="e">
        <f t="shared" si="237"/>
        <v>#N/A</v>
      </c>
      <c r="NF22" s="146" t="e">
        <f t="shared" si="237"/>
        <v>#N/A</v>
      </c>
      <c r="NG22" s="146" t="e">
        <f t="shared" si="237"/>
        <v>#N/A</v>
      </c>
      <c r="NH22" s="146" t="e">
        <f t="shared" ref="NH22:OK30" si="256">IF(ISNONTEXT($K22),_xlfn.LOGNORM.DIST(FO22,LN($G22),LN($K22),FALSE),NA())</f>
        <v>#N/A</v>
      </c>
      <c r="NI22" s="146" t="e">
        <f t="shared" si="256"/>
        <v>#N/A</v>
      </c>
      <c r="NJ22" s="146" t="e">
        <f t="shared" si="256"/>
        <v>#N/A</v>
      </c>
      <c r="NK22" s="146" t="e">
        <f t="shared" si="256"/>
        <v>#N/A</v>
      </c>
      <c r="NL22" s="146" t="e">
        <f t="shared" si="256"/>
        <v>#N/A</v>
      </c>
      <c r="NM22" s="146" t="e">
        <f t="shared" si="256"/>
        <v>#N/A</v>
      </c>
      <c r="NN22" s="146" t="e">
        <f t="shared" si="256"/>
        <v>#N/A</v>
      </c>
      <c r="NO22" s="146" t="e">
        <f t="shared" si="256"/>
        <v>#N/A</v>
      </c>
      <c r="NP22" s="146" t="e">
        <f t="shared" si="256"/>
        <v>#N/A</v>
      </c>
      <c r="NQ22" s="146" t="e">
        <f t="shared" si="256"/>
        <v>#N/A</v>
      </c>
      <c r="NR22" s="146" t="e">
        <f t="shared" si="256"/>
        <v>#N/A</v>
      </c>
      <c r="NS22" s="146" t="e">
        <f t="shared" si="256"/>
        <v>#N/A</v>
      </c>
      <c r="NT22" s="146" t="e">
        <f t="shared" si="256"/>
        <v>#N/A</v>
      </c>
      <c r="NU22" s="146" t="e">
        <f t="shared" si="256"/>
        <v>#N/A</v>
      </c>
      <c r="NV22" s="146" t="e">
        <f t="shared" si="256"/>
        <v>#N/A</v>
      </c>
      <c r="NW22" s="146" t="e">
        <f t="shared" si="256"/>
        <v>#N/A</v>
      </c>
      <c r="NX22" s="146" t="e">
        <f t="shared" si="256"/>
        <v>#N/A</v>
      </c>
      <c r="NY22" s="146" t="e">
        <f t="shared" si="256"/>
        <v>#N/A</v>
      </c>
      <c r="NZ22" s="146" t="e">
        <f t="shared" si="256"/>
        <v>#N/A</v>
      </c>
      <c r="OA22" s="146" t="e">
        <f t="shared" si="256"/>
        <v>#N/A</v>
      </c>
      <c r="OB22" s="146" t="e">
        <f t="shared" si="256"/>
        <v>#N/A</v>
      </c>
      <c r="OC22" s="146" t="e">
        <f t="shared" si="256"/>
        <v>#N/A</v>
      </c>
      <c r="OD22" s="146" t="e">
        <f t="shared" si="256"/>
        <v>#N/A</v>
      </c>
      <c r="OE22" s="146" t="e">
        <f t="shared" si="256"/>
        <v>#N/A</v>
      </c>
      <c r="OF22" s="146" t="e">
        <f t="shared" si="256"/>
        <v>#N/A</v>
      </c>
      <c r="OG22" s="146" t="e">
        <f t="shared" si="256"/>
        <v>#N/A</v>
      </c>
      <c r="OH22" s="146" t="e">
        <f t="shared" si="256"/>
        <v>#N/A</v>
      </c>
      <c r="OI22" s="146" t="e">
        <f t="shared" si="256"/>
        <v>#N/A</v>
      </c>
      <c r="OJ22" s="146" t="e">
        <f t="shared" si="256"/>
        <v>#N/A</v>
      </c>
      <c r="OK22" s="146" t="e">
        <f t="shared" si="256"/>
        <v>#N/A</v>
      </c>
      <c r="OL22" s="146" t="e">
        <f t="shared" si="252"/>
        <v>#N/A</v>
      </c>
      <c r="OM22" s="146" t="e">
        <f t="shared" si="252"/>
        <v>#N/A</v>
      </c>
      <c r="ON22" s="146" t="e">
        <f t="shared" si="252"/>
        <v>#N/A</v>
      </c>
      <c r="OO22" s="146" t="e">
        <f t="shared" si="252"/>
        <v>#N/A</v>
      </c>
      <c r="OP22" s="146" t="e">
        <f t="shared" si="252"/>
        <v>#N/A</v>
      </c>
      <c r="OQ22" s="146" t="e">
        <f t="shared" si="252"/>
        <v>#N/A</v>
      </c>
      <c r="OR22" s="146" t="e">
        <f t="shared" si="252"/>
        <v>#N/A</v>
      </c>
      <c r="OS22" s="146" t="e">
        <f t="shared" si="252"/>
        <v>#N/A</v>
      </c>
      <c r="OT22" s="146" t="e">
        <f t="shared" si="252"/>
        <v>#N/A</v>
      </c>
      <c r="OU22" s="146" t="e">
        <f t="shared" si="252"/>
        <v>#N/A</v>
      </c>
      <c r="OV22" s="146" t="e">
        <f t="shared" si="252"/>
        <v>#N/A</v>
      </c>
      <c r="OW22" s="146" t="e">
        <f t="shared" si="252"/>
        <v>#N/A</v>
      </c>
      <c r="OX22" s="146" t="e">
        <f t="shared" si="252"/>
        <v>#N/A</v>
      </c>
      <c r="OY22" s="146" t="e">
        <f t="shared" si="252"/>
        <v>#N/A</v>
      </c>
      <c r="OZ22" s="146" t="e">
        <f t="shared" si="252"/>
        <v>#N/A</v>
      </c>
      <c r="PA22" s="146" t="e">
        <f t="shared" si="23"/>
        <v>#N/A</v>
      </c>
      <c r="PB22" s="146" t="e">
        <f t="shared" si="248"/>
        <v>#N/A</v>
      </c>
      <c r="PC22" s="146" t="e">
        <f t="shared" si="248"/>
        <v>#N/A</v>
      </c>
      <c r="PD22" s="146" t="e">
        <f t="shared" si="248"/>
        <v>#N/A</v>
      </c>
      <c r="PE22" s="146" t="e">
        <f t="shared" si="248"/>
        <v>#N/A</v>
      </c>
      <c r="PF22" s="146" t="e">
        <f t="shared" si="248"/>
        <v>#N/A</v>
      </c>
      <c r="PG22" s="146" t="e">
        <f t="shared" si="248"/>
        <v>#N/A</v>
      </c>
      <c r="PH22" s="146" t="e">
        <f t="shared" si="248"/>
        <v>#N/A</v>
      </c>
      <c r="PI22" s="146" t="e">
        <f t="shared" si="248"/>
        <v>#N/A</v>
      </c>
    </row>
    <row r="23" spans="1:425" hidden="1" x14ac:dyDescent="0.45">
      <c r="A23" s="4">
        <v>20</v>
      </c>
      <c r="B23" s="319" t="str">
        <f>IFERROR(_xlfn.LOGNORM.INV(VLookups!$B$22,LN($G23),LN($K23)),"")</f>
        <v/>
      </c>
      <c r="C23" s="81"/>
      <c r="D23" s="319" t="str">
        <f>IFERROR(_xlfn.LOGNORM.INV(VLookups!$B$23,LN($G23),LN($K23)),"")</f>
        <v/>
      </c>
      <c r="E23" s="32" t="str">
        <f t="shared" si="8"/>
        <v/>
      </c>
      <c r="F23" s="32" t="str">
        <f t="shared" si="9"/>
        <v/>
      </c>
      <c r="G23" s="65" t="str">
        <f>IF(AND(C23&gt;0,NOT(ISBLANK(H23))),IF(VLOOKUP($C$3,VLookups!$A$17:$B$18,2,FALSE),C23*VLOOKUP(H23,VLookups!$A$4:$B$13,2,FALSE),C23),"")</f>
        <v/>
      </c>
      <c r="H23" s="21"/>
      <c r="I23" s="53"/>
      <c r="J23" s="237"/>
      <c r="K23" s="320" t="str">
        <f>IF(C23&gt;0,IF(ISBLANK(J23),IF(ISBLANK(H23),"",VLOOKUP(H23,VLookups!$A$4:$C$13,3,FALSE)),J23),"")</f>
        <v/>
      </c>
      <c r="L23" s="320" t="str">
        <f t="shared" si="10"/>
        <v/>
      </c>
      <c r="M23" s="67" t="str">
        <f t="shared" si="11"/>
        <v/>
      </c>
      <c r="N23" s="81"/>
      <c r="O23" s="230" t="str">
        <f>IF(AND(N23&gt;0,C23&gt;0,NOT(K23="")),ABS(VLOOKUP($N$1,VLookups!$A$27:$B$28,2,FALSE)-_xlfn.LOGNORM.DIST(N23,LN(G23),LN(K23),TRUE)),"")</f>
        <v/>
      </c>
      <c r="P23" s="80" t="str">
        <f>IF(AND($B23&gt;0,$C23&gt;0,$D23&gt;0,NOT(ISBLANK($H23))),_xlfn.LOGNORM.INV(ABS(VLOOKUP($N$1,VLookups!$A$27:$B$28,2,FALSE)-P$3),LN($G23),LN($K23)),"")</f>
        <v/>
      </c>
      <c r="Q23" s="79" t="str">
        <f>IF(AND($B23&gt;0,$C23&gt;0,$D23&gt;0,NOT(ISBLANK($H23))),_xlfn.LOGNORM.INV(ABS(VLOOKUP($N$1,VLookups!$A$27:$B$28,2,FALSE)-Q$3),LN($G23),LN($K23)),"")</f>
        <v/>
      </c>
      <c r="R23" s="80" t="str">
        <f>IF(AND($B23&gt;0,$C23&gt;0,$D23&gt;0,NOT(ISBLANK($H23))),_xlfn.LOGNORM.INV(ABS(VLOOKUP($N$1,VLookups!$A$27:$B$28,2,FALSE)-R$3),LN($G23),LN($K23)),"")</f>
        <v/>
      </c>
      <c r="S23" s="79" t="str">
        <f>IF(AND($B23&gt;0,$C23&gt;0,$D23&gt;0,NOT(ISBLANK($H23))),_xlfn.LOGNORM.INV(ABS(VLOOKUP($N$1,VLookups!$A$27:$B$28,2,FALSE)-S$3),LN($G23),LN($K23)),"")</f>
        <v/>
      </c>
      <c r="T23" s="80" t="str">
        <f>IF(AND($B23&gt;0,$C23&gt;0,$D23&gt;0,NOT(ISBLANK($H23))),_xlfn.LOGNORM.INV(ABS(VLOOKUP($N$1,VLookups!$A$27:$B$28,2,FALSE)-T$3),LN($G23),LN($K23)),"")</f>
        <v/>
      </c>
      <c r="U23" s="79" t="str">
        <f>IF(AND($B23&gt;0,$C23&gt;0,$D23&gt;0,NOT(ISBLANK($H23))),_xlfn.LOGNORM.INV(ABS(VLOOKUP($N$1,VLookups!$A$27:$B$28,2,FALSE)-U$3),LN($G23),LN($K23)),"")</f>
        <v/>
      </c>
      <c r="V23" s="5"/>
      <c r="W23" s="145" t="str">
        <f t="shared" si="12"/>
        <v/>
      </c>
      <c r="X23" s="145" t="str">
        <f t="shared" si="13"/>
        <v/>
      </c>
      <c r="Y23" s="46" t="str">
        <f t="shared" ref="Y23" si="257">IF(ISNONTEXT($W23),X23+$W23,"")</f>
        <v/>
      </c>
      <c r="Z23" s="46" t="str">
        <f t="shared" si="25"/>
        <v/>
      </c>
      <c r="AA23" s="46" t="str">
        <f t="shared" si="26"/>
        <v/>
      </c>
      <c r="AB23" s="46" t="str">
        <f t="shared" si="27"/>
        <v/>
      </c>
      <c r="AC23" s="46" t="str">
        <f t="shared" si="28"/>
        <v/>
      </c>
      <c r="AD23" s="46" t="str">
        <f t="shared" si="29"/>
        <v/>
      </c>
      <c r="AE23" s="46" t="str">
        <f t="shared" si="30"/>
        <v/>
      </c>
      <c r="AF23" s="46" t="str">
        <f t="shared" si="31"/>
        <v/>
      </c>
      <c r="AG23" s="46" t="str">
        <f t="shared" si="32"/>
        <v/>
      </c>
      <c r="AH23" s="46" t="str">
        <f t="shared" si="33"/>
        <v/>
      </c>
      <c r="AI23" s="46" t="str">
        <f t="shared" si="34"/>
        <v/>
      </c>
      <c r="AJ23" s="46" t="str">
        <f t="shared" si="35"/>
        <v/>
      </c>
      <c r="AK23" s="46" t="str">
        <f t="shared" si="36"/>
        <v/>
      </c>
      <c r="AL23" s="46" t="str">
        <f t="shared" si="37"/>
        <v/>
      </c>
      <c r="AM23" s="46" t="str">
        <f t="shared" si="38"/>
        <v/>
      </c>
      <c r="AN23" s="46" t="str">
        <f t="shared" si="39"/>
        <v/>
      </c>
      <c r="AO23" s="46" t="str">
        <f t="shared" si="40"/>
        <v/>
      </c>
      <c r="AP23" s="46" t="str">
        <f t="shared" si="41"/>
        <v/>
      </c>
      <c r="AQ23" s="46" t="str">
        <f t="shared" si="42"/>
        <v/>
      </c>
      <c r="AR23" s="46" t="str">
        <f t="shared" si="43"/>
        <v/>
      </c>
      <c r="AS23" s="46" t="str">
        <f t="shared" si="44"/>
        <v/>
      </c>
      <c r="AT23" s="46" t="str">
        <f t="shared" si="45"/>
        <v/>
      </c>
      <c r="AU23" s="46" t="str">
        <f t="shared" si="46"/>
        <v/>
      </c>
      <c r="AV23" s="46" t="str">
        <f t="shared" si="47"/>
        <v/>
      </c>
      <c r="AW23" s="46" t="str">
        <f t="shared" si="48"/>
        <v/>
      </c>
      <c r="AX23" s="46" t="str">
        <f t="shared" si="49"/>
        <v/>
      </c>
      <c r="AY23" s="46" t="str">
        <f t="shared" si="50"/>
        <v/>
      </c>
      <c r="AZ23" s="46" t="str">
        <f t="shared" si="51"/>
        <v/>
      </c>
      <c r="BA23" s="46" t="str">
        <f t="shared" si="52"/>
        <v/>
      </c>
      <c r="BB23" s="46" t="str">
        <f t="shared" si="53"/>
        <v/>
      </c>
      <c r="BC23" s="46" t="str">
        <f t="shared" si="54"/>
        <v/>
      </c>
      <c r="BD23" s="46" t="str">
        <f t="shared" si="55"/>
        <v/>
      </c>
      <c r="BE23" s="46" t="str">
        <f t="shared" si="56"/>
        <v/>
      </c>
      <c r="BF23" s="46" t="str">
        <f t="shared" si="57"/>
        <v/>
      </c>
      <c r="BG23" s="46" t="str">
        <f t="shared" si="58"/>
        <v/>
      </c>
      <c r="BH23" s="46" t="str">
        <f t="shared" si="59"/>
        <v/>
      </c>
      <c r="BI23" s="46" t="str">
        <f t="shared" si="60"/>
        <v/>
      </c>
      <c r="BJ23" s="46" t="str">
        <f t="shared" si="61"/>
        <v/>
      </c>
      <c r="BK23" s="46" t="str">
        <f t="shared" si="62"/>
        <v/>
      </c>
      <c r="BL23" s="46" t="str">
        <f t="shared" si="63"/>
        <v/>
      </c>
      <c r="BM23" s="46" t="str">
        <f t="shared" si="64"/>
        <v/>
      </c>
      <c r="BN23" s="46" t="str">
        <f t="shared" si="65"/>
        <v/>
      </c>
      <c r="BO23" s="46" t="str">
        <f t="shared" si="66"/>
        <v/>
      </c>
      <c r="BP23" s="46" t="str">
        <f t="shared" si="67"/>
        <v/>
      </c>
      <c r="BQ23" s="46" t="str">
        <f t="shared" si="68"/>
        <v/>
      </c>
      <c r="BR23" s="46" t="str">
        <f t="shared" si="69"/>
        <v/>
      </c>
      <c r="BS23" s="46" t="str">
        <f t="shared" si="70"/>
        <v/>
      </c>
      <c r="BT23" s="46" t="str">
        <f t="shared" si="71"/>
        <v/>
      </c>
      <c r="BU23" s="46" t="str">
        <f t="shared" si="72"/>
        <v/>
      </c>
      <c r="BV23" s="46" t="str">
        <f t="shared" si="73"/>
        <v/>
      </c>
      <c r="BW23" s="46" t="str">
        <f t="shared" si="74"/>
        <v/>
      </c>
      <c r="BX23" s="46" t="str">
        <f t="shared" si="75"/>
        <v/>
      </c>
      <c r="BY23" s="46" t="str">
        <f t="shared" si="76"/>
        <v/>
      </c>
      <c r="BZ23" s="46" t="str">
        <f t="shared" si="77"/>
        <v/>
      </c>
      <c r="CA23" s="46" t="str">
        <f t="shared" si="78"/>
        <v/>
      </c>
      <c r="CB23" s="46" t="str">
        <f t="shared" si="79"/>
        <v/>
      </c>
      <c r="CC23" s="46" t="str">
        <f t="shared" si="80"/>
        <v/>
      </c>
      <c r="CD23" s="46" t="str">
        <f t="shared" si="81"/>
        <v/>
      </c>
      <c r="CE23" s="46" t="str">
        <f t="shared" si="82"/>
        <v/>
      </c>
      <c r="CF23" s="46" t="str">
        <f t="shared" si="83"/>
        <v/>
      </c>
      <c r="CG23" s="46" t="str">
        <f t="shared" si="84"/>
        <v/>
      </c>
      <c r="CH23" s="46" t="str">
        <f t="shared" si="85"/>
        <v/>
      </c>
      <c r="CI23" s="46" t="str">
        <f t="shared" si="86"/>
        <v/>
      </c>
      <c r="CJ23" s="46" t="str">
        <f t="shared" si="87"/>
        <v/>
      </c>
      <c r="CK23" s="46" t="str">
        <f t="shared" si="18"/>
        <v/>
      </c>
      <c r="CL23" s="46" t="str">
        <f t="shared" si="88"/>
        <v/>
      </c>
      <c r="CM23" s="46" t="str">
        <f t="shared" si="89"/>
        <v/>
      </c>
      <c r="CN23" s="46" t="str">
        <f t="shared" si="90"/>
        <v/>
      </c>
      <c r="CO23" s="46" t="str">
        <f t="shared" si="91"/>
        <v/>
      </c>
      <c r="CP23" s="46" t="str">
        <f t="shared" si="92"/>
        <v/>
      </c>
      <c r="CQ23" s="46" t="str">
        <f t="shared" si="93"/>
        <v/>
      </c>
      <c r="CR23" s="46" t="str">
        <f t="shared" si="94"/>
        <v/>
      </c>
      <c r="CS23" s="46" t="str">
        <f t="shared" si="95"/>
        <v/>
      </c>
      <c r="CT23" s="46" t="str">
        <f t="shared" si="96"/>
        <v/>
      </c>
      <c r="CU23" s="46" t="str">
        <f t="shared" si="97"/>
        <v/>
      </c>
      <c r="CV23" s="46" t="str">
        <f t="shared" si="98"/>
        <v/>
      </c>
      <c r="CW23" s="46" t="str">
        <f t="shared" si="99"/>
        <v/>
      </c>
      <c r="CX23" s="46" t="str">
        <f t="shared" si="100"/>
        <v/>
      </c>
      <c r="CY23" s="46" t="str">
        <f t="shared" si="101"/>
        <v/>
      </c>
      <c r="CZ23" s="46" t="str">
        <f t="shared" si="102"/>
        <v/>
      </c>
      <c r="DA23" s="46" t="str">
        <f t="shared" si="103"/>
        <v/>
      </c>
      <c r="DB23" s="46" t="str">
        <f t="shared" si="104"/>
        <v/>
      </c>
      <c r="DC23" s="46" t="str">
        <f t="shared" si="105"/>
        <v/>
      </c>
      <c r="DD23" s="46" t="str">
        <f t="shared" si="106"/>
        <v/>
      </c>
      <c r="DE23" s="46" t="str">
        <f t="shared" si="107"/>
        <v/>
      </c>
      <c r="DF23" s="46" t="str">
        <f t="shared" si="108"/>
        <v/>
      </c>
      <c r="DG23" s="46" t="str">
        <f t="shared" si="109"/>
        <v/>
      </c>
      <c r="DH23" s="46" t="str">
        <f t="shared" si="110"/>
        <v/>
      </c>
      <c r="DI23" s="46" t="str">
        <f t="shared" si="111"/>
        <v/>
      </c>
      <c r="DJ23" s="46" t="str">
        <f t="shared" si="112"/>
        <v/>
      </c>
      <c r="DK23" s="46" t="str">
        <f t="shared" si="113"/>
        <v/>
      </c>
      <c r="DL23" s="46" t="str">
        <f t="shared" si="114"/>
        <v/>
      </c>
      <c r="DM23" s="46" t="str">
        <f t="shared" si="115"/>
        <v/>
      </c>
      <c r="DN23" s="46" t="str">
        <f t="shared" si="116"/>
        <v/>
      </c>
      <c r="DO23" s="46" t="str">
        <f t="shared" si="117"/>
        <v/>
      </c>
      <c r="DP23" s="46" t="str">
        <f t="shared" si="118"/>
        <v/>
      </c>
      <c r="DQ23" s="46" t="str">
        <f t="shared" si="119"/>
        <v/>
      </c>
      <c r="DR23" s="46" t="str">
        <f t="shared" si="120"/>
        <v/>
      </c>
      <c r="DS23" s="46" t="str">
        <f t="shared" si="121"/>
        <v/>
      </c>
      <c r="DT23" s="46" t="str">
        <f t="shared" si="122"/>
        <v/>
      </c>
      <c r="DU23" s="46" t="str">
        <f t="shared" si="123"/>
        <v/>
      </c>
      <c r="DV23" s="46" t="str">
        <f t="shared" si="124"/>
        <v/>
      </c>
      <c r="DW23" s="46" t="str">
        <f t="shared" si="125"/>
        <v/>
      </c>
      <c r="DX23" s="46" t="str">
        <f t="shared" si="126"/>
        <v/>
      </c>
      <c r="DY23" s="46" t="str">
        <f t="shared" si="127"/>
        <v/>
      </c>
      <c r="DZ23" s="46" t="str">
        <f t="shared" si="128"/>
        <v/>
      </c>
      <c r="EA23" s="46" t="str">
        <f t="shared" si="129"/>
        <v/>
      </c>
      <c r="EB23" s="46" t="str">
        <f t="shared" si="130"/>
        <v/>
      </c>
      <c r="EC23" s="46" t="str">
        <f t="shared" si="131"/>
        <v/>
      </c>
      <c r="ED23" s="46" t="str">
        <f t="shared" si="132"/>
        <v/>
      </c>
      <c r="EE23" s="46" t="str">
        <f t="shared" si="133"/>
        <v/>
      </c>
      <c r="EF23" s="46" t="str">
        <f t="shared" si="134"/>
        <v/>
      </c>
      <c r="EG23" s="46" t="str">
        <f t="shared" si="135"/>
        <v/>
      </c>
      <c r="EH23" s="46" t="str">
        <f t="shared" si="136"/>
        <v/>
      </c>
      <c r="EI23" s="46" t="str">
        <f t="shared" si="137"/>
        <v/>
      </c>
      <c r="EJ23" s="46" t="str">
        <f t="shared" si="138"/>
        <v/>
      </c>
      <c r="EK23" s="46" t="str">
        <f t="shared" si="139"/>
        <v/>
      </c>
      <c r="EL23" s="46" t="str">
        <f t="shared" si="140"/>
        <v/>
      </c>
      <c r="EM23" s="46" t="str">
        <f t="shared" si="141"/>
        <v/>
      </c>
      <c r="EN23" s="46" t="str">
        <f t="shared" si="142"/>
        <v/>
      </c>
      <c r="EO23" s="46" t="str">
        <f t="shared" si="143"/>
        <v/>
      </c>
      <c r="EP23" s="46" t="str">
        <f t="shared" si="144"/>
        <v/>
      </c>
      <c r="EQ23" s="46" t="str">
        <f t="shared" si="145"/>
        <v/>
      </c>
      <c r="ER23" s="46" t="str">
        <f t="shared" si="146"/>
        <v/>
      </c>
      <c r="ES23" s="46" t="str">
        <f t="shared" si="147"/>
        <v/>
      </c>
      <c r="ET23" s="46" t="str">
        <f t="shared" si="148"/>
        <v/>
      </c>
      <c r="EU23" s="46" t="str">
        <f t="shared" si="149"/>
        <v/>
      </c>
      <c r="EV23" s="46" t="str">
        <f t="shared" si="150"/>
        <v/>
      </c>
      <c r="EW23" s="46" t="str">
        <f t="shared" si="19"/>
        <v/>
      </c>
      <c r="EX23" s="46" t="str">
        <f t="shared" si="151"/>
        <v/>
      </c>
      <c r="EY23" s="46" t="str">
        <f t="shared" si="152"/>
        <v/>
      </c>
      <c r="EZ23" s="46" t="str">
        <f t="shared" si="153"/>
        <v/>
      </c>
      <c r="FA23" s="46" t="str">
        <f t="shared" si="154"/>
        <v/>
      </c>
      <c r="FB23" s="46" t="str">
        <f t="shared" si="155"/>
        <v/>
      </c>
      <c r="FC23" s="46" t="str">
        <f t="shared" si="156"/>
        <v/>
      </c>
      <c r="FD23" s="46" t="str">
        <f t="shared" si="157"/>
        <v/>
      </c>
      <c r="FE23" s="46" t="str">
        <f t="shared" si="158"/>
        <v/>
      </c>
      <c r="FF23" s="46" t="str">
        <f t="shared" si="159"/>
        <v/>
      </c>
      <c r="FG23" s="46" t="str">
        <f t="shared" si="160"/>
        <v/>
      </c>
      <c r="FH23" s="46" t="str">
        <f t="shared" si="161"/>
        <v/>
      </c>
      <c r="FI23" s="46" t="str">
        <f t="shared" si="162"/>
        <v/>
      </c>
      <c r="FJ23" s="46" t="str">
        <f t="shared" si="163"/>
        <v/>
      </c>
      <c r="FK23" s="46" t="str">
        <f t="shared" si="164"/>
        <v/>
      </c>
      <c r="FL23" s="46" t="str">
        <f t="shared" si="165"/>
        <v/>
      </c>
      <c r="FM23" s="46" t="str">
        <f t="shared" si="166"/>
        <v/>
      </c>
      <c r="FN23" s="46" t="str">
        <f t="shared" si="167"/>
        <v/>
      </c>
      <c r="FO23" s="46" t="str">
        <f t="shared" si="168"/>
        <v/>
      </c>
      <c r="FP23" s="46" t="str">
        <f t="shared" si="169"/>
        <v/>
      </c>
      <c r="FQ23" s="46" t="str">
        <f t="shared" si="170"/>
        <v/>
      </c>
      <c r="FR23" s="46" t="str">
        <f t="shared" si="171"/>
        <v/>
      </c>
      <c r="FS23" s="46" t="str">
        <f t="shared" si="172"/>
        <v/>
      </c>
      <c r="FT23" s="46" t="str">
        <f t="shared" si="173"/>
        <v/>
      </c>
      <c r="FU23" s="46" t="str">
        <f t="shared" si="174"/>
        <v/>
      </c>
      <c r="FV23" s="46" t="str">
        <f t="shared" si="175"/>
        <v/>
      </c>
      <c r="FW23" s="46" t="str">
        <f t="shared" si="176"/>
        <v/>
      </c>
      <c r="FX23" s="46" t="str">
        <f t="shared" si="177"/>
        <v/>
      </c>
      <c r="FY23" s="46" t="str">
        <f t="shared" si="178"/>
        <v/>
      </c>
      <c r="FZ23" s="46" t="str">
        <f t="shared" si="179"/>
        <v/>
      </c>
      <c r="GA23" s="46" t="str">
        <f t="shared" si="180"/>
        <v/>
      </c>
      <c r="GB23" s="46" t="str">
        <f t="shared" si="181"/>
        <v/>
      </c>
      <c r="GC23" s="46" t="str">
        <f t="shared" si="182"/>
        <v/>
      </c>
      <c r="GD23" s="46" t="str">
        <f t="shared" si="183"/>
        <v/>
      </c>
      <c r="GE23" s="46" t="str">
        <f t="shared" si="184"/>
        <v/>
      </c>
      <c r="GF23" s="46" t="str">
        <f t="shared" si="185"/>
        <v/>
      </c>
      <c r="GG23" s="46" t="str">
        <f t="shared" si="186"/>
        <v/>
      </c>
      <c r="GH23" s="46" t="str">
        <f t="shared" si="187"/>
        <v/>
      </c>
      <c r="GI23" s="46" t="str">
        <f t="shared" si="188"/>
        <v/>
      </c>
      <c r="GJ23" s="46" t="str">
        <f t="shared" si="189"/>
        <v/>
      </c>
      <c r="GK23" s="46" t="str">
        <f t="shared" si="190"/>
        <v/>
      </c>
      <c r="GL23" s="46" t="str">
        <f t="shared" si="191"/>
        <v/>
      </c>
      <c r="GM23" s="46" t="str">
        <f t="shared" si="192"/>
        <v/>
      </c>
      <c r="GN23" s="46" t="str">
        <f t="shared" si="193"/>
        <v/>
      </c>
      <c r="GO23" s="46" t="str">
        <f t="shared" si="194"/>
        <v/>
      </c>
      <c r="GP23" s="46" t="str">
        <f t="shared" si="195"/>
        <v/>
      </c>
      <c r="GQ23" s="46" t="str">
        <f t="shared" si="196"/>
        <v/>
      </c>
      <c r="GR23" s="46" t="str">
        <f t="shared" si="197"/>
        <v/>
      </c>
      <c r="GS23" s="46" t="str">
        <f t="shared" si="198"/>
        <v/>
      </c>
      <c r="GT23" s="46" t="str">
        <f t="shared" si="199"/>
        <v/>
      </c>
      <c r="GU23" s="46" t="str">
        <f t="shared" si="200"/>
        <v/>
      </c>
      <c r="GV23" s="46" t="str">
        <f t="shared" si="201"/>
        <v/>
      </c>
      <c r="GW23" s="46" t="str">
        <f t="shared" si="202"/>
        <v/>
      </c>
      <c r="GX23" s="46" t="str">
        <f t="shared" si="203"/>
        <v/>
      </c>
      <c r="GY23" s="46" t="str">
        <f t="shared" si="204"/>
        <v/>
      </c>
      <c r="GZ23" s="46" t="str">
        <f t="shared" si="205"/>
        <v/>
      </c>
      <c r="HA23" s="46" t="str">
        <f t="shared" si="206"/>
        <v/>
      </c>
      <c r="HB23" s="46" t="str">
        <f t="shared" si="207"/>
        <v/>
      </c>
      <c r="HC23" s="46" t="str">
        <f t="shared" si="208"/>
        <v/>
      </c>
      <c r="HD23" s="46" t="str">
        <f t="shared" si="209"/>
        <v/>
      </c>
      <c r="HE23" s="46" t="str">
        <f t="shared" si="210"/>
        <v/>
      </c>
      <c r="HF23" s="46" t="str">
        <f t="shared" si="211"/>
        <v/>
      </c>
      <c r="HG23" s="46" t="str">
        <f t="shared" si="212"/>
        <v/>
      </c>
      <c r="HH23" s="46" t="str">
        <f t="shared" si="213"/>
        <v/>
      </c>
      <c r="HI23" s="46" t="str">
        <f t="shared" si="20"/>
        <v/>
      </c>
      <c r="HJ23" s="46" t="str">
        <f t="shared" si="241"/>
        <v/>
      </c>
      <c r="HK23" s="46" t="str">
        <f t="shared" si="242"/>
        <v/>
      </c>
      <c r="HL23" s="46" t="str">
        <f t="shared" si="243"/>
        <v/>
      </c>
      <c r="HM23" s="46" t="str">
        <f t="shared" si="244"/>
        <v/>
      </c>
      <c r="HN23" s="46" t="str">
        <f t="shared" si="245"/>
        <v/>
      </c>
      <c r="HO23" s="46" t="str">
        <f t="shared" si="246"/>
        <v/>
      </c>
      <c r="HP23" s="46" t="str">
        <f t="shared" si="247"/>
        <v/>
      </c>
      <c r="HQ23" s="146" t="e">
        <f t="shared" si="15"/>
        <v>#N/A</v>
      </c>
      <c r="HR23" s="146" t="e">
        <f t="shared" si="225"/>
        <v>#N/A</v>
      </c>
      <c r="HS23" s="146" t="e">
        <f t="shared" si="225"/>
        <v>#N/A</v>
      </c>
      <c r="HT23" s="146" t="e">
        <f t="shared" si="225"/>
        <v>#N/A</v>
      </c>
      <c r="HU23" s="146" t="e">
        <f t="shared" si="235"/>
        <v>#N/A</v>
      </c>
      <c r="HV23" s="146" t="e">
        <f t="shared" si="235"/>
        <v>#N/A</v>
      </c>
      <c r="HW23" s="146" t="e">
        <f t="shared" si="235"/>
        <v>#N/A</v>
      </c>
      <c r="HX23" s="146" t="e">
        <f t="shared" si="235"/>
        <v>#N/A</v>
      </c>
      <c r="HY23" s="146" t="e">
        <f t="shared" si="235"/>
        <v>#N/A</v>
      </c>
      <c r="HZ23" s="146" t="e">
        <f t="shared" si="235"/>
        <v>#N/A</v>
      </c>
      <c r="IA23" s="146" t="e">
        <f t="shared" si="235"/>
        <v>#N/A</v>
      </c>
      <c r="IB23" s="146" t="e">
        <f t="shared" si="235"/>
        <v>#N/A</v>
      </c>
      <c r="IC23" s="146" t="e">
        <f t="shared" si="235"/>
        <v>#N/A</v>
      </c>
      <c r="ID23" s="146" t="e">
        <f t="shared" si="235"/>
        <v>#N/A</v>
      </c>
      <c r="IE23" s="146" t="e">
        <f t="shared" si="235"/>
        <v>#N/A</v>
      </c>
      <c r="IF23" s="146" t="e">
        <f t="shared" si="235"/>
        <v>#N/A</v>
      </c>
      <c r="IG23" s="146" t="e">
        <f t="shared" si="235"/>
        <v>#N/A</v>
      </c>
      <c r="IH23" s="146" t="e">
        <f t="shared" si="235"/>
        <v>#N/A</v>
      </c>
      <c r="II23" s="146" t="e">
        <f t="shared" si="235"/>
        <v>#N/A</v>
      </c>
      <c r="IJ23" s="146" t="e">
        <f t="shared" si="254"/>
        <v>#N/A</v>
      </c>
      <c r="IK23" s="146" t="e">
        <f t="shared" si="254"/>
        <v>#N/A</v>
      </c>
      <c r="IL23" s="146" t="e">
        <f t="shared" si="254"/>
        <v>#N/A</v>
      </c>
      <c r="IM23" s="146" t="e">
        <f t="shared" si="254"/>
        <v>#N/A</v>
      </c>
      <c r="IN23" s="146" t="e">
        <f t="shared" si="254"/>
        <v>#N/A</v>
      </c>
      <c r="IO23" s="146" t="e">
        <f t="shared" si="254"/>
        <v>#N/A</v>
      </c>
      <c r="IP23" s="146" t="e">
        <f t="shared" si="254"/>
        <v>#N/A</v>
      </c>
      <c r="IQ23" s="146" t="e">
        <f t="shared" si="254"/>
        <v>#N/A</v>
      </c>
      <c r="IR23" s="146" t="e">
        <f t="shared" si="254"/>
        <v>#N/A</v>
      </c>
      <c r="IS23" s="146" t="e">
        <f t="shared" si="254"/>
        <v>#N/A</v>
      </c>
      <c r="IT23" s="146" t="e">
        <f t="shared" si="254"/>
        <v>#N/A</v>
      </c>
      <c r="IU23" s="146" t="e">
        <f t="shared" si="254"/>
        <v>#N/A</v>
      </c>
      <c r="IV23" s="146" t="e">
        <f t="shared" si="254"/>
        <v>#N/A</v>
      </c>
      <c r="IW23" s="146" t="e">
        <f t="shared" si="254"/>
        <v>#N/A</v>
      </c>
      <c r="IX23" s="146" t="e">
        <f t="shared" si="254"/>
        <v>#N/A</v>
      </c>
      <c r="IY23" s="146" t="e">
        <f t="shared" si="254"/>
        <v>#N/A</v>
      </c>
      <c r="IZ23" s="146" t="e">
        <f t="shared" si="254"/>
        <v>#N/A</v>
      </c>
      <c r="JA23" s="146" t="e">
        <f t="shared" si="254"/>
        <v>#N/A</v>
      </c>
      <c r="JB23" s="146" t="e">
        <f t="shared" si="254"/>
        <v>#N/A</v>
      </c>
      <c r="JC23" s="146" t="e">
        <f t="shared" si="254"/>
        <v>#N/A</v>
      </c>
      <c r="JD23" s="146" t="e">
        <f t="shared" si="254"/>
        <v>#N/A</v>
      </c>
      <c r="JE23" s="146" t="e">
        <f t="shared" si="254"/>
        <v>#N/A</v>
      </c>
      <c r="JF23" s="146" t="e">
        <f t="shared" si="254"/>
        <v>#N/A</v>
      </c>
      <c r="JG23" s="146" t="e">
        <f t="shared" si="254"/>
        <v>#N/A</v>
      </c>
      <c r="JH23" s="146" t="e">
        <f t="shared" si="254"/>
        <v>#N/A</v>
      </c>
      <c r="JI23" s="146" t="e">
        <f t="shared" si="254"/>
        <v>#N/A</v>
      </c>
      <c r="JJ23" s="146" t="e">
        <f t="shared" si="254"/>
        <v>#N/A</v>
      </c>
      <c r="JK23" s="146" t="e">
        <f t="shared" si="254"/>
        <v>#N/A</v>
      </c>
      <c r="JL23" s="146" t="e">
        <f t="shared" si="254"/>
        <v>#N/A</v>
      </c>
      <c r="JM23" s="146" t="e">
        <f t="shared" si="254"/>
        <v>#N/A</v>
      </c>
      <c r="JN23" s="146" t="e">
        <f t="shared" si="250"/>
        <v>#N/A</v>
      </c>
      <c r="JO23" s="146" t="e">
        <f t="shared" si="250"/>
        <v>#N/A</v>
      </c>
      <c r="JP23" s="146" t="e">
        <f t="shared" si="250"/>
        <v>#N/A</v>
      </c>
      <c r="JQ23" s="146" t="e">
        <f t="shared" si="250"/>
        <v>#N/A</v>
      </c>
      <c r="JR23" s="146" t="e">
        <f t="shared" si="250"/>
        <v>#N/A</v>
      </c>
      <c r="JS23" s="146" t="e">
        <f t="shared" si="250"/>
        <v>#N/A</v>
      </c>
      <c r="JT23" s="146" t="e">
        <f t="shared" si="250"/>
        <v>#N/A</v>
      </c>
      <c r="JU23" s="146" t="e">
        <f t="shared" si="250"/>
        <v>#N/A</v>
      </c>
      <c r="JV23" s="146" t="e">
        <f t="shared" si="250"/>
        <v>#N/A</v>
      </c>
      <c r="JW23" s="146" t="e">
        <f t="shared" si="250"/>
        <v>#N/A</v>
      </c>
      <c r="JX23" s="146" t="e">
        <f t="shared" si="250"/>
        <v>#N/A</v>
      </c>
      <c r="JY23" s="146" t="e">
        <f t="shared" si="250"/>
        <v>#N/A</v>
      </c>
      <c r="JZ23" s="146" t="e">
        <f t="shared" si="250"/>
        <v>#N/A</v>
      </c>
      <c r="KA23" s="146" t="e">
        <f t="shared" si="250"/>
        <v>#N/A</v>
      </c>
      <c r="KB23" s="146" t="e">
        <f t="shared" si="250"/>
        <v>#N/A</v>
      </c>
      <c r="KC23" s="146" t="e">
        <f t="shared" si="21"/>
        <v>#N/A</v>
      </c>
      <c r="KD23" s="146" t="e">
        <f t="shared" si="226"/>
        <v>#N/A</v>
      </c>
      <c r="KE23" s="146" t="e">
        <f t="shared" si="226"/>
        <v>#N/A</v>
      </c>
      <c r="KF23" s="146" t="e">
        <f t="shared" si="226"/>
        <v>#N/A</v>
      </c>
      <c r="KG23" s="146" t="e">
        <f t="shared" si="236"/>
        <v>#N/A</v>
      </c>
      <c r="KH23" s="146" t="e">
        <f t="shared" si="236"/>
        <v>#N/A</v>
      </c>
      <c r="KI23" s="146" t="e">
        <f t="shared" si="236"/>
        <v>#N/A</v>
      </c>
      <c r="KJ23" s="146" t="e">
        <f t="shared" si="236"/>
        <v>#N/A</v>
      </c>
      <c r="KK23" s="146" t="e">
        <f t="shared" si="236"/>
        <v>#N/A</v>
      </c>
      <c r="KL23" s="146" t="e">
        <f t="shared" si="236"/>
        <v>#N/A</v>
      </c>
      <c r="KM23" s="146" t="e">
        <f t="shared" si="236"/>
        <v>#N/A</v>
      </c>
      <c r="KN23" s="146" t="e">
        <f t="shared" si="236"/>
        <v>#N/A</v>
      </c>
      <c r="KO23" s="146" t="e">
        <f t="shared" si="236"/>
        <v>#N/A</v>
      </c>
      <c r="KP23" s="146" t="e">
        <f t="shared" si="236"/>
        <v>#N/A</v>
      </c>
      <c r="KQ23" s="146" t="e">
        <f t="shared" si="236"/>
        <v>#N/A</v>
      </c>
      <c r="KR23" s="146" t="e">
        <f t="shared" si="236"/>
        <v>#N/A</v>
      </c>
      <c r="KS23" s="146" t="e">
        <f t="shared" si="236"/>
        <v>#N/A</v>
      </c>
      <c r="KT23" s="146" t="e">
        <f t="shared" si="236"/>
        <v>#N/A</v>
      </c>
      <c r="KU23" s="146" t="e">
        <f t="shared" si="236"/>
        <v>#N/A</v>
      </c>
      <c r="KV23" s="146" t="e">
        <f t="shared" si="255"/>
        <v>#N/A</v>
      </c>
      <c r="KW23" s="146" t="e">
        <f t="shared" si="255"/>
        <v>#N/A</v>
      </c>
      <c r="KX23" s="146" t="e">
        <f t="shared" si="255"/>
        <v>#N/A</v>
      </c>
      <c r="KY23" s="146" t="e">
        <f t="shared" si="255"/>
        <v>#N/A</v>
      </c>
      <c r="KZ23" s="146" t="e">
        <f t="shared" si="255"/>
        <v>#N/A</v>
      </c>
      <c r="LA23" s="146" t="e">
        <f t="shared" si="255"/>
        <v>#N/A</v>
      </c>
      <c r="LB23" s="146" t="e">
        <f t="shared" si="255"/>
        <v>#N/A</v>
      </c>
      <c r="LC23" s="146" t="e">
        <f t="shared" si="255"/>
        <v>#N/A</v>
      </c>
      <c r="LD23" s="146" t="e">
        <f t="shared" si="255"/>
        <v>#N/A</v>
      </c>
      <c r="LE23" s="146" t="e">
        <f t="shared" si="255"/>
        <v>#N/A</v>
      </c>
      <c r="LF23" s="146" t="e">
        <f t="shared" si="255"/>
        <v>#N/A</v>
      </c>
      <c r="LG23" s="146" t="e">
        <f t="shared" si="255"/>
        <v>#N/A</v>
      </c>
      <c r="LH23" s="146" t="e">
        <f t="shared" si="255"/>
        <v>#N/A</v>
      </c>
      <c r="LI23" s="146" t="e">
        <f t="shared" si="255"/>
        <v>#N/A</v>
      </c>
      <c r="LJ23" s="146" t="e">
        <f t="shared" si="255"/>
        <v>#N/A</v>
      </c>
      <c r="LK23" s="146" t="e">
        <f t="shared" si="255"/>
        <v>#N/A</v>
      </c>
      <c r="LL23" s="146" t="e">
        <f t="shared" si="255"/>
        <v>#N/A</v>
      </c>
      <c r="LM23" s="146" t="e">
        <f t="shared" si="255"/>
        <v>#N/A</v>
      </c>
      <c r="LN23" s="146" t="e">
        <f t="shared" si="255"/>
        <v>#N/A</v>
      </c>
      <c r="LO23" s="146" t="e">
        <f t="shared" si="255"/>
        <v>#N/A</v>
      </c>
      <c r="LP23" s="146" t="e">
        <f t="shared" si="255"/>
        <v>#N/A</v>
      </c>
      <c r="LQ23" s="146" t="e">
        <f t="shared" si="255"/>
        <v>#N/A</v>
      </c>
      <c r="LR23" s="146" t="e">
        <f t="shared" si="255"/>
        <v>#N/A</v>
      </c>
      <c r="LS23" s="146" t="e">
        <f t="shared" si="255"/>
        <v>#N/A</v>
      </c>
      <c r="LT23" s="146" t="e">
        <f t="shared" si="255"/>
        <v>#N/A</v>
      </c>
      <c r="LU23" s="146" t="e">
        <f t="shared" si="255"/>
        <v>#N/A</v>
      </c>
      <c r="LV23" s="146" t="e">
        <f t="shared" si="255"/>
        <v>#N/A</v>
      </c>
      <c r="LW23" s="146" t="e">
        <f t="shared" si="255"/>
        <v>#N/A</v>
      </c>
      <c r="LX23" s="146" t="e">
        <f t="shared" si="255"/>
        <v>#N/A</v>
      </c>
      <c r="LY23" s="146" t="e">
        <f t="shared" si="255"/>
        <v>#N/A</v>
      </c>
      <c r="LZ23" s="146" t="e">
        <f t="shared" si="251"/>
        <v>#N/A</v>
      </c>
      <c r="MA23" s="146" t="e">
        <f t="shared" si="251"/>
        <v>#N/A</v>
      </c>
      <c r="MB23" s="146" t="e">
        <f t="shared" si="251"/>
        <v>#N/A</v>
      </c>
      <c r="MC23" s="146" t="e">
        <f t="shared" si="251"/>
        <v>#N/A</v>
      </c>
      <c r="MD23" s="146" t="e">
        <f t="shared" si="251"/>
        <v>#N/A</v>
      </c>
      <c r="ME23" s="146" t="e">
        <f t="shared" si="251"/>
        <v>#N/A</v>
      </c>
      <c r="MF23" s="146" t="e">
        <f t="shared" si="251"/>
        <v>#N/A</v>
      </c>
      <c r="MG23" s="146" t="e">
        <f t="shared" si="251"/>
        <v>#N/A</v>
      </c>
      <c r="MH23" s="146" t="e">
        <f t="shared" si="251"/>
        <v>#N/A</v>
      </c>
      <c r="MI23" s="146" t="e">
        <f t="shared" si="251"/>
        <v>#N/A</v>
      </c>
      <c r="MJ23" s="146" t="e">
        <f t="shared" si="251"/>
        <v>#N/A</v>
      </c>
      <c r="MK23" s="146" t="e">
        <f t="shared" si="251"/>
        <v>#N/A</v>
      </c>
      <c r="ML23" s="146" t="e">
        <f t="shared" si="251"/>
        <v>#N/A</v>
      </c>
      <c r="MM23" s="146" t="e">
        <f t="shared" si="251"/>
        <v>#N/A</v>
      </c>
      <c r="MN23" s="146" t="e">
        <f t="shared" si="251"/>
        <v>#N/A</v>
      </c>
      <c r="MO23" s="146" t="e">
        <f t="shared" si="22"/>
        <v>#N/A</v>
      </c>
      <c r="MP23" s="146" t="e">
        <f t="shared" si="227"/>
        <v>#N/A</v>
      </c>
      <c r="MQ23" s="146" t="e">
        <f t="shared" si="227"/>
        <v>#N/A</v>
      </c>
      <c r="MR23" s="146" t="e">
        <f t="shared" si="227"/>
        <v>#N/A</v>
      </c>
      <c r="MS23" s="146" t="e">
        <f t="shared" si="237"/>
        <v>#N/A</v>
      </c>
      <c r="MT23" s="146" t="e">
        <f t="shared" si="237"/>
        <v>#N/A</v>
      </c>
      <c r="MU23" s="146" t="e">
        <f t="shared" si="237"/>
        <v>#N/A</v>
      </c>
      <c r="MV23" s="146" t="e">
        <f t="shared" si="237"/>
        <v>#N/A</v>
      </c>
      <c r="MW23" s="146" t="e">
        <f t="shared" si="237"/>
        <v>#N/A</v>
      </c>
      <c r="MX23" s="146" t="e">
        <f t="shared" si="237"/>
        <v>#N/A</v>
      </c>
      <c r="MY23" s="146" t="e">
        <f t="shared" si="237"/>
        <v>#N/A</v>
      </c>
      <c r="MZ23" s="146" t="e">
        <f t="shared" si="237"/>
        <v>#N/A</v>
      </c>
      <c r="NA23" s="146" t="e">
        <f t="shared" si="237"/>
        <v>#N/A</v>
      </c>
      <c r="NB23" s="146" t="e">
        <f t="shared" si="237"/>
        <v>#N/A</v>
      </c>
      <c r="NC23" s="146" t="e">
        <f t="shared" si="237"/>
        <v>#N/A</v>
      </c>
      <c r="ND23" s="146" t="e">
        <f t="shared" si="237"/>
        <v>#N/A</v>
      </c>
      <c r="NE23" s="146" t="e">
        <f t="shared" si="237"/>
        <v>#N/A</v>
      </c>
      <c r="NF23" s="146" t="e">
        <f t="shared" si="237"/>
        <v>#N/A</v>
      </c>
      <c r="NG23" s="146" t="e">
        <f t="shared" si="237"/>
        <v>#N/A</v>
      </c>
      <c r="NH23" s="146" t="e">
        <f t="shared" si="256"/>
        <v>#N/A</v>
      </c>
      <c r="NI23" s="146" t="e">
        <f t="shared" si="256"/>
        <v>#N/A</v>
      </c>
      <c r="NJ23" s="146" t="e">
        <f t="shared" si="256"/>
        <v>#N/A</v>
      </c>
      <c r="NK23" s="146" t="e">
        <f t="shared" si="256"/>
        <v>#N/A</v>
      </c>
      <c r="NL23" s="146" t="e">
        <f t="shared" si="256"/>
        <v>#N/A</v>
      </c>
      <c r="NM23" s="146" t="e">
        <f t="shared" si="256"/>
        <v>#N/A</v>
      </c>
      <c r="NN23" s="146" t="e">
        <f t="shared" si="256"/>
        <v>#N/A</v>
      </c>
      <c r="NO23" s="146" t="e">
        <f t="shared" si="256"/>
        <v>#N/A</v>
      </c>
      <c r="NP23" s="146" t="e">
        <f t="shared" si="256"/>
        <v>#N/A</v>
      </c>
      <c r="NQ23" s="146" t="e">
        <f t="shared" si="256"/>
        <v>#N/A</v>
      </c>
      <c r="NR23" s="146" t="e">
        <f t="shared" si="256"/>
        <v>#N/A</v>
      </c>
      <c r="NS23" s="146" t="e">
        <f t="shared" si="256"/>
        <v>#N/A</v>
      </c>
      <c r="NT23" s="146" t="e">
        <f t="shared" si="256"/>
        <v>#N/A</v>
      </c>
      <c r="NU23" s="146" t="e">
        <f t="shared" si="256"/>
        <v>#N/A</v>
      </c>
      <c r="NV23" s="146" t="e">
        <f t="shared" si="256"/>
        <v>#N/A</v>
      </c>
      <c r="NW23" s="146" t="e">
        <f t="shared" si="256"/>
        <v>#N/A</v>
      </c>
      <c r="NX23" s="146" t="e">
        <f t="shared" si="256"/>
        <v>#N/A</v>
      </c>
      <c r="NY23" s="146" t="e">
        <f t="shared" si="256"/>
        <v>#N/A</v>
      </c>
      <c r="NZ23" s="146" t="e">
        <f t="shared" si="256"/>
        <v>#N/A</v>
      </c>
      <c r="OA23" s="146" t="e">
        <f t="shared" si="256"/>
        <v>#N/A</v>
      </c>
      <c r="OB23" s="146" t="e">
        <f t="shared" si="256"/>
        <v>#N/A</v>
      </c>
      <c r="OC23" s="146" t="e">
        <f t="shared" si="256"/>
        <v>#N/A</v>
      </c>
      <c r="OD23" s="146" t="e">
        <f t="shared" si="256"/>
        <v>#N/A</v>
      </c>
      <c r="OE23" s="146" t="e">
        <f t="shared" si="256"/>
        <v>#N/A</v>
      </c>
      <c r="OF23" s="146" t="e">
        <f t="shared" si="256"/>
        <v>#N/A</v>
      </c>
      <c r="OG23" s="146" t="e">
        <f t="shared" si="256"/>
        <v>#N/A</v>
      </c>
      <c r="OH23" s="146" t="e">
        <f t="shared" si="256"/>
        <v>#N/A</v>
      </c>
      <c r="OI23" s="146" t="e">
        <f t="shared" si="256"/>
        <v>#N/A</v>
      </c>
      <c r="OJ23" s="146" t="e">
        <f t="shared" si="256"/>
        <v>#N/A</v>
      </c>
      <c r="OK23" s="146" t="e">
        <f t="shared" si="256"/>
        <v>#N/A</v>
      </c>
      <c r="OL23" s="146" t="e">
        <f t="shared" si="252"/>
        <v>#N/A</v>
      </c>
      <c r="OM23" s="146" t="e">
        <f t="shared" si="252"/>
        <v>#N/A</v>
      </c>
      <c r="ON23" s="146" t="e">
        <f t="shared" si="252"/>
        <v>#N/A</v>
      </c>
      <c r="OO23" s="146" t="e">
        <f t="shared" si="252"/>
        <v>#N/A</v>
      </c>
      <c r="OP23" s="146" t="e">
        <f t="shared" si="252"/>
        <v>#N/A</v>
      </c>
      <c r="OQ23" s="146" t="e">
        <f t="shared" si="252"/>
        <v>#N/A</v>
      </c>
      <c r="OR23" s="146" t="e">
        <f t="shared" si="252"/>
        <v>#N/A</v>
      </c>
      <c r="OS23" s="146" t="e">
        <f t="shared" si="252"/>
        <v>#N/A</v>
      </c>
      <c r="OT23" s="146" t="e">
        <f t="shared" si="252"/>
        <v>#N/A</v>
      </c>
      <c r="OU23" s="146" t="e">
        <f t="shared" si="252"/>
        <v>#N/A</v>
      </c>
      <c r="OV23" s="146" t="e">
        <f t="shared" si="252"/>
        <v>#N/A</v>
      </c>
      <c r="OW23" s="146" t="e">
        <f t="shared" si="252"/>
        <v>#N/A</v>
      </c>
      <c r="OX23" s="146" t="e">
        <f t="shared" si="252"/>
        <v>#N/A</v>
      </c>
      <c r="OY23" s="146" t="e">
        <f t="shared" si="252"/>
        <v>#N/A</v>
      </c>
      <c r="OZ23" s="146" t="e">
        <f t="shared" si="252"/>
        <v>#N/A</v>
      </c>
      <c r="PA23" s="146" t="e">
        <f t="shared" si="23"/>
        <v>#N/A</v>
      </c>
      <c r="PB23" s="146" t="e">
        <f t="shared" si="248"/>
        <v>#N/A</v>
      </c>
      <c r="PC23" s="146" t="e">
        <f t="shared" si="248"/>
        <v>#N/A</v>
      </c>
      <c r="PD23" s="146" t="e">
        <f t="shared" si="248"/>
        <v>#N/A</v>
      </c>
      <c r="PE23" s="146" t="e">
        <f t="shared" si="248"/>
        <v>#N/A</v>
      </c>
      <c r="PF23" s="146" t="e">
        <f t="shared" si="248"/>
        <v>#N/A</v>
      </c>
      <c r="PG23" s="146" t="e">
        <f t="shared" si="248"/>
        <v>#N/A</v>
      </c>
      <c r="PH23" s="146" t="e">
        <f t="shared" si="248"/>
        <v>#N/A</v>
      </c>
      <c r="PI23" s="146" t="e">
        <f t="shared" si="248"/>
        <v>#N/A</v>
      </c>
    </row>
    <row r="24" spans="1:425" hidden="1" x14ac:dyDescent="0.45">
      <c r="A24" s="4">
        <v>21</v>
      </c>
      <c r="B24" s="319" t="str">
        <f>IFERROR(_xlfn.LOGNORM.INV(VLookups!$B$22,LN($G24),LN($K24)),"")</f>
        <v/>
      </c>
      <c r="C24" s="81"/>
      <c r="D24" s="319" t="str">
        <f>IFERROR(_xlfn.LOGNORM.INV(VLookups!$B$23,LN($G24),LN($K24)),"")</f>
        <v/>
      </c>
      <c r="E24" s="32" t="str">
        <f t="shared" si="8"/>
        <v/>
      </c>
      <c r="F24" s="32" t="str">
        <f t="shared" si="9"/>
        <v/>
      </c>
      <c r="G24" s="65" t="str">
        <f>IF(AND(C24&gt;0,NOT(ISBLANK(H24))),IF(VLOOKUP($C$3,VLookups!$A$17:$B$18,2,FALSE),C24*VLOOKUP(H24,VLookups!$A$4:$B$13,2,FALSE),C24),"")</f>
        <v/>
      </c>
      <c r="H24" s="21"/>
      <c r="I24" s="53"/>
      <c r="J24" s="237"/>
      <c r="K24" s="320" t="str">
        <f>IF(C24&gt;0,IF(ISBLANK(J24),IF(ISBLANK(H24),"",VLOOKUP(H24,VLookups!$A$4:$C$13,3,FALSE)),J24),"")</f>
        <v/>
      </c>
      <c r="L24" s="320" t="str">
        <f t="shared" si="10"/>
        <v/>
      </c>
      <c r="M24" s="67" t="str">
        <f t="shared" si="11"/>
        <v/>
      </c>
      <c r="N24" s="81"/>
      <c r="O24" s="230" t="str">
        <f>IF(AND(N24&gt;0,C24&gt;0,NOT(K24="")),ABS(VLOOKUP($N$1,VLookups!$A$27:$B$28,2,FALSE)-_xlfn.LOGNORM.DIST(N24,LN(G24),LN(K24),TRUE)),"")</f>
        <v/>
      </c>
      <c r="P24" s="80" t="str">
        <f>IF(AND($B24&gt;0,$C24&gt;0,$D24&gt;0,NOT(ISBLANK($H24))),_xlfn.LOGNORM.INV(ABS(VLOOKUP($N$1,VLookups!$A$27:$B$28,2,FALSE)-P$3),LN($G24),LN($K24)),"")</f>
        <v/>
      </c>
      <c r="Q24" s="79" t="str">
        <f>IF(AND($B24&gt;0,$C24&gt;0,$D24&gt;0,NOT(ISBLANK($H24))),_xlfn.LOGNORM.INV(ABS(VLOOKUP($N$1,VLookups!$A$27:$B$28,2,FALSE)-Q$3),LN($G24),LN($K24)),"")</f>
        <v/>
      </c>
      <c r="R24" s="80" t="str">
        <f>IF(AND($B24&gt;0,$C24&gt;0,$D24&gt;0,NOT(ISBLANK($H24))),_xlfn.LOGNORM.INV(ABS(VLOOKUP($N$1,VLookups!$A$27:$B$28,2,FALSE)-R$3),LN($G24),LN($K24)),"")</f>
        <v/>
      </c>
      <c r="S24" s="79" t="str">
        <f>IF(AND($B24&gt;0,$C24&gt;0,$D24&gt;0,NOT(ISBLANK($H24))),_xlfn.LOGNORM.INV(ABS(VLOOKUP($N$1,VLookups!$A$27:$B$28,2,FALSE)-S$3),LN($G24),LN($K24)),"")</f>
        <v/>
      </c>
      <c r="T24" s="80" t="str">
        <f>IF(AND($B24&gt;0,$C24&gt;0,$D24&gt;0,NOT(ISBLANK($H24))),_xlfn.LOGNORM.INV(ABS(VLOOKUP($N$1,VLookups!$A$27:$B$28,2,FALSE)-T$3),LN($G24),LN($K24)),"")</f>
        <v/>
      </c>
      <c r="U24" s="79" t="str">
        <f>IF(AND($B24&gt;0,$C24&gt;0,$D24&gt;0,NOT(ISBLANK($H24))),_xlfn.LOGNORM.INV(ABS(VLOOKUP($N$1,VLookups!$A$27:$B$28,2,FALSE)-U$3),LN($G24),LN($K24)),"")</f>
        <v/>
      </c>
      <c r="V24" s="5"/>
      <c r="W24" s="145" t="str">
        <f t="shared" si="12"/>
        <v/>
      </c>
      <c r="X24" s="145" t="str">
        <f t="shared" si="13"/>
        <v/>
      </c>
      <c r="Y24" s="46" t="str">
        <f t="shared" ref="Y24" si="258">IF(ISNONTEXT($W24),X24+$W24,"")</f>
        <v/>
      </c>
      <c r="Z24" s="46" t="str">
        <f t="shared" si="25"/>
        <v/>
      </c>
      <c r="AA24" s="46" t="str">
        <f t="shared" si="26"/>
        <v/>
      </c>
      <c r="AB24" s="46" t="str">
        <f t="shared" si="27"/>
        <v/>
      </c>
      <c r="AC24" s="46" t="str">
        <f t="shared" si="28"/>
        <v/>
      </c>
      <c r="AD24" s="46" t="str">
        <f t="shared" si="29"/>
        <v/>
      </c>
      <c r="AE24" s="46" t="str">
        <f t="shared" si="30"/>
        <v/>
      </c>
      <c r="AF24" s="46" t="str">
        <f t="shared" si="31"/>
        <v/>
      </c>
      <c r="AG24" s="46" t="str">
        <f t="shared" si="32"/>
        <v/>
      </c>
      <c r="AH24" s="46" t="str">
        <f t="shared" si="33"/>
        <v/>
      </c>
      <c r="AI24" s="46" t="str">
        <f t="shared" si="34"/>
        <v/>
      </c>
      <c r="AJ24" s="46" t="str">
        <f t="shared" si="35"/>
        <v/>
      </c>
      <c r="AK24" s="46" t="str">
        <f t="shared" si="36"/>
        <v/>
      </c>
      <c r="AL24" s="46" t="str">
        <f t="shared" si="37"/>
        <v/>
      </c>
      <c r="AM24" s="46" t="str">
        <f t="shared" si="38"/>
        <v/>
      </c>
      <c r="AN24" s="46" t="str">
        <f t="shared" si="39"/>
        <v/>
      </c>
      <c r="AO24" s="46" t="str">
        <f t="shared" si="40"/>
        <v/>
      </c>
      <c r="AP24" s="46" t="str">
        <f t="shared" si="41"/>
        <v/>
      </c>
      <c r="AQ24" s="46" t="str">
        <f t="shared" si="42"/>
        <v/>
      </c>
      <c r="AR24" s="46" t="str">
        <f t="shared" si="43"/>
        <v/>
      </c>
      <c r="AS24" s="46" t="str">
        <f t="shared" si="44"/>
        <v/>
      </c>
      <c r="AT24" s="46" t="str">
        <f t="shared" si="45"/>
        <v/>
      </c>
      <c r="AU24" s="46" t="str">
        <f t="shared" si="46"/>
        <v/>
      </c>
      <c r="AV24" s="46" t="str">
        <f t="shared" si="47"/>
        <v/>
      </c>
      <c r="AW24" s="46" t="str">
        <f t="shared" si="48"/>
        <v/>
      </c>
      <c r="AX24" s="46" t="str">
        <f t="shared" si="49"/>
        <v/>
      </c>
      <c r="AY24" s="46" t="str">
        <f t="shared" si="50"/>
        <v/>
      </c>
      <c r="AZ24" s="46" t="str">
        <f t="shared" si="51"/>
        <v/>
      </c>
      <c r="BA24" s="46" t="str">
        <f t="shared" si="52"/>
        <v/>
      </c>
      <c r="BB24" s="46" t="str">
        <f t="shared" si="53"/>
        <v/>
      </c>
      <c r="BC24" s="46" t="str">
        <f t="shared" si="54"/>
        <v/>
      </c>
      <c r="BD24" s="46" t="str">
        <f t="shared" si="55"/>
        <v/>
      </c>
      <c r="BE24" s="46" t="str">
        <f t="shared" si="56"/>
        <v/>
      </c>
      <c r="BF24" s="46" t="str">
        <f t="shared" si="57"/>
        <v/>
      </c>
      <c r="BG24" s="46" t="str">
        <f t="shared" si="58"/>
        <v/>
      </c>
      <c r="BH24" s="46" t="str">
        <f t="shared" si="59"/>
        <v/>
      </c>
      <c r="BI24" s="46" t="str">
        <f t="shared" si="60"/>
        <v/>
      </c>
      <c r="BJ24" s="46" t="str">
        <f t="shared" si="61"/>
        <v/>
      </c>
      <c r="BK24" s="46" t="str">
        <f t="shared" si="62"/>
        <v/>
      </c>
      <c r="BL24" s="46" t="str">
        <f t="shared" si="63"/>
        <v/>
      </c>
      <c r="BM24" s="46" t="str">
        <f t="shared" si="64"/>
        <v/>
      </c>
      <c r="BN24" s="46" t="str">
        <f t="shared" si="65"/>
        <v/>
      </c>
      <c r="BO24" s="46" t="str">
        <f t="shared" si="66"/>
        <v/>
      </c>
      <c r="BP24" s="46" t="str">
        <f t="shared" si="67"/>
        <v/>
      </c>
      <c r="BQ24" s="46" t="str">
        <f t="shared" si="68"/>
        <v/>
      </c>
      <c r="BR24" s="46" t="str">
        <f t="shared" si="69"/>
        <v/>
      </c>
      <c r="BS24" s="46" t="str">
        <f t="shared" si="70"/>
        <v/>
      </c>
      <c r="BT24" s="46" t="str">
        <f t="shared" si="71"/>
        <v/>
      </c>
      <c r="BU24" s="46" t="str">
        <f t="shared" si="72"/>
        <v/>
      </c>
      <c r="BV24" s="46" t="str">
        <f t="shared" si="73"/>
        <v/>
      </c>
      <c r="BW24" s="46" t="str">
        <f t="shared" si="74"/>
        <v/>
      </c>
      <c r="BX24" s="46" t="str">
        <f t="shared" si="75"/>
        <v/>
      </c>
      <c r="BY24" s="46" t="str">
        <f t="shared" si="76"/>
        <v/>
      </c>
      <c r="BZ24" s="46" t="str">
        <f t="shared" si="77"/>
        <v/>
      </c>
      <c r="CA24" s="46" t="str">
        <f t="shared" si="78"/>
        <v/>
      </c>
      <c r="CB24" s="46" t="str">
        <f t="shared" si="79"/>
        <v/>
      </c>
      <c r="CC24" s="46" t="str">
        <f t="shared" si="80"/>
        <v/>
      </c>
      <c r="CD24" s="46" t="str">
        <f t="shared" si="81"/>
        <v/>
      </c>
      <c r="CE24" s="46" t="str">
        <f t="shared" si="82"/>
        <v/>
      </c>
      <c r="CF24" s="46" t="str">
        <f t="shared" si="83"/>
        <v/>
      </c>
      <c r="CG24" s="46" t="str">
        <f t="shared" si="84"/>
        <v/>
      </c>
      <c r="CH24" s="46" t="str">
        <f t="shared" si="85"/>
        <v/>
      </c>
      <c r="CI24" s="46" t="str">
        <f t="shared" si="86"/>
        <v/>
      </c>
      <c r="CJ24" s="46" t="str">
        <f t="shared" si="87"/>
        <v/>
      </c>
      <c r="CK24" s="46" t="str">
        <f t="shared" si="18"/>
        <v/>
      </c>
      <c r="CL24" s="46" t="str">
        <f t="shared" si="88"/>
        <v/>
      </c>
      <c r="CM24" s="46" t="str">
        <f t="shared" si="89"/>
        <v/>
      </c>
      <c r="CN24" s="46" t="str">
        <f t="shared" si="90"/>
        <v/>
      </c>
      <c r="CO24" s="46" t="str">
        <f t="shared" si="91"/>
        <v/>
      </c>
      <c r="CP24" s="46" t="str">
        <f t="shared" si="92"/>
        <v/>
      </c>
      <c r="CQ24" s="46" t="str">
        <f t="shared" si="93"/>
        <v/>
      </c>
      <c r="CR24" s="46" t="str">
        <f t="shared" si="94"/>
        <v/>
      </c>
      <c r="CS24" s="46" t="str">
        <f t="shared" si="95"/>
        <v/>
      </c>
      <c r="CT24" s="46" t="str">
        <f t="shared" si="96"/>
        <v/>
      </c>
      <c r="CU24" s="46" t="str">
        <f t="shared" si="97"/>
        <v/>
      </c>
      <c r="CV24" s="46" t="str">
        <f t="shared" si="98"/>
        <v/>
      </c>
      <c r="CW24" s="46" t="str">
        <f t="shared" si="99"/>
        <v/>
      </c>
      <c r="CX24" s="46" t="str">
        <f t="shared" si="100"/>
        <v/>
      </c>
      <c r="CY24" s="46" t="str">
        <f t="shared" si="101"/>
        <v/>
      </c>
      <c r="CZ24" s="46" t="str">
        <f t="shared" si="102"/>
        <v/>
      </c>
      <c r="DA24" s="46" t="str">
        <f t="shared" si="103"/>
        <v/>
      </c>
      <c r="DB24" s="46" t="str">
        <f t="shared" si="104"/>
        <v/>
      </c>
      <c r="DC24" s="46" t="str">
        <f t="shared" si="105"/>
        <v/>
      </c>
      <c r="DD24" s="46" t="str">
        <f t="shared" si="106"/>
        <v/>
      </c>
      <c r="DE24" s="46" t="str">
        <f t="shared" si="107"/>
        <v/>
      </c>
      <c r="DF24" s="46" t="str">
        <f t="shared" si="108"/>
        <v/>
      </c>
      <c r="DG24" s="46" t="str">
        <f t="shared" si="109"/>
        <v/>
      </c>
      <c r="DH24" s="46" t="str">
        <f t="shared" si="110"/>
        <v/>
      </c>
      <c r="DI24" s="46" t="str">
        <f t="shared" si="111"/>
        <v/>
      </c>
      <c r="DJ24" s="46" t="str">
        <f t="shared" si="112"/>
        <v/>
      </c>
      <c r="DK24" s="46" t="str">
        <f t="shared" si="113"/>
        <v/>
      </c>
      <c r="DL24" s="46" t="str">
        <f t="shared" si="114"/>
        <v/>
      </c>
      <c r="DM24" s="46" t="str">
        <f t="shared" si="115"/>
        <v/>
      </c>
      <c r="DN24" s="46" t="str">
        <f t="shared" si="116"/>
        <v/>
      </c>
      <c r="DO24" s="46" t="str">
        <f t="shared" si="117"/>
        <v/>
      </c>
      <c r="DP24" s="46" t="str">
        <f t="shared" si="118"/>
        <v/>
      </c>
      <c r="DQ24" s="46" t="str">
        <f t="shared" si="119"/>
        <v/>
      </c>
      <c r="DR24" s="46" t="str">
        <f t="shared" si="120"/>
        <v/>
      </c>
      <c r="DS24" s="46" t="str">
        <f t="shared" si="121"/>
        <v/>
      </c>
      <c r="DT24" s="46" t="str">
        <f t="shared" si="122"/>
        <v/>
      </c>
      <c r="DU24" s="46" t="str">
        <f t="shared" si="123"/>
        <v/>
      </c>
      <c r="DV24" s="46" t="str">
        <f t="shared" si="124"/>
        <v/>
      </c>
      <c r="DW24" s="46" t="str">
        <f t="shared" si="125"/>
        <v/>
      </c>
      <c r="DX24" s="46" t="str">
        <f t="shared" si="126"/>
        <v/>
      </c>
      <c r="DY24" s="46" t="str">
        <f t="shared" si="127"/>
        <v/>
      </c>
      <c r="DZ24" s="46" t="str">
        <f t="shared" si="128"/>
        <v/>
      </c>
      <c r="EA24" s="46" t="str">
        <f t="shared" si="129"/>
        <v/>
      </c>
      <c r="EB24" s="46" t="str">
        <f t="shared" si="130"/>
        <v/>
      </c>
      <c r="EC24" s="46" t="str">
        <f t="shared" si="131"/>
        <v/>
      </c>
      <c r="ED24" s="46" t="str">
        <f t="shared" si="132"/>
        <v/>
      </c>
      <c r="EE24" s="46" t="str">
        <f t="shared" si="133"/>
        <v/>
      </c>
      <c r="EF24" s="46" t="str">
        <f t="shared" si="134"/>
        <v/>
      </c>
      <c r="EG24" s="46" t="str">
        <f t="shared" si="135"/>
        <v/>
      </c>
      <c r="EH24" s="46" t="str">
        <f t="shared" si="136"/>
        <v/>
      </c>
      <c r="EI24" s="46" t="str">
        <f t="shared" si="137"/>
        <v/>
      </c>
      <c r="EJ24" s="46" t="str">
        <f t="shared" si="138"/>
        <v/>
      </c>
      <c r="EK24" s="46" t="str">
        <f t="shared" si="139"/>
        <v/>
      </c>
      <c r="EL24" s="46" t="str">
        <f t="shared" si="140"/>
        <v/>
      </c>
      <c r="EM24" s="46" t="str">
        <f t="shared" si="141"/>
        <v/>
      </c>
      <c r="EN24" s="46" t="str">
        <f t="shared" si="142"/>
        <v/>
      </c>
      <c r="EO24" s="46" t="str">
        <f t="shared" si="143"/>
        <v/>
      </c>
      <c r="EP24" s="46" t="str">
        <f t="shared" si="144"/>
        <v/>
      </c>
      <c r="EQ24" s="46" t="str">
        <f t="shared" si="145"/>
        <v/>
      </c>
      <c r="ER24" s="46" t="str">
        <f t="shared" si="146"/>
        <v/>
      </c>
      <c r="ES24" s="46" t="str">
        <f t="shared" si="147"/>
        <v/>
      </c>
      <c r="ET24" s="46" t="str">
        <f t="shared" si="148"/>
        <v/>
      </c>
      <c r="EU24" s="46" t="str">
        <f t="shared" si="149"/>
        <v/>
      </c>
      <c r="EV24" s="46" t="str">
        <f t="shared" si="150"/>
        <v/>
      </c>
      <c r="EW24" s="46" t="str">
        <f t="shared" si="19"/>
        <v/>
      </c>
      <c r="EX24" s="46" t="str">
        <f t="shared" si="151"/>
        <v/>
      </c>
      <c r="EY24" s="46" t="str">
        <f t="shared" si="152"/>
        <v/>
      </c>
      <c r="EZ24" s="46" t="str">
        <f t="shared" si="153"/>
        <v/>
      </c>
      <c r="FA24" s="46" t="str">
        <f t="shared" si="154"/>
        <v/>
      </c>
      <c r="FB24" s="46" t="str">
        <f t="shared" si="155"/>
        <v/>
      </c>
      <c r="FC24" s="46" t="str">
        <f t="shared" si="156"/>
        <v/>
      </c>
      <c r="FD24" s="46" t="str">
        <f t="shared" si="157"/>
        <v/>
      </c>
      <c r="FE24" s="46" t="str">
        <f t="shared" si="158"/>
        <v/>
      </c>
      <c r="FF24" s="46" t="str">
        <f t="shared" si="159"/>
        <v/>
      </c>
      <c r="FG24" s="46" t="str">
        <f t="shared" si="160"/>
        <v/>
      </c>
      <c r="FH24" s="46" t="str">
        <f t="shared" si="161"/>
        <v/>
      </c>
      <c r="FI24" s="46" t="str">
        <f t="shared" si="162"/>
        <v/>
      </c>
      <c r="FJ24" s="46" t="str">
        <f t="shared" si="163"/>
        <v/>
      </c>
      <c r="FK24" s="46" t="str">
        <f t="shared" si="164"/>
        <v/>
      </c>
      <c r="FL24" s="46" t="str">
        <f t="shared" si="165"/>
        <v/>
      </c>
      <c r="FM24" s="46" t="str">
        <f t="shared" si="166"/>
        <v/>
      </c>
      <c r="FN24" s="46" t="str">
        <f t="shared" si="167"/>
        <v/>
      </c>
      <c r="FO24" s="46" t="str">
        <f t="shared" si="168"/>
        <v/>
      </c>
      <c r="FP24" s="46" t="str">
        <f t="shared" si="169"/>
        <v/>
      </c>
      <c r="FQ24" s="46" t="str">
        <f t="shared" si="170"/>
        <v/>
      </c>
      <c r="FR24" s="46" t="str">
        <f t="shared" si="171"/>
        <v/>
      </c>
      <c r="FS24" s="46" t="str">
        <f t="shared" si="172"/>
        <v/>
      </c>
      <c r="FT24" s="46" t="str">
        <f t="shared" si="173"/>
        <v/>
      </c>
      <c r="FU24" s="46" t="str">
        <f t="shared" si="174"/>
        <v/>
      </c>
      <c r="FV24" s="46" t="str">
        <f t="shared" si="175"/>
        <v/>
      </c>
      <c r="FW24" s="46" t="str">
        <f t="shared" si="176"/>
        <v/>
      </c>
      <c r="FX24" s="46" t="str">
        <f t="shared" si="177"/>
        <v/>
      </c>
      <c r="FY24" s="46" t="str">
        <f t="shared" si="178"/>
        <v/>
      </c>
      <c r="FZ24" s="46" t="str">
        <f t="shared" si="179"/>
        <v/>
      </c>
      <c r="GA24" s="46" t="str">
        <f t="shared" si="180"/>
        <v/>
      </c>
      <c r="GB24" s="46" t="str">
        <f t="shared" si="181"/>
        <v/>
      </c>
      <c r="GC24" s="46" t="str">
        <f t="shared" si="182"/>
        <v/>
      </c>
      <c r="GD24" s="46" t="str">
        <f t="shared" si="183"/>
        <v/>
      </c>
      <c r="GE24" s="46" t="str">
        <f t="shared" si="184"/>
        <v/>
      </c>
      <c r="GF24" s="46" t="str">
        <f t="shared" si="185"/>
        <v/>
      </c>
      <c r="GG24" s="46" t="str">
        <f t="shared" si="186"/>
        <v/>
      </c>
      <c r="GH24" s="46" t="str">
        <f t="shared" si="187"/>
        <v/>
      </c>
      <c r="GI24" s="46" t="str">
        <f t="shared" si="188"/>
        <v/>
      </c>
      <c r="GJ24" s="46" t="str">
        <f t="shared" si="189"/>
        <v/>
      </c>
      <c r="GK24" s="46" t="str">
        <f t="shared" si="190"/>
        <v/>
      </c>
      <c r="GL24" s="46" t="str">
        <f t="shared" si="191"/>
        <v/>
      </c>
      <c r="GM24" s="46" t="str">
        <f t="shared" si="192"/>
        <v/>
      </c>
      <c r="GN24" s="46" t="str">
        <f t="shared" si="193"/>
        <v/>
      </c>
      <c r="GO24" s="46" t="str">
        <f t="shared" si="194"/>
        <v/>
      </c>
      <c r="GP24" s="46" t="str">
        <f t="shared" si="195"/>
        <v/>
      </c>
      <c r="GQ24" s="46" t="str">
        <f t="shared" si="196"/>
        <v/>
      </c>
      <c r="GR24" s="46" t="str">
        <f t="shared" si="197"/>
        <v/>
      </c>
      <c r="GS24" s="46" t="str">
        <f t="shared" si="198"/>
        <v/>
      </c>
      <c r="GT24" s="46" t="str">
        <f t="shared" si="199"/>
        <v/>
      </c>
      <c r="GU24" s="46" t="str">
        <f t="shared" si="200"/>
        <v/>
      </c>
      <c r="GV24" s="46" t="str">
        <f t="shared" si="201"/>
        <v/>
      </c>
      <c r="GW24" s="46" t="str">
        <f t="shared" si="202"/>
        <v/>
      </c>
      <c r="GX24" s="46" t="str">
        <f t="shared" si="203"/>
        <v/>
      </c>
      <c r="GY24" s="46" t="str">
        <f t="shared" si="204"/>
        <v/>
      </c>
      <c r="GZ24" s="46" t="str">
        <f t="shared" si="205"/>
        <v/>
      </c>
      <c r="HA24" s="46" t="str">
        <f t="shared" si="206"/>
        <v/>
      </c>
      <c r="HB24" s="46" t="str">
        <f t="shared" si="207"/>
        <v/>
      </c>
      <c r="HC24" s="46" t="str">
        <f t="shared" si="208"/>
        <v/>
      </c>
      <c r="HD24" s="46" t="str">
        <f t="shared" si="209"/>
        <v/>
      </c>
      <c r="HE24" s="46" t="str">
        <f t="shared" si="210"/>
        <v/>
      </c>
      <c r="HF24" s="46" t="str">
        <f t="shared" si="211"/>
        <v/>
      </c>
      <c r="HG24" s="46" t="str">
        <f t="shared" si="212"/>
        <v/>
      </c>
      <c r="HH24" s="46" t="str">
        <f t="shared" si="213"/>
        <v/>
      </c>
      <c r="HI24" s="46" t="str">
        <f t="shared" si="20"/>
        <v/>
      </c>
      <c r="HJ24" s="46" t="str">
        <f t="shared" si="241"/>
        <v/>
      </c>
      <c r="HK24" s="46" t="str">
        <f t="shared" si="242"/>
        <v/>
      </c>
      <c r="HL24" s="46" t="str">
        <f t="shared" si="243"/>
        <v/>
      </c>
      <c r="HM24" s="46" t="str">
        <f t="shared" si="244"/>
        <v/>
      </c>
      <c r="HN24" s="46" t="str">
        <f t="shared" si="245"/>
        <v/>
      </c>
      <c r="HO24" s="46" t="str">
        <f t="shared" si="246"/>
        <v/>
      </c>
      <c r="HP24" s="46" t="str">
        <f t="shared" si="247"/>
        <v/>
      </c>
      <c r="HQ24" s="146" t="e">
        <f t="shared" si="15"/>
        <v>#N/A</v>
      </c>
      <c r="HR24" s="146" t="e">
        <f t="shared" si="225"/>
        <v>#N/A</v>
      </c>
      <c r="HS24" s="146" t="e">
        <f t="shared" si="225"/>
        <v>#N/A</v>
      </c>
      <c r="HT24" s="146" t="e">
        <f t="shared" si="225"/>
        <v>#N/A</v>
      </c>
      <c r="HU24" s="146" t="e">
        <f t="shared" si="235"/>
        <v>#N/A</v>
      </c>
      <c r="HV24" s="146" t="e">
        <f t="shared" si="235"/>
        <v>#N/A</v>
      </c>
      <c r="HW24" s="146" t="e">
        <f t="shared" si="235"/>
        <v>#N/A</v>
      </c>
      <c r="HX24" s="146" t="e">
        <f t="shared" si="235"/>
        <v>#N/A</v>
      </c>
      <c r="HY24" s="146" t="e">
        <f t="shared" si="235"/>
        <v>#N/A</v>
      </c>
      <c r="HZ24" s="146" t="e">
        <f t="shared" si="235"/>
        <v>#N/A</v>
      </c>
      <c r="IA24" s="146" t="e">
        <f t="shared" si="235"/>
        <v>#N/A</v>
      </c>
      <c r="IB24" s="146" t="e">
        <f t="shared" si="235"/>
        <v>#N/A</v>
      </c>
      <c r="IC24" s="146" t="e">
        <f t="shared" si="235"/>
        <v>#N/A</v>
      </c>
      <c r="ID24" s="146" t="e">
        <f t="shared" si="235"/>
        <v>#N/A</v>
      </c>
      <c r="IE24" s="146" t="e">
        <f t="shared" si="235"/>
        <v>#N/A</v>
      </c>
      <c r="IF24" s="146" t="e">
        <f t="shared" si="235"/>
        <v>#N/A</v>
      </c>
      <c r="IG24" s="146" t="e">
        <f t="shared" si="235"/>
        <v>#N/A</v>
      </c>
      <c r="IH24" s="146" t="e">
        <f t="shared" si="235"/>
        <v>#N/A</v>
      </c>
      <c r="II24" s="146" t="e">
        <f t="shared" si="235"/>
        <v>#N/A</v>
      </c>
      <c r="IJ24" s="146" t="e">
        <f t="shared" si="254"/>
        <v>#N/A</v>
      </c>
      <c r="IK24" s="146" t="e">
        <f t="shared" si="254"/>
        <v>#N/A</v>
      </c>
      <c r="IL24" s="146" t="e">
        <f t="shared" si="254"/>
        <v>#N/A</v>
      </c>
      <c r="IM24" s="146" t="e">
        <f t="shared" si="254"/>
        <v>#N/A</v>
      </c>
      <c r="IN24" s="146" t="e">
        <f t="shared" si="254"/>
        <v>#N/A</v>
      </c>
      <c r="IO24" s="146" t="e">
        <f t="shared" si="254"/>
        <v>#N/A</v>
      </c>
      <c r="IP24" s="146" t="e">
        <f t="shared" si="254"/>
        <v>#N/A</v>
      </c>
      <c r="IQ24" s="146" t="e">
        <f t="shared" si="254"/>
        <v>#N/A</v>
      </c>
      <c r="IR24" s="146" t="e">
        <f t="shared" si="254"/>
        <v>#N/A</v>
      </c>
      <c r="IS24" s="146" t="e">
        <f t="shared" si="254"/>
        <v>#N/A</v>
      </c>
      <c r="IT24" s="146" t="e">
        <f t="shared" si="254"/>
        <v>#N/A</v>
      </c>
      <c r="IU24" s="146" t="e">
        <f t="shared" si="254"/>
        <v>#N/A</v>
      </c>
      <c r="IV24" s="146" t="e">
        <f t="shared" si="254"/>
        <v>#N/A</v>
      </c>
      <c r="IW24" s="146" t="e">
        <f t="shared" si="254"/>
        <v>#N/A</v>
      </c>
      <c r="IX24" s="146" t="e">
        <f t="shared" si="254"/>
        <v>#N/A</v>
      </c>
      <c r="IY24" s="146" t="e">
        <f t="shared" si="254"/>
        <v>#N/A</v>
      </c>
      <c r="IZ24" s="146" t="e">
        <f t="shared" si="254"/>
        <v>#N/A</v>
      </c>
      <c r="JA24" s="146" t="e">
        <f t="shared" si="254"/>
        <v>#N/A</v>
      </c>
      <c r="JB24" s="146" t="e">
        <f t="shared" si="254"/>
        <v>#N/A</v>
      </c>
      <c r="JC24" s="146" t="e">
        <f t="shared" si="254"/>
        <v>#N/A</v>
      </c>
      <c r="JD24" s="146" t="e">
        <f t="shared" si="254"/>
        <v>#N/A</v>
      </c>
      <c r="JE24" s="146" t="e">
        <f t="shared" si="254"/>
        <v>#N/A</v>
      </c>
      <c r="JF24" s="146" t="e">
        <f t="shared" si="254"/>
        <v>#N/A</v>
      </c>
      <c r="JG24" s="146" t="e">
        <f t="shared" si="254"/>
        <v>#N/A</v>
      </c>
      <c r="JH24" s="146" t="e">
        <f t="shared" si="254"/>
        <v>#N/A</v>
      </c>
      <c r="JI24" s="146" t="e">
        <f t="shared" si="254"/>
        <v>#N/A</v>
      </c>
      <c r="JJ24" s="146" t="e">
        <f t="shared" si="254"/>
        <v>#N/A</v>
      </c>
      <c r="JK24" s="146" t="e">
        <f t="shared" si="254"/>
        <v>#N/A</v>
      </c>
      <c r="JL24" s="146" t="e">
        <f t="shared" si="254"/>
        <v>#N/A</v>
      </c>
      <c r="JM24" s="146" t="e">
        <f t="shared" si="254"/>
        <v>#N/A</v>
      </c>
      <c r="JN24" s="146" t="e">
        <f t="shared" si="250"/>
        <v>#N/A</v>
      </c>
      <c r="JO24" s="146" t="e">
        <f t="shared" si="250"/>
        <v>#N/A</v>
      </c>
      <c r="JP24" s="146" t="e">
        <f t="shared" si="250"/>
        <v>#N/A</v>
      </c>
      <c r="JQ24" s="146" t="e">
        <f t="shared" si="250"/>
        <v>#N/A</v>
      </c>
      <c r="JR24" s="146" t="e">
        <f t="shared" si="250"/>
        <v>#N/A</v>
      </c>
      <c r="JS24" s="146" t="e">
        <f t="shared" si="250"/>
        <v>#N/A</v>
      </c>
      <c r="JT24" s="146" t="e">
        <f t="shared" si="250"/>
        <v>#N/A</v>
      </c>
      <c r="JU24" s="146" t="e">
        <f t="shared" si="250"/>
        <v>#N/A</v>
      </c>
      <c r="JV24" s="146" t="e">
        <f t="shared" si="250"/>
        <v>#N/A</v>
      </c>
      <c r="JW24" s="146" t="e">
        <f t="shared" si="250"/>
        <v>#N/A</v>
      </c>
      <c r="JX24" s="146" t="e">
        <f t="shared" si="250"/>
        <v>#N/A</v>
      </c>
      <c r="JY24" s="146" t="e">
        <f t="shared" si="250"/>
        <v>#N/A</v>
      </c>
      <c r="JZ24" s="146" t="e">
        <f t="shared" si="250"/>
        <v>#N/A</v>
      </c>
      <c r="KA24" s="146" t="e">
        <f t="shared" si="250"/>
        <v>#N/A</v>
      </c>
      <c r="KB24" s="146" t="e">
        <f t="shared" si="250"/>
        <v>#N/A</v>
      </c>
      <c r="KC24" s="146" t="e">
        <f t="shared" si="21"/>
        <v>#N/A</v>
      </c>
      <c r="KD24" s="146" t="e">
        <f t="shared" si="226"/>
        <v>#N/A</v>
      </c>
      <c r="KE24" s="146" t="e">
        <f t="shared" si="226"/>
        <v>#N/A</v>
      </c>
      <c r="KF24" s="146" t="e">
        <f t="shared" si="226"/>
        <v>#N/A</v>
      </c>
      <c r="KG24" s="146" t="e">
        <f t="shared" si="236"/>
        <v>#N/A</v>
      </c>
      <c r="KH24" s="146" t="e">
        <f t="shared" si="236"/>
        <v>#N/A</v>
      </c>
      <c r="KI24" s="146" t="e">
        <f t="shared" si="236"/>
        <v>#N/A</v>
      </c>
      <c r="KJ24" s="146" t="e">
        <f t="shared" si="236"/>
        <v>#N/A</v>
      </c>
      <c r="KK24" s="146" t="e">
        <f t="shared" si="236"/>
        <v>#N/A</v>
      </c>
      <c r="KL24" s="146" t="e">
        <f t="shared" si="236"/>
        <v>#N/A</v>
      </c>
      <c r="KM24" s="146" t="e">
        <f t="shared" si="236"/>
        <v>#N/A</v>
      </c>
      <c r="KN24" s="146" t="e">
        <f t="shared" si="236"/>
        <v>#N/A</v>
      </c>
      <c r="KO24" s="146" t="e">
        <f t="shared" si="236"/>
        <v>#N/A</v>
      </c>
      <c r="KP24" s="146" t="e">
        <f t="shared" si="236"/>
        <v>#N/A</v>
      </c>
      <c r="KQ24" s="146" t="e">
        <f t="shared" si="236"/>
        <v>#N/A</v>
      </c>
      <c r="KR24" s="146" t="e">
        <f t="shared" si="236"/>
        <v>#N/A</v>
      </c>
      <c r="KS24" s="146" t="e">
        <f t="shared" si="236"/>
        <v>#N/A</v>
      </c>
      <c r="KT24" s="146" t="e">
        <f t="shared" si="236"/>
        <v>#N/A</v>
      </c>
      <c r="KU24" s="146" t="e">
        <f t="shared" si="236"/>
        <v>#N/A</v>
      </c>
      <c r="KV24" s="146" t="e">
        <f t="shared" si="255"/>
        <v>#N/A</v>
      </c>
      <c r="KW24" s="146" t="e">
        <f t="shared" si="255"/>
        <v>#N/A</v>
      </c>
      <c r="KX24" s="146" t="e">
        <f t="shared" si="255"/>
        <v>#N/A</v>
      </c>
      <c r="KY24" s="146" t="e">
        <f t="shared" si="255"/>
        <v>#N/A</v>
      </c>
      <c r="KZ24" s="146" t="e">
        <f t="shared" si="255"/>
        <v>#N/A</v>
      </c>
      <c r="LA24" s="146" t="e">
        <f t="shared" si="255"/>
        <v>#N/A</v>
      </c>
      <c r="LB24" s="146" t="e">
        <f t="shared" si="255"/>
        <v>#N/A</v>
      </c>
      <c r="LC24" s="146" t="e">
        <f t="shared" si="255"/>
        <v>#N/A</v>
      </c>
      <c r="LD24" s="146" t="e">
        <f t="shared" si="255"/>
        <v>#N/A</v>
      </c>
      <c r="LE24" s="146" t="e">
        <f t="shared" si="255"/>
        <v>#N/A</v>
      </c>
      <c r="LF24" s="146" t="e">
        <f t="shared" si="255"/>
        <v>#N/A</v>
      </c>
      <c r="LG24" s="146" t="e">
        <f t="shared" si="255"/>
        <v>#N/A</v>
      </c>
      <c r="LH24" s="146" t="e">
        <f t="shared" si="255"/>
        <v>#N/A</v>
      </c>
      <c r="LI24" s="146" t="e">
        <f t="shared" si="255"/>
        <v>#N/A</v>
      </c>
      <c r="LJ24" s="146" t="e">
        <f t="shared" si="255"/>
        <v>#N/A</v>
      </c>
      <c r="LK24" s="146" t="e">
        <f t="shared" si="255"/>
        <v>#N/A</v>
      </c>
      <c r="LL24" s="146" t="e">
        <f t="shared" si="255"/>
        <v>#N/A</v>
      </c>
      <c r="LM24" s="146" t="e">
        <f t="shared" si="255"/>
        <v>#N/A</v>
      </c>
      <c r="LN24" s="146" t="e">
        <f t="shared" si="255"/>
        <v>#N/A</v>
      </c>
      <c r="LO24" s="146" t="e">
        <f t="shared" si="255"/>
        <v>#N/A</v>
      </c>
      <c r="LP24" s="146" t="e">
        <f t="shared" si="255"/>
        <v>#N/A</v>
      </c>
      <c r="LQ24" s="146" t="e">
        <f t="shared" si="255"/>
        <v>#N/A</v>
      </c>
      <c r="LR24" s="146" t="e">
        <f t="shared" si="255"/>
        <v>#N/A</v>
      </c>
      <c r="LS24" s="146" t="e">
        <f t="shared" si="255"/>
        <v>#N/A</v>
      </c>
      <c r="LT24" s="146" t="e">
        <f t="shared" si="255"/>
        <v>#N/A</v>
      </c>
      <c r="LU24" s="146" t="e">
        <f t="shared" si="255"/>
        <v>#N/A</v>
      </c>
      <c r="LV24" s="146" t="e">
        <f t="shared" si="255"/>
        <v>#N/A</v>
      </c>
      <c r="LW24" s="146" t="e">
        <f t="shared" si="255"/>
        <v>#N/A</v>
      </c>
      <c r="LX24" s="146" t="e">
        <f t="shared" si="255"/>
        <v>#N/A</v>
      </c>
      <c r="LY24" s="146" t="e">
        <f t="shared" si="255"/>
        <v>#N/A</v>
      </c>
      <c r="LZ24" s="146" t="e">
        <f t="shared" si="251"/>
        <v>#N/A</v>
      </c>
      <c r="MA24" s="146" t="e">
        <f t="shared" si="251"/>
        <v>#N/A</v>
      </c>
      <c r="MB24" s="146" t="e">
        <f t="shared" si="251"/>
        <v>#N/A</v>
      </c>
      <c r="MC24" s="146" t="e">
        <f t="shared" si="251"/>
        <v>#N/A</v>
      </c>
      <c r="MD24" s="146" t="e">
        <f t="shared" si="251"/>
        <v>#N/A</v>
      </c>
      <c r="ME24" s="146" t="e">
        <f t="shared" si="251"/>
        <v>#N/A</v>
      </c>
      <c r="MF24" s="146" t="e">
        <f t="shared" si="251"/>
        <v>#N/A</v>
      </c>
      <c r="MG24" s="146" t="e">
        <f t="shared" si="251"/>
        <v>#N/A</v>
      </c>
      <c r="MH24" s="146" t="e">
        <f t="shared" si="251"/>
        <v>#N/A</v>
      </c>
      <c r="MI24" s="146" t="e">
        <f t="shared" si="251"/>
        <v>#N/A</v>
      </c>
      <c r="MJ24" s="146" t="e">
        <f t="shared" si="251"/>
        <v>#N/A</v>
      </c>
      <c r="MK24" s="146" t="e">
        <f t="shared" si="251"/>
        <v>#N/A</v>
      </c>
      <c r="ML24" s="146" t="e">
        <f t="shared" si="251"/>
        <v>#N/A</v>
      </c>
      <c r="MM24" s="146" t="e">
        <f t="shared" si="251"/>
        <v>#N/A</v>
      </c>
      <c r="MN24" s="146" t="e">
        <f t="shared" si="251"/>
        <v>#N/A</v>
      </c>
      <c r="MO24" s="146" t="e">
        <f t="shared" si="22"/>
        <v>#N/A</v>
      </c>
      <c r="MP24" s="146" t="e">
        <f t="shared" si="227"/>
        <v>#N/A</v>
      </c>
      <c r="MQ24" s="146" t="e">
        <f t="shared" si="227"/>
        <v>#N/A</v>
      </c>
      <c r="MR24" s="146" t="e">
        <f t="shared" si="227"/>
        <v>#N/A</v>
      </c>
      <c r="MS24" s="146" t="e">
        <f t="shared" si="237"/>
        <v>#N/A</v>
      </c>
      <c r="MT24" s="146" t="e">
        <f t="shared" si="237"/>
        <v>#N/A</v>
      </c>
      <c r="MU24" s="146" t="e">
        <f t="shared" si="237"/>
        <v>#N/A</v>
      </c>
      <c r="MV24" s="146" t="e">
        <f t="shared" si="237"/>
        <v>#N/A</v>
      </c>
      <c r="MW24" s="146" t="e">
        <f t="shared" si="237"/>
        <v>#N/A</v>
      </c>
      <c r="MX24" s="146" t="e">
        <f t="shared" si="237"/>
        <v>#N/A</v>
      </c>
      <c r="MY24" s="146" t="e">
        <f t="shared" si="237"/>
        <v>#N/A</v>
      </c>
      <c r="MZ24" s="146" t="e">
        <f t="shared" si="237"/>
        <v>#N/A</v>
      </c>
      <c r="NA24" s="146" t="e">
        <f t="shared" si="237"/>
        <v>#N/A</v>
      </c>
      <c r="NB24" s="146" t="e">
        <f t="shared" si="237"/>
        <v>#N/A</v>
      </c>
      <c r="NC24" s="146" t="e">
        <f t="shared" si="237"/>
        <v>#N/A</v>
      </c>
      <c r="ND24" s="146" t="e">
        <f t="shared" si="237"/>
        <v>#N/A</v>
      </c>
      <c r="NE24" s="146" t="e">
        <f t="shared" si="237"/>
        <v>#N/A</v>
      </c>
      <c r="NF24" s="146" t="e">
        <f t="shared" si="237"/>
        <v>#N/A</v>
      </c>
      <c r="NG24" s="146" t="e">
        <f t="shared" si="237"/>
        <v>#N/A</v>
      </c>
      <c r="NH24" s="146" t="e">
        <f t="shared" si="256"/>
        <v>#N/A</v>
      </c>
      <c r="NI24" s="146" t="e">
        <f t="shared" si="256"/>
        <v>#N/A</v>
      </c>
      <c r="NJ24" s="146" t="e">
        <f t="shared" si="256"/>
        <v>#N/A</v>
      </c>
      <c r="NK24" s="146" t="e">
        <f t="shared" si="256"/>
        <v>#N/A</v>
      </c>
      <c r="NL24" s="146" t="e">
        <f t="shared" si="256"/>
        <v>#N/A</v>
      </c>
      <c r="NM24" s="146" t="e">
        <f t="shared" si="256"/>
        <v>#N/A</v>
      </c>
      <c r="NN24" s="146" t="e">
        <f t="shared" si="256"/>
        <v>#N/A</v>
      </c>
      <c r="NO24" s="146" t="e">
        <f t="shared" si="256"/>
        <v>#N/A</v>
      </c>
      <c r="NP24" s="146" t="e">
        <f t="shared" si="256"/>
        <v>#N/A</v>
      </c>
      <c r="NQ24" s="146" t="e">
        <f t="shared" si="256"/>
        <v>#N/A</v>
      </c>
      <c r="NR24" s="146" t="e">
        <f t="shared" si="256"/>
        <v>#N/A</v>
      </c>
      <c r="NS24" s="146" t="e">
        <f t="shared" si="256"/>
        <v>#N/A</v>
      </c>
      <c r="NT24" s="146" t="e">
        <f t="shared" si="256"/>
        <v>#N/A</v>
      </c>
      <c r="NU24" s="146" t="e">
        <f t="shared" si="256"/>
        <v>#N/A</v>
      </c>
      <c r="NV24" s="146" t="e">
        <f t="shared" si="256"/>
        <v>#N/A</v>
      </c>
      <c r="NW24" s="146" t="e">
        <f t="shared" si="256"/>
        <v>#N/A</v>
      </c>
      <c r="NX24" s="146" t="e">
        <f t="shared" si="256"/>
        <v>#N/A</v>
      </c>
      <c r="NY24" s="146" t="e">
        <f t="shared" si="256"/>
        <v>#N/A</v>
      </c>
      <c r="NZ24" s="146" t="e">
        <f t="shared" si="256"/>
        <v>#N/A</v>
      </c>
      <c r="OA24" s="146" t="e">
        <f t="shared" si="256"/>
        <v>#N/A</v>
      </c>
      <c r="OB24" s="146" t="e">
        <f t="shared" si="256"/>
        <v>#N/A</v>
      </c>
      <c r="OC24" s="146" t="e">
        <f t="shared" si="256"/>
        <v>#N/A</v>
      </c>
      <c r="OD24" s="146" t="e">
        <f t="shared" si="256"/>
        <v>#N/A</v>
      </c>
      <c r="OE24" s="146" t="e">
        <f t="shared" si="256"/>
        <v>#N/A</v>
      </c>
      <c r="OF24" s="146" t="e">
        <f t="shared" si="256"/>
        <v>#N/A</v>
      </c>
      <c r="OG24" s="146" t="e">
        <f t="shared" si="256"/>
        <v>#N/A</v>
      </c>
      <c r="OH24" s="146" t="e">
        <f t="shared" si="256"/>
        <v>#N/A</v>
      </c>
      <c r="OI24" s="146" t="e">
        <f t="shared" si="256"/>
        <v>#N/A</v>
      </c>
      <c r="OJ24" s="146" t="e">
        <f t="shared" si="256"/>
        <v>#N/A</v>
      </c>
      <c r="OK24" s="146" t="e">
        <f t="shared" si="256"/>
        <v>#N/A</v>
      </c>
      <c r="OL24" s="146" t="e">
        <f t="shared" si="252"/>
        <v>#N/A</v>
      </c>
      <c r="OM24" s="146" t="e">
        <f t="shared" si="252"/>
        <v>#N/A</v>
      </c>
      <c r="ON24" s="146" t="e">
        <f t="shared" si="252"/>
        <v>#N/A</v>
      </c>
      <c r="OO24" s="146" t="e">
        <f t="shared" si="252"/>
        <v>#N/A</v>
      </c>
      <c r="OP24" s="146" t="e">
        <f t="shared" si="252"/>
        <v>#N/A</v>
      </c>
      <c r="OQ24" s="146" t="e">
        <f t="shared" si="252"/>
        <v>#N/A</v>
      </c>
      <c r="OR24" s="146" t="e">
        <f t="shared" si="252"/>
        <v>#N/A</v>
      </c>
      <c r="OS24" s="146" t="e">
        <f t="shared" si="252"/>
        <v>#N/A</v>
      </c>
      <c r="OT24" s="146" t="e">
        <f t="shared" si="252"/>
        <v>#N/A</v>
      </c>
      <c r="OU24" s="146" t="e">
        <f t="shared" si="252"/>
        <v>#N/A</v>
      </c>
      <c r="OV24" s="146" t="e">
        <f t="shared" si="252"/>
        <v>#N/A</v>
      </c>
      <c r="OW24" s="146" t="e">
        <f t="shared" si="252"/>
        <v>#N/A</v>
      </c>
      <c r="OX24" s="146" t="e">
        <f t="shared" si="252"/>
        <v>#N/A</v>
      </c>
      <c r="OY24" s="146" t="e">
        <f t="shared" si="252"/>
        <v>#N/A</v>
      </c>
      <c r="OZ24" s="146" t="e">
        <f t="shared" si="252"/>
        <v>#N/A</v>
      </c>
      <c r="PA24" s="146" t="e">
        <f t="shared" si="23"/>
        <v>#N/A</v>
      </c>
      <c r="PB24" s="146" t="e">
        <f t="shared" si="248"/>
        <v>#N/A</v>
      </c>
      <c r="PC24" s="146" t="e">
        <f t="shared" si="248"/>
        <v>#N/A</v>
      </c>
      <c r="PD24" s="146" t="e">
        <f t="shared" si="248"/>
        <v>#N/A</v>
      </c>
      <c r="PE24" s="146" t="e">
        <f t="shared" si="248"/>
        <v>#N/A</v>
      </c>
      <c r="PF24" s="146" t="e">
        <f t="shared" si="248"/>
        <v>#N/A</v>
      </c>
      <c r="PG24" s="146" t="e">
        <f t="shared" si="248"/>
        <v>#N/A</v>
      </c>
      <c r="PH24" s="146" t="e">
        <f t="shared" si="248"/>
        <v>#N/A</v>
      </c>
      <c r="PI24" s="146" t="e">
        <f t="shared" si="248"/>
        <v>#N/A</v>
      </c>
    </row>
    <row r="25" spans="1:425" hidden="1" x14ac:dyDescent="0.45">
      <c r="A25" s="4">
        <v>22</v>
      </c>
      <c r="B25" s="319" t="str">
        <f>IFERROR(_xlfn.LOGNORM.INV(VLookups!$B$22,LN($G25),LN($K25)),"")</f>
        <v/>
      </c>
      <c r="C25" s="81"/>
      <c r="D25" s="319" t="str">
        <f>IFERROR(_xlfn.LOGNORM.INV(VLookups!$B$23,LN($G25),LN($K25)),"")</f>
        <v/>
      </c>
      <c r="E25" s="32" t="str">
        <f t="shared" si="8"/>
        <v/>
      </c>
      <c r="F25" s="32" t="str">
        <f t="shared" si="9"/>
        <v/>
      </c>
      <c r="G25" s="65" t="str">
        <f>IF(AND(C25&gt;0,NOT(ISBLANK(H25))),IF(VLOOKUP($C$3,VLookups!$A$17:$B$18,2,FALSE),C25*VLOOKUP(H25,VLookups!$A$4:$B$13,2,FALSE),C25),"")</f>
        <v/>
      </c>
      <c r="H25" s="21"/>
      <c r="I25" s="53"/>
      <c r="J25" s="237"/>
      <c r="K25" s="320" t="str">
        <f>IF(C25&gt;0,IF(ISBLANK(J25),IF(ISBLANK(H25),"",VLOOKUP(H25,VLookups!$A$4:$C$13,3,FALSE)),J25),"")</f>
        <v/>
      </c>
      <c r="L25" s="320" t="str">
        <f t="shared" si="10"/>
        <v/>
      </c>
      <c r="M25" s="67" t="str">
        <f t="shared" si="11"/>
        <v/>
      </c>
      <c r="N25" s="81"/>
      <c r="O25" s="230" t="str">
        <f>IF(AND(N25&gt;0,C25&gt;0,NOT(K25="")),ABS(VLOOKUP($N$1,VLookups!$A$27:$B$28,2,FALSE)-_xlfn.LOGNORM.DIST(N25,LN(G25),LN(K25),TRUE)),"")</f>
        <v/>
      </c>
      <c r="P25" s="80" t="str">
        <f>IF(AND($B25&gt;0,$C25&gt;0,$D25&gt;0,NOT(ISBLANK($H25))),_xlfn.LOGNORM.INV(ABS(VLOOKUP($N$1,VLookups!$A$27:$B$28,2,FALSE)-P$3),LN($G25),LN($K25)),"")</f>
        <v/>
      </c>
      <c r="Q25" s="79" t="str">
        <f>IF(AND($B25&gt;0,$C25&gt;0,$D25&gt;0,NOT(ISBLANK($H25))),_xlfn.LOGNORM.INV(ABS(VLOOKUP($N$1,VLookups!$A$27:$B$28,2,FALSE)-Q$3),LN($G25),LN($K25)),"")</f>
        <v/>
      </c>
      <c r="R25" s="80" t="str">
        <f>IF(AND($B25&gt;0,$C25&gt;0,$D25&gt;0,NOT(ISBLANK($H25))),_xlfn.LOGNORM.INV(ABS(VLOOKUP($N$1,VLookups!$A$27:$B$28,2,FALSE)-R$3),LN($G25),LN($K25)),"")</f>
        <v/>
      </c>
      <c r="S25" s="79" t="str">
        <f>IF(AND($B25&gt;0,$C25&gt;0,$D25&gt;0,NOT(ISBLANK($H25))),_xlfn.LOGNORM.INV(ABS(VLOOKUP($N$1,VLookups!$A$27:$B$28,2,FALSE)-S$3),LN($G25),LN($K25)),"")</f>
        <v/>
      </c>
      <c r="T25" s="80" t="str">
        <f>IF(AND($B25&gt;0,$C25&gt;0,$D25&gt;0,NOT(ISBLANK($H25))),_xlfn.LOGNORM.INV(ABS(VLOOKUP($N$1,VLookups!$A$27:$B$28,2,FALSE)-T$3),LN($G25),LN($K25)),"")</f>
        <v/>
      </c>
      <c r="U25" s="79" t="str">
        <f>IF(AND($B25&gt;0,$C25&gt;0,$D25&gt;0,NOT(ISBLANK($H25))),_xlfn.LOGNORM.INV(ABS(VLOOKUP($N$1,VLookups!$A$27:$B$28,2,FALSE)-U$3),LN($G25),LN($K25)),"")</f>
        <v/>
      </c>
      <c r="V25" s="5"/>
      <c r="W25" s="145" t="str">
        <f t="shared" si="12"/>
        <v/>
      </c>
      <c r="X25" s="145" t="str">
        <f t="shared" si="13"/>
        <v/>
      </c>
      <c r="Y25" s="46" t="str">
        <f t="shared" ref="Y25" si="259">IF(ISNONTEXT($W25),X25+$W25,"")</f>
        <v/>
      </c>
      <c r="Z25" s="46" t="str">
        <f t="shared" si="25"/>
        <v/>
      </c>
      <c r="AA25" s="46" t="str">
        <f t="shared" si="26"/>
        <v/>
      </c>
      <c r="AB25" s="46" t="str">
        <f t="shared" si="27"/>
        <v/>
      </c>
      <c r="AC25" s="46" t="str">
        <f t="shared" si="28"/>
        <v/>
      </c>
      <c r="AD25" s="46" t="str">
        <f t="shared" si="29"/>
        <v/>
      </c>
      <c r="AE25" s="46" t="str">
        <f t="shared" si="30"/>
        <v/>
      </c>
      <c r="AF25" s="46" t="str">
        <f t="shared" si="31"/>
        <v/>
      </c>
      <c r="AG25" s="46" t="str">
        <f t="shared" si="32"/>
        <v/>
      </c>
      <c r="AH25" s="46" t="str">
        <f t="shared" si="33"/>
        <v/>
      </c>
      <c r="AI25" s="46" t="str">
        <f t="shared" si="34"/>
        <v/>
      </c>
      <c r="AJ25" s="46" t="str">
        <f t="shared" si="35"/>
        <v/>
      </c>
      <c r="AK25" s="46" t="str">
        <f t="shared" si="36"/>
        <v/>
      </c>
      <c r="AL25" s="46" t="str">
        <f t="shared" si="37"/>
        <v/>
      </c>
      <c r="AM25" s="46" t="str">
        <f t="shared" si="38"/>
        <v/>
      </c>
      <c r="AN25" s="46" t="str">
        <f t="shared" si="39"/>
        <v/>
      </c>
      <c r="AO25" s="46" t="str">
        <f t="shared" si="40"/>
        <v/>
      </c>
      <c r="AP25" s="46" t="str">
        <f t="shared" si="41"/>
        <v/>
      </c>
      <c r="AQ25" s="46" t="str">
        <f t="shared" si="42"/>
        <v/>
      </c>
      <c r="AR25" s="46" t="str">
        <f t="shared" si="43"/>
        <v/>
      </c>
      <c r="AS25" s="46" t="str">
        <f t="shared" si="44"/>
        <v/>
      </c>
      <c r="AT25" s="46" t="str">
        <f t="shared" si="45"/>
        <v/>
      </c>
      <c r="AU25" s="46" t="str">
        <f t="shared" si="46"/>
        <v/>
      </c>
      <c r="AV25" s="46" t="str">
        <f t="shared" si="47"/>
        <v/>
      </c>
      <c r="AW25" s="46" t="str">
        <f t="shared" si="48"/>
        <v/>
      </c>
      <c r="AX25" s="46" t="str">
        <f t="shared" si="49"/>
        <v/>
      </c>
      <c r="AY25" s="46" t="str">
        <f t="shared" si="50"/>
        <v/>
      </c>
      <c r="AZ25" s="46" t="str">
        <f t="shared" si="51"/>
        <v/>
      </c>
      <c r="BA25" s="46" t="str">
        <f t="shared" si="52"/>
        <v/>
      </c>
      <c r="BB25" s="46" t="str">
        <f t="shared" si="53"/>
        <v/>
      </c>
      <c r="BC25" s="46" t="str">
        <f t="shared" si="54"/>
        <v/>
      </c>
      <c r="BD25" s="46" t="str">
        <f t="shared" si="55"/>
        <v/>
      </c>
      <c r="BE25" s="46" t="str">
        <f t="shared" si="56"/>
        <v/>
      </c>
      <c r="BF25" s="46" t="str">
        <f t="shared" si="57"/>
        <v/>
      </c>
      <c r="BG25" s="46" t="str">
        <f t="shared" si="58"/>
        <v/>
      </c>
      <c r="BH25" s="46" t="str">
        <f t="shared" si="59"/>
        <v/>
      </c>
      <c r="BI25" s="46" t="str">
        <f t="shared" si="60"/>
        <v/>
      </c>
      <c r="BJ25" s="46" t="str">
        <f t="shared" si="61"/>
        <v/>
      </c>
      <c r="BK25" s="46" t="str">
        <f t="shared" si="62"/>
        <v/>
      </c>
      <c r="BL25" s="46" t="str">
        <f t="shared" si="63"/>
        <v/>
      </c>
      <c r="BM25" s="46" t="str">
        <f t="shared" si="64"/>
        <v/>
      </c>
      <c r="BN25" s="46" t="str">
        <f t="shared" si="65"/>
        <v/>
      </c>
      <c r="BO25" s="46" t="str">
        <f t="shared" si="66"/>
        <v/>
      </c>
      <c r="BP25" s="46" t="str">
        <f t="shared" si="67"/>
        <v/>
      </c>
      <c r="BQ25" s="46" t="str">
        <f t="shared" si="68"/>
        <v/>
      </c>
      <c r="BR25" s="46" t="str">
        <f t="shared" si="69"/>
        <v/>
      </c>
      <c r="BS25" s="46" t="str">
        <f t="shared" si="70"/>
        <v/>
      </c>
      <c r="BT25" s="46" t="str">
        <f t="shared" si="71"/>
        <v/>
      </c>
      <c r="BU25" s="46" t="str">
        <f t="shared" si="72"/>
        <v/>
      </c>
      <c r="BV25" s="46" t="str">
        <f t="shared" si="73"/>
        <v/>
      </c>
      <c r="BW25" s="46" t="str">
        <f t="shared" si="74"/>
        <v/>
      </c>
      <c r="BX25" s="46" t="str">
        <f t="shared" si="75"/>
        <v/>
      </c>
      <c r="BY25" s="46" t="str">
        <f t="shared" si="76"/>
        <v/>
      </c>
      <c r="BZ25" s="46" t="str">
        <f t="shared" si="77"/>
        <v/>
      </c>
      <c r="CA25" s="46" t="str">
        <f t="shared" si="78"/>
        <v/>
      </c>
      <c r="CB25" s="46" t="str">
        <f t="shared" si="79"/>
        <v/>
      </c>
      <c r="CC25" s="46" t="str">
        <f t="shared" si="80"/>
        <v/>
      </c>
      <c r="CD25" s="46" t="str">
        <f t="shared" si="81"/>
        <v/>
      </c>
      <c r="CE25" s="46" t="str">
        <f t="shared" si="82"/>
        <v/>
      </c>
      <c r="CF25" s="46" t="str">
        <f t="shared" si="83"/>
        <v/>
      </c>
      <c r="CG25" s="46" t="str">
        <f t="shared" si="84"/>
        <v/>
      </c>
      <c r="CH25" s="46" t="str">
        <f t="shared" si="85"/>
        <v/>
      </c>
      <c r="CI25" s="46" t="str">
        <f t="shared" si="86"/>
        <v/>
      </c>
      <c r="CJ25" s="46" t="str">
        <f t="shared" si="87"/>
        <v/>
      </c>
      <c r="CK25" s="46" t="str">
        <f t="shared" si="18"/>
        <v/>
      </c>
      <c r="CL25" s="46" t="str">
        <f t="shared" si="88"/>
        <v/>
      </c>
      <c r="CM25" s="46" t="str">
        <f t="shared" si="89"/>
        <v/>
      </c>
      <c r="CN25" s="46" t="str">
        <f t="shared" si="90"/>
        <v/>
      </c>
      <c r="CO25" s="46" t="str">
        <f t="shared" si="91"/>
        <v/>
      </c>
      <c r="CP25" s="46" t="str">
        <f t="shared" si="92"/>
        <v/>
      </c>
      <c r="CQ25" s="46" t="str">
        <f t="shared" si="93"/>
        <v/>
      </c>
      <c r="CR25" s="46" t="str">
        <f t="shared" si="94"/>
        <v/>
      </c>
      <c r="CS25" s="46" t="str">
        <f t="shared" si="95"/>
        <v/>
      </c>
      <c r="CT25" s="46" t="str">
        <f t="shared" si="96"/>
        <v/>
      </c>
      <c r="CU25" s="46" t="str">
        <f t="shared" si="97"/>
        <v/>
      </c>
      <c r="CV25" s="46" t="str">
        <f t="shared" si="98"/>
        <v/>
      </c>
      <c r="CW25" s="46" t="str">
        <f t="shared" si="99"/>
        <v/>
      </c>
      <c r="CX25" s="46" t="str">
        <f t="shared" si="100"/>
        <v/>
      </c>
      <c r="CY25" s="46" t="str">
        <f t="shared" si="101"/>
        <v/>
      </c>
      <c r="CZ25" s="46" t="str">
        <f t="shared" si="102"/>
        <v/>
      </c>
      <c r="DA25" s="46" t="str">
        <f t="shared" si="103"/>
        <v/>
      </c>
      <c r="DB25" s="46" t="str">
        <f t="shared" si="104"/>
        <v/>
      </c>
      <c r="DC25" s="46" t="str">
        <f t="shared" si="105"/>
        <v/>
      </c>
      <c r="DD25" s="46" t="str">
        <f t="shared" si="106"/>
        <v/>
      </c>
      <c r="DE25" s="46" t="str">
        <f t="shared" si="107"/>
        <v/>
      </c>
      <c r="DF25" s="46" t="str">
        <f t="shared" si="108"/>
        <v/>
      </c>
      <c r="DG25" s="46" t="str">
        <f t="shared" si="109"/>
        <v/>
      </c>
      <c r="DH25" s="46" t="str">
        <f t="shared" si="110"/>
        <v/>
      </c>
      <c r="DI25" s="46" t="str">
        <f t="shared" si="111"/>
        <v/>
      </c>
      <c r="DJ25" s="46" t="str">
        <f t="shared" si="112"/>
        <v/>
      </c>
      <c r="DK25" s="46" t="str">
        <f t="shared" si="113"/>
        <v/>
      </c>
      <c r="DL25" s="46" t="str">
        <f t="shared" si="114"/>
        <v/>
      </c>
      <c r="DM25" s="46" t="str">
        <f t="shared" si="115"/>
        <v/>
      </c>
      <c r="DN25" s="46" t="str">
        <f t="shared" si="116"/>
        <v/>
      </c>
      <c r="DO25" s="46" t="str">
        <f t="shared" si="117"/>
        <v/>
      </c>
      <c r="DP25" s="46" t="str">
        <f t="shared" si="118"/>
        <v/>
      </c>
      <c r="DQ25" s="46" t="str">
        <f t="shared" si="119"/>
        <v/>
      </c>
      <c r="DR25" s="46" t="str">
        <f t="shared" si="120"/>
        <v/>
      </c>
      <c r="DS25" s="46" t="str">
        <f t="shared" si="121"/>
        <v/>
      </c>
      <c r="DT25" s="46" t="str">
        <f t="shared" si="122"/>
        <v/>
      </c>
      <c r="DU25" s="46" t="str">
        <f t="shared" si="123"/>
        <v/>
      </c>
      <c r="DV25" s="46" t="str">
        <f t="shared" si="124"/>
        <v/>
      </c>
      <c r="DW25" s="46" t="str">
        <f t="shared" si="125"/>
        <v/>
      </c>
      <c r="DX25" s="46" t="str">
        <f t="shared" si="126"/>
        <v/>
      </c>
      <c r="DY25" s="46" t="str">
        <f t="shared" si="127"/>
        <v/>
      </c>
      <c r="DZ25" s="46" t="str">
        <f t="shared" si="128"/>
        <v/>
      </c>
      <c r="EA25" s="46" t="str">
        <f t="shared" si="129"/>
        <v/>
      </c>
      <c r="EB25" s="46" t="str">
        <f t="shared" si="130"/>
        <v/>
      </c>
      <c r="EC25" s="46" t="str">
        <f t="shared" si="131"/>
        <v/>
      </c>
      <c r="ED25" s="46" t="str">
        <f t="shared" si="132"/>
        <v/>
      </c>
      <c r="EE25" s="46" t="str">
        <f t="shared" si="133"/>
        <v/>
      </c>
      <c r="EF25" s="46" t="str">
        <f t="shared" si="134"/>
        <v/>
      </c>
      <c r="EG25" s="46" t="str">
        <f t="shared" si="135"/>
        <v/>
      </c>
      <c r="EH25" s="46" t="str">
        <f t="shared" si="136"/>
        <v/>
      </c>
      <c r="EI25" s="46" t="str">
        <f t="shared" si="137"/>
        <v/>
      </c>
      <c r="EJ25" s="46" t="str">
        <f t="shared" si="138"/>
        <v/>
      </c>
      <c r="EK25" s="46" t="str">
        <f t="shared" si="139"/>
        <v/>
      </c>
      <c r="EL25" s="46" t="str">
        <f t="shared" si="140"/>
        <v/>
      </c>
      <c r="EM25" s="46" t="str">
        <f t="shared" si="141"/>
        <v/>
      </c>
      <c r="EN25" s="46" t="str">
        <f t="shared" si="142"/>
        <v/>
      </c>
      <c r="EO25" s="46" t="str">
        <f t="shared" si="143"/>
        <v/>
      </c>
      <c r="EP25" s="46" t="str">
        <f t="shared" si="144"/>
        <v/>
      </c>
      <c r="EQ25" s="46" t="str">
        <f t="shared" si="145"/>
        <v/>
      </c>
      <c r="ER25" s="46" t="str">
        <f t="shared" si="146"/>
        <v/>
      </c>
      <c r="ES25" s="46" t="str">
        <f t="shared" si="147"/>
        <v/>
      </c>
      <c r="ET25" s="46" t="str">
        <f t="shared" si="148"/>
        <v/>
      </c>
      <c r="EU25" s="46" t="str">
        <f t="shared" si="149"/>
        <v/>
      </c>
      <c r="EV25" s="46" t="str">
        <f t="shared" si="150"/>
        <v/>
      </c>
      <c r="EW25" s="46" t="str">
        <f t="shared" si="19"/>
        <v/>
      </c>
      <c r="EX25" s="46" t="str">
        <f t="shared" si="151"/>
        <v/>
      </c>
      <c r="EY25" s="46" t="str">
        <f t="shared" si="152"/>
        <v/>
      </c>
      <c r="EZ25" s="46" t="str">
        <f t="shared" si="153"/>
        <v/>
      </c>
      <c r="FA25" s="46" t="str">
        <f t="shared" si="154"/>
        <v/>
      </c>
      <c r="FB25" s="46" t="str">
        <f t="shared" si="155"/>
        <v/>
      </c>
      <c r="FC25" s="46" t="str">
        <f t="shared" si="156"/>
        <v/>
      </c>
      <c r="FD25" s="46" t="str">
        <f t="shared" si="157"/>
        <v/>
      </c>
      <c r="FE25" s="46" t="str">
        <f t="shared" si="158"/>
        <v/>
      </c>
      <c r="FF25" s="46" t="str">
        <f t="shared" si="159"/>
        <v/>
      </c>
      <c r="FG25" s="46" t="str">
        <f t="shared" si="160"/>
        <v/>
      </c>
      <c r="FH25" s="46" t="str">
        <f t="shared" si="161"/>
        <v/>
      </c>
      <c r="FI25" s="46" t="str">
        <f t="shared" si="162"/>
        <v/>
      </c>
      <c r="FJ25" s="46" t="str">
        <f t="shared" si="163"/>
        <v/>
      </c>
      <c r="FK25" s="46" t="str">
        <f t="shared" si="164"/>
        <v/>
      </c>
      <c r="FL25" s="46" t="str">
        <f t="shared" si="165"/>
        <v/>
      </c>
      <c r="FM25" s="46" t="str">
        <f t="shared" si="166"/>
        <v/>
      </c>
      <c r="FN25" s="46" t="str">
        <f t="shared" si="167"/>
        <v/>
      </c>
      <c r="FO25" s="46" t="str">
        <f t="shared" si="168"/>
        <v/>
      </c>
      <c r="FP25" s="46" t="str">
        <f t="shared" si="169"/>
        <v/>
      </c>
      <c r="FQ25" s="46" t="str">
        <f t="shared" si="170"/>
        <v/>
      </c>
      <c r="FR25" s="46" t="str">
        <f t="shared" si="171"/>
        <v/>
      </c>
      <c r="FS25" s="46" t="str">
        <f t="shared" si="172"/>
        <v/>
      </c>
      <c r="FT25" s="46" t="str">
        <f t="shared" si="173"/>
        <v/>
      </c>
      <c r="FU25" s="46" t="str">
        <f t="shared" si="174"/>
        <v/>
      </c>
      <c r="FV25" s="46" t="str">
        <f t="shared" si="175"/>
        <v/>
      </c>
      <c r="FW25" s="46" t="str">
        <f t="shared" si="176"/>
        <v/>
      </c>
      <c r="FX25" s="46" t="str">
        <f t="shared" si="177"/>
        <v/>
      </c>
      <c r="FY25" s="46" t="str">
        <f t="shared" si="178"/>
        <v/>
      </c>
      <c r="FZ25" s="46" t="str">
        <f t="shared" si="179"/>
        <v/>
      </c>
      <c r="GA25" s="46" t="str">
        <f t="shared" si="180"/>
        <v/>
      </c>
      <c r="GB25" s="46" t="str">
        <f t="shared" si="181"/>
        <v/>
      </c>
      <c r="GC25" s="46" t="str">
        <f t="shared" si="182"/>
        <v/>
      </c>
      <c r="GD25" s="46" t="str">
        <f t="shared" si="183"/>
        <v/>
      </c>
      <c r="GE25" s="46" t="str">
        <f t="shared" si="184"/>
        <v/>
      </c>
      <c r="GF25" s="46" t="str">
        <f t="shared" si="185"/>
        <v/>
      </c>
      <c r="GG25" s="46" t="str">
        <f t="shared" si="186"/>
        <v/>
      </c>
      <c r="GH25" s="46" t="str">
        <f t="shared" si="187"/>
        <v/>
      </c>
      <c r="GI25" s="46" t="str">
        <f t="shared" si="188"/>
        <v/>
      </c>
      <c r="GJ25" s="46" t="str">
        <f t="shared" si="189"/>
        <v/>
      </c>
      <c r="GK25" s="46" t="str">
        <f t="shared" si="190"/>
        <v/>
      </c>
      <c r="GL25" s="46" t="str">
        <f t="shared" si="191"/>
        <v/>
      </c>
      <c r="GM25" s="46" t="str">
        <f t="shared" si="192"/>
        <v/>
      </c>
      <c r="GN25" s="46" t="str">
        <f t="shared" si="193"/>
        <v/>
      </c>
      <c r="GO25" s="46" t="str">
        <f t="shared" si="194"/>
        <v/>
      </c>
      <c r="GP25" s="46" t="str">
        <f t="shared" si="195"/>
        <v/>
      </c>
      <c r="GQ25" s="46" t="str">
        <f t="shared" si="196"/>
        <v/>
      </c>
      <c r="GR25" s="46" t="str">
        <f t="shared" si="197"/>
        <v/>
      </c>
      <c r="GS25" s="46" t="str">
        <f t="shared" si="198"/>
        <v/>
      </c>
      <c r="GT25" s="46" t="str">
        <f t="shared" si="199"/>
        <v/>
      </c>
      <c r="GU25" s="46" t="str">
        <f t="shared" si="200"/>
        <v/>
      </c>
      <c r="GV25" s="46" t="str">
        <f t="shared" si="201"/>
        <v/>
      </c>
      <c r="GW25" s="46" t="str">
        <f t="shared" si="202"/>
        <v/>
      </c>
      <c r="GX25" s="46" t="str">
        <f t="shared" si="203"/>
        <v/>
      </c>
      <c r="GY25" s="46" t="str">
        <f t="shared" si="204"/>
        <v/>
      </c>
      <c r="GZ25" s="46" t="str">
        <f t="shared" si="205"/>
        <v/>
      </c>
      <c r="HA25" s="46" t="str">
        <f t="shared" si="206"/>
        <v/>
      </c>
      <c r="HB25" s="46" t="str">
        <f t="shared" si="207"/>
        <v/>
      </c>
      <c r="HC25" s="46" t="str">
        <f t="shared" si="208"/>
        <v/>
      </c>
      <c r="HD25" s="46" t="str">
        <f t="shared" si="209"/>
        <v/>
      </c>
      <c r="HE25" s="46" t="str">
        <f t="shared" si="210"/>
        <v/>
      </c>
      <c r="HF25" s="46" t="str">
        <f t="shared" si="211"/>
        <v/>
      </c>
      <c r="HG25" s="46" t="str">
        <f t="shared" si="212"/>
        <v/>
      </c>
      <c r="HH25" s="46" t="str">
        <f t="shared" si="213"/>
        <v/>
      </c>
      <c r="HI25" s="46" t="str">
        <f t="shared" si="20"/>
        <v/>
      </c>
      <c r="HJ25" s="46" t="str">
        <f t="shared" si="241"/>
        <v/>
      </c>
      <c r="HK25" s="46" t="str">
        <f t="shared" si="242"/>
        <v/>
      </c>
      <c r="HL25" s="46" t="str">
        <f t="shared" si="243"/>
        <v/>
      </c>
      <c r="HM25" s="46" t="str">
        <f t="shared" si="244"/>
        <v/>
      </c>
      <c r="HN25" s="46" t="str">
        <f t="shared" si="245"/>
        <v/>
      </c>
      <c r="HO25" s="46" t="str">
        <f t="shared" si="246"/>
        <v/>
      </c>
      <c r="HP25" s="46" t="str">
        <f t="shared" si="247"/>
        <v/>
      </c>
      <c r="HQ25" s="146" t="e">
        <f t="shared" si="15"/>
        <v>#N/A</v>
      </c>
      <c r="HR25" s="146" t="e">
        <f t="shared" si="225"/>
        <v>#N/A</v>
      </c>
      <c r="HS25" s="146" t="e">
        <f t="shared" si="225"/>
        <v>#N/A</v>
      </c>
      <c r="HT25" s="146" t="e">
        <f t="shared" si="225"/>
        <v>#N/A</v>
      </c>
      <c r="HU25" s="146" t="e">
        <f t="shared" si="235"/>
        <v>#N/A</v>
      </c>
      <c r="HV25" s="146" t="e">
        <f t="shared" si="235"/>
        <v>#N/A</v>
      </c>
      <c r="HW25" s="146" t="e">
        <f t="shared" si="235"/>
        <v>#N/A</v>
      </c>
      <c r="HX25" s="146" t="e">
        <f t="shared" si="235"/>
        <v>#N/A</v>
      </c>
      <c r="HY25" s="146" t="e">
        <f t="shared" si="235"/>
        <v>#N/A</v>
      </c>
      <c r="HZ25" s="146" t="e">
        <f t="shared" si="235"/>
        <v>#N/A</v>
      </c>
      <c r="IA25" s="146" t="e">
        <f t="shared" si="235"/>
        <v>#N/A</v>
      </c>
      <c r="IB25" s="146" t="e">
        <f t="shared" si="235"/>
        <v>#N/A</v>
      </c>
      <c r="IC25" s="146" t="e">
        <f t="shared" si="235"/>
        <v>#N/A</v>
      </c>
      <c r="ID25" s="146" t="e">
        <f t="shared" si="235"/>
        <v>#N/A</v>
      </c>
      <c r="IE25" s="146" t="e">
        <f t="shared" si="235"/>
        <v>#N/A</v>
      </c>
      <c r="IF25" s="146" t="e">
        <f t="shared" si="235"/>
        <v>#N/A</v>
      </c>
      <c r="IG25" s="146" t="e">
        <f t="shared" si="235"/>
        <v>#N/A</v>
      </c>
      <c r="IH25" s="146" t="e">
        <f t="shared" si="235"/>
        <v>#N/A</v>
      </c>
      <c r="II25" s="146" t="e">
        <f t="shared" si="235"/>
        <v>#N/A</v>
      </c>
      <c r="IJ25" s="146" t="e">
        <f t="shared" si="254"/>
        <v>#N/A</v>
      </c>
      <c r="IK25" s="146" t="e">
        <f t="shared" si="254"/>
        <v>#N/A</v>
      </c>
      <c r="IL25" s="146" t="e">
        <f t="shared" si="254"/>
        <v>#N/A</v>
      </c>
      <c r="IM25" s="146" t="e">
        <f t="shared" si="254"/>
        <v>#N/A</v>
      </c>
      <c r="IN25" s="146" t="e">
        <f t="shared" si="254"/>
        <v>#N/A</v>
      </c>
      <c r="IO25" s="146" t="e">
        <f t="shared" si="254"/>
        <v>#N/A</v>
      </c>
      <c r="IP25" s="146" t="e">
        <f t="shared" si="254"/>
        <v>#N/A</v>
      </c>
      <c r="IQ25" s="146" t="e">
        <f t="shared" si="254"/>
        <v>#N/A</v>
      </c>
      <c r="IR25" s="146" t="e">
        <f t="shared" si="254"/>
        <v>#N/A</v>
      </c>
      <c r="IS25" s="146" t="e">
        <f t="shared" si="254"/>
        <v>#N/A</v>
      </c>
      <c r="IT25" s="146" t="e">
        <f t="shared" si="254"/>
        <v>#N/A</v>
      </c>
      <c r="IU25" s="146" t="e">
        <f t="shared" si="254"/>
        <v>#N/A</v>
      </c>
      <c r="IV25" s="146" t="e">
        <f t="shared" si="254"/>
        <v>#N/A</v>
      </c>
      <c r="IW25" s="146" t="e">
        <f t="shared" si="254"/>
        <v>#N/A</v>
      </c>
      <c r="IX25" s="146" t="e">
        <f t="shared" si="254"/>
        <v>#N/A</v>
      </c>
      <c r="IY25" s="146" t="e">
        <f t="shared" si="254"/>
        <v>#N/A</v>
      </c>
      <c r="IZ25" s="146" t="e">
        <f t="shared" si="254"/>
        <v>#N/A</v>
      </c>
      <c r="JA25" s="146" t="e">
        <f t="shared" si="254"/>
        <v>#N/A</v>
      </c>
      <c r="JB25" s="146" t="e">
        <f t="shared" si="254"/>
        <v>#N/A</v>
      </c>
      <c r="JC25" s="146" t="e">
        <f t="shared" si="254"/>
        <v>#N/A</v>
      </c>
      <c r="JD25" s="146" t="e">
        <f t="shared" si="254"/>
        <v>#N/A</v>
      </c>
      <c r="JE25" s="146" t="e">
        <f t="shared" si="254"/>
        <v>#N/A</v>
      </c>
      <c r="JF25" s="146" t="e">
        <f t="shared" si="254"/>
        <v>#N/A</v>
      </c>
      <c r="JG25" s="146" t="e">
        <f t="shared" si="254"/>
        <v>#N/A</v>
      </c>
      <c r="JH25" s="146" t="e">
        <f t="shared" si="254"/>
        <v>#N/A</v>
      </c>
      <c r="JI25" s="146" t="e">
        <f t="shared" si="254"/>
        <v>#N/A</v>
      </c>
      <c r="JJ25" s="146" t="e">
        <f t="shared" si="254"/>
        <v>#N/A</v>
      </c>
      <c r="JK25" s="146" t="e">
        <f t="shared" si="254"/>
        <v>#N/A</v>
      </c>
      <c r="JL25" s="146" t="e">
        <f t="shared" si="254"/>
        <v>#N/A</v>
      </c>
      <c r="JM25" s="146" t="e">
        <f t="shared" si="254"/>
        <v>#N/A</v>
      </c>
      <c r="JN25" s="146" t="e">
        <f t="shared" si="250"/>
        <v>#N/A</v>
      </c>
      <c r="JO25" s="146" t="e">
        <f t="shared" si="250"/>
        <v>#N/A</v>
      </c>
      <c r="JP25" s="146" t="e">
        <f t="shared" si="250"/>
        <v>#N/A</v>
      </c>
      <c r="JQ25" s="146" t="e">
        <f t="shared" si="250"/>
        <v>#N/A</v>
      </c>
      <c r="JR25" s="146" t="e">
        <f t="shared" si="250"/>
        <v>#N/A</v>
      </c>
      <c r="JS25" s="146" t="e">
        <f t="shared" si="250"/>
        <v>#N/A</v>
      </c>
      <c r="JT25" s="146" t="e">
        <f t="shared" si="250"/>
        <v>#N/A</v>
      </c>
      <c r="JU25" s="146" t="e">
        <f t="shared" si="250"/>
        <v>#N/A</v>
      </c>
      <c r="JV25" s="146" t="e">
        <f t="shared" si="250"/>
        <v>#N/A</v>
      </c>
      <c r="JW25" s="146" t="e">
        <f t="shared" si="250"/>
        <v>#N/A</v>
      </c>
      <c r="JX25" s="146" t="e">
        <f t="shared" si="250"/>
        <v>#N/A</v>
      </c>
      <c r="JY25" s="146" t="e">
        <f t="shared" si="250"/>
        <v>#N/A</v>
      </c>
      <c r="JZ25" s="146" t="e">
        <f t="shared" si="250"/>
        <v>#N/A</v>
      </c>
      <c r="KA25" s="146" t="e">
        <f t="shared" si="250"/>
        <v>#N/A</v>
      </c>
      <c r="KB25" s="146" t="e">
        <f t="shared" si="250"/>
        <v>#N/A</v>
      </c>
      <c r="KC25" s="146" t="e">
        <f t="shared" si="21"/>
        <v>#N/A</v>
      </c>
      <c r="KD25" s="146" t="e">
        <f t="shared" si="226"/>
        <v>#N/A</v>
      </c>
      <c r="KE25" s="146" t="e">
        <f t="shared" si="226"/>
        <v>#N/A</v>
      </c>
      <c r="KF25" s="146" t="e">
        <f t="shared" si="226"/>
        <v>#N/A</v>
      </c>
      <c r="KG25" s="146" t="e">
        <f t="shared" si="236"/>
        <v>#N/A</v>
      </c>
      <c r="KH25" s="146" t="e">
        <f t="shared" si="236"/>
        <v>#N/A</v>
      </c>
      <c r="KI25" s="146" t="e">
        <f t="shared" si="236"/>
        <v>#N/A</v>
      </c>
      <c r="KJ25" s="146" t="e">
        <f t="shared" si="236"/>
        <v>#N/A</v>
      </c>
      <c r="KK25" s="146" t="e">
        <f t="shared" si="236"/>
        <v>#N/A</v>
      </c>
      <c r="KL25" s="146" t="e">
        <f t="shared" si="236"/>
        <v>#N/A</v>
      </c>
      <c r="KM25" s="146" t="e">
        <f t="shared" si="236"/>
        <v>#N/A</v>
      </c>
      <c r="KN25" s="146" t="e">
        <f t="shared" si="236"/>
        <v>#N/A</v>
      </c>
      <c r="KO25" s="146" t="e">
        <f t="shared" si="236"/>
        <v>#N/A</v>
      </c>
      <c r="KP25" s="146" t="e">
        <f t="shared" si="236"/>
        <v>#N/A</v>
      </c>
      <c r="KQ25" s="146" t="e">
        <f t="shared" si="236"/>
        <v>#N/A</v>
      </c>
      <c r="KR25" s="146" t="e">
        <f t="shared" si="236"/>
        <v>#N/A</v>
      </c>
      <c r="KS25" s="146" t="e">
        <f t="shared" si="236"/>
        <v>#N/A</v>
      </c>
      <c r="KT25" s="146" t="e">
        <f t="shared" si="236"/>
        <v>#N/A</v>
      </c>
      <c r="KU25" s="146" t="e">
        <f t="shared" si="236"/>
        <v>#N/A</v>
      </c>
      <c r="KV25" s="146" t="e">
        <f t="shared" si="255"/>
        <v>#N/A</v>
      </c>
      <c r="KW25" s="146" t="e">
        <f t="shared" si="255"/>
        <v>#N/A</v>
      </c>
      <c r="KX25" s="146" t="e">
        <f t="shared" si="255"/>
        <v>#N/A</v>
      </c>
      <c r="KY25" s="146" t="e">
        <f t="shared" si="255"/>
        <v>#N/A</v>
      </c>
      <c r="KZ25" s="146" t="e">
        <f t="shared" si="255"/>
        <v>#N/A</v>
      </c>
      <c r="LA25" s="146" t="e">
        <f t="shared" si="255"/>
        <v>#N/A</v>
      </c>
      <c r="LB25" s="146" t="e">
        <f t="shared" si="255"/>
        <v>#N/A</v>
      </c>
      <c r="LC25" s="146" t="e">
        <f t="shared" si="255"/>
        <v>#N/A</v>
      </c>
      <c r="LD25" s="146" t="e">
        <f t="shared" si="255"/>
        <v>#N/A</v>
      </c>
      <c r="LE25" s="146" t="e">
        <f t="shared" si="255"/>
        <v>#N/A</v>
      </c>
      <c r="LF25" s="146" t="e">
        <f t="shared" si="255"/>
        <v>#N/A</v>
      </c>
      <c r="LG25" s="146" t="e">
        <f t="shared" si="255"/>
        <v>#N/A</v>
      </c>
      <c r="LH25" s="146" t="e">
        <f t="shared" si="255"/>
        <v>#N/A</v>
      </c>
      <c r="LI25" s="146" t="e">
        <f t="shared" si="255"/>
        <v>#N/A</v>
      </c>
      <c r="LJ25" s="146" t="e">
        <f t="shared" si="255"/>
        <v>#N/A</v>
      </c>
      <c r="LK25" s="146" t="e">
        <f t="shared" si="255"/>
        <v>#N/A</v>
      </c>
      <c r="LL25" s="146" t="e">
        <f t="shared" si="255"/>
        <v>#N/A</v>
      </c>
      <c r="LM25" s="146" t="e">
        <f t="shared" si="255"/>
        <v>#N/A</v>
      </c>
      <c r="LN25" s="146" t="e">
        <f t="shared" si="255"/>
        <v>#N/A</v>
      </c>
      <c r="LO25" s="146" t="e">
        <f t="shared" si="255"/>
        <v>#N/A</v>
      </c>
      <c r="LP25" s="146" t="e">
        <f t="shared" si="255"/>
        <v>#N/A</v>
      </c>
      <c r="LQ25" s="146" t="e">
        <f t="shared" si="255"/>
        <v>#N/A</v>
      </c>
      <c r="LR25" s="146" t="e">
        <f t="shared" si="255"/>
        <v>#N/A</v>
      </c>
      <c r="LS25" s="146" t="e">
        <f t="shared" si="255"/>
        <v>#N/A</v>
      </c>
      <c r="LT25" s="146" t="e">
        <f t="shared" si="255"/>
        <v>#N/A</v>
      </c>
      <c r="LU25" s="146" t="e">
        <f t="shared" si="255"/>
        <v>#N/A</v>
      </c>
      <c r="LV25" s="146" t="e">
        <f t="shared" si="255"/>
        <v>#N/A</v>
      </c>
      <c r="LW25" s="146" t="e">
        <f t="shared" si="255"/>
        <v>#N/A</v>
      </c>
      <c r="LX25" s="146" t="e">
        <f t="shared" si="255"/>
        <v>#N/A</v>
      </c>
      <c r="LY25" s="146" t="e">
        <f t="shared" si="255"/>
        <v>#N/A</v>
      </c>
      <c r="LZ25" s="146" t="e">
        <f t="shared" si="251"/>
        <v>#N/A</v>
      </c>
      <c r="MA25" s="146" t="e">
        <f t="shared" si="251"/>
        <v>#N/A</v>
      </c>
      <c r="MB25" s="146" t="e">
        <f t="shared" si="251"/>
        <v>#N/A</v>
      </c>
      <c r="MC25" s="146" t="e">
        <f t="shared" si="251"/>
        <v>#N/A</v>
      </c>
      <c r="MD25" s="146" t="e">
        <f t="shared" si="251"/>
        <v>#N/A</v>
      </c>
      <c r="ME25" s="146" t="e">
        <f t="shared" si="251"/>
        <v>#N/A</v>
      </c>
      <c r="MF25" s="146" t="e">
        <f t="shared" si="251"/>
        <v>#N/A</v>
      </c>
      <c r="MG25" s="146" t="e">
        <f t="shared" si="251"/>
        <v>#N/A</v>
      </c>
      <c r="MH25" s="146" t="e">
        <f t="shared" si="251"/>
        <v>#N/A</v>
      </c>
      <c r="MI25" s="146" t="e">
        <f t="shared" si="251"/>
        <v>#N/A</v>
      </c>
      <c r="MJ25" s="146" t="e">
        <f t="shared" si="251"/>
        <v>#N/A</v>
      </c>
      <c r="MK25" s="146" t="e">
        <f t="shared" si="251"/>
        <v>#N/A</v>
      </c>
      <c r="ML25" s="146" t="e">
        <f t="shared" si="251"/>
        <v>#N/A</v>
      </c>
      <c r="MM25" s="146" t="e">
        <f t="shared" si="251"/>
        <v>#N/A</v>
      </c>
      <c r="MN25" s="146" t="e">
        <f t="shared" si="251"/>
        <v>#N/A</v>
      </c>
      <c r="MO25" s="146" t="e">
        <f t="shared" si="22"/>
        <v>#N/A</v>
      </c>
      <c r="MP25" s="146" t="e">
        <f t="shared" si="227"/>
        <v>#N/A</v>
      </c>
      <c r="MQ25" s="146" t="e">
        <f t="shared" si="227"/>
        <v>#N/A</v>
      </c>
      <c r="MR25" s="146" t="e">
        <f t="shared" si="227"/>
        <v>#N/A</v>
      </c>
      <c r="MS25" s="146" t="e">
        <f t="shared" si="237"/>
        <v>#N/A</v>
      </c>
      <c r="MT25" s="146" t="e">
        <f t="shared" si="237"/>
        <v>#N/A</v>
      </c>
      <c r="MU25" s="146" t="e">
        <f t="shared" si="237"/>
        <v>#N/A</v>
      </c>
      <c r="MV25" s="146" t="e">
        <f t="shared" si="237"/>
        <v>#N/A</v>
      </c>
      <c r="MW25" s="146" t="e">
        <f t="shared" si="237"/>
        <v>#N/A</v>
      </c>
      <c r="MX25" s="146" t="e">
        <f t="shared" si="237"/>
        <v>#N/A</v>
      </c>
      <c r="MY25" s="146" t="e">
        <f t="shared" si="237"/>
        <v>#N/A</v>
      </c>
      <c r="MZ25" s="146" t="e">
        <f t="shared" si="237"/>
        <v>#N/A</v>
      </c>
      <c r="NA25" s="146" t="e">
        <f t="shared" si="237"/>
        <v>#N/A</v>
      </c>
      <c r="NB25" s="146" t="e">
        <f t="shared" si="237"/>
        <v>#N/A</v>
      </c>
      <c r="NC25" s="146" t="e">
        <f t="shared" si="237"/>
        <v>#N/A</v>
      </c>
      <c r="ND25" s="146" t="e">
        <f t="shared" si="237"/>
        <v>#N/A</v>
      </c>
      <c r="NE25" s="146" t="e">
        <f t="shared" si="237"/>
        <v>#N/A</v>
      </c>
      <c r="NF25" s="146" t="e">
        <f t="shared" si="237"/>
        <v>#N/A</v>
      </c>
      <c r="NG25" s="146" t="e">
        <f t="shared" si="237"/>
        <v>#N/A</v>
      </c>
      <c r="NH25" s="146" t="e">
        <f t="shared" si="256"/>
        <v>#N/A</v>
      </c>
      <c r="NI25" s="146" t="e">
        <f t="shared" si="256"/>
        <v>#N/A</v>
      </c>
      <c r="NJ25" s="146" t="e">
        <f t="shared" si="256"/>
        <v>#N/A</v>
      </c>
      <c r="NK25" s="146" t="e">
        <f t="shared" si="256"/>
        <v>#N/A</v>
      </c>
      <c r="NL25" s="146" t="e">
        <f t="shared" si="256"/>
        <v>#N/A</v>
      </c>
      <c r="NM25" s="146" t="e">
        <f t="shared" si="256"/>
        <v>#N/A</v>
      </c>
      <c r="NN25" s="146" t="e">
        <f t="shared" si="256"/>
        <v>#N/A</v>
      </c>
      <c r="NO25" s="146" t="e">
        <f t="shared" si="256"/>
        <v>#N/A</v>
      </c>
      <c r="NP25" s="146" t="e">
        <f t="shared" si="256"/>
        <v>#N/A</v>
      </c>
      <c r="NQ25" s="146" t="e">
        <f t="shared" si="256"/>
        <v>#N/A</v>
      </c>
      <c r="NR25" s="146" t="e">
        <f t="shared" si="256"/>
        <v>#N/A</v>
      </c>
      <c r="NS25" s="146" t="e">
        <f t="shared" si="256"/>
        <v>#N/A</v>
      </c>
      <c r="NT25" s="146" t="e">
        <f t="shared" si="256"/>
        <v>#N/A</v>
      </c>
      <c r="NU25" s="146" t="e">
        <f t="shared" si="256"/>
        <v>#N/A</v>
      </c>
      <c r="NV25" s="146" t="e">
        <f t="shared" si="256"/>
        <v>#N/A</v>
      </c>
      <c r="NW25" s="146" t="e">
        <f t="shared" si="256"/>
        <v>#N/A</v>
      </c>
      <c r="NX25" s="146" t="e">
        <f t="shared" si="256"/>
        <v>#N/A</v>
      </c>
      <c r="NY25" s="146" t="e">
        <f t="shared" si="256"/>
        <v>#N/A</v>
      </c>
      <c r="NZ25" s="146" t="e">
        <f t="shared" si="256"/>
        <v>#N/A</v>
      </c>
      <c r="OA25" s="146" t="e">
        <f t="shared" si="256"/>
        <v>#N/A</v>
      </c>
      <c r="OB25" s="146" t="e">
        <f t="shared" si="256"/>
        <v>#N/A</v>
      </c>
      <c r="OC25" s="146" t="e">
        <f t="shared" si="256"/>
        <v>#N/A</v>
      </c>
      <c r="OD25" s="146" t="e">
        <f t="shared" si="256"/>
        <v>#N/A</v>
      </c>
      <c r="OE25" s="146" t="e">
        <f t="shared" si="256"/>
        <v>#N/A</v>
      </c>
      <c r="OF25" s="146" t="e">
        <f t="shared" si="256"/>
        <v>#N/A</v>
      </c>
      <c r="OG25" s="146" t="e">
        <f t="shared" si="256"/>
        <v>#N/A</v>
      </c>
      <c r="OH25" s="146" t="e">
        <f t="shared" si="256"/>
        <v>#N/A</v>
      </c>
      <c r="OI25" s="146" t="e">
        <f t="shared" si="256"/>
        <v>#N/A</v>
      </c>
      <c r="OJ25" s="146" t="e">
        <f t="shared" si="256"/>
        <v>#N/A</v>
      </c>
      <c r="OK25" s="146" t="e">
        <f t="shared" si="256"/>
        <v>#N/A</v>
      </c>
      <c r="OL25" s="146" t="e">
        <f t="shared" si="252"/>
        <v>#N/A</v>
      </c>
      <c r="OM25" s="146" t="e">
        <f t="shared" si="252"/>
        <v>#N/A</v>
      </c>
      <c r="ON25" s="146" t="e">
        <f t="shared" si="252"/>
        <v>#N/A</v>
      </c>
      <c r="OO25" s="146" t="e">
        <f t="shared" si="252"/>
        <v>#N/A</v>
      </c>
      <c r="OP25" s="146" t="e">
        <f t="shared" si="252"/>
        <v>#N/A</v>
      </c>
      <c r="OQ25" s="146" t="e">
        <f t="shared" si="252"/>
        <v>#N/A</v>
      </c>
      <c r="OR25" s="146" t="e">
        <f t="shared" si="252"/>
        <v>#N/A</v>
      </c>
      <c r="OS25" s="146" t="e">
        <f t="shared" si="252"/>
        <v>#N/A</v>
      </c>
      <c r="OT25" s="146" t="e">
        <f t="shared" si="252"/>
        <v>#N/A</v>
      </c>
      <c r="OU25" s="146" t="e">
        <f t="shared" si="252"/>
        <v>#N/A</v>
      </c>
      <c r="OV25" s="146" t="e">
        <f t="shared" si="252"/>
        <v>#N/A</v>
      </c>
      <c r="OW25" s="146" t="e">
        <f t="shared" si="252"/>
        <v>#N/A</v>
      </c>
      <c r="OX25" s="146" t="e">
        <f t="shared" si="252"/>
        <v>#N/A</v>
      </c>
      <c r="OY25" s="146" t="e">
        <f t="shared" si="252"/>
        <v>#N/A</v>
      </c>
      <c r="OZ25" s="146" t="e">
        <f t="shared" si="252"/>
        <v>#N/A</v>
      </c>
      <c r="PA25" s="146" t="e">
        <f t="shared" si="23"/>
        <v>#N/A</v>
      </c>
      <c r="PB25" s="146" t="e">
        <f t="shared" si="248"/>
        <v>#N/A</v>
      </c>
      <c r="PC25" s="146" t="e">
        <f t="shared" si="248"/>
        <v>#N/A</v>
      </c>
      <c r="PD25" s="146" t="e">
        <f t="shared" si="248"/>
        <v>#N/A</v>
      </c>
      <c r="PE25" s="146" t="e">
        <f t="shared" si="248"/>
        <v>#N/A</v>
      </c>
      <c r="PF25" s="146" t="e">
        <f t="shared" si="248"/>
        <v>#N/A</v>
      </c>
      <c r="PG25" s="146" t="e">
        <f t="shared" si="248"/>
        <v>#N/A</v>
      </c>
      <c r="PH25" s="146" t="e">
        <f t="shared" si="248"/>
        <v>#N/A</v>
      </c>
      <c r="PI25" s="146" t="e">
        <f t="shared" si="248"/>
        <v>#N/A</v>
      </c>
    </row>
    <row r="26" spans="1:425" hidden="1" x14ac:dyDescent="0.45">
      <c r="A26" s="4">
        <v>23</v>
      </c>
      <c r="B26" s="319" t="str">
        <f>IFERROR(_xlfn.LOGNORM.INV(VLookups!$B$22,LN($G26),LN($K26)),"")</f>
        <v/>
      </c>
      <c r="C26" s="81"/>
      <c r="D26" s="319" t="str">
        <f>IFERROR(_xlfn.LOGNORM.INV(VLookups!$B$23,LN($G26),LN($K26)),"")</f>
        <v/>
      </c>
      <c r="E26" s="32" t="str">
        <f t="shared" si="8"/>
        <v/>
      </c>
      <c r="F26" s="32" t="str">
        <f t="shared" si="9"/>
        <v/>
      </c>
      <c r="G26" s="65" t="str">
        <f>IF(AND(C26&gt;0,NOT(ISBLANK(H26))),IF(VLOOKUP($C$3,VLookups!$A$17:$B$18,2,FALSE),C26*VLOOKUP(H26,VLookups!$A$4:$B$13,2,FALSE),C26),"")</f>
        <v/>
      </c>
      <c r="H26" s="21"/>
      <c r="I26" s="53"/>
      <c r="J26" s="237"/>
      <c r="K26" s="320" t="str">
        <f>IF(C26&gt;0,IF(ISBLANK(J26),IF(ISBLANK(H26),"",VLOOKUP(H26,VLookups!$A$4:$C$13,3,FALSE)),J26),"")</f>
        <v/>
      </c>
      <c r="L26" s="320" t="str">
        <f t="shared" si="10"/>
        <v/>
      </c>
      <c r="M26" s="67" t="str">
        <f t="shared" si="11"/>
        <v/>
      </c>
      <c r="N26" s="81"/>
      <c r="O26" s="230" t="str">
        <f>IF(AND(N26&gt;0,C26&gt;0,NOT(K26="")),ABS(VLOOKUP($N$1,VLookups!$A$27:$B$28,2,FALSE)-_xlfn.LOGNORM.DIST(N26,LN(G26),LN(K26),TRUE)),"")</f>
        <v/>
      </c>
      <c r="P26" s="80" t="str">
        <f>IF(AND($B26&gt;0,$C26&gt;0,$D26&gt;0,NOT(ISBLANK($H26))),_xlfn.LOGNORM.INV(ABS(VLOOKUP($N$1,VLookups!$A$27:$B$28,2,FALSE)-P$3),LN($G26),LN($K26)),"")</f>
        <v/>
      </c>
      <c r="Q26" s="79" t="str">
        <f>IF(AND($B26&gt;0,$C26&gt;0,$D26&gt;0,NOT(ISBLANK($H26))),_xlfn.LOGNORM.INV(ABS(VLOOKUP($N$1,VLookups!$A$27:$B$28,2,FALSE)-Q$3),LN($G26),LN($K26)),"")</f>
        <v/>
      </c>
      <c r="R26" s="80" t="str">
        <f>IF(AND($B26&gt;0,$C26&gt;0,$D26&gt;0,NOT(ISBLANK($H26))),_xlfn.LOGNORM.INV(ABS(VLOOKUP($N$1,VLookups!$A$27:$B$28,2,FALSE)-R$3),LN($G26),LN($K26)),"")</f>
        <v/>
      </c>
      <c r="S26" s="79" t="str">
        <f>IF(AND($B26&gt;0,$C26&gt;0,$D26&gt;0,NOT(ISBLANK($H26))),_xlfn.LOGNORM.INV(ABS(VLOOKUP($N$1,VLookups!$A$27:$B$28,2,FALSE)-S$3),LN($G26),LN($K26)),"")</f>
        <v/>
      </c>
      <c r="T26" s="80" t="str">
        <f>IF(AND($B26&gt;0,$C26&gt;0,$D26&gt;0,NOT(ISBLANK($H26))),_xlfn.LOGNORM.INV(ABS(VLOOKUP($N$1,VLookups!$A$27:$B$28,2,FALSE)-T$3),LN($G26),LN($K26)),"")</f>
        <v/>
      </c>
      <c r="U26" s="79" t="str">
        <f>IF(AND($B26&gt;0,$C26&gt;0,$D26&gt;0,NOT(ISBLANK($H26))),_xlfn.LOGNORM.INV(ABS(VLOOKUP($N$1,VLookups!$A$27:$B$28,2,FALSE)-U$3),LN($G26),LN($K26)),"")</f>
        <v/>
      </c>
      <c r="V26" s="5"/>
      <c r="W26" s="145" t="str">
        <f t="shared" si="12"/>
        <v/>
      </c>
      <c r="X26" s="145" t="str">
        <f t="shared" si="13"/>
        <v/>
      </c>
      <c r="Y26" s="46" t="str">
        <f t="shared" ref="Y26" si="260">IF(ISNONTEXT($W26),X26+$W26,"")</f>
        <v/>
      </c>
      <c r="Z26" s="46" t="str">
        <f t="shared" si="25"/>
        <v/>
      </c>
      <c r="AA26" s="46" t="str">
        <f t="shared" si="26"/>
        <v/>
      </c>
      <c r="AB26" s="46" t="str">
        <f t="shared" si="27"/>
        <v/>
      </c>
      <c r="AC26" s="46" t="str">
        <f t="shared" si="28"/>
        <v/>
      </c>
      <c r="AD26" s="46" t="str">
        <f t="shared" si="29"/>
        <v/>
      </c>
      <c r="AE26" s="46" t="str">
        <f t="shared" si="30"/>
        <v/>
      </c>
      <c r="AF26" s="46" t="str">
        <f t="shared" si="31"/>
        <v/>
      </c>
      <c r="AG26" s="46" t="str">
        <f t="shared" si="32"/>
        <v/>
      </c>
      <c r="AH26" s="46" t="str">
        <f t="shared" si="33"/>
        <v/>
      </c>
      <c r="AI26" s="46" t="str">
        <f t="shared" si="34"/>
        <v/>
      </c>
      <c r="AJ26" s="46" t="str">
        <f t="shared" si="35"/>
        <v/>
      </c>
      <c r="AK26" s="46" t="str">
        <f t="shared" si="36"/>
        <v/>
      </c>
      <c r="AL26" s="46" t="str">
        <f t="shared" si="37"/>
        <v/>
      </c>
      <c r="AM26" s="46" t="str">
        <f t="shared" si="38"/>
        <v/>
      </c>
      <c r="AN26" s="46" t="str">
        <f t="shared" si="39"/>
        <v/>
      </c>
      <c r="AO26" s="46" t="str">
        <f t="shared" si="40"/>
        <v/>
      </c>
      <c r="AP26" s="46" t="str">
        <f t="shared" si="41"/>
        <v/>
      </c>
      <c r="AQ26" s="46" t="str">
        <f t="shared" si="42"/>
        <v/>
      </c>
      <c r="AR26" s="46" t="str">
        <f t="shared" si="43"/>
        <v/>
      </c>
      <c r="AS26" s="46" t="str">
        <f t="shared" si="44"/>
        <v/>
      </c>
      <c r="AT26" s="46" t="str">
        <f t="shared" si="45"/>
        <v/>
      </c>
      <c r="AU26" s="46" t="str">
        <f t="shared" si="46"/>
        <v/>
      </c>
      <c r="AV26" s="46" t="str">
        <f t="shared" si="47"/>
        <v/>
      </c>
      <c r="AW26" s="46" t="str">
        <f t="shared" si="48"/>
        <v/>
      </c>
      <c r="AX26" s="46" t="str">
        <f t="shared" si="49"/>
        <v/>
      </c>
      <c r="AY26" s="46" t="str">
        <f t="shared" si="50"/>
        <v/>
      </c>
      <c r="AZ26" s="46" t="str">
        <f t="shared" si="51"/>
        <v/>
      </c>
      <c r="BA26" s="46" t="str">
        <f t="shared" si="52"/>
        <v/>
      </c>
      <c r="BB26" s="46" t="str">
        <f t="shared" si="53"/>
        <v/>
      </c>
      <c r="BC26" s="46" t="str">
        <f t="shared" si="54"/>
        <v/>
      </c>
      <c r="BD26" s="46" t="str">
        <f t="shared" si="55"/>
        <v/>
      </c>
      <c r="BE26" s="46" t="str">
        <f t="shared" si="56"/>
        <v/>
      </c>
      <c r="BF26" s="46" t="str">
        <f t="shared" si="57"/>
        <v/>
      </c>
      <c r="BG26" s="46" t="str">
        <f t="shared" si="58"/>
        <v/>
      </c>
      <c r="BH26" s="46" t="str">
        <f t="shared" si="59"/>
        <v/>
      </c>
      <c r="BI26" s="46" t="str">
        <f t="shared" si="60"/>
        <v/>
      </c>
      <c r="BJ26" s="46" t="str">
        <f t="shared" si="61"/>
        <v/>
      </c>
      <c r="BK26" s="46" t="str">
        <f t="shared" si="62"/>
        <v/>
      </c>
      <c r="BL26" s="46" t="str">
        <f t="shared" si="63"/>
        <v/>
      </c>
      <c r="BM26" s="46" t="str">
        <f t="shared" si="64"/>
        <v/>
      </c>
      <c r="BN26" s="46" t="str">
        <f t="shared" si="65"/>
        <v/>
      </c>
      <c r="BO26" s="46" t="str">
        <f t="shared" si="66"/>
        <v/>
      </c>
      <c r="BP26" s="46" t="str">
        <f t="shared" si="67"/>
        <v/>
      </c>
      <c r="BQ26" s="46" t="str">
        <f t="shared" si="68"/>
        <v/>
      </c>
      <c r="BR26" s="46" t="str">
        <f t="shared" si="69"/>
        <v/>
      </c>
      <c r="BS26" s="46" t="str">
        <f t="shared" si="70"/>
        <v/>
      </c>
      <c r="BT26" s="46" t="str">
        <f t="shared" si="71"/>
        <v/>
      </c>
      <c r="BU26" s="46" t="str">
        <f t="shared" si="72"/>
        <v/>
      </c>
      <c r="BV26" s="46" t="str">
        <f t="shared" si="73"/>
        <v/>
      </c>
      <c r="BW26" s="46" t="str">
        <f t="shared" si="74"/>
        <v/>
      </c>
      <c r="BX26" s="46" t="str">
        <f t="shared" si="75"/>
        <v/>
      </c>
      <c r="BY26" s="46" t="str">
        <f t="shared" si="76"/>
        <v/>
      </c>
      <c r="BZ26" s="46" t="str">
        <f t="shared" si="77"/>
        <v/>
      </c>
      <c r="CA26" s="46" t="str">
        <f t="shared" si="78"/>
        <v/>
      </c>
      <c r="CB26" s="46" t="str">
        <f t="shared" si="79"/>
        <v/>
      </c>
      <c r="CC26" s="46" t="str">
        <f t="shared" si="80"/>
        <v/>
      </c>
      <c r="CD26" s="46" t="str">
        <f t="shared" si="81"/>
        <v/>
      </c>
      <c r="CE26" s="46" t="str">
        <f t="shared" si="82"/>
        <v/>
      </c>
      <c r="CF26" s="46" t="str">
        <f t="shared" si="83"/>
        <v/>
      </c>
      <c r="CG26" s="46" t="str">
        <f t="shared" si="84"/>
        <v/>
      </c>
      <c r="CH26" s="46" t="str">
        <f t="shared" si="85"/>
        <v/>
      </c>
      <c r="CI26" s="46" t="str">
        <f t="shared" si="86"/>
        <v/>
      </c>
      <c r="CJ26" s="46" t="str">
        <f t="shared" si="87"/>
        <v/>
      </c>
      <c r="CK26" s="46" t="str">
        <f t="shared" si="18"/>
        <v/>
      </c>
      <c r="CL26" s="46" t="str">
        <f t="shared" si="88"/>
        <v/>
      </c>
      <c r="CM26" s="46" t="str">
        <f t="shared" si="89"/>
        <v/>
      </c>
      <c r="CN26" s="46" t="str">
        <f t="shared" si="90"/>
        <v/>
      </c>
      <c r="CO26" s="46" t="str">
        <f t="shared" si="91"/>
        <v/>
      </c>
      <c r="CP26" s="46" t="str">
        <f t="shared" si="92"/>
        <v/>
      </c>
      <c r="CQ26" s="46" t="str">
        <f t="shared" si="93"/>
        <v/>
      </c>
      <c r="CR26" s="46" t="str">
        <f t="shared" si="94"/>
        <v/>
      </c>
      <c r="CS26" s="46" t="str">
        <f t="shared" si="95"/>
        <v/>
      </c>
      <c r="CT26" s="46" t="str">
        <f t="shared" si="96"/>
        <v/>
      </c>
      <c r="CU26" s="46" t="str">
        <f t="shared" si="97"/>
        <v/>
      </c>
      <c r="CV26" s="46" t="str">
        <f t="shared" si="98"/>
        <v/>
      </c>
      <c r="CW26" s="46" t="str">
        <f t="shared" si="99"/>
        <v/>
      </c>
      <c r="CX26" s="46" t="str">
        <f t="shared" si="100"/>
        <v/>
      </c>
      <c r="CY26" s="46" t="str">
        <f t="shared" si="101"/>
        <v/>
      </c>
      <c r="CZ26" s="46" t="str">
        <f t="shared" si="102"/>
        <v/>
      </c>
      <c r="DA26" s="46" t="str">
        <f t="shared" si="103"/>
        <v/>
      </c>
      <c r="DB26" s="46" t="str">
        <f t="shared" si="104"/>
        <v/>
      </c>
      <c r="DC26" s="46" t="str">
        <f t="shared" si="105"/>
        <v/>
      </c>
      <c r="DD26" s="46" t="str">
        <f t="shared" si="106"/>
        <v/>
      </c>
      <c r="DE26" s="46" t="str">
        <f t="shared" si="107"/>
        <v/>
      </c>
      <c r="DF26" s="46" t="str">
        <f t="shared" si="108"/>
        <v/>
      </c>
      <c r="DG26" s="46" t="str">
        <f t="shared" si="109"/>
        <v/>
      </c>
      <c r="DH26" s="46" t="str">
        <f t="shared" si="110"/>
        <v/>
      </c>
      <c r="DI26" s="46" t="str">
        <f t="shared" si="111"/>
        <v/>
      </c>
      <c r="DJ26" s="46" t="str">
        <f t="shared" si="112"/>
        <v/>
      </c>
      <c r="DK26" s="46" t="str">
        <f t="shared" si="113"/>
        <v/>
      </c>
      <c r="DL26" s="46" t="str">
        <f t="shared" si="114"/>
        <v/>
      </c>
      <c r="DM26" s="46" t="str">
        <f t="shared" si="115"/>
        <v/>
      </c>
      <c r="DN26" s="46" t="str">
        <f t="shared" si="116"/>
        <v/>
      </c>
      <c r="DO26" s="46" t="str">
        <f t="shared" si="117"/>
        <v/>
      </c>
      <c r="DP26" s="46" t="str">
        <f t="shared" si="118"/>
        <v/>
      </c>
      <c r="DQ26" s="46" t="str">
        <f t="shared" si="119"/>
        <v/>
      </c>
      <c r="DR26" s="46" t="str">
        <f t="shared" si="120"/>
        <v/>
      </c>
      <c r="DS26" s="46" t="str">
        <f t="shared" si="121"/>
        <v/>
      </c>
      <c r="DT26" s="46" t="str">
        <f t="shared" si="122"/>
        <v/>
      </c>
      <c r="DU26" s="46" t="str">
        <f t="shared" si="123"/>
        <v/>
      </c>
      <c r="DV26" s="46" t="str">
        <f t="shared" si="124"/>
        <v/>
      </c>
      <c r="DW26" s="46" t="str">
        <f t="shared" si="125"/>
        <v/>
      </c>
      <c r="DX26" s="46" t="str">
        <f t="shared" si="126"/>
        <v/>
      </c>
      <c r="DY26" s="46" t="str">
        <f t="shared" si="127"/>
        <v/>
      </c>
      <c r="DZ26" s="46" t="str">
        <f t="shared" si="128"/>
        <v/>
      </c>
      <c r="EA26" s="46" t="str">
        <f t="shared" si="129"/>
        <v/>
      </c>
      <c r="EB26" s="46" t="str">
        <f t="shared" si="130"/>
        <v/>
      </c>
      <c r="EC26" s="46" t="str">
        <f t="shared" si="131"/>
        <v/>
      </c>
      <c r="ED26" s="46" t="str">
        <f t="shared" si="132"/>
        <v/>
      </c>
      <c r="EE26" s="46" t="str">
        <f t="shared" si="133"/>
        <v/>
      </c>
      <c r="EF26" s="46" t="str">
        <f t="shared" si="134"/>
        <v/>
      </c>
      <c r="EG26" s="46" t="str">
        <f t="shared" si="135"/>
        <v/>
      </c>
      <c r="EH26" s="46" t="str">
        <f t="shared" si="136"/>
        <v/>
      </c>
      <c r="EI26" s="46" t="str">
        <f t="shared" si="137"/>
        <v/>
      </c>
      <c r="EJ26" s="46" t="str">
        <f t="shared" si="138"/>
        <v/>
      </c>
      <c r="EK26" s="46" t="str">
        <f t="shared" si="139"/>
        <v/>
      </c>
      <c r="EL26" s="46" t="str">
        <f t="shared" si="140"/>
        <v/>
      </c>
      <c r="EM26" s="46" t="str">
        <f t="shared" si="141"/>
        <v/>
      </c>
      <c r="EN26" s="46" t="str">
        <f t="shared" si="142"/>
        <v/>
      </c>
      <c r="EO26" s="46" t="str">
        <f t="shared" si="143"/>
        <v/>
      </c>
      <c r="EP26" s="46" t="str">
        <f t="shared" si="144"/>
        <v/>
      </c>
      <c r="EQ26" s="46" t="str">
        <f t="shared" si="145"/>
        <v/>
      </c>
      <c r="ER26" s="46" t="str">
        <f t="shared" si="146"/>
        <v/>
      </c>
      <c r="ES26" s="46" t="str">
        <f t="shared" si="147"/>
        <v/>
      </c>
      <c r="ET26" s="46" t="str">
        <f t="shared" si="148"/>
        <v/>
      </c>
      <c r="EU26" s="46" t="str">
        <f t="shared" si="149"/>
        <v/>
      </c>
      <c r="EV26" s="46" t="str">
        <f t="shared" si="150"/>
        <v/>
      </c>
      <c r="EW26" s="46" t="str">
        <f t="shared" si="19"/>
        <v/>
      </c>
      <c r="EX26" s="46" t="str">
        <f t="shared" si="151"/>
        <v/>
      </c>
      <c r="EY26" s="46" t="str">
        <f t="shared" si="152"/>
        <v/>
      </c>
      <c r="EZ26" s="46" t="str">
        <f t="shared" si="153"/>
        <v/>
      </c>
      <c r="FA26" s="46" t="str">
        <f t="shared" si="154"/>
        <v/>
      </c>
      <c r="FB26" s="46" t="str">
        <f t="shared" si="155"/>
        <v/>
      </c>
      <c r="FC26" s="46" t="str">
        <f t="shared" si="156"/>
        <v/>
      </c>
      <c r="FD26" s="46" t="str">
        <f t="shared" si="157"/>
        <v/>
      </c>
      <c r="FE26" s="46" t="str">
        <f t="shared" si="158"/>
        <v/>
      </c>
      <c r="FF26" s="46" t="str">
        <f t="shared" si="159"/>
        <v/>
      </c>
      <c r="FG26" s="46" t="str">
        <f t="shared" si="160"/>
        <v/>
      </c>
      <c r="FH26" s="46" t="str">
        <f t="shared" si="161"/>
        <v/>
      </c>
      <c r="FI26" s="46" t="str">
        <f t="shared" si="162"/>
        <v/>
      </c>
      <c r="FJ26" s="46" t="str">
        <f t="shared" si="163"/>
        <v/>
      </c>
      <c r="FK26" s="46" t="str">
        <f t="shared" si="164"/>
        <v/>
      </c>
      <c r="FL26" s="46" t="str">
        <f t="shared" si="165"/>
        <v/>
      </c>
      <c r="FM26" s="46" t="str">
        <f t="shared" si="166"/>
        <v/>
      </c>
      <c r="FN26" s="46" t="str">
        <f t="shared" si="167"/>
        <v/>
      </c>
      <c r="FO26" s="46" t="str">
        <f t="shared" si="168"/>
        <v/>
      </c>
      <c r="FP26" s="46" t="str">
        <f t="shared" si="169"/>
        <v/>
      </c>
      <c r="FQ26" s="46" t="str">
        <f t="shared" si="170"/>
        <v/>
      </c>
      <c r="FR26" s="46" t="str">
        <f t="shared" si="171"/>
        <v/>
      </c>
      <c r="FS26" s="46" t="str">
        <f t="shared" si="172"/>
        <v/>
      </c>
      <c r="FT26" s="46" t="str">
        <f t="shared" si="173"/>
        <v/>
      </c>
      <c r="FU26" s="46" t="str">
        <f t="shared" si="174"/>
        <v/>
      </c>
      <c r="FV26" s="46" t="str">
        <f t="shared" si="175"/>
        <v/>
      </c>
      <c r="FW26" s="46" t="str">
        <f t="shared" si="176"/>
        <v/>
      </c>
      <c r="FX26" s="46" t="str">
        <f t="shared" si="177"/>
        <v/>
      </c>
      <c r="FY26" s="46" t="str">
        <f t="shared" si="178"/>
        <v/>
      </c>
      <c r="FZ26" s="46" t="str">
        <f t="shared" si="179"/>
        <v/>
      </c>
      <c r="GA26" s="46" t="str">
        <f t="shared" si="180"/>
        <v/>
      </c>
      <c r="GB26" s="46" t="str">
        <f t="shared" si="181"/>
        <v/>
      </c>
      <c r="GC26" s="46" t="str">
        <f t="shared" si="182"/>
        <v/>
      </c>
      <c r="GD26" s="46" t="str">
        <f t="shared" si="183"/>
        <v/>
      </c>
      <c r="GE26" s="46" t="str">
        <f t="shared" si="184"/>
        <v/>
      </c>
      <c r="GF26" s="46" t="str">
        <f t="shared" si="185"/>
        <v/>
      </c>
      <c r="GG26" s="46" t="str">
        <f t="shared" si="186"/>
        <v/>
      </c>
      <c r="GH26" s="46" t="str">
        <f t="shared" si="187"/>
        <v/>
      </c>
      <c r="GI26" s="46" t="str">
        <f t="shared" si="188"/>
        <v/>
      </c>
      <c r="GJ26" s="46" t="str">
        <f t="shared" si="189"/>
        <v/>
      </c>
      <c r="GK26" s="46" t="str">
        <f t="shared" si="190"/>
        <v/>
      </c>
      <c r="GL26" s="46" t="str">
        <f t="shared" si="191"/>
        <v/>
      </c>
      <c r="GM26" s="46" t="str">
        <f t="shared" si="192"/>
        <v/>
      </c>
      <c r="GN26" s="46" t="str">
        <f t="shared" si="193"/>
        <v/>
      </c>
      <c r="GO26" s="46" t="str">
        <f t="shared" si="194"/>
        <v/>
      </c>
      <c r="GP26" s="46" t="str">
        <f t="shared" si="195"/>
        <v/>
      </c>
      <c r="GQ26" s="46" t="str">
        <f t="shared" si="196"/>
        <v/>
      </c>
      <c r="GR26" s="46" t="str">
        <f t="shared" si="197"/>
        <v/>
      </c>
      <c r="GS26" s="46" t="str">
        <f t="shared" si="198"/>
        <v/>
      </c>
      <c r="GT26" s="46" t="str">
        <f t="shared" si="199"/>
        <v/>
      </c>
      <c r="GU26" s="46" t="str">
        <f t="shared" si="200"/>
        <v/>
      </c>
      <c r="GV26" s="46" t="str">
        <f t="shared" si="201"/>
        <v/>
      </c>
      <c r="GW26" s="46" t="str">
        <f t="shared" si="202"/>
        <v/>
      </c>
      <c r="GX26" s="46" t="str">
        <f t="shared" si="203"/>
        <v/>
      </c>
      <c r="GY26" s="46" t="str">
        <f t="shared" si="204"/>
        <v/>
      </c>
      <c r="GZ26" s="46" t="str">
        <f t="shared" si="205"/>
        <v/>
      </c>
      <c r="HA26" s="46" t="str">
        <f t="shared" si="206"/>
        <v/>
      </c>
      <c r="HB26" s="46" t="str">
        <f t="shared" si="207"/>
        <v/>
      </c>
      <c r="HC26" s="46" t="str">
        <f t="shared" si="208"/>
        <v/>
      </c>
      <c r="HD26" s="46" t="str">
        <f t="shared" si="209"/>
        <v/>
      </c>
      <c r="HE26" s="46" t="str">
        <f t="shared" si="210"/>
        <v/>
      </c>
      <c r="HF26" s="46" t="str">
        <f t="shared" si="211"/>
        <v/>
      </c>
      <c r="HG26" s="46" t="str">
        <f t="shared" si="212"/>
        <v/>
      </c>
      <c r="HH26" s="46" t="str">
        <f t="shared" si="213"/>
        <v/>
      </c>
      <c r="HI26" s="46" t="str">
        <f t="shared" si="20"/>
        <v/>
      </c>
      <c r="HJ26" s="46" t="str">
        <f t="shared" si="241"/>
        <v/>
      </c>
      <c r="HK26" s="46" t="str">
        <f t="shared" si="242"/>
        <v/>
      </c>
      <c r="HL26" s="46" t="str">
        <f t="shared" si="243"/>
        <v/>
      </c>
      <c r="HM26" s="46" t="str">
        <f t="shared" si="244"/>
        <v/>
      </c>
      <c r="HN26" s="46" t="str">
        <f t="shared" si="245"/>
        <v/>
      </c>
      <c r="HO26" s="46" t="str">
        <f t="shared" si="246"/>
        <v/>
      </c>
      <c r="HP26" s="46" t="str">
        <f t="shared" si="247"/>
        <v/>
      </c>
      <c r="HQ26" s="146" t="e">
        <f t="shared" si="15"/>
        <v>#N/A</v>
      </c>
      <c r="HR26" s="146" t="e">
        <f t="shared" si="225"/>
        <v>#N/A</v>
      </c>
      <c r="HS26" s="146" t="e">
        <f t="shared" si="225"/>
        <v>#N/A</v>
      </c>
      <c r="HT26" s="146" t="e">
        <f t="shared" si="225"/>
        <v>#N/A</v>
      </c>
      <c r="HU26" s="146" t="e">
        <f t="shared" si="235"/>
        <v>#N/A</v>
      </c>
      <c r="HV26" s="146" t="e">
        <f t="shared" si="235"/>
        <v>#N/A</v>
      </c>
      <c r="HW26" s="146" t="e">
        <f t="shared" si="235"/>
        <v>#N/A</v>
      </c>
      <c r="HX26" s="146" t="e">
        <f t="shared" si="235"/>
        <v>#N/A</v>
      </c>
      <c r="HY26" s="146" t="e">
        <f t="shared" si="235"/>
        <v>#N/A</v>
      </c>
      <c r="HZ26" s="146" t="e">
        <f t="shared" si="235"/>
        <v>#N/A</v>
      </c>
      <c r="IA26" s="146" t="e">
        <f t="shared" si="235"/>
        <v>#N/A</v>
      </c>
      <c r="IB26" s="146" t="e">
        <f t="shared" si="235"/>
        <v>#N/A</v>
      </c>
      <c r="IC26" s="146" t="e">
        <f t="shared" si="235"/>
        <v>#N/A</v>
      </c>
      <c r="ID26" s="146" t="e">
        <f t="shared" si="235"/>
        <v>#N/A</v>
      </c>
      <c r="IE26" s="146" t="e">
        <f t="shared" si="235"/>
        <v>#N/A</v>
      </c>
      <c r="IF26" s="146" t="e">
        <f t="shared" si="235"/>
        <v>#N/A</v>
      </c>
      <c r="IG26" s="146" t="e">
        <f t="shared" si="235"/>
        <v>#N/A</v>
      </c>
      <c r="IH26" s="146" t="e">
        <f t="shared" si="235"/>
        <v>#N/A</v>
      </c>
      <c r="II26" s="146" t="e">
        <f t="shared" si="235"/>
        <v>#N/A</v>
      </c>
      <c r="IJ26" s="146" t="e">
        <f t="shared" si="254"/>
        <v>#N/A</v>
      </c>
      <c r="IK26" s="146" t="e">
        <f t="shared" si="254"/>
        <v>#N/A</v>
      </c>
      <c r="IL26" s="146" t="e">
        <f t="shared" si="254"/>
        <v>#N/A</v>
      </c>
      <c r="IM26" s="146" t="e">
        <f t="shared" si="254"/>
        <v>#N/A</v>
      </c>
      <c r="IN26" s="146" t="e">
        <f t="shared" si="254"/>
        <v>#N/A</v>
      </c>
      <c r="IO26" s="146" t="e">
        <f t="shared" si="254"/>
        <v>#N/A</v>
      </c>
      <c r="IP26" s="146" t="e">
        <f t="shared" si="254"/>
        <v>#N/A</v>
      </c>
      <c r="IQ26" s="146" t="e">
        <f t="shared" si="254"/>
        <v>#N/A</v>
      </c>
      <c r="IR26" s="146" t="e">
        <f t="shared" si="254"/>
        <v>#N/A</v>
      </c>
      <c r="IS26" s="146" t="e">
        <f t="shared" si="254"/>
        <v>#N/A</v>
      </c>
      <c r="IT26" s="146" t="e">
        <f t="shared" si="254"/>
        <v>#N/A</v>
      </c>
      <c r="IU26" s="146" t="e">
        <f t="shared" si="254"/>
        <v>#N/A</v>
      </c>
      <c r="IV26" s="146" t="e">
        <f t="shared" si="254"/>
        <v>#N/A</v>
      </c>
      <c r="IW26" s="146" t="e">
        <f t="shared" si="254"/>
        <v>#N/A</v>
      </c>
      <c r="IX26" s="146" t="e">
        <f t="shared" si="254"/>
        <v>#N/A</v>
      </c>
      <c r="IY26" s="146" t="e">
        <f t="shared" si="254"/>
        <v>#N/A</v>
      </c>
      <c r="IZ26" s="146" t="e">
        <f t="shared" si="254"/>
        <v>#N/A</v>
      </c>
      <c r="JA26" s="146" t="e">
        <f t="shared" si="254"/>
        <v>#N/A</v>
      </c>
      <c r="JB26" s="146" t="e">
        <f t="shared" si="254"/>
        <v>#N/A</v>
      </c>
      <c r="JC26" s="146" t="e">
        <f t="shared" si="254"/>
        <v>#N/A</v>
      </c>
      <c r="JD26" s="146" t="e">
        <f t="shared" si="254"/>
        <v>#N/A</v>
      </c>
      <c r="JE26" s="146" t="e">
        <f t="shared" si="254"/>
        <v>#N/A</v>
      </c>
      <c r="JF26" s="146" t="e">
        <f t="shared" si="254"/>
        <v>#N/A</v>
      </c>
      <c r="JG26" s="146" t="e">
        <f t="shared" si="254"/>
        <v>#N/A</v>
      </c>
      <c r="JH26" s="146" t="e">
        <f t="shared" si="254"/>
        <v>#N/A</v>
      </c>
      <c r="JI26" s="146" t="e">
        <f t="shared" si="254"/>
        <v>#N/A</v>
      </c>
      <c r="JJ26" s="146" t="e">
        <f t="shared" si="254"/>
        <v>#N/A</v>
      </c>
      <c r="JK26" s="146" t="e">
        <f t="shared" si="254"/>
        <v>#N/A</v>
      </c>
      <c r="JL26" s="146" t="e">
        <f t="shared" si="254"/>
        <v>#N/A</v>
      </c>
      <c r="JM26" s="146" t="e">
        <f t="shared" si="254"/>
        <v>#N/A</v>
      </c>
      <c r="JN26" s="146" t="e">
        <f t="shared" si="250"/>
        <v>#N/A</v>
      </c>
      <c r="JO26" s="146" t="e">
        <f t="shared" si="250"/>
        <v>#N/A</v>
      </c>
      <c r="JP26" s="146" t="e">
        <f t="shared" si="250"/>
        <v>#N/A</v>
      </c>
      <c r="JQ26" s="146" t="e">
        <f t="shared" si="250"/>
        <v>#N/A</v>
      </c>
      <c r="JR26" s="146" t="e">
        <f t="shared" si="250"/>
        <v>#N/A</v>
      </c>
      <c r="JS26" s="146" t="e">
        <f t="shared" si="250"/>
        <v>#N/A</v>
      </c>
      <c r="JT26" s="146" t="e">
        <f t="shared" si="250"/>
        <v>#N/A</v>
      </c>
      <c r="JU26" s="146" t="e">
        <f t="shared" si="250"/>
        <v>#N/A</v>
      </c>
      <c r="JV26" s="146" t="e">
        <f t="shared" si="250"/>
        <v>#N/A</v>
      </c>
      <c r="JW26" s="146" t="e">
        <f t="shared" si="250"/>
        <v>#N/A</v>
      </c>
      <c r="JX26" s="146" t="e">
        <f t="shared" si="250"/>
        <v>#N/A</v>
      </c>
      <c r="JY26" s="146" t="e">
        <f t="shared" si="250"/>
        <v>#N/A</v>
      </c>
      <c r="JZ26" s="146" t="e">
        <f t="shared" si="250"/>
        <v>#N/A</v>
      </c>
      <c r="KA26" s="146" t="e">
        <f t="shared" si="250"/>
        <v>#N/A</v>
      </c>
      <c r="KB26" s="146" t="e">
        <f t="shared" si="250"/>
        <v>#N/A</v>
      </c>
      <c r="KC26" s="146" t="e">
        <f t="shared" si="21"/>
        <v>#N/A</v>
      </c>
      <c r="KD26" s="146" t="e">
        <f t="shared" si="226"/>
        <v>#N/A</v>
      </c>
      <c r="KE26" s="146" t="e">
        <f t="shared" si="226"/>
        <v>#N/A</v>
      </c>
      <c r="KF26" s="146" t="e">
        <f t="shared" si="226"/>
        <v>#N/A</v>
      </c>
      <c r="KG26" s="146" t="e">
        <f t="shared" si="236"/>
        <v>#N/A</v>
      </c>
      <c r="KH26" s="146" t="e">
        <f t="shared" si="236"/>
        <v>#N/A</v>
      </c>
      <c r="KI26" s="146" t="e">
        <f t="shared" si="236"/>
        <v>#N/A</v>
      </c>
      <c r="KJ26" s="146" t="e">
        <f t="shared" si="236"/>
        <v>#N/A</v>
      </c>
      <c r="KK26" s="146" t="e">
        <f t="shared" si="236"/>
        <v>#N/A</v>
      </c>
      <c r="KL26" s="146" t="e">
        <f t="shared" si="236"/>
        <v>#N/A</v>
      </c>
      <c r="KM26" s="146" t="e">
        <f t="shared" si="236"/>
        <v>#N/A</v>
      </c>
      <c r="KN26" s="146" t="e">
        <f t="shared" si="236"/>
        <v>#N/A</v>
      </c>
      <c r="KO26" s="146" t="e">
        <f t="shared" si="236"/>
        <v>#N/A</v>
      </c>
      <c r="KP26" s="146" t="e">
        <f t="shared" si="236"/>
        <v>#N/A</v>
      </c>
      <c r="KQ26" s="146" t="e">
        <f t="shared" si="236"/>
        <v>#N/A</v>
      </c>
      <c r="KR26" s="146" t="e">
        <f t="shared" si="236"/>
        <v>#N/A</v>
      </c>
      <c r="KS26" s="146" t="e">
        <f t="shared" si="236"/>
        <v>#N/A</v>
      </c>
      <c r="KT26" s="146" t="e">
        <f t="shared" si="236"/>
        <v>#N/A</v>
      </c>
      <c r="KU26" s="146" t="e">
        <f t="shared" si="236"/>
        <v>#N/A</v>
      </c>
      <c r="KV26" s="146" t="e">
        <f t="shared" si="255"/>
        <v>#N/A</v>
      </c>
      <c r="KW26" s="146" t="e">
        <f t="shared" si="255"/>
        <v>#N/A</v>
      </c>
      <c r="KX26" s="146" t="e">
        <f t="shared" si="255"/>
        <v>#N/A</v>
      </c>
      <c r="KY26" s="146" t="e">
        <f t="shared" si="255"/>
        <v>#N/A</v>
      </c>
      <c r="KZ26" s="146" t="e">
        <f t="shared" si="255"/>
        <v>#N/A</v>
      </c>
      <c r="LA26" s="146" t="e">
        <f t="shared" si="255"/>
        <v>#N/A</v>
      </c>
      <c r="LB26" s="146" t="e">
        <f t="shared" si="255"/>
        <v>#N/A</v>
      </c>
      <c r="LC26" s="146" t="e">
        <f t="shared" si="255"/>
        <v>#N/A</v>
      </c>
      <c r="LD26" s="146" t="e">
        <f t="shared" si="255"/>
        <v>#N/A</v>
      </c>
      <c r="LE26" s="146" t="e">
        <f t="shared" si="255"/>
        <v>#N/A</v>
      </c>
      <c r="LF26" s="146" t="e">
        <f t="shared" si="255"/>
        <v>#N/A</v>
      </c>
      <c r="LG26" s="146" t="e">
        <f t="shared" si="255"/>
        <v>#N/A</v>
      </c>
      <c r="LH26" s="146" t="e">
        <f t="shared" si="255"/>
        <v>#N/A</v>
      </c>
      <c r="LI26" s="146" t="e">
        <f t="shared" si="255"/>
        <v>#N/A</v>
      </c>
      <c r="LJ26" s="146" t="e">
        <f t="shared" si="255"/>
        <v>#N/A</v>
      </c>
      <c r="LK26" s="146" t="e">
        <f t="shared" si="255"/>
        <v>#N/A</v>
      </c>
      <c r="LL26" s="146" t="e">
        <f t="shared" si="255"/>
        <v>#N/A</v>
      </c>
      <c r="LM26" s="146" t="e">
        <f t="shared" si="255"/>
        <v>#N/A</v>
      </c>
      <c r="LN26" s="146" t="e">
        <f t="shared" si="255"/>
        <v>#N/A</v>
      </c>
      <c r="LO26" s="146" t="e">
        <f t="shared" si="255"/>
        <v>#N/A</v>
      </c>
      <c r="LP26" s="146" t="e">
        <f t="shared" si="255"/>
        <v>#N/A</v>
      </c>
      <c r="LQ26" s="146" t="e">
        <f t="shared" si="255"/>
        <v>#N/A</v>
      </c>
      <c r="LR26" s="146" t="e">
        <f t="shared" si="255"/>
        <v>#N/A</v>
      </c>
      <c r="LS26" s="146" t="e">
        <f t="shared" si="255"/>
        <v>#N/A</v>
      </c>
      <c r="LT26" s="146" t="e">
        <f t="shared" si="255"/>
        <v>#N/A</v>
      </c>
      <c r="LU26" s="146" t="e">
        <f t="shared" si="255"/>
        <v>#N/A</v>
      </c>
      <c r="LV26" s="146" t="e">
        <f t="shared" si="255"/>
        <v>#N/A</v>
      </c>
      <c r="LW26" s="146" t="e">
        <f t="shared" si="255"/>
        <v>#N/A</v>
      </c>
      <c r="LX26" s="146" t="e">
        <f t="shared" si="255"/>
        <v>#N/A</v>
      </c>
      <c r="LY26" s="146" t="e">
        <f t="shared" si="255"/>
        <v>#N/A</v>
      </c>
      <c r="LZ26" s="146" t="e">
        <f t="shared" si="251"/>
        <v>#N/A</v>
      </c>
      <c r="MA26" s="146" t="e">
        <f t="shared" si="251"/>
        <v>#N/A</v>
      </c>
      <c r="MB26" s="146" t="e">
        <f t="shared" si="251"/>
        <v>#N/A</v>
      </c>
      <c r="MC26" s="146" t="e">
        <f t="shared" si="251"/>
        <v>#N/A</v>
      </c>
      <c r="MD26" s="146" t="e">
        <f t="shared" si="251"/>
        <v>#N/A</v>
      </c>
      <c r="ME26" s="146" t="e">
        <f t="shared" si="251"/>
        <v>#N/A</v>
      </c>
      <c r="MF26" s="146" t="e">
        <f t="shared" si="251"/>
        <v>#N/A</v>
      </c>
      <c r="MG26" s="146" t="e">
        <f t="shared" si="251"/>
        <v>#N/A</v>
      </c>
      <c r="MH26" s="146" t="e">
        <f t="shared" si="251"/>
        <v>#N/A</v>
      </c>
      <c r="MI26" s="146" t="e">
        <f t="shared" si="251"/>
        <v>#N/A</v>
      </c>
      <c r="MJ26" s="146" t="e">
        <f t="shared" si="251"/>
        <v>#N/A</v>
      </c>
      <c r="MK26" s="146" t="e">
        <f t="shared" si="251"/>
        <v>#N/A</v>
      </c>
      <c r="ML26" s="146" t="e">
        <f t="shared" si="251"/>
        <v>#N/A</v>
      </c>
      <c r="MM26" s="146" t="e">
        <f t="shared" si="251"/>
        <v>#N/A</v>
      </c>
      <c r="MN26" s="146" t="e">
        <f t="shared" si="251"/>
        <v>#N/A</v>
      </c>
      <c r="MO26" s="146" t="e">
        <f t="shared" si="22"/>
        <v>#N/A</v>
      </c>
      <c r="MP26" s="146" t="e">
        <f t="shared" si="227"/>
        <v>#N/A</v>
      </c>
      <c r="MQ26" s="146" t="e">
        <f t="shared" si="227"/>
        <v>#N/A</v>
      </c>
      <c r="MR26" s="146" t="e">
        <f t="shared" si="227"/>
        <v>#N/A</v>
      </c>
      <c r="MS26" s="146" t="e">
        <f t="shared" si="237"/>
        <v>#N/A</v>
      </c>
      <c r="MT26" s="146" t="e">
        <f t="shared" si="237"/>
        <v>#N/A</v>
      </c>
      <c r="MU26" s="146" t="e">
        <f t="shared" si="237"/>
        <v>#N/A</v>
      </c>
      <c r="MV26" s="146" t="e">
        <f t="shared" si="237"/>
        <v>#N/A</v>
      </c>
      <c r="MW26" s="146" t="e">
        <f t="shared" si="237"/>
        <v>#N/A</v>
      </c>
      <c r="MX26" s="146" t="e">
        <f t="shared" si="237"/>
        <v>#N/A</v>
      </c>
      <c r="MY26" s="146" t="e">
        <f t="shared" si="237"/>
        <v>#N/A</v>
      </c>
      <c r="MZ26" s="146" t="e">
        <f t="shared" si="237"/>
        <v>#N/A</v>
      </c>
      <c r="NA26" s="146" t="e">
        <f t="shared" si="237"/>
        <v>#N/A</v>
      </c>
      <c r="NB26" s="146" t="e">
        <f t="shared" si="237"/>
        <v>#N/A</v>
      </c>
      <c r="NC26" s="146" t="e">
        <f t="shared" si="237"/>
        <v>#N/A</v>
      </c>
      <c r="ND26" s="146" t="e">
        <f t="shared" si="237"/>
        <v>#N/A</v>
      </c>
      <c r="NE26" s="146" t="e">
        <f t="shared" si="237"/>
        <v>#N/A</v>
      </c>
      <c r="NF26" s="146" t="e">
        <f t="shared" si="237"/>
        <v>#N/A</v>
      </c>
      <c r="NG26" s="146" t="e">
        <f t="shared" si="237"/>
        <v>#N/A</v>
      </c>
      <c r="NH26" s="146" t="e">
        <f t="shared" si="256"/>
        <v>#N/A</v>
      </c>
      <c r="NI26" s="146" t="e">
        <f t="shared" si="256"/>
        <v>#N/A</v>
      </c>
      <c r="NJ26" s="146" t="e">
        <f t="shared" si="256"/>
        <v>#N/A</v>
      </c>
      <c r="NK26" s="146" t="e">
        <f t="shared" si="256"/>
        <v>#N/A</v>
      </c>
      <c r="NL26" s="146" t="e">
        <f t="shared" si="256"/>
        <v>#N/A</v>
      </c>
      <c r="NM26" s="146" t="e">
        <f t="shared" si="256"/>
        <v>#N/A</v>
      </c>
      <c r="NN26" s="146" t="e">
        <f t="shared" si="256"/>
        <v>#N/A</v>
      </c>
      <c r="NO26" s="146" t="e">
        <f t="shared" si="256"/>
        <v>#N/A</v>
      </c>
      <c r="NP26" s="146" t="e">
        <f t="shared" si="256"/>
        <v>#N/A</v>
      </c>
      <c r="NQ26" s="146" t="e">
        <f t="shared" si="256"/>
        <v>#N/A</v>
      </c>
      <c r="NR26" s="146" t="e">
        <f t="shared" si="256"/>
        <v>#N/A</v>
      </c>
      <c r="NS26" s="146" t="e">
        <f t="shared" si="256"/>
        <v>#N/A</v>
      </c>
      <c r="NT26" s="146" t="e">
        <f t="shared" si="256"/>
        <v>#N/A</v>
      </c>
      <c r="NU26" s="146" t="e">
        <f t="shared" si="256"/>
        <v>#N/A</v>
      </c>
      <c r="NV26" s="146" t="e">
        <f t="shared" si="256"/>
        <v>#N/A</v>
      </c>
      <c r="NW26" s="146" t="e">
        <f t="shared" si="256"/>
        <v>#N/A</v>
      </c>
      <c r="NX26" s="146" t="e">
        <f t="shared" si="256"/>
        <v>#N/A</v>
      </c>
      <c r="NY26" s="146" t="e">
        <f t="shared" si="256"/>
        <v>#N/A</v>
      </c>
      <c r="NZ26" s="146" t="e">
        <f t="shared" si="256"/>
        <v>#N/A</v>
      </c>
      <c r="OA26" s="146" t="e">
        <f t="shared" si="256"/>
        <v>#N/A</v>
      </c>
      <c r="OB26" s="146" t="e">
        <f t="shared" si="256"/>
        <v>#N/A</v>
      </c>
      <c r="OC26" s="146" t="e">
        <f t="shared" si="256"/>
        <v>#N/A</v>
      </c>
      <c r="OD26" s="146" t="e">
        <f t="shared" si="256"/>
        <v>#N/A</v>
      </c>
      <c r="OE26" s="146" t="e">
        <f t="shared" si="256"/>
        <v>#N/A</v>
      </c>
      <c r="OF26" s="146" t="e">
        <f t="shared" si="256"/>
        <v>#N/A</v>
      </c>
      <c r="OG26" s="146" t="e">
        <f t="shared" si="256"/>
        <v>#N/A</v>
      </c>
      <c r="OH26" s="146" t="e">
        <f t="shared" si="256"/>
        <v>#N/A</v>
      </c>
      <c r="OI26" s="146" t="e">
        <f t="shared" si="256"/>
        <v>#N/A</v>
      </c>
      <c r="OJ26" s="146" t="e">
        <f t="shared" si="256"/>
        <v>#N/A</v>
      </c>
      <c r="OK26" s="146" t="e">
        <f t="shared" si="256"/>
        <v>#N/A</v>
      </c>
      <c r="OL26" s="146" t="e">
        <f t="shared" si="252"/>
        <v>#N/A</v>
      </c>
      <c r="OM26" s="146" t="e">
        <f t="shared" si="252"/>
        <v>#N/A</v>
      </c>
      <c r="ON26" s="146" t="e">
        <f t="shared" si="252"/>
        <v>#N/A</v>
      </c>
      <c r="OO26" s="146" t="e">
        <f t="shared" si="252"/>
        <v>#N/A</v>
      </c>
      <c r="OP26" s="146" t="e">
        <f t="shared" si="252"/>
        <v>#N/A</v>
      </c>
      <c r="OQ26" s="146" t="e">
        <f t="shared" si="252"/>
        <v>#N/A</v>
      </c>
      <c r="OR26" s="146" t="e">
        <f t="shared" si="252"/>
        <v>#N/A</v>
      </c>
      <c r="OS26" s="146" t="e">
        <f t="shared" si="252"/>
        <v>#N/A</v>
      </c>
      <c r="OT26" s="146" t="e">
        <f t="shared" si="252"/>
        <v>#N/A</v>
      </c>
      <c r="OU26" s="146" t="e">
        <f t="shared" si="252"/>
        <v>#N/A</v>
      </c>
      <c r="OV26" s="146" t="e">
        <f t="shared" si="252"/>
        <v>#N/A</v>
      </c>
      <c r="OW26" s="146" t="e">
        <f t="shared" si="252"/>
        <v>#N/A</v>
      </c>
      <c r="OX26" s="146" t="e">
        <f t="shared" si="252"/>
        <v>#N/A</v>
      </c>
      <c r="OY26" s="146" t="e">
        <f t="shared" si="252"/>
        <v>#N/A</v>
      </c>
      <c r="OZ26" s="146" t="e">
        <f t="shared" si="252"/>
        <v>#N/A</v>
      </c>
      <c r="PA26" s="146" t="e">
        <f t="shared" si="23"/>
        <v>#N/A</v>
      </c>
      <c r="PB26" s="146" t="e">
        <f t="shared" si="248"/>
        <v>#N/A</v>
      </c>
      <c r="PC26" s="146" t="e">
        <f t="shared" si="248"/>
        <v>#N/A</v>
      </c>
      <c r="PD26" s="146" t="e">
        <f t="shared" si="248"/>
        <v>#N/A</v>
      </c>
      <c r="PE26" s="146" t="e">
        <f t="shared" si="248"/>
        <v>#N/A</v>
      </c>
      <c r="PF26" s="146" t="e">
        <f t="shared" si="248"/>
        <v>#N/A</v>
      </c>
      <c r="PG26" s="146" t="e">
        <f t="shared" si="248"/>
        <v>#N/A</v>
      </c>
      <c r="PH26" s="146" t="e">
        <f t="shared" si="248"/>
        <v>#N/A</v>
      </c>
      <c r="PI26" s="146" t="e">
        <f t="shared" si="248"/>
        <v>#N/A</v>
      </c>
    </row>
    <row r="27" spans="1:425" hidden="1" x14ac:dyDescent="0.45">
      <c r="A27" s="4">
        <v>24</v>
      </c>
      <c r="B27" s="319" t="str">
        <f>IFERROR(_xlfn.LOGNORM.INV(VLookups!$B$22,LN($G27),LN($K27)),"")</f>
        <v/>
      </c>
      <c r="C27" s="81"/>
      <c r="D27" s="319" t="str">
        <f>IFERROR(_xlfn.LOGNORM.INV(VLookups!$B$23,LN($G27),LN($K27)),"")</f>
        <v/>
      </c>
      <c r="E27" s="32" t="str">
        <f t="shared" si="8"/>
        <v/>
      </c>
      <c r="F27" s="32" t="str">
        <f t="shared" si="9"/>
        <v/>
      </c>
      <c r="G27" s="65" t="str">
        <f>IF(AND(C27&gt;0,NOT(ISBLANK(H27))),IF(VLOOKUP($C$3,VLookups!$A$17:$B$18,2,FALSE),C27*VLOOKUP(H27,VLookups!$A$4:$B$13,2,FALSE),C27),"")</f>
        <v/>
      </c>
      <c r="H27" s="21"/>
      <c r="I27" s="53"/>
      <c r="J27" s="237"/>
      <c r="K27" s="320" t="str">
        <f>IF(C27&gt;0,IF(ISBLANK(J27),IF(ISBLANK(H27),"",VLOOKUP(H27,VLookups!$A$4:$C$13,3,FALSE)),J27),"")</f>
        <v/>
      </c>
      <c r="L27" s="320" t="str">
        <f t="shared" si="10"/>
        <v/>
      </c>
      <c r="M27" s="67" t="str">
        <f t="shared" si="11"/>
        <v/>
      </c>
      <c r="N27" s="81"/>
      <c r="O27" s="230" t="str">
        <f>IF(AND(N27&gt;0,C27&gt;0,NOT(K27="")),ABS(VLOOKUP($N$1,VLookups!$A$27:$B$28,2,FALSE)-_xlfn.LOGNORM.DIST(N27,LN(G27),LN(K27),TRUE)),"")</f>
        <v/>
      </c>
      <c r="P27" s="80" t="str">
        <f>IF(AND($B27&gt;0,$C27&gt;0,$D27&gt;0,NOT(ISBLANK($H27))),_xlfn.LOGNORM.INV(ABS(VLOOKUP($N$1,VLookups!$A$27:$B$28,2,FALSE)-P$3),LN($G27),LN($K27)),"")</f>
        <v/>
      </c>
      <c r="Q27" s="79" t="str">
        <f>IF(AND($B27&gt;0,$C27&gt;0,$D27&gt;0,NOT(ISBLANK($H27))),_xlfn.LOGNORM.INV(ABS(VLOOKUP($N$1,VLookups!$A$27:$B$28,2,FALSE)-Q$3),LN($G27),LN($K27)),"")</f>
        <v/>
      </c>
      <c r="R27" s="80" t="str">
        <f>IF(AND($B27&gt;0,$C27&gt;0,$D27&gt;0,NOT(ISBLANK($H27))),_xlfn.LOGNORM.INV(ABS(VLOOKUP($N$1,VLookups!$A$27:$B$28,2,FALSE)-R$3),LN($G27),LN($K27)),"")</f>
        <v/>
      </c>
      <c r="S27" s="79" t="str">
        <f>IF(AND($B27&gt;0,$C27&gt;0,$D27&gt;0,NOT(ISBLANK($H27))),_xlfn.LOGNORM.INV(ABS(VLOOKUP($N$1,VLookups!$A$27:$B$28,2,FALSE)-S$3),LN($G27),LN($K27)),"")</f>
        <v/>
      </c>
      <c r="T27" s="80" t="str">
        <f>IF(AND($B27&gt;0,$C27&gt;0,$D27&gt;0,NOT(ISBLANK($H27))),_xlfn.LOGNORM.INV(ABS(VLOOKUP($N$1,VLookups!$A$27:$B$28,2,FALSE)-T$3),LN($G27),LN($K27)),"")</f>
        <v/>
      </c>
      <c r="U27" s="79" t="str">
        <f>IF(AND($B27&gt;0,$C27&gt;0,$D27&gt;0,NOT(ISBLANK($H27))),_xlfn.LOGNORM.INV(ABS(VLOOKUP($N$1,VLookups!$A$27:$B$28,2,FALSE)-U$3),LN($G27),LN($K27)),"")</f>
        <v/>
      </c>
      <c r="V27" s="5"/>
      <c r="W27" s="145" t="str">
        <f t="shared" si="12"/>
        <v/>
      </c>
      <c r="X27" s="145" t="str">
        <f t="shared" si="13"/>
        <v/>
      </c>
      <c r="Y27" s="46" t="str">
        <f t="shared" ref="Y27" si="261">IF(ISNONTEXT($W27),X27+$W27,"")</f>
        <v/>
      </c>
      <c r="Z27" s="46" t="str">
        <f t="shared" si="25"/>
        <v/>
      </c>
      <c r="AA27" s="46" t="str">
        <f t="shared" si="26"/>
        <v/>
      </c>
      <c r="AB27" s="46" t="str">
        <f t="shared" si="27"/>
        <v/>
      </c>
      <c r="AC27" s="46" t="str">
        <f t="shared" si="28"/>
        <v/>
      </c>
      <c r="AD27" s="46" t="str">
        <f t="shared" si="29"/>
        <v/>
      </c>
      <c r="AE27" s="46" t="str">
        <f t="shared" si="30"/>
        <v/>
      </c>
      <c r="AF27" s="46" t="str">
        <f t="shared" si="31"/>
        <v/>
      </c>
      <c r="AG27" s="46" t="str">
        <f t="shared" si="32"/>
        <v/>
      </c>
      <c r="AH27" s="46" t="str">
        <f t="shared" si="33"/>
        <v/>
      </c>
      <c r="AI27" s="46" t="str">
        <f t="shared" si="34"/>
        <v/>
      </c>
      <c r="AJ27" s="46" t="str">
        <f t="shared" si="35"/>
        <v/>
      </c>
      <c r="AK27" s="46" t="str">
        <f t="shared" si="36"/>
        <v/>
      </c>
      <c r="AL27" s="46" t="str">
        <f t="shared" si="37"/>
        <v/>
      </c>
      <c r="AM27" s="46" t="str">
        <f t="shared" si="38"/>
        <v/>
      </c>
      <c r="AN27" s="46" t="str">
        <f t="shared" si="39"/>
        <v/>
      </c>
      <c r="AO27" s="46" t="str">
        <f t="shared" si="40"/>
        <v/>
      </c>
      <c r="AP27" s="46" t="str">
        <f t="shared" si="41"/>
        <v/>
      </c>
      <c r="AQ27" s="46" t="str">
        <f t="shared" si="42"/>
        <v/>
      </c>
      <c r="AR27" s="46" t="str">
        <f t="shared" si="43"/>
        <v/>
      </c>
      <c r="AS27" s="46" t="str">
        <f t="shared" si="44"/>
        <v/>
      </c>
      <c r="AT27" s="46" t="str">
        <f t="shared" si="45"/>
        <v/>
      </c>
      <c r="AU27" s="46" t="str">
        <f t="shared" si="46"/>
        <v/>
      </c>
      <c r="AV27" s="46" t="str">
        <f t="shared" si="47"/>
        <v/>
      </c>
      <c r="AW27" s="46" t="str">
        <f t="shared" si="48"/>
        <v/>
      </c>
      <c r="AX27" s="46" t="str">
        <f t="shared" si="49"/>
        <v/>
      </c>
      <c r="AY27" s="46" t="str">
        <f t="shared" si="50"/>
        <v/>
      </c>
      <c r="AZ27" s="46" t="str">
        <f t="shared" si="51"/>
        <v/>
      </c>
      <c r="BA27" s="46" t="str">
        <f t="shared" si="52"/>
        <v/>
      </c>
      <c r="BB27" s="46" t="str">
        <f t="shared" si="53"/>
        <v/>
      </c>
      <c r="BC27" s="46" t="str">
        <f t="shared" si="54"/>
        <v/>
      </c>
      <c r="BD27" s="46" t="str">
        <f t="shared" si="55"/>
        <v/>
      </c>
      <c r="BE27" s="46" t="str">
        <f t="shared" si="56"/>
        <v/>
      </c>
      <c r="BF27" s="46" t="str">
        <f t="shared" si="57"/>
        <v/>
      </c>
      <c r="BG27" s="46" t="str">
        <f t="shared" si="58"/>
        <v/>
      </c>
      <c r="BH27" s="46" t="str">
        <f t="shared" si="59"/>
        <v/>
      </c>
      <c r="BI27" s="46" t="str">
        <f t="shared" si="60"/>
        <v/>
      </c>
      <c r="BJ27" s="46" t="str">
        <f t="shared" si="61"/>
        <v/>
      </c>
      <c r="BK27" s="46" t="str">
        <f t="shared" si="62"/>
        <v/>
      </c>
      <c r="BL27" s="46" t="str">
        <f t="shared" si="63"/>
        <v/>
      </c>
      <c r="BM27" s="46" t="str">
        <f t="shared" si="64"/>
        <v/>
      </c>
      <c r="BN27" s="46" t="str">
        <f t="shared" si="65"/>
        <v/>
      </c>
      <c r="BO27" s="46" t="str">
        <f t="shared" si="66"/>
        <v/>
      </c>
      <c r="BP27" s="46" t="str">
        <f t="shared" si="67"/>
        <v/>
      </c>
      <c r="BQ27" s="46" t="str">
        <f t="shared" si="68"/>
        <v/>
      </c>
      <c r="BR27" s="46" t="str">
        <f t="shared" si="69"/>
        <v/>
      </c>
      <c r="BS27" s="46" t="str">
        <f t="shared" si="70"/>
        <v/>
      </c>
      <c r="BT27" s="46" t="str">
        <f t="shared" si="71"/>
        <v/>
      </c>
      <c r="BU27" s="46" t="str">
        <f t="shared" si="72"/>
        <v/>
      </c>
      <c r="BV27" s="46" t="str">
        <f t="shared" si="73"/>
        <v/>
      </c>
      <c r="BW27" s="46" t="str">
        <f t="shared" si="74"/>
        <v/>
      </c>
      <c r="BX27" s="46" t="str">
        <f t="shared" si="75"/>
        <v/>
      </c>
      <c r="BY27" s="46" t="str">
        <f t="shared" si="76"/>
        <v/>
      </c>
      <c r="BZ27" s="46" t="str">
        <f t="shared" si="77"/>
        <v/>
      </c>
      <c r="CA27" s="46" t="str">
        <f t="shared" si="78"/>
        <v/>
      </c>
      <c r="CB27" s="46" t="str">
        <f t="shared" si="79"/>
        <v/>
      </c>
      <c r="CC27" s="46" t="str">
        <f t="shared" si="80"/>
        <v/>
      </c>
      <c r="CD27" s="46" t="str">
        <f t="shared" si="81"/>
        <v/>
      </c>
      <c r="CE27" s="46" t="str">
        <f t="shared" si="82"/>
        <v/>
      </c>
      <c r="CF27" s="46" t="str">
        <f t="shared" si="83"/>
        <v/>
      </c>
      <c r="CG27" s="46" t="str">
        <f t="shared" si="84"/>
        <v/>
      </c>
      <c r="CH27" s="46" t="str">
        <f t="shared" si="85"/>
        <v/>
      </c>
      <c r="CI27" s="46" t="str">
        <f t="shared" si="86"/>
        <v/>
      </c>
      <c r="CJ27" s="46" t="str">
        <f t="shared" si="87"/>
        <v/>
      </c>
      <c r="CK27" s="46" t="str">
        <f t="shared" si="18"/>
        <v/>
      </c>
      <c r="CL27" s="46" t="str">
        <f t="shared" si="88"/>
        <v/>
      </c>
      <c r="CM27" s="46" t="str">
        <f t="shared" si="89"/>
        <v/>
      </c>
      <c r="CN27" s="46" t="str">
        <f t="shared" si="90"/>
        <v/>
      </c>
      <c r="CO27" s="46" t="str">
        <f t="shared" si="91"/>
        <v/>
      </c>
      <c r="CP27" s="46" t="str">
        <f t="shared" si="92"/>
        <v/>
      </c>
      <c r="CQ27" s="46" t="str">
        <f t="shared" si="93"/>
        <v/>
      </c>
      <c r="CR27" s="46" t="str">
        <f t="shared" si="94"/>
        <v/>
      </c>
      <c r="CS27" s="46" t="str">
        <f t="shared" si="95"/>
        <v/>
      </c>
      <c r="CT27" s="46" t="str">
        <f t="shared" si="96"/>
        <v/>
      </c>
      <c r="CU27" s="46" t="str">
        <f t="shared" si="97"/>
        <v/>
      </c>
      <c r="CV27" s="46" t="str">
        <f t="shared" si="98"/>
        <v/>
      </c>
      <c r="CW27" s="46" t="str">
        <f t="shared" si="99"/>
        <v/>
      </c>
      <c r="CX27" s="46" t="str">
        <f t="shared" si="100"/>
        <v/>
      </c>
      <c r="CY27" s="46" t="str">
        <f t="shared" si="101"/>
        <v/>
      </c>
      <c r="CZ27" s="46" t="str">
        <f t="shared" si="102"/>
        <v/>
      </c>
      <c r="DA27" s="46" t="str">
        <f t="shared" si="103"/>
        <v/>
      </c>
      <c r="DB27" s="46" t="str">
        <f t="shared" si="104"/>
        <v/>
      </c>
      <c r="DC27" s="46" t="str">
        <f t="shared" si="105"/>
        <v/>
      </c>
      <c r="DD27" s="46" t="str">
        <f t="shared" si="106"/>
        <v/>
      </c>
      <c r="DE27" s="46" t="str">
        <f t="shared" si="107"/>
        <v/>
      </c>
      <c r="DF27" s="46" t="str">
        <f t="shared" si="108"/>
        <v/>
      </c>
      <c r="DG27" s="46" t="str">
        <f t="shared" si="109"/>
        <v/>
      </c>
      <c r="DH27" s="46" t="str">
        <f t="shared" si="110"/>
        <v/>
      </c>
      <c r="DI27" s="46" t="str">
        <f t="shared" si="111"/>
        <v/>
      </c>
      <c r="DJ27" s="46" t="str">
        <f t="shared" si="112"/>
        <v/>
      </c>
      <c r="DK27" s="46" t="str">
        <f t="shared" si="113"/>
        <v/>
      </c>
      <c r="DL27" s="46" t="str">
        <f t="shared" si="114"/>
        <v/>
      </c>
      <c r="DM27" s="46" t="str">
        <f t="shared" si="115"/>
        <v/>
      </c>
      <c r="DN27" s="46" t="str">
        <f t="shared" si="116"/>
        <v/>
      </c>
      <c r="DO27" s="46" t="str">
        <f t="shared" si="117"/>
        <v/>
      </c>
      <c r="DP27" s="46" t="str">
        <f t="shared" si="118"/>
        <v/>
      </c>
      <c r="DQ27" s="46" t="str">
        <f t="shared" si="119"/>
        <v/>
      </c>
      <c r="DR27" s="46" t="str">
        <f t="shared" si="120"/>
        <v/>
      </c>
      <c r="DS27" s="46" t="str">
        <f t="shared" si="121"/>
        <v/>
      </c>
      <c r="DT27" s="46" t="str">
        <f t="shared" si="122"/>
        <v/>
      </c>
      <c r="DU27" s="46" t="str">
        <f t="shared" si="123"/>
        <v/>
      </c>
      <c r="DV27" s="46" t="str">
        <f t="shared" si="124"/>
        <v/>
      </c>
      <c r="DW27" s="46" t="str">
        <f t="shared" si="125"/>
        <v/>
      </c>
      <c r="DX27" s="46" t="str">
        <f t="shared" si="126"/>
        <v/>
      </c>
      <c r="DY27" s="46" t="str">
        <f t="shared" si="127"/>
        <v/>
      </c>
      <c r="DZ27" s="46" t="str">
        <f t="shared" si="128"/>
        <v/>
      </c>
      <c r="EA27" s="46" t="str">
        <f t="shared" si="129"/>
        <v/>
      </c>
      <c r="EB27" s="46" t="str">
        <f t="shared" si="130"/>
        <v/>
      </c>
      <c r="EC27" s="46" t="str">
        <f t="shared" si="131"/>
        <v/>
      </c>
      <c r="ED27" s="46" t="str">
        <f t="shared" si="132"/>
        <v/>
      </c>
      <c r="EE27" s="46" t="str">
        <f t="shared" si="133"/>
        <v/>
      </c>
      <c r="EF27" s="46" t="str">
        <f t="shared" si="134"/>
        <v/>
      </c>
      <c r="EG27" s="46" t="str">
        <f t="shared" si="135"/>
        <v/>
      </c>
      <c r="EH27" s="46" t="str">
        <f t="shared" si="136"/>
        <v/>
      </c>
      <c r="EI27" s="46" t="str">
        <f t="shared" si="137"/>
        <v/>
      </c>
      <c r="EJ27" s="46" t="str">
        <f t="shared" si="138"/>
        <v/>
      </c>
      <c r="EK27" s="46" t="str">
        <f t="shared" si="139"/>
        <v/>
      </c>
      <c r="EL27" s="46" t="str">
        <f t="shared" si="140"/>
        <v/>
      </c>
      <c r="EM27" s="46" t="str">
        <f t="shared" si="141"/>
        <v/>
      </c>
      <c r="EN27" s="46" t="str">
        <f t="shared" si="142"/>
        <v/>
      </c>
      <c r="EO27" s="46" t="str">
        <f t="shared" si="143"/>
        <v/>
      </c>
      <c r="EP27" s="46" t="str">
        <f t="shared" si="144"/>
        <v/>
      </c>
      <c r="EQ27" s="46" t="str">
        <f t="shared" si="145"/>
        <v/>
      </c>
      <c r="ER27" s="46" t="str">
        <f t="shared" si="146"/>
        <v/>
      </c>
      <c r="ES27" s="46" t="str">
        <f t="shared" si="147"/>
        <v/>
      </c>
      <c r="ET27" s="46" t="str">
        <f t="shared" si="148"/>
        <v/>
      </c>
      <c r="EU27" s="46" t="str">
        <f t="shared" si="149"/>
        <v/>
      </c>
      <c r="EV27" s="46" t="str">
        <f t="shared" si="150"/>
        <v/>
      </c>
      <c r="EW27" s="46" t="str">
        <f t="shared" si="19"/>
        <v/>
      </c>
      <c r="EX27" s="46" t="str">
        <f t="shared" si="151"/>
        <v/>
      </c>
      <c r="EY27" s="46" t="str">
        <f t="shared" si="152"/>
        <v/>
      </c>
      <c r="EZ27" s="46" t="str">
        <f t="shared" si="153"/>
        <v/>
      </c>
      <c r="FA27" s="46" t="str">
        <f t="shared" si="154"/>
        <v/>
      </c>
      <c r="FB27" s="46" t="str">
        <f t="shared" si="155"/>
        <v/>
      </c>
      <c r="FC27" s="46" t="str">
        <f t="shared" si="156"/>
        <v/>
      </c>
      <c r="FD27" s="46" t="str">
        <f t="shared" si="157"/>
        <v/>
      </c>
      <c r="FE27" s="46" t="str">
        <f t="shared" si="158"/>
        <v/>
      </c>
      <c r="FF27" s="46" t="str">
        <f t="shared" si="159"/>
        <v/>
      </c>
      <c r="FG27" s="46" t="str">
        <f t="shared" si="160"/>
        <v/>
      </c>
      <c r="FH27" s="46" t="str">
        <f t="shared" si="161"/>
        <v/>
      </c>
      <c r="FI27" s="46" t="str">
        <f t="shared" si="162"/>
        <v/>
      </c>
      <c r="FJ27" s="46" t="str">
        <f t="shared" si="163"/>
        <v/>
      </c>
      <c r="FK27" s="46" t="str">
        <f t="shared" si="164"/>
        <v/>
      </c>
      <c r="FL27" s="46" t="str">
        <f t="shared" si="165"/>
        <v/>
      </c>
      <c r="FM27" s="46" t="str">
        <f t="shared" si="166"/>
        <v/>
      </c>
      <c r="FN27" s="46" t="str">
        <f t="shared" si="167"/>
        <v/>
      </c>
      <c r="FO27" s="46" t="str">
        <f t="shared" si="168"/>
        <v/>
      </c>
      <c r="FP27" s="46" t="str">
        <f t="shared" si="169"/>
        <v/>
      </c>
      <c r="FQ27" s="46" t="str">
        <f t="shared" si="170"/>
        <v/>
      </c>
      <c r="FR27" s="46" t="str">
        <f t="shared" si="171"/>
        <v/>
      </c>
      <c r="FS27" s="46" t="str">
        <f t="shared" si="172"/>
        <v/>
      </c>
      <c r="FT27" s="46" t="str">
        <f t="shared" si="173"/>
        <v/>
      </c>
      <c r="FU27" s="46" t="str">
        <f t="shared" si="174"/>
        <v/>
      </c>
      <c r="FV27" s="46" t="str">
        <f t="shared" si="175"/>
        <v/>
      </c>
      <c r="FW27" s="46" t="str">
        <f t="shared" si="176"/>
        <v/>
      </c>
      <c r="FX27" s="46" t="str">
        <f t="shared" si="177"/>
        <v/>
      </c>
      <c r="FY27" s="46" t="str">
        <f t="shared" si="178"/>
        <v/>
      </c>
      <c r="FZ27" s="46" t="str">
        <f t="shared" si="179"/>
        <v/>
      </c>
      <c r="GA27" s="46" t="str">
        <f t="shared" si="180"/>
        <v/>
      </c>
      <c r="GB27" s="46" t="str">
        <f t="shared" si="181"/>
        <v/>
      </c>
      <c r="GC27" s="46" t="str">
        <f t="shared" si="182"/>
        <v/>
      </c>
      <c r="GD27" s="46" t="str">
        <f t="shared" si="183"/>
        <v/>
      </c>
      <c r="GE27" s="46" t="str">
        <f t="shared" si="184"/>
        <v/>
      </c>
      <c r="GF27" s="46" t="str">
        <f t="shared" si="185"/>
        <v/>
      </c>
      <c r="GG27" s="46" t="str">
        <f t="shared" si="186"/>
        <v/>
      </c>
      <c r="GH27" s="46" t="str">
        <f t="shared" si="187"/>
        <v/>
      </c>
      <c r="GI27" s="46" t="str">
        <f t="shared" si="188"/>
        <v/>
      </c>
      <c r="GJ27" s="46" t="str">
        <f t="shared" si="189"/>
        <v/>
      </c>
      <c r="GK27" s="46" t="str">
        <f t="shared" si="190"/>
        <v/>
      </c>
      <c r="GL27" s="46" t="str">
        <f t="shared" si="191"/>
        <v/>
      </c>
      <c r="GM27" s="46" t="str">
        <f t="shared" si="192"/>
        <v/>
      </c>
      <c r="GN27" s="46" t="str">
        <f t="shared" si="193"/>
        <v/>
      </c>
      <c r="GO27" s="46" t="str">
        <f t="shared" si="194"/>
        <v/>
      </c>
      <c r="GP27" s="46" t="str">
        <f t="shared" si="195"/>
        <v/>
      </c>
      <c r="GQ27" s="46" t="str">
        <f t="shared" si="196"/>
        <v/>
      </c>
      <c r="GR27" s="46" t="str">
        <f t="shared" si="197"/>
        <v/>
      </c>
      <c r="GS27" s="46" t="str">
        <f t="shared" si="198"/>
        <v/>
      </c>
      <c r="GT27" s="46" t="str">
        <f t="shared" si="199"/>
        <v/>
      </c>
      <c r="GU27" s="46" t="str">
        <f t="shared" si="200"/>
        <v/>
      </c>
      <c r="GV27" s="46" t="str">
        <f t="shared" si="201"/>
        <v/>
      </c>
      <c r="GW27" s="46" t="str">
        <f t="shared" si="202"/>
        <v/>
      </c>
      <c r="GX27" s="46" t="str">
        <f t="shared" si="203"/>
        <v/>
      </c>
      <c r="GY27" s="46" t="str">
        <f t="shared" si="204"/>
        <v/>
      </c>
      <c r="GZ27" s="46" t="str">
        <f t="shared" si="205"/>
        <v/>
      </c>
      <c r="HA27" s="46" t="str">
        <f t="shared" si="206"/>
        <v/>
      </c>
      <c r="HB27" s="46" t="str">
        <f t="shared" si="207"/>
        <v/>
      </c>
      <c r="HC27" s="46" t="str">
        <f t="shared" si="208"/>
        <v/>
      </c>
      <c r="HD27" s="46" t="str">
        <f t="shared" si="209"/>
        <v/>
      </c>
      <c r="HE27" s="46" t="str">
        <f t="shared" si="210"/>
        <v/>
      </c>
      <c r="HF27" s="46" t="str">
        <f t="shared" si="211"/>
        <v/>
      </c>
      <c r="HG27" s="46" t="str">
        <f t="shared" si="212"/>
        <v/>
      </c>
      <c r="HH27" s="46" t="str">
        <f t="shared" si="213"/>
        <v/>
      </c>
      <c r="HI27" s="46" t="str">
        <f t="shared" si="20"/>
        <v/>
      </c>
      <c r="HJ27" s="46" t="str">
        <f t="shared" si="241"/>
        <v/>
      </c>
      <c r="HK27" s="46" t="str">
        <f t="shared" si="242"/>
        <v/>
      </c>
      <c r="HL27" s="46" t="str">
        <f t="shared" si="243"/>
        <v/>
      </c>
      <c r="HM27" s="46" t="str">
        <f t="shared" si="244"/>
        <v/>
      </c>
      <c r="HN27" s="46" t="str">
        <f t="shared" si="245"/>
        <v/>
      </c>
      <c r="HO27" s="46" t="str">
        <f t="shared" si="246"/>
        <v/>
      </c>
      <c r="HP27" s="46" t="str">
        <f t="shared" si="247"/>
        <v/>
      </c>
      <c r="HQ27" s="146" t="e">
        <f t="shared" si="15"/>
        <v>#N/A</v>
      </c>
      <c r="HR27" s="146" t="e">
        <f t="shared" si="225"/>
        <v>#N/A</v>
      </c>
      <c r="HS27" s="146" t="e">
        <f t="shared" si="225"/>
        <v>#N/A</v>
      </c>
      <c r="HT27" s="146" t="e">
        <f t="shared" si="225"/>
        <v>#N/A</v>
      </c>
      <c r="HU27" s="146" t="e">
        <f t="shared" si="235"/>
        <v>#N/A</v>
      </c>
      <c r="HV27" s="146" t="e">
        <f t="shared" si="235"/>
        <v>#N/A</v>
      </c>
      <c r="HW27" s="146" t="e">
        <f t="shared" si="235"/>
        <v>#N/A</v>
      </c>
      <c r="HX27" s="146" t="e">
        <f t="shared" si="235"/>
        <v>#N/A</v>
      </c>
      <c r="HY27" s="146" t="e">
        <f t="shared" si="235"/>
        <v>#N/A</v>
      </c>
      <c r="HZ27" s="146" t="e">
        <f t="shared" si="235"/>
        <v>#N/A</v>
      </c>
      <c r="IA27" s="146" t="e">
        <f t="shared" si="235"/>
        <v>#N/A</v>
      </c>
      <c r="IB27" s="146" t="e">
        <f t="shared" si="235"/>
        <v>#N/A</v>
      </c>
      <c r="IC27" s="146" t="e">
        <f t="shared" si="235"/>
        <v>#N/A</v>
      </c>
      <c r="ID27" s="146" t="e">
        <f t="shared" si="235"/>
        <v>#N/A</v>
      </c>
      <c r="IE27" s="146" t="e">
        <f t="shared" si="235"/>
        <v>#N/A</v>
      </c>
      <c r="IF27" s="146" t="e">
        <f t="shared" si="235"/>
        <v>#N/A</v>
      </c>
      <c r="IG27" s="146" t="e">
        <f t="shared" si="235"/>
        <v>#N/A</v>
      </c>
      <c r="IH27" s="146" t="e">
        <f t="shared" si="235"/>
        <v>#N/A</v>
      </c>
      <c r="II27" s="146" t="e">
        <f t="shared" si="235"/>
        <v>#N/A</v>
      </c>
      <c r="IJ27" s="146" t="e">
        <f t="shared" si="254"/>
        <v>#N/A</v>
      </c>
      <c r="IK27" s="146" t="e">
        <f t="shared" si="254"/>
        <v>#N/A</v>
      </c>
      <c r="IL27" s="146" t="e">
        <f t="shared" si="254"/>
        <v>#N/A</v>
      </c>
      <c r="IM27" s="146" t="e">
        <f t="shared" si="254"/>
        <v>#N/A</v>
      </c>
      <c r="IN27" s="146" t="e">
        <f t="shared" si="254"/>
        <v>#N/A</v>
      </c>
      <c r="IO27" s="146" t="e">
        <f t="shared" si="254"/>
        <v>#N/A</v>
      </c>
      <c r="IP27" s="146" t="e">
        <f t="shared" si="254"/>
        <v>#N/A</v>
      </c>
      <c r="IQ27" s="146" t="e">
        <f t="shared" si="254"/>
        <v>#N/A</v>
      </c>
      <c r="IR27" s="146" t="e">
        <f t="shared" si="254"/>
        <v>#N/A</v>
      </c>
      <c r="IS27" s="146" t="e">
        <f t="shared" si="254"/>
        <v>#N/A</v>
      </c>
      <c r="IT27" s="146" t="e">
        <f t="shared" si="254"/>
        <v>#N/A</v>
      </c>
      <c r="IU27" s="146" t="e">
        <f t="shared" si="254"/>
        <v>#N/A</v>
      </c>
      <c r="IV27" s="146" t="e">
        <f t="shared" si="254"/>
        <v>#N/A</v>
      </c>
      <c r="IW27" s="146" t="e">
        <f t="shared" si="254"/>
        <v>#N/A</v>
      </c>
      <c r="IX27" s="146" t="e">
        <f t="shared" si="254"/>
        <v>#N/A</v>
      </c>
      <c r="IY27" s="146" t="e">
        <f t="shared" si="254"/>
        <v>#N/A</v>
      </c>
      <c r="IZ27" s="146" t="e">
        <f t="shared" si="254"/>
        <v>#N/A</v>
      </c>
      <c r="JA27" s="146" t="e">
        <f t="shared" si="254"/>
        <v>#N/A</v>
      </c>
      <c r="JB27" s="146" t="e">
        <f t="shared" si="254"/>
        <v>#N/A</v>
      </c>
      <c r="JC27" s="146" t="e">
        <f t="shared" si="254"/>
        <v>#N/A</v>
      </c>
      <c r="JD27" s="146" t="e">
        <f t="shared" si="254"/>
        <v>#N/A</v>
      </c>
      <c r="JE27" s="146" t="e">
        <f t="shared" si="254"/>
        <v>#N/A</v>
      </c>
      <c r="JF27" s="146" t="e">
        <f t="shared" si="254"/>
        <v>#N/A</v>
      </c>
      <c r="JG27" s="146" t="e">
        <f t="shared" si="254"/>
        <v>#N/A</v>
      </c>
      <c r="JH27" s="146" t="e">
        <f t="shared" si="254"/>
        <v>#N/A</v>
      </c>
      <c r="JI27" s="146" t="e">
        <f t="shared" si="254"/>
        <v>#N/A</v>
      </c>
      <c r="JJ27" s="146" t="e">
        <f t="shared" si="254"/>
        <v>#N/A</v>
      </c>
      <c r="JK27" s="146" t="e">
        <f t="shared" si="254"/>
        <v>#N/A</v>
      </c>
      <c r="JL27" s="146" t="e">
        <f t="shared" si="254"/>
        <v>#N/A</v>
      </c>
      <c r="JM27" s="146" t="e">
        <f t="shared" si="254"/>
        <v>#N/A</v>
      </c>
      <c r="JN27" s="146" t="e">
        <f t="shared" si="250"/>
        <v>#N/A</v>
      </c>
      <c r="JO27" s="146" t="e">
        <f t="shared" si="250"/>
        <v>#N/A</v>
      </c>
      <c r="JP27" s="146" t="e">
        <f t="shared" si="250"/>
        <v>#N/A</v>
      </c>
      <c r="JQ27" s="146" t="e">
        <f t="shared" si="250"/>
        <v>#N/A</v>
      </c>
      <c r="JR27" s="146" t="e">
        <f t="shared" si="250"/>
        <v>#N/A</v>
      </c>
      <c r="JS27" s="146" t="e">
        <f t="shared" si="250"/>
        <v>#N/A</v>
      </c>
      <c r="JT27" s="146" t="e">
        <f t="shared" si="250"/>
        <v>#N/A</v>
      </c>
      <c r="JU27" s="146" t="e">
        <f t="shared" si="250"/>
        <v>#N/A</v>
      </c>
      <c r="JV27" s="146" t="e">
        <f t="shared" si="250"/>
        <v>#N/A</v>
      </c>
      <c r="JW27" s="146" t="e">
        <f t="shared" si="250"/>
        <v>#N/A</v>
      </c>
      <c r="JX27" s="146" t="e">
        <f t="shared" si="250"/>
        <v>#N/A</v>
      </c>
      <c r="JY27" s="146" t="e">
        <f t="shared" si="250"/>
        <v>#N/A</v>
      </c>
      <c r="JZ27" s="146" t="e">
        <f t="shared" si="250"/>
        <v>#N/A</v>
      </c>
      <c r="KA27" s="146" t="e">
        <f t="shared" si="250"/>
        <v>#N/A</v>
      </c>
      <c r="KB27" s="146" t="e">
        <f t="shared" si="250"/>
        <v>#N/A</v>
      </c>
      <c r="KC27" s="146" t="e">
        <f t="shared" si="21"/>
        <v>#N/A</v>
      </c>
      <c r="KD27" s="146" t="e">
        <f t="shared" si="226"/>
        <v>#N/A</v>
      </c>
      <c r="KE27" s="146" t="e">
        <f t="shared" si="226"/>
        <v>#N/A</v>
      </c>
      <c r="KF27" s="146" t="e">
        <f t="shared" si="226"/>
        <v>#N/A</v>
      </c>
      <c r="KG27" s="146" t="e">
        <f t="shared" si="236"/>
        <v>#N/A</v>
      </c>
      <c r="KH27" s="146" t="e">
        <f t="shared" si="236"/>
        <v>#N/A</v>
      </c>
      <c r="KI27" s="146" t="e">
        <f t="shared" si="236"/>
        <v>#N/A</v>
      </c>
      <c r="KJ27" s="146" t="e">
        <f t="shared" si="236"/>
        <v>#N/A</v>
      </c>
      <c r="KK27" s="146" t="e">
        <f t="shared" si="236"/>
        <v>#N/A</v>
      </c>
      <c r="KL27" s="146" t="e">
        <f t="shared" si="236"/>
        <v>#N/A</v>
      </c>
      <c r="KM27" s="146" t="e">
        <f t="shared" si="236"/>
        <v>#N/A</v>
      </c>
      <c r="KN27" s="146" t="e">
        <f t="shared" si="236"/>
        <v>#N/A</v>
      </c>
      <c r="KO27" s="146" t="e">
        <f t="shared" si="236"/>
        <v>#N/A</v>
      </c>
      <c r="KP27" s="146" t="e">
        <f t="shared" si="236"/>
        <v>#N/A</v>
      </c>
      <c r="KQ27" s="146" t="e">
        <f t="shared" si="236"/>
        <v>#N/A</v>
      </c>
      <c r="KR27" s="146" t="e">
        <f t="shared" si="236"/>
        <v>#N/A</v>
      </c>
      <c r="KS27" s="146" t="e">
        <f t="shared" si="236"/>
        <v>#N/A</v>
      </c>
      <c r="KT27" s="146" t="e">
        <f t="shared" si="236"/>
        <v>#N/A</v>
      </c>
      <c r="KU27" s="146" t="e">
        <f t="shared" si="236"/>
        <v>#N/A</v>
      </c>
      <c r="KV27" s="146" t="e">
        <f t="shared" si="255"/>
        <v>#N/A</v>
      </c>
      <c r="KW27" s="146" t="e">
        <f t="shared" si="255"/>
        <v>#N/A</v>
      </c>
      <c r="KX27" s="146" t="e">
        <f t="shared" si="255"/>
        <v>#N/A</v>
      </c>
      <c r="KY27" s="146" t="e">
        <f t="shared" si="255"/>
        <v>#N/A</v>
      </c>
      <c r="KZ27" s="146" t="e">
        <f t="shared" si="255"/>
        <v>#N/A</v>
      </c>
      <c r="LA27" s="146" t="e">
        <f t="shared" si="255"/>
        <v>#N/A</v>
      </c>
      <c r="LB27" s="146" t="e">
        <f t="shared" si="255"/>
        <v>#N/A</v>
      </c>
      <c r="LC27" s="146" t="e">
        <f t="shared" si="255"/>
        <v>#N/A</v>
      </c>
      <c r="LD27" s="146" t="e">
        <f t="shared" si="255"/>
        <v>#N/A</v>
      </c>
      <c r="LE27" s="146" t="e">
        <f t="shared" si="255"/>
        <v>#N/A</v>
      </c>
      <c r="LF27" s="146" t="e">
        <f t="shared" si="255"/>
        <v>#N/A</v>
      </c>
      <c r="LG27" s="146" t="e">
        <f t="shared" si="255"/>
        <v>#N/A</v>
      </c>
      <c r="LH27" s="146" t="e">
        <f t="shared" si="255"/>
        <v>#N/A</v>
      </c>
      <c r="LI27" s="146" t="e">
        <f t="shared" si="255"/>
        <v>#N/A</v>
      </c>
      <c r="LJ27" s="146" t="e">
        <f t="shared" si="255"/>
        <v>#N/A</v>
      </c>
      <c r="LK27" s="146" t="e">
        <f t="shared" si="255"/>
        <v>#N/A</v>
      </c>
      <c r="LL27" s="146" t="e">
        <f t="shared" si="255"/>
        <v>#N/A</v>
      </c>
      <c r="LM27" s="146" t="e">
        <f t="shared" si="255"/>
        <v>#N/A</v>
      </c>
      <c r="LN27" s="146" t="e">
        <f t="shared" si="255"/>
        <v>#N/A</v>
      </c>
      <c r="LO27" s="146" t="e">
        <f t="shared" si="255"/>
        <v>#N/A</v>
      </c>
      <c r="LP27" s="146" t="e">
        <f t="shared" si="255"/>
        <v>#N/A</v>
      </c>
      <c r="LQ27" s="146" t="e">
        <f t="shared" si="255"/>
        <v>#N/A</v>
      </c>
      <c r="LR27" s="146" t="e">
        <f t="shared" si="255"/>
        <v>#N/A</v>
      </c>
      <c r="LS27" s="146" t="e">
        <f t="shared" si="255"/>
        <v>#N/A</v>
      </c>
      <c r="LT27" s="146" t="e">
        <f t="shared" si="255"/>
        <v>#N/A</v>
      </c>
      <c r="LU27" s="146" t="e">
        <f t="shared" si="255"/>
        <v>#N/A</v>
      </c>
      <c r="LV27" s="146" t="e">
        <f t="shared" si="255"/>
        <v>#N/A</v>
      </c>
      <c r="LW27" s="146" t="e">
        <f t="shared" si="255"/>
        <v>#N/A</v>
      </c>
      <c r="LX27" s="146" t="e">
        <f t="shared" si="255"/>
        <v>#N/A</v>
      </c>
      <c r="LY27" s="146" t="e">
        <f t="shared" si="255"/>
        <v>#N/A</v>
      </c>
      <c r="LZ27" s="146" t="e">
        <f t="shared" si="251"/>
        <v>#N/A</v>
      </c>
      <c r="MA27" s="146" t="e">
        <f t="shared" si="251"/>
        <v>#N/A</v>
      </c>
      <c r="MB27" s="146" t="e">
        <f t="shared" si="251"/>
        <v>#N/A</v>
      </c>
      <c r="MC27" s="146" t="e">
        <f t="shared" si="251"/>
        <v>#N/A</v>
      </c>
      <c r="MD27" s="146" t="e">
        <f t="shared" si="251"/>
        <v>#N/A</v>
      </c>
      <c r="ME27" s="146" t="e">
        <f t="shared" si="251"/>
        <v>#N/A</v>
      </c>
      <c r="MF27" s="146" t="e">
        <f t="shared" si="251"/>
        <v>#N/A</v>
      </c>
      <c r="MG27" s="146" t="e">
        <f t="shared" si="251"/>
        <v>#N/A</v>
      </c>
      <c r="MH27" s="146" t="e">
        <f t="shared" si="251"/>
        <v>#N/A</v>
      </c>
      <c r="MI27" s="146" t="e">
        <f t="shared" si="251"/>
        <v>#N/A</v>
      </c>
      <c r="MJ27" s="146" t="e">
        <f t="shared" si="251"/>
        <v>#N/A</v>
      </c>
      <c r="MK27" s="146" t="e">
        <f t="shared" si="251"/>
        <v>#N/A</v>
      </c>
      <c r="ML27" s="146" t="e">
        <f t="shared" si="251"/>
        <v>#N/A</v>
      </c>
      <c r="MM27" s="146" t="e">
        <f t="shared" si="251"/>
        <v>#N/A</v>
      </c>
      <c r="MN27" s="146" t="e">
        <f t="shared" si="251"/>
        <v>#N/A</v>
      </c>
      <c r="MO27" s="146" t="e">
        <f t="shared" si="22"/>
        <v>#N/A</v>
      </c>
      <c r="MP27" s="146" t="e">
        <f t="shared" si="227"/>
        <v>#N/A</v>
      </c>
      <c r="MQ27" s="146" t="e">
        <f t="shared" si="227"/>
        <v>#N/A</v>
      </c>
      <c r="MR27" s="146" t="e">
        <f t="shared" si="227"/>
        <v>#N/A</v>
      </c>
      <c r="MS27" s="146" t="e">
        <f t="shared" si="237"/>
        <v>#N/A</v>
      </c>
      <c r="MT27" s="146" t="e">
        <f t="shared" si="237"/>
        <v>#N/A</v>
      </c>
      <c r="MU27" s="146" t="e">
        <f t="shared" si="237"/>
        <v>#N/A</v>
      </c>
      <c r="MV27" s="146" t="e">
        <f t="shared" si="237"/>
        <v>#N/A</v>
      </c>
      <c r="MW27" s="146" t="e">
        <f t="shared" si="237"/>
        <v>#N/A</v>
      </c>
      <c r="MX27" s="146" t="e">
        <f t="shared" si="237"/>
        <v>#N/A</v>
      </c>
      <c r="MY27" s="146" t="e">
        <f t="shared" si="237"/>
        <v>#N/A</v>
      </c>
      <c r="MZ27" s="146" t="e">
        <f t="shared" si="237"/>
        <v>#N/A</v>
      </c>
      <c r="NA27" s="146" t="e">
        <f t="shared" si="237"/>
        <v>#N/A</v>
      </c>
      <c r="NB27" s="146" t="e">
        <f t="shared" si="237"/>
        <v>#N/A</v>
      </c>
      <c r="NC27" s="146" t="e">
        <f t="shared" si="237"/>
        <v>#N/A</v>
      </c>
      <c r="ND27" s="146" t="e">
        <f t="shared" si="237"/>
        <v>#N/A</v>
      </c>
      <c r="NE27" s="146" t="e">
        <f t="shared" si="237"/>
        <v>#N/A</v>
      </c>
      <c r="NF27" s="146" t="e">
        <f t="shared" si="237"/>
        <v>#N/A</v>
      </c>
      <c r="NG27" s="146" t="e">
        <f t="shared" si="237"/>
        <v>#N/A</v>
      </c>
      <c r="NH27" s="146" t="e">
        <f t="shared" si="256"/>
        <v>#N/A</v>
      </c>
      <c r="NI27" s="146" t="e">
        <f t="shared" si="256"/>
        <v>#N/A</v>
      </c>
      <c r="NJ27" s="146" t="e">
        <f t="shared" si="256"/>
        <v>#N/A</v>
      </c>
      <c r="NK27" s="146" t="e">
        <f t="shared" si="256"/>
        <v>#N/A</v>
      </c>
      <c r="NL27" s="146" t="e">
        <f t="shared" si="256"/>
        <v>#N/A</v>
      </c>
      <c r="NM27" s="146" t="e">
        <f t="shared" si="256"/>
        <v>#N/A</v>
      </c>
      <c r="NN27" s="146" t="e">
        <f t="shared" si="256"/>
        <v>#N/A</v>
      </c>
      <c r="NO27" s="146" t="e">
        <f t="shared" si="256"/>
        <v>#N/A</v>
      </c>
      <c r="NP27" s="146" t="e">
        <f t="shared" si="256"/>
        <v>#N/A</v>
      </c>
      <c r="NQ27" s="146" t="e">
        <f t="shared" si="256"/>
        <v>#N/A</v>
      </c>
      <c r="NR27" s="146" t="e">
        <f t="shared" si="256"/>
        <v>#N/A</v>
      </c>
      <c r="NS27" s="146" t="e">
        <f t="shared" si="256"/>
        <v>#N/A</v>
      </c>
      <c r="NT27" s="146" t="e">
        <f t="shared" si="256"/>
        <v>#N/A</v>
      </c>
      <c r="NU27" s="146" t="e">
        <f t="shared" si="256"/>
        <v>#N/A</v>
      </c>
      <c r="NV27" s="146" t="e">
        <f t="shared" si="256"/>
        <v>#N/A</v>
      </c>
      <c r="NW27" s="146" t="e">
        <f t="shared" si="256"/>
        <v>#N/A</v>
      </c>
      <c r="NX27" s="146" t="e">
        <f t="shared" si="256"/>
        <v>#N/A</v>
      </c>
      <c r="NY27" s="146" t="e">
        <f t="shared" si="256"/>
        <v>#N/A</v>
      </c>
      <c r="NZ27" s="146" t="e">
        <f t="shared" si="256"/>
        <v>#N/A</v>
      </c>
      <c r="OA27" s="146" t="e">
        <f t="shared" si="256"/>
        <v>#N/A</v>
      </c>
      <c r="OB27" s="146" t="e">
        <f t="shared" si="256"/>
        <v>#N/A</v>
      </c>
      <c r="OC27" s="146" t="e">
        <f t="shared" si="256"/>
        <v>#N/A</v>
      </c>
      <c r="OD27" s="146" t="e">
        <f t="shared" si="256"/>
        <v>#N/A</v>
      </c>
      <c r="OE27" s="146" t="e">
        <f t="shared" si="256"/>
        <v>#N/A</v>
      </c>
      <c r="OF27" s="146" t="e">
        <f t="shared" si="256"/>
        <v>#N/A</v>
      </c>
      <c r="OG27" s="146" t="e">
        <f t="shared" si="256"/>
        <v>#N/A</v>
      </c>
      <c r="OH27" s="146" t="e">
        <f t="shared" si="256"/>
        <v>#N/A</v>
      </c>
      <c r="OI27" s="146" t="e">
        <f t="shared" si="256"/>
        <v>#N/A</v>
      </c>
      <c r="OJ27" s="146" t="e">
        <f t="shared" si="256"/>
        <v>#N/A</v>
      </c>
      <c r="OK27" s="146" t="e">
        <f t="shared" si="256"/>
        <v>#N/A</v>
      </c>
      <c r="OL27" s="146" t="e">
        <f t="shared" si="252"/>
        <v>#N/A</v>
      </c>
      <c r="OM27" s="146" t="e">
        <f t="shared" si="252"/>
        <v>#N/A</v>
      </c>
      <c r="ON27" s="146" t="e">
        <f t="shared" si="252"/>
        <v>#N/A</v>
      </c>
      <c r="OO27" s="146" t="e">
        <f t="shared" si="252"/>
        <v>#N/A</v>
      </c>
      <c r="OP27" s="146" t="e">
        <f t="shared" si="252"/>
        <v>#N/A</v>
      </c>
      <c r="OQ27" s="146" t="e">
        <f t="shared" si="252"/>
        <v>#N/A</v>
      </c>
      <c r="OR27" s="146" t="e">
        <f t="shared" si="252"/>
        <v>#N/A</v>
      </c>
      <c r="OS27" s="146" t="e">
        <f t="shared" si="252"/>
        <v>#N/A</v>
      </c>
      <c r="OT27" s="146" t="e">
        <f t="shared" si="252"/>
        <v>#N/A</v>
      </c>
      <c r="OU27" s="146" t="e">
        <f t="shared" si="252"/>
        <v>#N/A</v>
      </c>
      <c r="OV27" s="146" t="e">
        <f t="shared" si="252"/>
        <v>#N/A</v>
      </c>
      <c r="OW27" s="146" t="e">
        <f t="shared" si="252"/>
        <v>#N/A</v>
      </c>
      <c r="OX27" s="146" t="e">
        <f t="shared" si="252"/>
        <v>#N/A</v>
      </c>
      <c r="OY27" s="146" t="e">
        <f t="shared" si="252"/>
        <v>#N/A</v>
      </c>
      <c r="OZ27" s="146" t="e">
        <f t="shared" si="252"/>
        <v>#N/A</v>
      </c>
      <c r="PA27" s="146" t="e">
        <f t="shared" si="23"/>
        <v>#N/A</v>
      </c>
      <c r="PB27" s="146" t="e">
        <f t="shared" si="248"/>
        <v>#N/A</v>
      </c>
      <c r="PC27" s="146" t="e">
        <f t="shared" si="248"/>
        <v>#N/A</v>
      </c>
      <c r="PD27" s="146" t="e">
        <f t="shared" si="248"/>
        <v>#N/A</v>
      </c>
      <c r="PE27" s="146" t="e">
        <f t="shared" si="248"/>
        <v>#N/A</v>
      </c>
      <c r="PF27" s="146" t="e">
        <f t="shared" si="248"/>
        <v>#N/A</v>
      </c>
      <c r="PG27" s="146" t="e">
        <f t="shared" si="248"/>
        <v>#N/A</v>
      </c>
      <c r="PH27" s="146" t="e">
        <f t="shared" si="248"/>
        <v>#N/A</v>
      </c>
      <c r="PI27" s="146" t="e">
        <f t="shared" si="248"/>
        <v>#N/A</v>
      </c>
    </row>
    <row r="28" spans="1:425" hidden="1" x14ac:dyDescent="0.45">
      <c r="A28" s="4">
        <v>25</v>
      </c>
      <c r="B28" s="319" t="str">
        <f>IFERROR(_xlfn.LOGNORM.INV(VLookups!$B$22,LN($G28),LN($K28)),"")</f>
        <v/>
      </c>
      <c r="C28" s="81"/>
      <c r="D28" s="319" t="str">
        <f>IFERROR(_xlfn.LOGNORM.INV(VLookups!$B$23,LN($G28),LN($K28)),"")</f>
        <v/>
      </c>
      <c r="E28" s="32" t="str">
        <f t="shared" si="8"/>
        <v/>
      </c>
      <c r="F28" s="32" t="str">
        <f t="shared" si="9"/>
        <v/>
      </c>
      <c r="G28" s="65" t="str">
        <f>IF(AND(C28&gt;0,NOT(ISBLANK(H28))),IF(VLOOKUP($C$3,VLookups!$A$17:$B$18,2,FALSE),C28*VLOOKUP(H28,VLookups!$A$4:$B$13,2,FALSE),C28),"")</f>
        <v/>
      </c>
      <c r="H28" s="21"/>
      <c r="I28" s="53"/>
      <c r="J28" s="237"/>
      <c r="K28" s="320" t="str">
        <f>IF(C28&gt;0,IF(ISBLANK(J28),IF(ISBLANK(H28),"",VLOOKUP(H28,VLookups!$A$4:$C$13,3,FALSE)),J28),"")</f>
        <v/>
      </c>
      <c r="L28" s="320" t="str">
        <f t="shared" si="10"/>
        <v/>
      </c>
      <c r="M28" s="67" t="str">
        <f t="shared" si="11"/>
        <v/>
      </c>
      <c r="N28" s="81"/>
      <c r="O28" s="230" t="str">
        <f>IF(AND(N28&gt;0,C28&gt;0,NOT(K28="")),ABS(VLOOKUP($N$1,VLookups!$A$27:$B$28,2,FALSE)-_xlfn.LOGNORM.DIST(N28,LN(G28),LN(K28),TRUE)),"")</f>
        <v/>
      </c>
      <c r="P28" s="80" t="str">
        <f>IF(AND($B28&gt;0,$C28&gt;0,$D28&gt;0,NOT(ISBLANK($H28))),_xlfn.LOGNORM.INV(ABS(VLOOKUP($N$1,VLookups!$A$27:$B$28,2,FALSE)-P$3),LN($G28),LN($K28)),"")</f>
        <v/>
      </c>
      <c r="Q28" s="79" t="str">
        <f>IF(AND($B28&gt;0,$C28&gt;0,$D28&gt;0,NOT(ISBLANK($H28))),_xlfn.LOGNORM.INV(ABS(VLOOKUP($N$1,VLookups!$A$27:$B$28,2,FALSE)-Q$3),LN($G28),LN($K28)),"")</f>
        <v/>
      </c>
      <c r="R28" s="80" t="str">
        <f>IF(AND($B28&gt;0,$C28&gt;0,$D28&gt;0,NOT(ISBLANK($H28))),_xlfn.LOGNORM.INV(ABS(VLOOKUP($N$1,VLookups!$A$27:$B$28,2,FALSE)-R$3),LN($G28),LN($K28)),"")</f>
        <v/>
      </c>
      <c r="S28" s="79" t="str">
        <f>IF(AND($B28&gt;0,$C28&gt;0,$D28&gt;0,NOT(ISBLANK($H28))),_xlfn.LOGNORM.INV(ABS(VLOOKUP($N$1,VLookups!$A$27:$B$28,2,FALSE)-S$3),LN($G28),LN($K28)),"")</f>
        <v/>
      </c>
      <c r="T28" s="80" t="str">
        <f>IF(AND($B28&gt;0,$C28&gt;0,$D28&gt;0,NOT(ISBLANK($H28))),_xlfn.LOGNORM.INV(ABS(VLOOKUP($N$1,VLookups!$A$27:$B$28,2,FALSE)-T$3),LN($G28),LN($K28)),"")</f>
        <v/>
      </c>
      <c r="U28" s="79" t="str">
        <f>IF(AND($B28&gt;0,$C28&gt;0,$D28&gt;0,NOT(ISBLANK($H28))),_xlfn.LOGNORM.INV(ABS(VLOOKUP($N$1,VLookups!$A$27:$B$28,2,FALSE)-U$3),LN($G28),LN($K28)),"")</f>
        <v/>
      </c>
      <c r="V28" s="5"/>
      <c r="W28" s="145" t="str">
        <f t="shared" si="12"/>
        <v/>
      </c>
      <c r="X28" s="145" t="str">
        <f t="shared" si="13"/>
        <v/>
      </c>
      <c r="Y28" s="46" t="str">
        <f t="shared" ref="Y28" si="262">IF(ISNONTEXT($W28),X28+$W28,"")</f>
        <v/>
      </c>
      <c r="Z28" s="46" t="str">
        <f t="shared" si="25"/>
        <v/>
      </c>
      <c r="AA28" s="46" t="str">
        <f t="shared" si="26"/>
        <v/>
      </c>
      <c r="AB28" s="46" t="str">
        <f t="shared" si="27"/>
        <v/>
      </c>
      <c r="AC28" s="46" t="str">
        <f t="shared" si="28"/>
        <v/>
      </c>
      <c r="AD28" s="46" t="str">
        <f t="shared" si="29"/>
        <v/>
      </c>
      <c r="AE28" s="46" t="str">
        <f t="shared" si="30"/>
        <v/>
      </c>
      <c r="AF28" s="46" t="str">
        <f t="shared" si="31"/>
        <v/>
      </c>
      <c r="AG28" s="46" t="str">
        <f t="shared" si="32"/>
        <v/>
      </c>
      <c r="AH28" s="46" t="str">
        <f t="shared" si="33"/>
        <v/>
      </c>
      <c r="AI28" s="46" t="str">
        <f t="shared" si="34"/>
        <v/>
      </c>
      <c r="AJ28" s="46" t="str">
        <f t="shared" si="35"/>
        <v/>
      </c>
      <c r="AK28" s="46" t="str">
        <f t="shared" si="36"/>
        <v/>
      </c>
      <c r="AL28" s="46" t="str">
        <f t="shared" si="37"/>
        <v/>
      </c>
      <c r="AM28" s="46" t="str">
        <f t="shared" si="38"/>
        <v/>
      </c>
      <c r="AN28" s="46" t="str">
        <f t="shared" si="39"/>
        <v/>
      </c>
      <c r="AO28" s="46" t="str">
        <f t="shared" si="40"/>
        <v/>
      </c>
      <c r="AP28" s="46" t="str">
        <f t="shared" si="41"/>
        <v/>
      </c>
      <c r="AQ28" s="46" t="str">
        <f t="shared" si="42"/>
        <v/>
      </c>
      <c r="AR28" s="46" t="str">
        <f t="shared" si="43"/>
        <v/>
      </c>
      <c r="AS28" s="46" t="str">
        <f t="shared" si="44"/>
        <v/>
      </c>
      <c r="AT28" s="46" t="str">
        <f t="shared" si="45"/>
        <v/>
      </c>
      <c r="AU28" s="46" t="str">
        <f t="shared" si="46"/>
        <v/>
      </c>
      <c r="AV28" s="46" t="str">
        <f t="shared" si="47"/>
        <v/>
      </c>
      <c r="AW28" s="46" t="str">
        <f t="shared" si="48"/>
        <v/>
      </c>
      <c r="AX28" s="46" t="str">
        <f t="shared" si="49"/>
        <v/>
      </c>
      <c r="AY28" s="46" t="str">
        <f t="shared" si="50"/>
        <v/>
      </c>
      <c r="AZ28" s="46" t="str">
        <f t="shared" si="51"/>
        <v/>
      </c>
      <c r="BA28" s="46" t="str">
        <f t="shared" si="52"/>
        <v/>
      </c>
      <c r="BB28" s="46" t="str">
        <f t="shared" si="53"/>
        <v/>
      </c>
      <c r="BC28" s="46" t="str">
        <f t="shared" si="54"/>
        <v/>
      </c>
      <c r="BD28" s="46" t="str">
        <f t="shared" si="55"/>
        <v/>
      </c>
      <c r="BE28" s="46" t="str">
        <f t="shared" si="56"/>
        <v/>
      </c>
      <c r="BF28" s="46" t="str">
        <f t="shared" si="57"/>
        <v/>
      </c>
      <c r="BG28" s="46" t="str">
        <f t="shared" si="58"/>
        <v/>
      </c>
      <c r="BH28" s="46" t="str">
        <f t="shared" si="59"/>
        <v/>
      </c>
      <c r="BI28" s="46" t="str">
        <f t="shared" si="60"/>
        <v/>
      </c>
      <c r="BJ28" s="46" t="str">
        <f t="shared" si="61"/>
        <v/>
      </c>
      <c r="BK28" s="46" t="str">
        <f t="shared" si="62"/>
        <v/>
      </c>
      <c r="BL28" s="46" t="str">
        <f t="shared" si="63"/>
        <v/>
      </c>
      <c r="BM28" s="46" t="str">
        <f t="shared" si="64"/>
        <v/>
      </c>
      <c r="BN28" s="46" t="str">
        <f t="shared" si="65"/>
        <v/>
      </c>
      <c r="BO28" s="46" t="str">
        <f t="shared" si="66"/>
        <v/>
      </c>
      <c r="BP28" s="46" t="str">
        <f t="shared" si="67"/>
        <v/>
      </c>
      <c r="BQ28" s="46" t="str">
        <f t="shared" si="68"/>
        <v/>
      </c>
      <c r="BR28" s="46" t="str">
        <f t="shared" si="69"/>
        <v/>
      </c>
      <c r="BS28" s="46" t="str">
        <f t="shared" si="70"/>
        <v/>
      </c>
      <c r="BT28" s="46" t="str">
        <f t="shared" si="71"/>
        <v/>
      </c>
      <c r="BU28" s="46" t="str">
        <f t="shared" si="72"/>
        <v/>
      </c>
      <c r="BV28" s="46" t="str">
        <f t="shared" si="73"/>
        <v/>
      </c>
      <c r="BW28" s="46" t="str">
        <f t="shared" si="74"/>
        <v/>
      </c>
      <c r="BX28" s="46" t="str">
        <f t="shared" si="75"/>
        <v/>
      </c>
      <c r="BY28" s="46" t="str">
        <f t="shared" si="76"/>
        <v/>
      </c>
      <c r="BZ28" s="46" t="str">
        <f t="shared" si="77"/>
        <v/>
      </c>
      <c r="CA28" s="46" t="str">
        <f t="shared" si="78"/>
        <v/>
      </c>
      <c r="CB28" s="46" t="str">
        <f t="shared" si="79"/>
        <v/>
      </c>
      <c r="CC28" s="46" t="str">
        <f t="shared" si="80"/>
        <v/>
      </c>
      <c r="CD28" s="46" t="str">
        <f t="shared" si="81"/>
        <v/>
      </c>
      <c r="CE28" s="46" t="str">
        <f t="shared" si="82"/>
        <v/>
      </c>
      <c r="CF28" s="46" t="str">
        <f t="shared" si="83"/>
        <v/>
      </c>
      <c r="CG28" s="46" t="str">
        <f t="shared" si="84"/>
        <v/>
      </c>
      <c r="CH28" s="46" t="str">
        <f t="shared" si="85"/>
        <v/>
      </c>
      <c r="CI28" s="46" t="str">
        <f t="shared" si="86"/>
        <v/>
      </c>
      <c r="CJ28" s="46" t="str">
        <f t="shared" si="87"/>
        <v/>
      </c>
      <c r="CK28" s="46" t="str">
        <f t="shared" si="18"/>
        <v/>
      </c>
      <c r="CL28" s="46" t="str">
        <f t="shared" si="88"/>
        <v/>
      </c>
      <c r="CM28" s="46" t="str">
        <f t="shared" si="89"/>
        <v/>
      </c>
      <c r="CN28" s="46" t="str">
        <f t="shared" si="90"/>
        <v/>
      </c>
      <c r="CO28" s="46" t="str">
        <f t="shared" si="91"/>
        <v/>
      </c>
      <c r="CP28" s="46" t="str">
        <f t="shared" si="92"/>
        <v/>
      </c>
      <c r="CQ28" s="46" t="str">
        <f t="shared" si="93"/>
        <v/>
      </c>
      <c r="CR28" s="46" t="str">
        <f t="shared" si="94"/>
        <v/>
      </c>
      <c r="CS28" s="46" t="str">
        <f t="shared" si="95"/>
        <v/>
      </c>
      <c r="CT28" s="46" t="str">
        <f t="shared" si="96"/>
        <v/>
      </c>
      <c r="CU28" s="46" t="str">
        <f t="shared" si="97"/>
        <v/>
      </c>
      <c r="CV28" s="46" t="str">
        <f t="shared" si="98"/>
        <v/>
      </c>
      <c r="CW28" s="46" t="str">
        <f t="shared" si="99"/>
        <v/>
      </c>
      <c r="CX28" s="46" t="str">
        <f t="shared" si="100"/>
        <v/>
      </c>
      <c r="CY28" s="46" t="str">
        <f t="shared" si="101"/>
        <v/>
      </c>
      <c r="CZ28" s="46" t="str">
        <f t="shared" si="102"/>
        <v/>
      </c>
      <c r="DA28" s="46" t="str">
        <f t="shared" si="103"/>
        <v/>
      </c>
      <c r="DB28" s="46" t="str">
        <f t="shared" si="104"/>
        <v/>
      </c>
      <c r="DC28" s="46" t="str">
        <f t="shared" si="105"/>
        <v/>
      </c>
      <c r="DD28" s="46" t="str">
        <f t="shared" si="106"/>
        <v/>
      </c>
      <c r="DE28" s="46" t="str">
        <f t="shared" si="107"/>
        <v/>
      </c>
      <c r="DF28" s="46" t="str">
        <f t="shared" si="108"/>
        <v/>
      </c>
      <c r="DG28" s="46" t="str">
        <f t="shared" si="109"/>
        <v/>
      </c>
      <c r="DH28" s="46" t="str">
        <f t="shared" si="110"/>
        <v/>
      </c>
      <c r="DI28" s="46" t="str">
        <f t="shared" si="111"/>
        <v/>
      </c>
      <c r="DJ28" s="46" t="str">
        <f t="shared" si="112"/>
        <v/>
      </c>
      <c r="DK28" s="46" t="str">
        <f t="shared" si="113"/>
        <v/>
      </c>
      <c r="DL28" s="46" t="str">
        <f t="shared" si="114"/>
        <v/>
      </c>
      <c r="DM28" s="46" t="str">
        <f t="shared" si="115"/>
        <v/>
      </c>
      <c r="DN28" s="46" t="str">
        <f t="shared" si="116"/>
        <v/>
      </c>
      <c r="DO28" s="46" t="str">
        <f t="shared" si="117"/>
        <v/>
      </c>
      <c r="DP28" s="46" t="str">
        <f t="shared" si="118"/>
        <v/>
      </c>
      <c r="DQ28" s="46" t="str">
        <f t="shared" si="119"/>
        <v/>
      </c>
      <c r="DR28" s="46" t="str">
        <f t="shared" si="120"/>
        <v/>
      </c>
      <c r="DS28" s="46" t="str">
        <f t="shared" si="121"/>
        <v/>
      </c>
      <c r="DT28" s="46" t="str">
        <f t="shared" si="122"/>
        <v/>
      </c>
      <c r="DU28" s="46" t="str">
        <f t="shared" si="123"/>
        <v/>
      </c>
      <c r="DV28" s="46" t="str">
        <f t="shared" si="124"/>
        <v/>
      </c>
      <c r="DW28" s="46" t="str">
        <f t="shared" si="125"/>
        <v/>
      </c>
      <c r="DX28" s="46" t="str">
        <f t="shared" si="126"/>
        <v/>
      </c>
      <c r="DY28" s="46" t="str">
        <f t="shared" si="127"/>
        <v/>
      </c>
      <c r="DZ28" s="46" t="str">
        <f t="shared" si="128"/>
        <v/>
      </c>
      <c r="EA28" s="46" t="str">
        <f t="shared" si="129"/>
        <v/>
      </c>
      <c r="EB28" s="46" t="str">
        <f t="shared" si="130"/>
        <v/>
      </c>
      <c r="EC28" s="46" t="str">
        <f t="shared" si="131"/>
        <v/>
      </c>
      <c r="ED28" s="46" t="str">
        <f t="shared" si="132"/>
        <v/>
      </c>
      <c r="EE28" s="46" t="str">
        <f t="shared" si="133"/>
        <v/>
      </c>
      <c r="EF28" s="46" t="str">
        <f t="shared" si="134"/>
        <v/>
      </c>
      <c r="EG28" s="46" t="str">
        <f t="shared" si="135"/>
        <v/>
      </c>
      <c r="EH28" s="46" t="str">
        <f t="shared" si="136"/>
        <v/>
      </c>
      <c r="EI28" s="46" t="str">
        <f t="shared" si="137"/>
        <v/>
      </c>
      <c r="EJ28" s="46" t="str">
        <f t="shared" si="138"/>
        <v/>
      </c>
      <c r="EK28" s="46" t="str">
        <f t="shared" si="139"/>
        <v/>
      </c>
      <c r="EL28" s="46" t="str">
        <f t="shared" si="140"/>
        <v/>
      </c>
      <c r="EM28" s="46" t="str">
        <f t="shared" si="141"/>
        <v/>
      </c>
      <c r="EN28" s="46" t="str">
        <f t="shared" si="142"/>
        <v/>
      </c>
      <c r="EO28" s="46" t="str">
        <f t="shared" si="143"/>
        <v/>
      </c>
      <c r="EP28" s="46" t="str">
        <f t="shared" si="144"/>
        <v/>
      </c>
      <c r="EQ28" s="46" t="str">
        <f t="shared" si="145"/>
        <v/>
      </c>
      <c r="ER28" s="46" t="str">
        <f t="shared" si="146"/>
        <v/>
      </c>
      <c r="ES28" s="46" t="str">
        <f t="shared" si="147"/>
        <v/>
      </c>
      <c r="ET28" s="46" t="str">
        <f t="shared" si="148"/>
        <v/>
      </c>
      <c r="EU28" s="46" t="str">
        <f t="shared" si="149"/>
        <v/>
      </c>
      <c r="EV28" s="46" t="str">
        <f t="shared" si="150"/>
        <v/>
      </c>
      <c r="EW28" s="46" t="str">
        <f t="shared" si="19"/>
        <v/>
      </c>
      <c r="EX28" s="46" t="str">
        <f t="shared" si="151"/>
        <v/>
      </c>
      <c r="EY28" s="46" t="str">
        <f t="shared" si="152"/>
        <v/>
      </c>
      <c r="EZ28" s="46" t="str">
        <f t="shared" si="153"/>
        <v/>
      </c>
      <c r="FA28" s="46" t="str">
        <f t="shared" si="154"/>
        <v/>
      </c>
      <c r="FB28" s="46" t="str">
        <f t="shared" si="155"/>
        <v/>
      </c>
      <c r="FC28" s="46" t="str">
        <f t="shared" si="156"/>
        <v/>
      </c>
      <c r="FD28" s="46" t="str">
        <f t="shared" si="157"/>
        <v/>
      </c>
      <c r="FE28" s="46" t="str">
        <f t="shared" si="158"/>
        <v/>
      </c>
      <c r="FF28" s="46" t="str">
        <f t="shared" si="159"/>
        <v/>
      </c>
      <c r="FG28" s="46" t="str">
        <f t="shared" si="160"/>
        <v/>
      </c>
      <c r="FH28" s="46" t="str">
        <f t="shared" si="161"/>
        <v/>
      </c>
      <c r="FI28" s="46" t="str">
        <f t="shared" si="162"/>
        <v/>
      </c>
      <c r="FJ28" s="46" t="str">
        <f t="shared" si="163"/>
        <v/>
      </c>
      <c r="FK28" s="46" t="str">
        <f t="shared" si="164"/>
        <v/>
      </c>
      <c r="FL28" s="46" t="str">
        <f t="shared" si="165"/>
        <v/>
      </c>
      <c r="FM28" s="46" t="str">
        <f t="shared" si="166"/>
        <v/>
      </c>
      <c r="FN28" s="46" t="str">
        <f t="shared" si="167"/>
        <v/>
      </c>
      <c r="FO28" s="46" t="str">
        <f t="shared" si="168"/>
        <v/>
      </c>
      <c r="FP28" s="46" t="str">
        <f t="shared" si="169"/>
        <v/>
      </c>
      <c r="FQ28" s="46" t="str">
        <f t="shared" si="170"/>
        <v/>
      </c>
      <c r="FR28" s="46" t="str">
        <f t="shared" si="171"/>
        <v/>
      </c>
      <c r="FS28" s="46" t="str">
        <f t="shared" si="172"/>
        <v/>
      </c>
      <c r="FT28" s="46" t="str">
        <f t="shared" si="173"/>
        <v/>
      </c>
      <c r="FU28" s="46" t="str">
        <f t="shared" si="174"/>
        <v/>
      </c>
      <c r="FV28" s="46" t="str">
        <f t="shared" si="175"/>
        <v/>
      </c>
      <c r="FW28" s="46" t="str">
        <f t="shared" si="176"/>
        <v/>
      </c>
      <c r="FX28" s="46" t="str">
        <f t="shared" si="177"/>
        <v/>
      </c>
      <c r="FY28" s="46" t="str">
        <f t="shared" si="178"/>
        <v/>
      </c>
      <c r="FZ28" s="46" t="str">
        <f t="shared" si="179"/>
        <v/>
      </c>
      <c r="GA28" s="46" t="str">
        <f t="shared" si="180"/>
        <v/>
      </c>
      <c r="GB28" s="46" t="str">
        <f t="shared" si="181"/>
        <v/>
      </c>
      <c r="GC28" s="46" t="str">
        <f t="shared" si="182"/>
        <v/>
      </c>
      <c r="GD28" s="46" t="str">
        <f t="shared" si="183"/>
        <v/>
      </c>
      <c r="GE28" s="46" t="str">
        <f t="shared" si="184"/>
        <v/>
      </c>
      <c r="GF28" s="46" t="str">
        <f t="shared" si="185"/>
        <v/>
      </c>
      <c r="GG28" s="46" t="str">
        <f t="shared" si="186"/>
        <v/>
      </c>
      <c r="GH28" s="46" t="str">
        <f t="shared" si="187"/>
        <v/>
      </c>
      <c r="GI28" s="46" t="str">
        <f t="shared" si="188"/>
        <v/>
      </c>
      <c r="GJ28" s="46" t="str">
        <f t="shared" si="189"/>
        <v/>
      </c>
      <c r="GK28" s="46" t="str">
        <f t="shared" si="190"/>
        <v/>
      </c>
      <c r="GL28" s="46" t="str">
        <f t="shared" si="191"/>
        <v/>
      </c>
      <c r="GM28" s="46" t="str">
        <f t="shared" si="192"/>
        <v/>
      </c>
      <c r="GN28" s="46" t="str">
        <f t="shared" si="193"/>
        <v/>
      </c>
      <c r="GO28" s="46" t="str">
        <f t="shared" si="194"/>
        <v/>
      </c>
      <c r="GP28" s="46" t="str">
        <f t="shared" si="195"/>
        <v/>
      </c>
      <c r="GQ28" s="46" t="str">
        <f t="shared" si="196"/>
        <v/>
      </c>
      <c r="GR28" s="46" t="str">
        <f t="shared" si="197"/>
        <v/>
      </c>
      <c r="GS28" s="46" t="str">
        <f t="shared" si="198"/>
        <v/>
      </c>
      <c r="GT28" s="46" t="str">
        <f t="shared" si="199"/>
        <v/>
      </c>
      <c r="GU28" s="46" t="str">
        <f t="shared" si="200"/>
        <v/>
      </c>
      <c r="GV28" s="46" t="str">
        <f t="shared" si="201"/>
        <v/>
      </c>
      <c r="GW28" s="46" t="str">
        <f t="shared" si="202"/>
        <v/>
      </c>
      <c r="GX28" s="46" t="str">
        <f t="shared" si="203"/>
        <v/>
      </c>
      <c r="GY28" s="46" t="str">
        <f t="shared" si="204"/>
        <v/>
      </c>
      <c r="GZ28" s="46" t="str">
        <f t="shared" si="205"/>
        <v/>
      </c>
      <c r="HA28" s="46" t="str">
        <f t="shared" si="206"/>
        <v/>
      </c>
      <c r="HB28" s="46" t="str">
        <f t="shared" si="207"/>
        <v/>
      </c>
      <c r="HC28" s="46" t="str">
        <f t="shared" si="208"/>
        <v/>
      </c>
      <c r="HD28" s="46" t="str">
        <f t="shared" si="209"/>
        <v/>
      </c>
      <c r="HE28" s="46" t="str">
        <f t="shared" si="210"/>
        <v/>
      </c>
      <c r="HF28" s="46" t="str">
        <f t="shared" si="211"/>
        <v/>
      </c>
      <c r="HG28" s="46" t="str">
        <f t="shared" si="212"/>
        <v/>
      </c>
      <c r="HH28" s="46" t="str">
        <f t="shared" si="213"/>
        <v/>
      </c>
      <c r="HI28" s="46" t="str">
        <f t="shared" si="20"/>
        <v/>
      </c>
      <c r="HJ28" s="46" t="str">
        <f t="shared" si="241"/>
        <v/>
      </c>
      <c r="HK28" s="46" t="str">
        <f t="shared" si="242"/>
        <v/>
      </c>
      <c r="HL28" s="46" t="str">
        <f t="shared" si="243"/>
        <v/>
      </c>
      <c r="HM28" s="46" t="str">
        <f t="shared" si="244"/>
        <v/>
      </c>
      <c r="HN28" s="46" t="str">
        <f t="shared" si="245"/>
        <v/>
      </c>
      <c r="HO28" s="46" t="str">
        <f t="shared" si="246"/>
        <v/>
      </c>
      <c r="HP28" s="46" t="str">
        <f t="shared" si="247"/>
        <v/>
      </c>
      <c r="HQ28" s="146" t="e">
        <f t="shared" si="15"/>
        <v>#N/A</v>
      </c>
      <c r="HR28" s="146" t="e">
        <f t="shared" si="225"/>
        <v>#N/A</v>
      </c>
      <c r="HS28" s="146" t="e">
        <f t="shared" si="225"/>
        <v>#N/A</v>
      </c>
      <c r="HT28" s="146" t="e">
        <f t="shared" si="225"/>
        <v>#N/A</v>
      </c>
      <c r="HU28" s="146" t="e">
        <f t="shared" si="235"/>
        <v>#N/A</v>
      </c>
      <c r="HV28" s="146" t="e">
        <f t="shared" si="235"/>
        <v>#N/A</v>
      </c>
      <c r="HW28" s="146" t="e">
        <f t="shared" si="235"/>
        <v>#N/A</v>
      </c>
      <c r="HX28" s="146" t="e">
        <f t="shared" si="235"/>
        <v>#N/A</v>
      </c>
      <c r="HY28" s="146" t="e">
        <f t="shared" si="235"/>
        <v>#N/A</v>
      </c>
      <c r="HZ28" s="146" t="e">
        <f t="shared" si="235"/>
        <v>#N/A</v>
      </c>
      <c r="IA28" s="146" t="e">
        <f t="shared" si="235"/>
        <v>#N/A</v>
      </c>
      <c r="IB28" s="146" t="e">
        <f t="shared" si="235"/>
        <v>#N/A</v>
      </c>
      <c r="IC28" s="146" t="e">
        <f t="shared" si="235"/>
        <v>#N/A</v>
      </c>
      <c r="ID28" s="146" t="e">
        <f t="shared" si="235"/>
        <v>#N/A</v>
      </c>
      <c r="IE28" s="146" t="e">
        <f t="shared" si="235"/>
        <v>#N/A</v>
      </c>
      <c r="IF28" s="146" t="e">
        <f t="shared" si="235"/>
        <v>#N/A</v>
      </c>
      <c r="IG28" s="146" t="e">
        <f t="shared" si="235"/>
        <v>#N/A</v>
      </c>
      <c r="IH28" s="146" t="e">
        <f t="shared" si="235"/>
        <v>#N/A</v>
      </c>
      <c r="II28" s="146" t="e">
        <f t="shared" si="235"/>
        <v>#N/A</v>
      </c>
      <c r="IJ28" s="146" t="e">
        <f t="shared" si="254"/>
        <v>#N/A</v>
      </c>
      <c r="IK28" s="146" t="e">
        <f t="shared" si="254"/>
        <v>#N/A</v>
      </c>
      <c r="IL28" s="146" t="e">
        <f t="shared" si="254"/>
        <v>#N/A</v>
      </c>
      <c r="IM28" s="146" t="e">
        <f t="shared" si="254"/>
        <v>#N/A</v>
      </c>
      <c r="IN28" s="146" t="e">
        <f t="shared" si="254"/>
        <v>#N/A</v>
      </c>
      <c r="IO28" s="146" t="e">
        <f t="shared" si="254"/>
        <v>#N/A</v>
      </c>
      <c r="IP28" s="146" t="e">
        <f t="shared" si="254"/>
        <v>#N/A</v>
      </c>
      <c r="IQ28" s="146" t="e">
        <f t="shared" si="254"/>
        <v>#N/A</v>
      </c>
      <c r="IR28" s="146" t="e">
        <f t="shared" si="254"/>
        <v>#N/A</v>
      </c>
      <c r="IS28" s="146" t="e">
        <f t="shared" si="254"/>
        <v>#N/A</v>
      </c>
      <c r="IT28" s="146" t="e">
        <f t="shared" si="254"/>
        <v>#N/A</v>
      </c>
      <c r="IU28" s="146" t="e">
        <f t="shared" si="254"/>
        <v>#N/A</v>
      </c>
      <c r="IV28" s="146" t="e">
        <f t="shared" si="254"/>
        <v>#N/A</v>
      </c>
      <c r="IW28" s="146" t="e">
        <f t="shared" si="254"/>
        <v>#N/A</v>
      </c>
      <c r="IX28" s="146" t="e">
        <f t="shared" si="254"/>
        <v>#N/A</v>
      </c>
      <c r="IY28" s="146" t="e">
        <f t="shared" si="254"/>
        <v>#N/A</v>
      </c>
      <c r="IZ28" s="146" t="e">
        <f t="shared" si="254"/>
        <v>#N/A</v>
      </c>
      <c r="JA28" s="146" t="e">
        <f t="shared" si="254"/>
        <v>#N/A</v>
      </c>
      <c r="JB28" s="146" t="e">
        <f t="shared" si="254"/>
        <v>#N/A</v>
      </c>
      <c r="JC28" s="146" t="e">
        <f t="shared" si="254"/>
        <v>#N/A</v>
      </c>
      <c r="JD28" s="146" t="e">
        <f t="shared" si="254"/>
        <v>#N/A</v>
      </c>
      <c r="JE28" s="146" t="e">
        <f t="shared" si="254"/>
        <v>#N/A</v>
      </c>
      <c r="JF28" s="146" t="e">
        <f t="shared" si="254"/>
        <v>#N/A</v>
      </c>
      <c r="JG28" s="146" t="e">
        <f t="shared" si="254"/>
        <v>#N/A</v>
      </c>
      <c r="JH28" s="146" t="e">
        <f t="shared" si="254"/>
        <v>#N/A</v>
      </c>
      <c r="JI28" s="146" t="e">
        <f t="shared" si="254"/>
        <v>#N/A</v>
      </c>
      <c r="JJ28" s="146" t="e">
        <f t="shared" si="254"/>
        <v>#N/A</v>
      </c>
      <c r="JK28" s="146" t="e">
        <f t="shared" si="254"/>
        <v>#N/A</v>
      </c>
      <c r="JL28" s="146" t="e">
        <f t="shared" si="254"/>
        <v>#N/A</v>
      </c>
      <c r="JM28" s="146" t="e">
        <f t="shared" si="254"/>
        <v>#N/A</v>
      </c>
      <c r="JN28" s="146" t="e">
        <f t="shared" si="250"/>
        <v>#N/A</v>
      </c>
      <c r="JO28" s="146" t="e">
        <f t="shared" si="250"/>
        <v>#N/A</v>
      </c>
      <c r="JP28" s="146" t="e">
        <f t="shared" si="250"/>
        <v>#N/A</v>
      </c>
      <c r="JQ28" s="146" t="e">
        <f t="shared" si="250"/>
        <v>#N/A</v>
      </c>
      <c r="JR28" s="146" t="e">
        <f t="shared" si="250"/>
        <v>#N/A</v>
      </c>
      <c r="JS28" s="146" t="e">
        <f t="shared" si="250"/>
        <v>#N/A</v>
      </c>
      <c r="JT28" s="146" t="e">
        <f t="shared" si="250"/>
        <v>#N/A</v>
      </c>
      <c r="JU28" s="146" t="e">
        <f t="shared" si="250"/>
        <v>#N/A</v>
      </c>
      <c r="JV28" s="146" t="e">
        <f t="shared" si="250"/>
        <v>#N/A</v>
      </c>
      <c r="JW28" s="146" t="e">
        <f t="shared" si="250"/>
        <v>#N/A</v>
      </c>
      <c r="JX28" s="146" t="e">
        <f t="shared" si="250"/>
        <v>#N/A</v>
      </c>
      <c r="JY28" s="146" t="e">
        <f t="shared" si="250"/>
        <v>#N/A</v>
      </c>
      <c r="JZ28" s="146" t="e">
        <f t="shared" si="250"/>
        <v>#N/A</v>
      </c>
      <c r="KA28" s="146" t="e">
        <f t="shared" si="250"/>
        <v>#N/A</v>
      </c>
      <c r="KB28" s="146" t="e">
        <f t="shared" si="250"/>
        <v>#N/A</v>
      </c>
      <c r="KC28" s="146" t="e">
        <f t="shared" si="21"/>
        <v>#N/A</v>
      </c>
      <c r="KD28" s="146" t="e">
        <f t="shared" si="226"/>
        <v>#N/A</v>
      </c>
      <c r="KE28" s="146" t="e">
        <f t="shared" si="226"/>
        <v>#N/A</v>
      </c>
      <c r="KF28" s="146" t="e">
        <f t="shared" si="226"/>
        <v>#N/A</v>
      </c>
      <c r="KG28" s="146" t="e">
        <f t="shared" si="236"/>
        <v>#N/A</v>
      </c>
      <c r="KH28" s="146" t="e">
        <f t="shared" si="236"/>
        <v>#N/A</v>
      </c>
      <c r="KI28" s="146" t="e">
        <f t="shared" si="236"/>
        <v>#N/A</v>
      </c>
      <c r="KJ28" s="146" t="e">
        <f t="shared" si="236"/>
        <v>#N/A</v>
      </c>
      <c r="KK28" s="146" t="e">
        <f t="shared" si="236"/>
        <v>#N/A</v>
      </c>
      <c r="KL28" s="146" t="e">
        <f t="shared" si="236"/>
        <v>#N/A</v>
      </c>
      <c r="KM28" s="146" t="e">
        <f t="shared" si="236"/>
        <v>#N/A</v>
      </c>
      <c r="KN28" s="146" t="e">
        <f t="shared" si="236"/>
        <v>#N/A</v>
      </c>
      <c r="KO28" s="146" t="e">
        <f t="shared" si="236"/>
        <v>#N/A</v>
      </c>
      <c r="KP28" s="146" t="e">
        <f t="shared" si="236"/>
        <v>#N/A</v>
      </c>
      <c r="KQ28" s="146" t="e">
        <f t="shared" si="236"/>
        <v>#N/A</v>
      </c>
      <c r="KR28" s="146" t="e">
        <f t="shared" si="236"/>
        <v>#N/A</v>
      </c>
      <c r="KS28" s="146" t="e">
        <f t="shared" si="236"/>
        <v>#N/A</v>
      </c>
      <c r="KT28" s="146" t="e">
        <f t="shared" si="236"/>
        <v>#N/A</v>
      </c>
      <c r="KU28" s="146" t="e">
        <f t="shared" si="236"/>
        <v>#N/A</v>
      </c>
      <c r="KV28" s="146" t="e">
        <f t="shared" si="255"/>
        <v>#N/A</v>
      </c>
      <c r="KW28" s="146" t="e">
        <f t="shared" si="255"/>
        <v>#N/A</v>
      </c>
      <c r="KX28" s="146" t="e">
        <f t="shared" si="255"/>
        <v>#N/A</v>
      </c>
      <c r="KY28" s="146" t="e">
        <f t="shared" si="255"/>
        <v>#N/A</v>
      </c>
      <c r="KZ28" s="146" t="e">
        <f t="shared" si="255"/>
        <v>#N/A</v>
      </c>
      <c r="LA28" s="146" t="e">
        <f t="shared" si="255"/>
        <v>#N/A</v>
      </c>
      <c r="LB28" s="146" t="e">
        <f t="shared" si="255"/>
        <v>#N/A</v>
      </c>
      <c r="LC28" s="146" t="e">
        <f t="shared" si="255"/>
        <v>#N/A</v>
      </c>
      <c r="LD28" s="146" t="e">
        <f t="shared" si="255"/>
        <v>#N/A</v>
      </c>
      <c r="LE28" s="146" t="e">
        <f t="shared" si="255"/>
        <v>#N/A</v>
      </c>
      <c r="LF28" s="146" t="e">
        <f t="shared" si="255"/>
        <v>#N/A</v>
      </c>
      <c r="LG28" s="146" t="e">
        <f t="shared" si="255"/>
        <v>#N/A</v>
      </c>
      <c r="LH28" s="146" t="e">
        <f t="shared" si="255"/>
        <v>#N/A</v>
      </c>
      <c r="LI28" s="146" t="e">
        <f t="shared" si="255"/>
        <v>#N/A</v>
      </c>
      <c r="LJ28" s="146" t="e">
        <f t="shared" si="255"/>
        <v>#N/A</v>
      </c>
      <c r="LK28" s="146" t="e">
        <f t="shared" si="255"/>
        <v>#N/A</v>
      </c>
      <c r="LL28" s="146" t="e">
        <f t="shared" si="255"/>
        <v>#N/A</v>
      </c>
      <c r="LM28" s="146" t="e">
        <f t="shared" si="255"/>
        <v>#N/A</v>
      </c>
      <c r="LN28" s="146" t="e">
        <f t="shared" si="255"/>
        <v>#N/A</v>
      </c>
      <c r="LO28" s="146" t="e">
        <f t="shared" si="255"/>
        <v>#N/A</v>
      </c>
      <c r="LP28" s="146" t="e">
        <f t="shared" si="255"/>
        <v>#N/A</v>
      </c>
      <c r="LQ28" s="146" t="e">
        <f t="shared" si="255"/>
        <v>#N/A</v>
      </c>
      <c r="LR28" s="146" t="e">
        <f t="shared" si="255"/>
        <v>#N/A</v>
      </c>
      <c r="LS28" s="146" t="e">
        <f t="shared" si="255"/>
        <v>#N/A</v>
      </c>
      <c r="LT28" s="146" t="e">
        <f t="shared" si="255"/>
        <v>#N/A</v>
      </c>
      <c r="LU28" s="146" t="e">
        <f t="shared" si="255"/>
        <v>#N/A</v>
      </c>
      <c r="LV28" s="146" t="e">
        <f t="shared" si="255"/>
        <v>#N/A</v>
      </c>
      <c r="LW28" s="146" t="e">
        <f t="shared" si="255"/>
        <v>#N/A</v>
      </c>
      <c r="LX28" s="146" t="e">
        <f t="shared" si="255"/>
        <v>#N/A</v>
      </c>
      <c r="LY28" s="146" t="e">
        <f t="shared" si="255"/>
        <v>#N/A</v>
      </c>
      <c r="LZ28" s="146" t="e">
        <f t="shared" si="251"/>
        <v>#N/A</v>
      </c>
      <c r="MA28" s="146" t="e">
        <f t="shared" si="251"/>
        <v>#N/A</v>
      </c>
      <c r="MB28" s="146" t="e">
        <f t="shared" si="251"/>
        <v>#N/A</v>
      </c>
      <c r="MC28" s="146" t="e">
        <f t="shared" si="251"/>
        <v>#N/A</v>
      </c>
      <c r="MD28" s="146" t="e">
        <f t="shared" si="251"/>
        <v>#N/A</v>
      </c>
      <c r="ME28" s="146" t="e">
        <f t="shared" si="251"/>
        <v>#N/A</v>
      </c>
      <c r="MF28" s="146" t="e">
        <f t="shared" si="251"/>
        <v>#N/A</v>
      </c>
      <c r="MG28" s="146" t="e">
        <f t="shared" si="251"/>
        <v>#N/A</v>
      </c>
      <c r="MH28" s="146" t="e">
        <f t="shared" si="251"/>
        <v>#N/A</v>
      </c>
      <c r="MI28" s="146" t="e">
        <f t="shared" si="251"/>
        <v>#N/A</v>
      </c>
      <c r="MJ28" s="146" t="e">
        <f t="shared" si="251"/>
        <v>#N/A</v>
      </c>
      <c r="MK28" s="146" t="e">
        <f t="shared" si="251"/>
        <v>#N/A</v>
      </c>
      <c r="ML28" s="146" t="e">
        <f t="shared" si="251"/>
        <v>#N/A</v>
      </c>
      <c r="MM28" s="146" t="e">
        <f t="shared" si="251"/>
        <v>#N/A</v>
      </c>
      <c r="MN28" s="146" t="e">
        <f t="shared" si="251"/>
        <v>#N/A</v>
      </c>
      <c r="MO28" s="146" t="e">
        <f t="shared" si="22"/>
        <v>#N/A</v>
      </c>
      <c r="MP28" s="146" t="e">
        <f t="shared" si="227"/>
        <v>#N/A</v>
      </c>
      <c r="MQ28" s="146" t="e">
        <f t="shared" si="227"/>
        <v>#N/A</v>
      </c>
      <c r="MR28" s="146" t="e">
        <f t="shared" si="227"/>
        <v>#N/A</v>
      </c>
      <c r="MS28" s="146" t="e">
        <f t="shared" si="237"/>
        <v>#N/A</v>
      </c>
      <c r="MT28" s="146" t="e">
        <f t="shared" si="237"/>
        <v>#N/A</v>
      </c>
      <c r="MU28" s="146" t="e">
        <f t="shared" si="237"/>
        <v>#N/A</v>
      </c>
      <c r="MV28" s="146" t="e">
        <f t="shared" si="237"/>
        <v>#N/A</v>
      </c>
      <c r="MW28" s="146" t="e">
        <f t="shared" si="237"/>
        <v>#N/A</v>
      </c>
      <c r="MX28" s="146" t="e">
        <f t="shared" si="237"/>
        <v>#N/A</v>
      </c>
      <c r="MY28" s="146" t="e">
        <f t="shared" si="237"/>
        <v>#N/A</v>
      </c>
      <c r="MZ28" s="146" t="e">
        <f t="shared" si="237"/>
        <v>#N/A</v>
      </c>
      <c r="NA28" s="146" t="e">
        <f t="shared" si="237"/>
        <v>#N/A</v>
      </c>
      <c r="NB28" s="146" t="e">
        <f t="shared" si="237"/>
        <v>#N/A</v>
      </c>
      <c r="NC28" s="146" t="e">
        <f t="shared" si="237"/>
        <v>#N/A</v>
      </c>
      <c r="ND28" s="146" t="e">
        <f t="shared" si="237"/>
        <v>#N/A</v>
      </c>
      <c r="NE28" s="146" t="e">
        <f t="shared" si="237"/>
        <v>#N/A</v>
      </c>
      <c r="NF28" s="146" t="e">
        <f t="shared" si="237"/>
        <v>#N/A</v>
      </c>
      <c r="NG28" s="146" t="e">
        <f t="shared" si="237"/>
        <v>#N/A</v>
      </c>
      <c r="NH28" s="146" t="e">
        <f t="shared" si="256"/>
        <v>#N/A</v>
      </c>
      <c r="NI28" s="146" t="e">
        <f t="shared" si="256"/>
        <v>#N/A</v>
      </c>
      <c r="NJ28" s="146" t="e">
        <f t="shared" si="256"/>
        <v>#N/A</v>
      </c>
      <c r="NK28" s="146" t="e">
        <f t="shared" si="256"/>
        <v>#N/A</v>
      </c>
      <c r="NL28" s="146" t="e">
        <f t="shared" si="256"/>
        <v>#N/A</v>
      </c>
      <c r="NM28" s="146" t="e">
        <f t="shared" si="256"/>
        <v>#N/A</v>
      </c>
      <c r="NN28" s="146" t="e">
        <f t="shared" si="256"/>
        <v>#N/A</v>
      </c>
      <c r="NO28" s="146" t="e">
        <f t="shared" si="256"/>
        <v>#N/A</v>
      </c>
      <c r="NP28" s="146" t="e">
        <f t="shared" si="256"/>
        <v>#N/A</v>
      </c>
      <c r="NQ28" s="146" t="e">
        <f t="shared" si="256"/>
        <v>#N/A</v>
      </c>
      <c r="NR28" s="146" t="e">
        <f t="shared" si="256"/>
        <v>#N/A</v>
      </c>
      <c r="NS28" s="146" t="e">
        <f t="shared" si="256"/>
        <v>#N/A</v>
      </c>
      <c r="NT28" s="146" t="e">
        <f t="shared" si="256"/>
        <v>#N/A</v>
      </c>
      <c r="NU28" s="146" t="e">
        <f t="shared" si="256"/>
        <v>#N/A</v>
      </c>
      <c r="NV28" s="146" t="e">
        <f t="shared" si="256"/>
        <v>#N/A</v>
      </c>
      <c r="NW28" s="146" t="e">
        <f t="shared" si="256"/>
        <v>#N/A</v>
      </c>
      <c r="NX28" s="146" t="e">
        <f t="shared" si="256"/>
        <v>#N/A</v>
      </c>
      <c r="NY28" s="146" t="e">
        <f t="shared" si="256"/>
        <v>#N/A</v>
      </c>
      <c r="NZ28" s="146" t="e">
        <f t="shared" si="256"/>
        <v>#N/A</v>
      </c>
      <c r="OA28" s="146" t="e">
        <f t="shared" si="256"/>
        <v>#N/A</v>
      </c>
      <c r="OB28" s="146" t="e">
        <f t="shared" si="256"/>
        <v>#N/A</v>
      </c>
      <c r="OC28" s="146" t="e">
        <f t="shared" si="256"/>
        <v>#N/A</v>
      </c>
      <c r="OD28" s="146" t="e">
        <f t="shared" si="256"/>
        <v>#N/A</v>
      </c>
      <c r="OE28" s="146" t="e">
        <f t="shared" si="256"/>
        <v>#N/A</v>
      </c>
      <c r="OF28" s="146" t="e">
        <f t="shared" si="256"/>
        <v>#N/A</v>
      </c>
      <c r="OG28" s="146" t="e">
        <f t="shared" si="256"/>
        <v>#N/A</v>
      </c>
      <c r="OH28" s="146" t="e">
        <f t="shared" si="256"/>
        <v>#N/A</v>
      </c>
      <c r="OI28" s="146" t="e">
        <f t="shared" si="256"/>
        <v>#N/A</v>
      </c>
      <c r="OJ28" s="146" t="e">
        <f t="shared" si="256"/>
        <v>#N/A</v>
      </c>
      <c r="OK28" s="146" t="e">
        <f t="shared" si="256"/>
        <v>#N/A</v>
      </c>
      <c r="OL28" s="146" t="e">
        <f t="shared" si="252"/>
        <v>#N/A</v>
      </c>
      <c r="OM28" s="146" t="e">
        <f t="shared" si="252"/>
        <v>#N/A</v>
      </c>
      <c r="ON28" s="146" t="e">
        <f t="shared" si="252"/>
        <v>#N/A</v>
      </c>
      <c r="OO28" s="146" t="e">
        <f t="shared" si="252"/>
        <v>#N/A</v>
      </c>
      <c r="OP28" s="146" t="e">
        <f t="shared" si="252"/>
        <v>#N/A</v>
      </c>
      <c r="OQ28" s="146" t="e">
        <f t="shared" si="252"/>
        <v>#N/A</v>
      </c>
      <c r="OR28" s="146" t="e">
        <f t="shared" si="252"/>
        <v>#N/A</v>
      </c>
      <c r="OS28" s="146" t="e">
        <f t="shared" si="252"/>
        <v>#N/A</v>
      </c>
      <c r="OT28" s="146" t="e">
        <f t="shared" si="252"/>
        <v>#N/A</v>
      </c>
      <c r="OU28" s="146" t="e">
        <f t="shared" si="252"/>
        <v>#N/A</v>
      </c>
      <c r="OV28" s="146" t="e">
        <f t="shared" si="252"/>
        <v>#N/A</v>
      </c>
      <c r="OW28" s="146" t="e">
        <f t="shared" si="252"/>
        <v>#N/A</v>
      </c>
      <c r="OX28" s="146" t="e">
        <f t="shared" si="252"/>
        <v>#N/A</v>
      </c>
      <c r="OY28" s="146" t="e">
        <f t="shared" si="252"/>
        <v>#N/A</v>
      </c>
      <c r="OZ28" s="146" t="e">
        <f t="shared" si="252"/>
        <v>#N/A</v>
      </c>
      <c r="PA28" s="146" t="e">
        <f t="shared" si="23"/>
        <v>#N/A</v>
      </c>
      <c r="PB28" s="146" t="e">
        <f t="shared" si="248"/>
        <v>#N/A</v>
      </c>
      <c r="PC28" s="146" t="e">
        <f t="shared" si="248"/>
        <v>#N/A</v>
      </c>
      <c r="PD28" s="146" t="e">
        <f t="shared" si="248"/>
        <v>#N/A</v>
      </c>
      <c r="PE28" s="146" t="e">
        <f t="shared" si="248"/>
        <v>#N/A</v>
      </c>
      <c r="PF28" s="146" t="e">
        <f t="shared" si="248"/>
        <v>#N/A</v>
      </c>
      <c r="PG28" s="146" t="e">
        <f t="shared" si="248"/>
        <v>#N/A</v>
      </c>
      <c r="PH28" s="146" t="e">
        <f t="shared" si="248"/>
        <v>#N/A</v>
      </c>
      <c r="PI28" s="146" t="e">
        <f t="shared" si="248"/>
        <v>#N/A</v>
      </c>
    </row>
    <row r="29" spans="1:425" hidden="1" x14ac:dyDescent="0.45">
      <c r="A29" s="4">
        <v>26</v>
      </c>
      <c r="B29" s="319" t="str">
        <f>IFERROR(_xlfn.LOGNORM.INV(VLookups!$B$22,LN($G29),LN($K29)),"")</f>
        <v/>
      </c>
      <c r="C29" s="81"/>
      <c r="D29" s="319" t="str">
        <f>IFERROR(_xlfn.LOGNORM.INV(VLookups!$B$23,LN($G29),LN($K29)),"")</f>
        <v/>
      </c>
      <c r="E29" s="32" t="str">
        <f t="shared" si="8"/>
        <v/>
      </c>
      <c r="F29" s="32" t="str">
        <f t="shared" si="9"/>
        <v/>
      </c>
      <c r="G29" s="65" t="str">
        <f>IF(AND(C29&gt;0,NOT(ISBLANK(H29))),IF(VLOOKUP($C$3,VLookups!$A$17:$B$18,2,FALSE),C29*VLOOKUP(H29,VLookups!$A$4:$B$13,2,FALSE),C29),"")</f>
        <v/>
      </c>
      <c r="H29" s="21"/>
      <c r="I29" s="53"/>
      <c r="J29" s="237"/>
      <c r="K29" s="320" t="str">
        <f>IF(C29&gt;0,IF(ISBLANK(J29),IF(ISBLANK(H29),"",VLOOKUP(H29,VLookups!$A$4:$C$13,3,FALSE)),J29),"")</f>
        <v/>
      </c>
      <c r="L29" s="320" t="str">
        <f t="shared" si="10"/>
        <v/>
      </c>
      <c r="M29" s="67" t="str">
        <f t="shared" si="11"/>
        <v/>
      </c>
      <c r="N29" s="81"/>
      <c r="O29" s="230" t="str">
        <f>IF(AND(N29&gt;0,C29&gt;0,NOT(K29="")),ABS(VLOOKUP($N$1,VLookups!$A$27:$B$28,2,FALSE)-_xlfn.LOGNORM.DIST(N29,LN(G29),LN(K29),TRUE)),"")</f>
        <v/>
      </c>
      <c r="P29" s="80" t="str">
        <f>IF(AND($B29&gt;0,$C29&gt;0,$D29&gt;0,NOT(ISBLANK($H29))),_xlfn.LOGNORM.INV(ABS(VLOOKUP($N$1,VLookups!$A$27:$B$28,2,FALSE)-P$3),LN($G29),LN($K29)),"")</f>
        <v/>
      </c>
      <c r="Q29" s="79" t="str">
        <f>IF(AND($B29&gt;0,$C29&gt;0,$D29&gt;0,NOT(ISBLANK($H29))),_xlfn.LOGNORM.INV(ABS(VLOOKUP($N$1,VLookups!$A$27:$B$28,2,FALSE)-Q$3),LN($G29),LN($K29)),"")</f>
        <v/>
      </c>
      <c r="R29" s="80" t="str">
        <f>IF(AND($B29&gt;0,$C29&gt;0,$D29&gt;0,NOT(ISBLANK($H29))),_xlfn.LOGNORM.INV(ABS(VLOOKUP($N$1,VLookups!$A$27:$B$28,2,FALSE)-R$3),LN($G29),LN($K29)),"")</f>
        <v/>
      </c>
      <c r="S29" s="79" t="str">
        <f>IF(AND($B29&gt;0,$C29&gt;0,$D29&gt;0,NOT(ISBLANK($H29))),_xlfn.LOGNORM.INV(ABS(VLOOKUP($N$1,VLookups!$A$27:$B$28,2,FALSE)-S$3),LN($G29),LN($K29)),"")</f>
        <v/>
      </c>
      <c r="T29" s="80" t="str">
        <f>IF(AND($B29&gt;0,$C29&gt;0,$D29&gt;0,NOT(ISBLANK($H29))),_xlfn.LOGNORM.INV(ABS(VLOOKUP($N$1,VLookups!$A$27:$B$28,2,FALSE)-T$3),LN($G29),LN($K29)),"")</f>
        <v/>
      </c>
      <c r="U29" s="79" t="str">
        <f>IF(AND($B29&gt;0,$C29&gt;0,$D29&gt;0,NOT(ISBLANK($H29))),_xlfn.LOGNORM.INV(ABS(VLOOKUP($N$1,VLookups!$A$27:$B$28,2,FALSE)-U$3),LN($G29),LN($K29)),"")</f>
        <v/>
      </c>
      <c r="V29" s="5"/>
      <c r="W29" s="145" t="str">
        <f t="shared" si="12"/>
        <v/>
      </c>
      <c r="X29" s="145" t="str">
        <f t="shared" si="13"/>
        <v/>
      </c>
      <c r="Y29" s="46" t="str">
        <f t="shared" ref="Y29" si="263">IF(ISNONTEXT($W29),X29+$W29,"")</f>
        <v/>
      </c>
      <c r="Z29" s="46" t="str">
        <f t="shared" si="25"/>
        <v/>
      </c>
      <c r="AA29" s="46" t="str">
        <f t="shared" si="26"/>
        <v/>
      </c>
      <c r="AB29" s="46" t="str">
        <f t="shared" si="27"/>
        <v/>
      </c>
      <c r="AC29" s="46" t="str">
        <f t="shared" si="28"/>
        <v/>
      </c>
      <c r="AD29" s="46" t="str">
        <f t="shared" si="29"/>
        <v/>
      </c>
      <c r="AE29" s="46" t="str">
        <f t="shared" si="30"/>
        <v/>
      </c>
      <c r="AF29" s="46" t="str">
        <f t="shared" si="31"/>
        <v/>
      </c>
      <c r="AG29" s="46" t="str">
        <f t="shared" si="32"/>
        <v/>
      </c>
      <c r="AH29" s="46" t="str">
        <f t="shared" si="33"/>
        <v/>
      </c>
      <c r="AI29" s="46" t="str">
        <f t="shared" si="34"/>
        <v/>
      </c>
      <c r="AJ29" s="46" t="str">
        <f t="shared" si="35"/>
        <v/>
      </c>
      <c r="AK29" s="46" t="str">
        <f t="shared" si="36"/>
        <v/>
      </c>
      <c r="AL29" s="46" t="str">
        <f t="shared" si="37"/>
        <v/>
      </c>
      <c r="AM29" s="46" t="str">
        <f t="shared" si="38"/>
        <v/>
      </c>
      <c r="AN29" s="46" t="str">
        <f t="shared" si="39"/>
        <v/>
      </c>
      <c r="AO29" s="46" t="str">
        <f t="shared" si="40"/>
        <v/>
      </c>
      <c r="AP29" s="46" t="str">
        <f t="shared" si="41"/>
        <v/>
      </c>
      <c r="AQ29" s="46" t="str">
        <f t="shared" si="42"/>
        <v/>
      </c>
      <c r="AR29" s="46" t="str">
        <f t="shared" si="43"/>
        <v/>
      </c>
      <c r="AS29" s="46" t="str">
        <f t="shared" si="44"/>
        <v/>
      </c>
      <c r="AT29" s="46" t="str">
        <f t="shared" si="45"/>
        <v/>
      </c>
      <c r="AU29" s="46" t="str">
        <f t="shared" si="46"/>
        <v/>
      </c>
      <c r="AV29" s="46" t="str">
        <f t="shared" si="47"/>
        <v/>
      </c>
      <c r="AW29" s="46" t="str">
        <f t="shared" si="48"/>
        <v/>
      </c>
      <c r="AX29" s="46" t="str">
        <f t="shared" si="49"/>
        <v/>
      </c>
      <c r="AY29" s="46" t="str">
        <f t="shared" si="50"/>
        <v/>
      </c>
      <c r="AZ29" s="46" t="str">
        <f t="shared" si="51"/>
        <v/>
      </c>
      <c r="BA29" s="46" t="str">
        <f t="shared" si="52"/>
        <v/>
      </c>
      <c r="BB29" s="46" t="str">
        <f t="shared" si="53"/>
        <v/>
      </c>
      <c r="BC29" s="46" t="str">
        <f t="shared" si="54"/>
        <v/>
      </c>
      <c r="BD29" s="46" t="str">
        <f t="shared" si="55"/>
        <v/>
      </c>
      <c r="BE29" s="46" t="str">
        <f t="shared" si="56"/>
        <v/>
      </c>
      <c r="BF29" s="46" t="str">
        <f t="shared" si="57"/>
        <v/>
      </c>
      <c r="BG29" s="46" t="str">
        <f t="shared" si="58"/>
        <v/>
      </c>
      <c r="BH29" s="46" t="str">
        <f t="shared" si="59"/>
        <v/>
      </c>
      <c r="BI29" s="46" t="str">
        <f t="shared" si="60"/>
        <v/>
      </c>
      <c r="BJ29" s="46" t="str">
        <f t="shared" si="61"/>
        <v/>
      </c>
      <c r="BK29" s="46" t="str">
        <f t="shared" si="62"/>
        <v/>
      </c>
      <c r="BL29" s="46" t="str">
        <f t="shared" si="63"/>
        <v/>
      </c>
      <c r="BM29" s="46" t="str">
        <f t="shared" si="64"/>
        <v/>
      </c>
      <c r="BN29" s="46" t="str">
        <f t="shared" si="65"/>
        <v/>
      </c>
      <c r="BO29" s="46" t="str">
        <f t="shared" si="66"/>
        <v/>
      </c>
      <c r="BP29" s="46" t="str">
        <f t="shared" si="67"/>
        <v/>
      </c>
      <c r="BQ29" s="46" t="str">
        <f t="shared" si="68"/>
        <v/>
      </c>
      <c r="BR29" s="46" t="str">
        <f t="shared" si="69"/>
        <v/>
      </c>
      <c r="BS29" s="46" t="str">
        <f t="shared" si="70"/>
        <v/>
      </c>
      <c r="BT29" s="46" t="str">
        <f t="shared" si="71"/>
        <v/>
      </c>
      <c r="BU29" s="46" t="str">
        <f t="shared" si="72"/>
        <v/>
      </c>
      <c r="BV29" s="46" t="str">
        <f t="shared" si="73"/>
        <v/>
      </c>
      <c r="BW29" s="46" t="str">
        <f t="shared" si="74"/>
        <v/>
      </c>
      <c r="BX29" s="46" t="str">
        <f t="shared" si="75"/>
        <v/>
      </c>
      <c r="BY29" s="46" t="str">
        <f t="shared" si="76"/>
        <v/>
      </c>
      <c r="BZ29" s="46" t="str">
        <f t="shared" si="77"/>
        <v/>
      </c>
      <c r="CA29" s="46" t="str">
        <f t="shared" si="78"/>
        <v/>
      </c>
      <c r="CB29" s="46" t="str">
        <f t="shared" si="79"/>
        <v/>
      </c>
      <c r="CC29" s="46" t="str">
        <f t="shared" si="80"/>
        <v/>
      </c>
      <c r="CD29" s="46" t="str">
        <f t="shared" si="81"/>
        <v/>
      </c>
      <c r="CE29" s="46" t="str">
        <f t="shared" si="82"/>
        <v/>
      </c>
      <c r="CF29" s="46" t="str">
        <f t="shared" si="83"/>
        <v/>
      </c>
      <c r="CG29" s="46" t="str">
        <f t="shared" si="84"/>
        <v/>
      </c>
      <c r="CH29" s="46" t="str">
        <f t="shared" si="85"/>
        <v/>
      </c>
      <c r="CI29" s="46" t="str">
        <f t="shared" si="86"/>
        <v/>
      </c>
      <c r="CJ29" s="46" t="str">
        <f t="shared" si="87"/>
        <v/>
      </c>
      <c r="CK29" s="46" t="str">
        <f t="shared" si="18"/>
        <v/>
      </c>
      <c r="CL29" s="46" t="str">
        <f t="shared" si="88"/>
        <v/>
      </c>
      <c r="CM29" s="46" t="str">
        <f t="shared" si="89"/>
        <v/>
      </c>
      <c r="CN29" s="46" t="str">
        <f t="shared" si="90"/>
        <v/>
      </c>
      <c r="CO29" s="46" t="str">
        <f t="shared" si="91"/>
        <v/>
      </c>
      <c r="CP29" s="46" t="str">
        <f t="shared" si="92"/>
        <v/>
      </c>
      <c r="CQ29" s="46" t="str">
        <f t="shared" si="93"/>
        <v/>
      </c>
      <c r="CR29" s="46" t="str">
        <f t="shared" si="94"/>
        <v/>
      </c>
      <c r="CS29" s="46" t="str">
        <f t="shared" si="95"/>
        <v/>
      </c>
      <c r="CT29" s="46" t="str">
        <f t="shared" si="96"/>
        <v/>
      </c>
      <c r="CU29" s="46" t="str">
        <f t="shared" si="97"/>
        <v/>
      </c>
      <c r="CV29" s="46" t="str">
        <f t="shared" si="98"/>
        <v/>
      </c>
      <c r="CW29" s="46" t="str">
        <f t="shared" si="99"/>
        <v/>
      </c>
      <c r="CX29" s="46" t="str">
        <f t="shared" si="100"/>
        <v/>
      </c>
      <c r="CY29" s="46" t="str">
        <f t="shared" si="101"/>
        <v/>
      </c>
      <c r="CZ29" s="46" t="str">
        <f t="shared" si="102"/>
        <v/>
      </c>
      <c r="DA29" s="46" t="str">
        <f t="shared" si="103"/>
        <v/>
      </c>
      <c r="DB29" s="46" t="str">
        <f t="shared" si="104"/>
        <v/>
      </c>
      <c r="DC29" s="46" t="str">
        <f t="shared" si="105"/>
        <v/>
      </c>
      <c r="DD29" s="46" t="str">
        <f t="shared" si="106"/>
        <v/>
      </c>
      <c r="DE29" s="46" t="str">
        <f t="shared" si="107"/>
        <v/>
      </c>
      <c r="DF29" s="46" t="str">
        <f t="shared" si="108"/>
        <v/>
      </c>
      <c r="DG29" s="46" t="str">
        <f t="shared" si="109"/>
        <v/>
      </c>
      <c r="DH29" s="46" t="str">
        <f t="shared" si="110"/>
        <v/>
      </c>
      <c r="DI29" s="46" t="str">
        <f t="shared" si="111"/>
        <v/>
      </c>
      <c r="DJ29" s="46" t="str">
        <f t="shared" si="112"/>
        <v/>
      </c>
      <c r="DK29" s="46" t="str">
        <f t="shared" si="113"/>
        <v/>
      </c>
      <c r="DL29" s="46" t="str">
        <f t="shared" si="114"/>
        <v/>
      </c>
      <c r="DM29" s="46" t="str">
        <f t="shared" si="115"/>
        <v/>
      </c>
      <c r="DN29" s="46" t="str">
        <f t="shared" si="116"/>
        <v/>
      </c>
      <c r="DO29" s="46" t="str">
        <f t="shared" si="117"/>
        <v/>
      </c>
      <c r="DP29" s="46" t="str">
        <f t="shared" si="118"/>
        <v/>
      </c>
      <c r="DQ29" s="46" t="str">
        <f t="shared" si="119"/>
        <v/>
      </c>
      <c r="DR29" s="46" t="str">
        <f t="shared" si="120"/>
        <v/>
      </c>
      <c r="DS29" s="46" t="str">
        <f t="shared" si="121"/>
        <v/>
      </c>
      <c r="DT29" s="46" t="str">
        <f t="shared" si="122"/>
        <v/>
      </c>
      <c r="DU29" s="46" t="str">
        <f t="shared" si="123"/>
        <v/>
      </c>
      <c r="DV29" s="46" t="str">
        <f t="shared" si="124"/>
        <v/>
      </c>
      <c r="DW29" s="46" t="str">
        <f t="shared" si="125"/>
        <v/>
      </c>
      <c r="DX29" s="46" t="str">
        <f t="shared" si="126"/>
        <v/>
      </c>
      <c r="DY29" s="46" t="str">
        <f t="shared" si="127"/>
        <v/>
      </c>
      <c r="DZ29" s="46" t="str">
        <f t="shared" si="128"/>
        <v/>
      </c>
      <c r="EA29" s="46" t="str">
        <f t="shared" si="129"/>
        <v/>
      </c>
      <c r="EB29" s="46" t="str">
        <f t="shared" si="130"/>
        <v/>
      </c>
      <c r="EC29" s="46" t="str">
        <f t="shared" si="131"/>
        <v/>
      </c>
      <c r="ED29" s="46" t="str">
        <f t="shared" si="132"/>
        <v/>
      </c>
      <c r="EE29" s="46" t="str">
        <f t="shared" si="133"/>
        <v/>
      </c>
      <c r="EF29" s="46" t="str">
        <f t="shared" si="134"/>
        <v/>
      </c>
      <c r="EG29" s="46" t="str">
        <f t="shared" si="135"/>
        <v/>
      </c>
      <c r="EH29" s="46" t="str">
        <f t="shared" si="136"/>
        <v/>
      </c>
      <c r="EI29" s="46" t="str">
        <f t="shared" si="137"/>
        <v/>
      </c>
      <c r="EJ29" s="46" t="str">
        <f t="shared" si="138"/>
        <v/>
      </c>
      <c r="EK29" s="46" t="str">
        <f t="shared" si="139"/>
        <v/>
      </c>
      <c r="EL29" s="46" t="str">
        <f t="shared" si="140"/>
        <v/>
      </c>
      <c r="EM29" s="46" t="str">
        <f t="shared" si="141"/>
        <v/>
      </c>
      <c r="EN29" s="46" t="str">
        <f t="shared" si="142"/>
        <v/>
      </c>
      <c r="EO29" s="46" t="str">
        <f t="shared" si="143"/>
        <v/>
      </c>
      <c r="EP29" s="46" t="str">
        <f t="shared" si="144"/>
        <v/>
      </c>
      <c r="EQ29" s="46" t="str">
        <f t="shared" si="145"/>
        <v/>
      </c>
      <c r="ER29" s="46" t="str">
        <f t="shared" si="146"/>
        <v/>
      </c>
      <c r="ES29" s="46" t="str">
        <f t="shared" si="147"/>
        <v/>
      </c>
      <c r="ET29" s="46" t="str">
        <f t="shared" si="148"/>
        <v/>
      </c>
      <c r="EU29" s="46" t="str">
        <f t="shared" si="149"/>
        <v/>
      </c>
      <c r="EV29" s="46" t="str">
        <f t="shared" si="150"/>
        <v/>
      </c>
      <c r="EW29" s="46" t="str">
        <f t="shared" si="19"/>
        <v/>
      </c>
      <c r="EX29" s="46" t="str">
        <f t="shared" si="151"/>
        <v/>
      </c>
      <c r="EY29" s="46" t="str">
        <f t="shared" si="152"/>
        <v/>
      </c>
      <c r="EZ29" s="46" t="str">
        <f t="shared" si="153"/>
        <v/>
      </c>
      <c r="FA29" s="46" t="str">
        <f t="shared" si="154"/>
        <v/>
      </c>
      <c r="FB29" s="46" t="str">
        <f t="shared" si="155"/>
        <v/>
      </c>
      <c r="FC29" s="46" t="str">
        <f t="shared" si="156"/>
        <v/>
      </c>
      <c r="FD29" s="46" t="str">
        <f t="shared" si="157"/>
        <v/>
      </c>
      <c r="FE29" s="46" t="str">
        <f t="shared" si="158"/>
        <v/>
      </c>
      <c r="FF29" s="46" t="str">
        <f t="shared" si="159"/>
        <v/>
      </c>
      <c r="FG29" s="46" t="str">
        <f t="shared" si="160"/>
        <v/>
      </c>
      <c r="FH29" s="46" t="str">
        <f t="shared" si="161"/>
        <v/>
      </c>
      <c r="FI29" s="46" t="str">
        <f t="shared" si="162"/>
        <v/>
      </c>
      <c r="FJ29" s="46" t="str">
        <f t="shared" si="163"/>
        <v/>
      </c>
      <c r="FK29" s="46" t="str">
        <f t="shared" si="164"/>
        <v/>
      </c>
      <c r="FL29" s="46" t="str">
        <f t="shared" si="165"/>
        <v/>
      </c>
      <c r="FM29" s="46" t="str">
        <f t="shared" si="166"/>
        <v/>
      </c>
      <c r="FN29" s="46" t="str">
        <f t="shared" si="167"/>
        <v/>
      </c>
      <c r="FO29" s="46" t="str">
        <f t="shared" si="168"/>
        <v/>
      </c>
      <c r="FP29" s="46" t="str">
        <f t="shared" si="169"/>
        <v/>
      </c>
      <c r="FQ29" s="46" t="str">
        <f t="shared" si="170"/>
        <v/>
      </c>
      <c r="FR29" s="46" t="str">
        <f t="shared" si="171"/>
        <v/>
      </c>
      <c r="FS29" s="46" t="str">
        <f t="shared" si="172"/>
        <v/>
      </c>
      <c r="FT29" s="46" t="str">
        <f t="shared" si="173"/>
        <v/>
      </c>
      <c r="FU29" s="46" t="str">
        <f t="shared" si="174"/>
        <v/>
      </c>
      <c r="FV29" s="46" t="str">
        <f t="shared" si="175"/>
        <v/>
      </c>
      <c r="FW29" s="46" t="str">
        <f t="shared" si="176"/>
        <v/>
      </c>
      <c r="FX29" s="46" t="str">
        <f t="shared" si="177"/>
        <v/>
      </c>
      <c r="FY29" s="46" t="str">
        <f t="shared" si="178"/>
        <v/>
      </c>
      <c r="FZ29" s="46" t="str">
        <f t="shared" si="179"/>
        <v/>
      </c>
      <c r="GA29" s="46" t="str">
        <f t="shared" si="180"/>
        <v/>
      </c>
      <c r="GB29" s="46" t="str">
        <f t="shared" si="181"/>
        <v/>
      </c>
      <c r="GC29" s="46" t="str">
        <f t="shared" si="182"/>
        <v/>
      </c>
      <c r="GD29" s="46" t="str">
        <f t="shared" si="183"/>
        <v/>
      </c>
      <c r="GE29" s="46" t="str">
        <f t="shared" si="184"/>
        <v/>
      </c>
      <c r="GF29" s="46" t="str">
        <f t="shared" si="185"/>
        <v/>
      </c>
      <c r="GG29" s="46" t="str">
        <f t="shared" si="186"/>
        <v/>
      </c>
      <c r="GH29" s="46" t="str">
        <f t="shared" si="187"/>
        <v/>
      </c>
      <c r="GI29" s="46" t="str">
        <f t="shared" si="188"/>
        <v/>
      </c>
      <c r="GJ29" s="46" t="str">
        <f t="shared" si="189"/>
        <v/>
      </c>
      <c r="GK29" s="46" t="str">
        <f t="shared" si="190"/>
        <v/>
      </c>
      <c r="GL29" s="46" t="str">
        <f t="shared" si="191"/>
        <v/>
      </c>
      <c r="GM29" s="46" t="str">
        <f t="shared" si="192"/>
        <v/>
      </c>
      <c r="GN29" s="46" t="str">
        <f t="shared" si="193"/>
        <v/>
      </c>
      <c r="GO29" s="46" t="str">
        <f t="shared" si="194"/>
        <v/>
      </c>
      <c r="GP29" s="46" t="str">
        <f t="shared" si="195"/>
        <v/>
      </c>
      <c r="GQ29" s="46" t="str">
        <f t="shared" si="196"/>
        <v/>
      </c>
      <c r="GR29" s="46" t="str">
        <f t="shared" si="197"/>
        <v/>
      </c>
      <c r="GS29" s="46" t="str">
        <f t="shared" si="198"/>
        <v/>
      </c>
      <c r="GT29" s="46" t="str">
        <f t="shared" si="199"/>
        <v/>
      </c>
      <c r="GU29" s="46" t="str">
        <f t="shared" si="200"/>
        <v/>
      </c>
      <c r="GV29" s="46" t="str">
        <f t="shared" si="201"/>
        <v/>
      </c>
      <c r="GW29" s="46" t="str">
        <f t="shared" si="202"/>
        <v/>
      </c>
      <c r="GX29" s="46" t="str">
        <f t="shared" si="203"/>
        <v/>
      </c>
      <c r="GY29" s="46" t="str">
        <f t="shared" si="204"/>
        <v/>
      </c>
      <c r="GZ29" s="46" t="str">
        <f t="shared" si="205"/>
        <v/>
      </c>
      <c r="HA29" s="46" t="str">
        <f t="shared" si="206"/>
        <v/>
      </c>
      <c r="HB29" s="46" t="str">
        <f t="shared" si="207"/>
        <v/>
      </c>
      <c r="HC29" s="46" t="str">
        <f t="shared" si="208"/>
        <v/>
      </c>
      <c r="HD29" s="46" t="str">
        <f t="shared" si="209"/>
        <v/>
      </c>
      <c r="HE29" s="46" t="str">
        <f t="shared" si="210"/>
        <v/>
      </c>
      <c r="HF29" s="46" t="str">
        <f t="shared" si="211"/>
        <v/>
      </c>
      <c r="HG29" s="46" t="str">
        <f t="shared" si="212"/>
        <v/>
      </c>
      <c r="HH29" s="46" t="str">
        <f t="shared" si="213"/>
        <v/>
      </c>
      <c r="HI29" s="46" t="str">
        <f t="shared" si="20"/>
        <v/>
      </c>
      <c r="HJ29" s="46" t="str">
        <f t="shared" si="241"/>
        <v/>
      </c>
      <c r="HK29" s="46" t="str">
        <f t="shared" si="242"/>
        <v/>
      </c>
      <c r="HL29" s="46" t="str">
        <f t="shared" si="243"/>
        <v/>
      </c>
      <c r="HM29" s="46" t="str">
        <f t="shared" si="244"/>
        <v/>
      </c>
      <c r="HN29" s="46" t="str">
        <f t="shared" si="245"/>
        <v/>
      </c>
      <c r="HO29" s="46" t="str">
        <f t="shared" si="246"/>
        <v/>
      </c>
      <c r="HP29" s="46" t="str">
        <f t="shared" si="247"/>
        <v/>
      </c>
      <c r="HQ29" s="146" t="e">
        <f t="shared" si="15"/>
        <v>#N/A</v>
      </c>
      <c r="HR29" s="146" t="e">
        <f t="shared" ref="HR29:HT44" si="264">IF(ISNONTEXT($K29),_xlfn.LOGNORM.DIST(Y29,LN($G29),LN($K29),FALSE),NA())</f>
        <v>#N/A</v>
      </c>
      <c r="HS29" s="146" t="e">
        <f t="shared" si="264"/>
        <v>#N/A</v>
      </c>
      <c r="HT29" s="146" t="e">
        <f t="shared" si="264"/>
        <v>#N/A</v>
      </c>
      <c r="HU29" s="146" t="e">
        <f t="shared" si="235"/>
        <v>#N/A</v>
      </c>
      <c r="HV29" s="146" t="e">
        <f t="shared" si="235"/>
        <v>#N/A</v>
      </c>
      <c r="HW29" s="146" t="e">
        <f t="shared" si="235"/>
        <v>#N/A</v>
      </c>
      <c r="HX29" s="146" t="e">
        <f t="shared" si="235"/>
        <v>#N/A</v>
      </c>
      <c r="HY29" s="146" t="e">
        <f t="shared" si="235"/>
        <v>#N/A</v>
      </c>
      <c r="HZ29" s="146" t="e">
        <f t="shared" si="235"/>
        <v>#N/A</v>
      </c>
      <c r="IA29" s="146" t="e">
        <f t="shared" si="235"/>
        <v>#N/A</v>
      </c>
      <c r="IB29" s="146" t="e">
        <f t="shared" si="235"/>
        <v>#N/A</v>
      </c>
      <c r="IC29" s="146" t="e">
        <f t="shared" si="235"/>
        <v>#N/A</v>
      </c>
      <c r="ID29" s="146" t="e">
        <f t="shared" si="235"/>
        <v>#N/A</v>
      </c>
      <c r="IE29" s="146" t="e">
        <f t="shared" si="235"/>
        <v>#N/A</v>
      </c>
      <c r="IF29" s="146" t="e">
        <f t="shared" si="235"/>
        <v>#N/A</v>
      </c>
      <c r="IG29" s="146" t="e">
        <f t="shared" si="235"/>
        <v>#N/A</v>
      </c>
      <c r="IH29" s="146" t="e">
        <f t="shared" si="235"/>
        <v>#N/A</v>
      </c>
      <c r="II29" s="146" t="e">
        <f t="shared" si="235"/>
        <v>#N/A</v>
      </c>
      <c r="IJ29" s="146" t="e">
        <f t="shared" si="254"/>
        <v>#N/A</v>
      </c>
      <c r="IK29" s="146" t="e">
        <f t="shared" si="254"/>
        <v>#N/A</v>
      </c>
      <c r="IL29" s="146" t="e">
        <f t="shared" si="254"/>
        <v>#N/A</v>
      </c>
      <c r="IM29" s="146" t="e">
        <f t="shared" si="254"/>
        <v>#N/A</v>
      </c>
      <c r="IN29" s="146" t="e">
        <f t="shared" si="254"/>
        <v>#N/A</v>
      </c>
      <c r="IO29" s="146" t="e">
        <f t="shared" si="254"/>
        <v>#N/A</v>
      </c>
      <c r="IP29" s="146" t="e">
        <f t="shared" si="254"/>
        <v>#N/A</v>
      </c>
      <c r="IQ29" s="146" t="e">
        <f t="shared" si="254"/>
        <v>#N/A</v>
      </c>
      <c r="IR29" s="146" t="e">
        <f t="shared" si="254"/>
        <v>#N/A</v>
      </c>
      <c r="IS29" s="146" t="e">
        <f t="shared" si="254"/>
        <v>#N/A</v>
      </c>
      <c r="IT29" s="146" t="e">
        <f t="shared" si="254"/>
        <v>#N/A</v>
      </c>
      <c r="IU29" s="146" t="e">
        <f t="shared" si="254"/>
        <v>#N/A</v>
      </c>
      <c r="IV29" s="146" t="e">
        <f t="shared" si="254"/>
        <v>#N/A</v>
      </c>
      <c r="IW29" s="146" t="e">
        <f t="shared" si="254"/>
        <v>#N/A</v>
      </c>
      <c r="IX29" s="146" t="e">
        <f t="shared" si="254"/>
        <v>#N/A</v>
      </c>
      <c r="IY29" s="146" t="e">
        <f t="shared" si="254"/>
        <v>#N/A</v>
      </c>
      <c r="IZ29" s="146" t="e">
        <f t="shared" si="254"/>
        <v>#N/A</v>
      </c>
      <c r="JA29" s="146" t="e">
        <f t="shared" si="254"/>
        <v>#N/A</v>
      </c>
      <c r="JB29" s="146" t="e">
        <f t="shared" si="254"/>
        <v>#N/A</v>
      </c>
      <c r="JC29" s="146" t="e">
        <f t="shared" si="254"/>
        <v>#N/A</v>
      </c>
      <c r="JD29" s="146" t="e">
        <f t="shared" si="254"/>
        <v>#N/A</v>
      </c>
      <c r="JE29" s="146" t="e">
        <f t="shared" si="254"/>
        <v>#N/A</v>
      </c>
      <c r="JF29" s="146" t="e">
        <f t="shared" si="254"/>
        <v>#N/A</v>
      </c>
      <c r="JG29" s="146" t="e">
        <f t="shared" si="254"/>
        <v>#N/A</v>
      </c>
      <c r="JH29" s="146" t="e">
        <f t="shared" si="254"/>
        <v>#N/A</v>
      </c>
      <c r="JI29" s="146" t="e">
        <f t="shared" si="254"/>
        <v>#N/A</v>
      </c>
      <c r="JJ29" s="146" t="e">
        <f t="shared" si="254"/>
        <v>#N/A</v>
      </c>
      <c r="JK29" s="146" t="e">
        <f t="shared" si="254"/>
        <v>#N/A</v>
      </c>
      <c r="JL29" s="146" t="e">
        <f t="shared" si="254"/>
        <v>#N/A</v>
      </c>
      <c r="JM29" s="146" t="e">
        <f t="shared" si="254"/>
        <v>#N/A</v>
      </c>
      <c r="JN29" s="146" t="e">
        <f t="shared" si="250"/>
        <v>#N/A</v>
      </c>
      <c r="JO29" s="146" t="e">
        <f t="shared" si="250"/>
        <v>#N/A</v>
      </c>
      <c r="JP29" s="146" t="e">
        <f t="shared" si="250"/>
        <v>#N/A</v>
      </c>
      <c r="JQ29" s="146" t="e">
        <f t="shared" si="250"/>
        <v>#N/A</v>
      </c>
      <c r="JR29" s="146" t="e">
        <f t="shared" si="250"/>
        <v>#N/A</v>
      </c>
      <c r="JS29" s="146" t="e">
        <f t="shared" si="250"/>
        <v>#N/A</v>
      </c>
      <c r="JT29" s="146" t="e">
        <f t="shared" si="250"/>
        <v>#N/A</v>
      </c>
      <c r="JU29" s="146" t="e">
        <f t="shared" si="250"/>
        <v>#N/A</v>
      </c>
      <c r="JV29" s="146" t="e">
        <f t="shared" si="250"/>
        <v>#N/A</v>
      </c>
      <c r="JW29" s="146" t="e">
        <f t="shared" si="250"/>
        <v>#N/A</v>
      </c>
      <c r="JX29" s="146" t="e">
        <f t="shared" si="250"/>
        <v>#N/A</v>
      </c>
      <c r="JY29" s="146" t="e">
        <f t="shared" si="250"/>
        <v>#N/A</v>
      </c>
      <c r="JZ29" s="146" t="e">
        <f t="shared" si="250"/>
        <v>#N/A</v>
      </c>
      <c r="KA29" s="146" t="e">
        <f t="shared" si="250"/>
        <v>#N/A</v>
      </c>
      <c r="KB29" s="146" t="e">
        <f t="shared" si="250"/>
        <v>#N/A</v>
      </c>
      <c r="KC29" s="146" t="e">
        <f t="shared" si="21"/>
        <v>#N/A</v>
      </c>
      <c r="KD29" s="146" t="e">
        <f t="shared" ref="KD29:KF44" si="265">IF(ISNONTEXT($K29),_xlfn.LOGNORM.DIST(CK29,LN($G29),LN($K29),FALSE),NA())</f>
        <v>#N/A</v>
      </c>
      <c r="KE29" s="146" t="e">
        <f t="shared" si="265"/>
        <v>#N/A</v>
      </c>
      <c r="KF29" s="146" t="e">
        <f t="shared" si="265"/>
        <v>#N/A</v>
      </c>
      <c r="KG29" s="146" t="e">
        <f t="shared" si="236"/>
        <v>#N/A</v>
      </c>
      <c r="KH29" s="146" t="e">
        <f t="shared" si="236"/>
        <v>#N/A</v>
      </c>
      <c r="KI29" s="146" t="e">
        <f t="shared" si="236"/>
        <v>#N/A</v>
      </c>
      <c r="KJ29" s="146" t="e">
        <f t="shared" si="236"/>
        <v>#N/A</v>
      </c>
      <c r="KK29" s="146" t="e">
        <f t="shared" si="236"/>
        <v>#N/A</v>
      </c>
      <c r="KL29" s="146" t="e">
        <f t="shared" si="236"/>
        <v>#N/A</v>
      </c>
      <c r="KM29" s="146" t="e">
        <f t="shared" si="236"/>
        <v>#N/A</v>
      </c>
      <c r="KN29" s="146" t="e">
        <f t="shared" si="236"/>
        <v>#N/A</v>
      </c>
      <c r="KO29" s="146" t="e">
        <f t="shared" si="236"/>
        <v>#N/A</v>
      </c>
      <c r="KP29" s="146" t="e">
        <f t="shared" si="236"/>
        <v>#N/A</v>
      </c>
      <c r="KQ29" s="146" t="e">
        <f t="shared" si="236"/>
        <v>#N/A</v>
      </c>
      <c r="KR29" s="146" t="e">
        <f t="shared" si="236"/>
        <v>#N/A</v>
      </c>
      <c r="KS29" s="146" t="e">
        <f t="shared" si="236"/>
        <v>#N/A</v>
      </c>
      <c r="KT29" s="146" t="e">
        <f t="shared" si="236"/>
        <v>#N/A</v>
      </c>
      <c r="KU29" s="146" t="e">
        <f t="shared" si="236"/>
        <v>#N/A</v>
      </c>
      <c r="KV29" s="146" t="e">
        <f t="shared" si="255"/>
        <v>#N/A</v>
      </c>
      <c r="KW29" s="146" t="e">
        <f t="shared" si="255"/>
        <v>#N/A</v>
      </c>
      <c r="KX29" s="146" t="e">
        <f t="shared" si="255"/>
        <v>#N/A</v>
      </c>
      <c r="KY29" s="146" t="e">
        <f t="shared" si="255"/>
        <v>#N/A</v>
      </c>
      <c r="KZ29" s="146" t="e">
        <f t="shared" si="255"/>
        <v>#N/A</v>
      </c>
      <c r="LA29" s="146" t="e">
        <f t="shared" si="255"/>
        <v>#N/A</v>
      </c>
      <c r="LB29" s="146" t="e">
        <f t="shared" si="255"/>
        <v>#N/A</v>
      </c>
      <c r="LC29" s="146" t="e">
        <f t="shared" si="255"/>
        <v>#N/A</v>
      </c>
      <c r="LD29" s="146" t="e">
        <f t="shared" si="255"/>
        <v>#N/A</v>
      </c>
      <c r="LE29" s="146" t="e">
        <f t="shared" si="255"/>
        <v>#N/A</v>
      </c>
      <c r="LF29" s="146" t="e">
        <f t="shared" si="255"/>
        <v>#N/A</v>
      </c>
      <c r="LG29" s="146" t="e">
        <f t="shared" si="255"/>
        <v>#N/A</v>
      </c>
      <c r="LH29" s="146" t="e">
        <f t="shared" si="255"/>
        <v>#N/A</v>
      </c>
      <c r="LI29" s="146" t="e">
        <f t="shared" si="255"/>
        <v>#N/A</v>
      </c>
      <c r="LJ29" s="146" t="e">
        <f t="shared" si="255"/>
        <v>#N/A</v>
      </c>
      <c r="LK29" s="146" t="e">
        <f t="shared" si="255"/>
        <v>#N/A</v>
      </c>
      <c r="LL29" s="146" t="e">
        <f t="shared" si="255"/>
        <v>#N/A</v>
      </c>
      <c r="LM29" s="146" t="e">
        <f t="shared" si="255"/>
        <v>#N/A</v>
      </c>
      <c r="LN29" s="146" t="e">
        <f t="shared" si="255"/>
        <v>#N/A</v>
      </c>
      <c r="LO29" s="146" t="e">
        <f t="shared" si="255"/>
        <v>#N/A</v>
      </c>
      <c r="LP29" s="146" t="e">
        <f t="shared" si="255"/>
        <v>#N/A</v>
      </c>
      <c r="LQ29" s="146" t="e">
        <f t="shared" si="255"/>
        <v>#N/A</v>
      </c>
      <c r="LR29" s="146" t="e">
        <f t="shared" si="255"/>
        <v>#N/A</v>
      </c>
      <c r="LS29" s="146" t="e">
        <f t="shared" si="255"/>
        <v>#N/A</v>
      </c>
      <c r="LT29" s="146" t="e">
        <f t="shared" si="255"/>
        <v>#N/A</v>
      </c>
      <c r="LU29" s="146" t="e">
        <f t="shared" si="255"/>
        <v>#N/A</v>
      </c>
      <c r="LV29" s="146" t="e">
        <f t="shared" si="255"/>
        <v>#N/A</v>
      </c>
      <c r="LW29" s="146" t="e">
        <f t="shared" si="255"/>
        <v>#N/A</v>
      </c>
      <c r="LX29" s="146" t="e">
        <f t="shared" si="255"/>
        <v>#N/A</v>
      </c>
      <c r="LY29" s="146" t="e">
        <f t="shared" si="255"/>
        <v>#N/A</v>
      </c>
      <c r="LZ29" s="146" t="e">
        <f t="shared" si="251"/>
        <v>#N/A</v>
      </c>
      <c r="MA29" s="146" t="e">
        <f t="shared" si="251"/>
        <v>#N/A</v>
      </c>
      <c r="MB29" s="146" t="e">
        <f t="shared" si="251"/>
        <v>#N/A</v>
      </c>
      <c r="MC29" s="146" t="e">
        <f t="shared" si="251"/>
        <v>#N/A</v>
      </c>
      <c r="MD29" s="146" t="e">
        <f t="shared" si="251"/>
        <v>#N/A</v>
      </c>
      <c r="ME29" s="146" t="e">
        <f t="shared" si="251"/>
        <v>#N/A</v>
      </c>
      <c r="MF29" s="146" t="e">
        <f t="shared" si="251"/>
        <v>#N/A</v>
      </c>
      <c r="MG29" s="146" t="e">
        <f t="shared" si="251"/>
        <v>#N/A</v>
      </c>
      <c r="MH29" s="146" t="e">
        <f t="shared" si="251"/>
        <v>#N/A</v>
      </c>
      <c r="MI29" s="146" t="e">
        <f t="shared" si="251"/>
        <v>#N/A</v>
      </c>
      <c r="MJ29" s="146" t="e">
        <f t="shared" si="251"/>
        <v>#N/A</v>
      </c>
      <c r="MK29" s="146" t="e">
        <f t="shared" si="251"/>
        <v>#N/A</v>
      </c>
      <c r="ML29" s="146" t="e">
        <f t="shared" si="251"/>
        <v>#N/A</v>
      </c>
      <c r="MM29" s="146" t="e">
        <f t="shared" si="251"/>
        <v>#N/A</v>
      </c>
      <c r="MN29" s="146" t="e">
        <f t="shared" si="251"/>
        <v>#N/A</v>
      </c>
      <c r="MO29" s="146" t="e">
        <f t="shared" si="22"/>
        <v>#N/A</v>
      </c>
      <c r="MP29" s="146" t="e">
        <f t="shared" ref="MP29:MR44" si="266">IF(ISNONTEXT($K29),_xlfn.LOGNORM.DIST(EW29,LN($G29),LN($K29),FALSE),NA())</f>
        <v>#N/A</v>
      </c>
      <c r="MQ29" s="146" t="e">
        <f t="shared" si="266"/>
        <v>#N/A</v>
      </c>
      <c r="MR29" s="146" t="e">
        <f t="shared" si="266"/>
        <v>#N/A</v>
      </c>
      <c r="MS29" s="146" t="e">
        <f t="shared" si="237"/>
        <v>#N/A</v>
      </c>
      <c r="MT29" s="146" t="e">
        <f t="shared" si="237"/>
        <v>#N/A</v>
      </c>
      <c r="MU29" s="146" t="e">
        <f t="shared" si="237"/>
        <v>#N/A</v>
      </c>
      <c r="MV29" s="146" t="e">
        <f t="shared" si="237"/>
        <v>#N/A</v>
      </c>
      <c r="MW29" s="146" t="e">
        <f t="shared" si="237"/>
        <v>#N/A</v>
      </c>
      <c r="MX29" s="146" t="e">
        <f t="shared" si="237"/>
        <v>#N/A</v>
      </c>
      <c r="MY29" s="146" t="e">
        <f t="shared" si="237"/>
        <v>#N/A</v>
      </c>
      <c r="MZ29" s="146" t="e">
        <f t="shared" si="237"/>
        <v>#N/A</v>
      </c>
      <c r="NA29" s="146" t="e">
        <f t="shared" si="237"/>
        <v>#N/A</v>
      </c>
      <c r="NB29" s="146" t="e">
        <f t="shared" si="237"/>
        <v>#N/A</v>
      </c>
      <c r="NC29" s="146" t="e">
        <f t="shared" si="237"/>
        <v>#N/A</v>
      </c>
      <c r="ND29" s="146" t="e">
        <f t="shared" si="237"/>
        <v>#N/A</v>
      </c>
      <c r="NE29" s="146" t="e">
        <f t="shared" si="237"/>
        <v>#N/A</v>
      </c>
      <c r="NF29" s="146" t="e">
        <f t="shared" si="237"/>
        <v>#N/A</v>
      </c>
      <c r="NG29" s="146" t="e">
        <f t="shared" si="237"/>
        <v>#N/A</v>
      </c>
      <c r="NH29" s="146" t="e">
        <f t="shared" si="256"/>
        <v>#N/A</v>
      </c>
      <c r="NI29" s="146" t="e">
        <f t="shared" si="256"/>
        <v>#N/A</v>
      </c>
      <c r="NJ29" s="146" t="e">
        <f t="shared" si="256"/>
        <v>#N/A</v>
      </c>
      <c r="NK29" s="146" t="e">
        <f t="shared" si="256"/>
        <v>#N/A</v>
      </c>
      <c r="NL29" s="146" t="e">
        <f t="shared" si="256"/>
        <v>#N/A</v>
      </c>
      <c r="NM29" s="146" t="e">
        <f t="shared" si="256"/>
        <v>#N/A</v>
      </c>
      <c r="NN29" s="146" t="e">
        <f t="shared" si="256"/>
        <v>#N/A</v>
      </c>
      <c r="NO29" s="146" t="e">
        <f t="shared" si="256"/>
        <v>#N/A</v>
      </c>
      <c r="NP29" s="146" t="e">
        <f t="shared" si="256"/>
        <v>#N/A</v>
      </c>
      <c r="NQ29" s="146" t="e">
        <f t="shared" si="256"/>
        <v>#N/A</v>
      </c>
      <c r="NR29" s="146" t="e">
        <f t="shared" si="256"/>
        <v>#N/A</v>
      </c>
      <c r="NS29" s="146" t="e">
        <f t="shared" si="256"/>
        <v>#N/A</v>
      </c>
      <c r="NT29" s="146" t="e">
        <f t="shared" si="256"/>
        <v>#N/A</v>
      </c>
      <c r="NU29" s="146" t="e">
        <f t="shared" si="256"/>
        <v>#N/A</v>
      </c>
      <c r="NV29" s="146" t="e">
        <f t="shared" si="256"/>
        <v>#N/A</v>
      </c>
      <c r="NW29" s="146" t="e">
        <f t="shared" si="256"/>
        <v>#N/A</v>
      </c>
      <c r="NX29" s="146" t="e">
        <f t="shared" si="256"/>
        <v>#N/A</v>
      </c>
      <c r="NY29" s="146" t="e">
        <f t="shared" si="256"/>
        <v>#N/A</v>
      </c>
      <c r="NZ29" s="146" t="e">
        <f t="shared" si="256"/>
        <v>#N/A</v>
      </c>
      <c r="OA29" s="146" t="e">
        <f t="shared" si="256"/>
        <v>#N/A</v>
      </c>
      <c r="OB29" s="146" t="e">
        <f t="shared" si="256"/>
        <v>#N/A</v>
      </c>
      <c r="OC29" s="146" t="e">
        <f t="shared" si="256"/>
        <v>#N/A</v>
      </c>
      <c r="OD29" s="146" t="e">
        <f t="shared" si="256"/>
        <v>#N/A</v>
      </c>
      <c r="OE29" s="146" t="e">
        <f t="shared" si="256"/>
        <v>#N/A</v>
      </c>
      <c r="OF29" s="146" t="e">
        <f t="shared" si="256"/>
        <v>#N/A</v>
      </c>
      <c r="OG29" s="146" t="e">
        <f t="shared" si="256"/>
        <v>#N/A</v>
      </c>
      <c r="OH29" s="146" t="e">
        <f t="shared" si="256"/>
        <v>#N/A</v>
      </c>
      <c r="OI29" s="146" t="e">
        <f t="shared" si="256"/>
        <v>#N/A</v>
      </c>
      <c r="OJ29" s="146" t="e">
        <f t="shared" si="256"/>
        <v>#N/A</v>
      </c>
      <c r="OK29" s="146" t="e">
        <f t="shared" si="256"/>
        <v>#N/A</v>
      </c>
      <c r="OL29" s="146" t="e">
        <f t="shared" si="252"/>
        <v>#N/A</v>
      </c>
      <c r="OM29" s="146" t="e">
        <f t="shared" si="252"/>
        <v>#N/A</v>
      </c>
      <c r="ON29" s="146" t="e">
        <f t="shared" si="252"/>
        <v>#N/A</v>
      </c>
      <c r="OO29" s="146" t="e">
        <f t="shared" si="252"/>
        <v>#N/A</v>
      </c>
      <c r="OP29" s="146" t="e">
        <f t="shared" si="252"/>
        <v>#N/A</v>
      </c>
      <c r="OQ29" s="146" t="e">
        <f t="shared" si="252"/>
        <v>#N/A</v>
      </c>
      <c r="OR29" s="146" t="e">
        <f t="shared" si="252"/>
        <v>#N/A</v>
      </c>
      <c r="OS29" s="146" t="e">
        <f t="shared" si="252"/>
        <v>#N/A</v>
      </c>
      <c r="OT29" s="146" t="e">
        <f t="shared" si="252"/>
        <v>#N/A</v>
      </c>
      <c r="OU29" s="146" t="e">
        <f t="shared" si="252"/>
        <v>#N/A</v>
      </c>
      <c r="OV29" s="146" t="e">
        <f t="shared" si="252"/>
        <v>#N/A</v>
      </c>
      <c r="OW29" s="146" t="e">
        <f t="shared" si="252"/>
        <v>#N/A</v>
      </c>
      <c r="OX29" s="146" t="e">
        <f t="shared" si="252"/>
        <v>#N/A</v>
      </c>
      <c r="OY29" s="146" t="e">
        <f t="shared" si="252"/>
        <v>#N/A</v>
      </c>
      <c r="OZ29" s="146" t="e">
        <f t="shared" si="252"/>
        <v>#N/A</v>
      </c>
      <c r="PA29" s="146" t="e">
        <f t="shared" si="23"/>
        <v>#N/A</v>
      </c>
      <c r="PB29" s="146" t="e">
        <f t="shared" si="248"/>
        <v>#N/A</v>
      </c>
      <c r="PC29" s="146" t="e">
        <f t="shared" si="248"/>
        <v>#N/A</v>
      </c>
      <c r="PD29" s="146" t="e">
        <f t="shared" si="248"/>
        <v>#N/A</v>
      </c>
      <c r="PE29" s="146" t="e">
        <f t="shared" si="248"/>
        <v>#N/A</v>
      </c>
      <c r="PF29" s="146" t="e">
        <f t="shared" si="248"/>
        <v>#N/A</v>
      </c>
      <c r="PG29" s="146" t="e">
        <f t="shared" si="248"/>
        <v>#N/A</v>
      </c>
      <c r="PH29" s="146" t="e">
        <f t="shared" si="248"/>
        <v>#N/A</v>
      </c>
      <c r="PI29" s="146" t="e">
        <f t="shared" si="248"/>
        <v>#N/A</v>
      </c>
    </row>
    <row r="30" spans="1:425" hidden="1" x14ac:dyDescent="0.45">
      <c r="A30" s="4">
        <v>27</v>
      </c>
      <c r="B30" s="319" t="str">
        <f>IFERROR(_xlfn.LOGNORM.INV(VLookups!$B$22,LN($G30),LN($K30)),"")</f>
        <v/>
      </c>
      <c r="C30" s="81"/>
      <c r="D30" s="319" t="str">
        <f>IFERROR(_xlfn.LOGNORM.INV(VLookups!$B$23,LN($G30),LN($K30)),"")</f>
        <v/>
      </c>
      <c r="E30" s="32" t="str">
        <f t="shared" si="8"/>
        <v/>
      </c>
      <c r="F30" s="32" t="str">
        <f t="shared" si="9"/>
        <v/>
      </c>
      <c r="G30" s="65" t="str">
        <f>IF(AND(C30&gt;0,NOT(ISBLANK(H30))),IF(VLOOKUP($C$3,VLookups!$A$17:$B$18,2,FALSE),C30*VLOOKUP(H30,VLookups!$A$4:$B$13,2,FALSE),C30),"")</f>
        <v/>
      </c>
      <c r="H30" s="21"/>
      <c r="I30" s="53"/>
      <c r="J30" s="237"/>
      <c r="K30" s="320" t="str">
        <f>IF(C30&gt;0,IF(ISBLANK(J30),IF(ISBLANK(H30),"",VLOOKUP(H30,VLookups!$A$4:$C$13,3,FALSE)),J30),"")</f>
        <v/>
      </c>
      <c r="L30" s="320" t="str">
        <f t="shared" si="10"/>
        <v/>
      </c>
      <c r="M30" s="67" t="str">
        <f t="shared" si="11"/>
        <v/>
      </c>
      <c r="N30" s="81"/>
      <c r="O30" s="230" t="str">
        <f>IF(AND(N30&gt;0,C30&gt;0,NOT(K30="")),ABS(VLOOKUP($N$1,VLookups!$A$27:$B$28,2,FALSE)-_xlfn.LOGNORM.DIST(N30,LN(G30),LN(K30),TRUE)),"")</f>
        <v/>
      </c>
      <c r="P30" s="80" t="str">
        <f>IF(AND($B30&gt;0,$C30&gt;0,$D30&gt;0,NOT(ISBLANK($H30))),_xlfn.LOGNORM.INV(ABS(VLOOKUP($N$1,VLookups!$A$27:$B$28,2,FALSE)-P$3),LN($G30),LN($K30)),"")</f>
        <v/>
      </c>
      <c r="Q30" s="79" t="str">
        <f>IF(AND($B30&gt;0,$C30&gt;0,$D30&gt;0,NOT(ISBLANK($H30))),_xlfn.LOGNORM.INV(ABS(VLOOKUP($N$1,VLookups!$A$27:$B$28,2,FALSE)-Q$3),LN($G30),LN($K30)),"")</f>
        <v/>
      </c>
      <c r="R30" s="80" t="str">
        <f>IF(AND($B30&gt;0,$C30&gt;0,$D30&gt;0,NOT(ISBLANK($H30))),_xlfn.LOGNORM.INV(ABS(VLOOKUP($N$1,VLookups!$A$27:$B$28,2,FALSE)-R$3),LN($G30),LN($K30)),"")</f>
        <v/>
      </c>
      <c r="S30" s="79" t="str">
        <f>IF(AND($B30&gt;0,$C30&gt;0,$D30&gt;0,NOT(ISBLANK($H30))),_xlfn.LOGNORM.INV(ABS(VLOOKUP($N$1,VLookups!$A$27:$B$28,2,FALSE)-S$3),LN($G30),LN($K30)),"")</f>
        <v/>
      </c>
      <c r="T30" s="80" t="str">
        <f>IF(AND($B30&gt;0,$C30&gt;0,$D30&gt;0,NOT(ISBLANK($H30))),_xlfn.LOGNORM.INV(ABS(VLOOKUP($N$1,VLookups!$A$27:$B$28,2,FALSE)-T$3),LN($G30),LN($K30)),"")</f>
        <v/>
      </c>
      <c r="U30" s="79" t="str">
        <f>IF(AND($B30&gt;0,$C30&gt;0,$D30&gt;0,NOT(ISBLANK($H30))),_xlfn.LOGNORM.INV(ABS(VLOOKUP($N$1,VLookups!$A$27:$B$28,2,FALSE)-U$3),LN($G30),LN($K30)),"")</f>
        <v/>
      </c>
      <c r="V30" s="5"/>
      <c r="W30" s="145" t="str">
        <f t="shared" si="12"/>
        <v/>
      </c>
      <c r="X30" s="145" t="str">
        <f t="shared" si="13"/>
        <v/>
      </c>
      <c r="Y30" s="46" t="str">
        <f t="shared" ref="Y30" si="267">IF(ISNONTEXT($W30),X30+$W30,"")</f>
        <v/>
      </c>
      <c r="Z30" s="46" t="str">
        <f t="shared" si="25"/>
        <v/>
      </c>
      <c r="AA30" s="46" t="str">
        <f t="shared" si="26"/>
        <v/>
      </c>
      <c r="AB30" s="46" t="str">
        <f t="shared" si="27"/>
        <v/>
      </c>
      <c r="AC30" s="46" t="str">
        <f t="shared" si="28"/>
        <v/>
      </c>
      <c r="AD30" s="46" t="str">
        <f t="shared" si="29"/>
        <v/>
      </c>
      <c r="AE30" s="46" t="str">
        <f t="shared" si="30"/>
        <v/>
      </c>
      <c r="AF30" s="46" t="str">
        <f t="shared" si="31"/>
        <v/>
      </c>
      <c r="AG30" s="46" t="str">
        <f t="shared" si="32"/>
        <v/>
      </c>
      <c r="AH30" s="46" t="str">
        <f t="shared" si="33"/>
        <v/>
      </c>
      <c r="AI30" s="46" t="str">
        <f t="shared" si="34"/>
        <v/>
      </c>
      <c r="AJ30" s="46" t="str">
        <f t="shared" si="35"/>
        <v/>
      </c>
      <c r="AK30" s="46" t="str">
        <f t="shared" si="36"/>
        <v/>
      </c>
      <c r="AL30" s="46" t="str">
        <f t="shared" si="37"/>
        <v/>
      </c>
      <c r="AM30" s="46" t="str">
        <f t="shared" si="38"/>
        <v/>
      </c>
      <c r="AN30" s="46" t="str">
        <f t="shared" si="39"/>
        <v/>
      </c>
      <c r="AO30" s="46" t="str">
        <f t="shared" si="40"/>
        <v/>
      </c>
      <c r="AP30" s="46" t="str">
        <f t="shared" si="41"/>
        <v/>
      </c>
      <c r="AQ30" s="46" t="str">
        <f t="shared" si="42"/>
        <v/>
      </c>
      <c r="AR30" s="46" t="str">
        <f t="shared" si="43"/>
        <v/>
      </c>
      <c r="AS30" s="46" t="str">
        <f t="shared" si="44"/>
        <v/>
      </c>
      <c r="AT30" s="46" t="str">
        <f t="shared" si="45"/>
        <v/>
      </c>
      <c r="AU30" s="46" t="str">
        <f t="shared" si="46"/>
        <v/>
      </c>
      <c r="AV30" s="46" t="str">
        <f t="shared" si="47"/>
        <v/>
      </c>
      <c r="AW30" s="46" t="str">
        <f t="shared" si="48"/>
        <v/>
      </c>
      <c r="AX30" s="46" t="str">
        <f t="shared" si="49"/>
        <v/>
      </c>
      <c r="AY30" s="46" t="str">
        <f t="shared" si="50"/>
        <v/>
      </c>
      <c r="AZ30" s="46" t="str">
        <f t="shared" si="51"/>
        <v/>
      </c>
      <c r="BA30" s="46" t="str">
        <f t="shared" si="52"/>
        <v/>
      </c>
      <c r="BB30" s="46" t="str">
        <f t="shared" si="53"/>
        <v/>
      </c>
      <c r="BC30" s="46" t="str">
        <f t="shared" si="54"/>
        <v/>
      </c>
      <c r="BD30" s="46" t="str">
        <f t="shared" si="55"/>
        <v/>
      </c>
      <c r="BE30" s="46" t="str">
        <f t="shared" si="56"/>
        <v/>
      </c>
      <c r="BF30" s="46" t="str">
        <f t="shared" si="57"/>
        <v/>
      </c>
      <c r="BG30" s="46" t="str">
        <f t="shared" si="58"/>
        <v/>
      </c>
      <c r="BH30" s="46" t="str">
        <f t="shared" si="59"/>
        <v/>
      </c>
      <c r="BI30" s="46" t="str">
        <f t="shared" si="60"/>
        <v/>
      </c>
      <c r="BJ30" s="46" t="str">
        <f t="shared" si="61"/>
        <v/>
      </c>
      <c r="BK30" s="46" t="str">
        <f t="shared" si="62"/>
        <v/>
      </c>
      <c r="BL30" s="46" t="str">
        <f t="shared" si="63"/>
        <v/>
      </c>
      <c r="BM30" s="46" t="str">
        <f t="shared" si="64"/>
        <v/>
      </c>
      <c r="BN30" s="46" t="str">
        <f t="shared" si="65"/>
        <v/>
      </c>
      <c r="BO30" s="46" t="str">
        <f t="shared" si="66"/>
        <v/>
      </c>
      <c r="BP30" s="46" t="str">
        <f t="shared" si="67"/>
        <v/>
      </c>
      <c r="BQ30" s="46" t="str">
        <f t="shared" si="68"/>
        <v/>
      </c>
      <c r="BR30" s="46" t="str">
        <f t="shared" si="69"/>
        <v/>
      </c>
      <c r="BS30" s="46" t="str">
        <f t="shared" si="70"/>
        <v/>
      </c>
      <c r="BT30" s="46" t="str">
        <f t="shared" si="71"/>
        <v/>
      </c>
      <c r="BU30" s="46" t="str">
        <f t="shared" si="72"/>
        <v/>
      </c>
      <c r="BV30" s="46" t="str">
        <f t="shared" si="73"/>
        <v/>
      </c>
      <c r="BW30" s="46" t="str">
        <f t="shared" si="74"/>
        <v/>
      </c>
      <c r="BX30" s="46" t="str">
        <f t="shared" si="75"/>
        <v/>
      </c>
      <c r="BY30" s="46" t="str">
        <f t="shared" si="76"/>
        <v/>
      </c>
      <c r="BZ30" s="46" t="str">
        <f t="shared" si="77"/>
        <v/>
      </c>
      <c r="CA30" s="46" t="str">
        <f t="shared" si="78"/>
        <v/>
      </c>
      <c r="CB30" s="46" t="str">
        <f t="shared" si="79"/>
        <v/>
      </c>
      <c r="CC30" s="46" t="str">
        <f t="shared" si="80"/>
        <v/>
      </c>
      <c r="CD30" s="46" t="str">
        <f t="shared" si="81"/>
        <v/>
      </c>
      <c r="CE30" s="46" t="str">
        <f t="shared" si="82"/>
        <v/>
      </c>
      <c r="CF30" s="46" t="str">
        <f t="shared" si="83"/>
        <v/>
      </c>
      <c r="CG30" s="46" t="str">
        <f t="shared" si="84"/>
        <v/>
      </c>
      <c r="CH30" s="46" t="str">
        <f t="shared" si="85"/>
        <v/>
      </c>
      <c r="CI30" s="46" t="str">
        <f t="shared" si="86"/>
        <v/>
      </c>
      <c r="CJ30" s="46" t="str">
        <f t="shared" si="87"/>
        <v/>
      </c>
      <c r="CK30" s="46" t="str">
        <f t="shared" si="18"/>
        <v/>
      </c>
      <c r="CL30" s="46" t="str">
        <f t="shared" si="88"/>
        <v/>
      </c>
      <c r="CM30" s="46" t="str">
        <f t="shared" si="89"/>
        <v/>
      </c>
      <c r="CN30" s="46" t="str">
        <f t="shared" si="90"/>
        <v/>
      </c>
      <c r="CO30" s="46" t="str">
        <f t="shared" si="91"/>
        <v/>
      </c>
      <c r="CP30" s="46" t="str">
        <f t="shared" si="92"/>
        <v/>
      </c>
      <c r="CQ30" s="46" t="str">
        <f t="shared" si="93"/>
        <v/>
      </c>
      <c r="CR30" s="46" t="str">
        <f t="shared" si="94"/>
        <v/>
      </c>
      <c r="CS30" s="46" t="str">
        <f t="shared" si="95"/>
        <v/>
      </c>
      <c r="CT30" s="46" t="str">
        <f t="shared" si="96"/>
        <v/>
      </c>
      <c r="CU30" s="46" t="str">
        <f t="shared" si="97"/>
        <v/>
      </c>
      <c r="CV30" s="46" t="str">
        <f t="shared" si="98"/>
        <v/>
      </c>
      <c r="CW30" s="46" t="str">
        <f t="shared" si="99"/>
        <v/>
      </c>
      <c r="CX30" s="46" t="str">
        <f t="shared" si="100"/>
        <v/>
      </c>
      <c r="CY30" s="46" t="str">
        <f t="shared" si="101"/>
        <v/>
      </c>
      <c r="CZ30" s="46" t="str">
        <f t="shared" si="102"/>
        <v/>
      </c>
      <c r="DA30" s="46" t="str">
        <f t="shared" si="103"/>
        <v/>
      </c>
      <c r="DB30" s="46" t="str">
        <f t="shared" si="104"/>
        <v/>
      </c>
      <c r="DC30" s="46" t="str">
        <f t="shared" si="105"/>
        <v/>
      </c>
      <c r="DD30" s="46" t="str">
        <f t="shared" si="106"/>
        <v/>
      </c>
      <c r="DE30" s="46" t="str">
        <f t="shared" si="107"/>
        <v/>
      </c>
      <c r="DF30" s="46" t="str">
        <f t="shared" si="108"/>
        <v/>
      </c>
      <c r="DG30" s="46" t="str">
        <f t="shared" si="109"/>
        <v/>
      </c>
      <c r="DH30" s="46" t="str">
        <f t="shared" si="110"/>
        <v/>
      </c>
      <c r="DI30" s="46" t="str">
        <f t="shared" si="111"/>
        <v/>
      </c>
      <c r="DJ30" s="46" t="str">
        <f t="shared" si="112"/>
        <v/>
      </c>
      <c r="DK30" s="46" t="str">
        <f t="shared" si="113"/>
        <v/>
      </c>
      <c r="DL30" s="46" t="str">
        <f t="shared" si="114"/>
        <v/>
      </c>
      <c r="DM30" s="46" t="str">
        <f t="shared" si="115"/>
        <v/>
      </c>
      <c r="DN30" s="46" t="str">
        <f t="shared" si="116"/>
        <v/>
      </c>
      <c r="DO30" s="46" t="str">
        <f t="shared" si="117"/>
        <v/>
      </c>
      <c r="DP30" s="46" t="str">
        <f t="shared" si="118"/>
        <v/>
      </c>
      <c r="DQ30" s="46" t="str">
        <f t="shared" si="119"/>
        <v/>
      </c>
      <c r="DR30" s="46" t="str">
        <f t="shared" si="120"/>
        <v/>
      </c>
      <c r="DS30" s="46" t="str">
        <f t="shared" si="121"/>
        <v/>
      </c>
      <c r="DT30" s="46" t="str">
        <f t="shared" si="122"/>
        <v/>
      </c>
      <c r="DU30" s="46" t="str">
        <f t="shared" si="123"/>
        <v/>
      </c>
      <c r="DV30" s="46" t="str">
        <f t="shared" si="124"/>
        <v/>
      </c>
      <c r="DW30" s="46" t="str">
        <f t="shared" si="125"/>
        <v/>
      </c>
      <c r="DX30" s="46" t="str">
        <f t="shared" si="126"/>
        <v/>
      </c>
      <c r="DY30" s="46" t="str">
        <f t="shared" si="127"/>
        <v/>
      </c>
      <c r="DZ30" s="46" t="str">
        <f t="shared" si="128"/>
        <v/>
      </c>
      <c r="EA30" s="46" t="str">
        <f t="shared" si="129"/>
        <v/>
      </c>
      <c r="EB30" s="46" t="str">
        <f t="shared" si="130"/>
        <v/>
      </c>
      <c r="EC30" s="46" t="str">
        <f t="shared" si="131"/>
        <v/>
      </c>
      <c r="ED30" s="46" t="str">
        <f t="shared" si="132"/>
        <v/>
      </c>
      <c r="EE30" s="46" t="str">
        <f t="shared" si="133"/>
        <v/>
      </c>
      <c r="EF30" s="46" t="str">
        <f t="shared" si="134"/>
        <v/>
      </c>
      <c r="EG30" s="46" t="str">
        <f t="shared" si="135"/>
        <v/>
      </c>
      <c r="EH30" s="46" t="str">
        <f t="shared" si="136"/>
        <v/>
      </c>
      <c r="EI30" s="46" t="str">
        <f t="shared" si="137"/>
        <v/>
      </c>
      <c r="EJ30" s="46" t="str">
        <f t="shared" si="138"/>
        <v/>
      </c>
      <c r="EK30" s="46" t="str">
        <f t="shared" si="139"/>
        <v/>
      </c>
      <c r="EL30" s="46" t="str">
        <f t="shared" si="140"/>
        <v/>
      </c>
      <c r="EM30" s="46" t="str">
        <f t="shared" si="141"/>
        <v/>
      </c>
      <c r="EN30" s="46" t="str">
        <f t="shared" si="142"/>
        <v/>
      </c>
      <c r="EO30" s="46" t="str">
        <f t="shared" si="143"/>
        <v/>
      </c>
      <c r="EP30" s="46" t="str">
        <f t="shared" si="144"/>
        <v/>
      </c>
      <c r="EQ30" s="46" t="str">
        <f t="shared" si="145"/>
        <v/>
      </c>
      <c r="ER30" s="46" t="str">
        <f t="shared" si="146"/>
        <v/>
      </c>
      <c r="ES30" s="46" t="str">
        <f t="shared" si="147"/>
        <v/>
      </c>
      <c r="ET30" s="46" t="str">
        <f t="shared" si="148"/>
        <v/>
      </c>
      <c r="EU30" s="46" t="str">
        <f t="shared" si="149"/>
        <v/>
      </c>
      <c r="EV30" s="46" t="str">
        <f t="shared" si="150"/>
        <v/>
      </c>
      <c r="EW30" s="46" t="str">
        <f t="shared" si="19"/>
        <v/>
      </c>
      <c r="EX30" s="46" t="str">
        <f t="shared" si="151"/>
        <v/>
      </c>
      <c r="EY30" s="46" t="str">
        <f t="shared" si="152"/>
        <v/>
      </c>
      <c r="EZ30" s="46" t="str">
        <f t="shared" si="153"/>
        <v/>
      </c>
      <c r="FA30" s="46" t="str">
        <f t="shared" si="154"/>
        <v/>
      </c>
      <c r="FB30" s="46" t="str">
        <f t="shared" si="155"/>
        <v/>
      </c>
      <c r="FC30" s="46" t="str">
        <f t="shared" si="156"/>
        <v/>
      </c>
      <c r="FD30" s="46" t="str">
        <f t="shared" si="157"/>
        <v/>
      </c>
      <c r="FE30" s="46" t="str">
        <f t="shared" si="158"/>
        <v/>
      </c>
      <c r="FF30" s="46" t="str">
        <f t="shared" si="159"/>
        <v/>
      </c>
      <c r="FG30" s="46" t="str">
        <f t="shared" si="160"/>
        <v/>
      </c>
      <c r="FH30" s="46" t="str">
        <f t="shared" si="161"/>
        <v/>
      </c>
      <c r="FI30" s="46" t="str">
        <f t="shared" si="162"/>
        <v/>
      </c>
      <c r="FJ30" s="46" t="str">
        <f t="shared" si="163"/>
        <v/>
      </c>
      <c r="FK30" s="46" t="str">
        <f t="shared" si="164"/>
        <v/>
      </c>
      <c r="FL30" s="46" t="str">
        <f t="shared" si="165"/>
        <v/>
      </c>
      <c r="FM30" s="46" t="str">
        <f t="shared" si="166"/>
        <v/>
      </c>
      <c r="FN30" s="46" t="str">
        <f t="shared" si="167"/>
        <v/>
      </c>
      <c r="FO30" s="46" t="str">
        <f t="shared" si="168"/>
        <v/>
      </c>
      <c r="FP30" s="46" t="str">
        <f t="shared" si="169"/>
        <v/>
      </c>
      <c r="FQ30" s="46" t="str">
        <f t="shared" si="170"/>
        <v/>
      </c>
      <c r="FR30" s="46" t="str">
        <f t="shared" si="171"/>
        <v/>
      </c>
      <c r="FS30" s="46" t="str">
        <f t="shared" si="172"/>
        <v/>
      </c>
      <c r="FT30" s="46" t="str">
        <f t="shared" si="173"/>
        <v/>
      </c>
      <c r="FU30" s="46" t="str">
        <f t="shared" si="174"/>
        <v/>
      </c>
      <c r="FV30" s="46" t="str">
        <f t="shared" si="175"/>
        <v/>
      </c>
      <c r="FW30" s="46" t="str">
        <f t="shared" si="176"/>
        <v/>
      </c>
      <c r="FX30" s="46" t="str">
        <f t="shared" si="177"/>
        <v/>
      </c>
      <c r="FY30" s="46" t="str">
        <f t="shared" si="178"/>
        <v/>
      </c>
      <c r="FZ30" s="46" t="str">
        <f t="shared" si="179"/>
        <v/>
      </c>
      <c r="GA30" s="46" t="str">
        <f t="shared" si="180"/>
        <v/>
      </c>
      <c r="GB30" s="46" t="str">
        <f t="shared" si="181"/>
        <v/>
      </c>
      <c r="GC30" s="46" t="str">
        <f t="shared" si="182"/>
        <v/>
      </c>
      <c r="GD30" s="46" t="str">
        <f t="shared" si="183"/>
        <v/>
      </c>
      <c r="GE30" s="46" t="str">
        <f t="shared" si="184"/>
        <v/>
      </c>
      <c r="GF30" s="46" t="str">
        <f t="shared" si="185"/>
        <v/>
      </c>
      <c r="GG30" s="46" t="str">
        <f t="shared" si="186"/>
        <v/>
      </c>
      <c r="GH30" s="46" t="str">
        <f t="shared" si="187"/>
        <v/>
      </c>
      <c r="GI30" s="46" t="str">
        <f t="shared" si="188"/>
        <v/>
      </c>
      <c r="GJ30" s="46" t="str">
        <f t="shared" si="189"/>
        <v/>
      </c>
      <c r="GK30" s="46" t="str">
        <f t="shared" si="190"/>
        <v/>
      </c>
      <c r="GL30" s="46" t="str">
        <f t="shared" si="191"/>
        <v/>
      </c>
      <c r="GM30" s="46" t="str">
        <f t="shared" si="192"/>
        <v/>
      </c>
      <c r="GN30" s="46" t="str">
        <f t="shared" si="193"/>
        <v/>
      </c>
      <c r="GO30" s="46" t="str">
        <f t="shared" si="194"/>
        <v/>
      </c>
      <c r="GP30" s="46" t="str">
        <f t="shared" si="195"/>
        <v/>
      </c>
      <c r="GQ30" s="46" t="str">
        <f t="shared" si="196"/>
        <v/>
      </c>
      <c r="GR30" s="46" t="str">
        <f t="shared" si="197"/>
        <v/>
      </c>
      <c r="GS30" s="46" t="str">
        <f t="shared" si="198"/>
        <v/>
      </c>
      <c r="GT30" s="46" t="str">
        <f t="shared" si="199"/>
        <v/>
      </c>
      <c r="GU30" s="46" t="str">
        <f t="shared" si="200"/>
        <v/>
      </c>
      <c r="GV30" s="46" t="str">
        <f t="shared" si="201"/>
        <v/>
      </c>
      <c r="GW30" s="46" t="str">
        <f t="shared" si="202"/>
        <v/>
      </c>
      <c r="GX30" s="46" t="str">
        <f t="shared" si="203"/>
        <v/>
      </c>
      <c r="GY30" s="46" t="str">
        <f t="shared" si="204"/>
        <v/>
      </c>
      <c r="GZ30" s="46" t="str">
        <f t="shared" si="205"/>
        <v/>
      </c>
      <c r="HA30" s="46" t="str">
        <f t="shared" si="206"/>
        <v/>
      </c>
      <c r="HB30" s="46" t="str">
        <f t="shared" si="207"/>
        <v/>
      </c>
      <c r="HC30" s="46" t="str">
        <f t="shared" si="208"/>
        <v/>
      </c>
      <c r="HD30" s="46" t="str">
        <f t="shared" si="209"/>
        <v/>
      </c>
      <c r="HE30" s="46" t="str">
        <f t="shared" si="210"/>
        <v/>
      </c>
      <c r="HF30" s="46" t="str">
        <f t="shared" si="211"/>
        <v/>
      </c>
      <c r="HG30" s="46" t="str">
        <f t="shared" si="212"/>
        <v/>
      </c>
      <c r="HH30" s="46" t="str">
        <f t="shared" si="213"/>
        <v/>
      </c>
      <c r="HI30" s="46" t="str">
        <f t="shared" si="20"/>
        <v/>
      </c>
      <c r="HJ30" s="46" t="str">
        <f t="shared" si="241"/>
        <v/>
      </c>
      <c r="HK30" s="46" t="str">
        <f t="shared" si="242"/>
        <v/>
      </c>
      <c r="HL30" s="46" t="str">
        <f t="shared" si="243"/>
        <v/>
      </c>
      <c r="HM30" s="46" t="str">
        <f t="shared" si="244"/>
        <v/>
      </c>
      <c r="HN30" s="46" t="str">
        <f t="shared" si="245"/>
        <v/>
      </c>
      <c r="HO30" s="46" t="str">
        <f t="shared" si="246"/>
        <v/>
      </c>
      <c r="HP30" s="46" t="str">
        <f t="shared" si="247"/>
        <v/>
      </c>
      <c r="HQ30" s="146" t="e">
        <f t="shared" si="15"/>
        <v>#N/A</v>
      </c>
      <c r="HR30" s="146" t="e">
        <f t="shared" si="264"/>
        <v>#N/A</v>
      </c>
      <c r="HS30" s="146" t="e">
        <f t="shared" si="264"/>
        <v>#N/A</v>
      </c>
      <c r="HT30" s="146" t="e">
        <f t="shared" si="264"/>
        <v>#N/A</v>
      </c>
      <c r="HU30" s="146" t="e">
        <f t="shared" si="235"/>
        <v>#N/A</v>
      </c>
      <c r="HV30" s="146" t="e">
        <f t="shared" si="235"/>
        <v>#N/A</v>
      </c>
      <c r="HW30" s="146" t="e">
        <f t="shared" si="235"/>
        <v>#N/A</v>
      </c>
      <c r="HX30" s="146" t="e">
        <f t="shared" si="235"/>
        <v>#N/A</v>
      </c>
      <c r="HY30" s="146" t="e">
        <f t="shared" si="235"/>
        <v>#N/A</v>
      </c>
      <c r="HZ30" s="146" t="e">
        <f t="shared" si="235"/>
        <v>#N/A</v>
      </c>
      <c r="IA30" s="146" t="e">
        <f t="shared" si="235"/>
        <v>#N/A</v>
      </c>
      <c r="IB30" s="146" t="e">
        <f t="shared" si="235"/>
        <v>#N/A</v>
      </c>
      <c r="IC30" s="146" t="e">
        <f t="shared" si="235"/>
        <v>#N/A</v>
      </c>
      <c r="ID30" s="146" t="e">
        <f t="shared" si="235"/>
        <v>#N/A</v>
      </c>
      <c r="IE30" s="146" t="e">
        <f t="shared" si="235"/>
        <v>#N/A</v>
      </c>
      <c r="IF30" s="146" t="e">
        <f t="shared" si="235"/>
        <v>#N/A</v>
      </c>
      <c r="IG30" s="146" t="e">
        <f t="shared" si="235"/>
        <v>#N/A</v>
      </c>
      <c r="IH30" s="146" t="e">
        <f t="shared" si="235"/>
        <v>#N/A</v>
      </c>
      <c r="II30" s="146" t="e">
        <f t="shared" si="235"/>
        <v>#N/A</v>
      </c>
      <c r="IJ30" s="146" t="e">
        <f t="shared" si="254"/>
        <v>#N/A</v>
      </c>
      <c r="IK30" s="146" t="e">
        <f t="shared" si="254"/>
        <v>#N/A</v>
      </c>
      <c r="IL30" s="146" t="e">
        <f t="shared" si="254"/>
        <v>#N/A</v>
      </c>
      <c r="IM30" s="146" t="e">
        <f t="shared" si="254"/>
        <v>#N/A</v>
      </c>
      <c r="IN30" s="146" t="e">
        <f t="shared" si="254"/>
        <v>#N/A</v>
      </c>
      <c r="IO30" s="146" t="e">
        <f t="shared" si="254"/>
        <v>#N/A</v>
      </c>
      <c r="IP30" s="146" t="e">
        <f t="shared" si="254"/>
        <v>#N/A</v>
      </c>
      <c r="IQ30" s="146" t="e">
        <f t="shared" si="254"/>
        <v>#N/A</v>
      </c>
      <c r="IR30" s="146" t="e">
        <f t="shared" si="254"/>
        <v>#N/A</v>
      </c>
      <c r="IS30" s="146" t="e">
        <f t="shared" si="254"/>
        <v>#N/A</v>
      </c>
      <c r="IT30" s="146" t="e">
        <f t="shared" si="254"/>
        <v>#N/A</v>
      </c>
      <c r="IU30" s="146" t="e">
        <f t="shared" si="254"/>
        <v>#N/A</v>
      </c>
      <c r="IV30" s="146" t="e">
        <f t="shared" si="254"/>
        <v>#N/A</v>
      </c>
      <c r="IW30" s="146" t="e">
        <f t="shared" si="254"/>
        <v>#N/A</v>
      </c>
      <c r="IX30" s="146" t="e">
        <f t="shared" si="254"/>
        <v>#N/A</v>
      </c>
      <c r="IY30" s="146" t="e">
        <f t="shared" ref="IY30:JM45" si="268">IF(ISNONTEXT($K30),_xlfn.LOGNORM.DIST(BF30,LN($G30),LN($K30),FALSE),NA())</f>
        <v>#N/A</v>
      </c>
      <c r="IZ30" s="146" t="e">
        <f t="shared" si="268"/>
        <v>#N/A</v>
      </c>
      <c r="JA30" s="146" t="e">
        <f t="shared" si="268"/>
        <v>#N/A</v>
      </c>
      <c r="JB30" s="146" t="e">
        <f t="shared" si="268"/>
        <v>#N/A</v>
      </c>
      <c r="JC30" s="146" t="e">
        <f t="shared" si="268"/>
        <v>#N/A</v>
      </c>
      <c r="JD30" s="146" t="e">
        <f t="shared" si="268"/>
        <v>#N/A</v>
      </c>
      <c r="JE30" s="146" t="e">
        <f t="shared" si="268"/>
        <v>#N/A</v>
      </c>
      <c r="JF30" s="146" t="e">
        <f t="shared" si="268"/>
        <v>#N/A</v>
      </c>
      <c r="JG30" s="146" t="e">
        <f t="shared" si="268"/>
        <v>#N/A</v>
      </c>
      <c r="JH30" s="146" t="e">
        <f t="shared" si="268"/>
        <v>#N/A</v>
      </c>
      <c r="JI30" s="146" t="e">
        <f t="shared" si="268"/>
        <v>#N/A</v>
      </c>
      <c r="JJ30" s="146" t="e">
        <f t="shared" si="268"/>
        <v>#N/A</v>
      </c>
      <c r="JK30" s="146" t="e">
        <f t="shared" si="268"/>
        <v>#N/A</v>
      </c>
      <c r="JL30" s="146" t="e">
        <f t="shared" si="268"/>
        <v>#N/A</v>
      </c>
      <c r="JM30" s="146" t="e">
        <f t="shared" si="268"/>
        <v>#N/A</v>
      </c>
      <c r="JN30" s="146" t="e">
        <f t="shared" si="250"/>
        <v>#N/A</v>
      </c>
      <c r="JO30" s="146" t="e">
        <f t="shared" si="250"/>
        <v>#N/A</v>
      </c>
      <c r="JP30" s="146" t="e">
        <f t="shared" si="250"/>
        <v>#N/A</v>
      </c>
      <c r="JQ30" s="146" t="e">
        <f t="shared" si="250"/>
        <v>#N/A</v>
      </c>
      <c r="JR30" s="146" t="e">
        <f t="shared" si="250"/>
        <v>#N/A</v>
      </c>
      <c r="JS30" s="146" t="e">
        <f t="shared" si="250"/>
        <v>#N/A</v>
      </c>
      <c r="JT30" s="146" t="e">
        <f t="shared" si="250"/>
        <v>#N/A</v>
      </c>
      <c r="JU30" s="146" t="e">
        <f t="shared" si="250"/>
        <v>#N/A</v>
      </c>
      <c r="JV30" s="146" t="e">
        <f t="shared" si="250"/>
        <v>#N/A</v>
      </c>
      <c r="JW30" s="146" t="e">
        <f t="shared" si="250"/>
        <v>#N/A</v>
      </c>
      <c r="JX30" s="146" t="e">
        <f t="shared" si="250"/>
        <v>#N/A</v>
      </c>
      <c r="JY30" s="146" t="e">
        <f t="shared" si="250"/>
        <v>#N/A</v>
      </c>
      <c r="JZ30" s="146" t="e">
        <f t="shared" si="250"/>
        <v>#N/A</v>
      </c>
      <c r="KA30" s="146" t="e">
        <f t="shared" si="250"/>
        <v>#N/A</v>
      </c>
      <c r="KB30" s="146" t="e">
        <f t="shared" si="250"/>
        <v>#N/A</v>
      </c>
      <c r="KC30" s="146" t="e">
        <f t="shared" si="21"/>
        <v>#N/A</v>
      </c>
      <c r="KD30" s="146" t="e">
        <f t="shared" si="265"/>
        <v>#N/A</v>
      </c>
      <c r="KE30" s="146" t="e">
        <f t="shared" si="265"/>
        <v>#N/A</v>
      </c>
      <c r="KF30" s="146" t="e">
        <f t="shared" si="265"/>
        <v>#N/A</v>
      </c>
      <c r="KG30" s="146" t="e">
        <f t="shared" si="236"/>
        <v>#N/A</v>
      </c>
      <c r="KH30" s="146" t="e">
        <f t="shared" si="236"/>
        <v>#N/A</v>
      </c>
      <c r="KI30" s="146" t="e">
        <f t="shared" si="236"/>
        <v>#N/A</v>
      </c>
      <c r="KJ30" s="146" t="e">
        <f t="shared" si="236"/>
        <v>#N/A</v>
      </c>
      <c r="KK30" s="146" t="e">
        <f t="shared" si="236"/>
        <v>#N/A</v>
      </c>
      <c r="KL30" s="146" t="e">
        <f t="shared" si="236"/>
        <v>#N/A</v>
      </c>
      <c r="KM30" s="146" t="e">
        <f t="shared" si="236"/>
        <v>#N/A</v>
      </c>
      <c r="KN30" s="146" t="e">
        <f t="shared" si="236"/>
        <v>#N/A</v>
      </c>
      <c r="KO30" s="146" t="e">
        <f t="shared" si="236"/>
        <v>#N/A</v>
      </c>
      <c r="KP30" s="146" t="e">
        <f t="shared" si="236"/>
        <v>#N/A</v>
      </c>
      <c r="KQ30" s="146" t="e">
        <f t="shared" si="236"/>
        <v>#N/A</v>
      </c>
      <c r="KR30" s="146" t="e">
        <f t="shared" si="236"/>
        <v>#N/A</v>
      </c>
      <c r="KS30" s="146" t="e">
        <f t="shared" si="236"/>
        <v>#N/A</v>
      </c>
      <c r="KT30" s="146" t="e">
        <f t="shared" si="236"/>
        <v>#N/A</v>
      </c>
      <c r="KU30" s="146" t="e">
        <f t="shared" si="236"/>
        <v>#N/A</v>
      </c>
      <c r="KV30" s="146" t="e">
        <f t="shared" si="255"/>
        <v>#N/A</v>
      </c>
      <c r="KW30" s="146" t="e">
        <f t="shared" si="255"/>
        <v>#N/A</v>
      </c>
      <c r="KX30" s="146" t="e">
        <f t="shared" si="255"/>
        <v>#N/A</v>
      </c>
      <c r="KY30" s="146" t="e">
        <f t="shared" si="255"/>
        <v>#N/A</v>
      </c>
      <c r="KZ30" s="146" t="e">
        <f t="shared" si="255"/>
        <v>#N/A</v>
      </c>
      <c r="LA30" s="146" t="e">
        <f t="shared" si="255"/>
        <v>#N/A</v>
      </c>
      <c r="LB30" s="146" t="e">
        <f t="shared" si="255"/>
        <v>#N/A</v>
      </c>
      <c r="LC30" s="146" t="e">
        <f t="shared" si="255"/>
        <v>#N/A</v>
      </c>
      <c r="LD30" s="146" t="e">
        <f t="shared" si="255"/>
        <v>#N/A</v>
      </c>
      <c r="LE30" s="146" t="e">
        <f t="shared" si="255"/>
        <v>#N/A</v>
      </c>
      <c r="LF30" s="146" t="e">
        <f t="shared" si="255"/>
        <v>#N/A</v>
      </c>
      <c r="LG30" s="146" t="e">
        <f t="shared" si="255"/>
        <v>#N/A</v>
      </c>
      <c r="LH30" s="146" t="e">
        <f t="shared" si="255"/>
        <v>#N/A</v>
      </c>
      <c r="LI30" s="146" t="e">
        <f t="shared" si="255"/>
        <v>#N/A</v>
      </c>
      <c r="LJ30" s="146" t="e">
        <f t="shared" si="255"/>
        <v>#N/A</v>
      </c>
      <c r="LK30" s="146" t="e">
        <f t="shared" ref="LK30:LY45" si="269">IF(ISNONTEXT($K30),_xlfn.LOGNORM.DIST(DR30,LN($G30),LN($K30),FALSE),NA())</f>
        <v>#N/A</v>
      </c>
      <c r="LL30" s="146" t="e">
        <f t="shared" si="269"/>
        <v>#N/A</v>
      </c>
      <c r="LM30" s="146" t="e">
        <f t="shared" si="269"/>
        <v>#N/A</v>
      </c>
      <c r="LN30" s="146" t="e">
        <f t="shared" si="269"/>
        <v>#N/A</v>
      </c>
      <c r="LO30" s="146" t="e">
        <f t="shared" si="269"/>
        <v>#N/A</v>
      </c>
      <c r="LP30" s="146" t="e">
        <f t="shared" si="269"/>
        <v>#N/A</v>
      </c>
      <c r="LQ30" s="146" t="e">
        <f t="shared" si="269"/>
        <v>#N/A</v>
      </c>
      <c r="LR30" s="146" t="e">
        <f t="shared" si="269"/>
        <v>#N/A</v>
      </c>
      <c r="LS30" s="146" t="e">
        <f t="shared" si="269"/>
        <v>#N/A</v>
      </c>
      <c r="LT30" s="146" t="e">
        <f t="shared" si="269"/>
        <v>#N/A</v>
      </c>
      <c r="LU30" s="146" t="e">
        <f t="shared" si="269"/>
        <v>#N/A</v>
      </c>
      <c r="LV30" s="146" t="e">
        <f t="shared" si="269"/>
        <v>#N/A</v>
      </c>
      <c r="LW30" s="146" t="e">
        <f t="shared" si="269"/>
        <v>#N/A</v>
      </c>
      <c r="LX30" s="146" t="e">
        <f t="shared" si="269"/>
        <v>#N/A</v>
      </c>
      <c r="LY30" s="146" t="e">
        <f t="shared" si="269"/>
        <v>#N/A</v>
      </c>
      <c r="LZ30" s="146" t="e">
        <f t="shared" si="251"/>
        <v>#N/A</v>
      </c>
      <c r="MA30" s="146" t="e">
        <f t="shared" si="251"/>
        <v>#N/A</v>
      </c>
      <c r="MB30" s="146" t="e">
        <f t="shared" si="251"/>
        <v>#N/A</v>
      </c>
      <c r="MC30" s="146" t="e">
        <f t="shared" si="251"/>
        <v>#N/A</v>
      </c>
      <c r="MD30" s="146" t="e">
        <f t="shared" si="251"/>
        <v>#N/A</v>
      </c>
      <c r="ME30" s="146" t="e">
        <f t="shared" si="251"/>
        <v>#N/A</v>
      </c>
      <c r="MF30" s="146" t="e">
        <f t="shared" si="251"/>
        <v>#N/A</v>
      </c>
      <c r="MG30" s="146" t="e">
        <f t="shared" si="251"/>
        <v>#N/A</v>
      </c>
      <c r="MH30" s="146" t="e">
        <f t="shared" si="251"/>
        <v>#N/A</v>
      </c>
      <c r="MI30" s="146" t="e">
        <f t="shared" si="251"/>
        <v>#N/A</v>
      </c>
      <c r="MJ30" s="146" t="e">
        <f t="shared" si="251"/>
        <v>#N/A</v>
      </c>
      <c r="MK30" s="146" t="e">
        <f t="shared" si="251"/>
        <v>#N/A</v>
      </c>
      <c r="ML30" s="146" t="e">
        <f t="shared" si="251"/>
        <v>#N/A</v>
      </c>
      <c r="MM30" s="146" t="e">
        <f t="shared" si="251"/>
        <v>#N/A</v>
      </c>
      <c r="MN30" s="146" t="e">
        <f t="shared" si="251"/>
        <v>#N/A</v>
      </c>
      <c r="MO30" s="146" t="e">
        <f t="shared" si="22"/>
        <v>#N/A</v>
      </c>
      <c r="MP30" s="146" t="e">
        <f t="shared" si="266"/>
        <v>#N/A</v>
      </c>
      <c r="MQ30" s="146" t="e">
        <f t="shared" si="266"/>
        <v>#N/A</v>
      </c>
      <c r="MR30" s="146" t="e">
        <f t="shared" si="266"/>
        <v>#N/A</v>
      </c>
      <c r="MS30" s="146" t="e">
        <f t="shared" si="237"/>
        <v>#N/A</v>
      </c>
      <c r="MT30" s="146" t="e">
        <f t="shared" si="237"/>
        <v>#N/A</v>
      </c>
      <c r="MU30" s="146" t="e">
        <f t="shared" si="237"/>
        <v>#N/A</v>
      </c>
      <c r="MV30" s="146" t="e">
        <f t="shared" si="237"/>
        <v>#N/A</v>
      </c>
      <c r="MW30" s="146" t="e">
        <f t="shared" si="237"/>
        <v>#N/A</v>
      </c>
      <c r="MX30" s="146" t="e">
        <f t="shared" si="237"/>
        <v>#N/A</v>
      </c>
      <c r="MY30" s="146" t="e">
        <f t="shared" si="237"/>
        <v>#N/A</v>
      </c>
      <c r="MZ30" s="146" t="e">
        <f t="shared" si="237"/>
        <v>#N/A</v>
      </c>
      <c r="NA30" s="146" t="e">
        <f t="shared" si="237"/>
        <v>#N/A</v>
      </c>
      <c r="NB30" s="146" t="e">
        <f t="shared" si="237"/>
        <v>#N/A</v>
      </c>
      <c r="NC30" s="146" t="e">
        <f t="shared" si="237"/>
        <v>#N/A</v>
      </c>
      <c r="ND30" s="146" t="e">
        <f t="shared" si="237"/>
        <v>#N/A</v>
      </c>
      <c r="NE30" s="146" t="e">
        <f t="shared" si="237"/>
        <v>#N/A</v>
      </c>
      <c r="NF30" s="146" t="e">
        <f t="shared" si="237"/>
        <v>#N/A</v>
      </c>
      <c r="NG30" s="146" t="e">
        <f t="shared" si="237"/>
        <v>#N/A</v>
      </c>
      <c r="NH30" s="146" t="e">
        <f t="shared" si="256"/>
        <v>#N/A</v>
      </c>
      <c r="NI30" s="146" t="e">
        <f t="shared" si="256"/>
        <v>#N/A</v>
      </c>
      <c r="NJ30" s="146" t="e">
        <f t="shared" si="256"/>
        <v>#N/A</v>
      </c>
      <c r="NK30" s="146" t="e">
        <f t="shared" si="256"/>
        <v>#N/A</v>
      </c>
      <c r="NL30" s="146" t="e">
        <f t="shared" si="256"/>
        <v>#N/A</v>
      </c>
      <c r="NM30" s="146" t="e">
        <f t="shared" si="256"/>
        <v>#N/A</v>
      </c>
      <c r="NN30" s="146" t="e">
        <f t="shared" si="256"/>
        <v>#N/A</v>
      </c>
      <c r="NO30" s="146" t="e">
        <f t="shared" si="256"/>
        <v>#N/A</v>
      </c>
      <c r="NP30" s="146" t="e">
        <f t="shared" si="256"/>
        <v>#N/A</v>
      </c>
      <c r="NQ30" s="146" t="e">
        <f t="shared" si="256"/>
        <v>#N/A</v>
      </c>
      <c r="NR30" s="146" t="e">
        <f t="shared" si="256"/>
        <v>#N/A</v>
      </c>
      <c r="NS30" s="146" t="e">
        <f t="shared" si="256"/>
        <v>#N/A</v>
      </c>
      <c r="NT30" s="146" t="e">
        <f t="shared" si="256"/>
        <v>#N/A</v>
      </c>
      <c r="NU30" s="146" t="e">
        <f t="shared" si="256"/>
        <v>#N/A</v>
      </c>
      <c r="NV30" s="146" t="e">
        <f t="shared" si="256"/>
        <v>#N/A</v>
      </c>
      <c r="NW30" s="146" t="e">
        <f t="shared" ref="NW30:OK45" si="270">IF(ISNONTEXT($K30),_xlfn.LOGNORM.DIST(GD30,LN($G30),LN($K30),FALSE),NA())</f>
        <v>#N/A</v>
      </c>
      <c r="NX30" s="146" t="e">
        <f t="shared" si="270"/>
        <v>#N/A</v>
      </c>
      <c r="NY30" s="146" t="e">
        <f t="shared" si="270"/>
        <v>#N/A</v>
      </c>
      <c r="NZ30" s="146" t="e">
        <f t="shared" si="270"/>
        <v>#N/A</v>
      </c>
      <c r="OA30" s="146" t="e">
        <f t="shared" si="270"/>
        <v>#N/A</v>
      </c>
      <c r="OB30" s="146" t="e">
        <f t="shared" si="270"/>
        <v>#N/A</v>
      </c>
      <c r="OC30" s="146" t="e">
        <f t="shared" si="270"/>
        <v>#N/A</v>
      </c>
      <c r="OD30" s="146" t="e">
        <f t="shared" si="270"/>
        <v>#N/A</v>
      </c>
      <c r="OE30" s="146" t="e">
        <f t="shared" si="270"/>
        <v>#N/A</v>
      </c>
      <c r="OF30" s="146" t="e">
        <f t="shared" si="270"/>
        <v>#N/A</v>
      </c>
      <c r="OG30" s="146" t="e">
        <f t="shared" si="270"/>
        <v>#N/A</v>
      </c>
      <c r="OH30" s="146" t="e">
        <f t="shared" si="270"/>
        <v>#N/A</v>
      </c>
      <c r="OI30" s="146" t="e">
        <f t="shared" si="270"/>
        <v>#N/A</v>
      </c>
      <c r="OJ30" s="146" t="e">
        <f t="shared" si="270"/>
        <v>#N/A</v>
      </c>
      <c r="OK30" s="146" t="e">
        <f t="shared" si="270"/>
        <v>#N/A</v>
      </c>
      <c r="OL30" s="146" t="e">
        <f t="shared" si="252"/>
        <v>#N/A</v>
      </c>
      <c r="OM30" s="146" t="e">
        <f t="shared" si="252"/>
        <v>#N/A</v>
      </c>
      <c r="ON30" s="146" t="e">
        <f t="shared" si="252"/>
        <v>#N/A</v>
      </c>
      <c r="OO30" s="146" t="e">
        <f t="shared" si="252"/>
        <v>#N/A</v>
      </c>
      <c r="OP30" s="146" t="e">
        <f t="shared" si="252"/>
        <v>#N/A</v>
      </c>
      <c r="OQ30" s="146" t="e">
        <f t="shared" si="252"/>
        <v>#N/A</v>
      </c>
      <c r="OR30" s="146" t="e">
        <f t="shared" si="252"/>
        <v>#N/A</v>
      </c>
      <c r="OS30" s="146" t="e">
        <f t="shared" si="252"/>
        <v>#N/A</v>
      </c>
      <c r="OT30" s="146" t="e">
        <f t="shared" si="252"/>
        <v>#N/A</v>
      </c>
      <c r="OU30" s="146" t="e">
        <f t="shared" si="252"/>
        <v>#N/A</v>
      </c>
      <c r="OV30" s="146" t="e">
        <f t="shared" si="252"/>
        <v>#N/A</v>
      </c>
      <c r="OW30" s="146" t="e">
        <f t="shared" si="252"/>
        <v>#N/A</v>
      </c>
      <c r="OX30" s="146" t="e">
        <f t="shared" si="252"/>
        <v>#N/A</v>
      </c>
      <c r="OY30" s="146" t="e">
        <f t="shared" si="252"/>
        <v>#N/A</v>
      </c>
      <c r="OZ30" s="146" t="e">
        <f t="shared" si="252"/>
        <v>#N/A</v>
      </c>
      <c r="PA30" s="146" t="e">
        <f t="shared" si="23"/>
        <v>#N/A</v>
      </c>
      <c r="PB30" s="146" t="e">
        <f t="shared" si="248"/>
        <v>#N/A</v>
      </c>
      <c r="PC30" s="146" t="e">
        <f t="shared" si="248"/>
        <v>#N/A</v>
      </c>
      <c r="PD30" s="146" t="e">
        <f t="shared" si="248"/>
        <v>#N/A</v>
      </c>
      <c r="PE30" s="146" t="e">
        <f t="shared" si="248"/>
        <v>#N/A</v>
      </c>
      <c r="PF30" s="146" t="e">
        <f t="shared" si="248"/>
        <v>#N/A</v>
      </c>
      <c r="PG30" s="146" t="e">
        <f t="shared" si="248"/>
        <v>#N/A</v>
      </c>
      <c r="PH30" s="146" t="e">
        <f t="shared" si="248"/>
        <v>#N/A</v>
      </c>
      <c r="PI30" s="146" t="e">
        <f t="shared" si="248"/>
        <v>#N/A</v>
      </c>
    </row>
    <row r="31" spans="1:425" hidden="1" x14ac:dyDescent="0.45">
      <c r="A31" s="4">
        <v>28</v>
      </c>
      <c r="B31" s="319" t="str">
        <f>IFERROR(_xlfn.LOGNORM.INV(VLookups!$B$22,LN($G31),LN($K31)),"")</f>
        <v/>
      </c>
      <c r="C31" s="81"/>
      <c r="D31" s="319" t="str">
        <f>IFERROR(_xlfn.LOGNORM.INV(VLookups!$B$23,LN($G31),LN($K31)),"")</f>
        <v/>
      </c>
      <c r="E31" s="32" t="str">
        <f t="shared" si="8"/>
        <v/>
      </c>
      <c r="F31" s="32" t="str">
        <f t="shared" si="9"/>
        <v/>
      </c>
      <c r="G31" s="65" t="str">
        <f>IF(AND(C31&gt;0,NOT(ISBLANK(H31))),IF(VLOOKUP($C$3,VLookups!$A$17:$B$18,2,FALSE),C31*VLOOKUP(H31,VLookups!$A$4:$B$13,2,FALSE),C31),"")</f>
        <v/>
      </c>
      <c r="H31" s="21"/>
      <c r="I31" s="53"/>
      <c r="J31" s="237"/>
      <c r="K31" s="320" t="str">
        <f>IF(C31&gt;0,IF(ISBLANK(J31),IF(ISBLANK(H31),"",VLOOKUP(H31,VLookups!$A$4:$C$13,3,FALSE)),J31),"")</f>
        <v/>
      </c>
      <c r="L31" s="320" t="str">
        <f t="shared" si="10"/>
        <v/>
      </c>
      <c r="M31" s="67" t="str">
        <f t="shared" si="11"/>
        <v/>
      </c>
      <c r="N31" s="81"/>
      <c r="O31" s="230" t="str">
        <f>IF(AND(N31&gt;0,C31&gt;0,NOT(K31="")),ABS(VLOOKUP($N$1,VLookups!$A$27:$B$28,2,FALSE)-_xlfn.LOGNORM.DIST(N31,LN(G31),LN(K31),TRUE)),"")</f>
        <v/>
      </c>
      <c r="P31" s="80" t="str">
        <f>IF(AND($B31&gt;0,$C31&gt;0,$D31&gt;0,NOT(ISBLANK($H31))),_xlfn.LOGNORM.INV(ABS(VLOOKUP($N$1,VLookups!$A$27:$B$28,2,FALSE)-P$3),LN($G31),LN($K31)),"")</f>
        <v/>
      </c>
      <c r="Q31" s="79" t="str">
        <f>IF(AND($B31&gt;0,$C31&gt;0,$D31&gt;0,NOT(ISBLANK($H31))),_xlfn.LOGNORM.INV(ABS(VLOOKUP($N$1,VLookups!$A$27:$B$28,2,FALSE)-Q$3),LN($G31),LN($K31)),"")</f>
        <v/>
      </c>
      <c r="R31" s="80" t="str">
        <f>IF(AND($B31&gt;0,$C31&gt;0,$D31&gt;0,NOT(ISBLANK($H31))),_xlfn.LOGNORM.INV(ABS(VLOOKUP($N$1,VLookups!$A$27:$B$28,2,FALSE)-R$3),LN($G31),LN($K31)),"")</f>
        <v/>
      </c>
      <c r="S31" s="79" t="str">
        <f>IF(AND($B31&gt;0,$C31&gt;0,$D31&gt;0,NOT(ISBLANK($H31))),_xlfn.LOGNORM.INV(ABS(VLOOKUP($N$1,VLookups!$A$27:$B$28,2,FALSE)-S$3),LN($G31),LN($K31)),"")</f>
        <v/>
      </c>
      <c r="T31" s="80" t="str">
        <f>IF(AND($B31&gt;0,$C31&gt;0,$D31&gt;0,NOT(ISBLANK($H31))),_xlfn.LOGNORM.INV(ABS(VLOOKUP($N$1,VLookups!$A$27:$B$28,2,FALSE)-T$3),LN($G31),LN($K31)),"")</f>
        <v/>
      </c>
      <c r="U31" s="79" t="str">
        <f>IF(AND($B31&gt;0,$C31&gt;0,$D31&gt;0,NOT(ISBLANK($H31))),_xlfn.LOGNORM.INV(ABS(VLOOKUP($N$1,VLookups!$A$27:$B$28,2,FALSE)-U$3),LN($G31),LN($K31)),"")</f>
        <v/>
      </c>
      <c r="V31" s="5"/>
      <c r="W31" s="145" t="str">
        <f t="shared" si="12"/>
        <v/>
      </c>
      <c r="X31" s="145" t="str">
        <f t="shared" si="13"/>
        <v/>
      </c>
      <c r="Y31" s="46" t="str">
        <f t="shared" ref="Y31" si="271">IF(ISNONTEXT($W31),X31+$W31,"")</f>
        <v/>
      </c>
      <c r="Z31" s="46" t="str">
        <f t="shared" si="25"/>
        <v/>
      </c>
      <c r="AA31" s="46" t="str">
        <f t="shared" si="26"/>
        <v/>
      </c>
      <c r="AB31" s="46" t="str">
        <f t="shared" si="27"/>
        <v/>
      </c>
      <c r="AC31" s="46" t="str">
        <f t="shared" si="28"/>
        <v/>
      </c>
      <c r="AD31" s="46" t="str">
        <f t="shared" si="29"/>
        <v/>
      </c>
      <c r="AE31" s="46" t="str">
        <f t="shared" si="30"/>
        <v/>
      </c>
      <c r="AF31" s="46" t="str">
        <f t="shared" si="31"/>
        <v/>
      </c>
      <c r="AG31" s="46" t="str">
        <f t="shared" si="32"/>
        <v/>
      </c>
      <c r="AH31" s="46" t="str">
        <f t="shared" si="33"/>
        <v/>
      </c>
      <c r="AI31" s="46" t="str">
        <f t="shared" si="34"/>
        <v/>
      </c>
      <c r="AJ31" s="46" t="str">
        <f t="shared" si="35"/>
        <v/>
      </c>
      <c r="AK31" s="46" t="str">
        <f t="shared" si="36"/>
        <v/>
      </c>
      <c r="AL31" s="46" t="str">
        <f t="shared" si="37"/>
        <v/>
      </c>
      <c r="AM31" s="46" t="str">
        <f t="shared" si="38"/>
        <v/>
      </c>
      <c r="AN31" s="46" t="str">
        <f t="shared" si="39"/>
        <v/>
      </c>
      <c r="AO31" s="46" t="str">
        <f t="shared" si="40"/>
        <v/>
      </c>
      <c r="AP31" s="46" t="str">
        <f t="shared" si="41"/>
        <v/>
      </c>
      <c r="AQ31" s="46" t="str">
        <f t="shared" si="42"/>
        <v/>
      </c>
      <c r="AR31" s="46" t="str">
        <f t="shared" si="43"/>
        <v/>
      </c>
      <c r="AS31" s="46" t="str">
        <f t="shared" si="44"/>
        <v/>
      </c>
      <c r="AT31" s="46" t="str">
        <f t="shared" si="45"/>
        <v/>
      </c>
      <c r="AU31" s="46" t="str">
        <f t="shared" si="46"/>
        <v/>
      </c>
      <c r="AV31" s="46" t="str">
        <f t="shared" si="47"/>
        <v/>
      </c>
      <c r="AW31" s="46" t="str">
        <f t="shared" si="48"/>
        <v/>
      </c>
      <c r="AX31" s="46" t="str">
        <f t="shared" si="49"/>
        <v/>
      </c>
      <c r="AY31" s="46" t="str">
        <f t="shared" si="50"/>
        <v/>
      </c>
      <c r="AZ31" s="46" t="str">
        <f t="shared" si="51"/>
        <v/>
      </c>
      <c r="BA31" s="46" t="str">
        <f t="shared" si="52"/>
        <v/>
      </c>
      <c r="BB31" s="46" t="str">
        <f t="shared" si="53"/>
        <v/>
      </c>
      <c r="BC31" s="46" t="str">
        <f t="shared" si="54"/>
        <v/>
      </c>
      <c r="BD31" s="46" t="str">
        <f t="shared" si="55"/>
        <v/>
      </c>
      <c r="BE31" s="46" t="str">
        <f t="shared" si="56"/>
        <v/>
      </c>
      <c r="BF31" s="46" t="str">
        <f t="shared" si="57"/>
        <v/>
      </c>
      <c r="BG31" s="46" t="str">
        <f t="shared" si="58"/>
        <v/>
      </c>
      <c r="BH31" s="46" t="str">
        <f t="shared" si="59"/>
        <v/>
      </c>
      <c r="BI31" s="46" t="str">
        <f t="shared" si="60"/>
        <v/>
      </c>
      <c r="BJ31" s="46" t="str">
        <f t="shared" si="61"/>
        <v/>
      </c>
      <c r="BK31" s="46" t="str">
        <f t="shared" si="62"/>
        <v/>
      </c>
      <c r="BL31" s="46" t="str">
        <f t="shared" si="63"/>
        <v/>
      </c>
      <c r="BM31" s="46" t="str">
        <f t="shared" si="64"/>
        <v/>
      </c>
      <c r="BN31" s="46" t="str">
        <f t="shared" si="65"/>
        <v/>
      </c>
      <c r="BO31" s="46" t="str">
        <f t="shared" si="66"/>
        <v/>
      </c>
      <c r="BP31" s="46" t="str">
        <f t="shared" si="67"/>
        <v/>
      </c>
      <c r="BQ31" s="46" t="str">
        <f t="shared" si="68"/>
        <v/>
      </c>
      <c r="BR31" s="46" t="str">
        <f t="shared" si="69"/>
        <v/>
      </c>
      <c r="BS31" s="46" t="str">
        <f t="shared" si="70"/>
        <v/>
      </c>
      <c r="BT31" s="46" t="str">
        <f t="shared" si="71"/>
        <v/>
      </c>
      <c r="BU31" s="46" t="str">
        <f t="shared" si="72"/>
        <v/>
      </c>
      <c r="BV31" s="46" t="str">
        <f t="shared" si="73"/>
        <v/>
      </c>
      <c r="BW31" s="46" t="str">
        <f t="shared" si="74"/>
        <v/>
      </c>
      <c r="BX31" s="46" t="str">
        <f t="shared" si="75"/>
        <v/>
      </c>
      <c r="BY31" s="46" t="str">
        <f t="shared" si="76"/>
        <v/>
      </c>
      <c r="BZ31" s="46" t="str">
        <f t="shared" si="77"/>
        <v/>
      </c>
      <c r="CA31" s="46" t="str">
        <f t="shared" si="78"/>
        <v/>
      </c>
      <c r="CB31" s="46" t="str">
        <f t="shared" si="79"/>
        <v/>
      </c>
      <c r="CC31" s="46" t="str">
        <f t="shared" si="80"/>
        <v/>
      </c>
      <c r="CD31" s="46" t="str">
        <f t="shared" si="81"/>
        <v/>
      </c>
      <c r="CE31" s="46" t="str">
        <f t="shared" si="82"/>
        <v/>
      </c>
      <c r="CF31" s="46" t="str">
        <f t="shared" si="83"/>
        <v/>
      </c>
      <c r="CG31" s="46" t="str">
        <f t="shared" si="84"/>
        <v/>
      </c>
      <c r="CH31" s="46" t="str">
        <f t="shared" si="85"/>
        <v/>
      </c>
      <c r="CI31" s="46" t="str">
        <f t="shared" si="86"/>
        <v/>
      </c>
      <c r="CJ31" s="46" t="str">
        <f t="shared" si="87"/>
        <v/>
      </c>
      <c r="CK31" s="46" t="str">
        <f t="shared" si="18"/>
        <v/>
      </c>
      <c r="CL31" s="46" t="str">
        <f t="shared" si="88"/>
        <v/>
      </c>
      <c r="CM31" s="46" t="str">
        <f t="shared" si="89"/>
        <v/>
      </c>
      <c r="CN31" s="46" t="str">
        <f t="shared" si="90"/>
        <v/>
      </c>
      <c r="CO31" s="46" t="str">
        <f t="shared" si="91"/>
        <v/>
      </c>
      <c r="CP31" s="46" t="str">
        <f t="shared" si="92"/>
        <v/>
      </c>
      <c r="CQ31" s="46" t="str">
        <f t="shared" si="93"/>
        <v/>
      </c>
      <c r="CR31" s="46" t="str">
        <f t="shared" si="94"/>
        <v/>
      </c>
      <c r="CS31" s="46" t="str">
        <f t="shared" si="95"/>
        <v/>
      </c>
      <c r="CT31" s="46" t="str">
        <f t="shared" si="96"/>
        <v/>
      </c>
      <c r="CU31" s="46" t="str">
        <f t="shared" si="97"/>
        <v/>
      </c>
      <c r="CV31" s="46" t="str">
        <f t="shared" si="98"/>
        <v/>
      </c>
      <c r="CW31" s="46" t="str">
        <f t="shared" si="99"/>
        <v/>
      </c>
      <c r="CX31" s="46" t="str">
        <f t="shared" si="100"/>
        <v/>
      </c>
      <c r="CY31" s="46" t="str">
        <f t="shared" si="101"/>
        <v/>
      </c>
      <c r="CZ31" s="46" t="str">
        <f t="shared" si="102"/>
        <v/>
      </c>
      <c r="DA31" s="46" t="str">
        <f t="shared" si="103"/>
        <v/>
      </c>
      <c r="DB31" s="46" t="str">
        <f t="shared" si="104"/>
        <v/>
      </c>
      <c r="DC31" s="46" t="str">
        <f t="shared" si="105"/>
        <v/>
      </c>
      <c r="DD31" s="46" t="str">
        <f t="shared" si="106"/>
        <v/>
      </c>
      <c r="DE31" s="46" t="str">
        <f t="shared" si="107"/>
        <v/>
      </c>
      <c r="DF31" s="46" t="str">
        <f t="shared" si="108"/>
        <v/>
      </c>
      <c r="DG31" s="46" t="str">
        <f t="shared" si="109"/>
        <v/>
      </c>
      <c r="DH31" s="46" t="str">
        <f t="shared" si="110"/>
        <v/>
      </c>
      <c r="DI31" s="46" t="str">
        <f t="shared" si="111"/>
        <v/>
      </c>
      <c r="DJ31" s="46" t="str">
        <f t="shared" si="112"/>
        <v/>
      </c>
      <c r="DK31" s="46" t="str">
        <f t="shared" si="113"/>
        <v/>
      </c>
      <c r="DL31" s="46" t="str">
        <f t="shared" si="114"/>
        <v/>
      </c>
      <c r="DM31" s="46" t="str">
        <f t="shared" si="115"/>
        <v/>
      </c>
      <c r="DN31" s="46" t="str">
        <f t="shared" si="116"/>
        <v/>
      </c>
      <c r="DO31" s="46" t="str">
        <f t="shared" si="117"/>
        <v/>
      </c>
      <c r="DP31" s="46" t="str">
        <f t="shared" si="118"/>
        <v/>
      </c>
      <c r="DQ31" s="46" t="str">
        <f t="shared" si="119"/>
        <v/>
      </c>
      <c r="DR31" s="46" t="str">
        <f t="shared" si="120"/>
        <v/>
      </c>
      <c r="DS31" s="46" t="str">
        <f t="shared" si="121"/>
        <v/>
      </c>
      <c r="DT31" s="46" t="str">
        <f t="shared" si="122"/>
        <v/>
      </c>
      <c r="DU31" s="46" t="str">
        <f t="shared" si="123"/>
        <v/>
      </c>
      <c r="DV31" s="46" t="str">
        <f t="shared" si="124"/>
        <v/>
      </c>
      <c r="DW31" s="46" t="str">
        <f t="shared" si="125"/>
        <v/>
      </c>
      <c r="DX31" s="46" t="str">
        <f t="shared" si="126"/>
        <v/>
      </c>
      <c r="DY31" s="46" t="str">
        <f t="shared" si="127"/>
        <v/>
      </c>
      <c r="DZ31" s="46" t="str">
        <f t="shared" si="128"/>
        <v/>
      </c>
      <c r="EA31" s="46" t="str">
        <f t="shared" si="129"/>
        <v/>
      </c>
      <c r="EB31" s="46" t="str">
        <f t="shared" si="130"/>
        <v/>
      </c>
      <c r="EC31" s="46" t="str">
        <f t="shared" si="131"/>
        <v/>
      </c>
      <c r="ED31" s="46" t="str">
        <f t="shared" si="132"/>
        <v/>
      </c>
      <c r="EE31" s="46" t="str">
        <f t="shared" si="133"/>
        <v/>
      </c>
      <c r="EF31" s="46" t="str">
        <f t="shared" si="134"/>
        <v/>
      </c>
      <c r="EG31" s="46" t="str">
        <f t="shared" si="135"/>
        <v/>
      </c>
      <c r="EH31" s="46" t="str">
        <f t="shared" si="136"/>
        <v/>
      </c>
      <c r="EI31" s="46" t="str">
        <f t="shared" si="137"/>
        <v/>
      </c>
      <c r="EJ31" s="46" t="str">
        <f t="shared" si="138"/>
        <v/>
      </c>
      <c r="EK31" s="46" t="str">
        <f t="shared" si="139"/>
        <v/>
      </c>
      <c r="EL31" s="46" t="str">
        <f t="shared" si="140"/>
        <v/>
      </c>
      <c r="EM31" s="46" t="str">
        <f t="shared" si="141"/>
        <v/>
      </c>
      <c r="EN31" s="46" t="str">
        <f t="shared" si="142"/>
        <v/>
      </c>
      <c r="EO31" s="46" t="str">
        <f t="shared" si="143"/>
        <v/>
      </c>
      <c r="EP31" s="46" t="str">
        <f t="shared" si="144"/>
        <v/>
      </c>
      <c r="EQ31" s="46" t="str">
        <f t="shared" si="145"/>
        <v/>
      </c>
      <c r="ER31" s="46" t="str">
        <f t="shared" si="146"/>
        <v/>
      </c>
      <c r="ES31" s="46" t="str">
        <f t="shared" si="147"/>
        <v/>
      </c>
      <c r="ET31" s="46" t="str">
        <f t="shared" si="148"/>
        <v/>
      </c>
      <c r="EU31" s="46" t="str">
        <f t="shared" si="149"/>
        <v/>
      </c>
      <c r="EV31" s="46" t="str">
        <f t="shared" si="150"/>
        <v/>
      </c>
      <c r="EW31" s="46" t="str">
        <f t="shared" si="19"/>
        <v/>
      </c>
      <c r="EX31" s="46" t="str">
        <f t="shared" si="151"/>
        <v/>
      </c>
      <c r="EY31" s="46" t="str">
        <f t="shared" si="152"/>
        <v/>
      </c>
      <c r="EZ31" s="46" t="str">
        <f t="shared" si="153"/>
        <v/>
      </c>
      <c r="FA31" s="46" t="str">
        <f t="shared" si="154"/>
        <v/>
      </c>
      <c r="FB31" s="46" t="str">
        <f t="shared" si="155"/>
        <v/>
      </c>
      <c r="FC31" s="46" t="str">
        <f t="shared" si="156"/>
        <v/>
      </c>
      <c r="FD31" s="46" t="str">
        <f t="shared" si="157"/>
        <v/>
      </c>
      <c r="FE31" s="46" t="str">
        <f t="shared" si="158"/>
        <v/>
      </c>
      <c r="FF31" s="46" t="str">
        <f t="shared" si="159"/>
        <v/>
      </c>
      <c r="FG31" s="46" t="str">
        <f t="shared" si="160"/>
        <v/>
      </c>
      <c r="FH31" s="46" t="str">
        <f t="shared" si="161"/>
        <v/>
      </c>
      <c r="FI31" s="46" t="str">
        <f t="shared" si="162"/>
        <v/>
      </c>
      <c r="FJ31" s="46" t="str">
        <f t="shared" si="163"/>
        <v/>
      </c>
      <c r="FK31" s="46" t="str">
        <f t="shared" si="164"/>
        <v/>
      </c>
      <c r="FL31" s="46" t="str">
        <f t="shared" si="165"/>
        <v/>
      </c>
      <c r="FM31" s="46" t="str">
        <f t="shared" si="166"/>
        <v/>
      </c>
      <c r="FN31" s="46" t="str">
        <f t="shared" si="167"/>
        <v/>
      </c>
      <c r="FO31" s="46" t="str">
        <f t="shared" si="168"/>
        <v/>
      </c>
      <c r="FP31" s="46" t="str">
        <f t="shared" si="169"/>
        <v/>
      </c>
      <c r="FQ31" s="46" t="str">
        <f t="shared" si="170"/>
        <v/>
      </c>
      <c r="FR31" s="46" t="str">
        <f t="shared" si="171"/>
        <v/>
      </c>
      <c r="FS31" s="46" t="str">
        <f t="shared" si="172"/>
        <v/>
      </c>
      <c r="FT31" s="46" t="str">
        <f t="shared" si="173"/>
        <v/>
      </c>
      <c r="FU31" s="46" t="str">
        <f t="shared" si="174"/>
        <v/>
      </c>
      <c r="FV31" s="46" t="str">
        <f t="shared" si="175"/>
        <v/>
      </c>
      <c r="FW31" s="46" t="str">
        <f t="shared" si="176"/>
        <v/>
      </c>
      <c r="FX31" s="46" t="str">
        <f t="shared" si="177"/>
        <v/>
      </c>
      <c r="FY31" s="46" t="str">
        <f t="shared" si="178"/>
        <v/>
      </c>
      <c r="FZ31" s="46" t="str">
        <f t="shared" si="179"/>
        <v/>
      </c>
      <c r="GA31" s="46" t="str">
        <f t="shared" si="180"/>
        <v/>
      </c>
      <c r="GB31" s="46" t="str">
        <f t="shared" si="181"/>
        <v/>
      </c>
      <c r="GC31" s="46" t="str">
        <f t="shared" si="182"/>
        <v/>
      </c>
      <c r="GD31" s="46" t="str">
        <f t="shared" si="183"/>
        <v/>
      </c>
      <c r="GE31" s="46" t="str">
        <f t="shared" si="184"/>
        <v/>
      </c>
      <c r="GF31" s="46" t="str">
        <f t="shared" si="185"/>
        <v/>
      </c>
      <c r="GG31" s="46" t="str">
        <f t="shared" si="186"/>
        <v/>
      </c>
      <c r="GH31" s="46" t="str">
        <f t="shared" si="187"/>
        <v/>
      </c>
      <c r="GI31" s="46" t="str">
        <f t="shared" si="188"/>
        <v/>
      </c>
      <c r="GJ31" s="46" t="str">
        <f t="shared" si="189"/>
        <v/>
      </c>
      <c r="GK31" s="46" t="str">
        <f t="shared" si="190"/>
        <v/>
      </c>
      <c r="GL31" s="46" t="str">
        <f t="shared" si="191"/>
        <v/>
      </c>
      <c r="GM31" s="46" t="str">
        <f t="shared" si="192"/>
        <v/>
      </c>
      <c r="GN31" s="46" t="str">
        <f t="shared" si="193"/>
        <v/>
      </c>
      <c r="GO31" s="46" t="str">
        <f t="shared" si="194"/>
        <v/>
      </c>
      <c r="GP31" s="46" t="str">
        <f t="shared" si="195"/>
        <v/>
      </c>
      <c r="GQ31" s="46" t="str">
        <f t="shared" si="196"/>
        <v/>
      </c>
      <c r="GR31" s="46" t="str">
        <f t="shared" si="197"/>
        <v/>
      </c>
      <c r="GS31" s="46" t="str">
        <f t="shared" si="198"/>
        <v/>
      </c>
      <c r="GT31" s="46" t="str">
        <f t="shared" si="199"/>
        <v/>
      </c>
      <c r="GU31" s="46" t="str">
        <f t="shared" si="200"/>
        <v/>
      </c>
      <c r="GV31" s="46" t="str">
        <f t="shared" si="201"/>
        <v/>
      </c>
      <c r="GW31" s="46" t="str">
        <f t="shared" si="202"/>
        <v/>
      </c>
      <c r="GX31" s="46" t="str">
        <f t="shared" si="203"/>
        <v/>
      </c>
      <c r="GY31" s="46" t="str">
        <f t="shared" si="204"/>
        <v/>
      </c>
      <c r="GZ31" s="46" t="str">
        <f t="shared" si="205"/>
        <v/>
      </c>
      <c r="HA31" s="46" t="str">
        <f t="shared" si="206"/>
        <v/>
      </c>
      <c r="HB31" s="46" t="str">
        <f t="shared" si="207"/>
        <v/>
      </c>
      <c r="HC31" s="46" t="str">
        <f t="shared" si="208"/>
        <v/>
      </c>
      <c r="HD31" s="46" t="str">
        <f t="shared" si="209"/>
        <v/>
      </c>
      <c r="HE31" s="46" t="str">
        <f t="shared" si="210"/>
        <v/>
      </c>
      <c r="HF31" s="46" t="str">
        <f t="shared" si="211"/>
        <v/>
      </c>
      <c r="HG31" s="46" t="str">
        <f t="shared" si="212"/>
        <v/>
      </c>
      <c r="HH31" s="46" t="str">
        <f t="shared" si="213"/>
        <v/>
      </c>
      <c r="HI31" s="46" t="str">
        <f t="shared" si="20"/>
        <v/>
      </c>
      <c r="HJ31" s="46" t="str">
        <f t="shared" si="241"/>
        <v/>
      </c>
      <c r="HK31" s="46" t="str">
        <f t="shared" si="242"/>
        <v/>
      </c>
      <c r="HL31" s="46" t="str">
        <f t="shared" si="243"/>
        <v/>
      </c>
      <c r="HM31" s="46" t="str">
        <f t="shared" si="244"/>
        <v/>
      </c>
      <c r="HN31" s="46" t="str">
        <f t="shared" si="245"/>
        <v/>
      </c>
      <c r="HO31" s="46" t="str">
        <f t="shared" si="246"/>
        <v/>
      </c>
      <c r="HP31" s="46" t="str">
        <f t="shared" si="247"/>
        <v/>
      </c>
      <c r="HQ31" s="146" t="e">
        <f t="shared" si="15"/>
        <v>#N/A</v>
      </c>
      <c r="HR31" s="146" t="e">
        <f t="shared" si="264"/>
        <v>#N/A</v>
      </c>
      <c r="HS31" s="146" t="e">
        <f t="shared" si="264"/>
        <v>#N/A</v>
      </c>
      <c r="HT31" s="146" t="e">
        <f t="shared" si="264"/>
        <v>#N/A</v>
      </c>
      <c r="HU31" s="146" t="e">
        <f t="shared" si="235"/>
        <v>#N/A</v>
      </c>
      <c r="HV31" s="146" t="e">
        <f t="shared" si="235"/>
        <v>#N/A</v>
      </c>
      <c r="HW31" s="146" t="e">
        <f t="shared" si="235"/>
        <v>#N/A</v>
      </c>
      <c r="HX31" s="146" t="e">
        <f t="shared" si="235"/>
        <v>#N/A</v>
      </c>
      <c r="HY31" s="146" t="e">
        <f t="shared" si="235"/>
        <v>#N/A</v>
      </c>
      <c r="HZ31" s="146" t="e">
        <f t="shared" si="235"/>
        <v>#N/A</v>
      </c>
      <c r="IA31" s="146" t="e">
        <f t="shared" si="235"/>
        <v>#N/A</v>
      </c>
      <c r="IB31" s="146" t="e">
        <f t="shared" si="235"/>
        <v>#N/A</v>
      </c>
      <c r="IC31" s="146" t="e">
        <f t="shared" si="235"/>
        <v>#N/A</v>
      </c>
      <c r="ID31" s="146" t="e">
        <f t="shared" si="235"/>
        <v>#N/A</v>
      </c>
      <c r="IE31" s="146" t="e">
        <f t="shared" si="235"/>
        <v>#N/A</v>
      </c>
      <c r="IF31" s="146" t="e">
        <f t="shared" si="235"/>
        <v>#N/A</v>
      </c>
      <c r="IG31" s="146" t="e">
        <f t="shared" si="235"/>
        <v>#N/A</v>
      </c>
      <c r="IH31" s="146" t="e">
        <f t="shared" si="235"/>
        <v>#N/A</v>
      </c>
      <c r="II31" s="146" t="e">
        <f t="shared" si="235"/>
        <v>#N/A</v>
      </c>
      <c r="IJ31" s="146" t="e">
        <f t="shared" ref="IJ31:IX46" si="272">IF(ISNONTEXT($K31),_xlfn.LOGNORM.DIST(AQ31,LN($G31),LN($K31),FALSE),NA())</f>
        <v>#N/A</v>
      </c>
      <c r="IK31" s="146" t="e">
        <f t="shared" si="272"/>
        <v>#N/A</v>
      </c>
      <c r="IL31" s="146" t="e">
        <f t="shared" si="272"/>
        <v>#N/A</v>
      </c>
      <c r="IM31" s="146" t="e">
        <f t="shared" si="272"/>
        <v>#N/A</v>
      </c>
      <c r="IN31" s="146" t="e">
        <f t="shared" si="272"/>
        <v>#N/A</v>
      </c>
      <c r="IO31" s="146" t="e">
        <f t="shared" si="272"/>
        <v>#N/A</v>
      </c>
      <c r="IP31" s="146" t="e">
        <f t="shared" si="272"/>
        <v>#N/A</v>
      </c>
      <c r="IQ31" s="146" t="e">
        <f t="shared" si="272"/>
        <v>#N/A</v>
      </c>
      <c r="IR31" s="146" t="e">
        <f t="shared" si="272"/>
        <v>#N/A</v>
      </c>
      <c r="IS31" s="146" t="e">
        <f t="shared" si="272"/>
        <v>#N/A</v>
      </c>
      <c r="IT31" s="146" t="e">
        <f t="shared" si="272"/>
        <v>#N/A</v>
      </c>
      <c r="IU31" s="146" t="e">
        <f t="shared" si="272"/>
        <v>#N/A</v>
      </c>
      <c r="IV31" s="146" t="e">
        <f t="shared" si="272"/>
        <v>#N/A</v>
      </c>
      <c r="IW31" s="146" t="e">
        <f t="shared" si="272"/>
        <v>#N/A</v>
      </c>
      <c r="IX31" s="146" t="e">
        <f t="shared" si="272"/>
        <v>#N/A</v>
      </c>
      <c r="IY31" s="146" t="e">
        <f t="shared" si="268"/>
        <v>#N/A</v>
      </c>
      <c r="IZ31" s="146" t="e">
        <f t="shared" si="268"/>
        <v>#N/A</v>
      </c>
      <c r="JA31" s="146" t="e">
        <f t="shared" si="268"/>
        <v>#N/A</v>
      </c>
      <c r="JB31" s="146" t="e">
        <f t="shared" si="268"/>
        <v>#N/A</v>
      </c>
      <c r="JC31" s="146" t="e">
        <f t="shared" si="268"/>
        <v>#N/A</v>
      </c>
      <c r="JD31" s="146" t="e">
        <f t="shared" si="268"/>
        <v>#N/A</v>
      </c>
      <c r="JE31" s="146" t="e">
        <f t="shared" si="268"/>
        <v>#N/A</v>
      </c>
      <c r="JF31" s="146" t="e">
        <f t="shared" si="268"/>
        <v>#N/A</v>
      </c>
      <c r="JG31" s="146" t="e">
        <f t="shared" si="268"/>
        <v>#N/A</v>
      </c>
      <c r="JH31" s="146" t="e">
        <f t="shared" si="268"/>
        <v>#N/A</v>
      </c>
      <c r="JI31" s="146" t="e">
        <f t="shared" si="268"/>
        <v>#N/A</v>
      </c>
      <c r="JJ31" s="146" t="e">
        <f t="shared" si="268"/>
        <v>#N/A</v>
      </c>
      <c r="JK31" s="146" t="e">
        <f t="shared" si="268"/>
        <v>#N/A</v>
      </c>
      <c r="JL31" s="146" t="e">
        <f t="shared" si="268"/>
        <v>#N/A</v>
      </c>
      <c r="JM31" s="146" t="e">
        <f t="shared" si="268"/>
        <v>#N/A</v>
      </c>
      <c r="JN31" s="146" t="e">
        <f t="shared" si="250"/>
        <v>#N/A</v>
      </c>
      <c r="JO31" s="146" t="e">
        <f t="shared" si="250"/>
        <v>#N/A</v>
      </c>
      <c r="JP31" s="146" t="e">
        <f t="shared" si="250"/>
        <v>#N/A</v>
      </c>
      <c r="JQ31" s="146" t="e">
        <f t="shared" si="250"/>
        <v>#N/A</v>
      </c>
      <c r="JR31" s="146" t="e">
        <f t="shared" si="250"/>
        <v>#N/A</v>
      </c>
      <c r="JS31" s="146" t="e">
        <f t="shared" si="250"/>
        <v>#N/A</v>
      </c>
      <c r="JT31" s="146" t="e">
        <f t="shared" si="250"/>
        <v>#N/A</v>
      </c>
      <c r="JU31" s="146" t="e">
        <f t="shared" si="250"/>
        <v>#N/A</v>
      </c>
      <c r="JV31" s="146" t="e">
        <f t="shared" si="250"/>
        <v>#N/A</v>
      </c>
      <c r="JW31" s="146" t="e">
        <f t="shared" si="250"/>
        <v>#N/A</v>
      </c>
      <c r="JX31" s="146" t="e">
        <f t="shared" si="250"/>
        <v>#N/A</v>
      </c>
      <c r="JY31" s="146" t="e">
        <f t="shared" si="250"/>
        <v>#N/A</v>
      </c>
      <c r="JZ31" s="146" t="e">
        <f t="shared" si="250"/>
        <v>#N/A</v>
      </c>
      <c r="KA31" s="146" t="e">
        <f t="shared" si="250"/>
        <v>#N/A</v>
      </c>
      <c r="KB31" s="146" t="e">
        <f t="shared" si="250"/>
        <v>#N/A</v>
      </c>
      <c r="KC31" s="146" t="e">
        <f t="shared" si="21"/>
        <v>#N/A</v>
      </c>
      <c r="KD31" s="146" t="e">
        <f t="shared" si="265"/>
        <v>#N/A</v>
      </c>
      <c r="KE31" s="146" t="e">
        <f t="shared" si="265"/>
        <v>#N/A</v>
      </c>
      <c r="KF31" s="146" t="e">
        <f t="shared" si="265"/>
        <v>#N/A</v>
      </c>
      <c r="KG31" s="146" t="e">
        <f t="shared" si="236"/>
        <v>#N/A</v>
      </c>
      <c r="KH31" s="146" t="e">
        <f t="shared" si="236"/>
        <v>#N/A</v>
      </c>
      <c r="KI31" s="146" t="e">
        <f t="shared" si="236"/>
        <v>#N/A</v>
      </c>
      <c r="KJ31" s="146" t="e">
        <f t="shared" si="236"/>
        <v>#N/A</v>
      </c>
      <c r="KK31" s="146" t="e">
        <f t="shared" si="236"/>
        <v>#N/A</v>
      </c>
      <c r="KL31" s="146" t="e">
        <f t="shared" si="236"/>
        <v>#N/A</v>
      </c>
      <c r="KM31" s="146" t="e">
        <f t="shared" si="236"/>
        <v>#N/A</v>
      </c>
      <c r="KN31" s="146" t="e">
        <f t="shared" si="236"/>
        <v>#N/A</v>
      </c>
      <c r="KO31" s="146" t="e">
        <f t="shared" si="236"/>
        <v>#N/A</v>
      </c>
      <c r="KP31" s="146" t="e">
        <f t="shared" si="236"/>
        <v>#N/A</v>
      </c>
      <c r="KQ31" s="146" t="e">
        <f t="shared" si="236"/>
        <v>#N/A</v>
      </c>
      <c r="KR31" s="146" t="e">
        <f t="shared" si="236"/>
        <v>#N/A</v>
      </c>
      <c r="KS31" s="146" t="e">
        <f t="shared" si="236"/>
        <v>#N/A</v>
      </c>
      <c r="KT31" s="146" t="e">
        <f t="shared" si="236"/>
        <v>#N/A</v>
      </c>
      <c r="KU31" s="146" t="e">
        <f t="shared" si="236"/>
        <v>#N/A</v>
      </c>
      <c r="KV31" s="146" t="e">
        <f t="shared" ref="KV31:LJ46" si="273">IF(ISNONTEXT($K31),_xlfn.LOGNORM.DIST(DC31,LN($G31),LN($K31),FALSE),NA())</f>
        <v>#N/A</v>
      </c>
      <c r="KW31" s="146" t="e">
        <f t="shared" si="273"/>
        <v>#N/A</v>
      </c>
      <c r="KX31" s="146" t="e">
        <f t="shared" si="273"/>
        <v>#N/A</v>
      </c>
      <c r="KY31" s="146" t="e">
        <f t="shared" si="273"/>
        <v>#N/A</v>
      </c>
      <c r="KZ31" s="146" t="e">
        <f t="shared" si="273"/>
        <v>#N/A</v>
      </c>
      <c r="LA31" s="146" t="e">
        <f t="shared" si="273"/>
        <v>#N/A</v>
      </c>
      <c r="LB31" s="146" t="e">
        <f t="shared" si="273"/>
        <v>#N/A</v>
      </c>
      <c r="LC31" s="146" t="e">
        <f t="shared" si="273"/>
        <v>#N/A</v>
      </c>
      <c r="LD31" s="146" t="e">
        <f t="shared" si="273"/>
        <v>#N/A</v>
      </c>
      <c r="LE31" s="146" t="e">
        <f t="shared" si="273"/>
        <v>#N/A</v>
      </c>
      <c r="LF31" s="146" t="e">
        <f t="shared" si="273"/>
        <v>#N/A</v>
      </c>
      <c r="LG31" s="146" t="e">
        <f t="shared" si="273"/>
        <v>#N/A</v>
      </c>
      <c r="LH31" s="146" t="e">
        <f t="shared" si="273"/>
        <v>#N/A</v>
      </c>
      <c r="LI31" s="146" t="e">
        <f t="shared" si="273"/>
        <v>#N/A</v>
      </c>
      <c r="LJ31" s="146" t="e">
        <f t="shared" si="273"/>
        <v>#N/A</v>
      </c>
      <c r="LK31" s="146" t="e">
        <f t="shared" si="269"/>
        <v>#N/A</v>
      </c>
      <c r="LL31" s="146" t="e">
        <f t="shared" si="269"/>
        <v>#N/A</v>
      </c>
      <c r="LM31" s="146" t="e">
        <f t="shared" si="269"/>
        <v>#N/A</v>
      </c>
      <c r="LN31" s="146" t="e">
        <f t="shared" si="269"/>
        <v>#N/A</v>
      </c>
      <c r="LO31" s="146" t="e">
        <f t="shared" si="269"/>
        <v>#N/A</v>
      </c>
      <c r="LP31" s="146" t="e">
        <f t="shared" si="269"/>
        <v>#N/A</v>
      </c>
      <c r="LQ31" s="146" t="e">
        <f t="shared" si="269"/>
        <v>#N/A</v>
      </c>
      <c r="LR31" s="146" t="e">
        <f t="shared" si="269"/>
        <v>#N/A</v>
      </c>
      <c r="LS31" s="146" t="e">
        <f t="shared" si="269"/>
        <v>#N/A</v>
      </c>
      <c r="LT31" s="146" t="e">
        <f t="shared" si="269"/>
        <v>#N/A</v>
      </c>
      <c r="LU31" s="146" t="e">
        <f t="shared" si="269"/>
        <v>#N/A</v>
      </c>
      <c r="LV31" s="146" t="e">
        <f t="shared" si="269"/>
        <v>#N/A</v>
      </c>
      <c r="LW31" s="146" t="e">
        <f t="shared" si="269"/>
        <v>#N/A</v>
      </c>
      <c r="LX31" s="146" t="e">
        <f t="shared" si="269"/>
        <v>#N/A</v>
      </c>
      <c r="LY31" s="146" t="e">
        <f t="shared" si="269"/>
        <v>#N/A</v>
      </c>
      <c r="LZ31" s="146" t="e">
        <f t="shared" si="251"/>
        <v>#N/A</v>
      </c>
      <c r="MA31" s="146" t="e">
        <f t="shared" si="251"/>
        <v>#N/A</v>
      </c>
      <c r="MB31" s="146" t="e">
        <f t="shared" si="251"/>
        <v>#N/A</v>
      </c>
      <c r="MC31" s="146" t="e">
        <f t="shared" si="251"/>
        <v>#N/A</v>
      </c>
      <c r="MD31" s="146" t="e">
        <f t="shared" si="251"/>
        <v>#N/A</v>
      </c>
      <c r="ME31" s="146" t="e">
        <f t="shared" si="251"/>
        <v>#N/A</v>
      </c>
      <c r="MF31" s="146" t="e">
        <f t="shared" si="251"/>
        <v>#N/A</v>
      </c>
      <c r="MG31" s="146" t="e">
        <f t="shared" si="251"/>
        <v>#N/A</v>
      </c>
      <c r="MH31" s="146" t="e">
        <f t="shared" si="251"/>
        <v>#N/A</v>
      </c>
      <c r="MI31" s="146" t="e">
        <f t="shared" si="251"/>
        <v>#N/A</v>
      </c>
      <c r="MJ31" s="146" t="e">
        <f t="shared" si="251"/>
        <v>#N/A</v>
      </c>
      <c r="MK31" s="146" t="e">
        <f t="shared" si="251"/>
        <v>#N/A</v>
      </c>
      <c r="ML31" s="146" t="e">
        <f t="shared" si="251"/>
        <v>#N/A</v>
      </c>
      <c r="MM31" s="146" t="e">
        <f t="shared" si="251"/>
        <v>#N/A</v>
      </c>
      <c r="MN31" s="146" t="e">
        <f t="shared" si="251"/>
        <v>#N/A</v>
      </c>
      <c r="MO31" s="146" t="e">
        <f t="shared" si="22"/>
        <v>#N/A</v>
      </c>
      <c r="MP31" s="146" t="e">
        <f t="shared" si="266"/>
        <v>#N/A</v>
      </c>
      <c r="MQ31" s="146" t="e">
        <f t="shared" si="266"/>
        <v>#N/A</v>
      </c>
      <c r="MR31" s="146" t="e">
        <f t="shared" si="266"/>
        <v>#N/A</v>
      </c>
      <c r="MS31" s="146" t="e">
        <f t="shared" si="237"/>
        <v>#N/A</v>
      </c>
      <c r="MT31" s="146" t="e">
        <f t="shared" si="237"/>
        <v>#N/A</v>
      </c>
      <c r="MU31" s="146" t="e">
        <f t="shared" si="237"/>
        <v>#N/A</v>
      </c>
      <c r="MV31" s="146" t="e">
        <f t="shared" si="237"/>
        <v>#N/A</v>
      </c>
      <c r="MW31" s="146" t="e">
        <f t="shared" si="237"/>
        <v>#N/A</v>
      </c>
      <c r="MX31" s="146" t="e">
        <f t="shared" si="237"/>
        <v>#N/A</v>
      </c>
      <c r="MY31" s="146" t="e">
        <f t="shared" si="237"/>
        <v>#N/A</v>
      </c>
      <c r="MZ31" s="146" t="e">
        <f t="shared" si="237"/>
        <v>#N/A</v>
      </c>
      <c r="NA31" s="146" t="e">
        <f t="shared" si="237"/>
        <v>#N/A</v>
      </c>
      <c r="NB31" s="146" t="e">
        <f t="shared" si="237"/>
        <v>#N/A</v>
      </c>
      <c r="NC31" s="146" t="e">
        <f t="shared" si="237"/>
        <v>#N/A</v>
      </c>
      <c r="ND31" s="146" t="e">
        <f t="shared" si="237"/>
        <v>#N/A</v>
      </c>
      <c r="NE31" s="146" t="e">
        <f t="shared" si="237"/>
        <v>#N/A</v>
      </c>
      <c r="NF31" s="146" t="e">
        <f t="shared" si="237"/>
        <v>#N/A</v>
      </c>
      <c r="NG31" s="146" t="e">
        <f t="shared" si="237"/>
        <v>#N/A</v>
      </c>
      <c r="NH31" s="146" t="e">
        <f t="shared" ref="NH31:NV46" si="274">IF(ISNONTEXT($K31),_xlfn.LOGNORM.DIST(FO31,LN($G31),LN($K31),FALSE),NA())</f>
        <v>#N/A</v>
      </c>
      <c r="NI31" s="146" t="e">
        <f t="shared" si="274"/>
        <v>#N/A</v>
      </c>
      <c r="NJ31" s="146" t="e">
        <f t="shared" si="274"/>
        <v>#N/A</v>
      </c>
      <c r="NK31" s="146" t="e">
        <f t="shared" si="274"/>
        <v>#N/A</v>
      </c>
      <c r="NL31" s="146" t="e">
        <f t="shared" si="274"/>
        <v>#N/A</v>
      </c>
      <c r="NM31" s="146" t="e">
        <f t="shared" si="274"/>
        <v>#N/A</v>
      </c>
      <c r="NN31" s="146" t="e">
        <f t="shared" si="274"/>
        <v>#N/A</v>
      </c>
      <c r="NO31" s="146" t="e">
        <f t="shared" si="274"/>
        <v>#N/A</v>
      </c>
      <c r="NP31" s="146" t="e">
        <f t="shared" si="274"/>
        <v>#N/A</v>
      </c>
      <c r="NQ31" s="146" t="e">
        <f t="shared" si="274"/>
        <v>#N/A</v>
      </c>
      <c r="NR31" s="146" t="e">
        <f t="shared" si="274"/>
        <v>#N/A</v>
      </c>
      <c r="NS31" s="146" t="e">
        <f t="shared" si="274"/>
        <v>#N/A</v>
      </c>
      <c r="NT31" s="146" t="e">
        <f t="shared" si="274"/>
        <v>#N/A</v>
      </c>
      <c r="NU31" s="146" t="e">
        <f t="shared" si="274"/>
        <v>#N/A</v>
      </c>
      <c r="NV31" s="146" t="e">
        <f t="shared" si="274"/>
        <v>#N/A</v>
      </c>
      <c r="NW31" s="146" t="e">
        <f t="shared" si="270"/>
        <v>#N/A</v>
      </c>
      <c r="NX31" s="146" t="e">
        <f t="shared" si="270"/>
        <v>#N/A</v>
      </c>
      <c r="NY31" s="146" t="e">
        <f t="shared" si="270"/>
        <v>#N/A</v>
      </c>
      <c r="NZ31" s="146" t="e">
        <f t="shared" si="270"/>
        <v>#N/A</v>
      </c>
      <c r="OA31" s="146" t="e">
        <f t="shared" si="270"/>
        <v>#N/A</v>
      </c>
      <c r="OB31" s="146" t="e">
        <f t="shared" si="270"/>
        <v>#N/A</v>
      </c>
      <c r="OC31" s="146" t="e">
        <f t="shared" si="270"/>
        <v>#N/A</v>
      </c>
      <c r="OD31" s="146" t="e">
        <f t="shared" si="270"/>
        <v>#N/A</v>
      </c>
      <c r="OE31" s="146" t="e">
        <f t="shared" si="270"/>
        <v>#N/A</v>
      </c>
      <c r="OF31" s="146" t="e">
        <f t="shared" si="270"/>
        <v>#N/A</v>
      </c>
      <c r="OG31" s="146" t="e">
        <f t="shared" si="270"/>
        <v>#N/A</v>
      </c>
      <c r="OH31" s="146" t="e">
        <f t="shared" si="270"/>
        <v>#N/A</v>
      </c>
      <c r="OI31" s="146" t="e">
        <f t="shared" si="270"/>
        <v>#N/A</v>
      </c>
      <c r="OJ31" s="146" t="e">
        <f t="shared" si="270"/>
        <v>#N/A</v>
      </c>
      <c r="OK31" s="146" t="e">
        <f t="shared" si="270"/>
        <v>#N/A</v>
      </c>
      <c r="OL31" s="146" t="e">
        <f t="shared" si="252"/>
        <v>#N/A</v>
      </c>
      <c r="OM31" s="146" t="e">
        <f t="shared" si="252"/>
        <v>#N/A</v>
      </c>
      <c r="ON31" s="146" t="e">
        <f t="shared" si="252"/>
        <v>#N/A</v>
      </c>
      <c r="OO31" s="146" t="e">
        <f t="shared" si="252"/>
        <v>#N/A</v>
      </c>
      <c r="OP31" s="146" t="e">
        <f t="shared" si="252"/>
        <v>#N/A</v>
      </c>
      <c r="OQ31" s="146" t="e">
        <f t="shared" si="252"/>
        <v>#N/A</v>
      </c>
      <c r="OR31" s="146" t="e">
        <f t="shared" si="252"/>
        <v>#N/A</v>
      </c>
      <c r="OS31" s="146" t="e">
        <f t="shared" si="252"/>
        <v>#N/A</v>
      </c>
      <c r="OT31" s="146" t="e">
        <f t="shared" si="252"/>
        <v>#N/A</v>
      </c>
      <c r="OU31" s="146" t="e">
        <f t="shared" si="252"/>
        <v>#N/A</v>
      </c>
      <c r="OV31" s="146" t="e">
        <f t="shared" si="252"/>
        <v>#N/A</v>
      </c>
      <c r="OW31" s="146" t="e">
        <f t="shared" si="252"/>
        <v>#N/A</v>
      </c>
      <c r="OX31" s="146" t="e">
        <f t="shared" si="252"/>
        <v>#N/A</v>
      </c>
      <c r="OY31" s="146" t="e">
        <f t="shared" si="252"/>
        <v>#N/A</v>
      </c>
      <c r="OZ31" s="146" t="e">
        <f t="shared" si="252"/>
        <v>#N/A</v>
      </c>
      <c r="PA31" s="146" t="e">
        <f t="shared" si="23"/>
        <v>#N/A</v>
      </c>
      <c r="PB31" s="146" t="e">
        <f t="shared" si="248"/>
        <v>#N/A</v>
      </c>
      <c r="PC31" s="146" t="e">
        <f t="shared" si="248"/>
        <v>#N/A</v>
      </c>
      <c r="PD31" s="146" t="e">
        <f t="shared" si="248"/>
        <v>#N/A</v>
      </c>
      <c r="PE31" s="146" t="e">
        <f t="shared" si="248"/>
        <v>#N/A</v>
      </c>
      <c r="PF31" s="146" t="e">
        <f t="shared" si="248"/>
        <v>#N/A</v>
      </c>
      <c r="PG31" s="146" t="e">
        <f t="shared" si="248"/>
        <v>#N/A</v>
      </c>
      <c r="PH31" s="146" t="e">
        <f t="shared" si="248"/>
        <v>#N/A</v>
      </c>
      <c r="PI31" s="146" t="e">
        <f t="shared" si="248"/>
        <v>#N/A</v>
      </c>
    </row>
    <row r="32" spans="1:425" hidden="1" x14ac:dyDescent="0.45">
      <c r="A32" s="4">
        <v>29</v>
      </c>
      <c r="B32" s="319" t="str">
        <f>IFERROR(_xlfn.LOGNORM.INV(VLookups!$B$22,LN($G32),LN($K32)),"")</f>
        <v/>
      </c>
      <c r="C32" s="81"/>
      <c r="D32" s="319" t="str">
        <f>IFERROR(_xlfn.LOGNORM.INV(VLookups!$B$23,LN($G32),LN($K32)),"")</f>
        <v/>
      </c>
      <c r="E32" s="32" t="str">
        <f t="shared" si="8"/>
        <v/>
      </c>
      <c r="F32" s="32" t="str">
        <f t="shared" si="9"/>
        <v/>
      </c>
      <c r="G32" s="65" t="str">
        <f>IF(AND(C32&gt;0,NOT(ISBLANK(H32))),IF(VLOOKUP($C$3,VLookups!$A$17:$B$18,2,FALSE),C32*VLOOKUP(H32,VLookups!$A$4:$B$13,2,FALSE),C32),"")</f>
        <v/>
      </c>
      <c r="H32" s="21"/>
      <c r="I32" s="53"/>
      <c r="J32" s="237"/>
      <c r="K32" s="320" t="str">
        <f>IF(C32&gt;0,IF(ISBLANK(J32),IF(ISBLANK(H32),"",VLOOKUP(H32,VLookups!$A$4:$C$13,3,FALSE)),J32),"")</f>
        <v/>
      </c>
      <c r="L32" s="320" t="str">
        <f t="shared" si="10"/>
        <v/>
      </c>
      <c r="M32" s="67" t="str">
        <f t="shared" si="11"/>
        <v/>
      </c>
      <c r="N32" s="81"/>
      <c r="O32" s="230" t="str">
        <f>IF(AND(N32&gt;0,C32&gt;0,NOT(K32="")),ABS(VLOOKUP($N$1,VLookups!$A$27:$B$28,2,FALSE)-_xlfn.LOGNORM.DIST(N32,LN(G32),LN(K32),TRUE)),"")</f>
        <v/>
      </c>
      <c r="P32" s="80" t="str">
        <f>IF(AND($B32&gt;0,$C32&gt;0,$D32&gt;0,NOT(ISBLANK($H32))),_xlfn.LOGNORM.INV(ABS(VLOOKUP($N$1,VLookups!$A$27:$B$28,2,FALSE)-P$3),LN($G32),LN($K32)),"")</f>
        <v/>
      </c>
      <c r="Q32" s="79" t="str">
        <f>IF(AND($B32&gt;0,$C32&gt;0,$D32&gt;0,NOT(ISBLANK($H32))),_xlfn.LOGNORM.INV(ABS(VLOOKUP($N$1,VLookups!$A$27:$B$28,2,FALSE)-Q$3),LN($G32),LN($K32)),"")</f>
        <v/>
      </c>
      <c r="R32" s="80" t="str">
        <f>IF(AND($B32&gt;0,$C32&gt;0,$D32&gt;0,NOT(ISBLANK($H32))),_xlfn.LOGNORM.INV(ABS(VLOOKUP($N$1,VLookups!$A$27:$B$28,2,FALSE)-R$3),LN($G32),LN($K32)),"")</f>
        <v/>
      </c>
      <c r="S32" s="79" t="str">
        <f>IF(AND($B32&gt;0,$C32&gt;0,$D32&gt;0,NOT(ISBLANK($H32))),_xlfn.LOGNORM.INV(ABS(VLOOKUP($N$1,VLookups!$A$27:$B$28,2,FALSE)-S$3),LN($G32),LN($K32)),"")</f>
        <v/>
      </c>
      <c r="T32" s="80" t="str">
        <f>IF(AND($B32&gt;0,$C32&gt;0,$D32&gt;0,NOT(ISBLANK($H32))),_xlfn.LOGNORM.INV(ABS(VLOOKUP($N$1,VLookups!$A$27:$B$28,2,FALSE)-T$3),LN($G32),LN($K32)),"")</f>
        <v/>
      </c>
      <c r="U32" s="79" t="str">
        <f>IF(AND($B32&gt;0,$C32&gt;0,$D32&gt;0,NOT(ISBLANK($H32))),_xlfn.LOGNORM.INV(ABS(VLOOKUP($N$1,VLookups!$A$27:$B$28,2,FALSE)-U$3),LN($G32),LN($K32)),"")</f>
        <v/>
      </c>
      <c r="V32" s="5"/>
      <c r="W32" s="145" t="str">
        <f t="shared" si="12"/>
        <v/>
      </c>
      <c r="X32" s="145" t="str">
        <f t="shared" si="13"/>
        <v/>
      </c>
      <c r="Y32" s="46" t="str">
        <f t="shared" ref="Y32" si="275">IF(ISNONTEXT($W32),X32+$W32,"")</f>
        <v/>
      </c>
      <c r="Z32" s="46" t="str">
        <f t="shared" si="25"/>
        <v/>
      </c>
      <c r="AA32" s="46" t="str">
        <f t="shared" si="26"/>
        <v/>
      </c>
      <c r="AB32" s="46" t="str">
        <f t="shared" si="27"/>
        <v/>
      </c>
      <c r="AC32" s="46" t="str">
        <f t="shared" si="28"/>
        <v/>
      </c>
      <c r="AD32" s="46" t="str">
        <f t="shared" si="29"/>
        <v/>
      </c>
      <c r="AE32" s="46" t="str">
        <f t="shared" si="30"/>
        <v/>
      </c>
      <c r="AF32" s="46" t="str">
        <f t="shared" si="31"/>
        <v/>
      </c>
      <c r="AG32" s="46" t="str">
        <f t="shared" si="32"/>
        <v/>
      </c>
      <c r="AH32" s="46" t="str">
        <f t="shared" si="33"/>
        <v/>
      </c>
      <c r="AI32" s="46" t="str">
        <f t="shared" si="34"/>
        <v/>
      </c>
      <c r="AJ32" s="46" t="str">
        <f t="shared" si="35"/>
        <v/>
      </c>
      <c r="AK32" s="46" t="str">
        <f t="shared" si="36"/>
        <v/>
      </c>
      <c r="AL32" s="46" t="str">
        <f t="shared" si="37"/>
        <v/>
      </c>
      <c r="AM32" s="46" t="str">
        <f t="shared" si="38"/>
        <v/>
      </c>
      <c r="AN32" s="46" t="str">
        <f t="shared" si="39"/>
        <v/>
      </c>
      <c r="AO32" s="46" t="str">
        <f t="shared" si="40"/>
        <v/>
      </c>
      <c r="AP32" s="46" t="str">
        <f t="shared" si="41"/>
        <v/>
      </c>
      <c r="AQ32" s="46" t="str">
        <f t="shared" si="42"/>
        <v/>
      </c>
      <c r="AR32" s="46" t="str">
        <f t="shared" si="43"/>
        <v/>
      </c>
      <c r="AS32" s="46" t="str">
        <f t="shared" si="44"/>
        <v/>
      </c>
      <c r="AT32" s="46" t="str">
        <f t="shared" si="45"/>
        <v/>
      </c>
      <c r="AU32" s="46" t="str">
        <f t="shared" si="46"/>
        <v/>
      </c>
      <c r="AV32" s="46" t="str">
        <f t="shared" si="47"/>
        <v/>
      </c>
      <c r="AW32" s="46" t="str">
        <f t="shared" si="48"/>
        <v/>
      </c>
      <c r="AX32" s="46" t="str">
        <f t="shared" si="49"/>
        <v/>
      </c>
      <c r="AY32" s="46" t="str">
        <f t="shared" si="50"/>
        <v/>
      </c>
      <c r="AZ32" s="46" t="str">
        <f t="shared" si="51"/>
        <v/>
      </c>
      <c r="BA32" s="46" t="str">
        <f t="shared" si="52"/>
        <v/>
      </c>
      <c r="BB32" s="46" t="str">
        <f t="shared" si="53"/>
        <v/>
      </c>
      <c r="BC32" s="46" t="str">
        <f t="shared" si="54"/>
        <v/>
      </c>
      <c r="BD32" s="46" t="str">
        <f t="shared" si="55"/>
        <v/>
      </c>
      <c r="BE32" s="46" t="str">
        <f t="shared" si="56"/>
        <v/>
      </c>
      <c r="BF32" s="46" t="str">
        <f t="shared" si="57"/>
        <v/>
      </c>
      <c r="BG32" s="46" t="str">
        <f t="shared" si="58"/>
        <v/>
      </c>
      <c r="BH32" s="46" t="str">
        <f t="shared" si="59"/>
        <v/>
      </c>
      <c r="BI32" s="46" t="str">
        <f t="shared" si="60"/>
        <v/>
      </c>
      <c r="BJ32" s="46" t="str">
        <f t="shared" si="61"/>
        <v/>
      </c>
      <c r="BK32" s="46" t="str">
        <f t="shared" si="62"/>
        <v/>
      </c>
      <c r="BL32" s="46" t="str">
        <f t="shared" si="63"/>
        <v/>
      </c>
      <c r="BM32" s="46" t="str">
        <f t="shared" si="64"/>
        <v/>
      </c>
      <c r="BN32" s="46" t="str">
        <f t="shared" si="65"/>
        <v/>
      </c>
      <c r="BO32" s="46" t="str">
        <f t="shared" si="66"/>
        <v/>
      </c>
      <c r="BP32" s="46" t="str">
        <f t="shared" si="67"/>
        <v/>
      </c>
      <c r="BQ32" s="46" t="str">
        <f t="shared" si="68"/>
        <v/>
      </c>
      <c r="BR32" s="46" t="str">
        <f t="shared" si="69"/>
        <v/>
      </c>
      <c r="BS32" s="46" t="str">
        <f t="shared" si="70"/>
        <v/>
      </c>
      <c r="BT32" s="46" t="str">
        <f t="shared" si="71"/>
        <v/>
      </c>
      <c r="BU32" s="46" t="str">
        <f t="shared" si="72"/>
        <v/>
      </c>
      <c r="BV32" s="46" t="str">
        <f t="shared" si="73"/>
        <v/>
      </c>
      <c r="BW32" s="46" t="str">
        <f t="shared" si="74"/>
        <v/>
      </c>
      <c r="BX32" s="46" t="str">
        <f t="shared" si="75"/>
        <v/>
      </c>
      <c r="BY32" s="46" t="str">
        <f t="shared" si="76"/>
        <v/>
      </c>
      <c r="BZ32" s="46" t="str">
        <f t="shared" si="77"/>
        <v/>
      </c>
      <c r="CA32" s="46" t="str">
        <f t="shared" si="78"/>
        <v/>
      </c>
      <c r="CB32" s="46" t="str">
        <f t="shared" si="79"/>
        <v/>
      </c>
      <c r="CC32" s="46" t="str">
        <f t="shared" si="80"/>
        <v/>
      </c>
      <c r="CD32" s="46" t="str">
        <f t="shared" si="81"/>
        <v/>
      </c>
      <c r="CE32" s="46" t="str">
        <f t="shared" si="82"/>
        <v/>
      </c>
      <c r="CF32" s="46" t="str">
        <f t="shared" si="83"/>
        <v/>
      </c>
      <c r="CG32" s="46" t="str">
        <f t="shared" si="84"/>
        <v/>
      </c>
      <c r="CH32" s="46" t="str">
        <f t="shared" si="85"/>
        <v/>
      </c>
      <c r="CI32" s="46" t="str">
        <f t="shared" si="86"/>
        <v/>
      </c>
      <c r="CJ32" s="46" t="str">
        <f t="shared" si="87"/>
        <v/>
      </c>
      <c r="CK32" s="46" t="str">
        <f t="shared" si="18"/>
        <v/>
      </c>
      <c r="CL32" s="46" t="str">
        <f t="shared" si="88"/>
        <v/>
      </c>
      <c r="CM32" s="46" t="str">
        <f t="shared" si="89"/>
        <v/>
      </c>
      <c r="CN32" s="46" t="str">
        <f t="shared" si="90"/>
        <v/>
      </c>
      <c r="CO32" s="46" t="str">
        <f t="shared" si="91"/>
        <v/>
      </c>
      <c r="CP32" s="46" t="str">
        <f t="shared" si="92"/>
        <v/>
      </c>
      <c r="CQ32" s="46" t="str">
        <f t="shared" si="93"/>
        <v/>
      </c>
      <c r="CR32" s="46" t="str">
        <f t="shared" si="94"/>
        <v/>
      </c>
      <c r="CS32" s="46" t="str">
        <f t="shared" si="95"/>
        <v/>
      </c>
      <c r="CT32" s="46" t="str">
        <f t="shared" si="96"/>
        <v/>
      </c>
      <c r="CU32" s="46" t="str">
        <f t="shared" si="97"/>
        <v/>
      </c>
      <c r="CV32" s="46" t="str">
        <f t="shared" si="98"/>
        <v/>
      </c>
      <c r="CW32" s="46" t="str">
        <f t="shared" si="99"/>
        <v/>
      </c>
      <c r="CX32" s="46" t="str">
        <f t="shared" si="100"/>
        <v/>
      </c>
      <c r="CY32" s="46" t="str">
        <f t="shared" si="101"/>
        <v/>
      </c>
      <c r="CZ32" s="46" t="str">
        <f t="shared" si="102"/>
        <v/>
      </c>
      <c r="DA32" s="46" t="str">
        <f t="shared" si="103"/>
        <v/>
      </c>
      <c r="DB32" s="46" t="str">
        <f t="shared" si="104"/>
        <v/>
      </c>
      <c r="DC32" s="46" t="str">
        <f t="shared" si="105"/>
        <v/>
      </c>
      <c r="DD32" s="46" t="str">
        <f t="shared" si="106"/>
        <v/>
      </c>
      <c r="DE32" s="46" t="str">
        <f t="shared" si="107"/>
        <v/>
      </c>
      <c r="DF32" s="46" t="str">
        <f t="shared" si="108"/>
        <v/>
      </c>
      <c r="DG32" s="46" t="str">
        <f t="shared" si="109"/>
        <v/>
      </c>
      <c r="DH32" s="46" t="str">
        <f t="shared" si="110"/>
        <v/>
      </c>
      <c r="DI32" s="46" t="str">
        <f t="shared" si="111"/>
        <v/>
      </c>
      <c r="DJ32" s="46" t="str">
        <f t="shared" si="112"/>
        <v/>
      </c>
      <c r="DK32" s="46" t="str">
        <f t="shared" si="113"/>
        <v/>
      </c>
      <c r="DL32" s="46" t="str">
        <f t="shared" si="114"/>
        <v/>
      </c>
      <c r="DM32" s="46" t="str">
        <f t="shared" si="115"/>
        <v/>
      </c>
      <c r="DN32" s="46" t="str">
        <f t="shared" si="116"/>
        <v/>
      </c>
      <c r="DO32" s="46" t="str">
        <f t="shared" si="117"/>
        <v/>
      </c>
      <c r="DP32" s="46" t="str">
        <f t="shared" si="118"/>
        <v/>
      </c>
      <c r="DQ32" s="46" t="str">
        <f t="shared" si="119"/>
        <v/>
      </c>
      <c r="DR32" s="46" t="str">
        <f t="shared" si="120"/>
        <v/>
      </c>
      <c r="DS32" s="46" t="str">
        <f t="shared" si="121"/>
        <v/>
      </c>
      <c r="DT32" s="46" t="str">
        <f t="shared" si="122"/>
        <v/>
      </c>
      <c r="DU32" s="46" t="str">
        <f t="shared" si="123"/>
        <v/>
      </c>
      <c r="DV32" s="46" t="str">
        <f t="shared" si="124"/>
        <v/>
      </c>
      <c r="DW32" s="46" t="str">
        <f t="shared" si="125"/>
        <v/>
      </c>
      <c r="DX32" s="46" t="str">
        <f t="shared" si="126"/>
        <v/>
      </c>
      <c r="DY32" s="46" t="str">
        <f t="shared" si="127"/>
        <v/>
      </c>
      <c r="DZ32" s="46" t="str">
        <f t="shared" si="128"/>
        <v/>
      </c>
      <c r="EA32" s="46" t="str">
        <f t="shared" si="129"/>
        <v/>
      </c>
      <c r="EB32" s="46" t="str">
        <f t="shared" si="130"/>
        <v/>
      </c>
      <c r="EC32" s="46" t="str">
        <f t="shared" si="131"/>
        <v/>
      </c>
      <c r="ED32" s="46" t="str">
        <f t="shared" si="132"/>
        <v/>
      </c>
      <c r="EE32" s="46" t="str">
        <f t="shared" si="133"/>
        <v/>
      </c>
      <c r="EF32" s="46" t="str">
        <f t="shared" si="134"/>
        <v/>
      </c>
      <c r="EG32" s="46" t="str">
        <f t="shared" si="135"/>
        <v/>
      </c>
      <c r="EH32" s="46" t="str">
        <f t="shared" si="136"/>
        <v/>
      </c>
      <c r="EI32" s="46" t="str">
        <f t="shared" si="137"/>
        <v/>
      </c>
      <c r="EJ32" s="46" t="str">
        <f t="shared" si="138"/>
        <v/>
      </c>
      <c r="EK32" s="46" t="str">
        <f t="shared" si="139"/>
        <v/>
      </c>
      <c r="EL32" s="46" t="str">
        <f t="shared" si="140"/>
        <v/>
      </c>
      <c r="EM32" s="46" t="str">
        <f t="shared" si="141"/>
        <v/>
      </c>
      <c r="EN32" s="46" t="str">
        <f t="shared" si="142"/>
        <v/>
      </c>
      <c r="EO32" s="46" t="str">
        <f t="shared" si="143"/>
        <v/>
      </c>
      <c r="EP32" s="46" t="str">
        <f t="shared" si="144"/>
        <v/>
      </c>
      <c r="EQ32" s="46" t="str">
        <f t="shared" si="145"/>
        <v/>
      </c>
      <c r="ER32" s="46" t="str">
        <f t="shared" si="146"/>
        <v/>
      </c>
      <c r="ES32" s="46" t="str">
        <f t="shared" si="147"/>
        <v/>
      </c>
      <c r="ET32" s="46" t="str">
        <f t="shared" si="148"/>
        <v/>
      </c>
      <c r="EU32" s="46" t="str">
        <f t="shared" si="149"/>
        <v/>
      </c>
      <c r="EV32" s="46" t="str">
        <f t="shared" si="150"/>
        <v/>
      </c>
      <c r="EW32" s="46" t="str">
        <f t="shared" si="19"/>
        <v/>
      </c>
      <c r="EX32" s="46" t="str">
        <f t="shared" si="151"/>
        <v/>
      </c>
      <c r="EY32" s="46" t="str">
        <f t="shared" si="152"/>
        <v/>
      </c>
      <c r="EZ32" s="46" t="str">
        <f t="shared" si="153"/>
        <v/>
      </c>
      <c r="FA32" s="46" t="str">
        <f t="shared" si="154"/>
        <v/>
      </c>
      <c r="FB32" s="46" t="str">
        <f t="shared" si="155"/>
        <v/>
      </c>
      <c r="FC32" s="46" t="str">
        <f t="shared" si="156"/>
        <v/>
      </c>
      <c r="FD32" s="46" t="str">
        <f t="shared" si="157"/>
        <v/>
      </c>
      <c r="FE32" s="46" t="str">
        <f t="shared" si="158"/>
        <v/>
      </c>
      <c r="FF32" s="46" t="str">
        <f t="shared" si="159"/>
        <v/>
      </c>
      <c r="FG32" s="46" t="str">
        <f t="shared" si="160"/>
        <v/>
      </c>
      <c r="FH32" s="46" t="str">
        <f t="shared" si="161"/>
        <v/>
      </c>
      <c r="FI32" s="46" t="str">
        <f t="shared" si="162"/>
        <v/>
      </c>
      <c r="FJ32" s="46" t="str">
        <f t="shared" si="163"/>
        <v/>
      </c>
      <c r="FK32" s="46" t="str">
        <f t="shared" si="164"/>
        <v/>
      </c>
      <c r="FL32" s="46" t="str">
        <f t="shared" si="165"/>
        <v/>
      </c>
      <c r="FM32" s="46" t="str">
        <f t="shared" si="166"/>
        <v/>
      </c>
      <c r="FN32" s="46" t="str">
        <f t="shared" si="167"/>
        <v/>
      </c>
      <c r="FO32" s="46" t="str">
        <f t="shared" si="168"/>
        <v/>
      </c>
      <c r="FP32" s="46" t="str">
        <f t="shared" si="169"/>
        <v/>
      </c>
      <c r="FQ32" s="46" t="str">
        <f t="shared" si="170"/>
        <v/>
      </c>
      <c r="FR32" s="46" t="str">
        <f t="shared" si="171"/>
        <v/>
      </c>
      <c r="FS32" s="46" t="str">
        <f t="shared" si="172"/>
        <v/>
      </c>
      <c r="FT32" s="46" t="str">
        <f t="shared" si="173"/>
        <v/>
      </c>
      <c r="FU32" s="46" t="str">
        <f t="shared" si="174"/>
        <v/>
      </c>
      <c r="FV32" s="46" t="str">
        <f t="shared" si="175"/>
        <v/>
      </c>
      <c r="FW32" s="46" t="str">
        <f t="shared" si="176"/>
        <v/>
      </c>
      <c r="FX32" s="46" t="str">
        <f t="shared" si="177"/>
        <v/>
      </c>
      <c r="FY32" s="46" t="str">
        <f t="shared" si="178"/>
        <v/>
      </c>
      <c r="FZ32" s="46" t="str">
        <f t="shared" si="179"/>
        <v/>
      </c>
      <c r="GA32" s="46" t="str">
        <f t="shared" si="180"/>
        <v/>
      </c>
      <c r="GB32" s="46" t="str">
        <f t="shared" si="181"/>
        <v/>
      </c>
      <c r="GC32" s="46" t="str">
        <f t="shared" si="182"/>
        <v/>
      </c>
      <c r="GD32" s="46" t="str">
        <f t="shared" si="183"/>
        <v/>
      </c>
      <c r="GE32" s="46" t="str">
        <f t="shared" si="184"/>
        <v/>
      </c>
      <c r="GF32" s="46" t="str">
        <f t="shared" si="185"/>
        <v/>
      </c>
      <c r="GG32" s="46" t="str">
        <f t="shared" si="186"/>
        <v/>
      </c>
      <c r="GH32" s="46" t="str">
        <f t="shared" si="187"/>
        <v/>
      </c>
      <c r="GI32" s="46" t="str">
        <f t="shared" si="188"/>
        <v/>
      </c>
      <c r="GJ32" s="46" t="str">
        <f t="shared" si="189"/>
        <v/>
      </c>
      <c r="GK32" s="46" t="str">
        <f t="shared" si="190"/>
        <v/>
      </c>
      <c r="GL32" s="46" t="str">
        <f t="shared" si="191"/>
        <v/>
      </c>
      <c r="GM32" s="46" t="str">
        <f t="shared" si="192"/>
        <v/>
      </c>
      <c r="GN32" s="46" t="str">
        <f t="shared" si="193"/>
        <v/>
      </c>
      <c r="GO32" s="46" t="str">
        <f t="shared" si="194"/>
        <v/>
      </c>
      <c r="GP32" s="46" t="str">
        <f t="shared" si="195"/>
        <v/>
      </c>
      <c r="GQ32" s="46" t="str">
        <f t="shared" si="196"/>
        <v/>
      </c>
      <c r="GR32" s="46" t="str">
        <f t="shared" si="197"/>
        <v/>
      </c>
      <c r="GS32" s="46" t="str">
        <f t="shared" si="198"/>
        <v/>
      </c>
      <c r="GT32" s="46" t="str">
        <f t="shared" si="199"/>
        <v/>
      </c>
      <c r="GU32" s="46" t="str">
        <f t="shared" si="200"/>
        <v/>
      </c>
      <c r="GV32" s="46" t="str">
        <f t="shared" si="201"/>
        <v/>
      </c>
      <c r="GW32" s="46" t="str">
        <f t="shared" si="202"/>
        <v/>
      </c>
      <c r="GX32" s="46" t="str">
        <f t="shared" si="203"/>
        <v/>
      </c>
      <c r="GY32" s="46" t="str">
        <f t="shared" si="204"/>
        <v/>
      </c>
      <c r="GZ32" s="46" t="str">
        <f t="shared" si="205"/>
        <v/>
      </c>
      <c r="HA32" s="46" t="str">
        <f t="shared" si="206"/>
        <v/>
      </c>
      <c r="HB32" s="46" t="str">
        <f t="shared" si="207"/>
        <v/>
      </c>
      <c r="HC32" s="46" t="str">
        <f t="shared" si="208"/>
        <v/>
      </c>
      <c r="HD32" s="46" t="str">
        <f t="shared" si="209"/>
        <v/>
      </c>
      <c r="HE32" s="46" t="str">
        <f t="shared" si="210"/>
        <v/>
      </c>
      <c r="HF32" s="46" t="str">
        <f t="shared" si="211"/>
        <v/>
      </c>
      <c r="HG32" s="46" t="str">
        <f t="shared" si="212"/>
        <v/>
      </c>
      <c r="HH32" s="46" t="str">
        <f t="shared" si="213"/>
        <v/>
      </c>
      <c r="HI32" s="46" t="str">
        <f t="shared" si="20"/>
        <v/>
      </c>
      <c r="HJ32" s="46" t="str">
        <f t="shared" si="241"/>
        <v/>
      </c>
      <c r="HK32" s="46" t="str">
        <f t="shared" si="242"/>
        <v/>
      </c>
      <c r="HL32" s="46" t="str">
        <f t="shared" si="243"/>
        <v/>
      </c>
      <c r="HM32" s="46" t="str">
        <f t="shared" si="244"/>
        <v/>
      </c>
      <c r="HN32" s="46" t="str">
        <f t="shared" si="245"/>
        <v/>
      </c>
      <c r="HO32" s="46" t="str">
        <f t="shared" si="246"/>
        <v/>
      </c>
      <c r="HP32" s="46" t="str">
        <f t="shared" si="247"/>
        <v/>
      </c>
      <c r="HQ32" s="146" t="e">
        <f t="shared" si="15"/>
        <v>#N/A</v>
      </c>
      <c r="HR32" s="146" t="e">
        <f t="shared" si="264"/>
        <v>#N/A</v>
      </c>
      <c r="HS32" s="146" t="e">
        <f t="shared" si="264"/>
        <v>#N/A</v>
      </c>
      <c r="HT32" s="146" t="e">
        <f t="shared" si="264"/>
        <v>#N/A</v>
      </c>
      <c r="HU32" s="146" t="e">
        <f t="shared" si="235"/>
        <v>#N/A</v>
      </c>
      <c r="HV32" s="146" t="e">
        <f t="shared" si="235"/>
        <v>#N/A</v>
      </c>
      <c r="HW32" s="146" t="e">
        <f t="shared" si="235"/>
        <v>#N/A</v>
      </c>
      <c r="HX32" s="146" t="e">
        <f t="shared" si="235"/>
        <v>#N/A</v>
      </c>
      <c r="HY32" s="146" t="e">
        <f t="shared" si="235"/>
        <v>#N/A</v>
      </c>
      <c r="HZ32" s="146" t="e">
        <f t="shared" si="235"/>
        <v>#N/A</v>
      </c>
      <c r="IA32" s="146" t="e">
        <f t="shared" si="235"/>
        <v>#N/A</v>
      </c>
      <c r="IB32" s="146" t="e">
        <f t="shared" si="235"/>
        <v>#N/A</v>
      </c>
      <c r="IC32" s="146" t="e">
        <f t="shared" si="235"/>
        <v>#N/A</v>
      </c>
      <c r="ID32" s="146" t="e">
        <f t="shared" si="235"/>
        <v>#N/A</v>
      </c>
      <c r="IE32" s="146" t="e">
        <f t="shared" si="235"/>
        <v>#N/A</v>
      </c>
      <c r="IF32" s="146" t="e">
        <f t="shared" si="235"/>
        <v>#N/A</v>
      </c>
      <c r="IG32" s="146" t="e">
        <f t="shared" si="235"/>
        <v>#N/A</v>
      </c>
      <c r="IH32" s="146" t="e">
        <f t="shared" si="235"/>
        <v>#N/A</v>
      </c>
      <c r="II32" s="146" t="e">
        <f t="shared" si="235"/>
        <v>#N/A</v>
      </c>
      <c r="IJ32" s="146" t="e">
        <f t="shared" si="272"/>
        <v>#N/A</v>
      </c>
      <c r="IK32" s="146" t="e">
        <f t="shared" si="272"/>
        <v>#N/A</v>
      </c>
      <c r="IL32" s="146" t="e">
        <f t="shared" si="272"/>
        <v>#N/A</v>
      </c>
      <c r="IM32" s="146" t="e">
        <f t="shared" si="272"/>
        <v>#N/A</v>
      </c>
      <c r="IN32" s="146" t="e">
        <f t="shared" si="272"/>
        <v>#N/A</v>
      </c>
      <c r="IO32" s="146" t="e">
        <f t="shared" si="272"/>
        <v>#N/A</v>
      </c>
      <c r="IP32" s="146" t="e">
        <f t="shared" si="272"/>
        <v>#N/A</v>
      </c>
      <c r="IQ32" s="146" t="e">
        <f t="shared" si="272"/>
        <v>#N/A</v>
      </c>
      <c r="IR32" s="146" t="e">
        <f t="shared" si="272"/>
        <v>#N/A</v>
      </c>
      <c r="IS32" s="146" t="e">
        <f t="shared" si="272"/>
        <v>#N/A</v>
      </c>
      <c r="IT32" s="146" t="e">
        <f t="shared" si="272"/>
        <v>#N/A</v>
      </c>
      <c r="IU32" s="146" t="e">
        <f t="shared" si="272"/>
        <v>#N/A</v>
      </c>
      <c r="IV32" s="146" t="e">
        <f t="shared" si="272"/>
        <v>#N/A</v>
      </c>
      <c r="IW32" s="146" t="e">
        <f t="shared" si="272"/>
        <v>#N/A</v>
      </c>
      <c r="IX32" s="146" t="e">
        <f t="shared" si="272"/>
        <v>#N/A</v>
      </c>
      <c r="IY32" s="146" t="e">
        <f t="shared" si="268"/>
        <v>#N/A</v>
      </c>
      <c r="IZ32" s="146" t="e">
        <f t="shared" si="268"/>
        <v>#N/A</v>
      </c>
      <c r="JA32" s="146" t="e">
        <f t="shared" si="268"/>
        <v>#N/A</v>
      </c>
      <c r="JB32" s="146" t="e">
        <f t="shared" si="268"/>
        <v>#N/A</v>
      </c>
      <c r="JC32" s="146" t="e">
        <f t="shared" si="268"/>
        <v>#N/A</v>
      </c>
      <c r="JD32" s="146" t="e">
        <f t="shared" si="268"/>
        <v>#N/A</v>
      </c>
      <c r="JE32" s="146" t="e">
        <f t="shared" si="268"/>
        <v>#N/A</v>
      </c>
      <c r="JF32" s="146" t="e">
        <f t="shared" si="268"/>
        <v>#N/A</v>
      </c>
      <c r="JG32" s="146" t="e">
        <f t="shared" si="268"/>
        <v>#N/A</v>
      </c>
      <c r="JH32" s="146" t="e">
        <f t="shared" si="268"/>
        <v>#N/A</v>
      </c>
      <c r="JI32" s="146" t="e">
        <f t="shared" si="268"/>
        <v>#N/A</v>
      </c>
      <c r="JJ32" s="146" t="e">
        <f t="shared" si="268"/>
        <v>#N/A</v>
      </c>
      <c r="JK32" s="146" t="e">
        <f t="shared" si="268"/>
        <v>#N/A</v>
      </c>
      <c r="JL32" s="146" t="e">
        <f t="shared" si="268"/>
        <v>#N/A</v>
      </c>
      <c r="JM32" s="146" t="e">
        <f t="shared" si="268"/>
        <v>#N/A</v>
      </c>
      <c r="JN32" s="146" t="e">
        <f t="shared" si="250"/>
        <v>#N/A</v>
      </c>
      <c r="JO32" s="146" t="e">
        <f t="shared" si="250"/>
        <v>#N/A</v>
      </c>
      <c r="JP32" s="146" t="e">
        <f t="shared" si="250"/>
        <v>#N/A</v>
      </c>
      <c r="JQ32" s="146" t="e">
        <f t="shared" si="250"/>
        <v>#N/A</v>
      </c>
      <c r="JR32" s="146" t="e">
        <f t="shared" si="250"/>
        <v>#N/A</v>
      </c>
      <c r="JS32" s="146" t="e">
        <f t="shared" si="250"/>
        <v>#N/A</v>
      </c>
      <c r="JT32" s="146" t="e">
        <f t="shared" si="250"/>
        <v>#N/A</v>
      </c>
      <c r="JU32" s="146" t="e">
        <f t="shared" si="250"/>
        <v>#N/A</v>
      </c>
      <c r="JV32" s="146" t="e">
        <f t="shared" si="250"/>
        <v>#N/A</v>
      </c>
      <c r="JW32" s="146" t="e">
        <f t="shared" si="250"/>
        <v>#N/A</v>
      </c>
      <c r="JX32" s="146" t="e">
        <f t="shared" si="250"/>
        <v>#N/A</v>
      </c>
      <c r="JY32" s="146" t="e">
        <f t="shared" si="250"/>
        <v>#N/A</v>
      </c>
      <c r="JZ32" s="146" t="e">
        <f t="shared" si="250"/>
        <v>#N/A</v>
      </c>
      <c r="KA32" s="146" t="e">
        <f t="shared" si="250"/>
        <v>#N/A</v>
      </c>
      <c r="KB32" s="146" t="e">
        <f t="shared" si="250"/>
        <v>#N/A</v>
      </c>
      <c r="KC32" s="146" t="e">
        <f t="shared" si="21"/>
        <v>#N/A</v>
      </c>
      <c r="KD32" s="146" t="e">
        <f t="shared" si="265"/>
        <v>#N/A</v>
      </c>
      <c r="KE32" s="146" t="e">
        <f t="shared" si="265"/>
        <v>#N/A</v>
      </c>
      <c r="KF32" s="146" t="e">
        <f t="shared" si="265"/>
        <v>#N/A</v>
      </c>
      <c r="KG32" s="146" t="e">
        <f t="shared" si="236"/>
        <v>#N/A</v>
      </c>
      <c r="KH32" s="146" t="e">
        <f t="shared" si="236"/>
        <v>#N/A</v>
      </c>
      <c r="KI32" s="146" t="e">
        <f t="shared" si="236"/>
        <v>#N/A</v>
      </c>
      <c r="KJ32" s="146" t="e">
        <f t="shared" si="236"/>
        <v>#N/A</v>
      </c>
      <c r="KK32" s="146" t="e">
        <f t="shared" si="236"/>
        <v>#N/A</v>
      </c>
      <c r="KL32" s="146" t="e">
        <f t="shared" si="236"/>
        <v>#N/A</v>
      </c>
      <c r="KM32" s="146" t="e">
        <f t="shared" si="236"/>
        <v>#N/A</v>
      </c>
      <c r="KN32" s="146" t="e">
        <f t="shared" si="236"/>
        <v>#N/A</v>
      </c>
      <c r="KO32" s="146" t="e">
        <f t="shared" si="236"/>
        <v>#N/A</v>
      </c>
      <c r="KP32" s="146" t="e">
        <f t="shared" si="236"/>
        <v>#N/A</v>
      </c>
      <c r="KQ32" s="146" t="e">
        <f t="shared" si="236"/>
        <v>#N/A</v>
      </c>
      <c r="KR32" s="146" t="e">
        <f t="shared" si="236"/>
        <v>#N/A</v>
      </c>
      <c r="KS32" s="146" t="e">
        <f t="shared" si="236"/>
        <v>#N/A</v>
      </c>
      <c r="KT32" s="146" t="e">
        <f t="shared" si="236"/>
        <v>#N/A</v>
      </c>
      <c r="KU32" s="146" t="e">
        <f t="shared" si="236"/>
        <v>#N/A</v>
      </c>
      <c r="KV32" s="146" t="e">
        <f t="shared" si="273"/>
        <v>#N/A</v>
      </c>
      <c r="KW32" s="146" t="e">
        <f t="shared" si="273"/>
        <v>#N/A</v>
      </c>
      <c r="KX32" s="146" t="e">
        <f t="shared" si="273"/>
        <v>#N/A</v>
      </c>
      <c r="KY32" s="146" t="e">
        <f t="shared" si="273"/>
        <v>#N/A</v>
      </c>
      <c r="KZ32" s="146" t="e">
        <f t="shared" si="273"/>
        <v>#N/A</v>
      </c>
      <c r="LA32" s="146" t="e">
        <f t="shared" si="273"/>
        <v>#N/A</v>
      </c>
      <c r="LB32" s="146" t="e">
        <f t="shared" si="273"/>
        <v>#N/A</v>
      </c>
      <c r="LC32" s="146" t="e">
        <f t="shared" si="273"/>
        <v>#N/A</v>
      </c>
      <c r="LD32" s="146" t="e">
        <f t="shared" si="273"/>
        <v>#N/A</v>
      </c>
      <c r="LE32" s="146" t="e">
        <f t="shared" si="273"/>
        <v>#N/A</v>
      </c>
      <c r="LF32" s="146" t="e">
        <f t="shared" si="273"/>
        <v>#N/A</v>
      </c>
      <c r="LG32" s="146" t="e">
        <f t="shared" si="273"/>
        <v>#N/A</v>
      </c>
      <c r="LH32" s="146" t="e">
        <f t="shared" si="273"/>
        <v>#N/A</v>
      </c>
      <c r="LI32" s="146" t="e">
        <f t="shared" si="273"/>
        <v>#N/A</v>
      </c>
      <c r="LJ32" s="146" t="e">
        <f t="shared" si="273"/>
        <v>#N/A</v>
      </c>
      <c r="LK32" s="146" t="e">
        <f t="shared" si="269"/>
        <v>#N/A</v>
      </c>
      <c r="LL32" s="146" t="e">
        <f t="shared" si="269"/>
        <v>#N/A</v>
      </c>
      <c r="LM32" s="146" t="e">
        <f t="shared" si="269"/>
        <v>#N/A</v>
      </c>
      <c r="LN32" s="146" t="e">
        <f t="shared" si="269"/>
        <v>#N/A</v>
      </c>
      <c r="LO32" s="146" t="e">
        <f t="shared" si="269"/>
        <v>#N/A</v>
      </c>
      <c r="LP32" s="146" t="e">
        <f t="shared" si="269"/>
        <v>#N/A</v>
      </c>
      <c r="LQ32" s="146" t="e">
        <f t="shared" si="269"/>
        <v>#N/A</v>
      </c>
      <c r="LR32" s="146" t="e">
        <f t="shared" si="269"/>
        <v>#N/A</v>
      </c>
      <c r="LS32" s="146" t="e">
        <f t="shared" si="269"/>
        <v>#N/A</v>
      </c>
      <c r="LT32" s="146" t="e">
        <f t="shared" si="269"/>
        <v>#N/A</v>
      </c>
      <c r="LU32" s="146" t="e">
        <f t="shared" si="269"/>
        <v>#N/A</v>
      </c>
      <c r="LV32" s="146" t="e">
        <f t="shared" si="269"/>
        <v>#N/A</v>
      </c>
      <c r="LW32" s="146" t="e">
        <f t="shared" si="269"/>
        <v>#N/A</v>
      </c>
      <c r="LX32" s="146" t="e">
        <f t="shared" si="269"/>
        <v>#N/A</v>
      </c>
      <c r="LY32" s="146" t="e">
        <f t="shared" si="269"/>
        <v>#N/A</v>
      </c>
      <c r="LZ32" s="146" t="e">
        <f t="shared" si="251"/>
        <v>#N/A</v>
      </c>
      <c r="MA32" s="146" t="e">
        <f t="shared" si="251"/>
        <v>#N/A</v>
      </c>
      <c r="MB32" s="146" t="e">
        <f t="shared" si="251"/>
        <v>#N/A</v>
      </c>
      <c r="MC32" s="146" t="e">
        <f t="shared" si="251"/>
        <v>#N/A</v>
      </c>
      <c r="MD32" s="146" t="e">
        <f t="shared" si="251"/>
        <v>#N/A</v>
      </c>
      <c r="ME32" s="146" t="e">
        <f t="shared" si="251"/>
        <v>#N/A</v>
      </c>
      <c r="MF32" s="146" t="e">
        <f t="shared" si="251"/>
        <v>#N/A</v>
      </c>
      <c r="MG32" s="146" t="e">
        <f t="shared" si="251"/>
        <v>#N/A</v>
      </c>
      <c r="MH32" s="146" t="e">
        <f t="shared" si="251"/>
        <v>#N/A</v>
      </c>
      <c r="MI32" s="146" t="e">
        <f t="shared" si="251"/>
        <v>#N/A</v>
      </c>
      <c r="MJ32" s="146" t="e">
        <f t="shared" si="251"/>
        <v>#N/A</v>
      </c>
      <c r="MK32" s="146" t="e">
        <f t="shared" si="251"/>
        <v>#N/A</v>
      </c>
      <c r="ML32" s="146" t="e">
        <f t="shared" si="251"/>
        <v>#N/A</v>
      </c>
      <c r="MM32" s="146" t="e">
        <f t="shared" si="251"/>
        <v>#N/A</v>
      </c>
      <c r="MN32" s="146" t="e">
        <f t="shared" si="251"/>
        <v>#N/A</v>
      </c>
      <c r="MO32" s="146" t="e">
        <f t="shared" si="22"/>
        <v>#N/A</v>
      </c>
      <c r="MP32" s="146" t="e">
        <f t="shared" si="266"/>
        <v>#N/A</v>
      </c>
      <c r="MQ32" s="146" t="e">
        <f t="shared" si="266"/>
        <v>#N/A</v>
      </c>
      <c r="MR32" s="146" t="e">
        <f t="shared" si="266"/>
        <v>#N/A</v>
      </c>
      <c r="MS32" s="146" t="e">
        <f t="shared" si="237"/>
        <v>#N/A</v>
      </c>
      <c r="MT32" s="146" t="e">
        <f t="shared" si="237"/>
        <v>#N/A</v>
      </c>
      <c r="MU32" s="146" t="e">
        <f t="shared" si="237"/>
        <v>#N/A</v>
      </c>
      <c r="MV32" s="146" t="e">
        <f t="shared" si="237"/>
        <v>#N/A</v>
      </c>
      <c r="MW32" s="146" t="e">
        <f t="shared" si="237"/>
        <v>#N/A</v>
      </c>
      <c r="MX32" s="146" t="e">
        <f t="shared" si="237"/>
        <v>#N/A</v>
      </c>
      <c r="MY32" s="146" t="e">
        <f t="shared" si="237"/>
        <v>#N/A</v>
      </c>
      <c r="MZ32" s="146" t="e">
        <f t="shared" si="237"/>
        <v>#N/A</v>
      </c>
      <c r="NA32" s="146" t="e">
        <f t="shared" si="237"/>
        <v>#N/A</v>
      </c>
      <c r="NB32" s="146" t="e">
        <f t="shared" si="237"/>
        <v>#N/A</v>
      </c>
      <c r="NC32" s="146" t="e">
        <f t="shared" si="237"/>
        <v>#N/A</v>
      </c>
      <c r="ND32" s="146" t="e">
        <f t="shared" si="237"/>
        <v>#N/A</v>
      </c>
      <c r="NE32" s="146" t="e">
        <f t="shared" si="237"/>
        <v>#N/A</v>
      </c>
      <c r="NF32" s="146" t="e">
        <f t="shared" si="237"/>
        <v>#N/A</v>
      </c>
      <c r="NG32" s="146" t="e">
        <f t="shared" si="237"/>
        <v>#N/A</v>
      </c>
      <c r="NH32" s="146" t="e">
        <f t="shared" si="274"/>
        <v>#N/A</v>
      </c>
      <c r="NI32" s="146" t="e">
        <f t="shared" si="274"/>
        <v>#N/A</v>
      </c>
      <c r="NJ32" s="146" t="e">
        <f t="shared" si="274"/>
        <v>#N/A</v>
      </c>
      <c r="NK32" s="146" t="e">
        <f t="shared" si="274"/>
        <v>#N/A</v>
      </c>
      <c r="NL32" s="146" t="e">
        <f t="shared" si="274"/>
        <v>#N/A</v>
      </c>
      <c r="NM32" s="146" t="e">
        <f t="shared" si="274"/>
        <v>#N/A</v>
      </c>
      <c r="NN32" s="146" t="e">
        <f t="shared" si="274"/>
        <v>#N/A</v>
      </c>
      <c r="NO32" s="146" t="e">
        <f t="shared" si="274"/>
        <v>#N/A</v>
      </c>
      <c r="NP32" s="146" t="e">
        <f t="shared" si="274"/>
        <v>#N/A</v>
      </c>
      <c r="NQ32" s="146" t="e">
        <f t="shared" si="274"/>
        <v>#N/A</v>
      </c>
      <c r="NR32" s="146" t="e">
        <f t="shared" si="274"/>
        <v>#N/A</v>
      </c>
      <c r="NS32" s="146" t="e">
        <f t="shared" si="274"/>
        <v>#N/A</v>
      </c>
      <c r="NT32" s="146" t="e">
        <f t="shared" si="274"/>
        <v>#N/A</v>
      </c>
      <c r="NU32" s="146" t="e">
        <f t="shared" si="274"/>
        <v>#N/A</v>
      </c>
      <c r="NV32" s="146" t="e">
        <f t="shared" si="274"/>
        <v>#N/A</v>
      </c>
      <c r="NW32" s="146" t="e">
        <f t="shared" si="270"/>
        <v>#N/A</v>
      </c>
      <c r="NX32" s="146" t="e">
        <f t="shared" si="270"/>
        <v>#N/A</v>
      </c>
      <c r="NY32" s="146" t="e">
        <f t="shared" si="270"/>
        <v>#N/A</v>
      </c>
      <c r="NZ32" s="146" t="e">
        <f t="shared" si="270"/>
        <v>#N/A</v>
      </c>
      <c r="OA32" s="146" t="e">
        <f t="shared" si="270"/>
        <v>#N/A</v>
      </c>
      <c r="OB32" s="146" t="e">
        <f t="shared" si="270"/>
        <v>#N/A</v>
      </c>
      <c r="OC32" s="146" t="e">
        <f t="shared" si="270"/>
        <v>#N/A</v>
      </c>
      <c r="OD32" s="146" t="e">
        <f t="shared" si="270"/>
        <v>#N/A</v>
      </c>
      <c r="OE32" s="146" t="e">
        <f t="shared" si="270"/>
        <v>#N/A</v>
      </c>
      <c r="OF32" s="146" t="e">
        <f t="shared" si="270"/>
        <v>#N/A</v>
      </c>
      <c r="OG32" s="146" t="e">
        <f t="shared" si="270"/>
        <v>#N/A</v>
      </c>
      <c r="OH32" s="146" t="e">
        <f t="shared" si="270"/>
        <v>#N/A</v>
      </c>
      <c r="OI32" s="146" t="e">
        <f t="shared" si="270"/>
        <v>#N/A</v>
      </c>
      <c r="OJ32" s="146" t="e">
        <f t="shared" si="270"/>
        <v>#N/A</v>
      </c>
      <c r="OK32" s="146" t="e">
        <f t="shared" si="270"/>
        <v>#N/A</v>
      </c>
      <c r="OL32" s="146" t="e">
        <f t="shared" si="252"/>
        <v>#N/A</v>
      </c>
      <c r="OM32" s="146" t="e">
        <f t="shared" si="252"/>
        <v>#N/A</v>
      </c>
      <c r="ON32" s="146" t="e">
        <f t="shared" si="252"/>
        <v>#N/A</v>
      </c>
      <c r="OO32" s="146" t="e">
        <f t="shared" si="252"/>
        <v>#N/A</v>
      </c>
      <c r="OP32" s="146" t="e">
        <f t="shared" si="252"/>
        <v>#N/A</v>
      </c>
      <c r="OQ32" s="146" t="e">
        <f t="shared" si="252"/>
        <v>#N/A</v>
      </c>
      <c r="OR32" s="146" t="e">
        <f t="shared" si="252"/>
        <v>#N/A</v>
      </c>
      <c r="OS32" s="146" t="e">
        <f t="shared" si="252"/>
        <v>#N/A</v>
      </c>
      <c r="OT32" s="146" t="e">
        <f t="shared" si="252"/>
        <v>#N/A</v>
      </c>
      <c r="OU32" s="146" t="e">
        <f t="shared" si="252"/>
        <v>#N/A</v>
      </c>
      <c r="OV32" s="146" t="e">
        <f t="shared" si="252"/>
        <v>#N/A</v>
      </c>
      <c r="OW32" s="146" t="e">
        <f t="shared" si="252"/>
        <v>#N/A</v>
      </c>
      <c r="OX32" s="146" t="e">
        <f t="shared" si="252"/>
        <v>#N/A</v>
      </c>
      <c r="OY32" s="146" t="e">
        <f t="shared" si="252"/>
        <v>#N/A</v>
      </c>
      <c r="OZ32" s="146" t="e">
        <f t="shared" si="252"/>
        <v>#N/A</v>
      </c>
      <c r="PA32" s="146" t="e">
        <f t="shared" si="23"/>
        <v>#N/A</v>
      </c>
      <c r="PB32" s="146" t="e">
        <f t="shared" si="248"/>
        <v>#N/A</v>
      </c>
      <c r="PC32" s="146" t="e">
        <f t="shared" si="248"/>
        <v>#N/A</v>
      </c>
      <c r="PD32" s="146" t="e">
        <f t="shared" si="248"/>
        <v>#N/A</v>
      </c>
      <c r="PE32" s="146" t="e">
        <f t="shared" si="248"/>
        <v>#N/A</v>
      </c>
      <c r="PF32" s="146" t="e">
        <f t="shared" si="248"/>
        <v>#N/A</v>
      </c>
      <c r="PG32" s="146" t="e">
        <f t="shared" si="248"/>
        <v>#N/A</v>
      </c>
      <c r="PH32" s="146" t="e">
        <f t="shared" si="248"/>
        <v>#N/A</v>
      </c>
      <c r="PI32" s="146" t="e">
        <f t="shared" si="248"/>
        <v>#N/A</v>
      </c>
    </row>
    <row r="33" spans="1:425" hidden="1" x14ac:dyDescent="0.45">
      <c r="A33" s="4">
        <v>30</v>
      </c>
      <c r="B33" s="319" t="str">
        <f>IFERROR(_xlfn.LOGNORM.INV(VLookups!$B$22,LN($G33),LN($K33)),"")</f>
        <v/>
      </c>
      <c r="C33" s="81"/>
      <c r="D33" s="319" t="str">
        <f>IFERROR(_xlfn.LOGNORM.INV(VLookups!$B$23,LN($G33),LN($K33)),"")</f>
        <v/>
      </c>
      <c r="E33" s="32" t="str">
        <f t="shared" si="8"/>
        <v/>
      </c>
      <c r="F33" s="32" t="str">
        <f t="shared" si="9"/>
        <v/>
      </c>
      <c r="G33" s="65" t="str">
        <f>IF(AND(C33&gt;0,NOT(ISBLANK(H33))),IF(VLOOKUP($C$3,VLookups!$A$17:$B$18,2,FALSE),C33*VLOOKUP(H33,VLookups!$A$4:$B$13,2,FALSE),C33),"")</f>
        <v/>
      </c>
      <c r="H33" s="21"/>
      <c r="I33" s="53"/>
      <c r="J33" s="237"/>
      <c r="K33" s="320" t="str">
        <f>IF(C33&gt;0,IF(ISBLANK(J33),IF(ISBLANK(H33),"",VLOOKUP(H33,VLookups!$A$4:$C$13,3,FALSE)),J33),"")</f>
        <v/>
      </c>
      <c r="L33" s="320" t="str">
        <f t="shared" si="10"/>
        <v/>
      </c>
      <c r="M33" s="67" t="str">
        <f t="shared" si="11"/>
        <v/>
      </c>
      <c r="N33" s="81"/>
      <c r="O33" s="230" t="str">
        <f>IF(AND(N33&gt;0,C33&gt;0,NOT(K33="")),ABS(VLOOKUP($N$1,VLookups!$A$27:$B$28,2,FALSE)-_xlfn.LOGNORM.DIST(N33,LN(G33),LN(K33),TRUE)),"")</f>
        <v/>
      </c>
      <c r="P33" s="80" t="str">
        <f>IF(AND($B33&gt;0,$C33&gt;0,$D33&gt;0,NOT(ISBLANK($H33))),_xlfn.LOGNORM.INV(ABS(VLOOKUP($N$1,VLookups!$A$27:$B$28,2,FALSE)-P$3),LN($G33),LN($K33)),"")</f>
        <v/>
      </c>
      <c r="Q33" s="79" t="str">
        <f>IF(AND($B33&gt;0,$C33&gt;0,$D33&gt;0,NOT(ISBLANK($H33))),_xlfn.LOGNORM.INV(ABS(VLOOKUP($N$1,VLookups!$A$27:$B$28,2,FALSE)-Q$3),LN($G33),LN($K33)),"")</f>
        <v/>
      </c>
      <c r="R33" s="80" t="str">
        <f>IF(AND($B33&gt;0,$C33&gt;0,$D33&gt;0,NOT(ISBLANK($H33))),_xlfn.LOGNORM.INV(ABS(VLOOKUP($N$1,VLookups!$A$27:$B$28,2,FALSE)-R$3),LN($G33),LN($K33)),"")</f>
        <v/>
      </c>
      <c r="S33" s="79" t="str">
        <f>IF(AND($B33&gt;0,$C33&gt;0,$D33&gt;0,NOT(ISBLANK($H33))),_xlfn.LOGNORM.INV(ABS(VLOOKUP($N$1,VLookups!$A$27:$B$28,2,FALSE)-S$3),LN($G33),LN($K33)),"")</f>
        <v/>
      </c>
      <c r="T33" s="80" t="str">
        <f>IF(AND($B33&gt;0,$C33&gt;0,$D33&gt;0,NOT(ISBLANK($H33))),_xlfn.LOGNORM.INV(ABS(VLOOKUP($N$1,VLookups!$A$27:$B$28,2,FALSE)-T$3),LN($G33),LN($K33)),"")</f>
        <v/>
      </c>
      <c r="U33" s="79" t="str">
        <f>IF(AND($B33&gt;0,$C33&gt;0,$D33&gt;0,NOT(ISBLANK($H33))),_xlfn.LOGNORM.INV(ABS(VLOOKUP($N$1,VLookups!$A$27:$B$28,2,FALSE)-U$3),LN($G33),LN($K33)),"")</f>
        <v/>
      </c>
      <c r="V33" s="5"/>
      <c r="W33" s="145" t="str">
        <f t="shared" si="12"/>
        <v/>
      </c>
      <c r="X33" s="145" t="str">
        <f t="shared" si="13"/>
        <v/>
      </c>
      <c r="Y33" s="46" t="str">
        <f t="shared" ref="Y33" si="276">IF(ISNONTEXT($W33),X33+$W33,"")</f>
        <v/>
      </c>
      <c r="Z33" s="46" t="str">
        <f t="shared" si="25"/>
        <v/>
      </c>
      <c r="AA33" s="46" t="str">
        <f t="shared" si="26"/>
        <v/>
      </c>
      <c r="AB33" s="46" t="str">
        <f t="shared" si="27"/>
        <v/>
      </c>
      <c r="AC33" s="46" t="str">
        <f t="shared" si="28"/>
        <v/>
      </c>
      <c r="AD33" s="46" t="str">
        <f t="shared" si="29"/>
        <v/>
      </c>
      <c r="AE33" s="46" t="str">
        <f t="shared" si="30"/>
        <v/>
      </c>
      <c r="AF33" s="46" t="str">
        <f t="shared" si="31"/>
        <v/>
      </c>
      <c r="AG33" s="46" t="str">
        <f t="shared" si="32"/>
        <v/>
      </c>
      <c r="AH33" s="46" t="str">
        <f t="shared" si="33"/>
        <v/>
      </c>
      <c r="AI33" s="46" t="str">
        <f t="shared" si="34"/>
        <v/>
      </c>
      <c r="AJ33" s="46" t="str">
        <f t="shared" si="35"/>
        <v/>
      </c>
      <c r="AK33" s="46" t="str">
        <f t="shared" si="36"/>
        <v/>
      </c>
      <c r="AL33" s="46" t="str">
        <f t="shared" si="37"/>
        <v/>
      </c>
      <c r="AM33" s="46" t="str">
        <f t="shared" si="38"/>
        <v/>
      </c>
      <c r="AN33" s="46" t="str">
        <f t="shared" si="39"/>
        <v/>
      </c>
      <c r="AO33" s="46" t="str">
        <f t="shared" si="40"/>
        <v/>
      </c>
      <c r="AP33" s="46" t="str">
        <f t="shared" si="41"/>
        <v/>
      </c>
      <c r="AQ33" s="46" t="str">
        <f t="shared" si="42"/>
        <v/>
      </c>
      <c r="AR33" s="46" t="str">
        <f t="shared" si="43"/>
        <v/>
      </c>
      <c r="AS33" s="46" t="str">
        <f t="shared" si="44"/>
        <v/>
      </c>
      <c r="AT33" s="46" t="str">
        <f t="shared" si="45"/>
        <v/>
      </c>
      <c r="AU33" s="46" t="str">
        <f t="shared" si="46"/>
        <v/>
      </c>
      <c r="AV33" s="46" t="str">
        <f t="shared" si="47"/>
        <v/>
      </c>
      <c r="AW33" s="46" t="str">
        <f t="shared" si="48"/>
        <v/>
      </c>
      <c r="AX33" s="46" t="str">
        <f t="shared" si="49"/>
        <v/>
      </c>
      <c r="AY33" s="46" t="str">
        <f t="shared" si="50"/>
        <v/>
      </c>
      <c r="AZ33" s="46" t="str">
        <f t="shared" si="51"/>
        <v/>
      </c>
      <c r="BA33" s="46" t="str">
        <f t="shared" si="52"/>
        <v/>
      </c>
      <c r="BB33" s="46" t="str">
        <f t="shared" si="53"/>
        <v/>
      </c>
      <c r="BC33" s="46" t="str">
        <f t="shared" si="54"/>
        <v/>
      </c>
      <c r="BD33" s="46" t="str">
        <f t="shared" si="55"/>
        <v/>
      </c>
      <c r="BE33" s="46" t="str">
        <f t="shared" si="56"/>
        <v/>
      </c>
      <c r="BF33" s="46" t="str">
        <f t="shared" si="57"/>
        <v/>
      </c>
      <c r="BG33" s="46" t="str">
        <f t="shared" si="58"/>
        <v/>
      </c>
      <c r="BH33" s="46" t="str">
        <f t="shared" si="59"/>
        <v/>
      </c>
      <c r="BI33" s="46" t="str">
        <f t="shared" si="60"/>
        <v/>
      </c>
      <c r="BJ33" s="46" t="str">
        <f t="shared" si="61"/>
        <v/>
      </c>
      <c r="BK33" s="46" t="str">
        <f t="shared" si="62"/>
        <v/>
      </c>
      <c r="BL33" s="46" t="str">
        <f t="shared" si="63"/>
        <v/>
      </c>
      <c r="BM33" s="46" t="str">
        <f t="shared" si="64"/>
        <v/>
      </c>
      <c r="BN33" s="46" t="str">
        <f t="shared" si="65"/>
        <v/>
      </c>
      <c r="BO33" s="46" t="str">
        <f t="shared" si="66"/>
        <v/>
      </c>
      <c r="BP33" s="46" t="str">
        <f t="shared" si="67"/>
        <v/>
      </c>
      <c r="BQ33" s="46" t="str">
        <f t="shared" si="68"/>
        <v/>
      </c>
      <c r="BR33" s="46" t="str">
        <f t="shared" si="69"/>
        <v/>
      </c>
      <c r="BS33" s="46" t="str">
        <f t="shared" si="70"/>
        <v/>
      </c>
      <c r="BT33" s="46" t="str">
        <f t="shared" si="71"/>
        <v/>
      </c>
      <c r="BU33" s="46" t="str">
        <f t="shared" si="72"/>
        <v/>
      </c>
      <c r="BV33" s="46" t="str">
        <f t="shared" si="73"/>
        <v/>
      </c>
      <c r="BW33" s="46" t="str">
        <f t="shared" si="74"/>
        <v/>
      </c>
      <c r="BX33" s="46" t="str">
        <f t="shared" si="75"/>
        <v/>
      </c>
      <c r="BY33" s="46" t="str">
        <f t="shared" si="76"/>
        <v/>
      </c>
      <c r="BZ33" s="46" t="str">
        <f t="shared" si="77"/>
        <v/>
      </c>
      <c r="CA33" s="46" t="str">
        <f t="shared" si="78"/>
        <v/>
      </c>
      <c r="CB33" s="46" t="str">
        <f t="shared" si="79"/>
        <v/>
      </c>
      <c r="CC33" s="46" t="str">
        <f t="shared" si="80"/>
        <v/>
      </c>
      <c r="CD33" s="46" t="str">
        <f t="shared" si="81"/>
        <v/>
      </c>
      <c r="CE33" s="46" t="str">
        <f t="shared" si="82"/>
        <v/>
      </c>
      <c r="CF33" s="46" t="str">
        <f t="shared" si="83"/>
        <v/>
      </c>
      <c r="CG33" s="46" t="str">
        <f t="shared" si="84"/>
        <v/>
      </c>
      <c r="CH33" s="46" t="str">
        <f t="shared" si="85"/>
        <v/>
      </c>
      <c r="CI33" s="46" t="str">
        <f t="shared" si="86"/>
        <v/>
      </c>
      <c r="CJ33" s="46" t="str">
        <f t="shared" si="87"/>
        <v/>
      </c>
      <c r="CK33" s="46" t="str">
        <f t="shared" si="18"/>
        <v/>
      </c>
      <c r="CL33" s="46" t="str">
        <f t="shared" si="88"/>
        <v/>
      </c>
      <c r="CM33" s="46" t="str">
        <f t="shared" si="89"/>
        <v/>
      </c>
      <c r="CN33" s="46" t="str">
        <f t="shared" si="90"/>
        <v/>
      </c>
      <c r="CO33" s="46" t="str">
        <f t="shared" si="91"/>
        <v/>
      </c>
      <c r="CP33" s="46" t="str">
        <f t="shared" si="92"/>
        <v/>
      </c>
      <c r="CQ33" s="46" t="str">
        <f t="shared" si="93"/>
        <v/>
      </c>
      <c r="CR33" s="46" t="str">
        <f t="shared" si="94"/>
        <v/>
      </c>
      <c r="CS33" s="46" t="str">
        <f t="shared" si="95"/>
        <v/>
      </c>
      <c r="CT33" s="46" t="str">
        <f t="shared" si="96"/>
        <v/>
      </c>
      <c r="CU33" s="46" t="str">
        <f t="shared" si="97"/>
        <v/>
      </c>
      <c r="CV33" s="46" t="str">
        <f t="shared" si="98"/>
        <v/>
      </c>
      <c r="CW33" s="46" t="str">
        <f t="shared" si="99"/>
        <v/>
      </c>
      <c r="CX33" s="46" t="str">
        <f t="shared" si="100"/>
        <v/>
      </c>
      <c r="CY33" s="46" t="str">
        <f t="shared" si="101"/>
        <v/>
      </c>
      <c r="CZ33" s="46" t="str">
        <f t="shared" si="102"/>
        <v/>
      </c>
      <c r="DA33" s="46" t="str">
        <f t="shared" si="103"/>
        <v/>
      </c>
      <c r="DB33" s="46" t="str">
        <f t="shared" si="104"/>
        <v/>
      </c>
      <c r="DC33" s="46" t="str">
        <f t="shared" si="105"/>
        <v/>
      </c>
      <c r="DD33" s="46" t="str">
        <f t="shared" si="106"/>
        <v/>
      </c>
      <c r="DE33" s="46" t="str">
        <f t="shared" si="107"/>
        <v/>
      </c>
      <c r="DF33" s="46" t="str">
        <f t="shared" si="108"/>
        <v/>
      </c>
      <c r="DG33" s="46" t="str">
        <f t="shared" si="109"/>
        <v/>
      </c>
      <c r="DH33" s="46" t="str">
        <f t="shared" si="110"/>
        <v/>
      </c>
      <c r="DI33" s="46" t="str">
        <f t="shared" si="111"/>
        <v/>
      </c>
      <c r="DJ33" s="46" t="str">
        <f t="shared" si="112"/>
        <v/>
      </c>
      <c r="DK33" s="46" t="str">
        <f t="shared" si="113"/>
        <v/>
      </c>
      <c r="DL33" s="46" t="str">
        <f t="shared" si="114"/>
        <v/>
      </c>
      <c r="DM33" s="46" t="str">
        <f t="shared" si="115"/>
        <v/>
      </c>
      <c r="DN33" s="46" t="str">
        <f t="shared" si="116"/>
        <v/>
      </c>
      <c r="DO33" s="46" t="str">
        <f t="shared" si="117"/>
        <v/>
      </c>
      <c r="DP33" s="46" t="str">
        <f t="shared" si="118"/>
        <v/>
      </c>
      <c r="DQ33" s="46" t="str">
        <f t="shared" si="119"/>
        <v/>
      </c>
      <c r="DR33" s="46" t="str">
        <f t="shared" si="120"/>
        <v/>
      </c>
      <c r="DS33" s="46" t="str">
        <f t="shared" si="121"/>
        <v/>
      </c>
      <c r="DT33" s="46" t="str">
        <f t="shared" si="122"/>
        <v/>
      </c>
      <c r="DU33" s="46" t="str">
        <f t="shared" si="123"/>
        <v/>
      </c>
      <c r="DV33" s="46" t="str">
        <f t="shared" si="124"/>
        <v/>
      </c>
      <c r="DW33" s="46" t="str">
        <f t="shared" si="125"/>
        <v/>
      </c>
      <c r="DX33" s="46" t="str">
        <f t="shared" si="126"/>
        <v/>
      </c>
      <c r="DY33" s="46" t="str">
        <f t="shared" si="127"/>
        <v/>
      </c>
      <c r="DZ33" s="46" t="str">
        <f t="shared" si="128"/>
        <v/>
      </c>
      <c r="EA33" s="46" t="str">
        <f t="shared" si="129"/>
        <v/>
      </c>
      <c r="EB33" s="46" t="str">
        <f t="shared" si="130"/>
        <v/>
      </c>
      <c r="EC33" s="46" t="str">
        <f t="shared" si="131"/>
        <v/>
      </c>
      <c r="ED33" s="46" t="str">
        <f t="shared" si="132"/>
        <v/>
      </c>
      <c r="EE33" s="46" t="str">
        <f t="shared" si="133"/>
        <v/>
      </c>
      <c r="EF33" s="46" t="str">
        <f t="shared" si="134"/>
        <v/>
      </c>
      <c r="EG33" s="46" t="str">
        <f t="shared" si="135"/>
        <v/>
      </c>
      <c r="EH33" s="46" t="str">
        <f t="shared" si="136"/>
        <v/>
      </c>
      <c r="EI33" s="46" t="str">
        <f t="shared" si="137"/>
        <v/>
      </c>
      <c r="EJ33" s="46" t="str">
        <f t="shared" si="138"/>
        <v/>
      </c>
      <c r="EK33" s="46" t="str">
        <f t="shared" si="139"/>
        <v/>
      </c>
      <c r="EL33" s="46" t="str">
        <f t="shared" si="140"/>
        <v/>
      </c>
      <c r="EM33" s="46" t="str">
        <f t="shared" si="141"/>
        <v/>
      </c>
      <c r="EN33" s="46" t="str">
        <f t="shared" si="142"/>
        <v/>
      </c>
      <c r="EO33" s="46" t="str">
        <f t="shared" si="143"/>
        <v/>
      </c>
      <c r="EP33" s="46" t="str">
        <f t="shared" si="144"/>
        <v/>
      </c>
      <c r="EQ33" s="46" t="str">
        <f t="shared" si="145"/>
        <v/>
      </c>
      <c r="ER33" s="46" t="str">
        <f t="shared" si="146"/>
        <v/>
      </c>
      <c r="ES33" s="46" t="str">
        <f t="shared" si="147"/>
        <v/>
      </c>
      <c r="ET33" s="46" t="str">
        <f t="shared" si="148"/>
        <v/>
      </c>
      <c r="EU33" s="46" t="str">
        <f t="shared" si="149"/>
        <v/>
      </c>
      <c r="EV33" s="46" t="str">
        <f t="shared" si="150"/>
        <v/>
      </c>
      <c r="EW33" s="46" t="str">
        <f t="shared" si="19"/>
        <v/>
      </c>
      <c r="EX33" s="46" t="str">
        <f t="shared" si="151"/>
        <v/>
      </c>
      <c r="EY33" s="46" t="str">
        <f t="shared" si="152"/>
        <v/>
      </c>
      <c r="EZ33" s="46" t="str">
        <f t="shared" si="153"/>
        <v/>
      </c>
      <c r="FA33" s="46" t="str">
        <f t="shared" si="154"/>
        <v/>
      </c>
      <c r="FB33" s="46" t="str">
        <f t="shared" si="155"/>
        <v/>
      </c>
      <c r="FC33" s="46" t="str">
        <f t="shared" si="156"/>
        <v/>
      </c>
      <c r="FD33" s="46" t="str">
        <f t="shared" si="157"/>
        <v/>
      </c>
      <c r="FE33" s="46" t="str">
        <f t="shared" si="158"/>
        <v/>
      </c>
      <c r="FF33" s="46" t="str">
        <f t="shared" si="159"/>
        <v/>
      </c>
      <c r="FG33" s="46" t="str">
        <f t="shared" si="160"/>
        <v/>
      </c>
      <c r="FH33" s="46" t="str">
        <f t="shared" si="161"/>
        <v/>
      </c>
      <c r="FI33" s="46" t="str">
        <f t="shared" si="162"/>
        <v/>
      </c>
      <c r="FJ33" s="46" t="str">
        <f t="shared" si="163"/>
        <v/>
      </c>
      <c r="FK33" s="46" t="str">
        <f t="shared" si="164"/>
        <v/>
      </c>
      <c r="FL33" s="46" t="str">
        <f t="shared" si="165"/>
        <v/>
      </c>
      <c r="FM33" s="46" t="str">
        <f t="shared" si="166"/>
        <v/>
      </c>
      <c r="FN33" s="46" t="str">
        <f t="shared" si="167"/>
        <v/>
      </c>
      <c r="FO33" s="46" t="str">
        <f t="shared" si="168"/>
        <v/>
      </c>
      <c r="FP33" s="46" t="str">
        <f t="shared" si="169"/>
        <v/>
      </c>
      <c r="FQ33" s="46" t="str">
        <f t="shared" si="170"/>
        <v/>
      </c>
      <c r="FR33" s="46" t="str">
        <f t="shared" si="171"/>
        <v/>
      </c>
      <c r="FS33" s="46" t="str">
        <f t="shared" si="172"/>
        <v/>
      </c>
      <c r="FT33" s="46" t="str">
        <f t="shared" si="173"/>
        <v/>
      </c>
      <c r="FU33" s="46" t="str">
        <f t="shared" si="174"/>
        <v/>
      </c>
      <c r="FV33" s="46" t="str">
        <f t="shared" si="175"/>
        <v/>
      </c>
      <c r="FW33" s="46" t="str">
        <f t="shared" si="176"/>
        <v/>
      </c>
      <c r="FX33" s="46" t="str">
        <f t="shared" si="177"/>
        <v/>
      </c>
      <c r="FY33" s="46" t="str">
        <f t="shared" si="178"/>
        <v/>
      </c>
      <c r="FZ33" s="46" t="str">
        <f t="shared" si="179"/>
        <v/>
      </c>
      <c r="GA33" s="46" t="str">
        <f t="shared" si="180"/>
        <v/>
      </c>
      <c r="GB33" s="46" t="str">
        <f t="shared" si="181"/>
        <v/>
      </c>
      <c r="GC33" s="46" t="str">
        <f t="shared" si="182"/>
        <v/>
      </c>
      <c r="GD33" s="46" t="str">
        <f t="shared" si="183"/>
        <v/>
      </c>
      <c r="GE33" s="46" t="str">
        <f t="shared" si="184"/>
        <v/>
      </c>
      <c r="GF33" s="46" t="str">
        <f t="shared" si="185"/>
        <v/>
      </c>
      <c r="GG33" s="46" t="str">
        <f t="shared" si="186"/>
        <v/>
      </c>
      <c r="GH33" s="46" t="str">
        <f t="shared" si="187"/>
        <v/>
      </c>
      <c r="GI33" s="46" t="str">
        <f t="shared" si="188"/>
        <v/>
      </c>
      <c r="GJ33" s="46" t="str">
        <f t="shared" si="189"/>
        <v/>
      </c>
      <c r="GK33" s="46" t="str">
        <f t="shared" si="190"/>
        <v/>
      </c>
      <c r="GL33" s="46" t="str">
        <f t="shared" si="191"/>
        <v/>
      </c>
      <c r="GM33" s="46" t="str">
        <f t="shared" si="192"/>
        <v/>
      </c>
      <c r="GN33" s="46" t="str">
        <f t="shared" si="193"/>
        <v/>
      </c>
      <c r="GO33" s="46" t="str">
        <f t="shared" si="194"/>
        <v/>
      </c>
      <c r="GP33" s="46" t="str">
        <f t="shared" si="195"/>
        <v/>
      </c>
      <c r="GQ33" s="46" t="str">
        <f t="shared" si="196"/>
        <v/>
      </c>
      <c r="GR33" s="46" t="str">
        <f t="shared" si="197"/>
        <v/>
      </c>
      <c r="GS33" s="46" t="str">
        <f t="shared" si="198"/>
        <v/>
      </c>
      <c r="GT33" s="46" t="str">
        <f t="shared" si="199"/>
        <v/>
      </c>
      <c r="GU33" s="46" t="str">
        <f t="shared" si="200"/>
        <v/>
      </c>
      <c r="GV33" s="46" t="str">
        <f t="shared" si="201"/>
        <v/>
      </c>
      <c r="GW33" s="46" t="str">
        <f t="shared" si="202"/>
        <v/>
      </c>
      <c r="GX33" s="46" t="str">
        <f t="shared" si="203"/>
        <v/>
      </c>
      <c r="GY33" s="46" t="str">
        <f t="shared" si="204"/>
        <v/>
      </c>
      <c r="GZ33" s="46" t="str">
        <f t="shared" si="205"/>
        <v/>
      </c>
      <c r="HA33" s="46" t="str">
        <f t="shared" si="206"/>
        <v/>
      </c>
      <c r="HB33" s="46" t="str">
        <f t="shared" si="207"/>
        <v/>
      </c>
      <c r="HC33" s="46" t="str">
        <f t="shared" si="208"/>
        <v/>
      </c>
      <c r="HD33" s="46" t="str">
        <f t="shared" si="209"/>
        <v/>
      </c>
      <c r="HE33" s="46" t="str">
        <f t="shared" si="210"/>
        <v/>
      </c>
      <c r="HF33" s="46" t="str">
        <f t="shared" si="211"/>
        <v/>
      </c>
      <c r="HG33" s="46" t="str">
        <f t="shared" si="212"/>
        <v/>
      </c>
      <c r="HH33" s="46" t="str">
        <f t="shared" si="213"/>
        <v/>
      </c>
      <c r="HI33" s="46" t="str">
        <f t="shared" si="20"/>
        <v/>
      </c>
      <c r="HJ33" s="46" t="str">
        <f t="shared" si="241"/>
        <v/>
      </c>
      <c r="HK33" s="46" t="str">
        <f t="shared" si="242"/>
        <v/>
      </c>
      <c r="HL33" s="46" t="str">
        <f t="shared" si="243"/>
        <v/>
      </c>
      <c r="HM33" s="46" t="str">
        <f t="shared" si="244"/>
        <v/>
      </c>
      <c r="HN33" s="46" t="str">
        <f t="shared" si="245"/>
        <v/>
      </c>
      <c r="HO33" s="46" t="str">
        <f t="shared" si="246"/>
        <v/>
      </c>
      <c r="HP33" s="46" t="str">
        <f t="shared" si="247"/>
        <v/>
      </c>
      <c r="HQ33" s="146" t="e">
        <f t="shared" si="15"/>
        <v>#N/A</v>
      </c>
      <c r="HR33" s="146" t="e">
        <f t="shared" si="264"/>
        <v>#N/A</v>
      </c>
      <c r="HS33" s="146" t="e">
        <f t="shared" si="264"/>
        <v>#N/A</v>
      </c>
      <c r="HT33" s="146" t="e">
        <f t="shared" si="264"/>
        <v>#N/A</v>
      </c>
      <c r="HU33" s="146" t="e">
        <f t="shared" ref="HU33:II48" si="277">IF(ISNONTEXT($K33),_xlfn.LOGNORM.DIST(AB33,LN($G33),LN($K33),FALSE),NA())</f>
        <v>#N/A</v>
      </c>
      <c r="HV33" s="146" t="e">
        <f t="shared" si="277"/>
        <v>#N/A</v>
      </c>
      <c r="HW33" s="146" t="e">
        <f t="shared" si="277"/>
        <v>#N/A</v>
      </c>
      <c r="HX33" s="146" t="e">
        <f t="shared" si="277"/>
        <v>#N/A</v>
      </c>
      <c r="HY33" s="146" t="e">
        <f t="shared" si="277"/>
        <v>#N/A</v>
      </c>
      <c r="HZ33" s="146" t="e">
        <f t="shared" si="277"/>
        <v>#N/A</v>
      </c>
      <c r="IA33" s="146" t="e">
        <f t="shared" si="277"/>
        <v>#N/A</v>
      </c>
      <c r="IB33" s="146" t="e">
        <f t="shared" si="277"/>
        <v>#N/A</v>
      </c>
      <c r="IC33" s="146" t="e">
        <f t="shared" si="277"/>
        <v>#N/A</v>
      </c>
      <c r="ID33" s="146" t="e">
        <f t="shared" si="277"/>
        <v>#N/A</v>
      </c>
      <c r="IE33" s="146" t="e">
        <f t="shared" si="277"/>
        <v>#N/A</v>
      </c>
      <c r="IF33" s="146" t="e">
        <f t="shared" si="277"/>
        <v>#N/A</v>
      </c>
      <c r="IG33" s="146" t="e">
        <f t="shared" si="277"/>
        <v>#N/A</v>
      </c>
      <c r="IH33" s="146" t="e">
        <f t="shared" si="277"/>
        <v>#N/A</v>
      </c>
      <c r="II33" s="146" t="e">
        <f t="shared" si="277"/>
        <v>#N/A</v>
      </c>
      <c r="IJ33" s="146" t="e">
        <f t="shared" si="272"/>
        <v>#N/A</v>
      </c>
      <c r="IK33" s="146" t="e">
        <f t="shared" si="272"/>
        <v>#N/A</v>
      </c>
      <c r="IL33" s="146" t="e">
        <f t="shared" si="272"/>
        <v>#N/A</v>
      </c>
      <c r="IM33" s="146" t="e">
        <f t="shared" si="272"/>
        <v>#N/A</v>
      </c>
      <c r="IN33" s="146" t="e">
        <f t="shared" si="272"/>
        <v>#N/A</v>
      </c>
      <c r="IO33" s="146" t="e">
        <f t="shared" si="272"/>
        <v>#N/A</v>
      </c>
      <c r="IP33" s="146" t="e">
        <f t="shared" si="272"/>
        <v>#N/A</v>
      </c>
      <c r="IQ33" s="146" t="e">
        <f t="shared" si="272"/>
        <v>#N/A</v>
      </c>
      <c r="IR33" s="146" t="e">
        <f t="shared" si="272"/>
        <v>#N/A</v>
      </c>
      <c r="IS33" s="146" t="e">
        <f t="shared" si="272"/>
        <v>#N/A</v>
      </c>
      <c r="IT33" s="146" t="e">
        <f t="shared" si="272"/>
        <v>#N/A</v>
      </c>
      <c r="IU33" s="146" t="e">
        <f t="shared" si="272"/>
        <v>#N/A</v>
      </c>
      <c r="IV33" s="146" t="e">
        <f t="shared" si="272"/>
        <v>#N/A</v>
      </c>
      <c r="IW33" s="146" t="e">
        <f t="shared" si="272"/>
        <v>#N/A</v>
      </c>
      <c r="IX33" s="146" t="e">
        <f t="shared" si="272"/>
        <v>#N/A</v>
      </c>
      <c r="IY33" s="146" t="e">
        <f t="shared" si="268"/>
        <v>#N/A</v>
      </c>
      <c r="IZ33" s="146" t="e">
        <f t="shared" si="268"/>
        <v>#N/A</v>
      </c>
      <c r="JA33" s="146" t="e">
        <f t="shared" si="268"/>
        <v>#N/A</v>
      </c>
      <c r="JB33" s="146" t="e">
        <f t="shared" si="268"/>
        <v>#N/A</v>
      </c>
      <c r="JC33" s="146" t="e">
        <f t="shared" si="268"/>
        <v>#N/A</v>
      </c>
      <c r="JD33" s="146" t="e">
        <f t="shared" si="268"/>
        <v>#N/A</v>
      </c>
      <c r="JE33" s="146" t="e">
        <f t="shared" si="268"/>
        <v>#N/A</v>
      </c>
      <c r="JF33" s="146" t="e">
        <f t="shared" si="268"/>
        <v>#N/A</v>
      </c>
      <c r="JG33" s="146" t="e">
        <f t="shared" si="268"/>
        <v>#N/A</v>
      </c>
      <c r="JH33" s="146" t="e">
        <f t="shared" si="268"/>
        <v>#N/A</v>
      </c>
      <c r="JI33" s="146" t="e">
        <f t="shared" si="268"/>
        <v>#N/A</v>
      </c>
      <c r="JJ33" s="146" t="e">
        <f t="shared" si="268"/>
        <v>#N/A</v>
      </c>
      <c r="JK33" s="146" t="e">
        <f t="shared" si="268"/>
        <v>#N/A</v>
      </c>
      <c r="JL33" s="146" t="e">
        <f t="shared" si="268"/>
        <v>#N/A</v>
      </c>
      <c r="JM33" s="146" t="e">
        <f t="shared" si="268"/>
        <v>#N/A</v>
      </c>
      <c r="JN33" s="146" t="e">
        <f t="shared" si="250"/>
        <v>#N/A</v>
      </c>
      <c r="JO33" s="146" t="e">
        <f t="shared" si="250"/>
        <v>#N/A</v>
      </c>
      <c r="JP33" s="146" t="e">
        <f t="shared" si="250"/>
        <v>#N/A</v>
      </c>
      <c r="JQ33" s="146" t="e">
        <f t="shared" si="250"/>
        <v>#N/A</v>
      </c>
      <c r="JR33" s="146" t="e">
        <f t="shared" si="250"/>
        <v>#N/A</v>
      </c>
      <c r="JS33" s="146" t="e">
        <f t="shared" si="250"/>
        <v>#N/A</v>
      </c>
      <c r="JT33" s="146" t="e">
        <f t="shared" si="250"/>
        <v>#N/A</v>
      </c>
      <c r="JU33" s="146" t="e">
        <f t="shared" si="250"/>
        <v>#N/A</v>
      </c>
      <c r="JV33" s="146" t="e">
        <f t="shared" si="250"/>
        <v>#N/A</v>
      </c>
      <c r="JW33" s="146" t="e">
        <f t="shared" si="250"/>
        <v>#N/A</v>
      </c>
      <c r="JX33" s="146" t="e">
        <f t="shared" si="250"/>
        <v>#N/A</v>
      </c>
      <c r="JY33" s="146" t="e">
        <f t="shared" si="250"/>
        <v>#N/A</v>
      </c>
      <c r="JZ33" s="146" t="e">
        <f t="shared" si="250"/>
        <v>#N/A</v>
      </c>
      <c r="KA33" s="146" t="e">
        <f t="shared" si="250"/>
        <v>#N/A</v>
      </c>
      <c r="KB33" s="146" t="e">
        <f t="shared" si="250"/>
        <v>#N/A</v>
      </c>
      <c r="KC33" s="146" t="e">
        <f t="shared" si="21"/>
        <v>#N/A</v>
      </c>
      <c r="KD33" s="146" t="e">
        <f t="shared" si="265"/>
        <v>#N/A</v>
      </c>
      <c r="KE33" s="146" t="e">
        <f t="shared" si="265"/>
        <v>#N/A</v>
      </c>
      <c r="KF33" s="146" t="e">
        <f t="shared" si="265"/>
        <v>#N/A</v>
      </c>
      <c r="KG33" s="146" t="e">
        <f t="shared" ref="KG33:KU48" si="278">IF(ISNONTEXT($K33),_xlfn.LOGNORM.DIST(CN33,LN($G33),LN($K33),FALSE),NA())</f>
        <v>#N/A</v>
      </c>
      <c r="KH33" s="146" t="e">
        <f t="shared" si="278"/>
        <v>#N/A</v>
      </c>
      <c r="KI33" s="146" t="e">
        <f t="shared" si="278"/>
        <v>#N/A</v>
      </c>
      <c r="KJ33" s="146" t="e">
        <f t="shared" si="278"/>
        <v>#N/A</v>
      </c>
      <c r="KK33" s="146" t="e">
        <f t="shared" si="278"/>
        <v>#N/A</v>
      </c>
      <c r="KL33" s="146" t="e">
        <f t="shared" si="278"/>
        <v>#N/A</v>
      </c>
      <c r="KM33" s="146" t="e">
        <f t="shared" si="278"/>
        <v>#N/A</v>
      </c>
      <c r="KN33" s="146" t="e">
        <f t="shared" si="278"/>
        <v>#N/A</v>
      </c>
      <c r="KO33" s="146" t="e">
        <f t="shared" si="278"/>
        <v>#N/A</v>
      </c>
      <c r="KP33" s="146" t="e">
        <f t="shared" si="278"/>
        <v>#N/A</v>
      </c>
      <c r="KQ33" s="146" t="e">
        <f t="shared" si="278"/>
        <v>#N/A</v>
      </c>
      <c r="KR33" s="146" t="e">
        <f t="shared" si="278"/>
        <v>#N/A</v>
      </c>
      <c r="KS33" s="146" t="e">
        <f t="shared" si="278"/>
        <v>#N/A</v>
      </c>
      <c r="KT33" s="146" t="e">
        <f t="shared" si="278"/>
        <v>#N/A</v>
      </c>
      <c r="KU33" s="146" t="e">
        <f t="shared" si="278"/>
        <v>#N/A</v>
      </c>
      <c r="KV33" s="146" t="e">
        <f t="shared" si="273"/>
        <v>#N/A</v>
      </c>
      <c r="KW33" s="146" t="e">
        <f t="shared" si="273"/>
        <v>#N/A</v>
      </c>
      <c r="KX33" s="146" t="e">
        <f t="shared" si="273"/>
        <v>#N/A</v>
      </c>
      <c r="KY33" s="146" t="e">
        <f t="shared" si="273"/>
        <v>#N/A</v>
      </c>
      <c r="KZ33" s="146" t="e">
        <f t="shared" si="273"/>
        <v>#N/A</v>
      </c>
      <c r="LA33" s="146" t="e">
        <f t="shared" si="273"/>
        <v>#N/A</v>
      </c>
      <c r="LB33" s="146" t="e">
        <f t="shared" si="273"/>
        <v>#N/A</v>
      </c>
      <c r="LC33" s="146" t="e">
        <f t="shared" si="273"/>
        <v>#N/A</v>
      </c>
      <c r="LD33" s="146" t="e">
        <f t="shared" si="273"/>
        <v>#N/A</v>
      </c>
      <c r="LE33" s="146" t="e">
        <f t="shared" si="273"/>
        <v>#N/A</v>
      </c>
      <c r="LF33" s="146" t="e">
        <f t="shared" si="273"/>
        <v>#N/A</v>
      </c>
      <c r="LG33" s="146" t="e">
        <f t="shared" si="273"/>
        <v>#N/A</v>
      </c>
      <c r="LH33" s="146" t="e">
        <f t="shared" si="273"/>
        <v>#N/A</v>
      </c>
      <c r="LI33" s="146" t="e">
        <f t="shared" si="273"/>
        <v>#N/A</v>
      </c>
      <c r="LJ33" s="146" t="e">
        <f t="shared" si="273"/>
        <v>#N/A</v>
      </c>
      <c r="LK33" s="146" t="e">
        <f t="shared" si="269"/>
        <v>#N/A</v>
      </c>
      <c r="LL33" s="146" t="e">
        <f t="shared" si="269"/>
        <v>#N/A</v>
      </c>
      <c r="LM33" s="146" t="e">
        <f t="shared" si="269"/>
        <v>#N/A</v>
      </c>
      <c r="LN33" s="146" t="e">
        <f t="shared" si="269"/>
        <v>#N/A</v>
      </c>
      <c r="LO33" s="146" t="e">
        <f t="shared" si="269"/>
        <v>#N/A</v>
      </c>
      <c r="LP33" s="146" t="e">
        <f t="shared" si="269"/>
        <v>#N/A</v>
      </c>
      <c r="LQ33" s="146" t="e">
        <f t="shared" si="269"/>
        <v>#N/A</v>
      </c>
      <c r="LR33" s="146" t="e">
        <f t="shared" si="269"/>
        <v>#N/A</v>
      </c>
      <c r="LS33" s="146" t="e">
        <f t="shared" si="269"/>
        <v>#N/A</v>
      </c>
      <c r="LT33" s="146" t="e">
        <f t="shared" si="269"/>
        <v>#N/A</v>
      </c>
      <c r="LU33" s="146" t="e">
        <f t="shared" si="269"/>
        <v>#N/A</v>
      </c>
      <c r="LV33" s="146" t="e">
        <f t="shared" si="269"/>
        <v>#N/A</v>
      </c>
      <c r="LW33" s="146" t="e">
        <f t="shared" si="269"/>
        <v>#N/A</v>
      </c>
      <c r="LX33" s="146" t="e">
        <f t="shared" si="269"/>
        <v>#N/A</v>
      </c>
      <c r="LY33" s="146" t="e">
        <f t="shared" si="269"/>
        <v>#N/A</v>
      </c>
      <c r="LZ33" s="146" t="e">
        <f t="shared" si="251"/>
        <v>#N/A</v>
      </c>
      <c r="MA33" s="146" t="e">
        <f t="shared" si="251"/>
        <v>#N/A</v>
      </c>
      <c r="MB33" s="146" t="e">
        <f t="shared" si="251"/>
        <v>#N/A</v>
      </c>
      <c r="MC33" s="146" t="e">
        <f t="shared" si="251"/>
        <v>#N/A</v>
      </c>
      <c r="MD33" s="146" t="e">
        <f t="shared" si="251"/>
        <v>#N/A</v>
      </c>
      <c r="ME33" s="146" t="e">
        <f t="shared" si="251"/>
        <v>#N/A</v>
      </c>
      <c r="MF33" s="146" t="e">
        <f t="shared" si="251"/>
        <v>#N/A</v>
      </c>
      <c r="MG33" s="146" t="e">
        <f t="shared" si="251"/>
        <v>#N/A</v>
      </c>
      <c r="MH33" s="146" t="e">
        <f t="shared" si="251"/>
        <v>#N/A</v>
      </c>
      <c r="MI33" s="146" t="e">
        <f t="shared" si="251"/>
        <v>#N/A</v>
      </c>
      <c r="MJ33" s="146" t="e">
        <f t="shared" si="251"/>
        <v>#N/A</v>
      </c>
      <c r="MK33" s="146" t="e">
        <f t="shared" si="251"/>
        <v>#N/A</v>
      </c>
      <c r="ML33" s="146" t="e">
        <f t="shared" si="251"/>
        <v>#N/A</v>
      </c>
      <c r="MM33" s="146" t="e">
        <f t="shared" si="251"/>
        <v>#N/A</v>
      </c>
      <c r="MN33" s="146" t="e">
        <f t="shared" si="251"/>
        <v>#N/A</v>
      </c>
      <c r="MO33" s="146" t="e">
        <f t="shared" si="22"/>
        <v>#N/A</v>
      </c>
      <c r="MP33" s="146" t="e">
        <f t="shared" si="266"/>
        <v>#N/A</v>
      </c>
      <c r="MQ33" s="146" t="e">
        <f t="shared" si="266"/>
        <v>#N/A</v>
      </c>
      <c r="MR33" s="146" t="e">
        <f t="shared" si="266"/>
        <v>#N/A</v>
      </c>
      <c r="MS33" s="146" t="e">
        <f t="shared" ref="MS33:NG48" si="279">IF(ISNONTEXT($K33),_xlfn.LOGNORM.DIST(EZ33,LN($G33),LN($K33),FALSE),NA())</f>
        <v>#N/A</v>
      </c>
      <c r="MT33" s="146" t="e">
        <f t="shared" si="279"/>
        <v>#N/A</v>
      </c>
      <c r="MU33" s="146" t="e">
        <f t="shared" si="279"/>
        <v>#N/A</v>
      </c>
      <c r="MV33" s="146" t="e">
        <f t="shared" si="279"/>
        <v>#N/A</v>
      </c>
      <c r="MW33" s="146" t="e">
        <f t="shared" si="279"/>
        <v>#N/A</v>
      </c>
      <c r="MX33" s="146" t="e">
        <f t="shared" si="279"/>
        <v>#N/A</v>
      </c>
      <c r="MY33" s="146" t="e">
        <f t="shared" si="279"/>
        <v>#N/A</v>
      </c>
      <c r="MZ33" s="146" t="e">
        <f t="shared" si="279"/>
        <v>#N/A</v>
      </c>
      <c r="NA33" s="146" t="e">
        <f t="shared" si="279"/>
        <v>#N/A</v>
      </c>
      <c r="NB33" s="146" t="e">
        <f t="shared" si="279"/>
        <v>#N/A</v>
      </c>
      <c r="NC33" s="146" t="e">
        <f t="shared" si="279"/>
        <v>#N/A</v>
      </c>
      <c r="ND33" s="146" t="e">
        <f t="shared" si="279"/>
        <v>#N/A</v>
      </c>
      <c r="NE33" s="146" t="e">
        <f t="shared" si="279"/>
        <v>#N/A</v>
      </c>
      <c r="NF33" s="146" t="e">
        <f t="shared" si="279"/>
        <v>#N/A</v>
      </c>
      <c r="NG33" s="146" t="e">
        <f t="shared" si="279"/>
        <v>#N/A</v>
      </c>
      <c r="NH33" s="146" t="e">
        <f t="shared" si="274"/>
        <v>#N/A</v>
      </c>
      <c r="NI33" s="146" t="e">
        <f t="shared" si="274"/>
        <v>#N/A</v>
      </c>
      <c r="NJ33" s="146" t="e">
        <f t="shared" si="274"/>
        <v>#N/A</v>
      </c>
      <c r="NK33" s="146" t="e">
        <f t="shared" si="274"/>
        <v>#N/A</v>
      </c>
      <c r="NL33" s="146" t="e">
        <f t="shared" si="274"/>
        <v>#N/A</v>
      </c>
      <c r="NM33" s="146" t="e">
        <f t="shared" si="274"/>
        <v>#N/A</v>
      </c>
      <c r="NN33" s="146" t="e">
        <f t="shared" si="274"/>
        <v>#N/A</v>
      </c>
      <c r="NO33" s="146" t="e">
        <f t="shared" si="274"/>
        <v>#N/A</v>
      </c>
      <c r="NP33" s="146" t="e">
        <f t="shared" si="274"/>
        <v>#N/A</v>
      </c>
      <c r="NQ33" s="146" t="e">
        <f t="shared" si="274"/>
        <v>#N/A</v>
      </c>
      <c r="NR33" s="146" t="e">
        <f t="shared" si="274"/>
        <v>#N/A</v>
      </c>
      <c r="NS33" s="146" t="e">
        <f t="shared" si="274"/>
        <v>#N/A</v>
      </c>
      <c r="NT33" s="146" t="e">
        <f t="shared" si="274"/>
        <v>#N/A</v>
      </c>
      <c r="NU33" s="146" t="e">
        <f t="shared" si="274"/>
        <v>#N/A</v>
      </c>
      <c r="NV33" s="146" t="e">
        <f t="shared" si="274"/>
        <v>#N/A</v>
      </c>
      <c r="NW33" s="146" t="e">
        <f t="shared" si="270"/>
        <v>#N/A</v>
      </c>
      <c r="NX33" s="146" t="e">
        <f t="shared" si="270"/>
        <v>#N/A</v>
      </c>
      <c r="NY33" s="146" t="e">
        <f t="shared" si="270"/>
        <v>#N/A</v>
      </c>
      <c r="NZ33" s="146" t="e">
        <f t="shared" si="270"/>
        <v>#N/A</v>
      </c>
      <c r="OA33" s="146" t="e">
        <f t="shared" si="270"/>
        <v>#N/A</v>
      </c>
      <c r="OB33" s="146" t="e">
        <f t="shared" si="270"/>
        <v>#N/A</v>
      </c>
      <c r="OC33" s="146" t="e">
        <f t="shared" si="270"/>
        <v>#N/A</v>
      </c>
      <c r="OD33" s="146" t="e">
        <f t="shared" si="270"/>
        <v>#N/A</v>
      </c>
      <c r="OE33" s="146" t="e">
        <f t="shared" si="270"/>
        <v>#N/A</v>
      </c>
      <c r="OF33" s="146" t="e">
        <f t="shared" si="270"/>
        <v>#N/A</v>
      </c>
      <c r="OG33" s="146" t="e">
        <f t="shared" si="270"/>
        <v>#N/A</v>
      </c>
      <c r="OH33" s="146" t="e">
        <f t="shared" si="270"/>
        <v>#N/A</v>
      </c>
      <c r="OI33" s="146" t="e">
        <f t="shared" si="270"/>
        <v>#N/A</v>
      </c>
      <c r="OJ33" s="146" t="e">
        <f t="shared" si="270"/>
        <v>#N/A</v>
      </c>
      <c r="OK33" s="146" t="e">
        <f t="shared" si="270"/>
        <v>#N/A</v>
      </c>
      <c r="OL33" s="146" t="e">
        <f t="shared" si="252"/>
        <v>#N/A</v>
      </c>
      <c r="OM33" s="146" t="e">
        <f t="shared" si="252"/>
        <v>#N/A</v>
      </c>
      <c r="ON33" s="146" t="e">
        <f t="shared" si="252"/>
        <v>#N/A</v>
      </c>
      <c r="OO33" s="146" t="e">
        <f t="shared" si="252"/>
        <v>#N/A</v>
      </c>
      <c r="OP33" s="146" t="e">
        <f t="shared" si="252"/>
        <v>#N/A</v>
      </c>
      <c r="OQ33" s="146" t="e">
        <f t="shared" si="252"/>
        <v>#N/A</v>
      </c>
      <c r="OR33" s="146" t="e">
        <f t="shared" si="252"/>
        <v>#N/A</v>
      </c>
      <c r="OS33" s="146" t="e">
        <f t="shared" si="252"/>
        <v>#N/A</v>
      </c>
      <c r="OT33" s="146" t="e">
        <f t="shared" si="252"/>
        <v>#N/A</v>
      </c>
      <c r="OU33" s="146" t="e">
        <f t="shared" si="252"/>
        <v>#N/A</v>
      </c>
      <c r="OV33" s="146" t="e">
        <f t="shared" si="252"/>
        <v>#N/A</v>
      </c>
      <c r="OW33" s="146" t="e">
        <f t="shared" si="252"/>
        <v>#N/A</v>
      </c>
      <c r="OX33" s="146" t="e">
        <f t="shared" si="252"/>
        <v>#N/A</v>
      </c>
      <c r="OY33" s="146" t="e">
        <f t="shared" si="252"/>
        <v>#N/A</v>
      </c>
      <c r="OZ33" s="146" t="e">
        <f t="shared" si="252"/>
        <v>#N/A</v>
      </c>
      <c r="PA33" s="146" t="e">
        <f t="shared" si="23"/>
        <v>#N/A</v>
      </c>
      <c r="PB33" s="146" t="e">
        <f t="shared" si="248"/>
        <v>#N/A</v>
      </c>
      <c r="PC33" s="146" t="e">
        <f t="shared" si="248"/>
        <v>#N/A</v>
      </c>
      <c r="PD33" s="146" t="e">
        <f t="shared" si="248"/>
        <v>#N/A</v>
      </c>
      <c r="PE33" s="146" t="e">
        <f t="shared" si="248"/>
        <v>#N/A</v>
      </c>
      <c r="PF33" s="146" t="e">
        <f t="shared" si="248"/>
        <v>#N/A</v>
      </c>
      <c r="PG33" s="146" t="e">
        <f t="shared" si="248"/>
        <v>#N/A</v>
      </c>
      <c r="PH33" s="146" t="e">
        <f t="shared" si="248"/>
        <v>#N/A</v>
      </c>
      <c r="PI33" s="146" t="e">
        <f t="shared" si="248"/>
        <v>#N/A</v>
      </c>
    </row>
    <row r="34" spans="1:425" hidden="1" x14ac:dyDescent="0.45">
      <c r="A34" s="4">
        <v>31</v>
      </c>
      <c r="B34" s="319" t="str">
        <f>IFERROR(_xlfn.LOGNORM.INV(VLookups!$B$22,LN($G34),LN($K34)),"")</f>
        <v/>
      </c>
      <c r="C34" s="81"/>
      <c r="D34" s="319" t="str">
        <f>IFERROR(_xlfn.LOGNORM.INV(VLookups!$B$23,LN($G34),LN($K34)),"")</f>
        <v/>
      </c>
      <c r="E34" s="32" t="str">
        <f t="shared" si="8"/>
        <v/>
      </c>
      <c r="F34" s="32" t="str">
        <f t="shared" si="9"/>
        <v/>
      </c>
      <c r="G34" s="65" t="str">
        <f>IF(AND(C34&gt;0,NOT(ISBLANK(H34))),IF(VLOOKUP($C$3,VLookups!$A$17:$B$18,2,FALSE),C34*VLOOKUP(H34,VLookups!$A$4:$B$13,2,FALSE),C34),"")</f>
        <v/>
      </c>
      <c r="H34" s="21"/>
      <c r="I34" s="53"/>
      <c r="J34" s="237"/>
      <c r="K34" s="320" t="str">
        <f>IF(C34&gt;0,IF(ISBLANK(J34),IF(ISBLANK(H34),"",VLOOKUP(H34,VLookups!$A$4:$C$13,3,FALSE)),J34),"")</f>
        <v/>
      </c>
      <c r="L34" s="320" t="str">
        <f t="shared" si="10"/>
        <v/>
      </c>
      <c r="M34" s="67" t="str">
        <f t="shared" si="11"/>
        <v/>
      </c>
      <c r="N34" s="81"/>
      <c r="O34" s="230" t="str">
        <f>IF(AND(N34&gt;0,C34&gt;0,NOT(K34="")),ABS(VLOOKUP($N$1,VLookups!$A$27:$B$28,2,FALSE)-_xlfn.LOGNORM.DIST(N34,LN(G34),LN(K34),TRUE)),"")</f>
        <v/>
      </c>
      <c r="P34" s="80" t="str">
        <f>IF(AND($B34&gt;0,$C34&gt;0,$D34&gt;0,NOT(ISBLANK($H34))),_xlfn.LOGNORM.INV(ABS(VLOOKUP($N$1,VLookups!$A$27:$B$28,2,FALSE)-P$3),LN($G34),LN($K34)),"")</f>
        <v/>
      </c>
      <c r="Q34" s="79" t="str">
        <f>IF(AND($B34&gt;0,$C34&gt;0,$D34&gt;0,NOT(ISBLANK($H34))),_xlfn.LOGNORM.INV(ABS(VLOOKUP($N$1,VLookups!$A$27:$B$28,2,FALSE)-Q$3),LN($G34),LN($K34)),"")</f>
        <v/>
      </c>
      <c r="R34" s="80" t="str">
        <f>IF(AND($B34&gt;0,$C34&gt;0,$D34&gt;0,NOT(ISBLANK($H34))),_xlfn.LOGNORM.INV(ABS(VLOOKUP($N$1,VLookups!$A$27:$B$28,2,FALSE)-R$3),LN($G34),LN($K34)),"")</f>
        <v/>
      </c>
      <c r="S34" s="79" t="str">
        <f>IF(AND($B34&gt;0,$C34&gt;0,$D34&gt;0,NOT(ISBLANK($H34))),_xlfn.LOGNORM.INV(ABS(VLOOKUP($N$1,VLookups!$A$27:$B$28,2,FALSE)-S$3),LN($G34),LN($K34)),"")</f>
        <v/>
      </c>
      <c r="T34" s="80" t="str">
        <f>IF(AND($B34&gt;0,$C34&gt;0,$D34&gt;0,NOT(ISBLANK($H34))),_xlfn.LOGNORM.INV(ABS(VLOOKUP($N$1,VLookups!$A$27:$B$28,2,FALSE)-T$3),LN($G34),LN($K34)),"")</f>
        <v/>
      </c>
      <c r="U34" s="79" t="str">
        <f>IF(AND($B34&gt;0,$C34&gt;0,$D34&gt;0,NOT(ISBLANK($H34))),_xlfn.LOGNORM.INV(ABS(VLOOKUP($N$1,VLookups!$A$27:$B$28,2,FALSE)-U$3),LN($G34),LN($K34)),"")</f>
        <v/>
      </c>
      <c r="V34" s="5"/>
      <c r="W34" s="145" t="str">
        <f t="shared" si="12"/>
        <v/>
      </c>
      <c r="X34" s="145" t="str">
        <f t="shared" si="13"/>
        <v/>
      </c>
      <c r="Y34" s="46" t="str">
        <f t="shared" ref="Y34" si="280">IF(ISNONTEXT($W34),X34+$W34,"")</f>
        <v/>
      </c>
      <c r="Z34" s="46" t="str">
        <f t="shared" si="25"/>
        <v/>
      </c>
      <c r="AA34" s="46" t="str">
        <f t="shared" si="26"/>
        <v/>
      </c>
      <c r="AB34" s="46" t="str">
        <f t="shared" si="27"/>
        <v/>
      </c>
      <c r="AC34" s="46" t="str">
        <f t="shared" si="28"/>
        <v/>
      </c>
      <c r="AD34" s="46" t="str">
        <f t="shared" si="29"/>
        <v/>
      </c>
      <c r="AE34" s="46" t="str">
        <f t="shared" si="30"/>
        <v/>
      </c>
      <c r="AF34" s="46" t="str">
        <f t="shared" si="31"/>
        <v/>
      </c>
      <c r="AG34" s="46" t="str">
        <f t="shared" si="32"/>
        <v/>
      </c>
      <c r="AH34" s="46" t="str">
        <f t="shared" si="33"/>
        <v/>
      </c>
      <c r="AI34" s="46" t="str">
        <f t="shared" si="34"/>
        <v/>
      </c>
      <c r="AJ34" s="46" t="str">
        <f t="shared" si="35"/>
        <v/>
      </c>
      <c r="AK34" s="46" t="str">
        <f t="shared" si="36"/>
        <v/>
      </c>
      <c r="AL34" s="46" t="str">
        <f t="shared" si="37"/>
        <v/>
      </c>
      <c r="AM34" s="46" t="str">
        <f t="shared" si="38"/>
        <v/>
      </c>
      <c r="AN34" s="46" t="str">
        <f t="shared" si="39"/>
        <v/>
      </c>
      <c r="AO34" s="46" t="str">
        <f t="shared" si="40"/>
        <v/>
      </c>
      <c r="AP34" s="46" t="str">
        <f t="shared" si="41"/>
        <v/>
      </c>
      <c r="AQ34" s="46" t="str">
        <f t="shared" si="42"/>
        <v/>
      </c>
      <c r="AR34" s="46" t="str">
        <f t="shared" si="43"/>
        <v/>
      </c>
      <c r="AS34" s="46" t="str">
        <f t="shared" si="44"/>
        <v/>
      </c>
      <c r="AT34" s="46" t="str">
        <f t="shared" si="45"/>
        <v/>
      </c>
      <c r="AU34" s="46" t="str">
        <f t="shared" si="46"/>
        <v/>
      </c>
      <c r="AV34" s="46" t="str">
        <f t="shared" si="47"/>
        <v/>
      </c>
      <c r="AW34" s="46" t="str">
        <f t="shared" si="48"/>
        <v/>
      </c>
      <c r="AX34" s="46" t="str">
        <f t="shared" si="49"/>
        <v/>
      </c>
      <c r="AY34" s="46" t="str">
        <f t="shared" si="50"/>
        <v/>
      </c>
      <c r="AZ34" s="46" t="str">
        <f t="shared" si="51"/>
        <v/>
      </c>
      <c r="BA34" s="46" t="str">
        <f t="shared" si="52"/>
        <v/>
      </c>
      <c r="BB34" s="46" t="str">
        <f t="shared" si="53"/>
        <v/>
      </c>
      <c r="BC34" s="46" t="str">
        <f t="shared" si="54"/>
        <v/>
      </c>
      <c r="BD34" s="46" t="str">
        <f t="shared" si="55"/>
        <v/>
      </c>
      <c r="BE34" s="46" t="str">
        <f t="shared" si="56"/>
        <v/>
      </c>
      <c r="BF34" s="46" t="str">
        <f t="shared" si="57"/>
        <v/>
      </c>
      <c r="BG34" s="46" t="str">
        <f t="shared" si="58"/>
        <v/>
      </c>
      <c r="BH34" s="46" t="str">
        <f t="shared" si="59"/>
        <v/>
      </c>
      <c r="BI34" s="46" t="str">
        <f t="shared" si="60"/>
        <v/>
      </c>
      <c r="BJ34" s="46" t="str">
        <f t="shared" si="61"/>
        <v/>
      </c>
      <c r="BK34" s="46" t="str">
        <f t="shared" si="62"/>
        <v/>
      </c>
      <c r="BL34" s="46" t="str">
        <f t="shared" si="63"/>
        <v/>
      </c>
      <c r="BM34" s="46" t="str">
        <f t="shared" si="64"/>
        <v/>
      </c>
      <c r="BN34" s="46" t="str">
        <f t="shared" si="65"/>
        <v/>
      </c>
      <c r="BO34" s="46" t="str">
        <f t="shared" si="66"/>
        <v/>
      </c>
      <c r="BP34" s="46" t="str">
        <f t="shared" si="67"/>
        <v/>
      </c>
      <c r="BQ34" s="46" t="str">
        <f t="shared" si="68"/>
        <v/>
      </c>
      <c r="BR34" s="46" t="str">
        <f t="shared" si="69"/>
        <v/>
      </c>
      <c r="BS34" s="46" t="str">
        <f t="shared" si="70"/>
        <v/>
      </c>
      <c r="BT34" s="46" t="str">
        <f t="shared" si="71"/>
        <v/>
      </c>
      <c r="BU34" s="46" t="str">
        <f t="shared" si="72"/>
        <v/>
      </c>
      <c r="BV34" s="46" t="str">
        <f t="shared" si="73"/>
        <v/>
      </c>
      <c r="BW34" s="46" t="str">
        <f t="shared" si="74"/>
        <v/>
      </c>
      <c r="BX34" s="46" t="str">
        <f t="shared" si="75"/>
        <v/>
      </c>
      <c r="BY34" s="46" t="str">
        <f t="shared" si="76"/>
        <v/>
      </c>
      <c r="BZ34" s="46" t="str">
        <f t="shared" si="77"/>
        <v/>
      </c>
      <c r="CA34" s="46" t="str">
        <f t="shared" si="78"/>
        <v/>
      </c>
      <c r="CB34" s="46" t="str">
        <f t="shared" si="79"/>
        <v/>
      </c>
      <c r="CC34" s="46" t="str">
        <f t="shared" si="80"/>
        <v/>
      </c>
      <c r="CD34" s="46" t="str">
        <f t="shared" si="81"/>
        <v/>
      </c>
      <c r="CE34" s="46" t="str">
        <f t="shared" si="82"/>
        <v/>
      </c>
      <c r="CF34" s="46" t="str">
        <f t="shared" si="83"/>
        <v/>
      </c>
      <c r="CG34" s="46" t="str">
        <f t="shared" si="84"/>
        <v/>
      </c>
      <c r="CH34" s="46" t="str">
        <f t="shared" si="85"/>
        <v/>
      </c>
      <c r="CI34" s="46" t="str">
        <f t="shared" si="86"/>
        <v/>
      </c>
      <c r="CJ34" s="46" t="str">
        <f t="shared" si="87"/>
        <v/>
      </c>
      <c r="CK34" s="46" t="str">
        <f t="shared" si="18"/>
        <v/>
      </c>
      <c r="CL34" s="46" t="str">
        <f t="shared" si="88"/>
        <v/>
      </c>
      <c r="CM34" s="46" t="str">
        <f t="shared" si="89"/>
        <v/>
      </c>
      <c r="CN34" s="46" t="str">
        <f t="shared" si="90"/>
        <v/>
      </c>
      <c r="CO34" s="46" t="str">
        <f t="shared" si="91"/>
        <v/>
      </c>
      <c r="CP34" s="46" t="str">
        <f t="shared" si="92"/>
        <v/>
      </c>
      <c r="CQ34" s="46" t="str">
        <f t="shared" si="93"/>
        <v/>
      </c>
      <c r="CR34" s="46" t="str">
        <f t="shared" si="94"/>
        <v/>
      </c>
      <c r="CS34" s="46" t="str">
        <f t="shared" si="95"/>
        <v/>
      </c>
      <c r="CT34" s="46" t="str">
        <f t="shared" si="96"/>
        <v/>
      </c>
      <c r="CU34" s="46" t="str">
        <f t="shared" si="97"/>
        <v/>
      </c>
      <c r="CV34" s="46" t="str">
        <f t="shared" si="98"/>
        <v/>
      </c>
      <c r="CW34" s="46" t="str">
        <f t="shared" si="99"/>
        <v/>
      </c>
      <c r="CX34" s="46" t="str">
        <f t="shared" si="100"/>
        <v/>
      </c>
      <c r="CY34" s="46" t="str">
        <f t="shared" si="101"/>
        <v/>
      </c>
      <c r="CZ34" s="46" t="str">
        <f t="shared" si="102"/>
        <v/>
      </c>
      <c r="DA34" s="46" t="str">
        <f t="shared" si="103"/>
        <v/>
      </c>
      <c r="DB34" s="46" t="str">
        <f t="shared" si="104"/>
        <v/>
      </c>
      <c r="DC34" s="46" t="str">
        <f t="shared" si="105"/>
        <v/>
      </c>
      <c r="DD34" s="46" t="str">
        <f t="shared" si="106"/>
        <v/>
      </c>
      <c r="DE34" s="46" t="str">
        <f t="shared" si="107"/>
        <v/>
      </c>
      <c r="DF34" s="46" t="str">
        <f t="shared" si="108"/>
        <v/>
      </c>
      <c r="DG34" s="46" t="str">
        <f t="shared" si="109"/>
        <v/>
      </c>
      <c r="DH34" s="46" t="str">
        <f t="shared" si="110"/>
        <v/>
      </c>
      <c r="DI34" s="46" t="str">
        <f t="shared" si="111"/>
        <v/>
      </c>
      <c r="DJ34" s="46" t="str">
        <f t="shared" si="112"/>
        <v/>
      </c>
      <c r="DK34" s="46" t="str">
        <f t="shared" si="113"/>
        <v/>
      </c>
      <c r="DL34" s="46" t="str">
        <f t="shared" si="114"/>
        <v/>
      </c>
      <c r="DM34" s="46" t="str">
        <f t="shared" si="115"/>
        <v/>
      </c>
      <c r="DN34" s="46" t="str">
        <f t="shared" si="116"/>
        <v/>
      </c>
      <c r="DO34" s="46" t="str">
        <f t="shared" si="117"/>
        <v/>
      </c>
      <c r="DP34" s="46" t="str">
        <f t="shared" si="118"/>
        <v/>
      </c>
      <c r="DQ34" s="46" t="str">
        <f t="shared" si="119"/>
        <v/>
      </c>
      <c r="DR34" s="46" t="str">
        <f t="shared" si="120"/>
        <v/>
      </c>
      <c r="DS34" s="46" t="str">
        <f t="shared" si="121"/>
        <v/>
      </c>
      <c r="DT34" s="46" t="str">
        <f t="shared" si="122"/>
        <v/>
      </c>
      <c r="DU34" s="46" t="str">
        <f t="shared" si="123"/>
        <v/>
      </c>
      <c r="DV34" s="46" t="str">
        <f t="shared" si="124"/>
        <v/>
      </c>
      <c r="DW34" s="46" t="str">
        <f t="shared" si="125"/>
        <v/>
      </c>
      <c r="DX34" s="46" t="str">
        <f t="shared" si="126"/>
        <v/>
      </c>
      <c r="DY34" s="46" t="str">
        <f t="shared" si="127"/>
        <v/>
      </c>
      <c r="DZ34" s="46" t="str">
        <f t="shared" si="128"/>
        <v/>
      </c>
      <c r="EA34" s="46" t="str">
        <f t="shared" si="129"/>
        <v/>
      </c>
      <c r="EB34" s="46" t="str">
        <f t="shared" si="130"/>
        <v/>
      </c>
      <c r="EC34" s="46" t="str">
        <f t="shared" si="131"/>
        <v/>
      </c>
      <c r="ED34" s="46" t="str">
        <f t="shared" si="132"/>
        <v/>
      </c>
      <c r="EE34" s="46" t="str">
        <f t="shared" si="133"/>
        <v/>
      </c>
      <c r="EF34" s="46" t="str">
        <f t="shared" si="134"/>
        <v/>
      </c>
      <c r="EG34" s="46" t="str">
        <f t="shared" si="135"/>
        <v/>
      </c>
      <c r="EH34" s="46" t="str">
        <f t="shared" si="136"/>
        <v/>
      </c>
      <c r="EI34" s="46" t="str">
        <f t="shared" si="137"/>
        <v/>
      </c>
      <c r="EJ34" s="46" t="str">
        <f t="shared" si="138"/>
        <v/>
      </c>
      <c r="EK34" s="46" t="str">
        <f t="shared" si="139"/>
        <v/>
      </c>
      <c r="EL34" s="46" t="str">
        <f t="shared" si="140"/>
        <v/>
      </c>
      <c r="EM34" s="46" t="str">
        <f t="shared" si="141"/>
        <v/>
      </c>
      <c r="EN34" s="46" t="str">
        <f t="shared" si="142"/>
        <v/>
      </c>
      <c r="EO34" s="46" t="str">
        <f t="shared" si="143"/>
        <v/>
      </c>
      <c r="EP34" s="46" t="str">
        <f t="shared" si="144"/>
        <v/>
      </c>
      <c r="EQ34" s="46" t="str">
        <f t="shared" si="145"/>
        <v/>
      </c>
      <c r="ER34" s="46" t="str">
        <f t="shared" si="146"/>
        <v/>
      </c>
      <c r="ES34" s="46" t="str">
        <f t="shared" si="147"/>
        <v/>
      </c>
      <c r="ET34" s="46" t="str">
        <f t="shared" si="148"/>
        <v/>
      </c>
      <c r="EU34" s="46" t="str">
        <f t="shared" si="149"/>
        <v/>
      </c>
      <c r="EV34" s="46" t="str">
        <f t="shared" si="150"/>
        <v/>
      </c>
      <c r="EW34" s="46" t="str">
        <f t="shared" si="19"/>
        <v/>
      </c>
      <c r="EX34" s="46" t="str">
        <f t="shared" si="151"/>
        <v/>
      </c>
      <c r="EY34" s="46" t="str">
        <f t="shared" si="152"/>
        <v/>
      </c>
      <c r="EZ34" s="46" t="str">
        <f t="shared" si="153"/>
        <v/>
      </c>
      <c r="FA34" s="46" t="str">
        <f t="shared" si="154"/>
        <v/>
      </c>
      <c r="FB34" s="46" t="str">
        <f t="shared" si="155"/>
        <v/>
      </c>
      <c r="FC34" s="46" t="str">
        <f t="shared" si="156"/>
        <v/>
      </c>
      <c r="FD34" s="46" t="str">
        <f t="shared" si="157"/>
        <v/>
      </c>
      <c r="FE34" s="46" t="str">
        <f t="shared" si="158"/>
        <v/>
      </c>
      <c r="FF34" s="46" t="str">
        <f t="shared" si="159"/>
        <v/>
      </c>
      <c r="FG34" s="46" t="str">
        <f t="shared" si="160"/>
        <v/>
      </c>
      <c r="FH34" s="46" t="str">
        <f t="shared" si="161"/>
        <v/>
      </c>
      <c r="FI34" s="46" t="str">
        <f t="shared" si="162"/>
        <v/>
      </c>
      <c r="FJ34" s="46" t="str">
        <f t="shared" si="163"/>
        <v/>
      </c>
      <c r="FK34" s="46" t="str">
        <f t="shared" si="164"/>
        <v/>
      </c>
      <c r="FL34" s="46" t="str">
        <f t="shared" si="165"/>
        <v/>
      </c>
      <c r="FM34" s="46" t="str">
        <f t="shared" si="166"/>
        <v/>
      </c>
      <c r="FN34" s="46" t="str">
        <f t="shared" si="167"/>
        <v/>
      </c>
      <c r="FO34" s="46" t="str">
        <f t="shared" si="168"/>
        <v/>
      </c>
      <c r="FP34" s="46" t="str">
        <f t="shared" si="169"/>
        <v/>
      </c>
      <c r="FQ34" s="46" t="str">
        <f t="shared" si="170"/>
        <v/>
      </c>
      <c r="FR34" s="46" t="str">
        <f t="shared" si="171"/>
        <v/>
      </c>
      <c r="FS34" s="46" t="str">
        <f t="shared" si="172"/>
        <v/>
      </c>
      <c r="FT34" s="46" t="str">
        <f t="shared" si="173"/>
        <v/>
      </c>
      <c r="FU34" s="46" t="str">
        <f t="shared" si="174"/>
        <v/>
      </c>
      <c r="FV34" s="46" t="str">
        <f t="shared" si="175"/>
        <v/>
      </c>
      <c r="FW34" s="46" t="str">
        <f t="shared" si="176"/>
        <v/>
      </c>
      <c r="FX34" s="46" t="str">
        <f t="shared" si="177"/>
        <v/>
      </c>
      <c r="FY34" s="46" t="str">
        <f t="shared" si="178"/>
        <v/>
      </c>
      <c r="FZ34" s="46" t="str">
        <f t="shared" si="179"/>
        <v/>
      </c>
      <c r="GA34" s="46" t="str">
        <f t="shared" si="180"/>
        <v/>
      </c>
      <c r="GB34" s="46" t="str">
        <f t="shared" si="181"/>
        <v/>
      </c>
      <c r="GC34" s="46" t="str">
        <f t="shared" si="182"/>
        <v/>
      </c>
      <c r="GD34" s="46" t="str">
        <f t="shared" si="183"/>
        <v/>
      </c>
      <c r="GE34" s="46" t="str">
        <f t="shared" si="184"/>
        <v/>
      </c>
      <c r="GF34" s="46" t="str">
        <f t="shared" si="185"/>
        <v/>
      </c>
      <c r="GG34" s="46" t="str">
        <f t="shared" si="186"/>
        <v/>
      </c>
      <c r="GH34" s="46" t="str">
        <f t="shared" si="187"/>
        <v/>
      </c>
      <c r="GI34" s="46" t="str">
        <f t="shared" si="188"/>
        <v/>
      </c>
      <c r="GJ34" s="46" t="str">
        <f t="shared" si="189"/>
        <v/>
      </c>
      <c r="GK34" s="46" t="str">
        <f t="shared" si="190"/>
        <v/>
      </c>
      <c r="GL34" s="46" t="str">
        <f t="shared" si="191"/>
        <v/>
      </c>
      <c r="GM34" s="46" t="str">
        <f t="shared" si="192"/>
        <v/>
      </c>
      <c r="GN34" s="46" t="str">
        <f t="shared" si="193"/>
        <v/>
      </c>
      <c r="GO34" s="46" t="str">
        <f t="shared" si="194"/>
        <v/>
      </c>
      <c r="GP34" s="46" t="str">
        <f t="shared" si="195"/>
        <v/>
      </c>
      <c r="GQ34" s="46" t="str">
        <f t="shared" si="196"/>
        <v/>
      </c>
      <c r="GR34" s="46" t="str">
        <f t="shared" si="197"/>
        <v/>
      </c>
      <c r="GS34" s="46" t="str">
        <f t="shared" si="198"/>
        <v/>
      </c>
      <c r="GT34" s="46" t="str">
        <f t="shared" si="199"/>
        <v/>
      </c>
      <c r="GU34" s="46" t="str">
        <f t="shared" si="200"/>
        <v/>
      </c>
      <c r="GV34" s="46" t="str">
        <f t="shared" si="201"/>
        <v/>
      </c>
      <c r="GW34" s="46" t="str">
        <f t="shared" si="202"/>
        <v/>
      </c>
      <c r="GX34" s="46" t="str">
        <f t="shared" si="203"/>
        <v/>
      </c>
      <c r="GY34" s="46" t="str">
        <f t="shared" si="204"/>
        <v/>
      </c>
      <c r="GZ34" s="46" t="str">
        <f t="shared" si="205"/>
        <v/>
      </c>
      <c r="HA34" s="46" t="str">
        <f t="shared" si="206"/>
        <v/>
      </c>
      <c r="HB34" s="46" t="str">
        <f t="shared" si="207"/>
        <v/>
      </c>
      <c r="HC34" s="46" t="str">
        <f t="shared" si="208"/>
        <v/>
      </c>
      <c r="HD34" s="46" t="str">
        <f t="shared" si="209"/>
        <v/>
      </c>
      <c r="HE34" s="46" t="str">
        <f t="shared" si="210"/>
        <v/>
      </c>
      <c r="HF34" s="46" t="str">
        <f t="shared" si="211"/>
        <v/>
      </c>
      <c r="HG34" s="46" t="str">
        <f t="shared" si="212"/>
        <v/>
      </c>
      <c r="HH34" s="46" t="str">
        <f t="shared" si="213"/>
        <v/>
      </c>
      <c r="HI34" s="46" t="str">
        <f t="shared" si="20"/>
        <v/>
      </c>
      <c r="HJ34" s="46" t="str">
        <f t="shared" si="241"/>
        <v/>
      </c>
      <c r="HK34" s="46" t="str">
        <f t="shared" si="242"/>
        <v/>
      </c>
      <c r="HL34" s="46" t="str">
        <f t="shared" si="243"/>
        <v/>
      </c>
      <c r="HM34" s="46" t="str">
        <f t="shared" si="244"/>
        <v/>
      </c>
      <c r="HN34" s="46" t="str">
        <f t="shared" si="245"/>
        <v/>
      </c>
      <c r="HO34" s="46" t="str">
        <f t="shared" si="246"/>
        <v/>
      </c>
      <c r="HP34" s="46" t="str">
        <f t="shared" si="247"/>
        <v/>
      </c>
      <c r="HQ34" s="146" t="e">
        <f t="shared" si="15"/>
        <v>#N/A</v>
      </c>
      <c r="HR34" s="146" t="e">
        <f t="shared" si="264"/>
        <v>#N/A</v>
      </c>
      <c r="HS34" s="146" t="e">
        <f t="shared" si="264"/>
        <v>#N/A</v>
      </c>
      <c r="HT34" s="146" t="e">
        <f t="shared" si="264"/>
        <v>#N/A</v>
      </c>
      <c r="HU34" s="146" t="e">
        <f t="shared" si="277"/>
        <v>#N/A</v>
      </c>
      <c r="HV34" s="146" t="e">
        <f t="shared" si="277"/>
        <v>#N/A</v>
      </c>
      <c r="HW34" s="146" t="e">
        <f t="shared" si="277"/>
        <v>#N/A</v>
      </c>
      <c r="HX34" s="146" t="e">
        <f t="shared" si="277"/>
        <v>#N/A</v>
      </c>
      <c r="HY34" s="146" t="e">
        <f t="shared" si="277"/>
        <v>#N/A</v>
      </c>
      <c r="HZ34" s="146" t="e">
        <f t="shared" si="277"/>
        <v>#N/A</v>
      </c>
      <c r="IA34" s="146" t="e">
        <f t="shared" si="277"/>
        <v>#N/A</v>
      </c>
      <c r="IB34" s="146" t="e">
        <f t="shared" si="277"/>
        <v>#N/A</v>
      </c>
      <c r="IC34" s="146" t="e">
        <f t="shared" si="277"/>
        <v>#N/A</v>
      </c>
      <c r="ID34" s="146" t="e">
        <f t="shared" si="277"/>
        <v>#N/A</v>
      </c>
      <c r="IE34" s="146" t="e">
        <f t="shared" si="277"/>
        <v>#N/A</v>
      </c>
      <c r="IF34" s="146" t="e">
        <f t="shared" si="277"/>
        <v>#N/A</v>
      </c>
      <c r="IG34" s="146" t="e">
        <f t="shared" si="277"/>
        <v>#N/A</v>
      </c>
      <c r="IH34" s="146" t="e">
        <f t="shared" si="277"/>
        <v>#N/A</v>
      </c>
      <c r="II34" s="146" t="e">
        <f t="shared" si="277"/>
        <v>#N/A</v>
      </c>
      <c r="IJ34" s="146" t="e">
        <f t="shared" si="272"/>
        <v>#N/A</v>
      </c>
      <c r="IK34" s="146" t="e">
        <f t="shared" si="272"/>
        <v>#N/A</v>
      </c>
      <c r="IL34" s="146" t="e">
        <f t="shared" si="272"/>
        <v>#N/A</v>
      </c>
      <c r="IM34" s="146" t="e">
        <f t="shared" si="272"/>
        <v>#N/A</v>
      </c>
      <c r="IN34" s="146" t="e">
        <f t="shared" si="272"/>
        <v>#N/A</v>
      </c>
      <c r="IO34" s="146" t="e">
        <f t="shared" si="272"/>
        <v>#N/A</v>
      </c>
      <c r="IP34" s="146" t="e">
        <f t="shared" si="272"/>
        <v>#N/A</v>
      </c>
      <c r="IQ34" s="146" t="e">
        <f t="shared" si="272"/>
        <v>#N/A</v>
      </c>
      <c r="IR34" s="146" t="e">
        <f t="shared" si="272"/>
        <v>#N/A</v>
      </c>
      <c r="IS34" s="146" t="e">
        <f t="shared" si="272"/>
        <v>#N/A</v>
      </c>
      <c r="IT34" s="146" t="e">
        <f t="shared" si="272"/>
        <v>#N/A</v>
      </c>
      <c r="IU34" s="146" t="e">
        <f t="shared" si="272"/>
        <v>#N/A</v>
      </c>
      <c r="IV34" s="146" t="e">
        <f t="shared" si="272"/>
        <v>#N/A</v>
      </c>
      <c r="IW34" s="146" t="e">
        <f t="shared" si="272"/>
        <v>#N/A</v>
      </c>
      <c r="IX34" s="146" t="e">
        <f t="shared" si="272"/>
        <v>#N/A</v>
      </c>
      <c r="IY34" s="146" t="e">
        <f t="shared" si="268"/>
        <v>#N/A</v>
      </c>
      <c r="IZ34" s="146" t="e">
        <f t="shared" si="268"/>
        <v>#N/A</v>
      </c>
      <c r="JA34" s="146" t="e">
        <f t="shared" si="268"/>
        <v>#N/A</v>
      </c>
      <c r="JB34" s="146" t="e">
        <f t="shared" si="268"/>
        <v>#N/A</v>
      </c>
      <c r="JC34" s="146" t="e">
        <f t="shared" si="268"/>
        <v>#N/A</v>
      </c>
      <c r="JD34" s="146" t="e">
        <f t="shared" si="268"/>
        <v>#N/A</v>
      </c>
      <c r="JE34" s="146" t="e">
        <f t="shared" si="268"/>
        <v>#N/A</v>
      </c>
      <c r="JF34" s="146" t="e">
        <f t="shared" si="268"/>
        <v>#N/A</v>
      </c>
      <c r="JG34" s="146" t="e">
        <f t="shared" si="268"/>
        <v>#N/A</v>
      </c>
      <c r="JH34" s="146" t="e">
        <f t="shared" si="268"/>
        <v>#N/A</v>
      </c>
      <c r="JI34" s="146" t="e">
        <f t="shared" si="268"/>
        <v>#N/A</v>
      </c>
      <c r="JJ34" s="146" t="e">
        <f t="shared" si="268"/>
        <v>#N/A</v>
      </c>
      <c r="JK34" s="146" t="e">
        <f t="shared" si="268"/>
        <v>#N/A</v>
      </c>
      <c r="JL34" s="146" t="e">
        <f t="shared" si="268"/>
        <v>#N/A</v>
      </c>
      <c r="JM34" s="146" t="e">
        <f t="shared" si="268"/>
        <v>#N/A</v>
      </c>
      <c r="JN34" s="146" t="e">
        <f t="shared" si="250"/>
        <v>#N/A</v>
      </c>
      <c r="JO34" s="146" t="e">
        <f t="shared" si="250"/>
        <v>#N/A</v>
      </c>
      <c r="JP34" s="146" t="e">
        <f t="shared" si="250"/>
        <v>#N/A</v>
      </c>
      <c r="JQ34" s="146" t="e">
        <f t="shared" si="250"/>
        <v>#N/A</v>
      </c>
      <c r="JR34" s="146" t="e">
        <f t="shared" si="250"/>
        <v>#N/A</v>
      </c>
      <c r="JS34" s="146" t="e">
        <f t="shared" si="250"/>
        <v>#N/A</v>
      </c>
      <c r="JT34" s="146" t="e">
        <f t="shared" si="250"/>
        <v>#N/A</v>
      </c>
      <c r="JU34" s="146" t="e">
        <f t="shared" si="250"/>
        <v>#N/A</v>
      </c>
      <c r="JV34" s="146" t="e">
        <f t="shared" si="250"/>
        <v>#N/A</v>
      </c>
      <c r="JW34" s="146" t="e">
        <f t="shared" si="250"/>
        <v>#N/A</v>
      </c>
      <c r="JX34" s="146" t="e">
        <f t="shared" si="250"/>
        <v>#N/A</v>
      </c>
      <c r="JY34" s="146" t="e">
        <f t="shared" si="250"/>
        <v>#N/A</v>
      </c>
      <c r="JZ34" s="146" t="e">
        <f t="shared" si="250"/>
        <v>#N/A</v>
      </c>
      <c r="KA34" s="146" t="e">
        <f t="shared" si="250"/>
        <v>#N/A</v>
      </c>
      <c r="KB34" s="146" t="e">
        <f t="shared" si="250"/>
        <v>#N/A</v>
      </c>
      <c r="KC34" s="146" t="e">
        <f t="shared" si="21"/>
        <v>#N/A</v>
      </c>
      <c r="KD34" s="146" t="e">
        <f t="shared" si="265"/>
        <v>#N/A</v>
      </c>
      <c r="KE34" s="146" t="e">
        <f t="shared" si="265"/>
        <v>#N/A</v>
      </c>
      <c r="KF34" s="146" t="e">
        <f t="shared" si="265"/>
        <v>#N/A</v>
      </c>
      <c r="KG34" s="146" t="e">
        <f t="shared" si="278"/>
        <v>#N/A</v>
      </c>
      <c r="KH34" s="146" t="e">
        <f t="shared" si="278"/>
        <v>#N/A</v>
      </c>
      <c r="KI34" s="146" t="e">
        <f t="shared" si="278"/>
        <v>#N/A</v>
      </c>
      <c r="KJ34" s="146" t="e">
        <f t="shared" si="278"/>
        <v>#N/A</v>
      </c>
      <c r="KK34" s="146" t="e">
        <f t="shared" si="278"/>
        <v>#N/A</v>
      </c>
      <c r="KL34" s="146" t="e">
        <f t="shared" si="278"/>
        <v>#N/A</v>
      </c>
      <c r="KM34" s="146" t="e">
        <f t="shared" si="278"/>
        <v>#N/A</v>
      </c>
      <c r="KN34" s="146" t="e">
        <f t="shared" si="278"/>
        <v>#N/A</v>
      </c>
      <c r="KO34" s="146" t="e">
        <f t="shared" si="278"/>
        <v>#N/A</v>
      </c>
      <c r="KP34" s="146" t="e">
        <f t="shared" si="278"/>
        <v>#N/A</v>
      </c>
      <c r="KQ34" s="146" t="e">
        <f t="shared" si="278"/>
        <v>#N/A</v>
      </c>
      <c r="KR34" s="146" t="e">
        <f t="shared" si="278"/>
        <v>#N/A</v>
      </c>
      <c r="KS34" s="146" t="e">
        <f t="shared" si="278"/>
        <v>#N/A</v>
      </c>
      <c r="KT34" s="146" t="e">
        <f t="shared" si="278"/>
        <v>#N/A</v>
      </c>
      <c r="KU34" s="146" t="e">
        <f t="shared" si="278"/>
        <v>#N/A</v>
      </c>
      <c r="KV34" s="146" t="e">
        <f t="shared" si="273"/>
        <v>#N/A</v>
      </c>
      <c r="KW34" s="146" t="e">
        <f t="shared" si="273"/>
        <v>#N/A</v>
      </c>
      <c r="KX34" s="146" t="e">
        <f t="shared" si="273"/>
        <v>#N/A</v>
      </c>
      <c r="KY34" s="146" t="e">
        <f t="shared" si="273"/>
        <v>#N/A</v>
      </c>
      <c r="KZ34" s="146" t="e">
        <f t="shared" si="273"/>
        <v>#N/A</v>
      </c>
      <c r="LA34" s="146" t="e">
        <f t="shared" si="273"/>
        <v>#N/A</v>
      </c>
      <c r="LB34" s="146" t="e">
        <f t="shared" si="273"/>
        <v>#N/A</v>
      </c>
      <c r="LC34" s="146" t="e">
        <f t="shared" si="273"/>
        <v>#N/A</v>
      </c>
      <c r="LD34" s="146" t="e">
        <f t="shared" si="273"/>
        <v>#N/A</v>
      </c>
      <c r="LE34" s="146" t="e">
        <f t="shared" si="273"/>
        <v>#N/A</v>
      </c>
      <c r="LF34" s="146" t="e">
        <f t="shared" si="273"/>
        <v>#N/A</v>
      </c>
      <c r="LG34" s="146" t="e">
        <f t="shared" si="273"/>
        <v>#N/A</v>
      </c>
      <c r="LH34" s="146" t="e">
        <f t="shared" si="273"/>
        <v>#N/A</v>
      </c>
      <c r="LI34" s="146" t="e">
        <f t="shared" si="273"/>
        <v>#N/A</v>
      </c>
      <c r="LJ34" s="146" t="e">
        <f t="shared" si="273"/>
        <v>#N/A</v>
      </c>
      <c r="LK34" s="146" t="e">
        <f t="shared" si="269"/>
        <v>#N/A</v>
      </c>
      <c r="LL34" s="146" t="e">
        <f t="shared" si="269"/>
        <v>#N/A</v>
      </c>
      <c r="LM34" s="146" t="e">
        <f t="shared" si="269"/>
        <v>#N/A</v>
      </c>
      <c r="LN34" s="146" t="e">
        <f t="shared" si="269"/>
        <v>#N/A</v>
      </c>
      <c r="LO34" s="146" t="e">
        <f t="shared" si="269"/>
        <v>#N/A</v>
      </c>
      <c r="LP34" s="146" t="e">
        <f t="shared" si="269"/>
        <v>#N/A</v>
      </c>
      <c r="LQ34" s="146" t="e">
        <f t="shared" si="269"/>
        <v>#N/A</v>
      </c>
      <c r="LR34" s="146" t="e">
        <f t="shared" si="269"/>
        <v>#N/A</v>
      </c>
      <c r="LS34" s="146" t="e">
        <f t="shared" si="269"/>
        <v>#N/A</v>
      </c>
      <c r="LT34" s="146" t="e">
        <f t="shared" si="269"/>
        <v>#N/A</v>
      </c>
      <c r="LU34" s="146" t="e">
        <f t="shared" si="269"/>
        <v>#N/A</v>
      </c>
      <c r="LV34" s="146" t="e">
        <f t="shared" si="269"/>
        <v>#N/A</v>
      </c>
      <c r="LW34" s="146" t="e">
        <f t="shared" si="269"/>
        <v>#N/A</v>
      </c>
      <c r="LX34" s="146" t="e">
        <f t="shared" si="269"/>
        <v>#N/A</v>
      </c>
      <c r="LY34" s="146" t="e">
        <f t="shared" si="269"/>
        <v>#N/A</v>
      </c>
      <c r="LZ34" s="146" t="e">
        <f t="shared" si="251"/>
        <v>#N/A</v>
      </c>
      <c r="MA34" s="146" t="e">
        <f t="shared" si="251"/>
        <v>#N/A</v>
      </c>
      <c r="MB34" s="146" t="e">
        <f t="shared" si="251"/>
        <v>#N/A</v>
      </c>
      <c r="MC34" s="146" t="e">
        <f t="shared" si="251"/>
        <v>#N/A</v>
      </c>
      <c r="MD34" s="146" t="e">
        <f t="shared" si="251"/>
        <v>#N/A</v>
      </c>
      <c r="ME34" s="146" t="e">
        <f t="shared" si="251"/>
        <v>#N/A</v>
      </c>
      <c r="MF34" s="146" t="e">
        <f t="shared" si="251"/>
        <v>#N/A</v>
      </c>
      <c r="MG34" s="146" t="e">
        <f t="shared" si="251"/>
        <v>#N/A</v>
      </c>
      <c r="MH34" s="146" t="e">
        <f t="shared" si="251"/>
        <v>#N/A</v>
      </c>
      <c r="MI34" s="146" t="e">
        <f t="shared" si="251"/>
        <v>#N/A</v>
      </c>
      <c r="MJ34" s="146" t="e">
        <f t="shared" si="251"/>
        <v>#N/A</v>
      </c>
      <c r="MK34" s="146" t="e">
        <f t="shared" si="251"/>
        <v>#N/A</v>
      </c>
      <c r="ML34" s="146" t="e">
        <f t="shared" si="251"/>
        <v>#N/A</v>
      </c>
      <c r="MM34" s="146" t="e">
        <f t="shared" si="251"/>
        <v>#N/A</v>
      </c>
      <c r="MN34" s="146" t="e">
        <f t="shared" si="251"/>
        <v>#N/A</v>
      </c>
      <c r="MO34" s="146" t="e">
        <f t="shared" si="22"/>
        <v>#N/A</v>
      </c>
      <c r="MP34" s="146" t="e">
        <f t="shared" si="266"/>
        <v>#N/A</v>
      </c>
      <c r="MQ34" s="146" t="e">
        <f t="shared" si="266"/>
        <v>#N/A</v>
      </c>
      <c r="MR34" s="146" t="e">
        <f t="shared" si="266"/>
        <v>#N/A</v>
      </c>
      <c r="MS34" s="146" t="e">
        <f t="shared" si="279"/>
        <v>#N/A</v>
      </c>
      <c r="MT34" s="146" t="e">
        <f t="shared" si="279"/>
        <v>#N/A</v>
      </c>
      <c r="MU34" s="146" t="e">
        <f t="shared" si="279"/>
        <v>#N/A</v>
      </c>
      <c r="MV34" s="146" t="e">
        <f t="shared" si="279"/>
        <v>#N/A</v>
      </c>
      <c r="MW34" s="146" t="e">
        <f t="shared" si="279"/>
        <v>#N/A</v>
      </c>
      <c r="MX34" s="146" t="e">
        <f t="shared" si="279"/>
        <v>#N/A</v>
      </c>
      <c r="MY34" s="146" t="e">
        <f t="shared" si="279"/>
        <v>#N/A</v>
      </c>
      <c r="MZ34" s="146" t="e">
        <f t="shared" si="279"/>
        <v>#N/A</v>
      </c>
      <c r="NA34" s="146" t="e">
        <f t="shared" si="279"/>
        <v>#N/A</v>
      </c>
      <c r="NB34" s="146" t="e">
        <f t="shared" si="279"/>
        <v>#N/A</v>
      </c>
      <c r="NC34" s="146" t="e">
        <f t="shared" si="279"/>
        <v>#N/A</v>
      </c>
      <c r="ND34" s="146" t="e">
        <f t="shared" si="279"/>
        <v>#N/A</v>
      </c>
      <c r="NE34" s="146" t="e">
        <f t="shared" si="279"/>
        <v>#N/A</v>
      </c>
      <c r="NF34" s="146" t="e">
        <f t="shared" si="279"/>
        <v>#N/A</v>
      </c>
      <c r="NG34" s="146" t="e">
        <f t="shared" si="279"/>
        <v>#N/A</v>
      </c>
      <c r="NH34" s="146" t="e">
        <f t="shared" si="274"/>
        <v>#N/A</v>
      </c>
      <c r="NI34" s="146" t="e">
        <f t="shared" si="274"/>
        <v>#N/A</v>
      </c>
      <c r="NJ34" s="146" t="e">
        <f t="shared" si="274"/>
        <v>#N/A</v>
      </c>
      <c r="NK34" s="146" t="e">
        <f t="shared" si="274"/>
        <v>#N/A</v>
      </c>
      <c r="NL34" s="146" t="e">
        <f t="shared" si="274"/>
        <v>#N/A</v>
      </c>
      <c r="NM34" s="146" t="e">
        <f t="shared" si="274"/>
        <v>#N/A</v>
      </c>
      <c r="NN34" s="146" t="e">
        <f t="shared" si="274"/>
        <v>#N/A</v>
      </c>
      <c r="NO34" s="146" t="e">
        <f t="shared" si="274"/>
        <v>#N/A</v>
      </c>
      <c r="NP34" s="146" t="e">
        <f t="shared" si="274"/>
        <v>#N/A</v>
      </c>
      <c r="NQ34" s="146" t="e">
        <f t="shared" si="274"/>
        <v>#N/A</v>
      </c>
      <c r="NR34" s="146" t="e">
        <f t="shared" si="274"/>
        <v>#N/A</v>
      </c>
      <c r="NS34" s="146" t="e">
        <f t="shared" si="274"/>
        <v>#N/A</v>
      </c>
      <c r="NT34" s="146" t="e">
        <f t="shared" si="274"/>
        <v>#N/A</v>
      </c>
      <c r="NU34" s="146" t="e">
        <f t="shared" si="274"/>
        <v>#N/A</v>
      </c>
      <c r="NV34" s="146" t="e">
        <f t="shared" si="274"/>
        <v>#N/A</v>
      </c>
      <c r="NW34" s="146" t="e">
        <f t="shared" si="270"/>
        <v>#N/A</v>
      </c>
      <c r="NX34" s="146" t="e">
        <f t="shared" si="270"/>
        <v>#N/A</v>
      </c>
      <c r="NY34" s="146" t="e">
        <f t="shared" si="270"/>
        <v>#N/A</v>
      </c>
      <c r="NZ34" s="146" t="e">
        <f t="shared" si="270"/>
        <v>#N/A</v>
      </c>
      <c r="OA34" s="146" t="e">
        <f t="shared" si="270"/>
        <v>#N/A</v>
      </c>
      <c r="OB34" s="146" t="e">
        <f t="shared" si="270"/>
        <v>#N/A</v>
      </c>
      <c r="OC34" s="146" t="e">
        <f t="shared" si="270"/>
        <v>#N/A</v>
      </c>
      <c r="OD34" s="146" t="e">
        <f t="shared" si="270"/>
        <v>#N/A</v>
      </c>
      <c r="OE34" s="146" t="e">
        <f t="shared" si="270"/>
        <v>#N/A</v>
      </c>
      <c r="OF34" s="146" t="e">
        <f t="shared" si="270"/>
        <v>#N/A</v>
      </c>
      <c r="OG34" s="146" t="e">
        <f t="shared" si="270"/>
        <v>#N/A</v>
      </c>
      <c r="OH34" s="146" t="e">
        <f t="shared" si="270"/>
        <v>#N/A</v>
      </c>
      <c r="OI34" s="146" t="e">
        <f t="shared" si="270"/>
        <v>#N/A</v>
      </c>
      <c r="OJ34" s="146" t="e">
        <f t="shared" si="270"/>
        <v>#N/A</v>
      </c>
      <c r="OK34" s="146" t="e">
        <f t="shared" si="270"/>
        <v>#N/A</v>
      </c>
      <c r="OL34" s="146" t="e">
        <f t="shared" si="252"/>
        <v>#N/A</v>
      </c>
      <c r="OM34" s="146" t="e">
        <f t="shared" si="252"/>
        <v>#N/A</v>
      </c>
      <c r="ON34" s="146" t="e">
        <f t="shared" si="252"/>
        <v>#N/A</v>
      </c>
      <c r="OO34" s="146" t="e">
        <f t="shared" si="252"/>
        <v>#N/A</v>
      </c>
      <c r="OP34" s="146" t="e">
        <f t="shared" si="252"/>
        <v>#N/A</v>
      </c>
      <c r="OQ34" s="146" t="e">
        <f t="shared" si="252"/>
        <v>#N/A</v>
      </c>
      <c r="OR34" s="146" t="e">
        <f t="shared" si="252"/>
        <v>#N/A</v>
      </c>
      <c r="OS34" s="146" t="e">
        <f t="shared" si="252"/>
        <v>#N/A</v>
      </c>
      <c r="OT34" s="146" t="e">
        <f t="shared" si="252"/>
        <v>#N/A</v>
      </c>
      <c r="OU34" s="146" t="e">
        <f t="shared" si="252"/>
        <v>#N/A</v>
      </c>
      <c r="OV34" s="146" t="e">
        <f t="shared" si="252"/>
        <v>#N/A</v>
      </c>
      <c r="OW34" s="146" t="e">
        <f t="shared" si="252"/>
        <v>#N/A</v>
      </c>
      <c r="OX34" s="146" t="e">
        <f t="shared" si="252"/>
        <v>#N/A</v>
      </c>
      <c r="OY34" s="146" t="e">
        <f t="shared" si="252"/>
        <v>#N/A</v>
      </c>
      <c r="OZ34" s="146" t="e">
        <f t="shared" si="252"/>
        <v>#N/A</v>
      </c>
      <c r="PA34" s="146" t="e">
        <f t="shared" si="23"/>
        <v>#N/A</v>
      </c>
      <c r="PB34" s="146" t="e">
        <f t="shared" si="248"/>
        <v>#N/A</v>
      </c>
      <c r="PC34" s="146" t="e">
        <f t="shared" si="248"/>
        <v>#N/A</v>
      </c>
      <c r="PD34" s="146" t="e">
        <f t="shared" si="248"/>
        <v>#N/A</v>
      </c>
      <c r="PE34" s="146" t="e">
        <f t="shared" si="248"/>
        <v>#N/A</v>
      </c>
      <c r="PF34" s="146" t="e">
        <f t="shared" si="248"/>
        <v>#N/A</v>
      </c>
      <c r="PG34" s="146" t="e">
        <f t="shared" si="248"/>
        <v>#N/A</v>
      </c>
      <c r="PH34" s="146" t="e">
        <f t="shared" si="248"/>
        <v>#N/A</v>
      </c>
      <c r="PI34" s="146" t="e">
        <f t="shared" si="248"/>
        <v>#N/A</v>
      </c>
    </row>
    <row r="35" spans="1:425" hidden="1" x14ac:dyDescent="0.45">
      <c r="A35" s="4">
        <v>32</v>
      </c>
      <c r="B35" s="319" t="str">
        <f>IFERROR(_xlfn.LOGNORM.INV(VLookups!$B$22,LN($G35),LN($K35)),"")</f>
        <v/>
      </c>
      <c r="C35" s="81"/>
      <c r="D35" s="319" t="str">
        <f>IFERROR(_xlfn.LOGNORM.INV(VLookups!$B$23,LN($G35),LN($K35)),"")</f>
        <v/>
      </c>
      <c r="E35" s="32" t="str">
        <f t="shared" si="8"/>
        <v/>
      </c>
      <c r="F35" s="32" t="str">
        <f t="shared" si="9"/>
        <v/>
      </c>
      <c r="G35" s="65" t="str">
        <f>IF(AND(C35&gt;0,NOT(ISBLANK(H35))),IF(VLOOKUP($C$3,VLookups!$A$17:$B$18,2,FALSE),C35*VLOOKUP(H35,VLookups!$A$4:$B$13,2,FALSE),C35),"")</f>
        <v/>
      </c>
      <c r="H35" s="21"/>
      <c r="I35" s="53"/>
      <c r="J35" s="237"/>
      <c r="K35" s="320" t="str">
        <f>IF(C35&gt;0,IF(ISBLANK(J35),IF(ISBLANK(H35),"",VLOOKUP(H35,VLookups!$A$4:$C$13,3,FALSE)),J35),"")</f>
        <v/>
      </c>
      <c r="L35" s="320" t="str">
        <f t="shared" si="10"/>
        <v/>
      </c>
      <c r="M35" s="67" t="str">
        <f t="shared" si="11"/>
        <v/>
      </c>
      <c r="N35" s="81"/>
      <c r="O35" s="230" t="str">
        <f>IF(AND(N35&gt;0,C35&gt;0,NOT(K35="")),ABS(VLOOKUP($N$1,VLookups!$A$27:$B$28,2,FALSE)-_xlfn.LOGNORM.DIST(N35,LN(G35),LN(K35),TRUE)),"")</f>
        <v/>
      </c>
      <c r="P35" s="80" t="str">
        <f>IF(AND($B35&gt;0,$C35&gt;0,$D35&gt;0,NOT(ISBLANK($H35))),_xlfn.LOGNORM.INV(ABS(VLOOKUP($N$1,VLookups!$A$27:$B$28,2,FALSE)-P$3),LN($G35),LN($K35)),"")</f>
        <v/>
      </c>
      <c r="Q35" s="79" t="str">
        <f>IF(AND($B35&gt;0,$C35&gt;0,$D35&gt;0,NOT(ISBLANK($H35))),_xlfn.LOGNORM.INV(ABS(VLOOKUP($N$1,VLookups!$A$27:$B$28,2,FALSE)-Q$3),LN($G35),LN($K35)),"")</f>
        <v/>
      </c>
      <c r="R35" s="80" t="str">
        <f>IF(AND($B35&gt;0,$C35&gt;0,$D35&gt;0,NOT(ISBLANK($H35))),_xlfn.LOGNORM.INV(ABS(VLOOKUP($N$1,VLookups!$A$27:$B$28,2,FALSE)-R$3),LN($G35),LN($K35)),"")</f>
        <v/>
      </c>
      <c r="S35" s="79" t="str">
        <f>IF(AND($B35&gt;0,$C35&gt;0,$D35&gt;0,NOT(ISBLANK($H35))),_xlfn.LOGNORM.INV(ABS(VLOOKUP($N$1,VLookups!$A$27:$B$28,2,FALSE)-S$3),LN($G35),LN($K35)),"")</f>
        <v/>
      </c>
      <c r="T35" s="80" t="str">
        <f>IF(AND($B35&gt;0,$C35&gt;0,$D35&gt;0,NOT(ISBLANK($H35))),_xlfn.LOGNORM.INV(ABS(VLOOKUP($N$1,VLookups!$A$27:$B$28,2,FALSE)-T$3),LN($G35),LN($K35)),"")</f>
        <v/>
      </c>
      <c r="U35" s="79" t="str">
        <f>IF(AND($B35&gt;0,$C35&gt;0,$D35&gt;0,NOT(ISBLANK($H35))),_xlfn.LOGNORM.INV(ABS(VLOOKUP($N$1,VLookups!$A$27:$B$28,2,FALSE)-U$3),LN($G35),LN($K35)),"")</f>
        <v/>
      </c>
      <c r="V35" s="5"/>
      <c r="W35" s="145" t="str">
        <f t="shared" si="12"/>
        <v/>
      </c>
      <c r="X35" s="145" t="str">
        <f t="shared" si="13"/>
        <v/>
      </c>
      <c r="Y35" s="46" t="str">
        <f t="shared" ref="Y35" si="281">IF(ISNONTEXT($W35),X35+$W35,"")</f>
        <v/>
      </c>
      <c r="Z35" s="46" t="str">
        <f t="shared" si="25"/>
        <v/>
      </c>
      <c r="AA35" s="46" t="str">
        <f t="shared" si="26"/>
        <v/>
      </c>
      <c r="AB35" s="46" t="str">
        <f t="shared" si="27"/>
        <v/>
      </c>
      <c r="AC35" s="46" t="str">
        <f t="shared" si="28"/>
        <v/>
      </c>
      <c r="AD35" s="46" t="str">
        <f t="shared" si="29"/>
        <v/>
      </c>
      <c r="AE35" s="46" t="str">
        <f t="shared" si="30"/>
        <v/>
      </c>
      <c r="AF35" s="46" t="str">
        <f t="shared" si="31"/>
        <v/>
      </c>
      <c r="AG35" s="46" t="str">
        <f t="shared" si="32"/>
        <v/>
      </c>
      <c r="AH35" s="46" t="str">
        <f t="shared" si="33"/>
        <v/>
      </c>
      <c r="AI35" s="46" t="str">
        <f t="shared" si="34"/>
        <v/>
      </c>
      <c r="AJ35" s="46" t="str">
        <f t="shared" si="35"/>
        <v/>
      </c>
      <c r="AK35" s="46" t="str">
        <f t="shared" si="36"/>
        <v/>
      </c>
      <c r="AL35" s="46" t="str">
        <f t="shared" si="37"/>
        <v/>
      </c>
      <c r="AM35" s="46" t="str">
        <f t="shared" si="38"/>
        <v/>
      </c>
      <c r="AN35" s="46" t="str">
        <f t="shared" si="39"/>
        <v/>
      </c>
      <c r="AO35" s="46" t="str">
        <f t="shared" si="40"/>
        <v/>
      </c>
      <c r="AP35" s="46" t="str">
        <f t="shared" si="41"/>
        <v/>
      </c>
      <c r="AQ35" s="46" t="str">
        <f t="shared" si="42"/>
        <v/>
      </c>
      <c r="AR35" s="46" t="str">
        <f t="shared" si="43"/>
        <v/>
      </c>
      <c r="AS35" s="46" t="str">
        <f t="shared" si="44"/>
        <v/>
      </c>
      <c r="AT35" s="46" t="str">
        <f t="shared" si="45"/>
        <v/>
      </c>
      <c r="AU35" s="46" t="str">
        <f t="shared" si="46"/>
        <v/>
      </c>
      <c r="AV35" s="46" t="str">
        <f t="shared" si="47"/>
        <v/>
      </c>
      <c r="AW35" s="46" t="str">
        <f t="shared" si="48"/>
        <v/>
      </c>
      <c r="AX35" s="46" t="str">
        <f t="shared" si="49"/>
        <v/>
      </c>
      <c r="AY35" s="46" t="str">
        <f t="shared" si="50"/>
        <v/>
      </c>
      <c r="AZ35" s="46" t="str">
        <f t="shared" si="51"/>
        <v/>
      </c>
      <c r="BA35" s="46" t="str">
        <f t="shared" si="52"/>
        <v/>
      </c>
      <c r="BB35" s="46" t="str">
        <f t="shared" si="53"/>
        <v/>
      </c>
      <c r="BC35" s="46" t="str">
        <f t="shared" si="54"/>
        <v/>
      </c>
      <c r="BD35" s="46" t="str">
        <f t="shared" si="55"/>
        <v/>
      </c>
      <c r="BE35" s="46" t="str">
        <f t="shared" si="56"/>
        <v/>
      </c>
      <c r="BF35" s="46" t="str">
        <f t="shared" si="57"/>
        <v/>
      </c>
      <c r="BG35" s="46" t="str">
        <f t="shared" si="58"/>
        <v/>
      </c>
      <c r="BH35" s="46" t="str">
        <f t="shared" si="59"/>
        <v/>
      </c>
      <c r="BI35" s="46" t="str">
        <f t="shared" si="60"/>
        <v/>
      </c>
      <c r="BJ35" s="46" t="str">
        <f t="shared" si="61"/>
        <v/>
      </c>
      <c r="BK35" s="46" t="str">
        <f t="shared" si="62"/>
        <v/>
      </c>
      <c r="BL35" s="46" t="str">
        <f t="shared" si="63"/>
        <v/>
      </c>
      <c r="BM35" s="46" t="str">
        <f t="shared" si="64"/>
        <v/>
      </c>
      <c r="BN35" s="46" t="str">
        <f t="shared" si="65"/>
        <v/>
      </c>
      <c r="BO35" s="46" t="str">
        <f t="shared" si="66"/>
        <v/>
      </c>
      <c r="BP35" s="46" t="str">
        <f t="shared" si="67"/>
        <v/>
      </c>
      <c r="BQ35" s="46" t="str">
        <f t="shared" si="68"/>
        <v/>
      </c>
      <c r="BR35" s="46" t="str">
        <f t="shared" si="69"/>
        <v/>
      </c>
      <c r="BS35" s="46" t="str">
        <f t="shared" si="70"/>
        <v/>
      </c>
      <c r="BT35" s="46" t="str">
        <f t="shared" si="71"/>
        <v/>
      </c>
      <c r="BU35" s="46" t="str">
        <f t="shared" si="72"/>
        <v/>
      </c>
      <c r="BV35" s="46" t="str">
        <f t="shared" si="73"/>
        <v/>
      </c>
      <c r="BW35" s="46" t="str">
        <f t="shared" si="74"/>
        <v/>
      </c>
      <c r="BX35" s="46" t="str">
        <f t="shared" si="75"/>
        <v/>
      </c>
      <c r="BY35" s="46" t="str">
        <f t="shared" si="76"/>
        <v/>
      </c>
      <c r="BZ35" s="46" t="str">
        <f t="shared" si="77"/>
        <v/>
      </c>
      <c r="CA35" s="46" t="str">
        <f t="shared" si="78"/>
        <v/>
      </c>
      <c r="CB35" s="46" t="str">
        <f t="shared" si="79"/>
        <v/>
      </c>
      <c r="CC35" s="46" t="str">
        <f t="shared" si="80"/>
        <v/>
      </c>
      <c r="CD35" s="46" t="str">
        <f t="shared" si="81"/>
        <v/>
      </c>
      <c r="CE35" s="46" t="str">
        <f t="shared" si="82"/>
        <v/>
      </c>
      <c r="CF35" s="46" t="str">
        <f t="shared" si="83"/>
        <v/>
      </c>
      <c r="CG35" s="46" t="str">
        <f t="shared" si="84"/>
        <v/>
      </c>
      <c r="CH35" s="46" t="str">
        <f t="shared" si="85"/>
        <v/>
      </c>
      <c r="CI35" s="46" t="str">
        <f t="shared" si="86"/>
        <v/>
      </c>
      <c r="CJ35" s="46" t="str">
        <f t="shared" si="87"/>
        <v/>
      </c>
      <c r="CK35" s="46" t="str">
        <f t="shared" si="18"/>
        <v/>
      </c>
      <c r="CL35" s="46" t="str">
        <f t="shared" si="88"/>
        <v/>
      </c>
      <c r="CM35" s="46" t="str">
        <f t="shared" si="89"/>
        <v/>
      </c>
      <c r="CN35" s="46" t="str">
        <f t="shared" si="90"/>
        <v/>
      </c>
      <c r="CO35" s="46" t="str">
        <f t="shared" si="91"/>
        <v/>
      </c>
      <c r="CP35" s="46" t="str">
        <f t="shared" si="92"/>
        <v/>
      </c>
      <c r="CQ35" s="46" t="str">
        <f t="shared" si="93"/>
        <v/>
      </c>
      <c r="CR35" s="46" t="str">
        <f t="shared" si="94"/>
        <v/>
      </c>
      <c r="CS35" s="46" t="str">
        <f t="shared" si="95"/>
        <v/>
      </c>
      <c r="CT35" s="46" t="str">
        <f t="shared" si="96"/>
        <v/>
      </c>
      <c r="CU35" s="46" t="str">
        <f t="shared" si="97"/>
        <v/>
      </c>
      <c r="CV35" s="46" t="str">
        <f t="shared" si="98"/>
        <v/>
      </c>
      <c r="CW35" s="46" t="str">
        <f t="shared" si="99"/>
        <v/>
      </c>
      <c r="CX35" s="46" t="str">
        <f t="shared" si="100"/>
        <v/>
      </c>
      <c r="CY35" s="46" t="str">
        <f t="shared" si="101"/>
        <v/>
      </c>
      <c r="CZ35" s="46" t="str">
        <f t="shared" si="102"/>
        <v/>
      </c>
      <c r="DA35" s="46" t="str">
        <f t="shared" si="103"/>
        <v/>
      </c>
      <c r="DB35" s="46" t="str">
        <f t="shared" si="104"/>
        <v/>
      </c>
      <c r="DC35" s="46" t="str">
        <f t="shared" si="105"/>
        <v/>
      </c>
      <c r="DD35" s="46" t="str">
        <f t="shared" si="106"/>
        <v/>
      </c>
      <c r="DE35" s="46" t="str">
        <f t="shared" si="107"/>
        <v/>
      </c>
      <c r="DF35" s="46" t="str">
        <f t="shared" si="108"/>
        <v/>
      </c>
      <c r="DG35" s="46" t="str">
        <f t="shared" si="109"/>
        <v/>
      </c>
      <c r="DH35" s="46" t="str">
        <f t="shared" si="110"/>
        <v/>
      </c>
      <c r="DI35" s="46" t="str">
        <f t="shared" si="111"/>
        <v/>
      </c>
      <c r="DJ35" s="46" t="str">
        <f t="shared" si="112"/>
        <v/>
      </c>
      <c r="DK35" s="46" t="str">
        <f t="shared" si="113"/>
        <v/>
      </c>
      <c r="DL35" s="46" t="str">
        <f t="shared" si="114"/>
        <v/>
      </c>
      <c r="DM35" s="46" t="str">
        <f t="shared" si="115"/>
        <v/>
      </c>
      <c r="DN35" s="46" t="str">
        <f t="shared" si="116"/>
        <v/>
      </c>
      <c r="DO35" s="46" t="str">
        <f t="shared" si="117"/>
        <v/>
      </c>
      <c r="DP35" s="46" t="str">
        <f t="shared" si="118"/>
        <v/>
      </c>
      <c r="DQ35" s="46" t="str">
        <f t="shared" si="119"/>
        <v/>
      </c>
      <c r="DR35" s="46" t="str">
        <f t="shared" si="120"/>
        <v/>
      </c>
      <c r="DS35" s="46" t="str">
        <f t="shared" si="121"/>
        <v/>
      </c>
      <c r="DT35" s="46" t="str">
        <f t="shared" si="122"/>
        <v/>
      </c>
      <c r="DU35" s="46" t="str">
        <f t="shared" si="123"/>
        <v/>
      </c>
      <c r="DV35" s="46" t="str">
        <f t="shared" si="124"/>
        <v/>
      </c>
      <c r="DW35" s="46" t="str">
        <f t="shared" si="125"/>
        <v/>
      </c>
      <c r="DX35" s="46" t="str">
        <f t="shared" si="126"/>
        <v/>
      </c>
      <c r="DY35" s="46" t="str">
        <f t="shared" si="127"/>
        <v/>
      </c>
      <c r="DZ35" s="46" t="str">
        <f t="shared" si="128"/>
        <v/>
      </c>
      <c r="EA35" s="46" t="str">
        <f t="shared" si="129"/>
        <v/>
      </c>
      <c r="EB35" s="46" t="str">
        <f t="shared" si="130"/>
        <v/>
      </c>
      <c r="EC35" s="46" t="str">
        <f t="shared" si="131"/>
        <v/>
      </c>
      <c r="ED35" s="46" t="str">
        <f t="shared" si="132"/>
        <v/>
      </c>
      <c r="EE35" s="46" t="str">
        <f t="shared" si="133"/>
        <v/>
      </c>
      <c r="EF35" s="46" t="str">
        <f t="shared" si="134"/>
        <v/>
      </c>
      <c r="EG35" s="46" t="str">
        <f t="shared" si="135"/>
        <v/>
      </c>
      <c r="EH35" s="46" t="str">
        <f t="shared" si="136"/>
        <v/>
      </c>
      <c r="EI35" s="46" t="str">
        <f t="shared" si="137"/>
        <v/>
      </c>
      <c r="EJ35" s="46" t="str">
        <f t="shared" si="138"/>
        <v/>
      </c>
      <c r="EK35" s="46" t="str">
        <f t="shared" si="139"/>
        <v/>
      </c>
      <c r="EL35" s="46" t="str">
        <f t="shared" si="140"/>
        <v/>
      </c>
      <c r="EM35" s="46" t="str">
        <f t="shared" si="141"/>
        <v/>
      </c>
      <c r="EN35" s="46" t="str">
        <f t="shared" si="142"/>
        <v/>
      </c>
      <c r="EO35" s="46" t="str">
        <f t="shared" si="143"/>
        <v/>
      </c>
      <c r="EP35" s="46" t="str">
        <f t="shared" si="144"/>
        <v/>
      </c>
      <c r="EQ35" s="46" t="str">
        <f t="shared" si="145"/>
        <v/>
      </c>
      <c r="ER35" s="46" t="str">
        <f t="shared" si="146"/>
        <v/>
      </c>
      <c r="ES35" s="46" t="str">
        <f t="shared" si="147"/>
        <v/>
      </c>
      <c r="ET35" s="46" t="str">
        <f t="shared" si="148"/>
        <v/>
      </c>
      <c r="EU35" s="46" t="str">
        <f t="shared" si="149"/>
        <v/>
      </c>
      <c r="EV35" s="46" t="str">
        <f t="shared" si="150"/>
        <v/>
      </c>
      <c r="EW35" s="46" t="str">
        <f t="shared" si="19"/>
        <v/>
      </c>
      <c r="EX35" s="46" t="str">
        <f t="shared" si="151"/>
        <v/>
      </c>
      <c r="EY35" s="46" t="str">
        <f t="shared" si="152"/>
        <v/>
      </c>
      <c r="EZ35" s="46" t="str">
        <f t="shared" si="153"/>
        <v/>
      </c>
      <c r="FA35" s="46" t="str">
        <f t="shared" si="154"/>
        <v/>
      </c>
      <c r="FB35" s="46" t="str">
        <f t="shared" si="155"/>
        <v/>
      </c>
      <c r="FC35" s="46" t="str">
        <f t="shared" si="156"/>
        <v/>
      </c>
      <c r="FD35" s="46" t="str">
        <f t="shared" si="157"/>
        <v/>
      </c>
      <c r="FE35" s="46" t="str">
        <f t="shared" si="158"/>
        <v/>
      </c>
      <c r="FF35" s="46" t="str">
        <f t="shared" si="159"/>
        <v/>
      </c>
      <c r="FG35" s="46" t="str">
        <f t="shared" si="160"/>
        <v/>
      </c>
      <c r="FH35" s="46" t="str">
        <f t="shared" si="161"/>
        <v/>
      </c>
      <c r="FI35" s="46" t="str">
        <f t="shared" si="162"/>
        <v/>
      </c>
      <c r="FJ35" s="46" t="str">
        <f t="shared" si="163"/>
        <v/>
      </c>
      <c r="FK35" s="46" t="str">
        <f t="shared" si="164"/>
        <v/>
      </c>
      <c r="FL35" s="46" t="str">
        <f t="shared" si="165"/>
        <v/>
      </c>
      <c r="FM35" s="46" t="str">
        <f t="shared" si="166"/>
        <v/>
      </c>
      <c r="FN35" s="46" t="str">
        <f t="shared" si="167"/>
        <v/>
      </c>
      <c r="FO35" s="46" t="str">
        <f t="shared" si="168"/>
        <v/>
      </c>
      <c r="FP35" s="46" t="str">
        <f t="shared" si="169"/>
        <v/>
      </c>
      <c r="FQ35" s="46" t="str">
        <f t="shared" si="170"/>
        <v/>
      </c>
      <c r="FR35" s="46" t="str">
        <f t="shared" si="171"/>
        <v/>
      </c>
      <c r="FS35" s="46" t="str">
        <f t="shared" si="172"/>
        <v/>
      </c>
      <c r="FT35" s="46" t="str">
        <f t="shared" si="173"/>
        <v/>
      </c>
      <c r="FU35" s="46" t="str">
        <f t="shared" si="174"/>
        <v/>
      </c>
      <c r="FV35" s="46" t="str">
        <f t="shared" si="175"/>
        <v/>
      </c>
      <c r="FW35" s="46" t="str">
        <f t="shared" si="176"/>
        <v/>
      </c>
      <c r="FX35" s="46" t="str">
        <f t="shared" si="177"/>
        <v/>
      </c>
      <c r="FY35" s="46" t="str">
        <f t="shared" si="178"/>
        <v/>
      </c>
      <c r="FZ35" s="46" t="str">
        <f t="shared" si="179"/>
        <v/>
      </c>
      <c r="GA35" s="46" t="str">
        <f t="shared" si="180"/>
        <v/>
      </c>
      <c r="GB35" s="46" t="str">
        <f t="shared" si="181"/>
        <v/>
      </c>
      <c r="GC35" s="46" t="str">
        <f t="shared" si="182"/>
        <v/>
      </c>
      <c r="GD35" s="46" t="str">
        <f t="shared" si="183"/>
        <v/>
      </c>
      <c r="GE35" s="46" t="str">
        <f t="shared" si="184"/>
        <v/>
      </c>
      <c r="GF35" s="46" t="str">
        <f t="shared" si="185"/>
        <v/>
      </c>
      <c r="GG35" s="46" t="str">
        <f t="shared" si="186"/>
        <v/>
      </c>
      <c r="GH35" s="46" t="str">
        <f t="shared" si="187"/>
        <v/>
      </c>
      <c r="GI35" s="46" t="str">
        <f t="shared" si="188"/>
        <v/>
      </c>
      <c r="GJ35" s="46" t="str">
        <f t="shared" si="189"/>
        <v/>
      </c>
      <c r="GK35" s="46" t="str">
        <f t="shared" si="190"/>
        <v/>
      </c>
      <c r="GL35" s="46" t="str">
        <f t="shared" si="191"/>
        <v/>
      </c>
      <c r="GM35" s="46" t="str">
        <f t="shared" si="192"/>
        <v/>
      </c>
      <c r="GN35" s="46" t="str">
        <f t="shared" si="193"/>
        <v/>
      </c>
      <c r="GO35" s="46" t="str">
        <f t="shared" si="194"/>
        <v/>
      </c>
      <c r="GP35" s="46" t="str">
        <f t="shared" si="195"/>
        <v/>
      </c>
      <c r="GQ35" s="46" t="str">
        <f t="shared" si="196"/>
        <v/>
      </c>
      <c r="GR35" s="46" t="str">
        <f t="shared" si="197"/>
        <v/>
      </c>
      <c r="GS35" s="46" t="str">
        <f t="shared" si="198"/>
        <v/>
      </c>
      <c r="GT35" s="46" t="str">
        <f t="shared" si="199"/>
        <v/>
      </c>
      <c r="GU35" s="46" t="str">
        <f t="shared" si="200"/>
        <v/>
      </c>
      <c r="GV35" s="46" t="str">
        <f t="shared" si="201"/>
        <v/>
      </c>
      <c r="GW35" s="46" t="str">
        <f t="shared" si="202"/>
        <v/>
      </c>
      <c r="GX35" s="46" t="str">
        <f t="shared" si="203"/>
        <v/>
      </c>
      <c r="GY35" s="46" t="str">
        <f t="shared" si="204"/>
        <v/>
      </c>
      <c r="GZ35" s="46" t="str">
        <f t="shared" si="205"/>
        <v/>
      </c>
      <c r="HA35" s="46" t="str">
        <f t="shared" si="206"/>
        <v/>
      </c>
      <c r="HB35" s="46" t="str">
        <f t="shared" si="207"/>
        <v/>
      </c>
      <c r="HC35" s="46" t="str">
        <f t="shared" si="208"/>
        <v/>
      </c>
      <c r="HD35" s="46" t="str">
        <f t="shared" si="209"/>
        <v/>
      </c>
      <c r="HE35" s="46" t="str">
        <f t="shared" si="210"/>
        <v/>
      </c>
      <c r="HF35" s="46" t="str">
        <f t="shared" si="211"/>
        <v/>
      </c>
      <c r="HG35" s="46" t="str">
        <f t="shared" si="212"/>
        <v/>
      </c>
      <c r="HH35" s="46" t="str">
        <f t="shared" si="213"/>
        <v/>
      </c>
      <c r="HI35" s="46" t="str">
        <f t="shared" si="20"/>
        <v/>
      </c>
      <c r="HJ35" s="46" t="str">
        <f t="shared" si="241"/>
        <v/>
      </c>
      <c r="HK35" s="46" t="str">
        <f t="shared" si="242"/>
        <v/>
      </c>
      <c r="HL35" s="46" t="str">
        <f t="shared" si="243"/>
        <v/>
      </c>
      <c r="HM35" s="46" t="str">
        <f t="shared" si="244"/>
        <v/>
      </c>
      <c r="HN35" s="46" t="str">
        <f t="shared" si="245"/>
        <v/>
      </c>
      <c r="HO35" s="46" t="str">
        <f t="shared" si="246"/>
        <v/>
      </c>
      <c r="HP35" s="46" t="str">
        <f t="shared" si="247"/>
        <v/>
      </c>
      <c r="HQ35" s="146" t="e">
        <f t="shared" si="15"/>
        <v>#N/A</v>
      </c>
      <c r="HR35" s="146" t="e">
        <f t="shared" si="264"/>
        <v>#N/A</v>
      </c>
      <c r="HS35" s="146" t="e">
        <f t="shared" si="264"/>
        <v>#N/A</v>
      </c>
      <c r="HT35" s="146" t="e">
        <f t="shared" si="264"/>
        <v>#N/A</v>
      </c>
      <c r="HU35" s="146" t="e">
        <f t="shared" si="277"/>
        <v>#N/A</v>
      </c>
      <c r="HV35" s="146" t="e">
        <f t="shared" si="277"/>
        <v>#N/A</v>
      </c>
      <c r="HW35" s="146" t="e">
        <f t="shared" si="277"/>
        <v>#N/A</v>
      </c>
      <c r="HX35" s="146" t="e">
        <f t="shared" si="277"/>
        <v>#N/A</v>
      </c>
      <c r="HY35" s="146" t="e">
        <f t="shared" si="277"/>
        <v>#N/A</v>
      </c>
      <c r="HZ35" s="146" t="e">
        <f t="shared" si="277"/>
        <v>#N/A</v>
      </c>
      <c r="IA35" s="146" t="e">
        <f t="shared" si="277"/>
        <v>#N/A</v>
      </c>
      <c r="IB35" s="146" t="e">
        <f t="shared" si="277"/>
        <v>#N/A</v>
      </c>
      <c r="IC35" s="146" t="e">
        <f t="shared" si="277"/>
        <v>#N/A</v>
      </c>
      <c r="ID35" s="146" t="e">
        <f t="shared" si="277"/>
        <v>#N/A</v>
      </c>
      <c r="IE35" s="146" t="e">
        <f t="shared" si="277"/>
        <v>#N/A</v>
      </c>
      <c r="IF35" s="146" t="e">
        <f t="shared" si="277"/>
        <v>#N/A</v>
      </c>
      <c r="IG35" s="146" t="e">
        <f t="shared" si="277"/>
        <v>#N/A</v>
      </c>
      <c r="IH35" s="146" t="e">
        <f t="shared" si="277"/>
        <v>#N/A</v>
      </c>
      <c r="II35" s="146" t="e">
        <f t="shared" si="277"/>
        <v>#N/A</v>
      </c>
      <c r="IJ35" s="146" t="e">
        <f t="shared" si="272"/>
        <v>#N/A</v>
      </c>
      <c r="IK35" s="146" t="e">
        <f t="shared" si="272"/>
        <v>#N/A</v>
      </c>
      <c r="IL35" s="146" t="e">
        <f t="shared" si="272"/>
        <v>#N/A</v>
      </c>
      <c r="IM35" s="146" t="e">
        <f t="shared" si="272"/>
        <v>#N/A</v>
      </c>
      <c r="IN35" s="146" t="e">
        <f t="shared" si="272"/>
        <v>#N/A</v>
      </c>
      <c r="IO35" s="146" t="e">
        <f t="shared" si="272"/>
        <v>#N/A</v>
      </c>
      <c r="IP35" s="146" t="e">
        <f t="shared" si="272"/>
        <v>#N/A</v>
      </c>
      <c r="IQ35" s="146" t="e">
        <f t="shared" si="272"/>
        <v>#N/A</v>
      </c>
      <c r="IR35" s="146" t="e">
        <f t="shared" si="272"/>
        <v>#N/A</v>
      </c>
      <c r="IS35" s="146" t="e">
        <f t="shared" si="272"/>
        <v>#N/A</v>
      </c>
      <c r="IT35" s="146" t="e">
        <f t="shared" si="272"/>
        <v>#N/A</v>
      </c>
      <c r="IU35" s="146" t="e">
        <f t="shared" si="272"/>
        <v>#N/A</v>
      </c>
      <c r="IV35" s="146" t="e">
        <f t="shared" si="272"/>
        <v>#N/A</v>
      </c>
      <c r="IW35" s="146" t="e">
        <f t="shared" si="272"/>
        <v>#N/A</v>
      </c>
      <c r="IX35" s="146" t="e">
        <f t="shared" si="272"/>
        <v>#N/A</v>
      </c>
      <c r="IY35" s="146" t="e">
        <f t="shared" si="268"/>
        <v>#N/A</v>
      </c>
      <c r="IZ35" s="146" t="e">
        <f t="shared" si="268"/>
        <v>#N/A</v>
      </c>
      <c r="JA35" s="146" t="e">
        <f t="shared" si="268"/>
        <v>#N/A</v>
      </c>
      <c r="JB35" s="146" t="e">
        <f t="shared" si="268"/>
        <v>#N/A</v>
      </c>
      <c r="JC35" s="146" t="e">
        <f t="shared" si="268"/>
        <v>#N/A</v>
      </c>
      <c r="JD35" s="146" t="e">
        <f t="shared" si="268"/>
        <v>#N/A</v>
      </c>
      <c r="JE35" s="146" t="e">
        <f t="shared" si="268"/>
        <v>#N/A</v>
      </c>
      <c r="JF35" s="146" t="e">
        <f t="shared" si="268"/>
        <v>#N/A</v>
      </c>
      <c r="JG35" s="146" t="e">
        <f t="shared" si="268"/>
        <v>#N/A</v>
      </c>
      <c r="JH35" s="146" t="e">
        <f t="shared" si="268"/>
        <v>#N/A</v>
      </c>
      <c r="JI35" s="146" t="e">
        <f t="shared" si="268"/>
        <v>#N/A</v>
      </c>
      <c r="JJ35" s="146" t="e">
        <f t="shared" si="268"/>
        <v>#N/A</v>
      </c>
      <c r="JK35" s="146" t="e">
        <f t="shared" si="268"/>
        <v>#N/A</v>
      </c>
      <c r="JL35" s="146" t="e">
        <f t="shared" si="268"/>
        <v>#N/A</v>
      </c>
      <c r="JM35" s="146" t="e">
        <f t="shared" si="268"/>
        <v>#N/A</v>
      </c>
      <c r="JN35" s="146" t="e">
        <f t="shared" si="250"/>
        <v>#N/A</v>
      </c>
      <c r="JO35" s="146" t="e">
        <f t="shared" si="250"/>
        <v>#N/A</v>
      </c>
      <c r="JP35" s="146" t="e">
        <f t="shared" si="250"/>
        <v>#N/A</v>
      </c>
      <c r="JQ35" s="146" t="e">
        <f t="shared" si="250"/>
        <v>#N/A</v>
      </c>
      <c r="JR35" s="146" t="e">
        <f t="shared" si="250"/>
        <v>#N/A</v>
      </c>
      <c r="JS35" s="146" t="e">
        <f t="shared" si="250"/>
        <v>#N/A</v>
      </c>
      <c r="JT35" s="146" t="e">
        <f t="shared" si="250"/>
        <v>#N/A</v>
      </c>
      <c r="JU35" s="146" t="e">
        <f t="shared" si="250"/>
        <v>#N/A</v>
      </c>
      <c r="JV35" s="146" t="e">
        <f t="shared" si="250"/>
        <v>#N/A</v>
      </c>
      <c r="JW35" s="146" t="e">
        <f t="shared" si="250"/>
        <v>#N/A</v>
      </c>
      <c r="JX35" s="146" t="e">
        <f t="shared" si="250"/>
        <v>#N/A</v>
      </c>
      <c r="JY35" s="146" t="e">
        <f t="shared" si="250"/>
        <v>#N/A</v>
      </c>
      <c r="JZ35" s="146" t="e">
        <f t="shared" si="250"/>
        <v>#N/A</v>
      </c>
      <c r="KA35" s="146" t="e">
        <f t="shared" si="250"/>
        <v>#N/A</v>
      </c>
      <c r="KB35" s="146" t="e">
        <f t="shared" si="250"/>
        <v>#N/A</v>
      </c>
      <c r="KC35" s="146" t="e">
        <f t="shared" si="21"/>
        <v>#N/A</v>
      </c>
      <c r="KD35" s="146" t="e">
        <f t="shared" si="265"/>
        <v>#N/A</v>
      </c>
      <c r="KE35" s="146" t="e">
        <f t="shared" si="265"/>
        <v>#N/A</v>
      </c>
      <c r="KF35" s="146" t="e">
        <f t="shared" si="265"/>
        <v>#N/A</v>
      </c>
      <c r="KG35" s="146" t="e">
        <f t="shared" si="278"/>
        <v>#N/A</v>
      </c>
      <c r="KH35" s="146" t="e">
        <f t="shared" si="278"/>
        <v>#N/A</v>
      </c>
      <c r="KI35" s="146" t="e">
        <f t="shared" si="278"/>
        <v>#N/A</v>
      </c>
      <c r="KJ35" s="146" t="e">
        <f t="shared" si="278"/>
        <v>#N/A</v>
      </c>
      <c r="KK35" s="146" t="e">
        <f t="shared" si="278"/>
        <v>#N/A</v>
      </c>
      <c r="KL35" s="146" t="e">
        <f t="shared" si="278"/>
        <v>#N/A</v>
      </c>
      <c r="KM35" s="146" t="e">
        <f t="shared" si="278"/>
        <v>#N/A</v>
      </c>
      <c r="KN35" s="146" t="e">
        <f t="shared" si="278"/>
        <v>#N/A</v>
      </c>
      <c r="KO35" s="146" t="e">
        <f t="shared" si="278"/>
        <v>#N/A</v>
      </c>
      <c r="KP35" s="146" t="e">
        <f t="shared" si="278"/>
        <v>#N/A</v>
      </c>
      <c r="KQ35" s="146" t="e">
        <f t="shared" si="278"/>
        <v>#N/A</v>
      </c>
      <c r="KR35" s="146" t="e">
        <f t="shared" si="278"/>
        <v>#N/A</v>
      </c>
      <c r="KS35" s="146" t="e">
        <f t="shared" si="278"/>
        <v>#N/A</v>
      </c>
      <c r="KT35" s="146" t="e">
        <f t="shared" si="278"/>
        <v>#N/A</v>
      </c>
      <c r="KU35" s="146" t="e">
        <f t="shared" si="278"/>
        <v>#N/A</v>
      </c>
      <c r="KV35" s="146" t="e">
        <f t="shared" si="273"/>
        <v>#N/A</v>
      </c>
      <c r="KW35" s="146" t="e">
        <f t="shared" si="273"/>
        <v>#N/A</v>
      </c>
      <c r="KX35" s="146" t="e">
        <f t="shared" si="273"/>
        <v>#N/A</v>
      </c>
      <c r="KY35" s="146" t="e">
        <f t="shared" si="273"/>
        <v>#N/A</v>
      </c>
      <c r="KZ35" s="146" t="e">
        <f t="shared" si="273"/>
        <v>#N/A</v>
      </c>
      <c r="LA35" s="146" t="e">
        <f t="shared" si="273"/>
        <v>#N/A</v>
      </c>
      <c r="LB35" s="146" t="e">
        <f t="shared" si="273"/>
        <v>#N/A</v>
      </c>
      <c r="LC35" s="146" t="e">
        <f t="shared" si="273"/>
        <v>#N/A</v>
      </c>
      <c r="LD35" s="146" t="e">
        <f t="shared" si="273"/>
        <v>#N/A</v>
      </c>
      <c r="LE35" s="146" t="e">
        <f t="shared" si="273"/>
        <v>#N/A</v>
      </c>
      <c r="LF35" s="146" t="e">
        <f t="shared" si="273"/>
        <v>#N/A</v>
      </c>
      <c r="LG35" s="146" t="e">
        <f t="shared" si="273"/>
        <v>#N/A</v>
      </c>
      <c r="LH35" s="146" t="e">
        <f t="shared" si="273"/>
        <v>#N/A</v>
      </c>
      <c r="LI35" s="146" t="e">
        <f t="shared" si="273"/>
        <v>#N/A</v>
      </c>
      <c r="LJ35" s="146" t="e">
        <f t="shared" si="273"/>
        <v>#N/A</v>
      </c>
      <c r="LK35" s="146" t="e">
        <f t="shared" si="269"/>
        <v>#N/A</v>
      </c>
      <c r="LL35" s="146" t="e">
        <f t="shared" si="269"/>
        <v>#N/A</v>
      </c>
      <c r="LM35" s="146" t="e">
        <f t="shared" si="269"/>
        <v>#N/A</v>
      </c>
      <c r="LN35" s="146" t="e">
        <f t="shared" si="269"/>
        <v>#N/A</v>
      </c>
      <c r="LO35" s="146" t="e">
        <f t="shared" si="269"/>
        <v>#N/A</v>
      </c>
      <c r="LP35" s="146" t="e">
        <f t="shared" si="269"/>
        <v>#N/A</v>
      </c>
      <c r="LQ35" s="146" t="e">
        <f t="shared" si="269"/>
        <v>#N/A</v>
      </c>
      <c r="LR35" s="146" t="e">
        <f t="shared" si="269"/>
        <v>#N/A</v>
      </c>
      <c r="LS35" s="146" t="e">
        <f t="shared" si="269"/>
        <v>#N/A</v>
      </c>
      <c r="LT35" s="146" t="e">
        <f t="shared" si="269"/>
        <v>#N/A</v>
      </c>
      <c r="LU35" s="146" t="e">
        <f t="shared" si="269"/>
        <v>#N/A</v>
      </c>
      <c r="LV35" s="146" t="e">
        <f t="shared" si="269"/>
        <v>#N/A</v>
      </c>
      <c r="LW35" s="146" t="e">
        <f t="shared" si="269"/>
        <v>#N/A</v>
      </c>
      <c r="LX35" s="146" t="e">
        <f t="shared" si="269"/>
        <v>#N/A</v>
      </c>
      <c r="LY35" s="146" t="e">
        <f t="shared" si="269"/>
        <v>#N/A</v>
      </c>
      <c r="LZ35" s="146" t="e">
        <f t="shared" si="251"/>
        <v>#N/A</v>
      </c>
      <c r="MA35" s="146" t="e">
        <f t="shared" si="251"/>
        <v>#N/A</v>
      </c>
      <c r="MB35" s="146" t="e">
        <f t="shared" si="251"/>
        <v>#N/A</v>
      </c>
      <c r="MC35" s="146" t="e">
        <f t="shared" si="251"/>
        <v>#N/A</v>
      </c>
      <c r="MD35" s="146" t="e">
        <f t="shared" si="251"/>
        <v>#N/A</v>
      </c>
      <c r="ME35" s="146" t="e">
        <f t="shared" si="251"/>
        <v>#N/A</v>
      </c>
      <c r="MF35" s="146" t="e">
        <f t="shared" si="251"/>
        <v>#N/A</v>
      </c>
      <c r="MG35" s="146" t="e">
        <f t="shared" si="251"/>
        <v>#N/A</v>
      </c>
      <c r="MH35" s="146" t="e">
        <f t="shared" si="251"/>
        <v>#N/A</v>
      </c>
      <c r="MI35" s="146" t="e">
        <f t="shared" si="251"/>
        <v>#N/A</v>
      </c>
      <c r="MJ35" s="146" t="e">
        <f t="shared" si="251"/>
        <v>#N/A</v>
      </c>
      <c r="MK35" s="146" t="e">
        <f t="shared" si="251"/>
        <v>#N/A</v>
      </c>
      <c r="ML35" s="146" t="e">
        <f t="shared" si="251"/>
        <v>#N/A</v>
      </c>
      <c r="MM35" s="146" t="e">
        <f t="shared" si="251"/>
        <v>#N/A</v>
      </c>
      <c r="MN35" s="146" t="e">
        <f t="shared" si="251"/>
        <v>#N/A</v>
      </c>
      <c r="MO35" s="146" t="e">
        <f t="shared" si="22"/>
        <v>#N/A</v>
      </c>
      <c r="MP35" s="146" t="e">
        <f t="shared" si="266"/>
        <v>#N/A</v>
      </c>
      <c r="MQ35" s="146" t="e">
        <f t="shared" si="266"/>
        <v>#N/A</v>
      </c>
      <c r="MR35" s="146" t="e">
        <f t="shared" si="266"/>
        <v>#N/A</v>
      </c>
      <c r="MS35" s="146" t="e">
        <f t="shared" si="279"/>
        <v>#N/A</v>
      </c>
      <c r="MT35" s="146" t="e">
        <f t="shared" si="279"/>
        <v>#N/A</v>
      </c>
      <c r="MU35" s="146" t="e">
        <f t="shared" si="279"/>
        <v>#N/A</v>
      </c>
      <c r="MV35" s="146" t="e">
        <f t="shared" si="279"/>
        <v>#N/A</v>
      </c>
      <c r="MW35" s="146" t="e">
        <f t="shared" si="279"/>
        <v>#N/A</v>
      </c>
      <c r="MX35" s="146" t="e">
        <f t="shared" si="279"/>
        <v>#N/A</v>
      </c>
      <c r="MY35" s="146" t="e">
        <f t="shared" si="279"/>
        <v>#N/A</v>
      </c>
      <c r="MZ35" s="146" t="e">
        <f t="shared" si="279"/>
        <v>#N/A</v>
      </c>
      <c r="NA35" s="146" t="e">
        <f t="shared" si="279"/>
        <v>#N/A</v>
      </c>
      <c r="NB35" s="146" t="e">
        <f t="shared" si="279"/>
        <v>#N/A</v>
      </c>
      <c r="NC35" s="146" t="e">
        <f t="shared" si="279"/>
        <v>#N/A</v>
      </c>
      <c r="ND35" s="146" t="e">
        <f t="shared" si="279"/>
        <v>#N/A</v>
      </c>
      <c r="NE35" s="146" t="e">
        <f t="shared" si="279"/>
        <v>#N/A</v>
      </c>
      <c r="NF35" s="146" t="e">
        <f t="shared" si="279"/>
        <v>#N/A</v>
      </c>
      <c r="NG35" s="146" t="e">
        <f t="shared" si="279"/>
        <v>#N/A</v>
      </c>
      <c r="NH35" s="146" t="e">
        <f t="shared" si="274"/>
        <v>#N/A</v>
      </c>
      <c r="NI35" s="146" t="e">
        <f t="shared" si="274"/>
        <v>#N/A</v>
      </c>
      <c r="NJ35" s="146" t="e">
        <f t="shared" si="274"/>
        <v>#N/A</v>
      </c>
      <c r="NK35" s="146" t="e">
        <f t="shared" si="274"/>
        <v>#N/A</v>
      </c>
      <c r="NL35" s="146" t="e">
        <f t="shared" si="274"/>
        <v>#N/A</v>
      </c>
      <c r="NM35" s="146" t="e">
        <f t="shared" si="274"/>
        <v>#N/A</v>
      </c>
      <c r="NN35" s="146" t="e">
        <f t="shared" si="274"/>
        <v>#N/A</v>
      </c>
      <c r="NO35" s="146" t="e">
        <f t="shared" si="274"/>
        <v>#N/A</v>
      </c>
      <c r="NP35" s="146" t="e">
        <f t="shared" si="274"/>
        <v>#N/A</v>
      </c>
      <c r="NQ35" s="146" t="e">
        <f t="shared" si="274"/>
        <v>#N/A</v>
      </c>
      <c r="NR35" s="146" t="e">
        <f t="shared" si="274"/>
        <v>#N/A</v>
      </c>
      <c r="NS35" s="146" t="e">
        <f t="shared" si="274"/>
        <v>#N/A</v>
      </c>
      <c r="NT35" s="146" t="e">
        <f t="shared" si="274"/>
        <v>#N/A</v>
      </c>
      <c r="NU35" s="146" t="e">
        <f t="shared" si="274"/>
        <v>#N/A</v>
      </c>
      <c r="NV35" s="146" t="e">
        <f t="shared" si="274"/>
        <v>#N/A</v>
      </c>
      <c r="NW35" s="146" t="e">
        <f t="shared" si="270"/>
        <v>#N/A</v>
      </c>
      <c r="NX35" s="146" t="e">
        <f t="shared" si="270"/>
        <v>#N/A</v>
      </c>
      <c r="NY35" s="146" t="e">
        <f t="shared" si="270"/>
        <v>#N/A</v>
      </c>
      <c r="NZ35" s="146" t="e">
        <f t="shared" si="270"/>
        <v>#N/A</v>
      </c>
      <c r="OA35" s="146" t="e">
        <f t="shared" si="270"/>
        <v>#N/A</v>
      </c>
      <c r="OB35" s="146" t="e">
        <f t="shared" si="270"/>
        <v>#N/A</v>
      </c>
      <c r="OC35" s="146" t="e">
        <f t="shared" si="270"/>
        <v>#N/A</v>
      </c>
      <c r="OD35" s="146" t="e">
        <f t="shared" si="270"/>
        <v>#N/A</v>
      </c>
      <c r="OE35" s="146" t="e">
        <f t="shared" si="270"/>
        <v>#N/A</v>
      </c>
      <c r="OF35" s="146" t="e">
        <f t="shared" si="270"/>
        <v>#N/A</v>
      </c>
      <c r="OG35" s="146" t="e">
        <f t="shared" si="270"/>
        <v>#N/A</v>
      </c>
      <c r="OH35" s="146" t="e">
        <f t="shared" si="270"/>
        <v>#N/A</v>
      </c>
      <c r="OI35" s="146" t="e">
        <f t="shared" si="270"/>
        <v>#N/A</v>
      </c>
      <c r="OJ35" s="146" t="e">
        <f t="shared" si="270"/>
        <v>#N/A</v>
      </c>
      <c r="OK35" s="146" t="e">
        <f t="shared" si="270"/>
        <v>#N/A</v>
      </c>
      <c r="OL35" s="146" t="e">
        <f t="shared" si="252"/>
        <v>#N/A</v>
      </c>
      <c r="OM35" s="146" t="e">
        <f t="shared" si="252"/>
        <v>#N/A</v>
      </c>
      <c r="ON35" s="146" t="e">
        <f t="shared" si="252"/>
        <v>#N/A</v>
      </c>
      <c r="OO35" s="146" t="e">
        <f t="shared" si="252"/>
        <v>#N/A</v>
      </c>
      <c r="OP35" s="146" t="e">
        <f t="shared" si="252"/>
        <v>#N/A</v>
      </c>
      <c r="OQ35" s="146" t="e">
        <f t="shared" si="252"/>
        <v>#N/A</v>
      </c>
      <c r="OR35" s="146" t="e">
        <f t="shared" si="252"/>
        <v>#N/A</v>
      </c>
      <c r="OS35" s="146" t="e">
        <f t="shared" si="252"/>
        <v>#N/A</v>
      </c>
      <c r="OT35" s="146" t="e">
        <f t="shared" si="252"/>
        <v>#N/A</v>
      </c>
      <c r="OU35" s="146" t="e">
        <f t="shared" si="252"/>
        <v>#N/A</v>
      </c>
      <c r="OV35" s="146" t="e">
        <f t="shared" si="252"/>
        <v>#N/A</v>
      </c>
      <c r="OW35" s="146" t="e">
        <f t="shared" si="252"/>
        <v>#N/A</v>
      </c>
      <c r="OX35" s="146" t="e">
        <f t="shared" si="252"/>
        <v>#N/A</v>
      </c>
      <c r="OY35" s="146" t="e">
        <f t="shared" si="252"/>
        <v>#N/A</v>
      </c>
      <c r="OZ35" s="146" t="e">
        <f t="shared" si="252"/>
        <v>#N/A</v>
      </c>
      <c r="PA35" s="146" t="e">
        <f t="shared" si="23"/>
        <v>#N/A</v>
      </c>
      <c r="PB35" s="146" t="e">
        <f t="shared" si="248"/>
        <v>#N/A</v>
      </c>
      <c r="PC35" s="146" t="e">
        <f t="shared" si="248"/>
        <v>#N/A</v>
      </c>
      <c r="PD35" s="146" t="e">
        <f t="shared" si="248"/>
        <v>#N/A</v>
      </c>
      <c r="PE35" s="146" t="e">
        <f t="shared" si="248"/>
        <v>#N/A</v>
      </c>
      <c r="PF35" s="146" t="e">
        <f t="shared" si="248"/>
        <v>#N/A</v>
      </c>
      <c r="PG35" s="146" t="e">
        <f t="shared" si="248"/>
        <v>#N/A</v>
      </c>
      <c r="PH35" s="146" t="e">
        <f t="shared" si="248"/>
        <v>#N/A</v>
      </c>
      <c r="PI35" s="146" t="e">
        <f t="shared" si="248"/>
        <v>#N/A</v>
      </c>
    </row>
    <row r="36" spans="1:425" hidden="1" x14ac:dyDescent="0.45">
      <c r="A36" s="4">
        <v>33</v>
      </c>
      <c r="B36" s="319" t="str">
        <f>IFERROR(_xlfn.LOGNORM.INV(VLookups!$B$22,LN($G36),LN($K36)),"")</f>
        <v/>
      </c>
      <c r="C36" s="81"/>
      <c r="D36" s="319" t="str">
        <f>IFERROR(_xlfn.LOGNORM.INV(VLookups!$B$23,LN($G36),LN($K36)),"")</f>
        <v/>
      </c>
      <c r="E36" s="32" t="str">
        <f t="shared" si="8"/>
        <v/>
      </c>
      <c r="F36" s="32" t="str">
        <f t="shared" si="9"/>
        <v/>
      </c>
      <c r="G36" s="65" t="str">
        <f>IF(AND(C36&gt;0,NOT(ISBLANK(H36))),IF(VLOOKUP($C$3,VLookups!$A$17:$B$18,2,FALSE),C36*VLOOKUP(H36,VLookups!$A$4:$B$13,2,FALSE),C36),"")</f>
        <v/>
      </c>
      <c r="H36" s="21"/>
      <c r="I36" s="53"/>
      <c r="J36" s="237"/>
      <c r="K36" s="320" t="str">
        <f>IF(C36&gt;0,IF(ISBLANK(J36),IF(ISBLANK(H36),"",VLOOKUP(H36,VLookups!$A$4:$C$13,3,FALSE)),J36),"")</f>
        <v/>
      </c>
      <c r="L36" s="320" t="str">
        <f t="shared" si="10"/>
        <v/>
      </c>
      <c r="M36" s="67" t="str">
        <f t="shared" si="11"/>
        <v/>
      </c>
      <c r="N36" s="81"/>
      <c r="O36" s="230" t="str">
        <f>IF(AND(N36&gt;0,C36&gt;0,NOT(K36="")),ABS(VLOOKUP($N$1,VLookups!$A$27:$B$28,2,FALSE)-_xlfn.LOGNORM.DIST(N36,LN(G36),LN(K36),TRUE)),"")</f>
        <v/>
      </c>
      <c r="P36" s="80" t="str">
        <f>IF(AND($B36&gt;0,$C36&gt;0,$D36&gt;0,NOT(ISBLANK($H36))),_xlfn.LOGNORM.INV(ABS(VLOOKUP($N$1,VLookups!$A$27:$B$28,2,FALSE)-P$3),LN($G36),LN($K36)),"")</f>
        <v/>
      </c>
      <c r="Q36" s="79" t="str">
        <f>IF(AND($B36&gt;0,$C36&gt;0,$D36&gt;0,NOT(ISBLANK($H36))),_xlfn.LOGNORM.INV(ABS(VLOOKUP($N$1,VLookups!$A$27:$B$28,2,FALSE)-Q$3),LN($G36),LN($K36)),"")</f>
        <v/>
      </c>
      <c r="R36" s="80" t="str">
        <f>IF(AND($B36&gt;0,$C36&gt;0,$D36&gt;0,NOT(ISBLANK($H36))),_xlfn.LOGNORM.INV(ABS(VLOOKUP($N$1,VLookups!$A$27:$B$28,2,FALSE)-R$3),LN($G36),LN($K36)),"")</f>
        <v/>
      </c>
      <c r="S36" s="79" t="str">
        <f>IF(AND($B36&gt;0,$C36&gt;0,$D36&gt;0,NOT(ISBLANK($H36))),_xlfn.LOGNORM.INV(ABS(VLOOKUP($N$1,VLookups!$A$27:$B$28,2,FALSE)-S$3),LN($G36),LN($K36)),"")</f>
        <v/>
      </c>
      <c r="T36" s="80" t="str">
        <f>IF(AND($B36&gt;0,$C36&gt;0,$D36&gt;0,NOT(ISBLANK($H36))),_xlfn.LOGNORM.INV(ABS(VLOOKUP($N$1,VLookups!$A$27:$B$28,2,FALSE)-T$3),LN($G36),LN($K36)),"")</f>
        <v/>
      </c>
      <c r="U36" s="79" t="str">
        <f>IF(AND($B36&gt;0,$C36&gt;0,$D36&gt;0,NOT(ISBLANK($H36))),_xlfn.LOGNORM.INV(ABS(VLOOKUP($N$1,VLookups!$A$27:$B$28,2,FALSE)-U$3),LN($G36),LN($K36)),"")</f>
        <v/>
      </c>
      <c r="V36" s="5"/>
      <c r="W36" s="145" t="str">
        <f t="shared" si="12"/>
        <v/>
      </c>
      <c r="X36" s="145" t="str">
        <f t="shared" si="13"/>
        <v/>
      </c>
      <c r="Y36" s="46" t="str">
        <f t="shared" ref="Y36" si="282">IF(ISNONTEXT($W36),X36+$W36,"")</f>
        <v/>
      </c>
      <c r="Z36" s="46" t="str">
        <f t="shared" si="25"/>
        <v/>
      </c>
      <c r="AA36" s="46" t="str">
        <f t="shared" si="26"/>
        <v/>
      </c>
      <c r="AB36" s="46" t="str">
        <f t="shared" si="27"/>
        <v/>
      </c>
      <c r="AC36" s="46" t="str">
        <f t="shared" si="28"/>
        <v/>
      </c>
      <c r="AD36" s="46" t="str">
        <f t="shared" si="29"/>
        <v/>
      </c>
      <c r="AE36" s="46" t="str">
        <f t="shared" si="30"/>
        <v/>
      </c>
      <c r="AF36" s="46" t="str">
        <f t="shared" si="31"/>
        <v/>
      </c>
      <c r="AG36" s="46" t="str">
        <f t="shared" si="32"/>
        <v/>
      </c>
      <c r="AH36" s="46" t="str">
        <f t="shared" si="33"/>
        <v/>
      </c>
      <c r="AI36" s="46" t="str">
        <f t="shared" si="34"/>
        <v/>
      </c>
      <c r="AJ36" s="46" t="str">
        <f t="shared" si="35"/>
        <v/>
      </c>
      <c r="AK36" s="46" t="str">
        <f t="shared" si="36"/>
        <v/>
      </c>
      <c r="AL36" s="46" t="str">
        <f t="shared" si="37"/>
        <v/>
      </c>
      <c r="AM36" s="46" t="str">
        <f t="shared" si="38"/>
        <v/>
      </c>
      <c r="AN36" s="46" t="str">
        <f t="shared" si="39"/>
        <v/>
      </c>
      <c r="AO36" s="46" t="str">
        <f t="shared" si="40"/>
        <v/>
      </c>
      <c r="AP36" s="46" t="str">
        <f t="shared" si="41"/>
        <v/>
      </c>
      <c r="AQ36" s="46" t="str">
        <f t="shared" si="42"/>
        <v/>
      </c>
      <c r="AR36" s="46" t="str">
        <f t="shared" si="43"/>
        <v/>
      </c>
      <c r="AS36" s="46" t="str">
        <f t="shared" si="44"/>
        <v/>
      </c>
      <c r="AT36" s="46" t="str">
        <f t="shared" si="45"/>
        <v/>
      </c>
      <c r="AU36" s="46" t="str">
        <f t="shared" si="46"/>
        <v/>
      </c>
      <c r="AV36" s="46" t="str">
        <f t="shared" si="47"/>
        <v/>
      </c>
      <c r="AW36" s="46" t="str">
        <f t="shared" si="48"/>
        <v/>
      </c>
      <c r="AX36" s="46" t="str">
        <f t="shared" si="49"/>
        <v/>
      </c>
      <c r="AY36" s="46" t="str">
        <f t="shared" si="50"/>
        <v/>
      </c>
      <c r="AZ36" s="46" t="str">
        <f t="shared" si="51"/>
        <v/>
      </c>
      <c r="BA36" s="46" t="str">
        <f t="shared" si="52"/>
        <v/>
      </c>
      <c r="BB36" s="46" t="str">
        <f t="shared" si="53"/>
        <v/>
      </c>
      <c r="BC36" s="46" t="str">
        <f t="shared" si="54"/>
        <v/>
      </c>
      <c r="BD36" s="46" t="str">
        <f t="shared" si="55"/>
        <v/>
      </c>
      <c r="BE36" s="46" t="str">
        <f t="shared" si="56"/>
        <v/>
      </c>
      <c r="BF36" s="46" t="str">
        <f t="shared" si="57"/>
        <v/>
      </c>
      <c r="BG36" s="46" t="str">
        <f t="shared" si="58"/>
        <v/>
      </c>
      <c r="BH36" s="46" t="str">
        <f t="shared" si="59"/>
        <v/>
      </c>
      <c r="BI36" s="46" t="str">
        <f t="shared" si="60"/>
        <v/>
      </c>
      <c r="BJ36" s="46" t="str">
        <f t="shared" si="61"/>
        <v/>
      </c>
      <c r="BK36" s="46" t="str">
        <f t="shared" si="62"/>
        <v/>
      </c>
      <c r="BL36" s="46" t="str">
        <f t="shared" si="63"/>
        <v/>
      </c>
      <c r="BM36" s="46" t="str">
        <f t="shared" si="64"/>
        <v/>
      </c>
      <c r="BN36" s="46" t="str">
        <f t="shared" si="65"/>
        <v/>
      </c>
      <c r="BO36" s="46" t="str">
        <f t="shared" si="66"/>
        <v/>
      </c>
      <c r="BP36" s="46" t="str">
        <f t="shared" si="67"/>
        <v/>
      </c>
      <c r="BQ36" s="46" t="str">
        <f t="shared" si="68"/>
        <v/>
      </c>
      <c r="BR36" s="46" t="str">
        <f t="shared" si="69"/>
        <v/>
      </c>
      <c r="BS36" s="46" t="str">
        <f t="shared" si="70"/>
        <v/>
      </c>
      <c r="BT36" s="46" t="str">
        <f t="shared" si="71"/>
        <v/>
      </c>
      <c r="BU36" s="46" t="str">
        <f t="shared" si="72"/>
        <v/>
      </c>
      <c r="BV36" s="46" t="str">
        <f t="shared" si="73"/>
        <v/>
      </c>
      <c r="BW36" s="46" t="str">
        <f t="shared" si="74"/>
        <v/>
      </c>
      <c r="BX36" s="46" t="str">
        <f t="shared" si="75"/>
        <v/>
      </c>
      <c r="BY36" s="46" t="str">
        <f t="shared" si="76"/>
        <v/>
      </c>
      <c r="BZ36" s="46" t="str">
        <f t="shared" si="77"/>
        <v/>
      </c>
      <c r="CA36" s="46" t="str">
        <f t="shared" si="78"/>
        <v/>
      </c>
      <c r="CB36" s="46" t="str">
        <f t="shared" si="79"/>
        <v/>
      </c>
      <c r="CC36" s="46" t="str">
        <f t="shared" si="80"/>
        <v/>
      </c>
      <c r="CD36" s="46" t="str">
        <f t="shared" si="81"/>
        <v/>
      </c>
      <c r="CE36" s="46" t="str">
        <f t="shared" si="82"/>
        <v/>
      </c>
      <c r="CF36" s="46" t="str">
        <f t="shared" si="83"/>
        <v/>
      </c>
      <c r="CG36" s="46" t="str">
        <f t="shared" si="84"/>
        <v/>
      </c>
      <c r="CH36" s="46" t="str">
        <f t="shared" si="85"/>
        <v/>
      </c>
      <c r="CI36" s="46" t="str">
        <f t="shared" si="86"/>
        <v/>
      </c>
      <c r="CJ36" s="46" t="str">
        <f t="shared" si="87"/>
        <v/>
      </c>
      <c r="CK36" s="46" t="str">
        <f t="shared" si="18"/>
        <v/>
      </c>
      <c r="CL36" s="46" t="str">
        <f t="shared" si="88"/>
        <v/>
      </c>
      <c r="CM36" s="46" t="str">
        <f t="shared" si="89"/>
        <v/>
      </c>
      <c r="CN36" s="46" t="str">
        <f t="shared" si="90"/>
        <v/>
      </c>
      <c r="CO36" s="46" t="str">
        <f t="shared" si="91"/>
        <v/>
      </c>
      <c r="CP36" s="46" t="str">
        <f t="shared" si="92"/>
        <v/>
      </c>
      <c r="CQ36" s="46" t="str">
        <f t="shared" si="93"/>
        <v/>
      </c>
      <c r="CR36" s="46" t="str">
        <f t="shared" si="94"/>
        <v/>
      </c>
      <c r="CS36" s="46" t="str">
        <f t="shared" si="95"/>
        <v/>
      </c>
      <c r="CT36" s="46" t="str">
        <f t="shared" si="96"/>
        <v/>
      </c>
      <c r="CU36" s="46" t="str">
        <f t="shared" si="97"/>
        <v/>
      </c>
      <c r="CV36" s="46" t="str">
        <f t="shared" si="98"/>
        <v/>
      </c>
      <c r="CW36" s="46" t="str">
        <f t="shared" si="99"/>
        <v/>
      </c>
      <c r="CX36" s="46" t="str">
        <f t="shared" si="100"/>
        <v/>
      </c>
      <c r="CY36" s="46" t="str">
        <f t="shared" si="101"/>
        <v/>
      </c>
      <c r="CZ36" s="46" t="str">
        <f t="shared" si="102"/>
        <v/>
      </c>
      <c r="DA36" s="46" t="str">
        <f t="shared" si="103"/>
        <v/>
      </c>
      <c r="DB36" s="46" t="str">
        <f t="shared" si="104"/>
        <v/>
      </c>
      <c r="DC36" s="46" t="str">
        <f t="shared" si="105"/>
        <v/>
      </c>
      <c r="DD36" s="46" t="str">
        <f t="shared" si="106"/>
        <v/>
      </c>
      <c r="DE36" s="46" t="str">
        <f t="shared" si="107"/>
        <v/>
      </c>
      <c r="DF36" s="46" t="str">
        <f t="shared" si="108"/>
        <v/>
      </c>
      <c r="DG36" s="46" t="str">
        <f t="shared" si="109"/>
        <v/>
      </c>
      <c r="DH36" s="46" t="str">
        <f t="shared" si="110"/>
        <v/>
      </c>
      <c r="DI36" s="46" t="str">
        <f t="shared" si="111"/>
        <v/>
      </c>
      <c r="DJ36" s="46" t="str">
        <f t="shared" si="112"/>
        <v/>
      </c>
      <c r="DK36" s="46" t="str">
        <f t="shared" si="113"/>
        <v/>
      </c>
      <c r="DL36" s="46" t="str">
        <f t="shared" si="114"/>
        <v/>
      </c>
      <c r="DM36" s="46" t="str">
        <f t="shared" si="115"/>
        <v/>
      </c>
      <c r="DN36" s="46" t="str">
        <f t="shared" si="116"/>
        <v/>
      </c>
      <c r="DO36" s="46" t="str">
        <f t="shared" si="117"/>
        <v/>
      </c>
      <c r="DP36" s="46" t="str">
        <f t="shared" si="118"/>
        <v/>
      </c>
      <c r="DQ36" s="46" t="str">
        <f t="shared" si="119"/>
        <v/>
      </c>
      <c r="DR36" s="46" t="str">
        <f t="shared" si="120"/>
        <v/>
      </c>
      <c r="DS36" s="46" t="str">
        <f t="shared" si="121"/>
        <v/>
      </c>
      <c r="DT36" s="46" t="str">
        <f t="shared" si="122"/>
        <v/>
      </c>
      <c r="DU36" s="46" t="str">
        <f t="shared" si="123"/>
        <v/>
      </c>
      <c r="DV36" s="46" t="str">
        <f t="shared" si="124"/>
        <v/>
      </c>
      <c r="DW36" s="46" t="str">
        <f t="shared" si="125"/>
        <v/>
      </c>
      <c r="DX36" s="46" t="str">
        <f t="shared" si="126"/>
        <v/>
      </c>
      <c r="DY36" s="46" t="str">
        <f t="shared" si="127"/>
        <v/>
      </c>
      <c r="DZ36" s="46" t="str">
        <f t="shared" si="128"/>
        <v/>
      </c>
      <c r="EA36" s="46" t="str">
        <f t="shared" si="129"/>
        <v/>
      </c>
      <c r="EB36" s="46" t="str">
        <f t="shared" si="130"/>
        <v/>
      </c>
      <c r="EC36" s="46" t="str">
        <f t="shared" si="131"/>
        <v/>
      </c>
      <c r="ED36" s="46" t="str">
        <f t="shared" si="132"/>
        <v/>
      </c>
      <c r="EE36" s="46" t="str">
        <f t="shared" si="133"/>
        <v/>
      </c>
      <c r="EF36" s="46" t="str">
        <f t="shared" si="134"/>
        <v/>
      </c>
      <c r="EG36" s="46" t="str">
        <f t="shared" si="135"/>
        <v/>
      </c>
      <c r="EH36" s="46" t="str">
        <f t="shared" si="136"/>
        <v/>
      </c>
      <c r="EI36" s="46" t="str">
        <f t="shared" si="137"/>
        <v/>
      </c>
      <c r="EJ36" s="46" t="str">
        <f t="shared" si="138"/>
        <v/>
      </c>
      <c r="EK36" s="46" t="str">
        <f t="shared" si="139"/>
        <v/>
      </c>
      <c r="EL36" s="46" t="str">
        <f t="shared" si="140"/>
        <v/>
      </c>
      <c r="EM36" s="46" t="str">
        <f t="shared" si="141"/>
        <v/>
      </c>
      <c r="EN36" s="46" t="str">
        <f t="shared" si="142"/>
        <v/>
      </c>
      <c r="EO36" s="46" t="str">
        <f t="shared" si="143"/>
        <v/>
      </c>
      <c r="EP36" s="46" t="str">
        <f t="shared" si="144"/>
        <v/>
      </c>
      <c r="EQ36" s="46" t="str">
        <f t="shared" si="145"/>
        <v/>
      </c>
      <c r="ER36" s="46" t="str">
        <f t="shared" si="146"/>
        <v/>
      </c>
      <c r="ES36" s="46" t="str">
        <f t="shared" si="147"/>
        <v/>
      </c>
      <c r="ET36" s="46" t="str">
        <f t="shared" si="148"/>
        <v/>
      </c>
      <c r="EU36" s="46" t="str">
        <f t="shared" si="149"/>
        <v/>
      </c>
      <c r="EV36" s="46" t="str">
        <f t="shared" si="150"/>
        <v/>
      </c>
      <c r="EW36" s="46" t="str">
        <f t="shared" si="19"/>
        <v/>
      </c>
      <c r="EX36" s="46" t="str">
        <f t="shared" si="151"/>
        <v/>
      </c>
      <c r="EY36" s="46" t="str">
        <f t="shared" si="152"/>
        <v/>
      </c>
      <c r="EZ36" s="46" t="str">
        <f t="shared" si="153"/>
        <v/>
      </c>
      <c r="FA36" s="46" t="str">
        <f t="shared" si="154"/>
        <v/>
      </c>
      <c r="FB36" s="46" t="str">
        <f t="shared" si="155"/>
        <v/>
      </c>
      <c r="FC36" s="46" t="str">
        <f t="shared" si="156"/>
        <v/>
      </c>
      <c r="FD36" s="46" t="str">
        <f t="shared" si="157"/>
        <v/>
      </c>
      <c r="FE36" s="46" t="str">
        <f t="shared" si="158"/>
        <v/>
      </c>
      <c r="FF36" s="46" t="str">
        <f t="shared" si="159"/>
        <v/>
      </c>
      <c r="FG36" s="46" t="str">
        <f t="shared" si="160"/>
        <v/>
      </c>
      <c r="FH36" s="46" t="str">
        <f t="shared" si="161"/>
        <v/>
      </c>
      <c r="FI36" s="46" t="str">
        <f t="shared" si="162"/>
        <v/>
      </c>
      <c r="FJ36" s="46" t="str">
        <f t="shared" si="163"/>
        <v/>
      </c>
      <c r="FK36" s="46" t="str">
        <f t="shared" si="164"/>
        <v/>
      </c>
      <c r="FL36" s="46" t="str">
        <f t="shared" si="165"/>
        <v/>
      </c>
      <c r="FM36" s="46" t="str">
        <f t="shared" si="166"/>
        <v/>
      </c>
      <c r="FN36" s="46" t="str">
        <f t="shared" si="167"/>
        <v/>
      </c>
      <c r="FO36" s="46" t="str">
        <f t="shared" si="168"/>
        <v/>
      </c>
      <c r="FP36" s="46" t="str">
        <f t="shared" si="169"/>
        <v/>
      </c>
      <c r="FQ36" s="46" t="str">
        <f t="shared" si="170"/>
        <v/>
      </c>
      <c r="FR36" s="46" t="str">
        <f t="shared" si="171"/>
        <v/>
      </c>
      <c r="FS36" s="46" t="str">
        <f t="shared" si="172"/>
        <v/>
      </c>
      <c r="FT36" s="46" t="str">
        <f t="shared" si="173"/>
        <v/>
      </c>
      <c r="FU36" s="46" t="str">
        <f t="shared" si="174"/>
        <v/>
      </c>
      <c r="FV36" s="46" t="str">
        <f t="shared" si="175"/>
        <v/>
      </c>
      <c r="FW36" s="46" t="str">
        <f t="shared" si="176"/>
        <v/>
      </c>
      <c r="FX36" s="46" t="str">
        <f t="shared" si="177"/>
        <v/>
      </c>
      <c r="FY36" s="46" t="str">
        <f t="shared" si="178"/>
        <v/>
      </c>
      <c r="FZ36" s="46" t="str">
        <f t="shared" si="179"/>
        <v/>
      </c>
      <c r="GA36" s="46" t="str">
        <f t="shared" si="180"/>
        <v/>
      </c>
      <c r="GB36" s="46" t="str">
        <f t="shared" si="181"/>
        <v/>
      </c>
      <c r="GC36" s="46" t="str">
        <f t="shared" si="182"/>
        <v/>
      </c>
      <c r="GD36" s="46" t="str">
        <f t="shared" si="183"/>
        <v/>
      </c>
      <c r="GE36" s="46" t="str">
        <f t="shared" si="184"/>
        <v/>
      </c>
      <c r="GF36" s="46" t="str">
        <f t="shared" si="185"/>
        <v/>
      </c>
      <c r="GG36" s="46" t="str">
        <f t="shared" si="186"/>
        <v/>
      </c>
      <c r="GH36" s="46" t="str">
        <f t="shared" si="187"/>
        <v/>
      </c>
      <c r="GI36" s="46" t="str">
        <f t="shared" si="188"/>
        <v/>
      </c>
      <c r="GJ36" s="46" t="str">
        <f t="shared" si="189"/>
        <v/>
      </c>
      <c r="GK36" s="46" t="str">
        <f t="shared" si="190"/>
        <v/>
      </c>
      <c r="GL36" s="46" t="str">
        <f t="shared" si="191"/>
        <v/>
      </c>
      <c r="GM36" s="46" t="str">
        <f t="shared" si="192"/>
        <v/>
      </c>
      <c r="GN36" s="46" t="str">
        <f t="shared" si="193"/>
        <v/>
      </c>
      <c r="GO36" s="46" t="str">
        <f t="shared" si="194"/>
        <v/>
      </c>
      <c r="GP36" s="46" t="str">
        <f t="shared" si="195"/>
        <v/>
      </c>
      <c r="GQ36" s="46" t="str">
        <f t="shared" si="196"/>
        <v/>
      </c>
      <c r="GR36" s="46" t="str">
        <f t="shared" si="197"/>
        <v/>
      </c>
      <c r="GS36" s="46" t="str">
        <f t="shared" si="198"/>
        <v/>
      </c>
      <c r="GT36" s="46" t="str">
        <f t="shared" si="199"/>
        <v/>
      </c>
      <c r="GU36" s="46" t="str">
        <f t="shared" si="200"/>
        <v/>
      </c>
      <c r="GV36" s="46" t="str">
        <f t="shared" si="201"/>
        <v/>
      </c>
      <c r="GW36" s="46" t="str">
        <f t="shared" si="202"/>
        <v/>
      </c>
      <c r="GX36" s="46" t="str">
        <f t="shared" si="203"/>
        <v/>
      </c>
      <c r="GY36" s="46" t="str">
        <f t="shared" si="204"/>
        <v/>
      </c>
      <c r="GZ36" s="46" t="str">
        <f t="shared" si="205"/>
        <v/>
      </c>
      <c r="HA36" s="46" t="str">
        <f t="shared" si="206"/>
        <v/>
      </c>
      <c r="HB36" s="46" t="str">
        <f t="shared" si="207"/>
        <v/>
      </c>
      <c r="HC36" s="46" t="str">
        <f t="shared" si="208"/>
        <v/>
      </c>
      <c r="HD36" s="46" t="str">
        <f t="shared" si="209"/>
        <v/>
      </c>
      <c r="HE36" s="46" t="str">
        <f t="shared" si="210"/>
        <v/>
      </c>
      <c r="HF36" s="46" t="str">
        <f t="shared" si="211"/>
        <v/>
      </c>
      <c r="HG36" s="46" t="str">
        <f t="shared" si="212"/>
        <v/>
      </c>
      <c r="HH36" s="46" t="str">
        <f t="shared" si="213"/>
        <v/>
      </c>
      <c r="HI36" s="46" t="str">
        <f t="shared" si="20"/>
        <v/>
      </c>
      <c r="HJ36" s="46" t="str">
        <f t="shared" si="241"/>
        <v/>
      </c>
      <c r="HK36" s="46" t="str">
        <f t="shared" si="242"/>
        <v/>
      </c>
      <c r="HL36" s="46" t="str">
        <f t="shared" si="243"/>
        <v/>
      </c>
      <c r="HM36" s="46" t="str">
        <f t="shared" si="244"/>
        <v/>
      </c>
      <c r="HN36" s="46" t="str">
        <f t="shared" si="245"/>
        <v/>
      </c>
      <c r="HO36" s="46" t="str">
        <f t="shared" si="246"/>
        <v/>
      </c>
      <c r="HP36" s="46" t="str">
        <f t="shared" si="247"/>
        <v/>
      </c>
      <c r="HQ36" s="146" t="e">
        <f t="shared" ref="HQ36:HQ67" si="283">IF(ISNONTEXT($K36),_xlfn.LOGNORM.DIST(X36,LN($G36),LN($K36),FALSE),NA())</f>
        <v>#N/A</v>
      </c>
      <c r="HR36" s="146" t="e">
        <f t="shared" si="264"/>
        <v>#N/A</v>
      </c>
      <c r="HS36" s="146" t="e">
        <f t="shared" si="264"/>
        <v>#N/A</v>
      </c>
      <c r="HT36" s="146" t="e">
        <f t="shared" si="264"/>
        <v>#N/A</v>
      </c>
      <c r="HU36" s="146" t="e">
        <f t="shared" si="277"/>
        <v>#N/A</v>
      </c>
      <c r="HV36" s="146" t="e">
        <f t="shared" si="277"/>
        <v>#N/A</v>
      </c>
      <c r="HW36" s="146" t="e">
        <f t="shared" si="277"/>
        <v>#N/A</v>
      </c>
      <c r="HX36" s="146" t="e">
        <f t="shared" si="277"/>
        <v>#N/A</v>
      </c>
      <c r="HY36" s="146" t="e">
        <f t="shared" si="277"/>
        <v>#N/A</v>
      </c>
      <c r="HZ36" s="146" t="e">
        <f t="shared" si="277"/>
        <v>#N/A</v>
      </c>
      <c r="IA36" s="146" t="e">
        <f t="shared" si="277"/>
        <v>#N/A</v>
      </c>
      <c r="IB36" s="146" t="e">
        <f t="shared" si="277"/>
        <v>#N/A</v>
      </c>
      <c r="IC36" s="146" t="e">
        <f t="shared" si="277"/>
        <v>#N/A</v>
      </c>
      <c r="ID36" s="146" t="e">
        <f t="shared" si="277"/>
        <v>#N/A</v>
      </c>
      <c r="IE36" s="146" t="e">
        <f t="shared" si="277"/>
        <v>#N/A</v>
      </c>
      <c r="IF36" s="146" t="e">
        <f t="shared" si="277"/>
        <v>#N/A</v>
      </c>
      <c r="IG36" s="146" t="e">
        <f t="shared" si="277"/>
        <v>#N/A</v>
      </c>
      <c r="IH36" s="146" t="e">
        <f t="shared" si="277"/>
        <v>#N/A</v>
      </c>
      <c r="II36" s="146" t="e">
        <f t="shared" si="277"/>
        <v>#N/A</v>
      </c>
      <c r="IJ36" s="146" t="e">
        <f t="shared" si="272"/>
        <v>#N/A</v>
      </c>
      <c r="IK36" s="146" t="e">
        <f t="shared" si="272"/>
        <v>#N/A</v>
      </c>
      <c r="IL36" s="146" t="e">
        <f t="shared" si="272"/>
        <v>#N/A</v>
      </c>
      <c r="IM36" s="146" t="e">
        <f t="shared" si="272"/>
        <v>#N/A</v>
      </c>
      <c r="IN36" s="146" t="e">
        <f t="shared" si="272"/>
        <v>#N/A</v>
      </c>
      <c r="IO36" s="146" t="e">
        <f t="shared" si="272"/>
        <v>#N/A</v>
      </c>
      <c r="IP36" s="146" t="e">
        <f t="shared" si="272"/>
        <v>#N/A</v>
      </c>
      <c r="IQ36" s="146" t="e">
        <f t="shared" si="272"/>
        <v>#N/A</v>
      </c>
      <c r="IR36" s="146" t="e">
        <f t="shared" si="272"/>
        <v>#N/A</v>
      </c>
      <c r="IS36" s="146" t="e">
        <f t="shared" si="272"/>
        <v>#N/A</v>
      </c>
      <c r="IT36" s="146" t="e">
        <f t="shared" si="272"/>
        <v>#N/A</v>
      </c>
      <c r="IU36" s="146" t="e">
        <f t="shared" si="272"/>
        <v>#N/A</v>
      </c>
      <c r="IV36" s="146" t="e">
        <f t="shared" si="272"/>
        <v>#N/A</v>
      </c>
      <c r="IW36" s="146" t="e">
        <f t="shared" si="272"/>
        <v>#N/A</v>
      </c>
      <c r="IX36" s="146" t="e">
        <f t="shared" si="272"/>
        <v>#N/A</v>
      </c>
      <c r="IY36" s="146" t="e">
        <f t="shared" si="268"/>
        <v>#N/A</v>
      </c>
      <c r="IZ36" s="146" t="e">
        <f t="shared" si="268"/>
        <v>#N/A</v>
      </c>
      <c r="JA36" s="146" t="e">
        <f t="shared" si="268"/>
        <v>#N/A</v>
      </c>
      <c r="JB36" s="146" t="e">
        <f t="shared" si="268"/>
        <v>#N/A</v>
      </c>
      <c r="JC36" s="146" t="e">
        <f t="shared" si="268"/>
        <v>#N/A</v>
      </c>
      <c r="JD36" s="146" t="e">
        <f t="shared" si="268"/>
        <v>#N/A</v>
      </c>
      <c r="JE36" s="146" t="e">
        <f t="shared" si="268"/>
        <v>#N/A</v>
      </c>
      <c r="JF36" s="146" t="e">
        <f t="shared" si="268"/>
        <v>#N/A</v>
      </c>
      <c r="JG36" s="146" t="e">
        <f t="shared" si="268"/>
        <v>#N/A</v>
      </c>
      <c r="JH36" s="146" t="e">
        <f t="shared" si="268"/>
        <v>#N/A</v>
      </c>
      <c r="JI36" s="146" t="e">
        <f t="shared" si="268"/>
        <v>#N/A</v>
      </c>
      <c r="JJ36" s="146" t="e">
        <f t="shared" si="268"/>
        <v>#N/A</v>
      </c>
      <c r="JK36" s="146" t="e">
        <f t="shared" si="268"/>
        <v>#N/A</v>
      </c>
      <c r="JL36" s="146" t="e">
        <f t="shared" si="268"/>
        <v>#N/A</v>
      </c>
      <c r="JM36" s="146" t="e">
        <f t="shared" si="268"/>
        <v>#N/A</v>
      </c>
      <c r="JN36" s="146" t="e">
        <f t="shared" si="250"/>
        <v>#N/A</v>
      </c>
      <c r="JO36" s="146" t="e">
        <f t="shared" si="250"/>
        <v>#N/A</v>
      </c>
      <c r="JP36" s="146" t="e">
        <f t="shared" si="250"/>
        <v>#N/A</v>
      </c>
      <c r="JQ36" s="146" t="e">
        <f t="shared" si="250"/>
        <v>#N/A</v>
      </c>
      <c r="JR36" s="146" t="e">
        <f t="shared" si="250"/>
        <v>#N/A</v>
      </c>
      <c r="JS36" s="146" t="e">
        <f t="shared" si="250"/>
        <v>#N/A</v>
      </c>
      <c r="JT36" s="146" t="e">
        <f t="shared" si="250"/>
        <v>#N/A</v>
      </c>
      <c r="JU36" s="146" t="e">
        <f t="shared" si="250"/>
        <v>#N/A</v>
      </c>
      <c r="JV36" s="146" t="e">
        <f t="shared" si="250"/>
        <v>#N/A</v>
      </c>
      <c r="JW36" s="146" t="e">
        <f t="shared" si="250"/>
        <v>#N/A</v>
      </c>
      <c r="JX36" s="146" t="e">
        <f t="shared" si="250"/>
        <v>#N/A</v>
      </c>
      <c r="JY36" s="146" t="e">
        <f t="shared" si="250"/>
        <v>#N/A</v>
      </c>
      <c r="JZ36" s="146" t="e">
        <f t="shared" si="250"/>
        <v>#N/A</v>
      </c>
      <c r="KA36" s="146" t="e">
        <f t="shared" si="250"/>
        <v>#N/A</v>
      </c>
      <c r="KB36" s="146" t="e">
        <f t="shared" si="250"/>
        <v>#N/A</v>
      </c>
      <c r="KC36" s="146" t="e">
        <f t="shared" si="21"/>
        <v>#N/A</v>
      </c>
      <c r="KD36" s="146" t="e">
        <f t="shared" si="265"/>
        <v>#N/A</v>
      </c>
      <c r="KE36" s="146" t="e">
        <f t="shared" si="265"/>
        <v>#N/A</v>
      </c>
      <c r="KF36" s="146" t="e">
        <f t="shared" si="265"/>
        <v>#N/A</v>
      </c>
      <c r="KG36" s="146" t="e">
        <f t="shared" si="278"/>
        <v>#N/A</v>
      </c>
      <c r="KH36" s="146" t="e">
        <f t="shared" si="278"/>
        <v>#N/A</v>
      </c>
      <c r="KI36" s="146" t="e">
        <f t="shared" si="278"/>
        <v>#N/A</v>
      </c>
      <c r="KJ36" s="146" t="e">
        <f t="shared" si="278"/>
        <v>#N/A</v>
      </c>
      <c r="KK36" s="146" t="e">
        <f t="shared" si="278"/>
        <v>#N/A</v>
      </c>
      <c r="KL36" s="146" t="e">
        <f t="shared" si="278"/>
        <v>#N/A</v>
      </c>
      <c r="KM36" s="146" t="e">
        <f t="shared" si="278"/>
        <v>#N/A</v>
      </c>
      <c r="KN36" s="146" t="e">
        <f t="shared" si="278"/>
        <v>#N/A</v>
      </c>
      <c r="KO36" s="146" t="e">
        <f t="shared" si="278"/>
        <v>#N/A</v>
      </c>
      <c r="KP36" s="146" t="e">
        <f t="shared" si="278"/>
        <v>#N/A</v>
      </c>
      <c r="KQ36" s="146" t="e">
        <f t="shared" si="278"/>
        <v>#N/A</v>
      </c>
      <c r="KR36" s="146" t="e">
        <f t="shared" si="278"/>
        <v>#N/A</v>
      </c>
      <c r="KS36" s="146" t="e">
        <f t="shared" si="278"/>
        <v>#N/A</v>
      </c>
      <c r="KT36" s="146" t="e">
        <f t="shared" si="278"/>
        <v>#N/A</v>
      </c>
      <c r="KU36" s="146" t="e">
        <f t="shared" si="278"/>
        <v>#N/A</v>
      </c>
      <c r="KV36" s="146" t="e">
        <f t="shared" si="273"/>
        <v>#N/A</v>
      </c>
      <c r="KW36" s="146" t="e">
        <f t="shared" si="273"/>
        <v>#N/A</v>
      </c>
      <c r="KX36" s="146" t="e">
        <f t="shared" si="273"/>
        <v>#N/A</v>
      </c>
      <c r="KY36" s="146" t="e">
        <f t="shared" si="273"/>
        <v>#N/A</v>
      </c>
      <c r="KZ36" s="146" t="e">
        <f t="shared" si="273"/>
        <v>#N/A</v>
      </c>
      <c r="LA36" s="146" t="e">
        <f t="shared" si="273"/>
        <v>#N/A</v>
      </c>
      <c r="LB36" s="146" t="e">
        <f t="shared" si="273"/>
        <v>#N/A</v>
      </c>
      <c r="LC36" s="146" t="e">
        <f t="shared" si="273"/>
        <v>#N/A</v>
      </c>
      <c r="LD36" s="146" t="e">
        <f t="shared" si="273"/>
        <v>#N/A</v>
      </c>
      <c r="LE36" s="146" t="e">
        <f t="shared" si="273"/>
        <v>#N/A</v>
      </c>
      <c r="LF36" s="146" t="e">
        <f t="shared" si="273"/>
        <v>#N/A</v>
      </c>
      <c r="LG36" s="146" t="e">
        <f t="shared" si="273"/>
        <v>#N/A</v>
      </c>
      <c r="LH36" s="146" t="e">
        <f t="shared" si="273"/>
        <v>#N/A</v>
      </c>
      <c r="LI36" s="146" t="e">
        <f t="shared" si="273"/>
        <v>#N/A</v>
      </c>
      <c r="LJ36" s="146" t="e">
        <f t="shared" si="273"/>
        <v>#N/A</v>
      </c>
      <c r="LK36" s="146" t="e">
        <f t="shared" si="269"/>
        <v>#N/A</v>
      </c>
      <c r="LL36" s="146" t="e">
        <f t="shared" si="269"/>
        <v>#N/A</v>
      </c>
      <c r="LM36" s="146" t="e">
        <f t="shared" si="269"/>
        <v>#N/A</v>
      </c>
      <c r="LN36" s="146" t="e">
        <f t="shared" si="269"/>
        <v>#N/A</v>
      </c>
      <c r="LO36" s="146" t="e">
        <f t="shared" si="269"/>
        <v>#N/A</v>
      </c>
      <c r="LP36" s="146" t="e">
        <f t="shared" si="269"/>
        <v>#N/A</v>
      </c>
      <c r="LQ36" s="146" t="e">
        <f t="shared" si="269"/>
        <v>#N/A</v>
      </c>
      <c r="LR36" s="146" t="e">
        <f t="shared" si="269"/>
        <v>#N/A</v>
      </c>
      <c r="LS36" s="146" t="e">
        <f t="shared" si="269"/>
        <v>#N/A</v>
      </c>
      <c r="LT36" s="146" t="e">
        <f t="shared" si="269"/>
        <v>#N/A</v>
      </c>
      <c r="LU36" s="146" t="e">
        <f t="shared" si="269"/>
        <v>#N/A</v>
      </c>
      <c r="LV36" s="146" t="e">
        <f t="shared" si="269"/>
        <v>#N/A</v>
      </c>
      <c r="LW36" s="146" t="e">
        <f t="shared" si="269"/>
        <v>#N/A</v>
      </c>
      <c r="LX36" s="146" t="e">
        <f t="shared" si="269"/>
        <v>#N/A</v>
      </c>
      <c r="LY36" s="146" t="e">
        <f t="shared" si="269"/>
        <v>#N/A</v>
      </c>
      <c r="LZ36" s="146" t="e">
        <f t="shared" si="251"/>
        <v>#N/A</v>
      </c>
      <c r="MA36" s="146" t="e">
        <f t="shared" si="251"/>
        <v>#N/A</v>
      </c>
      <c r="MB36" s="146" t="e">
        <f t="shared" si="251"/>
        <v>#N/A</v>
      </c>
      <c r="MC36" s="146" t="e">
        <f t="shared" si="251"/>
        <v>#N/A</v>
      </c>
      <c r="MD36" s="146" t="e">
        <f t="shared" si="251"/>
        <v>#N/A</v>
      </c>
      <c r="ME36" s="146" t="e">
        <f t="shared" si="251"/>
        <v>#N/A</v>
      </c>
      <c r="MF36" s="146" t="e">
        <f t="shared" si="251"/>
        <v>#N/A</v>
      </c>
      <c r="MG36" s="146" t="e">
        <f t="shared" si="251"/>
        <v>#N/A</v>
      </c>
      <c r="MH36" s="146" t="e">
        <f t="shared" si="251"/>
        <v>#N/A</v>
      </c>
      <c r="MI36" s="146" t="e">
        <f t="shared" si="251"/>
        <v>#N/A</v>
      </c>
      <c r="MJ36" s="146" t="e">
        <f t="shared" si="251"/>
        <v>#N/A</v>
      </c>
      <c r="MK36" s="146" t="e">
        <f t="shared" si="251"/>
        <v>#N/A</v>
      </c>
      <c r="ML36" s="146" t="e">
        <f t="shared" si="251"/>
        <v>#N/A</v>
      </c>
      <c r="MM36" s="146" t="e">
        <f t="shared" si="251"/>
        <v>#N/A</v>
      </c>
      <c r="MN36" s="146" t="e">
        <f t="shared" si="251"/>
        <v>#N/A</v>
      </c>
      <c r="MO36" s="146" t="e">
        <f t="shared" si="22"/>
        <v>#N/A</v>
      </c>
      <c r="MP36" s="146" t="e">
        <f t="shared" si="266"/>
        <v>#N/A</v>
      </c>
      <c r="MQ36" s="146" t="e">
        <f t="shared" si="266"/>
        <v>#N/A</v>
      </c>
      <c r="MR36" s="146" t="e">
        <f t="shared" si="266"/>
        <v>#N/A</v>
      </c>
      <c r="MS36" s="146" t="e">
        <f t="shared" si="279"/>
        <v>#N/A</v>
      </c>
      <c r="MT36" s="146" t="e">
        <f t="shared" si="279"/>
        <v>#N/A</v>
      </c>
      <c r="MU36" s="146" t="e">
        <f t="shared" si="279"/>
        <v>#N/A</v>
      </c>
      <c r="MV36" s="146" t="e">
        <f t="shared" si="279"/>
        <v>#N/A</v>
      </c>
      <c r="MW36" s="146" t="e">
        <f t="shared" si="279"/>
        <v>#N/A</v>
      </c>
      <c r="MX36" s="146" t="e">
        <f t="shared" si="279"/>
        <v>#N/A</v>
      </c>
      <c r="MY36" s="146" t="e">
        <f t="shared" si="279"/>
        <v>#N/A</v>
      </c>
      <c r="MZ36" s="146" t="e">
        <f t="shared" si="279"/>
        <v>#N/A</v>
      </c>
      <c r="NA36" s="146" t="e">
        <f t="shared" si="279"/>
        <v>#N/A</v>
      </c>
      <c r="NB36" s="146" t="e">
        <f t="shared" si="279"/>
        <v>#N/A</v>
      </c>
      <c r="NC36" s="146" t="e">
        <f t="shared" si="279"/>
        <v>#N/A</v>
      </c>
      <c r="ND36" s="146" t="e">
        <f t="shared" si="279"/>
        <v>#N/A</v>
      </c>
      <c r="NE36" s="146" t="e">
        <f t="shared" si="279"/>
        <v>#N/A</v>
      </c>
      <c r="NF36" s="146" t="e">
        <f t="shared" si="279"/>
        <v>#N/A</v>
      </c>
      <c r="NG36" s="146" t="e">
        <f t="shared" si="279"/>
        <v>#N/A</v>
      </c>
      <c r="NH36" s="146" t="e">
        <f t="shared" si="274"/>
        <v>#N/A</v>
      </c>
      <c r="NI36" s="146" t="e">
        <f t="shared" si="274"/>
        <v>#N/A</v>
      </c>
      <c r="NJ36" s="146" t="e">
        <f t="shared" si="274"/>
        <v>#N/A</v>
      </c>
      <c r="NK36" s="146" t="e">
        <f t="shared" si="274"/>
        <v>#N/A</v>
      </c>
      <c r="NL36" s="146" t="e">
        <f t="shared" si="274"/>
        <v>#N/A</v>
      </c>
      <c r="NM36" s="146" t="e">
        <f t="shared" si="274"/>
        <v>#N/A</v>
      </c>
      <c r="NN36" s="146" t="e">
        <f t="shared" si="274"/>
        <v>#N/A</v>
      </c>
      <c r="NO36" s="146" t="e">
        <f t="shared" si="274"/>
        <v>#N/A</v>
      </c>
      <c r="NP36" s="146" t="e">
        <f t="shared" si="274"/>
        <v>#N/A</v>
      </c>
      <c r="NQ36" s="146" t="e">
        <f t="shared" si="274"/>
        <v>#N/A</v>
      </c>
      <c r="NR36" s="146" t="e">
        <f t="shared" si="274"/>
        <v>#N/A</v>
      </c>
      <c r="NS36" s="146" t="e">
        <f t="shared" si="274"/>
        <v>#N/A</v>
      </c>
      <c r="NT36" s="146" t="e">
        <f t="shared" si="274"/>
        <v>#N/A</v>
      </c>
      <c r="NU36" s="146" t="e">
        <f t="shared" si="274"/>
        <v>#N/A</v>
      </c>
      <c r="NV36" s="146" t="e">
        <f t="shared" si="274"/>
        <v>#N/A</v>
      </c>
      <c r="NW36" s="146" t="e">
        <f t="shared" si="270"/>
        <v>#N/A</v>
      </c>
      <c r="NX36" s="146" t="e">
        <f t="shared" si="270"/>
        <v>#N/A</v>
      </c>
      <c r="NY36" s="146" t="e">
        <f t="shared" si="270"/>
        <v>#N/A</v>
      </c>
      <c r="NZ36" s="146" t="e">
        <f t="shared" si="270"/>
        <v>#N/A</v>
      </c>
      <c r="OA36" s="146" t="e">
        <f t="shared" si="270"/>
        <v>#N/A</v>
      </c>
      <c r="OB36" s="146" t="e">
        <f t="shared" si="270"/>
        <v>#N/A</v>
      </c>
      <c r="OC36" s="146" t="e">
        <f t="shared" si="270"/>
        <v>#N/A</v>
      </c>
      <c r="OD36" s="146" t="e">
        <f t="shared" si="270"/>
        <v>#N/A</v>
      </c>
      <c r="OE36" s="146" t="e">
        <f t="shared" si="270"/>
        <v>#N/A</v>
      </c>
      <c r="OF36" s="146" t="e">
        <f t="shared" si="270"/>
        <v>#N/A</v>
      </c>
      <c r="OG36" s="146" t="e">
        <f t="shared" si="270"/>
        <v>#N/A</v>
      </c>
      <c r="OH36" s="146" t="e">
        <f t="shared" si="270"/>
        <v>#N/A</v>
      </c>
      <c r="OI36" s="146" t="e">
        <f t="shared" si="270"/>
        <v>#N/A</v>
      </c>
      <c r="OJ36" s="146" t="e">
        <f t="shared" si="270"/>
        <v>#N/A</v>
      </c>
      <c r="OK36" s="146" t="e">
        <f t="shared" si="270"/>
        <v>#N/A</v>
      </c>
      <c r="OL36" s="146" t="e">
        <f t="shared" si="252"/>
        <v>#N/A</v>
      </c>
      <c r="OM36" s="146" t="e">
        <f t="shared" si="252"/>
        <v>#N/A</v>
      </c>
      <c r="ON36" s="146" t="e">
        <f t="shared" si="252"/>
        <v>#N/A</v>
      </c>
      <c r="OO36" s="146" t="e">
        <f t="shared" si="252"/>
        <v>#N/A</v>
      </c>
      <c r="OP36" s="146" t="e">
        <f t="shared" si="252"/>
        <v>#N/A</v>
      </c>
      <c r="OQ36" s="146" t="e">
        <f t="shared" si="252"/>
        <v>#N/A</v>
      </c>
      <c r="OR36" s="146" t="e">
        <f t="shared" si="252"/>
        <v>#N/A</v>
      </c>
      <c r="OS36" s="146" t="e">
        <f t="shared" si="252"/>
        <v>#N/A</v>
      </c>
      <c r="OT36" s="146" t="e">
        <f t="shared" si="252"/>
        <v>#N/A</v>
      </c>
      <c r="OU36" s="146" t="e">
        <f t="shared" si="252"/>
        <v>#N/A</v>
      </c>
      <c r="OV36" s="146" t="e">
        <f t="shared" si="252"/>
        <v>#N/A</v>
      </c>
      <c r="OW36" s="146" t="e">
        <f t="shared" si="252"/>
        <v>#N/A</v>
      </c>
      <c r="OX36" s="146" t="e">
        <f t="shared" si="252"/>
        <v>#N/A</v>
      </c>
      <c r="OY36" s="146" t="e">
        <f t="shared" si="252"/>
        <v>#N/A</v>
      </c>
      <c r="OZ36" s="146" t="e">
        <f t="shared" si="252"/>
        <v>#N/A</v>
      </c>
      <c r="PA36" s="146" t="e">
        <f t="shared" si="23"/>
        <v>#N/A</v>
      </c>
      <c r="PB36" s="146" t="e">
        <f t="shared" ref="PB36:PI51" si="284">IF(ISNONTEXT($K36),_xlfn.LOGNORM.DIST(HI36,LN($G36),LN($K36),FALSE),NA())</f>
        <v>#N/A</v>
      </c>
      <c r="PC36" s="146" t="e">
        <f t="shared" si="284"/>
        <v>#N/A</v>
      </c>
      <c r="PD36" s="146" t="e">
        <f t="shared" si="284"/>
        <v>#N/A</v>
      </c>
      <c r="PE36" s="146" t="e">
        <f t="shared" si="284"/>
        <v>#N/A</v>
      </c>
      <c r="PF36" s="146" t="e">
        <f t="shared" si="284"/>
        <v>#N/A</v>
      </c>
      <c r="PG36" s="146" t="e">
        <f t="shared" si="284"/>
        <v>#N/A</v>
      </c>
      <c r="PH36" s="146" t="e">
        <f t="shared" si="284"/>
        <v>#N/A</v>
      </c>
      <c r="PI36" s="146" t="e">
        <f t="shared" si="284"/>
        <v>#N/A</v>
      </c>
    </row>
    <row r="37" spans="1:425" hidden="1" x14ac:dyDescent="0.45">
      <c r="A37" s="4">
        <v>34</v>
      </c>
      <c r="B37" s="319" t="str">
        <f>IFERROR(_xlfn.LOGNORM.INV(VLookups!$B$22,LN($G37),LN($K37)),"")</f>
        <v/>
      </c>
      <c r="C37" s="81"/>
      <c r="D37" s="319" t="str">
        <f>IFERROR(_xlfn.LOGNORM.INV(VLookups!$B$23,LN($G37),LN($K37)),"")</f>
        <v/>
      </c>
      <c r="E37" s="32" t="str">
        <f t="shared" si="8"/>
        <v/>
      </c>
      <c r="F37" s="32" t="str">
        <f t="shared" si="9"/>
        <v/>
      </c>
      <c r="G37" s="65" t="str">
        <f>IF(AND(C37&gt;0,NOT(ISBLANK(H37))),IF(VLOOKUP($C$3,VLookups!$A$17:$B$18,2,FALSE),C37*VLOOKUP(H37,VLookups!$A$4:$B$13,2,FALSE),C37),"")</f>
        <v/>
      </c>
      <c r="H37" s="21"/>
      <c r="I37" s="53"/>
      <c r="J37" s="237"/>
      <c r="K37" s="320" t="str">
        <f>IF(C37&gt;0,IF(ISBLANK(J37),IF(ISBLANK(H37),"",VLOOKUP(H37,VLookups!$A$4:$C$13,3,FALSE)),J37),"")</f>
        <v/>
      </c>
      <c r="L37" s="320" t="str">
        <f t="shared" si="10"/>
        <v/>
      </c>
      <c r="M37" s="67" t="str">
        <f t="shared" si="11"/>
        <v/>
      </c>
      <c r="N37" s="81"/>
      <c r="O37" s="230" t="str">
        <f>IF(AND(N37&gt;0,C37&gt;0,NOT(K37="")),ABS(VLOOKUP($N$1,VLookups!$A$27:$B$28,2,FALSE)-_xlfn.LOGNORM.DIST(N37,LN(G37),LN(K37),TRUE)),"")</f>
        <v/>
      </c>
      <c r="P37" s="80" t="str">
        <f>IF(AND($B37&gt;0,$C37&gt;0,$D37&gt;0,NOT(ISBLANK($H37))),_xlfn.LOGNORM.INV(ABS(VLOOKUP($N$1,VLookups!$A$27:$B$28,2,FALSE)-P$3),LN($G37),LN($K37)),"")</f>
        <v/>
      </c>
      <c r="Q37" s="79" t="str">
        <f>IF(AND($B37&gt;0,$C37&gt;0,$D37&gt;0,NOT(ISBLANK($H37))),_xlfn.LOGNORM.INV(ABS(VLOOKUP($N$1,VLookups!$A$27:$B$28,2,FALSE)-Q$3),LN($G37),LN($K37)),"")</f>
        <v/>
      </c>
      <c r="R37" s="80" t="str">
        <f>IF(AND($B37&gt;0,$C37&gt;0,$D37&gt;0,NOT(ISBLANK($H37))),_xlfn.LOGNORM.INV(ABS(VLOOKUP($N$1,VLookups!$A$27:$B$28,2,FALSE)-R$3),LN($G37),LN($K37)),"")</f>
        <v/>
      </c>
      <c r="S37" s="79" t="str">
        <f>IF(AND($B37&gt;0,$C37&gt;0,$D37&gt;0,NOT(ISBLANK($H37))),_xlfn.LOGNORM.INV(ABS(VLOOKUP($N$1,VLookups!$A$27:$B$28,2,FALSE)-S$3),LN($G37),LN($K37)),"")</f>
        <v/>
      </c>
      <c r="T37" s="80" t="str">
        <f>IF(AND($B37&gt;0,$C37&gt;0,$D37&gt;0,NOT(ISBLANK($H37))),_xlfn.LOGNORM.INV(ABS(VLOOKUP($N$1,VLookups!$A$27:$B$28,2,FALSE)-T$3),LN($G37),LN($K37)),"")</f>
        <v/>
      </c>
      <c r="U37" s="79" t="str">
        <f>IF(AND($B37&gt;0,$C37&gt;0,$D37&gt;0,NOT(ISBLANK($H37))),_xlfn.LOGNORM.INV(ABS(VLOOKUP($N$1,VLookups!$A$27:$B$28,2,FALSE)-U$3),LN($G37),LN($K37)),"")</f>
        <v/>
      </c>
      <c r="V37" s="5"/>
      <c r="W37" s="145" t="str">
        <f t="shared" si="12"/>
        <v/>
      </c>
      <c r="X37" s="145" t="str">
        <f t="shared" si="13"/>
        <v/>
      </c>
      <c r="Y37" s="46" t="str">
        <f t="shared" ref="Y37" si="285">IF(ISNONTEXT($W37),X37+$W37,"")</f>
        <v/>
      </c>
      <c r="Z37" s="46" t="str">
        <f t="shared" si="25"/>
        <v/>
      </c>
      <c r="AA37" s="46" t="str">
        <f t="shared" si="26"/>
        <v/>
      </c>
      <c r="AB37" s="46" t="str">
        <f t="shared" si="27"/>
        <v/>
      </c>
      <c r="AC37" s="46" t="str">
        <f t="shared" si="28"/>
        <v/>
      </c>
      <c r="AD37" s="46" t="str">
        <f t="shared" si="29"/>
        <v/>
      </c>
      <c r="AE37" s="46" t="str">
        <f t="shared" si="30"/>
        <v/>
      </c>
      <c r="AF37" s="46" t="str">
        <f t="shared" si="31"/>
        <v/>
      </c>
      <c r="AG37" s="46" t="str">
        <f t="shared" si="32"/>
        <v/>
      </c>
      <c r="AH37" s="46" t="str">
        <f t="shared" si="33"/>
        <v/>
      </c>
      <c r="AI37" s="46" t="str">
        <f t="shared" si="34"/>
        <v/>
      </c>
      <c r="AJ37" s="46" t="str">
        <f t="shared" si="35"/>
        <v/>
      </c>
      <c r="AK37" s="46" t="str">
        <f t="shared" si="36"/>
        <v/>
      </c>
      <c r="AL37" s="46" t="str">
        <f t="shared" si="37"/>
        <v/>
      </c>
      <c r="AM37" s="46" t="str">
        <f t="shared" si="38"/>
        <v/>
      </c>
      <c r="AN37" s="46" t="str">
        <f t="shared" si="39"/>
        <v/>
      </c>
      <c r="AO37" s="46" t="str">
        <f t="shared" si="40"/>
        <v/>
      </c>
      <c r="AP37" s="46" t="str">
        <f t="shared" si="41"/>
        <v/>
      </c>
      <c r="AQ37" s="46" t="str">
        <f t="shared" si="42"/>
        <v/>
      </c>
      <c r="AR37" s="46" t="str">
        <f t="shared" si="43"/>
        <v/>
      </c>
      <c r="AS37" s="46" t="str">
        <f t="shared" si="44"/>
        <v/>
      </c>
      <c r="AT37" s="46" t="str">
        <f t="shared" si="45"/>
        <v/>
      </c>
      <c r="AU37" s="46" t="str">
        <f t="shared" si="46"/>
        <v/>
      </c>
      <c r="AV37" s="46" t="str">
        <f t="shared" si="47"/>
        <v/>
      </c>
      <c r="AW37" s="46" t="str">
        <f t="shared" si="48"/>
        <v/>
      </c>
      <c r="AX37" s="46" t="str">
        <f t="shared" si="49"/>
        <v/>
      </c>
      <c r="AY37" s="46" t="str">
        <f t="shared" si="50"/>
        <v/>
      </c>
      <c r="AZ37" s="46" t="str">
        <f t="shared" si="51"/>
        <v/>
      </c>
      <c r="BA37" s="46" t="str">
        <f t="shared" si="52"/>
        <v/>
      </c>
      <c r="BB37" s="46" t="str">
        <f t="shared" si="53"/>
        <v/>
      </c>
      <c r="BC37" s="46" t="str">
        <f t="shared" si="54"/>
        <v/>
      </c>
      <c r="BD37" s="46" t="str">
        <f t="shared" si="55"/>
        <v/>
      </c>
      <c r="BE37" s="46" t="str">
        <f t="shared" si="56"/>
        <v/>
      </c>
      <c r="BF37" s="46" t="str">
        <f t="shared" si="57"/>
        <v/>
      </c>
      <c r="BG37" s="46" t="str">
        <f t="shared" si="58"/>
        <v/>
      </c>
      <c r="BH37" s="46" t="str">
        <f t="shared" si="59"/>
        <v/>
      </c>
      <c r="BI37" s="46" t="str">
        <f t="shared" si="60"/>
        <v/>
      </c>
      <c r="BJ37" s="46" t="str">
        <f t="shared" si="61"/>
        <v/>
      </c>
      <c r="BK37" s="46" t="str">
        <f t="shared" si="62"/>
        <v/>
      </c>
      <c r="BL37" s="46" t="str">
        <f t="shared" si="63"/>
        <v/>
      </c>
      <c r="BM37" s="46" t="str">
        <f t="shared" si="64"/>
        <v/>
      </c>
      <c r="BN37" s="46" t="str">
        <f t="shared" si="65"/>
        <v/>
      </c>
      <c r="BO37" s="46" t="str">
        <f t="shared" si="66"/>
        <v/>
      </c>
      <c r="BP37" s="46" t="str">
        <f t="shared" si="67"/>
        <v/>
      </c>
      <c r="BQ37" s="46" t="str">
        <f t="shared" si="68"/>
        <v/>
      </c>
      <c r="BR37" s="46" t="str">
        <f t="shared" si="69"/>
        <v/>
      </c>
      <c r="BS37" s="46" t="str">
        <f t="shared" si="70"/>
        <v/>
      </c>
      <c r="BT37" s="46" t="str">
        <f t="shared" si="71"/>
        <v/>
      </c>
      <c r="BU37" s="46" t="str">
        <f t="shared" si="72"/>
        <v/>
      </c>
      <c r="BV37" s="46" t="str">
        <f t="shared" si="73"/>
        <v/>
      </c>
      <c r="BW37" s="46" t="str">
        <f t="shared" si="74"/>
        <v/>
      </c>
      <c r="BX37" s="46" t="str">
        <f t="shared" si="75"/>
        <v/>
      </c>
      <c r="BY37" s="46" t="str">
        <f t="shared" si="76"/>
        <v/>
      </c>
      <c r="BZ37" s="46" t="str">
        <f t="shared" si="77"/>
        <v/>
      </c>
      <c r="CA37" s="46" t="str">
        <f t="shared" si="78"/>
        <v/>
      </c>
      <c r="CB37" s="46" t="str">
        <f t="shared" si="79"/>
        <v/>
      </c>
      <c r="CC37" s="46" t="str">
        <f t="shared" si="80"/>
        <v/>
      </c>
      <c r="CD37" s="46" t="str">
        <f t="shared" si="81"/>
        <v/>
      </c>
      <c r="CE37" s="46" t="str">
        <f t="shared" si="82"/>
        <v/>
      </c>
      <c r="CF37" s="46" t="str">
        <f t="shared" si="83"/>
        <v/>
      </c>
      <c r="CG37" s="46" t="str">
        <f t="shared" si="84"/>
        <v/>
      </c>
      <c r="CH37" s="46" t="str">
        <f t="shared" si="85"/>
        <v/>
      </c>
      <c r="CI37" s="46" t="str">
        <f t="shared" si="86"/>
        <v/>
      </c>
      <c r="CJ37" s="46" t="str">
        <f t="shared" si="87"/>
        <v/>
      </c>
      <c r="CK37" s="46" t="str">
        <f t="shared" si="18"/>
        <v/>
      </c>
      <c r="CL37" s="46" t="str">
        <f t="shared" si="88"/>
        <v/>
      </c>
      <c r="CM37" s="46" t="str">
        <f t="shared" si="89"/>
        <v/>
      </c>
      <c r="CN37" s="46" t="str">
        <f t="shared" si="90"/>
        <v/>
      </c>
      <c r="CO37" s="46" t="str">
        <f t="shared" si="91"/>
        <v/>
      </c>
      <c r="CP37" s="46" t="str">
        <f t="shared" si="92"/>
        <v/>
      </c>
      <c r="CQ37" s="46" t="str">
        <f t="shared" si="93"/>
        <v/>
      </c>
      <c r="CR37" s="46" t="str">
        <f t="shared" si="94"/>
        <v/>
      </c>
      <c r="CS37" s="46" t="str">
        <f t="shared" si="95"/>
        <v/>
      </c>
      <c r="CT37" s="46" t="str">
        <f t="shared" si="96"/>
        <v/>
      </c>
      <c r="CU37" s="46" t="str">
        <f t="shared" si="97"/>
        <v/>
      </c>
      <c r="CV37" s="46" t="str">
        <f t="shared" si="98"/>
        <v/>
      </c>
      <c r="CW37" s="46" t="str">
        <f t="shared" si="99"/>
        <v/>
      </c>
      <c r="CX37" s="46" t="str">
        <f t="shared" si="100"/>
        <v/>
      </c>
      <c r="CY37" s="46" t="str">
        <f t="shared" si="101"/>
        <v/>
      </c>
      <c r="CZ37" s="46" t="str">
        <f t="shared" si="102"/>
        <v/>
      </c>
      <c r="DA37" s="46" t="str">
        <f t="shared" si="103"/>
        <v/>
      </c>
      <c r="DB37" s="46" t="str">
        <f t="shared" si="104"/>
        <v/>
      </c>
      <c r="DC37" s="46" t="str">
        <f t="shared" si="105"/>
        <v/>
      </c>
      <c r="DD37" s="46" t="str">
        <f t="shared" si="106"/>
        <v/>
      </c>
      <c r="DE37" s="46" t="str">
        <f t="shared" si="107"/>
        <v/>
      </c>
      <c r="DF37" s="46" t="str">
        <f t="shared" si="108"/>
        <v/>
      </c>
      <c r="DG37" s="46" t="str">
        <f t="shared" si="109"/>
        <v/>
      </c>
      <c r="DH37" s="46" t="str">
        <f t="shared" si="110"/>
        <v/>
      </c>
      <c r="DI37" s="46" t="str">
        <f t="shared" si="111"/>
        <v/>
      </c>
      <c r="DJ37" s="46" t="str">
        <f t="shared" si="112"/>
        <v/>
      </c>
      <c r="DK37" s="46" t="str">
        <f t="shared" si="113"/>
        <v/>
      </c>
      <c r="DL37" s="46" t="str">
        <f t="shared" si="114"/>
        <v/>
      </c>
      <c r="DM37" s="46" t="str">
        <f t="shared" si="115"/>
        <v/>
      </c>
      <c r="DN37" s="46" t="str">
        <f t="shared" si="116"/>
        <v/>
      </c>
      <c r="DO37" s="46" t="str">
        <f t="shared" si="117"/>
        <v/>
      </c>
      <c r="DP37" s="46" t="str">
        <f t="shared" si="118"/>
        <v/>
      </c>
      <c r="DQ37" s="46" t="str">
        <f t="shared" si="119"/>
        <v/>
      </c>
      <c r="DR37" s="46" t="str">
        <f t="shared" si="120"/>
        <v/>
      </c>
      <c r="DS37" s="46" t="str">
        <f t="shared" si="121"/>
        <v/>
      </c>
      <c r="DT37" s="46" t="str">
        <f t="shared" si="122"/>
        <v/>
      </c>
      <c r="DU37" s="46" t="str">
        <f t="shared" si="123"/>
        <v/>
      </c>
      <c r="DV37" s="46" t="str">
        <f t="shared" si="124"/>
        <v/>
      </c>
      <c r="DW37" s="46" t="str">
        <f t="shared" si="125"/>
        <v/>
      </c>
      <c r="DX37" s="46" t="str">
        <f t="shared" si="126"/>
        <v/>
      </c>
      <c r="DY37" s="46" t="str">
        <f t="shared" si="127"/>
        <v/>
      </c>
      <c r="DZ37" s="46" t="str">
        <f t="shared" si="128"/>
        <v/>
      </c>
      <c r="EA37" s="46" t="str">
        <f t="shared" si="129"/>
        <v/>
      </c>
      <c r="EB37" s="46" t="str">
        <f t="shared" si="130"/>
        <v/>
      </c>
      <c r="EC37" s="46" t="str">
        <f t="shared" si="131"/>
        <v/>
      </c>
      <c r="ED37" s="46" t="str">
        <f t="shared" si="132"/>
        <v/>
      </c>
      <c r="EE37" s="46" t="str">
        <f t="shared" si="133"/>
        <v/>
      </c>
      <c r="EF37" s="46" t="str">
        <f t="shared" si="134"/>
        <v/>
      </c>
      <c r="EG37" s="46" t="str">
        <f t="shared" si="135"/>
        <v/>
      </c>
      <c r="EH37" s="46" t="str">
        <f t="shared" si="136"/>
        <v/>
      </c>
      <c r="EI37" s="46" t="str">
        <f t="shared" si="137"/>
        <v/>
      </c>
      <c r="EJ37" s="46" t="str">
        <f t="shared" si="138"/>
        <v/>
      </c>
      <c r="EK37" s="46" t="str">
        <f t="shared" si="139"/>
        <v/>
      </c>
      <c r="EL37" s="46" t="str">
        <f t="shared" si="140"/>
        <v/>
      </c>
      <c r="EM37" s="46" t="str">
        <f t="shared" si="141"/>
        <v/>
      </c>
      <c r="EN37" s="46" t="str">
        <f t="shared" si="142"/>
        <v/>
      </c>
      <c r="EO37" s="46" t="str">
        <f t="shared" si="143"/>
        <v/>
      </c>
      <c r="EP37" s="46" t="str">
        <f t="shared" si="144"/>
        <v/>
      </c>
      <c r="EQ37" s="46" t="str">
        <f t="shared" si="145"/>
        <v/>
      </c>
      <c r="ER37" s="46" t="str">
        <f t="shared" si="146"/>
        <v/>
      </c>
      <c r="ES37" s="46" t="str">
        <f t="shared" si="147"/>
        <v/>
      </c>
      <c r="ET37" s="46" t="str">
        <f t="shared" si="148"/>
        <v/>
      </c>
      <c r="EU37" s="46" t="str">
        <f t="shared" si="149"/>
        <v/>
      </c>
      <c r="EV37" s="46" t="str">
        <f t="shared" si="150"/>
        <v/>
      </c>
      <c r="EW37" s="46" t="str">
        <f t="shared" si="19"/>
        <v/>
      </c>
      <c r="EX37" s="46" t="str">
        <f t="shared" si="151"/>
        <v/>
      </c>
      <c r="EY37" s="46" t="str">
        <f t="shared" si="152"/>
        <v/>
      </c>
      <c r="EZ37" s="46" t="str">
        <f t="shared" si="153"/>
        <v/>
      </c>
      <c r="FA37" s="46" t="str">
        <f t="shared" si="154"/>
        <v/>
      </c>
      <c r="FB37" s="46" t="str">
        <f t="shared" si="155"/>
        <v/>
      </c>
      <c r="FC37" s="46" t="str">
        <f t="shared" si="156"/>
        <v/>
      </c>
      <c r="FD37" s="46" t="str">
        <f t="shared" si="157"/>
        <v/>
      </c>
      <c r="FE37" s="46" t="str">
        <f t="shared" si="158"/>
        <v/>
      </c>
      <c r="FF37" s="46" t="str">
        <f t="shared" si="159"/>
        <v/>
      </c>
      <c r="FG37" s="46" t="str">
        <f t="shared" si="160"/>
        <v/>
      </c>
      <c r="FH37" s="46" t="str">
        <f t="shared" si="161"/>
        <v/>
      </c>
      <c r="FI37" s="46" t="str">
        <f t="shared" si="162"/>
        <v/>
      </c>
      <c r="FJ37" s="46" t="str">
        <f t="shared" si="163"/>
        <v/>
      </c>
      <c r="FK37" s="46" t="str">
        <f t="shared" si="164"/>
        <v/>
      </c>
      <c r="FL37" s="46" t="str">
        <f t="shared" si="165"/>
        <v/>
      </c>
      <c r="FM37" s="46" t="str">
        <f t="shared" si="166"/>
        <v/>
      </c>
      <c r="FN37" s="46" t="str">
        <f t="shared" si="167"/>
        <v/>
      </c>
      <c r="FO37" s="46" t="str">
        <f t="shared" si="168"/>
        <v/>
      </c>
      <c r="FP37" s="46" t="str">
        <f t="shared" si="169"/>
        <v/>
      </c>
      <c r="FQ37" s="46" t="str">
        <f t="shared" si="170"/>
        <v/>
      </c>
      <c r="FR37" s="46" t="str">
        <f t="shared" si="171"/>
        <v/>
      </c>
      <c r="FS37" s="46" t="str">
        <f t="shared" si="172"/>
        <v/>
      </c>
      <c r="FT37" s="46" t="str">
        <f t="shared" si="173"/>
        <v/>
      </c>
      <c r="FU37" s="46" t="str">
        <f t="shared" si="174"/>
        <v/>
      </c>
      <c r="FV37" s="46" t="str">
        <f t="shared" si="175"/>
        <v/>
      </c>
      <c r="FW37" s="46" t="str">
        <f t="shared" si="176"/>
        <v/>
      </c>
      <c r="FX37" s="46" t="str">
        <f t="shared" si="177"/>
        <v/>
      </c>
      <c r="FY37" s="46" t="str">
        <f t="shared" si="178"/>
        <v/>
      </c>
      <c r="FZ37" s="46" t="str">
        <f t="shared" si="179"/>
        <v/>
      </c>
      <c r="GA37" s="46" t="str">
        <f t="shared" si="180"/>
        <v/>
      </c>
      <c r="GB37" s="46" t="str">
        <f t="shared" si="181"/>
        <v/>
      </c>
      <c r="GC37" s="46" t="str">
        <f t="shared" si="182"/>
        <v/>
      </c>
      <c r="GD37" s="46" t="str">
        <f t="shared" si="183"/>
        <v/>
      </c>
      <c r="GE37" s="46" t="str">
        <f t="shared" si="184"/>
        <v/>
      </c>
      <c r="GF37" s="46" t="str">
        <f t="shared" si="185"/>
        <v/>
      </c>
      <c r="GG37" s="46" t="str">
        <f t="shared" si="186"/>
        <v/>
      </c>
      <c r="GH37" s="46" t="str">
        <f t="shared" si="187"/>
        <v/>
      </c>
      <c r="GI37" s="46" t="str">
        <f t="shared" si="188"/>
        <v/>
      </c>
      <c r="GJ37" s="46" t="str">
        <f t="shared" si="189"/>
        <v/>
      </c>
      <c r="GK37" s="46" t="str">
        <f t="shared" si="190"/>
        <v/>
      </c>
      <c r="GL37" s="46" t="str">
        <f t="shared" si="191"/>
        <v/>
      </c>
      <c r="GM37" s="46" t="str">
        <f t="shared" si="192"/>
        <v/>
      </c>
      <c r="GN37" s="46" t="str">
        <f t="shared" si="193"/>
        <v/>
      </c>
      <c r="GO37" s="46" t="str">
        <f t="shared" si="194"/>
        <v/>
      </c>
      <c r="GP37" s="46" t="str">
        <f t="shared" si="195"/>
        <v/>
      </c>
      <c r="GQ37" s="46" t="str">
        <f t="shared" si="196"/>
        <v/>
      </c>
      <c r="GR37" s="46" t="str">
        <f t="shared" si="197"/>
        <v/>
      </c>
      <c r="GS37" s="46" t="str">
        <f t="shared" si="198"/>
        <v/>
      </c>
      <c r="GT37" s="46" t="str">
        <f t="shared" si="199"/>
        <v/>
      </c>
      <c r="GU37" s="46" t="str">
        <f t="shared" si="200"/>
        <v/>
      </c>
      <c r="GV37" s="46" t="str">
        <f t="shared" si="201"/>
        <v/>
      </c>
      <c r="GW37" s="46" t="str">
        <f t="shared" si="202"/>
        <v/>
      </c>
      <c r="GX37" s="46" t="str">
        <f t="shared" si="203"/>
        <v/>
      </c>
      <c r="GY37" s="46" t="str">
        <f t="shared" si="204"/>
        <v/>
      </c>
      <c r="GZ37" s="46" t="str">
        <f t="shared" si="205"/>
        <v/>
      </c>
      <c r="HA37" s="46" t="str">
        <f t="shared" si="206"/>
        <v/>
      </c>
      <c r="HB37" s="46" t="str">
        <f t="shared" si="207"/>
        <v/>
      </c>
      <c r="HC37" s="46" t="str">
        <f t="shared" si="208"/>
        <v/>
      </c>
      <c r="HD37" s="46" t="str">
        <f t="shared" si="209"/>
        <v/>
      </c>
      <c r="HE37" s="46" t="str">
        <f t="shared" si="210"/>
        <v/>
      </c>
      <c r="HF37" s="46" t="str">
        <f t="shared" si="211"/>
        <v/>
      </c>
      <c r="HG37" s="46" t="str">
        <f t="shared" si="212"/>
        <v/>
      </c>
      <c r="HH37" s="46" t="str">
        <f t="shared" si="213"/>
        <v/>
      </c>
      <c r="HI37" s="46" t="str">
        <f t="shared" si="20"/>
        <v/>
      </c>
      <c r="HJ37" s="46" t="str">
        <f t="shared" si="241"/>
        <v/>
      </c>
      <c r="HK37" s="46" t="str">
        <f t="shared" si="242"/>
        <v/>
      </c>
      <c r="HL37" s="46" t="str">
        <f t="shared" si="243"/>
        <v/>
      </c>
      <c r="HM37" s="46" t="str">
        <f t="shared" si="244"/>
        <v/>
      </c>
      <c r="HN37" s="46" t="str">
        <f t="shared" si="245"/>
        <v/>
      </c>
      <c r="HO37" s="46" t="str">
        <f t="shared" si="246"/>
        <v/>
      </c>
      <c r="HP37" s="46" t="str">
        <f t="shared" si="247"/>
        <v/>
      </c>
      <c r="HQ37" s="146" t="e">
        <f t="shared" si="283"/>
        <v>#N/A</v>
      </c>
      <c r="HR37" s="146" t="e">
        <f t="shared" si="264"/>
        <v>#N/A</v>
      </c>
      <c r="HS37" s="146" t="e">
        <f t="shared" si="264"/>
        <v>#N/A</v>
      </c>
      <c r="HT37" s="146" t="e">
        <f t="shared" si="264"/>
        <v>#N/A</v>
      </c>
      <c r="HU37" s="146" t="e">
        <f t="shared" si="277"/>
        <v>#N/A</v>
      </c>
      <c r="HV37" s="146" t="e">
        <f t="shared" si="277"/>
        <v>#N/A</v>
      </c>
      <c r="HW37" s="146" t="e">
        <f t="shared" si="277"/>
        <v>#N/A</v>
      </c>
      <c r="HX37" s="146" t="e">
        <f t="shared" si="277"/>
        <v>#N/A</v>
      </c>
      <c r="HY37" s="146" t="e">
        <f t="shared" si="277"/>
        <v>#N/A</v>
      </c>
      <c r="HZ37" s="146" t="e">
        <f t="shared" si="277"/>
        <v>#N/A</v>
      </c>
      <c r="IA37" s="146" t="e">
        <f t="shared" si="277"/>
        <v>#N/A</v>
      </c>
      <c r="IB37" s="146" t="e">
        <f t="shared" si="277"/>
        <v>#N/A</v>
      </c>
      <c r="IC37" s="146" t="e">
        <f t="shared" si="277"/>
        <v>#N/A</v>
      </c>
      <c r="ID37" s="146" t="e">
        <f t="shared" si="277"/>
        <v>#N/A</v>
      </c>
      <c r="IE37" s="146" t="e">
        <f t="shared" si="277"/>
        <v>#N/A</v>
      </c>
      <c r="IF37" s="146" t="e">
        <f t="shared" si="277"/>
        <v>#N/A</v>
      </c>
      <c r="IG37" s="146" t="e">
        <f t="shared" si="277"/>
        <v>#N/A</v>
      </c>
      <c r="IH37" s="146" t="e">
        <f t="shared" si="277"/>
        <v>#N/A</v>
      </c>
      <c r="II37" s="146" t="e">
        <f t="shared" si="277"/>
        <v>#N/A</v>
      </c>
      <c r="IJ37" s="146" t="e">
        <f t="shared" si="272"/>
        <v>#N/A</v>
      </c>
      <c r="IK37" s="146" t="e">
        <f t="shared" si="272"/>
        <v>#N/A</v>
      </c>
      <c r="IL37" s="146" t="e">
        <f t="shared" si="272"/>
        <v>#N/A</v>
      </c>
      <c r="IM37" s="146" t="e">
        <f t="shared" si="272"/>
        <v>#N/A</v>
      </c>
      <c r="IN37" s="146" t="e">
        <f t="shared" si="272"/>
        <v>#N/A</v>
      </c>
      <c r="IO37" s="146" t="e">
        <f t="shared" si="272"/>
        <v>#N/A</v>
      </c>
      <c r="IP37" s="146" t="e">
        <f t="shared" si="272"/>
        <v>#N/A</v>
      </c>
      <c r="IQ37" s="146" t="e">
        <f t="shared" si="272"/>
        <v>#N/A</v>
      </c>
      <c r="IR37" s="146" t="e">
        <f t="shared" si="272"/>
        <v>#N/A</v>
      </c>
      <c r="IS37" s="146" t="e">
        <f t="shared" si="272"/>
        <v>#N/A</v>
      </c>
      <c r="IT37" s="146" t="e">
        <f t="shared" si="272"/>
        <v>#N/A</v>
      </c>
      <c r="IU37" s="146" t="e">
        <f t="shared" si="272"/>
        <v>#N/A</v>
      </c>
      <c r="IV37" s="146" t="e">
        <f t="shared" si="272"/>
        <v>#N/A</v>
      </c>
      <c r="IW37" s="146" t="e">
        <f t="shared" si="272"/>
        <v>#N/A</v>
      </c>
      <c r="IX37" s="146" t="e">
        <f t="shared" si="272"/>
        <v>#N/A</v>
      </c>
      <c r="IY37" s="146" t="e">
        <f t="shared" si="268"/>
        <v>#N/A</v>
      </c>
      <c r="IZ37" s="146" t="e">
        <f t="shared" si="268"/>
        <v>#N/A</v>
      </c>
      <c r="JA37" s="146" t="e">
        <f t="shared" si="268"/>
        <v>#N/A</v>
      </c>
      <c r="JB37" s="146" t="e">
        <f t="shared" si="268"/>
        <v>#N/A</v>
      </c>
      <c r="JC37" s="146" t="e">
        <f t="shared" si="268"/>
        <v>#N/A</v>
      </c>
      <c r="JD37" s="146" t="e">
        <f t="shared" si="268"/>
        <v>#N/A</v>
      </c>
      <c r="JE37" s="146" t="e">
        <f t="shared" si="268"/>
        <v>#N/A</v>
      </c>
      <c r="JF37" s="146" t="e">
        <f t="shared" si="268"/>
        <v>#N/A</v>
      </c>
      <c r="JG37" s="146" t="e">
        <f t="shared" si="268"/>
        <v>#N/A</v>
      </c>
      <c r="JH37" s="146" t="e">
        <f t="shared" si="268"/>
        <v>#N/A</v>
      </c>
      <c r="JI37" s="146" t="e">
        <f t="shared" si="268"/>
        <v>#N/A</v>
      </c>
      <c r="JJ37" s="146" t="e">
        <f t="shared" si="268"/>
        <v>#N/A</v>
      </c>
      <c r="JK37" s="146" t="e">
        <f t="shared" si="268"/>
        <v>#N/A</v>
      </c>
      <c r="JL37" s="146" t="e">
        <f t="shared" si="268"/>
        <v>#N/A</v>
      </c>
      <c r="JM37" s="146" t="e">
        <f t="shared" si="268"/>
        <v>#N/A</v>
      </c>
      <c r="JN37" s="146" t="e">
        <f t="shared" ref="JN37:KB52" si="286">IF(ISNONTEXT($K37),_xlfn.LOGNORM.DIST(BU37,LN($G37),LN($K37),FALSE),NA())</f>
        <v>#N/A</v>
      </c>
      <c r="JO37" s="146" t="e">
        <f t="shared" si="286"/>
        <v>#N/A</v>
      </c>
      <c r="JP37" s="146" t="e">
        <f t="shared" si="286"/>
        <v>#N/A</v>
      </c>
      <c r="JQ37" s="146" t="e">
        <f t="shared" si="286"/>
        <v>#N/A</v>
      </c>
      <c r="JR37" s="146" t="e">
        <f t="shared" si="286"/>
        <v>#N/A</v>
      </c>
      <c r="JS37" s="146" t="e">
        <f t="shared" si="286"/>
        <v>#N/A</v>
      </c>
      <c r="JT37" s="146" t="e">
        <f t="shared" si="286"/>
        <v>#N/A</v>
      </c>
      <c r="JU37" s="146" t="e">
        <f t="shared" si="286"/>
        <v>#N/A</v>
      </c>
      <c r="JV37" s="146" t="e">
        <f t="shared" si="286"/>
        <v>#N/A</v>
      </c>
      <c r="JW37" s="146" t="e">
        <f t="shared" si="286"/>
        <v>#N/A</v>
      </c>
      <c r="JX37" s="146" t="e">
        <f t="shared" si="286"/>
        <v>#N/A</v>
      </c>
      <c r="JY37" s="146" t="e">
        <f t="shared" si="286"/>
        <v>#N/A</v>
      </c>
      <c r="JZ37" s="146" t="e">
        <f t="shared" si="286"/>
        <v>#N/A</v>
      </c>
      <c r="KA37" s="146" t="e">
        <f t="shared" si="286"/>
        <v>#N/A</v>
      </c>
      <c r="KB37" s="146" t="e">
        <f t="shared" si="286"/>
        <v>#N/A</v>
      </c>
      <c r="KC37" s="146" t="e">
        <f t="shared" si="21"/>
        <v>#N/A</v>
      </c>
      <c r="KD37" s="146" t="e">
        <f t="shared" si="265"/>
        <v>#N/A</v>
      </c>
      <c r="KE37" s="146" t="e">
        <f t="shared" si="265"/>
        <v>#N/A</v>
      </c>
      <c r="KF37" s="146" t="e">
        <f t="shared" si="265"/>
        <v>#N/A</v>
      </c>
      <c r="KG37" s="146" t="e">
        <f t="shared" si="278"/>
        <v>#N/A</v>
      </c>
      <c r="KH37" s="146" t="e">
        <f t="shared" si="278"/>
        <v>#N/A</v>
      </c>
      <c r="KI37" s="146" t="e">
        <f t="shared" si="278"/>
        <v>#N/A</v>
      </c>
      <c r="KJ37" s="146" t="e">
        <f t="shared" si="278"/>
        <v>#N/A</v>
      </c>
      <c r="KK37" s="146" t="e">
        <f t="shared" si="278"/>
        <v>#N/A</v>
      </c>
      <c r="KL37" s="146" t="e">
        <f t="shared" si="278"/>
        <v>#N/A</v>
      </c>
      <c r="KM37" s="146" t="e">
        <f t="shared" si="278"/>
        <v>#N/A</v>
      </c>
      <c r="KN37" s="146" t="e">
        <f t="shared" si="278"/>
        <v>#N/A</v>
      </c>
      <c r="KO37" s="146" t="e">
        <f t="shared" si="278"/>
        <v>#N/A</v>
      </c>
      <c r="KP37" s="146" t="e">
        <f t="shared" si="278"/>
        <v>#N/A</v>
      </c>
      <c r="KQ37" s="146" t="e">
        <f t="shared" si="278"/>
        <v>#N/A</v>
      </c>
      <c r="KR37" s="146" t="e">
        <f t="shared" si="278"/>
        <v>#N/A</v>
      </c>
      <c r="KS37" s="146" t="e">
        <f t="shared" si="278"/>
        <v>#N/A</v>
      </c>
      <c r="KT37" s="146" t="e">
        <f t="shared" si="278"/>
        <v>#N/A</v>
      </c>
      <c r="KU37" s="146" t="e">
        <f t="shared" si="278"/>
        <v>#N/A</v>
      </c>
      <c r="KV37" s="146" t="e">
        <f t="shared" si="273"/>
        <v>#N/A</v>
      </c>
      <c r="KW37" s="146" t="e">
        <f t="shared" si="273"/>
        <v>#N/A</v>
      </c>
      <c r="KX37" s="146" t="e">
        <f t="shared" si="273"/>
        <v>#N/A</v>
      </c>
      <c r="KY37" s="146" t="e">
        <f t="shared" si="273"/>
        <v>#N/A</v>
      </c>
      <c r="KZ37" s="146" t="e">
        <f t="shared" si="273"/>
        <v>#N/A</v>
      </c>
      <c r="LA37" s="146" t="e">
        <f t="shared" si="273"/>
        <v>#N/A</v>
      </c>
      <c r="LB37" s="146" t="e">
        <f t="shared" si="273"/>
        <v>#N/A</v>
      </c>
      <c r="LC37" s="146" t="e">
        <f t="shared" si="273"/>
        <v>#N/A</v>
      </c>
      <c r="LD37" s="146" t="e">
        <f t="shared" si="273"/>
        <v>#N/A</v>
      </c>
      <c r="LE37" s="146" t="e">
        <f t="shared" si="273"/>
        <v>#N/A</v>
      </c>
      <c r="LF37" s="146" t="e">
        <f t="shared" si="273"/>
        <v>#N/A</v>
      </c>
      <c r="LG37" s="146" t="e">
        <f t="shared" si="273"/>
        <v>#N/A</v>
      </c>
      <c r="LH37" s="146" t="e">
        <f t="shared" si="273"/>
        <v>#N/A</v>
      </c>
      <c r="LI37" s="146" t="e">
        <f t="shared" si="273"/>
        <v>#N/A</v>
      </c>
      <c r="LJ37" s="146" t="e">
        <f t="shared" si="273"/>
        <v>#N/A</v>
      </c>
      <c r="LK37" s="146" t="e">
        <f t="shared" si="269"/>
        <v>#N/A</v>
      </c>
      <c r="LL37" s="146" t="e">
        <f t="shared" si="269"/>
        <v>#N/A</v>
      </c>
      <c r="LM37" s="146" t="e">
        <f t="shared" si="269"/>
        <v>#N/A</v>
      </c>
      <c r="LN37" s="146" t="e">
        <f t="shared" si="269"/>
        <v>#N/A</v>
      </c>
      <c r="LO37" s="146" t="e">
        <f t="shared" si="269"/>
        <v>#N/A</v>
      </c>
      <c r="LP37" s="146" t="e">
        <f t="shared" si="269"/>
        <v>#N/A</v>
      </c>
      <c r="LQ37" s="146" t="e">
        <f t="shared" si="269"/>
        <v>#N/A</v>
      </c>
      <c r="LR37" s="146" t="e">
        <f t="shared" si="269"/>
        <v>#N/A</v>
      </c>
      <c r="LS37" s="146" t="e">
        <f t="shared" si="269"/>
        <v>#N/A</v>
      </c>
      <c r="LT37" s="146" t="e">
        <f t="shared" si="269"/>
        <v>#N/A</v>
      </c>
      <c r="LU37" s="146" t="e">
        <f t="shared" si="269"/>
        <v>#N/A</v>
      </c>
      <c r="LV37" s="146" t="e">
        <f t="shared" si="269"/>
        <v>#N/A</v>
      </c>
      <c r="LW37" s="146" t="e">
        <f t="shared" si="269"/>
        <v>#N/A</v>
      </c>
      <c r="LX37" s="146" t="e">
        <f t="shared" si="269"/>
        <v>#N/A</v>
      </c>
      <c r="LY37" s="146" t="e">
        <f t="shared" si="269"/>
        <v>#N/A</v>
      </c>
      <c r="LZ37" s="146" t="e">
        <f t="shared" ref="LZ37:MN52" si="287">IF(ISNONTEXT($K37),_xlfn.LOGNORM.DIST(EG37,LN($G37),LN($K37),FALSE),NA())</f>
        <v>#N/A</v>
      </c>
      <c r="MA37" s="146" t="e">
        <f t="shared" si="287"/>
        <v>#N/A</v>
      </c>
      <c r="MB37" s="146" t="e">
        <f t="shared" si="287"/>
        <v>#N/A</v>
      </c>
      <c r="MC37" s="146" t="e">
        <f t="shared" si="287"/>
        <v>#N/A</v>
      </c>
      <c r="MD37" s="146" t="e">
        <f t="shared" si="287"/>
        <v>#N/A</v>
      </c>
      <c r="ME37" s="146" t="e">
        <f t="shared" si="287"/>
        <v>#N/A</v>
      </c>
      <c r="MF37" s="146" t="e">
        <f t="shared" si="287"/>
        <v>#N/A</v>
      </c>
      <c r="MG37" s="146" t="e">
        <f t="shared" si="287"/>
        <v>#N/A</v>
      </c>
      <c r="MH37" s="146" t="e">
        <f t="shared" si="287"/>
        <v>#N/A</v>
      </c>
      <c r="MI37" s="146" t="e">
        <f t="shared" si="287"/>
        <v>#N/A</v>
      </c>
      <c r="MJ37" s="146" t="e">
        <f t="shared" si="287"/>
        <v>#N/A</v>
      </c>
      <c r="MK37" s="146" t="e">
        <f t="shared" si="287"/>
        <v>#N/A</v>
      </c>
      <c r="ML37" s="146" t="e">
        <f t="shared" si="287"/>
        <v>#N/A</v>
      </c>
      <c r="MM37" s="146" t="e">
        <f t="shared" si="287"/>
        <v>#N/A</v>
      </c>
      <c r="MN37" s="146" t="e">
        <f t="shared" si="287"/>
        <v>#N/A</v>
      </c>
      <c r="MO37" s="146" t="e">
        <f t="shared" si="22"/>
        <v>#N/A</v>
      </c>
      <c r="MP37" s="146" t="e">
        <f t="shared" si="266"/>
        <v>#N/A</v>
      </c>
      <c r="MQ37" s="146" t="e">
        <f t="shared" si="266"/>
        <v>#N/A</v>
      </c>
      <c r="MR37" s="146" t="e">
        <f t="shared" si="266"/>
        <v>#N/A</v>
      </c>
      <c r="MS37" s="146" t="e">
        <f t="shared" si="279"/>
        <v>#N/A</v>
      </c>
      <c r="MT37" s="146" t="e">
        <f t="shared" si="279"/>
        <v>#N/A</v>
      </c>
      <c r="MU37" s="146" t="e">
        <f t="shared" si="279"/>
        <v>#N/A</v>
      </c>
      <c r="MV37" s="146" t="e">
        <f t="shared" si="279"/>
        <v>#N/A</v>
      </c>
      <c r="MW37" s="146" t="e">
        <f t="shared" si="279"/>
        <v>#N/A</v>
      </c>
      <c r="MX37" s="146" t="e">
        <f t="shared" si="279"/>
        <v>#N/A</v>
      </c>
      <c r="MY37" s="146" t="e">
        <f t="shared" si="279"/>
        <v>#N/A</v>
      </c>
      <c r="MZ37" s="146" t="e">
        <f t="shared" si="279"/>
        <v>#N/A</v>
      </c>
      <c r="NA37" s="146" t="e">
        <f t="shared" si="279"/>
        <v>#N/A</v>
      </c>
      <c r="NB37" s="146" t="e">
        <f t="shared" si="279"/>
        <v>#N/A</v>
      </c>
      <c r="NC37" s="146" t="e">
        <f t="shared" si="279"/>
        <v>#N/A</v>
      </c>
      <c r="ND37" s="146" t="e">
        <f t="shared" si="279"/>
        <v>#N/A</v>
      </c>
      <c r="NE37" s="146" t="e">
        <f t="shared" si="279"/>
        <v>#N/A</v>
      </c>
      <c r="NF37" s="146" t="e">
        <f t="shared" si="279"/>
        <v>#N/A</v>
      </c>
      <c r="NG37" s="146" t="e">
        <f t="shared" si="279"/>
        <v>#N/A</v>
      </c>
      <c r="NH37" s="146" t="e">
        <f t="shared" si="274"/>
        <v>#N/A</v>
      </c>
      <c r="NI37" s="146" t="e">
        <f t="shared" si="274"/>
        <v>#N/A</v>
      </c>
      <c r="NJ37" s="146" t="e">
        <f t="shared" si="274"/>
        <v>#N/A</v>
      </c>
      <c r="NK37" s="146" t="e">
        <f t="shared" si="274"/>
        <v>#N/A</v>
      </c>
      <c r="NL37" s="146" t="e">
        <f t="shared" si="274"/>
        <v>#N/A</v>
      </c>
      <c r="NM37" s="146" t="e">
        <f t="shared" si="274"/>
        <v>#N/A</v>
      </c>
      <c r="NN37" s="146" t="e">
        <f t="shared" si="274"/>
        <v>#N/A</v>
      </c>
      <c r="NO37" s="146" t="e">
        <f t="shared" si="274"/>
        <v>#N/A</v>
      </c>
      <c r="NP37" s="146" t="e">
        <f t="shared" si="274"/>
        <v>#N/A</v>
      </c>
      <c r="NQ37" s="146" t="e">
        <f t="shared" si="274"/>
        <v>#N/A</v>
      </c>
      <c r="NR37" s="146" t="e">
        <f t="shared" si="274"/>
        <v>#N/A</v>
      </c>
      <c r="NS37" s="146" t="e">
        <f t="shared" si="274"/>
        <v>#N/A</v>
      </c>
      <c r="NT37" s="146" t="e">
        <f t="shared" si="274"/>
        <v>#N/A</v>
      </c>
      <c r="NU37" s="146" t="e">
        <f t="shared" si="274"/>
        <v>#N/A</v>
      </c>
      <c r="NV37" s="146" t="e">
        <f t="shared" si="274"/>
        <v>#N/A</v>
      </c>
      <c r="NW37" s="146" t="e">
        <f t="shared" si="270"/>
        <v>#N/A</v>
      </c>
      <c r="NX37" s="146" t="e">
        <f t="shared" si="270"/>
        <v>#N/A</v>
      </c>
      <c r="NY37" s="146" t="e">
        <f t="shared" si="270"/>
        <v>#N/A</v>
      </c>
      <c r="NZ37" s="146" t="e">
        <f t="shared" si="270"/>
        <v>#N/A</v>
      </c>
      <c r="OA37" s="146" t="e">
        <f t="shared" si="270"/>
        <v>#N/A</v>
      </c>
      <c r="OB37" s="146" t="e">
        <f t="shared" si="270"/>
        <v>#N/A</v>
      </c>
      <c r="OC37" s="146" t="e">
        <f t="shared" si="270"/>
        <v>#N/A</v>
      </c>
      <c r="OD37" s="146" t="e">
        <f t="shared" si="270"/>
        <v>#N/A</v>
      </c>
      <c r="OE37" s="146" t="e">
        <f t="shared" si="270"/>
        <v>#N/A</v>
      </c>
      <c r="OF37" s="146" t="e">
        <f t="shared" si="270"/>
        <v>#N/A</v>
      </c>
      <c r="OG37" s="146" t="e">
        <f t="shared" si="270"/>
        <v>#N/A</v>
      </c>
      <c r="OH37" s="146" t="e">
        <f t="shared" si="270"/>
        <v>#N/A</v>
      </c>
      <c r="OI37" s="146" t="e">
        <f t="shared" si="270"/>
        <v>#N/A</v>
      </c>
      <c r="OJ37" s="146" t="e">
        <f t="shared" si="270"/>
        <v>#N/A</v>
      </c>
      <c r="OK37" s="146" t="e">
        <f t="shared" si="270"/>
        <v>#N/A</v>
      </c>
      <c r="OL37" s="146" t="e">
        <f t="shared" ref="OL37:OZ52" si="288">IF(ISNONTEXT($K37),_xlfn.LOGNORM.DIST(GS37,LN($G37),LN($K37),FALSE),NA())</f>
        <v>#N/A</v>
      </c>
      <c r="OM37" s="146" t="e">
        <f t="shared" si="288"/>
        <v>#N/A</v>
      </c>
      <c r="ON37" s="146" t="e">
        <f t="shared" si="288"/>
        <v>#N/A</v>
      </c>
      <c r="OO37" s="146" t="e">
        <f t="shared" si="288"/>
        <v>#N/A</v>
      </c>
      <c r="OP37" s="146" t="e">
        <f t="shared" si="288"/>
        <v>#N/A</v>
      </c>
      <c r="OQ37" s="146" t="e">
        <f t="shared" si="288"/>
        <v>#N/A</v>
      </c>
      <c r="OR37" s="146" t="e">
        <f t="shared" si="288"/>
        <v>#N/A</v>
      </c>
      <c r="OS37" s="146" t="e">
        <f t="shared" si="288"/>
        <v>#N/A</v>
      </c>
      <c r="OT37" s="146" t="e">
        <f t="shared" si="288"/>
        <v>#N/A</v>
      </c>
      <c r="OU37" s="146" t="e">
        <f t="shared" si="288"/>
        <v>#N/A</v>
      </c>
      <c r="OV37" s="146" t="e">
        <f t="shared" si="288"/>
        <v>#N/A</v>
      </c>
      <c r="OW37" s="146" t="e">
        <f t="shared" si="288"/>
        <v>#N/A</v>
      </c>
      <c r="OX37" s="146" t="e">
        <f t="shared" si="288"/>
        <v>#N/A</v>
      </c>
      <c r="OY37" s="146" t="e">
        <f t="shared" si="288"/>
        <v>#N/A</v>
      </c>
      <c r="OZ37" s="146" t="e">
        <f t="shared" si="288"/>
        <v>#N/A</v>
      </c>
      <c r="PA37" s="146" t="e">
        <f t="shared" si="23"/>
        <v>#N/A</v>
      </c>
      <c r="PB37" s="146" t="e">
        <f t="shared" si="284"/>
        <v>#N/A</v>
      </c>
      <c r="PC37" s="146" t="e">
        <f t="shared" si="284"/>
        <v>#N/A</v>
      </c>
      <c r="PD37" s="146" t="e">
        <f t="shared" si="284"/>
        <v>#N/A</v>
      </c>
      <c r="PE37" s="146" t="e">
        <f t="shared" si="284"/>
        <v>#N/A</v>
      </c>
      <c r="PF37" s="146" t="e">
        <f t="shared" si="284"/>
        <v>#N/A</v>
      </c>
      <c r="PG37" s="146" t="e">
        <f t="shared" si="284"/>
        <v>#N/A</v>
      </c>
      <c r="PH37" s="146" t="e">
        <f t="shared" si="284"/>
        <v>#N/A</v>
      </c>
      <c r="PI37" s="146" t="e">
        <f t="shared" si="284"/>
        <v>#N/A</v>
      </c>
    </row>
    <row r="38" spans="1:425" hidden="1" x14ac:dyDescent="0.45">
      <c r="A38" s="4">
        <v>35</v>
      </c>
      <c r="B38" s="319" t="str">
        <f>IFERROR(_xlfn.LOGNORM.INV(VLookups!$B$22,LN($G38),LN($K38)),"")</f>
        <v/>
      </c>
      <c r="C38" s="81"/>
      <c r="D38" s="319" t="str">
        <f>IFERROR(_xlfn.LOGNORM.INV(VLookups!$B$23,LN($G38),LN($K38)),"")</f>
        <v/>
      </c>
      <c r="E38" s="32" t="str">
        <f t="shared" si="8"/>
        <v/>
      </c>
      <c r="F38" s="32" t="str">
        <f t="shared" si="9"/>
        <v/>
      </c>
      <c r="G38" s="65" t="str">
        <f>IF(AND(C38&gt;0,NOT(ISBLANK(H38))),IF(VLOOKUP($C$3,VLookups!$A$17:$B$18,2,FALSE),C38*VLOOKUP(H38,VLookups!$A$4:$B$13,2,FALSE),C38),"")</f>
        <v/>
      </c>
      <c r="H38" s="21"/>
      <c r="I38" s="53"/>
      <c r="J38" s="237"/>
      <c r="K38" s="320" t="str">
        <f>IF(C38&gt;0,IF(ISBLANK(J38),IF(ISBLANK(H38),"",VLOOKUP(H38,VLookups!$A$4:$C$13,3,FALSE)),J38),"")</f>
        <v/>
      </c>
      <c r="L38" s="320" t="str">
        <f t="shared" si="10"/>
        <v/>
      </c>
      <c r="M38" s="67" t="str">
        <f t="shared" si="11"/>
        <v/>
      </c>
      <c r="N38" s="81"/>
      <c r="O38" s="230" t="str">
        <f>IF(AND(N38&gt;0,C38&gt;0,NOT(K38="")),ABS(VLOOKUP($N$1,VLookups!$A$27:$B$28,2,FALSE)-_xlfn.LOGNORM.DIST(N38,LN(G38),LN(K38),TRUE)),"")</f>
        <v/>
      </c>
      <c r="P38" s="80" t="str">
        <f>IF(AND($B38&gt;0,$C38&gt;0,$D38&gt;0,NOT(ISBLANK($H38))),_xlfn.LOGNORM.INV(ABS(VLOOKUP($N$1,VLookups!$A$27:$B$28,2,FALSE)-P$3),LN($G38),LN($K38)),"")</f>
        <v/>
      </c>
      <c r="Q38" s="79" t="str">
        <f>IF(AND($B38&gt;0,$C38&gt;0,$D38&gt;0,NOT(ISBLANK($H38))),_xlfn.LOGNORM.INV(ABS(VLOOKUP($N$1,VLookups!$A$27:$B$28,2,FALSE)-Q$3),LN($G38),LN($K38)),"")</f>
        <v/>
      </c>
      <c r="R38" s="80" t="str">
        <f>IF(AND($B38&gt;0,$C38&gt;0,$D38&gt;0,NOT(ISBLANK($H38))),_xlfn.LOGNORM.INV(ABS(VLOOKUP($N$1,VLookups!$A$27:$B$28,2,FALSE)-R$3),LN($G38),LN($K38)),"")</f>
        <v/>
      </c>
      <c r="S38" s="79" t="str">
        <f>IF(AND($B38&gt;0,$C38&gt;0,$D38&gt;0,NOT(ISBLANK($H38))),_xlfn.LOGNORM.INV(ABS(VLOOKUP($N$1,VLookups!$A$27:$B$28,2,FALSE)-S$3),LN($G38),LN($K38)),"")</f>
        <v/>
      </c>
      <c r="T38" s="80" t="str">
        <f>IF(AND($B38&gt;0,$C38&gt;0,$D38&gt;0,NOT(ISBLANK($H38))),_xlfn.LOGNORM.INV(ABS(VLOOKUP($N$1,VLookups!$A$27:$B$28,2,FALSE)-T$3),LN($G38),LN($K38)),"")</f>
        <v/>
      </c>
      <c r="U38" s="79" t="str">
        <f>IF(AND($B38&gt;0,$C38&gt;0,$D38&gt;0,NOT(ISBLANK($H38))),_xlfn.LOGNORM.INV(ABS(VLOOKUP($N$1,VLookups!$A$27:$B$28,2,FALSE)-U$3),LN($G38),LN($K38)),"")</f>
        <v/>
      </c>
      <c r="V38" s="5"/>
      <c r="W38" s="145" t="str">
        <f t="shared" si="12"/>
        <v/>
      </c>
      <c r="X38" s="145" t="str">
        <f t="shared" si="13"/>
        <v/>
      </c>
      <c r="Y38" s="46" t="str">
        <f t="shared" ref="Y38" si="289">IF(ISNONTEXT($W38),X38+$W38,"")</f>
        <v/>
      </c>
      <c r="Z38" s="46" t="str">
        <f t="shared" si="25"/>
        <v/>
      </c>
      <c r="AA38" s="46" t="str">
        <f t="shared" si="26"/>
        <v/>
      </c>
      <c r="AB38" s="46" t="str">
        <f t="shared" si="27"/>
        <v/>
      </c>
      <c r="AC38" s="46" t="str">
        <f t="shared" si="28"/>
        <v/>
      </c>
      <c r="AD38" s="46" t="str">
        <f t="shared" si="29"/>
        <v/>
      </c>
      <c r="AE38" s="46" t="str">
        <f t="shared" si="30"/>
        <v/>
      </c>
      <c r="AF38" s="46" t="str">
        <f t="shared" si="31"/>
        <v/>
      </c>
      <c r="AG38" s="46" t="str">
        <f t="shared" si="32"/>
        <v/>
      </c>
      <c r="AH38" s="46" t="str">
        <f t="shared" si="33"/>
        <v/>
      </c>
      <c r="AI38" s="46" t="str">
        <f t="shared" si="34"/>
        <v/>
      </c>
      <c r="AJ38" s="46" t="str">
        <f t="shared" si="35"/>
        <v/>
      </c>
      <c r="AK38" s="46" t="str">
        <f t="shared" si="36"/>
        <v/>
      </c>
      <c r="AL38" s="46" t="str">
        <f t="shared" si="37"/>
        <v/>
      </c>
      <c r="AM38" s="46" t="str">
        <f t="shared" si="38"/>
        <v/>
      </c>
      <c r="AN38" s="46" t="str">
        <f t="shared" si="39"/>
        <v/>
      </c>
      <c r="AO38" s="46" t="str">
        <f t="shared" si="40"/>
        <v/>
      </c>
      <c r="AP38" s="46" t="str">
        <f t="shared" si="41"/>
        <v/>
      </c>
      <c r="AQ38" s="46" t="str">
        <f t="shared" si="42"/>
        <v/>
      </c>
      <c r="AR38" s="46" t="str">
        <f t="shared" si="43"/>
        <v/>
      </c>
      <c r="AS38" s="46" t="str">
        <f t="shared" si="44"/>
        <v/>
      </c>
      <c r="AT38" s="46" t="str">
        <f t="shared" si="45"/>
        <v/>
      </c>
      <c r="AU38" s="46" t="str">
        <f t="shared" si="46"/>
        <v/>
      </c>
      <c r="AV38" s="46" t="str">
        <f t="shared" si="47"/>
        <v/>
      </c>
      <c r="AW38" s="46" t="str">
        <f t="shared" si="48"/>
        <v/>
      </c>
      <c r="AX38" s="46" t="str">
        <f t="shared" si="49"/>
        <v/>
      </c>
      <c r="AY38" s="46" t="str">
        <f t="shared" si="50"/>
        <v/>
      </c>
      <c r="AZ38" s="46" t="str">
        <f t="shared" si="51"/>
        <v/>
      </c>
      <c r="BA38" s="46" t="str">
        <f t="shared" si="52"/>
        <v/>
      </c>
      <c r="BB38" s="46" t="str">
        <f t="shared" si="53"/>
        <v/>
      </c>
      <c r="BC38" s="46" t="str">
        <f t="shared" si="54"/>
        <v/>
      </c>
      <c r="BD38" s="46" t="str">
        <f t="shared" si="55"/>
        <v/>
      </c>
      <c r="BE38" s="46" t="str">
        <f t="shared" si="56"/>
        <v/>
      </c>
      <c r="BF38" s="46" t="str">
        <f t="shared" si="57"/>
        <v/>
      </c>
      <c r="BG38" s="46" t="str">
        <f t="shared" si="58"/>
        <v/>
      </c>
      <c r="BH38" s="46" t="str">
        <f t="shared" si="59"/>
        <v/>
      </c>
      <c r="BI38" s="46" t="str">
        <f t="shared" si="60"/>
        <v/>
      </c>
      <c r="BJ38" s="46" t="str">
        <f t="shared" si="61"/>
        <v/>
      </c>
      <c r="BK38" s="46" t="str">
        <f t="shared" si="62"/>
        <v/>
      </c>
      <c r="BL38" s="46" t="str">
        <f t="shared" si="63"/>
        <v/>
      </c>
      <c r="BM38" s="46" t="str">
        <f t="shared" si="64"/>
        <v/>
      </c>
      <c r="BN38" s="46" t="str">
        <f t="shared" si="65"/>
        <v/>
      </c>
      <c r="BO38" s="46" t="str">
        <f t="shared" si="66"/>
        <v/>
      </c>
      <c r="BP38" s="46" t="str">
        <f t="shared" si="67"/>
        <v/>
      </c>
      <c r="BQ38" s="46" t="str">
        <f t="shared" si="68"/>
        <v/>
      </c>
      <c r="BR38" s="46" t="str">
        <f t="shared" si="69"/>
        <v/>
      </c>
      <c r="BS38" s="46" t="str">
        <f t="shared" si="70"/>
        <v/>
      </c>
      <c r="BT38" s="46" t="str">
        <f t="shared" si="71"/>
        <v/>
      </c>
      <c r="BU38" s="46" t="str">
        <f t="shared" si="72"/>
        <v/>
      </c>
      <c r="BV38" s="46" t="str">
        <f t="shared" si="73"/>
        <v/>
      </c>
      <c r="BW38" s="46" t="str">
        <f t="shared" si="74"/>
        <v/>
      </c>
      <c r="BX38" s="46" t="str">
        <f t="shared" si="75"/>
        <v/>
      </c>
      <c r="BY38" s="46" t="str">
        <f t="shared" si="76"/>
        <v/>
      </c>
      <c r="BZ38" s="46" t="str">
        <f t="shared" si="77"/>
        <v/>
      </c>
      <c r="CA38" s="46" t="str">
        <f t="shared" si="78"/>
        <v/>
      </c>
      <c r="CB38" s="46" t="str">
        <f t="shared" si="79"/>
        <v/>
      </c>
      <c r="CC38" s="46" t="str">
        <f t="shared" si="80"/>
        <v/>
      </c>
      <c r="CD38" s="46" t="str">
        <f t="shared" si="81"/>
        <v/>
      </c>
      <c r="CE38" s="46" t="str">
        <f t="shared" si="82"/>
        <v/>
      </c>
      <c r="CF38" s="46" t="str">
        <f t="shared" si="83"/>
        <v/>
      </c>
      <c r="CG38" s="46" t="str">
        <f t="shared" si="84"/>
        <v/>
      </c>
      <c r="CH38" s="46" t="str">
        <f t="shared" si="85"/>
        <v/>
      </c>
      <c r="CI38" s="46" t="str">
        <f t="shared" si="86"/>
        <v/>
      </c>
      <c r="CJ38" s="46" t="str">
        <f t="shared" si="87"/>
        <v/>
      </c>
      <c r="CK38" s="46" t="str">
        <f t="shared" si="18"/>
        <v/>
      </c>
      <c r="CL38" s="46" t="str">
        <f t="shared" si="88"/>
        <v/>
      </c>
      <c r="CM38" s="46" t="str">
        <f t="shared" si="89"/>
        <v/>
      </c>
      <c r="CN38" s="46" t="str">
        <f t="shared" si="90"/>
        <v/>
      </c>
      <c r="CO38" s="46" t="str">
        <f t="shared" si="91"/>
        <v/>
      </c>
      <c r="CP38" s="46" t="str">
        <f t="shared" si="92"/>
        <v/>
      </c>
      <c r="CQ38" s="46" t="str">
        <f t="shared" si="93"/>
        <v/>
      </c>
      <c r="CR38" s="46" t="str">
        <f t="shared" si="94"/>
        <v/>
      </c>
      <c r="CS38" s="46" t="str">
        <f t="shared" si="95"/>
        <v/>
      </c>
      <c r="CT38" s="46" t="str">
        <f t="shared" si="96"/>
        <v/>
      </c>
      <c r="CU38" s="46" t="str">
        <f t="shared" si="97"/>
        <v/>
      </c>
      <c r="CV38" s="46" t="str">
        <f t="shared" si="98"/>
        <v/>
      </c>
      <c r="CW38" s="46" t="str">
        <f t="shared" si="99"/>
        <v/>
      </c>
      <c r="CX38" s="46" t="str">
        <f t="shared" si="100"/>
        <v/>
      </c>
      <c r="CY38" s="46" t="str">
        <f t="shared" si="101"/>
        <v/>
      </c>
      <c r="CZ38" s="46" t="str">
        <f t="shared" si="102"/>
        <v/>
      </c>
      <c r="DA38" s="46" t="str">
        <f t="shared" si="103"/>
        <v/>
      </c>
      <c r="DB38" s="46" t="str">
        <f t="shared" si="104"/>
        <v/>
      </c>
      <c r="DC38" s="46" t="str">
        <f t="shared" si="105"/>
        <v/>
      </c>
      <c r="DD38" s="46" t="str">
        <f t="shared" si="106"/>
        <v/>
      </c>
      <c r="DE38" s="46" t="str">
        <f t="shared" si="107"/>
        <v/>
      </c>
      <c r="DF38" s="46" t="str">
        <f t="shared" si="108"/>
        <v/>
      </c>
      <c r="DG38" s="46" t="str">
        <f t="shared" si="109"/>
        <v/>
      </c>
      <c r="DH38" s="46" t="str">
        <f t="shared" si="110"/>
        <v/>
      </c>
      <c r="DI38" s="46" t="str">
        <f t="shared" si="111"/>
        <v/>
      </c>
      <c r="DJ38" s="46" t="str">
        <f t="shared" si="112"/>
        <v/>
      </c>
      <c r="DK38" s="46" t="str">
        <f t="shared" si="113"/>
        <v/>
      </c>
      <c r="DL38" s="46" t="str">
        <f t="shared" si="114"/>
        <v/>
      </c>
      <c r="DM38" s="46" t="str">
        <f t="shared" si="115"/>
        <v/>
      </c>
      <c r="DN38" s="46" t="str">
        <f t="shared" si="116"/>
        <v/>
      </c>
      <c r="DO38" s="46" t="str">
        <f t="shared" si="117"/>
        <v/>
      </c>
      <c r="DP38" s="46" t="str">
        <f t="shared" si="118"/>
        <v/>
      </c>
      <c r="DQ38" s="46" t="str">
        <f t="shared" si="119"/>
        <v/>
      </c>
      <c r="DR38" s="46" t="str">
        <f t="shared" si="120"/>
        <v/>
      </c>
      <c r="DS38" s="46" t="str">
        <f t="shared" si="121"/>
        <v/>
      </c>
      <c r="DT38" s="46" t="str">
        <f t="shared" si="122"/>
        <v/>
      </c>
      <c r="DU38" s="46" t="str">
        <f t="shared" si="123"/>
        <v/>
      </c>
      <c r="DV38" s="46" t="str">
        <f t="shared" si="124"/>
        <v/>
      </c>
      <c r="DW38" s="46" t="str">
        <f t="shared" si="125"/>
        <v/>
      </c>
      <c r="DX38" s="46" t="str">
        <f t="shared" si="126"/>
        <v/>
      </c>
      <c r="DY38" s="46" t="str">
        <f t="shared" si="127"/>
        <v/>
      </c>
      <c r="DZ38" s="46" t="str">
        <f t="shared" si="128"/>
        <v/>
      </c>
      <c r="EA38" s="46" t="str">
        <f t="shared" si="129"/>
        <v/>
      </c>
      <c r="EB38" s="46" t="str">
        <f t="shared" si="130"/>
        <v/>
      </c>
      <c r="EC38" s="46" t="str">
        <f t="shared" si="131"/>
        <v/>
      </c>
      <c r="ED38" s="46" t="str">
        <f t="shared" si="132"/>
        <v/>
      </c>
      <c r="EE38" s="46" t="str">
        <f t="shared" si="133"/>
        <v/>
      </c>
      <c r="EF38" s="46" t="str">
        <f t="shared" si="134"/>
        <v/>
      </c>
      <c r="EG38" s="46" t="str">
        <f t="shared" si="135"/>
        <v/>
      </c>
      <c r="EH38" s="46" t="str">
        <f t="shared" si="136"/>
        <v/>
      </c>
      <c r="EI38" s="46" t="str">
        <f t="shared" si="137"/>
        <v/>
      </c>
      <c r="EJ38" s="46" t="str">
        <f t="shared" si="138"/>
        <v/>
      </c>
      <c r="EK38" s="46" t="str">
        <f t="shared" si="139"/>
        <v/>
      </c>
      <c r="EL38" s="46" t="str">
        <f t="shared" si="140"/>
        <v/>
      </c>
      <c r="EM38" s="46" t="str">
        <f t="shared" si="141"/>
        <v/>
      </c>
      <c r="EN38" s="46" t="str">
        <f t="shared" si="142"/>
        <v/>
      </c>
      <c r="EO38" s="46" t="str">
        <f t="shared" si="143"/>
        <v/>
      </c>
      <c r="EP38" s="46" t="str">
        <f t="shared" si="144"/>
        <v/>
      </c>
      <c r="EQ38" s="46" t="str">
        <f t="shared" si="145"/>
        <v/>
      </c>
      <c r="ER38" s="46" t="str">
        <f t="shared" si="146"/>
        <v/>
      </c>
      <c r="ES38" s="46" t="str">
        <f t="shared" si="147"/>
        <v/>
      </c>
      <c r="ET38" s="46" t="str">
        <f t="shared" si="148"/>
        <v/>
      </c>
      <c r="EU38" s="46" t="str">
        <f t="shared" si="149"/>
        <v/>
      </c>
      <c r="EV38" s="46" t="str">
        <f t="shared" si="150"/>
        <v/>
      </c>
      <c r="EW38" s="46" t="str">
        <f t="shared" si="19"/>
        <v/>
      </c>
      <c r="EX38" s="46" t="str">
        <f t="shared" si="151"/>
        <v/>
      </c>
      <c r="EY38" s="46" t="str">
        <f t="shared" si="152"/>
        <v/>
      </c>
      <c r="EZ38" s="46" t="str">
        <f t="shared" si="153"/>
        <v/>
      </c>
      <c r="FA38" s="46" t="str">
        <f t="shared" si="154"/>
        <v/>
      </c>
      <c r="FB38" s="46" t="str">
        <f t="shared" si="155"/>
        <v/>
      </c>
      <c r="FC38" s="46" t="str">
        <f t="shared" si="156"/>
        <v/>
      </c>
      <c r="FD38" s="46" t="str">
        <f t="shared" si="157"/>
        <v/>
      </c>
      <c r="FE38" s="46" t="str">
        <f t="shared" si="158"/>
        <v/>
      </c>
      <c r="FF38" s="46" t="str">
        <f t="shared" si="159"/>
        <v/>
      </c>
      <c r="FG38" s="46" t="str">
        <f t="shared" si="160"/>
        <v/>
      </c>
      <c r="FH38" s="46" t="str">
        <f t="shared" si="161"/>
        <v/>
      </c>
      <c r="FI38" s="46" t="str">
        <f t="shared" si="162"/>
        <v/>
      </c>
      <c r="FJ38" s="46" t="str">
        <f t="shared" si="163"/>
        <v/>
      </c>
      <c r="FK38" s="46" t="str">
        <f t="shared" si="164"/>
        <v/>
      </c>
      <c r="FL38" s="46" t="str">
        <f t="shared" si="165"/>
        <v/>
      </c>
      <c r="FM38" s="46" t="str">
        <f t="shared" si="166"/>
        <v/>
      </c>
      <c r="FN38" s="46" t="str">
        <f t="shared" si="167"/>
        <v/>
      </c>
      <c r="FO38" s="46" t="str">
        <f t="shared" si="168"/>
        <v/>
      </c>
      <c r="FP38" s="46" t="str">
        <f t="shared" si="169"/>
        <v/>
      </c>
      <c r="FQ38" s="46" t="str">
        <f t="shared" si="170"/>
        <v/>
      </c>
      <c r="FR38" s="46" t="str">
        <f t="shared" si="171"/>
        <v/>
      </c>
      <c r="FS38" s="46" t="str">
        <f t="shared" si="172"/>
        <v/>
      </c>
      <c r="FT38" s="46" t="str">
        <f t="shared" si="173"/>
        <v/>
      </c>
      <c r="FU38" s="46" t="str">
        <f t="shared" si="174"/>
        <v/>
      </c>
      <c r="FV38" s="46" t="str">
        <f t="shared" si="175"/>
        <v/>
      </c>
      <c r="FW38" s="46" t="str">
        <f t="shared" si="176"/>
        <v/>
      </c>
      <c r="FX38" s="46" t="str">
        <f t="shared" si="177"/>
        <v/>
      </c>
      <c r="FY38" s="46" t="str">
        <f t="shared" si="178"/>
        <v/>
      </c>
      <c r="FZ38" s="46" t="str">
        <f t="shared" si="179"/>
        <v/>
      </c>
      <c r="GA38" s="46" t="str">
        <f t="shared" si="180"/>
        <v/>
      </c>
      <c r="GB38" s="46" t="str">
        <f t="shared" si="181"/>
        <v/>
      </c>
      <c r="GC38" s="46" t="str">
        <f t="shared" si="182"/>
        <v/>
      </c>
      <c r="GD38" s="46" t="str">
        <f t="shared" si="183"/>
        <v/>
      </c>
      <c r="GE38" s="46" t="str">
        <f t="shared" si="184"/>
        <v/>
      </c>
      <c r="GF38" s="46" t="str">
        <f t="shared" si="185"/>
        <v/>
      </c>
      <c r="GG38" s="46" t="str">
        <f t="shared" si="186"/>
        <v/>
      </c>
      <c r="GH38" s="46" t="str">
        <f t="shared" si="187"/>
        <v/>
      </c>
      <c r="GI38" s="46" t="str">
        <f t="shared" si="188"/>
        <v/>
      </c>
      <c r="GJ38" s="46" t="str">
        <f t="shared" si="189"/>
        <v/>
      </c>
      <c r="GK38" s="46" t="str">
        <f t="shared" si="190"/>
        <v/>
      </c>
      <c r="GL38" s="46" t="str">
        <f t="shared" si="191"/>
        <v/>
      </c>
      <c r="GM38" s="46" t="str">
        <f t="shared" si="192"/>
        <v/>
      </c>
      <c r="GN38" s="46" t="str">
        <f t="shared" si="193"/>
        <v/>
      </c>
      <c r="GO38" s="46" t="str">
        <f t="shared" si="194"/>
        <v/>
      </c>
      <c r="GP38" s="46" t="str">
        <f t="shared" si="195"/>
        <v/>
      </c>
      <c r="GQ38" s="46" t="str">
        <f t="shared" si="196"/>
        <v/>
      </c>
      <c r="GR38" s="46" t="str">
        <f t="shared" si="197"/>
        <v/>
      </c>
      <c r="GS38" s="46" t="str">
        <f t="shared" si="198"/>
        <v/>
      </c>
      <c r="GT38" s="46" t="str">
        <f t="shared" si="199"/>
        <v/>
      </c>
      <c r="GU38" s="46" t="str">
        <f t="shared" si="200"/>
        <v/>
      </c>
      <c r="GV38" s="46" t="str">
        <f t="shared" si="201"/>
        <v/>
      </c>
      <c r="GW38" s="46" t="str">
        <f t="shared" si="202"/>
        <v/>
      </c>
      <c r="GX38" s="46" t="str">
        <f t="shared" si="203"/>
        <v/>
      </c>
      <c r="GY38" s="46" t="str">
        <f t="shared" si="204"/>
        <v/>
      </c>
      <c r="GZ38" s="46" t="str">
        <f t="shared" si="205"/>
        <v/>
      </c>
      <c r="HA38" s="46" t="str">
        <f t="shared" si="206"/>
        <v/>
      </c>
      <c r="HB38" s="46" t="str">
        <f t="shared" si="207"/>
        <v/>
      </c>
      <c r="HC38" s="46" t="str">
        <f t="shared" si="208"/>
        <v/>
      </c>
      <c r="HD38" s="46" t="str">
        <f t="shared" si="209"/>
        <v/>
      </c>
      <c r="HE38" s="46" t="str">
        <f t="shared" si="210"/>
        <v/>
      </c>
      <c r="HF38" s="46" t="str">
        <f t="shared" si="211"/>
        <v/>
      </c>
      <c r="HG38" s="46" t="str">
        <f t="shared" si="212"/>
        <v/>
      </c>
      <c r="HH38" s="46" t="str">
        <f t="shared" si="213"/>
        <v/>
      </c>
      <c r="HI38" s="46" t="str">
        <f t="shared" si="20"/>
        <v/>
      </c>
      <c r="HJ38" s="46" t="str">
        <f t="shared" si="241"/>
        <v/>
      </c>
      <c r="HK38" s="46" t="str">
        <f t="shared" si="242"/>
        <v/>
      </c>
      <c r="HL38" s="46" t="str">
        <f t="shared" si="243"/>
        <v/>
      </c>
      <c r="HM38" s="46" t="str">
        <f t="shared" si="244"/>
        <v/>
      </c>
      <c r="HN38" s="46" t="str">
        <f t="shared" si="245"/>
        <v/>
      </c>
      <c r="HO38" s="46" t="str">
        <f t="shared" si="246"/>
        <v/>
      </c>
      <c r="HP38" s="46" t="str">
        <f t="shared" si="247"/>
        <v/>
      </c>
      <c r="HQ38" s="146" t="e">
        <f t="shared" si="283"/>
        <v>#N/A</v>
      </c>
      <c r="HR38" s="146" t="e">
        <f t="shared" si="264"/>
        <v>#N/A</v>
      </c>
      <c r="HS38" s="146" t="e">
        <f t="shared" si="264"/>
        <v>#N/A</v>
      </c>
      <c r="HT38" s="146" t="e">
        <f t="shared" si="264"/>
        <v>#N/A</v>
      </c>
      <c r="HU38" s="146" t="e">
        <f t="shared" si="277"/>
        <v>#N/A</v>
      </c>
      <c r="HV38" s="146" t="e">
        <f t="shared" si="277"/>
        <v>#N/A</v>
      </c>
      <c r="HW38" s="146" t="e">
        <f t="shared" si="277"/>
        <v>#N/A</v>
      </c>
      <c r="HX38" s="146" t="e">
        <f t="shared" si="277"/>
        <v>#N/A</v>
      </c>
      <c r="HY38" s="146" t="e">
        <f t="shared" si="277"/>
        <v>#N/A</v>
      </c>
      <c r="HZ38" s="146" t="e">
        <f t="shared" si="277"/>
        <v>#N/A</v>
      </c>
      <c r="IA38" s="146" t="e">
        <f t="shared" si="277"/>
        <v>#N/A</v>
      </c>
      <c r="IB38" s="146" t="e">
        <f t="shared" si="277"/>
        <v>#N/A</v>
      </c>
      <c r="IC38" s="146" t="e">
        <f t="shared" si="277"/>
        <v>#N/A</v>
      </c>
      <c r="ID38" s="146" t="e">
        <f t="shared" si="277"/>
        <v>#N/A</v>
      </c>
      <c r="IE38" s="146" t="e">
        <f t="shared" si="277"/>
        <v>#N/A</v>
      </c>
      <c r="IF38" s="146" t="e">
        <f t="shared" si="277"/>
        <v>#N/A</v>
      </c>
      <c r="IG38" s="146" t="e">
        <f t="shared" si="277"/>
        <v>#N/A</v>
      </c>
      <c r="IH38" s="146" t="e">
        <f t="shared" si="277"/>
        <v>#N/A</v>
      </c>
      <c r="II38" s="146" t="e">
        <f t="shared" si="277"/>
        <v>#N/A</v>
      </c>
      <c r="IJ38" s="146" t="e">
        <f t="shared" si="272"/>
        <v>#N/A</v>
      </c>
      <c r="IK38" s="146" t="e">
        <f t="shared" si="272"/>
        <v>#N/A</v>
      </c>
      <c r="IL38" s="146" t="e">
        <f t="shared" si="272"/>
        <v>#N/A</v>
      </c>
      <c r="IM38" s="146" t="e">
        <f t="shared" si="272"/>
        <v>#N/A</v>
      </c>
      <c r="IN38" s="146" t="e">
        <f t="shared" si="272"/>
        <v>#N/A</v>
      </c>
      <c r="IO38" s="146" t="e">
        <f t="shared" si="272"/>
        <v>#N/A</v>
      </c>
      <c r="IP38" s="146" t="e">
        <f t="shared" si="272"/>
        <v>#N/A</v>
      </c>
      <c r="IQ38" s="146" t="e">
        <f t="shared" si="272"/>
        <v>#N/A</v>
      </c>
      <c r="IR38" s="146" t="e">
        <f t="shared" si="272"/>
        <v>#N/A</v>
      </c>
      <c r="IS38" s="146" t="e">
        <f t="shared" si="272"/>
        <v>#N/A</v>
      </c>
      <c r="IT38" s="146" t="e">
        <f t="shared" si="272"/>
        <v>#N/A</v>
      </c>
      <c r="IU38" s="146" t="e">
        <f t="shared" si="272"/>
        <v>#N/A</v>
      </c>
      <c r="IV38" s="146" t="e">
        <f t="shared" si="272"/>
        <v>#N/A</v>
      </c>
      <c r="IW38" s="146" t="e">
        <f t="shared" si="272"/>
        <v>#N/A</v>
      </c>
      <c r="IX38" s="146" t="e">
        <f t="shared" si="272"/>
        <v>#N/A</v>
      </c>
      <c r="IY38" s="146" t="e">
        <f t="shared" si="268"/>
        <v>#N/A</v>
      </c>
      <c r="IZ38" s="146" t="e">
        <f t="shared" si="268"/>
        <v>#N/A</v>
      </c>
      <c r="JA38" s="146" t="e">
        <f t="shared" si="268"/>
        <v>#N/A</v>
      </c>
      <c r="JB38" s="146" t="e">
        <f t="shared" si="268"/>
        <v>#N/A</v>
      </c>
      <c r="JC38" s="146" t="e">
        <f t="shared" si="268"/>
        <v>#N/A</v>
      </c>
      <c r="JD38" s="146" t="e">
        <f t="shared" si="268"/>
        <v>#N/A</v>
      </c>
      <c r="JE38" s="146" t="e">
        <f t="shared" si="268"/>
        <v>#N/A</v>
      </c>
      <c r="JF38" s="146" t="e">
        <f t="shared" si="268"/>
        <v>#N/A</v>
      </c>
      <c r="JG38" s="146" t="e">
        <f t="shared" si="268"/>
        <v>#N/A</v>
      </c>
      <c r="JH38" s="146" t="e">
        <f t="shared" si="268"/>
        <v>#N/A</v>
      </c>
      <c r="JI38" s="146" t="e">
        <f t="shared" si="268"/>
        <v>#N/A</v>
      </c>
      <c r="JJ38" s="146" t="e">
        <f t="shared" si="268"/>
        <v>#N/A</v>
      </c>
      <c r="JK38" s="146" t="e">
        <f t="shared" si="268"/>
        <v>#N/A</v>
      </c>
      <c r="JL38" s="146" t="e">
        <f t="shared" si="268"/>
        <v>#N/A</v>
      </c>
      <c r="JM38" s="146" t="e">
        <f t="shared" si="268"/>
        <v>#N/A</v>
      </c>
      <c r="JN38" s="146" t="e">
        <f t="shared" si="286"/>
        <v>#N/A</v>
      </c>
      <c r="JO38" s="146" t="e">
        <f t="shared" si="286"/>
        <v>#N/A</v>
      </c>
      <c r="JP38" s="146" t="e">
        <f t="shared" si="286"/>
        <v>#N/A</v>
      </c>
      <c r="JQ38" s="146" t="e">
        <f t="shared" si="286"/>
        <v>#N/A</v>
      </c>
      <c r="JR38" s="146" t="e">
        <f t="shared" si="286"/>
        <v>#N/A</v>
      </c>
      <c r="JS38" s="146" t="e">
        <f t="shared" si="286"/>
        <v>#N/A</v>
      </c>
      <c r="JT38" s="146" t="e">
        <f t="shared" si="286"/>
        <v>#N/A</v>
      </c>
      <c r="JU38" s="146" t="e">
        <f t="shared" si="286"/>
        <v>#N/A</v>
      </c>
      <c r="JV38" s="146" t="e">
        <f t="shared" si="286"/>
        <v>#N/A</v>
      </c>
      <c r="JW38" s="146" t="e">
        <f t="shared" si="286"/>
        <v>#N/A</v>
      </c>
      <c r="JX38" s="146" t="e">
        <f t="shared" si="286"/>
        <v>#N/A</v>
      </c>
      <c r="JY38" s="146" t="e">
        <f t="shared" si="286"/>
        <v>#N/A</v>
      </c>
      <c r="JZ38" s="146" t="e">
        <f t="shared" si="286"/>
        <v>#N/A</v>
      </c>
      <c r="KA38" s="146" t="e">
        <f t="shared" si="286"/>
        <v>#N/A</v>
      </c>
      <c r="KB38" s="146" t="e">
        <f t="shared" si="286"/>
        <v>#N/A</v>
      </c>
      <c r="KC38" s="146" t="e">
        <f t="shared" si="21"/>
        <v>#N/A</v>
      </c>
      <c r="KD38" s="146" t="e">
        <f t="shared" si="265"/>
        <v>#N/A</v>
      </c>
      <c r="KE38" s="146" t="e">
        <f t="shared" si="265"/>
        <v>#N/A</v>
      </c>
      <c r="KF38" s="146" t="e">
        <f t="shared" si="265"/>
        <v>#N/A</v>
      </c>
      <c r="KG38" s="146" t="e">
        <f t="shared" si="278"/>
        <v>#N/A</v>
      </c>
      <c r="KH38" s="146" t="e">
        <f t="shared" si="278"/>
        <v>#N/A</v>
      </c>
      <c r="KI38" s="146" t="e">
        <f t="shared" si="278"/>
        <v>#N/A</v>
      </c>
      <c r="KJ38" s="146" t="e">
        <f t="shared" si="278"/>
        <v>#N/A</v>
      </c>
      <c r="KK38" s="146" t="e">
        <f t="shared" si="278"/>
        <v>#N/A</v>
      </c>
      <c r="KL38" s="146" t="e">
        <f t="shared" si="278"/>
        <v>#N/A</v>
      </c>
      <c r="KM38" s="146" t="e">
        <f t="shared" si="278"/>
        <v>#N/A</v>
      </c>
      <c r="KN38" s="146" t="e">
        <f t="shared" si="278"/>
        <v>#N/A</v>
      </c>
      <c r="KO38" s="146" t="e">
        <f t="shared" si="278"/>
        <v>#N/A</v>
      </c>
      <c r="KP38" s="146" t="e">
        <f t="shared" si="278"/>
        <v>#N/A</v>
      </c>
      <c r="KQ38" s="146" t="e">
        <f t="shared" si="278"/>
        <v>#N/A</v>
      </c>
      <c r="KR38" s="146" t="e">
        <f t="shared" si="278"/>
        <v>#N/A</v>
      </c>
      <c r="KS38" s="146" t="e">
        <f t="shared" si="278"/>
        <v>#N/A</v>
      </c>
      <c r="KT38" s="146" t="e">
        <f t="shared" si="278"/>
        <v>#N/A</v>
      </c>
      <c r="KU38" s="146" t="e">
        <f t="shared" si="278"/>
        <v>#N/A</v>
      </c>
      <c r="KV38" s="146" t="e">
        <f t="shared" si="273"/>
        <v>#N/A</v>
      </c>
      <c r="KW38" s="146" t="e">
        <f t="shared" si="273"/>
        <v>#N/A</v>
      </c>
      <c r="KX38" s="146" t="e">
        <f t="shared" si="273"/>
        <v>#N/A</v>
      </c>
      <c r="KY38" s="146" t="e">
        <f t="shared" si="273"/>
        <v>#N/A</v>
      </c>
      <c r="KZ38" s="146" t="e">
        <f t="shared" si="273"/>
        <v>#N/A</v>
      </c>
      <c r="LA38" s="146" t="e">
        <f t="shared" si="273"/>
        <v>#N/A</v>
      </c>
      <c r="LB38" s="146" t="e">
        <f t="shared" si="273"/>
        <v>#N/A</v>
      </c>
      <c r="LC38" s="146" t="e">
        <f t="shared" si="273"/>
        <v>#N/A</v>
      </c>
      <c r="LD38" s="146" t="e">
        <f t="shared" si="273"/>
        <v>#N/A</v>
      </c>
      <c r="LE38" s="146" t="e">
        <f t="shared" si="273"/>
        <v>#N/A</v>
      </c>
      <c r="LF38" s="146" t="e">
        <f t="shared" si="273"/>
        <v>#N/A</v>
      </c>
      <c r="LG38" s="146" t="e">
        <f t="shared" si="273"/>
        <v>#N/A</v>
      </c>
      <c r="LH38" s="146" t="e">
        <f t="shared" si="273"/>
        <v>#N/A</v>
      </c>
      <c r="LI38" s="146" t="e">
        <f t="shared" si="273"/>
        <v>#N/A</v>
      </c>
      <c r="LJ38" s="146" t="e">
        <f t="shared" si="273"/>
        <v>#N/A</v>
      </c>
      <c r="LK38" s="146" t="e">
        <f t="shared" si="269"/>
        <v>#N/A</v>
      </c>
      <c r="LL38" s="146" t="e">
        <f t="shared" si="269"/>
        <v>#N/A</v>
      </c>
      <c r="LM38" s="146" t="e">
        <f t="shared" si="269"/>
        <v>#N/A</v>
      </c>
      <c r="LN38" s="146" t="e">
        <f t="shared" si="269"/>
        <v>#N/A</v>
      </c>
      <c r="LO38" s="146" t="e">
        <f t="shared" si="269"/>
        <v>#N/A</v>
      </c>
      <c r="LP38" s="146" t="e">
        <f t="shared" si="269"/>
        <v>#N/A</v>
      </c>
      <c r="LQ38" s="146" t="e">
        <f t="shared" si="269"/>
        <v>#N/A</v>
      </c>
      <c r="LR38" s="146" t="e">
        <f t="shared" si="269"/>
        <v>#N/A</v>
      </c>
      <c r="LS38" s="146" t="e">
        <f t="shared" si="269"/>
        <v>#N/A</v>
      </c>
      <c r="LT38" s="146" t="e">
        <f t="shared" si="269"/>
        <v>#N/A</v>
      </c>
      <c r="LU38" s="146" t="e">
        <f t="shared" si="269"/>
        <v>#N/A</v>
      </c>
      <c r="LV38" s="146" t="e">
        <f t="shared" si="269"/>
        <v>#N/A</v>
      </c>
      <c r="LW38" s="146" t="e">
        <f t="shared" si="269"/>
        <v>#N/A</v>
      </c>
      <c r="LX38" s="146" t="e">
        <f t="shared" si="269"/>
        <v>#N/A</v>
      </c>
      <c r="LY38" s="146" t="e">
        <f t="shared" si="269"/>
        <v>#N/A</v>
      </c>
      <c r="LZ38" s="146" t="e">
        <f t="shared" si="287"/>
        <v>#N/A</v>
      </c>
      <c r="MA38" s="146" t="e">
        <f t="shared" si="287"/>
        <v>#N/A</v>
      </c>
      <c r="MB38" s="146" t="e">
        <f t="shared" si="287"/>
        <v>#N/A</v>
      </c>
      <c r="MC38" s="146" t="e">
        <f t="shared" si="287"/>
        <v>#N/A</v>
      </c>
      <c r="MD38" s="146" t="e">
        <f t="shared" si="287"/>
        <v>#N/A</v>
      </c>
      <c r="ME38" s="146" t="e">
        <f t="shared" si="287"/>
        <v>#N/A</v>
      </c>
      <c r="MF38" s="146" t="e">
        <f t="shared" si="287"/>
        <v>#N/A</v>
      </c>
      <c r="MG38" s="146" t="e">
        <f t="shared" si="287"/>
        <v>#N/A</v>
      </c>
      <c r="MH38" s="146" t="e">
        <f t="shared" si="287"/>
        <v>#N/A</v>
      </c>
      <c r="MI38" s="146" t="e">
        <f t="shared" si="287"/>
        <v>#N/A</v>
      </c>
      <c r="MJ38" s="146" t="e">
        <f t="shared" si="287"/>
        <v>#N/A</v>
      </c>
      <c r="MK38" s="146" t="e">
        <f t="shared" si="287"/>
        <v>#N/A</v>
      </c>
      <c r="ML38" s="146" t="e">
        <f t="shared" si="287"/>
        <v>#N/A</v>
      </c>
      <c r="MM38" s="146" t="e">
        <f t="shared" si="287"/>
        <v>#N/A</v>
      </c>
      <c r="MN38" s="146" t="e">
        <f t="shared" si="287"/>
        <v>#N/A</v>
      </c>
      <c r="MO38" s="146" t="e">
        <f t="shared" si="22"/>
        <v>#N/A</v>
      </c>
      <c r="MP38" s="146" t="e">
        <f t="shared" si="266"/>
        <v>#N/A</v>
      </c>
      <c r="MQ38" s="146" t="e">
        <f t="shared" si="266"/>
        <v>#N/A</v>
      </c>
      <c r="MR38" s="146" t="e">
        <f t="shared" si="266"/>
        <v>#N/A</v>
      </c>
      <c r="MS38" s="146" t="e">
        <f t="shared" si="279"/>
        <v>#N/A</v>
      </c>
      <c r="MT38" s="146" t="e">
        <f t="shared" si="279"/>
        <v>#N/A</v>
      </c>
      <c r="MU38" s="146" t="e">
        <f t="shared" si="279"/>
        <v>#N/A</v>
      </c>
      <c r="MV38" s="146" t="e">
        <f t="shared" si="279"/>
        <v>#N/A</v>
      </c>
      <c r="MW38" s="146" t="e">
        <f t="shared" si="279"/>
        <v>#N/A</v>
      </c>
      <c r="MX38" s="146" t="e">
        <f t="shared" si="279"/>
        <v>#N/A</v>
      </c>
      <c r="MY38" s="146" t="e">
        <f t="shared" si="279"/>
        <v>#N/A</v>
      </c>
      <c r="MZ38" s="146" t="e">
        <f t="shared" si="279"/>
        <v>#N/A</v>
      </c>
      <c r="NA38" s="146" t="e">
        <f t="shared" si="279"/>
        <v>#N/A</v>
      </c>
      <c r="NB38" s="146" t="e">
        <f t="shared" si="279"/>
        <v>#N/A</v>
      </c>
      <c r="NC38" s="146" t="e">
        <f t="shared" si="279"/>
        <v>#N/A</v>
      </c>
      <c r="ND38" s="146" t="e">
        <f t="shared" si="279"/>
        <v>#N/A</v>
      </c>
      <c r="NE38" s="146" t="e">
        <f t="shared" si="279"/>
        <v>#N/A</v>
      </c>
      <c r="NF38" s="146" t="e">
        <f t="shared" si="279"/>
        <v>#N/A</v>
      </c>
      <c r="NG38" s="146" t="e">
        <f t="shared" si="279"/>
        <v>#N/A</v>
      </c>
      <c r="NH38" s="146" t="e">
        <f t="shared" si="274"/>
        <v>#N/A</v>
      </c>
      <c r="NI38" s="146" t="e">
        <f t="shared" si="274"/>
        <v>#N/A</v>
      </c>
      <c r="NJ38" s="146" t="e">
        <f t="shared" si="274"/>
        <v>#N/A</v>
      </c>
      <c r="NK38" s="146" t="e">
        <f t="shared" si="274"/>
        <v>#N/A</v>
      </c>
      <c r="NL38" s="146" t="e">
        <f t="shared" si="274"/>
        <v>#N/A</v>
      </c>
      <c r="NM38" s="146" t="e">
        <f t="shared" si="274"/>
        <v>#N/A</v>
      </c>
      <c r="NN38" s="146" t="e">
        <f t="shared" si="274"/>
        <v>#N/A</v>
      </c>
      <c r="NO38" s="146" t="e">
        <f t="shared" si="274"/>
        <v>#N/A</v>
      </c>
      <c r="NP38" s="146" t="e">
        <f t="shared" si="274"/>
        <v>#N/A</v>
      </c>
      <c r="NQ38" s="146" t="e">
        <f t="shared" si="274"/>
        <v>#N/A</v>
      </c>
      <c r="NR38" s="146" t="e">
        <f t="shared" si="274"/>
        <v>#N/A</v>
      </c>
      <c r="NS38" s="146" t="e">
        <f t="shared" si="274"/>
        <v>#N/A</v>
      </c>
      <c r="NT38" s="146" t="e">
        <f t="shared" si="274"/>
        <v>#N/A</v>
      </c>
      <c r="NU38" s="146" t="e">
        <f t="shared" si="274"/>
        <v>#N/A</v>
      </c>
      <c r="NV38" s="146" t="e">
        <f t="shared" si="274"/>
        <v>#N/A</v>
      </c>
      <c r="NW38" s="146" t="e">
        <f t="shared" si="270"/>
        <v>#N/A</v>
      </c>
      <c r="NX38" s="146" t="e">
        <f t="shared" si="270"/>
        <v>#N/A</v>
      </c>
      <c r="NY38" s="146" t="e">
        <f t="shared" si="270"/>
        <v>#N/A</v>
      </c>
      <c r="NZ38" s="146" t="e">
        <f t="shared" si="270"/>
        <v>#N/A</v>
      </c>
      <c r="OA38" s="146" t="e">
        <f t="shared" si="270"/>
        <v>#N/A</v>
      </c>
      <c r="OB38" s="146" t="e">
        <f t="shared" si="270"/>
        <v>#N/A</v>
      </c>
      <c r="OC38" s="146" t="e">
        <f t="shared" si="270"/>
        <v>#N/A</v>
      </c>
      <c r="OD38" s="146" t="e">
        <f t="shared" si="270"/>
        <v>#N/A</v>
      </c>
      <c r="OE38" s="146" t="e">
        <f t="shared" si="270"/>
        <v>#N/A</v>
      </c>
      <c r="OF38" s="146" t="e">
        <f t="shared" si="270"/>
        <v>#N/A</v>
      </c>
      <c r="OG38" s="146" t="e">
        <f t="shared" si="270"/>
        <v>#N/A</v>
      </c>
      <c r="OH38" s="146" t="e">
        <f t="shared" si="270"/>
        <v>#N/A</v>
      </c>
      <c r="OI38" s="146" t="e">
        <f t="shared" si="270"/>
        <v>#N/A</v>
      </c>
      <c r="OJ38" s="146" t="e">
        <f t="shared" si="270"/>
        <v>#N/A</v>
      </c>
      <c r="OK38" s="146" t="e">
        <f t="shared" si="270"/>
        <v>#N/A</v>
      </c>
      <c r="OL38" s="146" t="e">
        <f t="shared" si="288"/>
        <v>#N/A</v>
      </c>
      <c r="OM38" s="146" t="e">
        <f t="shared" si="288"/>
        <v>#N/A</v>
      </c>
      <c r="ON38" s="146" t="e">
        <f t="shared" si="288"/>
        <v>#N/A</v>
      </c>
      <c r="OO38" s="146" t="e">
        <f t="shared" si="288"/>
        <v>#N/A</v>
      </c>
      <c r="OP38" s="146" t="e">
        <f t="shared" si="288"/>
        <v>#N/A</v>
      </c>
      <c r="OQ38" s="146" t="e">
        <f t="shared" si="288"/>
        <v>#N/A</v>
      </c>
      <c r="OR38" s="146" t="e">
        <f t="shared" si="288"/>
        <v>#N/A</v>
      </c>
      <c r="OS38" s="146" t="e">
        <f t="shared" si="288"/>
        <v>#N/A</v>
      </c>
      <c r="OT38" s="146" t="e">
        <f t="shared" si="288"/>
        <v>#N/A</v>
      </c>
      <c r="OU38" s="146" t="e">
        <f t="shared" si="288"/>
        <v>#N/A</v>
      </c>
      <c r="OV38" s="146" t="e">
        <f t="shared" si="288"/>
        <v>#N/A</v>
      </c>
      <c r="OW38" s="146" t="e">
        <f t="shared" si="288"/>
        <v>#N/A</v>
      </c>
      <c r="OX38" s="146" t="e">
        <f t="shared" si="288"/>
        <v>#N/A</v>
      </c>
      <c r="OY38" s="146" t="e">
        <f t="shared" si="288"/>
        <v>#N/A</v>
      </c>
      <c r="OZ38" s="146" t="e">
        <f t="shared" si="288"/>
        <v>#N/A</v>
      </c>
      <c r="PA38" s="146" t="e">
        <f t="shared" si="23"/>
        <v>#N/A</v>
      </c>
      <c r="PB38" s="146" t="e">
        <f t="shared" si="284"/>
        <v>#N/A</v>
      </c>
      <c r="PC38" s="146" t="e">
        <f t="shared" si="284"/>
        <v>#N/A</v>
      </c>
      <c r="PD38" s="146" t="e">
        <f t="shared" si="284"/>
        <v>#N/A</v>
      </c>
      <c r="PE38" s="146" t="e">
        <f t="shared" si="284"/>
        <v>#N/A</v>
      </c>
      <c r="PF38" s="146" t="e">
        <f t="shared" si="284"/>
        <v>#N/A</v>
      </c>
      <c r="PG38" s="146" t="e">
        <f t="shared" si="284"/>
        <v>#N/A</v>
      </c>
      <c r="PH38" s="146" t="e">
        <f t="shared" si="284"/>
        <v>#N/A</v>
      </c>
      <c r="PI38" s="146" t="e">
        <f t="shared" si="284"/>
        <v>#N/A</v>
      </c>
    </row>
    <row r="39" spans="1:425" hidden="1" x14ac:dyDescent="0.45">
      <c r="A39" s="4">
        <v>36</v>
      </c>
      <c r="B39" s="319" t="str">
        <f>IFERROR(_xlfn.LOGNORM.INV(VLookups!$B$22,LN($G39),LN($K39)),"")</f>
        <v/>
      </c>
      <c r="C39" s="81"/>
      <c r="D39" s="319" t="str">
        <f>IFERROR(_xlfn.LOGNORM.INV(VLookups!$B$23,LN($G39),LN($K39)),"")</f>
        <v/>
      </c>
      <c r="E39" s="32" t="str">
        <f t="shared" si="8"/>
        <v/>
      </c>
      <c r="F39" s="32" t="str">
        <f t="shared" si="9"/>
        <v/>
      </c>
      <c r="G39" s="65" t="str">
        <f>IF(AND(C39&gt;0,NOT(ISBLANK(H39))),IF(VLOOKUP($C$3,VLookups!$A$17:$B$18,2,FALSE),C39*VLOOKUP(H39,VLookups!$A$4:$B$13,2,FALSE),C39),"")</f>
        <v/>
      </c>
      <c r="H39" s="21"/>
      <c r="I39" s="53"/>
      <c r="J39" s="237"/>
      <c r="K39" s="320" t="str">
        <f>IF(C39&gt;0,IF(ISBLANK(J39),IF(ISBLANK(H39),"",VLOOKUP(H39,VLookups!$A$4:$C$13,3,FALSE)),J39),"")</f>
        <v/>
      </c>
      <c r="L39" s="320" t="str">
        <f t="shared" si="10"/>
        <v/>
      </c>
      <c r="M39" s="67" t="str">
        <f t="shared" si="11"/>
        <v/>
      </c>
      <c r="N39" s="81"/>
      <c r="O39" s="230" t="str">
        <f>IF(AND(N39&gt;0,C39&gt;0,NOT(K39="")),ABS(VLOOKUP($N$1,VLookups!$A$27:$B$28,2,FALSE)-_xlfn.LOGNORM.DIST(N39,LN(G39),LN(K39),TRUE)),"")</f>
        <v/>
      </c>
      <c r="P39" s="80" t="str">
        <f>IF(AND($B39&gt;0,$C39&gt;0,$D39&gt;0,NOT(ISBLANK($H39))),_xlfn.LOGNORM.INV(ABS(VLOOKUP($N$1,VLookups!$A$27:$B$28,2,FALSE)-P$3),LN($G39),LN($K39)),"")</f>
        <v/>
      </c>
      <c r="Q39" s="79" t="str">
        <f>IF(AND($B39&gt;0,$C39&gt;0,$D39&gt;0,NOT(ISBLANK($H39))),_xlfn.LOGNORM.INV(ABS(VLOOKUP($N$1,VLookups!$A$27:$B$28,2,FALSE)-Q$3),LN($G39),LN($K39)),"")</f>
        <v/>
      </c>
      <c r="R39" s="80" t="str">
        <f>IF(AND($B39&gt;0,$C39&gt;0,$D39&gt;0,NOT(ISBLANK($H39))),_xlfn.LOGNORM.INV(ABS(VLOOKUP($N$1,VLookups!$A$27:$B$28,2,FALSE)-R$3),LN($G39),LN($K39)),"")</f>
        <v/>
      </c>
      <c r="S39" s="79" t="str">
        <f>IF(AND($B39&gt;0,$C39&gt;0,$D39&gt;0,NOT(ISBLANK($H39))),_xlfn.LOGNORM.INV(ABS(VLOOKUP($N$1,VLookups!$A$27:$B$28,2,FALSE)-S$3),LN($G39),LN($K39)),"")</f>
        <v/>
      </c>
      <c r="T39" s="80" t="str">
        <f>IF(AND($B39&gt;0,$C39&gt;0,$D39&gt;0,NOT(ISBLANK($H39))),_xlfn.LOGNORM.INV(ABS(VLOOKUP($N$1,VLookups!$A$27:$B$28,2,FALSE)-T$3),LN($G39),LN($K39)),"")</f>
        <v/>
      </c>
      <c r="U39" s="79" t="str">
        <f>IF(AND($B39&gt;0,$C39&gt;0,$D39&gt;0,NOT(ISBLANK($H39))),_xlfn.LOGNORM.INV(ABS(VLOOKUP($N$1,VLookups!$A$27:$B$28,2,FALSE)-U$3),LN($G39),LN($K39)),"")</f>
        <v/>
      </c>
      <c r="V39" s="5"/>
      <c r="W39" s="145" t="str">
        <f t="shared" si="12"/>
        <v/>
      </c>
      <c r="X39" s="145" t="str">
        <f t="shared" si="13"/>
        <v/>
      </c>
      <c r="Y39" s="46" t="str">
        <f t="shared" ref="Y39" si="290">IF(ISNONTEXT($W39),X39+$W39,"")</f>
        <v/>
      </c>
      <c r="Z39" s="46" t="str">
        <f t="shared" si="25"/>
        <v/>
      </c>
      <c r="AA39" s="46" t="str">
        <f t="shared" si="26"/>
        <v/>
      </c>
      <c r="AB39" s="46" t="str">
        <f t="shared" si="27"/>
        <v/>
      </c>
      <c r="AC39" s="46" t="str">
        <f t="shared" si="28"/>
        <v/>
      </c>
      <c r="AD39" s="46" t="str">
        <f t="shared" si="29"/>
        <v/>
      </c>
      <c r="AE39" s="46" t="str">
        <f t="shared" si="30"/>
        <v/>
      </c>
      <c r="AF39" s="46" t="str">
        <f t="shared" si="31"/>
        <v/>
      </c>
      <c r="AG39" s="46" t="str">
        <f t="shared" si="32"/>
        <v/>
      </c>
      <c r="AH39" s="46" t="str">
        <f t="shared" si="33"/>
        <v/>
      </c>
      <c r="AI39" s="46" t="str">
        <f t="shared" si="34"/>
        <v/>
      </c>
      <c r="AJ39" s="46" t="str">
        <f t="shared" si="35"/>
        <v/>
      </c>
      <c r="AK39" s="46" t="str">
        <f t="shared" si="36"/>
        <v/>
      </c>
      <c r="AL39" s="46" t="str">
        <f t="shared" si="37"/>
        <v/>
      </c>
      <c r="AM39" s="46" t="str">
        <f t="shared" si="38"/>
        <v/>
      </c>
      <c r="AN39" s="46" t="str">
        <f t="shared" si="39"/>
        <v/>
      </c>
      <c r="AO39" s="46" t="str">
        <f t="shared" si="40"/>
        <v/>
      </c>
      <c r="AP39" s="46" t="str">
        <f t="shared" si="41"/>
        <v/>
      </c>
      <c r="AQ39" s="46" t="str">
        <f t="shared" si="42"/>
        <v/>
      </c>
      <c r="AR39" s="46" t="str">
        <f t="shared" si="43"/>
        <v/>
      </c>
      <c r="AS39" s="46" t="str">
        <f t="shared" si="44"/>
        <v/>
      </c>
      <c r="AT39" s="46" t="str">
        <f t="shared" si="45"/>
        <v/>
      </c>
      <c r="AU39" s="46" t="str">
        <f t="shared" si="46"/>
        <v/>
      </c>
      <c r="AV39" s="46" t="str">
        <f t="shared" si="47"/>
        <v/>
      </c>
      <c r="AW39" s="46" t="str">
        <f t="shared" si="48"/>
        <v/>
      </c>
      <c r="AX39" s="46" t="str">
        <f t="shared" si="49"/>
        <v/>
      </c>
      <c r="AY39" s="46" t="str">
        <f t="shared" si="50"/>
        <v/>
      </c>
      <c r="AZ39" s="46" t="str">
        <f t="shared" si="51"/>
        <v/>
      </c>
      <c r="BA39" s="46" t="str">
        <f t="shared" si="52"/>
        <v/>
      </c>
      <c r="BB39" s="46" t="str">
        <f t="shared" si="53"/>
        <v/>
      </c>
      <c r="BC39" s="46" t="str">
        <f t="shared" si="54"/>
        <v/>
      </c>
      <c r="BD39" s="46" t="str">
        <f t="shared" si="55"/>
        <v/>
      </c>
      <c r="BE39" s="46" t="str">
        <f t="shared" si="56"/>
        <v/>
      </c>
      <c r="BF39" s="46" t="str">
        <f t="shared" si="57"/>
        <v/>
      </c>
      <c r="BG39" s="46" t="str">
        <f t="shared" si="58"/>
        <v/>
      </c>
      <c r="BH39" s="46" t="str">
        <f t="shared" si="59"/>
        <v/>
      </c>
      <c r="BI39" s="46" t="str">
        <f t="shared" si="60"/>
        <v/>
      </c>
      <c r="BJ39" s="46" t="str">
        <f t="shared" si="61"/>
        <v/>
      </c>
      <c r="BK39" s="46" t="str">
        <f t="shared" si="62"/>
        <v/>
      </c>
      <c r="BL39" s="46" t="str">
        <f t="shared" si="63"/>
        <v/>
      </c>
      <c r="BM39" s="46" t="str">
        <f t="shared" si="64"/>
        <v/>
      </c>
      <c r="BN39" s="46" t="str">
        <f t="shared" si="65"/>
        <v/>
      </c>
      <c r="BO39" s="46" t="str">
        <f t="shared" si="66"/>
        <v/>
      </c>
      <c r="BP39" s="46" t="str">
        <f t="shared" si="67"/>
        <v/>
      </c>
      <c r="BQ39" s="46" t="str">
        <f t="shared" si="68"/>
        <v/>
      </c>
      <c r="BR39" s="46" t="str">
        <f t="shared" si="69"/>
        <v/>
      </c>
      <c r="BS39" s="46" t="str">
        <f t="shared" si="70"/>
        <v/>
      </c>
      <c r="BT39" s="46" t="str">
        <f t="shared" si="71"/>
        <v/>
      </c>
      <c r="BU39" s="46" t="str">
        <f t="shared" si="72"/>
        <v/>
      </c>
      <c r="BV39" s="46" t="str">
        <f t="shared" si="73"/>
        <v/>
      </c>
      <c r="BW39" s="46" t="str">
        <f t="shared" si="74"/>
        <v/>
      </c>
      <c r="BX39" s="46" t="str">
        <f t="shared" si="75"/>
        <v/>
      </c>
      <c r="BY39" s="46" t="str">
        <f t="shared" si="76"/>
        <v/>
      </c>
      <c r="BZ39" s="46" t="str">
        <f t="shared" si="77"/>
        <v/>
      </c>
      <c r="CA39" s="46" t="str">
        <f t="shared" si="78"/>
        <v/>
      </c>
      <c r="CB39" s="46" t="str">
        <f t="shared" si="79"/>
        <v/>
      </c>
      <c r="CC39" s="46" t="str">
        <f t="shared" si="80"/>
        <v/>
      </c>
      <c r="CD39" s="46" t="str">
        <f t="shared" si="81"/>
        <v/>
      </c>
      <c r="CE39" s="46" t="str">
        <f t="shared" si="82"/>
        <v/>
      </c>
      <c r="CF39" s="46" t="str">
        <f t="shared" si="83"/>
        <v/>
      </c>
      <c r="CG39" s="46" t="str">
        <f t="shared" si="84"/>
        <v/>
      </c>
      <c r="CH39" s="46" t="str">
        <f t="shared" si="85"/>
        <v/>
      </c>
      <c r="CI39" s="46" t="str">
        <f t="shared" si="86"/>
        <v/>
      </c>
      <c r="CJ39" s="46" t="str">
        <f t="shared" si="87"/>
        <v/>
      </c>
      <c r="CK39" s="46" t="str">
        <f t="shared" si="18"/>
        <v/>
      </c>
      <c r="CL39" s="46" t="str">
        <f t="shared" si="88"/>
        <v/>
      </c>
      <c r="CM39" s="46" t="str">
        <f t="shared" si="89"/>
        <v/>
      </c>
      <c r="CN39" s="46" t="str">
        <f t="shared" si="90"/>
        <v/>
      </c>
      <c r="CO39" s="46" t="str">
        <f t="shared" si="91"/>
        <v/>
      </c>
      <c r="CP39" s="46" t="str">
        <f t="shared" si="92"/>
        <v/>
      </c>
      <c r="CQ39" s="46" t="str">
        <f t="shared" si="93"/>
        <v/>
      </c>
      <c r="CR39" s="46" t="str">
        <f t="shared" si="94"/>
        <v/>
      </c>
      <c r="CS39" s="46" t="str">
        <f t="shared" si="95"/>
        <v/>
      </c>
      <c r="CT39" s="46" t="str">
        <f t="shared" si="96"/>
        <v/>
      </c>
      <c r="CU39" s="46" t="str">
        <f t="shared" si="97"/>
        <v/>
      </c>
      <c r="CV39" s="46" t="str">
        <f t="shared" si="98"/>
        <v/>
      </c>
      <c r="CW39" s="46" t="str">
        <f t="shared" si="99"/>
        <v/>
      </c>
      <c r="CX39" s="46" t="str">
        <f t="shared" si="100"/>
        <v/>
      </c>
      <c r="CY39" s="46" t="str">
        <f t="shared" si="101"/>
        <v/>
      </c>
      <c r="CZ39" s="46" t="str">
        <f t="shared" si="102"/>
        <v/>
      </c>
      <c r="DA39" s="46" t="str">
        <f t="shared" si="103"/>
        <v/>
      </c>
      <c r="DB39" s="46" t="str">
        <f t="shared" si="104"/>
        <v/>
      </c>
      <c r="DC39" s="46" t="str">
        <f t="shared" si="105"/>
        <v/>
      </c>
      <c r="DD39" s="46" t="str">
        <f t="shared" si="106"/>
        <v/>
      </c>
      <c r="DE39" s="46" t="str">
        <f t="shared" si="107"/>
        <v/>
      </c>
      <c r="DF39" s="46" t="str">
        <f t="shared" si="108"/>
        <v/>
      </c>
      <c r="DG39" s="46" t="str">
        <f t="shared" si="109"/>
        <v/>
      </c>
      <c r="DH39" s="46" t="str">
        <f t="shared" si="110"/>
        <v/>
      </c>
      <c r="DI39" s="46" t="str">
        <f t="shared" si="111"/>
        <v/>
      </c>
      <c r="DJ39" s="46" t="str">
        <f t="shared" si="112"/>
        <v/>
      </c>
      <c r="DK39" s="46" t="str">
        <f t="shared" si="113"/>
        <v/>
      </c>
      <c r="DL39" s="46" t="str">
        <f t="shared" si="114"/>
        <v/>
      </c>
      <c r="DM39" s="46" t="str">
        <f t="shared" si="115"/>
        <v/>
      </c>
      <c r="DN39" s="46" t="str">
        <f t="shared" si="116"/>
        <v/>
      </c>
      <c r="DO39" s="46" t="str">
        <f t="shared" si="117"/>
        <v/>
      </c>
      <c r="DP39" s="46" t="str">
        <f t="shared" si="118"/>
        <v/>
      </c>
      <c r="DQ39" s="46" t="str">
        <f t="shared" si="119"/>
        <v/>
      </c>
      <c r="DR39" s="46" t="str">
        <f t="shared" si="120"/>
        <v/>
      </c>
      <c r="DS39" s="46" t="str">
        <f t="shared" si="121"/>
        <v/>
      </c>
      <c r="DT39" s="46" t="str">
        <f t="shared" si="122"/>
        <v/>
      </c>
      <c r="DU39" s="46" t="str">
        <f t="shared" si="123"/>
        <v/>
      </c>
      <c r="DV39" s="46" t="str">
        <f t="shared" si="124"/>
        <v/>
      </c>
      <c r="DW39" s="46" t="str">
        <f t="shared" si="125"/>
        <v/>
      </c>
      <c r="DX39" s="46" t="str">
        <f t="shared" si="126"/>
        <v/>
      </c>
      <c r="DY39" s="46" t="str">
        <f t="shared" si="127"/>
        <v/>
      </c>
      <c r="DZ39" s="46" t="str">
        <f t="shared" si="128"/>
        <v/>
      </c>
      <c r="EA39" s="46" t="str">
        <f t="shared" si="129"/>
        <v/>
      </c>
      <c r="EB39" s="46" t="str">
        <f t="shared" si="130"/>
        <v/>
      </c>
      <c r="EC39" s="46" t="str">
        <f t="shared" si="131"/>
        <v/>
      </c>
      <c r="ED39" s="46" t="str">
        <f t="shared" si="132"/>
        <v/>
      </c>
      <c r="EE39" s="46" t="str">
        <f t="shared" si="133"/>
        <v/>
      </c>
      <c r="EF39" s="46" t="str">
        <f t="shared" si="134"/>
        <v/>
      </c>
      <c r="EG39" s="46" t="str">
        <f t="shared" si="135"/>
        <v/>
      </c>
      <c r="EH39" s="46" t="str">
        <f t="shared" si="136"/>
        <v/>
      </c>
      <c r="EI39" s="46" t="str">
        <f t="shared" si="137"/>
        <v/>
      </c>
      <c r="EJ39" s="46" t="str">
        <f t="shared" si="138"/>
        <v/>
      </c>
      <c r="EK39" s="46" t="str">
        <f t="shared" si="139"/>
        <v/>
      </c>
      <c r="EL39" s="46" t="str">
        <f t="shared" si="140"/>
        <v/>
      </c>
      <c r="EM39" s="46" t="str">
        <f t="shared" si="141"/>
        <v/>
      </c>
      <c r="EN39" s="46" t="str">
        <f t="shared" si="142"/>
        <v/>
      </c>
      <c r="EO39" s="46" t="str">
        <f t="shared" si="143"/>
        <v/>
      </c>
      <c r="EP39" s="46" t="str">
        <f t="shared" si="144"/>
        <v/>
      </c>
      <c r="EQ39" s="46" t="str">
        <f t="shared" si="145"/>
        <v/>
      </c>
      <c r="ER39" s="46" t="str">
        <f t="shared" si="146"/>
        <v/>
      </c>
      <c r="ES39" s="46" t="str">
        <f t="shared" si="147"/>
        <v/>
      </c>
      <c r="ET39" s="46" t="str">
        <f t="shared" si="148"/>
        <v/>
      </c>
      <c r="EU39" s="46" t="str">
        <f t="shared" si="149"/>
        <v/>
      </c>
      <c r="EV39" s="46" t="str">
        <f t="shared" si="150"/>
        <v/>
      </c>
      <c r="EW39" s="46" t="str">
        <f t="shared" si="19"/>
        <v/>
      </c>
      <c r="EX39" s="46" t="str">
        <f t="shared" si="151"/>
        <v/>
      </c>
      <c r="EY39" s="46" t="str">
        <f t="shared" si="152"/>
        <v/>
      </c>
      <c r="EZ39" s="46" t="str">
        <f t="shared" si="153"/>
        <v/>
      </c>
      <c r="FA39" s="46" t="str">
        <f t="shared" si="154"/>
        <v/>
      </c>
      <c r="FB39" s="46" t="str">
        <f t="shared" si="155"/>
        <v/>
      </c>
      <c r="FC39" s="46" t="str">
        <f t="shared" si="156"/>
        <v/>
      </c>
      <c r="FD39" s="46" t="str">
        <f t="shared" si="157"/>
        <v/>
      </c>
      <c r="FE39" s="46" t="str">
        <f t="shared" si="158"/>
        <v/>
      </c>
      <c r="FF39" s="46" t="str">
        <f t="shared" si="159"/>
        <v/>
      </c>
      <c r="FG39" s="46" t="str">
        <f t="shared" si="160"/>
        <v/>
      </c>
      <c r="FH39" s="46" t="str">
        <f t="shared" si="161"/>
        <v/>
      </c>
      <c r="FI39" s="46" t="str">
        <f t="shared" si="162"/>
        <v/>
      </c>
      <c r="FJ39" s="46" t="str">
        <f t="shared" si="163"/>
        <v/>
      </c>
      <c r="FK39" s="46" t="str">
        <f t="shared" si="164"/>
        <v/>
      </c>
      <c r="FL39" s="46" t="str">
        <f t="shared" si="165"/>
        <v/>
      </c>
      <c r="FM39" s="46" t="str">
        <f t="shared" si="166"/>
        <v/>
      </c>
      <c r="FN39" s="46" t="str">
        <f t="shared" si="167"/>
        <v/>
      </c>
      <c r="FO39" s="46" t="str">
        <f t="shared" si="168"/>
        <v/>
      </c>
      <c r="FP39" s="46" t="str">
        <f t="shared" si="169"/>
        <v/>
      </c>
      <c r="FQ39" s="46" t="str">
        <f t="shared" si="170"/>
        <v/>
      </c>
      <c r="FR39" s="46" t="str">
        <f t="shared" si="171"/>
        <v/>
      </c>
      <c r="FS39" s="46" t="str">
        <f t="shared" si="172"/>
        <v/>
      </c>
      <c r="FT39" s="46" t="str">
        <f t="shared" si="173"/>
        <v/>
      </c>
      <c r="FU39" s="46" t="str">
        <f t="shared" si="174"/>
        <v/>
      </c>
      <c r="FV39" s="46" t="str">
        <f t="shared" si="175"/>
        <v/>
      </c>
      <c r="FW39" s="46" t="str">
        <f t="shared" si="176"/>
        <v/>
      </c>
      <c r="FX39" s="46" t="str">
        <f t="shared" si="177"/>
        <v/>
      </c>
      <c r="FY39" s="46" t="str">
        <f t="shared" si="178"/>
        <v/>
      </c>
      <c r="FZ39" s="46" t="str">
        <f t="shared" si="179"/>
        <v/>
      </c>
      <c r="GA39" s="46" t="str">
        <f t="shared" si="180"/>
        <v/>
      </c>
      <c r="GB39" s="46" t="str">
        <f t="shared" si="181"/>
        <v/>
      </c>
      <c r="GC39" s="46" t="str">
        <f t="shared" si="182"/>
        <v/>
      </c>
      <c r="GD39" s="46" t="str">
        <f t="shared" si="183"/>
        <v/>
      </c>
      <c r="GE39" s="46" t="str">
        <f t="shared" si="184"/>
        <v/>
      </c>
      <c r="GF39" s="46" t="str">
        <f t="shared" si="185"/>
        <v/>
      </c>
      <c r="GG39" s="46" t="str">
        <f t="shared" si="186"/>
        <v/>
      </c>
      <c r="GH39" s="46" t="str">
        <f t="shared" si="187"/>
        <v/>
      </c>
      <c r="GI39" s="46" t="str">
        <f t="shared" si="188"/>
        <v/>
      </c>
      <c r="GJ39" s="46" t="str">
        <f t="shared" si="189"/>
        <v/>
      </c>
      <c r="GK39" s="46" t="str">
        <f t="shared" si="190"/>
        <v/>
      </c>
      <c r="GL39" s="46" t="str">
        <f t="shared" si="191"/>
        <v/>
      </c>
      <c r="GM39" s="46" t="str">
        <f t="shared" si="192"/>
        <v/>
      </c>
      <c r="GN39" s="46" t="str">
        <f t="shared" si="193"/>
        <v/>
      </c>
      <c r="GO39" s="46" t="str">
        <f t="shared" si="194"/>
        <v/>
      </c>
      <c r="GP39" s="46" t="str">
        <f t="shared" si="195"/>
        <v/>
      </c>
      <c r="GQ39" s="46" t="str">
        <f t="shared" si="196"/>
        <v/>
      </c>
      <c r="GR39" s="46" t="str">
        <f t="shared" si="197"/>
        <v/>
      </c>
      <c r="GS39" s="46" t="str">
        <f t="shared" si="198"/>
        <v/>
      </c>
      <c r="GT39" s="46" t="str">
        <f t="shared" si="199"/>
        <v/>
      </c>
      <c r="GU39" s="46" t="str">
        <f t="shared" si="200"/>
        <v/>
      </c>
      <c r="GV39" s="46" t="str">
        <f t="shared" si="201"/>
        <v/>
      </c>
      <c r="GW39" s="46" t="str">
        <f t="shared" si="202"/>
        <v/>
      </c>
      <c r="GX39" s="46" t="str">
        <f t="shared" si="203"/>
        <v/>
      </c>
      <c r="GY39" s="46" t="str">
        <f t="shared" si="204"/>
        <v/>
      </c>
      <c r="GZ39" s="46" t="str">
        <f t="shared" si="205"/>
        <v/>
      </c>
      <c r="HA39" s="46" t="str">
        <f t="shared" si="206"/>
        <v/>
      </c>
      <c r="HB39" s="46" t="str">
        <f t="shared" si="207"/>
        <v/>
      </c>
      <c r="HC39" s="46" t="str">
        <f t="shared" si="208"/>
        <v/>
      </c>
      <c r="HD39" s="46" t="str">
        <f t="shared" si="209"/>
        <v/>
      </c>
      <c r="HE39" s="46" t="str">
        <f t="shared" si="210"/>
        <v/>
      </c>
      <c r="HF39" s="46" t="str">
        <f t="shared" si="211"/>
        <v/>
      </c>
      <c r="HG39" s="46" t="str">
        <f t="shared" si="212"/>
        <v/>
      </c>
      <c r="HH39" s="46" t="str">
        <f t="shared" si="213"/>
        <v/>
      </c>
      <c r="HI39" s="46" t="str">
        <f t="shared" si="20"/>
        <v/>
      </c>
      <c r="HJ39" s="46" t="str">
        <f t="shared" si="241"/>
        <v/>
      </c>
      <c r="HK39" s="46" t="str">
        <f t="shared" si="242"/>
        <v/>
      </c>
      <c r="HL39" s="46" t="str">
        <f t="shared" si="243"/>
        <v/>
      </c>
      <c r="HM39" s="46" t="str">
        <f t="shared" si="244"/>
        <v/>
      </c>
      <c r="HN39" s="46" t="str">
        <f t="shared" si="245"/>
        <v/>
      </c>
      <c r="HO39" s="46" t="str">
        <f t="shared" si="246"/>
        <v/>
      </c>
      <c r="HP39" s="46" t="str">
        <f t="shared" si="247"/>
        <v/>
      </c>
      <c r="HQ39" s="146" t="e">
        <f t="shared" si="283"/>
        <v>#N/A</v>
      </c>
      <c r="HR39" s="146" t="e">
        <f t="shared" si="264"/>
        <v>#N/A</v>
      </c>
      <c r="HS39" s="146" t="e">
        <f t="shared" si="264"/>
        <v>#N/A</v>
      </c>
      <c r="HT39" s="146" t="e">
        <f t="shared" si="264"/>
        <v>#N/A</v>
      </c>
      <c r="HU39" s="146" t="e">
        <f t="shared" si="277"/>
        <v>#N/A</v>
      </c>
      <c r="HV39" s="146" t="e">
        <f t="shared" si="277"/>
        <v>#N/A</v>
      </c>
      <c r="HW39" s="146" t="e">
        <f t="shared" si="277"/>
        <v>#N/A</v>
      </c>
      <c r="HX39" s="146" t="e">
        <f t="shared" si="277"/>
        <v>#N/A</v>
      </c>
      <c r="HY39" s="146" t="e">
        <f t="shared" si="277"/>
        <v>#N/A</v>
      </c>
      <c r="HZ39" s="146" t="e">
        <f t="shared" si="277"/>
        <v>#N/A</v>
      </c>
      <c r="IA39" s="146" t="e">
        <f t="shared" si="277"/>
        <v>#N/A</v>
      </c>
      <c r="IB39" s="146" t="e">
        <f t="shared" si="277"/>
        <v>#N/A</v>
      </c>
      <c r="IC39" s="146" t="e">
        <f t="shared" si="277"/>
        <v>#N/A</v>
      </c>
      <c r="ID39" s="146" t="e">
        <f t="shared" si="277"/>
        <v>#N/A</v>
      </c>
      <c r="IE39" s="146" t="e">
        <f t="shared" si="277"/>
        <v>#N/A</v>
      </c>
      <c r="IF39" s="146" t="e">
        <f t="shared" si="277"/>
        <v>#N/A</v>
      </c>
      <c r="IG39" s="146" t="e">
        <f t="shared" si="277"/>
        <v>#N/A</v>
      </c>
      <c r="IH39" s="146" t="e">
        <f t="shared" si="277"/>
        <v>#N/A</v>
      </c>
      <c r="II39" s="146" t="e">
        <f t="shared" si="277"/>
        <v>#N/A</v>
      </c>
      <c r="IJ39" s="146" t="e">
        <f t="shared" si="272"/>
        <v>#N/A</v>
      </c>
      <c r="IK39" s="146" t="e">
        <f t="shared" si="272"/>
        <v>#N/A</v>
      </c>
      <c r="IL39" s="146" t="e">
        <f t="shared" si="272"/>
        <v>#N/A</v>
      </c>
      <c r="IM39" s="146" t="e">
        <f t="shared" si="272"/>
        <v>#N/A</v>
      </c>
      <c r="IN39" s="146" t="e">
        <f t="shared" si="272"/>
        <v>#N/A</v>
      </c>
      <c r="IO39" s="146" t="e">
        <f t="shared" si="272"/>
        <v>#N/A</v>
      </c>
      <c r="IP39" s="146" t="e">
        <f t="shared" si="272"/>
        <v>#N/A</v>
      </c>
      <c r="IQ39" s="146" t="e">
        <f t="shared" si="272"/>
        <v>#N/A</v>
      </c>
      <c r="IR39" s="146" t="e">
        <f t="shared" si="272"/>
        <v>#N/A</v>
      </c>
      <c r="IS39" s="146" t="e">
        <f t="shared" si="272"/>
        <v>#N/A</v>
      </c>
      <c r="IT39" s="146" t="e">
        <f t="shared" si="272"/>
        <v>#N/A</v>
      </c>
      <c r="IU39" s="146" t="e">
        <f t="shared" si="272"/>
        <v>#N/A</v>
      </c>
      <c r="IV39" s="146" t="e">
        <f t="shared" si="272"/>
        <v>#N/A</v>
      </c>
      <c r="IW39" s="146" t="e">
        <f t="shared" si="272"/>
        <v>#N/A</v>
      </c>
      <c r="IX39" s="146" t="e">
        <f t="shared" si="272"/>
        <v>#N/A</v>
      </c>
      <c r="IY39" s="146" t="e">
        <f t="shared" si="268"/>
        <v>#N/A</v>
      </c>
      <c r="IZ39" s="146" t="e">
        <f t="shared" si="268"/>
        <v>#N/A</v>
      </c>
      <c r="JA39" s="146" t="e">
        <f t="shared" si="268"/>
        <v>#N/A</v>
      </c>
      <c r="JB39" s="146" t="e">
        <f t="shared" si="268"/>
        <v>#N/A</v>
      </c>
      <c r="JC39" s="146" t="e">
        <f t="shared" si="268"/>
        <v>#N/A</v>
      </c>
      <c r="JD39" s="146" t="e">
        <f t="shared" si="268"/>
        <v>#N/A</v>
      </c>
      <c r="JE39" s="146" t="e">
        <f t="shared" si="268"/>
        <v>#N/A</v>
      </c>
      <c r="JF39" s="146" t="e">
        <f t="shared" si="268"/>
        <v>#N/A</v>
      </c>
      <c r="JG39" s="146" t="e">
        <f t="shared" si="268"/>
        <v>#N/A</v>
      </c>
      <c r="JH39" s="146" t="e">
        <f t="shared" si="268"/>
        <v>#N/A</v>
      </c>
      <c r="JI39" s="146" t="e">
        <f t="shared" si="268"/>
        <v>#N/A</v>
      </c>
      <c r="JJ39" s="146" t="e">
        <f t="shared" si="268"/>
        <v>#N/A</v>
      </c>
      <c r="JK39" s="146" t="e">
        <f t="shared" si="268"/>
        <v>#N/A</v>
      </c>
      <c r="JL39" s="146" t="e">
        <f t="shared" si="268"/>
        <v>#N/A</v>
      </c>
      <c r="JM39" s="146" t="e">
        <f t="shared" si="268"/>
        <v>#N/A</v>
      </c>
      <c r="JN39" s="146" t="e">
        <f t="shared" si="286"/>
        <v>#N/A</v>
      </c>
      <c r="JO39" s="146" t="e">
        <f t="shared" si="286"/>
        <v>#N/A</v>
      </c>
      <c r="JP39" s="146" t="e">
        <f t="shared" si="286"/>
        <v>#N/A</v>
      </c>
      <c r="JQ39" s="146" t="e">
        <f t="shared" si="286"/>
        <v>#N/A</v>
      </c>
      <c r="JR39" s="146" t="e">
        <f t="shared" si="286"/>
        <v>#N/A</v>
      </c>
      <c r="JS39" s="146" t="e">
        <f t="shared" si="286"/>
        <v>#N/A</v>
      </c>
      <c r="JT39" s="146" t="e">
        <f t="shared" si="286"/>
        <v>#N/A</v>
      </c>
      <c r="JU39" s="146" t="e">
        <f t="shared" si="286"/>
        <v>#N/A</v>
      </c>
      <c r="JV39" s="146" t="e">
        <f t="shared" si="286"/>
        <v>#N/A</v>
      </c>
      <c r="JW39" s="146" t="e">
        <f t="shared" si="286"/>
        <v>#N/A</v>
      </c>
      <c r="JX39" s="146" t="e">
        <f t="shared" si="286"/>
        <v>#N/A</v>
      </c>
      <c r="JY39" s="146" t="e">
        <f t="shared" si="286"/>
        <v>#N/A</v>
      </c>
      <c r="JZ39" s="146" t="e">
        <f t="shared" si="286"/>
        <v>#N/A</v>
      </c>
      <c r="KA39" s="146" t="e">
        <f t="shared" si="286"/>
        <v>#N/A</v>
      </c>
      <c r="KB39" s="146" t="e">
        <f t="shared" si="286"/>
        <v>#N/A</v>
      </c>
      <c r="KC39" s="146" t="e">
        <f t="shared" si="21"/>
        <v>#N/A</v>
      </c>
      <c r="KD39" s="146" t="e">
        <f t="shared" si="265"/>
        <v>#N/A</v>
      </c>
      <c r="KE39" s="146" t="e">
        <f t="shared" si="265"/>
        <v>#N/A</v>
      </c>
      <c r="KF39" s="146" t="e">
        <f t="shared" si="265"/>
        <v>#N/A</v>
      </c>
      <c r="KG39" s="146" t="e">
        <f t="shared" si="278"/>
        <v>#N/A</v>
      </c>
      <c r="KH39" s="146" t="e">
        <f t="shared" si="278"/>
        <v>#N/A</v>
      </c>
      <c r="KI39" s="146" t="e">
        <f t="shared" si="278"/>
        <v>#N/A</v>
      </c>
      <c r="KJ39" s="146" t="e">
        <f t="shared" si="278"/>
        <v>#N/A</v>
      </c>
      <c r="KK39" s="146" t="e">
        <f t="shared" si="278"/>
        <v>#N/A</v>
      </c>
      <c r="KL39" s="146" t="e">
        <f t="shared" si="278"/>
        <v>#N/A</v>
      </c>
      <c r="KM39" s="146" t="e">
        <f t="shared" si="278"/>
        <v>#N/A</v>
      </c>
      <c r="KN39" s="146" t="e">
        <f t="shared" si="278"/>
        <v>#N/A</v>
      </c>
      <c r="KO39" s="146" t="e">
        <f t="shared" si="278"/>
        <v>#N/A</v>
      </c>
      <c r="KP39" s="146" t="e">
        <f t="shared" si="278"/>
        <v>#N/A</v>
      </c>
      <c r="KQ39" s="146" t="e">
        <f t="shared" si="278"/>
        <v>#N/A</v>
      </c>
      <c r="KR39" s="146" t="e">
        <f t="shared" si="278"/>
        <v>#N/A</v>
      </c>
      <c r="KS39" s="146" t="e">
        <f t="shared" si="278"/>
        <v>#N/A</v>
      </c>
      <c r="KT39" s="146" t="e">
        <f t="shared" si="278"/>
        <v>#N/A</v>
      </c>
      <c r="KU39" s="146" t="e">
        <f t="shared" si="278"/>
        <v>#N/A</v>
      </c>
      <c r="KV39" s="146" t="e">
        <f t="shared" si="273"/>
        <v>#N/A</v>
      </c>
      <c r="KW39" s="146" t="e">
        <f t="shared" si="273"/>
        <v>#N/A</v>
      </c>
      <c r="KX39" s="146" t="e">
        <f t="shared" si="273"/>
        <v>#N/A</v>
      </c>
      <c r="KY39" s="146" t="e">
        <f t="shared" si="273"/>
        <v>#N/A</v>
      </c>
      <c r="KZ39" s="146" t="e">
        <f t="shared" si="273"/>
        <v>#N/A</v>
      </c>
      <c r="LA39" s="146" t="e">
        <f t="shared" si="273"/>
        <v>#N/A</v>
      </c>
      <c r="LB39" s="146" t="e">
        <f t="shared" si="273"/>
        <v>#N/A</v>
      </c>
      <c r="LC39" s="146" t="e">
        <f t="shared" si="273"/>
        <v>#N/A</v>
      </c>
      <c r="LD39" s="146" t="e">
        <f t="shared" si="273"/>
        <v>#N/A</v>
      </c>
      <c r="LE39" s="146" t="e">
        <f t="shared" si="273"/>
        <v>#N/A</v>
      </c>
      <c r="LF39" s="146" t="e">
        <f t="shared" si="273"/>
        <v>#N/A</v>
      </c>
      <c r="LG39" s="146" t="e">
        <f t="shared" si="273"/>
        <v>#N/A</v>
      </c>
      <c r="LH39" s="146" t="e">
        <f t="shared" si="273"/>
        <v>#N/A</v>
      </c>
      <c r="LI39" s="146" t="e">
        <f t="shared" si="273"/>
        <v>#N/A</v>
      </c>
      <c r="LJ39" s="146" t="e">
        <f t="shared" si="273"/>
        <v>#N/A</v>
      </c>
      <c r="LK39" s="146" t="e">
        <f t="shared" si="269"/>
        <v>#N/A</v>
      </c>
      <c r="LL39" s="146" t="e">
        <f t="shared" si="269"/>
        <v>#N/A</v>
      </c>
      <c r="LM39" s="146" t="e">
        <f t="shared" si="269"/>
        <v>#N/A</v>
      </c>
      <c r="LN39" s="146" t="e">
        <f t="shared" si="269"/>
        <v>#N/A</v>
      </c>
      <c r="LO39" s="146" t="e">
        <f t="shared" si="269"/>
        <v>#N/A</v>
      </c>
      <c r="LP39" s="146" t="e">
        <f t="shared" si="269"/>
        <v>#N/A</v>
      </c>
      <c r="LQ39" s="146" t="e">
        <f t="shared" si="269"/>
        <v>#N/A</v>
      </c>
      <c r="LR39" s="146" t="e">
        <f t="shared" si="269"/>
        <v>#N/A</v>
      </c>
      <c r="LS39" s="146" t="e">
        <f t="shared" si="269"/>
        <v>#N/A</v>
      </c>
      <c r="LT39" s="146" t="e">
        <f t="shared" si="269"/>
        <v>#N/A</v>
      </c>
      <c r="LU39" s="146" t="e">
        <f t="shared" si="269"/>
        <v>#N/A</v>
      </c>
      <c r="LV39" s="146" t="e">
        <f t="shared" si="269"/>
        <v>#N/A</v>
      </c>
      <c r="LW39" s="146" t="e">
        <f t="shared" si="269"/>
        <v>#N/A</v>
      </c>
      <c r="LX39" s="146" t="e">
        <f t="shared" si="269"/>
        <v>#N/A</v>
      </c>
      <c r="LY39" s="146" t="e">
        <f t="shared" si="269"/>
        <v>#N/A</v>
      </c>
      <c r="LZ39" s="146" t="e">
        <f t="shared" si="287"/>
        <v>#N/A</v>
      </c>
      <c r="MA39" s="146" t="e">
        <f t="shared" si="287"/>
        <v>#N/A</v>
      </c>
      <c r="MB39" s="146" t="e">
        <f t="shared" si="287"/>
        <v>#N/A</v>
      </c>
      <c r="MC39" s="146" t="e">
        <f t="shared" si="287"/>
        <v>#N/A</v>
      </c>
      <c r="MD39" s="146" t="e">
        <f t="shared" si="287"/>
        <v>#N/A</v>
      </c>
      <c r="ME39" s="146" t="e">
        <f t="shared" si="287"/>
        <v>#N/A</v>
      </c>
      <c r="MF39" s="146" t="e">
        <f t="shared" si="287"/>
        <v>#N/A</v>
      </c>
      <c r="MG39" s="146" t="e">
        <f t="shared" si="287"/>
        <v>#N/A</v>
      </c>
      <c r="MH39" s="146" t="e">
        <f t="shared" si="287"/>
        <v>#N/A</v>
      </c>
      <c r="MI39" s="146" t="e">
        <f t="shared" si="287"/>
        <v>#N/A</v>
      </c>
      <c r="MJ39" s="146" t="e">
        <f t="shared" si="287"/>
        <v>#N/A</v>
      </c>
      <c r="MK39" s="146" t="e">
        <f t="shared" si="287"/>
        <v>#N/A</v>
      </c>
      <c r="ML39" s="146" t="e">
        <f t="shared" si="287"/>
        <v>#N/A</v>
      </c>
      <c r="MM39" s="146" t="e">
        <f t="shared" si="287"/>
        <v>#N/A</v>
      </c>
      <c r="MN39" s="146" t="e">
        <f t="shared" si="287"/>
        <v>#N/A</v>
      </c>
      <c r="MO39" s="146" t="e">
        <f t="shared" si="22"/>
        <v>#N/A</v>
      </c>
      <c r="MP39" s="146" t="e">
        <f t="shared" si="266"/>
        <v>#N/A</v>
      </c>
      <c r="MQ39" s="146" t="e">
        <f t="shared" si="266"/>
        <v>#N/A</v>
      </c>
      <c r="MR39" s="146" t="e">
        <f t="shared" si="266"/>
        <v>#N/A</v>
      </c>
      <c r="MS39" s="146" t="e">
        <f t="shared" si="279"/>
        <v>#N/A</v>
      </c>
      <c r="MT39" s="146" t="e">
        <f t="shared" si="279"/>
        <v>#N/A</v>
      </c>
      <c r="MU39" s="146" t="e">
        <f t="shared" si="279"/>
        <v>#N/A</v>
      </c>
      <c r="MV39" s="146" t="e">
        <f t="shared" si="279"/>
        <v>#N/A</v>
      </c>
      <c r="MW39" s="146" t="e">
        <f t="shared" si="279"/>
        <v>#N/A</v>
      </c>
      <c r="MX39" s="146" t="e">
        <f t="shared" si="279"/>
        <v>#N/A</v>
      </c>
      <c r="MY39" s="146" t="e">
        <f t="shared" si="279"/>
        <v>#N/A</v>
      </c>
      <c r="MZ39" s="146" t="e">
        <f t="shared" si="279"/>
        <v>#N/A</v>
      </c>
      <c r="NA39" s="146" t="e">
        <f t="shared" si="279"/>
        <v>#N/A</v>
      </c>
      <c r="NB39" s="146" t="e">
        <f t="shared" si="279"/>
        <v>#N/A</v>
      </c>
      <c r="NC39" s="146" t="e">
        <f t="shared" si="279"/>
        <v>#N/A</v>
      </c>
      <c r="ND39" s="146" t="e">
        <f t="shared" si="279"/>
        <v>#N/A</v>
      </c>
      <c r="NE39" s="146" t="e">
        <f t="shared" si="279"/>
        <v>#N/A</v>
      </c>
      <c r="NF39" s="146" t="e">
        <f t="shared" si="279"/>
        <v>#N/A</v>
      </c>
      <c r="NG39" s="146" t="e">
        <f t="shared" si="279"/>
        <v>#N/A</v>
      </c>
      <c r="NH39" s="146" t="e">
        <f t="shared" si="274"/>
        <v>#N/A</v>
      </c>
      <c r="NI39" s="146" t="e">
        <f t="shared" si="274"/>
        <v>#N/A</v>
      </c>
      <c r="NJ39" s="146" t="e">
        <f t="shared" si="274"/>
        <v>#N/A</v>
      </c>
      <c r="NK39" s="146" t="e">
        <f t="shared" si="274"/>
        <v>#N/A</v>
      </c>
      <c r="NL39" s="146" t="e">
        <f t="shared" si="274"/>
        <v>#N/A</v>
      </c>
      <c r="NM39" s="146" t="e">
        <f t="shared" si="274"/>
        <v>#N/A</v>
      </c>
      <c r="NN39" s="146" t="e">
        <f t="shared" si="274"/>
        <v>#N/A</v>
      </c>
      <c r="NO39" s="146" t="e">
        <f t="shared" si="274"/>
        <v>#N/A</v>
      </c>
      <c r="NP39" s="146" t="e">
        <f t="shared" si="274"/>
        <v>#N/A</v>
      </c>
      <c r="NQ39" s="146" t="e">
        <f t="shared" si="274"/>
        <v>#N/A</v>
      </c>
      <c r="NR39" s="146" t="e">
        <f t="shared" si="274"/>
        <v>#N/A</v>
      </c>
      <c r="NS39" s="146" t="e">
        <f t="shared" si="274"/>
        <v>#N/A</v>
      </c>
      <c r="NT39" s="146" t="e">
        <f t="shared" si="274"/>
        <v>#N/A</v>
      </c>
      <c r="NU39" s="146" t="e">
        <f t="shared" si="274"/>
        <v>#N/A</v>
      </c>
      <c r="NV39" s="146" t="e">
        <f t="shared" si="274"/>
        <v>#N/A</v>
      </c>
      <c r="NW39" s="146" t="e">
        <f t="shared" si="270"/>
        <v>#N/A</v>
      </c>
      <c r="NX39" s="146" t="e">
        <f t="shared" si="270"/>
        <v>#N/A</v>
      </c>
      <c r="NY39" s="146" t="e">
        <f t="shared" si="270"/>
        <v>#N/A</v>
      </c>
      <c r="NZ39" s="146" t="e">
        <f t="shared" si="270"/>
        <v>#N/A</v>
      </c>
      <c r="OA39" s="146" t="e">
        <f t="shared" si="270"/>
        <v>#N/A</v>
      </c>
      <c r="OB39" s="146" t="e">
        <f t="shared" si="270"/>
        <v>#N/A</v>
      </c>
      <c r="OC39" s="146" t="e">
        <f t="shared" si="270"/>
        <v>#N/A</v>
      </c>
      <c r="OD39" s="146" t="e">
        <f t="shared" si="270"/>
        <v>#N/A</v>
      </c>
      <c r="OE39" s="146" t="e">
        <f t="shared" si="270"/>
        <v>#N/A</v>
      </c>
      <c r="OF39" s="146" t="e">
        <f t="shared" si="270"/>
        <v>#N/A</v>
      </c>
      <c r="OG39" s="146" t="e">
        <f t="shared" si="270"/>
        <v>#N/A</v>
      </c>
      <c r="OH39" s="146" t="e">
        <f t="shared" si="270"/>
        <v>#N/A</v>
      </c>
      <c r="OI39" s="146" t="e">
        <f t="shared" si="270"/>
        <v>#N/A</v>
      </c>
      <c r="OJ39" s="146" t="e">
        <f t="shared" si="270"/>
        <v>#N/A</v>
      </c>
      <c r="OK39" s="146" t="e">
        <f t="shared" si="270"/>
        <v>#N/A</v>
      </c>
      <c r="OL39" s="146" t="e">
        <f t="shared" si="288"/>
        <v>#N/A</v>
      </c>
      <c r="OM39" s="146" t="e">
        <f t="shared" si="288"/>
        <v>#N/A</v>
      </c>
      <c r="ON39" s="146" t="e">
        <f t="shared" si="288"/>
        <v>#N/A</v>
      </c>
      <c r="OO39" s="146" t="e">
        <f t="shared" si="288"/>
        <v>#N/A</v>
      </c>
      <c r="OP39" s="146" t="e">
        <f t="shared" si="288"/>
        <v>#N/A</v>
      </c>
      <c r="OQ39" s="146" t="e">
        <f t="shared" si="288"/>
        <v>#N/A</v>
      </c>
      <c r="OR39" s="146" t="e">
        <f t="shared" si="288"/>
        <v>#N/A</v>
      </c>
      <c r="OS39" s="146" t="e">
        <f t="shared" si="288"/>
        <v>#N/A</v>
      </c>
      <c r="OT39" s="146" t="e">
        <f t="shared" si="288"/>
        <v>#N/A</v>
      </c>
      <c r="OU39" s="146" t="e">
        <f t="shared" si="288"/>
        <v>#N/A</v>
      </c>
      <c r="OV39" s="146" t="e">
        <f t="shared" si="288"/>
        <v>#N/A</v>
      </c>
      <c r="OW39" s="146" t="e">
        <f t="shared" si="288"/>
        <v>#N/A</v>
      </c>
      <c r="OX39" s="146" t="e">
        <f t="shared" si="288"/>
        <v>#N/A</v>
      </c>
      <c r="OY39" s="146" t="e">
        <f t="shared" si="288"/>
        <v>#N/A</v>
      </c>
      <c r="OZ39" s="146" t="e">
        <f t="shared" si="288"/>
        <v>#N/A</v>
      </c>
      <c r="PA39" s="146" t="e">
        <f t="shared" si="23"/>
        <v>#N/A</v>
      </c>
      <c r="PB39" s="146" t="e">
        <f t="shared" si="284"/>
        <v>#N/A</v>
      </c>
      <c r="PC39" s="146" t="e">
        <f t="shared" si="284"/>
        <v>#N/A</v>
      </c>
      <c r="PD39" s="146" t="e">
        <f t="shared" si="284"/>
        <v>#N/A</v>
      </c>
      <c r="PE39" s="146" t="e">
        <f t="shared" si="284"/>
        <v>#N/A</v>
      </c>
      <c r="PF39" s="146" t="e">
        <f t="shared" si="284"/>
        <v>#N/A</v>
      </c>
      <c r="PG39" s="146" t="e">
        <f t="shared" si="284"/>
        <v>#N/A</v>
      </c>
      <c r="PH39" s="146" t="e">
        <f t="shared" si="284"/>
        <v>#N/A</v>
      </c>
      <c r="PI39" s="146" t="e">
        <f t="shared" si="284"/>
        <v>#N/A</v>
      </c>
    </row>
    <row r="40" spans="1:425" hidden="1" x14ac:dyDescent="0.45">
      <c r="A40" s="4">
        <v>37</v>
      </c>
      <c r="B40" s="319" t="str">
        <f>IFERROR(_xlfn.LOGNORM.INV(VLookups!$B$22,LN($G40),LN($K40)),"")</f>
        <v/>
      </c>
      <c r="C40" s="81"/>
      <c r="D40" s="319" t="str">
        <f>IFERROR(_xlfn.LOGNORM.INV(VLookups!$B$23,LN($G40),LN($K40)),"")</f>
        <v/>
      </c>
      <c r="E40" s="32" t="str">
        <f t="shared" si="8"/>
        <v/>
      </c>
      <c r="F40" s="32" t="str">
        <f t="shared" si="9"/>
        <v/>
      </c>
      <c r="G40" s="65" t="str">
        <f>IF(AND(C40&gt;0,NOT(ISBLANK(H40))),IF(VLOOKUP($C$3,VLookups!$A$17:$B$18,2,FALSE),C40*VLOOKUP(H40,VLookups!$A$4:$B$13,2,FALSE),C40),"")</f>
        <v/>
      </c>
      <c r="H40" s="21"/>
      <c r="I40" s="53"/>
      <c r="J40" s="237"/>
      <c r="K40" s="320" t="str">
        <f>IF(C40&gt;0,IF(ISBLANK(J40),IF(ISBLANK(H40),"",VLOOKUP(H40,VLookups!$A$4:$C$13,3,FALSE)),J40),"")</f>
        <v/>
      </c>
      <c r="L40" s="320" t="str">
        <f t="shared" si="10"/>
        <v/>
      </c>
      <c r="M40" s="67" t="str">
        <f t="shared" si="11"/>
        <v/>
      </c>
      <c r="N40" s="81"/>
      <c r="O40" s="230" t="str">
        <f>IF(AND(N40&gt;0,C40&gt;0,NOT(K40="")),ABS(VLOOKUP($N$1,VLookups!$A$27:$B$28,2,FALSE)-_xlfn.LOGNORM.DIST(N40,LN(G40),LN(K40),TRUE)),"")</f>
        <v/>
      </c>
      <c r="P40" s="80" t="str">
        <f>IF(AND($B40&gt;0,$C40&gt;0,$D40&gt;0,NOT(ISBLANK($H40))),_xlfn.LOGNORM.INV(ABS(VLOOKUP($N$1,VLookups!$A$27:$B$28,2,FALSE)-P$3),LN($G40),LN($K40)),"")</f>
        <v/>
      </c>
      <c r="Q40" s="79" t="str">
        <f>IF(AND($B40&gt;0,$C40&gt;0,$D40&gt;0,NOT(ISBLANK($H40))),_xlfn.LOGNORM.INV(ABS(VLOOKUP($N$1,VLookups!$A$27:$B$28,2,FALSE)-Q$3),LN($G40),LN($K40)),"")</f>
        <v/>
      </c>
      <c r="R40" s="80" t="str">
        <f>IF(AND($B40&gt;0,$C40&gt;0,$D40&gt;0,NOT(ISBLANK($H40))),_xlfn.LOGNORM.INV(ABS(VLOOKUP($N$1,VLookups!$A$27:$B$28,2,FALSE)-R$3),LN($G40),LN($K40)),"")</f>
        <v/>
      </c>
      <c r="S40" s="79" t="str">
        <f>IF(AND($B40&gt;0,$C40&gt;0,$D40&gt;0,NOT(ISBLANK($H40))),_xlfn.LOGNORM.INV(ABS(VLOOKUP($N$1,VLookups!$A$27:$B$28,2,FALSE)-S$3),LN($G40),LN($K40)),"")</f>
        <v/>
      </c>
      <c r="T40" s="80" t="str">
        <f>IF(AND($B40&gt;0,$C40&gt;0,$D40&gt;0,NOT(ISBLANK($H40))),_xlfn.LOGNORM.INV(ABS(VLOOKUP($N$1,VLookups!$A$27:$B$28,2,FALSE)-T$3),LN($G40),LN($K40)),"")</f>
        <v/>
      </c>
      <c r="U40" s="79" t="str">
        <f>IF(AND($B40&gt;0,$C40&gt;0,$D40&gt;0,NOT(ISBLANK($H40))),_xlfn.LOGNORM.INV(ABS(VLOOKUP($N$1,VLookups!$A$27:$B$28,2,FALSE)-U$3),LN($G40),LN($K40)),"")</f>
        <v/>
      </c>
      <c r="V40" s="5"/>
      <c r="W40" s="145" t="str">
        <f t="shared" si="12"/>
        <v/>
      </c>
      <c r="X40" s="145" t="str">
        <f t="shared" si="13"/>
        <v/>
      </c>
      <c r="Y40" s="46" t="str">
        <f t="shared" ref="Y40" si="291">IF(ISNONTEXT($W40),X40+$W40,"")</f>
        <v/>
      </c>
      <c r="Z40" s="46" t="str">
        <f t="shared" si="25"/>
        <v/>
      </c>
      <c r="AA40" s="46" t="str">
        <f t="shared" si="26"/>
        <v/>
      </c>
      <c r="AB40" s="46" t="str">
        <f t="shared" si="27"/>
        <v/>
      </c>
      <c r="AC40" s="46" t="str">
        <f t="shared" si="28"/>
        <v/>
      </c>
      <c r="AD40" s="46" t="str">
        <f t="shared" si="29"/>
        <v/>
      </c>
      <c r="AE40" s="46" t="str">
        <f t="shared" si="30"/>
        <v/>
      </c>
      <c r="AF40" s="46" t="str">
        <f t="shared" si="31"/>
        <v/>
      </c>
      <c r="AG40" s="46" t="str">
        <f t="shared" si="32"/>
        <v/>
      </c>
      <c r="AH40" s="46" t="str">
        <f t="shared" si="33"/>
        <v/>
      </c>
      <c r="AI40" s="46" t="str">
        <f t="shared" si="34"/>
        <v/>
      </c>
      <c r="AJ40" s="46" t="str">
        <f t="shared" si="35"/>
        <v/>
      </c>
      <c r="AK40" s="46" t="str">
        <f t="shared" si="36"/>
        <v/>
      </c>
      <c r="AL40" s="46" t="str">
        <f t="shared" si="37"/>
        <v/>
      </c>
      <c r="AM40" s="46" t="str">
        <f t="shared" si="38"/>
        <v/>
      </c>
      <c r="AN40" s="46" t="str">
        <f t="shared" si="39"/>
        <v/>
      </c>
      <c r="AO40" s="46" t="str">
        <f t="shared" si="40"/>
        <v/>
      </c>
      <c r="AP40" s="46" t="str">
        <f t="shared" si="41"/>
        <v/>
      </c>
      <c r="AQ40" s="46" t="str">
        <f t="shared" si="42"/>
        <v/>
      </c>
      <c r="AR40" s="46" t="str">
        <f t="shared" si="43"/>
        <v/>
      </c>
      <c r="AS40" s="46" t="str">
        <f t="shared" si="44"/>
        <v/>
      </c>
      <c r="AT40" s="46" t="str">
        <f t="shared" si="45"/>
        <v/>
      </c>
      <c r="AU40" s="46" t="str">
        <f t="shared" si="46"/>
        <v/>
      </c>
      <c r="AV40" s="46" t="str">
        <f t="shared" si="47"/>
        <v/>
      </c>
      <c r="AW40" s="46" t="str">
        <f t="shared" si="48"/>
        <v/>
      </c>
      <c r="AX40" s="46" t="str">
        <f t="shared" si="49"/>
        <v/>
      </c>
      <c r="AY40" s="46" t="str">
        <f t="shared" si="50"/>
        <v/>
      </c>
      <c r="AZ40" s="46" t="str">
        <f t="shared" si="51"/>
        <v/>
      </c>
      <c r="BA40" s="46" t="str">
        <f t="shared" si="52"/>
        <v/>
      </c>
      <c r="BB40" s="46" t="str">
        <f t="shared" si="53"/>
        <v/>
      </c>
      <c r="BC40" s="46" t="str">
        <f t="shared" si="54"/>
        <v/>
      </c>
      <c r="BD40" s="46" t="str">
        <f t="shared" si="55"/>
        <v/>
      </c>
      <c r="BE40" s="46" t="str">
        <f t="shared" si="56"/>
        <v/>
      </c>
      <c r="BF40" s="46" t="str">
        <f t="shared" si="57"/>
        <v/>
      </c>
      <c r="BG40" s="46" t="str">
        <f t="shared" si="58"/>
        <v/>
      </c>
      <c r="BH40" s="46" t="str">
        <f t="shared" si="59"/>
        <v/>
      </c>
      <c r="BI40" s="46" t="str">
        <f t="shared" si="60"/>
        <v/>
      </c>
      <c r="BJ40" s="46" t="str">
        <f t="shared" si="61"/>
        <v/>
      </c>
      <c r="BK40" s="46" t="str">
        <f t="shared" si="62"/>
        <v/>
      </c>
      <c r="BL40" s="46" t="str">
        <f t="shared" si="63"/>
        <v/>
      </c>
      <c r="BM40" s="46" t="str">
        <f t="shared" si="64"/>
        <v/>
      </c>
      <c r="BN40" s="46" t="str">
        <f t="shared" si="65"/>
        <v/>
      </c>
      <c r="BO40" s="46" t="str">
        <f t="shared" si="66"/>
        <v/>
      </c>
      <c r="BP40" s="46" t="str">
        <f t="shared" si="67"/>
        <v/>
      </c>
      <c r="BQ40" s="46" t="str">
        <f t="shared" si="68"/>
        <v/>
      </c>
      <c r="BR40" s="46" t="str">
        <f t="shared" si="69"/>
        <v/>
      </c>
      <c r="BS40" s="46" t="str">
        <f t="shared" si="70"/>
        <v/>
      </c>
      <c r="BT40" s="46" t="str">
        <f t="shared" si="71"/>
        <v/>
      </c>
      <c r="BU40" s="46" t="str">
        <f t="shared" si="72"/>
        <v/>
      </c>
      <c r="BV40" s="46" t="str">
        <f t="shared" si="73"/>
        <v/>
      </c>
      <c r="BW40" s="46" t="str">
        <f t="shared" si="74"/>
        <v/>
      </c>
      <c r="BX40" s="46" t="str">
        <f t="shared" si="75"/>
        <v/>
      </c>
      <c r="BY40" s="46" t="str">
        <f t="shared" si="76"/>
        <v/>
      </c>
      <c r="BZ40" s="46" t="str">
        <f t="shared" si="77"/>
        <v/>
      </c>
      <c r="CA40" s="46" t="str">
        <f t="shared" si="78"/>
        <v/>
      </c>
      <c r="CB40" s="46" t="str">
        <f t="shared" si="79"/>
        <v/>
      </c>
      <c r="CC40" s="46" t="str">
        <f t="shared" si="80"/>
        <v/>
      </c>
      <c r="CD40" s="46" t="str">
        <f t="shared" si="81"/>
        <v/>
      </c>
      <c r="CE40" s="46" t="str">
        <f t="shared" si="82"/>
        <v/>
      </c>
      <c r="CF40" s="46" t="str">
        <f t="shared" si="83"/>
        <v/>
      </c>
      <c r="CG40" s="46" t="str">
        <f t="shared" si="84"/>
        <v/>
      </c>
      <c r="CH40" s="46" t="str">
        <f t="shared" si="85"/>
        <v/>
      </c>
      <c r="CI40" s="46" t="str">
        <f t="shared" si="86"/>
        <v/>
      </c>
      <c r="CJ40" s="46" t="str">
        <f t="shared" si="87"/>
        <v/>
      </c>
      <c r="CK40" s="46" t="str">
        <f t="shared" si="18"/>
        <v/>
      </c>
      <c r="CL40" s="46" t="str">
        <f t="shared" si="88"/>
        <v/>
      </c>
      <c r="CM40" s="46" t="str">
        <f t="shared" si="89"/>
        <v/>
      </c>
      <c r="CN40" s="46" t="str">
        <f t="shared" si="90"/>
        <v/>
      </c>
      <c r="CO40" s="46" t="str">
        <f t="shared" si="91"/>
        <v/>
      </c>
      <c r="CP40" s="46" t="str">
        <f t="shared" si="92"/>
        <v/>
      </c>
      <c r="CQ40" s="46" t="str">
        <f t="shared" si="93"/>
        <v/>
      </c>
      <c r="CR40" s="46" t="str">
        <f t="shared" si="94"/>
        <v/>
      </c>
      <c r="CS40" s="46" t="str">
        <f t="shared" si="95"/>
        <v/>
      </c>
      <c r="CT40" s="46" t="str">
        <f t="shared" si="96"/>
        <v/>
      </c>
      <c r="CU40" s="46" t="str">
        <f t="shared" si="97"/>
        <v/>
      </c>
      <c r="CV40" s="46" t="str">
        <f t="shared" si="98"/>
        <v/>
      </c>
      <c r="CW40" s="46" t="str">
        <f t="shared" si="99"/>
        <v/>
      </c>
      <c r="CX40" s="46" t="str">
        <f t="shared" si="100"/>
        <v/>
      </c>
      <c r="CY40" s="46" t="str">
        <f t="shared" si="101"/>
        <v/>
      </c>
      <c r="CZ40" s="46" t="str">
        <f t="shared" si="102"/>
        <v/>
      </c>
      <c r="DA40" s="46" t="str">
        <f t="shared" si="103"/>
        <v/>
      </c>
      <c r="DB40" s="46" t="str">
        <f t="shared" si="104"/>
        <v/>
      </c>
      <c r="DC40" s="46" t="str">
        <f t="shared" si="105"/>
        <v/>
      </c>
      <c r="DD40" s="46" t="str">
        <f t="shared" si="106"/>
        <v/>
      </c>
      <c r="DE40" s="46" t="str">
        <f t="shared" si="107"/>
        <v/>
      </c>
      <c r="DF40" s="46" t="str">
        <f t="shared" si="108"/>
        <v/>
      </c>
      <c r="DG40" s="46" t="str">
        <f t="shared" si="109"/>
        <v/>
      </c>
      <c r="DH40" s="46" t="str">
        <f t="shared" si="110"/>
        <v/>
      </c>
      <c r="DI40" s="46" t="str">
        <f t="shared" si="111"/>
        <v/>
      </c>
      <c r="DJ40" s="46" t="str">
        <f t="shared" si="112"/>
        <v/>
      </c>
      <c r="DK40" s="46" t="str">
        <f t="shared" si="113"/>
        <v/>
      </c>
      <c r="DL40" s="46" t="str">
        <f t="shared" si="114"/>
        <v/>
      </c>
      <c r="DM40" s="46" t="str">
        <f t="shared" si="115"/>
        <v/>
      </c>
      <c r="DN40" s="46" t="str">
        <f t="shared" si="116"/>
        <v/>
      </c>
      <c r="DO40" s="46" t="str">
        <f t="shared" si="117"/>
        <v/>
      </c>
      <c r="DP40" s="46" t="str">
        <f t="shared" si="118"/>
        <v/>
      </c>
      <c r="DQ40" s="46" t="str">
        <f t="shared" si="119"/>
        <v/>
      </c>
      <c r="DR40" s="46" t="str">
        <f t="shared" si="120"/>
        <v/>
      </c>
      <c r="DS40" s="46" t="str">
        <f t="shared" si="121"/>
        <v/>
      </c>
      <c r="DT40" s="46" t="str">
        <f t="shared" si="122"/>
        <v/>
      </c>
      <c r="DU40" s="46" t="str">
        <f t="shared" si="123"/>
        <v/>
      </c>
      <c r="DV40" s="46" t="str">
        <f t="shared" si="124"/>
        <v/>
      </c>
      <c r="DW40" s="46" t="str">
        <f t="shared" si="125"/>
        <v/>
      </c>
      <c r="DX40" s="46" t="str">
        <f t="shared" si="126"/>
        <v/>
      </c>
      <c r="DY40" s="46" t="str">
        <f t="shared" si="127"/>
        <v/>
      </c>
      <c r="DZ40" s="46" t="str">
        <f t="shared" si="128"/>
        <v/>
      </c>
      <c r="EA40" s="46" t="str">
        <f t="shared" si="129"/>
        <v/>
      </c>
      <c r="EB40" s="46" t="str">
        <f t="shared" si="130"/>
        <v/>
      </c>
      <c r="EC40" s="46" t="str">
        <f t="shared" si="131"/>
        <v/>
      </c>
      <c r="ED40" s="46" t="str">
        <f t="shared" si="132"/>
        <v/>
      </c>
      <c r="EE40" s="46" t="str">
        <f t="shared" si="133"/>
        <v/>
      </c>
      <c r="EF40" s="46" t="str">
        <f t="shared" si="134"/>
        <v/>
      </c>
      <c r="EG40" s="46" t="str">
        <f t="shared" si="135"/>
        <v/>
      </c>
      <c r="EH40" s="46" t="str">
        <f t="shared" si="136"/>
        <v/>
      </c>
      <c r="EI40" s="46" t="str">
        <f t="shared" si="137"/>
        <v/>
      </c>
      <c r="EJ40" s="46" t="str">
        <f t="shared" si="138"/>
        <v/>
      </c>
      <c r="EK40" s="46" t="str">
        <f t="shared" si="139"/>
        <v/>
      </c>
      <c r="EL40" s="46" t="str">
        <f t="shared" si="140"/>
        <v/>
      </c>
      <c r="EM40" s="46" t="str">
        <f t="shared" si="141"/>
        <v/>
      </c>
      <c r="EN40" s="46" t="str">
        <f t="shared" si="142"/>
        <v/>
      </c>
      <c r="EO40" s="46" t="str">
        <f t="shared" si="143"/>
        <v/>
      </c>
      <c r="EP40" s="46" t="str">
        <f t="shared" si="144"/>
        <v/>
      </c>
      <c r="EQ40" s="46" t="str">
        <f t="shared" si="145"/>
        <v/>
      </c>
      <c r="ER40" s="46" t="str">
        <f t="shared" si="146"/>
        <v/>
      </c>
      <c r="ES40" s="46" t="str">
        <f t="shared" si="147"/>
        <v/>
      </c>
      <c r="ET40" s="46" t="str">
        <f t="shared" si="148"/>
        <v/>
      </c>
      <c r="EU40" s="46" t="str">
        <f t="shared" si="149"/>
        <v/>
      </c>
      <c r="EV40" s="46" t="str">
        <f t="shared" si="150"/>
        <v/>
      </c>
      <c r="EW40" s="46" t="str">
        <f t="shared" si="19"/>
        <v/>
      </c>
      <c r="EX40" s="46" t="str">
        <f t="shared" si="151"/>
        <v/>
      </c>
      <c r="EY40" s="46" t="str">
        <f t="shared" si="152"/>
        <v/>
      </c>
      <c r="EZ40" s="46" t="str">
        <f t="shared" si="153"/>
        <v/>
      </c>
      <c r="FA40" s="46" t="str">
        <f t="shared" si="154"/>
        <v/>
      </c>
      <c r="FB40" s="46" t="str">
        <f t="shared" si="155"/>
        <v/>
      </c>
      <c r="FC40" s="46" t="str">
        <f t="shared" si="156"/>
        <v/>
      </c>
      <c r="FD40" s="46" t="str">
        <f t="shared" si="157"/>
        <v/>
      </c>
      <c r="FE40" s="46" t="str">
        <f t="shared" si="158"/>
        <v/>
      </c>
      <c r="FF40" s="46" t="str">
        <f t="shared" si="159"/>
        <v/>
      </c>
      <c r="FG40" s="46" t="str">
        <f t="shared" si="160"/>
        <v/>
      </c>
      <c r="FH40" s="46" t="str">
        <f t="shared" si="161"/>
        <v/>
      </c>
      <c r="FI40" s="46" t="str">
        <f t="shared" si="162"/>
        <v/>
      </c>
      <c r="FJ40" s="46" t="str">
        <f t="shared" si="163"/>
        <v/>
      </c>
      <c r="FK40" s="46" t="str">
        <f t="shared" si="164"/>
        <v/>
      </c>
      <c r="FL40" s="46" t="str">
        <f t="shared" si="165"/>
        <v/>
      </c>
      <c r="FM40" s="46" t="str">
        <f t="shared" si="166"/>
        <v/>
      </c>
      <c r="FN40" s="46" t="str">
        <f t="shared" si="167"/>
        <v/>
      </c>
      <c r="FO40" s="46" t="str">
        <f t="shared" si="168"/>
        <v/>
      </c>
      <c r="FP40" s="46" t="str">
        <f t="shared" si="169"/>
        <v/>
      </c>
      <c r="FQ40" s="46" t="str">
        <f t="shared" si="170"/>
        <v/>
      </c>
      <c r="FR40" s="46" t="str">
        <f t="shared" si="171"/>
        <v/>
      </c>
      <c r="FS40" s="46" t="str">
        <f t="shared" si="172"/>
        <v/>
      </c>
      <c r="FT40" s="46" t="str">
        <f t="shared" si="173"/>
        <v/>
      </c>
      <c r="FU40" s="46" t="str">
        <f t="shared" si="174"/>
        <v/>
      </c>
      <c r="FV40" s="46" t="str">
        <f t="shared" si="175"/>
        <v/>
      </c>
      <c r="FW40" s="46" t="str">
        <f t="shared" si="176"/>
        <v/>
      </c>
      <c r="FX40" s="46" t="str">
        <f t="shared" si="177"/>
        <v/>
      </c>
      <c r="FY40" s="46" t="str">
        <f t="shared" si="178"/>
        <v/>
      </c>
      <c r="FZ40" s="46" t="str">
        <f t="shared" si="179"/>
        <v/>
      </c>
      <c r="GA40" s="46" t="str">
        <f t="shared" si="180"/>
        <v/>
      </c>
      <c r="GB40" s="46" t="str">
        <f t="shared" si="181"/>
        <v/>
      </c>
      <c r="GC40" s="46" t="str">
        <f t="shared" si="182"/>
        <v/>
      </c>
      <c r="GD40" s="46" t="str">
        <f t="shared" si="183"/>
        <v/>
      </c>
      <c r="GE40" s="46" t="str">
        <f t="shared" si="184"/>
        <v/>
      </c>
      <c r="GF40" s="46" t="str">
        <f t="shared" si="185"/>
        <v/>
      </c>
      <c r="GG40" s="46" t="str">
        <f t="shared" si="186"/>
        <v/>
      </c>
      <c r="GH40" s="46" t="str">
        <f t="shared" si="187"/>
        <v/>
      </c>
      <c r="GI40" s="46" t="str">
        <f t="shared" si="188"/>
        <v/>
      </c>
      <c r="GJ40" s="46" t="str">
        <f t="shared" si="189"/>
        <v/>
      </c>
      <c r="GK40" s="46" t="str">
        <f t="shared" si="190"/>
        <v/>
      </c>
      <c r="GL40" s="46" t="str">
        <f t="shared" si="191"/>
        <v/>
      </c>
      <c r="GM40" s="46" t="str">
        <f t="shared" si="192"/>
        <v/>
      </c>
      <c r="GN40" s="46" t="str">
        <f t="shared" si="193"/>
        <v/>
      </c>
      <c r="GO40" s="46" t="str">
        <f t="shared" si="194"/>
        <v/>
      </c>
      <c r="GP40" s="46" t="str">
        <f t="shared" si="195"/>
        <v/>
      </c>
      <c r="GQ40" s="46" t="str">
        <f t="shared" si="196"/>
        <v/>
      </c>
      <c r="GR40" s="46" t="str">
        <f t="shared" si="197"/>
        <v/>
      </c>
      <c r="GS40" s="46" t="str">
        <f t="shared" si="198"/>
        <v/>
      </c>
      <c r="GT40" s="46" t="str">
        <f t="shared" si="199"/>
        <v/>
      </c>
      <c r="GU40" s="46" t="str">
        <f t="shared" si="200"/>
        <v/>
      </c>
      <c r="GV40" s="46" t="str">
        <f t="shared" si="201"/>
        <v/>
      </c>
      <c r="GW40" s="46" t="str">
        <f t="shared" si="202"/>
        <v/>
      </c>
      <c r="GX40" s="46" t="str">
        <f t="shared" si="203"/>
        <v/>
      </c>
      <c r="GY40" s="46" t="str">
        <f t="shared" si="204"/>
        <v/>
      </c>
      <c r="GZ40" s="46" t="str">
        <f t="shared" si="205"/>
        <v/>
      </c>
      <c r="HA40" s="46" t="str">
        <f t="shared" si="206"/>
        <v/>
      </c>
      <c r="HB40" s="46" t="str">
        <f t="shared" si="207"/>
        <v/>
      </c>
      <c r="HC40" s="46" t="str">
        <f t="shared" si="208"/>
        <v/>
      </c>
      <c r="HD40" s="46" t="str">
        <f t="shared" si="209"/>
        <v/>
      </c>
      <c r="HE40" s="46" t="str">
        <f t="shared" si="210"/>
        <v/>
      </c>
      <c r="HF40" s="46" t="str">
        <f t="shared" si="211"/>
        <v/>
      </c>
      <c r="HG40" s="46" t="str">
        <f t="shared" si="212"/>
        <v/>
      </c>
      <c r="HH40" s="46" t="str">
        <f t="shared" si="213"/>
        <v/>
      </c>
      <c r="HI40" s="46" t="str">
        <f t="shared" si="20"/>
        <v/>
      </c>
      <c r="HJ40" s="46" t="str">
        <f t="shared" si="241"/>
        <v/>
      </c>
      <c r="HK40" s="46" t="str">
        <f t="shared" si="242"/>
        <v/>
      </c>
      <c r="HL40" s="46" t="str">
        <f t="shared" si="243"/>
        <v/>
      </c>
      <c r="HM40" s="46" t="str">
        <f t="shared" si="244"/>
        <v/>
      </c>
      <c r="HN40" s="46" t="str">
        <f t="shared" si="245"/>
        <v/>
      </c>
      <c r="HO40" s="46" t="str">
        <f t="shared" si="246"/>
        <v/>
      </c>
      <c r="HP40" s="46" t="str">
        <f t="shared" si="247"/>
        <v/>
      </c>
      <c r="HQ40" s="146" t="e">
        <f t="shared" si="283"/>
        <v>#N/A</v>
      </c>
      <c r="HR40" s="146" t="e">
        <f t="shared" si="264"/>
        <v>#N/A</v>
      </c>
      <c r="HS40" s="146" t="e">
        <f t="shared" si="264"/>
        <v>#N/A</v>
      </c>
      <c r="HT40" s="146" t="e">
        <f t="shared" si="264"/>
        <v>#N/A</v>
      </c>
      <c r="HU40" s="146" t="e">
        <f t="shared" si="277"/>
        <v>#N/A</v>
      </c>
      <c r="HV40" s="146" t="e">
        <f t="shared" si="277"/>
        <v>#N/A</v>
      </c>
      <c r="HW40" s="146" t="e">
        <f t="shared" si="277"/>
        <v>#N/A</v>
      </c>
      <c r="HX40" s="146" t="e">
        <f t="shared" si="277"/>
        <v>#N/A</v>
      </c>
      <c r="HY40" s="146" t="e">
        <f t="shared" si="277"/>
        <v>#N/A</v>
      </c>
      <c r="HZ40" s="146" t="e">
        <f t="shared" si="277"/>
        <v>#N/A</v>
      </c>
      <c r="IA40" s="146" t="e">
        <f t="shared" si="277"/>
        <v>#N/A</v>
      </c>
      <c r="IB40" s="146" t="e">
        <f t="shared" si="277"/>
        <v>#N/A</v>
      </c>
      <c r="IC40" s="146" t="e">
        <f t="shared" si="277"/>
        <v>#N/A</v>
      </c>
      <c r="ID40" s="146" t="e">
        <f t="shared" si="277"/>
        <v>#N/A</v>
      </c>
      <c r="IE40" s="146" t="e">
        <f t="shared" si="277"/>
        <v>#N/A</v>
      </c>
      <c r="IF40" s="146" t="e">
        <f t="shared" si="277"/>
        <v>#N/A</v>
      </c>
      <c r="IG40" s="146" t="e">
        <f t="shared" si="277"/>
        <v>#N/A</v>
      </c>
      <c r="IH40" s="146" t="e">
        <f t="shared" si="277"/>
        <v>#N/A</v>
      </c>
      <c r="II40" s="146" t="e">
        <f t="shared" si="277"/>
        <v>#N/A</v>
      </c>
      <c r="IJ40" s="146" t="e">
        <f t="shared" si="272"/>
        <v>#N/A</v>
      </c>
      <c r="IK40" s="146" t="e">
        <f t="shared" si="272"/>
        <v>#N/A</v>
      </c>
      <c r="IL40" s="146" t="e">
        <f t="shared" si="272"/>
        <v>#N/A</v>
      </c>
      <c r="IM40" s="146" t="e">
        <f t="shared" si="272"/>
        <v>#N/A</v>
      </c>
      <c r="IN40" s="146" t="e">
        <f t="shared" si="272"/>
        <v>#N/A</v>
      </c>
      <c r="IO40" s="146" t="e">
        <f t="shared" si="272"/>
        <v>#N/A</v>
      </c>
      <c r="IP40" s="146" t="e">
        <f t="shared" si="272"/>
        <v>#N/A</v>
      </c>
      <c r="IQ40" s="146" t="e">
        <f t="shared" si="272"/>
        <v>#N/A</v>
      </c>
      <c r="IR40" s="146" t="e">
        <f t="shared" si="272"/>
        <v>#N/A</v>
      </c>
      <c r="IS40" s="146" t="e">
        <f t="shared" si="272"/>
        <v>#N/A</v>
      </c>
      <c r="IT40" s="146" t="e">
        <f t="shared" si="272"/>
        <v>#N/A</v>
      </c>
      <c r="IU40" s="146" t="e">
        <f t="shared" si="272"/>
        <v>#N/A</v>
      </c>
      <c r="IV40" s="146" t="e">
        <f t="shared" si="272"/>
        <v>#N/A</v>
      </c>
      <c r="IW40" s="146" t="e">
        <f t="shared" si="272"/>
        <v>#N/A</v>
      </c>
      <c r="IX40" s="146" t="e">
        <f t="shared" si="272"/>
        <v>#N/A</v>
      </c>
      <c r="IY40" s="146" t="e">
        <f t="shared" si="268"/>
        <v>#N/A</v>
      </c>
      <c r="IZ40" s="146" t="e">
        <f t="shared" si="268"/>
        <v>#N/A</v>
      </c>
      <c r="JA40" s="146" t="e">
        <f t="shared" si="268"/>
        <v>#N/A</v>
      </c>
      <c r="JB40" s="146" t="e">
        <f t="shared" si="268"/>
        <v>#N/A</v>
      </c>
      <c r="JC40" s="146" t="e">
        <f t="shared" si="268"/>
        <v>#N/A</v>
      </c>
      <c r="JD40" s="146" t="e">
        <f t="shared" si="268"/>
        <v>#N/A</v>
      </c>
      <c r="JE40" s="146" t="e">
        <f t="shared" si="268"/>
        <v>#N/A</v>
      </c>
      <c r="JF40" s="146" t="e">
        <f t="shared" si="268"/>
        <v>#N/A</v>
      </c>
      <c r="JG40" s="146" t="e">
        <f t="shared" si="268"/>
        <v>#N/A</v>
      </c>
      <c r="JH40" s="146" t="e">
        <f t="shared" si="268"/>
        <v>#N/A</v>
      </c>
      <c r="JI40" s="146" t="e">
        <f t="shared" si="268"/>
        <v>#N/A</v>
      </c>
      <c r="JJ40" s="146" t="e">
        <f t="shared" si="268"/>
        <v>#N/A</v>
      </c>
      <c r="JK40" s="146" t="e">
        <f t="shared" si="268"/>
        <v>#N/A</v>
      </c>
      <c r="JL40" s="146" t="e">
        <f t="shared" si="268"/>
        <v>#N/A</v>
      </c>
      <c r="JM40" s="146" t="e">
        <f t="shared" si="268"/>
        <v>#N/A</v>
      </c>
      <c r="JN40" s="146" t="e">
        <f t="shared" si="286"/>
        <v>#N/A</v>
      </c>
      <c r="JO40" s="146" t="e">
        <f t="shared" si="286"/>
        <v>#N/A</v>
      </c>
      <c r="JP40" s="146" t="e">
        <f t="shared" si="286"/>
        <v>#N/A</v>
      </c>
      <c r="JQ40" s="146" t="e">
        <f t="shared" si="286"/>
        <v>#N/A</v>
      </c>
      <c r="JR40" s="146" t="e">
        <f t="shared" si="286"/>
        <v>#N/A</v>
      </c>
      <c r="JS40" s="146" t="e">
        <f t="shared" si="286"/>
        <v>#N/A</v>
      </c>
      <c r="JT40" s="146" t="e">
        <f t="shared" si="286"/>
        <v>#N/A</v>
      </c>
      <c r="JU40" s="146" t="e">
        <f t="shared" si="286"/>
        <v>#N/A</v>
      </c>
      <c r="JV40" s="146" t="e">
        <f t="shared" si="286"/>
        <v>#N/A</v>
      </c>
      <c r="JW40" s="146" t="e">
        <f t="shared" si="286"/>
        <v>#N/A</v>
      </c>
      <c r="JX40" s="146" t="e">
        <f t="shared" si="286"/>
        <v>#N/A</v>
      </c>
      <c r="JY40" s="146" t="e">
        <f t="shared" si="286"/>
        <v>#N/A</v>
      </c>
      <c r="JZ40" s="146" t="e">
        <f t="shared" si="286"/>
        <v>#N/A</v>
      </c>
      <c r="KA40" s="146" t="e">
        <f t="shared" si="286"/>
        <v>#N/A</v>
      </c>
      <c r="KB40" s="146" t="e">
        <f t="shared" si="286"/>
        <v>#N/A</v>
      </c>
      <c r="KC40" s="146" t="e">
        <f t="shared" si="21"/>
        <v>#N/A</v>
      </c>
      <c r="KD40" s="146" t="e">
        <f t="shared" si="265"/>
        <v>#N/A</v>
      </c>
      <c r="KE40" s="146" t="e">
        <f t="shared" si="265"/>
        <v>#N/A</v>
      </c>
      <c r="KF40" s="146" t="e">
        <f t="shared" si="265"/>
        <v>#N/A</v>
      </c>
      <c r="KG40" s="146" t="e">
        <f t="shared" si="278"/>
        <v>#N/A</v>
      </c>
      <c r="KH40" s="146" t="e">
        <f t="shared" si="278"/>
        <v>#N/A</v>
      </c>
      <c r="KI40" s="146" t="e">
        <f t="shared" si="278"/>
        <v>#N/A</v>
      </c>
      <c r="KJ40" s="146" t="e">
        <f t="shared" si="278"/>
        <v>#N/A</v>
      </c>
      <c r="KK40" s="146" t="e">
        <f t="shared" si="278"/>
        <v>#N/A</v>
      </c>
      <c r="KL40" s="146" t="e">
        <f t="shared" si="278"/>
        <v>#N/A</v>
      </c>
      <c r="KM40" s="146" t="e">
        <f t="shared" si="278"/>
        <v>#N/A</v>
      </c>
      <c r="KN40" s="146" t="e">
        <f t="shared" si="278"/>
        <v>#N/A</v>
      </c>
      <c r="KO40" s="146" t="e">
        <f t="shared" si="278"/>
        <v>#N/A</v>
      </c>
      <c r="KP40" s="146" t="e">
        <f t="shared" si="278"/>
        <v>#N/A</v>
      </c>
      <c r="KQ40" s="146" t="e">
        <f t="shared" si="278"/>
        <v>#N/A</v>
      </c>
      <c r="KR40" s="146" t="e">
        <f t="shared" si="278"/>
        <v>#N/A</v>
      </c>
      <c r="KS40" s="146" t="e">
        <f t="shared" si="278"/>
        <v>#N/A</v>
      </c>
      <c r="KT40" s="146" t="e">
        <f t="shared" si="278"/>
        <v>#N/A</v>
      </c>
      <c r="KU40" s="146" t="e">
        <f t="shared" si="278"/>
        <v>#N/A</v>
      </c>
      <c r="KV40" s="146" t="e">
        <f t="shared" si="273"/>
        <v>#N/A</v>
      </c>
      <c r="KW40" s="146" t="e">
        <f t="shared" si="273"/>
        <v>#N/A</v>
      </c>
      <c r="KX40" s="146" t="e">
        <f t="shared" si="273"/>
        <v>#N/A</v>
      </c>
      <c r="KY40" s="146" t="e">
        <f t="shared" si="273"/>
        <v>#N/A</v>
      </c>
      <c r="KZ40" s="146" t="e">
        <f t="shared" si="273"/>
        <v>#N/A</v>
      </c>
      <c r="LA40" s="146" t="e">
        <f t="shared" si="273"/>
        <v>#N/A</v>
      </c>
      <c r="LB40" s="146" t="e">
        <f t="shared" si="273"/>
        <v>#N/A</v>
      </c>
      <c r="LC40" s="146" t="e">
        <f t="shared" si="273"/>
        <v>#N/A</v>
      </c>
      <c r="LD40" s="146" t="e">
        <f t="shared" si="273"/>
        <v>#N/A</v>
      </c>
      <c r="LE40" s="146" t="e">
        <f t="shared" si="273"/>
        <v>#N/A</v>
      </c>
      <c r="LF40" s="146" t="e">
        <f t="shared" si="273"/>
        <v>#N/A</v>
      </c>
      <c r="LG40" s="146" t="e">
        <f t="shared" si="273"/>
        <v>#N/A</v>
      </c>
      <c r="LH40" s="146" t="e">
        <f t="shared" si="273"/>
        <v>#N/A</v>
      </c>
      <c r="LI40" s="146" t="e">
        <f t="shared" si="273"/>
        <v>#N/A</v>
      </c>
      <c r="LJ40" s="146" t="e">
        <f t="shared" si="273"/>
        <v>#N/A</v>
      </c>
      <c r="LK40" s="146" t="e">
        <f t="shared" si="269"/>
        <v>#N/A</v>
      </c>
      <c r="LL40" s="146" t="e">
        <f t="shared" si="269"/>
        <v>#N/A</v>
      </c>
      <c r="LM40" s="146" t="e">
        <f t="shared" si="269"/>
        <v>#N/A</v>
      </c>
      <c r="LN40" s="146" t="e">
        <f t="shared" si="269"/>
        <v>#N/A</v>
      </c>
      <c r="LO40" s="146" t="e">
        <f t="shared" si="269"/>
        <v>#N/A</v>
      </c>
      <c r="LP40" s="146" t="e">
        <f t="shared" si="269"/>
        <v>#N/A</v>
      </c>
      <c r="LQ40" s="146" t="e">
        <f t="shared" si="269"/>
        <v>#N/A</v>
      </c>
      <c r="LR40" s="146" t="e">
        <f t="shared" si="269"/>
        <v>#N/A</v>
      </c>
      <c r="LS40" s="146" t="e">
        <f t="shared" si="269"/>
        <v>#N/A</v>
      </c>
      <c r="LT40" s="146" t="e">
        <f t="shared" si="269"/>
        <v>#N/A</v>
      </c>
      <c r="LU40" s="146" t="e">
        <f t="shared" si="269"/>
        <v>#N/A</v>
      </c>
      <c r="LV40" s="146" t="e">
        <f t="shared" si="269"/>
        <v>#N/A</v>
      </c>
      <c r="LW40" s="146" t="e">
        <f t="shared" si="269"/>
        <v>#N/A</v>
      </c>
      <c r="LX40" s="146" t="e">
        <f t="shared" si="269"/>
        <v>#N/A</v>
      </c>
      <c r="LY40" s="146" t="e">
        <f t="shared" si="269"/>
        <v>#N/A</v>
      </c>
      <c r="LZ40" s="146" t="e">
        <f t="shared" si="287"/>
        <v>#N/A</v>
      </c>
      <c r="MA40" s="146" t="e">
        <f t="shared" si="287"/>
        <v>#N/A</v>
      </c>
      <c r="MB40" s="146" t="e">
        <f t="shared" si="287"/>
        <v>#N/A</v>
      </c>
      <c r="MC40" s="146" t="e">
        <f t="shared" si="287"/>
        <v>#N/A</v>
      </c>
      <c r="MD40" s="146" t="e">
        <f t="shared" si="287"/>
        <v>#N/A</v>
      </c>
      <c r="ME40" s="146" t="e">
        <f t="shared" si="287"/>
        <v>#N/A</v>
      </c>
      <c r="MF40" s="146" t="e">
        <f t="shared" si="287"/>
        <v>#N/A</v>
      </c>
      <c r="MG40" s="146" t="e">
        <f t="shared" si="287"/>
        <v>#N/A</v>
      </c>
      <c r="MH40" s="146" t="e">
        <f t="shared" si="287"/>
        <v>#N/A</v>
      </c>
      <c r="MI40" s="146" t="e">
        <f t="shared" si="287"/>
        <v>#N/A</v>
      </c>
      <c r="MJ40" s="146" t="e">
        <f t="shared" si="287"/>
        <v>#N/A</v>
      </c>
      <c r="MK40" s="146" t="e">
        <f t="shared" si="287"/>
        <v>#N/A</v>
      </c>
      <c r="ML40" s="146" t="e">
        <f t="shared" si="287"/>
        <v>#N/A</v>
      </c>
      <c r="MM40" s="146" t="e">
        <f t="shared" si="287"/>
        <v>#N/A</v>
      </c>
      <c r="MN40" s="146" t="e">
        <f t="shared" si="287"/>
        <v>#N/A</v>
      </c>
      <c r="MO40" s="146" t="e">
        <f t="shared" si="22"/>
        <v>#N/A</v>
      </c>
      <c r="MP40" s="146" t="e">
        <f t="shared" si="266"/>
        <v>#N/A</v>
      </c>
      <c r="MQ40" s="146" t="e">
        <f t="shared" si="266"/>
        <v>#N/A</v>
      </c>
      <c r="MR40" s="146" t="e">
        <f t="shared" si="266"/>
        <v>#N/A</v>
      </c>
      <c r="MS40" s="146" t="e">
        <f t="shared" si="279"/>
        <v>#N/A</v>
      </c>
      <c r="MT40" s="146" t="e">
        <f t="shared" si="279"/>
        <v>#N/A</v>
      </c>
      <c r="MU40" s="146" t="e">
        <f t="shared" si="279"/>
        <v>#N/A</v>
      </c>
      <c r="MV40" s="146" t="e">
        <f t="shared" si="279"/>
        <v>#N/A</v>
      </c>
      <c r="MW40" s="146" t="e">
        <f t="shared" si="279"/>
        <v>#N/A</v>
      </c>
      <c r="MX40" s="146" t="e">
        <f t="shared" si="279"/>
        <v>#N/A</v>
      </c>
      <c r="MY40" s="146" t="e">
        <f t="shared" si="279"/>
        <v>#N/A</v>
      </c>
      <c r="MZ40" s="146" t="e">
        <f t="shared" si="279"/>
        <v>#N/A</v>
      </c>
      <c r="NA40" s="146" t="e">
        <f t="shared" si="279"/>
        <v>#N/A</v>
      </c>
      <c r="NB40" s="146" t="e">
        <f t="shared" si="279"/>
        <v>#N/A</v>
      </c>
      <c r="NC40" s="146" t="e">
        <f t="shared" si="279"/>
        <v>#N/A</v>
      </c>
      <c r="ND40" s="146" t="e">
        <f t="shared" si="279"/>
        <v>#N/A</v>
      </c>
      <c r="NE40" s="146" t="e">
        <f t="shared" si="279"/>
        <v>#N/A</v>
      </c>
      <c r="NF40" s="146" t="e">
        <f t="shared" si="279"/>
        <v>#N/A</v>
      </c>
      <c r="NG40" s="146" t="e">
        <f t="shared" si="279"/>
        <v>#N/A</v>
      </c>
      <c r="NH40" s="146" t="e">
        <f t="shared" si="274"/>
        <v>#N/A</v>
      </c>
      <c r="NI40" s="146" t="e">
        <f t="shared" si="274"/>
        <v>#N/A</v>
      </c>
      <c r="NJ40" s="146" t="e">
        <f t="shared" si="274"/>
        <v>#N/A</v>
      </c>
      <c r="NK40" s="146" t="e">
        <f t="shared" si="274"/>
        <v>#N/A</v>
      </c>
      <c r="NL40" s="146" t="e">
        <f t="shared" si="274"/>
        <v>#N/A</v>
      </c>
      <c r="NM40" s="146" t="e">
        <f t="shared" si="274"/>
        <v>#N/A</v>
      </c>
      <c r="NN40" s="146" t="e">
        <f t="shared" si="274"/>
        <v>#N/A</v>
      </c>
      <c r="NO40" s="146" t="e">
        <f t="shared" si="274"/>
        <v>#N/A</v>
      </c>
      <c r="NP40" s="146" t="e">
        <f t="shared" si="274"/>
        <v>#N/A</v>
      </c>
      <c r="NQ40" s="146" t="e">
        <f t="shared" si="274"/>
        <v>#N/A</v>
      </c>
      <c r="NR40" s="146" t="e">
        <f t="shared" si="274"/>
        <v>#N/A</v>
      </c>
      <c r="NS40" s="146" t="e">
        <f t="shared" si="274"/>
        <v>#N/A</v>
      </c>
      <c r="NT40" s="146" t="e">
        <f t="shared" si="274"/>
        <v>#N/A</v>
      </c>
      <c r="NU40" s="146" t="e">
        <f t="shared" si="274"/>
        <v>#N/A</v>
      </c>
      <c r="NV40" s="146" t="e">
        <f t="shared" si="274"/>
        <v>#N/A</v>
      </c>
      <c r="NW40" s="146" t="e">
        <f t="shared" si="270"/>
        <v>#N/A</v>
      </c>
      <c r="NX40" s="146" t="e">
        <f t="shared" si="270"/>
        <v>#N/A</v>
      </c>
      <c r="NY40" s="146" t="e">
        <f t="shared" si="270"/>
        <v>#N/A</v>
      </c>
      <c r="NZ40" s="146" t="e">
        <f t="shared" si="270"/>
        <v>#N/A</v>
      </c>
      <c r="OA40" s="146" t="e">
        <f t="shared" si="270"/>
        <v>#N/A</v>
      </c>
      <c r="OB40" s="146" t="e">
        <f t="shared" si="270"/>
        <v>#N/A</v>
      </c>
      <c r="OC40" s="146" t="e">
        <f t="shared" si="270"/>
        <v>#N/A</v>
      </c>
      <c r="OD40" s="146" t="e">
        <f t="shared" si="270"/>
        <v>#N/A</v>
      </c>
      <c r="OE40" s="146" t="e">
        <f t="shared" si="270"/>
        <v>#N/A</v>
      </c>
      <c r="OF40" s="146" t="e">
        <f t="shared" si="270"/>
        <v>#N/A</v>
      </c>
      <c r="OG40" s="146" t="e">
        <f t="shared" si="270"/>
        <v>#N/A</v>
      </c>
      <c r="OH40" s="146" t="e">
        <f t="shared" si="270"/>
        <v>#N/A</v>
      </c>
      <c r="OI40" s="146" t="e">
        <f t="shared" si="270"/>
        <v>#N/A</v>
      </c>
      <c r="OJ40" s="146" t="e">
        <f t="shared" si="270"/>
        <v>#N/A</v>
      </c>
      <c r="OK40" s="146" t="e">
        <f t="shared" si="270"/>
        <v>#N/A</v>
      </c>
      <c r="OL40" s="146" t="e">
        <f t="shared" si="288"/>
        <v>#N/A</v>
      </c>
      <c r="OM40" s="146" t="e">
        <f t="shared" si="288"/>
        <v>#N/A</v>
      </c>
      <c r="ON40" s="146" t="e">
        <f t="shared" si="288"/>
        <v>#N/A</v>
      </c>
      <c r="OO40" s="146" t="e">
        <f t="shared" si="288"/>
        <v>#N/A</v>
      </c>
      <c r="OP40" s="146" t="e">
        <f t="shared" si="288"/>
        <v>#N/A</v>
      </c>
      <c r="OQ40" s="146" t="e">
        <f t="shared" si="288"/>
        <v>#N/A</v>
      </c>
      <c r="OR40" s="146" t="e">
        <f t="shared" si="288"/>
        <v>#N/A</v>
      </c>
      <c r="OS40" s="146" t="e">
        <f t="shared" si="288"/>
        <v>#N/A</v>
      </c>
      <c r="OT40" s="146" t="e">
        <f t="shared" si="288"/>
        <v>#N/A</v>
      </c>
      <c r="OU40" s="146" t="e">
        <f t="shared" si="288"/>
        <v>#N/A</v>
      </c>
      <c r="OV40" s="146" t="e">
        <f t="shared" si="288"/>
        <v>#N/A</v>
      </c>
      <c r="OW40" s="146" t="e">
        <f t="shared" si="288"/>
        <v>#N/A</v>
      </c>
      <c r="OX40" s="146" t="e">
        <f t="shared" si="288"/>
        <v>#N/A</v>
      </c>
      <c r="OY40" s="146" t="e">
        <f t="shared" si="288"/>
        <v>#N/A</v>
      </c>
      <c r="OZ40" s="146" t="e">
        <f t="shared" si="288"/>
        <v>#N/A</v>
      </c>
      <c r="PA40" s="146" t="e">
        <f t="shared" si="23"/>
        <v>#N/A</v>
      </c>
      <c r="PB40" s="146" t="e">
        <f t="shared" si="284"/>
        <v>#N/A</v>
      </c>
      <c r="PC40" s="146" t="e">
        <f t="shared" si="284"/>
        <v>#N/A</v>
      </c>
      <c r="PD40" s="146" t="e">
        <f t="shared" si="284"/>
        <v>#N/A</v>
      </c>
      <c r="PE40" s="146" t="e">
        <f t="shared" si="284"/>
        <v>#N/A</v>
      </c>
      <c r="PF40" s="146" t="e">
        <f t="shared" si="284"/>
        <v>#N/A</v>
      </c>
      <c r="PG40" s="146" t="e">
        <f t="shared" si="284"/>
        <v>#N/A</v>
      </c>
      <c r="PH40" s="146" t="e">
        <f t="shared" si="284"/>
        <v>#N/A</v>
      </c>
      <c r="PI40" s="146" t="e">
        <f t="shared" si="284"/>
        <v>#N/A</v>
      </c>
    </row>
    <row r="41" spans="1:425" hidden="1" x14ac:dyDescent="0.45">
      <c r="A41" s="4">
        <v>38</v>
      </c>
      <c r="B41" s="319" t="str">
        <f>IFERROR(_xlfn.LOGNORM.INV(VLookups!$B$22,LN($G41),LN($K41)),"")</f>
        <v/>
      </c>
      <c r="C41" s="81"/>
      <c r="D41" s="319" t="str">
        <f>IFERROR(_xlfn.LOGNORM.INV(VLookups!$B$23,LN($G41),LN($K41)),"")</f>
        <v/>
      </c>
      <c r="E41" s="32" t="str">
        <f t="shared" si="8"/>
        <v/>
      </c>
      <c r="F41" s="32" t="str">
        <f t="shared" si="9"/>
        <v/>
      </c>
      <c r="G41" s="65" t="str">
        <f>IF(AND(C41&gt;0,NOT(ISBLANK(H41))),IF(VLOOKUP($C$3,VLookups!$A$17:$B$18,2,FALSE),C41*VLOOKUP(H41,VLookups!$A$4:$B$13,2,FALSE),C41),"")</f>
        <v/>
      </c>
      <c r="H41" s="21"/>
      <c r="I41" s="53"/>
      <c r="J41" s="237"/>
      <c r="K41" s="320" t="str">
        <f>IF(C41&gt;0,IF(ISBLANK(J41),IF(ISBLANK(H41),"",VLOOKUP(H41,VLookups!$A$4:$C$13,3,FALSE)),J41),"")</f>
        <v/>
      </c>
      <c r="L41" s="320" t="str">
        <f t="shared" si="10"/>
        <v/>
      </c>
      <c r="M41" s="67" t="str">
        <f t="shared" si="11"/>
        <v/>
      </c>
      <c r="N41" s="81"/>
      <c r="O41" s="230" t="str">
        <f>IF(AND(N41&gt;0,C41&gt;0,NOT(K41="")),ABS(VLOOKUP($N$1,VLookups!$A$27:$B$28,2,FALSE)-_xlfn.LOGNORM.DIST(N41,LN(G41),LN(K41),TRUE)),"")</f>
        <v/>
      </c>
      <c r="P41" s="80" t="str">
        <f>IF(AND($B41&gt;0,$C41&gt;0,$D41&gt;0,NOT(ISBLANK($H41))),_xlfn.LOGNORM.INV(ABS(VLOOKUP($N$1,VLookups!$A$27:$B$28,2,FALSE)-P$3),LN($G41),LN($K41)),"")</f>
        <v/>
      </c>
      <c r="Q41" s="79" t="str">
        <f>IF(AND($B41&gt;0,$C41&gt;0,$D41&gt;0,NOT(ISBLANK($H41))),_xlfn.LOGNORM.INV(ABS(VLOOKUP($N$1,VLookups!$A$27:$B$28,2,FALSE)-Q$3),LN($G41),LN($K41)),"")</f>
        <v/>
      </c>
      <c r="R41" s="80" t="str">
        <f>IF(AND($B41&gt;0,$C41&gt;0,$D41&gt;0,NOT(ISBLANK($H41))),_xlfn.LOGNORM.INV(ABS(VLOOKUP($N$1,VLookups!$A$27:$B$28,2,FALSE)-R$3),LN($G41),LN($K41)),"")</f>
        <v/>
      </c>
      <c r="S41" s="79" t="str">
        <f>IF(AND($B41&gt;0,$C41&gt;0,$D41&gt;0,NOT(ISBLANK($H41))),_xlfn.LOGNORM.INV(ABS(VLOOKUP($N$1,VLookups!$A$27:$B$28,2,FALSE)-S$3),LN($G41),LN($K41)),"")</f>
        <v/>
      </c>
      <c r="T41" s="80" t="str">
        <f>IF(AND($B41&gt;0,$C41&gt;0,$D41&gt;0,NOT(ISBLANK($H41))),_xlfn.LOGNORM.INV(ABS(VLOOKUP($N$1,VLookups!$A$27:$B$28,2,FALSE)-T$3),LN($G41),LN($K41)),"")</f>
        <v/>
      </c>
      <c r="U41" s="79" t="str">
        <f>IF(AND($B41&gt;0,$C41&gt;0,$D41&gt;0,NOT(ISBLANK($H41))),_xlfn.LOGNORM.INV(ABS(VLOOKUP($N$1,VLookups!$A$27:$B$28,2,FALSE)-U$3),LN($G41),LN($K41)),"")</f>
        <v/>
      </c>
      <c r="V41" s="5"/>
      <c r="W41" s="145" t="str">
        <f t="shared" si="12"/>
        <v/>
      </c>
      <c r="X41" s="145" t="str">
        <f t="shared" si="13"/>
        <v/>
      </c>
      <c r="Y41" s="46" t="str">
        <f t="shared" ref="Y41" si="292">IF(ISNONTEXT($W41),X41+$W41,"")</f>
        <v/>
      </c>
      <c r="Z41" s="46" t="str">
        <f t="shared" si="25"/>
        <v/>
      </c>
      <c r="AA41" s="46" t="str">
        <f t="shared" si="26"/>
        <v/>
      </c>
      <c r="AB41" s="46" t="str">
        <f t="shared" si="27"/>
        <v/>
      </c>
      <c r="AC41" s="46" t="str">
        <f t="shared" si="28"/>
        <v/>
      </c>
      <c r="AD41" s="46" t="str">
        <f t="shared" si="29"/>
        <v/>
      </c>
      <c r="AE41" s="46" t="str">
        <f t="shared" si="30"/>
        <v/>
      </c>
      <c r="AF41" s="46" t="str">
        <f t="shared" si="31"/>
        <v/>
      </c>
      <c r="AG41" s="46" t="str">
        <f t="shared" si="32"/>
        <v/>
      </c>
      <c r="AH41" s="46" t="str">
        <f t="shared" si="33"/>
        <v/>
      </c>
      <c r="AI41" s="46" t="str">
        <f t="shared" si="34"/>
        <v/>
      </c>
      <c r="AJ41" s="46" t="str">
        <f t="shared" si="35"/>
        <v/>
      </c>
      <c r="AK41" s="46" t="str">
        <f t="shared" si="36"/>
        <v/>
      </c>
      <c r="AL41" s="46" t="str">
        <f t="shared" si="37"/>
        <v/>
      </c>
      <c r="AM41" s="46" t="str">
        <f t="shared" si="38"/>
        <v/>
      </c>
      <c r="AN41" s="46" t="str">
        <f t="shared" si="39"/>
        <v/>
      </c>
      <c r="AO41" s="46" t="str">
        <f t="shared" si="40"/>
        <v/>
      </c>
      <c r="AP41" s="46" t="str">
        <f t="shared" si="41"/>
        <v/>
      </c>
      <c r="AQ41" s="46" t="str">
        <f t="shared" si="42"/>
        <v/>
      </c>
      <c r="AR41" s="46" t="str">
        <f t="shared" si="43"/>
        <v/>
      </c>
      <c r="AS41" s="46" t="str">
        <f t="shared" si="44"/>
        <v/>
      </c>
      <c r="AT41" s="46" t="str">
        <f t="shared" si="45"/>
        <v/>
      </c>
      <c r="AU41" s="46" t="str">
        <f t="shared" si="46"/>
        <v/>
      </c>
      <c r="AV41" s="46" t="str">
        <f t="shared" si="47"/>
        <v/>
      </c>
      <c r="AW41" s="46" t="str">
        <f t="shared" si="48"/>
        <v/>
      </c>
      <c r="AX41" s="46" t="str">
        <f t="shared" si="49"/>
        <v/>
      </c>
      <c r="AY41" s="46" t="str">
        <f t="shared" si="50"/>
        <v/>
      </c>
      <c r="AZ41" s="46" t="str">
        <f t="shared" si="51"/>
        <v/>
      </c>
      <c r="BA41" s="46" t="str">
        <f t="shared" si="52"/>
        <v/>
      </c>
      <c r="BB41" s="46" t="str">
        <f t="shared" si="53"/>
        <v/>
      </c>
      <c r="BC41" s="46" t="str">
        <f t="shared" si="54"/>
        <v/>
      </c>
      <c r="BD41" s="46" t="str">
        <f t="shared" si="55"/>
        <v/>
      </c>
      <c r="BE41" s="46" t="str">
        <f t="shared" si="56"/>
        <v/>
      </c>
      <c r="BF41" s="46" t="str">
        <f t="shared" si="57"/>
        <v/>
      </c>
      <c r="BG41" s="46" t="str">
        <f t="shared" si="58"/>
        <v/>
      </c>
      <c r="BH41" s="46" t="str">
        <f t="shared" si="59"/>
        <v/>
      </c>
      <c r="BI41" s="46" t="str">
        <f t="shared" si="60"/>
        <v/>
      </c>
      <c r="BJ41" s="46" t="str">
        <f t="shared" si="61"/>
        <v/>
      </c>
      <c r="BK41" s="46" t="str">
        <f t="shared" si="62"/>
        <v/>
      </c>
      <c r="BL41" s="46" t="str">
        <f t="shared" si="63"/>
        <v/>
      </c>
      <c r="BM41" s="46" t="str">
        <f t="shared" si="64"/>
        <v/>
      </c>
      <c r="BN41" s="46" t="str">
        <f t="shared" si="65"/>
        <v/>
      </c>
      <c r="BO41" s="46" t="str">
        <f t="shared" si="66"/>
        <v/>
      </c>
      <c r="BP41" s="46" t="str">
        <f t="shared" si="67"/>
        <v/>
      </c>
      <c r="BQ41" s="46" t="str">
        <f t="shared" si="68"/>
        <v/>
      </c>
      <c r="BR41" s="46" t="str">
        <f t="shared" si="69"/>
        <v/>
      </c>
      <c r="BS41" s="46" t="str">
        <f t="shared" si="70"/>
        <v/>
      </c>
      <c r="BT41" s="46" t="str">
        <f t="shared" si="71"/>
        <v/>
      </c>
      <c r="BU41" s="46" t="str">
        <f t="shared" si="72"/>
        <v/>
      </c>
      <c r="BV41" s="46" t="str">
        <f t="shared" si="73"/>
        <v/>
      </c>
      <c r="BW41" s="46" t="str">
        <f t="shared" si="74"/>
        <v/>
      </c>
      <c r="BX41" s="46" t="str">
        <f t="shared" si="75"/>
        <v/>
      </c>
      <c r="BY41" s="46" t="str">
        <f t="shared" si="76"/>
        <v/>
      </c>
      <c r="BZ41" s="46" t="str">
        <f t="shared" si="77"/>
        <v/>
      </c>
      <c r="CA41" s="46" t="str">
        <f t="shared" si="78"/>
        <v/>
      </c>
      <c r="CB41" s="46" t="str">
        <f t="shared" si="79"/>
        <v/>
      </c>
      <c r="CC41" s="46" t="str">
        <f t="shared" si="80"/>
        <v/>
      </c>
      <c r="CD41" s="46" t="str">
        <f t="shared" si="81"/>
        <v/>
      </c>
      <c r="CE41" s="46" t="str">
        <f t="shared" si="82"/>
        <v/>
      </c>
      <c r="CF41" s="46" t="str">
        <f t="shared" si="83"/>
        <v/>
      </c>
      <c r="CG41" s="46" t="str">
        <f t="shared" si="84"/>
        <v/>
      </c>
      <c r="CH41" s="46" t="str">
        <f t="shared" si="85"/>
        <v/>
      </c>
      <c r="CI41" s="46" t="str">
        <f t="shared" si="86"/>
        <v/>
      </c>
      <c r="CJ41" s="46" t="str">
        <f t="shared" si="87"/>
        <v/>
      </c>
      <c r="CK41" s="46" t="str">
        <f t="shared" si="18"/>
        <v/>
      </c>
      <c r="CL41" s="46" t="str">
        <f t="shared" si="88"/>
        <v/>
      </c>
      <c r="CM41" s="46" t="str">
        <f t="shared" si="89"/>
        <v/>
      </c>
      <c r="CN41" s="46" t="str">
        <f t="shared" si="90"/>
        <v/>
      </c>
      <c r="CO41" s="46" t="str">
        <f t="shared" si="91"/>
        <v/>
      </c>
      <c r="CP41" s="46" t="str">
        <f t="shared" si="92"/>
        <v/>
      </c>
      <c r="CQ41" s="46" t="str">
        <f t="shared" si="93"/>
        <v/>
      </c>
      <c r="CR41" s="46" t="str">
        <f t="shared" si="94"/>
        <v/>
      </c>
      <c r="CS41" s="46" t="str">
        <f t="shared" si="95"/>
        <v/>
      </c>
      <c r="CT41" s="46" t="str">
        <f t="shared" si="96"/>
        <v/>
      </c>
      <c r="CU41" s="46" t="str">
        <f t="shared" si="97"/>
        <v/>
      </c>
      <c r="CV41" s="46" t="str">
        <f t="shared" si="98"/>
        <v/>
      </c>
      <c r="CW41" s="46" t="str">
        <f t="shared" si="99"/>
        <v/>
      </c>
      <c r="CX41" s="46" t="str">
        <f t="shared" si="100"/>
        <v/>
      </c>
      <c r="CY41" s="46" t="str">
        <f t="shared" si="101"/>
        <v/>
      </c>
      <c r="CZ41" s="46" t="str">
        <f t="shared" si="102"/>
        <v/>
      </c>
      <c r="DA41" s="46" t="str">
        <f t="shared" si="103"/>
        <v/>
      </c>
      <c r="DB41" s="46" t="str">
        <f t="shared" si="104"/>
        <v/>
      </c>
      <c r="DC41" s="46" t="str">
        <f t="shared" si="105"/>
        <v/>
      </c>
      <c r="DD41" s="46" t="str">
        <f t="shared" si="106"/>
        <v/>
      </c>
      <c r="DE41" s="46" t="str">
        <f t="shared" si="107"/>
        <v/>
      </c>
      <c r="DF41" s="46" t="str">
        <f t="shared" si="108"/>
        <v/>
      </c>
      <c r="DG41" s="46" t="str">
        <f t="shared" si="109"/>
        <v/>
      </c>
      <c r="DH41" s="46" t="str">
        <f t="shared" si="110"/>
        <v/>
      </c>
      <c r="DI41" s="46" t="str">
        <f t="shared" si="111"/>
        <v/>
      </c>
      <c r="DJ41" s="46" t="str">
        <f t="shared" si="112"/>
        <v/>
      </c>
      <c r="DK41" s="46" t="str">
        <f t="shared" si="113"/>
        <v/>
      </c>
      <c r="DL41" s="46" t="str">
        <f t="shared" si="114"/>
        <v/>
      </c>
      <c r="DM41" s="46" t="str">
        <f t="shared" si="115"/>
        <v/>
      </c>
      <c r="DN41" s="46" t="str">
        <f t="shared" si="116"/>
        <v/>
      </c>
      <c r="DO41" s="46" t="str">
        <f t="shared" si="117"/>
        <v/>
      </c>
      <c r="DP41" s="46" t="str">
        <f t="shared" si="118"/>
        <v/>
      </c>
      <c r="DQ41" s="46" t="str">
        <f t="shared" si="119"/>
        <v/>
      </c>
      <c r="DR41" s="46" t="str">
        <f t="shared" si="120"/>
        <v/>
      </c>
      <c r="DS41" s="46" t="str">
        <f t="shared" si="121"/>
        <v/>
      </c>
      <c r="DT41" s="46" t="str">
        <f t="shared" si="122"/>
        <v/>
      </c>
      <c r="DU41" s="46" t="str">
        <f t="shared" si="123"/>
        <v/>
      </c>
      <c r="DV41" s="46" t="str">
        <f t="shared" si="124"/>
        <v/>
      </c>
      <c r="DW41" s="46" t="str">
        <f t="shared" si="125"/>
        <v/>
      </c>
      <c r="DX41" s="46" t="str">
        <f t="shared" si="126"/>
        <v/>
      </c>
      <c r="DY41" s="46" t="str">
        <f t="shared" si="127"/>
        <v/>
      </c>
      <c r="DZ41" s="46" t="str">
        <f t="shared" si="128"/>
        <v/>
      </c>
      <c r="EA41" s="46" t="str">
        <f t="shared" si="129"/>
        <v/>
      </c>
      <c r="EB41" s="46" t="str">
        <f t="shared" si="130"/>
        <v/>
      </c>
      <c r="EC41" s="46" t="str">
        <f t="shared" si="131"/>
        <v/>
      </c>
      <c r="ED41" s="46" t="str">
        <f t="shared" si="132"/>
        <v/>
      </c>
      <c r="EE41" s="46" t="str">
        <f t="shared" si="133"/>
        <v/>
      </c>
      <c r="EF41" s="46" t="str">
        <f t="shared" si="134"/>
        <v/>
      </c>
      <c r="EG41" s="46" t="str">
        <f t="shared" si="135"/>
        <v/>
      </c>
      <c r="EH41" s="46" t="str">
        <f t="shared" si="136"/>
        <v/>
      </c>
      <c r="EI41" s="46" t="str">
        <f t="shared" si="137"/>
        <v/>
      </c>
      <c r="EJ41" s="46" t="str">
        <f t="shared" si="138"/>
        <v/>
      </c>
      <c r="EK41" s="46" t="str">
        <f t="shared" si="139"/>
        <v/>
      </c>
      <c r="EL41" s="46" t="str">
        <f t="shared" si="140"/>
        <v/>
      </c>
      <c r="EM41" s="46" t="str">
        <f t="shared" si="141"/>
        <v/>
      </c>
      <c r="EN41" s="46" t="str">
        <f t="shared" si="142"/>
        <v/>
      </c>
      <c r="EO41" s="46" t="str">
        <f t="shared" si="143"/>
        <v/>
      </c>
      <c r="EP41" s="46" t="str">
        <f t="shared" si="144"/>
        <v/>
      </c>
      <c r="EQ41" s="46" t="str">
        <f t="shared" si="145"/>
        <v/>
      </c>
      <c r="ER41" s="46" t="str">
        <f t="shared" si="146"/>
        <v/>
      </c>
      <c r="ES41" s="46" t="str">
        <f t="shared" si="147"/>
        <v/>
      </c>
      <c r="ET41" s="46" t="str">
        <f t="shared" si="148"/>
        <v/>
      </c>
      <c r="EU41" s="46" t="str">
        <f t="shared" si="149"/>
        <v/>
      </c>
      <c r="EV41" s="46" t="str">
        <f t="shared" si="150"/>
        <v/>
      </c>
      <c r="EW41" s="46" t="str">
        <f t="shared" si="19"/>
        <v/>
      </c>
      <c r="EX41" s="46" t="str">
        <f t="shared" si="151"/>
        <v/>
      </c>
      <c r="EY41" s="46" t="str">
        <f t="shared" si="152"/>
        <v/>
      </c>
      <c r="EZ41" s="46" t="str">
        <f t="shared" si="153"/>
        <v/>
      </c>
      <c r="FA41" s="46" t="str">
        <f t="shared" si="154"/>
        <v/>
      </c>
      <c r="FB41" s="46" t="str">
        <f t="shared" si="155"/>
        <v/>
      </c>
      <c r="FC41" s="46" t="str">
        <f t="shared" si="156"/>
        <v/>
      </c>
      <c r="FD41" s="46" t="str">
        <f t="shared" si="157"/>
        <v/>
      </c>
      <c r="FE41" s="46" t="str">
        <f t="shared" si="158"/>
        <v/>
      </c>
      <c r="FF41" s="46" t="str">
        <f t="shared" si="159"/>
        <v/>
      </c>
      <c r="FG41" s="46" t="str">
        <f t="shared" si="160"/>
        <v/>
      </c>
      <c r="FH41" s="46" t="str">
        <f t="shared" si="161"/>
        <v/>
      </c>
      <c r="FI41" s="46" t="str">
        <f t="shared" si="162"/>
        <v/>
      </c>
      <c r="FJ41" s="46" t="str">
        <f t="shared" si="163"/>
        <v/>
      </c>
      <c r="FK41" s="46" t="str">
        <f t="shared" si="164"/>
        <v/>
      </c>
      <c r="FL41" s="46" t="str">
        <f t="shared" si="165"/>
        <v/>
      </c>
      <c r="FM41" s="46" t="str">
        <f t="shared" si="166"/>
        <v/>
      </c>
      <c r="FN41" s="46" t="str">
        <f t="shared" si="167"/>
        <v/>
      </c>
      <c r="FO41" s="46" t="str">
        <f t="shared" si="168"/>
        <v/>
      </c>
      <c r="FP41" s="46" t="str">
        <f t="shared" si="169"/>
        <v/>
      </c>
      <c r="FQ41" s="46" t="str">
        <f t="shared" si="170"/>
        <v/>
      </c>
      <c r="FR41" s="46" t="str">
        <f t="shared" si="171"/>
        <v/>
      </c>
      <c r="FS41" s="46" t="str">
        <f t="shared" si="172"/>
        <v/>
      </c>
      <c r="FT41" s="46" t="str">
        <f t="shared" si="173"/>
        <v/>
      </c>
      <c r="FU41" s="46" t="str">
        <f t="shared" si="174"/>
        <v/>
      </c>
      <c r="FV41" s="46" t="str">
        <f t="shared" si="175"/>
        <v/>
      </c>
      <c r="FW41" s="46" t="str">
        <f t="shared" si="176"/>
        <v/>
      </c>
      <c r="FX41" s="46" t="str">
        <f t="shared" si="177"/>
        <v/>
      </c>
      <c r="FY41" s="46" t="str">
        <f t="shared" si="178"/>
        <v/>
      </c>
      <c r="FZ41" s="46" t="str">
        <f t="shared" si="179"/>
        <v/>
      </c>
      <c r="GA41" s="46" t="str">
        <f t="shared" si="180"/>
        <v/>
      </c>
      <c r="GB41" s="46" t="str">
        <f t="shared" si="181"/>
        <v/>
      </c>
      <c r="GC41" s="46" t="str">
        <f t="shared" si="182"/>
        <v/>
      </c>
      <c r="GD41" s="46" t="str">
        <f t="shared" si="183"/>
        <v/>
      </c>
      <c r="GE41" s="46" t="str">
        <f t="shared" si="184"/>
        <v/>
      </c>
      <c r="GF41" s="46" t="str">
        <f t="shared" si="185"/>
        <v/>
      </c>
      <c r="GG41" s="46" t="str">
        <f t="shared" si="186"/>
        <v/>
      </c>
      <c r="GH41" s="46" t="str">
        <f t="shared" si="187"/>
        <v/>
      </c>
      <c r="GI41" s="46" t="str">
        <f t="shared" si="188"/>
        <v/>
      </c>
      <c r="GJ41" s="46" t="str">
        <f t="shared" si="189"/>
        <v/>
      </c>
      <c r="GK41" s="46" t="str">
        <f t="shared" si="190"/>
        <v/>
      </c>
      <c r="GL41" s="46" t="str">
        <f t="shared" si="191"/>
        <v/>
      </c>
      <c r="GM41" s="46" t="str">
        <f t="shared" si="192"/>
        <v/>
      </c>
      <c r="GN41" s="46" t="str">
        <f t="shared" si="193"/>
        <v/>
      </c>
      <c r="GO41" s="46" t="str">
        <f t="shared" si="194"/>
        <v/>
      </c>
      <c r="GP41" s="46" t="str">
        <f t="shared" si="195"/>
        <v/>
      </c>
      <c r="GQ41" s="46" t="str">
        <f t="shared" si="196"/>
        <v/>
      </c>
      <c r="GR41" s="46" t="str">
        <f t="shared" si="197"/>
        <v/>
      </c>
      <c r="GS41" s="46" t="str">
        <f t="shared" si="198"/>
        <v/>
      </c>
      <c r="GT41" s="46" t="str">
        <f t="shared" si="199"/>
        <v/>
      </c>
      <c r="GU41" s="46" t="str">
        <f t="shared" si="200"/>
        <v/>
      </c>
      <c r="GV41" s="46" t="str">
        <f t="shared" si="201"/>
        <v/>
      </c>
      <c r="GW41" s="46" t="str">
        <f t="shared" si="202"/>
        <v/>
      </c>
      <c r="GX41" s="46" t="str">
        <f t="shared" si="203"/>
        <v/>
      </c>
      <c r="GY41" s="46" t="str">
        <f t="shared" si="204"/>
        <v/>
      </c>
      <c r="GZ41" s="46" t="str">
        <f t="shared" si="205"/>
        <v/>
      </c>
      <c r="HA41" s="46" t="str">
        <f t="shared" si="206"/>
        <v/>
      </c>
      <c r="HB41" s="46" t="str">
        <f t="shared" si="207"/>
        <v/>
      </c>
      <c r="HC41" s="46" t="str">
        <f t="shared" si="208"/>
        <v/>
      </c>
      <c r="HD41" s="46" t="str">
        <f t="shared" si="209"/>
        <v/>
      </c>
      <c r="HE41" s="46" t="str">
        <f t="shared" si="210"/>
        <v/>
      </c>
      <c r="HF41" s="46" t="str">
        <f t="shared" si="211"/>
        <v/>
      </c>
      <c r="HG41" s="46" t="str">
        <f t="shared" si="212"/>
        <v/>
      </c>
      <c r="HH41" s="46" t="str">
        <f t="shared" si="213"/>
        <v/>
      </c>
      <c r="HI41" s="46" t="str">
        <f t="shared" si="20"/>
        <v/>
      </c>
      <c r="HJ41" s="46" t="str">
        <f t="shared" si="241"/>
        <v/>
      </c>
      <c r="HK41" s="46" t="str">
        <f t="shared" si="242"/>
        <v/>
      </c>
      <c r="HL41" s="46" t="str">
        <f t="shared" si="243"/>
        <v/>
      </c>
      <c r="HM41" s="46" t="str">
        <f t="shared" si="244"/>
        <v/>
      </c>
      <c r="HN41" s="46" t="str">
        <f t="shared" si="245"/>
        <v/>
      </c>
      <c r="HO41" s="46" t="str">
        <f t="shared" si="246"/>
        <v/>
      </c>
      <c r="HP41" s="46" t="str">
        <f t="shared" si="247"/>
        <v/>
      </c>
      <c r="HQ41" s="146" t="e">
        <f t="shared" si="283"/>
        <v>#N/A</v>
      </c>
      <c r="HR41" s="146" t="e">
        <f t="shared" si="264"/>
        <v>#N/A</v>
      </c>
      <c r="HS41" s="146" t="e">
        <f t="shared" si="264"/>
        <v>#N/A</v>
      </c>
      <c r="HT41" s="146" t="e">
        <f t="shared" si="264"/>
        <v>#N/A</v>
      </c>
      <c r="HU41" s="146" t="e">
        <f t="shared" si="277"/>
        <v>#N/A</v>
      </c>
      <c r="HV41" s="146" t="e">
        <f t="shared" si="277"/>
        <v>#N/A</v>
      </c>
      <c r="HW41" s="146" t="e">
        <f t="shared" si="277"/>
        <v>#N/A</v>
      </c>
      <c r="HX41" s="146" t="e">
        <f t="shared" si="277"/>
        <v>#N/A</v>
      </c>
      <c r="HY41" s="146" t="e">
        <f t="shared" si="277"/>
        <v>#N/A</v>
      </c>
      <c r="HZ41" s="146" t="e">
        <f t="shared" si="277"/>
        <v>#N/A</v>
      </c>
      <c r="IA41" s="146" t="e">
        <f t="shared" si="277"/>
        <v>#N/A</v>
      </c>
      <c r="IB41" s="146" t="e">
        <f t="shared" si="277"/>
        <v>#N/A</v>
      </c>
      <c r="IC41" s="146" t="e">
        <f t="shared" si="277"/>
        <v>#N/A</v>
      </c>
      <c r="ID41" s="146" t="e">
        <f t="shared" si="277"/>
        <v>#N/A</v>
      </c>
      <c r="IE41" s="146" t="e">
        <f t="shared" si="277"/>
        <v>#N/A</v>
      </c>
      <c r="IF41" s="146" t="e">
        <f t="shared" si="277"/>
        <v>#N/A</v>
      </c>
      <c r="IG41" s="146" t="e">
        <f t="shared" si="277"/>
        <v>#N/A</v>
      </c>
      <c r="IH41" s="146" t="e">
        <f t="shared" si="277"/>
        <v>#N/A</v>
      </c>
      <c r="II41" s="146" t="e">
        <f t="shared" si="277"/>
        <v>#N/A</v>
      </c>
      <c r="IJ41" s="146" t="e">
        <f t="shared" si="272"/>
        <v>#N/A</v>
      </c>
      <c r="IK41" s="146" t="e">
        <f t="shared" si="272"/>
        <v>#N/A</v>
      </c>
      <c r="IL41" s="146" t="e">
        <f t="shared" si="272"/>
        <v>#N/A</v>
      </c>
      <c r="IM41" s="146" t="e">
        <f t="shared" si="272"/>
        <v>#N/A</v>
      </c>
      <c r="IN41" s="146" t="e">
        <f t="shared" si="272"/>
        <v>#N/A</v>
      </c>
      <c r="IO41" s="146" t="e">
        <f t="shared" si="272"/>
        <v>#N/A</v>
      </c>
      <c r="IP41" s="146" t="e">
        <f t="shared" si="272"/>
        <v>#N/A</v>
      </c>
      <c r="IQ41" s="146" t="e">
        <f t="shared" si="272"/>
        <v>#N/A</v>
      </c>
      <c r="IR41" s="146" t="e">
        <f t="shared" si="272"/>
        <v>#N/A</v>
      </c>
      <c r="IS41" s="146" t="e">
        <f t="shared" si="272"/>
        <v>#N/A</v>
      </c>
      <c r="IT41" s="146" t="e">
        <f t="shared" si="272"/>
        <v>#N/A</v>
      </c>
      <c r="IU41" s="146" t="e">
        <f t="shared" si="272"/>
        <v>#N/A</v>
      </c>
      <c r="IV41" s="146" t="e">
        <f t="shared" si="272"/>
        <v>#N/A</v>
      </c>
      <c r="IW41" s="146" t="e">
        <f t="shared" si="272"/>
        <v>#N/A</v>
      </c>
      <c r="IX41" s="146" t="e">
        <f t="shared" si="272"/>
        <v>#N/A</v>
      </c>
      <c r="IY41" s="146" t="e">
        <f t="shared" si="268"/>
        <v>#N/A</v>
      </c>
      <c r="IZ41" s="146" t="e">
        <f t="shared" si="268"/>
        <v>#N/A</v>
      </c>
      <c r="JA41" s="146" t="e">
        <f t="shared" si="268"/>
        <v>#N/A</v>
      </c>
      <c r="JB41" s="146" t="e">
        <f t="shared" si="268"/>
        <v>#N/A</v>
      </c>
      <c r="JC41" s="146" t="e">
        <f t="shared" si="268"/>
        <v>#N/A</v>
      </c>
      <c r="JD41" s="146" t="e">
        <f t="shared" si="268"/>
        <v>#N/A</v>
      </c>
      <c r="JE41" s="146" t="e">
        <f t="shared" si="268"/>
        <v>#N/A</v>
      </c>
      <c r="JF41" s="146" t="e">
        <f t="shared" si="268"/>
        <v>#N/A</v>
      </c>
      <c r="JG41" s="146" t="e">
        <f t="shared" si="268"/>
        <v>#N/A</v>
      </c>
      <c r="JH41" s="146" t="e">
        <f t="shared" si="268"/>
        <v>#N/A</v>
      </c>
      <c r="JI41" s="146" t="e">
        <f t="shared" si="268"/>
        <v>#N/A</v>
      </c>
      <c r="JJ41" s="146" t="e">
        <f t="shared" si="268"/>
        <v>#N/A</v>
      </c>
      <c r="JK41" s="146" t="e">
        <f t="shared" si="268"/>
        <v>#N/A</v>
      </c>
      <c r="JL41" s="146" t="e">
        <f t="shared" si="268"/>
        <v>#N/A</v>
      </c>
      <c r="JM41" s="146" t="e">
        <f t="shared" si="268"/>
        <v>#N/A</v>
      </c>
      <c r="JN41" s="146" t="e">
        <f t="shared" si="286"/>
        <v>#N/A</v>
      </c>
      <c r="JO41" s="146" t="e">
        <f t="shared" si="286"/>
        <v>#N/A</v>
      </c>
      <c r="JP41" s="146" t="e">
        <f t="shared" si="286"/>
        <v>#N/A</v>
      </c>
      <c r="JQ41" s="146" t="e">
        <f t="shared" si="286"/>
        <v>#N/A</v>
      </c>
      <c r="JR41" s="146" t="e">
        <f t="shared" si="286"/>
        <v>#N/A</v>
      </c>
      <c r="JS41" s="146" t="e">
        <f t="shared" si="286"/>
        <v>#N/A</v>
      </c>
      <c r="JT41" s="146" t="e">
        <f t="shared" si="286"/>
        <v>#N/A</v>
      </c>
      <c r="JU41" s="146" t="e">
        <f t="shared" si="286"/>
        <v>#N/A</v>
      </c>
      <c r="JV41" s="146" t="e">
        <f t="shared" si="286"/>
        <v>#N/A</v>
      </c>
      <c r="JW41" s="146" t="e">
        <f t="shared" si="286"/>
        <v>#N/A</v>
      </c>
      <c r="JX41" s="146" t="e">
        <f t="shared" si="286"/>
        <v>#N/A</v>
      </c>
      <c r="JY41" s="146" t="e">
        <f t="shared" si="286"/>
        <v>#N/A</v>
      </c>
      <c r="JZ41" s="146" t="e">
        <f t="shared" si="286"/>
        <v>#N/A</v>
      </c>
      <c r="KA41" s="146" t="e">
        <f t="shared" si="286"/>
        <v>#N/A</v>
      </c>
      <c r="KB41" s="146" t="e">
        <f t="shared" si="286"/>
        <v>#N/A</v>
      </c>
      <c r="KC41" s="146" t="e">
        <f t="shared" si="21"/>
        <v>#N/A</v>
      </c>
      <c r="KD41" s="146" t="e">
        <f t="shared" si="265"/>
        <v>#N/A</v>
      </c>
      <c r="KE41" s="146" t="e">
        <f t="shared" si="265"/>
        <v>#N/A</v>
      </c>
      <c r="KF41" s="146" t="e">
        <f t="shared" si="265"/>
        <v>#N/A</v>
      </c>
      <c r="KG41" s="146" t="e">
        <f t="shared" si="278"/>
        <v>#N/A</v>
      </c>
      <c r="KH41" s="146" t="e">
        <f t="shared" si="278"/>
        <v>#N/A</v>
      </c>
      <c r="KI41" s="146" t="e">
        <f t="shared" si="278"/>
        <v>#N/A</v>
      </c>
      <c r="KJ41" s="146" t="e">
        <f t="shared" si="278"/>
        <v>#N/A</v>
      </c>
      <c r="KK41" s="146" t="e">
        <f t="shared" si="278"/>
        <v>#N/A</v>
      </c>
      <c r="KL41" s="146" t="e">
        <f t="shared" si="278"/>
        <v>#N/A</v>
      </c>
      <c r="KM41" s="146" t="e">
        <f t="shared" si="278"/>
        <v>#N/A</v>
      </c>
      <c r="KN41" s="146" t="e">
        <f t="shared" si="278"/>
        <v>#N/A</v>
      </c>
      <c r="KO41" s="146" t="e">
        <f t="shared" si="278"/>
        <v>#N/A</v>
      </c>
      <c r="KP41" s="146" t="e">
        <f t="shared" si="278"/>
        <v>#N/A</v>
      </c>
      <c r="KQ41" s="146" t="e">
        <f t="shared" si="278"/>
        <v>#N/A</v>
      </c>
      <c r="KR41" s="146" t="e">
        <f t="shared" si="278"/>
        <v>#N/A</v>
      </c>
      <c r="KS41" s="146" t="e">
        <f t="shared" si="278"/>
        <v>#N/A</v>
      </c>
      <c r="KT41" s="146" t="e">
        <f t="shared" si="278"/>
        <v>#N/A</v>
      </c>
      <c r="KU41" s="146" t="e">
        <f t="shared" si="278"/>
        <v>#N/A</v>
      </c>
      <c r="KV41" s="146" t="e">
        <f t="shared" si="273"/>
        <v>#N/A</v>
      </c>
      <c r="KW41" s="146" t="e">
        <f t="shared" si="273"/>
        <v>#N/A</v>
      </c>
      <c r="KX41" s="146" t="e">
        <f t="shared" si="273"/>
        <v>#N/A</v>
      </c>
      <c r="KY41" s="146" t="e">
        <f t="shared" si="273"/>
        <v>#N/A</v>
      </c>
      <c r="KZ41" s="146" t="e">
        <f t="shared" si="273"/>
        <v>#N/A</v>
      </c>
      <c r="LA41" s="146" t="e">
        <f t="shared" si="273"/>
        <v>#N/A</v>
      </c>
      <c r="LB41" s="146" t="e">
        <f t="shared" si="273"/>
        <v>#N/A</v>
      </c>
      <c r="LC41" s="146" t="e">
        <f t="shared" si="273"/>
        <v>#N/A</v>
      </c>
      <c r="LD41" s="146" t="e">
        <f t="shared" si="273"/>
        <v>#N/A</v>
      </c>
      <c r="LE41" s="146" t="e">
        <f t="shared" si="273"/>
        <v>#N/A</v>
      </c>
      <c r="LF41" s="146" t="e">
        <f t="shared" si="273"/>
        <v>#N/A</v>
      </c>
      <c r="LG41" s="146" t="e">
        <f t="shared" si="273"/>
        <v>#N/A</v>
      </c>
      <c r="LH41" s="146" t="e">
        <f t="shared" si="273"/>
        <v>#N/A</v>
      </c>
      <c r="LI41" s="146" t="e">
        <f t="shared" si="273"/>
        <v>#N/A</v>
      </c>
      <c r="LJ41" s="146" t="e">
        <f t="shared" si="273"/>
        <v>#N/A</v>
      </c>
      <c r="LK41" s="146" t="e">
        <f t="shared" si="269"/>
        <v>#N/A</v>
      </c>
      <c r="LL41" s="146" t="e">
        <f t="shared" si="269"/>
        <v>#N/A</v>
      </c>
      <c r="LM41" s="146" t="e">
        <f t="shared" si="269"/>
        <v>#N/A</v>
      </c>
      <c r="LN41" s="146" t="e">
        <f t="shared" si="269"/>
        <v>#N/A</v>
      </c>
      <c r="LO41" s="146" t="e">
        <f t="shared" si="269"/>
        <v>#N/A</v>
      </c>
      <c r="LP41" s="146" t="e">
        <f t="shared" si="269"/>
        <v>#N/A</v>
      </c>
      <c r="LQ41" s="146" t="e">
        <f t="shared" si="269"/>
        <v>#N/A</v>
      </c>
      <c r="LR41" s="146" t="e">
        <f t="shared" si="269"/>
        <v>#N/A</v>
      </c>
      <c r="LS41" s="146" t="e">
        <f t="shared" si="269"/>
        <v>#N/A</v>
      </c>
      <c r="LT41" s="146" t="e">
        <f t="shared" si="269"/>
        <v>#N/A</v>
      </c>
      <c r="LU41" s="146" t="e">
        <f t="shared" si="269"/>
        <v>#N/A</v>
      </c>
      <c r="LV41" s="146" t="e">
        <f t="shared" si="269"/>
        <v>#N/A</v>
      </c>
      <c r="LW41" s="146" t="e">
        <f t="shared" si="269"/>
        <v>#N/A</v>
      </c>
      <c r="LX41" s="146" t="e">
        <f t="shared" si="269"/>
        <v>#N/A</v>
      </c>
      <c r="LY41" s="146" t="e">
        <f t="shared" si="269"/>
        <v>#N/A</v>
      </c>
      <c r="LZ41" s="146" t="e">
        <f t="shared" si="287"/>
        <v>#N/A</v>
      </c>
      <c r="MA41" s="146" t="e">
        <f t="shared" si="287"/>
        <v>#N/A</v>
      </c>
      <c r="MB41" s="146" t="e">
        <f t="shared" si="287"/>
        <v>#N/A</v>
      </c>
      <c r="MC41" s="146" t="e">
        <f t="shared" si="287"/>
        <v>#N/A</v>
      </c>
      <c r="MD41" s="146" t="e">
        <f t="shared" si="287"/>
        <v>#N/A</v>
      </c>
      <c r="ME41" s="146" t="e">
        <f t="shared" si="287"/>
        <v>#N/A</v>
      </c>
      <c r="MF41" s="146" t="e">
        <f t="shared" si="287"/>
        <v>#N/A</v>
      </c>
      <c r="MG41" s="146" t="e">
        <f t="shared" si="287"/>
        <v>#N/A</v>
      </c>
      <c r="MH41" s="146" t="e">
        <f t="shared" si="287"/>
        <v>#N/A</v>
      </c>
      <c r="MI41" s="146" t="e">
        <f t="shared" si="287"/>
        <v>#N/A</v>
      </c>
      <c r="MJ41" s="146" t="e">
        <f t="shared" si="287"/>
        <v>#N/A</v>
      </c>
      <c r="MK41" s="146" t="e">
        <f t="shared" si="287"/>
        <v>#N/A</v>
      </c>
      <c r="ML41" s="146" t="e">
        <f t="shared" si="287"/>
        <v>#N/A</v>
      </c>
      <c r="MM41" s="146" t="e">
        <f t="shared" si="287"/>
        <v>#N/A</v>
      </c>
      <c r="MN41" s="146" t="e">
        <f t="shared" si="287"/>
        <v>#N/A</v>
      </c>
      <c r="MO41" s="146" t="e">
        <f t="shared" si="22"/>
        <v>#N/A</v>
      </c>
      <c r="MP41" s="146" t="e">
        <f t="shared" si="266"/>
        <v>#N/A</v>
      </c>
      <c r="MQ41" s="146" t="e">
        <f t="shared" si="266"/>
        <v>#N/A</v>
      </c>
      <c r="MR41" s="146" t="e">
        <f t="shared" si="266"/>
        <v>#N/A</v>
      </c>
      <c r="MS41" s="146" t="e">
        <f t="shared" si="279"/>
        <v>#N/A</v>
      </c>
      <c r="MT41" s="146" t="e">
        <f t="shared" si="279"/>
        <v>#N/A</v>
      </c>
      <c r="MU41" s="146" t="e">
        <f t="shared" si="279"/>
        <v>#N/A</v>
      </c>
      <c r="MV41" s="146" t="e">
        <f t="shared" si="279"/>
        <v>#N/A</v>
      </c>
      <c r="MW41" s="146" t="e">
        <f t="shared" si="279"/>
        <v>#N/A</v>
      </c>
      <c r="MX41" s="146" t="e">
        <f t="shared" si="279"/>
        <v>#N/A</v>
      </c>
      <c r="MY41" s="146" t="e">
        <f t="shared" si="279"/>
        <v>#N/A</v>
      </c>
      <c r="MZ41" s="146" t="e">
        <f t="shared" si="279"/>
        <v>#N/A</v>
      </c>
      <c r="NA41" s="146" t="e">
        <f t="shared" si="279"/>
        <v>#N/A</v>
      </c>
      <c r="NB41" s="146" t="e">
        <f t="shared" si="279"/>
        <v>#N/A</v>
      </c>
      <c r="NC41" s="146" t="e">
        <f t="shared" si="279"/>
        <v>#N/A</v>
      </c>
      <c r="ND41" s="146" t="e">
        <f t="shared" si="279"/>
        <v>#N/A</v>
      </c>
      <c r="NE41" s="146" t="e">
        <f t="shared" si="279"/>
        <v>#N/A</v>
      </c>
      <c r="NF41" s="146" t="e">
        <f t="shared" si="279"/>
        <v>#N/A</v>
      </c>
      <c r="NG41" s="146" t="e">
        <f t="shared" si="279"/>
        <v>#N/A</v>
      </c>
      <c r="NH41" s="146" t="e">
        <f t="shared" si="274"/>
        <v>#N/A</v>
      </c>
      <c r="NI41" s="146" t="e">
        <f t="shared" si="274"/>
        <v>#N/A</v>
      </c>
      <c r="NJ41" s="146" t="e">
        <f t="shared" si="274"/>
        <v>#N/A</v>
      </c>
      <c r="NK41" s="146" t="e">
        <f t="shared" si="274"/>
        <v>#N/A</v>
      </c>
      <c r="NL41" s="146" t="e">
        <f t="shared" si="274"/>
        <v>#N/A</v>
      </c>
      <c r="NM41" s="146" t="e">
        <f t="shared" si="274"/>
        <v>#N/A</v>
      </c>
      <c r="NN41" s="146" t="e">
        <f t="shared" si="274"/>
        <v>#N/A</v>
      </c>
      <c r="NO41" s="146" t="e">
        <f t="shared" si="274"/>
        <v>#N/A</v>
      </c>
      <c r="NP41" s="146" t="e">
        <f t="shared" si="274"/>
        <v>#N/A</v>
      </c>
      <c r="NQ41" s="146" t="e">
        <f t="shared" si="274"/>
        <v>#N/A</v>
      </c>
      <c r="NR41" s="146" t="e">
        <f t="shared" si="274"/>
        <v>#N/A</v>
      </c>
      <c r="NS41" s="146" t="e">
        <f t="shared" si="274"/>
        <v>#N/A</v>
      </c>
      <c r="NT41" s="146" t="e">
        <f t="shared" si="274"/>
        <v>#N/A</v>
      </c>
      <c r="NU41" s="146" t="e">
        <f t="shared" si="274"/>
        <v>#N/A</v>
      </c>
      <c r="NV41" s="146" t="e">
        <f t="shared" si="274"/>
        <v>#N/A</v>
      </c>
      <c r="NW41" s="146" t="e">
        <f t="shared" si="270"/>
        <v>#N/A</v>
      </c>
      <c r="NX41" s="146" t="e">
        <f t="shared" si="270"/>
        <v>#N/A</v>
      </c>
      <c r="NY41" s="146" t="e">
        <f t="shared" si="270"/>
        <v>#N/A</v>
      </c>
      <c r="NZ41" s="146" t="e">
        <f t="shared" si="270"/>
        <v>#N/A</v>
      </c>
      <c r="OA41" s="146" t="e">
        <f t="shared" si="270"/>
        <v>#N/A</v>
      </c>
      <c r="OB41" s="146" t="e">
        <f t="shared" si="270"/>
        <v>#N/A</v>
      </c>
      <c r="OC41" s="146" t="e">
        <f t="shared" si="270"/>
        <v>#N/A</v>
      </c>
      <c r="OD41" s="146" t="e">
        <f t="shared" si="270"/>
        <v>#N/A</v>
      </c>
      <c r="OE41" s="146" t="e">
        <f t="shared" si="270"/>
        <v>#N/A</v>
      </c>
      <c r="OF41" s="146" t="e">
        <f t="shared" si="270"/>
        <v>#N/A</v>
      </c>
      <c r="OG41" s="146" t="e">
        <f t="shared" si="270"/>
        <v>#N/A</v>
      </c>
      <c r="OH41" s="146" t="e">
        <f t="shared" si="270"/>
        <v>#N/A</v>
      </c>
      <c r="OI41" s="146" t="e">
        <f t="shared" si="270"/>
        <v>#N/A</v>
      </c>
      <c r="OJ41" s="146" t="e">
        <f t="shared" si="270"/>
        <v>#N/A</v>
      </c>
      <c r="OK41" s="146" t="e">
        <f t="shared" si="270"/>
        <v>#N/A</v>
      </c>
      <c r="OL41" s="146" t="e">
        <f t="shared" si="288"/>
        <v>#N/A</v>
      </c>
      <c r="OM41" s="146" t="e">
        <f t="shared" si="288"/>
        <v>#N/A</v>
      </c>
      <c r="ON41" s="146" t="e">
        <f t="shared" si="288"/>
        <v>#N/A</v>
      </c>
      <c r="OO41" s="146" t="e">
        <f t="shared" si="288"/>
        <v>#N/A</v>
      </c>
      <c r="OP41" s="146" t="e">
        <f t="shared" si="288"/>
        <v>#N/A</v>
      </c>
      <c r="OQ41" s="146" t="e">
        <f t="shared" si="288"/>
        <v>#N/A</v>
      </c>
      <c r="OR41" s="146" t="e">
        <f t="shared" si="288"/>
        <v>#N/A</v>
      </c>
      <c r="OS41" s="146" t="e">
        <f t="shared" si="288"/>
        <v>#N/A</v>
      </c>
      <c r="OT41" s="146" t="e">
        <f t="shared" si="288"/>
        <v>#N/A</v>
      </c>
      <c r="OU41" s="146" t="e">
        <f t="shared" si="288"/>
        <v>#N/A</v>
      </c>
      <c r="OV41" s="146" t="e">
        <f t="shared" si="288"/>
        <v>#N/A</v>
      </c>
      <c r="OW41" s="146" t="e">
        <f t="shared" si="288"/>
        <v>#N/A</v>
      </c>
      <c r="OX41" s="146" t="e">
        <f t="shared" si="288"/>
        <v>#N/A</v>
      </c>
      <c r="OY41" s="146" t="e">
        <f t="shared" si="288"/>
        <v>#N/A</v>
      </c>
      <c r="OZ41" s="146" t="e">
        <f t="shared" si="288"/>
        <v>#N/A</v>
      </c>
      <c r="PA41" s="146" t="e">
        <f t="shared" si="23"/>
        <v>#N/A</v>
      </c>
      <c r="PB41" s="146" t="e">
        <f t="shared" si="284"/>
        <v>#N/A</v>
      </c>
      <c r="PC41" s="146" t="e">
        <f t="shared" si="284"/>
        <v>#N/A</v>
      </c>
      <c r="PD41" s="146" t="e">
        <f t="shared" si="284"/>
        <v>#N/A</v>
      </c>
      <c r="PE41" s="146" t="e">
        <f t="shared" si="284"/>
        <v>#N/A</v>
      </c>
      <c r="PF41" s="146" t="e">
        <f t="shared" si="284"/>
        <v>#N/A</v>
      </c>
      <c r="PG41" s="146" t="e">
        <f t="shared" si="284"/>
        <v>#N/A</v>
      </c>
      <c r="PH41" s="146" t="e">
        <f t="shared" si="284"/>
        <v>#N/A</v>
      </c>
      <c r="PI41" s="146" t="e">
        <f t="shared" si="284"/>
        <v>#N/A</v>
      </c>
    </row>
    <row r="42" spans="1:425" hidden="1" x14ac:dyDescent="0.45">
      <c r="A42" s="4">
        <v>39</v>
      </c>
      <c r="B42" s="319" t="str">
        <f>IFERROR(_xlfn.LOGNORM.INV(VLookups!$B$22,LN($G42),LN($K42)),"")</f>
        <v/>
      </c>
      <c r="C42" s="81"/>
      <c r="D42" s="319" t="str">
        <f>IFERROR(_xlfn.LOGNORM.INV(VLookups!$B$23,LN($G42),LN($K42)),"")</f>
        <v/>
      </c>
      <c r="E42" s="32" t="str">
        <f t="shared" si="8"/>
        <v/>
      </c>
      <c r="F42" s="32" t="str">
        <f t="shared" si="9"/>
        <v/>
      </c>
      <c r="G42" s="65" t="str">
        <f>IF(AND(C42&gt;0,NOT(ISBLANK(H42))),IF(VLOOKUP($C$3,VLookups!$A$17:$B$18,2,FALSE),C42*VLOOKUP(H42,VLookups!$A$4:$B$13,2,FALSE),C42),"")</f>
        <v/>
      </c>
      <c r="H42" s="21"/>
      <c r="I42" s="53"/>
      <c r="J42" s="237"/>
      <c r="K42" s="320" t="str">
        <f>IF(C42&gt;0,IF(ISBLANK(J42),IF(ISBLANK(H42),"",VLOOKUP(H42,VLookups!$A$4:$C$13,3,FALSE)),J42),"")</f>
        <v/>
      </c>
      <c r="L42" s="320" t="str">
        <f t="shared" si="10"/>
        <v/>
      </c>
      <c r="M42" s="67" t="str">
        <f t="shared" si="11"/>
        <v/>
      </c>
      <c r="N42" s="81"/>
      <c r="O42" s="230" t="str">
        <f>IF(AND(N42&gt;0,C42&gt;0,NOT(K42="")),ABS(VLOOKUP($N$1,VLookups!$A$27:$B$28,2,FALSE)-_xlfn.LOGNORM.DIST(N42,LN(G42),LN(K42),TRUE)),"")</f>
        <v/>
      </c>
      <c r="P42" s="80" t="str">
        <f>IF(AND($B42&gt;0,$C42&gt;0,$D42&gt;0,NOT(ISBLANK($H42))),_xlfn.LOGNORM.INV(ABS(VLOOKUP($N$1,VLookups!$A$27:$B$28,2,FALSE)-P$3),LN($G42),LN($K42)),"")</f>
        <v/>
      </c>
      <c r="Q42" s="79" t="str">
        <f>IF(AND($B42&gt;0,$C42&gt;0,$D42&gt;0,NOT(ISBLANK($H42))),_xlfn.LOGNORM.INV(ABS(VLOOKUP($N$1,VLookups!$A$27:$B$28,2,FALSE)-Q$3),LN($G42),LN($K42)),"")</f>
        <v/>
      </c>
      <c r="R42" s="80" t="str">
        <f>IF(AND($B42&gt;0,$C42&gt;0,$D42&gt;0,NOT(ISBLANK($H42))),_xlfn.LOGNORM.INV(ABS(VLOOKUP($N$1,VLookups!$A$27:$B$28,2,FALSE)-R$3),LN($G42),LN($K42)),"")</f>
        <v/>
      </c>
      <c r="S42" s="79" t="str">
        <f>IF(AND($B42&gt;0,$C42&gt;0,$D42&gt;0,NOT(ISBLANK($H42))),_xlfn.LOGNORM.INV(ABS(VLOOKUP($N$1,VLookups!$A$27:$B$28,2,FALSE)-S$3),LN($G42),LN($K42)),"")</f>
        <v/>
      </c>
      <c r="T42" s="80" t="str">
        <f>IF(AND($B42&gt;0,$C42&gt;0,$D42&gt;0,NOT(ISBLANK($H42))),_xlfn.LOGNORM.INV(ABS(VLOOKUP($N$1,VLookups!$A$27:$B$28,2,FALSE)-T$3),LN($G42),LN($K42)),"")</f>
        <v/>
      </c>
      <c r="U42" s="79" t="str">
        <f>IF(AND($B42&gt;0,$C42&gt;0,$D42&gt;0,NOT(ISBLANK($H42))),_xlfn.LOGNORM.INV(ABS(VLOOKUP($N$1,VLookups!$A$27:$B$28,2,FALSE)-U$3),LN($G42),LN($K42)),"")</f>
        <v/>
      </c>
      <c r="V42" s="5"/>
      <c r="W42" s="145" t="str">
        <f t="shared" si="12"/>
        <v/>
      </c>
      <c r="X42" s="145" t="str">
        <f t="shared" si="13"/>
        <v/>
      </c>
      <c r="Y42" s="46" t="str">
        <f t="shared" ref="Y42" si="293">IF(ISNONTEXT($W42),X42+$W42,"")</f>
        <v/>
      </c>
      <c r="Z42" s="46" t="str">
        <f t="shared" si="25"/>
        <v/>
      </c>
      <c r="AA42" s="46" t="str">
        <f t="shared" si="26"/>
        <v/>
      </c>
      <c r="AB42" s="46" t="str">
        <f t="shared" si="27"/>
        <v/>
      </c>
      <c r="AC42" s="46" t="str">
        <f t="shared" si="28"/>
        <v/>
      </c>
      <c r="AD42" s="46" t="str">
        <f t="shared" si="29"/>
        <v/>
      </c>
      <c r="AE42" s="46" t="str">
        <f t="shared" si="30"/>
        <v/>
      </c>
      <c r="AF42" s="46" t="str">
        <f t="shared" si="31"/>
        <v/>
      </c>
      <c r="AG42" s="46" t="str">
        <f t="shared" si="32"/>
        <v/>
      </c>
      <c r="AH42" s="46" t="str">
        <f t="shared" si="33"/>
        <v/>
      </c>
      <c r="AI42" s="46" t="str">
        <f t="shared" si="34"/>
        <v/>
      </c>
      <c r="AJ42" s="46" t="str">
        <f t="shared" si="35"/>
        <v/>
      </c>
      <c r="AK42" s="46" t="str">
        <f t="shared" si="36"/>
        <v/>
      </c>
      <c r="AL42" s="46" t="str">
        <f t="shared" si="37"/>
        <v/>
      </c>
      <c r="AM42" s="46" t="str">
        <f t="shared" si="38"/>
        <v/>
      </c>
      <c r="AN42" s="46" t="str">
        <f t="shared" si="39"/>
        <v/>
      </c>
      <c r="AO42" s="46" t="str">
        <f t="shared" si="40"/>
        <v/>
      </c>
      <c r="AP42" s="46" t="str">
        <f t="shared" si="41"/>
        <v/>
      </c>
      <c r="AQ42" s="46" t="str">
        <f t="shared" si="42"/>
        <v/>
      </c>
      <c r="AR42" s="46" t="str">
        <f t="shared" si="43"/>
        <v/>
      </c>
      <c r="AS42" s="46" t="str">
        <f t="shared" si="44"/>
        <v/>
      </c>
      <c r="AT42" s="46" t="str">
        <f t="shared" si="45"/>
        <v/>
      </c>
      <c r="AU42" s="46" t="str">
        <f t="shared" si="46"/>
        <v/>
      </c>
      <c r="AV42" s="46" t="str">
        <f t="shared" si="47"/>
        <v/>
      </c>
      <c r="AW42" s="46" t="str">
        <f t="shared" si="48"/>
        <v/>
      </c>
      <c r="AX42" s="46" t="str">
        <f t="shared" si="49"/>
        <v/>
      </c>
      <c r="AY42" s="46" t="str">
        <f t="shared" si="50"/>
        <v/>
      </c>
      <c r="AZ42" s="46" t="str">
        <f t="shared" si="51"/>
        <v/>
      </c>
      <c r="BA42" s="46" t="str">
        <f t="shared" si="52"/>
        <v/>
      </c>
      <c r="BB42" s="46" t="str">
        <f t="shared" si="53"/>
        <v/>
      </c>
      <c r="BC42" s="46" t="str">
        <f t="shared" si="54"/>
        <v/>
      </c>
      <c r="BD42" s="46" t="str">
        <f t="shared" si="55"/>
        <v/>
      </c>
      <c r="BE42" s="46" t="str">
        <f t="shared" si="56"/>
        <v/>
      </c>
      <c r="BF42" s="46" t="str">
        <f t="shared" si="57"/>
        <v/>
      </c>
      <c r="BG42" s="46" t="str">
        <f t="shared" si="58"/>
        <v/>
      </c>
      <c r="BH42" s="46" t="str">
        <f t="shared" si="59"/>
        <v/>
      </c>
      <c r="BI42" s="46" t="str">
        <f t="shared" si="60"/>
        <v/>
      </c>
      <c r="BJ42" s="46" t="str">
        <f t="shared" si="61"/>
        <v/>
      </c>
      <c r="BK42" s="46" t="str">
        <f t="shared" si="62"/>
        <v/>
      </c>
      <c r="BL42" s="46" t="str">
        <f t="shared" si="63"/>
        <v/>
      </c>
      <c r="BM42" s="46" t="str">
        <f t="shared" si="64"/>
        <v/>
      </c>
      <c r="BN42" s="46" t="str">
        <f t="shared" si="65"/>
        <v/>
      </c>
      <c r="BO42" s="46" t="str">
        <f t="shared" si="66"/>
        <v/>
      </c>
      <c r="BP42" s="46" t="str">
        <f t="shared" si="67"/>
        <v/>
      </c>
      <c r="BQ42" s="46" t="str">
        <f t="shared" si="68"/>
        <v/>
      </c>
      <c r="BR42" s="46" t="str">
        <f t="shared" si="69"/>
        <v/>
      </c>
      <c r="BS42" s="46" t="str">
        <f t="shared" si="70"/>
        <v/>
      </c>
      <c r="BT42" s="46" t="str">
        <f t="shared" si="71"/>
        <v/>
      </c>
      <c r="BU42" s="46" t="str">
        <f t="shared" si="72"/>
        <v/>
      </c>
      <c r="BV42" s="46" t="str">
        <f t="shared" si="73"/>
        <v/>
      </c>
      <c r="BW42" s="46" t="str">
        <f t="shared" si="74"/>
        <v/>
      </c>
      <c r="BX42" s="46" t="str">
        <f t="shared" si="75"/>
        <v/>
      </c>
      <c r="BY42" s="46" t="str">
        <f t="shared" si="76"/>
        <v/>
      </c>
      <c r="BZ42" s="46" t="str">
        <f t="shared" si="77"/>
        <v/>
      </c>
      <c r="CA42" s="46" t="str">
        <f t="shared" si="78"/>
        <v/>
      </c>
      <c r="CB42" s="46" t="str">
        <f t="shared" si="79"/>
        <v/>
      </c>
      <c r="CC42" s="46" t="str">
        <f t="shared" si="80"/>
        <v/>
      </c>
      <c r="CD42" s="46" t="str">
        <f t="shared" si="81"/>
        <v/>
      </c>
      <c r="CE42" s="46" t="str">
        <f t="shared" si="82"/>
        <v/>
      </c>
      <c r="CF42" s="46" t="str">
        <f t="shared" si="83"/>
        <v/>
      </c>
      <c r="CG42" s="46" t="str">
        <f t="shared" si="84"/>
        <v/>
      </c>
      <c r="CH42" s="46" t="str">
        <f t="shared" si="85"/>
        <v/>
      </c>
      <c r="CI42" s="46" t="str">
        <f t="shared" si="86"/>
        <v/>
      </c>
      <c r="CJ42" s="46" t="str">
        <f t="shared" si="87"/>
        <v/>
      </c>
      <c r="CK42" s="46" t="str">
        <f t="shared" si="18"/>
        <v/>
      </c>
      <c r="CL42" s="46" t="str">
        <f t="shared" si="88"/>
        <v/>
      </c>
      <c r="CM42" s="46" t="str">
        <f t="shared" si="89"/>
        <v/>
      </c>
      <c r="CN42" s="46" t="str">
        <f t="shared" si="90"/>
        <v/>
      </c>
      <c r="CO42" s="46" t="str">
        <f t="shared" si="91"/>
        <v/>
      </c>
      <c r="CP42" s="46" t="str">
        <f t="shared" si="92"/>
        <v/>
      </c>
      <c r="CQ42" s="46" t="str">
        <f t="shared" si="93"/>
        <v/>
      </c>
      <c r="CR42" s="46" t="str">
        <f t="shared" si="94"/>
        <v/>
      </c>
      <c r="CS42" s="46" t="str">
        <f t="shared" si="95"/>
        <v/>
      </c>
      <c r="CT42" s="46" t="str">
        <f t="shared" si="96"/>
        <v/>
      </c>
      <c r="CU42" s="46" t="str">
        <f t="shared" si="97"/>
        <v/>
      </c>
      <c r="CV42" s="46" t="str">
        <f t="shared" si="98"/>
        <v/>
      </c>
      <c r="CW42" s="46" t="str">
        <f t="shared" si="99"/>
        <v/>
      </c>
      <c r="CX42" s="46" t="str">
        <f t="shared" si="100"/>
        <v/>
      </c>
      <c r="CY42" s="46" t="str">
        <f t="shared" si="101"/>
        <v/>
      </c>
      <c r="CZ42" s="46" t="str">
        <f t="shared" si="102"/>
        <v/>
      </c>
      <c r="DA42" s="46" t="str">
        <f t="shared" si="103"/>
        <v/>
      </c>
      <c r="DB42" s="46" t="str">
        <f t="shared" si="104"/>
        <v/>
      </c>
      <c r="DC42" s="46" t="str">
        <f t="shared" si="105"/>
        <v/>
      </c>
      <c r="DD42" s="46" t="str">
        <f t="shared" si="106"/>
        <v/>
      </c>
      <c r="DE42" s="46" t="str">
        <f t="shared" si="107"/>
        <v/>
      </c>
      <c r="DF42" s="46" t="str">
        <f t="shared" si="108"/>
        <v/>
      </c>
      <c r="DG42" s="46" t="str">
        <f t="shared" si="109"/>
        <v/>
      </c>
      <c r="DH42" s="46" t="str">
        <f t="shared" si="110"/>
        <v/>
      </c>
      <c r="DI42" s="46" t="str">
        <f t="shared" si="111"/>
        <v/>
      </c>
      <c r="DJ42" s="46" t="str">
        <f t="shared" si="112"/>
        <v/>
      </c>
      <c r="DK42" s="46" t="str">
        <f t="shared" si="113"/>
        <v/>
      </c>
      <c r="DL42" s="46" t="str">
        <f t="shared" si="114"/>
        <v/>
      </c>
      <c r="DM42" s="46" t="str">
        <f t="shared" si="115"/>
        <v/>
      </c>
      <c r="DN42" s="46" t="str">
        <f t="shared" si="116"/>
        <v/>
      </c>
      <c r="DO42" s="46" t="str">
        <f t="shared" si="117"/>
        <v/>
      </c>
      <c r="DP42" s="46" t="str">
        <f t="shared" si="118"/>
        <v/>
      </c>
      <c r="DQ42" s="46" t="str">
        <f t="shared" si="119"/>
        <v/>
      </c>
      <c r="DR42" s="46" t="str">
        <f t="shared" si="120"/>
        <v/>
      </c>
      <c r="DS42" s="46" t="str">
        <f t="shared" si="121"/>
        <v/>
      </c>
      <c r="DT42" s="46" t="str">
        <f t="shared" si="122"/>
        <v/>
      </c>
      <c r="DU42" s="46" t="str">
        <f t="shared" si="123"/>
        <v/>
      </c>
      <c r="DV42" s="46" t="str">
        <f t="shared" si="124"/>
        <v/>
      </c>
      <c r="DW42" s="46" t="str">
        <f t="shared" si="125"/>
        <v/>
      </c>
      <c r="DX42" s="46" t="str">
        <f t="shared" si="126"/>
        <v/>
      </c>
      <c r="DY42" s="46" t="str">
        <f t="shared" si="127"/>
        <v/>
      </c>
      <c r="DZ42" s="46" t="str">
        <f t="shared" si="128"/>
        <v/>
      </c>
      <c r="EA42" s="46" t="str">
        <f t="shared" si="129"/>
        <v/>
      </c>
      <c r="EB42" s="46" t="str">
        <f t="shared" si="130"/>
        <v/>
      </c>
      <c r="EC42" s="46" t="str">
        <f t="shared" si="131"/>
        <v/>
      </c>
      <c r="ED42" s="46" t="str">
        <f t="shared" si="132"/>
        <v/>
      </c>
      <c r="EE42" s="46" t="str">
        <f t="shared" si="133"/>
        <v/>
      </c>
      <c r="EF42" s="46" t="str">
        <f t="shared" si="134"/>
        <v/>
      </c>
      <c r="EG42" s="46" t="str">
        <f t="shared" si="135"/>
        <v/>
      </c>
      <c r="EH42" s="46" t="str">
        <f t="shared" si="136"/>
        <v/>
      </c>
      <c r="EI42" s="46" t="str">
        <f t="shared" si="137"/>
        <v/>
      </c>
      <c r="EJ42" s="46" t="str">
        <f t="shared" si="138"/>
        <v/>
      </c>
      <c r="EK42" s="46" t="str">
        <f t="shared" si="139"/>
        <v/>
      </c>
      <c r="EL42" s="46" t="str">
        <f t="shared" si="140"/>
        <v/>
      </c>
      <c r="EM42" s="46" t="str">
        <f t="shared" si="141"/>
        <v/>
      </c>
      <c r="EN42" s="46" t="str">
        <f t="shared" si="142"/>
        <v/>
      </c>
      <c r="EO42" s="46" t="str">
        <f t="shared" si="143"/>
        <v/>
      </c>
      <c r="EP42" s="46" t="str">
        <f t="shared" si="144"/>
        <v/>
      </c>
      <c r="EQ42" s="46" t="str">
        <f t="shared" si="145"/>
        <v/>
      </c>
      <c r="ER42" s="46" t="str">
        <f t="shared" si="146"/>
        <v/>
      </c>
      <c r="ES42" s="46" t="str">
        <f t="shared" si="147"/>
        <v/>
      </c>
      <c r="ET42" s="46" t="str">
        <f t="shared" si="148"/>
        <v/>
      </c>
      <c r="EU42" s="46" t="str">
        <f t="shared" si="149"/>
        <v/>
      </c>
      <c r="EV42" s="46" t="str">
        <f t="shared" si="150"/>
        <v/>
      </c>
      <c r="EW42" s="46" t="str">
        <f t="shared" si="19"/>
        <v/>
      </c>
      <c r="EX42" s="46" t="str">
        <f t="shared" si="151"/>
        <v/>
      </c>
      <c r="EY42" s="46" t="str">
        <f t="shared" si="152"/>
        <v/>
      </c>
      <c r="EZ42" s="46" t="str">
        <f t="shared" si="153"/>
        <v/>
      </c>
      <c r="FA42" s="46" t="str">
        <f t="shared" si="154"/>
        <v/>
      </c>
      <c r="FB42" s="46" t="str">
        <f t="shared" si="155"/>
        <v/>
      </c>
      <c r="FC42" s="46" t="str">
        <f t="shared" si="156"/>
        <v/>
      </c>
      <c r="FD42" s="46" t="str">
        <f t="shared" si="157"/>
        <v/>
      </c>
      <c r="FE42" s="46" t="str">
        <f t="shared" si="158"/>
        <v/>
      </c>
      <c r="FF42" s="46" t="str">
        <f t="shared" si="159"/>
        <v/>
      </c>
      <c r="FG42" s="46" t="str">
        <f t="shared" si="160"/>
        <v/>
      </c>
      <c r="FH42" s="46" t="str">
        <f t="shared" si="161"/>
        <v/>
      </c>
      <c r="FI42" s="46" t="str">
        <f t="shared" si="162"/>
        <v/>
      </c>
      <c r="FJ42" s="46" t="str">
        <f t="shared" si="163"/>
        <v/>
      </c>
      <c r="FK42" s="46" t="str">
        <f t="shared" si="164"/>
        <v/>
      </c>
      <c r="FL42" s="46" t="str">
        <f t="shared" si="165"/>
        <v/>
      </c>
      <c r="FM42" s="46" t="str">
        <f t="shared" si="166"/>
        <v/>
      </c>
      <c r="FN42" s="46" t="str">
        <f t="shared" si="167"/>
        <v/>
      </c>
      <c r="FO42" s="46" t="str">
        <f t="shared" si="168"/>
        <v/>
      </c>
      <c r="FP42" s="46" t="str">
        <f t="shared" si="169"/>
        <v/>
      </c>
      <c r="FQ42" s="46" t="str">
        <f t="shared" si="170"/>
        <v/>
      </c>
      <c r="FR42" s="46" t="str">
        <f t="shared" si="171"/>
        <v/>
      </c>
      <c r="FS42" s="46" t="str">
        <f t="shared" si="172"/>
        <v/>
      </c>
      <c r="FT42" s="46" t="str">
        <f t="shared" si="173"/>
        <v/>
      </c>
      <c r="FU42" s="46" t="str">
        <f t="shared" si="174"/>
        <v/>
      </c>
      <c r="FV42" s="46" t="str">
        <f t="shared" si="175"/>
        <v/>
      </c>
      <c r="FW42" s="46" t="str">
        <f t="shared" si="176"/>
        <v/>
      </c>
      <c r="FX42" s="46" t="str">
        <f t="shared" si="177"/>
        <v/>
      </c>
      <c r="FY42" s="46" t="str">
        <f t="shared" si="178"/>
        <v/>
      </c>
      <c r="FZ42" s="46" t="str">
        <f t="shared" si="179"/>
        <v/>
      </c>
      <c r="GA42" s="46" t="str">
        <f t="shared" si="180"/>
        <v/>
      </c>
      <c r="GB42" s="46" t="str">
        <f t="shared" si="181"/>
        <v/>
      </c>
      <c r="GC42" s="46" t="str">
        <f t="shared" si="182"/>
        <v/>
      </c>
      <c r="GD42" s="46" t="str">
        <f t="shared" si="183"/>
        <v/>
      </c>
      <c r="GE42" s="46" t="str">
        <f t="shared" si="184"/>
        <v/>
      </c>
      <c r="GF42" s="46" t="str">
        <f t="shared" si="185"/>
        <v/>
      </c>
      <c r="GG42" s="46" t="str">
        <f t="shared" si="186"/>
        <v/>
      </c>
      <c r="GH42" s="46" t="str">
        <f t="shared" si="187"/>
        <v/>
      </c>
      <c r="GI42" s="46" t="str">
        <f t="shared" si="188"/>
        <v/>
      </c>
      <c r="GJ42" s="46" t="str">
        <f t="shared" si="189"/>
        <v/>
      </c>
      <c r="GK42" s="46" t="str">
        <f t="shared" si="190"/>
        <v/>
      </c>
      <c r="GL42" s="46" t="str">
        <f t="shared" si="191"/>
        <v/>
      </c>
      <c r="GM42" s="46" t="str">
        <f t="shared" si="192"/>
        <v/>
      </c>
      <c r="GN42" s="46" t="str">
        <f t="shared" si="193"/>
        <v/>
      </c>
      <c r="GO42" s="46" t="str">
        <f t="shared" si="194"/>
        <v/>
      </c>
      <c r="GP42" s="46" t="str">
        <f t="shared" si="195"/>
        <v/>
      </c>
      <c r="GQ42" s="46" t="str">
        <f t="shared" si="196"/>
        <v/>
      </c>
      <c r="GR42" s="46" t="str">
        <f t="shared" si="197"/>
        <v/>
      </c>
      <c r="GS42" s="46" t="str">
        <f t="shared" si="198"/>
        <v/>
      </c>
      <c r="GT42" s="46" t="str">
        <f t="shared" si="199"/>
        <v/>
      </c>
      <c r="GU42" s="46" t="str">
        <f t="shared" si="200"/>
        <v/>
      </c>
      <c r="GV42" s="46" t="str">
        <f t="shared" si="201"/>
        <v/>
      </c>
      <c r="GW42" s="46" t="str">
        <f t="shared" si="202"/>
        <v/>
      </c>
      <c r="GX42" s="46" t="str">
        <f t="shared" si="203"/>
        <v/>
      </c>
      <c r="GY42" s="46" t="str">
        <f t="shared" si="204"/>
        <v/>
      </c>
      <c r="GZ42" s="46" t="str">
        <f t="shared" si="205"/>
        <v/>
      </c>
      <c r="HA42" s="46" t="str">
        <f t="shared" si="206"/>
        <v/>
      </c>
      <c r="HB42" s="46" t="str">
        <f t="shared" si="207"/>
        <v/>
      </c>
      <c r="HC42" s="46" t="str">
        <f t="shared" si="208"/>
        <v/>
      </c>
      <c r="HD42" s="46" t="str">
        <f t="shared" si="209"/>
        <v/>
      </c>
      <c r="HE42" s="46" t="str">
        <f t="shared" si="210"/>
        <v/>
      </c>
      <c r="HF42" s="46" t="str">
        <f t="shared" si="211"/>
        <v/>
      </c>
      <c r="HG42" s="46" t="str">
        <f t="shared" si="212"/>
        <v/>
      </c>
      <c r="HH42" s="46" t="str">
        <f t="shared" si="213"/>
        <v/>
      </c>
      <c r="HI42" s="46" t="str">
        <f t="shared" si="20"/>
        <v/>
      </c>
      <c r="HJ42" s="46" t="str">
        <f t="shared" si="241"/>
        <v/>
      </c>
      <c r="HK42" s="46" t="str">
        <f t="shared" si="242"/>
        <v/>
      </c>
      <c r="HL42" s="46" t="str">
        <f t="shared" si="243"/>
        <v/>
      </c>
      <c r="HM42" s="46" t="str">
        <f t="shared" si="244"/>
        <v/>
      </c>
      <c r="HN42" s="46" t="str">
        <f t="shared" si="245"/>
        <v/>
      </c>
      <c r="HO42" s="46" t="str">
        <f t="shared" si="246"/>
        <v/>
      </c>
      <c r="HP42" s="46" t="str">
        <f t="shared" si="247"/>
        <v/>
      </c>
      <c r="HQ42" s="146" t="e">
        <f t="shared" si="283"/>
        <v>#N/A</v>
      </c>
      <c r="HR42" s="146" t="e">
        <f t="shared" si="264"/>
        <v>#N/A</v>
      </c>
      <c r="HS42" s="146" t="e">
        <f t="shared" si="264"/>
        <v>#N/A</v>
      </c>
      <c r="HT42" s="146" t="e">
        <f t="shared" si="264"/>
        <v>#N/A</v>
      </c>
      <c r="HU42" s="146" t="e">
        <f t="shared" si="277"/>
        <v>#N/A</v>
      </c>
      <c r="HV42" s="146" t="e">
        <f t="shared" si="277"/>
        <v>#N/A</v>
      </c>
      <c r="HW42" s="146" t="e">
        <f t="shared" si="277"/>
        <v>#N/A</v>
      </c>
      <c r="HX42" s="146" t="e">
        <f t="shared" si="277"/>
        <v>#N/A</v>
      </c>
      <c r="HY42" s="146" t="e">
        <f t="shared" si="277"/>
        <v>#N/A</v>
      </c>
      <c r="HZ42" s="146" t="e">
        <f t="shared" si="277"/>
        <v>#N/A</v>
      </c>
      <c r="IA42" s="146" t="e">
        <f t="shared" si="277"/>
        <v>#N/A</v>
      </c>
      <c r="IB42" s="146" t="e">
        <f t="shared" si="277"/>
        <v>#N/A</v>
      </c>
      <c r="IC42" s="146" t="e">
        <f t="shared" si="277"/>
        <v>#N/A</v>
      </c>
      <c r="ID42" s="146" t="e">
        <f t="shared" si="277"/>
        <v>#N/A</v>
      </c>
      <c r="IE42" s="146" t="e">
        <f t="shared" si="277"/>
        <v>#N/A</v>
      </c>
      <c r="IF42" s="146" t="e">
        <f t="shared" si="277"/>
        <v>#N/A</v>
      </c>
      <c r="IG42" s="146" t="e">
        <f t="shared" si="277"/>
        <v>#N/A</v>
      </c>
      <c r="IH42" s="146" t="e">
        <f t="shared" si="277"/>
        <v>#N/A</v>
      </c>
      <c r="II42" s="146" t="e">
        <f t="shared" si="277"/>
        <v>#N/A</v>
      </c>
      <c r="IJ42" s="146" t="e">
        <f t="shared" si="272"/>
        <v>#N/A</v>
      </c>
      <c r="IK42" s="146" t="e">
        <f t="shared" si="272"/>
        <v>#N/A</v>
      </c>
      <c r="IL42" s="146" t="e">
        <f t="shared" si="272"/>
        <v>#N/A</v>
      </c>
      <c r="IM42" s="146" t="e">
        <f t="shared" si="272"/>
        <v>#N/A</v>
      </c>
      <c r="IN42" s="146" t="e">
        <f t="shared" si="272"/>
        <v>#N/A</v>
      </c>
      <c r="IO42" s="146" t="e">
        <f t="shared" si="272"/>
        <v>#N/A</v>
      </c>
      <c r="IP42" s="146" t="e">
        <f t="shared" si="272"/>
        <v>#N/A</v>
      </c>
      <c r="IQ42" s="146" t="e">
        <f t="shared" si="272"/>
        <v>#N/A</v>
      </c>
      <c r="IR42" s="146" t="e">
        <f t="shared" si="272"/>
        <v>#N/A</v>
      </c>
      <c r="IS42" s="146" t="e">
        <f t="shared" si="272"/>
        <v>#N/A</v>
      </c>
      <c r="IT42" s="146" t="e">
        <f t="shared" si="272"/>
        <v>#N/A</v>
      </c>
      <c r="IU42" s="146" t="e">
        <f t="shared" si="272"/>
        <v>#N/A</v>
      </c>
      <c r="IV42" s="146" t="e">
        <f t="shared" si="272"/>
        <v>#N/A</v>
      </c>
      <c r="IW42" s="146" t="e">
        <f t="shared" si="272"/>
        <v>#N/A</v>
      </c>
      <c r="IX42" s="146" t="e">
        <f t="shared" si="272"/>
        <v>#N/A</v>
      </c>
      <c r="IY42" s="146" t="e">
        <f t="shared" si="268"/>
        <v>#N/A</v>
      </c>
      <c r="IZ42" s="146" t="e">
        <f t="shared" si="268"/>
        <v>#N/A</v>
      </c>
      <c r="JA42" s="146" t="e">
        <f t="shared" si="268"/>
        <v>#N/A</v>
      </c>
      <c r="JB42" s="146" t="e">
        <f t="shared" si="268"/>
        <v>#N/A</v>
      </c>
      <c r="JC42" s="146" t="e">
        <f t="shared" si="268"/>
        <v>#N/A</v>
      </c>
      <c r="JD42" s="146" t="e">
        <f t="shared" si="268"/>
        <v>#N/A</v>
      </c>
      <c r="JE42" s="146" t="e">
        <f t="shared" si="268"/>
        <v>#N/A</v>
      </c>
      <c r="JF42" s="146" t="e">
        <f t="shared" si="268"/>
        <v>#N/A</v>
      </c>
      <c r="JG42" s="146" t="e">
        <f t="shared" si="268"/>
        <v>#N/A</v>
      </c>
      <c r="JH42" s="146" t="e">
        <f t="shared" si="268"/>
        <v>#N/A</v>
      </c>
      <c r="JI42" s="146" t="e">
        <f t="shared" si="268"/>
        <v>#N/A</v>
      </c>
      <c r="JJ42" s="146" t="e">
        <f t="shared" si="268"/>
        <v>#N/A</v>
      </c>
      <c r="JK42" s="146" t="e">
        <f t="shared" si="268"/>
        <v>#N/A</v>
      </c>
      <c r="JL42" s="146" t="e">
        <f t="shared" si="268"/>
        <v>#N/A</v>
      </c>
      <c r="JM42" s="146" t="e">
        <f t="shared" si="268"/>
        <v>#N/A</v>
      </c>
      <c r="JN42" s="146" t="e">
        <f t="shared" si="286"/>
        <v>#N/A</v>
      </c>
      <c r="JO42" s="146" t="e">
        <f t="shared" si="286"/>
        <v>#N/A</v>
      </c>
      <c r="JP42" s="146" t="e">
        <f t="shared" si="286"/>
        <v>#N/A</v>
      </c>
      <c r="JQ42" s="146" t="e">
        <f t="shared" si="286"/>
        <v>#N/A</v>
      </c>
      <c r="JR42" s="146" t="e">
        <f t="shared" si="286"/>
        <v>#N/A</v>
      </c>
      <c r="JS42" s="146" t="e">
        <f t="shared" si="286"/>
        <v>#N/A</v>
      </c>
      <c r="JT42" s="146" t="e">
        <f t="shared" si="286"/>
        <v>#N/A</v>
      </c>
      <c r="JU42" s="146" t="e">
        <f t="shared" si="286"/>
        <v>#N/A</v>
      </c>
      <c r="JV42" s="146" t="e">
        <f t="shared" si="286"/>
        <v>#N/A</v>
      </c>
      <c r="JW42" s="146" t="e">
        <f t="shared" si="286"/>
        <v>#N/A</v>
      </c>
      <c r="JX42" s="146" t="e">
        <f t="shared" si="286"/>
        <v>#N/A</v>
      </c>
      <c r="JY42" s="146" t="e">
        <f t="shared" si="286"/>
        <v>#N/A</v>
      </c>
      <c r="JZ42" s="146" t="e">
        <f t="shared" si="286"/>
        <v>#N/A</v>
      </c>
      <c r="KA42" s="146" t="e">
        <f t="shared" si="286"/>
        <v>#N/A</v>
      </c>
      <c r="KB42" s="146" t="e">
        <f t="shared" si="286"/>
        <v>#N/A</v>
      </c>
      <c r="KC42" s="146" t="e">
        <f t="shared" si="21"/>
        <v>#N/A</v>
      </c>
      <c r="KD42" s="146" t="e">
        <f t="shared" si="265"/>
        <v>#N/A</v>
      </c>
      <c r="KE42" s="146" t="e">
        <f t="shared" si="265"/>
        <v>#N/A</v>
      </c>
      <c r="KF42" s="146" t="e">
        <f t="shared" si="265"/>
        <v>#N/A</v>
      </c>
      <c r="KG42" s="146" t="e">
        <f t="shared" si="278"/>
        <v>#N/A</v>
      </c>
      <c r="KH42" s="146" t="e">
        <f t="shared" si="278"/>
        <v>#N/A</v>
      </c>
      <c r="KI42" s="146" t="e">
        <f t="shared" si="278"/>
        <v>#N/A</v>
      </c>
      <c r="KJ42" s="146" t="e">
        <f t="shared" si="278"/>
        <v>#N/A</v>
      </c>
      <c r="KK42" s="146" t="e">
        <f t="shared" si="278"/>
        <v>#N/A</v>
      </c>
      <c r="KL42" s="146" t="e">
        <f t="shared" si="278"/>
        <v>#N/A</v>
      </c>
      <c r="KM42" s="146" t="e">
        <f t="shared" si="278"/>
        <v>#N/A</v>
      </c>
      <c r="KN42" s="146" t="e">
        <f t="shared" si="278"/>
        <v>#N/A</v>
      </c>
      <c r="KO42" s="146" t="e">
        <f t="shared" si="278"/>
        <v>#N/A</v>
      </c>
      <c r="KP42" s="146" t="e">
        <f t="shared" si="278"/>
        <v>#N/A</v>
      </c>
      <c r="KQ42" s="146" t="e">
        <f t="shared" si="278"/>
        <v>#N/A</v>
      </c>
      <c r="KR42" s="146" t="e">
        <f t="shared" si="278"/>
        <v>#N/A</v>
      </c>
      <c r="KS42" s="146" t="e">
        <f t="shared" si="278"/>
        <v>#N/A</v>
      </c>
      <c r="KT42" s="146" t="e">
        <f t="shared" si="278"/>
        <v>#N/A</v>
      </c>
      <c r="KU42" s="146" t="e">
        <f t="shared" si="278"/>
        <v>#N/A</v>
      </c>
      <c r="KV42" s="146" t="e">
        <f t="shared" si="273"/>
        <v>#N/A</v>
      </c>
      <c r="KW42" s="146" t="e">
        <f t="shared" si="273"/>
        <v>#N/A</v>
      </c>
      <c r="KX42" s="146" t="e">
        <f t="shared" si="273"/>
        <v>#N/A</v>
      </c>
      <c r="KY42" s="146" t="e">
        <f t="shared" si="273"/>
        <v>#N/A</v>
      </c>
      <c r="KZ42" s="146" t="e">
        <f t="shared" si="273"/>
        <v>#N/A</v>
      </c>
      <c r="LA42" s="146" t="e">
        <f t="shared" si="273"/>
        <v>#N/A</v>
      </c>
      <c r="LB42" s="146" t="e">
        <f t="shared" si="273"/>
        <v>#N/A</v>
      </c>
      <c r="LC42" s="146" t="e">
        <f t="shared" si="273"/>
        <v>#N/A</v>
      </c>
      <c r="LD42" s="146" t="e">
        <f t="shared" si="273"/>
        <v>#N/A</v>
      </c>
      <c r="LE42" s="146" t="e">
        <f t="shared" si="273"/>
        <v>#N/A</v>
      </c>
      <c r="LF42" s="146" t="e">
        <f t="shared" si="273"/>
        <v>#N/A</v>
      </c>
      <c r="LG42" s="146" t="e">
        <f t="shared" si="273"/>
        <v>#N/A</v>
      </c>
      <c r="LH42" s="146" t="e">
        <f t="shared" si="273"/>
        <v>#N/A</v>
      </c>
      <c r="LI42" s="146" t="e">
        <f t="shared" si="273"/>
        <v>#N/A</v>
      </c>
      <c r="LJ42" s="146" t="e">
        <f t="shared" si="273"/>
        <v>#N/A</v>
      </c>
      <c r="LK42" s="146" t="e">
        <f t="shared" si="269"/>
        <v>#N/A</v>
      </c>
      <c r="LL42" s="146" t="e">
        <f t="shared" si="269"/>
        <v>#N/A</v>
      </c>
      <c r="LM42" s="146" t="e">
        <f t="shared" si="269"/>
        <v>#N/A</v>
      </c>
      <c r="LN42" s="146" t="e">
        <f t="shared" si="269"/>
        <v>#N/A</v>
      </c>
      <c r="LO42" s="146" t="e">
        <f t="shared" si="269"/>
        <v>#N/A</v>
      </c>
      <c r="LP42" s="146" t="e">
        <f t="shared" si="269"/>
        <v>#N/A</v>
      </c>
      <c r="LQ42" s="146" t="e">
        <f t="shared" si="269"/>
        <v>#N/A</v>
      </c>
      <c r="LR42" s="146" t="e">
        <f t="shared" si="269"/>
        <v>#N/A</v>
      </c>
      <c r="LS42" s="146" t="e">
        <f t="shared" si="269"/>
        <v>#N/A</v>
      </c>
      <c r="LT42" s="146" t="e">
        <f t="shared" si="269"/>
        <v>#N/A</v>
      </c>
      <c r="LU42" s="146" t="e">
        <f t="shared" si="269"/>
        <v>#N/A</v>
      </c>
      <c r="LV42" s="146" t="e">
        <f t="shared" si="269"/>
        <v>#N/A</v>
      </c>
      <c r="LW42" s="146" t="e">
        <f t="shared" si="269"/>
        <v>#N/A</v>
      </c>
      <c r="LX42" s="146" t="e">
        <f t="shared" si="269"/>
        <v>#N/A</v>
      </c>
      <c r="LY42" s="146" t="e">
        <f t="shared" si="269"/>
        <v>#N/A</v>
      </c>
      <c r="LZ42" s="146" t="e">
        <f t="shared" si="287"/>
        <v>#N/A</v>
      </c>
      <c r="MA42" s="146" t="e">
        <f t="shared" si="287"/>
        <v>#N/A</v>
      </c>
      <c r="MB42" s="146" t="e">
        <f t="shared" si="287"/>
        <v>#N/A</v>
      </c>
      <c r="MC42" s="146" t="e">
        <f t="shared" si="287"/>
        <v>#N/A</v>
      </c>
      <c r="MD42" s="146" t="e">
        <f t="shared" si="287"/>
        <v>#N/A</v>
      </c>
      <c r="ME42" s="146" t="e">
        <f t="shared" si="287"/>
        <v>#N/A</v>
      </c>
      <c r="MF42" s="146" t="e">
        <f t="shared" si="287"/>
        <v>#N/A</v>
      </c>
      <c r="MG42" s="146" t="e">
        <f t="shared" si="287"/>
        <v>#N/A</v>
      </c>
      <c r="MH42" s="146" t="e">
        <f t="shared" si="287"/>
        <v>#N/A</v>
      </c>
      <c r="MI42" s="146" t="e">
        <f t="shared" si="287"/>
        <v>#N/A</v>
      </c>
      <c r="MJ42" s="146" t="e">
        <f t="shared" si="287"/>
        <v>#N/A</v>
      </c>
      <c r="MK42" s="146" t="e">
        <f t="shared" si="287"/>
        <v>#N/A</v>
      </c>
      <c r="ML42" s="146" t="e">
        <f t="shared" si="287"/>
        <v>#N/A</v>
      </c>
      <c r="MM42" s="146" t="e">
        <f t="shared" si="287"/>
        <v>#N/A</v>
      </c>
      <c r="MN42" s="146" t="e">
        <f t="shared" si="287"/>
        <v>#N/A</v>
      </c>
      <c r="MO42" s="146" t="e">
        <f t="shared" si="22"/>
        <v>#N/A</v>
      </c>
      <c r="MP42" s="146" t="e">
        <f t="shared" si="266"/>
        <v>#N/A</v>
      </c>
      <c r="MQ42" s="146" t="e">
        <f t="shared" si="266"/>
        <v>#N/A</v>
      </c>
      <c r="MR42" s="146" t="e">
        <f t="shared" si="266"/>
        <v>#N/A</v>
      </c>
      <c r="MS42" s="146" t="e">
        <f t="shared" si="279"/>
        <v>#N/A</v>
      </c>
      <c r="MT42" s="146" t="e">
        <f t="shared" si="279"/>
        <v>#N/A</v>
      </c>
      <c r="MU42" s="146" t="e">
        <f t="shared" si="279"/>
        <v>#N/A</v>
      </c>
      <c r="MV42" s="146" t="e">
        <f t="shared" si="279"/>
        <v>#N/A</v>
      </c>
      <c r="MW42" s="146" t="e">
        <f t="shared" si="279"/>
        <v>#N/A</v>
      </c>
      <c r="MX42" s="146" t="e">
        <f t="shared" si="279"/>
        <v>#N/A</v>
      </c>
      <c r="MY42" s="146" t="e">
        <f t="shared" si="279"/>
        <v>#N/A</v>
      </c>
      <c r="MZ42" s="146" t="e">
        <f t="shared" si="279"/>
        <v>#N/A</v>
      </c>
      <c r="NA42" s="146" t="e">
        <f t="shared" si="279"/>
        <v>#N/A</v>
      </c>
      <c r="NB42" s="146" t="e">
        <f t="shared" si="279"/>
        <v>#N/A</v>
      </c>
      <c r="NC42" s="146" t="e">
        <f t="shared" si="279"/>
        <v>#N/A</v>
      </c>
      <c r="ND42" s="146" t="e">
        <f t="shared" si="279"/>
        <v>#N/A</v>
      </c>
      <c r="NE42" s="146" t="e">
        <f t="shared" si="279"/>
        <v>#N/A</v>
      </c>
      <c r="NF42" s="146" t="e">
        <f t="shared" si="279"/>
        <v>#N/A</v>
      </c>
      <c r="NG42" s="146" t="e">
        <f t="shared" si="279"/>
        <v>#N/A</v>
      </c>
      <c r="NH42" s="146" t="e">
        <f t="shared" si="274"/>
        <v>#N/A</v>
      </c>
      <c r="NI42" s="146" t="e">
        <f t="shared" si="274"/>
        <v>#N/A</v>
      </c>
      <c r="NJ42" s="146" t="e">
        <f t="shared" si="274"/>
        <v>#N/A</v>
      </c>
      <c r="NK42" s="146" t="e">
        <f t="shared" si="274"/>
        <v>#N/A</v>
      </c>
      <c r="NL42" s="146" t="e">
        <f t="shared" si="274"/>
        <v>#N/A</v>
      </c>
      <c r="NM42" s="146" t="e">
        <f t="shared" si="274"/>
        <v>#N/A</v>
      </c>
      <c r="NN42" s="146" t="e">
        <f t="shared" si="274"/>
        <v>#N/A</v>
      </c>
      <c r="NO42" s="146" t="e">
        <f t="shared" si="274"/>
        <v>#N/A</v>
      </c>
      <c r="NP42" s="146" t="e">
        <f t="shared" si="274"/>
        <v>#N/A</v>
      </c>
      <c r="NQ42" s="146" t="e">
        <f t="shared" si="274"/>
        <v>#N/A</v>
      </c>
      <c r="NR42" s="146" t="e">
        <f t="shared" si="274"/>
        <v>#N/A</v>
      </c>
      <c r="NS42" s="146" t="e">
        <f t="shared" si="274"/>
        <v>#N/A</v>
      </c>
      <c r="NT42" s="146" t="e">
        <f t="shared" si="274"/>
        <v>#N/A</v>
      </c>
      <c r="NU42" s="146" t="e">
        <f t="shared" si="274"/>
        <v>#N/A</v>
      </c>
      <c r="NV42" s="146" t="e">
        <f t="shared" si="274"/>
        <v>#N/A</v>
      </c>
      <c r="NW42" s="146" t="e">
        <f t="shared" si="270"/>
        <v>#N/A</v>
      </c>
      <c r="NX42" s="146" t="e">
        <f t="shared" si="270"/>
        <v>#N/A</v>
      </c>
      <c r="NY42" s="146" t="e">
        <f t="shared" si="270"/>
        <v>#N/A</v>
      </c>
      <c r="NZ42" s="146" t="e">
        <f t="shared" si="270"/>
        <v>#N/A</v>
      </c>
      <c r="OA42" s="146" t="e">
        <f t="shared" si="270"/>
        <v>#N/A</v>
      </c>
      <c r="OB42" s="146" t="e">
        <f t="shared" si="270"/>
        <v>#N/A</v>
      </c>
      <c r="OC42" s="146" t="e">
        <f t="shared" si="270"/>
        <v>#N/A</v>
      </c>
      <c r="OD42" s="146" t="e">
        <f t="shared" si="270"/>
        <v>#N/A</v>
      </c>
      <c r="OE42" s="146" t="e">
        <f t="shared" si="270"/>
        <v>#N/A</v>
      </c>
      <c r="OF42" s="146" t="e">
        <f t="shared" si="270"/>
        <v>#N/A</v>
      </c>
      <c r="OG42" s="146" t="e">
        <f t="shared" si="270"/>
        <v>#N/A</v>
      </c>
      <c r="OH42" s="146" t="e">
        <f t="shared" si="270"/>
        <v>#N/A</v>
      </c>
      <c r="OI42" s="146" t="e">
        <f t="shared" si="270"/>
        <v>#N/A</v>
      </c>
      <c r="OJ42" s="146" t="e">
        <f t="shared" si="270"/>
        <v>#N/A</v>
      </c>
      <c r="OK42" s="146" t="e">
        <f t="shared" si="270"/>
        <v>#N/A</v>
      </c>
      <c r="OL42" s="146" t="e">
        <f t="shared" si="288"/>
        <v>#N/A</v>
      </c>
      <c r="OM42" s="146" t="e">
        <f t="shared" si="288"/>
        <v>#N/A</v>
      </c>
      <c r="ON42" s="146" t="e">
        <f t="shared" si="288"/>
        <v>#N/A</v>
      </c>
      <c r="OO42" s="146" t="e">
        <f t="shared" si="288"/>
        <v>#N/A</v>
      </c>
      <c r="OP42" s="146" t="e">
        <f t="shared" si="288"/>
        <v>#N/A</v>
      </c>
      <c r="OQ42" s="146" t="e">
        <f t="shared" si="288"/>
        <v>#N/A</v>
      </c>
      <c r="OR42" s="146" t="e">
        <f t="shared" si="288"/>
        <v>#N/A</v>
      </c>
      <c r="OS42" s="146" t="e">
        <f t="shared" si="288"/>
        <v>#N/A</v>
      </c>
      <c r="OT42" s="146" t="e">
        <f t="shared" si="288"/>
        <v>#N/A</v>
      </c>
      <c r="OU42" s="146" t="e">
        <f t="shared" si="288"/>
        <v>#N/A</v>
      </c>
      <c r="OV42" s="146" t="e">
        <f t="shared" si="288"/>
        <v>#N/A</v>
      </c>
      <c r="OW42" s="146" t="e">
        <f t="shared" si="288"/>
        <v>#N/A</v>
      </c>
      <c r="OX42" s="146" t="e">
        <f t="shared" si="288"/>
        <v>#N/A</v>
      </c>
      <c r="OY42" s="146" t="e">
        <f t="shared" si="288"/>
        <v>#N/A</v>
      </c>
      <c r="OZ42" s="146" t="e">
        <f t="shared" si="288"/>
        <v>#N/A</v>
      </c>
      <c r="PA42" s="146" t="e">
        <f t="shared" si="23"/>
        <v>#N/A</v>
      </c>
      <c r="PB42" s="146" t="e">
        <f t="shared" si="284"/>
        <v>#N/A</v>
      </c>
      <c r="PC42" s="146" t="e">
        <f t="shared" si="284"/>
        <v>#N/A</v>
      </c>
      <c r="PD42" s="146" t="e">
        <f t="shared" si="284"/>
        <v>#N/A</v>
      </c>
      <c r="PE42" s="146" t="e">
        <f t="shared" si="284"/>
        <v>#N/A</v>
      </c>
      <c r="PF42" s="146" t="e">
        <f t="shared" si="284"/>
        <v>#N/A</v>
      </c>
      <c r="PG42" s="146" t="e">
        <f t="shared" si="284"/>
        <v>#N/A</v>
      </c>
      <c r="PH42" s="146" t="e">
        <f t="shared" si="284"/>
        <v>#N/A</v>
      </c>
      <c r="PI42" s="146" t="e">
        <f t="shared" si="284"/>
        <v>#N/A</v>
      </c>
    </row>
    <row r="43" spans="1:425" hidden="1" x14ac:dyDescent="0.45">
      <c r="A43" s="4">
        <v>40</v>
      </c>
      <c r="B43" s="319" t="str">
        <f>IFERROR(_xlfn.LOGNORM.INV(VLookups!$B$22,LN($G43),LN($K43)),"")</f>
        <v/>
      </c>
      <c r="C43" s="81"/>
      <c r="D43" s="319" t="str">
        <f>IFERROR(_xlfn.LOGNORM.INV(VLookups!$B$23,LN($G43),LN($K43)),"")</f>
        <v/>
      </c>
      <c r="E43" s="32" t="str">
        <f t="shared" si="8"/>
        <v/>
      </c>
      <c r="F43" s="32" t="str">
        <f t="shared" si="9"/>
        <v/>
      </c>
      <c r="G43" s="65" t="str">
        <f>IF(AND(C43&gt;0,NOT(ISBLANK(H43))),IF(VLOOKUP($C$3,VLookups!$A$17:$B$18,2,FALSE),C43*VLOOKUP(H43,VLookups!$A$4:$B$13,2,FALSE),C43),"")</f>
        <v/>
      </c>
      <c r="H43" s="21"/>
      <c r="I43" s="53"/>
      <c r="J43" s="237"/>
      <c r="K43" s="320" t="str">
        <f>IF(C43&gt;0,IF(ISBLANK(J43),IF(ISBLANK(H43),"",VLOOKUP(H43,VLookups!$A$4:$C$13,3,FALSE)),J43),"")</f>
        <v/>
      </c>
      <c r="L43" s="320" t="str">
        <f t="shared" si="10"/>
        <v/>
      </c>
      <c r="M43" s="67" t="str">
        <f t="shared" si="11"/>
        <v/>
      </c>
      <c r="N43" s="81"/>
      <c r="O43" s="230" t="str">
        <f>IF(AND(N43&gt;0,C43&gt;0,NOT(K43="")),ABS(VLOOKUP($N$1,VLookups!$A$27:$B$28,2,FALSE)-_xlfn.LOGNORM.DIST(N43,LN(G43),LN(K43),TRUE)),"")</f>
        <v/>
      </c>
      <c r="P43" s="80" t="str">
        <f>IF(AND($B43&gt;0,$C43&gt;0,$D43&gt;0,NOT(ISBLANK($H43))),_xlfn.LOGNORM.INV(ABS(VLOOKUP($N$1,VLookups!$A$27:$B$28,2,FALSE)-P$3),LN($G43),LN($K43)),"")</f>
        <v/>
      </c>
      <c r="Q43" s="79" t="str">
        <f>IF(AND($B43&gt;0,$C43&gt;0,$D43&gt;0,NOT(ISBLANK($H43))),_xlfn.LOGNORM.INV(ABS(VLOOKUP($N$1,VLookups!$A$27:$B$28,2,FALSE)-Q$3),LN($G43),LN($K43)),"")</f>
        <v/>
      </c>
      <c r="R43" s="80" t="str">
        <f>IF(AND($B43&gt;0,$C43&gt;0,$D43&gt;0,NOT(ISBLANK($H43))),_xlfn.LOGNORM.INV(ABS(VLOOKUP($N$1,VLookups!$A$27:$B$28,2,FALSE)-R$3),LN($G43),LN($K43)),"")</f>
        <v/>
      </c>
      <c r="S43" s="79" t="str">
        <f>IF(AND($B43&gt;0,$C43&gt;0,$D43&gt;0,NOT(ISBLANK($H43))),_xlfn.LOGNORM.INV(ABS(VLOOKUP($N$1,VLookups!$A$27:$B$28,2,FALSE)-S$3),LN($G43),LN($K43)),"")</f>
        <v/>
      </c>
      <c r="T43" s="80" t="str">
        <f>IF(AND($B43&gt;0,$C43&gt;0,$D43&gt;0,NOT(ISBLANK($H43))),_xlfn.LOGNORM.INV(ABS(VLOOKUP($N$1,VLookups!$A$27:$B$28,2,FALSE)-T$3),LN($G43),LN($K43)),"")</f>
        <v/>
      </c>
      <c r="U43" s="79" t="str">
        <f>IF(AND($B43&gt;0,$C43&gt;0,$D43&gt;0,NOT(ISBLANK($H43))),_xlfn.LOGNORM.INV(ABS(VLOOKUP($N$1,VLookups!$A$27:$B$28,2,FALSE)-U$3),LN($G43),LN($K43)),"")</f>
        <v/>
      </c>
      <c r="V43" s="5"/>
      <c r="W43" s="145" t="str">
        <f t="shared" si="12"/>
        <v/>
      </c>
      <c r="X43" s="145" t="str">
        <f t="shared" si="13"/>
        <v/>
      </c>
      <c r="Y43" s="46" t="str">
        <f t="shared" ref="Y43" si="294">IF(ISNONTEXT($W43),X43+$W43,"")</f>
        <v/>
      </c>
      <c r="Z43" s="46" t="str">
        <f t="shared" si="25"/>
        <v/>
      </c>
      <c r="AA43" s="46" t="str">
        <f t="shared" si="26"/>
        <v/>
      </c>
      <c r="AB43" s="46" t="str">
        <f t="shared" si="27"/>
        <v/>
      </c>
      <c r="AC43" s="46" t="str">
        <f t="shared" si="28"/>
        <v/>
      </c>
      <c r="AD43" s="46" t="str">
        <f t="shared" si="29"/>
        <v/>
      </c>
      <c r="AE43" s="46" t="str">
        <f t="shared" si="30"/>
        <v/>
      </c>
      <c r="AF43" s="46" t="str">
        <f t="shared" si="31"/>
        <v/>
      </c>
      <c r="AG43" s="46" t="str">
        <f t="shared" si="32"/>
        <v/>
      </c>
      <c r="AH43" s="46" t="str">
        <f t="shared" si="33"/>
        <v/>
      </c>
      <c r="AI43" s="46" t="str">
        <f t="shared" si="34"/>
        <v/>
      </c>
      <c r="AJ43" s="46" t="str">
        <f t="shared" si="35"/>
        <v/>
      </c>
      <c r="AK43" s="46" t="str">
        <f t="shared" si="36"/>
        <v/>
      </c>
      <c r="AL43" s="46" t="str">
        <f t="shared" si="37"/>
        <v/>
      </c>
      <c r="AM43" s="46" t="str">
        <f t="shared" si="38"/>
        <v/>
      </c>
      <c r="AN43" s="46" t="str">
        <f t="shared" si="39"/>
        <v/>
      </c>
      <c r="AO43" s="46" t="str">
        <f t="shared" si="40"/>
        <v/>
      </c>
      <c r="AP43" s="46" t="str">
        <f t="shared" si="41"/>
        <v/>
      </c>
      <c r="AQ43" s="46" t="str">
        <f t="shared" si="42"/>
        <v/>
      </c>
      <c r="AR43" s="46" t="str">
        <f t="shared" si="43"/>
        <v/>
      </c>
      <c r="AS43" s="46" t="str">
        <f t="shared" si="44"/>
        <v/>
      </c>
      <c r="AT43" s="46" t="str">
        <f t="shared" si="45"/>
        <v/>
      </c>
      <c r="AU43" s="46" t="str">
        <f t="shared" si="46"/>
        <v/>
      </c>
      <c r="AV43" s="46" t="str">
        <f t="shared" si="47"/>
        <v/>
      </c>
      <c r="AW43" s="46" t="str">
        <f t="shared" si="48"/>
        <v/>
      </c>
      <c r="AX43" s="46" t="str">
        <f t="shared" si="49"/>
        <v/>
      </c>
      <c r="AY43" s="46" t="str">
        <f t="shared" si="50"/>
        <v/>
      </c>
      <c r="AZ43" s="46" t="str">
        <f t="shared" si="51"/>
        <v/>
      </c>
      <c r="BA43" s="46" t="str">
        <f t="shared" si="52"/>
        <v/>
      </c>
      <c r="BB43" s="46" t="str">
        <f t="shared" si="53"/>
        <v/>
      </c>
      <c r="BC43" s="46" t="str">
        <f t="shared" si="54"/>
        <v/>
      </c>
      <c r="BD43" s="46" t="str">
        <f t="shared" si="55"/>
        <v/>
      </c>
      <c r="BE43" s="46" t="str">
        <f t="shared" si="56"/>
        <v/>
      </c>
      <c r="BF43" s="46" t="str">
        <f t="shared" si="57"/>
        <v/>
      </c>
      <c r="BG43" s="46" t="str">
        <f t="shared" si="58"/>
        <v/>
      </c>
      <c r="BH43" s="46" t="str">
        <f t="shared" si="59"/>
        <v/>
      </c>
      <c r="BI43" s="46" t="str">
        <f t="shared" si="60"/>
        <v/>
      </c>
      <c r="BJ43" s="46" t="str">
        <f t="shared" si="61"/>
        <v/>
      </c>
      <c r="BK43" s="46" t="str">
        <f t="shared" si="62"/>
        <v/>
      </c>
      <c r="BL43" s="46" t="str">
        <f t="shared" si="63"/>
        <v/>
      </c>
      <c r="BM43" s="46" t="str">
        <f t="shared" si="64"/>
        <v/>
      </c>
      <c r="BN43" s="46" t="str">
        <f t="shared" si="65"/>
        <v/>
      </c>
      <c r="BO43" s="46" t="str">
        <f t="shared" si="66"/>
        <v/>
      </c>
      <c r="BP43" s="46" t="str">
        <f t="shared" si="67"/>
        <v/>
      </c>
      <c r="BQ43" s="46" t="str">
        <f t="shared" si="68"/>
        <v/>
      </c>
      <c r="BR43" s="46" t="str">
        <f t="shared" si="69"/>
        <v/>
      </c>
      <c r="BS43" s="46" t="str">
        <f t="shared" si="70"/>
        <v/>
      </c>
      <c r="BT43" s="46" t="str">
        <f t="shared" si="71"/>
        <v/>
      </c>
      <c r="BU43" s="46" t="str">
        <f t="shared" si="72"/>
        <v/>
      </c>
      <c r="BV43" s="46" t="str">
        <f t="shared" si="73"/>
        <v/>
      </c>
      <c r="BW43" s="46" t="str">
        <f t="shared" si="74"/>
        <v/>
      </c>
      <c r="BX43" s="46" t="str">
        <f t="shared" si="75"/>
        <v/>
      </c>
      <c r="BY43" s="46" t="str">
        <f t="shared" si="76"/>
        <v/>
      </c>
      <c r="BZ43" s="46" t="str">
        <f t="shared" si="77"/>
        <v/>
      </c>
      <c r="CA43" s="46" t="str">
        <f t="shared" si="78"/>
        <v/>
      </c>
      <c r="CB43" s="46" t="str">
        <f t="shared" si="79"/>
        <v/>
      </c>
      <c r="CC43" s="46" t="str">
        <f t="shared" si="80"/>
        <v/>
      </c>
      <c r="CD43" s="46" t="str">
        <f t="shared" si="81"/>
        <v/>
      </c>
      <c r="CE43" s="46" t="str">
        <f t="shared" si="82"/>
        <v/>
      </c>
      <c r="CF43" s="46" t="str">
        <f t="shared" si="83"/>
        <v/>
      </c>
      <c r="CG43" s="46" t="str">
        <f t="shared" si="84"/>
        <v/>
      </c>
      <c r="CH43" s="46" t="str">
        <f t="shared" si="85"/>
        <v/>
      </c>
      <c r="CI43" s="46" t="str">
        <f t="shared" si="86"/>
        <v/>
      </c>
      <c r="CJ43" s="46" t="str">
        <f t="shared" si="87"/>
        <v/>
      </c>
      <c r="CK43" s="46" t="str">
        <f t="shared" si="18"/>
        <v/>
      </c>
      <c r="CL43" s="46" t="str">
        <f t="shared" si="88"/>
        <v/>
      </c>
      <c r="CM43" s="46" t="str">
        <f t="shared" si="89"/>
        <v/>
      </c>
      <c r="CN43" s="46" t="str">
        <f t="shared" si="90"/>
        <v/>
      </c>
      <c r="CO43" s="46" t="str">
        <f t="shared" si="91"/>
        <v/>
      </c>
      <c r="CP43" s="46" t="str">
        <f t="shared" si="92"/>
        <v/>
      </c>
      <c r="CQ43" s="46" t="str">
        <f t="shared" si="93"/>
        <v/>
      </c>
      <c r="CR43" s="46" t="str">
        <f t="shared" si="94"/>
        <v/>
      </c>
      <c r="CS43" s="46" t="str">
        <f t="shared" si="95"/>
        <v/>
      </c>
      <c r="CT43" s="46" t="str">
        <f t="shared" si="96"/>
        <v/>
      </c>
      <c r="CU43" s="46" t="str">
        <f t="shared" si="97"/>
        <v/>
      </c>
      <c r="CV43" s="46" t="str">
        <f t="shared" si="98"/>
        <v/>
      </c>
      <c r="CW43" s="46" t="str">
        <f t="shared" si="99"/>
        <v/>
      </c>
      <c r="CX43" s="46" t="str">
        <f t="shared" si="100"/>
        <v/>
      </c>
      <c r="CY43" s="46" t="str">
        <f t="shared" si="101"/>
        <v/>
      </c>
      <c r="CZ43" s="46" t="str">
        <f t="shared" si="102"/>
        <v/>
      </c>
      <c r="DA43" s="46" t="str">
        <f t="shared" si="103"/>
        <v/>
      </c>
      <c r="DB43" s="46" t="str">
        <f t="shared" si="104"/>
        <v/>
      </c>
      <c r="DC43" s="46" t="str">
        <f t="shared" si="105"/>
        <v/>
      </c>
      <c r="DD43" s="46" t="str">
        <f t="shared" si="106"/>
        <v/>
      </c>
      <c r="DE43" s="46" t="str">
        <f t="shared" si="107"/>
        <v/>
      </c>
      <c r="DF43" s="46" t="str">
        <f t="shared" si="108"/>
        <v/>
      </c>
      <c r="DG43" s="46" t="str">
        <f t="shared" si="109"/>
        <v/>
      </c>
      <c r="DH43" s="46" t="str">
        <f t="shared" si="110"/>
        <v/>
      </c>
      <c r="DI43" s="46" t="str">
        <f t="shared" si="111"/>
        <v/>
      </c>
      <c r="DJ43" s="46" t="str">
        <f t="shared" si="112"/>
        <v/>
      </c>
      <c r="DK43" s="46" t="str">
        <f t="shared" si="113"/>
        <v/>
      </c>
      <c r="DL43" s="46" t="str">
        <f t="shared" si="114"/>
        <v/>
      </c>
      <c r="DM43" s="46" t="str">
        <f t="shared" si="115"/>
        <v/>
      </c>
      <c r="DN43" s="46" t="str">
        <f t="shared" si="116"/>
        <v/>
      </c>
      <c r="DO43" s="46" t="str">
        <f t="shared" si="117"/>
        <v/>
      </c>
      <c r="DP43" s="46" t="str">
        <f t="shared" si="118"/>
        <v/>
      </c>
      <c r="DQ43" s="46" t="str">
        <f t="shared" si="119"/>
        <v/>
      </c>
      <c r="DR43" s="46" t="str">
        <f t="shared" si="120"/>
        <v/>
      </c>
      <c r="DS43" s="46" t="str">
        <f t="shared" si="121"/>
        <v/>
      </c>
      <c r="DT43" s="46" t="str">
        <f t="shared" si="122"/>
        <v/>
      </c>
      <c r="DU43" s="46" t="str">
        <f t="shared" si="123"/>
        <v/>
      </c>
      <c r="DV43" s="46" t="str">
        <f t="shared" si="124"/>
        <v/>
      </c>
      <c r="DW43" s="46" t="str">
        <f t="shared" si="125"/>
        <v/>
      </c>
      <c r="DX43" s="46" t="str">
        <f t="shared" si="126"/>
        <v/>
      </c>
      <c r="DY43" s="46" t="str">
        <f t="shared" si="127"/>
        <v/>
      </c>
      <c r="DZ43" s="46" t="str">
        <f t="shared" si="128"/>
        <v/>
      </c>
      <c r="EA43" s="46" t="str">
        <f t="shared" si="129"/>
        <v/>
      </c>
      <c r="EB43" s="46" t="str">
        <f t="shared" si="130"/>
        <v/>
      </c>
      <c r="EC43" s="46" t="str">
        <f t="shared" si="131"/>
        <v/>
      </c>
      <c r="ED43" s="46" t="str">
        <f t="shared" si="132"/>
        <v/>
      </c>
      <c r="EE43" s="46" t="str">
        <f t="shared" si="133"/>
        <v/>
      </c>
      <c r="EF43" s="46" t="str">
        <f t="shared" si="134"/>
        <v/>
      </c>
      <c r="EG43" s="46" t="str">
        <f t="shared" si="135"/>
        <v/>
      </c>
      <c r="EH43" s="46" t="str">
        <f t="shared" si="136"/>
        <v/>
      </c>
      <c r="EI43" s="46" t="str">
        <f t="shared" si="137"/>
        <v/>
      </c>
      <c r="EJ43" s="46" t="str">
        <f t="shared" si="138"/>
        <v/>
      </c>
      <c r="EK43" s="46" t="str">
        <f t="shared" si="139"/>
        <v/>
      </c>
      <c r="EL43" s="46" t="str">
        <f t="shared" si="140"/>
        <v/>
      </c>
      <c r="EM43" s="46" t="str">
        <f t="shared" si="141"/>
        <v/>
      </c>
      <c r="EN43" s="46" t="str">
        <f t="shared" si="142"/>
        <v/>
      </c>
      <c r="EO43" s="46" t="str">
        <f t="shared" si="143"/>
        <v/>
      </c>
      <c r="EP43" s="46" t="str">
        <f t="shared" si="144"/>
        <v/>
      </c>
      <c r="EQ43" s="46" t="str">
        <f t="shared" si="145"/>
        <v/>
      </c>
      <c r="ER43" s="46" t="str">
        <f t="shared" si="146"/>
        <v/>
      </c>
      <c r="ES43" s="46" t="str">
        <f t="shared" si="147"/>
        <v/>
      </c>
      <c r="ET43" s="46" t="str">
        <f t="shared" si="148"/>
        <v/>
      </c>
      <c r="EU43" s="46" t="str">
        <f t="shared" si="149"/>
        <v/>
      </c>
      <c r="EV43" s="46" t="str">
        <f t="shared" si="150"/>
        <v/>
      </c>
      <c r="EW43" s="46" t="str">
        <f t="shared" si="19"/>
        <v/>
      </c>
      <c r="EX43" s="46" t="str">
        <f t="shared" si="151"/>
        <v/>
      </c>
      <c r="EY43" s="46" t="str">
        <f t="shared" si="152"/>
        <v/>
      </c>
      <c r="EZ43" s="46" t="str">
        <f t="shared" si="153"/>
        <v/>
      </c>
      <c r="FA43" s="46" t="str">
        <f t="shared" si="154"/>
        <v/>
      </c>
      <c r="FB43" s="46" t="str">
        <f t="shared" si="155"/>
        <v/>
      </c>
      <c r="FC43" s="46" t="str">
        <f t="shared" si="156"/>
        <v/>
      </c>
      <c r="FD43" s="46" t="str">
        <f t="shared" si="157"/>
        <v/>
      </c>
      <c r="FE43" s="46" t="str">
        <f t="shared" si="158"/>
        <v/>
      </c>
      <c r="FF43" s="46" t="str">
        <f t="shared" si="159"/>
        <v/>
      </c>
      <c r="FG43" s="46" t="str">
        <f t="shared" si="160"/>
        <v/>
      </c>
      <c r="FH43" s="46" t="str">
        <f t="shared" si="161"/>
        <v/>
      </c>
      <c r="FI43" s="46" t="str">
        <f t="shared" si="162"/>
        <v/>
      </c>
      <c r="FJ43" s="46" t="str">
        <f t="shared" si="163"/>
        <v/>
      </c>
      <c r="FK43" s="46" t="str">
        <f t="shared" si="164"/>
        <v/>
      </c>
      <c r="FL43" s="46" t="str">
        <f t="shared" si="165"/>
        <v/>
      </c>
      <c r="FM43" s="46" t="str">
        <f t="shared" si="166"/>
        <v/>
      </c>
      <c r="FN43" s="46" t="str">
        <f t="shared" si="167"/>
        <v/>
      </c>
      <c r="FO43" s="46" t="str">
        <f t="shared" si="168"/>
        <v/>
      </c>
      <c r="FP43" s="46" t="str">
        <f t="shared" si="169"/>
        <v/>
      </c>
      <c r="FQ43" s="46" t="str">
        <f t="shared" si="170"/>
        <v/>
      </c>
      <c r="FR43" s="46" t="str">
        <f t="shared" si="171"/>
        <v/>
      </c>
      <c r="FS43" s="46" t="str">
        <f t="shared" si="172"/>
        <v/>
      </c>
      <c r="FT43" s="46" t="str">
        <f t="shared" si="173"/>
        <v/>
      </c>
      <c r="FU43" s="46" t="str">
        <f t="shared" si="174"/>
        <v/>
      </c>
      <c r="FV43" s="46" t="str">
        <f t="shared" si="175"/>
        <v/>
      </c>
      <c r="FW43" s="46" t="str">
        <f t="shared" si="176"/>
        <v/>
      </c>
      <c r="FX43" s="46" t="str">
        <f t="shared" si="177"/>
        <v/>
      </c>
      <c r="FY43" s="46" t="str">
        <f t="shared" si="178"/>
        <v/>
      </c>
      <c r="FZ43" s="46" t="str">
        <f t="shared" si="179"/>
        <v/>
      </c>
      <c r="GA43" s="46" t="str">
        <f t="shared" si="180"/>
        <v/>
      </c>
      <c r="GB43" s="46" t="str">
        <f t="shared" si="181"/>
        <v/>
      </c>
      <c r="GC43" s="46" t="str">
        <f t="shared" si="182"/>
        <v/>
      </c>
      <c r="GD43" s="46" t="str">
        <f t="shared" si="183"/>
        <v/>
      </c>
      <c r="GE43" s="46" t="str">
        <f t="shared" si="184"/>
        <v/>
      </c>
      <c r="GF43" s="46" t="str">
        <f t="shared" si="185"/>
        <v/>
      </c>
      <c r="GG43" s="46" t="str">
        <f t="shared" si="186"/>
        <v/>
      </c>
      <c r="GH43" s="46" t="str">
        <f t="shared" si="187"/>
        <v/>
      </c>
      <c r="GI43" s="46" t="str">
        <f t="shared" si="188"/>
        <v/>
      </c>
      <c r="GJ43" s="46" t="str">
        <f t="shared" si="189"/>
        <v/>
      </c>
      <c r="GK43" s="46" t="str">
        <f t="shared" si="190"/>
        <v/>
      </c>
      <c r="GL43" s="46" t="str">
        <f t="shared" si="191"/>
        <v/>
      </c>
      <c r="GM43" s="46" t="str">
        <f t="shared" si="192"/>
        <v/>
      </c>
      <c r="GN43" s="46" t="str">
        <f t="shared" si="193"/>
        <v/>
      </c>
      <c r="GO43" s="46" t="str">
        <f t="shared" si="194"/>
        <v/>
      </c>
      <c r="GP43" s="46" t="str">
        <f t="shared" si="195"/>
        <v/>
      </c>
      <c r="GQ43" s="46" t="str">
        <f t="shared" si="196"/>
        <v/>
      </c>
      <c r="GR43" s="46" t="str">
        <f t="shared" si="197"/>
        <v/>
      </c>
      <c r="GS43" s="46" t="str">
        <f t="shared" si="198"/>
        <v/>
      </c>
      <c r="GT43" s="46" t="str">
        <f t="shared" si="199"/>
        <v/>
      </c>
      <c r="GU43" s="46" t="str">
        <f t="shared" si="200"/>
        <v/>
      </c>
      <c r="GV43" s="46" t="str">
        <f t="shared" si="201"/>
        <v/>
      </c>
      <c r="GW43" s="46" t="str">
        <f t="shared" si="202"/>
        <v/>
      </c>
      <c r="GX43" s="46" t="str">
        <f t="shared" si="203"/>
        <v/>
      </c>
      <c r="GY43" s="46" t="str">
        <f t="shared" si="204"/>
        <v/>
      </c>
      <c r="GZ43" s="46" t="str">
        <f t="shared" si="205"/>
        <v/>
      </c>
      <c r="HA43" s="46" t="str">
        <f t="shared" si="206"/>
        <v/>
      </c>
      <c r="HB43" s="46" t="str">
        <f t="shared" si="207"/>
        <v/>
      </c>
      <c r="HC43" s="46" t="str">
        <f t="shared" si="208"/>
        <v/>
      </c>
      <c r="HD43" s="46" t="str">
        <f t="shared" si="209"/>
        <v/>
      </c>
      <c r="HE43" s="46" t="str">
        <f t="shared" si="210"/>
        <v/>
      </c>
      <c r="HF43" s="46" t="str">
        <f t="shared" si="211"/>
        <v/>
      </c>
      <c r="HG43" s="46" t="str">
        <f t="shared" si="212"/>
        <v/>
      </c>
      <c r="HH43" s="46" t="str">
        <f t="shared" si="213"/>
        <v/>
      </c>
      <c r="HI43" s="46" t="str">
        <f t="shared" si="20"/>
        <v/>
      </c>
      <c r="HJ43" s="46" t="str">
        <f t="shared" si="241"/>
        <v/>
      </c>
      <c r="HK43" s="46" t="str">
        <f t="shared" si="242"/>
        <v/>
      </c>
      <c r="HL43" s="46" t="str">
        <f t="shared" si="243"/>
        <v/>
      </c>
      <c r="HM43" s="46" t="str">
        <f t="shared" si="244"/>
        <v/>
      </c>
      <c r="HN43" s="46" t="str">
        <f t="shared" si="245"/>
        <v/>
      </c>
      <c r="HO43" s="46" t="str">
        <f t="shared" si="246"/>
        <v/>
      </c>
      <c r="HP43" s="46" t="str">
        <f t="shared" si="247"/>
        <v/>
      </c>
      <c r="HQ43" s="146" t="e">
        <f t="shared" si="283"/>
        <v>#N/A</v>
      </c>
      <c r="HR43" s="146" t="e">
        <f t="shared" si="264"/>
        <v>#N/A</v>
      </c>
      <c r="HS43" s="146" t="e">
        <f t="shared" si="264"/>
        <v>#N/A</v>
      </c>
      <c r="HT43" s="146" t="e">
        <f t="shared" si="264"/>
        <v>#N/A</v>
      </c>
      <c r="HU43" s="146" t="e">
        <f t="shared" si="277"/>
        <v>#N/A</v>
      </c>
      <c r="HV43" s="146" t="e">
        <f t="shared" si="277"/>
        <v>#N/A</v>
      </c>
      <c r="HW43" s="146" t="e">
        <f t="shared" si="277"/>
        <v>#N/A</v>
      </c>
      <c r="HX43" s="146" t="e">
        <f t="shared" si="277"/>
        <v>#N/A</v>
      </c>
      <c r="HY43" s="146" t="e">
        <f t="shared" si="277"/>
        <v>#N/A</v>
      </c>
      <c r="HZ43" s="146" t="e">
        <f t="shared" si="277"/>
        <v>#N/A</v>
      </c>
      <c r="IA43" s="146" t="e">
        <f t="shared" si="277"/>
        <v>#N/A</v>
      </c>
      <c r="IB43" s="146" t="e">
        <f t="shared" si="277"/>
        <v>#N/A</v>
      </c>
      <c r="IC43" s="146" t="e">
        <f t="shared" si="277"/>
        <v>#N/A</v>
      </c>
      <c r="ID43" s="146" t="e">
        <f t="shared" si="277"/>
        <v>#N/A</v>
      </c>
      <c r="IE43" s="146" t="e">
        <f t="shared" si="277"/>
        <v>#N/A</v>
      </c>
      <c r="IF43" s="146" t="e">
        <f t="shared" si="277"/>
        <v>#N/A</v>
      </c>
      <c r="IG43" s="146" t="e">
        <f t="shared" si="277"/>
        <v>#N/A</v>
      </c>
      <c r="IH43" s="146" t="e">
        <f t="shared" si="277"/>
        <v>#N/A</v>
      </c>
      <c r="II43" s="146" t="e">
        <f t="shared" si="277"/>
        <v>#N/A</v>
      </c>
      <c r="IJ43" s="146" t="e">
        <f t="shared" si="272"/>
        <v>#N/A</v>
      </c>
      <c r="IK43" s="146" t="e">
        <f t="shared" si="272"/>
        <v>#N/A</v>
      </c>
      <c r="IL43" s="146" t="e">
        <f t="shared" si="272"/>
        <v>#N/A</v>
      </c>
      <c r="IM43" s="146" t="e">
        <f t="shared" si="272"/>
        <v>#N/A</v>
      </c>
      <c r="IN43" s="146" t="e">
        <f t="shared" si="272"/>
        <v>#N/A</v>
      </c>
      <c r="IO43" s="146" t="e">
        <f t="shared" si="272"/>
        <v>#N/A</v>
      </c>
      <c r="IP43" s="146" t="e">
        <f t="shared" si="272"/>
        <v>#N/A</v>
      </c>
      <c r="IQ43" s="146" t="e">
        <f t="shared" si="272"/>
        <v>#N/A</v>
      </c>
      <c r="IR43" s="146" t="e">
        <f t="shared" si="272"/>
        <v>#N/A</v>
      </c>
      <c r="IS43" s="146" t="e">
        <f t="shared" si="272"/>
        <v>#N/A</v>
      </c>
      <c r="IT43" s="146" t="e">
        <f t="shared" si="272"/>
        <v>#N/A</v>
      </c>
      <c r="IU43" s="146" t="e">
        <f t="shared" si="272"/>
        <v>#N/A</v>
      </c>
      <c r="IV43" s="146" t="e">
        <f t="shared" si="272"/>
        <v>#N/A</v>
      </c>
      <c r="IW43" s="146" t="e">
        <f t="shared" si="272"/>
        <v>#N/A</v>
      </c>
      <c r="IX43" s="146" t="e">
        <f t="shared" si="272"/>
        <v>#N/A</v>
      </c>
      <c r="IY43" s="146" t="e">
        <f t="shared" si="268"/>
        <v>#N/A</v>
      </c>
      <c r="IZ43" s="146" t="e">
        <f t="shared" si="268"/>
        <v>#N/A</v>
      </c>
      <c r="JA43" s="146" t="e">
        <f t="shared" si="268"/>
        <v>#N/A</v>
      </c>
      <c r="JB43" s="146" t="e">
        <f t="shared" si="268"/>
        <v>#N/A</v>
      </c>
      <c r="JC43" s="146" t="e">
        <f t="shared" si="268"/>
        <v>#N/A</v>
      </c>
      <c r="JD43" s="146" t="e">
        <f t="shared" si="268"/>
        <v>#N/A</v>
      </c>
      <c r="JE43" s="146" t="e">
        <f t="shared" si="268"/>
        <v>#N/A</v>
      </c>
      <c r="JF43" s="146" t="e">
        <f t="shared" si="268"/>
        <v>#N/A</v>
      </c>
      <c r="JG43" s="146" t="e">
        <f t="shared" si="268"/>
        <v>#N/A</v>
      </c>
      <c r="JH43" s="146" t="e">
        <f t="shared" si="268"/>
        <v>#N/A</v>
      </c>
      <c r="JI43" s="146" t="e">
        <f t="shared" si="268"/>
        <v>#N/A</v>
      </c>
      <c r="JJ43" s="146" t="e">
        <f t="shared" si="268"/>
        <v>#N/A</v>
      </c>
      <c r="JK43" s="146" t="e">
        <f t="shared" si="268"/>
        <v>#N/A</v>
      </c>
      <c r="JL43" s="146" t="e">
        <f t="shared" si="268"/>
        <v>#N/A</v>
      </c>
      <c r="JM43" s="146" t="e">
        <f t="shared" si="268"/>
        <v>#N/A</v>
      </c>
      <c r="JN43" s="146" t="e">
        <f t="shared" si="286"/>
        <v>#N/A</v>
      </c>
      <c r="JO43" s="146" t="e">
        <f t="shared" si="286"/>
        <v>#N/A</v>
      </c>
      <c r="JP43" s="146" t="e">
        <f t="shared" si="286"/>
        <v>#N/A</v>
      </c>
      <c r="JQ43" s="146" t="e">
        <f t="shared" si="286"/>
        <v>#N/A</v>
      </c>
      <c r="JR43" s="146" t="e">
        <f t="shared" si="286"/>
        <v>#N/A</v>
      </c>
      <c r="JS43" s="146" t="e">
        <f t="shared" si="286"/>
        <v>#N/A</v>
      </c>
      <c r="JT43" s="146" t="e">
        <f t="shared" si="286"/>
        <v>#N/A</v>
      </c>
      <c r="JU43" s="146" t="e">
        <f t="shared" si="286"/>
        <v>#N/A</v>
      </c>
      <c r="JV43" s="146" t="e">
        <f t="shared" si="286"/>
        <v>#N/A</v>
      </c>
      <c r="JW43" s="146" t="e">
        <f t="shared" si="286"/>
        <v>#N/A</v>
      </c>
      <c r="JX43" s="146" t="e">
        <f t="shared" si="286"/>
        <v>#N/A</v>
      </c>
      <c r="JY43" s="146" t="e">
        <f t="shared" si="286"/>
        <v>#N/A</v>
      </c>
      <c r="JZ43" s="146" t="e">
        <f t="shared" si="286"/>
        <v>#N/A</v>
      </c>
      <c r="KA43" s="146" t="e">
        <f t="shared" si="286"/>
        <v>#N/A</v>
      </c>
      <c r="KB43" s="146" t="e">
        <f t="shared" si="286"/>
        <v>#N/A</v>
      </c>
      <c r="KC43" s="146" t="e">
        <f t="shared" si="21"/>
        <v>#N/A</v>
      </c>
      <c r="KD43" s="146" t="e">
        <f t="shared" si="265"/>
        <v>#N/A</v>
      </c>
      <c r="KE43" s="146" t="e">
        <f t="shared" si="265"/>
        <v>#N/A</v>
      </c>
      <c r="KF43" s="146" t="e">
        <f t="shared" si="265"/>
        <v>#N/A</v>
      </c>
      <c r="KG43" s="146" t="e">
        <f t="shared" si="278"/>
        <v>#N/A</v>
      </c>
      <c r="KH43" s="146" t="e">
        <f t="shared" si="278"/>
        <v>#N/A</v>
      </c>
      <c r="KI43" s="146" t="e">
        <f t="shared" si="278"/>
        <v>#N/A</v>
      </c>
      <c r="KJ43" s="146" t="e">
        <f t="shared" si="278"/>
        <v>#N/A</v>
      </c>
      <c r="KK43" s="146" t="e">
        <f t="shared" si="278"/>
        <v>#N/A</v>
      </c>
      <c r="KL43" s="146" t="e">
        <f t="shared" si="278"/>
        <v>#N/A</v>
      </c>
      <c r="KM43" s="146" t="e">
        <f t="shared" si="278"/>
        <v>#N/A</v>
      </c>
      <c r="KN43" s="146" t="e">
        <f t="shared" si="278"/>
        <v>#N/A</v>
      </c>
      <c r="KO43" s="146" t="e">
        <f t="shared" si="278"/>
        <v>#N/A</v>
      </c>
      <c r="KP43" s="146" t="e">
        <f t="shared" si="278"/>
        <v>#N/A</v>
      </c>
      <c r="KQ43" s="146" t="e">
        <f t="shared" si="278"/>
        <v>#N/A</v>
      </c>
      <c r="KR43" s="146" t="e">
        <f t="shared" si="278"/>
        <v>#N/A</v>
      </c>
      <c r="KS43" s="146" t="e">
        <f t="shared" si="278"/>
        <v>#N/A</v>
      </c>
      <c r="KT43" s="146" t="e">
        <f t="shared" si="278"/>
        <v>#N/A</v>
      </c>
      <c r="KU43" s="146" t="e">
        <f t="shared" si="278"/>
        <v>#N/A</v>
      </c>
      <c r="KV43" s="146" t="e">
        <f t="shared" si="273"/>
        <v>#N/A</v>
      </c>
      <c r="KW43" s="146" t="e">
        <f t="shared" si="273"/>
        <v>#N/A</v>
      </c>
      <c r="KX43" s="146" t="e">
        <f t="shared" si="273"/>
        <v>#N/A</v>
      </c>
      <c r="KY43" s="146" t="e">
        <f t="shared" si="273"/>
        <v>#N/A</v>
      </c>
      <c r="KZ43" s="146" t="e">
        <f t="shared" si="273"/>
        <v>#N/A</v>
      </c>
      <c r="LA43" s="146" t="e">
        <f t="shared" si="273"/>
        <v>#N/A</v>
      </c>
      <c r="LB43" s="146" t="e">
        <f t="shared" si="273"/>
        <v>#N/A</v>
      </c>
      <c r="LC43" s="146" t="e">
        <f t="shared" si="273"/>
        <v>#N/A</v>
      </c>
      <c r="LD43" s="146" t="e">
        <f t="shared" si="273"/>
        <v>#N/A</v>
      </c>
      <c r="LE43" s="146" t="e">
        <f t="shared" si="273"/>
        <v>#N/A</v>
      </c>
      <c r="LF43" s="146" t="e">
        <f t="shared" si="273"/>
        <v>#N/A</v>
      </c>
      <c r="LG43" s="146" t="e">
        <f t="shared" si="273"/>
        <v>#N/A</v>
      </c>
      <c r="LH43" s="146" t="e">
        <f t="shared" si="273"/>
        <v>#N/A</v>
      </c>
      <c r="LI43" s="146" t="e">
        <f t="shared" si="273"/>
        <v>#N/A</v>
      </c>
      <c r="LJ43" s="146" t="e">
        <f t="shared" si="273"/>
        <v>#N/A</v>
      </c>
      <c r="LK43" s="146" t="e">
        <f t="shared" si="269"/>
        <v>#N/A</v>
      </c>
      <c r="LL43" s="146" t="e">
        <f t="shared" si="269"/>
        <v>#N/A</v>
      </c>
      <c r="LM43" s="146" t="e">
        <f t="shared" si="269"/>
        <v>#N/A</v>
      </c>
      <c r="LN43" s="146" t="e">
        <f t="shared" si="269"/>
        <v>#N/A</v>
      </c>
      <c r="LO43" s="146" t="e">
        <f t="shared" si="269"/>
        <v>#N/A</v>
      </c>
      <c r="LP43" s="146" t="e">
        <f t="shared" si="269"/>
        <v>#N/A</v>
      </c>
      <c r="LQ43" s="146" t="e">
        <f t="shared" si="269"/>
        <v>#N/A</v>
      </c>
      <c r="LR43" s="146" t="e">
        <f t="shared" si="269"/>
        <v>#N/A</v>
      </c>
      <c r="LS43" s="146" t="e">
        <f t="shared" si="269"/>
        <v>#N/A</v>
      </c>
      <c r="LT43" s="146" t="e">
        <f t="shared" si="269"/>
        <v>#N/A</v>
      </c>
      <c r="LU43" s="146" t="e">
        <f t="shared" si="269"/>
        <v>#N/A</v>
      </c>
      <c r="LV43" s="146" t="e">
        <f t="shared" si="269"/>
        <v>#N/A</v>
      </c>
      <c r="LW43" s="146" t="e">
        <f t="shared" si="269"/>
        <v>#N/A</v>
      </c>
      <c r="LX43" s="146" t="e">
        <f t="shared" si="269"/>
        <v>#N/A</v>
      </c>
      <c r="LY43" s="146" t="e">
        <f t="shared" si="269"/>
        <v>#N/A</v>
      </c>
      <c r="LZ43" s="146" t="e">
        <f t="shared" si="287"/>
        <v>#N/A</v>
      </c>
      <c r="MA43" s="146" t="e">
        <f t="shared" si="287"/>
        <v>#N/A</v>
      </c>
      <c r="MB43" s="146" t="e">
        <f t="shared" si="287"/>
        <v>#N/A</v>
      </c>
      <c r="MC43" s="146" t="e">
        <f t="shared" si="287"/>
        <v>#N/A</v>
      </c>
      <c r="MD43" s="146" t="e">
        <f t="shared" si="287"/>
        <v>#N/A</v>
      </c>
      <c r="ME43" s="146" t="e">
        <f t="shared" si="287"/>
        <v>#N/A</v>
      </c>
      <c r="MF43" s="146" t="e">
        <f t="shared" si="287"/>
        <v>#N/A</v>
      </c>
      <c r="MG43" s="146" t="e">
        <f t="shared" si="287"/>
        <v>#N/A</v>
      </c>
      <c r="MH43" s="146" t="e">
        <f t="shared" si="287"/>
        <v>#N/A</v>
      </c>
      <c r="MI43" s="146" t="e">
        <f t="shared" si="287"/>
        <v>#N/A</v>
      </c>
      <c r="MJ43" s="146" t="e">
        <f t="shared" si="287"/>
        <v>#N/A</v>
      </c>
      <c r="MK43" s="146" t="e">
        <f t="shared" si="287"/>
        <v>#N/A</v>
      </c>
      <c r="ML43" s="146" t="e">
        <f t="shared" si="287"/>
        <v>#N/A</v>
      </c>
      <c r="MM43" s="146" t="e">
        <f t="shared" si="287"/>
        <v>#N/A</v>
      </c>
      <c r="MN43" s="146" t="e">
        <f t="shared" si="287"/>
        <v>#N/A</v>
      </c>
      <c r="MO43" s="146" t="e">
        <f t="shared" si="22"/>
        <v>#N/A</v>
      </c>
      <c r="MP43" s="146" t="e">
        <f t="shared" si="266"/>
        <v>#N/A</v>
      </c>
      <c r="MQ43" s="146" t="e">
        <f t="shared" si="266"/>
        <v>#N/A</v>
      </c>
      <c r="MR43" s="146" t="e">
        <f t="shared" si="266"/>
        <v>#N/A</v>
      </c>
      <c r="MS43" s="146" t="e">
        <f t="shared" si="279"/>
        <v>#N/A</v>
      </c>
      <c r="MT43" s="146" t="e">
        <f t="shared" si="279"/>
        <v>#N/A</v>
      </c>
      <c r="MU43" s="146" t="e">
        <f t="shared" si="279"/>
        <v>#N/A</v>
      </c>
      <c r="MV43" s="146" t="e">
        <f t="shared" si="279"/>
        <v>#N/A</v>
      </c>
      <c r="MW43" s="146" t="e">
        <f t="shared" si="279"/>
        <v>#N/A</v>
      </c>
      <c r="MX43" s="146" t="e">
        <f t="shared" si="279"/>
        <v>#N/A</v>
      </c>
      <c r="MY43" s="146" t="e">
        <f t="shared" si="279"/>
        <v>#N/A</v>
      </c>
      <c r="MZ43" s="146" t="e">
        <f t="shared" si="279"/>
        <v>#N/A</v>
      </c>
      <c r="NA43" s="146" t="e">
        <f t="shared" si="279"/>
        <v>#N/A</v>
      </c>
      <c r="NB43" s="146" t="e">
        <f t="shared" si="279"/>
        <v>#N/A</v>
      </c>
      <c r="NC43" s="146" t="e">
        <f t="shared" si="279"/>
        <v>#N/A</v>
      </c>
      <c r="ND43" s="146" t="e">
        <f t="shared" si="279"/>
        <v>#N/A</v>
      </c>
      <c r="NE43" s="146" t="e">
        <f t="shared" si="279"/>
        <v>#N/A</v>
      </c>
      <c r="NF43" s="146" t="e">
        <f t="shared" si="279"/>
        <v>#N/A</v>
      </c>
      <c r="NG43" s="146" t="e">
        <f t="shared" si="279"/>
        <v>#N/A</v>
      </c>
      <c r="NH43" s="146" t="e">
        <f t="shared" si="274"/>
        <v>#N/A</v>
      </c>
      <c r="NI43" s="146" t="e">
        <f t="shared" si="274"/>
        <v>#N/A</v>
      </c>
      <c r="NJ43" s="146" t="e">
        <f t="shared" si="274"/>
        <v>#N/A</v>
      </c>
      <c r="NK43" s="146" t="e">
        <f t="shared" si="274"/>
        <v>#N/A</v>
      </c>
      <c r="NL43" s="146" t="e">
        <f t="shared" si="274"/>
        <v>#N/A</v>
      </c>
      <c r="NM43" s="146" t="e">
        <f t="shared" si="274"/>
        <v>#N/A</v>
      </c>
      <c r="NN43" s="146" t="e">
        <f t="shared" si="274"/>
        <v>#N/A</v>
      </c>
      <c r="NO43" s="146" t="e">
        <f t="shared" si="274"/>
        <v>#N/A</v>
      </c>
      <c r="NP43" s="146" t="e">
        <f t="shared" si="274"/>
        <v>#N/A</v>
      </c>
      <c r="NQ43" s="146" t="e">
        <f t="shared" si="274"/>
        <v>#N/A</v>
      </c>
      <c r="NR43" s="146" t="e">
        <f t="shared" si="274"/>
        <v>#N/A</v>
      </c>
      <c r="NS43" s="146" t="e">
        <f t="shared" si="274"/>
        <v>#N/A</v>
      </c>
      <c r="NT43" s="146" t="e">
        <f t="shared" si="274"/>
        <v>#N/A</v>
      </c>
      <c r="NU43" s="146" t="e">
        <f t="shared" si="274"/>
        <v>#N/A</v>
      </c>
      <c r="NV43" s="146" t="e">
        <f t="shared" si="274"/>
        <v>#N/A</v>
      </c>
      <c r="NW43" s="146" t="e">
        <f t="shared" si="270"/>
        <v>#N/A</v>
      </c>
      <c r="NX43" s="146" t="e">
        <f t="shared" si="270"/>
        <v>#N/A</v>
      </c>
      <c r="NY43" s="146" t="e">
        <f t="shared" si="270"/>
        <v>#N/A</v>
      </c>
      <c r="NZ43" s="146" t="e">
        <f t="shared" si="270"/>
        <v>#N/A</v>
      </c>
      <c r="OA43" s="146" t="e">
        <f t="shared" si="270"/>
        <v>#N/A</v>
      </c>
      <c r="OB43" s="146" t="e">
        <f t="shared" si="270"/>
        <v>#N/A</v>
      </c>
      <c r="OC43" s="146" t="e">
        <f t="shared" si="270"/>
        <v>#N/A</v>
      </c>
      <c r="OD43" s="146" t="e">
        <f t="shared" si="270"/>
        <v>#N/A</v>
      </c>
      <c r="OE43" s="146" t="e">
        <f t="shared" si="270"/>
        <v>#N/A</v>
      </c>
      <c r="OF43" s="146" t="e">
        <f t="shared" si="270"/>
        <v>#N/A</v>
      </c>
      <c r="OG43" s="146" t="e">
        <f t="shared" si="270"/>
        <v>#N/A</v>
      </c>
      <c r="OH43" s="146" t="e">
        <f t="shared" si="270"/>
        <v>#N/A</v>
      </c>
      <c r="OI43" s="146" t="e">
        <f t="shared" si="270"/>
        <v>#N/A</v>
      </c>
      <c r="OJ43" s="146" t="e">
        <f t="shared" si="270"/>
        <v>#N/A</v>
      </c>
      <c r="OK43" s="146" t="e">
        <f t="shared" si="270"/>
        <v>#N/A</v>
      </c>
      <c r="OL43" s="146" t="e">
        <f t="shared" si="288"/>
        <v>#N/A</v>
      </c>
      <c r="OM43" s="146" t="e">
        <f t="shared" si="288"/>
        <v>#N/A</v>
      </c>
      <c r="ON43" s="146" t="e">
        <f t="shared" si="288"/>
        <v>#N/A</v>
      </c>
      <c r="OO43" s="146" t="e">
        <f t="shared" si="288"/>
        <v>#N/A</v>
      </c>
      <c r="OP43" s="146" t="e">
        <f t="shared" si="288"/>
        <v>#N/A</v>
      </c>
      <c r="OQ43" s="146" t="e">
        <f t="shared" si="288"/>
        <v>#N/A</v>
      </c>
      <c r="OR43" s="146" t="e">
        <f t="shared" si="288"/>
        <v>#N/A</v>
      </c>
      <c r="OS43" s="146" t="e">
        <f t="shared" si="288"/>
        <v>#N/A</v>
      </c>
      <c r="OT43" s="146" t="e">
        <f t="shared" si="288"/>
        <v>#N/A</v>
      </c>
      <c r="OU43" s="146" t="e">
        <f t="shared" si="288"/>
        <v>#N/A</v>
      </c>
      <c r="OV43" s="146" t="e">
        <f t="shared" si="288"/>
        <v>#N/A</v>
      </c>
      <c r="OW43" s="146" t="e">
        <f t="shared" si="288"/>
        <v>#N/A</v>
      </c>
      <c r="OX43" s="146" t="e">
        <f t="shared" si="288"/>
        <v>#N/A</v>
      </c>
      <c r="OY43" s="146" t="e">
        <f t="shared" si="288"/>
        <v>#N/A</v>
      </c>
      <c r="OZ43" s="146" t="e">
        <f t="shared" si="288"/>
        <v>#N/A</v>
      </c>
      <c r="PA43" s="146" t="e">
        <f t="shared" si="23"/>
        <v>#N/A</v>
      </c>
      <c r="PB43" s="146" t="e">
        <f t="shared" si="284"/>
        <v>#N/A</v>
      </c>
      <c r="PC43" s="146" t="e">
        <f t="shared" si="284"/>
        <v>#N/A</v>
      </c>
      <c r="PD43" s="146" t="e">
        <f t="shared" si="284"/>
        <v>#N/A</v>
      </c>
      <c r="PE43" s="146" t="e">
        <f t="shared" si="284"/>
        <v>#N/A</v>
      </c>
      <c r="PF43" s="146" t="e">
        <f t="shared" si="284"/>
        <v>#N/A</v>
      </c>
      <c r="PG43" s="146" t="e">
        <f t="shared" si="284"/>
        <v>#N/A</v>
      </c>
      <c r="PH43" s="146" t="e">
        <f t="shared" si="284"/>
        <v>#N/A</v>
      </c>
      <c r="PI43" s="146" t="e">
        <f t="shared" si="284"/>
        <v>#N/A</v>
      </c>
    </row>
    <row r="44" spans="1:425" hidden="1" x14ac:dyDescent="0.45">
      <c r="A44" s="4">
        <v>41</v>
      </c>
      <c r="B44" s="319" t="str">
        <f>IFERROR(_xlfn.LOGNORM.INV(VLookups!$B$22,LN($G44),LN($K44)),"")</f>
        <v/>
      </c>
      <c r="C44" s="81"/>
      <c r="D44" s="319" t="str">
        <f>IFERROR(_xlfn.LOGNORM.INV(VLookups!$B$23,LN($G44),LN($K44)),"")</f>
        <v/>
      </c>
      <c r="E44" s="32" t="str">
        <f t="shared" si="8"/>
        <v/>
      </c>
      <c r="F44" s="32" t="str">
        <f t="shared" si="9"/>
        <v/>
      </c>
      <c r="G44" s="65" t="str">
        <f>IF(AND(C44&gt;0,NOT(ISBLANK(H44))),IF(VLOOKUP($C$3,VLookups!$A$17:$B$18,2,FALSE),C44*VLOOKUP(H44,VLookups!$A$4:$B$13,2,FALSE),C44),"")</f>
        <v/>
      </c>
      <c r="H44" s="21"/>
      <c r="I44" s="53"/>
      <c r="J44" s="237"/>
      <c r="K44" s="320" t="str">
        <f>IF(C44&gt;0,IF(ISBLANK(J44),IF(ISBLANK(H44),"",VLOOKUP(H44,VLookups!$A$4:$C$13,3,FALSE)),J44),"")</f>
        <v/>
      </c>
      <c r="L44" s="320" t="str">
        <f t="shared" si="10"/>
        <v/>
      </c>
      <c r="M44" s="67" t="str">
        <f t="shared" si="11"/>
        <v/>
      </c>
      <c r="N44" s="81"/>
      <c r="O44" s="230" t="str">
        <f>IF(AND(N44&gt;0,C44&gt;0,NOT(K44="")),ABS(VLOOKUP($N$1,VLookups!$A$27:$B$28,2,FALSE)-_xlfn.LOGNORM.DIST(N44,LN(G44),LN(K44),TRUE)),"")</f>
        <v/>
      </c>
      <c r="P44" s="80" t="str">
        <f>IF(AND($B44&gt;0,$C44&gt;0,$D44&gt;0,NOT(ISBLANK($H44))),_xlfn.LOGNORM.INV(ABS(VLOOKUP($N$1,VLookups!$A$27:$B$28,2,FALSE)-P$3),LN($G44),LN($K44)),"")</f>
        <v/>
      </c>
      <c r="Q44" s="79" t="str">
        <f>IF(AND($B44&gt;0,$C44&gt;0,$D44&gt;0,NOT(ISBLANK($H44))),_xlfn.LOGNORM.INV(ABS(VLOOKUP($N$1,VLookups!$A$27:$B$28,2,FALSE)-Q$3),LN($G44),LN($K44)),"")</f>
        <v/>
      </c>
      <c r="R44" s="80" t="str">
        <f>IF(AND($B44&gt;0,$C44&gt;0,$D44&gt;0,NOT(ISBLANK($H44))),_xlfn.LOGNORM.INV(ABS(VLOOKUP($N$1,VLookups!$A$27:$B$28,2,FALSE)-R$3),LN($G44),LN($K44)),"")</f>
        <v/>
      </c>
      <c r="S44" s="79" t="str">
        <f>IF(AND($B44&gt;0,$C44&gt;0,$D44&gt;0,NOT(ISBLANK($H44))),_xlfn.LOGNORM.INV(ABS(VLOOKUP($N$1,VLookups!$A$27:$B$28,2,FALSE)-S$3),LN($G44),LN($K44)),"")</f>
        <v/>
      </c>
      <c r="T44" s="80" t="str">
        <f>IF(AND($B44&gt;0,$C44&gt;0,$D44&gt;0,NOT(ISBLANK($H44))),_xlfn.LOGNORM.INV(ABS(VLOOKUP($N$1,VLookups!$A$27:$B$28,2,FALSE)-T$3),LN($G44),LN($K44)),"")</f>
        <v/>
      </c>
      <c r="U44" s="79" t="str">
        <f>IF(AND($B44&gt;0,$C44&gt;0,$D44&gt;0,NOT(ISBLANK($H44))),_xlfn.LOGNORM.INV(ABS(VLOOKUP($N$1,VLookups!$A$27:$B$28,2,FALSE)-U$3),LN($G44),LN($K44)),"")</f>
        <v/>
      </c>
      <c r="V44" s="5"/>
      <c r="W44" s="145" t="str">
        <f t="shared" si="12"/>
        <v/>
      </c>
      <c r="X44" s="145" t="str">
        <f t="shared" si="13"/>
        <v/>
      </c>
      <c r="Y44" s="46" t="str">
        <f t="shared" ref="Y44" si="295">IF(ISNONTEXT($W44),X44+$W44,"")</f>
        <v/>
      </c>
      <c r="Z44" s="46" t="str">
        <f t="shared" si="25"/>
        <v/>
      </c>
      <c r="AA44" s="46" t="str">
        <f t="shared" si="26"/>
        <v/>
      </c>
      <c r="AB44" s="46" t="str">
        <f t="shared" si="27"/>
        <v/>
      </c>
      <c r="AC44" s="46" t="str">
        <f t="shared" si="28"/>
        <v/>
      </c>
      <c r="AD44" s="46" t="str">
        <f t="shared" si="29"/>
        <v/>
      </c>
      <c r="AE44" s="46" t="str">
        <f t="shared" si="30"/>
        <v/>
      </c>
      <c r="AF44" s="46" t="str">
        <f t="shared" si="31"/>
        <v/>
      </c>
      <c r="AG44" s="46" t="str">
        <f t="shared" si="32"/>
        <v/>
      </c>
      <c r="AH44" s="46" t="str">
        <f t="shared" si="33"/>
        <v/>
      </c>
      <c r="AI44" s="46" t="str">
        <f t="shared" si="34"/>
        <v/>
      </c>
      <c r="AJ44" s="46" t="str">
        <f t="shared" si="35"/>
        <v/>
      </c>
      <c r="AK44" s="46" t="str">
        <f t="shared" si="36"/>
        <v/>
      </c>
      <c r="AL44" s="46" t="str">
        <f t="shared" si="37"/>
        <v/>
      </c>
      <c r="AM44" s="46" t="str">
        <f t="shared" si="38"/>
        <v/>
      </c>
      <c r="AN44" s="46" t="str">
        <f t="shared" si="39"/>
        <v/>
      </c>
      <c r="AO44" s="46" t="str">
        <f t="shared" si="40"/>
        <v/>
      </c>
      <c r="AP44" s="46" t="str">
        <f t="shared" si="41"/>
        <v/>
      </c>
      <c r="AQ44" s="46" t="str">
        <f t="shared" si="42"/>
        <v/>
      </c>
      <c r="AR44" s="46" t="str">
        <f t="shared" si="43"/>
        <v/>
      </c>
      <c r="AS44" s="46" t="str">
        <f t="shared" si="44"/>
        <v/>
      </c>
      <c r="AT44" s="46" t="str">
        <f t="shared" si="45"/>
        <v/>
      </c>
      <c r="AU44" s="46" t="str">
        <f t="shared" si="46"/>
        <v/>
      </c>
      <c r="AV44" s="46" t="str">
        <f t="shared" si="47"/>
        <v/>
      </c>
      <c r="AW44" s="46" t="str">
        <f t="shared" si="48"/>
        <v/>
      </c>
      <c r="AX44" s="46" t="str">
        <f t="shared" si="49"/>
        <v/>
      </c>
      <c r="AY44" s="46" t="str">
        <f t="shared" si="50"/>
        <v/>
      </c>
      <c r="AZ44" s="46" t="str">
        <f t="shared" si="51"/>
        <v/>
      </c>
      <c r="BA44" s="46" t="str">
        <f t="shared" si="52"/>
        <v/>
      </c>
      <c r="BB44" s="46" t="str">
        <f t="shared" si="53"/>
        <v/>
      </c>
      <c r="BC44" s="46" t="str">
        <f t="shared" si="54"/>
        <v/>
      </c>
      <c r="BD44" s="46" t="str">
        <f t="shared" si="55"/>
        <v/>
      </c>
      <c r="BE44" s="46" t="str">
        <f t="shared" si="56"/>
        <v/>
      </c>
      <c r="BF44" s="46" t="str">
        <f t="shared" si="57"/>
        <v/>
      </c>
      <c r="BG44" s="46" t="str">
        <f t="shared" si="58"/>
        <v/>
      </c>
      <c r="BH44" s="46" t="str">
        <f t="shared" si="59"/>
        <v/>
      </c>
      <c r="BI44" s="46" t="str">
        <f t="shared" si="60"/>
        <v/>
      </c>
      <c r="BJ44" s="46" t="str">
        <f t="shared" si="61"/>
        <v/>
      </c>
      <c r="BK44" s="46" t="str">
        <f t="shared" si="62"/>
        <v/>
      </c>
      <c r="BL44" s="46" t="str">
        <f t="shared" si="63"/>
        <v/>
      </c>
      <c r="BM44" s="46" t="str">
        <f t="shared" si="64"/>
        <v/>
      </c>
      <c r="BN44" s="46" t="str">
        <f t="shared" si="65"/>
        <v/>
      </c>
      <c r="BO44" s="46" t="str">
        <f t="shared" si="66"/>
        <v/>
      </c>
      <c r="BP44" s="46" t="str">
        <f t="shared" si="67"/>
        <v/>
      </c>
      <c r="BQ44" s="46" t="str">
        <f t="shared" si="68"/>
        <v/>
      </c>
      <c r="BR44" s="46" t="str">
        <f t="shared" si="69"/>
        <v/>
      </c>
      <c r="BS44" s="46" t="str">
        <f t="shared" si="70"/>
        <v/>
      </c>
      <c r="BT44" s="46" t="str">
        <f t="shared" si="71"/>
        <v/>
      </c>
      <c r="BU44" s="46" t="str">
        <f t="shared" si="72"/>
        <v/>
      </c>
      <c r="BV44" s="46" t="str">
        <f t="shared" si="73"/>
        <v/>
      </c>
      <c r="BW44" s="46" t="str">
        <f t="shared" si="74"/>
        <v/>
      </c>
      <c r="BX44" s="46" t="str">
        <f t="shared" si="75"/>
        <v/>
      </c>
      <c r="BY44" s="46" t="str">
        <f t="shared" si="76"/>
        <v/>
      </c>
      <c r="BZ44" s="46" t="str">
        <f t="shared" si="77"/>
        <v/>
      </c>
      <c r="CA44" s="46" t="str">
        <f t="shared" si="78"/>
        <v/>
      </c>
      <c r="CB44" s="46" t="str">
        <f t="shared" si="79"/>
        <v/>
      </c>
      <c r="CC44" s="46" t="str">
        <f t="shared" si="80"/>
        <v/>
      </c>
      <c r="CD44" s="46" t="str">
        <f t="shared" si="81"/>
        <v/>
      </c>
      <c r="CE44" s="46" t="str">
        <f t="shared" si="82"/>
        <v/>
      </c>
      <c r="CF44" s="46" t="str">
        <f t="shared" si="83"/>
        <v/>
      </c>
      <c r="CG44" s="46" t="str">
        <f t="shared" si="84"/>
        <v/>
      </c>
      <c r="CH44" s="46" t="str">
        <f t="shared" si="85"/>
        <v/>
      </c>
      <c r="CI44" s="46" t="str">
        <f t="shared" si="86"/>
        <v/>
      </c>
      <c r="CJ44" s="46" t="str">
        <f t="shared" si="87"/>
        <v/>
      </c>
      <c r="CK44" s="46" t="str">
        <f t="shared" si="18"/>
        <v/>
      </c>
      <c r="CL44" s="46" t="str">
        <f t="shared" si="88"/>
        <v/>
      </c>
      <c r="CM44" s="46" t="str">
        <f t="shared" si="89"/>
        <v/>
      </c>
      <c r="CN44" s="46" t="str">
        <f t="shared" si="90"/>
        <v/>
      </c>
      <c r="CO44" s="46" t="str">
        <f t="shared" si="91"/>
        <v/>
      </c>
      <c r="CP44" s="46" t="str">
        <f t="shared" si="92"/>
        <v/>
      </c>
      <c r="CQ44" s="46" t="str">
        <f t="shared" si="93"/>
        <v/>
      </c>
      <c r="CR44" s="46" t="str">
        <f t="shared" si="94"/>
        <v/>
      </c>
      <c r="CS44" s="46" t="str">
        <f t="shared" si="95"/>
        <v/>
      </c>
      <c r="CT44" s="46" t="str">
        <f t="shared" si="96"/>
        <v/>
      </c>
      <c r="CU44" s="46" t="str">
        <f t="shared" si="97"/>
        <v/>
      </c>
      <c r="CV44" s="46" t="str">
        <f t="shared" si="98"/>
        <v/>
      </c>
      <c r="CW44" s="46" t="str">
        <f t="shared" si="99"/>
        <v/>
      </c>
      <c r="CX44" s="46" t="str">
        <f t="shared" si="100"/>
        <v/>
      </c>
      <c r="CY44" s="46" t="str">
        <f t="shared" si="101"/>
        <v/>
      </c>
      <c r="CZ44" s="46" t="str">
        <f t="shared" si="102"/>
        <v/>
      </c>
      <c r="DA44" s="46" t="str">
        <f t="shared" si="103"/>
        <v/>
      </c>
      <c r="DB44" s="46" t="str">
        <f t="shared" si="104"/>
        <v/>
      </c>
      <c r="DC44" s="46" t="str">
        <f t="shared" si="105"/>
        <v/>
      </c>
      <c r="DD44" s="46" t="str">
        <f t="shared" si="106"/>
        <v/>
      </c>
      <c r="DE44" s="46" t="str">
        <f t="shared" si="107"/>
        <v/>
      </c>
      <c r="DF44" s="46" t="str">
        <f t="shared" si="108"/>
        <v/>
      </c>
      <c r="DG44" s="46" t="str">
        <f t="shared" si="109"/>
        <v/>
      </c>
      <c r="DH44" s="46" t="str">
        <f t="shared" si="110"/>
        <v/>
      </c>
      <c r="DI44" s="46" t="str">
        <f t="shared" si="111"/>
        <v/>
      </c>
      <c r="DJ44" s="46" t="str">
        <f t="shared" si="112"/>
        <v/>
      </c>
      <c r="DK44" s="46" t="str">
        <f t="shared" si="113"/>
        <v/>
      </c>
      <c r="DL44" s="46" t="str">
        <f t="shared" si="114"/>
        <v/>
      </c>
      <c r="DM44" s="46" t="str">
        <f t="shared" si="115"/>
        <v/>
      </c>
      <c r="DN44" s="46" t="str">
        <f t="shared" si="116"/>
        <v/>
      </c>
      <c r="DO44" s="46" t="str">
        <f t="shared" si="117"/>
        <v/>
      </c>
      <c r="DP44" s="46" t="str">
        <f t="shared" si="118"/>
        <v/>
      </c>
      <c r="DQ44" s="46" t="str">
        <f t="shared" si="119"/>
        <v/>
      </c>
      <c r="DR44" s="46" t="str">
        <f t="shared" si="120"/>
        <v/>
      </c>
      <c r="DS44" s="46" t="str">
        <f t="shared" si="121"/>
        <v/>
      </c>
      <c r="DT44" s="46" t="str">
        <f t="shared" si="122"/>
        <v/>
      </c>
      <c r="DU44" s="46" t="str">
        <f t="shared" si="123"/>
        <v/>
      </c>
      <c r="DV44" s="46" t="str">
        <f t="shared" si="124"/>
        <v/>
      </c>
      <c r="DW44" s="46" t="str">
        <f t="shared" si="125"/>
        <v/>
      </c>
      <c r="DX44" s="46" t="str">
        <f t="shared" si="126"/>
        <v/>
      </c>
      <c r="DY44" s="46" t="str">
        <f t="shared" si="127"/>
        <v/>
      </c>
      <c r="DZ44" s="46" t="str">
        <f t="shared" si="128"/>
        <v/>
      </c>
      <c r="EA44" s="46" t="str">
        <f t="shared" si="129"/>
        <v/>
      </c>
      <c r="EB44" s="46" t="str">
        <f t="shared" si="130"/>
        <v/>
      </c>
      <c r="EC44" s="46" t="str">
        <f t="shared" si="131"/>
        <v/>
      </c>
      <c r="ED44" s="46" t="str">
        <f t="shared" si="132"/>
        <v/>
      </c>
      <c r="EE44" s="46" t="str">
        <f t="shared" si="133"/>
        <v/>
      </c>
      <c r="EF44" s="46" t="str">
        <f t="shared" si="134"/>
        <v/>
      </c>
      <c r="EG44" s="46" t="str">
        <f t="shared" si="135"/>
        <v/>
      </c>
      <c r="EH44" s="46" t="str">
        <f t="shared" si="136"/>
        <v/>
      </c>
      <c r="EI44" s="46" t="str">
        <f t="shared" si="137"/>
        <v/>
      </c>
      <c r="EJ44" s="46" t="str">
        <f t="shared" si="138"/>
        <v/>
      </c>
      <c r="EK44" s="46" t="str">
        <f t="shared" si="139"/>
        <v/>
      </c>
      <c r="EL44" s="46" t="str">
        <f t="shared" si="140"/>
        <v/>
      </c>
      <c r="EM44" s="46" t="str">
        <f t="shared" si="141"/>
        <v/>
      </c>
      <c r="EN44" s="46" t="str">
        <f t="shared" si="142"/>
        <v/>
      </c>
      <c r="EO44" s="46" t="str">
        <f t="shared" si="143"/>
        <v/>
      </c>
      <c r="EP44" s="46" t="str">
        <f t="shared" si="144"/>
        <v/>
      </c>
      <c r="EQ44" s="46" t="str">
        <f t="shared" si="145"/>
        <v/>
      </c>
      <c r="ER44" s="46" t="str">
        <f t="shared" si="146"/>
        <v/>
      </c>
      <c r="ES44" s="46" t="str">
        <f t="shared" si="147"/>
        <v/>
      </c>
      <c r="ET44" s="46" t="str">
        <f t="shared" si="148"/>
        <v/>
      </c>
      <c r="EU44" s="46" t="str">
        <f t="shared" si="149"/>
        <v/>
      </c>
      <c r="EV44" s="46" t="str">
        <f t="shared" si="150"/>
        <v/>
      </c>
      <c r="EW44" s="46" t="str">
        <f t="shared" si="19"/>
        <v/>
      </c>
      <c r="EX44" s="46" t="str">
        <f t="shared" si="151"/>
        <v/>
      </c>
      <c r="EY44" s="46" t="str">
        <f t="shared" si="152"/>
        <v/>
      </c>
      <c r="EZ44" s="46" t="str">
        <f t="shared" si="153"/>
        <v/>
      </c>
      <c r="FA44" s="46" t="str">
        <f t="shared" si="154"/>
        <v/>
      </c>
      <c r="FB44" s="46" t="str">
        <f t="shared" si="155"/>
        <v/>
      </c>
      <c r="FC44" s="46" t="str">
        <f t="shared" si="156"/>
        <v/>
      </c>
      <c r="FD44" s="46" t="str">
        <f t="shared" si="157"/>
        <v/>
      </c>
      <c r="FE44" s="46" t="str">
        <f t="shared" si="158"/>
        <v/>
      </c>
      <c r="FF44" s="46" t="str">
        <f t="shared" si="159"/>
        <v/>
      </c>
      <c r="FG44" s="46" t="str">
        <f t="shared" si="160"/>
        <v/>
      </c>
      <c r="FH44" s="46" t="str">
        <f t="shared" si="161"/>
        <v/>
      </c>
      <c r="FI44" s="46" t="str">
        <f t="shared" si="162"/>
        <v/>
      </c>
      <c r="FJ44" s="46" t="str">
        <f t="shared" si="163"/>
        <v/>
      </c>
      <c r="FK44" s="46" t="str">
        <f t="shared" si="164"/>
        <v/>
      </c>
      <c r="FL44" s="46" t="str">
        <f t="shared" si="165"/>
        <v/>
      </c>
      <c r="FM44" s="46" t="str">
        <f t="shared" si="166"/>
        <v/>
      </c>
      <c r="FN44" s="46" t="str">
        <f t="shared" si="167"/>
        <v/>
      </c>
      <c r="FO44" s="46" t="str">
        <f t="shared" si="168"/>
        <v/>
      </c>
      <c r="FP44" s="46" t="str">
        <f t="shared" si="169"/>
        <v/>
      </c>
      <c r="FQ44" s="46" t="str">
        <f t="shared" si="170"/>
        <v/>
      </c>
      <c r="FR44" s="46" t="str">
        <f t="shared" si="171"/>
        <v/>
      </c>
      <c r="FS44" s="46" t="str">
        <f t="shared" si="172"/>
        <v/>
      </c>
      <c r="FT44" s="46" t="str">
        <f t="shared" si="173"/>
        <v/>
      </c>
      <c r="FU44" s="46" t="str">
        <f t="shared" si="174"/>
        <v/>
      </c>
      <c r="FV44" s="46" t="str">
        <f t="shared" si="175"/>
        <v/>
      </c>
      <c r="FW44" s="46" t="str">
        <f t="shared" si="176"/>
        <v/>
      </c>
      <c r="FX44" s="46" t="str">
        <f t="shared" si="177"/>
        <v/>
      </c>
      <c r="FY44" s="46" t="str">
        <f t="shared" si="178"/>
        <v/>
      </c>
      <c r="FZ44" s="46" t="str">
        <f t="shared" si="179"/>
        <v/>
      </c>
      <c r="GA44" s="46" t="str">
        <f t="shared" si="180"/>
        <v/>
      </c>
      <c r="GB44" s="46" t="str">
        <f t="shared" si="181"/>
        <v/>
      </c>
      <c r="GC44" s="46" t="str">
        <f t="shared" si="182"/>
        <v/>
      </c>
      <c r="GD44" s="46" t="str">
        <f t="shared" si="183"/>
        <v/>
      </c>
      <c r="GE44" s="46" t="str">
        <f t="shared" si="184"/>
        <v/>
      </c>
      <c r="GF44" s="46" t="str">
        <f t="shared" si="185"/>
        <v/>
      </c>
      <c r="GG44" s="46" t="str">
        <f t="shared" si="186"/>
        <v/>
      </c>
      <c r="GH44" s="46" t="str">
        <f t="shared" si="187"/>
        <v/>
      </c>
      <c r="GI44" s="46" t="str">
        <f t="shared" si="188"/>
        <v/>
      </c>
      <c r="GJ44" s="46" t="str">
        <f t="shared" si="189"/>
        <v/>
      </c>
      <c r="GK44" s="46" t="str">
        <f t="shared" si="190"/>
        <v/>
      </c>
      <c r="GL44" s="46" t="str">
        <f t="shared" si="191"/>
        <v/>
      </c>
      <c r="GM44" s="46" t="str">
        <f t="shared" si="192"/>
        <v/>
      </c>
      <c r="GN44" s="46" t="str">
        <f t="shared" si="193"/>
        <v/>
      </c>
      <c r="GO44" s="46" t="str">
        <f t="shared" si="194"/>
        <v/>
      </c>
      <c r="GP44" s="46" t="str">
        <f t="shared" si="195"/>
        <v/>
      </c>
      <c r="GQ44" s="46" t="str">
        <f t="shared" si="196"/>
        <v/>
      </c>
      <c r="GR44" s="46" t="str">
        <f t="shared" si="197"/>
        <v/>
      </c>
      <c r="GS44" s="46" t="str">
        <f t="shared" si="198"/>
        <v/>
      </c>
      <c r="GT44" s="46" t="str">
        <f t="shared" si="199"/>
        <v/>
      </c>
      <c r="GU44" s="46" t="str">
        <f t="shared" si="200"/>
        <v/>
      </c>
      <c r="GV44" s="46" t="str">
        <f t="shared" si="201"/>
        <v/>
      </c>
      <c r="GW44" s="46" t="str">
        <f t="shared" si="202"/>
        <v/>
      </c>
      <c r="GX44" s="46" t="str">
        <f t="shared" si="203"/>
        <v/>
      </c>
      <c r="GY44" s="46" t="str">
        <f t="shared" si="204"/>
        <v/>
      </c>
      <c r="GZ44" s="46" t="str">
        <f t="shared" si="205"/>
        <v/>
      </c>
      <c r="HA44" s="46" t="str">
        <f t="shared" si="206"/>
        <v/>
      </c>
      <c r="HB44" s="46" t="str">
        <f t="shared" si="207"/>
        <v/>
      </c>
      <c r="HC44" s="46" t="str">
        <f t="shared" si="208"/>
        <v/>
      </c>
      <c r="HD44" s="46" t="str">
        <f t="shared" si="209"/>
        <v/>
      </c>
      <c r="HE44" s="46" t="str">
        <f t="shared" si="210"/>
        <v/>
      </c>
      <c r="HF44" s="46" t="str">
        <f t="shared" si="211"/>
        <v/>
      </c>
      <c r="HG44" s="46" t="str">
        <f t="shared" si="212"/>
        <v/>
      </c>
      <c r="HH44" s="46" t="str">
        <f t="shared" si="213"/>
        <v/>
      </c>
      <c r="HI44" s="46" t="str">
        <f t="shared" si="20"/>
        <v/>
      </c>
      <c r="HJ44" s="46" t="str">
        <f t="shared" si="241"/>
        <v/>
      </c>
      <c r="HK44" s="46" t="str">
        <f t="shared" si="242"/>
        <v/>
      </c>
      <c r="HL44" s="46" t="str">
        <f t="shared" si="243"/>
        <v/>
      </c>
      <c r="HM44" s="46" t="str">
        <f t="shared" si="244"/>
        <v/>
      </c>
      <c r="HN44" s="46" t="str">
        <f t="shared" si="245"/>
        <v/>
      </c>
      <c r="HO44" s="46" t="str">
        <f t="shared" si="246"/>
        <v/>
      </c>
      <c r="HP44" s="46" t="str">
        <f t="shared" si="247"/>
        <v/>
      </c>
      <c r="HQ44" s="146" t="e">
        <f t="shared" si="283"/>
        <v>#N/A</v>
      </c>
      <c r="HR44" s="146" t="e">
        <f t="shared" si="264"/>
        <v>#N/A</v>
      </c>
      <c r="HS44" s="146" t="e">
        <f t="shared" si="264"/>
        <v>#N/A</v>
      </c>
      <c r="HT44" s="146" t="e">
        <f t="shared" si="264"/>
        <v>#N/A</v>
      </c>
      <c r="HU44" s="146" t="e">
        <f t="shared" si="277"/>
        <v>#N/A</v>
      </c>
      <c r="HV44" s="146" t="e">
        <f t="shared" si="277"/>
        <v>#N/A</v>
      </c>
      <c r="HW44" s="146" t="e">
        <f t="shared" si="277"/>
        <v>#N/A</v>
      </c>
      <c r="HX44" s="146" t="e">
        <f t="shared" si="277"/>
        <v>#N/A</v>
      </c>
      <c r="HY44" s="146" t="e">
        <f t="shared" si="277"/>
        <v>#N/A</v>
      </c>
      <c r="HZ44" s="146" t="e">
        <f t="shared" si="277"/>
        <v>#N/A</v>
      </c>
      <c r="IA44" s="146" t="e">
        <f t="shared" si="277"/>
        <v>#N/A</v>
      </c>
      <c r="IB44" s="146" t="e">
        <f t="shared" si="277"/>
        <v>#N/A</v>
      </c>
      <c r="IC44" s="146" t="e">
        <f t="shared" si="277"/>
        <v>#N/A</v>
      </c>
      <c r="ID44" s="146" t="e">
        <f t="shared" si="277"/>
        <v>#N/A</v>
      </c>
      <c r="IE44" s="146" t="e">
        <f t="shared" si="277"/>
        <v>#N/A</v>
      </c>
      <c r="IF44" s="146" t="e">
        <f t="shared" si="277"/>
        <v>#N/A</v>
      </c>
      <c r="IG44" s="146" t="e">
        <f t="shared" si="277"/>
        <v>#N/A</v>
      </c>
      <c r="IH44" s="146" t="e">
        <f t="shared" si="277"/>
        <v>#N/A</v>
      </c>
      <c r="II44" s="146" t="e">
        <f t="shared" si="277"/>
        <v>#N/A</v>
      </c>
      <c r="IJ44" s="146" t="e">
        <f t="shared" si="272"/>
        <v>#N/A</v>
      </c>
      <c r="IK44" s="146" t="e">
        <f t="shared" si="272"/>
        <v>#N/A</v>
      </c>
      <c r="IL44" s="146" t="e">
        <f t="shared" si="272"/>
        <v>#N/A</v>
      </c>
      <c r="IM44" s="146" t="e">
        <f t="shared" si="272"/>
        <v>#N/A</v>
      </c>
      <c r="IN44" s="146" t="e">
        <f t="shared" si="272"/>
        <v>#N/A</v>
      </c>
      <c r="IO44" s="146" t="e">
        <f t="shared" si="272"/>
        <v>#N/A</v>
      </c>
      <c r="IP44" s="146" t="e">
        <f t="shared" si="272"/>
        <v>#N/A</v>
      </c>
      <c r="IQ44" s="146" t="e">
        <f t="shared" si="272"/>
        <v>#N/A</v>
      </c>
      <c r="IR44" s="146" t="e">
        <f t="shared" si="272"/>
        <v>#N/A</v>
      </c>
      <c r="IS44" s="146" t="e">
        <f t="shared" si="272"/>
        <v>#N/A</v>
      </c>
      <c r="IT44" s="146" t="e">
        <f t="shared" si="272"/>
        <v>#N/A</v>
      </c>
      <c r="IU44" s="146" t="e">
        <f t="shared" si="272"/>
        <v>#N/A</v>
      </c>
      <c r="IV44" s="146" t="e">
        <f t="shared" si="272"/>
        <v>#N/A</v>
      </c>
      <c r="IW44" s="146" t="e">
        <f t="shared" si="272"/>
        <v>#N/A</v>
      </c>
      <c r="IX44" s="146" t="e">
        <f t="shared" si="272"/>
        <v>#N/A</v>
      </c>
      <c r="IY44" s="146" t="e">
        <f t="shared" si="268"/>
        <v>#N/A</v>
      </c>
      <c r="IZ44" s="146" t="e">
        <f t="shared" si="268"/>
        <v>#N/A</v>
      </c>
      <c r="JA44" s="146" t="e">
        <f t="shared" si="268"/>
        <v>#N/A</v>
      </c>
      <c r="JB44" s="146" t="e">
        <f t="shared" si="268"/>
        <v>#N/A</v>
      </c>
      <c r="JC44" s="146" t="e">
        <f t="shared" si="268"/>
        <v>#N/A</v>
      </c>
      <c r="JD44" s="146" t="e">
        <f t="shared" si="268"/>
        <v>#N/A</v>
      </c>
      <c r="JE44" s="146" t="e">
        <f t="shared" si="268"/>
        <v>#N/A</v>
      </c>
      <c r="JF44" s="146" t="e">
        <f t="shared" si="268"/>
        <v>#N/A</v>
      </c>
      <c r="JG44" s="146" t="e">
        <f t="shared" si="268"/>
        <v>#N/A</v>
      </c>
      <c r="JH44" s="146" t="e">
        <f t="shared" si="268"/>
        <v>#N/A</v>
      </c>
      <c r="JI44" s="146" t="e">
        <f t="shared" si="268"/>
        <v>#N/A</v>
      </c>
      <c r="JJ44" s="146" t="e">
        <f t="shared" si="268"/>
        <v>#N/A</v>
      </c>
      <c r="JK44" s="146" t="e">
        <f t="shared" si="268"/>
        <v>#N/A</v>
      </c>
      <c r="JL44" s="146" t="e">
        <f t="shared" si="268"/>
        <v>#N/A</v>
      </c>
      <c r="JM44" s="146" t="e">
        <f t="shared" si="268"/>
        <v>#N/A</v>
      </c>
      <c r="JN44" s="146" t="e">
        <f t="shared" si="286"/>
        <v>#N/A</v>
      </c>
      <c r="JO44" s="146" t="e">
        <f t="shared" si="286"/>
        <v>#N/A</v>
      </c>
      <c r="JP44" s="146" t="e">
        <f t="shared" si="286"/>
        <v>#N/A</v>
      </c>
      <c r="JQ44" s="146" t="e">
        <f t="shared" si="286"/>
        <v>#N/A</v>
      </c>
      <c r="JR44" s="146" t="e">
        <f t="shared" si="286"/>
        <v>#N/A</v>
      </c>
      <c r="JS44" s="146" t="e">
        <f t="shared" si="286"/>
        <v>#N/A</v>
      </c>
      <c r="JT44" s="146" t="e">
        <f t="shared" si="286"/>
        <v>#N/A</v>
      </c>
      <c r="JU44" s="146" t="e">
        <f t="shared" si="286"/>
        <v>#N/A</v>
      </c>
      <c r="JV44" s="146" t="e">
        <f t="shared" si="286"/>
        <v>#N/A</v>
      </c>
      <c r="JW44" s="146" t="e">
        <f t="shared" si="286"/>
        <v>#N/A</v>
      </c>
      <c r="JX44" s="146" t="e">
        <f t="shared" si="286"/>
        <v>#N/A</v>
      </c>
      <c r="JY44" s="146" t="e">
        <f t="shared" si="286"/>
        <v>#N/A</v>
      </c>
      <c r="JZ44" s="146" t="e">
        <f t="shared" si="286"/>
        <v>#N/A</v>
      </c>
      <c r="KA44" s="146" t="e">
        <f t="shared" si="286"/>
        <v>#N/A</v>
      </c>
      <c r="KB44" s="146" t="e">
        <f t="shared" si="286"/>
        <v>#N/A</v>
      </c>
      <c r="KC44" s="146" t="e">
        <f t="shared" si="21"/>
        <v>#N/A</v>
      </c>
      <c r="KD44" s="146" t="e">
        <f t="shared" si="265"/>
        <v>#N/A</v>
      </c>
      <c r="KE44" s="146" t="e">
        <f t="shared" si="265"/>
        <v>#N/A</v>
      </c>
      <c r="KF44" s="146" t="e">
        <f t="shared" si="265"/>
        <v>#N/A</v>
      </c>
      <c r="KG44" s="146" t="e">
        <f t="shared" si="278"/>
        <v>#N/A</v>
      </c>
      <c r="KH44" s="146" t="e">
        <f t="shared" si="278"/>
        <v>#N/A</v>
      </c>
      <c r="KI44" s="146" t="e">
        <f t="shared" si="278"/>
        <v>#N/A</v>
      </c>
      <c r="KJ44" s="146" t="e">
        <f t="shared" si="278"/>
        <v>#N/A</v>
      </c>
      <c r="KK44" s="146" t="e">
        <f t="shared" si="278"/>
        <v>#N/A</v>
      </c>
      <c r="KL44" s="146" t="e">
        <f t="shared" si="278"/>
        <v>#N/A</v>
      </c>
      <c r="KM44" s="146" t="e">
        <f t="shared" si="278"/>
        <v>#N/A</v>
      </c>
      <c r="KN44" s="146" t="e">
        <f t="shared" si="278"/>
        <v>#N/A</v>
      </c>
      <c r="KO44" s="146" t="e">
        <f t="shared" si="278"/>
        <v>#N/A</v>
      </c>
      <c r="KP44" s="146" t="e">
        <f t="shared" si="278"/>
        <v>#N/A</v>
      </c>
      <c r="KQ44" s="146" t="e">
        <f t="shared" si="278"/>
        <v>#N/A</v>
      </c>
      <c r="KR44" s="146" t="e">
        <f t="shared" si="278"/>
        <v>#N/A</v>
      </c>
      <c r="KS44" s="146" t="e">
        <f t="shared" si="278"/>
        <v>#N/A</v>
      </c>
      <c r="KT44" s="146" t="e">
        <f t="shared" si="278"/>
        <v>#N/A</v>
      </c>
      <c r="KU44" s="146" t="e">
        <f t="shared" si="278"/>
        <v>#N/A</v>
      </c>
      <c r="KV44" s="146" t="e">
        <f t="shared" si="273"/>
        <v>#N/A</v>
      </c>
      <c r="KW44" s="146" t="e">
        <f t="shared" si="273"/>
        <v>#N/A</v>
      </c>
      <c r="KX44" s="146" t="e">
        <f t="shared" si="273"/>
        <v>#N/A</v>
      </c>
      <c r="KY44" s="146" t="e">
        <f t="shared" si="273"/>
        <v>#N/A</v>
      </c>
      <c r="KZ44" s="146" t="e">
        <f t="shared" si="273"/>
        <v>#N/A</v>
      </c>
      <c r="LA44" s="146" t="e">
        <f t="shared" si="273"/>
        <v>#N/A</v>
      </c>
      <c r="LB44" s="146" t="e">
        <f t="shared" si="273"/>
        <v>#N/A</v>
      </c>
      <c r="LC44" s="146" t="e">
        <f t="shared" si="273"/>
        <v>#N/A</v>
      </c>
      <c r="LD44" s="146" t="e">
        <f t="shared" si="273"/>
        <v>#N/A</v>
      </c>
      <c r="LE44" s="146" t="e">
        <f t="shared" si="273"/>
        <v>#N/A</v>
      </c>
      <c r="LF44" s="146" t="e">
        <f t="shared" si="273"/>
        <v>#N/A</v>
      </c>
      <c r="LG44" s="146" t="e">
        <f t="shared" si="273"/>
        <v>#N/A</v>
      </c>
      <c r="LH44" s="146" t="e">
        <f t="shared" si="273"/>
        <v>#N/A</v>
      </c>
      <c r="LI44" s="146" t="e">
        <f t="shared" si="273"/>
        <v>#N/A</v>
      </c>
      <c r="LJ44" s="146" t="e">
        <f t="shared" si="273"/>
        <v>#N/A</v>
      </c>
      <c r="LK44" s="146" t="e">
        <f t="shared" si="269"/>
        <v>#N/A</v>
      </c>
      <c r="LL44" s="146" t="e">
        <f t="shared" si="269"/>
        <v>#N/A</v>
      </c>
      <c r="LM44" s="146" t="e">
        <f t="shared" si="269"/>
        <v>#N/A</v>
      </c>
      <c r="LN44" s="146" t="e">
        <f t="shared" si="269"/>
        <v>#N/A</v>
      </c>
      <c r="LO44" s="146" t="e">
        <f t="shared" si="269"/>
        <v>#N/A</v>
      </c>
      <c r="LP44" s="146" t="e">
        <f t="shared" si="269"/>
        <v>#N/A</v>
      </c>
      <c r="LQ44" s="146" t="e">
        <f t="shared" si="269"/>
        <v>#N/A</v>
      </c>
      <c r="LR44" s="146" t="e">
        <f t="shared" si="269"/>
        <v>#N/A</v>
      </c>
      <c r="LS44" s="146" t="e">
        <f t="shared" si="269"/>
        <v>#N/A</v>
      </c>
      <c r="LT44" s="146" t="e">
        <f t="shared" si="269"/>
        <v>#N/A</v>
      </c>
      <c r="LU44" s="146" t="e">
        <f t="shared" si="269"/>
        <v>#N/A</v>
      </c>
      <c r="LV44" s="146" t="e">
        <f t="shared" si="269"/>
        <v>#N/A</v>
      </c>
      <c r="LW44" s="146" t="e">
        <f t="shared" si="269"/>
        <v>#N/A</v>
      </c>
      <c r="LX44" s="146" t="e">
        <f t="shared" si="269"/>
        <v>#N/A</v>
      </c>
      <c r="LY44" s="146" t="e">
        <f t="shared" si="269"/>
        <v>#N/A</v>
      </c>
      <c r="LZ44" s="146" t="e">
        <f t="shared" si="287"/>
        <v>#N/A</v>
      </c>
      <c r="MA44" s="146" t="e">
        <f t="shared" si="287"/>
        <v>#N/A</v>
      </c>
      <c r="MB44" s="146" t="e">
        <f t="shared" si="287"/>
        <v>#N/A</v>
      </c>
      <c r="MC44" s="146" t="e">
        <f t="shared" si="287"/>
        <v>#N/A</v>
      </c>
      <c r="MD44" s="146" t="e">
        <f t="shared" si="287"/>
        <v>#N/A</v>
      </c>
      <c r="ME44" s="146" t="e">
        <f t="shared" si="287"/>
        <v>#N/A</v>
      </c>
      <c r="MF44" s="146" t="e">
        <f t="shared" si="287"/>
        <v>#N/A</v>
      </c>
      <c r="MG44" s="146" t="e">
        <f t="shared" si="287"/>
        <v>#N/A</v>
      </c>
      <c r="MH44" s="146" t="e">
        <f t="shared" si="287"/>
        <v>#N/A</v>
      </c>
      <c r="MI44" s="146" t="e">
        <f t="shared" si="287"/>
        <v>#N/A</v>
      </c>
      <c r="MJ44" s="146" t="e">
        <f t="shared" si="287"/>
        <v>#N/A</v>
      </c>
      <c r="MK44" s="146" t="e">
        <f t="shared" si="287"/>
        <v>#N/A</v>
      </c>
      <c r="ML44" s="146" t="e">
        <f t="shared" si="287"/>
        <v>#N/A</v>
      </c>
      <c r="MM44" s="146" t="e">
        <f t="shared" si="287"/>
        <v>#N/A</v>
      </c>
      <c r="MN44" s="146" t="e">
        <f t="shared" si="287"/>
        <v>#N/A</v>
      </c>
      <c r="MO44" s="146" t="e">
        <f t="shared" si="22"/>
        <v>#N/A</v>
      </c>
      <c r="MP44" s="146" t="e">
        <f t="shared" si="266"/>
        <v>#N/A</v>
      </c>
      <c r="MQ44" s="146" t="e">
        <f t="shared" si="266"/>
        <v>#N/A</v>
      </c>
      <c r="MR44" s="146" t="e">
        <f t="shared" si="266"/>
        <v>#N/A</v>
      </c>
      <c r="MS44" s="146" t="e">
        <f t="shared" si="279"/>
        <v>#N/A</v>
      </c>
      <c r="MT44" s="146" t="e">
        <f t="shared" si="279"/>
        <v>#N/A</v>
      </c>
      <c r="MU44" s="146" t="e">
        <f t="shared" si="279"/>
        <v>#N/A</v>
      </c>
      <c r="MV44" s="146" t="e">
        <f t="shared" si="279"/>
        <v>#N/A</v>
      </c>
      <c r="MW44" s="146" t="e">
        <f t="shared" si="279"/>
        <v>#N/A</v>
      </c>
      <c r="MX44" s="146" t="e">
        <f t="shared" si="279"/>
        <v>#N/A</v>
      </c>
      <c r="MY44" s="146" t="e">
        <f t="shared" si="279"/>
        <v>#N/A</v>
      </c>
      <c r="MZ44" s="146" t="e">
        <f t="shared" si="279"/>
        <v>#N/A</v>
      </c>
      <c r="NA44" s="146" t="e">
        <f t="shared" si="279"/>
        <v>#N/A</v>
      </c>
      <c r="NB44" s="146" t="e">
        <f t="shared" si="279"/>
        <v>#N/A</v>
      </c>
      <c r="NC44" s="146" t="e">
        <f t="shared" si="279"/>
        <v>#N/A</v>
      </c>
      <c r="ND44" s="146" t="e">
        <f t="shared" si="279"/>
        <v>#N/A</v>
      </c>
      <c r="NE44" s="146" t="e">
        <f t="shared" si="279"/>
        <v>#N/A</v>
      </c>
      <c r="NF44" s="146" t="e">
        <f t="shared" si="279"/>
        <v>#N/A</v>
      </c>
      <c r="NG44" s="146" t="e">
        <f t="shared" si="279"/>
        <v>#N/A</v>
      </c>
      <c r="NH44" s="146" t="e">
        <f t="shared" si="274"/>
        <v>#N/A</v>
      </c>
      <c r="NI44" s="146" t="e">
        <f t="shared" si="274"/>
        <v>#N/A</v>
      </c>
      <c r="NJ44" s="146" t="e">
        <f t="shared" si="274"/>
        <v>#N/A</v>
      </c>
      <c r="NK44" s="146" t="e">
        <f t="shared" si="274"/>
        <v>#N/A</v>
      </c>
      <c r="NL44" s="146" t="e">
        <f t="shared" si="274"/>
        <v>#N/A</v>
      </c>
      <c r="NM44" s="146" t="e">
        <f t="shared" si="274"/>
        <v>#N/A</v>
      </c>
      <c r="NN44" s="146" t="e">
        <f t="shared" si="274"/>
        <v>#N/A</v>
      </c>
      <c r="NO44" s="146" t="e">
        <f t="shared" si="274"/>
        <v>#N/A</v>
      </c>
      <c r="NP44" s="146" t="e">
        <f t="shared" si="274"/>
        <v>#N/A</v>
      </c>
      <c r="NQ44" s="146" t="e">
        <f t="shared" si="274"/>
        <v>#N/A</v>
      </c>
      <c r="NR44" s="146" t="e">
        <f t="shared" si="274"/>
        <v>#N/A</v>
      </c>
      <c r="NS44" s="146" t="e">
        <f t="shared" si="274"/>
        <v>#N/A</v>
      </c>
      <c r="NT44" s="146" t="e">
        <f t="shared" si="274"/>
        <v>#N/A</v>
      </c>
      <c r="NU44" s="146" t="e">
        <f t="shared" si="274"/>
        <v>#N/A</v>
      </c>
      <c r="NV44" s="146" t="e">
        <f t="shared" si="274"/>
        <v>#N/A</v>
      </c>
      <c r="NW44" s="146" t="e">
        <f t="shared" si="270"/>
        <v>#N/A</v>
      </c>
      <c r="NX44" s="146" t="e">
        <f t="shared" si="270"/>
        <v>#N/A</v>
      </c>
      <c r="NY44" s="146" t="e">
        <f t="shared" si="270"/>
        <v>#N/A</v>
      </c>
      <c r="NZ44" s="146" t="e">
        <f t="shared" si="270"/>
        <v>#N/A</v>
      </c>
      <c r="OA44" s="146" t="e">
        <f t="shared" si="270"/>
        <v>#N/A</v>
      </c>
      <c r="OB44" s="146" t="e">
        <f t="shared" si="270"/>
        <v>#N/A</v>
      </c>
      <c r="OC44" s="146" t="e">
        <f t="shared" si="270"/>
        <v>#N/A</v>
      </c>
      <c r="OD44" s="146" t="e">
        <f t="shared" si="270"/>
        <v>#N/A</v>
      </c>
      <c r="OE44" s="146" t="e">
        <f t="shared" si="270"/>
        <v>#N/A</v>
      </c>
      <c r="OF44" s="146" t="e">
        <f t="shared" si="270"/>
        <v>#N/A</v>
      </c>
      <c r="OG44" s="146" t="e">
        <f t="shared" si="270"/>
        <v>#N/A</v>
      </c>
      <c r="OH44" s="146" t="e">
        <f t="shared" si="270"/>
        <v>#N/A</v>
      </c>
      <c r="OI44" s="146" t="e">
        <f t="shared" si="270"/>
        <v>#N/A</v>
      </c>
      <c r="OJ44" s="146" t="e">
        <f t="shared" si="270"/>
        <v>#N/A</v>
      </c>
      <c r="OK44" s="146" t="e">
        <f t="shared" si="270"/>
        <v>#N/A</v>
      </c>
      <c r="OL44" s="146" t="e">
        <f t="shared" si="288"/>
        <v>#N/A</v>
      </c>
      <c r="OM44" s="146" t="e">
        <f t="shared" si="288"/>
        <v>#N/A</v>
      </c>
      <c r="ON44" s="146" t="e">
        <f t="shared" si="288"/>
        <v>#N/A</v>
      </c>
      <c r="OO44" s="146" t="e">
        <f t="shared" si="288"/>
        <v>#N/A</v>
      </c>
      <c r="OP44" s="146" t="e">
        <f t="shared" si="288"/>
        <v>#N/A</v>
      </c>
      <c r="OQ44" s="146" t="e">
        <f t="shared" si="288"/>
        <v>#N/A</v>
      </c>
      <c r="OR44" s="146" t="e">
        <f t="shared" si="288"/>
        <v>#N/A</v>
      </c>
      <c r="OS44" s="146" t="e">
        <f t="shared" si="288"/>
        <v>#N/A</v>
      </c>
      <c r="OT44" s="146" t="e">
        <f t="shared" si="288"/>
        <v>#N/A</v>
      </c>
      <c r="OU44" s="146" t="e">
        <f t="shared" si="288"/>
        <v>#N/A</v>
      </c>
      <c r="OV44" s="146" t="e">
        <f t="shared" si="288"/>
        <v>#N/A</v>
      </c>
      <c r="OW44" s="146" t="e">
        <f t="shared" si="288"/>
        <v>#N/A</v>
      </c>
      <c r="OX44" s="146" t="e">
        <f t="shared" si="288"/>
        <v>#N/A</v>
      </c>
      <c r="OY44" s="146" t="e">
        <f t="shared" si="288"/>
        <v>#N/A</v>
      </c>
      <c r="OZ44" s="146" t="e">
        <f t="shared" si="288"/>
        <v>#N/A</v>
      </c>
      <c r="PA44" s="146" t="e">
        <f t="shared" si="23"/>
        <v>#N/A</v>
      </c>
      <c r="PB44" s="146" t="e">
        <f t="shared" si="284"/>
        <v>#N/A</v>
      </c>
      <c r="PC44" s="146" t="e">
        <f t="shared" si="284"/>
        <v>#N/A</v>
      </c>
      <c r="PD44" s="146" t="e">
        <f t="shared" si="284"/>
        <v>#N/A</v>
      </c>
      <c r="PE44" s="146" t="e">
        <f t="shared" si="284"/>
        <v>#N/A</v>
      </c>
      <c r="PF44" s="146" t="e">
        <f t="shared" si="284"/>
        <v>#N/A</v>
      </c>
      <c r="PG44" s="146" t="e">
        <f t="shared" si="284"/>
        <v>#N/A</v>
      </c>
      <c r="PH44" s="146" t="e">
        <f t="shared" si="284"/>
        <v>#N/A</v>
      </c>
      <c r="PI44" s="146" t="e">
        <f t="shared" si="284"/>
        <v>#N/A</v>
      </c>
    </row>
    <row r="45" spans="1:425" hidden="1" x14ac:dyDescent="0.45">
      <c r="A45" s="4">
        <v>42</v>
      </c>
      <c r="B45" s="319" t="str">
        <f>IFERROR(_xlfn.LOGNORM.INV(VLookups!$B$22,LN($G45),LN($K45)),"")</f>
        <v/>
      </c>
      <c r="C45" s="81"/>
      <c r="D45" s="319" t="str">
        <f>IFERROR(_xlfn.LOGNORM.INV(VLookups!$B$23,LN($G45),LN($K45)),"")</f>
        <v/>
      </c>
      <c r="E45" s="32" t="str">
        <f t="shared" si="8"/>
        <v/>
      </c>
      <c r="F45" s="32" t="str">
        <f t="shared" si="9"/>
        <v/>
      </c>
      <c r="G45" s="65" t="str">
        <f>IF(AND(C45&gt;0,NOT(ISBLANK(H45))),IF(VLOOKUP($C$3,VLookups!$A$17:$B$18,2,FALSE),C45*VLOOKUP(H45,VLookups!$A$4:$B$13,2,FALSE),C45),"")</f>
        <v/>
      </c>
      <c r="H45" s="21"/>
      <c r="I45" s="53"/>
      <c r="J45" s="237"/>
      <c r="K45" s="320" t="str">
        <f>IF(C45&gt;0,IF(ISBLANK(J45),IF(ISBLANK(H45),"",VLOOKUP(H45,VLookups!$A$4:$C$13,3,FALSE)),J45),"")</f>
        <v/>
      </c>
      <c r="L45" s="320" t="str">
        <f t="shared" si="10"/>
        <v/>
      </c>
      <c r="M45" s="67" t="str">
        <f t="shared" si="11"/>
        <v/>
      </c>
      <c r="N45" s="81"/>
      <c r="O45" s="230" t="str">
        <f>IF(AND(N45&gt;0,C45&gt;0,NOT(K45="")),ABS(VLOOKUP($N$1,VLookups!$A$27:$B$28,2,FALSE)-_xlfn.LOGNORM.DIST(N45,LN(G45),LN(K45),TRUE)),"")</f>
        <v/>
      </c>
      <c r="P45" s="80" t="str">
        <f>IF(AND($B45&gt;0,$C45&gt;0,$D45&gt;0,NOT(ISBLANK($H45))),_xlfn.LOGNORM.INV(ABS(VLOOKUP($N$1,VLookups!$A$27:$B$28,2,FALSE)-P$3),LN($G45),LN($K45)),"")</f>
        <v/>
      </c>
      <c r="Q45" s="79" t="str">
        <f>IF(AND($B45&gt;0,$C45&gt;0,$D45&gt;0,NOT(ISBLANK($H45))),_xlfn.LOGNORM.INV(ABS(VLOOKUP($N$1,VLookups!$A$27:$B$28,2,FALSE)-Q$3),LN($G45),LN($K45)),"")</f>
        <v/>
      </c>
      <c r="R45" s="80" t="str">
        <f>IF(AND($B45&gt;0,$C45&gt;0,$D45&gt;0,NOT(ISBLANK($H45))),_xlfn.LOGNORM.INV(ABS(VLOOKUP($N$1,VLookups!$A$27:$B$28,2,FALSE)-R$3),LN($G45),LN($K45)),"")</f>
        <v/>
      </c>
      <c r="S45" s="79" t="str">
        <f>IF(AND($B45&gt;0,$C45&gt;0,$D45&gt;0,NOT(ISBLANK($H45))),_xlfn.LOGNORM.INV(ABS(VLOOKUP($N$1,VLookups!$A$27:$B$28,2,FALSE)-S$3),LN($G45),LN($K45)),"")</f>
        <v/>
      </c>
      <c r="T45" s="80" t="str">
        <f>IF(AND($B45&gt;0,$C45&gt;0,$D45&gt;0,NOT(ISBLANK($H45))),_xlfn.LOGNORM.INV(ABS(VLOOKUP($N$1,VLookups!$A$27:$B$28,2,FALSE)-T$3),LN($G45),LN($K45)),"")</f>
        <v/>
      </c>
      <c r="U45" s="79" t="str">
        <f>IF(AND($B45&gt;0,$C45&gt;0,$D45&gt;0,NOT(ISBLANK($H45))),_xlfn.LOGNORM.INV(ABS(VLOOKUP($N$1,VLookups!$A$27:$B$28,2,FALSE)-U$3),LN($G45),LN($K45)),"")</f>
        <v/>
      </c>
      <c r="V45" s="5"/>
      <c r="W45" s="145" t="str">
        <f t="shared" si="12"/>
        <v/>
      </c>
      <c r="X45" s="145" t="str">
        <f t="shared" si="13"/>
        <v/>
      </c>
      <c r="Y45" s="46" t="str">
        <f t="shared" ref="Y45" si="296">IF(ISNONTEXT($W45),X45+$W45,"")</f>
        <v/>
      </c>
      <c r="Z45" s="46" t="str">
        <f t="shared" si="25"/>
        <v/>
      </c>
      <c r="AA45" s="46" t="str">
        <f t="shared" si="26"/>
        <v/>
      </c>
      <c r="AB45" s="46" t="str">
        <f t="shared" si="27"/>
        <v/>
      </c>
      <c r="AC45" s="46" t="str">
        <f t="shared" si="28"/>
        <v/>
      </c>
      <c r="AD45" s="46" t="str">
        <f t="shared" si="29"/>
        <v/>
      </c>
      <c r="AE45" s="46" t="str">
        <f t="shared" si="30"/>
        <v/>
      </c>
      <c r="AF45" s="46" t="str">
        <f t="shared" si="31"/>
        <v/>
      </c>
      <c r="AG45" s="46" t="str">
        <f t="shared" si="32"/>
        <v/>
      </c>
      <c r="AH45" s="46" t="str">
        <f t="shared" si="33"/>
        <v/>
      </c>
      <c r="AI45" s="46" t="str">
        <f t="shared" si="34"/>
        <v/>
      </c>
      <c r="AJ45" s="46" t="str">
        <f t="shared" si="35"/>
        <v/>
      </c>
      <c r="AK45" s="46" t="str">
        <f t="shared" si="36"/>
        <v/>
      </c>
      <c r="AL45" s="46" t="str">
        <f t="shared" si="37"/>
        <v/>
      </c>
      <c r="AM45" s="46" t="str">
        <f t="shared" si="38"/>
        <v/>
      </c>
      <c r="AN45" s="46" t="str">
        <f t="shared" si="39"/>
        <v/>
      </c>
      <c r="AO45" s="46" t="str">
        <f t="shared" si="40"/>
        <v/>
      </c>
      <c r="AP45" s="46" t="str">
        <f t="shared" si="41"/>
        <v/>
      </c>
      <c r="AQ45" s="46" t="str">
        <f t="shared" si="42"/>
        <v/>
      </c>
      <c r="AR45" s="46" t="str">
        <f t="shared" si="43"/>
        <v/>
      </c>
      <c r="AS45" s="46" t="str">
        <f t="shared" si="44"/>
        <v/>
      </c>
      <c r="AT45" s="46" t="str">
        <f t="shared" si="45"/>
        <v/>
      </c>
      <c r="AU45" s="46" t="str">
        <f t="shared" si="46"/>
        <v/>
      </c>
      <c r="AV45" s="46" t="str">
        <f t="shared" si="47"/>
        <v/>
      </c>
      <c r="AW45" s="46" t="str">
        <f t="shared" si="48"/>
        <v/>
      </c>
      <c r="AX45" s="46" t="str">
        <f t="shared" si="49"/>
        <v/>
      </c>
      <c r="AY45" s="46" t="str">
        <f t="shared" si="50"/>
        <v/>
      </c>
      <c r="AZ45" s="46" t="str">
        <f t="shared" si="51"/>
        <v/>
      </c>
      <c r="BA45" s="46" t="str">
        <f t="shared" si="52"/>
        <v/>
      </c>
      <c r="BB45" s="46" t="str">
        <f t="shared" si="53"/>
        <v/>
      </c>
      <c r="BC45" s="46" t="str">
        <f t="shared" si="54"/>
        <v/>
      </c>
      <c r="BD45" s="46" t="str">
        <f t="shared" si="55"/>
        <v/>
      </c>
      <c r="BE45" s="46" t="str">
        <f t="shared" si="56"/>
        <v/>
      </c>
      <c r="BF45" s="46" t="str">
        <f t="shared" si="57"/>
        <v/>
      </c>
      <c r="BG45" s="46" t="str">
        <f t="shared" si="58"/>
        <v/>
      </c>
      <c r="BH45" s="46" t="str">
        <f t="shared" si="59"/>
        <v/>
      </c>
      <c r="BI45" s="46" t="str">
        <f t="shared" si="60"/>
        <v/>
      </c>
      <c r="BJ45" s="46" t="str">
        <f t="shared" si="61"/>
        <v/>
      </c>
      <c r="BK45" s="46" t="str">
        <f t="shared" si="62"/>
        <v/>
      </c>
      <c r="BL45" s="46" t="str">
        <f t="shared" si="63"/>
        <v/>
      </c>
      <c r="BM45" s="46" t="str">
        <f t="shared" si="64"/>
        <v/>
      </c>
      <c r="BN45" s="46" t="str">
        <f t="shared" si="65"/>
        <v/>
      </c>
      <c r="BO45" s="46" t="str">
        <f t="shared" si="66"/>
        <v/>
      </c>
      <c r="BP45" s="46" t="str">
        <f t="shared" si="67"/>
        <v/>
      </c>
      <c r="BQ45" s="46" t="str">
        <f t="shared" si="68"/>
        <v/>
      </c>
      <c r="BR45" s="46" t="str">
        <f t="shared" si="69"/>
        <v/>
      </c>
      <c r="BS45" s="46" t="str">
        <f t="shared" si="70"/>
        <v/>
      </c>
      <c r="BT45" s="46" t="str">
        <f t="shared" si="71"/>
        <v/>
      </c>
      <c r="BU45" s="46" t="str">
        <f t="shared" si="72"/>
        <v/>
      </c>
      <c r="BV45" s="46" t="str">
        <f t="shared" si="73"/>
        <v/>
      </c>
      <c r="BW45" s="46" t="str">
        <f t="shared" si="74"/>
        <v/>
      </c>
      <c r="BX45" s="46" t="str">
        <f t="shared" si="75"/>
        <v/>
      </c>
      <c r="BY45" s="46" t="str">
        <f t="shared" si="76"/>
        <v/>
      </c>
      <c r="BZ45" s="46" t="str">
        <f t="shared" si="77"/>
        <v/>
      </c>
      <c r="CA45" s="46" t="str">
        <f t="shared" si="78"/>
        <v/>
      </c>
      <c r="CB45" s="46" t="str">
        <f t="shared" si="79"/>
        <v/>
      </c>
      <c r="CC45" s="46" t="str">
        <f t="shared" si="80"/>
        <v/>
      </c>
      <c r="CD45" s="46" t="str">
        <f t="shared" si="81"/>
        <v/>
      </c>
      <c r="CE45" s="46" t="str">
        <f t="shared" si="82"/>
        <v/>
      </c>
      <c r="CF45" s="46" t="str">
        <f t="shared" si="83"/>
        <v/>
      </c>
      <c r="CG45" s="46" t="str">
        <f t="shared" si="84"/>
        <v/>
      </c>
      <c r="CH45" s="46" t="str">
        <f t="shared" si="85"/>
        <v/>
      </c>
      <c r="CI45" s="46" t="str">
        <f t="shared" si="86"/>
        <v/>
      </c>
      <c r="CJ45" s="46" t="str">
        <f t="shared" si="87"/>
        <v/>
      </c>
      <c r="CK45" s="46" t="str">
        <f t="shared" si="18"/>
        <v/>
      </c>
      <c r="CL45" s="46" t="str">
        <f t="shared" si="88"/>
        <v/>
      </c>
      <c r="CM45" s="46" t="str">
        <f t="shared" si="89"/>
        <v/>
      </c>
      <c r="CN45" s="46" t="str">
        <f t="shared" si="90"/>
        <v/>
      </c>
      <c r="CO45" s="46" t="str">
        <f t="shared" si="91"/>
        <v/>
      </c>
      <c r="CP45" s="46" t="str">
        <f t="shared" si="92"/>
        <v/>
      </c>
      <c r="CQ45" s="46" t="str">
        <f t="shared" si="93"/>
        <v/>
      </c>
      <c r="CR45" s="46" t="str">
        <f t="shared" si="94"/>
        <v/>
      </c>
      <c r="CS45" s="46" t="str">
        <f t="shared" si="95"/>
        <v/>
      </c>
      <c r="CT45" s="46" t="str">
        <f t="shared" si="96"/>
        <v/>
      </c>
      <c r="CU45" s="46" t="str">
        <f t="shared" si="97"/>
        <v/>
      </c>
      <c r="CV45" s="46" t="str">
        <f t="shared" si="98"/>
        <v/>
      </c>
      <c r="CW45" s="46" t="str">
        <f t="shared" si="99"/>
        <v/>
      </c>
      <c r="CX45" s="46" t="str">
        <f t="shared" si="100"/>
        <v/>
      </c>
      <c r="CY45" s="46" t="str">
        <f t="shared" si="101"/>
        <v/>
      </c>
      <c r="CZ45" s="46" t="str">
        <f t="shared" si="102"/>
        <v/>
      </c>
      <c r="DA45" s="46" t="str">
        <f t="shared" si="103"/>
        <v/>
      </c>
      <c r="DB45" s="46" t="str">
        <f t="shared" si="104"/>
        <v/>
      </c>
      <c r="DC45" s="46" t="str">
        <f t="shared" si="105"/>
        <v/>
      </c>
      <c r="DD45" s="46" t="str">
        <f t="shared" si="106"/>
        <v/>
      </c>
      <c r="DE45" s="46" t="str">
        <f t="shared" si="107"/>
        <v/>
      </c>
      <c r="DF45" s="46" t="str">
        <f t="shared" si="108"/>
        <v/>
      </c>
      <c r="DG45" s="46" t="str">
        <f t="shared" si="109"/>
        <v/>
      </c>
      <c r="DH45" s="46" t="str">
        <f t="shared" si="110"/>
        <v/>
      </c>
      <c r="DI45" s="46" t="str">
        <f t="shared" si="111"/>
        <v/>
      </c>
      <c r="DJ45" s="46" t="str">
        <f t="shared" si="112"/>
        <v/>
      </c>
      <c r="DK45" s="46" t="str">
        <f t="shared" si="113"/>
        <v/>
      </c>
      <c r="DL45" s="46" t="str">
        <f t="shared" si="114"/>
        <v/>
      </c>
      <c r="DM45" s="46" t="str">
        <f t="shared" si="115"/>
        <v/>
      </c>
      <c r="DN45" s="46" t="str">
        <f t="shared" si="116"/>
        <v/>
      </c>
      <c r="DO45" s="46" t="str">
        <f t="shared" si="117"/>
        <v/>
      </c>
      <c r="DP45" s="46" t="str">
        <f t="shared" si="118"/>
        <v/>
      </c>
      <c r="DQ45" s="46" t="str">
        <f t="shared" si="119"/>
        <v/>
      </c>
      <c r="DR45" s="46" t="str">
        <f t="shared" si="120"/>
        <v/>
      </c>
      <c r="DS45" s="46" t="str">
        <f t="shared" si="121"/>
        <v/>
      </c>
      <c r="DT45" s="46" t="str">
        <f t="shared" si="122"/>
        <v/>
      </c>
      <c r="DU45" s="46" t="str">
        <f t="shared" si="123"/>
        <v/>
      </c>
      <c r="DV45" s="46" t="str">
        <f t="shared" si="124"/>
        <v/>
      </c>
      <c r="DW45" s="46" t="str">
        <f t="shared" si="125"/>
        <v/>
      </c>
      <c r="DX45" s="46" t="str">
        <f t="shared" si="126"/>
        <v/>
      </c>
      <c r="DY45" s="46" t="str">
        <f t="shared" si="127"/>
        <v/>
      </c>
      <c r="DZ45" s="46" t="str">
        <f t="shared" si="128"/>
        <v/>
      </c>
      <c r="EA45" s="46" t="str">
        <f t="shared" si="129"/>
        <v/>
      </c>
      <c r="EB45" s="46" t="str">
        <f t="shared" si="130"/>
        <v/>
      </c>
      <c r="EC45" s="46" t="str">
        <f t="shared" si="131"/>
        <v/>
      </c>
      <c r="ED45" s="46" t="str">
        <f t="shared" si="132"/>
        <v/>
      </c>
      <c r="EE45" s="46" t="str">
        <f t="shared" si="133"/>
        <v/>
      </c>
      <c r="EF45" s="46" t="str">
        <f t="shared" si="134"/>
        <v/>
      </c>
      <c r="EG45" s="46" t="str">
        <f t="shared" si="135"/>
        <v/>
      </c>
      <c r="EH45" s="46" t="str">
        <f t="shared" si="136"/>
        <v/>
      </c>
      <c r="EI45" s="46" t="str">
        <f t="shared" si="137"/>
        <v/>
      </c>
      <c r="EJ45" s="46" t="str">
        <f t="shared" si="138"/>
        <v/>
      </c>
      <c r="EK45" s="46" t="str">
        <f t="shared" si="139"/>
        <v/>
      </c>
      <c r="EL45" s="46" t="str">
        <f t="shared" si="140"/>
        <v/>
      </c>
      <c r="EM45" s="46" t="str">
        <f t="shared" si="141"/>
        <v/>
      </c>
      <c r="EN45" s="46" t="str">
        <f t="shared" si="142"/>
        <v/>
      </c>
      <c r="EO45" s="46" t="str">
        <f t="shared" si="143"/>
        <v/>
      </c>
      <c r="EP45" s="46" t="str">
        <f t="shared" si="144"/>
        <v/>
      </c>
      <c r="EQ45" s="46" t="str">
        <f t="shared" si="145"/>
        <v/>
      </c>
      <c r="ER45" s="46" t="str">
        <f t="shared" si="146"/>
        <v/>
      </c>
      <c r="ES45" s="46" t="str">
        <f t="shared" si="147"/>
        <v/>
      </c>
      <c r="ET45" s="46" t="str">
        <f t="shared" si="148"/>
        <v/>
      </c>
      <c r="EU45" s="46" t="str">
        <f t="shared" si="149"/>
        <v/>
      </c>
      <c r="EV45" s="46" t="str">
        <f t="shared" si="150"/>
        <v/>
      </c>
      <c r="EW45" s="46" t="str">
        <f t="shared" si="19"/>
        <v/>
      </c>
      <c r="EX45" s="46" t="str">
        <f t="shared" si="151"/>
        <v/>
      </c>
      <c r="EY45" s="46" t="str">
        <f t="shared" si="152"/>
        <v/>
      </c>
      <c r="EZ45" s="46" t="str">
        <f t="shared" si="153"/>
        <v/>
      </c>
      <c r="FA45" s="46" t="str">
        <f t="shared" si="154"/>
        <v/>
      </c>
      <c r="FB45" s="46" t="str">
        <f t="shared" si="155"/>
        <v/>
      </c>
      <c r="FC45" s="46" t="str">
        <f t="shared" si="156"/>
        <v/>
      </c>
      <c r="FD45" s="46" t="str">
        <f t="shared" si="157"/>
        <v/>
      </c>
      <c r="FE45" s="46" t="str">
        <f t="shared" si="158"/>
        <v/>
      </c>
      <c r="FF45" s="46" t="str">
        <f t="shared" si="159"/>
        <v/>
      </c>
      <c r="FG45" s="46" t="str">
        <f t="shared" si="160"/>
        <v/>
      </c>
      <c r="FH45" s="46" t="str">
        <f t="shared" si="161"/>
        <v/>
      </c>
      <c r="FI45" s="46" t="str">
        <f t="shared" si="162"/>
        <v/>
      </c>
      <c r="FJ45" s="46" t="str">
        <f t="shared" si="163"/>
        <v/>
      </c>
      <c r="FK45" s="46" t="str">
        <f t="shared" si="164"/>
        <v/>
      </c>
      <c r="FL45" s="46" t="str">
        <f t="shared" si="165"/>
        <v/>
      </c>
      <c r="FM45" s="46" t="str">
        <f t="shared" si="166"/>
        <v/>
      </c>
      <c r="FN45" s="46" t="str">
        <f t="shared" si="167"/>
        <v/>
      </c>
      <c r="FO45" s="46" t="str">
        <f t="shared" si="168"/>
        <v/>
      </c>
      <c r="FP45" s="46" t="str">
        <f t="shared" si="169"/>
        <v/>
      </c>
      <c r="FQ45" s="46" t="str">
        <f t="shared" si="170"/>
        <v/>
      </c>
      <c r="FR45" s="46" t="str">
        <f t="shared" si="171"/>
        <v/>
      </c>
      <c r="FS45" s="46" t="str">
        <f t="shared" si="172"/>
        <v/>
      </c>
      <c r="FT45" s="46" t="str">
        <f t="shared" si="173"/>
        <v/>
      </c>
      <c r="FU45" s="46" t="str">
        <f t="shared" si="174"/>
        <v/>
      </c>
      <c r="FV45" s="46" t="str">
        <f t="shared" si="175"/>
        <v/>
      </c>
      <c r="FW45" s="46" t="str">
        <f t="shared" si="176"/>
        <v/>
      </c>
      <c r="FX45" s="46" t="str">
        <f t="shared" si="177"/>
        <v/>
      </c>
      <c r="FY45" s="46" t="str">
        <f t="shared" si="178"/>
        <v/>
      </c>
      <c r="FZ45" s="46" t="str">
        <f t="shared" si="179"/>
        <v/>
      </c>
      <c r="GA45" s="46" t="str">
        <f t="shared" si="180"/>
        <v/>
      </c>
      <c r="GB45" s="46" t="str">
        <f t="shared" si="181"/>
        <v/>
      </c>
      <c r="GC45" s="46" t="str">
        <f t="shared" si="182"/>
        <v/>
      </c>
      <c r="GD45" s="46" t="str">
        <f t="shared" si="183"/>
        <v/>
      </c>
      <c r="GE45" s="46" t="str">
        <f t="shared" si="184"/>
        <v/>
      </c>
      <c r="GF45" s="46" t="str">
        <f t="shared" si="185"/>
        <v/>
      </c>
      <c r="GG45" s="46" t="str">
        <f t="shared" si="186"/>
        <v/>
      </c>
      <c r="GH45" s="46" t="str">
        <f t="shared" si="187"/>
        <v/>
      </c>
      <c r="GI45" s="46" t="str">
        <f t="shared" si="188"/>
        <v/>
      </c>
      <c r="GJ45" s="46" t="str">
        <f t="shared" si="189"/>
        <v/>
      </c>
      <c r="GK45" s="46" t="str">
        <f t="shared" si="190"/>
        <v/>
      </c>
      <c r="GL45" s="46" t="str">
        <f t="shared" si="191"/>
        <v/>
      </c>
      <c r="GM45" s="46" t="str">
        <f t="shared" si="192"/>
        <v/>
      </c>
      <c r="GN45" s="46" t="str">
        <f t="shared" si="193"/>
        <v/>
      </c>
      <c r="GO45" s="46" t="str">
        <f t="shared" si="194"/>
        <v/>
      </c>
      <c r="GP45" s="46" t="str">
        <f t="shared" si="195"/>
        <v/>
      </c>
      <c r="GQ45" s="46" t="str">
        <f t="shared" si="196"/>
        <v/>
      </c>
      <c r="GR45" s="46" t="str">
        <f t="shared" si="197"/>
        <v/>
      </c>
      <c r="GS45" s="46" t="str">
        <f t="shared" si="198"/>
        <v/>
      </c>
      <c r="GT45" s="46" t="str">
        <f t="shared" si="199"/>
        <v/>
      </c>
      <c r="GU45" s="46" t="str">
        <f t="shared" si="200"/>
        <v/>
      </c>
      <c r="GV45" s="46" t="str">
        <f t="shared" si="201"/>
        <v/>
      </c>
      <c r="GW45" s="46" t="str">
        <f t="shared" si="202"/>
        <v/>
      </c>
      <c r="GX45" s="46" t="str">
        <f t="shared" si="203"/>
        <v/>
      </c>
      <c r="GY45" s="46" t="str">
        <f t="shared" si="204"/>
        <v/>
      </c>
      <c r="GZ45" s="46" t="str">
        <f t="shared" si="205"/>
        <v/>
      </c>
      <c r="HA45" s="46" t="str">
        <f t="shared" si="206"/>
        <v/>
      </c>
      <c r="HB45" s="46" t="str">
        <f t="shared" si="207"/>
        <v/>
      </c>
      <c r="HC45" s="46" t="str">
        <f t="shared" si="208"/>
        <v/>
      </c>
      <c r="HD45" s="46" t="str">
        <f t="shared" si="209"/>
        <v/>
      </c>
      <c r="HE45" s="46" t="str">
        <f t="shared" si="210"/>
        <v/>
      </c>
      <c r="HF45" s="46" t="str">
        <f t="shared" si="211"/>
        <v/>
      </c>
      <c r="HG45" s="46" t="str">
        <f t="shared" si="212"/>
        <v/>
      </c>
      <c r="HH45" s="46" t="str">
        <f t="shared" si="213"/>
        <v/>
      </c>
      <c r="HI45" s="46" t="str">
        <f t="shared" si="20"/>
        <v/>
      </c>
      <c r="HJ45" s="46" t="str">
        <f t="shared" si="241"/>
        <v/>
      </c>
      <c r="HK45" s="46" t="str">
        <f t="shared" si="242"/>
        <v/>
      </c>
      <c r="HL45" s="46" t="str">
        <f t="shared" si="243"/>
        <v/>
      </c>
      <c r="HM45" s="46" t="str">
        <f t="shared" si="244"/>
        <v/>
      </c>
      <c r="HN45" s="46" t="str">
        <f t="shared" si="245"/>
        <v/>
      </c>
      <c r="HO45" s="46" t="str">
        <f t="shared" si="246"/>
        <v/>
      </c>
      <c r="HP45" s="46" t="str">
        <f t="shared" si="247"/>
        <v/>
      </c>
      <c r="HQ45" s="146" t="e">
        <f t="shared" si="283"/>
        <v>#N/A</v>
      </c>
      <c r="HR45" s="146" t="e">
        <f t="shared" ref="HR45:HT60" si="297">IF(ISNONTEXT($K45),_xlfn.LOGNORM.DIST(Y45,LN($G45),LN($K45),FALSE),NA())</f>
        <v>#N/A</v>
      </c>
      <c r="HS45" s="146" t="e">
        <f t="shared" si="297"/>
        <v>#N/A</v>
      </c>
      <c r="HT45" s="146" t="e">
        <f t="shared" si="297"/>
        <v>#N/A</v>
      </c>
      <c r="HU45" s="146" t="e">
        <f t="shared" si="277"/>
        <v>#N/A</v>
      </c>
      <c r="HV45" s="146" t="e">
        <f t="shared" si="277"/>
        <v>#N/A</v>
      </c>
      <c r="HW45" s="146" t="e">
        <f t="shared" si="277"/>
        <v>#N/A</v>
      </c>
      <c r="HX45" s="146" t="e">
        <f t="shared" si="277"/>
        <v>#N/A</v>
      </c>
      <c r="HY45" s="146" t="e">
        <f t="shared" si="277"/>
        <v>#N/A</v>
      </c>
      <c r="HZ45" s="146" t="e">
        <f t="shared" si="277"/>
        <v>#N/A</v>
      </c>
      <c r="IA45" s="146" t="e">
        <f t="shared" si="277"/>
        <v>#N/A</v>
      </c>
      <c r="IB45" s="146" t="e">
        <f t="shared" si="277"/>
        <v>#N/A</v>
      </c>
      <c r="IC45" s="146" t="e">
        <f t="shared" si="277"/>
        <v>#N/A</v>
      </c>
      <c r="ID45" s="146" t="e">
        <f t="shared" si="277"/>
        <v>#N/A</v>
      </c>
      <c r="IE45" s="146" t="e">
        <f t="shared" si="277"/>
        <v>#N/A</v>
      </c>
      <c r="IF45" s="146" t="e">
        <f t="shared" si="277"/>
        <v>#N/A</v>
      </c>
      <c r="IG45" s="146" t="e">
        <f t="shared" si="277"/>
        <v>#N/A</v>
      </c>
      <c r="IH45" s="146" t="e">
        <f t="shared" si="277"/>
        <v>#N/A</v>
      </c>
      <c r="II45" s="146" t="e">
        <f t="shared" si="277"/>
        <v>#N/A</v>
      </c>
      <c r="IJ45" s="146" t="e">
        <f t="shared" si="272"/>
        <v>#N/A</v>
      </c>
      <c r="IK45" s="146" t="e">
        <f t="shared" si="272"/>
        <v>#N/A</v>
      </c>
      <c r="IL45" s="146" t="e">
        <f t="shared" si="272"/>
        <v>#N/A</v>
      </c>
      <c r="IM45" s="146" t="e">
        <f t="shared" si="272"/>
        <v>#N/A</v>
      </c>
      <c r="IN45" s="146" t="e">
        <f t="shared" si="272"/>
        <v>#N/A</v>
      </c>
      <c r="IO45" s="146" t="e">
        <f t="shared" si="272"/>
        <v>#N/A</v>
      </c>
      <c r="IP45" s="146" t="e">
        <f t="shared" si="272"/>
        <v>#N/A</v>
      </c>
      <c r="IQ45" s="146" t="e">
        <f t="shared" si="272"/>
        <v>#N/A</v>
      </c>
      <c r="IR45" s="146" t="e">
        <f t="shared" si="272"/>
        <v>#N/A</v>
      </c>
      <c r="IS45" s="146" t="e">
        <f t="shared" si="272"/>
        <v>#N/A</v>
      </c>
      <c r="IT45" s="146" t="e">
        <f t="shared" si="272"/>
        <v>#N/A</v>
      </c>
      <c r="IU45" s="146" t="e">
        <f t="shared" si="272"/>
        <v>#N/A</v>
      </c>
      <c r="IV45" s="146" t="e">
        <f t="shared" si="272"/>
        <v>#N/A</v>
      </c>
      <c r="IW45" s="146" t="e">
        <f t="shared" si="272"/>
        <v>#N/A</v>
      </c>
      <c r="IX45" s="146" t="e">
        <f t="shared" si="272"/>
        <v>#N/A</v>
      </c>
      <c r="IY45" s="146" t="e">
        <f t="shared" si="268"/>
        <v>#N/A</v>
      </c>
      <c r="IZ45" s="146" t="e">
        <f t="shared" si="268"/>
        <v>#N/A</v>
      </c>
      <c r="JA45" s="146" t="e">
        <f t="shared" si="268"/>
        <v>#N/A</v>
      </c>
      <c r="JB45" s="146" t="e">
        <f t="shared" si="268"/>
        <v>#N/A</v>
      </c>
      <c r="JC45" s="146" t="e">
        <f t="shared" si="268"/>
        <v>#N/A</v>
      </c>
      <c r="JD45" s="146" t="e">
        <f t="shared" si="268"/>
        <v>#N/A</v>
      </c>
      <c r="JE45" s="146" t="e">
        <f t="shared" si="268"/>
        <v>#N/A</v>
      </c>
      <c r="JF45" s="146" t="e">
        <f t="shared" si="268"/>
        <v>#N/A</v>
      </c>
      <c r="JG45" s="146" t="e">
        <f t="shared" si="268"/>
        <v>#N/A</v>
      </c>
      <c r="JH45" s="146" t="e">
        <f t="shared" si="268"/>
        <v>#N/A</v>
      </c>
      <c r="JI45" s="146" t="e">
        <f t="shared" si="268"/>
        <v>#N/A</v>
      </c>
      <c r="JJ45" s="146" t="e">
        <f t="shared" si="268"/>
        <v>#N/A</v>
      </c>
      <c r="JK45" s="146" t="e">
        <f t="shared" si="268"/>
        <v>#N/A</v>
      </c>
      <c r="JL45" s="146" t="e">
        <f t="shared" si="268"/>
        <v>#N/A</v>
      </c>
      <c r="JM45" s="146" t="e">
        <f t="shared" si="268"/>
        <v>#N/A</v>
      </c>
      <c r="JN45" s="146" t="e">
        <f t="shared" si="286"/>
        <v>#N/A</v>
      </c>
      <c r="JO45" s="146" t="e">
        <f t="shared" si="286"/>
        <v>#N/A</v>
      </c>
      <c r="JP45" s="146" t="e">
        <f t="shared" si="286"/>
        <v>#N/A</v>
      </c>
      <c r="JQ45" s="146" t="e">
        <f t="shared" si="286"/>
        <v>#N/A</v>
      </c>
      <c r="JR45" s="146" t="e">
        <f t="shared" si="286"/>
        <v>#N/A</v>
      </c>
      <c r="JS45" s="146" t="e">
        <f t="shared" si="286"/>
        <v>#N/A</v>
      </c>
      <c r="JT45" s="146" t="e">
        <f t="shared" si="286"/>
        <v>#N/A</v>
      </c>
      <c r="JU45" s="146" t="e">
        <f t="shared" si="286"/>
        <v>#N/A</v>
      </c>
      <c r="JV45" s="146" t="e">
        <f t="shared" si="286"/>
        <v>#N/A</v>
      </c>
      <c r="JW45" s="146" t="e">
        <f t="shared" si="286"/>
        <v>#N/A</v>
      </c>
      <c r="JX45" s="146" t="e">
        <f t="shared" si="286"/>
        <v>#N/A</v>
      </c>
      <c r="JY45" s="146" t="e">
        <f t="shared" si="286"/>
        <v>#N/A</v>
      </c>
      <c r="JZ45" s="146" t="e">
        <f t="shared" si="286"/>
        <v>#N/A</v>
      </c>
      <c r="KA45" s="146" t="e">
        <f t="shared" si="286"/>
        <v>#N/A</v>
      </c>
      <c r="KB45" s="146" t="e">
        <f t="shared" si="286"/>
        <v>#N/A</v>
      </c>
      <c r="KC45" s="146" t="e">
        <f t="shared" si="21"/>
        <v>#N/A</v>
      </c>
      <c r="KD45" s="146" t="e">
        <f t="shared" ref="KD45:KF60" si="298">IF(ISNONTEXT($K45),_xlfn.LOGNORM.DIST(CK45,LN($G45),LN($K45),FALSE),NA())</f>
        <v>#N/A</v>
      </c>
      <c r="KE45" s="146" t="e">
        <f t="shared" si="298"/>
        <v>#N/A</v>
      </c>
      <c r="KF45" s="146" t="e">
        <f t="shared" si="298"/>
        <v>#N/A</v>
      </c>
      <c r="KG45" s="146" t="e">
        <f t="shared" si="278"/>
        <v>#N/A</v>
      </c>
      <c r="KH45" s="146" t="e">
        <f t="shared" si="278"/>
        <v>#N/A</v>
      </c>
      <c r="KI45" s="146" t="e">
        <f t="shared" si="278"/>
        <v>#N/A</v>
      </c>
      <c r="KJ45" s="146" t="e">
        <f t="shared" si="278"/>
        <v>#N/A</v>
      </c>
      <c r="KK45" s="146" t="e">
        <f t="shared" si="278"/>
        <v>#N/A</v>
      </c>
      <c r="KL45" s="146" t="e">
        <f t="shared" si="278"/>
        <v>#N/A</v>
      </c>
      <c r="KM45" s="146" t="e">
        <f t="shared" si="278"/>
        <v>#N/A</v>
      </c>
      <c r="KN45" s="146" t="e">
        <f t="shared" si="278"/>
        <v>#N/A</v>
      </c>
      <c r="KO45" s="146" t="e">
        <f t="shared" si="278"/>
        <v>#N/A</v>
      </c>
      <c r="KP45" s="146" t="e">
        <f t="shared" si="278"/>
        <v>#N/A</v>
      </c>
      <c r="KQ45" s="146" t="e">
        <f t="shared" si="278"/>
        <v>#N/A</v>
      </c>
      <c r="KR45" s="146" t="e">
        <f t="shared" si="278"/>
        <v>#N/A</v>
      </c>
      <c r="KS45" s="146" t="e">
        <f t="shared" si="278"/>
        <v>#N/A</v>
      </c>
      <c r="KT45" s="146" t="e">
        <f t="shared" si="278"/>
        <v>#N/A</v>
      </c>
      <c r="KU45" s="146" t="e">
        <f t="shared" si="278"/>
        <v>#N/A</v>
      </c>
      <c r="KV45" s="146" t="e">
        <f t="shared" si="273"/>
        <v>#N/A</v>
      </c>
      <c r="KW45" s="146" t="e">
        <f t="shared" si="273"/>
        <v>#N/A</v>
      </c>
      <c r="KX45" s="146" t="e">
        <f t="shared" si="273"/>
        <v>#N/A</v>
      </c>
      <c r="KY45" s="146" t="e">
        <f t="shared" si="273"/>
        <v>#N/A</v>
      </c>
      <c r="KZ45" s="146" t="e">
        <f t="shared" si="273"/>
        <v>#N/A</v>
      </c>
      <c r="LA45" s="146" t="e">
        <f t="shared" si="273"/>
        <v>#N/A</v>
      </c>
      <c r="LB45" s="146" t="e">
        <f t="shared" si="273"/>
        <v>#N/A</v>
      </c>
      <c r="LC45" s="146" t="e">
        <f t="shared" si="273"/>
        <v>#N/A</v>
      </c>
      <c r="LD45" s="146" t="e">
        <f t="shared" si="273"/>
        <v>#N/A</v>
      </c>
      <c r="LE45" s="146" t="e">
        <f t="shared" si="273"/>
        <v>#N/A</v>
      </c>
      <c r="LF45" s="146" t="e">
        <f t="shared" si="273"/>
        <v>#N/A</v>
      </c>
      <c r="LG45" s="146" t="e">
        <f t="shared" si="273"/>
        <v>#N/A</v>
      </c>
      <c r="LH45" s="146" t="e">
        <f t="shared" si="273"/>
        <v>#N/A</v>
      </c>
      <c r="LI45" s="146" t="e">
        <f t="shared" si="273"/>
        <v>#N/A</v>
      </c>
      <c r="LJ45" s="146" t="e">
        <f t="shared" si="273"/>
        <v>#N/A</v>
      </c>
      <c r="LK45" s="146" t="e">
        <f t="shared" si="269"/>
        <v>#N/A</v>
      </c>
      <c r="LL45" s="146" t="e">
        <f t="shared" si="269"/>
        <v>#N/A</v>
      </c>
      <c r="LM45" s="146" t="e">
        <f t="shared" si="269"/>
        <v>#N/A</v>
      </c>
      <c r="LN45" s="146" t="e">
        <f t="shared" si="269"/>
        <v>#N/A</v>
      </c>
      <c r="LO45" s="146" t="e">
        <f t="shared" si="269"/>
        <v>#N/A</v>
      </c>
      <c r="LP45" s="146" t="e">
        <f t="shared" si="269"/>
        <v>#N/A</v>
      </c>
      <c r="LQ45" s="146" t="e">
        <f t="shared" si="269"/>
        <v>#N/A</v>
      </c>
      <c r="LR45" s="146" t="e">
        <f t="shared" si="269"/>
        <v>#N/A</v>
      </c>
      <c r="LS45" s="146" t="e">
        <f t="shared" si="269"/>
        <v>#N/A</v>
      </c>
      <c r="LT45" s="146" t="e">
        <f t="shared" si="269"/>
        <v>#N/A</v>
      </c>
      <c r="LU45" s="146" t="e">
        <f t="shared" si="269"/>
        <v>#N/A</v>
      </c>
      <c r="LV45" s="146" t="e">
        <f t="shared" si="269"/>
        <v>#N/A</v>
      </c>
      <c r="LW45" s="146" t="e">
        <f t="shared" si="269"/>
        <v>#N/A</v>
      </c>
      <c r="LX45" s="146" t="e">
        <f t="shared" si="269"/>
        <v>#N/A</v>
      </c>
      <c r="LY45" s="146" t="e">
        <f t="shared" si="269"/>
        <v>#N/A</v>
      </c>
      <c r="LZ45" s="146" t="e">
        <f t="shared" si="287"/>
        <v>#N/A</v>
      </c>
      <c r="MA45" s="146" t="e">
        <f t="shared" si="287"/>
        <v>#N/A</v>
      </c>
      <c r="MB45" s="146" t="e">
        <f t="shared" si="287"/>
        <v>#N/A</v>
      </c>
      <c r="MC45" s="146" t="e">
        <f t="shared" si="287"/>
        <v>#N/A</v>
      </c>
      <c r="MD45" s="146" t="e">
        <f t="shared" si="287"/>
        <v>#N/A</v>
      </c>
      <c r="ME45" s="146" t="e">
        <f t="shared" si="287"/>
        <v>#N/A</v>
      </c>
      <c r="MF45" s="146" t="e">
        <f t="shared" si="287"/>
        <v>#N/A</v>
      </c>
      <c r="MG45" s="146" t="e">
        <f t="shared" si="287"/>
        <v>#N/A</v>
      </c>
      <c r="MH45" s="146" t="e">
        <f t="shared" si="287"/>
        <v>#N/A</v>
      </c>
      <c r="MI45" s="146" t="e">
        <f t="shared" si="287"/>
        <v>#N/A</v>
      </c>
      <c r="MJ45" s="146" t="e">
        <f t="shared" si="287"/>
        <v>#N/A</v>
      </c>
      <c r="MK45" s="146" t="e">
        <f t="shared" si="287"/>
        <v>#N/A</v>
      </c>
      <c r="ML45" s="146" t="e">
        <f t="shared" si="287"/>
        <v>#N/A</v>
      </c>
      <c r="MM45" s="146" t="e">
        <f t="shared" si="287"/>
        <v>#N/A</v>
      </c>
      <c r="MN45" s="146" t="e">
        <f t="shared" si="287"/>
        <v>#N/A</v>
      </c>
      <c r="MO45" s="146" t="e">
        <f t="shared" si="22"/>
        <v>#N/A</v>
      </c>
      <c r="MP45" s="146" t="e">
        <f t="shared" ref="MP45:MR60" si="299">IF(ISNONTEXT($K45),_xlfn.LOGNORM.DIST(EW45,LN($G45),LN($K45),FALSE),NA())</f>
        <v>#N/A</v>
      </c>
      <c r="MQ45" s="146" t="e">
        <f t="shared" si="299"/>
        <v>#N/A</v>
      </c>
      <c r="MR45" s="146" t="e">
        <f t="shared" si="299"/>
        <v>#N/A</v>
      </c>
      <c r="MS45" s="146" t="e">
        <f t="shared" si="279"/>
        <v>#N/A</v>
      </c>
      <c r="MT45" s="146" t="e">
        <f t="shared" si="279"/>
        <v>#N/A</v>
      </c>
      <c r="MU45" s="146" t="e">
        <f t="shared" si="279"/>
        <v>#N/A</v>
      </c>
      <c r="MV45" s="146" t="e">
        <f t="shared" si="279"/>
        <v>#N/A</v>
      </c>
      <c r="MW45" s="146" t="e">
        <f t="shared" si="279"/>
        <v>#N/A</v>
      </c>
      <c r="MX45" s="146" t="e">
        <f t="shared" si="279"/>
        <v>#N/A</v>
      </c>
      <c r="MY45" s="146" t="e">
        <f t="shared" si="279"/>
        <v>#N/A</v>
      </c>
      <c r="MZ45" s="146" t="e">
        <f t="shared" si="279"/>
        <v>#N/A</v>
      </c>
      <c r="NA45" s="146" t="e">
        <f t="shared" si="279"/>
        <v>#N/A</v>
      </c>
      <c r="NB45" s="146" t="e">
        <f t="shared" si="279"/>
        <v>#N/A</v>
      </c>
      <c r="NC45" s="146" t="e">
        <f t="shared" si="279"/>
        <v>#N/A</v>
      </c>
      <c r="ND45" s="146" t="e">
        <f t="shared" si="279"/>
        <v>#N/A</v>
      </c>
      <c r="NE45" s="146" t="e">
        <f t="shared" si="279"/>
        <v>#N/A</v>
      </c>
      <c r="NF45" s="146" t="e">
        <f t="shared" si="279"/>
        <v>#N/A</v>
      </c>
      <c r="NG45" s="146" t="e">
        <f t="shared" si="279"/>
        <v>#N/A</v>
      </c>
      <c r="NH45" s="146" t="e">
        <f t="shared" si="274"/>
        <v>#N/A</v>
      </c>
      <c r="NI45" s="146" t="e">
        <f t="shared" si="274"/>
        <v>#N/A</v>
      </c>
      <c r="NJ45" s="146" t="e">
        <f t="shared" si="274"/>
        <v>#N/A</v>
      </c>
      <c r="NK45" s="146" t="e">
        <f t="shared" si="274"/>
        <v>#N/A</v>
      </c>
      <c r="NL45" s="146" t="e">
        <f t="shared" si="274"/>
        <v>#N/A</v>
      </c>
      <c r="NM45" s="146" t="e">
        <f t="shared" si="274"/>
        <v>#N/A</v>
      </c>
      <c r="NN45" s="146" t="e">
        <f t="shared" si="274"/>
        <v>#N/A</v>
      </c>
      <c r="NO45" s="146" t="e">
        <f t="shared" si="274"/>
        <v>#N/A</v>
      </c>
      <c r="NP45" s="146" t="e">
        <f t="shared" si="274"/>
        <v>#N/A</v>
      </c>
      <c r="NQ45" s="146" t="e">
        <f t="shared" si="274"/>
        <v>#N/A</v>
      </c>
      <c r="NR45" s="146" t="e">
        <f t="shared" si="274"/>
        <v>#N/A</v>
      </c>
      <c r="NS45" s="146" t="e">
        <f t="shared" si="274"/>
        <v>#N/A</v>
      </c>
      <c r="NT45" s="146" t="e">
        <f t="shared" si="274"/>
        <v>#N/A</v>
      </c>
      <c r="NU45" s="146" t="e">
        <f t="shared" si="274"/>
        <v>#N/A</v>
      </c>
      <c r="NV45" s="146" t="e">
        <f t="shared" si="274"/>
        <v>#N/A</v>
      </c>
      <c r="NW45" s="146" t="e">
        <f t="shared" si="270"/>
        <v>#N/A</v>
      </c>
      <c r="NX45" s="146" t="e">
        <f t="shared" si="270"/>
        <v>#N/A</v>
      </c>
      <c r="NY45" s="146" t="e">
        <f t="shared" si="270"/>
        <v>#N/A</v>
      </c>
      <c r="NZ45" s="146" t="e">
        <f t="shared" si="270"/>
        <v>#N/A</v>
      </c>
      <c r="OA45" s="146" t="e">
        <f t="shared" si="270"/>
        <v>#N/A</v>
      </c>
      <c r="OB45" s="146" t="e">
        <f t="shared" si="270"/>
        <v>#N/A</v>
      </c>
      <c r="OC45" s="146" t="e">
        <f t="shared" si="270"/>
        <v>#N/A</v>
      </c>
      <c r="OD45" s="146" t="e">
        <f t="shared" si="270"/>
        <v>#N/A</v>
      </c>
      <c r="OE45" s="146" t="e">
        <f t="shared" si="270"/>
        <v>#N/A</v>
      </c>
      <c r="OF45" s="146" t="e">
        <f t="shared" si="270"/>
        <v>#N/A</v>
      </c>
      <c r="OG45" s="146" t="e">
        <f t="shared" si="270"/>
        <v>#N/A</v>
      </c>
      <c r="OH45" s="146" t="e">
        <f t="shared" si="270"/>
        <v>#N/A</v>
      </c>
      <c r="OI45" s="146" t="e">
        <f t="shared" si="270"/>
        <v>#N/A</v>
      </c>
      <c r="OJ45" s="146" t="e">
        <f t="shared" si="270"/>
        <v>#N/A</v>
      </c>
      <c r="OK45" s="146" t="e">
        <f t="shared" si="270"/>
        <v>#N/A</v>
      </c>
      <c r="OL45" s="146" t="e">
        <f t="shared" si="288"/>
        <v>#N/A</v>
      </c>
      <c r="OM45" s="146" t="e">
        <f t="shared" si="288"/>
        <v>#N/A</v>
      </c>
      <c r="ON45" s="146" t="e">
        <f t="shared" si="288"/>
        <v>#N/A</v>
      </c>
      <c r="OO45" s="146" t="e">
        <f t="shared" si="288"/>
        <v>#N/A</v>
      </c>
      <c r="OP45" s="146" t="e">
        <f t="shared" si="288"/>
        <v>#N/A</v>
      </c>
      <c r="OQ45" s="146" t="e">
        <f t="shared" si="288"/>
        <v>#N/A</v>
      </c>
      <c r="OR45" s="146" t="e">
        <f t="shared" si="288"/>
        <v>#N/A</v>
      </c>
      <c r="OS45" s="146" t="e">
        <f t="shared" si="288"/>
        <v>#N/A</v>
      </c>
      <c r="OT45" s="146" t="e">
        <f t="shared" si="288"/>
        <v>#N/A</v>
      </c>
      <c r="OU45" s="146" t="e">
        <f t="shared" si="288"/>
        <v>#N/A</v>
      </c>
      <c r="OV45" s="146" t="e">
        <f t="shared" si="288"/>
        <v>#N/A</v>
      </c>
      <c r="OW45" s="146" t="e">
        <f t="shared" si="288"/>
        <v>#N/A</v>
      </c>
      <c r="OX45" s="146" t="e">
        <f t="shared" si="288"/>
        <v>#N/A</v>
      </c>
      <c r="OY45" s="146" t="e">
        <f t="shared" si="288"/>
        <v>#N/A</v>
      </c>
      <c r="OZ45" s="146" t="e">
        <f t="shared" si="288"/>
        <v>#N/A</v>
      </c>
      <c r="PA45" s="146" t="e">
        <f t="shared" si="23"/>
        <v>#N/A</v>
      </c>
      <c r="PB45" s="146" t="e">
        <f t="shared" si="284"/>
        <v>#N/A</v>
      </c>
      <c r="PC45" s="146" t="e">
        <f t="shared" si="284"/>
        <v>#N/A</v>
      </c>
      <c r="PD45" s="146" t="e">
        <f t="shared" si="284"/>
        <v>#N/A</v>
      </c>
      <c r="PE45" s="146" t="e">
        <f t="shared" si="284"/>
        <v>#N/A</v>
      </c>
      <c r="PF45" s="146" t="e">
        <f t="shared" si="284"/>
        <v>#N/A</v>
      </c>
      <c r="PG45" s="146" t="e">
        <f t="shared" si="284"/>
        <v>#N/A</v>
      </c>
      <c r="PH45" s="146" t="e">
        <f t="shared" si="284"/>
        <v>#N/A</v>
      </c>
      <c r="PI45" s="146" t="e">
        <f t="shared" si="284"/>
        <v>#N/A</v>
      </c>
    </row>
    <row r="46" spans="1:425" hidden="1" x14ac:dyDescent="0.45">
      <c r="A46" s="4">
        <v>43</v>
      </c>
      <c r="B46" s="319" t="str">
        <f>IFERROR(_xlfn.LOGNORM.INV(VLookups!$B$22,LN($G46),LN($K46)),"")</f>
        <v/>
      </c>
      <c r="C46" s="81"/>
      <c r="D46" s="319" t="str">
        <f>IFERROR(_xlfn.LOGNORM.INV(VLookups!$B$23,LN($G46),LN($K46)),"")</f>
        <v/>
      </c>
      <c r="E46" s="32" t="str">
        <f t="shared" si="8"/>
        <v/>
      </c>
      <c r="F46" s="32" t="str">
        <f t="shared" si="9"/>
        <v/>
      </c>
      <c r="G46" s="65" t="str">
        <f>IF(AND(C46&gt;0,NOT(ISBLANK(H46))),IF(VLOOKUP($C$3,VLookups!$A$17:$B$18,2,FALSE),C46*VLOOKUP(H46,VLookups!$A$4:$B$13,2,FALSE),C46),"")</f>
        <v/>
      </c>
      <c r="H46" s="21"/>
      <c r="I46" s="53"/>
      <c r="J46" s="237"/>
      <c r="K46" s="320" t="str">
        <f>IF(C46&gt;0,IF(ISBLANK(J46),IF(ISBLANK(H46),"",VLOOKUP(H46,VLookups!$A$4:$C$13,3,FALSE)),J46),"")</f>
        <v/>
      </c>
      <c r="L46" s="320" t="str">
        <f t="shared" si="10"/>
        <v/>
      </c>
      <c r="M46" s="67" t="str">
        <f t="shared" si="11"/>
        <v/>
      </c>
      <c r="N46" s="81"/>
      <c r="O46" s="230" t="str">
        <f>IF(AND(N46&gt;0,C46&gt;0,NOT(K46="")),ABS(VLOOKUP($N$1,VLookups!$A$27:$B$28,2,FALSE)-_xlfn.LOGNORM.DIST(N46,LN(G46),LN(K46),TRUE)),"")</f>
        <v/>
      </c>
      <c r="P46" s="80" t="str">
        <f>IF(AND($B46&gt;0,$C46&gt;0,$D46&gt;0,NOT(ISBLANK($H46))),_xlfn.LOGNORM.INV(ABS(VLOOKUP($N$1,VLookups!$A$27:$B$28,2,FALSE)-P$3),LN($G46),LN($K46)),"")</f>
        <v/>
      </c>
      <c r="Q46" s="79" t="str">
        <f>IF(AND($B46&gt;0,$C46&gt;0,$D46&gt;0,NOT(ISBLANK($H46))),_xlfn.LOGNORM.INV(ABS(VLOOKUP($N$1,VLookups!$A$27:$B$28,2,FALSE)-Q$3),LN($G46),LN($K46)),"")</f>
        <v/>
      </c>
      <c r="R46" s="80" t="str">
        <f>IF(AND($B46&gt;0,$C46&gt;0,$D46&gt;0,NOT(ISBLANK($H46))),_xlfn.LOGNORM.INV(ABS(VLOOKUP($N$1,VLookups!$A$27:$B$28,2,FALSE)-R$3),LN($G46),LN($K46)),"")</f>
        <v/>
      </c>
      <c r="S46" s="79" t="str">
        <f>IF(AND($B46&gt;0,$C46&gt;0,$D46&gt;0,NOT(ISBLANK($H46))),_xlfn.LOGNORM.INV(ABS(VLOOKUP($N$1,VLookups!$A$27:$B$28,2,FALSE)-S$3),LN($G46),LN($K46)),"")</f>
        <v/>
      </c>
      <c r="T46" s="80" t="str">
        <f>IF(AND($B46&gt;0,$C46&gt;0,$D46&gt;0,NOT(ISBLANK($H46))),_xlfn.LOGNORM.INV(ABS(VLOOKUP($N$1,VLookups!$A$27:$B$28,2,FALSE)-T$3),LN($G46),LN($K46)),"")</f>
        <v/>
      </c>
      <c r="U46" s="79" t="str">
        <f>IF(AND($B46&gt;0,$C46&gt;0,$D46&gt;0,NOT(ISBLANK($H46))),_xlfn.LOGNORM.INV(ABS(VLOOKUP($N$1,VLookups!$A$27:$B$28,2,FALSE)-U$3),LN($G46),LN($K46)),"")</f>
        <v/>
      </c>
      <c r="V46" s="5"/>
      <c r="W46" s="145" t="str">
        <f t="shared" si="12"/>
        <v/>
      </c>
      <c r="X46" s="145" t="str">
        <f t="shared" si="13"/>
        <v/>
      </c>
      <c r="Y46" s="46" t="str">
        <f t="shared" ref="Y46" si="300">IF(ISNONTEXT($W46),X46+$W46,"")</f>
        <v/>
      </c>
      <c r="Z46" s="46" t="str">
        <f t="shared" si="25"/>
        <v/>
      </c>
      <c r="AA46" s="46" t="str">
        <f t="shared" si="26"/>
        <v/>
      </c>
      <c r="AB46" s="46" t="str">
        <f t="shared" si="27"/>
        <v/>
      </c>
      <c r="AC46" s="46" t="str">
        <f t="shared" si="28"/>
        <v/>
      </c>
      <c r="AD46" s="46" t="str">
        <f t="shared" si="29"/>
        <v/>
      </c>
      <c r="AE46" s="46" t="str">
        <f t="shared" si="30"/>
        <v/>
      </c>
      <c r="AF46" s="46" t="str">
        <f t="shared" si="31"/>
        <v/>
      </c>
      <c r="AG46" s="46" t="str">
        <f t="shared" si="32"/>
        <v/>
      </c>
      <c r="AH46" s="46" t="str">
        <f t="shared" si="33"/>
        <v/>
      </c>
      <c r="AI46" s="46" t="str">
        <f t="shared" si="34"/>
        <v/>
      </c>
      <c r="AJ46" s="46" t="str">
        <f t="shared" si="35"/>
        <v/>
      </c>
      <c r="AK46" s="46" t="str">
        <f t="shared" si="36"/>
        <v/>
      </c>
      <c r="AL46" s="46" t="str">
        <f t="shared" si="37"/>
        <v/>
      </c>
      <c r="AM46" s="46" t="str">
        <f t="shared" si="38"/>
        <v/>
      </c>
      <c r="AN46" s="46" t="str">
        <f t="shared" si="39"/>
        <v/>
      </c>
      <c r="AO46" s="46" t="str">
        <f t="shared" si="40"/>
        <v/>
      </c>
      <c r="AP46" s="46" t="str">
        <f t="shared" si="41"/>
        <v/>
      </c>
      <c r="AQ46" s="46" t="str">
        <f t="shared" si="42"/>
        <v/>
      </c>
      <c r="AR46" s="46" t="str">
        <f t="shared" si="43"/>
        <v/>
      </c>
      <c r="AS46" s="46" t="str">
        <f t="shared" si="44"/>
        <v/>
      </c>
      <c r="AT46" s="46" t="str">
        <f t="shared" si="45"/>
        <v/>
      </c>
      <c r="AU46" s="46" t="str">
        <f t="shared" si="46"/>
        <v/>
      </c>
      <c r="AV46" s="46" t="str">
        <f t="shared" si="47"/>
        <v/>
      </c>
      <c r="AW46" s="46" t="str">
        <f t="shared" si="48"/>
        <v/>
      </c>
      <c r="AX46" s="46" t="str">
        <f t="shared" si="49"/>
        <v/>
      </c>
      <c r="AY46" s="46" t="str">
        <f t="shared" si="50"/>
        <v/>
      </c>
      <c r="AZ46" s="46" t="str">
        <f t="shared" si="51"/>
        <v/>
      </c>
      <c r="BA46" s="46" t="str">
        <f t="shared" si="52"/>
        <v/>
      </c>
      <c r="BB46" s="46" t="str">
        <f t="shared" si="53"/>
        <v/>
      </c>
      <c r="BC46" s="46" t="str">
        <f t="shared" si="54"/>
        <v/>
      </c>
      <c r="BD46" s="46" t="str">
        <f t="shared" si="55"/>
        <v/>
      </c>
      <c r="BE46" s="46" t="str">
        <f t="shared" si="56"/>
        <v/>
      </c>
      <c r="BF46" s="46" t="str">
        <f t="shared" si="57"/>
        <v/>
      </c>
      <c r="BG46" s="46" t="str">
        <f t="shared" si="58"/>
        <v/>
      </c>
      <c r="BH46" s="46" t="str">
        <f t="shared" si="59"/>
        <v/>
      </c>
      <c r="BI46" s="46" t="str">
        <f t="shared" si="60"/>
        <v/>
      </c>
      <c r="BJ46" s="46" t="str">
        <f t="shared" si="61"/>
        <v/>
      </c>
      <c r="BK46" s="46" t="str">
        <f t="shared" si="62"/>
        <v/>
      </c>
      <c r="BL46" s="46" t="str">
        <f t="shared" si="63"/>
        <v/>
      </c>
      <c r="BM46" s="46" t="str">
        <f t="shared" si="64"/>
        <v/>
      </c>
      <c r="BN46" s="46" t="str">
        <f t="shared" si="65"/>
        <v/>
      </c>
      <c r="BO46" s="46" t="str">
        <f t="shared" si="66"/>
        <v/>
      </c>
      <c r="BP46" s="46" t="str">
        <f t="shared" si="67"/>
        <v/>
      </c>
      <c r="BQ46" s="46" t="str">
        <f t="shared" si="68"/>
        <v/>
      </c>
      <c r="BR46" s="46" t="str">
        <f t="shared" si="69"/>
        <v/>
      </c>
      <c r="BS46" s="46" t="str">
        <f t="shared" si="70"/>
        <v/>
      </c>
      <c r="BT46" s="46" t="str">
        <f t="shared" si="71"/>
        <v/>
      </c>
      <c r="BU46" s="46" t="str">
        <f t="shared" si="72"/>
        <v/>
      </c>
      <c r="BV46" s="46" t="str">
        <f t="shared" si="73"/>
        <v/>
      </c>
      <c r="BW46" s="46" t="str">
        <f t="shared" si="74"/>
        <v/>
      </c>
      <c r="BX46" s="46" t="str">
        <f t="shared" si="75"/>
        <v/>
      </c>
      <c r="BY46" s="46" t="str">
        <f t="shared" si="76"/>
        <v/>
      </c>
      <c r="BZ46" s="46" t="str">
        <f t="shared" si="77"/>
        <v/>
      </c>
      <c r="CA46" s="46" t="str">
        <f t="shared" si="78"/>
        <v/>
      </c>
      <c r="CB46" s="46" t="str">
        <f t="shared" si="79"/>
        <v/>
      </c>
      <c r="CC46" s="46" t="str">
        <f t="shared" si="80"/>
        <v/>
      </c>
      <c r="CD46" s="46" t="str">
        <f t="shared" si="81"/>
        <v/>
      </c>
      <c r="CE46" s="46" t="str">
        <f t="shared" si="82"/>
        <v/>
      </c>
      <c r="CF46" s="46" t="str">
        <f t="shared" si="83"/>
        <v/>
      </c>
      <c r="CG46" s="46" t="str">
        <f t="shared" si="84"/>
        <v/>
      </c>
      <c r="CH46" s="46" t="str">
        <f t="shared" si="85"/>
        <v/>
      </c>
      <c r="CI46" s="46" t="str">
        <f t="shared" si="86"/>
        <v/>
      </c>
      <c r="CJ46" s="46" t="str">
        <f t="shared" si="87"/>
        <v/>
      </c>
      <c r="CK46" s="46" t="str">
        <f t="shared" si="18"/>
        <v/>
      </c>
      <c r="CL46" s="46" t="str">
        <f t="shared" si="88"/>
        <v/>
      </c>
      <c r="CM46" s="46" t="str">
        <f t="shared" si="89"/>
        <v/>
      </c>
      <c r="CN46" s="46" t="str">
        <f t="shared" si="90"/>
        <v/>
      </c>
      <c r="CO46" s="46" t="str">
        <f t="shared" si="91"/>
        <v/>
      </c>
      <c r="CP46" s="46" t="str">
        <f t="shared" si="92"/>
        <v/>
      </c>
      <c r="CQ46" s="46" t="str">
        <f t="shared" si="93"/>
        <v/>
      </c>
      <c r="CR46" s="46" t="str">
        <f t="shared" si="94"/>
        <v/>
      </c>
      <c r="CS46" s="46" t="str">
        <f t="shared" si="95"/>
        <v/>
      </c>
      <c r="CT46" s="46" t="str">
        <f t="shared" si="96"/>
        <v/>
      </c>
      <c r="CU46" s="46" t="str">
        <f t="shared" si="97"/>
        <v/>
      </c>
      <c r="CV46" s="46" t="str">
        <f t="shared" si="98"/>
        <v/>
      </c>
      <c r="CW46" s="46" t="str">
        <f t="shared" si="99"/>
        <v/>
      </c>
      <c r="CX46" s="46" t="str">
        <f t="shared" si="100"/>
        <v/>
      </c>
      <c r="CY46" s="46" t="str">
        <f t="shared" si="101"/>
        <v/>
      </c>
      <c r="CZ46" s="46" t="str">
        <f t="shared" si="102"/>
        <v/>
      </c>
      <c r="DA46" s="46" t="str">
        <f t="shared" si="103"/>
        <v/>
      </c>
      <c r="DB46" s="46" t="str">
        <f t="shared" si="104"/>
        <v/>
      </c>
      <c r="DC46" s="46" t="str">
        <f t="shared" si="105"/>
        <v/>
      </c>
      <c r="DD46" s="46" t="str">
        <f t="shared" si="106"/>
        <v/>
      </c>
      <c r="DE46" s="46" t="str">
        <f t="shared" si="107"/>
        <v/>
      </c>
      <c r="DF46" s="46" t="str">
        <f t="shared" si="108"/>
        <v/>
      </c>
      <c r="DG46" s="46" t="str">
        <f t="shared" si="109"/>
        <v/>
      </c>
      <c r="DH46" s="46" t="str">
        <f t="shared" si="110"/>
        <v/>
      </c>
      <c r="DI46" s="46" t="str">
        <f t="shared" si="111"/>
        <v/>
      </c>
      <c r="DJ46" s="46" t="str">
        <f t="shared" si="112"/>
        <v/>
      </c>
      <c r="DK46" s="46" t="str">
        <f t="shared" si="113"/>
        <v/>
      </c>
      <c r="DL46" s="46" t="str">
        <f t="shared" si="114"/>
        <v/>
      </c>
      <c r="DM46" s="46" t="str">
        <f t="shared" si="115"/>
        <v/>
      </c>
      <c r="DN46" s="46" t="str">
        <f t="shared" si="116"/>
        <v/>
      </c>
      <c r="DO46" s="46" t="str">
        <f t="shared" si="117"/>
        <v/>
      </c>
      <c r="DP46" s="46" t="str">
        <f t="shared" si="118"/>
        <v/>
      </c>
      <c r="DQ46" s="46" t="str">
        <f t="shared" si="119"/>
        <v/>
      </c>
      <c r="DR46" s="46" t="str">
        <f t="shared" si="120"/>
        <v/>
      </c>
      <c r="DS46" s="46" t="str">
        <f t="shared" si="121"/>
        <v/>
      </c>
      <c r="DT46" s="46" t="str">
        <f t="shared" si="122"/>
        <v/>
      </c>
      <c r="DU46" s="46" t="str">
        <f t="shared" si="123"/>
        <v/>
      </c>
      <c r="DV46" s="46" t="str">
        <f t="shared" si="124"/>
        <v/>
      </c>
      <c r="DW46" s="46" t="str">
        <f t="shared" si="125"/>
        <v/>
      </c>
      <c r="DX46" s="46" t="str">
        <f t="shared" si="126"/>
        <v/>
      </c>
      <c r="DY46" s="46" t="str">
        <f t="shared" si="127"/>
        <v/>
      </c>
      <c r="DZ46" s="46" t="str">
        <f t="shared" si="128"/>
        <v/>
      </c>
      <c r="EA46" s="46" t="str">
        <f t="shared" si="129"/>
        <v/>
      </c>
      <c r="EB46" s="46" t="str">
        <f t="shared" si="130"/>
        <v/>
      </c>
      <c r="EC46" s="46" t="str">
        <f t="shared" si="131"/>
        <v/>
      </c>
      <c r="ED46" s="46" t="str">
        <f t="shared" si="132"/>
        <v/>
      </c>
      <c r="EE46" s="46" t="str">
        <f t="shared" si="133"/>
        <v/>
      </c>
      <c r="EF46" s="46" t="str">
        <f t="shared" si="134"/>
        <v/>
      </c>
      <c r="EG46" s="46" t="str">
        <f t="shared" si="135"/>
        <v/>
      </c>
      <c r="EH46" s="46" t="str">
        <f t="shared" si="136"/>
        <v/>
      </c>
      <c r="EI46" s="46" t="str">
        <f t="shared" si="137"/>
        <v/>
      </c>
      <c r="EJ46" s="46" t="str">
        <f t="shared" si="138"/>
        <v/>
      </c>
      <c r="EK46" s="46" t="str">
        <f t="shared" si="139"/>
        <v/>
      </c>
      <c r="EL46" s="46" t="str">
        <f t="shared" si="140"/>
        <v/>
      </c>
      <c r="EM46" s="46" t="str">
        <f t="shared" si="141"/>
        <v/>
      </c>
      <c r="EN46" s="46" t="str">
        <f t="shared" si="142"/>
        <v/>
      </c>
      <c r="EO46" s="46" t="str">
        <f t="shared" si="143"/>
        <v/>
      </c>
      <c r="EP46" s="46" t="str">
        <f t="shared" si="144"/>
        <v/>
      </c>
      <c r="EQ46" s="46" t="str">
        <f t="shared" si="145"/>
        <v/>
      </c>
      <c r="ER46" s="46" t="str">
        <f t="shared" si="146"/>
        <v/>
      </c>
      <c r="ES46" s="46" t="str">
        <f t="shared" si="147"/>
        <v/>
      </c>
      <c r="ET46" s="46" t="str">
        <f t="shared" si="148"/>
        <v/>
      </c>
      <c r="EU46" s="46" t="str">
        <f t="shared" si="149"/>
        <v/>
      </c>
      <c r="EV46" s="46" t="str">
        <f t="shared" si="150"/>
        <v/>
      </c>
      <c r="EW46" s="46" t="str">
        <f t="shared" si="19"/>
        <v/>
      </c>
      <c r="EX46" s="46" t="str">
        <f t="shared" si="151"/>
        <v/>
      </c>
      <c r="EY46" s="46" t="str">
        <f t="shared" si="152"/>
        <v/>
      </c>
      <c r="EZ46" s="46" t="str">
        <f t="shared" si="153"/>
        <v/>
      </c>
      <c r="FA46" s="46" t="str">
        <f t="shared" si="154"/>
        <v/>
      </c>
      <c r="FB46" s="46" t="str">
        <f t="shared" si="155"/>
        <v/>
      </c>
      <c r="FC46" s="46" t="str">
        <f t="shared" si="156"/>
        <v/>
      </c>
      <c r="FD46" s="46" t="str">
        <f t="shared" si="157"/>
        <v/>
      </c>
      <c r="FE46" s="46" t="str">
        <f t="shared" si="158"/>
        <v/>
      </c>
      <c r="FF46" s="46" t="str">
        <f t="shared" si="159"/>
        <v/>
      </c>
      <c r="FG46" s="46" t="str">
        <f t="shared" si="160"/>
        <v/>
      </c>
      <c r="FH46" s="46" t="str">
        <f t="shared" si="161"/>
        <v/>
      </c>
      <c r="FI46" s="46" t="str">
        <f t="shared" si="162"/>
        <v/>
      </c>
      <c r="FJ46" s="46" t="str">
        <f t="shared" si="163"/>
        <v/>
      </c>
      <c r="FK46" s="46" t="str">
        <f t="shared" si="164"/>
        <v/>
      </c>
      <c r="FL46" s="46" t="str">
        <f t="shared" si="165"/>
        <v/>
      </c>
      <c r="FM46" s="46" t="str">
        <f t="shared" si="166"/>
        <v/>
      </c>
      <c r="FN46" s="46" t="str">
        <f t="shared" si="167"/>
        <v/>
      </c>
      <c r="FO46" s="46" t="str">
        <f t="shared" si="168"/>
        <v/>
      </c>
      <c r="FP46" s="46" t="str">
        <f t="shared" si="169"/>
        <v/>
      </c>
      <c r="FQ46" s="46" t="str">
        <f t="shared" si="170"/>
        <v/>
      </c>
      <c r="FR46" s="46" t="str">
        <f t="shared" si="171"/>
        <v/>
      </c>
      <c r="FS46" s="46" t="str">
        <f t="shared" si="172"/>
        <v/>
      </c>
      <c r="FT46" s="46" t="str">
        <f t="shared" si="173"/>
        <v/>
      </c>
      <c r="FU46" s="46" t="str">
        <f t="shared" si="174"/>
        <v/>
      </c>
      <c r="FV46" s="46" t="str">
        <f t="shared" si="175"/>
        <v/>
      </c>
      <c r="FW46" s="46" t="str">
        <f t="shared" si="176"/>
        <v/>
      </c>
      <c r="FX46" s="46" t="str">
        <f t="shared" si="177"/>
        <v/>
      </c>
      <c r="FY46" s="46" t="str">
        <f t="shared" si="178"/>
        <v/>
      </c>
      <c r="FZ46" s="46" t="str">
        <f t="shared" si="179"/>
        <v/>
      </c>
      <c r="GA46" s="46" t="str">
        <f t="shared" si="180"/>
        <v/>
      </c>
      <c r="GB46" s="46" t="str">
        <f t="shared" si="181"/>
        <v/>
      </c>
      <c r="GC46" s="46" t="str">
        <f t="shared" si="182"/>
        <v/>
      </c>
      <c r="GD46" s="46" t="str">
        <f t="shared" si="183"/>
        <v/>
      </c>
      <c r="GE46" s="46" t="str">
        <f t="shared" si="184"/>
        <v/>
      </c>
      <c r="GF46" s="46" t="str">
        <f t="shared" si="185"/>
        <v/>
      </c>
      <c r="GG46" s="46" t="str">
        <f t="shared" si="186"/>
        <v/>
      </c>
      <c r="GH46" s="46" t="str">
        <f t="shared" si="187"/>
        <v/>
      </c>
      <c r="GI46" s="46" t="str">
        <f t="shared" si="188"/>
        <v/>
      </c>
      <c r="GJ46" s="46" t="str">
        <f t="shared" si="189"/>
        <v/>
      </c>
      <c r="GK46" s="46" t="str">
        <f t="shared" si="190"/>
        <v/>
      </c>
      <c r="GL46" s="46" t="str">
        <f t="shared" si="191"/>
        <v/>
      </c>
      <c r="GM46" s="46" t="str">
        <f t="shared" si="192"/>
        <v/>
      </c>
      <c r="GN46" s="46" t="str">
        <f t="shared" si="193"/>
        <v/>
      </c>
      <c r="GO46" s="46" t="str">
        <f t="shared" si="194"/>
        <v/>
      </c>
      <c r="GP46" s="46" t="str">
        <f t="shared" si="195"/>
        <v/>
      </c>
      <c r="GQ46" s="46" t="str">
        <f t="shared" si="196"/>
        <v/>
      </c>
      <c r="GR46" s="46" t="str">
        <f t="shared" si="197"/>
        <v/>
      </c>
      <c r="GS46" s="46" t="str">
        <f t="shared" si="198"/>
        <v/>
      </c>
      <c r="GT46" s="46" t="str">
        <f t="shared" si="199"/>
        <v/>
      </c>
      <c r="GU46" s="46" t="str">
        <f t="shared" si="200"/>
        <v/>
      </c>
      <c r="GV46" s="46" t="str">
        <f t="shared" si="201"/>
        <v/>
      </c>
      <c r="GW46" s="46" t="str">
        <f t="shared" si="202"/>
        <v/>
      </c>
      <c r="GX46" s="46" t="str">
        <f t="shared" si="203"/>
        <v/>
      </c>
      <c r="GY46" s="46" t="str">
        <f t="shared" si="204"/>
        <v/>
      </c>
      <c r="GZ46" s="46" t="str">
        <f t="shared" si="205"/>
        <v/>
      </c>
      <c r="HA46" s="46" t="str">
        <f t="shared" si="206"/>
        <v/>
      </c>
      <c r="HB46" s="46" t="str">
        <f t="shared" si="207"/>
        <v/>
      </c>
      <c r="HC46" s="46" t="str">
        <f t="shared" si="208"/>
        <v/>
      </c>
      <c r="HD46" s="46" t="str">
        <f t="shared" si="209"/>
        <v/>
      </c>
      <c r="HE46" s="46" t="str">
        <f t="shared" si="210"/>
        <v/>
      </c>
      <c r="HF46" s="46" t="str">
        <f t="shared" si="211"/>
        <v/>
      </c>
      <c r="HG46" s="46" t="str">
        <f t="shared" si="212"/>
        <v/>
      </c>
      <c r="HH46" s="46" t="str">
        <f t="shared" si="213"/>
        <v/>
      </c>
      <c r="HI46" s="46" t="str">
        <f t="shared" si="20"/>
        <v/>
      </c>
      <c r="HJ46" s="46" t="str">
        <f t="shared" si="241"/>
        <v/>
      </c>
      <c r="HK46" s="46" t="str">
        <f t="shared" si="242"/>
        <v/>
      </c>
      <c r="HL46" s="46" t="str">
        <f t="shared" si="243"/>
        <v/>
      </c>
      <c r="HM46" s="46" t="str">
        <f t="shared" si="244"/>
        <v/>
      </c>
      <c r="HN46" s="46" t="str">
        <f t="shared" si="245"/>
        <v/>
      </c>
      <c r="HO46" s="46" t="str">
        <f t="shared" si="246"/>
        <v/>
      </c>
      <c r="HP46" s="46" t="str">
        <f t="shared" si="247"/>
        <v/>
      </c>
      <c r="HQ46" s="146" t="e">
        <f t="shared" si="283"/>
        <v>#N/A</v>
      </c>
      <c r="HR46" s="146" t="e">
        <f t="shared" si="297"/>
        <v>#N/A</v>
      </c>
      <c r="HS46" s="146" t="e">
        <f t="shared" si="297"/>
        <v>#N/A</v>
      </c>
      <c r="HT46" s="146" t="e">
        <f t="shared" si="297"/>
        <v>#N/A</v>
      </c>
      <c r="HU46" s="146" t="e">
        <f t="shared" si="277"/>
        <v>#N/A</v>
      </c>
      <c r="HV46" s="146" t="e">
        <f t="shared" si="277"/>
        <v>#N/A</v>
      </c>
      <c r="HW46" s="146" t="e">
        <f t="shared" si="277"/>
        <v>#N/A</v>
      </c>
      <c r="HX46" s="146" t="e">
        <f t="shared" si="277"/>
        <v>#N/A</v>
      </c>
      <c r="HY46" s="146" t="e">
        <f t="shared" si="277"/>
        <v>#N/A</v>
      </c>
      <c r="HZ46" s="146" t="e">
        <f t="shared" si="277"/>
        <v>#N/A</v>
      </c>
      <c r="IA46" s="146" t="e">
        <f t="shared" si="277"/>
        <v>#N/A</v>
      </c>
      <c r="IB46" s="146" t="e">
        <f t="shared" si="277"/>
        <v>#N/A</v>
      </c>
      <c r="IC46" s="146" t="e">
        <f t="shared" si="277"/>
        <v>#N/A</v>
      </c>
      <c r="ID46" s="146" t="e">
        <f t="shared" si="277"/>
        <v>#N/A</v>
      </c>
      <c r="IE46" s="146" t="e">
        <f t="shared" si="277"/>
        <v>#N/A</v>
      </c>
      <c r="IF46" s="146" t="e">
        <f t="shared" si="277"/>
        <v>#N/A</v>
      </c>
      <c r="IG46" s="146" t="e">
        <f t="shared" si="277"/>
        <v>#N/A</v>
      </c>
      <c r="IH46" s="146" t="e">
        <f t="shared" si="277"/>
        <v>#N/A</v>
      </c>
      <c r="II46" s="146" t="e">
        <f t="shared" si="277"/>
        <v>#N/A</v>
      </c>
      <c r="IJ46" s="146" t="e">
        <f t="shared" si="272"/>
        <v>#N/A</v>
      </c>
      <c r="IK46" s="146" t="e">
        <f t="shared" si="272"/>
        <v>#N/A</v>
      </c>
      <c r="IL46" s="146" t="e">
        <f t="shared" si="272"/>
        <v>#N/A</v>
      </c>
      <c r="IM46" s="146" t="e">
        <f t="shared" si="272"/>
        <v>#N/A</v>
      </c>
      <c r="IN46" s="146" t="e">
        <f t="shared" si="272"/>
        <v>#N/A</v>
      </c>
      <c r="IO46" s="146" t="e">
        <f t="shared" si="272"/>
        <v>#N/A</v>
      </c>
      <c r="IP46" s="146" t="e">
        <f t="shared" si="272"/>
        <v>#N/A</v>
      </c>
      <c r="IQ46" s="146" t="e">
        <f t="shared" si="272"/>
        <v>#N/A</v>
      </c>
      <c r="IR46" s="146" t="e">
        <f t="shared" si="272"/>
        <v>#N/A</v>
      </c>
      <c r="IS46" s="146" t="e">
        <f t="shared" si="272"/>
        <v>#N/A</v>
      </c>
      <c r="IT46" s="146" t="e">
        <f t="shared" si="272"/>
        <v>#N/A</v>
      </c>
      <c r="IU46" s="146" t="e">
        <f t="shared" si="272"/>
        <v>#N/A</v>
      </c>
      <c r="IV46" s="146" t="e">
        <f t="shared" si="272"/>
        <v>#N/A</v>
      </c>
      <c r="IW46" s="146" t="e">
        <f t="shared" si="272"/>
        <v>#N/A</v>
      </c>
      <c r="IX46" s="146" t="e">
        <f t="shared" si="272"/>
        <v>#N/A</v>
      </c>
      <c r="IY46" s="146" t="e">
        <f t="shared" ref="IY46:JM61" si="301">IF(ISNONTEXT($K46),_xlfn.LOGNORM.DIST(BF46,LN($G46),LN($K46),FALSE),NA())</f>
        <v>#N/A</v>
      </c>
      <c r="IZ46" s="146" t="e">
        <f t="shared" si="301"/>
        <v>#N/A</v>
      </c>
      <c r="JA46" s="146" t="e">
        <f t="shared" si="301"/>
        <v>#N/A</v>
      </c>
      <c r="JB46" s="146" t="e">
        <f t="shared" si="301"/>
        <v>#N/A</v>
      </c>
      <c r="JC46" s="146" t="e">
        <f t="shared" si="301"/>
        <v>#N/A</v>
      </c>
      <c r="JD46" s="146" t="e">
        <f t="shared" si="301"/>
        <v>#N/A</v>
      </c>
      <c r="JE46" s="146" t="e">
        <f t="shared" si="301"/>
        <v>#N/A</v>
      </c>
      <c r="JF46" s="146" t="e">
        <f t="shared" si="301"/>
        <v>#N/A</v>
      </c>
      <c r="JG46" s="146" t="e">
        <f t="shared" si="301"/>
        <v>#N/A</v>
      </c>
      <c r="JH46" s="146" t="e">
        <f t="shared" si="301"/>
        <v>#N/A</v>
      </c>
      <c r="JI46" s="146" t="e">
        <f t="shared" si="301"/>
        <v>#N/A</v>
      </c>
      <c r="JJ46" s="146" t="e">
        <f t="shared" si="301"/>
        <v>#N/A</v>
      </c>
      <c r="JK46" s="146" t="e">
        <f t="shared" si="301"/>
        <v>#N/A</v>
      </c>
      <c r="JL46" s="146" t="e">
        <f t="shared" si="301"/>
        <v>#N/A</v>
      </c>
      <c r="JM46" s="146" t="e">
        <f t="shared" si="301"/>
        <v>#N/A</v>
      </c>
      <c r="JN46" s="146" t="e">
        <f t="shared" si="286"/>
        <v>#N/A</v>
      </c>
      <c r="JO46" s="146" t="e">
        <f t="shared" si="286"/>
        <v>#N/A</v>
      </c>
      <c r="JP46" s="146" t="e">
        <f t="shared" si="286"/>
        <v>#N/A</v>
      </c>
      <c r="JQ46" s="146" t="e">
        <f t="shared" si="286"/>
        <v>#N/A</v>
      </c>
      <c r="JR46" s="146" t="e">
        <f t="shared" si="286"/>
        <v>#N/A</v>
      </c>
      <c r="JS46" s="146" t="e">
        <f t="shared" si="286"/>
        <v>#N/A</v>
      </c>
      <c r="JT46" s="146" t="e">
        <f t="shared" si="286"/>
        <v>#N/A</v>
      </c>
      <c r="JU46" s="146" t="e">
        <f t="shared" si="286"/>
        <v>#N/A</v>
      </c>
      <c r="JV46" s="146" t="e">
        <f t="shared" si="286"/>
        <v>#N/A</v>
      </c>
      <c r="JW46" s="146" t="e">
        <f t="shared" si="286"/>
        <v>#N/A</v>
      </c>
      <c r="JX46" s="146" t="e">
        <f t="shared" si="286"/>
        <v>#N/A</v>
      </c>
      <c r="JY46" s="146" t="e">
        <f t="shared" si="286"/>
        <v>#N/A</v>
      </c>
      <c r="JZ46" s="146" t="e">
        <f t="shared" si="286"/>
        <v>#N/A</v>
      </c>
      <c r="KA46" s="146" t="e">
        <f t="shared" si="286"/>
        <v>#N/A</v>
      </c>
      <c r="KB46" s="146" t="e">
        <f t="shared" si="286"/>
        <v>#N/A</v>
      </c>
      <c r="KC46" s="146" t="e">
        <f t="shared" si="21"/>
        <v>#N/A</v>
      </c>
      <c r="KD46" s="146" t="e">
        <f t="shared" si="298"/>
        <v>#N/A</v>
      </c>
      <c r="KE46" s="146" t="e">
        <f t="shared" si="298"/>
        <v>#N/A</v>
      </c>
      <c r="KF46" s="146" t="e">
        <f t="shared" si="298"/>
        <v>#N/A</v>
      </c>
      <c r="KG46" s="146" t="e">
        <f t="shared" si="278"/>
        <v>#N/A</v>
      </c>
      <c r="KH46" s="146" t="e">
        <f t="shared" si="278"/>
        <v>#N/A</v>
      </c>
      <c r="KI46" s="146" t="e">
        <f t="shared" si="278"/>
        <v>#N/A</v>
      </c>
      <c r="KJ46" s="146" t="e">
        <f t="shared" si="278"/>
        <v>#N/A</v>
      </c>
      <c r="KK46" s="146" t="e">
        <f t="shared" si="278"/>
        <v>#N/A</v>
      </c>
      <c r="KL46" s="146" t="e">
        <f t="shared" si="278"/>
        <v>#N/A</v>
      </c>
      <c r="KM46" s="146" t="e">
        <f t="shared" si="278"/>
        <v>#N/A</v>
      </c>
      <c r="KN46" s="146" t="e">
        <f t="shared" si="278"/>
        <v>#N/A</v>
      </c>
      <c r="KO46" s="146" t="e">
        <f t="shared" si="278"/>
        <v>#N/A</v>
      </c>
      <c r="KP46" s="146" t="e">
        <f t="shared" si="278"/>
        <v>#N/A</v>
      </c>
      <c r="KQ46" s="146" t="e">
        <f t="shared" si="278"/>
        <v>#N/A</v>
      </c>
      <c r="KR46" s="146" t="e">
        <f t="shared" si="278"/>
        <v>#N/A</v>
      </c>
      <c r="KS46" s="146" t="e">
        <f t="shared" si="278"/>
        <v>#N/A</v>
      </c>
      <c r="KT46" s="146" t="e">
        <f t="shared" si="278"/>
        <v>#N/A</v>
      </c>
      <c r="KU46" s="146" t="e">
        <f t="shared" si="278"/>
        <v>#N/A</v>
      </c>
      <c r="KV46" s="146" t="e">
        <f t="shared" si="273"/>
        <v>#N/A</v>
      </c>
      <c r="KW46" s="146" t="e">
        <f t="shared" si="273"/>
        <v>#N/A</v>
      </c>
      <c r="KX46" s="146" t="e">
        <f t="shared" si="273"/>
        <v>#N/A</v>
      </c>
      <c r="KY46" s="146" t="e">
        <f t="shared" si="273"/>
        <v>#N/A</v>
      </c>
      <c r="KZ46" s="146" t="e">
        <f t="shared" si="273"/>
        <v>#N/A</v>
      </c>
      <c r="LA46" s="146" t="e">
        <f t="shared" si="273"/>
        <v>#N/A</v>
      </c>
      <c r="LB46" s="146" t="e">
        <f t="shared" si="273"/>
        <v>#N/A</v>
      </c>
      <c r="LC46" s="146" t="e">
        <f t="shared" si="273"/>
        <v>#N/A</v>
      </c>
      <c r="LD46" s="146" t="e">
        <f t="shared" si="273"/>
        <v>#N/A</v>
      </c>
      <c r="LE46" s="146" t="e">
        <f t="shared" si="273"/>
        <v>#N/A</v>
      </c>
      <c r="LF46" s="146" t="e">
        <f t="shared" si="273"/>
        <v>#N/A</v>
      </c>
      <c r="LG46" s="146" t="e">
        <f t="shared" si="273"/>
        <v>#N/A</v>
      </c>
      <c r="LH46" s="146" t="e">
        <f t="shared" si="273"/>
        <v>#N/A</v>
      </c>
      <c r="LI46" s="146" t="e">
        <f t="shared" si="273"/>
        <v>#N/A</v>
      </c>
      <c r="LJ46" s="146" t="e">
        <f t="shared" si="273"/>
        <v>#N/A</v>
      </c>
      <c r="LK46" s="146" t="e">
        <f t="shared" ref="LK46:LY61" si="302">IF(ISNONTEXT($K46),_xlfn.LOGNORM.DIST(DR46,LN($G46),LN($K46),FALSE),NA())</f>
        <v>#N/A</v>
      </c>
      <c r="LL46" s="146" t="e">
        <f t="shared" si="302"/>
        <v>#N/A</v>
      </c>
      <c r="LM46" s="146" t="e">
        <f t="shared" si="302"/>
        <v>#N/A</v>
      </c>
      <c r="LN46" s="146" t="e">
        <f t="shared" si="302"/>
        <v>#N/A</v>
      </c>
      <c r="LO46" s="146" t="e">
        <f t="shared" si="302"/>
        <v>#N/A</v>
      </c>
      <c r="LP46" s="146" t="e">
        <f t="shared" si="302"/>
        <v>#N/A</v>
      </c>
      <c r="LQ46" s="146" t="e">
        <f t="shared" si="302"/>
        <v>#N/A</v>
      </c>
      <c r="LR46" s="146" t="e">
        <f t="shared" si="302"/>
        <v>#N/A</v>
      </c>
      <c r="LS46" s="146" t="e">
        <f t="shared" si="302"/>
        <v>#N/A</v>
      </c>
      <c r="LT46" s="146" t="e">
        <f t="shared" si="302"/>
        <v>#N/A</v>
      </c>
      <c r="LU46" s="146" t="e">
        <f t="shared" si="302"/>
        <v>#N/A</v>
      </c>
      <c r="LV46" s="146" t="e">
        <f t="shared" si="302"/>
        <v>#N/A</v>
      </c>
      <c r="LW46" s="146" t="e">
        <f t="shared" si="302"/>
        <v>#N/A</v>
      </c>
      <c r="LX46" s="146" t="e">
        <f t="shared" si="302"/>
        <v>#N/A</v>
      </c>
      <c r="LY46" s="146" t="e">
        <f t="shared" si="302"/>
        <v>#N/A</v>
      </c>
      <c r="LZ46" s="146" t="e">
        <f t="shared" si="287"/>
        <v>#N/A</v>
      </c>
      <c r="MA46" s="146" t="e">
        <f t="shared" si="287"/>
        <v>#N/A</v>
      </c>
      <c r="MB46" s="146" t="e">
        <f t="shared" si="287"/>
        <v>#N/A</v>
      </c>
      <c r="MC46" s="146" t="e">
        <f t="shared" si="287"/>
        <v>#N/A</v>
      </c>
      <c r="MD46" s="146" t="e">
        <f t="shared" si="287"/>
        <v>#N/A</v>
      </c>
      <c r="ME46" s="146" t="e">
        <f t="shared" si="287"/>
        <v>#N/A</v>
      </c>
      <c r="MF46" s="146" t="e">
        <f t="shared" si="287"/>
        <v>#N/A</v>
      </c>
      <c r="MG46" s="146" t="e">
        <f t="shared" si="287"/>
        <v>#N/A</v>
      </c>
      <c r="MH46" s="146" t="e">
        <f t="shared" si="287"/>
        <v>#N/A</v>
      </c>
      <c r="MI46" s="146" t="e">
        <f t="shared" si="287"/>
        <v>#N/A</v>
      </c>
      <c r="MJ46" s="146" t="e">
        <f t="shared" si="287"/>
        <v>#N/A</v>
      </c>
      <c r="MK46" s="146" t="e">
        <f t="shared" si="287"/>
        <v>#N/A</v>
      </c>
      <c r="ML46" s="146" t="e">
        <f t="shared" si="287"/>
        <v>#N/A</v>
      </c>
      <c r="MM46" s="146" t="e">
        <f t="shared" si="287"/>
        <v>#N/A</v>
      </c>
      <c r="MN46" s="146" t="e">
        <f t="shared" si="287"/>
        <v>#N/A</v>
      </c>
      <c r="MO46" s="146" t="e">
        <f t="shared" si="22"/>
        <v>#N/A</v>
      </c>
      <c r="MP46" s="146" t="e">
        <f t="shared" si="299"/>
        <v>#N/A</v>
      </c>
      <c r="MQ46" s="146" t="e">
        <f t="shared" si="299"/>
        <v>#N/A</v>
      </c>
      <c r="MR46" s="146" t="e">
        <f t="shared" si="299"/>
        <v>#N/A</v>
      </c>
      <c r="MS46" s="146" t="e">
        <f t="shared" si="279"/>
        <v>#N/A</v>
      </c>
      <c r="MT46" s="146" t="e">
        <f t="shared" si="279"/>
        <v>#N/A</v>
      </c>
      <c r="MU46" s="146" t="e">
        <f t="shared" si="279"/>
        <v>#N/A</v>
      </c>
      <c r="MV46" s="146" t="e">
        <f t="shared" si="279"/>
        <v>#N/A</v>
      </c>
      <c r="MW46" s="146" t="e">
        <f t="shared" si="279"/>
        <v>#N/A</v>
      </c>
      <c r="MX46" s="146" t="e">
        <f t="shared" si="279"/>
        <v>#N/A</v>
      </c>
      <c r="MY46" s="146" t="e">
        <f t="shared" si="279"/>
        <v>#N/A</v>
      </c>
      <c r="MZ46" s="146" t="e">
        <f t="shared" si="279"/>
        <v>#N/A</v>
      </c>
      <c r="NA46" s="146" t="e">
        <f t="shared" si="279"/>
        <v>#N/A</v>
      </c>
      <c r="NB46" s="146" t="e">
        <f t="shared" si="279"/>
        <v>#N/A</v>
      </c>
      <c r="NC46" s="146" t="e">
        <f t="shared" si="279"/>
        <v>#N/A</v>
      </c>
      <c r="ND46" s="146" t="e">
        <f t="shared" si="279"/>
        <v>#N/A</v>
      </c>
      <c r="NE46" s="146" t="e">
        <f t="shared" si="279"/>
        <v>#N/A</v>
      </c>
      <c r="NF46" s="146" t="e">
        <f t="shared" si="279"/>
        <v>#N/A</v>
      </c>
      <c r="NG46" s="146" t="e">
        <f t="shared" si="279"/>
        <v>#N/A</v>
      </c>
      <c r="NH46" s="146" t="e">
        <f t="shared" si="274"/>
        <v>#N/A</v>
      </c>
      <c r="NI46" s="146" t="e">
        <f t="shared" si="274"/>
        <v>#N/A</v>
      </c>
      <c r="NJ46" s="146" t="e">
        <f t="shared" si="274"/>
        <v>#N/A</v>
      </c>
      <c r="NK46" s="146" t="e">
        <f t="shared" si="274"/>
        <v>#N/A</v>
      </c>
      <c r="NL46" s="146" t="e">
        <f t="shared" si="274"/>
        <v>#N/A</v>
      </c>
      <c r="NM46" s="146" t="e">
        <f t="shared" si="274"/>
        <v>#N/A</v>
      </c>
      <c r="NN46" s="146" t="e">
        <f t="shared" si="274"/>
        <v>#N/A</v>
      </c>
      <c r="NO46" s="146" t="e">
        <f t="shared" si="274"/>
        <v>#N/A</v>
      </c>
      <c r="NP46" s="146" t="e">
        <f t="shared" si="274"/>
        <v>#N/A</v>
      </c>
      <c r="NQ46" s="146" t="e">
        <f t="shared" si="274"/>
        <v>#N/A</v>
      </c>
      <c r="NR46" s="146" t="e">
        <f t="shared" si="274"/>
        <v>#N/A</v>
      </c>
      <c r="NS46" s="146" t="e">
        <f t="shared" si="274"/>
        <v>#N/A</v>
      </c>
      <c r="NT46" s="146" t="e">
        <f t="shared" si="274"/>
        <v>#N/A</v>
      </c>
      <c r="NU46" s="146" t="e">
        <f t="shared" si="274"/>
        <v>#N/A</v>
      </c>
      <c r="NV46" s="146" t="e">
        <f t="shared" si="274"/>
        <v>#N/A</v>
      </c>
      <c r="NW46" s="146" t="e">
        <f t="shared" ref="NW46:OK61" si="303">IF(ISNONTEXT($K46),_xlfn.LOGNORM.DIST(GD46,LN($G46),LN($K46),FALSE),NA())</f>
        <v>#N/A</v>
      </c>
      <c r="NX46" s="146" t="e">
        <f t="shared" si="303"/>
        <v>#N/A</v>
      </c>
      <c r="NY46" s="146" t="e">
        <f t="shared" si="303"/>
        <v>#N/A</v>
      </c>
      <c r="NZ46" s="146" t="e">
        <f t="shared" si="303"/>
        <v>#N/A</v>
      </c>
      <c r="OA46" s="146" t="e">
        <f t="shared" si="303"/>
        <v>#N/A</v>
      </c>
      <c r="OB46" s="146" t="e">
        <f t="shared" si="303"/>
        <v>#N/A</v>
      </c>
      <c r="OC46" s="146" t="e">
        <f t="shared" si="303"/>
        <v>#N/A</v>
      </c>
      <c r="OD46" s="146" t="e">
        <f t="shared" si="303"/>
        <v>#N/A</v>
      </c>
      <c r="OE46" s="146" t="e">
        <f t="shared" si="303"/>
        <v>#N/A</v>
      </c>
      <c r="OF46" s="146" t="e">
        <f t="shared" si="303"/>
        <v>#N/A</v>
      </c>
      <c r="OG46" s="146" t="e">
        <f t="shared" si="303"/>
        <v>#N/A</v>
      </c>
      <c r="OH46" s="146" t="e">
        <f t="shared" si="303"/>
        <v>#N/A</v>
      </c>
      <c r="OI46" s="146" t="e">
        <f t="shared" si="303"/>
        <v>#N/A</v>
      </c>
      <c r="OJ46" s="146" t="e">
        <f t="shared" si="303"/>
        <v>#N/A</v>
      </c>
      <c r="OK46" s="146" t="e">
        <f t="shared" si="303"/>
        <v>#N/A</v>
      </c>
      <c r="OL46" s="146" t="e">
        <f t="shared" si="288"/>
        <v>#N/A</v>
      </c>
      <c r="OM46" s="146" t="e">
        <f t="shared" si="288"/>
        <v>#N/A</v>
      </c>
      <c r="ON46" s="146" t="e">
        <f t="shared" si="288"/>
        <v>#N/A</v>
      </c>
      <c r="OO46" s="146" t="e">
        <f t="shared" si="288"/>
        <v>#N/A</v>
      </c>
      <c r="OP46" s="146" t="e">
        <f t="shared" si="288"/>
        <v>#N/A</v>
      </c>
      <c r="OQ46" s="146" t="e">
        <f t="shared" si="288"/>
        <v>#N/A</v>
      </c>
      <c r="OR46" s="146" t="e">
        <f t="shared" si="288"/>
        <v>#N/A</v>
      </c>
      <c r="OS46" s="146" t="e">
        <f t="shared" si="288"/>
        <v>#N/A</v>
      </c>
      <c r="OT46" s="146" t="e">
        <f t="shared" si="288"/>
        <v>#N/A</v>
      </c>
      <c r="OU46" s="146" t="e">
        <f t="shared" si="288"/>
        <v>#N/A</v>
      </c>
      <c r="OV46" s="146" t="e">
        <f t="shared" si="288"/>
        <v>#N/A</v>
      </c>
      <c r="OW46" s="146" t="e">
        <f t="shared" si="288"/>
        <v>#N/A</v>
      </c>
      <c r="OX46" s="146" t="e">
        <f t="shared" si="288"/>
        <v>#N/A</v>
      </c>
      <c r="OY46" s="146" t="e">
        <f t="shared" si="288"/>
        <v>#N/A</v>
      </c>
      <c r="OZ46" s="146" t="e">
        <f t="shared" si="288"/>
        <v>#N/A</v>
      </c>
      <c r="PA46" s="146" t="e">
        <f t="shared" si="23"/>
        <v>#N/A</v>
      </c>
      <c r="PB46" s="146" t="e">
        <f t="shared" si="284"/>
        <v>#N/A</v>
      </c>
      <c r="PC46" s="146" t="e">
        <f t="shared" si="284"/>
        <v>#N/A</v>
      </c>
      <c r="PD46" s="146" t="e">
        <f t="shared" si="284"/>
        <v>#N/A</v>
      </c>
      <c r="PE46" s="146" t="e">
        <f t="shared" si="284"/>
        <v>#N/A</v>
      </c>
      <c r="PF46" s="146" t="e">
        <f t="shared" si="284"/>
        <v>#N/A</v>
      </c>
      <c r="PG46" s="146" t="e">
        <f t="shared" si="284"/>
        <v>#N/A</v>
      </c>
      <c r="PH46" s="146" t="e">
        <f t="shared" si="284"/>
        <v>#N/A</v>
      </c>
      <c r="PI46" s="146" t="e">
        <f t="shared" si="284"/>
        <v>#N/A</v>
      </c>
    </row>
    <row r="47" spans="1:425" hidden="1" x14ac:dyDescent="0.45">
      <c r="A47" s="4">
        <v>44</v>
      </c>
      <c r="B47" s="319" t="str">
        <f>IFERROR(_xlfn.LOGNORM.INV(VLookups!$B$22,LN($G47),LN($K47)),"")</f>
        <v/>
      </c>
      <c r="C47" s="81"/>
      <c r="D47" s="319" t="str">
        <f>IFERROR(_xlfn.LOGNORM.INV(VLookups!$B$23,LN($G47),LN($K47)),"")</f>
        <v/>
      </c>
      <c r="E47" s="32" t="str">
        <f t="shared" si="8"/>
        <v/>
      </c>
      <c r="F47" s="32" t="str">
        <f t="shared" si="9"/>
        <v/>
      </c>
      <c r="G47" s="65" t="str">
        <f>IF(AND(C47&gt;0,NOT(ISBLANK(H47))),IF(VLOOKUP($C$3,VLookups!$A$17:$B$18,2,FALSE),C47*VLOOKUP(H47,VLookups!$A$4:$B$13,2,FALSE),C47),"")</f>
        <v/>
      </c>
      <c r="H47" s="21"/>
      <c r="I47" s="53"/>
      <c r="J47" s="237"/>
      <c r="K47" s="320" t="str">
        <f>IF(C47&gt;0,IF(ISBLANK(J47),IF(ISBLANK(H47),"",VLOOKUP(H47,VLookups!$A$4:$C$13,3,FALSE)),J47),"")</f>
        <v/>
      </c>
      <c r="L47" s="320" t="str">
        <f t="shared" si="10"/>
        <v/>
      </c>
      <c r="M47" s="67" t="str">
        <f t="shared" si="11"/>
        <v/>
      </c>
      <c r="N47" s="81"/>
      <c r="O47" s="230" t="str">
        <f>IF(AND(N47&gt;0,C47&gt;0,NOT(K47="")),ABS(VLOOKUP($N$1,VLookups!$A$27:$B$28,2,FALSE)-_xlfn.LOGNORM.DIST(N47,LN(G47),LN(K47),TRUE)),"")</f>
        <v/>
      </c>
      <c r="P47" s="80" t="str">
        <f>IF(AND($B47&gt;0,$C47&gt;0,$D47&gt;0,NOT(ISBLANK($H47))),_xlfn.LOGNORM.INV(ABS(VLOOKUP($N$1,VLookups!$A$27:$B$28,2,FALSE)-P$3),LN($G47),LN($K47)),"")</f>
        <v/>
      </c>
      <c r="Q47" s="79" t="str">
        <f>IF(AND($B47&gt;0,$C47&gt;0,$D47&gt;0,NOT(ISBLANK($H47))),_xlfn.LOGNORM.INV(ABS(VLOOKUP($N$1,VLookups!$A$27:$B$28,2,FALSE)-Q$3),LN($G47),LN($K47)),"")</f>
        <v/>
      </c>
      <c r="R47" s="80" t="str">
        <f>IF(AND($B47&gt;0,$C47&gt;0,$D47&gt;0,NOT(ISBLANK($H47))),_xlfn.LOGNORM.INV(ABS(VLOOKUP($N$1,VLookups!$A$27:$B$28,2,FALSE)-R$3),LN($G47),LN($K47)),"")</f>
        <v/>
      </c>
      <c r="S47" s="79" t="str">
        <f>IF(AND($B47&gt;0,$C47&gt;0,$D47&gt;0,NOT(ISBLANK($H47))),_xlfn.LOGNORM.INV(ABS(VLOOKUP($N$1,VLookups!$A$27:$B$28,2,FALSE)-S$3),LN($G47),LN($K47)),"")</f>
        <v/>
      </c>
      <c r="T47" s="80" t="str">
        <f>IF(AND($B47&gt;0,$C47&gt;0,$D47&gt;0,NOT(ISBLANK($H47))),_xlfn.LOGNORM.INV(ABS(VLOOKUP($N$1,VLookups!$A$27:$B$28,2,FALSE)-T$3),LN($G47),LN($K47)),"")</f>
        <v/>
      </c>
      <c r="U47" s="79" t="str">
        <f>IF(AND($B47&gt;0,$C47&gt;0,$D47&gt;0,NOT(ISBLANK($H47))),_xlfn.LOGNORM.INV(ABS(VLOOKUP($N$1,VLookups!$A$27:$B$28,2,FALSE)-U$3),LN($G47),LN($K47)),"")</f>
        <v/>
      </c>
      <c r="V47" s="5"/>
      <c r="W47" s="145" t="str">
        <f t="shared" si="12"/>
        <v/>
      </c>
      <c r="X47" s="145" t="str">
        <f t="shared" si="13"/>
        <v/>
      </c>
      <c r="Y47" s="46" t="str">
        <f t="shared" ref="Y47" si="304">IF(ISNONTEXT($W47),X47+$W47,"")</f>
        <v/>
      </c>
      <c r="Z47" s="46" t="str">
        <f t="shared" si="25"/>
        <v/>
      </c>
      <c r="AA47" s="46" t="str">
        <f t="shared" si="26"/>
        <v/>
      </c>
      <c r="AB47" s="46" t="str">
        <f t="shared" si="27"/>
        <v/>
      </c>
      <c r="AC47" s="46" t="str">
        <f t="shared" si="28"/>
        <v/>
      </c>
      <c r="AD47" s="46" t="str">
        <f t="shared" si="29"/>
        <v/>
      </c>
      <c r="AE47" s="46" t="str">
        <f t="shared" si="30"/>
        <v/>
      </c>
      <c r="AF47" s="46" t="str">
        <f t="shared" si="31"/>
        <v/>
      </c>
      <c r="AG47" s="46" t="str">
        <f t="shared" si="32"/>
        <v/>
      </c>
      <c r="AH47" s="46" t="str">
        <f t="shared" si="33"/>
        <v/>
      </c>
      <c r="AI47" s="46" t="str">
        <f t="shared" si="34"/>
        <v/>
      </c>
      <c r="AJ47" s="46" t="str">
        <f t="shared" si="35"/>
        <v/>
      </c>
      <c r="AK47" s="46" t="str">
        <f t="shared" si="36"/>
        <v/>
      </c>
      <c r="AL47" s="46" t="str">
        <f t="shared" si="37"/>
        <v/>
      </c>
      <c r="AM47" s="46" t="str">
        <f t="shared" si="38"/>
        <v/>
      </c>
      <c r="AN47" s="46" t="str">
        <f t="shared" si="39"/>
        <v/>
      </c>
      <c r="AO47" s="46" t="str">
        <f t="shared" si="40"/>
        <v/>
      </c>
      <c r="AP47" s="46" t="str">
        <f t="shared" si="41"/>
        <v/>
      </c>
      <c r="AQ47" s="46" t="str">
        <f t="shared" si="42"/>
        <v/>
      </c>
      <c r="AR47" s="46" t="str">
        <f t="shared" si="43"/>
        <v/>
      </c>
      <c r="AS47" s="46" t="str">
        <f t="shared" si="44"/>
        <v/>
      </c>
      <c r="AT47" s="46" t="str">
        <f t="shared" si="45"/>
        <v/>
      </c>
      <c r="AU47" s="46" t="str">
        <f t="shared" si="46"/>
        <v/>
      </c>
      <c r="AV47" s="46" t="str">
        <f t="shared" si="47"/>
        <v/>
      </c>
      <c r="AW47" s="46" t="str">
        <f t="shared" si="48"/>
        <v/>
      </c>
      <c r="AX47" s="46" t="str">
        <f t="shared" si="49"/>
        <v/>
      </c>
      <c r="AY47" s="46" t="str">
        <f t="shared" si="50"/>
        <v/>
      </c>
      <c r="AZ47" s="46" t="str">
        <f t="shared" si="51"/>
        <v/>
      </c>
      <c r="BA47" s="46" t="str">
        <f t="shared" si="52"/>
        <v/>
      </c>
      <c r="BB47" s="46" t="str">
        <f t="shared" si="53"/>
        <v/>
      </c>
      <c r="BC47" s="46" t="str">
        <f t="shared" si="54"/>
        <v/>
      </c>
      <c r="BD47" s="46" t="str">
        <f t="shared" si="55"/>
        <v/>
      </c>
      <c r="BE47" s="46" t="str">
        <f t="shared" si="56"/>
        <v/>
      </c>
      <c r="BF47" s="46" t="str">
        <f t="shared" si="57"/>
        <v/>
      </c>
      <c r="BG47" s="46" t="str">
        <f t="shared" si="58"/>
        <v/>
      </c>
      <c r="BH47" s="46" t="str">
        <f t="shared" si="59"/>
        <v/>
      </c>
      <c r="BI47" s="46" t="str">
        <f t="shared" si="60"/>
        <v/>
      </c>
      <c r="BJ47" s="46" t="str">
        <f t="shared" si="61"/>
        <v/>
      </c>
      <c r="BK47" s="46" t="str">
        <f t="shared" si="62"/>
        <v/>
      </c>
      <c r="BL47" s="46" t="str">
        <f t="shared" si="63"/>
        <v/>
      </c>
      <c r="BM47" s="46" t="str">
        <f t="shared" si="64"/>
        <v/>
      </c>
      <c r="BN47" s="46" t="str">
        <f t="shared" si="65"/>
        <v/>
      </c>
      <c r="BO47" s="46" t="str">
        <f t="shared" si="66"/>
        <v/>
      </c>
      <c r="BP47" s="46" t="str">
        <f t="shared" si="67"/>
        <v/>
      </c>
      <c r="BQ47" s="46" t="str">
        <f t="shared" si="68"/>
        <v/>
      </c>
      <c r="BR47" s="46" t="str">
        <f t="shared" si="69"/>
        <v/>
      </c>
      <c r="BS47" s="46" t="str">
        <f t="shared" si="70"/>
        <v/>
      </c>
      <c r="BT47" s="46" t="str">
        <f t="shared" si="71"/>
        <v/>
      </c>
      <c r="BU47" s="46" t="str">
        <f t="shared" si="72"/>
        <v/>
      </c>
      <c r="BV47" s="46" t="str">
        <f t="shared" si="73"/>
        <v/>
      </c>
      <c r="BW47" s="46" t="str">
        <f t="shared" si="74"/>
        <v/>
      </c>
      <c r="BX47" s="46" t="str">
        <f t="shared" si="75"/>
        <v/>
      </c>
      <c r="BY47" s="46" t="str">
        <f t="shared" si="76"/>
        <v/>
      </c>
      <c r="BZ47" s="46" t="str">
        <f t="shared" si="77"/>
        <v/>
      </c>
      <c r="CA47" s="46" t="str">
        <f t="shared" si="78"/>
        <v/>
      </c>
      <c r="CB47" s="46" t="str">
        <f t="shared" si="79"/>
        <v/>
      </c>
      <c r="CC47" s="46" t="str">
        <f t="shared" si="80"/>
        <v/>
      </c>
      <c r="CD47" s="46" t="str">
        <f t="shared" si="81"/>
        <v/>
      </c>
      <c r="CE47" s="46" t="str">
        <f t="shared" si="82"/>
        <v/>
      </c>
      <c r="CF47" s="46" t="str">
        <f t="shared" si="83"/>
        <v/>
      </c>
      <c r="CG47" s="46" t="str">
        <f t="shared" si="84"/>
        <v/>
      </c>
      <c r="CH47" s="46" t="str">
        <f t="shared" si="85"/>
        <v/>
      </c>
      <c r="CI47" s="46" t="str">
        <f t="shared" si="86"/>
        <v/>
      </c>
      <c r="CJ47" s="46" t="str">
        <f t="shared" si="87"/>
        <v/>
      </c>
      <c r="CK47" s="46" t="str">
        <f t="shared" si="18"/>
        <v/>
      </c>
      <c r="CL47" s="46" t="str">
        <f t="shared" si="88"/>
        <v/>
      </c>
      <c r="CM47" s="46" t="str">
        <f t="shared" si="89"/>
        <v/>
      </c>
      <c r="CN47" s="46" t="str">
        <f t="shared" si="90"/>
        <v/>
      </c>
      <c r="CO47" s="46" t="str">
        <f t="shared" si="91"/>
        <v/>
      </c>
      <c r="CP47" s="46" t="str">
        <f t="shared" si="92"/>
        <v/>
      </c>
      <c r="CQ47" s="46" t="str">
        <f t="shared" si="93"/>
        <v/>
      </c>
      <c r="CR47" s="46" t="str">
        <f t="shared" si="94"/>
        <v/>
      </c>
      <c r="CS47" s="46" t="str">
        <f t="shared" si="95"/>
        <v/>
      </c>
      <c r="CT47" s="46" t="str">
        <f t="shared" si="96"/>
        <v/>
      </c>
      <c r="CU47" s="46" t="str">
        <f t="shared" si="97"/>
        <v/>
      </c>
      <c r="CV47" s="46" t="str">
        <f t="shared" si="98"/>
        <v/>
      </c>
      <c r="CW47" s="46" t="str">
        <f t="shared" si="99"/>
        <v/>
      </c>
      <c r="CX47" s="46" t="str">
        <f t="shared" si="100"/>
        <v/>
      </c>
      <c r="CY47" s="46" t="str">
        <f t="shared" si="101"/>
        <v/>
      </c>
      <c r="CZ47" s="46" t="str">
        <f t="shared" si="102"/>
        <v/>
      </c>
      <c r="DA47" s="46" t="str">
        <f t="shared" si="103"/>
        <v/>
      </c>
      <c r="DB47" s="46" t="str">
        <f t="shared" si="104"/>
        <v/>
      </c>
      <c r="DC47" s="46" t="str">
        <f t="shared" si="105"/>
        <v/>
      </c>
      <c r="DD47" s="46" t="str">
        <f t="shared" si="106"/>
        <v/>
      </c>
      <c r="DE47" s="46" t="str">
        <f t="shared" si="107"/>
        <v/>
      </c>
      <c r="DF47" s="46" t="str">
        <f t="shared" si="108"/>
        <v/>
      </c>
      <c r="DG47" s="46" t="str">
        <f t="shared" si="109"/>
        <v/>
      </c>
      <c r="DH47" s="46" t="str">
        <f t="shared" si="110"/>
        <v/>
      </c>
      <c r="DI47" s="46" t="str">
        <f t="shared" si="111"/>
        <v/>
      </c>
      <c r="DJ47" s="46" t="str">
        <f t="shared" si="112"/>
        <v/>
      </c>
      <c r="DK47" s="46" t="str">
        <f t="shared" si="113"/>
        <v/>
      </c>
      <c r="DL47" s="46" t="str">
        <f t="shared" si="114"/>
        <v/>
      </c>
      <c r="DM47" s="46" t="str">
        <f t="shared" si="115"/>
        <v/>
      </c>
      <c r="DN47" s="46" t="str">
        <f t="shared" si="116"/>
        <v/>
      </c>
      <c r="DO47" s="46" t="str">
        <f t="shared" si="117"/>
        <v/>
      </c>
      <c r="DP47" s="46" t="str">
        <f t="shared" si="118"/>
        <v/>
      </c>
      <c r="DQ47" s="46" t="str">
        <f t="shared" si="119"/>
        <v/>
      </c>
      <c r="DR47" s="46" t="str">
        <f t="shared" si="120"/>
        <v/>
      </c>
      <c r="DS47" s="46" t="str">
        <f t="shared" si="121"/>
        <v/>
      </c>
      <c r="DT47" s="46" t="str">
        <f t="shared" si="122"/>
        <v/>
      </c>
      <c r="DU47" s="46" t="str">
        <f t="shared" si="123"/>
        <v/>
      </c>
      <c r="DV47" s="46" t="str">
        <f t="shared" si="124"/>
        <v/>
      </c>
      <c r="DW47" s="46" t="str">
        <f t="shared" si="125"/>
        <v/>
      </c>
      <c r="DX47" s="46" t="str">
        <f t="shared" si="126"/>
        <v/>
      </c>
      <c r="DY47" s="46" t="str">
        <f t="shared" si="127"/>
        <v/>
      </c>
      <c r="DZ47" s="46" t="str">
        <f t="shared" si="128"/>
        <v/>
      </c>
      <c r="EA47" s="46" t="str">
        <f t="shared" si="129"/>
        <v/>
      </c>
      <c r="EB47" s="46" t="str">
        <f t="shared" si="130"/>
        <v/>
      </c>
      <c r="EC47" s="46" t="str">
        <f t="shared" si="131"/>
        <v/>
      </c>
      <c r="ED47" s="46" t="str">
        <f t="shared" si="132"/>
        <v/>
      </c>
      <c r="EE47" s="46" t="str">
        <f t="shared" si="133"/>
        <v/>
      </c>
      <c r="EF47" s="46" t="str">
        <f t="shared" si="134"/>
        <v/>
      </c>
      <c r="EG47" s="46" t="str">
        <f t="shared" si="135"/>
        <v/>
      </c>
      <c r="EH47" s="46" t="str">
        <f t="shared" si="136"/>
        <v/>
      </c>
      <c r="EI47" s="46" t="str">
        <f t="shared" si="137"/>
        <v/>
      </c>
      <c r="EJ47" s="46" t="str">
        <f t="shared" si="138"/>
        <v/>
      </c>
      <c r="EK47" s="46" t="str">
        <f t="shared" si="139"/>
        <v/>
      </c>
      <c r="EL47" s="46" t="str">
        <f t="shared" si="140"/>
        <v/>
      </c>
      <c r="EM47" s="46" t="str">
        <f t="shared" si="141"/>
        <v/>
      </c>
      <c r="EN47" s="46" t="str">
        <f t="shared" si="142"/>
        <v/>
      </c>
      <c r="EO47" s="46" t="str">
        <f t="shared" si="143"/>
        <v/>
      </c>
      <c r="EP47" s="46" t="str">
        <f t="shared" si="144"/>
        <v/>
      </c>
      <c r="EQ47" s="46" t="str">
        <f t="shared" si="145"/>
        <v/>
      </c>
      <c r="ER47" s="46" t="str">
        <f t="shared" si="146"/>
        <v/>
      </c>
      <c r="ES47" s="46" t="str">
        <f t="shared" si="147"/>
        <v/>
      </c>
      <c r="ET47" s="46" t="str">
        <f t="shared" si="148"/>
        <v/>
      </c>
      <c r="EU47" s="46" t="str">
        <f t="shared" si="149"/>
        <v/>
      </c>
      <c r="EV47" s="46" t="str">
        <f t="shared" si="150"/>
        <v/>
      </c>
      <c r="EW47" s="46" t="str">
        <f t="shared" si="19"/>
        <v/>
      </c>
      <c r="EX47" s="46" t="str">
        <f t="shared" si="151"/>
        <v/>
      </c>
      <c r="EY47" s="46" t="str">
        <f t="shared" si="152"/>
        <v/>
      </c>
      <c r="EZ47" s="46" t="str">
        <f t="shared" si="153"/>
        <v/>
      </c>
      <c r="FA47" s="46" t="str">
        <f t="shared" si="154"/>
        <v/>
      </c>
      <c r="FB47" s="46" t="str">
        <f t="shared" si="155"/>
        <v/>
      </c>
      <c r="FC47" s="46" t="str">
        <f t="shared" si="156"/>
        <v/>
      </c>
      <c r="FD47" s="46" t="str">
        <f t="shared" si="157"/>
        <v/>
      </c>
      <c r="FE47" s="46" t="str">
        <f t="shared" si="158"/>
        <v/>
      </c>
      <c r="FF47" s="46" t="str">
        <f t="shared" si="159"/>
        <v/>
      </c>
      <c r="FG47" s="46" t="str">
        <f t="shared" si="160"/>
        <v/>
      </c>
      <c r="FH47" s="46" t="str">
        <f t="shared" si="161"/>
        <v/>
      </c>
      <c r="FI47" s="46" t="str">
        <f t="shared" si="162"/>
        <v/>
      </c>
      <c r="FJ47" s="46" t="str">
        <f t="shared" si="163"/>
        <v/>
      </c>
      <c r="FK47" s="46" t="str">
        <f t="shared" si="164"/>
        <v/>
      </c>
      <c r="FL47" s="46" t="str">
        <f t="shared" si="165"/>
        <v/>
      </c>
      <c r="FM47" s="46" t="str">
        <f t="shared" si="166"/>
        <v/>
      </c>
      <c r="FN47" s="46" t="str">
        <f t="shared" si="167"/>
        <v/>
      </c>
      <c r="FO47" s="46" t="str">
        <f t="shared" si="168"/>
        <v/>
      </c>
      <c r="FP47" s="46" t="str">
        <f t="shared" si="169"/>
        <v/>
      </c>
      <c r="FQ47" s="46" t="str">
        <f t="shared" si="170"/>
        <v/>
      </c>
      <c r="FR47" s="46" t="str">
        <f t="shared" si="171"/>
        <v/>
      </c>
      <c r="FS47" s="46" t="str">
        <f t="shared" si="172"/>
        <v/>
      </c>
      <c r="FT47" s="46" t="str">
        <f t="shared" si="173"/>
        <v/>
      </c>
      <c r="FU47" s="46" t="str">
        <f t="shared" si="174"/>
        <v/>
      </c>
      <c r="FV47" s="46" t="str">
        <f t="shared" si="175"/>
        <v/>
      </c>
      <c r="FW47" s="46" t="str">
        <f t="shared" si="176"/>
        <v/>
      </c>
      <c r="FX47" s="46" t="str">
        <f t="shared" si="177"/>
        <v/>
      </c>
      <c r="FY47" s="46" t="str">
        <f t="shared" si="178"/>
        <v/>
      </c>
      <c r="FZ47" s="46" t="str">
        <f t="shared" si="179"/>
        <v/>
      </c>
      <c r="GA47" s="46" t="str">
        <f t="shared" si="180"/>
        <v/>
      </c>
      <c r="GB47" s="46" t="str">
        <f t="shared" si="181"/>
        <v/>
      </c>
      <c r="GC47" s="46" t="str">
        <f t="shared" si="182"/>
        <v/>
      </c>
      <c r="GD47" s="46" t="str">
        <f t="shared" si="183"/>
        <v/>
      </c>
      <c r="GE47" s="46" t="str">
        <f t="shared" si="184"/>
        <v/>
      </c>
      <c r="GF47" s="46" t="str">
        <f t="shared" si="185"/>
        <v/>
      </c>
      <c r="GG47" s="46" t="str">
        <f t="shared" si="186"/>
        <v/>
      </c>
      <c r="GH47" s="46" t="str">
        <f t="shared" si="187"/>
        <v/>
      </c>
      <c r="GI47" s="46" t="str">
        <f t="shared" si="188"/>
        <v/>
      </c>
      <c r="GJ47" s="46" t="str">
        <f t="shared" si="189"/>
        <v/>
      </c>
      <c r="GK47" s="46" t="str">
        <f t="shared" si="190"/>
        <v/>
      </c>
      <c r="GL47" s="46" t="str">
        <f t="shared" si="191"/>
        <v/>
      </c>
      <c r="GM47" s="46" t="str">
        <f t="shared" si="192"/>
        <v/>
      </c>
      <c r="GN47" s="46" t="str">
        <f t="shared" si="193"/>
        <v/>
      </c>
      <c r="GO47" s="46" t="str">
        <f t="shared" si="194"/>
        <v/>
      </c>
      <c r="GP47" s="46" t="str">
        <f t="shared" si="195"/>
        <v/>
      </c>
      <c r="GQ47" s="46" t="str">
        <f t="shared" si="196"/>
        <v/>
      </c>
      <c r="GR47" s="46" t="str">
        <f t="shared" si="197"/>
        <v/>
      </c>
      <c r="GS47" s="46" t="str">
        <f t="shared" si="198"/>
        <v/>
      </c>
      <c r="GT47" s="46" t="str">
        <f t="shared" si="199"/>
        <v/>
      </c>
      <c r="GU47" s="46" t="str">
        <f t="shared" si="200"/>
        <v/>
      </c>
      <c r="GV47" s="46" t="str">
        <f t="shared" si="201"/>
        <v/>
      </c>
      <c r="GW47" s="46" t="str">
        <f t="shared" si="202"/>
        <v/>
      </c>
      <c r="GX47" s="46" t="str">
        <f t="shared" si="203"/>
        <v/>
      </c>
      <c r="GY47" s="46" t="str">
        <f t="shared" si="204"/>
        <v/>
      </c>
      <c r="GZ47" s="46" t="str">
        <f t="shared" si="205"/>
        <v/>
      </c>
      <c r="HA47" s="46" t="str">
        <f t="shared" si="206"/>
        <v/>
      </c>
      <c r="HB47" s="46" t="str">
        <f t="shared" si="207"/>
        <v/>
      </c>
      <c r="HC47" s="46" t="str">
        <f t="shared" si="208"/>
        <v/>
      </c>
      <c r="HD47" s="46" t="str">
        <f t="shared" si="209"/>
        <v/>
      </c>
      <c r="HE47" s="46" t="str">
        <f t="shared" si="210"/>
        <v/>
      </c>
      <c r="HF47" s="46" t="str">
        <f t="shared" si="211"/>
        <v/>
      </c>
      <c r="HG47" s="46" t="str">
        <f t="shared" si="212"/>
        <v/>
      </c>
      <c r="HH47" s="46" t="str">
        <f t="shared" si="213"/>
        <v/>
      </c>
      <c r="HI47" s="46" t="str">
        <f t="shared" si="20"/>
        <v/>
      </c>
      <c r="HJ47" s="46" t="str">
        <f t="shared" si="241"/>
        <v/>
      </c>
      <c r="HK47" s="46" t="str">
        <f t="shared" si="242"/>
        <v/>
      </c>
      <c r="HL47" s="46" t="str">
        <f t="shared" si="243"/>
        <v/>
      </c>
      <c r="HM47" s="46" t="str">
        <f t="shared" si="244"/>
        <v/>
      </c>
      <c r="HN47" s="46" t="str">
        <f t="shared" si="245"/>
        <v/>
      </c>
      <c r="HO47" s="46" t="str">
        <f t="shared" si="246"/>
        <v/>
      </c>
      <c r="HP47" s="46" t="str">
        <f t="shared" si="247"/>
        <v/>
      </c>
      <c r="HQ47" s="146" t="e">
        <f t="shared" si="283"/>
        <v>#N/A</v>
      </c>
      <c r="HR47" s="146" t="e">
        <f t="shared" si="297"/>
        <v>#N/A</v>
      </c>
      <c r="HS47" s="146" t="e">
        <f t="shared" si="297"/>
        <v>#N/A</v>
      </c>
      <c r="HT47" s="146" t="e">
        <f t="shared" si="297"/>
        <v>#N/A</v>
      </c>
      <c r="HU47" s="146" t="e">
        <f t="shared" si="277"/>
        <v>#N/A</v>
      </c>
      <c r="HV47" s="146" t="e">
        <f t="shared" si="277"/>
        <v>#N/A</v>
      </c>
      <c r="HW47" s="146" t="e">
        <f t="shared" si="277"/>
        <v>#N/A</v>
      </c>
      <c r="HX47" s="146" t="e">
        <f t="shared" si="277"/>
        <v>#N/A</v>
      </c>
      <c r="HY47" s="146" t="e">
        <f t="shared" si="277"/>
        <v>#N/A</v>
      </c>
      <c r="HZ47" s="146" t="e">
        <f t="shared" si="277"/>
        <v>#N/A</v>
      </c>
      <c r="IA47" s="146" t="e">
        <f t="shared" si="277"/>
        <v>#N/A</v>
      </c>
      <c r="IB47" s="146" t="e">
        <f t="shared" si="277"/>
        <v>#N/A</v>
      </c>
      <c r="IC47" s="146" t="e">
        <f t="shared" si="277"/>
        <v>#N/A</v>
      </c>
      <c r="ID47" s="146" t="e">
        <f t="shared" si="277"/>
        <v>#N/A</v>
      </c>
      <c r="IE47" s="146" t="e">
        <f t="shared" si="277"/>
        <v>#N/A</v>
      </c>
      <c r="IF47" s="146" t="e">
        <f t="shared" si="277"/>
        <v>#N/A</v>
      </c>
      <c r="IG47" s="146" t="e">
        <f t="shared" si="277"/>
        <v>#N/A</v>
      </c>
      <c r="IH47" s="146" t="e">
        <f t="shared" si="277"/>
        <v>#N/A</v>
      </c>
      <c r="II47" s="146" t="e">
        <f t="shared" si="277"/>
        <v>#N/A</v>
      </c>
      <c r="IJ47" s="146" t="e">
        <f t="shared" ref="IJ47:IX62" si="305">IF(ISNONTEXT($K47),_xlfn.LOGNORM.DIST(AQ47,LN($G47),LN($K47),FALSE),NA())</f>
        <v>#N/A</v>
      </c>
      <c r="IK47" s="146" t="e">
        <f t="shared" si="305"/>
        <v>#N/A</v>
      </c>
      <c r="IL47" s="146" t="e">
        <f t="shared" si="305"/>
        <v>#N/A</v>
      </c>
      <c r="IM47" s="146" t="e">
        <f t="shared" si="305"/>
        <v>#N/A</v>
      </c>
      <c r="IN47" s="146" t="e">
        <f t="shared" si="305"/>
        <v>#N/A</v>
      </c>
      <c r="IO47" s="146" t="e">
        <f t="shared" si="305"/>
        <v>#N/A</v>
      </c>
      <c r="IP47" s="146" t="e">
        <f t="shared" si="305"/>
        <v>#N/A</v>
      </c>
      <c r="IQ47" s="146" t="e">
        <f t="shared" si="305"/>
        <v>#N/A</v>
      </c>
      <c r="IR47" s="146" t="e">
        <f t="shared" si="305"/>
        <v>#N/A</v>
      </c>
      <c r="IS47" s="146" t="e">
        <f t="shared" si="305"/>
        <v>#N/A</v>
      </c>
      <c r="IT47" s="146" t="e">
        <f t="shared" si="305"/>
        <v>#N/A</v>
      </c>
      <c r="IU47" s="146" t="e">
        <f t="shared" si="305"/>
        <v>#N/A</v>
      </c>
      <c r="IV47" s="146" t="e">
        <f t="shared" si="305"/>
        <v>#N/A</v>
      </c>
      <c r="IW47" s="146" t="e">
        <f t="shared" si="305"/>
        <v>#N/A</v>
      </c>
      <c r="IX47" s="146" t="e">
        <f t="shared" si="305"/>
        <v>#N/A</v>
      </c>
      <c r="IY47" s="146" t="e">
        <f t="shared" si="301"/>
        <v>#N/A</v>
      </c>
      <c r="IZ47" s="146" t="e">
        <f t="shared" si="301"/>
        <v>#N/A</v>
      </c>
      <c r="JA47" s="146" t="e">
        <f t="shared" si="301"/>
        <v>#N/A</v>
      </c>
      <c r="JB47" s="146" t="e">
        <f t="shared" si="301"/>
        <v>#N/A</v>
      </c>
      <c r="JC47" s="146" t="e">
        <f t="shared" si="301"/>
        <v>#N/A</v>
      </c>
      <c r="JD47" s="146" t="e">
        <f t="shared" si="301"/>
        <v>#N/A</v>
      </c>
      <c r="JE47" s="146" t="e">
        <f t="shared" si="301"/>
        <v>#N/A</v>
      </c>
      <c r="JF47" s="146" t="e">
        <f t="shared" si="301"/>
        <v>#N/A</v>
      </c>
      <c r="JG47" s="146" t="e">
        <f t="shared" si="301"/>
        <v>#N/A</v>
      </c>
      <c r="JH47" s="146" t="e">
        <f t="shared" si="301"/>
        <v>#N/A</v>
      </c>
      <c r="JI47" s="146" t="e">
        <f t="shared" si="301"/>
        <v>#N/A</v>
      </c>
      <c r="JJ47" s="146" t="e">
        <f t="shared" si="301"/>
        <v>#N/A</v>
      </c>
      <c r="JK47" s="146" t="e">
        <f t="shared" si="301"/>
        <v>#N/A</v>
      </c>
      <c r="JL47" s="146" t="e">
        <f t="shared" si="301"/>
        <v>#N/A</v>
      </c>
      <c r="JM47" s="146" t="e">
        <f t="shared" si="301"/>
        <v>#N/A</v>
      </c>
      <c r="JN47" s="146" t="e">
        <f t="shared" si="286"/>
        <v>#N/A</v>
      </c>
      <c r="JO47" s="146" t="e">
        <f t="shared" si="286"/>
        <v>#N/A</v>
      </c>
      <c r="JP47" s="146" t="e">
        <f t="shared" si="286"/>
        <v>#N/A</v>
      </c>
      <c r="JQ47" s="146" t="e">
        <f t="shared" si="286"/>
        <v>#N/A</v>
      </c>
      <c r="JR47" s="146" t="e">
        <f t="shared" si="286"/>
        <v>#N/A</v>
      </c>
      <c r="JS47" s="146" t="e">
        <f t="shared" si="286"/>
        <v>#N/A</v>
      </c>
      <c r="JT47" s="146" t="e">
        <f t="shared" si="286"/>
        <v>#N/A</v>
      </c>
      <c r="JU47" s="146" t="e">
        <f t="shared" si="286"/>
        <v>#N/A</v>
      </c>
      <c r="JV47" s="146" t="e">
        <f t="shared" si="286"/>
        <v>#N/A</v>
      </c>
      <c r="JW47" s="146" t="e">
        <f t="shared" si="286"/>
        <v>#N/A</v>
      </c>
      <c r="JX47" s="146" t="e">
        <f t="shared" si="286"/>
        <v>#N/A</v>
      </c>
      <c r="JY47" s="146" t="e">
        <f t="shared" si="286"/>
        <v>#N/A</v>
      </c>
      <c r="JZ47" s="146" t="e">
        <f t="shared" si="286"/>
        <v>#N/A</v>
      </c>
      <c r="KA47" s="146" t="e">
        <f t="shared" si="286"/>
        <v>#N/A</v>
      </c>
      <c r="KB47" s="146" t="e">
        <f t="shared" si="286"/>
        <v>#N/A</v>
      </c>
      <c r="KC47" s="146" t="e">
        <f t="shared" si="21"/>
        <v>#N/A</v>
      </c>
      <c r="KD47" s="146" t="e">
        <f t="shared" si="298"/>
        <v>#N/A</v>
      </c>
      <c r="KE47" s="146" t="e">
        <f t="shared" si="298"/>
        <v>#N/A</v>
      </c>
      <c r="KF47" s="146" t="e">
        <f t="shared" si="298"/>
        <v>#N/A</v>
      </c>
      <c r="KG47" s="146" t="e">
        <f t="shared" si="278"/>
        <v>#N/A</v>
      </c>
      <c r="KH47" s="146" t="e">
        <f t="shared" si="278"/>
        <v>#N/A</v>
      </c>
      <c r="KI47" s="146" t="e">
        <f t="shared" si="278"/>
        <v>#N/A</v>
      </c>
      <c r="KJ47" s="146" t="e">
        <f t="shared" si="278"/>
        <v>#N/A</v>
      </c>
      <c r="KK47" s="146" t="e">
        <f t="shared" si="278"/>
        <v>#N/A</v>
      </c>
      <c r="KL47" s="146" t="e">
        <f t="shared" si="278"/>
        <v>#N/A</v>
      </c>
      <c r="KM47" s="146" t="e">
        <f t="shared" si="278"/>
        <v>#N/A</v>
      </c>
      <c r="KN47" s="146" t="e">
        <f t="shared" si="278"/>
        <v>#N/A</v>
      </c>
      <c r="KO47" s="146" t="e">
        <f t="shared" si="278"/>
        <v>#N/A</v>
      </c>
      <c r="KP47" s="146" t="e">
        <f t="shared" si="278"/>
        <v>#N/A</v>
      </c>
      <c r="KQ47" s="146" t="e">
        <f t="shared" si="278"/>
        <v>#N/A</v>
      </c>
      <c r="KR47" s="146" t="e">
        <f t="shared" si="278"/>
        <v>#N/A</v>
      </c>
      <c r="KS47" s="146" t="e">
        <f t="shared" si="278"/>
        <v>#N/A</v>
      </c>
      <c r="KT47" s="146" t="e">
        <f t="shared" si="278"/>
        <v>#N/A</v>
      </c>
      <c r="KU47" s="146" t="e">
        <f t="shared" si="278"/>
        <v>#N/A</v>
      </c>
      <c r="KV47" s="146" t="e">
        <f t="shared" ref="KV47:LJ62" si="306">IF(ISNONTEXT($K47),_xlfn.LOGNORM.DIST(DC47,LN($G47),LN($K47),FALSE),NA())</f>
        <v>#N/A</v>
      </c>
      <c r="KW47" s="146" t="e">
        <f t="shared" si="306"/>
        <v>#N/A</v>
      </c>
      <c r="KX47" s="146" t="e">
        <f t="shared" si="306"/>
        <v>#N/A</v>
      </c>
      <c r="KY47" s="146" t="e">
        <f t="shared" si="306"/>
        <v>#N/A</v>
      </c>
      <c r="KZ47" s="146" t="e">
        <f t="shared" si="306"/>
        <v>#N/A</v>
      </c>
      <c r="LA47" s="146" t="e">
        <f t="shared" si="306"/>
        <v>#N/A</v>
      </c>
      <c r="LB47" s="146" t="e">
        <f t="shared" si="306"/>
        <v>#N/A</v>
      </c>
      <c r="LC47" s="146" t="e">
        <f t="shared" si="306"/>
        <v>#N/A</v>
      </c>
      <c r="LD47" s="146" t="e">
        <f t="shared" si="306"/>
        <v>#N/A</v>
      </c>
      <c r="LE47" s="146" t="e">
        <f t="shared" si="306"/>
        <v>#N/A</v>
      </c>
      <c r="LF47" s="146" t="e">
        <f t="shared" si="306"/>
        <v>#N/A</v>
      </c>
      <c r="LG47" s="146" t="e">
        <f t="shared" si="306"/>
        <v>#N/A</v>
      </c>
      <c r="LH47" s="146" t="e">
        <f t="shared" si="306"/>
        <v>#N/A</v>
      </c>
      <c r="LI47" s="146" t="e">
        <f t="shared" si="306"/>
        <v>#N/A</v>
      </c>
      <c r="LJ47" s="146" t="e">
        <f t="shared" si="306"/>
        <v>#N/A</v>
      </c>
      <c r="LK47" s="146" t="e">
        <f t="shared" si="302"/>
        <v>#N/A</v>
      </c>
      <c r="LL47" s="146" t="e">
        <f t="shared" si="302"/>
        <v>#N/A</v>
      </c>
      <c r="LM47" s="146" t="e">
        <f t="shared" si="302"/>
        <v>#N/A</v>
      </c>
      <c r="LN47" s="146" t="e">
        <f t="shared" si="302"/>
        <v>#N/A</v>
      </c>
      <c r="LO47" s="146" t="e">
        <f t="shared" si="302"/>
        <v>#N/A</v>
      </c>
      <c r="LP47" s="146" t="e">
        <f t="shared" si="302"/>
        <v>#N/A</v>
      </c>
      <c r="LQ47" s="146" t="e">
        <f t="shared" si="302"/>
        <v>#N/A</v>
      </c>
      <c r="LR47" s="146" t="e">
        <f t="shared" si="302"/>
        <v>#N/A</v>
      </c>
      <c r="LS47" s="146" t="e">
        <f t="shared" si="302"/>
        <v>#N/A</v>
      </c>
      <c r="LT47" s="146" t="e">
        <f t="shared" si="302"/>
        <v>#N/A</v>
      </c>
      <c r="LU47" s="146" t="e">
        <f t="shared" si="302"/>
        <v>#N/A</v>
      </c>
      <c r="LV47" s="146" t="e">
        <f t="shared" si="302"/>
        <v>#N/A</v>
      </c>
      <c r="LW47" s="146" t="e">
        <f t="shared" si="302"/>
        <v>#N/A</v>
      </c>
      <c r="LX47" s="146" t="e">
        <f t="shared" si="302"/>
        <v>#N/A</v>
      </c>
      <c r="LY47" s="146" t="e">
        <f t="shared" si="302"/>
        <v>#N/A</v>
      </c>
      <c r="LZ47" s="146" t="e">
        <f t="shared" si="287"/>
        <v>#N/A</v>
      </c>
      <c r="MA47" s="146" t="e">
        <f t="shared" si="287"/>
        <v>#N/A</v>
      </c>
      <c r="MB47" s="146" t="e">
        <f t="shared" si="287"/>
        <v>#N/A</v>
      </c>
      <c r="MC47" s="146" t="e">
        <f t="shared" si="287"/>
        <v>#N/A</v>
      </c>
      <c r="MD47" s="146" t="e">
        <f t="shared" si="287"/>
        <v>#N/A</v>
      </c>
      <c r="ME47" s="146" t="e">
        <f t="shared" si="287"/>
        <v>#N/A</v>
      </c>
      <c r="MF47" s="146" t="e">
        <f t="shared" si="287"/>
        <v>#N/A</v>
      </c>
      <c r="MG47" s="146" t="e">
        <f t="shared" si="287"/>
        <v>#N/A</v>
      </c>
      <c r="MH47" s="146" t="e">
        <f t="shared" si="287"/>
        <v>#N/A</v>
      </c>
      <c r="MI47" s="146" t="e">
        <f t="shared" si="287"/>
        <v>#N/A</v>
      </c>
      <c r="MJ47" s="146" t="e">
        <f t="shared" si="287"/>
        <v>#N/A</v>
      </c>
      <c r="MK47" s="146" t="e">
        <f t="shared" si="287"/>
        <v>#N/A</v>
      </c>
      <c r="ML47" s="146" t="e">
        <f t="shared" si="287"/>
        <v>#N/A</v>
      </c>
      <c r="MM47" s="146" t="e">
        <f t="shared" si="287"/>
        <v>#N/A</v>
      </c>
      <c r="MN47" s="146" t="e">
        <f t="shared" si="287"/>
        <v>#N/A</v>
      </c>
      <c r="MO47" s="146" t="e">
        <f t="shared" si="22"/>
        <v>#N/A</v>
      </c>
      <c r="MP47" s="146" t="e">
        <f t="shared" si="299"/>
        <v>#N/A</v>
      </c>
      <c r="MQ47" s="146" t="e">
        <f t="shared" si="299"/>
        <v>#N/A</v>
      </c>
      <c r="MR47" s="146" t="e">
        <f t="shared" si="299"/>
        <v>#N/A</v>
      </c>
      <c r="MS47" s="146" t="e">
        <f t="shared" si="279"/>
        <v>#N/A</v>
      </c>
      <c r="MT47" s="146" t="e">
        <f t="shared" si="279"/>
        <v>#N/A</v>
      </c>
      <c r="MU47" s="146" t="e">
        <f t="shared" si="279"/>
        <v>#N/A</v>
      </c>
      <c r="MV47" s="146" t="e">
        <f t="shared" si="279"/>
        <v>#N/A</v>
      </c>
      <c r="MW47" s="146" t="e">
        <f t="shared" si="279"/>
        <v>#N/A</v>
      </c>
      <c r="MX47" s="146" t="e">
        <f t="shared" si="279"/>
        <v>#N/A</v>
      </c>
      <c r="MY47" s="146" t="e">
        <f t="shared" si="279"/>
        <v>#N/A</v>
      </c>
      <c r="MZ47" s="146" t="e">
        <f t="shared" si="279"/>
        <v>#N/A</v>
      </c>
      <c r="NA47" s="146" t="e">
        <f t="shared" si="279"/>
        <v>#N/A</v>
      </c>
      <c r="NB47" s="146" t="e">
        <f t="shared" si="279"/>
        <v>#N/A</v>
      </c>
      <c r="NC47" s="146" t="e">
        <f t="shared" si="279"/>
        <v>#N/A</v>
      </c>
      <c r="ND47" s="146" t="e">
        <f t="shared" si="279"/>
        <v>#N/A</v>
      </c>
      <c r="NE47" s="146" t="e">
        <f t="shared" si="279"/>
        <v>#N/A</v>
      </c>
      <c r="NF47" s="146" t="e">
        <f t="shared" si="279"/>
        <v>#N/A</v>
      </c>
      <c r="NG47" s="146" t="e">
        <f t="shared" si="279"/>
        <v>#N/A</v>
      </c>
      <c r="NH47" s="146" t="e">
        <f t="shared" ref="NH47:NV62" si="307">IF(ISNONTEXT($K47),_xlfn.LOGNORM.DIST(FO47,LN($G47),LN($K47),FALSE),NA())</f>
        <v>#N/A</v>
      </c>
      <c r="NI47" s="146" t="e">
        <f t="shared" si="307"/>
        <v>#N/A</v>
      </c>
      <c r="NJ47" s="146" t="e">
        <f t="shared" si="307"/>
        <v>#N/A</v>
      </c>
      <c r="NK47" s="146" t="e">
        <f t="shared" si="307"/>
        <v>#N/A</v>
      </c>
      <c r="NL47" s="146" t="e">
        <f t="shared" si="307"/>
        <v>#N/A</v>
      </c>
      <c r="NM47" s="146" t="e">
        <f t="shared" si="307"/>
        <v>#N/A</v>
      </c>
      <c r="NN47" s="146" t="e">
        <f t="shared" si="307"/>
        <v>#N/A</v>
      </c>
      <c r="NO47" s="146" t="e">
        <f t="shared" si="307"/>
        <v>#N/A</v>
      </c>
      <c r="NP47" s="146" t="e">
        <f t="shared" si="307"/>
        <v>#N/A</v>
      </c>
      <c r="NQ47" s="146" t="e">
        <f t="shared" si="307"/>
        <v>#N/A</v>
      </c>
      <c r="NR47" s="146" t="e">
        <f t="shared" si="307"/>
        <v>#N/A</v>
      </c>
      <c r="NS47" s="146" t="e">
        <f t="shared" si="307"/>
        <v>#N/A</v>
      </c>
      <c r="NT47" s="146" t="e">
        <f t="shared" si="307"/>
        <v>#N/A</v>
      </c>
      <c r="NU47" s="146" t="e">
        <f t="shared" si="307"/>
        <v>#N/A</v>
      </c>
      <c r="NV47" s="146" t="e">
        <f t="shared" si="307"/>
        <v>#N/A</v>
      </c>
      <c r="NW47" s="146" t="e">
        <f t="shared" si="303"/>
        <v>#N/A</v>
      </c>
      <c r="NX47" s="146" t="e">
        <f t="shared" si="303"/>
        <v>#N/A</v>
      </c>
      <c r="NY47" s="146" t="e">
        <f t="shared" si="303"/>
        <v>#N/A</v>
      </c>
      <c r="NZ47" s="146" t="e">
        <f t="shared" si="303"/>
        <v>#N/A</v>
      </c>
      <c r="OA47" s="146" t="e">
        <f t="shared" si="303"/>
        <v>#N/A</v>
      </c>
      <c r="OB47" s="146" t="e">
        <f t="shared" si="303"/>
        <v>#N/A</v>
      </c>
      <c r="OC47" s="146" t="e">
        <f t="shared" si="303"/>
        <v>#N/A</v>
      </c>
      <c r="OD47" s="146" t="e">
        <f t="shared" si="303"/>
        <v>#N/A</v>
      </c>
      <c r="OE47" s="146" t="e">
        <f t="shared" si="303"/>
        <v>#N/A</v>
      </c>
      <c r="OF47" s="146" t="e">
        <f t="shared" si="303"/>
        <v>#N/A</v>
      </c>
      <c r="OG47" s="146" t="e">
        <f t="shared" si="303"/>
        <v>#N/A</v>
      </c>
      <c r="OH47" s="146" t="e">
        <f t="shared" si="303"/>
        <v>#N/A</v>
      </c>
      <c r="OI47" s="146" t="e">
        <f t="shared" si="303"/>
        <v>#N/A</v>
      </c>
      <c r="OJ47" s="146" t="e">
        <f t="shared" si="303"/>
        <v>#N/A</v>
      </c>
      <c r="OK47" s="146" t="e">
        <f t="shared" si="303"/>
        <v>#N/A</v>
      </c>
      <c r="OL47" s="146" t="e">
        <f t="shared" si="288"/>
        <v>#N/A</v>
      </c>
      <c r="OM47" s="146" t="e">
        <f t="shared" si="288"/>
        <v>#N/A</v>
      </c>
      <c r="ON47" s="146" t="e">
        <f t="shared" si="288"/>
        <v>#N/A</v>
      </c>
      <c r="OO47" s="146" t="e">
        <f t="shared" si="288"/>
        <v>#N/A</v>
      </c>
      <c r="OP47" s="146" t="e">
        <f t="shared" si="288"/>
        <v>#N/A</v>
      </c>
      <c r="OQ47" s="146" t="e">
        <f t="shared" si="288"/>
        <v>#N/A</v>
      </c>
      <c r="OR47" s="146" t="e">
        <f t="shared" si="288"/>
        <v>#N/A</v>
      </c>
      <c r="OS47" s="146" t="e">
        <f t="shared" si="288"/>
        <v>#N/A</v>
      </c>
      <c r="OT47" s="146" t="e">
        <f t="shared" si="288"/>
        <v>#N/A</v>
      </c>
      <c r="OU47" s="146" t="e">
        <f t="shared" si="288"/>
        <v>#N/A</v>
      </c>
      <c r="OV47" s="146" t="e">
        <f t="shared" si="288"/>
        <v>#N/A</v>
      </c>
      <c r="OW47" s="146" t="e">
        <f t="shared" si="288"/>
        <v>#N/A</v>
      </c>
      <c r="OX47" s="146" t="e">
        <f t="shared" si="288"/>
        <v>#N/A</v>
      </c>
      <c r="OY47" s="146" t="e">
        <f t="shared" si="288"/>
        <v>#N/A</v>
      </c>
      <c r="OZ47" s="146" t="e">
        <f t="shared" si="288"/>
        <v>#N/A</v>
      </c>
      <c r="PA47" s="146" t="e">
        <f t="shared" si="23"/>
        <v>#N/A</v>
      </c>
      <c r="PB47" s="146" t="e">
        <f t="shared" si="284"/>
        <v>#N/A</v>
      </c>
      <c r="PC47" s="146" t="e">
        <f t="shared" si="284"/>
        <v>#N/A</v>
      </c>
      <c r="PD47" s="146" t="e">
        <f t="shared" si="284"/>
        <v>#N/A</v>
      </c>
      <c r="PE47" s="146" t="e">
        <f t="shared" si="284"/>
        <v>#N/A</v>
      </c>
      <c r="PF47" s="146" t="e">
        <f t="shared" si="284"/>
        <v>#N/A</v>
      </c>
      <c r="PG47" s="146" t="e">
        <f t="shared" si="284"/>
        <v>#N/A</v>
      </c>
      <c r="PH47" s="146" t="e">
        <f t="shared" si="284"/>
        <v>#N/A</v>
      </c>
      <c r="PI47" s="146" t="e">
        <f t="shared" si="284"/>
        <v>#N/A</v>
      </c>
    </row>
    <row r="48" spans="1:425" hidden="1" x14ac:dyDescent="0.45">
      <c r="A48" s="4">
        <v>45</v>
      </c>
      <c r="B48" s="319" t="str">
        <f>IFERROR(_xlfn.LOGNORM.INV(VLookups!$B$22,LN($G48),LN($K48)),"")</f>
        <v/>
      </c>
      <c r="C48" s="81"/>
      <c r="D48" s="319" t="str">
        <f>IFERROR(_xlfn.LOGNORM.INV(VLookups!$B$23,LN($G48),LN($K48)),"")</f>
        <v/>
      </c>
      <c r="E48" s="32" t="str">
        <f t="shared" si="8"/>
        <v/>
      </c>
      <c r="F48" s="32" t="str">
        <f t="shared" si="9"/>
        <v/>
      </c>
      <c r="G48" s="65" t="str">
        <f>IF(AND(C48&gt;0,NOT(ISBLANK(H48))),IF(VLOOKUP($C$3,VLookups!$A$17:$B$18,2,FALSE),C48*VLOOKUP(H48,VLookups!$A$4:$B$13,2,FALSE),C48),"")</f>
        <v/>
      </c>
      <c r="H48" s="21"/>
      <c r="I48" s="53"/>
      <c r="J48" s="237"/>
      <c r="K48" s="320" t="str">
        <f>IF(C48&gt;0,IF(ISBLANK(J48),IF(ISBLANK(H48),"",VLOOKUP(H48,VLookups!$A$4:$C$13,3,FALSE)),J48),"")</f>
        <v/>
      </c>
      <c r="L48" s="320" t="str">
        <f t="shared" si="10"/>
        <v/>
      </c>
      <c r="M48" s="67" t="str">
        <f t="shared" si="11"/>
        <v/>
      </c>
      <c r="N48" s="81"/>
      <c r="O48" s="230" t="str">
        <f>IF(AND(N48&gt;0,C48&gt;0,NOT(K48="")),ABS(VLOOKUP($N$1,VLookups!$A$27:$B$28,2,FALSE)-_xlfn.LOGNORM.DIST(N48,LN(G48),LN(K48),TRUE)),"")</f>
        <v/>
      </c>
      <c r="P48" s="80" t="str">
        <f>IF(AND($B48&gt;0,$C48&gt;0,$D48&gt;0,NOT(ISBLANK($H48))),_xlfn.LOGNORM.INV(ABS(VLOOKUP($N$1,VLookups!$A$27:$B$28,2,FALSE)-P$3),LN($G48),LN($K48)),"")</f>
        <v/>
      </c>
      <c r="Q48" s="79" t="str">
        <f>IF(AND($B48&gt;0,$C48&gt;0,$D48&gt;0,NOT(ISBLANK($H48))),_xlfn.LOGNORM.INV(ABS(VLOOKUP($N$1,VLookups!$A$27:$B$28,2,FALSE)-Q$3),LN($G48),LN($K48)),"")</f>
        <v/>
      </c>
      <c r="R48" s="80" t="str">
        <f>IF(AND($B48&gt;0,$C48&gt;0,$D48&gt;0,NOT(ISBLANK($H48))),_xlfn.LOGNORM.INV(ABS(VLOOKUP($N$1,VLookups!$A$27:$B$28,2,FALSE)-R$3),LN($G48),LN($K48)),"")</f>
        <v/>
      </c>
      <c r="S48" s="79" t="str">
        <f>IF(AND($B48&gt;0,$C48&gt;0,$D48&gt;0,NOT(ISBLANK($H48))),_xlfn.LOGNORM.INV(ABS(VLOOKUP($N$1,VLookups!$A$27:$B$28,2,FALSE)-S$3),LN($G48),LN($K48)),"")</f>
        <v/>
      </c>
      <c r="T48" s="80" t="str">
        <f>IF(AND($B48&gt;0,$C48&gt;0,$D48&gt;0,NOT(ISBLANK($H48))),_xlfn.LOGNORM.INV(ABS(VLOOKUP($N$1,VLookups!$A$27:$B$28,2,FALSE)-T$3),LN($G48),LN($K48)),"")</f>
        <v/>
      </c>
      <c r="U48" s="79" t="str">
        <f>IF(AND($B48&gt;0,$C48&gt;0,$D48&gt;0,NOT(ISBLANK($H48))),_xlfn.LOGNORM.INV(ABS(VLOOKUP($N$1,VLookups!$A$27:$B$28,2,FALSE)-U$3),LN($G48),LN($K48)),"")</f>
        <v/>
      </c>
      <c r="V48" s="5"/>
      <c r="W48" s="145" t="str">
        <f t="shared" si="12"/>
        <v/>
      </c>
      <c r="X48" s="145" t="str">
        <f t="shared" si="13"/>
        <v/>
      </c>
      <c r="Y48" s="46" t="str">
        <f t="shared" ref="Y48" si="308">IF(ISNONTEXT($W48),X48+$W48,"")</f>
        <v/>
      </c>
      <c r="Z48" s="46" t="str">
        <f t="shared" si="25"/>
        <v/>
      </c>
      <c r="AA48" s="46" t="str">
        <f t="shared" si="26"/>
        <v/>
      </c>
      <c r="AB48" s="46" t="str">
        <f t="shared" si="27"/>
        <v/>
      </c>
      <c r="AC48" s="46" t="str">
        <f t="shared" si="28"/>
        <v/>
      </c>
      <c r="AD48" s="46" t="str">
        <f t="shared" si="29"/>
        <v/>
      </c>
      <c r="AE48" s="46" t="str">
        <f t="shared" si="30"/>
        <v/>
      </c>
      <c r="AF48" s="46" t="str">
        <f t="shared" si="31"/>
        <v/>
      </c>
      <c r="AG48" s="46" t="str">
        <f t="shared" si="32"/>
        <v/>
      </c>
      <c r="AH48" s="46" t="str">
        <f t="shared" si="33"/>
        <v/>
      </c>
      <c r="AI48" s="46" t="str">
        <f t="shared" si="34"/>
        <v/>
      </c>
      <c r="AJ48" s="46" t="str">
        <f t="shared" si="35"/>
        <v/>
      </c>
      <c r="AK48" s="46" t="str">
        <f t="shared" si="36"/>
        <v/>
      </c>
      <c r="AL48" s="46" t="str">
        <f t="shared" si="37"/>
        <v/>
      </c>
      <c r="AM48" s="46" t="str">
        <f t="shared" si="38"/>
        <v/>
      </c>
      <c r="AN48" s="46" t="str">
        <f t="shared" si="39"/>
        <v/>
      </c>
      <c r="AO48" s="46" t="str">
        <f t="shared" si="40"/>
        <v/>
      </c>
      <c r="AP48" s="46" t="str">
        <f t="shared" si="41"/>
        <v/>
      </c>
      <c r="AQ48" s="46" t="str">
        <f t="shared" si="42"/>
        <v/>
      </c>
      <c r="AR48" s="46" t="str">
        <f t="shared" si="43"/>
        <v/>
      </c>
      <c r="AS48" s="46" t="str">
        <f t="shared" si="44"/>
        <v/>
      </c>
      <c r="AT48" s="46" t="str">
        <f t="shared" si="45"/>
        <v/>
      </c>
      <c r="AU48" s="46" t="str">
        <f t="shared" si="46"/>
        <v/>
      </c>
      <c r="AV48" s="46" t="str">
        <f t="shared" si="47"/>
        <v/>
      </c>
      <c r="AW48" s="46" t="str">
        <f t="shared" si="48"/>
        <v/>
      </c>
      <c r="AX48" s="46" t="str">
        <f t="shared" si="49"/>
        <v/>
      </c>
      <c r="AY48" s="46" t="str">
        <f t="shared" si="50"/>
        <v/>
      </c>
      <c r="AZ48" s="46" t="str">
        <f t="shared" si="51"/>
        <v/>
      </c>
      <c r="BA48" s="46" t="str">
        <f t="shared" si="52"/>
        <v/>
      </c>
      <c r="BB48" s="46" t="str">
        <f t="shared" si="53"/>
        <v/>
      </c>
      <c r="BC48" s="46" t="str">
        <f t="shared" si="54"/>
        <v/>
      </c>
      <c r="BD48" s="46" t="str">
        <f t="shared" si="55"/>
        <v/>
      </c>
      <c r="BE48" s="46" t="str">
        <f t="shared" si="56"/>
        <v/>
      </c>
      <c r="BF48" s="46" t="str">
        <f t="shared" si="57"/>
        <v/>
      </c>
      <c r="BG48" s="46" t="str">
        <f t="shared" si="58"/>
        <v/>
      </c>
      <c r="BH48" s="46" t="str">
        <f t="shared" si="59"/>
        <v/>
      </c>
      <c r="BI48" s="46" t="str">
        <f t="shared" si="60"/>
        <v/>
      </c>
      <c r="BJ48" s="46" t="str">
        <f t="shared" si="61"/>
        <v/>
      </c>
      <c r="BK48" s="46" t="str">
        <f t="shared" si="62"/>
        <v/>
      </c>
      <c r="BL48" s="46" t="str">
        <f t="shared" si="63"/>
        <v/>
      </c>
      <c r="BM48" s="46" t="str">
        <f t="shared" si="64"/>
        <v/>
      </c>
      <c r="BN48" s="46" t="str">
        <f t="shared" si="65"/>
        <v/>
      </c>
      <c r="BO48" s="46" t="str">
        <f t="shared" si="66"/>
        <v/>
      </c>
      <c r="BP48" s="46" t="str">
        <f t="shared" si="67"/>
        <v/>
      </c>
      <c r="BQ48" s="46" t="str">
        <f t="shared" si="68"/>
        <v/>
      </c>
      <c r="BR48" s="46" t="str">
        <f t="shared" si="69"/>
        <v/>
      </c>
      <c r="BS48" s="46" t="str">
        <f t="shared" si="70"/>
        <v/>
      </c>
      <c r="BT48" s="46" t="str">
        <f t="shared" si="71"/>
        <v/>
      </c>
      <c r="BU48" s="46" t="str">
        <f t="shared" si="72"/>
        <v/>
      </c>
      <c r="BV48" s="46" t="str">
        <f t="shared" si="73"/>
        <v/>
      </c>
      <c r="BW48" s="46" t="str">
        <f t="shared" si="74"/>
        <v/>
      </c>
      <c r="BX48" s="46" t="str">
        <f t="shared" si="75"/>
        <v/>
      </c>
      <c r="BY48" s="46" t="str">
        <f t="shared" si="76"/>
        <v/>
      </c>
      <c r="BZ48" s="46" t="str">
        <f t="shared" si="77"/>
        <v/>
      </c>
      <c r="CA48" s="46" t="str">
        <f t="shared" si="78"/>
        <v/>
      </c>
      <c r="CB48" s="46" t="str">
        <f t="shared" si="79"/>
        <v/>
      </c>
      <c r="CC48" s="46" t="str">
        <f t="shared" si="80"/>
        <v/>
      </c>
      <c r="CD48" s="46" t="str">
        <f t="shared" si="81"/>
        <v/>
      </c>
      <c r="CE48" s="46" t="str">
        <f t="shared" si="82"/>
        <v/>
      </c>
      <c r="CF48" s="46" t="str">
        <f t="shared" si="83"/>
        <v/>
      </c>
      <c r="CG48" s="46" t="str">
        <f t="shared" si="84"/>
        <v/>
      </c>
      <c r="CH48" s="46" t="str">
        <f t="shared" si="85"/>
        <v/>
      </c>
      <c r="CI48" s="46" t="str">
        <f t="shared" si="86"/>
        <v/>
      </c>
      <c r="CJ48" s="46" t="str">
        <f t="shared" si="87"/>
        <v/>
      </c>
      <c r="CK48" s="46" t="str">
        <f t="shared" si="18"/>
        <v/>
      </c>
      <c r="CL48" s="46" t="str">
        <f t="shared" si="88"/>
        <v/>
      </c>
      <c r="CM48" s="46" t="str">
        <f t="shared" si="89"/>
        <v/>
      </c>
      <c r="CN48" s="46" t="str">
        <f t="shared" si="90"/>
        <v/>
      </c>
      <c r="CO48" s="46" t="str">
        <f t="shared" si="91"/>
        <v/>
      </c>
      <c r="CP48" s="46" t="str">
        <f t="shared" si="92"/>
        <v/>
      </c>
      <c r="CQ48" s="46" t="str">
        <f t="shared" si="93"/>
        <v/>
      </c>
      <c r="CR48" s="46" t="str">
        <f t="shared" si="94"/>
        <v/>
      </c>
      <c r="CS48" s="46" t="str">
        <f t="shared" si="95"/>
        <v/>
      </c>
      <c r="CT48" s="46" t="str">
        <f t="shared" si="96"/>
        <v/>
      </c>
      <c r="CU48" s="46" t="str">
        <f t="shared" si="97"/>
        <v/>
      </c>
      <c r="CV48" s="46" t="str">
        <f t="shared" si="98"/>
        <v/>
      </c>
      <c r="CW48" s="46" t="str">
        <f t="shared" si="99"/>
        <v/>
      </c>
      <c r="CX48" s="46" t="str">
        <f t="shared" si="100"/>
        <v/>
      </c>
      <c r="CY48" s="46" t="str">
        <f t="shared" si="101"/>
        <v/>
      </c>
      <c r="CZ48" s="46" t="str">
        <f t="shared" si="102"/>
        <v/>
      </c>
      <c r="DA48" s="46" t="str">
        <f t="shared" si="103"/>
        <v/>
      </c>
      <c r="DB48" s="46" t="str">
        <f t="shared" si="104"/>
        <v/>
      </c>
      <c r="DC48" s="46" t="str">
        <f t="shared" si="105"/>
        <v/>
      </c>
      <c r="DD48" s="46" t="str">
        <f t="shared" si="106"/>
        <v/>
      </c>
      <c r="DE48" s="46" t="str">
        <f t="shared" si="107"/>
        <v/>
      </c>
      <c r="DF48" s="46" t="str">
        <f t="shared" si="108"/>
        <v/>
      </c>
      <c r="DG48" s="46" t="str">
        <f t="shared" si="109"/>
        <v/>
      </c>
      <c r="DH48" s="46" t="str">
        <f t="shared" si="110"/>
        <v/>
      </c>
      <c r="DI48" s="46" t="str">
        <f t="shared" si="111"/>
        <v/>
      </c>
      <c r="DJ48" s="46" t="str">
        <f t="shared" si="112"/>
        <v/>
      </c>
      <c r="DK48" s="46" t="str">
        <f t="shared" si="113"/>
        <v/>
      </c>
      <c r="DL48" s="46" t="str">
        <f t="shared" si="114"/>
        <v/>
      </c>
      <c r="DM48" s="46" t="str">
        <f t="shared" si="115"/>
        <v/>
      </c>
      <c r="DN48" s="46" t="str">
        <f t="shared" si="116"/>
        <v/>
      </c>
      <c r="DO48" s="46" t="str">
        <f t="shared" si="117"/>
        <v/>
      </c>
      <c r="DP48" s="46" t="str">
        <f t="shared" si="118"/>
        <v/>
      </c>
      <c r="DQ48" s="46" t="str">
        <f t="shared" si="119"/>
        <v/>
      </c>
      <c r="DR48" s="46" t="str">
        <f t="shared" si="120"/>
        <v/>
      </c>
      <c r="DS48" s="46" t="str">
        <f t="shared" si="121"/>
        <v/>
      </c>
      <c r="DT48" s="46" t="str">
        <f t="shared" si="122"/>
        <v/>
      </c>
      <c r="DU48" s="46" t="str">
        <f t="shared" si="123"/>
        <v/>
      </c>
      <c r="DV48" s="46" t="str">
        <f t="shared" si="124"/>
        <v/>
      </c>
      <c r="DW48" s="46" t="str">
        <f t="shared" si="125"/>
        <v/>
      </c>
      <c r="DX48" s="46" t="str">
        <f t="shared" si="126"/>
        <v/>
      </c>
      <c r="DY48" s="46" t="str">
        <f t="shared" si="127"/>
        <v/>
      </c>
      <c r="DZ48" s="46" t="str">
        <f t="shared" si="128"/>
        <v/>
      </c>
      <c r="EA48" s="46" t="str">
        <f t="shared" si="129"/>
        <v/>
      </c>
      <c r="EB48" s="46" t="str">
        <f t="shared" si="130"/>
        <v/>
      </c>
      <c r="EC48" s="46" t="str">
        <f t="shared" si="131"/>
        <v/>
      </c>
      <c r="ED48" s="46" t="str">
        <f t="shared" si="132"/>
        <v/>
      </c>
      <c r="EE48" s="46" t="str">
        <f t="shared" si="133"/>
        <v/>
      </c>
      <c r="EF48" s="46" t="str">
        <f t="shared" si="134"/>
        <v/>
      </c>
      <c r="EG48" s="46" t="str">
        <f t="shared" si="135"/>
        <v/>
      </c>
      <c r="EH48" s="46" t="str">
        <f t="shared" si="136"/>
        <v/>
      </c>
      <c r="EI48" s="46" t="str">
        <f t="shared" si="137"/>
        <v/>
      </c>
      <c r="EJ48" s="46" t="str">
        <f t="shared" si="138"/>
        <v/>
      </c>
      <c r="EK48" s="46" t="str">
        <f t="shared" si="139"/>
        <v/>
      </c>
      <c r="EL48" s="46" t="str">
        <f t="shared" si="140"/>
        <v/>
      </c>
      <c r="EM48" s="46" t="str">
        <f t="shared" si="141"/>
        <v/>
      </c>
      <c r="EN48" s="46" t="str">
        <f t="shared" si="142"/>
        <v/>
      </c>
      <c r="EO48" s="46" t="str">
        <f t="shared" si="143"/>
        <v/>
      </c>
      <c r="EP48" s="46" t="str">
        <f t="shared" si="144"/>
        <v/>
      </c>
      <c r="EQ48" s="46" t="str">
        <f t="shared" si="145"/>
        <v/>
      </c>
      <c r="ER48" s="46" t="str">
        <f t="shared" si="146"/>
        <v/>
      </c>
      <c r="ES48" s="46" t="str">
        <f t="shared" si="147"/>
        <v/>
      </c>
      <c r="ET48" s="46" t="str">
        <f t="shared" si="148"/>
        <v/>
      </c>
      <c r="EU48" s="46" t="str">
        <f t="shared" si="149"/>
        <v/>
      </c>
      <c r="EV48" s="46" t="str">
        <f t="shared" si="150"/>
        <v/>
      </c>
      <c r="EW48" s="46" t="str">
        <f t="shared" si="19"/>
        <v/>
      </c>
      <c r="EX48" s="46" t="str">
        <f t="shared" si="151"/>
        <v/>
      </c>
      <c r="EY48" s="46" t="str">
        <f t="shared" si="152"/>
        <v/>
      </c>
      <c r="EZ48" s="46" t="str">
        <f t="shared" si="153"/>
        <v/>
      </c>
      <c r="FA48" s="46" t="str">
        <f t="shared" si="154"/>
        <v/>
      </c>
      <c r="FB48" s="46" t="str">
        <f t="shared" si="155"/>
        <v/>
      </c>
      <c r="FC48" s="46" t="str">
        <f t="shared" si="156"/>
        <v/>
      </c>
      <c r="FD48" s="46" t="str">
        <f t="shared" si="157"/>
        <v/>
      </c>
      <c r="FE48" s="46" t="str">
        <f t="shared" si="158"/>
        <v/>
      </c>
      <c r="FF48" s="46" t="str">
        <f t="shared" si="159"/>
        <v/>
      </c>
      <c r="FG48" s="46" t="str">
        <f t="shared" si="160"/>
        <v/>
      </c>
      <c r="FH48" s="46" t="str">
        <f t="shared" si="161"/>
        <v/>
      </c>
      <c r="FI48" s="46" t="str">
        <f t="shared" si="162"/>
        <v/>
      </c>
      <c r="FJ48" s="46" t="str">
        <f t="shared" si="163"/>
        <v/>
      </c>
      <c r="FK48" s="46" t="str">
        <f t="shared" si="164"/>
        <v/>
      </c>
      <c r="FL48" s="46" t="str">
        <f t="shared" si="165"/>
        <v/>
      </c>
      <c r="FM48" s="46" t="str">
        <f t="shared" si="166"/>
        <v/>
      </c>
      <c r="FN48" s="46" t="str">
        <f t="shared" si="167"/>
        <v/>
      </c>
      <c r="FO48" s="46" t="str">
        <f t="shared" si="168"/>
        <v/>
      </c>
      <c r="FP48" s="46" t="str">
        <f t="shared" si="169"/>
        <v/>
      </c>
      <c r="FQ48" s="46" t="str">
        <f t="shared" si="170"/>
        <v/>
      </c>
      <c r="FR48" s="46" t="str">
        <f t="shared" si="171"/>
        <v/>
      </c>
      <c r="FS48" s="46" t="str">
        <f t="shared" si="172"/>
        <v/>
      </c>
      <c r="FT48" s="46" t="str">
        <f t="shared" si="173"/>
        <v/>
      </c>
      <c r="FU48" s="46" t="str">
        <f t="shared" si="174"/>
        <v/>
      </c>
      <c r="FV48" s="46" t="str">
        <f t="shared" si="175"/>
        <v/>
      </c>
      <c r="FW48" s="46" t="str">
        <f t="shared" si="176"/>
        <v/>
      </c>
      <c r="FX48" s="46" t="str">
        <f t="shared" si="177"/>
        <v/>
      </c>
      <c r="FY48" s="46" t="str">
        <f t="shared" si="178"/>
        <v/>
      </c>
      <c r="FZ48" s="46" t="str">
        <f t="shared" si="179"/>
        <v/>
      </c>
      <c r="GA48" s="46" t="str">
        <f t="shared" si="180"/>
        <v/>
      </c>
      <c r="GB48" s="46" t="str">
        <f t="shared" si="181"/>
        <v/>
      </c>
      <c r="GC48" s="46" t="str">
        <f t="shared" si="182"/>
        <v/>
      </c>
      <c r="GD48" s="46" t="str">
        <f t="shared" si="183"/>
        <v/>
      </c>
      <c r="GE48" s="46" t="str">
        <f t="shared" si="184"/>
        <v/>
      </c>
      <c r="GF48" s="46" t="str">
        <f t="shared" si="185"/>
        <v/>
      </c>
      <c r="GG48" s="46" t="str">
        <f t="shared" si="186"/>
        <v/>
      </c>
      <c r="GH48" s="46" t="str">
        <f t="shared" si="187"/>
        <v/>
      </c>
      <c r="GI48" s="46" t="str">
        <f t="shared" si="188"/>
        <v/>
      </c>
      <c r="GJ48" s="46" t="str">
        <f t="shared" si="189"/>
        <v/>
      </c>
      <c r="GK48" s="46" t="str">
        <f t="shared" si="190"/>
        <v/>
      </c>
      <c r="GL48" s="46" t="str">
        <f t="shared" si="191"/>
        <v/>
      </c>
      <c r="GM48" s="46" t="str">
        <f t="shared" si="192"/>
        <v/>
      </c>
      <c r="GN48" s="46" t="str">
        <f t="shared" si="193"/>
        <v/>
      </c>
      <c r="GO48" s="46" t="str">
        <f t="shared" si="194"/>
        <v/>
      </c>
      <c r="GP48" s="46" t="str">
        <f t="shared" si="195"/>
        <v/>
      </c>
      <c r="GQ48" s="46" t="str">
        <f t="shared" si="196"/>
        <v/>
      </c>
      <c r="GR48" s="46" t="str">
        <f t="shared" si="197"/>
        <v/>
      </c>
      <c r="GS48" s="46" t="str">
        <f t="shared" si="198"/>
        <v/>
      </c>
      <c r="GT48" s="46" t="str">
        <f t="shared" si="199"/>
        <v/>
      </c>
      <c r="GU48" s="46" t="str">
        <f t="shared" si="200"/>
        <v/>
      </c>
      <c r="GV48" s="46" t="str">
        <f t="shared" si="201"/>
        <v/>
      </c>
      <c r="GW48" s="46" t="str">
        <f t="shared" si="202"/>
        <v/>
      </c>
      <c r="GX48" s="46" t="str">
        <f t="shared" si="203"/>
        <v/>
      </c>
      <c r="GY48" s="46" t="str">
        <f t="shared" si="204"/>
        <v/>
      </c>
      <c r="GZ48" s="46" t="str">
        <f t="shared" si="205"/>
        <v/>
      </c>
      <c r="HA48" s="46" t="str">
        <f t="shared" si="206"/>
        <v/>
      </c>
      <c r="HB48" s="46" t="str">
        <f t="shared" si="207"/>
        <v/>
      </c>
      <c r="HC48" s="46" t="str">
        <f t="shared" si="208"/>
        <v/>
      </c>
      <c r="HD48" s="46" t="str">
        <f t="shared" si="209"/>
        <v/>
      </c>
      <c r="HE48" s="46" t="str">
        <f t="shared" si="210"/>
        <v/>
      </c>
      <c r="HF48" s="46" t="str">
        <f t="shared" si="211"/>
        <v/>
      </c>
      <c r="HG48" s="46" t="str">
        <f t="shared" si="212"/>
        <v/>
      </c>
      <c r="HH48" s="46" t="str">
        <f t="shared" si="213"/>
        <v/>
      </c>
      <c r="HI48" s="46" t="str">
        <f t="shared" si="20"/>
        <v/>
      </c>
      <c r="HJ48" s="46" t="str">
        <f t="shared" si="241"/>
        <v/>
      </c>
      <c r="HK48" s="46" t="str">
        <f t="shared" si="242"/>
        <v/>
      </c>
      <c r="HL48" s="46" t="str">
        <f t="shared" si="243"/>
        <v/>
      </c>
      <c r="HM48" s="46" t="str">
        <f t="shared" si="244"/>
        <v/>
      </c>
      <c r="HN48" s="46" t="str">
        <f t="shared" si="245"/>
        <v/>
      </c>
      <c r="HO48" s="46" t="str">
        <f t="shared" si="246"/>
        <v/>
      </c>
      <c r="HP48" s="46" t="str">
        <f t="shared" si="247"/>
        <v/>
      </c>
      <c r="HQ48" s="146" t="e">
        <f t="shared" si="283"/>
        <v>#N/A</v>
      </c>
      <c r="HR48" s="146" t="e">
        <f t="shared" si="297"/>
        <v>#N/A</v>
      </c>
      <c r="HS48" s="146" t="e">
        <f t="shared" si="297"/>
        <v>#N/A</v>
      </c>
      <c r="HT48" s="146" t="e">
        <f t="shared" si="297"/>
        <v>#N/A</v>
      </c>
      <c r="HU48" s="146" t="e">
        <f t="shared" si="277"/>
        <v>#N/A</v>
      </c>
      <c r="HV48" s="146" t="e">
        <f t="shared" si="277"/>
        <v>#N/A</v>
      </c>
      <c r="HW48" s="146" t="e">
        <f t="shared" si="277"/>
        <v>#N/A</v>
      </c>
      <c r="HX48" s="146" t="e">
        <f t="shared" si="277"/>
        <v>#N/A</v>
      </c>
      <c r="HY48" s="146" t="e">
        <f t="shared" si="277"/>
        <v>#N/A</v>
      </c>
      <c r="HZ48" s="146" t="e">
        <f t="shared" si="277"/>
        <v>#N/A</v>
      </c>
      <c r="IA48" s="146" t="e">
        <f t="shared" si="277"/>
        <v>#N/A</v>
      </c>
      <c r="IB48" s="146" t="e">
        <f t="shared" si="277"/>
        <v>#N/A</v>
      </c>
      <c r="IC48" s="146" t="e">
        <f t="shared" si="277"/>
        <v>#N/A</v>
      </c>
      <c r="ID48" s="146" t="e">
        <f t="shared" si="277"/>
        <v>#N/A</v>
      </c>
      <c r="IE48" s="146" t="e">
        <f t="shared" si="277"/>
        <v>#N/A</v>
      </c>
      <c r="IF48" s="146" t="e">
        <f t="shared" si="277"/>
        <v>#N/A</v>
      </c>
      <c r="IG48" s="146" t="e">
        <f t="shared" si="277"/>
        <v>#N/A</v>
      </c>
      <c r="IH48" s="146" t="e">
        <f t="shared" si="277"/>
        <v>#N/A</v>
      </c>
      <c r="II48" s="146" t="e">
        <f t="shared" si="277"/>
        <v>#N/A</v>
      </c>
      <c r="IJ48" s="146" t="e">
        <f t="shared" si="305"/>
        <v>#N/A</v>
      </c>
      <c r="IK48" s="146" t="e">
        <f t="shared" si="305"/>
        <v>#N/A</v>
      </c>
      <c r="IL48" s="146" t="e">
        <f t="shared" si="305"/>
        <v>#N/A</v>
      </c>
      <c r="IM48" s="146" t="e">
        <f t="shared" si="305"/>
        <v>#N/A</v>
      </c>
      <c r="IN48" s="146" t="e">
        <f t="shared" si="305"/>
        <v>#N/A</v>
      </c>
      <c r="IO48" s="146" t="e">
        <f t="shared" si="305"/>
        <v>#N/A</v>
      </c>
      <c r="IP48" s="146" t="e">
        <f t="shared" si="305"/>
        <v>#N/A</v>
      </c>
      <c r="IQ48" s="146" t="e">
        <f t="shared" si="305"/>
        <v>#N/A</v>
      </c>
      <c r="IR48" s="146" t="e">
        <f t="shared" si="305"/>
        <v>#N/A</v>
      </c>
      <c r="IS48" s="146" t="e">
        <f t="shared" si="305"/>
        <v>#N/A</v>
      </c>
      <c r="IT48" s="146" t="e">
        <f t="shared" si="305"/>
        <v>#N/A</v>
      </c>
      <c r="IU48" s="146" t="e">
        <f t="shared" si="305"/>
        <v>#N/A</v>
      </c>
      <c r="IV48" s="146" t="e">
        <f t="shared" si="305"/>
        <v>#N/A</v>
      </c>
      <c r="IW48" s="146" t="e">
        <f t="shared" si="305"/>
        <v>#N/A</v>
      </c>
      <c r="IX48" s="146" t="e">
        <f t="shared" si="305"/>
        <v>#N/A</v>
      </c>
      <c r="IY48" s="146" t="e">
        <f t="shared" si="301"/>
        <v>#N/A</v>
      </c>
      <c r="IZ48" s="146" t="e">
        <f t="shared" si="301"/>
        <v>#N/A</v>
      </c>
      <c r="JA48" s="146" t="e">
        <f t="shared" si="301"/>
        <v>#N/A</v>
      </c>
      <c r="JB48" s="146" t="e">
        <f t="shared" si="301"/>
        <v>#N/A</v>
      </c>
      <c r="JC48" s="146" t="e">
        <f t="shared" si="301"/>
        <v>#N/A</v>
      </c>
      <c r="JD48" s="146" t="e">
        <f t="shared" si="301"/>
        <v>#N/A</v>
      </c>
      <c r="JE48" s="146" t="e">
        <f t="shared" si="301"/>
        <v>#N/A</v>
      </c>
      <c r="JF48" s="146" t="e">
        <f t="shared" si="301"/>
        <v>#N/A</v>
      </c>
      <c r="JG48" s="146" t="e">
        <f t="shared" si="301"/>
        <v>#N/A</v>
      </c>
      <c r="JH48" s="146" t="e">
        <f t="shared" si="301"/>
        <v>#N/A</v>
      </c>
      <c r="JI48" s="146" t="e">
        <f t="shared" si="301"/>
        <v>#N/A</v>
      </c>
      <c r="JJ48" s="146" t="e">
        <f t="shared" si="301"/>
        <v>#N/A</v>
      </c>
      <c r="JK48" s="146" t="e">
        <f t="shared" si="301"/>
        <v>#N/A</v>
      </c>
      <c r="JL48" s="146" t="e">
        <f t="shared" si="301"/>
        <v>#N/A</v>
      </c>
      <c r="JM48" s="146" t="e">
        <f t="shared" si="301"/>
        <v>#N/A</v>
      </c>
      <c r="JN48" s="146" t="e">
        <f t="shared" si="286"/>
        <v>#N/A</v>
      </c>
      <c r="JO48" s="146" t="e">
        <f t="shared" si="286"/>
        <v>#N/A</v>
      </c>
      <c r="JP48" s="146" t="e">
        <f t="shared" si="286"/>
        <v>#N/A</v>
      </c>
      <c r="JQ48" s="146" t="e">
        <f t="shared" si="286"/>
        <v>#N/A</v>
      </c>
      <c r="JR48" s="146" t="e">
        <f t="shared" si="286"/>
        <v>#N/A</v>
      </c>
      <c r="JS48" s="146" t="e">
        <f t="shared" si="286"/>
        <v>#N/A</v>
      </c>
      <c r="JT48" s="146" t="e">
        <f t="shared" si="286"/>
        <v>#N/A</v>
      </c>
      <c r="JU48" s="146" t="e">
        <f t="shared" si="286"/>
        <v>#N/A</v>
      </c>
      <c r="JV48" s="146" t="e">
        <f t="shared" si="286"/>
        <v>#N/A</v>
      </c>
      <c r="JW48" s="146" t="e">
        <f t="shared" si="286"/>
        <v>#N/A</v>
      </c>
      <c r="JX48" s="146" t="e">
        <f t="shared" si="286"/>
        <v>#N/A</v>
      </c>
      <c r="JY48" s="146" t="e">
        <f t="shared" si="286"/>
        <v>#N/A</v>
      </c>
      <c r="JZ48" s="146" t="e">
        <f t="shared" si="286"/>
        <v>#N/A</v>
      </c>
      <c r="KA48" s="146" t="e">
        <f t="shared" si="286"/>
        <v>#N/A</v>
      </c>
      <c r="KB48" s="146" t="e">
        <f t="shared" si="286"/>
        <v>#N/A</v>
      </c>
      <c r="KC48" s="146" t="e">
        <f t="shared" si="21"/>
        <v>#N/A</v>
      </c>
      <c r="KD48" s="146" t="e">
        <f t="shared" si="298"/>
        <v>#N/A</v>
      </c>
      <c r="KE48" s="146" t="e">
        <f t="shared" si="298"/>
        <v>#N/A</v>
      </c>
      <c r="KF48" s="146" t="e">
        <f t="shared" si="298"/>
        <v>#N/A</v>
      </c>
      <c r="KG48" s="146" t="e">
        <f t="shared" si="278"/>
        <v>#N/A</v>
      </c>
      <c r="KH48" s="146" t="e">
        <f t="shared" si="278"/>
        <v>#N/A</v>
      </c>
      <c r="KI48" s="146" t="e">
        <f t="shared" si="278"/>
        <v>#N/A</v>
      </c>
      <c r="KJ48" s="146" t="e">
        <f t="shared" si="278"/>
        <v>#N/A</v>
      </c>
      <c r="KK48" s="146" t="e">
        <f t="shared" si="278"/>
        <v>#N/A</v>
      </c>
      <c r="KL48" s="146" t="e">
        <f t="shared" si="278"/>
        <v>#N/A</v>
      </c>
      <c r="KM48" s="146" t="e">
        <f t="shared" si="278"/>
        <v>#N/A</v>
      </c>
      <c r="KN48" s="146" t="e">
        <f t="shared" si="278"/>
        <v>#N/A</v>
      </c>
      <c r="KO48" s="146" t="e">
        <f t="shared" si="278"/>
        <v>#N/A</v>
      </c>
      <c r="KP48" s="146" t="e">
        <f t="shared" si="278"/>
        <v>#N/A</v>
      </c>
      <c r="KQ48" s="146" t="e">
        <f t="shared" si="278"/>
        <v>#N/A</v>
      </c>
      <c r="KR48" s="146" t="e">
        <f t="shared" si="278"/>
        <v>#N/A</v>
      </c>
      <c r="KS48" s="146" t="e">
        <f t="shared" si="278"/>
        <v>#N/A</v>
      </c>
      <c r="KT48" s="146" t="e">
        <f t="shared" si="278"/>
        <v>#N/A</v>
      </c>
      <c r="KU48" s="146" t="e">
        <f t="shared" si="278"/>
        <v>#N/A</v>
      </c>
      <c r="KV48" s="146" t="e">
        <f t="shared" si="306"/>
        <v>#N/A</v>
      </c>
      <c r="KW48" s="146" t="e">
        <f t="shared" si="306"/>
        <v>#N/A</v>
      </c>
      <c r="KX48" s="146" t="e">
        <f t="shared" si="306"/>
        <v>#N/A</v>
      </c>
      <c r="KY48" s="146" t="e">
        <f t="shared" si="306"/>
        <v>#N/A</v>
      </c>
      <c r="KZ48" s="146" t="e">
        <f t="shared" si="306"/>
        <v>#N/A</v>
      </c>
      <c r="LA48" s="146" t="e">
        <f t="shared" si="306"/>
        <v>#N/A</v>
      </c>
      <c r="LB48" s="146" t="e">
        <f t="shared" si="306"/>
        <v>#N/A</v>
      </c>
      <c r="LC48" s="146" t="e">
        <f t="shared" si="306"/>
        <v>#N/A</v>
      </c>
      <c r="LD48" s="146" t="e">
        <f t="shared" si="306"/>
        <v>#N/A</v>
      </c>
      <c r="LE48" s="146" t="e">
        <f t="shared" si="306"/>
        <v>#N/A</v>
      </c>
      <c r="LF48" s="146" t="e">
        <f t="shared" si="306"/>
        <v>#N/A</v>
      </c>
      <c r="LG48" s="146" t="e">
        <f t="shared" si="306"/>
        <v>#N/A</v>
      </c>
      <c r="LH48" s="146" t="e">
        <f t="shared" si="306"/>
        <v>#N/A</v>
      </c>
      <c r="LI48" s="146" t="e">
        <f t="shared" si="306"/>
        <v>#N/A</v>
      </c>
      <c r="LJ48" s="146" t="e">
        <f t="shared" si="306"/>
        <v>#N/A</v>
      </c>
      <c r="LK48" s="146" t="e">
        <f t="shared" si="302"/>
        <v>#N/A</v>
      </c>
      <c r="LL48" s="146" t="e">
        <f t="shared" si="302"/>
        <v>#N/A</v>
      </c>
      <c r="LM48" s="146" t="e">
        <f t="shared" si="302"/>
        <v>#N/A</v>
      </c>
      <c r="LN48" s="146" t="e">
        <f t="shared" si="302"/>
        <v>#N/A</v>
      </c>
      <c r="LO48" s="146" t="e">
        <f t="shared" si="302"/>
        <v>#N/A</v>
      </c>
      <c r="LP48" s="146" t="e">
        <f t="shared" si="302"/>
        <v>#N/A</v>
      </c>
      <c r="LQ48" s="146" t="e">
        <f t="shared" si="302"/>
        <v>#N/A</v>
      </c>
      <c r="LR48" s="146" t="e">
        <f t="shared" si="302"/>
        <v>#N/A</v>
      </c>
      <c r="LS48" s="146" t="e">
        <f t="shared" si="302"/>
        <v>#N/A</v>
      </c>
      <c r="LT48" s="146" t="e">
        <f t="shared" si="302"/>
        <v>#N/A</v>
      </c>
      <c r="LU48" s="146" t="e">
        <f t="shared" si="302"/>
        <v>#N/A</v>
      </c>
      <c r="LV48" s="146" t="e">
        <f t="shared" si="302"/>
        <v>#N/A</v>
      </c>
      <c r="LW48" s="146" t="e">
        <f t="shared" si="302"/>
        <v>#N/A</v>
      </c>
      <c r="LX48" s="146" t="e">
        <f t="shared" si="302"/>
        <v>#N/A</v>
      </c>
      <c r="LY48" s="146" t="e">
        <f t="shared" si="302"/>
        <v>#N/A</v>
      </c>
      <c r="LZ48" s="146" t="e">
        <f t="shared" si="287"/>
        <v>#N/A</v>
      </c>
      <c r="MA48" s="146" t="e">
        <f t="shared" si="287"/>
        <v>#N/A</v>
      </c>
      <c r="MB48" s="146" t="e">
        <f t="shared" si="287"/>
        <v>#N/A</v>
      </c>
      <c r="MC48" s="146" t="e">
        <f t="shared" si="287"/>
        <v>#N/A</v>
      </c>
      <c r="MD48" s="146" t="e">
        <f t="shared" si="287"/>
        <v>#N/A</v>
      </c>
      <c r="ME48" s="146" t="e">
        <f t="shared" si="287"/>
        <v>#N/A</v>
      </c>
      <c r="MF48" s="146" t="e">
        <f t="shared" si="287"/>
        <v>#N/A</v>
      </c>
      <c r="MG48" s="146" t="e">
        <f t="shared" si="287"/>
        <v>#N/A</v>
      </c>
      <c r="MH48" s="146" t="e">
        <f t="shared" si="287"/>
        <v>#N/A</v>
      </c>
      <c r="MI48" s="146" t="e">
        <f t="shared" si="287"/>
        <v>#N/A</v>
      </c>
      <c r="MJ48" s="146" t="e">
        <f t="shared" si="287"/>
        <v>#N/A</v>
      </c>
      <c r="MK48" s="146" t="e">
        <f t="shared" si="287"/>
        <v>#N/A</v>
      </c>
      <c r="ML48" s="146" t="e">
        <f t="shared" si="287"/>
        <v>#N/A</v>
      </c>
      <c r="MM48" s="146" t="e">
        <f t="shared" si="287"/>
        <v>#N/A</v>
      </c>
      <c r="MN48" s="146" t="e">
        <f t="shared" si="287"/>
        <v>#N/A</v>
      </c>
      <c r="MO48" s="146" t="e">
        <f t="shared" si="22"/>
        <v>#N/A</v>
      </c>
      <c r="MP48" s="146" t="e">
        <f t="shared" si="299"/>
        <v>#N/A</v>
      </c>
      <c r="MQ48" s="146" t="e">
        <f t="shared" si="299"/>
        <v>#N/A</v>
      </c>
      <c r="MR48" s="146" t="e">
        <f t="shared" si="299"/>
        <v>#N/A</v>
      </c>
      <c r="MS48" s="146" t="e">
        <f t="shared" si="279"/>
        <v>#N/A</v>
      </c>
      <c r="MT48" s="146" t="e">
        <f t="shared" si="279"/>
        <v>#N/A</v>
      </c>
      <c r="MU48" s="146" t="e">
        <f t="shared" si="279"/>
        <v>#N/A</v>
      </c>
      <c r="MV48" s="146" t="e">
        <f t="shared" si="279"/>
        <v>#N/A</v>
      </c>
      <c r="MW48" s="146" t="e">
        <f t="shared" si="279"/>
        <v>#N/A</v>
      </c>
      <c r="MX48" s="146" t="e">
        <f t="shared" si="279"/>
        <v>#N/A</v>
      </c>
      <c r="MY48" s="146" t="e">
        <f t="shared" si="279"/>
        <v>#N/A</v>
      </c>
      <c r="MZ48" s="146" t="e">
        <f t="shared" si="279"/>
        <v>#N/A</v>
      </c>
      <c r="NA48" s="146" t="e">
        <f t="shared" si="279"/>
        <v>#N/A</v>
      </c>
      <c r="NB48" s="146" t="e">
        <f t="shared" si="279"/>
        <v>#N/A</v>
      </c>
      <c r="NC48" s="146" t="e">
        <f t="shared" si="279"/>
        <v>#N/A</v>
      </c>
      <c r="ND48" s="146" t="e">
        <f t="shared" si="279"/>
        <v>#N/A</v>
      </c>
      <c r="NE48" s="146" t="e">
        <f t="shared" si="279"/>
        <v>#N/A</v>
      </c>
      <c r="NF48" s="146" t="e">
        <f t="shared" si="279"/>
        <v>#N/A</v>
      </c>
      <c r="NG48" s="146" t="e">
        <f t="shared" si="279"/>
        <v>#N/A</v>
      </c>
      <c r="NH48" s="146" t="e">
        <f t="shared" si="307"/>
        <v>#N/A</v>
      </c>
      <c r="NI48" s="146" t="e">
        <f t="shared" si="307"/>
        <v>#N/A</v>
      </c>
      <c r="NJ48" s="146" t="e">
        <f t="shared" si="307"/>
        <v>#N/A</v>
      </c>
      <c r="NK48" s="146" t="e">
        <f t="shared" si="307"/>
        <v>#N/A</v>
      </c>
      <c r="NL48" s="146" t="e">
        <f t="shared" si="307"/>
        <v>#N/A</v>
      </c>
      <c r="NM48" s="146" t="e">
        <f t="shared" si="307"/>
        <v>#N/A</v>
      </c>
      <c r="NN48" s="146" t="e">
        <f t="shared" si="307"/>
        <v>#N/A</v>
      </c>
      <c r="NO48" s="146" t="e">
        <f t="shared" si="307"/>
        <v>#N/A</v>
      </c>
      <c r="NP48" s="146" t="e">
        <f t="shared" si="307"/>
        <v>#N/A</v>
      </c>
      <c r="NQ48" s="146" t="e">
        <f t="shared" si="307"/>
        <v>#N/A</v>
      </c>
      <c r="NR48" s="146" t="e">
        <f t="shared" si="307"/>
        <v>#N/A</v>
      </c>
      <c r="NS48" s="146" t="e">
        <f t="shared" si="307"/>
        <v>#N/A</v>
      </c>
      <c r="NT48" s="146" t="e">
        <f t="shared" si="307"/>
        <v>#N/A</v>
      </c>
      <c r="NU48" s="146" t="e">
        <f t="shared" si="307"/>
        <v>#N/A</v>
      </c>
      <c r="NV48" s="146" t="e">
        <f t="shared" si="307"/>
        <v>#N/A</v>
      </c>
      <c r="NW48" s="146" t="e">
        <f t="shared" si="303"/>
        <v>#N/A</v>
      </c>
      <c r="NX48" s="146" t="e">
        <f t="shared" si="303"/>
        <v>#N/A</v>
      </c>
      <c r="NY48" s="146" t="e">
        <f t="shared" si="303"/>
        <v>#N/A</v>
      </c>
      <c r="NZ48" s="146" t="e">
        <f t="shared" si="303"/>
        <v>#N/A</v>
      </c>
      <c r="OA48" s="146" t="e">
        <f t="shared" si="303"/>
        <v>#N/A</v>
      </c>
      <c r="OB48" s="146" t="e">
        <f t="shared" si="303"/>
        <v>#N/A</v>
      </c>
      <c r="OC48" s="146" t="e">
        <f t="shared" si="303"/>
        <v>#N/A</v>
      </c>
      <c r="OD48" s="146" t="e">
        <f t="shared" si="303"/>
        <v>#N/A</v>
      </c>
      <c r="OE48" s="146" t="e">
        <f t="shared" si="303"/>
        <v>#N/A</v>
      </c>
      <c r="OF48" s="146" t="e">
        <f t="shared" si="303"/>
        <v>#N/A</v>
      </c>
      <c r="OG48" s="146" t="e">
        <f t="shared" si="303"/>
        <v>#N/A</v>
      </c>
      <c r="OH48" s="146" t="e">
        <f t="shared" si="303"/>
        <v>#N/A</v>
      </c>
      <c r="OI48" s="146" t="e">
        <f t="shared" si="303"/>
        <v>#N/A</v>
      </c>
      <c r="OJ48" s="146" t="e">
        <f t="shared" si="303"/>
        <v>#N/A</v>
      </c>
      <c r="OK48" s="146" t="e">
        <f t="shared" si="303"/>
        <v>#N/A</v>
      </c>
      <c r="OL48" s="146" t="e">
        <f t="shared" si="288"/>
        <v>#N/A</v>
      </c>
      <c r="OM48" s="146" t="e">
        <f t="shared" si="288"/>
        <v>#N/A</v>
      </c>
      <c r="ON48" s="146" t="e">
        <f t="shared" si="288"/>
        <v>#N/A</v>
      </c>
      <c r="OO48" s="146" t="e">
        <f t="shared" si="288"/>
        <v>#N/A</v>
      </c>
      <c r="OP48" s="146" t="e">
        <f t="shared" si="288"/>
        <v>#N/A</v>
      </c>
      <c r="OQ48" s="146" t="e">
        <f t="shared" si="288"/>
        <v>#N/A</v>
      </c>
      <c r="OR48" s="146" t="e">
        <f t="shared" si="288"/>
        <v>#N/A</v>
      </c>
      <c r="OS48" s="146" t="e">
        <f t="shared" si="288"/>
        <v>#N/A</v>
      </c>
      <c r="OT48" s="146" t="e">
        <f t="shared" si="288"/>
        <v>#N/A</v>
      </c>
      <c r="OU48" s="146" t="e">
        <f t="shared" si="288"/>
        <v>#N/A</v>
      </c>
      <c r="OV48" s="146" t="e">
        <f t="shared" si="288"/>
        <v>#N/A</v>
      </c>
      <c r="OW48" s="146" t="e">
        <f t="shared" si="288"/>
        <v>#N/A</v>
      </c>
      <c r="OX48" s="146" t="e">
        <f t="shared" si="288"/>
        <v>#N/A</v>
      </c>
      <c r="OY48" s="146" t="e">
        <f t="shared" si="288"/>
        <v>#N/A</v>
      </c>
      <c r="OZ48" s="146" t="e">
        <f t="shared" si="288"/>
        <v>#N/A</v>
      </c>
      <c r="PA48" s="146" t="e">
        <f t="shared" si="23"/>
        <v>#N/A</v>
      </c>
      <c r="PB48" s="146" t="e">
        <f t="shared" si="284"/>
        <v>#N/A</v>
      </c>
      <c r="PC48" s="146" t="e">
        <f t="shared" si="284"/>
        <v>#N/A</v>
      </c>
      <c r="PD48" s="146" t="e">
        <f t="shared" si="284"/>
        <v>#N/A</v>
      </c>
      <c r="PE48" s="146" t="e">
        <f t="shared" si="284"/>
        <v>#N/A</v>
      </c>
      <c r="PF48" s="146" t="e">
        <f t="shared" si="284"/>
        <v>#N/A</v>
      </c>
      <c r="PG48" s="146" t="e">
        <f t="shared" si="284"/>
        <v>#N/A</v>
      </c>
      <c r="PH48" s="146" t="e">
        <f t="shared" si="284"/>
        <v>#N/A</v>
      </c>
      <c r="PI48" s="146" t="e">
        <f t="shared" si="284"/>
        <v>#N/A</v>
      </c>
    </row>
    <row r="49" spans="1:425" hidden="1" x14ac:dyDescent="0.45">
      <c r="A49" s="4">
        <v>46</v>
      </c>
      <c r="B49" s="319" t="str">
        <f>IFERROR(_xlfn.LOGNORM.INV(VLookups!$B$22,LN($G49),LN($K49)),"")</f>
        <v/>
      </c>
      <c r="C49" s="81"/>
      <c r="D49" s="319" t="str">
        <f>IFERROR(_xlfn.LOGNORM.INV(VLookups!$B$23,LN($G49),LN($K49)),"")</f>
        <v/>
      </c>
      <c r="E49" s="32" t="str">
        <f t="shared" si="8"/>
        <v/>
      </c>
      <c r="F49" s="32" t="str">
        <f t="shared" si="9"/>
        <v/>
      </c>
      <c r="G49" s="65" t="str">
        <f>IF(AND(C49&gt;0,NOT(ISBLANK(H49))),IF(VLOOKUP($C$3,VLookups!$A$17:$B$18,2,FALSE),C49*VLOOKUP(H49,VLookups!$A$4:$B$13,2,FALSE),C49),"")</f>
        <v/>
      </c>
      <c r="H49" s="21"/>
      <c r="I49" s="53"/>
      <c r="J49" s="237"/>
      <c r="K49" s="320" t="str">
        <f>IF(C49&gt;0,IF(ISBLANK(J49),IF(ISBLANK(H49),"",VLOOKUP(H49,VLookups!$A$4:$C$13,3,FALSE)),J49),"")</f>
        <v/>
      </c>
      <c r="L49" s="320" t="str">
        <f t="shared" si="10"/>
        <v/>
      </c>
      <c r="M49" s="67" t="str">
        <f t="shared" si="11"/>
        <v/>
      </c>
      <c r="N49" s="81"/>
      <c r="O49" s="230" t="str">
        <f>IF(AND(N49&gt;0,C49&gt;0,NOT(K49="")),ABS(VLOOKUP($N$1,VLookups!$A$27:$B$28,2,FALSE)-_xlfn.LOGNORM.DIST(N49,LN(G49),LN(K49),TRUE)),"")</f>
        <v/>
      </c>
      <c r="P49" s="80" t="str">
        <f>IF(AND($B49&gt;0,$C49&gt;0,$D49&gt;0,NOT(ISBLANK($H49))),_xlfn.LOGNORM.INV(ABS(VLOOKUP($N$1,VLookups!$A$27:$B$28,2,FALSE)-P$3),LN($G49),LN($K49)),"")</f>
        <v/>
      </c>
      <c r="Q49" s="79" t="str">
        <f>IF(AND($B49&gt;0,$C49&gt;0,$D49&gt;0,NOT(ISBLANK($H49))),_xlfn.LOGNORM.INV(ABS(VLOOKUP($N$1,VLookups!$A$27:$B$28,2,FALSE)-Q$3),LN($G49),LN($K49)),"")</f>
        <v/>
      </c>
      <c r="R49" s="80" t="str">
        <f>IF(AND($B49&gt;0,$C49&gt;0,$D49&gt;0,NOT(ISBLANK($H49))),_xlfn.LOGNORM.INV(ABS(VLOOKUP($N$1,VLookups!$A$27:$B$28,2,FALSE)-R$3),LN($G49),LN($K49)),"")</f>
        <v/>
      </c>
      <c r="S49" s="79" t="str">
        <f>IF(AND($B49&gt;0,$C49&gt;0,$D49&gt;0,NOT(ISBLANK($H49))),_xlfn.LOGNORM.INV(ABS(VLOOKUP($N$1,VLookups!$A$27:$B$28,2,FALSE)-S$3),LN($G49),LN($K49)),"")</f>
        <v/>
      </c>
      <c r="T49" s="80" t="str">
        <f>IF(AND($B49&gt;0,$C49&gt;0,$D49&gt;0,NOT(ISBLANK($H49))),_xlfn.LOGNORM.INV(ABS(VLOOKUP($N$1,VLookups!$A$27:$B$28,2,FALSE)-T$3),LN($G49),LN($K49)),"")</f>
        <v/>
      </c>
      <c r="U49" s="79" t="str">
        <f>IF(AND($B49&gt;0,$C49&gt;0,$D49&gt;0,NOT(ISBLANK($H49))),_xlfn.LOGNORM.INV(ABS(VLOOKUP($N$1,VLookups!$A$27:$B$28,2,FALSE)-U$3),LN($G49),LN($K49)),"")</f>
        <v/>
      </c>
      <c r="V49" s="5"/>
      <c r="W49" s="145" t="str">
        <f t="shared" si="12"/>
        <v/>
      </c>
      <c r="X49" s="145" t="str">
        <f t="shared" si="13"/>
        <v/>
      </c>
      <c r="Y49" s="46" t="str">
        <f t="shared" ref="Y49" si="309">IF(ISNONTEXT($W49),X49+$W49,"")</f>
        <v/>
      </c>
      <c r="Z49" s="46" t="str">
        <f t="shared" si="25"/>
        <v/>
      </c>
      <c r="AA49" s="46" t="str">
        <f t="shared" si="26"/>
        <v/>
      </c>
      <c r="AB49" s="46" t="str">
        <f t="shared" si="27"/>
        <v/>
      </c>
      <c r="AC49" s="46" t="str">
        <f t="shared" si="28"/>
        <v/>
      </c>
      <c r="AD49" s="46" t="str">
        <f t="shared" si="29"/>
        <v/>
      </c>
      <c r="AE49" s="46" t="str">
        <f t="shared" si="30"/>
        <v/>
      </c>
      <c r="AF49" s="46" t="str">
        <f t="shared" si="31"/>
        <v/>
      </c>
      <c r="AG49" s="46" t="str">
        <f t="shared" si="32"/>
        <v/>
      </c>
      <c r="AH49" s="46" t="str">
        <f t="shared" si="33"/>
        <v/>
      </c>
      <c r="AI49" s="46" t="str">
        <f t="shared" si="34"/>
        <v/>
      </c>
      <c r="AJ49" s="46" t="str">
        <f t="shared" si="35"/>
        <v/>
      </c>
      <c r="AK49" s="46" t="str">
        <f t="shared" si="36"/>
        <v/>
      </c>
      <c r="AL49" s="46" t="str">
        <f t="shared" si="37"/>
        <v/>
      </c>
      <c r="AM49" s="46" t="str">
        <f t="shared" si="38"/>
        <v/>
      </c>
      <c r="AN49" s="46" t="str">
        <f t="shared" si="39"/>
        <v/>
      </c>
      <c r="AO49" s="46" t="str">
        <f t="shared" si="40"/>
        <v/>
      </c>
      <c r="AP49" s="46" t="str">
        <f t="shared" si="41"/>
        <v/>
      </c>
      <c r="AQ49" s="46" t="str">
        <f t="shared" si="42"/>
        <v/>
      </c>
      <c r="AR49" s="46" t="str">
        <f t="shared" si="43"/>
        <v/>
      </c>
      <c r="AS49" s="46" t="str">
        <f t="shared" si="44"/>
        <v/>
      </c>
      <c r="AT49" s="46" t="str">
        <f t="shared" si="45"/>
        <v/>
      </c>
      <c r="AU49" s="46" t="str">
        <f t="shared" si="46"/>
        <v/>
      </c>
      <c r="AV49" s="46" t="str">
        <f t="shared" si="47"/>
        <v/>
      </c>
      <c r="AW49" s="46" t="str">
        <f t="shared" si="48"/>
        <v/>
      </c>
      <c r="AX49" s="46" t="str">
        <f t="shared" si="49"/>
        <v/>
      </c>
      <c r="AY49" s="46" t="str">
        <f t="shared" si="50"/>
        <v/>
      </c>
      <c r="AZ49" s="46" t="str">
        <f t="shared" si="51"/>
        <v/>
      </c>
      <c r="BA49" s="46" t="str">
        <f t="shared" si="52"/>
        <v/>
      </c>
      <c r="BB49" s="46" t="str">
        <f t="shared" si="53"/>
        <v/>
      </c>
      <c r="BC49" s="46" t="str">
        <f t="shared" si="54"/>
        <v/>
      </c>
      <c r="BD49" s="46" t="str">
        <f t="shared" si="55"/>
        <v/>
      </c>
      <c r="BE49" s="46" t="str">
        <f t="shared" si="56"/>
        <v/>
      </c>
      <c r="BF49" s="46" t="str">
        <f t="shared" si="57"/>
        <v/>
      </c>
      <c r="BG49" s="46" t="str">
        <f t="shared" si="58"/>
        <v/>
      </c>
      <c r="BH49" s="46" t="str">
        <f t="shared" si="59"/>
        <v/>
      </c>
      <c r="BI49" s="46" t="str">
        <f t="shared" si="60"/>
        <v/>
      </c>
      <c r="BJ49" s="46" t="str">
        <f t="shared" si="61"/>
        <v/>
      </c>
      <c r="BK49" s="46" t="str">
        <f t="shared" si="62"/>
        <v/>
      </c>
      <c r="BL49" s="46" t="str">
        <f t="shared" si="63"/>
        <v/>
      </c>
      <c r="BM49" s="46" t="str">
        <f t="shared" si="64"/>
        <v/>
      </c>
      <c r="BN49" s="46" t="str">
        <f t="shared" si="65"/>
        <v/>
      </c>
      <c r="BO49" s="46" t="str">
        <f t="shared" si="66"/>
        <v/>
      </c>
      <c r="BP49" s="46" t="str">
        <f t="shared" si="67"/>
        <v/>
      </c>
      <c r="BQ49" s="46" t="str">
        <f t="shared" si="68"/>
        <v/>
      </c>
      <c r="BR49" s="46" t="str">
        <f t="shared" si="69"/>
        <v/>
      </c>
      <c r="BS49" s="46" t="str">
        <f t="shared" si="70"/>
        <v/>
      </c>
      <c r="BT49" s="46" t="str">
        <f t="shared" si="71"/>
        <v/>
      </c>
      <c r="BU49" s="46" t="str">
        <f t="shared" si="72"/>
        <v/>
      </c>
      <c r="BV49" s="46" t="str">
        <f t="shared" si="73"/>
        <v/>
      </c>
      <c r="BW49" s="46" t="str">
        <f t="shared" si="74"/>
        <v/>
      </c>
      <c r="BX49" s="46" t="str">
        <f t="shared" si="75"/>
        <v/>
      </c>
      <c r="BY49" s="46" t="str">
        <f t="shared" si="76"/>
        <v/>
      </c>
      <c r="BZ49" s="46" t="str">
        <f t="shared" si="77"/>
        <v/>
      </c>
      <c r="CA49" s="46" t="str">
        <f t="shared" si="78"/>
        <v/>
      </c>
      <c r="CB49" s="46" t="str">
        <f t="shared" si="79"/>
        <v/>
      </c>
      <c r="CC49" s="46" t="str">
        <f t="shared" si="80"/>
        <v/>
      </c>
      <c r="CD49" s="46" t="str">
        <f t="shared" si="81"/>
        <v/>
      </c>
      <c r="CE49" s="46" t="str">
        <f t="shared" si="82"/>
        <v/>
      </c>
      <c r="CF49" s="46" t="str">
        <f t="shared" si="83"/>
        <v/>
      </c>
      <c r="CG49" s="46" t="str">
        <f t="shared" si="84"/>
        <v/>
      </c>
      <c r="CH49" s="46" t="str">
        <f t="shared" si="85"/>
        <v/>
      </c>
      <c r="CI49" s="46" t="str">
        <f t="shared" si="86"/>
        <v/>
      </c>
      <c r="CJ49" s="46" t="str">
        <f t="shared" si="87"/>
        <v/>
      </c>
      <c r="CK49" s="46" t="str">
        <f t="shared" si="18"/>
        <v/>
      </c>
      <c r="CL49" s="46" t="str">
        <f t="shared" si="88"/>
        <v/>
      </c>
      <c r="CM49" s="46" t="str">
        <f t="shared" si="89"/>
        <v/>
      </c>
      <c r="CN49" s="46" t="str">
        <f t="shared" si="90"/>
        <v/>
      </c>
      <c r="CO49" s="46" t="str">
        <f t="shared" si="91"/>
        <v/>
      </c>
      <c r="CP49" s="46" t="str">
        <f t="shared" si="92"/>
        <v/>
      </c>
      <c r="CQ49" s="46" t="str">
        <f t="shared" si="93"/>
        <v/>
      </c>
      <c r="CR49" s="46" t="str">
        <f t="shared" si="94"/>
        <v/>
      </c>
      <c r="CS49" s="46" t="str">
        <f t="shared" si="95"/>
        <v/>
      </c>
      <c r="CT49" s="46" t="str">
        <f t="shared" si="96"/>
        <v/>
      </c>
      <c r="CU49" s="46" t="str">
        <f t="shared" si="97"/>
        <v/>
      </c>
      <c r="CV49" s="46" t="str">
        <f t="shared" si="98"/>
        <v/>
      </c>
      <c r="CW49" s="46" t="str">
        <f t="shared" si="99"/>
        <v/>
      </c>
      <c r="CX49" s="46" t="str">
        <f t="shared" si="100"/>
        <v/>
      </c>
      <c r="CY49" s="46" t="str">
        <f t="shared" si="101"/>
        <v/>
      </c>
      <c r="CZ49" s="46" t="str">
        <f t="shared" si="102"/>
        <v/>
      </c>
      <c r="DA49" s="46" t="str">
        <f t="shared" si="103"/>
        <v/>
      </c>
      <c r="DB49" s="46" t="str">
        <f t="shared" si="104"/>
        <v/>
      </c>
      <c r="DC49" s="46" t="str">
        <f t="shared" si="105"/>
        <v/>
      </c>
      <c r="DD49" s="46" t="str">
        <f t="shared" si="106"/>
        <v/>
      </c>
      <c r="DE49" s="46" t="str">
        <f t="shared" si="107"/>
        <v/>
      </c>
      <c r="DF49" s="46" t="str">
        <f t="shared" si="108"/>
        <v/>
      </c>
      <c r="DG49" s="46" t="str">
        <f t="shared" si="109"/>
        <v/>
      </c>
      <c r="DH49" s="46" t="str">
        <f t="shared" si="110"/>
        <v/>
      </c>
      <c r="DI49" s="46" t="str">
        <f t="shared" si="111"/>
        <v/>
      </c>
      <c r="DJ49" s="46" t="str">
        <f t="shared" si="112"/>
        <v/>
      </c>
      <c r="DK49" s="46" t="str">
        <f t="shared" si="113"/>
        <v/>
      </c>
      <c r="DL49" s="46" t="str">
        <f t="shared" si="114"/>
        <v/>
      </c>
      <c r="DM49" s="46" t="str">
        <f t="shared" si="115"/>
        <v/>
      </c>
      <c r="DN49" s="46" t="str">
        <f t="shared" si="116"/>
        <v/>
      </c>
      <c r="DO49" s="46" t="str">
        <f t="shared" si="117"/>
        <v/>
      </c>
      <c r="DP49" s="46" t="str">
        <f t="shared" si="118"/>
        <v/>
      </c>
      <c r="DQ49" s="46" t="str">
        <f t="shared" si="119"/>
        <v/>
      </c>
      <c r="DR49" s="46" t="str">
        <f t="shared" si="120"/>
        <v/>
      </c>
      <c r="DS49" s="46" t="str">
        <f t="shared" si="121"/>
        <v/>
      </c>
      <c r="DT49" s="46" t="str">
        <f t="shared" si="122"/>
        <v/>
      </c>
      <c r="DU49" s="46" t="str">
        <f t="shared" si="123"/>
        <v/>
      </c>
      <c r="DV49" s="46" t="str">
        <f t="shared" si="124"/>
        <v/>
      </c>
      <c r="DW49" s="46" t="str">
        <f t="shared" si="125"/>
        <v/>
      </c>
      <c r="DX49" s="46" t="str">
        <f t="shared" si="126"/>
        <v/>
      </c>
      <c r="DY49" s="46" t="str">
        <f t="shared" si="127"/>
        <v/>
      </c>
      <c r="DZ49" s="46" t="str">
        <f t="shared" si="128"/>
        <v/>
      </c>
      <c r="EA49" s="46" t="str">
        <f t="shared" si="129"/>
        <v/>
      </c>
      <c r="EB49" s="46" t="str">
        <f t="shared" si="130"/>
        <v/>
      </c>
      <c r="EC49" s="46" t="str">
        <f t="shared" si="131"/>
        <v/>
      </c>
      <c r="ED49" s="46" t="str">
        <f t="shared" si="132"/>
        <v/>
      </c>
      <c r="EE49" s="46" t="str">
        <f t="shared" si="133"/>
        <v/>
      </c>
      <c r="EF49" s="46" t="str">
        <f t="shared" si="134"/>
        <v/>
      </c>
      <c r="EG49" s="46" t="str">
        <f t="shared" si="135"/>
        <v/>
      </c>
      <c r="EH49" s="46" t="str">
        <f t="shared" si="136"/>
        <v/>
      </c>
      <c r="EI49" s="46" t="str">
        <f t="shared" si="137"/>
        <v/>
      </c>
      <c r="EJ49" s="46" t="str">
        <f t="shared" si="138"/>
        <v/>
      </c>
      <c r="EK49" s="46" t="str">
        <f t="shared" si="139"/>
        <v/>
      </c>
      <c r="EL49" s="46" t="str">
        <f t="shared" si="140"/>
        <v/>
      </c>
      <c r="EM49" s="46" t="str">
        <f t="shared" si="141"/>
        <v/>
      </c>
      <c r="EN49" s="46" t="str">
        <f t="shared" si="142"/>
        <v/>
      </c>
      <c r="EO49" s="46" t="str">
        <f t="shared" si="143"/>
        <v/>
      </c>
      <c r="EP49" s="46" t="str">
        <f t="shared" si="144"/>
        <v/>
      </c>
      <c r="EQ49" s="46" t="str">
        <f t="shared" si="145"/>
        <v/>
      </c>
      <c r="ER49" s="46" t="str">
        <f t="shared" si="146"/>
        <v/>
      </c>
      <c r="ES49" s="46" t="str">
        <f t="shared" si="147"/>
        <v/>
      </c>
      <c r="ET49" s="46" t="str">
        <f t="shared" si="148"/>
        <v/>
      </c>
      <c r="EU49" s="46" t="str">
        <f t="shared" si="149"/>
        <v/>
      </c>
      <c r="EV49" s="46" t="str">
        <f t="shared" si="150"/>
        <v/>
      </c>
      <c r="EW49" s="46" t="str">
        <f t="shared" si="19"/>
        <v/>
      </c>
      <c r="EX49" s="46" t="str">
        <f t="shared" si="151"/>
        <v/>
      </c>
      <c r="EY49" s="46" t="str">
        <f t="shared" si="152"/>
        <v/>
      </c>
      <c r="EZ49" s="46" t="str">
        <f t="shared" si="153"/>
        <v/>
      </c>
      <c r="FA49" s="46" t="str">
        <f t="shared" si="154"/>
        <v/>
      </c>
      <c r="FB49" s="46" t="str">
        <f t="shared" si="155"/>
        <v/>
      </c>
      <c r="FC49" s="46" t="str">
        <f t="shared" si="156"/>
        <v/>
      </c>
      <c r="FD49" s="46" t="str">
        <f t="shared" si="157"/>
        <v/>
      </c>
      <c r="FE49" s="46" t="str">
        <f t="shared" si="158"/>
        <v/>
      </c>
      <c r="FF49" s="46" t="str">
        <f t="shared" si="159"/>
        <v/>
      </c>
      <c r="FG49" s="46" t="str">
        <f t="shared" si="160"/>
        <v/>
      </c>
      <c r="FH49" s="46" t="str">
        <f t="shared" si="161"/>
        <v/>
      </c>
      <c r="FI49" s="46" t="str">
        <f t="shared" si="162"/>
        <v/>
      </c>
      <c r="FJ49" s="46" t="str">
        <f t="shared" si="163"/>
        <v/>
      </c>
      <c r="FK49" s="46" t="str">
        <f t="shared" si="164"/>
        <v/>
      </c>
      <c r="FL49" s="46" t="str">
        <f t="shared" si="165"/>
        <v/>
      </c>
      <c r="FM49" s="46" t="str">
        <f t="shared" si="166"/>
        <v/>
      </c>
      <c r="FN49" s="46" t="str">
        <f t="shared" si="167"/>
        <v/>
      </c>
      <c r="FO49" s="46" t="str">
        <f t="shared" si="168"/>
        <v/>
      </c>
      <c r="FP49" s="46" t="str">
        <f t="shared" si="169"/>
        <v/>
      </c>
      <c r="FQ49" s="46" t="str">
        <f t="shared" si="170"/>
        <v/>
      </c>
      <c r="FR49" s="46" t="str">
        <f t="shared" si="171"/>
        <v/>
      </c>
      <c r="FS49" s="46" t="str">
        <f t="shared" si="172"/>
        <v/>
      </c>
      <c r="FT49" s="46" t="str">
        <f t="shared" si="173"/>
        <v/>
      </c>
      <c r="FU49" s="46" t="str">
        <f t="shared" si="174"/>
        <v/>
      </c>
      <c r="FV49" s="46" t="str">
        <f t="shared" si="175"/>
        <v/>
      </c>
      <c r="FW49" s="46" t="str">
        <f t="shared" si="176"/>
        <v/>
      </c>
      <c r="FX49" s="46" t="str">
        <f t="shared" si="177"/>
        <v/>
      </c>
      <c r="FY49" s="46" t="str">
        <f t="shared" si="178"/>
        <v/>
      </c>
      <c r="FZ49" s="46" t="str">
        <f t="shared" si="179"/>
        <v/>
      </c>
      <c r="GA49" s="46" t="str">
        <f t="shared" si="180"/>
        <v/>
      </c>
      <c r="GB49" s="46" t="str">
        <f t="shared" si="181"/>
        <v/>
      </c>
      <c r="GC49" s="46" t="str">
        <f t="shared" si="182"/>
        <v/>
      </c>
      <c r="GD49" s="46" t="str">
        <f t="shared" si="183"/>
        <v/>
      </c>
      <c r="GE49" s="46" t="str">
        <f t="shared" si="184"/>
        <v/>
      </c>
      <c r="GF49" s="46" t="str">
        <f t="shared" si="185"/>
        <v/>
      </c>
      <c r="GG49" s="46" t="str">
        <f t="shared" si="186"/>
        <v/>
      </c>
      <c r="GH49" s="46" t="str">
        <f t="shared" si="187"/>
        <v/>
      </c>
      <c r="GI49" s="46" t="str">
        <f t="shared" si="188"/>
        <v/>
      </c>
      <c r="GJ49" s="46" t="str">
        <f t="shared" si="189"/>
        <v/>
      </c>
      <c r="GK49" s="46" t="str">
        <f t="shared" si="190"/>
        <v/>
      </c>
      <c r="GL49" s="46" t="str">
        <f t="shared" si="191"/>
        <v/>
      </c>
      <c r="GM49" s="46" t="str">
        <f t="shared" si="192"/>
        <v/>
      </c>
      <c r="GN49" s="46" t="str">
        <f t="shared" si="193"/>
        <v/>
      </c>
      <c r="GO49" s="46" t="str">
        <f t="shared" si="194"/>
        <v/>
      </c>
      <c r="GP49" s="46" t="str">
        <f t="shared" si="195"/>
        <v/>
      </c>
      <c r="GQ49" s="46" t="str">
        <f t="shared" si="196"/>
        <v/>
      </c>
      <c r="GR49" s="46" t="str">
        <f t="shared" si="197"/>
        <v/>
      </c>
      <c r="GS49" s="46" t="str">
        <f t="shared" si="198"/>
        <v/>
      </c>
      <c r="GT49" s="46" t="str">
        <f t="shared" si="199"/>
        <v/>
      </c>
      <c r="GU49" s="46" t="str">
        <f t="shared" si="200"/>
        <v/>
      </c>
      <c r="GV49" s="46" t="str">
        <f t="shared" si="201"/>
        <v/>
      </c>
      <c r="GW49" s="46" t="str">
        <f t="shared" si="202"/>
        <v/>
      </c>
      <c r="GX49" s="46" t="str">
        <f t="shared" si="203"/>
        <v/>
      </c>
      <c r="GY49" s="46" t="str">
        <f t="shared" si="204"/>
        <v/>
      </c>
      <c r="GZ49" s="46" t="str">
        <f t="shared" si="205"/>
        <v/>
      </c>
      <c r="HA49" s="46" t="str">
        <f t="shared" si="206"/>
        <v/>
      </c>
      <c r="HB49" s="46" t="str">
        <f t="shared" si="207"/>
        <v/>
      </c>
      <c r="HC49" s="46" t="str">
        <f t="shared" si="208"/>
        <v/>
      </c>
      <c r="HD49" s="46" t="str">
        <f t="shared" si="209"/>
        <v/>
      </c>
      <c r="HE49" s="46" t="str">
        <f t="shared" si="210"/>
        <v/>
      </c>
      <c r="HF49" s="46" t="str">
        <f t="shared" si="211"/>
        <v/>
      </c>
      <c r="HG49" s="46" t="str">
        <f t="shared" si="212"/>
        <v/>
      </c>
      <c r="HH49" s="46" t="str">
        <f t="shared" si="213"/>
        <v/>
      </c>
      <c r="HI49" s="46" t="str">
        <f t="shared" si="20"/>
        <v/>
      </c>
      <c r="HJ49" s="46" t="str">
        <f t="shared" si="241"/>
        <v/>
      </c>
      <c r="HK49" s="46" t="str">
        <f t="shared" si="242"/>
        <v/>
      </c>
      <c r="HL49" s="46" t="str">
        <f t="shared" si="243"/>
        <v/>
      </c>
      <c r="HM49" s="46" t="str">
        <f t="shared" si="244"/>
        <v/>
      </c>
      <c r="HN49" s="46" t="str">
        <f t="shared" si="245"/>
        <v/>
      </c>
      <c r="HO49" s="46" t="str">
        <f t="shared" si="246"/>
        <v/>
      </c>
      <c r="HP49" s="46" t="str">
        <f t="shared" si="247"/>
        <v/>
      </c>
      <c r="HQ49" s="146" t="e">
        <f t="shared" si="283"/>
        <v>#N/A</v>
      </c>
      <c r="HR49" s="146" t="e">
        <f t="shared" si="297"/>
        <v>#N/A</v>
      </c>
      <c r="HS49" s="146" t="e">
        <f t="shared" si="297"/>
        <v>#N/A</v>
      </c>
      <c r="HT49" s="146" t="e">
        <f t="shared" si="297"/>
        <v>#N/A</v>
      </c>
      <c r="HU49" s="146" t="e">
        <f t="shared" ref="HU49:II64" si="310">IF(ISNONTEXT($K49),_xlfn.LOGNORM.DIST(AB49,LN($G49),LN($K49),FALSE),NA())</f>
        <v>#N/A</v>
      </c>
      <c r="HV49" s="146" t="e">
        <f t="shared" si="310"/>
        <v>#N/A</v>
      </c>
      <c r="HW49" s="146" t="e">
        <f t="shared" si="310"/>
        <v>#N/A</v>
      </c>
      <c r="HX49" s="146" t="e">
        <f t="shared" si="310"/>
        <v>#N/A</v>
      </c>
      <c r="HY49" s="146" t="e">
        <f t="shared" si="310"/>
        <v>#N/A</v>
      </c>
      <c r="HZ49" s="146" t="e">
        <f t="shared" si="310"/>
        <v>#N/A</v>
      </c>
      <c r="IA49" s="146" t="e">
        <f t="shared" si="310"/>
        <v>#N/A</v>
      </c>
      <c r="IB49" s="146" t="e">
        <f t="shared" si="310"/>
        <v>#N/A</v>
      </c>
      <c r="IC49" s="146" t="e">
        <f t="shared" si="310"/>
        <v>#N/A</v>
      </c>
      <c r="ID49" s="146" t="e">
        <f t="shared" si="310"/>
        <v>#N/A</v>
      </c>
      <c r="IE49" s="146" t="e">
        <f t="shared" si="310"/>
        <v>#N/A</v>
      </c>
      <c r="IF49" s="146" t="e">
        <f t="shared" si="310"/>
        <v>#N/A</v>
      </c>
      <c r="IG49" s="146" t="e">
        <f t="shared" si="310"/>
        <v>#N/A</v>
      </c>
      <c r="IH49" s="146" t="e">
        <f t="shared" si="310"/>
        <v>#N/A</v>
      </c>
      <c r="II49" s="146" t="e">
        <f t="shared" si="310"/>
        <v>#N/A</v>
      </c>
      <c r="IJ49" s="146" t="e">
        <f t="shared" si="305"/>
        <v>#N/A</v>
      </c>
      <c r="IK49" s="146" t="e">
        <f t="shared" si="305"/>
        <v>#N/A</v>
      </c>
      <c r="IL49" s="146" t="e">
        <f t="shared" si="305"/>
        <v>#N/A</v>
      </c>
      <c r="IM49" s="146" t="e">
        <f t="shared" si="305"/>
        <v>#N/A</v>
      </c>
      <c r="IN49" s="146" t="e">
        <f t="shared" si="305"/>
        <v>#N/A</v>
      </c>
      <c r="IO49" s="146" t="e">
        <f t="shared" si="305"/>
        <v>#N/A</v>
      </c>
      <c r="IP49" s="146" t="e">
        <f t="shared" si="305"/>
        <v>#N/A</v>
      </c>
      <c r="IQ49" s="146" t="e">
        <f t="shared" si="305"/>
        <v>#N/A</v>
      </c>
      <c r="IR49" s="146" t="e">
        <f t="shared" si="305"/>
        <v>#N/A</v>
      </c>
      <c r="IS49" s="146" t="e">
        <f t="shared" si="305"/>
        <v>#N/A</v>
      </c>
      <c r="IT49" s="146" t="e">
        <f t="shared" si="305"/>
        <v>#N/A</v>
      </c>
      <c r="IU49" s="146" t="e">
        <f t="shared" si="305"/>
        <v>#N/A</v>
      </c>
      <c r="IV49" s="146" t="e">
        <f t="shared" si="305"/>
        <v>#N/A</v>
      </c>
      <c r="IW49" s="146" t="e">
        <f t="shared" si="305"/>
        <v>#N/A</v>
      </c>
      <c r="IX49" s="146" t="e">
        <f t="shared" si="305"/>
        <v>#N/A</v>
      </c>
      <c r="IY49" s="146" t="e">
        <f t="shared" si="301"/>
        <v>#N/A</v>
      </c>
      <c r="IZ49" s="146" t="e">
        <f t="shared" si="301"/>
        <v>#N/A</v>
      </c>
      <c r="JA49" s="146" t="e">
        <f t="shared" si="301"/>
        <v>#N/A</v>
      </c>
      <c r="JB49" s="146" t="e">
        <f t="shared" si="301"/>
        <v>#N/A</v>
      </c>
      <c r="JC49" s="146" t="e">
        <f t="shared" si="301"/>
        <v>#N/A</v>
      </c>
      <c r="JD49" s="146" t="e">
        <f t="shared" si="301"/>
        <v>#N/A</v>
      </c>
      <c r="JE49" s="146" t="e">
        <f t="shared" si="301"/>
        <v>#N/A</v>
      </c>
      <c r="JF49" s="146" t="e">
        <f t="shared" si="301"/>
        <v>#N/A</v>
      </c>
      <c r="JG49" s="146" t="e">
        <f t="shared" si="301"/>
        <v>#N/A</v>
      </c>
      <c r="JH49" s="146" t="e">
        <f t="shared" si="301"/>
        <v>#N/A</v>
      </c>
      <c r="JI49" s="146" t="e">
        <f t="shared" si="301"/>
        <v>#N/A</v>
      </c>
      <c r="JJ49" s="146" t="e">
        <f t="shared" si="301"/>
        <v>#N/A</v>
      </c>
      <c r="JK49" s="146" t="e">
        <f t="shared" si="301"/>
        <v>#N/A</v>
      </c>
      <c r="JL49" s="146" t="e">
        <f t="shared" si="301"/>
        <v>#N/A</v>
      </c>
      <c r="JM49" s="146" t="e">
        <f t="shared" si="301"/>
        <v>#N/A</v>
      </c>
      <c r="JN49" s="146" t="e">
        <f t="shared" si="286"/>
        <v>#N/A</v>
      </c>
      <c r="JO49" s="146" t="e">
        <f t="shared" si="286"/>
        <v>#N/A</v>
      </c>
      <c r="JP49" s="146" t="e">
        <f t="shared" si="286"/>
        <v>#N/A</v>
      </c>
      <c r="JQ49" s="146" t="e">
        <f t="shared" si="286"/>
        <v>#N/A</v>
      </c>
      <c r="JR49" s="146" t="e">
        <f t="shared" si="286"/>
        <v>#N/A</v>
      </c>
      <c r="JS49" s="146" t="e">
        <f t="shared" si="286"/>
        <v>#N/A</v>
      </c>
      <c r="JT49" s="146" t="e">
        <f t="shared" si="286"/>
        <v>#N/A</v>
      </c>
      <c r="JU49" s="146" t="e">
        <f t="shared" si="286"/>
        <v>#N/A</v>
      </c>
      <c r="JV49" s="146" t="e">
        <f t="shared" si="286"/>
        <v>#N/A</v>
      </c>
      <c r="JW49" s="146" t="e">
        <f t="shared" si="286"/>
        <v>#N/A</v>
      </c>
      <c r="JX49" s="146" t="e">
        <f t="shared" si="286"/>
        <v>#N/A</v>
      </c>
      <c r="JY49" s="146" t="e">
        <f t="shared" si="286"/>
        <v>#N/A</v>
      </c>
      <c r="JZ49" s="146" t="e">
        <f t="shared" si="286"/>
        <v>#N/A</v>
      </c>
      <c r="KA49" s="146" t="e">
        <f t="shared" si="286"/>
        <v>#N/A</v>
      </c>
      <c r="KB49" s="146" t="e">
        <f t="shared" si="286"/>
        <v>#N/A</v>
      </c>
      <c r="KC49" s="146" t="e">
        <f t="shared" si="21"/>
        <v>#N/A</v>
      </c>
      <c r="KD49" s="146" t="e">
        <f t="shared" si="298"/>
        <v>#N/A</v>
      </c>
      <c r="KE49" s="146" t="e">
        <f t="shared" si="298"/>
        <v>#N/A</v>
      </c>
      <c r="KF49" s="146" t="e">
        <f t="shared" si="298"/>
        <v>#N/A</v>
      </c>
      <c r="KG49" s="146" t="e">
        <f t="shared" ref="KG49:KU64" si="311">IF(ISNONTEXT($K49),_xlfn.LOGNORM.DIST(CN49,LN($G49),LN($K49),FALSE),NA())</f>
        <v>#N/A</v>
      </c>
      <c r="KH49" s="146" t="e">
        <f t="shared" si="311"/>
        <v>#N/A</v>
      </c>
      <c r="KI49" s="146" t="e">
        <f t="shared" si="311"/>
        <v>#N/A</v>
      </c>
      <c r="KJ49" s="146" t="e">
        <f t="shared" si="311"/>
        <v>#N/A</v>
      </c>
      <c r="KK49" s="146" t="e">
        <f t="shared" si="311"/>
        <v>#N/A</v>
      </c>
      <c r="KL49" s="146" t="e">
        <f t="shared" si="311"/>
        <v>#N/A</v>
      </c>
      <c r="KM49" s="146" t="e">
        <f t="shared" si="311"/>
        <v>#N/A</v>
      </c>
      <c r="KN49" s="146" t="e">
        <f t="shared" si="311"/>
        <v>#N/A</v>
      </c>
      <c r="KO49" s="146" t="e">
        <f t="shared" si="311"/>
        <v>#N/A</v>
      </c>
      <c r="KP49" s="146" t="e">
        <f t="shared" si="311"/>
        <v>#N/A</v>
      </c>
      <c r="KQ49" s="146" t="e">
        <f t="shared" si="311"/>
        <v>#N/A</v>
      </c>
      <c r="KR49" s="146" t="e">
        <f t="shared" si="311"/>
        <v>#N/A</v>
      </c>
      <c r="KS49" s="146" t="e">
        <f t="shared" si="311"/>
        <v>#N/A</v>
      </c>
      <c r="KT49" s="146" t="e">
        <f t="shared" si="311"/>
        <v>#N/A</v>
      </c>
      <c r="KU49" s="146" t="e">
        <f t="shared" si="311"/>
        <v>#N/A</v>
      </c>
      <c r="KV49" s="146" t="e">
        <f t="shared" si="306"/>
        <v>#N/A</v>
      </c>
      <c r="KW49" s="146" t="e">
        <f t="shared" si="306"/>
        <v>#N/A</v>
      </c>
      <c r="KX49" s="146" t="e">
        <f t="shared" si="306"/>
        <v>#N/A</v>
      </c>
      <c r="KY49" s="146" t="e">
        <f t="shared" si="306"/>
        <v>#N/A</v>
      </c>
      <c r="KZ49" s="146" t="e">
        <f t="shared" si="306"/>
        <v>#N/A</v>
      </c>
      <c r="LA49" s="146" t="e">
        <f t="shared" si="306"/>
        <v>#N/A</v>
      </c>
      <c r="LB49" s="146" t="e">
        <f t="shared" si="306"/>
        <v>#N/A</v>
      </c>
      <c r="LC49" s="146" t="e">
        <f t="shared" si="306"/>
        <v>#N/A</v>
      </c>
      <c r="LD49" s="146" t="e">
        <f t="shared" si="306"/>
        <v>#N/A</v>
      </c>
      <c r="LE49" s="146" t="e">
        <f t="shared" si="306"/>
        <v>#N/A</v>
      </c>
      <c r="LF49" s="146" t="e">
        <f t="shared" si="306"/>
        <v>#N/A</v>
      </c>
      <c r="LG49" s="146" t="e">
        <f t="shared" si="306"/>
        <v>#N/A</v>
      </c>
      <c r="LH49" s="146" t="e">
        <f t="shared" si="306"/>
        <v>#N/A</v>
      </c>
      <c r="LI49" s="146" t="e">
        <f t="shared" si="306"/>
        <v>#N/A</v>
      </c>
      <c r="LJ49" s="146" t="e">
        <f t="shared" si="306"/>
        <v>#N/A</v>
      </c>
      <c r="LK49" s="146" t="e">
        <f t="shared" si="302"/>
        <v>#N/A</v>
      </c>
      <c r="LL49" s="146" t="e">
        <f t="shared" si="302"/>
        <v>#N/A</v>
      </c>
      <c r="LM49" s="146" t="e">
        <f t="shared" si="302"/>
        <v>#N/A</v>
      </c>
      <c r="LN49" s="146" t="e">
        <f t="shared" si="302"/>
        <v>#N/A</v>
      </c>
      <c r="LO49" s="146" t="e">
        <f t="shared" si="302"/>
        <v>#N/A</v>
      </c>
      <c r="LP49" s="146" t="e">
        <f t="shared" si="302"/>
        <v>#N/A</v>
      </c>
      <c r="LQ49" s="146" t="e">
        <f t="shared" si="302"/>
        <v>#N/A</v>
      </c>
      <c r="LR49" s="146" t="e">
        <f t="shared" si="302"/>
        <v>#N/A</v>
      </c>
      <c r="LS49" s="146" t="e">
        <f t="shared" si="302"/>
        <v>#N/A</v>
      </c>
      <c r="LT49" s="146" t="e">
        <f t="shared" si="302"/>
        <v>#N/A</v>
      </c>
      <c r="LU49" s="146" t="e">
        <f t="shared" si="302"/>
        <v>#N/A</v>
      </c>
      <c r="LV49" s="146" t="e">
        <f t="shared" si="302"/>
        <v>#N/A</v>
      </c>
      <c r="LW49" s="146" t="e">
        <f t="shared" si="302"/>
        <v>#N/A</v>
      </c>
      <c r="LX49" s="146" t="e">
        <f t="shared" si="302"/>
        <v>#N/A</v>
      </c>
      <c r="LY49" s="146" t="e">
        <f t="shared" si="302"/>
        <v>#N/A</v>
      </c>
      <c r="LZ49" s="146" t="e">
        <f t="shared" si="287"/>
        <v>#N/A</v>
      </c>
      <c r="MA49" s="146" t="e">
        <f t="shared" si="287"/>
        <v>#N/A</v>
      </c>
      <c r="MB49" s="146" t="e">
        <f t="shared" si="287"/>
        <v>#N/A</v>
      </c>
      <c r="MC49" s="146" t="e">
        <f t="shared" si="287"/>
        <v>#N/A</v>
      </c>
      <c r="MD49" s="146" t="e">
        <f t="shared" si="287"/>
        <v>#N/A</v>
      </c>
      <c r="ME49" s="146" t="e">
        <f t="shared" si="287"/>
        <v>#N/A</v>
      </c>
      <c r="MF49" s="146" t="e">
        <f t="shared" si="287"/>
        <v>#N/A</v>
      </c>
      <c r="MG49" s="146" t="e">
        <f t="shared" si="287"/>
        <v>#N/A</v>
      </c>
      <c r="MH49" s="146" t="e">
        <f t="shared" si="287"/>
        <v>#N/A</v>
      </c>
      <c r="MI49" s="146" t="e">
        <f t="shared" si="287"/>
        <v>#N/A</v>
      </c>
      <c r="MJ49" s="146" t="e">
        <f t="shared" si="287"/>
        <v>#N/A</v>
      </c>
      <c r="MK49" s="146" t="e">
        <f t="shared" si="287"/>
        <v>#N/A</v>
      </c>
      <c r="ML49" s="146" t="e">
        <f t="shared" si="287"/>
        <v>#N/A</v>
      </c>
      <c r="MM49" s="146" t="e">
        <f t="shared" si="287"/>
        <v>#N/A</v>
      </c>
      <c r="MN49" s="146" t="e">
        <f t="shared" si="287"/>
        <v>#N/A</v>
      </c>
      <c r="MO49" s="146" t="e">
        <f t="shared" si="22"/>
        <v>#N/A</v>
      </c>
      <c r="MP49" s="146" t="e">
        <f t="shared" si="299"/>
        <v>#N/A</v>
      </c>
      <c r="MQ49" s="146" t="e">
        <f t="shared" si="299"/>
        <v>#N/A</v>
      </c>
      <c r="MR49" s="146" t="e">
        <f t="shared" si="299"/>
        <v>#N/A</v>
      </c>
      <c r="MS49" s="146" t="e">
        <f t="shared" ref="MS49:NG64" si="312">IF(ISNONTEXT($K49),_xlfn.LOGNORM.DIST(EZ49,LN($G49),LN($K49),FALSE),NA())</f>
        <v>#N/A</v>
      </c>
      <c r="MT49" s="146" t="e">
        <f t="shared" si="312"/>
        <v>#N/A</v>
      </c>
      <c r="MU49" s="146" t="e">
        <f t="shared" si="312"/>
        <v>#N/A</v>
      </c>
      <c r="MV49" s="146" t="e">
        <f t="shared" si="312"/>
        <v>#N/A</v>
      </c>
      <c r="MW49" s="146" t="e">
        <f t="shared" si="312"/>
        <v>#N/A</v>
      </c>
      <c r="MX49" s="146" t="e">
        <f t="shared" si="312"/>
        <v>#N/A</v>
      </c>
      <c r="MY49" s="146" t="e">
        <f t="shared" si="312"/>
        <v>#N/A</v>
      </c>
      <c r="MZ49" s="146" t="e">
        <f t="shared" si="312"/>
        <v>#N/A</v>
      </c>
      <c r="NA49" s="146" t="e">
        <f t="shared" si="312"/>
        <v>#N/A</v>
      </c>
      <c r="NB49" s="146" t="e">
        <f t="shared" si="312"/>
        <v>#N/A</v>
      </c>
      <c r="NC49" s="146" t="e">
        <f t="shared" si="312"/>
        <v>#N/A</v>
      </c>
      <c r="ND49" s="146" t="e">
        <f t="shared" si="312"/>
        <v>#N/A</v>
      </c>
      <c r="NE49" s="146" t="e">
        <f t="shared" si="312"/>
        <v>#N/A</v>
      </c>
      <c r="NF49" s="146" t="e">
        <f t="shared" si="312"/>
        <v>#N/A</v>
      </c>
      <c r="NG49" s="146" t="e">
        <f t="shared" si="312"/>
        <v>#N/A</v>
      </c>
      <c r="NH49" s="146" t="e">
        <f t="shared" si="307"/>
        <v>#N/A</v>
      </c>
      <c r="NI49" s="146" t="e">
        <f t="shared" si="307"/>
        <v>#N/A</v>
      </c>
      <c r="NJ49" s="146" t="e">
        <f t="shared" si="307"/>
        <v>#N/A</v>
      </c>
      <c r="NK49" s="146" t="e">
        <f t="shared" si="307"/>
        <v>#N/A</v>
      </c>
      <c r="NL49" s="146" t="e">
        <f t="shared" si="307"/>
        <v>#N/A</v>
      </c>
      <c r="NM49" s="146" t="e">
        <f t="shared" si="307"/>
        <v>#N/A</v>
      </c>
      <c r="NN49" s="146" t="e">
        <f t="shared" si="307"/>
        <v>#N/A</v>
      </c>
      <c r="NO49" s="146" t="e">
        <f t="shared" si="307"/>
        <v>#N/A</v>
      </c>
      <c r="NP49" s="146" t="e">
        <f t="shared" si="307"/>
        <v>#N/A</v>
      </c>
      <c r="NQ49" s="146" t="e">
        <f t="shared" si="307"/>
        <v>#N/A</v>
      </c>
      <c r="NR49" s="146" t="e">
        <f t="shared" si="307"/>
        <v>#N/A</v>
      </c>
      <c r="NS49" s="146" t="e">
        <f t="shared" si="307"/>
        <v>#N/A</v>
      </c>
      <c r="NT49" s="146" t="e">
        <f t="shared" si="307"/>
        <v>#N/A</v>
      </c>
      <c r="NU49" s="146" t="e">
        <f t="shared" si="307"/>
        <v>#N/A</v>
      </c>
      <c r="NV49" s="146" t="e">
        <f t="shared" si="307"/>
        <v>#N/A</v>
      </c>
      <c r="NW49" s="146" t="e">
        <f t="shared" si="303"/>
        <v>#N/A</v>
      </c>
      <c r="NX49" s="146" t="e">
        <f t="shared" si="303"/>
        <v>#N/A</v>
      </c>
      <c r="NY49" s="146" t="e">
        <f t="shared" si="303"/>
        <v>#N/A</v>
      </c>
      <c r="NZ49" s="146" t="e">
        <f t="shared" si="303"/>
        <v>#N/A</v>
      </c>
      <c r="OA49" s="146" t="e">
        <f t="shared" si="303"/>
        <v>#N/A</v>
      </c>
      <c r="OB49" s="146" t="e">
        <f t="shared" si="303"/>
        <v>#N/A</v>
      </c>
      <c r="OC49" s="146" t="e">
        <f t="shared" si="303"/>
        <v>#N/A</v>
      </c>
      <c r="OD49" s="146" t="e">
        <f t="shared" si="303"/>
        <v>#N/A</v>
      </c>
      <c r="OE49" s="146" t="e">
        <f t="shared" si="303"/>
        <v>#N/A</v>
      </c>
      <c r="OF49" s="146" t="e">
        <f t="shared" si="303"/>
        <v>#N/A</v>
      </c>
      <c r="OG49" s="146" t="e">
        <f t="shared" si="303"/>
        <v>#N/A</v>
      </c>
      <c r="OH49" s="146" t="e">
        <f t="shared" si="303"/>
        <v>#N/A</v>
      </c>
      <c r="OI49" s="146" t="e">
        <f t="shared" si="303"/>
        <v>#N/A</v>
      </c>
      <c r="OJ49" s="146" t="e">
        <f t="shared" si="303"/>
        <v>#N/A</v>
      </c>
      <c r="OK49" s="146" t="e">
        <f t="shared" si="303"/>
        <v>#N/A</v>
      </c>
      <c r="OL49" s="146" t="e">
        <f t="shared" si="288"/>
        <v>#N/A</v>
      </c>
      <c r="OM49" s="146" t="e">
        <f t="shared" si="288"/>
        <v>#N/A</v>
      </c>
      <c r="ON49" s="146" t="e">
        <f t="shared" si="288"/>
        <v>#N/A</v>
      </c>
      <c r="OO49" s="146" t="e">
        <f t="shared" si="288"/>
        <v>#N/A</v>
      </c>
      <c r="OP49" s="146" t="e">
        <f t="shared" si="288"/>
        <v>#N/A</v>
      </c>
      <c r="OQ49" s="146" t="e">
        <f t="shared" si="288"/>
        <v>#N/A</v>
      </c>
      <c r="OR49" s="146" t="e">
        <f t="shared" si="288"/>
        <v>#N/A</v>
      </c>
      <c r="OS49" s="146" t="e">
        <f t="shared" si="288"/>
        <v>#N/A</v>
      </c>
      <c r="OT49" s="146" t="e">
        <f t="shared" si="288"/>
        <v>#N/A</v>
      </c>
      <c r="OU49" s="146" t="e">
        <f t="shared" si="288"/>
        <v>#N/A</v>
      </c>
      <c r="OV49" s="146" t="e">
        <f t="shared" si="288"/>
        <v>#N/A</v>
      </c>
      <c r="OW49" s="146" t="e">
        <f t="shared" si="288"/>
        <v>#N/A</v>
      </c>
      <c r="OX49" s="146" t="e">
        <f t="shared" si="288"/>
        <v>#N/A</v>
      </c>
      <c r="OY49" s="146" t="e">
        <f t="shared" si="288"/>
        <v>#N/A</v>
      </c>
      <c r="OZ49" s="146" t="e">
        <f t="shared" si="288"/>
        <v>#N/A</v>
      </c>
      <c r="PA49" s="146" t="e">
        <f t="shared" si="23"/>
        <v>#N/A</v>
      </c>
      <c r="PB49" s="146" t="e">
        <f t="shared" si="284"/>
        <v>#N/A</v>
      </c>
      <c r="PC49" s="146" t="e">
        <f t="shared" si="284"/>
        <v>#N/A</v>
      </c>
      <c r="PD49" s="146" t="e">
        <f t="shared" si="284"/>
        <v>#N/A</v>
      </c>
      <c r="PE49" s="146" t="e">
        <f t="shared" si="284"/>
        <v>#N/A</v>
      </c>
      <c r="PF49" s="146" t="e">
        <f t="shared" si="284"/>
        <v>#N/A</v>
      </c>
      <c r="PG49" s="146" t="e">
        <f t="shared" si="284"/>
        <v>#N/A</v>
      </c>
      <c r="PH49" s="146" t="e">
        <f t="shared" si="284"/>
        <v>#N/A</v>
      </c>
      <c r="PI49" s="146" t="e">
        <f t="shared" si="284"/>
        <v>#N/A</v>
      </c>
    </row>
    <row r="50" spans="1:425" hidden="1" x14ac:dyDescent="0.45">
      <c r="A50" s="4">
        <v>47</v>
      </c>
      <c r="B50" s="319" t="str">
        <f>IFERROR(_xlfn.LOGNORM.INV(VLookups!$B$22,LN($G50),LN($K50)),"")</f>
        <v/>
      </c>
      <c r="C50" s="81"/>
      <c r="D50" s="319" t="str">
        <f>IFERROR(_xlfn.LOGNORM.INV(VLookups!$B$23,LN($G50),LN($K50)),"")</f>
        <v/>
      </c>
      <c r="E50" s="32" t="str">
        <f t="shared" si="8"/>
        <v/>
      </c>
      <c r="F50" s="32" t="str">
        <f t="shared" si="9"/>
        <v/>
      </c>
      <c r="G50" s="65" t="str">
        <f>IF(AND(C50&gt;0,NOT(ISBLANK(H50))),IF(VLOOKUP($C$3,VLookups!$A$17:$B$18,2,FALSE),C50*VLOOKUP(H50,VLookups!$A$4:$B$13,2,FALSE),C50),"")</f>
        <v/>
      </c>
      <c r="H50" s="21"/>
      <c r="I50" s="53"/>
      <c r="J50" s="237"/>
      <c r="K50" s="320" t="str">
        <f>IF(C50&gt;0,IF(ISBLANK(J50),IF(ISBLANK(H50),"",VLOOKUP(H50,VLookups!$A$4:$C$13,3,FALSE)),J50),"")</f>
        <v/>
      </c>
      <c r="L50" s="320" t="str">
        <f t="shared" si="10"/>
        <v/>
      </c>
      <c r="M50" s="67" t="str">
        <f t="shared" si="11"/>
        <v/>
      </c>
      <c r="N50" s="81"/>
      <c r="O50" s="230" t="str">
        <f>IF(AND(N50&gt;0,C50&gt;0,NOT(K50="")),ABS(VLOOKUP($N$1,VLookups!$A$27:$B$28,2,FALSE)-_xlfn.LOGNORM.DIST(N50,LN(G50),LN(K50),TRUE)),"")</f>
        <v/>
      </c>
      <c r="P50" s="80" t="str">
        <f>IF(AND($B50&gt;0,$C50&gt;0,$D50&gt;0,NOT(ISBLANK($H50))),_xlfn.LOGNORM.INV(ABS(VLOOKUP($N$1,VLookups!$A$27:$B$28,2,FALSE)-P$3),LN($G50),LN($K50)),"")</f>
        <v/>
      </c>
      <c r="Q50" s="79" t="str">
        <f>IF(AND($B50&gt;0,$C50&gt;0,$D50&gt;0,NOT(ISBLANK($H50))),_xlfn.LOGNORM.INV(ABS(VLOOKUP($N$1,VLookups!$A$27:$B$28,2,FALSE)-Q$3),LN($G50),LN($K50)),"")</f>
        <v/>
      </c>
      <c r="R50" s="80" t="str">
        <f>IF(AND($B50&gt;0,$C50&gt;0,$D50&gt;0,NOT(ISBLANK($H50))),_xlfn.LOGNORM.INV(ABS(VLOOKUP($N$1,VLookups!$A$27:$B$28,2,FALSE)-R$3),LN($G50),LN($K50)),"")</f>
        <v/>
      </c>
      <c r="S50" s="79" t="str">
        <f>IF(AND($B50&gt;0,$C50&gt;0,$D50&gt;0,NOT(ISBLANK($H50))),_xlfn.LOGNORM.INV(ABS(VLOOKUP($N$1,VLookups!$A$27:$B$28,2,FALSE)-S$3),LN($G50),LN($K50)),"")</f>
        <v/>
      </c>
      <c r="T50" s="80" t="str">
        <f>IF(AND($B50&gt;0,$C50&gt;0,$D50&gt;0,NOT(ISBLANK($H50))),_xlfn.LOGNORM.INV(ABS(VLOOKUP($N$1,VLookups!$A$27:$B$28,2,FALSE)-T$3),LN($G50),LN($K50)),"")</f>
        <v/>
      </c>
      <c r="U50" s="79" t="str">
        <f>IF(AND($B50&gt;0,$C50&gt;0,$D50&gt;0,NOT(ISBLANK($H50))),_xlfn.LOGNORM.INV(ABS(VLOOKUP($N$1,VLookups!$A$27:$B$28,2,FALSE)-U$3),LN($G50),LN($K50)),"")</f>
        <v/>
      </c>
      <c r="V50" s="5"/>
      <c r="W50" s="145" t="str">
        <f t="shared" si="12"/>
        <v/>
      </c>
      <c r="X50" s="145" t="str">
        <f t="shared" si="13"/>
        <v/>
      </c>
      <c r="Y50" s="46" t="str">
        <f t="shared" ref="Y50" si="313">IF(ISNONTEXT($W50),X50+$W50,"")</f>
        <v/>
      </c>
      <c r="Z50" s="46" t="str">
        <f t="shared" si="25"/>
        <v/>
      </c>
      <c r="AA50" s="46" t="str">
        <f t="shared" si="26"/>
        <v/>
      </c>
      <c r="AB50" s="46" t="str">
        <f t="shared" si="27"/>
        <v/>
      </c>
      <c r="AC50" s="46" t="str">
        <f t="shared" si="28"/>
        <v/>
      </c>
      <c r="AD50" s="46" t="str">
        <f t="shared" si="29"/>
        <v/>
      </c>
      <c r="AE50" s="46" t="str">
        <f t="shared" si="30"/>
        <v/>
      </c>
      <c r="AF50" s="46" t="str">
        <f t="shared" si="31"/>
        <v/>
      </c>
      <c r="AG50" s="46" t="str">
        <f t="shared" si="32"/>
        <v/>
      </c>
      <c r="AH50" s="46" t="str">
        <f t="shared" si="33"/>
        <v/>
      </c>
      <c r="AI50" s="46" t="str">
        <f t="shared" si="34"/>
        <v/>
      </c>
      <c r="AJ50" s="46" t="str">
        <f t="shared" si="35"/>
        <v/>
      </c>
      <c r="AK50" s="46" t="str">
        <f t="shared" si="36"/>
        <v/>
      </c>
      <c r="AL50" s="46" t="str">
        <f t="shared" si="37"/>
        <v/>
      </c>
      <c r="AM50" s="46" t="str">
        <f t="shared" si="38"/>
        <v/>
      </c>
      <c r="AN50" s="46" t="str">
        <f t="shared" si="39"/>
        <v/>
      </c>
      <c r="AO50" s="46" t="str">
        <f t="shared" si="40"/>
        <v/>
      </c>
      <c r="AP50" s="46" t="str">
        <f t="shared" si="41"/>
        <v/>
      </c>
      <c r="AQ50" s="46" t="str">
        <f t="shared" si="42"/>
        <v/>
      </c>
      <c r="AR50" s="46" t="str">
        <f t="shared" si="43"/>
        <v/>
      </c>
      <c r="AS50" s="46" t="str">
        <f t="shared" si="44"/>
        <v/>
      </c>
      <c r="AT50" s="46" t="str">
        <f t="shared" si="45"/>
        <v/>
      </c>
      <c r="AU50" s="46" t="str">
        <f t="shared" si="46"/>
        <v/>
      </c>
      <c r="AV50" s="46" t="str">
        <f t="shared" si="47"/>
        <v/>
      </c>
      <c r="AW50" s="46" t="str">
        <f t="shared" si="48"/>
        <v/>
      </c>
      <c r="AX50" s="46" t="str">
        <f t="shared" si="49"/>
        <v/>
      </c>
      <c r="AY50" s="46" t="str">
        <f t="shared" si="50"/>
        <v/>
      </c>
      <c r="AZ50" s="46" t="str">
        <f t="shared" si="51"/>
        <v/>
      </c>
      <c r="BA50" s="46" t="str">
        <f t="shared" si="52"/>
        <v/>
      </c>
      <c r="BB50" s="46" t="str">
        <f t="shared" si="53"/>
        <v/>
      </c>
      <c r="BC50" s="46" t="str">
        <f t="shared" si="54"/>
        <v/>
      </c>
      <c r="BD50" s="46" t="str">
        <f t="shared" si="55"/>
        <v/>
      </c>
      <c r="BE50" s="46" t="str">
        <f t="shared" si="56"/>
        <v/>
      </c>
      <c r="BF50" s="46" t="str">
        <f t="shared" si="57"/>
        <v/>
      </c>
      <c r="BG50" s="46" t="str">
        <f t="shared" si="58"/>
        <v/>
      </c>
      <c r="BH50" s="46" t="str">
        <f t="shared" si="59"/>
        <v/>
      </c>
      <c r="BI50" s="46" t="str">
        <f t="shared" si="60"/>
        <v/>
      </c>
      <c r="BJ50" s="46" t="str">
        <f t="shared" si="61"/>
        <v/>
      </c>
      <c r="BK50" s="46" t="str">
        <f t="shared" si="62"/>
        <v/>
      </c>
      <c r="BL50" s="46" t="str">
        <f t="shared" si="63"/>
        <v/>
      </c>
      <c r="BM50" s="46" t="str">
        <f t="shared" si="64"/>
        <v/>
      </c>
      <c r="BN50" s="46" t="str">
        <f t="shared" si="65"/>
        <v/>
      </c>
      <c r="BO50" s="46" t="str">
        <f t="shared" si="66"/>
        <v/>
      </c>
      <c r="BP50" s="46" t="str">
        <f t="shared" si="67"/>
        <v/>
      </c>
      <c r="BQ50" s="46" t="str">
        <f t="shared" si="68"/>
        <v/>
      </c>
      <c r="BR50" s="46" t="str">
        <f t="shared" si="69"/>
        <v/>
      </c>
      <c r="BS50" s="46" t="str">
        <f t="shared" si="70"/>
        <v/>
      </c>
      <c r="BT50" s="46" t="str">
        <f t="shared" si="71"/>
        <v/>
      </c>
      <c r="BU50" s="46" t="str">
        <f t="shared" si="72"/>
        <v/>
      </c>
      <c r="BV50" s="46" t="str">
        <f t="shared" si="73"/>
        <v/>
      </c>
      <c r="BW50" s="46" t="str">
        <f t="shared" si="74"/>
        <v/>
      </c>
      <c r="BX50" s="46" t="str">
        <f t="shared" si="75"/>
        <v/>
      </c>
      <c r="BY50" s="46" t="str">
        <f t="shared" si="76"/>
        <v/>
      </c>
      <c r="BZ50" s="46" t="str">
        <f t="shared" si="77"/>
        <v/>
      </c>
      <c r="CA50" s="46" t="str">
        <f t="shared" si="78"/>
        <v/>
      </c>
      <c r="CB50" s="46" t="str">
        <f t="shared" si="79"/>
        <v/>
      </c>
      <c r="CC50" s="46" t="str">
        <f t="shared" si="80"/>
        <v/>
      </c>
      <c r="CD50" s="46" t="str">
        <f t="shared" si="81"/>
        <v/>
      </c>
      <c r="CE50" s="46" t="str">
        <f t="shared" si="82"/>
        <v/>
      </c>
      <c r="CF50" s="46" t="str">
        <f t="shared" si="83"/>
        <v/>
      </c>
      <c r="CG50" s="46" t="str">
        <f t="shared" si="84"/>
        <v/>
      </c>
      <c r="CH50" s="46" t="str">
        <f t="shared" si="85"/>
        <v/>
      </c>
      <c r="CI50" s="46" t="str">
        <f t="shared" si="86"/>
        <v/>
      </c>
      <c r="CJ50" s="46" t="str">
        <f t="shared" si="87"/>
        <v/>
      </c>
      <c r="CK50" s="46" t="str">
        <f t="shared" si="18"/>
        <v/>
      </c>
      <c r="CL50" s="46" t="str">
        <f t="shared" si="88"/>
        <v/>
      </c>
      <c r="CM50" s="46" t="str">
        <f t="shared" si="89"/>
        <v/>
      </c>
      <c r="CN50" s="46" t="str">
        <f t="shared" si="90"/>
        <v/>
      </c>
      <c r="CO50" s="46" t="str">
        <f t="shared" si="91"/>
        <v/>
      </c>
      <c r="CP50" s="46" t="str">
        <f t="shared" si="92"/>
        <v/>
      </c>
      <c r="CQ50" s="46" t="str">
        <f t="shared" si="93"/>
        <v/>
      </c>
      <c r="CR50" s="46" t="str">
        <f t="shared" si="94"/>
        <v/>
      </c>
      <c r="CS50" s="46" t="str">
        <f t="shared" si="95"/>
        <v/>
      </c>
      <c r="CT50" s="46" t="str">
        <f t="shared" si="96"/>
        <v/>
      </c>
      <c r="CU50" s="46" t="str">
        <f t="shared" si="97"/>
        <v/>
      </c>
      <c r="CV50" s="46" t="str">
        <f t="shared" si="98"/>
        <v/>
      </c>
      <c r="CW50" s="46" t="str">
        <f t="shared" si="99"/>
        <v/>
      </c>
      <c r="CX50" s="46" t="str">
        <f t="shared" si="100"/>
        <v/>
      </c>
      <c r="CY50" s="46" t="str">
        <f t="shared" si="101"/>
        <v/>
      </c>
      <c r="CZ50" s="46" t="str">
        <f t="shared" si="102"/>
        <v/>
      </c>
      <c r="DA50" s="46" t="str">
        <f t="shared" si="103"/>
        <v/>
      </c>
      <c r="DB50" s="46" t="str">
        <f t="shared" si="104"/>
        <v/>
      </c>
      <c r="DC50" s="46" t="str">
        <f t="shared" si="105"/>
        <v/>
      </c>
      <c r="DD50" s="46" t="str">
        <f t="shared" si="106"/>
        <v/>
      </c>
      <c r="DE50" s="46" t="str">
        <f t="shared" si="107"/>
        <v/>
      </c>
      <c r="DF50" s="46" t="str">
        <f t="shared" si="108"/>
        <v/>
      </c>
      <c r="DG50" s="46" t="str">
        <f t="shared" si="109"/>
        <v/>
      </c>
      <c r="DH50" s="46" t="str">
        <f t="shared" si="110"/>
        <v/>
      </c>
      <c r="DI50" s="46" t="str">
        <f t="shared" si="111"/>
        <v/>
      </c>
      <c r="DJ50" s="46" t="str">
        <f t="shared" si="112"/>
        <v/>
      </c>
      <c r="DK50" s="46" t="str">
        <f t="shared" si="113"/>
        <v/>
      </c>
      <c r="DL50" s="46" t="str">
        <f t="shared" si="114"/>
        <v/>
      </c>
      <c r="DM50" s="46" t="str">
        <f t="shared" si="115"/>
        <v/>
      </c>
      <c r="DN50" s="46" t="str">
        <f t="shared" si="116"/>
        <v/>
      </c>
      <c r="DO50" s="46" t="str">
        <f t="shared" si="117"/>
        <v/>
      </c>
      <c r="DP50" s="46" t="str">
        <f t="shared" si="118"/>
        <v/>
      </c>
      <c r="DQ50" s="46" t="str">
        <f t="shared" si="119"/>
        <v/>
      </c>
      <c r="DR50" s="46" t="str">
        <f t="shared" si="120"/>
        <v/>
      </c>
      <c r="DS50" s="46" t="str">
        <f t="shared" si="121"/>
        <v/>
      </c>
      <c r="DT50" s="46" t="str">
        <f t="shared" si="122"/>
        <v/>
      </c>
      <c r="DU50" s="46" t="str">
        <f t="shared" si="123"/>
        <v/>
      </c>
      <c r="DV50" s="46" t="str">
        <f t="shared" si="124"/>
        <v/>
      </c>
      <c r="DW50" s="46" t="str">
        <f t="shared" si="125"/>
        <v/>
      </c>
      <c r="DX50" s="46" t="str">
        <f t="shared" si="126"/>
        <v/>
      </c>
      <c r="DY50" s="46" t="str">
        <f t="shared" si="127"/>
        <v/>
      </c>
      <c r="DZ50" s="46" t="str">
        <f t="shared" si="128"/>
        <v/>
      </c>
      <c r="EA50" s="46" t="str">
        <f t="shared" si="129"/>
        <v/>
      </c>
      <c r="EB50" s="46" t="str">
        <f t="shared" si="130"/>
        <v/>
      </c>
      <c r="EC50" s="46" t="str">
        <f t="shared" si="131"/>
        <v/>
      </c>
      <c r="ED50" s="46" t="str">
        <f t="shared" si="132"/>
        <v/>
      </c>
      <c r="EE50" s="46" t="str">
        <f t="shared" si="133"/>
        <v/>
      </c>
      <c r="EF50" s="46" t="str">
        <f t="shared" si="134"/>
        <v/>
      </c>
      <c r="EG50" s="46" t="str">
        <f t="shared" si="135"/>
        <v/>
      </c>
      <c r="EH50" s="46" t="str">
        <f t="shared" si="136"/>
        <v/>
      </c>
      <c r="EI50" s="46" t="str">
        <f t="shared" si="137"/>
        <v/>
      </c>
      <c r="EJ50" s="46" t="str">
        <f t="shared" si="138"/>
        <v/>
      </c>
      <c r="EK50" s="46" t="str">
        <f t="shared" si="139"/>
        <v/>
      </c>
      <c r="EL50" s="46" t="str">
        <f t="shared" si="140"/>
        <v/>
      </c>
      <c r="EM50" s="46" t="str">
        <f t="shared" si="141"/>
        <v/>
      </c>
      <c r="EN50" s="46" t="str">
        <f t="shared" si="142"/>
        <v/>
      </c>
      <c r="EO50" s="46" t="str">
        <f t="shared" si="143"/>
        <v/>
      </c>
      <c r="EP50" s="46" t="str">
        <f t="shared" si="144"/>
        <v/>
      </c>
      <c r="EQ50" s="46" t="str">
        <f t="shared" si="145"/>
        <v/>
      </c>
      <c r="ER50" s="46" t="str">
        <f t="shared" si="146"/>
        <v/>
      </c>
      <c r="ES50" s="46" t="str">
        <f t="shared" si="147"/>
        <v/>
      </c>
      <c r="ET50" s="46" t="str">
        <f t="shared" si="148"/>
        <v/>
      </c>
      <c r="EU50" s="46" t="str">
        <f t="shared" si="149"/>
        <v/>
      </c>
      <c r="EV50" s="46" t="str">
        <f t="shared" si="150"/>
        <v/>
      </c>
      <c r="EW50" s="46" t="str">
        <f t="shared" si="19"/>
        <v/>
      </c>
      <c r="EX50" s="46" t="str">
        <f t="shared" si="151"/>
        <v/>
      </c>
      <c r="EY50" s="46" t="str">
        <f t="shared" si="152"/>
        <v/>
      </c>
      <c r="EZ50" s="46" t="str">
        <f t="shared" si="153"/>
        <v/>
      </c>
      <c r="FA50" s="46" t="str">
        <f t="shared" si="154"/>
        <v/>
      </c>
      <c r="FB50" s="46" t="str">
        <f t="shared" si="155"/>
        <v/>
      </c>
      <c r="FC50" s="46" t="str">
        <f t="shared" si="156"/>
        <v/>
      </c>
      <c r="FD50" s="46" t="str">
        <f t="shared" si="157"/>
        <v/>
      </c>
      <c r="FE50" s="46" t="str">
        <f t="shared" si="158"/>
        <v/>
      </c>
      <c r="FF50" s="46" t="str">
        <f t="shared" si="159"/>
        <v/>
      </c>
      <c r="FG50" s="46" t="str">
        <f t="shared" si="160"/>
        <v/>
      </c>
      <c r="FH50" s="46" t="str">
        <f t="shared" si="161"/>
        <v/>
      </c>
      <c r="FI50" s="46" t="str">
        <f t="shared" si="162"/>
        <v/>
      </c>
      <c r="FJ50" s="46" t="str">
        <f t="shared" si="163"/>
        <v/>
      </c>
      <c r="FK50" s="46" t="str">
        <f t="shared" si="164"/>
        <v/>
      </c>
      <c r="FL50" s="46" t="str">
        <f t="shared" si="165"/>
        <v/>
      </c>
      <c r="FM50" s="46" t="str">
        <f t="shared" si="166"/>
        <v/>
      </c>
      <c r="FN50" s="46" t="str">
        <f t="shared" si="167"/>
        <v/>
      </c>
      <c r="FO50" s="46" t="str">
        <f t="shared" si="168"/>
        <v/>
      </c>
      <c r="FP50" s="46" t="str">
        <f t="shared" si="169"/>
        <v/>
      </c>
      <c r="FQ50" s="46" t="str">
        <f t="shared" si="170"/>
        <v/>
      </c>
      <c r="FR50" s="46" t="str">
        <f t="shared" si="171"/>
        <v/>
      </c>
      <c r="FS50" s="46" t="str">
        <f t="shared" si="172"/>
        <v/>
      </c>
      <c r="FT50" s="46" t="str">
        <f t="shared" si="173"/>
        <v/>
      </c>
      <c r="FU50" s="46" t="str">
        <f t="shared" si="174"/>
        <v/>
      </c>
      <c r="FV50" s="46" t="str">
        <f t="shared" si="175"/>
        <v/>
      </c>
      <c r="FW50" s="46" t="str">
        <f t="shared" si="176"/>
        <v/>
      </c>
      <c r="FX50" s="46" t="str">
        <f t="shared" si="177"/>
        <v/>
      </c>
      <c r="FY50" s="46" t="str">
        <f t="shared" si="178"/>
        <v/>
      </c>
      <c r="FZ50" s="46" t="str">
        <f t="shared" si="179"/>
        <v/>
      </c>
      <c r="GA50" s="46" t="str">
        <f t="shared" si="180"/>
        <v/>
      </c>
      <c r="GB50" s="46" t="str">
        <f t="shared" si="181"/>
        <v/>
      </c>
      <c r="GC50" s="46" t="str">
        <f t="shared" si="182"/>
        <v/>
      </c>
      <c r="GD50" s="46" t="str">
        <f t="shared" si="183"/>
        <v/>
      </c>
      <c r="GE50" s="46" t="str">
        <f t="shared" si="184"/>
        <v/>
      </c>
      <c r="GF50" s="46" t="str">
        <f t="shared" si="185"/>
        <v/>
      </c>
      <c r="GG50" s="46" t="str">
        <f t="shared" si="186"/>
        <v/>
      </c>
      <c r="GH50" s="46" t="str">
        <f t="shared" si="187"/>
        <v/>
      </c>
      <c r="GI50" s="46" t="str">
        <f t="shared" si="188"/>
        <v/>
      </c>
      <c r="GJ50" s="46" t="str">
        <f t="shared" si="189"/>
        <v/>
      </c>
      <c r="GK50" s="46" t="str">
        <f t="shared" si="190"/>
        <v/>
      </c>
      <c r="GL50" s="46" t="str">
        <f t="shared" si="191"/>
        <v/>
      </c>
      <c r="GM50" s="46" t="str">
        <f t="shared" si="192"/>
        <v/>
      </c>
      <c r="GN50" s="46" t="str">
        <f t="shared" si="193"/>
        <v/>
      </c>
      <c r="GO50" s="46" t="str">
        <f t="shared" si="194"/>
        <v/>
      </c>
      <c r="GP50" s="46" t="str">
        <f t="shared" si="195"/>
        <v/>
      </c>
      <c r="GQ50" s="46" t="str">
        <f t="shared" si="196"/>
        <v/>
      </c>
      <c r="GR50" s="46" t="str">
        <f t="shared" si="197"/>
        <v/>
      </c>
      <c r="GS50" s="46" t="str">
        <f t="shared" si="198"/>
        <v/>
      </c>
      <c r="GT50" s="46" t="str">
        <f t="shared" si="199"/>
        <v/>
      </c>
      <c r="GU50" s="46" t="str">
        <f t="shared" si="200"/>
        <v/>
      </c>
      <c r="GV50" s="46" t="str">
        <f t="shared" si="201"/>
        <v/>
      </c>
      <c r="GW50" s="46" t="str">
        <f t="shared" si="202"/>
        <v/>
      </c>
      <c r="GX50" s="46" t="str">
        <f t="shared" si="203"/>
        <v/>
      </c>
      <c r="GY50" s="46" t="str">
        <f t="shared" si="204"/>
        <v/>
      </c>
      <c r="GZ50" s="46" t="str">
        <f t="shared" si="205"/>
        <v/>
      </c>
      <c r="HA50" s="46" t="str">
        <f t="shared" si="206"/>
        <v/>
      </c>
      <c r="HB50" s="46" t="str">
        <f t="shared" si="207"/>
        <v/>
      </c>
      <c r="HC50" s="46" t="str">
        <f t="shared" si="208"/>
        <v/>
      </c>
      <c r="HD50" s="46" t="str">
        <f t="shared" si="209"/>
        <v/>
      </c>
      <c r="HE50" s="46" t="str">
        <f t="shared" si="210"/>
        <v/>
      </c>
      <c r="HF50" s="46" t="str">
        <f t="shared" si="211"/>
        <v/>
      </c>
      <c r="HG50" s="46" t="str">
        <f t="shared" si="212"/>
        <v/>
      </c>
      <c r="HH50" s="46" t="str">
        <f t="shared" si="213"/>
        <v/>
      </c>
      <c r="HI50" s="46" t="str">
        <f t="shared" si="20"/>
        <v/>
      </c>
      <c r="HJ50" s="46" t="str">
        <f t="shared" si="241"/>
        <v/>
      </c>
      <c r="HK50" s="46" t="str">
        <f t="shared" si="242"/>
        <v/>
      </c>
      <c r="HL50" s="46" t="str">
        <f t="shared" si="243"/>
        <v/>
      </c>
      <c r="HM50" s="46" t="str">
        <f t="shared" si="244"/>
        <v/>
      </c>
      <c r="HN50" s="46" t="str">
        <f t="shared" si="245"/>
        <v/>
      </c>
      <c r="HO50" s="46" t="str">
        <f t="shared" si="246"/>
        <v/>
      </c>
      <c r="HP50" s="46" t="str">
        <f t="shared" si="247"/>
        <v/>
      </c>
      <c r="HQ50" s="146" t="e">
        <f t="shared" si="283"/>
        <v>#N/A</v>
      </c>
      <c r="HR50" s="146" t="e">
        <f t="shared" si="297"/>
        <v>#N/A</v>
      </c>
      <c r="HS50" s="146" t="e">
        <f t="shared" si="297"/>
        <v>#N/A</v>
      </c>
      <c r="HT50" s="146" t="e">
        <f t="shared" si="297"/>
        <v>#N/A</v>
      </c>
      <c r="HU50" s="146" t="e">
        <f t="shared" si="310"/>
        <v>#N/A</v>
      </c>
      <c r="HV50" s="146" t="e">
        <f t="shared" si="310"/>
        <v>#N/A</v>
      </c>
      <c r="HW50" s="146" t="e">
        <f t="shared" si="310"/>
        <v>#N/A</v>
      </c>
      <c r="HX50" s="146" t="e">
        <f t="shared" si="310"/>
        <v>#N/A</v>
      </c>
      <c r="HY50" s="146" t="e">
        <f t="shared" si="310"/>
        <v>#N/A</v>
      </c>
      <c r="HZ50" s="146" t="e">
        <f t="shared" si="310"/>
        <v>#N/A</v>
      </c>
      <c r="IA50" s="146" t="e">
        <f t="shared" si="310"/>
        <v>#N/A</v>
      </c>
      <c r="IB50" s="146" t="e">
        <f t="shared" si="310"/>
        <v>#N/A</v>
      </c>
      <c r="IC50" s="146" t="e">
        <f t="shared" si="310"/>
        <v>#N/A</v>
      </c>
      <c r="ID50" s="146" t="e">
        <f t="shared" si="310"/>
        <v>#N/A</v>
      </c>
      <c r="IE50" s="146" t="e">
        <f t="shared" si="310"/>
        <v>#N/A</v>
      </c>
      <c r="IF50" s="146" t="e">
        <f t="shared" si="310"/>
        <v>#N/A</v>
      </c>
      <c r="IG50" s="146" t="e">
        <f t="shared" si="310"/>
        <v>#N/A</v>
      </c>
      <c r="IH50" s="146" t="e">
        <f t="shared" si="310"/>
        <v>#N/A</v>
      </c>
      <c r="II50" s="146" t="e">
        <f t="shared" si="310"/>
        <v>#N/A</v>
      </c>
      <c r="IJ50" s="146" t="e">
        <f t="shared" si="305"/>
        <v>#N/A</v>
      </c>
      <c r="IK50" s="146" t="e">
        <f t="shared" si="305"/>
        <v>#N/A</v>
      </c>
      <c r="IL50" s="146" t="e">
        <f t="shared" si="305"/>
        <v>#N/A</v>
      </c>
      <c r="IM50" s="146" t="e">
        <f t="shared" si="305"/>
        <v>#N/A</v>
      </c>
      <c r="IN50" s="146" t="e">
        <f t="shared" si="305"/>
        <v>#N/A</v>
      </c>
      <c r="IO50" s="146" t="e">
        <f t="shared" si="305"/>
        <v>#N/A</v>
      </c>
      <c r="IP50" s="146" t="e">
        <f t="shared" si="305"/>
        <v>#N/A</v>
      </c>
      <c r="IQ50" s="146" t="e">
        <f t="shared" si="305"/>
        <v>#N/A</v>
      </c>
      <c r="IR50" s="146" t="e">
        <f t="shared" si="305"/>
        <v>#N/A</v>
      </c>
      <c r="IS50" s="146" t="e">
        <f t="shared" si="305"/>
        <v>#N/A</v>
      </c>
      <c r="IT50" s="146" t="e">
        <f t="shared" si="305"/>
        <v>#N/A</v>
      </c>
      <c r="IU50" s="146" t="e">
        <f t="shared" si="305"/>
        <v>#N/A</v>
      </c>
      <c r="IV50" s="146" t="e">
        <f t="shared" si="305"/>
        <v>#N/A</v>
      </c>
      <c r="IW50" s="146" t="e">
        <f t="shared" si="305"/>
        <v>#N/A</v>
      </c>
      <c r="IX50" s="146" t="e">
        <f t="shared" si="305"/>
        <v>#N/A</v>
      </c>
      <c r="IY50" s="146" t="e">
        <f t="shared" si="301"/>
        <v>#N/A</v>
      </c>
      <c r="IZ50" s="146" t="e">
        <f t="shared" si="301"/>
        <v>#N/A</v>
      </c>
      <c r="JA50" s="146" t="e">
        <f t="shared" si="301"/>
        <v>#N/A</v>
      </c>
      <c r="JB50" s="146" t="e">
        <f t="shared" si="301"/>
        <v>#N/A</v>
      </c>
      <c r="JC50" s="146" t="e">
        <f t="shared" si="301"/>
        <v>#N/A</v>
      </c>
      <c r="JD50" s="146" t="e">
        <f t="shared" si="301"/>
        <v>#N/A</v>
      </c>
      <c r="JE50" s="146" t="e">
        <f t="shared" si="301"/>
        <v>#N/A</v>
      </c>
      <c r="JF50" s="146" t="e">
        <f t="shared" si="301"/>
        <v>#N/A</v>
      </c>
      <c r="JG50" s="146" t="e">
        <f t="shared" si="301"/>
        <v>#N/A</v>
      </c>
      <c r="JH50" s="146" t="e">
        <f t="shared" si="301"/>
        <v>#N/A</v>
      </c>
      <c r="JI50" s="146" t="e">
        <f t="shared" si="301"/>
        <v>#N/A</v>
      </c>
      <c r="JJ50" s="146" t="e">
        <f t="shared" si="301"/>
        <v>#N/A</v>
      </c>
      <c r="JK50" s="146" t="e">
        <f t="shared" si="301"/>
        <v>#N/A</v>
      </c>
      <c r="JL50" s="146" t="e">
        <f t="shared" si="301"/>
        <v>#N/A</v>
      </c>
      <c r="JM50" s="146" t="e">
        <f t="shared" si="301"/>
        <v>#N/A</v>
      </c>
      <c r="JN50" s="146" t="e">
        <f t="shared" si="286"/>
        <v>#N/A</v>
      </c>
      <c r="JO50" s="146" t="e">
        <f t="shared" si="286"/>
        <v>#N/A</v>
      </c>
      <c r="JP50" s="146" t="e">
        <f t="shared" si="286"/>
        <v>#N/A</v>
      </c>
      <c r="JQ50" s="146" t="e">
        <f t="shared" si="286"/>
        <v>#N/A</v>
      </c>
      <c r="JR50" s="146" t="e">
        <f t="shared" si="286"/>
        <v>#N/A</v>
      </c>
      <c r="JS50" s="146" t="e">
        <f t="shared" si="286"/>
        <v>#N/A</v>
      </c>
      <c r="JT50" s="146" t="e">
        <f t="shared" si="286"/>
        <v>#N/A</v>
      </c>
      <c r="JU50" s="146" t="e">
        <f t="shared" si="286"/>
        <v>#N/A</v>
      </c>
      <c r="JV50" s="146" t="e">
        <f t="shared" si="286"/>
        <v>#N/A</v>
      </c>
      <c r="JW50" s="146" t="e">
        <f t="shared" si="286"/>
        <v>#N/A</v>
      </c>
      <c r="JX50" s="146" t="e">
        <f t="shared" si="286"/>
        <v>#N/A</v>
      </c>
      <c r="JY50" s="146" t="e">
        <f t="shared" si="286"/>
        <v>#N/A</v>
      </c>
      <c r="JZ50" s="146" t="e">
        <f t="shared" si="286"/>
        <v>#N/A</v>
      </c>
      <c r="KA50" s="146" t="e">
        <f t="shared" si="286"/>
        <v>#N/A</v>
      </c>
      <c r="KB50" s="146" t="e">
        <f t="shared" si="286"/>
        <v>#N/A</v>
      </c>
      <c r="KC50" s="146" t="e">
        <f t="shared" si="21"/>
        <v>#N/A</v>
      </c>
      <c r="KD50" s="146" t="e">
        <f t="shared" si="298"/>
        <v>#N/A</v>
      </c>
      <c r="KE50" s="146" t="e">
        <f t="shared" si="298"/>
        <v>#N/A</v>
      </c>
      <c r="KF50" s="146" t="e">
        <f t="shared" si="298"/>
        <v>#N/A</v>
      </c>
      <c r="KG50" s="146" t="e">
        <f t="shared" si="311"/>
        <v>#N/A</v>
      </c>
      <c r="KH50" s="146" t="e">
        <f t="shared" si="311"/>
        <v>#N/A</v>
      </c>
      <c r="KI50" s="146" t="e">
        <f t="shared" si="311"/>
        <v>#N/A</v>
      </c>
      <c r="KJ50" s="146" t="e">
        <f t="shared" si="311"/>
        <v>#N/A</v>
      </c>
      <c r="KK50" s="146" t="e">
        <f t="shared" si="311"/>
        <v>#N/A</v>
      </c>
      <c r="KL50" s="146" t="e">
        <f t="shared" si="311"/>
        <v>#N/A</v>
      </c>
      <c r="KM50" s="146" t="e">
        <f t="shared" si="311"/>
        <v>#N/A</v>
      </c>
      <c r="KN50" s="146" t="e">
        <f t="shared" si="311"/>
        <v>#N/A</v>
      </c>
      <c r="KO50" s="146" t="e">
        <f t="shared" si="311"/>
        <v>#N/A</v>
      </c>
      <c r="KP50" s="146" t="e">
        <f t="shared" si="311"/>
        <v>#N/A</v>
      </c>
      <c r="KQ50" s="146" t="e">
        <f t="shared" si="311"/>
        <v>#N/A</v>
      </c>
      <c r="KR50" s="146" t="e">
        <f t="shared" si="311"/>
        <v>#N/A</v>
      </c>
      <c r="KS50" s="146" t="e">
        <f t="shared" si="311"/>
        <v>#N/A</v>
      </c>
      <c r="KT50" s="146" t="e">
        <f t="shared" si="311"/>
        <v>#N/A</v>
      </c>
      <c r="KU50" s="146" t="e">
        <f t="shared" si="311"/>
        <v>#N/A</v>
      </c>
      <c r="KV50" s="146" t="e">
        <f t="shared" si="306"/>
        <v>#N/A</v>
      </c>
      <c r="KW50" s="146" t="e">
        <f t="shared" si="306"/>
        <v>#N/A</v>
      </c>
      <c r="KX50" s="146" t="e">
        <f t="shared" si="306"/>
        <v>#N/A</v>
      </c>
      <c r="KY50" s="146" t="e">
        <f t="shared" si="306"/>
        <v>#N/A</v>
      </c>
      <c r="KZ50" s="146" t="e">
        <f t="shared" si="306"/>
        <v>#N/A</v>
      </c>
      <c r="LA50" s="146" t="e">
        <f t="shared" si="306"/>
        <v>#N/A</v>
      </c>
      <c r="LB50" s="146" t="e">
        <f t="shared" si="306"/>
        <v>#N/A</v>
      </c>
      <c r="LC50" s="146" t="e">
        <f t="shared" si="306"/>
        <v>#N/A</v>
      </c>
      <c r="LD50" s="146" t="e">
        <f t="shared" si="306"/>
        <v>#N/A</v>
      </c>
      <c r="LE50" s="146" t="e">
        <f t="shared" si="306"/>
        <v>#N/A</v>
      </c>
      <c r="LF50" s="146" t="e">
        <f t="shared" si="306"/>
        <v>#N/A</v>
      </c>
      <c r="LG50" s="146" t="e">
        <f t="shared" si="306"/>
        <v>#N/A</v>
      </c>
      <c r="LH50" s="146" t="e">
        <f t="shared" si="306"/>
        <v>#N/A</v>
      </c>
      <c r="LI50" s="146" t="e">
        <f t="shared" si="306"/>
        <v>#N/A</v>
      </c>
      <c r="LJ50" s="146" t="e">
        <f t="shared" si="306"/>
        <v>#N/A</v>
      </c>
      <c r="LK50" s="146" t="e">
        <f t="shared" si="302"/>
        <v>#N/A</v>
      </c>
      <c r="LL50" s="146" t="e">
        <f t="shared" si="302"/>
        <v>#N/A</v>
      </c>
      <c r="LM50" s="146" t="e">
        <f t="shared" si="302"/>
        <v>#N/A</v>
      </c>
      <c r="LN50" s="146" t="e">
        <f t="shared" si="302"/>
        <v>#N/A</v>
      </c>
      <c r="LO50" s="146" t="e">
        <f t="shared" si="302"/>
        <v>#N/A</v>
      </c>
      <c r="LP50" s="146" t="e">
        <f t="shared" si="302"/>
        <v>#N/A</v>
      </c>
      <c r="LQ50" s="146" t="e">
        <f t="shared" si="302"/>
        <v>#N/A</v>
      </c>
      <c r="LR50" s="146" t="e">
        <f t="shared" si="302"/>
        <v>#N/A</v>
      </c>
      <c r="LS50" s="146" t="e">
        <f t="shared" si="302"/>
        <v>#N/A</v>
      </c>
      <c r="LT50" s="146" t="e">
        <f t="shared" si="302"/>
        <v>#N/A</v>
      </c>
      <c r="LU50" s="146" t="e">
        <f t="shared" si="302"/>
        <v>#N/A</v>
      </c>
      <c r="LV50" s="146" t="e">
        <f t="shared" si="302"/>
        <v>#N/A</v>
      </c>
      <c r="LW50" s="146" t="e">
        <f t="shared" si="302"/>
        <v>#N/A</v>
      </c>
      <c r="LX50" s="146" t="e">
        <f t="shared" si="302"/>
        <v>#N/A</v>
      </c>
      <c r="LY50" s="146" t="e">
        <f t="shared" si="302"/>
        <v>#N/A</v>
      </c>
      <c r="LZ50" s="146" t="e">
        <f t="shared" si="287"/>
        <v>#N/A</v>
      </c>
      <c r="MA50" s="146" t="e">
        <f t="shared" si="287"/>
        <v>#N/A</v>
      </c>
      <c r="MB50" s="146" t="e">
        <f t="shared" si="287"/>
        <v>#N/A</v>
      </c>
      <c r="MC50" s="146" t="e">
        <f t="shared" si="287"/>
        <v>#N/A</v>
      </c>
      <c r="MD50" s="146" t="e">
        <f t="shared" si="287"/>
        <v>#N/A</v>
      </c>
      <c r="ME50" s="146" t="e">
        <f t="shared" si="287"/>
        <v>#N/A</v>
      </c>
      <c r="MF50" s="146" t="e">
        <f t="shared" si="287"/>
        <v>#N/A</v>
      </c>
      <c r="MG50" s="146" t="e">
        <f t="shared" si="287"/>
        <v>#N/A</v>
      </c>
      <c r="MH50" s="146" t="e">
        <f t="shared" si="287"/>
        <v>#N/A</v>
      </c>
      <c r="MI50" s="146" t="e">
        <f t="shared" si="287"/>
        <v>#N/A</v>
      </c>
      <c r="MJ50" s="146" t="e">
        <f t="shared" si="287"/>
        <v>#N/A</v>
      </c>
      <c r="MK50" s="146" t="e">
        <f t="shared" si="287"/>
        <v>#N/A</v>
      </c>
      <c r="ML50" s="146" t="e">
        <f t="shared" si="287"/>
        <v>#N/A</v>
      </c>
      <c r="MM50" s="146" t="e">
        <f t="shared" si="287"/>
        <v>#N/A</v>
      </c>
      <c r="MN50" s="146" t="e">
        <f t="shared" si="287"/>
        <v>#N/A</v>
      </c>
      <c r="MO50" s="146" t="e">
        <f t="shared" si="22"/>
        <v>#N/A</v>
      </c>
      <c r="MP50" s="146" t="e">
        <f t="shared" si="299"/>
        <v>#N/A</v>
      </c>
      <c r="MQ50" s="146" t="e">
        <f t="shared" si="299"/>
        <v>#N/A</v>
      </c>
      <c r="MR50" s="146" t="e">
        <f t="shared" si="299"/>
        <v>#N/A</v>
      </c>
      <c r="MS50" s="146" t="e">
        <f t="shared" si="312"/>
        <v>#N/A</v>
      </c>
      <c r="MT50" s="146" t="e">
        <f t="shared" si="312"/>
        <v>#N/A</v>
      </c>
      <c r="MU50" s="146" t="e">
        <f t="shared" si="312"/>
        <v>#N/A</v>
      </c>
      <c r="MV50" s="146" t="e">
        <f t="shared" si="312"/>
        <v>#N/A</v>
      </c>
      <c r="MW50" s="146" t="e">
        <f t="shared" si="312"/>
        <v>#N/A</v>
      </c>
      <c r="MX50" s="146" t="e">
        <f t="shared" si="312"/>
        <v>#N/A</v>
      </c>
      <c r="MY50" s="146" t="e">
        <f t="shared" si="312"/>
        <v>#N/A</v>
      </c>
      <c r="MZ50" s="146" t="e">
        <f t="shared" si="312"/>
        <v>#N/A</v>
      </c>
      <c r="NA50" s="146" t="e">
        <f t="shared" si="312"/>
        <v>#N/A</v>
      </c>
      <c r="NB50" s="146" t="e">
        <f t="shared" si="312"/>
        <v>#N/A</v>
      </c>
      <c r="NC50" s="146" t="e">
        <f t="shared" si="312"/>
        <v>#N/A</v>
      </c>
      <c r="ND50" s="146" t="e">
        <f t="shared" si="312"/>
        <v>#N/A</v>
      </c>
      <c r="NE50" s="146" t="e">
        <f t="shared" si="312"/>
        <v>#N/A</v>
      </c>
      <c r="NF50" s="146" t="e">
        <f t="shared" si="312"/>
        <v>#N/A</v>
      </c>
      <c r="NG50" s="146" t="e">
        <f t="shared" si="312"/>
        <v>#N/A</v>
      </c>
      <c r="NH50" s="146" t="e">
        <f t="shared" si="307"/>
        <v>#N/A</v>
      </c>
      <c r="NI50" s="146" t="e">
        <f t="shared" si="307"/>
        <v>#N/A</v>
      </c>
      <c r="NJ50" s="146" t="e">
        <f t="shared" si="307"/>
        <v>#N/A</v>
      </c>
      <c r="NK50" s="146" t="e">
        <f t="shared" si="307"/>
        <v>#N/A</v>
      </c>
      <c r="NL50" s="146" t="e">
        <f t="shared" si="307"/>
        <v>#N/A</v>
      </c>
      <c r="NM50" s="146" t="e">
        <f t="shared" si="307"/>
        <v>#N/A</v>
      </c>
      <c r="NN50" s="146" t="e">
        <f t="shared" si="307"/>
        <v>#N/A</v>
      </c>
      <c r="NO50" s="146" t="e">
        <f t="shared" si="307"/>
        <v>#N/A</v>
      </c>
      <c r="NP50" s="146" t="e">
        <f t="shared" si="307"/>
        <v>#N/A</v>
      </c>
      <c r="NQ50" s="146" t="e">
        <f t="shared" si="307"/>
        <v>#N/A</v>
      </c>
      <c r="NR50" s="146" t="e">
        <f t="shared" si="307"/>
        <v>#N/A</v>
      </c>
      <c r="NS50" s="146" t="e">
        <f t="shared" si="307"/>
        <v>#N/A</v>
      </c>
      <c r="NT50" s="146" t="e">
        <f t="shared" si="307"/>
        <v>#N/A</v>
      </c>
      <c r="NU50" s="146" t="e">
        <f t="shared" si="307"/>
        <v>#N/A</v>
      </c>
      <c r="NV50" s="146" t="e">
        <f t="shared" si="307"/>
        <v>#N/A</v>
      </c>
      <c r="NW50" s="146" t="e">
        <f t="shared" si="303"/>
        <v>#N/A</v>
      </c>
      <c r="NX50" s="146" t="e">
        <f t="shared" si="303"/>
        <v>#N/A</v>
      </c>
      <c r="NY50" s="146" t="e">
        <f t="shared" si="303"/>
        <v>#N/A</v>
      </c>
      <c r="NZ50" s="146" t="e">
        <f t="shared" si="303"/>
        <v>#N/A</v>
      </c>
      <c r="OA50" s="146" t="e">
        <f t="shared" si="303"/>
        <v>#N/A</v>
      </c>
      <c r="OB50" s="146" t="e">
        <f t="shared" si="303"/>
        <v>#N/A</v>
      </c>
      <c r="OC50" s="146" t="e">
        <f t="shared" si="303"/>
        <v>#N/A</v>
      </c>
      <c r="OD50" s="146" t="e">
        <f t="shared" si="303"/>
        <v>#N/A</v>
      </c>
      <c r="OE50" s="146" t="e">
        <f t="shared" si="303"/>
        <v>#N/A</v>
      </c>
      <c r="OF50" s="146" t="e">
        <f t="shared" si="303"/>
        <v>#N/A</v>
      </c>
      <c r="OG50" s="146" t="e">
        <f t="shared" si="303"/>
        <v>#N/A</v>
      </c>
      <c r="OH50" s="146" t="e">
        <f t="shared" si="303"/>
        <v>#N/A</v>
      </c>
      <c r="OI50" s="146" t="e">
        <f t="shared" si="303"/>
        <v>#N/A</v>
      </c>
      <c r="OJ50" s="146" t="e">
        <f t="shared" si="303"/>
        <v>#N/A</v>
      </c>
      <c r="OK50" s="146" t="e">
        <f t="shared" si="303"/>
        <v>#N/A</v>
      </c>
      <c r="OL50" s="146" t="e">
        <f t="shared" si="288"/>
        <v>#N/A</v>
      </c>
      <c r="OM50" s="146" t="e">
        <f t="shared" si="288"/>
        <v>#N/A</v>
      </c>
      <c r="ON50" s="146" t="e">
        <f t="shared" si="288"/>
        <v>#N/A</v>
      </c>
      <c r="OO50" s="146" t="e">
        <f t="shared" si="288"/>
        <v>#N/A</v>
      </c>
      <c r="OP50" s="146" t="e">
        <f t="shared" si="288"/>
        <v>#N/A</v>
      </c>
      <c r="OQ50" s="146" t="e">
        <f t="shared" si="288"/>
        <v>#N/A</v>
      </c>
      <c r="OR50" s="146" t="e">
        <f t="shared" si="288"/>
        <v>#N/A</v>
      </c>
      <c r="OS50" s="146" t="e">
        <f t="shared" si="288"/>
        <v>#N/A</v>
      </c>
      <c r="OT50" s="146" t="e">
        <f t="shared" si="288"/>
        <v>#N/A</v>
      </c>
      <c r="OU50" s="146" t="e">
        <f t="shared" si="288"/>
        <v>#N/A</v>
      </c>
      <c r="OV50" s="146" t="e">
        <f t="shared" si="288"/>
        <v>#N/A</v>
      </c>
      <c r="OW50" s="146" t="e">
        <f t="shared" si="288"/>
        <v>#N/A</v>
      </c>
      <c r="OX50" s="146" t="e">
        <f t="shared" si="288"/>
        <v>#N/A</v>
      </c>
      <c r="OY50" s="146" t="e">
        <f t="shared" si="288"/>
        <v>#N/A</v>
      </c>
      <c r="OZ50" s="146" t="e">
        <f t="shared" si="288"/>
        <v>#N/A</v>
      </c>
      <c r="PA50" s="146" t="e">
        <f t="shared" si="23"/>
        <v>#N/A</v>
      </c>
      <c r="PB50" s="146" t="e">
        <f t="shared" si="284"/>
        <v>#N/A</v>
      </c>
      <c r="PC50" s="146" t="e">
        <f t="shared" si="284"/>
        <v>#N/A</v>
      </c>
      <c r="PD50" s="146" t="e">
        <f t="shared" si="284"/>
        <v>#N/A</v>
      </c>
      <c r="PE50" s="146" t="e">
        <f t="shared" si="284"/>
        <v>#N/A</v>
      </c>
      <c r="PF50" s="146" t="e">
        <f t="shared" si="284"/>
        <v>#N/A</v>
      </c>
      <c r="PG50" s="146" t="e">
        <f t="shared" si="284"/>
        <v>#N/A</v>
      </c>
      <c r="PH50" s="146" t="e">
        <f t="shared" si="284"/>
        <v>#N/A</v>
      </c>
      <c r="PI50" s="146" t="e">
        <f t="shared" si="284"/>
        <v>#N/A</v>
      </c>
    </row>
    <row r="51" spans="1:425" hidden="1" x14ac:dyDescent="0.45">
      <c r="A51" s="4">
        <v>48</v>
      </c>
      <c r="B51" s="319" t="str">
        <f>IFERROR(_xlfn.LOGNORM.INV(VLookups!$B$22,LN($G51),LN($K51)),"")</f>
        <v/>
      </c>
      <c r="C51" s="81"/>
      <c r="D51" s="319" t="str">
        <f>IFERROR(_xlfn.LOGNORM.INV(VLookups!$B$23,LN($G51),LN($K51)),"")</f>
        <v/>
      </c>
      <c r="E51" s="32" t="str">
        <f t="shared" si="8"/>
        <v/>
      </c>
      <c r="F51" s="32" t="str">
        <f t="shared" si="9"/>
        <v/>
      </c>
      <c r="G51" s="65" t="str">
        <f>IF(AND(C51&gt;0,NOT(ISBLANK(H51))),IF(VLOOKUP($C$3,VLookups!$A$17:$B$18,2,FALSE),C51*VLOOKUP(H51,VLookups!$A$4:$B$13,2,FALSE),C51),"")</f>
        <v/>
      </c>
      <c r="H51" s="21"/>
      <c r="I51" s="53"/>
      <c r="J51" s="237"/>
      <c r="K51" s="320" t="str">
        <f>IF(C51&gt;0,IF(ISBLANK(J51),IF(ISBLANK(H51),"",VLOOKUP(H51,VLookups!$A$4:$C$13,3,FALSE)),J51),"")</f>
        <v/>
      </c>
      <c r="L51" s="320" t="str">
        <f t="shared" si="10"/>
        <v/>
      </c>
      <c r="M51" s="67" t="str">
        <f t="shared" si="11"/>
        <v/>
      </c>
      <c r="N51" s="81"/>
      <c r="O51" s="230" t="str">
        <f>IF(AND(N51&gt;0,C51&gt;0,NOT(K51="")),ABS(VLOOKUP($N$1,VLookups!$A$27:$B$28,2,FALSE)-_xlfn.LOGNORM.DIST(N51,LN(G51),LN(K51),TRUE)),"")</f>
        <v/>
      </c>
      <c r="P51" s="80" t="str">
        <f>IF(AND($B51&gt;0,$C51&gt;0,$D51&gt;0,NOT(ISBLANK($H51))),_xlfn.LOGNORM.INV(ABS(VLOOKUP($N$1,VLookups!$A$27:$B$28,2,FALSE)-P$3),LN($G51),LN($K51)),"")</f>
        <v/>
      </c>
      <c r="Q51" s="79" t="str">
        <f>IF(AND($B51&gt;0,$C51&gt;0,$D51&gt;0,NOT(ISBLANK($H51))),_xlfn.LOGNORM.INV(ABS(VLOOKUP($N$1,VLookups!$A$27:$B$28,2,FALSE)-Q$3),LN($G51),LN($K51)),"")</f>
        <v/>
      </c>
      <c r="R51" s="80" t="str">
        <f>IF(AND($B51&gt;0,$C51&gt;0,$D51&gt;0,NOT(ISBLANK($H51))),_xlfn.LOGNORM.INV(ABS(VLOOKUP($N$1,VLookups!$A$27:$B$28,2,FALSE)-R$3),LN($G51),LN($K51)),"")</f>
        <v/>
      </c>
      <c r="S51" s="79" t="str">
        <f>IF(AND($B51&gt;0,$C51&gt;0,$D51&gt;0,NOT(ISBLANK($H51))),_xlfn.LOGNORM.INV(ABS(VLOOKUP($N$1,VLookups!$A$27:$B$28,2,FALSE)-S$3),LN($G51),LN($K51)),"")</f>
        <v/>
      </c>
      <c r="T51" s="80" t="str">
        <f>IF(AND($B51&gt;0,$C51&gt;0,$D51&gt;0,NOT(ISBLANK($H51))),_xlfn.LOGNORM.INV(ABS(VLOOKUP($N$1,VLookups!$A$27:$B$28,2,FALSE)-T$3),LN($G51),LN($K51)),"")</f>
        <v/>
      </c>
      <c r="U51" s="79" t="str">
        <f>IF(AND($B51&gt;0,$C51&gt;0,$D51&gt;0,NOT(ISBLANK($H51))),_xlfn.LOGNORM.INV(ABS(VLOOKUP($N$1,VLookups!$A$27:$B$28,2,FALSE)-U$3),LN($G51),LN($K51)),"")</f>
        <v/>
      </c>
      <c r="V51" s="5"/>
      <c r="W51" s="145" t="str">
        <f t="shared" si="12"/>
        <v/>
      </c>
      <c r="X51" s="145" t="str">
        <f t="shared" si="13"/>
        <v/>
      </c>
      <c r="Y51" s="46" t="str">
        <f t="shared" ref="Y51" si="314">IF(ISNONTEXT($W51),X51+$W51,"")</f>
        <v/>
      </c>
      <c r="Z51" s="46" t="str">
        <f t="shared" si="25"/>
        <v/>
      </c>
      <c r="AA51" s="46" t="str">
        <f t="shared" si="26"/>
        <v/>
      </c>
      <c r="AB51" s="46" t="str">
        <f t="shared" si="27"/>
        <v/>
      </c>
      <c r="AC51" s="46" t="str">
        <f t="shared" si="28"/>
        <v/>
      </c>
      <c r="AD51" s="46" t="str">
        <f t="shared" si="29"/>
        <v/>
      </c>
      <c r="AE51" s="46" t="str">
        <f t="shared" si="30"/>
        <v/>
      </c>
      <c r="AF51" s="46" t="str">
        <f t="shared" si="31"/>
        <v/>
      </c>
      <c r="AG51" s="46" t="str">
        <f t="shared" si="32"/>
        <v/>
      </c>
      <c r="AH51" s="46" t="str">
        <f t="shared" si="33"/>
        <v/>
      </c>
      <c r="AI51" s="46" t="str">
        <f t="shared" si="34"/>
        <v/>
      </c>
      <c r="AJ51" s="46" t="str">
        <f t="shared" si="35"/>
        <v/>
      </c>
      <c r="AK51" s="46" t="str">
        <f t="shared" si="36"/>
        <v/>
      </c>
      <c r="AL51" s="46" t="str">
        <f t="shared" si="37"/>
        <v/>
      </c>
      <c r="AM51" s="46" t="str">
        <f t="shared" si="38"/>
        <v/>
      </c>
      <c r="AN51" s="46" t="str">
        <f t="shared" si="39"/>
        <v/>
      </c>
      <c r="AO51" s="46" t="str">
        <f t="shared" si="40"/>
        <v/>
      </c>
      <c r="AP51" s="46" t="str">
        <f t="shared" si="41"/>
        <v/>
      </c>
      <c r="AQ51" s="46" t="str">
        <f t="shared" si="42"/>
        <v/>
      </c>
      <c r="AR51" s="46" t="str">
        <f t="shared" si="43"/>
        <v/>
      </c>
      <c r="AS51" s="46" t="str">
        <f t="shared" si="44"/>
        <v/>
      </c>
      <c r="AT51" s="46" t="str">
        <f t="shared" si="45"/>
        <v/>
      </c>
      <c r="AU51" s="46" t="str">
        <f t="shared" si="46"/>
        <v/>
      </c>
      <c r="AV51" s="46" t="str">
        <f t="shared" si="47"/>
        <v/>
      </c>
      <c r="AW51" s="46" t="str">
        <f t="shared" si="48"/>
        <v/>
      </c>
      <c r="AX51" s="46" t="str">
        <f t="shared" si="49"/>
        <v/>
      </c>
      <c r="AY51" s="46" t="str">
        <f t="shared" si="50"/>
        <v/>
      </c>
      <c r="AZ51" s="46" t="str">
        <f t="shared" si="51"/>
        <v/>
      </c>
      <c r="BA51" s="46" t="str">
        <f t="shared" si="52"/>
        <v/>
      </c>
      <c r="BB51" s="46" t="str">
        <f t="shared" si="53"/>
        <v/>
      </c>
      <c r="BC51" s="46" t="str">
        <f t="shared" si="54"/>
        <v/>
      </c>
      <c r="BD51" s="46" t="str">
        <f t="shared" si="55"/>
        <v/>
      </c>
      <c r="BE51" s="46" t="str">
        <f t="shared" si="56"/>
        <v/>
      </c>
      <c r="BF51" s="46" t="str">
        <f t="shared" si="57"/>
        <v/>
      </c>
      <c r="BG51" s="46" t="str">
        <f t="shared" si="58"/>
        <v/>
      </c>
      <c r="BH51" s="46" t="str">
        <f t="shared" si="59"/>
        <v/>
      </c>
      <c r="BI51" s="46" t="str">
        <f t="shared" si="60"/>
        <v/>
      </c>
      <c r="BJ51" s="46" t="str">
        <f t="shared" si="61"/>
        <v/>
      </c>
      <c r="BK51" s="46" t="str">
        <f t="shared" si="62"/>
        <v/>
      </c>
      <c r="BL51" s="46" t="str">
        <f t="shared" si="63"/>
        <v/>
      </c>
      <c r="BM51" s="46" t="str">
        <f t="shared" si="64"/>
        <v/>
      </c>
      <c r="BN51" s="46" t="str">
        <f t="shared" si="65"/>
        <v/>
      </c>
      <c r="BO51" s="46" t="str">
        <f t="shared" si="66"/>
        <v/>
      </c>
      <c r="BP51" s="46" t="str">
        <f t="shared" si="67"/>
        <v/>
      </c>
      <c r="BQ51" s="46" t="str">
        <f t="shared" si="68"/>
        <v/>
      </c>
      <c r="BR51" s="46" t="str">
        <f t="shared" si="69"/>
        <v/>
      </c>
      <c r="BS51" s="46" t="str">
        <f t="shared" si="70"/>
        <v/>
      </c>
      <c r="BT51" s="46" t="str">
        <f t="shared" si="71"/>
        <v/>
      </c>
      <c r="BU51" s="46" t="str">
        <f t="shared" si="72"/>
        <v/>
      </c>
      <c r="BV51" s="46" t="str">
        <f t="shared" si="73"/>
        <v/>
      </c>
      <c r="BW51" s="46" t="str">
        <f t="shared" si="74"/>
        <v/>
      </c>
      <c r="BX51" s="46" t="str">
        <f t="shared" si="75"/>
        <v/>
      </c>
      <c r="BY51" s="46" t="str">
        <f t="shared" si="76"/>
        <v/>
      </c>
      <c r="BZ51" s="46" t="str">
        <f t="shared" si="77"/>
        <v/>
      </c>
      <c r="CA51" s="46" t="str">
        <f t="shared" si="78"/>
        <v/>
      </c>
      <c r="CB51" s="46" t="str">
        <f t="shared" si="79"/>
        <v/>
      </c>
      <c r="CC51" s="46" t="str">
        <f t="shared" si="80"/>
        <v/>
      </c>
      <c r="CD51" s="46" t="str">
        <f t="shared" si="81"/>
        <v/>
      </c>
      <c r="CE51" s="46" t="str">
        <f t="shared" si="82"/>
        <v/>
      </c>
      <c r="CF51" s="46" t="str">
        <f t="shared" si="83"/>
        <v/>
      </c>
      <c r="CG51" s="46" t="str">
        <f t="shared" si="84"/>
        <v/>
      </c>
      <c r="CH51" s="46" t="str">
        <f t="shared" si="85"/>
        <v/>
      </c>
      <c r="CI51" s="46" t="str">
        <f t="shared" si="86"/>
        <v/>
      </c>
      <c r="CJ51" s="46" t="str">
        <f t="shared" si="87"/>
        <v/>
      </c>
      <c r="CK51" s="46" t="str">
        <f t="shared" si="18"/>
        <v/>
      </c>
      <c r="CL51" s="46" t="str">
        <f t="shared" si="88"/>
        <v/>
      </c>
      <c r="CM51" s="46" t="str">
        <f t="shared" si="89"/>
        <v/>
      </c>
      <c r="CN51" s="46" t="str">
        <f t="shared" si="90"/>
        <v/>
      </c>
      <c r="CO51" s="46" t="str">
        <f t="shared" si="91"/>
        <v/>
      </c>
      <c r="CP51" s="46" t="str">
        <f t="shared" si="92"/>
        <v/>
      </c>
      <c r="CQ51" s="46" t="str">
        <f t="shared" si="93"/>
        <v/>
      </c>
      <c r="CR51" s="46" t="str">
        <f t="shared" si="94"/>
        <v/>
      </c>
      <c r="CS51" s="46" t="str">
        <f t="shared" si="95"/>
        <v/>
      </c>
      <c r="CT51" s="46" t="str">
        <f t="shared" si="96"/>
        <v/>
      </c>
      <c r="CU51" s="46" t="str">
        <f t="shared" si="97"/>
        <v/>
      </c>
      <c r="CV51" s="46" t="str">
        <f t="shared" si="98"/>
        <v/>
      </c>
      <c r="CW51" s="46" t="str">
        <f t="shared" si="99"/>
        <v/>
      </c>
      <c r="CX51" s="46" t="str">
        <f t="shared" si="100"/>
        <v/>
      </c>
      <c r="CY51" s="46" t="str">
        <f t="shared" si="101"/>
        <v/>
      </c>
      <c r="CZ51" s="46" t="str">
        <f t="shared" si="102"/>
        <v/>
      </c>
      <c r="DA51" s="46" t="str">
        <f t="shared" si="103"/>
        <v/>
      </c>
      <c r="DB51" s="46" t="str">
        <f t="shared" si="104"/>
        <v/>
      </c>
      <c r="DC51" s="46" t="str">
        <f t="shared" si="105"/>
        <v/>
      </c>
      <c r="DD51" s="46" t="str">
        <f t="shared" si="106"/>
        <v/>
      </c>
      <c r="DE51" s="46" t="str">
        <f t="shared" si="107"/>
        <v/>
      </c>
      <c r="DF51" s="46" t="str">
        <f t="shared" si="108"/>
        <v/>
      </c>
      <c r="DG51" s="46" t="str">
        <f t="shared" si="109"/>
        <v/>
      </c>
      <c r="DH51" s="46" t="str">
        <f t="shared" si="110"/>
        <v/>
      </c>
      <c r="DI51" s="46" t="str">
        <f t="shared" si="111"/>
        <v/>
      </c>
      <c r="DJ51" s="46" t="str">
        <f t="shared" si="112"/>
        <v/>
      </c>
      <c r="DK51" s="46" t="str">
        <f t="shared" si="113"/>
        <v/>
      </c>
      <c r="DL51" s="46" t="str">
        <f t="shared" si="114"/>
        <v/>
      </c>
      <c r="DM51" s="46" t="str">
        <f t="shared" si="115"/>
        <v/>
      </c>
      <c r="DN51" s="46" t="str">
        <f t="shared" si="116"/>
        <v/>
      </c>
      <c r="DO51" s="46" t="str">
        <f t="shared" si="117"/>
        <v/>
      </c>
      <c r="DP51" s="46" t="str">
        <f t="shared" si="118"/>
        <v/>
      </c>
      <c r="DQ51" s="46" t="str">
        <f t="shared" si="119"/>
        <v/>
      </c>
      <c r="DR51" s="46" t="str">
        <f t="shared" si="120"/>
        <v/>
      </c>
      <c r="DS51" s="46" t="str">
        <f t="shared" si="121"/>
        <v/>
      </c>
      <c r="DT51" s="46" t="str">
        <f t="shared" si="122"/>
        <v/>
      </c>
      <c r="DU51" s="46" t="str">
        <f t="shared" si="123"/>
        <v/>
      </c>
      <c r="DV51" s="46" t="str">
        <f t="shared" si="124"/>
        <v/>
      </c>
      <c r="DW51" s="46" t="str">
        <f t="shared" si="125"/>
        <v/>
      </c>
      <c r="DX51" s="46" t="str">
        <f t="shared" si="126"/>
        <v/>
      </c>
      <c r="DY51" s="46" t="str">
        <f t="shared" si="127"/>
        <v/>
      </c>
      <c r="DZ51" s="46" t="str">
        <f t="shared" si="128"/>
        <v/>
      </c>
      <c r="EA51" s="46" t="str">
        <f t="shared" si="129"/>
        <v/>
      </c>
      <c r="EB51" s="46" t="str">
        <f t="shared" si="130"/>
        <v/>
      </c>
      <c r="EC51" s="46" t="str">
        <f t="shared" si="131"/>
        <v/>
      </c>
      <c r="ED51" s="46" t="str">
        <f t="shared" si="132"/>
        <v/>
      </c>
      <c r="EE51" s="46" t="str">
        <f t="shared" si="133"/>
        <v/>
      </c>
      <c r="EF51" s="46" t="str">
        <f t="shared" si="134"/>
        <v/>
      </c>
      <c r="EG51" s="46" t="str">
        <f t="shared" si="135"/>
        <v/>
      </c>
      <c r="EH51" s="46" t="str">
        <f t="shared" si="136"/>
        <v/>
      </c>
      <c r="EI51" s="46" t="str">
        <f t="shared" si="137"/>
        <v/>
      </c>
      <c r="EJ51" s="46" t="str">
        <f t="shared" si="138"/>
        <v/>
      </c>
      <c r="EK51" s="46" t="str">
        <f t="shared" si="139"/>
        <v/>
      </c>
      <c r="EL51" s="46" t="str">
        <f t="shared" si="140"/>
        <v/>
      </c>
      <c r="EM51" s="46" t="str">
        <f t="shared" si="141"/>
        <v/>
      </c>
      <c r="EN51" s="46" t="str">
        <f t="shared" si="142"/>
        <v/>
      </c>
      <c r="EO51" s="46" t="str">
        <f t="shared" si="143"/>
        <v/>
      </c>
      <c r="EP51" s="46" t="str">
        <f t="shared" si="144"/>
        <v/>
      </c>
      <c r="EQ51" s="46" t="str">
        <f t="shared" si="145"/>
        <v/>
      </c>
      <c r="ER51" s="46" t="str">
        <f t="shared" si="146"/>
        <v/>
      </c>
      <c r="ES51" s="46" t="str">
        <f t="shared" si="147"/>
        <v/>
      </c>
      <c r="ET51" s="46" t="str">
        <f t="shared" si="148"/>
        <v/>
      </c>
      <c r="EU51" s="46" t="str">
        <f t="shared" si="149"/>
        <v/>
      </c>
      <c r="EV51" s="46" t="str">
        <f t="shared" si="150"/>
        <v/>
      </c>
      <c r="EW51" s="46" t="str">
        <f t="shared" si="19"/>
        <v/>
      </c>
      <c r="EX51" s="46" t="str">
        <f t="shared" si="151"/>
        <v/>
      </c>
      <c r="EY51" s="46" t="str">
        <f t="shared" si="152"/>
        <v/>
      </c>
      <c r="EZ51" s="46" t="str">
        <f t="shared" si="153"/>
        <v/>
      </c>
      <c r="FA51" s="46" t="str">
        <f t="shared" si="154"/>
        <v/>
      </c>
      <c r="FB51" s="46" t="str">
        <f t="shared" si="155"/>
        <v/>
      </c>
      <c r="FC51" s="46" t="str">
        <f t="shared" si="156"/>
        <v/>
      </c>
      <c r="FD51" s="46" t="str">
        <f t="shared" si="157"/>
        <v/>
      </c>
      <c r="FE51" s="46" t="str">
        <f t="shared" si="158"/>
        <v/>
      </c>
      <c r="FF51" s="46" t="str">
        <f t="shared" si="159"/>
        <v/>
      </c>
      <c r="FG51" s="46" t="str">
        <f t="shared" si="160"/>
        <v/>
      </c>
      <c r="FH51" s="46" t="str">
        <f t="shared" si="161"/>
        <v/>
      </c>
      <c r="FI51" s="46" t="str">
        <f t="shared" si="162"/>
        <v/>
      </c>
      <c r="FJ51" s="46" t="str">
        <f t="shared" si="163"/>
        <v/>
      </c>
      <c r="FK51" s="46" t="str">
        <f t="shared" si="164"/>
        <v/>
      </c>
      <c r="FL51" s="46" t="str">
        <f t="shared" si="165"/>
        <v/>
      </c>
      <c r="FM51" s="46" t="str">
        <f t="shared" si="166"/>
        <v/>
      </c>
      <c r="FN51" s="46" t="str">
        <f t="shared" si="167"/>
        <v/>
      </c>
      <c r="FO51" s="46" t="str">
        <f t="shared" si="168"/>
        <v/>
      </c>
      <c r="FP51" s="46" t="str">
        <f t="shared" si="169"/>
        <v/>
      </c>
      <c r="FQ51" s="46" t="str">
        <f t="shared" si="170"/>
        <v/>
      </c>
      <c r="FR51" s="46" t="str">
        <f t="shared" si="171"/>
        <v/>
      </c>
      <c r="FS51" s="46" t="str">
        <f t="shared" si="172"/>
        <v/>
      </c>
      <c r="FT51" s="46" t="str">
        <f t="shared" si="173"/>
        <v/>
      </c>
      <c r="FU51" s="46" t="str">
        <f t="shared" si="174"/>
        <v/>
      </c>
      <c r="FV51" s="46" t="str">
        <f t="shared" si="175"/>
        <v/>
      </c>
      <c r="FW51" s="46" t="str">
        <f t="shared" si="176"/>
        <v/>
      </c>
      <c r="FX51" s="46" t="str">
        <f t="shared" si="177"/>
        <v/>
      </c>
      <c r="FY51" s="46" t="str">
        <f t="shared" si="178"/>
        <v/>
      </c>
      <c r="FZ51" s="46" t="str">
        <f t="shared" si="179"/>
        <v/>
      </c>
      <c r="GA51" s="46" t="str">
        <f t="shared" si="180"/>
        <v/>
      </c>
      <c r="GB51" s="46" t="str">
        <f t="shared" si="181"/>
        <v/>
      </c>
      <c r="GC51" s="46" t="str">
        <f t="shared" si="182"/>
        <v/>
      </c>
      <c r="GD51" s="46" t="str">
        <f t="shared" si="183"/>
        <v/>
      </c>
      <c r="GE51" s="46" t="str">
        <f t="shared" si="184"/>
        <v/>
      </c>
      <c r="GF51" s="46" t="str">
        <f t="shared" si="185"/>
        <v/>
      </c>
      <c r="GG51" s="46" t="str">
        <f t="shared" si="186"/>
        <v/>
      </c>
      <c r="GH51" s="46" t="str">
        <f t="shared" si="187"/>
        <v/>
      </c>
      <c r="GI51" s="46" t="str">
        <f t="shared" si="188"/>
        <v/>
      </c>
      <c r="GJ51" s="46" t="str">
        <f t="shared" si="189"/>
        <v/>
      </c>
      <c r="GK51" s="46" t="str">
        <f t="shared" si="190"/>
        <v/>
      </c>
      <c r="GL51" s="46" t="str">
        <f t="shared" si="191"/>
        <v/>
      </c>
      <c r="GM51" s="46" t="str">
        <f t="shared" si="192"/>
        <v/>
      </c>
      <c r="GN51" s="46" t="str">
        <f t="shared" si="193"/>
        <v/>
      </c>
      <c r="GO51" s="46" t="str">
        <f t="shared" si="194"/>
        <v/>
      </c>
      <c r="GP51" s="46" t="str">
        <f t="shared" si="195"/>
        <v/>
      </c>
      <c r="GQ51" s="46" t="str">
        <f t="shared" si="196"/>
        <v/>
      </c>
      <c r="GR51" s="46" t="str">
        <f t="shared" si="197"/>
        <v/>
      </c>
      <c r="GS51" s="46" t="str">
        <f t="shared" si="198"/>
        <v/>
      </c>
      <c r="GT51" s="46" t="str">
        <f t="shared" si="199"/>
        <v/>
      </c>
      <c r="GU51" s="46" t="str">
        <f t="shared" si="200"/>
        <v/>
      </c>
      <c r="GV51" s="46" t="str">
        <f t="shared" si="201"/>
        <v/>
      </c>
      <c r="GW51" s="46" t="str">
        <f t="shared" si="202"/>
        <v/>
      </c>
      <c r="GX51" s="46" t="str">
        <f t="shared" si="203"/>
        <v/>
      </c>
      <c r="GY51" s="46" t="str">
        <f t="shared" si="204"/>
        <v/>
      </c>
      <c r="GZ51" s="46" t="str">
        <f t="shared" si="205"/>
        <v/>
      </c>
      <c r="HA51" s="46" t="str">
        <f t="shared" si="206"/>
        <v/>
      </c>
      <c r="HB51" s="46" t="str">
        <f t="shared" si="207"/>
        <v/>
      </c>
      <c r="HC51" s="46" t="str">
        <f t="shared" si="208"/>
        <v/>
      </c>
      <c r="HD51" s="46" t="str">
        <f t="shared" si="209"/>
        <v/>
      </c>
      <c r="HE51" s="46" t="str">
        <f t="shared" si="210"/>
        <v/>
      </c>
      <c r="HF51" s="46" t="str">
        <f t="shared" si="211"/>
        <v/>
      </c>
      <c r="HG51" s="46" t="str">
        <f t="shared" si="212"/>
        <v/>
      </c>
      <c r="HH51" s="46" t="str">
        <f t="shared" si="213"/>
        <v/>
      </c>
      <c r="HI51" s="46" t="str">
        <f t="shared" si="20"/>
        <v/>
      </c>
      <c r="HJ51" s="46" t="str">
        <f t="shared" si="241"/>
        <v/>
      </c>
      <c r="HK51" s="46" t="str">
        <f t="shared" si="242"/>
        <v/>
      </c>
      <c r="HL51" s="46" t="str">
        <f t="shared" si="243"/>
        <v/>
      </c>
      <c r="HM51" s="46" t="str">
        <f t="shared" si="244"/>
        <v/>
      </c>
      <c r="HN51" s="46" t="str">
        <f t="shared" si="245"/>
        <v/>
      </c>
      <c r="HO51" s="46" t="str">
        <f t="shared" si="246"/>
        <v/>
      </c>
      <c r="HP51" s="46" t="str">
        <f t="shared" si="247"/>
        <v/>
      </c>
      <c r="HQ51" s="146" t="e">
        <f t="shared" si="283"/>
        <v>#N/A</v>
      </c>
      <c r="HR51" s="146" t="e">
        <f t="shared" si="297"/>
        <v>#N/A</v>
      </c>
      <c r="HS51" s="146" t="e">
        <f t="shared" si="297"/>
        <v>#N/A</v>
      </c>
      <c r="HT51" s="146" t="e">
        <f t="shared" si="297"/>
        <v>#N/A</v>
      </c>
      <c r="HU51" s="146" t="e">
        <f t="shared" si="310"/>
        <v>#N/A</v>
      </c>
      <c r="HV51" s="146" t="e">
        <f t="shared" si="310"/>
        <v>#N/A</v>
      </c>
      <c r="HW51" s="146" t="e">
        <f t="shared" si="310"/>
        <v>#N/A</v>
      </c>
      <c r="HX51" s="146" t="e">
        <f t="shared" si="310"/>
        <v>#N/A</v>
      </c>
      <c r="HY51" s="146" t="e">
        <f t="shared" si="310"/>
        <v>#N/A</v>
      </c>
      <c r="HZ51" s="146" t="e">
        <f t="shared" si="310"/>
        <v>#N/A</v>
      </c>
      <c r="IA51" s="146" t="e">
        <f t="shared" si="310"/>
        <v>#N/A</v>
      </c>
      <c r="IB51" s="146" t="e">
        <f t="shared" si="310"/>
        <v>#N/A</v>
      </c>
      <c r="IC51" s="146" t="e">
        <f t="shared" si="310"/>
        <v>#N/A</v>
      </c>
      <c r="ID51" s="146" t="e">
        <f t="shared" si="310"/>
        <v>#N/A</v>
      </c>
      <c r="IE51" s="146" t="e">
        <f t="shared" si="310"/>
        <v>#N/A</v>
      </c>
      <c r="IF51" s="146" t="e">
        <f t="shared" si="310"/>
        <v>#N/A</v>
      </c>
      <c r="IG51" s="146" t="e">
        <f t="shared" si="310"/>
        <v>#N/A</v>
      </c>
      <c r="IH51" s="146" t="e">
        <f t="shared" si="310"/>
        <v>#N/A</v>
      </c>
      <c r="II51" s="146" t="e">
        <f t="shared" si="310"/>
        <v>#N/A</v>
      </c>
      <c r="IJ51" s="146" t="e">
        <f t="shared" si="305"/>
        <v>#N/A</v>
      </c>
      <c r="IK51" s="146" t="e">
        <f t="shared" si="305"/>
        <v>#N/A</v>
      </c>
      <c r="IL51" s="146" t="e">
        <f t="shared" si="305"/>
        <v>#N/A</v>
      </c>
      <c r="IM51" s="146" t="e">
        <f t="shared" si="305"/>
        <v>#N/A</v>
      </c>
      <c r="IN51" s="146" t="e">
        <f t="shared" si="305"/>
        <v>#N/A</v>
      </c>
      <c r="IO51" s="146" t="e">
        <f t="shared" si="305"/>
        <v>#N/A</v>
      </c>
      <c r="IP51" s="146" t="e">
        <f t="shared" si="305"/>
        <v>#N/A</v>
      </c>
      <c r="IQ51" s="146" t="e">
        <f t="shared" si="305"/>
        <v>#N/A</v>
      </c>
      <c r="IR51" s="146" t="e">
        <f t="shared" si="305"/>
        <v>#N/A</v>
      </c>
      <c r="IS51" s="146" t="e">
        <f t="shared" si="305"/>
        <v>#N/A</v>
      </c>
      <c r="IT51" s="146" t="e">
        <f t="shared" si="305"/>
        <v>#N/A</v>
      </c>
      <c r="IU51" s="146" t="e">
        <f t="shared" si="305"/>
        <v>#N/A</v>
      </c>
      <c r="IV51" s="146" t="e">
        <f t="shared" si="305"/>
        <v>#N/A</v>
      </c>
      <c r="IW51" s="146" t="e">
        <f t="shared" si="305"/>
        <v>#N/A</v>
      </c>
      <c r="IX51" s="146" t="e">
        <f t="shared" si="305"/>
        <v>#N/A</v>
      </c>
      <c r="IY51" s="146" t="e">
        <f t="shared" si="301"/>
        <v>#N/A</v>
      </c>
      <c r="IZ51" s="146" t="e">
        <f t="shared" si="301"/>
        <v>#N/A</v>
      </c>
      <c r="JA51" s="146" t="e">
        <f t="shared" si="301"/>
        <v>#N/A</v>
      </c>
      <c r="JB51" s="146" t="e">
        <f t="shared" si="301"/>
        <v>#N/A</v>
      </c>
      <c r="JC51" s="146" t="e">
        <f t="shared" si="301"/>
        <v>#N/A</v>
      </c>
      <c r="JD51" s="146" t="e">
        <f t="shared" si="301"/>
        <v>#N/A</v>
      </c>
      <c r="JE51" s="146" t="e">
        <f t="shared" si="301"/>
        <v>#N/A</v>
      </c>
      <c r="JF51" s="146" t="e">
        <f t="shared" si="301"/>
        <v>#N/A</v>
      </c>
      <c r="JG51" s="146" t="e">
        <f t="shared" si="301"/>
        <v>#N/A</v>
      </c>
      <c r="JH51" s="146" t="e">
        <f t="shared" si="301"/>
        <v>#N/A</v>
      </c>
      <c r="JI51" s="146" t="e">
        <f t="shared" si="301"/>
        <v>#N/A</v>
      </c>
      <c r="JJ51" s="146" t="e">
        <f t="shared" si="301"/>
        <v>#N/A</v>
      </c>
      <c r="JK51" s="146" t="e">
        <f t="shared" si="301"/>
        <v>#N/A</v>
      </c>
      <c r="JL51" s="146" t="e">
        <f t="shared" si="301"/>
        <v>#N/A</v>
      </c>
      <c r="JM51" s="146" t="e">
        <f t="shared" si="301"/>
        <v>#N/A</v>
      </c>
      <c r="JN51" s="146" t="e">
        <f t="shared" si="286"/>
        <v>#N/A</v>
      </c>
      <c r="JO51" s="146" t="e">
        <f t="shared" si="286"/>
        <v>#N/A</v>
      </c>
      <c r="JP51" s="146" t="e">
        <f t="shared" si="286"/>
        <v>#N/A</v>
      </c>
      <c r="JQ51" s="146" t="e">
        <f t="shared" si="286"/>
        <v>#N/A</v>
      </c>
      <c r="JR51" s="146" t="e">
        <f t="shared" si="286"/>
        <v>#N/A</v>
      </c>
      <c r="JS51" s="146" t="e">
        <f t="shared" si="286"/>
        <v>#N/A</v>
      </c>
      <c r="JT51" s="146" t="e">
        <f t="shared" si="286"/>
        <v>#N/A</v>
      </c>
      <c r="JU51" s="146" t="e">
        <f t="shared" si="286"/>
        <v>#N/A</v>
      </c>
      <c r="JV51" s="146" t="e">
        <f t="shared" si="286"/>
        <v>#N/A</v>
      </c>
      <c r="JW51" s="146" t="e">
        <f t="shared" si="286"/>
        <v>#N/A</v>
      </c>
      <c r="JX51" s="146" t="e">
        <f t="shared" si="286"/>
        <v>#N/A</v>
      </c>
      <c r="JY51" s="146" t="e">
        <f t="shared" si="286"/>
        <v>#N/A</v>
      </c>
      <c r="JZ51" s="146" t="e">
        <f t="shared" si="286"/>
        <v>#N/A</v>
      </c>
      <c r="KA51" s="146" t="e">
        <f t="shared" si="286"/>
        <v>#N/A</v>
      </c>
      <c r="KB51" s="146" t="e">
        <f t="shared" si="286"/>
        <v>#N/A</v>
      </c>
      <c r="KC51" s="146" t="e">
        <f t="shared" si="21"/>
        <v>#N/A</v>
      </c>
      <c r="KD51" s="146" t="e">
        <f t="shared" si="298"/>
        <v>#N/A</v>
      </c>
      <c r="KE51" s="146" t="e">
        <f t="shared" si="298"/>
        <v>#N/A</v>
      </c>
      <c r="KF51" s="146" t="e">
        <f t="shared" si="298"/>
        <v>#N/A</v>
      </c>
      <c r="KG51" s="146" t="e">
        <f t="shared" si="311"/>
        <v>#N/A</v>
      </c>
      <c r="KH51" s="146" t="e">
        <f t="shared" si="311"/>
        <v>#N/A</v>
      </c>
      <c r="KI51" s="146" t="e">
        <f t="shared" si="311"/>
        <v>#N/A</v>
      </c>
      <c r="KJ51" s="146" t="e">
        <f t="shared" si="311"/>
        <v>#N/A</v>
      </c>
      <c r="KK51" s="146" t="e">
        <f t="shared" si="311"/>
        <v>#N/A</v>
      </c>
      <c r="KL51" s="146" t="e">
        <f t="shared" si="311"/>
        <v>#N/A</v>
      </c>
      <c r="KM51" s="146" t="e">
        <f t="shared" si="311"/>
        <v>#N/A</v>
      </c>
      <c r="KN51" s="146" t="e">
        <f t="shared" si="311"/>
        <v>#N/A</v>
      </c>
      <c r="KO51" s="146" t="e">
        <f t="shared" si="311"/>
        <v>#N/A</v>
      </c>
      <c r="KP51" s="146" t="e">
        <f t="shared" si="311"/>
        <v>#N/A</v>
      </c>
      <c r="KQ51" s="146" t="e">
        <f t="shared" si="311"/>
        <v>#N/A</v>
      </c>
      <c r="KR51" s="146" t="e">
        <f t="shared" si="311"/>
        <v>#N/A</v>
      </c>
      <c r="KS51" s="146" t="e">
        <f t="shared" si="311"/>
        <v>#N/A</v>
      </c>
      <c r="KT51" s="146" t="e">
        <f t="shared" si="311"/>
        <v>#N/A</v>
      </c>
      <c r="KU51" s="146" t="e">
        <f t="shared" si="311"/>
        <v>#N/A</v>
      </c>
      <c r="KV51" s="146" t="e">
        <f t="shared" si="306"/>
        <v>#N/A</v>
      </c>
      <c r="KW51" s="146" t="e">
        <f t="shared" si="306"/>
        <v>#N/A</v>
      </c>
      <c r="KX51" s="146" t="e">
        <f t="shared" si="306"/>
        <v>#N/A</v>
      </c>
      <c r="KY51" s="146" t="e">
        <f t="shared" si="306"/>
        <v>#N/A</v>
      </c>
      <c r="KZ51" s="146" t="e">
        <f t="shared" si="306"/>
        <v>#N/A</v>
      </c>
      <c r="LA51" s="146" t="e">
        <f t="shared" si="306"/>
        <v>#N/A</v>
      </c>
      <c r="LB51" s="146" t="e">
        <f t="shared" si="306"/>
        <v>#N/A</v>
      </c>
      <c r="LC51" s="146" t="e">
        <f t="shared" si="306"/>
        <v>#N/A</v>
      </c>
      <c r="LD51" s="146" t="e">
        <f t="shared" si="306"/>
        <v>#N/A</v>
      </c>
      <c r="LE51" s="146" t="e">
        <f t="shared" si="306"/>
        <v>#N/A</v>
      </c>
      <c r="LF51" s="146" t="e">
        <f t="shared" si="306"/>
        <v>#N/A</v>
      </c>
      <c r="LG51" s="146" t="e">
        <f t="shared" si="306"/>
        <v>#N/A</v>
      </c>
      <c r="LH51" s="146" t="e">
        <f t="shared" si="306"/>
        <v>#N/A</v>
      </c>
      <c r="LI51" s="146" t="e">
        <f t="shared" si="306"/>
        <v>#N/A</v>
      </c>
      <c r="LJ51" s="146" t="e">
        <f t="shared" si="306"/>
        <v>#N/A</v>
      </c>
      <c r="LK51" s="146" t="e">
        <f t="shared" si="302"/>
        <v>#N/A</v>
      </c>
      <c r="LL51" s="146" t="e">
        <f t="shared" si="302"/>
        <v>#N/A</v>
      </c>
      <c r="LM51" s="146" t="e">
        <f t="shared" si="302"/>
        <v>#N/A</v>
      </c>
      <c r="LN51" s="146" t="e">
        <f t="shared" si="302"/>
        <v>#N/A</v>
      </c>
      <c r="LO51" s="146" t="e">
        <f t="shared" si="302"/>
        <v>#N/A</v>
      </c>
      <c r="LP51" s="146" t="e">
        <f t="shared" si="302"/>
        <v>#N/A</v>
      </c>
      <c r="LQ51" s="146" t="e">
        <f t="shared" si="302"/>
        <v>#N/A</v>
      </c>
      <c r="LR51" s="146" t="e">
        <f t="shared" si="302"/>
        <v>#N/A</v>
      </c>
      <c r="LS51" s="146" t="e">
        <f t="shared" si="302"/>
        <v>#N/A</v>
      </c>
      <c r="LT51" s="146" t="e">
        <f t="shared" si="302"/>
        <v>#N/A</v>
      </c>
      <c r="LU51" s="146" t="e">
        <f t="shared" si="302"/>
        <v>#N/A</v>
      </c>
      <c r="LV51" s="146" t="e">
        <f t="shared" si="302"/>
        <v>#N/A</v>
      </c>
      <c r="LW51" s="146" t="e">
        <f t="shared" si="302"/>
        <v>#N/A</v>
      </c>
      <c r="LX51" s="146" t="e">
        <f t="shared" si="302"/>
        <v>#N/A</v>
      </c>
      <c r="LY51" s="146" t="e">
        <f t="shared" si="302"/>
        <v>#N/A</v>
      </c>
      <c r="LZ51" s="146" t="e">
        <f t="shared" si="287"/>
        <v>#N/A</v>
      </c>
      <c r="MA51" s="146" t="e">
        <f t="shared" si="287"/>
        <v>#N/A</v>
      </c>
      <c r="MB51" s="146" t="e">
        <f t="shared" si="287"/>
        <v>#N/A</v>
      </c>
      <c r="MC51" s="146" t="e">
        <f t="shared" si="287"/>
        <v>#N/A</v>
      </c>
      <c r="MD51" s="146" t="e">
        <f t="shared" si="287"/>
        <v>#N/A</v>
      </c>
      <c r="ME51" s="146" t="e">
        <f t="shared" si="287"/>
        <v>#N/A</v>
      </c>
      <c r="MF51" s="146" t="e">
        <f t="shared" si="287"/>
        <v>#N/A</v>
      </c>
      <c r="MG51" s="146" t="e">
        <f t="shared" si="287"/>
        <v>#N/A</v>
      </c>
      <c r="MH51" s="146" t="e">
        <f t="shared" si="287"/>
        <v>#N/A</v>
      </c>
      <c r="MI51" s="146" t="e">
        <f t="shared" si="287"/>
        <v>#N/A</v>
      </c>
      <c r="MJ51" s="146" t="e">
        <f t="shared" si="287"/>
        <v>#N/A</v>
      </c>
      <c r="MK51" s="146" t="e">
        <f t="shared" si="287"/>
        <v>#N/A</v>
      </c>
      <c r="ML51" s="146" t="e">
        <f t="shared" si="287"/>
        <v>#N/A</v>
      </c>
      <c r="MM51" s="146" t="e">
        <f t="shared" si="287"/>
        <v>#N/A</v>
      </c>
      <c r="MN51" s="146" t="e">
        <f t="shared" si="287"/>
        <v>#N/A</v>
      </c>
      <c r="MO51" s="146" t="e">
        <f t="shared" si="22"/>
        <v>#N/A</v>
      </c>
      <c r="MP51" s="146" t="e">
        <f t="shared" si="299"/>
        <v>#N/A</v>
      </c>
      <c r="MQ51" s="146" t="e">
        <f t="shared" si="299"/>
        <v>#N/A</v>
      </c>
      <c r="MR51" s="146" t="e">
        <f t="shared" si="299"/>
        <v>#N/A</v>
      </c>
      <c r="MS51" s="146" t="e">
        <f t="shared" si="312"/>
        <v>#N/A</v>
      </c>
      <c r="MT51" s="146" t="e">
        <f t="shared" si="312"/>
        <v>#N/A</v>
      </c>
      <c r="MU51" s="146" t="e">
        <f t="shared" si="312"/>
        <v>#N/A</v>
      </c>
      <c r="MV51" s="146" t="e">
        <f t="shared" si="312"/>
        <v>#N/A</v>
      </c>
      <c r="MW51" s="146" t="e">
        <f t="shared" si="312"/>
        <v>#N/A</v>
      </c>
      <c r="MX51" s="146" t="e">
        <f t="shared" si="312"/>
        <v>#N/A</v>
      </c>
      <c r="MY51" s="146" t="e">
        <f t="shared" si="312"/>
        <v>#N/A</v>
      </c>
      <c r="MZ51" s="146" t="e">
        <f t="shared" si="312"/>
        <v>#N/A</v>
      </c>
      <c r="NA51" s="146" t="e">
        <f t="shared" si="312"/>
        <v>#N/A</v>
      </c>
      <c r="NB51" s="146" t="e">
        <f t="shared" si="312"/>
        <v>#N/A</v>
      </c>
      <c r="NC51" s="146" t="e">
        <f t="shared" si="312"/>
        <v>#N/A</v>
      </c>
      <c r="ND51" s="146" t="e">
        <f t="shared" si="312"/>
        <v>#N/A</v>
      </c>
      <c r="NE51" s="146" t="e">
        <f t="shared" si="312"/>
        <v>#N/A</v>
      </c>
      <c r="NF51" s="146" t="e">
        <f t="shared" si="312"/>
        <v>#N/A</v>
      </c>
      <c r="NG51" s="146" t="e">
        <f t="shared" si="312"/>
        <v>#N/A</v>
      </c>
      <c r="NH51" s="146" t="e">
        <f t="shared" si="307"/>
        <v>#N/A</v>
      </c>
      <c r="NI51" s="146" t="e">
        <f t="shared" si="307"/>
        <v>#N/A</v>
      </c>
      <c r="NJ51" s="146" t="e">
        <f t="shared" si="307"/>
        <v>#N/A</v>
      </c>
      <c r="NK51" s="146" t="e">
        <f t="shared" si="307"/>
        <v>#N/A</v>
      </c>
      <c r="NL51" s="146" t="e">
        <f t="shared" si="307"/>
        <v>#N/A</v>
      </c>
      <c r="NM51" s="146" t="e">
        <f t="shared" si="307"/>
        <v>#N/A</v>
      </c>
      <c r="NN51" s="146" t="e">
        <f t="shared" si="307"/>
        <v>#N/A</v>
      </c>
      <c r="NO51" s="146" t="e">
        <f t="shared" si="307"/>
        <v>#N/A</v>
      </c>
      <c r="NP51" s="146" t="e">
        <f t="shared" si="307"/>
        <v>#N/A</v>
      </c>
      <c r="NQ51" s="146" t="e">
        <f t="shared" si="307"/>
        <v>#N/A</v>
      </c>
      <c r="NR51" s="146" t="e">
        <f t="shared" si="307"/>
        <v>#N/A</v>
      </c>
      <c r="NS51" s="146" t="e">
        <f t="shared" si="307"/>
        <v>#N/A</v>
      </c>
      <c r="NT51" s="146" t="e">
        <f t="shared" si="307"/>
        <v>#N/A</v>
      </c>
      <c r="NU51" s="146" t="e">
        <f t="shared" si="307"/>
        <v>#N/A</v>
      </c>
      <c r="NV51" s="146" t="e">
        <f t="shared" si="307"/>
        <v>#N/A</v>
      </c>
      <c r="NW51" s="146" t="e">
        <f t="shared" si="303"/>
        <v>#N/A</v>
      </c>
      <c r="NX51" s="146" t="e">
        <f t="shared" si="303"/>
        <v>#N/A</v>
      </c>
      <c r="NY51" s="146" t="e">
        <f t="shared" si="303"/>
        <v>#N/A</v>
      </c>
      <c r="NZ51" s="146" t="e">
        <f t="shared" si="303"/>
        <v>#N/A</v>
      </c>
      <c r="OA51" s="146" t="e">
        <f t="shared" si="303"/>
        <v>#N/A</v>
      </c>
      <c r="OB51" s="146" t="e">
        <f t="shared" si="303"/>
        <v>#N/A</v>
      </c>
      <c r="OC51" s="146" t="e">
        <f t="shared" si="303"/>
        <v>#N/A</v>
      </c>
      <c r="OD51" s="146" t="e">
        <f t="shared" si="303"/>
        <v>#N/A</v>
      </c>
      <c r="OE51" s="146" t="e">
        <f t="shared" si="303"/>
        <v>#N/A</v>
      </c>
      <c r="OF51" s="146" t="e">
        <f t="shared" si="303"/>
        <v>#N/A</v>
      </c>
      <c r="OG51" s="146" t="e">
        <f t="shared" si="303"/>
        <v>#N/A</v>
      </c>
      <c r="OH51" s="146" t="e">
        <f t="shared" si="303"/>
        <v>#N/A</v>
      </c>
      <c r="OI51" s="146" t="e">
        <f t="shared" si="303"/>
        <v>#N/A</v>
      </c>
      <c r="OJ51" s="146" t="e">
        <f t="shared" si="303"/>
        <v>#N/A</v>
      </c>
      <c r="OK51" s="146" t="e">
        <f t="shared" si="303"/>
        <v>#N/A</v>
      </c>
      <c r="OL51" s="146" t="e">
        <f t="shared" si="288"/>
        <v>#N/A</v>
      </c>
      <c r="OM51" s="146" t="e">
        <f t="shared" si="288"/>
        <v>#N/A</v>
      </c>
      <c r="ON51" s="146" t="e">
        <f t="shared" si="288"/>
        <v>#N/A</v>
      </c>
      <c r="OO51" s="146" t="e">
        <f t="shared" si="288"/>
        <v>#N/A</v>
      </c>
      <c r="OP51" s="146" t="e">
        <f t="shared" si="288"/>
        <v>#N/A</v>
      </c>
      <c r="OQ51" s="146" t="e">
        <f t="shared" si="288"/>
        <v>#N/A</v>
      </c>
      <c r="OR51" s="146" t="e">
        <f t="shared" si="288"/>
        <v>#N/A</v>
      </c>
      <c r="OS51" s="146" t="e">
        <f t="shared" si="288"/>
        <v>#N/A</v>
      </c>
      <c r="OT51" s="146" t="e">
        <f t="shared" si="288"/>
        <v>#N/A</v>
      </c>
      <c r="OU51" s="146" t="e">
        <f t="shared" si="288"/>
        <v>#N/A</v>
      </c>
      <c r="OV51" s="146" t="e">
        <f t="shared" si="288"/>
        <v>#N/A</v>
      </c>
      <c r="OW51" s="146" t="e">
        <f t="shared" si="288"/>
        <v>#N/A</v>
      </c>
      <c r="OX51" s="146" t="e">
        <f t="shared" si="288"/>
        <v>#N/A</v>
      </c>
      <c r="OY51" s="146" t="e">
        <f t="shared" si="288"/>
        <v>#N/A</v>
      </c>
      <c r="OZ51" s="146" t="e">
        <f t="shared" si="288"/>
        <v>#N/A</v>
      </c>
      <c r="PA51" s="146" t="e">
        <f t="shared" si="23"/>
        <v>#N/A</v>
      </c>
      <c r="PB51" s="146" t="e">
        <f t="shared" si="284"/>
        <v>#N/A</v>
      </c>
      <c r="PC51" s="146" t="e">
        <f t="shared" si="284"/>
        <v>#N/A</v>
      </c>
      <c r="PD51" s="146" t="e">
        <f t="shared" si="284"/>
        <v>#N/A</v>
      </c>
      <c r="PE51" s="146" t="e">
        <f t="shared" si="284"/>
        <v>#N/A</v>
      </c>
      <c r="PF51" s="146" t="e">
        <f t="shared" si="284"/>
        <v>#N/A</v>
      </c>
      <c r="PG51" s="146" t="e">
        <f t="shared" si="284"/>
        <v>#N/A</v>
      </c>
      <c r="PH51" s="146" t="e">
        <f t="shared" si="284"/>
        <v>#N/A</v>
      </c>
      <c r="PI51" s="146" t="e">
        <f t="shared" si="284"/>
        <v>#N/A</v>
      </c>
    </row>
    <row r="52" spans="1:425" hidden="1" x14ac:dyDescent="0.45">
      <c r="A52" s="4">
        <v>49</v>
      </c>
      <c r="B52" s="319" t="str">
        <f>IFERROR(_xlfn.LOGNORM.INV(VLookups!$B$22,LN($G52),LN($K52)),"")</f>
        <v/>
      </c>
      <c r="C52" s="81"/>
      <c r="D52" s="319" t="str">
        <f>IFERROR(_xlfn.LOGNORM.INV(VLookups!$B$23,LN($G52),LN($K52)),"")</f>
        <v/>
      </c>
      <c r="E52" s="32" t="str">
        <f t="shared" si="8"/>
        <v/>
      </c>
      <c r="F52" s="32" t="str">
        <f t="shared" si="9"/>
        <v/>
      </c>
      <c r="G52" s="65" t="str">
        <f>IF(AND(C52&gt;0,NOT(ISBLANK(H52))),IF(VLOOKUP($C$3,VLookups!$A$17:$B$18,2,FALSE),C52*VLOOKUP(H52,VLookups!$A$4:$B$13,2,FALSE),C52),"")</f>
        <v/>
      </c>
      <c r="H52" s="21"/>
      <c r="I52" s="53"/>
      <c r="J52" s="237"/>
      <c r="K52" s="320" t="str">
        <f>IF(C52&gt;0,IF(ISBLANK(J52),IF(ISBLANK(H52),"",VLOOKUP(H52,VLookups!$A$4:$C$13,3,FALSE)),J52),"")</f>
        <v/>
      </c>
      <c r="L52" s="320" t="str">
        <f t="shared" si="10"/>
        <v/>
      </c>
      <c r="M52" s="67" t="str">
        <f t="shared" si="11"/>
        <v/>
      </c>
      <c r="N52" s="81"/>
      <c r="O52" s="230" t="str">
        <f>IF(AND(N52&gt;0,C52&gt;0,NOT(K52="")),ABS(VLOOKUP($N$1,VLookups!$A$27:$B$28,2,FALSE)-_xlfn.LOGNORM.DIST(N52,LN(G52),LN(K52),TRUE)),"")</f>
        <v/>
      </c>
      <c r="P52" s="80" t="str">
        <f>IF(AND($B52&gt;0,$C52&gt;0,$D52&gt;0,NOT(ISBLANK($H52))),_xlfn.LOGNORM.INV(ABS(VLOOKUP($N$1,VLookups!$A$27:$B$28,2,FALSE)-P$3),LN($G52),LN($K52)),"")</f>
        <v/>
      </c>
      <c r="Q52" s="79" t="str">
        <f>IF(AND($B52&gt;0,$C52&gt;0,$D52&gt;0,NOT(ISBLANK($H52))),_xlfn.LOGNORM.INV(ABS(VLOOKUP($N$1,VLookups!$A$27:$B$28,2,FALSE)-Q$3),LN($G52),LN($K52)),"")</f>
        <v/>
      </c>
      <c r="R52" s="80" t="str">
        <f>IF(AND($B52&gt;0,$C52&gt;0,$D52&gt;0,NOT(ISBLANK($H52))),_xlfn.LOGNORM.INV(ABS(VLOOKUP($N$1,VLookups!$A$27:$B$28,2,FALSE)-R$3),LN($G52),LN($K52)),"")</f>
        <v/>
      </c>
      <c r="S52" s="79" t="str">
        <f>IF(AND($B52&gt;0,$C52&gt;0,$D52&gt;0,NOT(ISBLANK($H52))),_xlfn.LOGNORM.INV(ABS(VLOOKUP($N$1,VLookups!$A$27:$B$28,2,FALSE)-S$3),LN($G52),LN($K52)),"")</f>
        <v/>
      </c>
      <c r="T52" s="80" t="str">
        <f>IF(AND($B52&gt;0,$C52&gt;0,$D52&gt;0,NOT(ISBLANK($H52))),_xlfn.LOGNORM.INV(ABS(VLOOKUP($N$1,VLookups!$A$27:$B$28,2,FALSE)-T$3),LN($G52),LN($K52)),"")</f>
        <v/>
      </c>
      <c r="U52" s="79" t="str">
        <f>IF(AND($B52&gt;0,$C52&gt;0,$D52&gt;0,NOT(ISBLANK($H52))),_xlfn.LOGNORM.INV(ABS(VLOOKUP($N$1,VLookups!$A$27:$B$28,2,FALSE)-U$3),LN($G52),LN($K52)),"")</f>
        <v/>
      </c>
      <c r="V52" s="5"/>
      <c r="W52" s="145" t="str">
        <f t="shared" si="12"/>
        <v/>
      </c>
      <c r="X52" s="145" t="str">
        <f t="shared" si="13"/>
        <v/>
      </c>
      <c r="Y52" s="46" t="str">
        <f t="shared" ref="Y52" si="315">IF(ISNONTEXT($W52),X52+$W52,"")</f>
        <v/>
      </c>
      <c r="Z52" s="46" t="str">
        <f t="shared" si="25"/>
        <v/>
      </c>
      <c r="AA52" s="46" t="str">
        <f t="shared" si="26"/>
        <v/>
      </c>
      <c r="AB52" s="46" t="str">
        <f t="shared" si="27"/>
        <v/>
      </c>
      <c r="AC52" s="46" t="str">
        <f t="shared" si="28"/>
        <v/>
      </c>
      <c r="AD52" s="46" t="str">
        <f t="shared" si="29"/>
        <v/>
      </c>
      <c r="AE52" s="46" t="str">
        <f t="shared" si="30"/>
        <v/>
      </c>
      <c r="AF52" s="46" t="str">
        <f t="shared" si="31"/>
        <v/>
      </c>
      <c r="AG52" s="46" t="str">
        <f t="shared" si="32"/>
        <v/>
      </c>
      <c r="AH52" s="46" t="str">
        <f t="shared" si="33"/>
        <v/>
      </c>
      <c r="AI52" s="46" t="str">
        <f t="shared" si="34"/>
        <v/>
      </c>
      <c r="AJ52" s="46" t="str">
        <f t="shared" si="35"/>
        <v/>
      </c>
      <c r="AK52" s="46" t="str">
        <f t="shared" si="36"/>
        <v/>
      </c>
      <c r="AL52" s="46" t="str">
        <f t="shared" si="37"/>
        <v/>
      </c>
      <c r="AM52" s="46" t="str">
        <f t="shared" si="38"/>
        <v/>
      </c>
      <c r="AN52" s="46" t="str">
        <f t="shared" si="39"/>
        <v/>
      </c>
      <c r="AO52" s="46" t="str">
        <f t="shared" si="40"/>
        <v/>
      </c>
      <c r="AP52" s="46" t="str">
        <f t="shared" si="41"/>
        <v/>
      </c>
      <c r="AQ52" s="46" t="str">
        <f t="shared" si="42"/>
        <v/>
      </c>
      <c r="AR52" s="46" t="str">
        <f t="shared" si="43"/>
        <v/>
      </c>
      <c r="AS52" s="46" t="str">
        <f t="shared" si="44"/>
        <v/>
      </c>
      <c r="AT52" s="46" t="str">
        <f t="shared" si="45"/>
        <v/>
      </c>
      <c r="AU52" s="46" t="str">
        <f t="shared" si="46"/>
        <v/>
      </c>
      <c r="AV52" s="46" t="str">
        <f t="shared" si="47"/>
        <v/>
      </c>
      <c r="AW52" s="46" t="str">
        <f t="shared" si="48"/>
        <v/>
      </c>
      <c r="AX52" s="46" t="str">
        <f t="shared" si="49"/>
        <v/>
      </c>
      <c r="AY52" s="46" t="str">
        <f t="shared" si="50"/>
        <v/>
      </c>
      <c r="AZ52" s="46" t="str">
        <f t="shared" si="51"/>
        <v/>
      </c>
      <c r="BA52" s="46" t="str">
        <f t="shared" si="52"/>
        <v/>
      </c>
      <c r="BB52" s="46" t="str">
        <f t="shared" si="53"/>
        <v/>
      </c>
      <c r="BC52" s="46" t="str">
        <f t="shared" si="54"/>
        <v/>
      </c>
      <c r="BD52" s="46" t="str">
        <f t="shared" si="55"/>
        <v/>
      </c>
      <c r="BE52" s="46" t="str">
        <f t="shared" si="56"/>
        <v/>
      </c>
      <c r="BF52" s="46" t="str">
        <f t="shared" si="57"/>
        <v/>
      </c>
      <c r="BG52" s="46" t="str">
        <f t="shared" si="58"/>
        <v/>
      </c>
      <c r="BH52" s="46" t="str">
        <f t="shared" si="59"/>
        <v/>
      </c>
      <c r="BI52" s="46" t="str">
        <f t="shared" si="60"/>
        <v/>
      </c>
      <c r="BJ52" s="46" t="str">
        <f t="shared" si="61"/>
        <v/>
      </c>
      <c r="BK52" s="46" t="str">
        <f t="shared" si="62"/>
        <v/>
      </c>
      <c r="BL52" s="46" t="str">
        <f t="shared" si="63"/>
        <v/>
      </c>
      <c r="BM52" s="46" t="str">
        <f t="shared" si="64"/>
        <v/>
      </c>
      <c r="BN52" s="46" t="str">
        <f t="shared" si="65"/>
        <v/>
      </c>
      <c r="BO52" s="46" t="str">
        <f t="shared" si="66"/>
        <v/>
      </c>
      <c r="BP52" s="46" t="str">
        <f t="shared" si="67"/>
        <v/>
      </c>
      <c r="BQ52" s="46" t="str">
        <f t="shared" si="68"/>
        <v/>
      </c>
      <c r="BR52" s="46" t="str">
        <f t="shared" si="69"/>
        <v/>
      </c>
      <c r="BS52" s="46" t="str">
        <f t="shared" si="70"/>
        <v/>
      </c>
      <c r="BT52" s="46" t="str">
        <f t="shared" si="71"/>
        <v/>
      </c>
      <c r="BU52" s="46" t="str">
        <f t="shared" si="72"/>
        <v/>
      </c>
      <c r="BV52" s="46" t="str">
        <f t="shared" si="73"/>
        <v/>
      </c>
      <c r="BW52" s="46" t="str">
        <f t="shared" si="74"/>
        <v/>
      </c>
      <c r="BX52" s="46" t="str">
        <f t="shared" si="75"/>
        <v/>
      </c>
      <c r="BY52" s="46" t="str">
        <f t="shared" si="76"/>
        <v/>
      </c>
      <c r="BZ52" s="46" t="str">
        <f t="shared" si="77"/>
        <v/>
      </c>
      <c r="CA52" s="46" t="str">
        <f t="shared" si="78"/>
        <v/>
      </c>
      <c r="CB52" s="46" t="str">
        <f t="shared" si="79"/>
        <v/>
      </c>
      <c r="CC52" s="46" t="str">
        <f t="shared" si="80"/>
        <v/>
      </c>
      <c r="CD52" s="46" t="str">
        <f t="shared" si="81"/>
        <v/>
      </c>
      <c r="CE52" s="46" t="str">
        <f t="shared" si="82"/>
        <v/>
      </c>
      <c r="CF52" s="46" t="str">
        <f t="shared" si="83"/>
        <v/>
      </c>
      <c r="CG52" s="46" t="str">
        <f t="shared" si="84"/>
        <v/>
      </c>
      <c r="CH52" s="46" t="str">
        <f t="shared" si="85"/>
        <v/>
      </c>
      <c r="CI52" s="46" t="str">
        <f t="shared" si="86"/>
        <v/>
      </c>
      <c r="CJ52" s="46" t="str">
        <f t="shared" si="87"/>
        <v/>
      </c>
      <c r="CK52" s="46" t="str">
        <f t="shared" si="18"/>
        <v/>
      </c>
      <c r="CL52" s="46" t="str">
        <f t="shared" si="88"/>
        <v/>
      </c>
      <c r="CM52" s="46" t="str">
        <f t="shared" si="89"/>
        <v/>
      </c>
      <c r="CN52" s="46" t="str">
        <f t="shared" si="90"/>
        <v/>
      </c>
      <c r="CO52" s="46" t="str">
        <f t="shared" si="91"/>
        <v/>
      </c>
      <c r="CP52" s="46" t="str">
        <f t="shared" si="92"/>
        <v/>
      </c>
      <c r="CQ52" s="46" t="str">
        <f t="shared" si="93"/>
        <v/>
      </c>
      <c r="CR52" s="46" t="str">
        <f t="shared" si="94"/>
        <v/>
      </c>
      <c r="CS52" s="46" t="str">
        <f t="shared" si="95"/>
        <v/>
      </c>
      <c r="CT52" s="46" t="str">
        <f t="shared" si="96"/>
        <v/>
      </c>
      <c r="CU52" s="46" t="str">
        <f t="shared" si="97"/>
        <v/>
      </c>
      <c r="CV52" s="46" t="str">
        <f t="shared" si="98"/>
        <v/>
      </c>
      <c r="CW52" s="46" t="str">
        <f t="shared" si="99"/>
        <v/>
      </c>
      <c r="CX52" s="46" t="str">
        <f t="shared" si="100"/>
        <v/>
      </c>
      <c r="CY52" s="46" t="str">
        <f t="shared" si="101"/>
        <v/>
      </c>
      <c r="CZ52" s="46" t="str">
        <f t="shared" si="102"/>
        <v/>
      </c>
      <c r="DA52" s="46" t="str">
        <f t="shared" si="103"/>
        <v/>
      </c>
      <c r="DB52" s="46" t="str">
        <f t="shared" si="104"/>
        <v/>
      </c>
      <c r="DC52" s="46" t="str">
        <f t="shared" si="105"/>
        <v/>
      </c>
      <c r="DD52" s="46" t="str">
        <f t="shared" si="106"/>
        <v/>
      </c>
      <c r="DE52" s="46" t="str">
        <f t="shared" si="107"/>
        <v/>
      </c>
      <c r="DF52" s="46" t="str">
        <f t="shared" si="108"/>
        <v/>
      </c>
      <c r="DG52" s="46" t="str">
        <f t="shared" si="109"/>
        <v/>
      </c>
      <c r="DH52" s="46" t="str">
        <f t="shared" si="110"/>
        <v/>
      </c>
      <c r="DI52" s="46" t="str">
        <f t="shared" si="111"/>
        <v/>
      </c>
      <c r="DJ52" s="46" t="str">
        <f t="shared" si="112"/>
        <v/>
      </c>
      <c r="DK52" s="46" t="str">
        <f t="shared" si="113"/>
        <v/>
      </c>
      <c r="DL52" s="46" t="str">
        <f t="shared" si="114"/>
        <v/>
      </c>
      <c r="DM52" s="46" t="str">
        <f t="shared" si="115"/>
        <v/>
      </c>
      <c r="DN52" s="46" t="str">
        <f t="shared" si="116"/>
        <v/>
      </c>
      <c r="DO52" s="46" t="str">
        <f t="shared" si="117"/>
        <v/>
      </c>
      <c r="DP52" s="46" t="str">
        <f t="shared" si="118"/>
        <v/>
      </c>
      <c r="DQ52" s="46" t="str">
        <f t="shared" si="119"/>
        <v/>
      </c>
      <c r="DR52" s="46" t="str">
        <f t="shared" si="120"/>
        <v/>
      </c>
      <c r="DS52" s="46" t="str">
        <f t="shared" si="121"/>
        <v/>
      </c>
      <c r="DT52" s="46" t="str">
        <f t="shared" si="122"/>
        <v/>
      </c>
      <c r="DU52" s="46" t="str">
        <f t="shared" si="123"/>
        <v/>
      </c>
      <c r="DV52" s="46" t="str">
        <f t="shared" si="124"/>
        <v/>
      </c>
      <c r="DW52" s="46" t="str">
        <f t="shared" si="125"/>
        <v/>
      </c>
      <c r="DX52" s="46" t="str">
        <f t="shared" si="126"/>
        <v/>
      </c>
      <c r="DY52" s="46" t="str">
        <f t="shared" si="127"/>
        <v/>
      </c>
      <c r="DZ52" s="46" t="str">
        <f t="shared" si="128"/>
        <v/>
      </c>
      <c r="EA52" s="46" t="str">
        <f t="shared" si="129"/>
        <v/>
      </c>
      <c r="EB52" s="46" t="str">
        <f t="shared" si="130"/>
        <v/>
      </c>
      <c r="EC52" s="46" t="str">
        <f t="shared" si="131"/>
        <v/>
      </c>
      <c r="ED52" s="46" t="str">
        <f t="shared" si="132"/>
        <v/>
      </c>
      <c r="EE52" s="46" t="str">
        <f t="shared" si="133"/>
        <v/>
      </c>
      <c r="EF52" s="46" t="str">
        <f t="shared" si="134"/>
        <v/>
      </c>
      <c r="EG52" s="46" t="str">
        <f t="shared" si="135"/>
        <v/>
      </c>
      <c r="EH52" s="46" t="str">
        <f t="shared" si="136"/>
        <v/>
      </c>
      <c r="EI52" s="46" t="str">
        <f t="shared" si="137"/>
        <v/>
      </c>
      <c r="EJ52" s="46" t="str">
        <f t="shared" si="138"/>
        <v/>
      </c>
      <c r="EK52" s="46" t="str">
        <f t="shared" si="139"/>
        <v/>
      </c>
      <c r="EL52" s="46" t="str">
        <f t="shared" si="140"/>
        <v/>
      </c>
      <c r="EM52" s="46" t="str">
        <f t="shared" si="141"/>
        <v/>
      </c>
      <c r="EN52" s="46" t="str">
        <f t="shared" si="142"/>
        <v/>
      </c>
      <c r="EO52" s="46" t="str">
        <f t="shared" si="143"/>
        <v/>
      </c>
      <c r="EP52" s="46" t="str">
        <f t="shared" si="144"/>
        <v/>
      </c>
      <c r="EQ52" s="46" t="str">
        <f t="shared" si="145"/>
        <v/>
      </c>
      <c r="ER52" s="46" t="str">
        <f t="shared" si="146"/>
        <v/>
      </c>
      <c r="ES52" s="46" t="str">
        <f t="shared" si="147"/>
        <v/>
      </c>
      <c r="ET52" s="46" t="str">
        <f t="shared" si="148"/>
        <v/>
      </c>
      <c r="EU52" s="46" t="str">
        <f t="shared" si="149"/>
        <v/>
      </c>
      <c r="EV52" s="46" t="str">
        <f t="shared" si="150"/>
        <v/>
      </c>
      <c r="EW52" s="46" t="str">
        <f t="shared" si="19"/>
        <v/>
      </c>
      <c r="EX52" s="46" t="str">
        <f t="shared" si="151"/>
        <v/>
      </c>
      <c r="EY52" s="46" t="str">
        <f t="shared" si="152"/>
        <v/>
      </c>
      <c r="EZ52" s="46" t="str">
        <f t="shared" si="153"/>
        <v/>
      </c>
      <c r="FA52" s="46" t="str">
        <f t="shared" si="154"/>
        <v/>
      </c>
      <c r="FB52" s="46" t="str">
        <f t="shared" si="155"/>
        <v/>
      </c>
      <c r="FC52" s="46" t="str">
        <f t="shared" si="156"/>
        <v/>
      </c>
      <c r="FD52" s="46" t="str">
        <f t="shared" si="157"/>
        <v/>
      </c>
      <c r="FE52" s="46" t="str">
        <f t="shared" si="158"/>
        <v/>
      </c>
      <c r="FF52" s="46" t="str">
        <f t="shared" si="159"/>
        <v/>
      </c>
      <c r="FG52" s="46" t="str">
        <f t="shared" si="160"/>
        <v/>
      </c>
      <c r="FH52" s="46" t="str">
        <f t="shared" si="161"/>
        <v/>
      </c>
      <c r="FI52" s="46" t="str">
        <f t="shared" si="162"/>
        <v/>
      </c>
      <c r="FJ52" s="46" t="str">
        <f t="shared" si="163"/>
        <v/>
      </c>
      <c r="FK52" s="46" t="str">
        <f t="shared" si="164"/>
        <v/>
      </c>
      <c r="FL52" s="46" t="str">
        <f t="shared" si="165"/>
        <v/>
      </c>
      <c r="FM52" s="46" t="str">
        <f t="shared" si="166"/>
        <v/>
      </c>
      <c r="FN52" s="46" t="str">
        <f t="shared" si="167"/>
        <v/>
      </c>
      <c r="FO52" s="46" t="str">
        <f t="shared" si="168"/>
        <v/>
      </c>
      <c r="FP52" s="46" t="str">
        <f t="shared" si="169"/>
        <v/>
      </c>
      <c r="FQ52" s="46" t="str">
        <f t="shared" si="170"/>
        <v/>
      </c>
      <c r="FR52" s="46" t="str">
        <f t="shared" si="171"/>
        <v/>
      </c>
      <c r="FS52" s="46" t="str">
        <f t="shared" si="172"/>
        <v/>
      </c>
      <c r="FT52" s="46" t="str">
        <f t="shared" si="173"/>
        <v/>
      </c>
      <c r="FU52" s="46" t="str">
        <f t="shared" si="174"/>
        <v/>
      </c>
      <c r="FV52" s="46" t="str">
        <f t="shared" si="175"/>
        <v/>
      </c>
      <c r="FW52" s="46" t="str">
        <f t="shared" si="176"/>
        <v/>
      </c>
      <c r="FX52" s="46" t="str">
        <f t="shared" si="177"/>
        <v/>
      </c>
      <c r="FY52" s="46" t="str">
        <f t="shared" si="178"/>
        <v/>
      </c>
      <c r="FZ52" s="46" t="str">
        <f t="shared" si="179"/>
        <v/>
      </c>
      <c r="GA52" s="46" t="str">
        <f t="shared" si="180"/>
        <v/>
      </c>
      <c r="GB52" s="46" t="str">
        <f t="shared" si="181"/>
        <v/>
      </c>
      <c r="GC52" s="46" t="str">
        <f t="shared" si="182"/>
        <v/>
      </c>
      <c r="GD52" s="46" t="str">
        <f t="shared" si="183"/>
        <v/>
      </c>
      <c r="GE52" s="46" t="str">
        <f t="shared" si="184"/>
        <v/>
      </c>
      <c r="GF52" s="46" t="str">
        <f t="shared" si="185"/>
        <v/>
      </c>
      <c r="GG52" s="46" t="str">
        <f t="shared" si="186"/>
        <v/>
      </c>
      <c r="GH52" s="46" t="str">
        <f t="shared" si="187"/>
        <v/>
      </c>
      <c r="GI52" s="46" t="str">
        <f t="shared" si="188"/>
        <v/>
      </c>
      <c r="GJ52" s="46" t="str">
        <f t="shared" si="189"/>
        <v/>
      </c>
      <c r="GK52" s="46" t="str">
        <f t="shared" si="190"/>
        <v/>
      </c>
      <c r="GL52" s="46" t="str">
        <f t="shared" si="191"/>
        <v/>
      </c>
      <c r="GM52" s="46" t="str">
        <f t="shared" si="192"/>
        <v/>
      </c>
      <c r="GN52" s="46" t="str">
        <f t="shared" si="193"/>
        <v/>
      </c>
      <c r="GO52" s="46" t="str">
        <f t="shared" si="194"/>
        <v/>
      </c>
      <c r="GP52" s="46" t="str">
        <f t="shared" si="195"/>
        <v/>
      </c>
      <c r="GQ52" s="46" t="str">
        <f t="shared" si="196"/>
        <v/>
      </c>
      <c r="GR52" s="46" t="str">
        <f t="shared" si="197"/>
        <v/>
      </c>
      <c r="GS52" s="46" t="str">
        <f t="shared" si="198"/>
        <v/>
      </c>
      <c r="GT52" s="46" t="str">
        <f t="shared" si="199"/>
        <v/>
      </c>
      <c r="GU52" s="46" t="str">
        <f t="shared" si="200"/>
        <v/>
      </c>
      <c r="GV52" s="46" t="str">
        <f t="shared" si="201"/>
        <v/>
      </c>
      <c r="GW52" s="46" t="str">
        <f t="shared" si="202"/>
        <v/>
      </c>
      <c r="GX52" s="46" t="str">
        <f t="shared" si="203"/>
        <v/>
      </c>
      <c r="GY52" s="46" t="str">
        <f t="shared" si="204"/>
        <v/>
      </c>
      <c r="GZ52" s="46" t="str">
        <f t="shared" si="205"/>
        <v/>
      </c>
      <c r="HA52" s="46" t="str">
        <f t="shared" si="206"/>
        <v/>
      </c>
      <c r="HB52" s="46" t="str">
        <f t="shared" si="207"/>
        <v/>
      </c>
      <c r="HC52" s="46" t="str">
        <f t="shared" si="208"/>
        <v/>
      </c>
      <c r="HD52" s="46" t="str">
        <f t="shared" si="209"/>
        <v/>
      </c>
      <c r="HE52" s="46" t="str">
        <f t="shared" si="210"/>
        <v/>
      </c>
      <c r="HF52" s="46" t="str">
        <f t="shared" si="211"/>
        <v/>
      </c>
      <c r="HG52" s="46" t="str">
        <f t="shared" si="212"/>
        <v/>
      </c>
      <c r="HH52" s="46" t="str">
        <f t="shared" si="213"/>
        <v/>
      </c>
      <c r="HI52" s="46" t="str">
        <f t="shared" si="20"/>
        <v/>
      </c>
      <c r="HJ52" s="46" t="str">
        <f t="shared" si="241"/>
        <v/>
      </c>
      <c r="HK52" s="46" t="str">
        <f t="shared" si="242"/>
        <v/>
      </c>
      <c r="HL52" s="46" t="str">
        <f t="shared" si="243"/>
        <v/>
      </c>
      <c r="HM52" s="46" t="str">
        <f t="shared" si="244"/>
        <v/>
      </c>
      <c r="HN52" s="46" t="str">
        <f t="shared" si="245"/>
        <v/>
      </c>
      <c r="HO52" s="46" t="str">
        <f t="shared" si="246"/>
        <v/>
      </c>
      <c r="HP52" s="46" t="str">
        <f t="shared" si="247"/>
        <v/>
      </c>
      <c r="HQ52" s="146" t="e">
        <f t="shared" si="283"/>
        <v>#N/A</v>
      </c>
      <c r="HR52" s="146" t="e">
        <f t="shared" si="297"/>
        <v>#N/A</v>
      </c>
      <c r="HS52" s="146" t="e">
        <f t="shared" si="297"/>
        <v>#N/A</v>
      </c>
      <c r="HT52" s="146" t="e">
        <f t="shared" si="297"/>
        <v>#N/A</v>
      </c>
      <c r="HU52" s="146" t="e">
        <f t="shared" si="310"/>
        <v>#N/A</v>
      </c>
      <c r="HV52" s="146" t="e">
        <f t="shared" si="310"/>
        <v>#N/A</v>
      </c>
      <c r="HW52" s="146" t="e">
        <f t="shared" si="310"/>
        <v>#N/A</v>
      </c>
      <c r="HX52" s="146" t="e">
        <f t="shared" si="310"/>
        <v>#N/A</v>
      </c>
      <c r="HY52" s="146" t="e">
        <f t="shared" si="310"/>
        <v>#N/A</v>
      </c>
      <c r="HZ52" s="146" t="e">
        <f t="shared" si="310"/>
        <v>#N/A</v>
      </c>
      <c r="IA52" s="146" t="e">
        <f t="shared" si="310"/>
        <v>#N/A</v>
      </c>
      <c r="IB52" s="146" t="e">
        <f t="shared" si="310"/>
        <v>#N/A</v>
      </c>
      <c r="IC52" s="146" t="e">
        <f t="shared" si="310"/>
        <v>#N/A</v>
      </c>
      <c r="ID52" s="146" t="e">
        <f t="shared" si="310"/>
        <v>#N/A</v>
      </c>
      <c r="IE52" s="146" t="e">
        <f t="shared" si="310"/>
        <v>#N/A</v>
      </c>
      <c r="IF52" s="146" t="e">
        <f t="shared" si="310"/>
        <v>#N/A</v>
      </c>
      <c r="IG52" s="146" t="e">
        <f t="shared" si="310"/>
        <v>#N/A</v>
      </c>
      <c r="IH52" s="146" t="e">
        <f t="shared" si="310"/>
        <v>#N/A</v>
      </c>
      <c r="II52" s="146" t="e">
        <f t="shared" si="310"/>
        <v>#N/A</v>
      </c>
      <c r="IJ52" s="146" t="e">
        <f t="shared" si="305"/>
        <v>#N/A</v>
      </c>
      <c r="IK52" s="146" t="e">
        <f t="shared" si="305"/>
        <v>#N/A</v>
      </c>
      <c r="IL52" s="146" t="e">
        <f t="shared" si="305"/>
        <v>#N/A</v>
      </c>
      <c r="IM52" s="146" t="e">
        <f t="shared" si="305"/>
        <v>#N/A</v>
      </c>
      <c r="IN52" s="146" t="e">
        <f t="shared" si="305"/>
        <v>#N/A</v>
      </c>
      <c r="IO52" s="146" t="e">
        <f t="shared" si="305"/>
        <v>#N/A</v>
      </c>
      <c r="IP52" s="146" t="e">
        <f t="shared" si="305"/>
        <v>#N/A</v>
      </c>
      <c r="IQ52" s="146" t="e">
        <f t="shared" si="305"/>
        <v>#N/A</v>
      </c>
      <c r="IR52" s="146" t="e">
        <f t="shared" si="305"/>
        <v>#N/A</v>
      </c>
      <c r="IS52" s="146" t="e">
        <f t="shared" si="305"/>
        <v>#N/A</v>
      </c>
      <c r="IT52" s="146" t="e">
        <f t="shared" si="305"/>
        <v>#N/A</v>
      </c>
      <c r="IU52" s="146" t="e">
        <f t="shared" si="305"/>
        <v>#N/A</v>
      </c>
      <c r="IV52" s="146" t="e">
        <f t="shared" si="305"/>
        <v>#N/A</v>
      </c>
      <c r="IW52" s="146" t="e">
        <f t="shared" si="305"/>
        <v>#N/A</v>
      </c>
      <c r="IX52" s="146" t="e">
        <f t="shared" si="305"/>
        <v>#N/A</v>
      </c>
      <c r="IY52" s="146" t="e">
        <f t="shared" si="301"/>
        <v>#N/A</v>
      </c>
      <c r="IZ52" s="146" t="e">
        <f t="shared" si="301"/>
        <v>#N/A</v>
      </c>
      <c r="JA52" s="146" t="e">
        <f t="shared" si="301"/>
        <v>#N/A</v>
      </c>
      <c r="JB52" s="146" t="e">
        <f t="shared" si="301"/>
        <v>#N/A</v>
      </c>
      <c r="JC52" s="146" t="e">
        <f t="shared" si="301"/>
        <v>#N/A</v>
      </c>
      <c r="JD52" s="146" t="e">
        <f t="shared" si="301"/>
        <v>#N/A</v>
      </c>
      <c r="JE52" s="146" t="e">
        <f t="shared" si="301"/>
        <v>#N/A</v>
      </c>
      <c r="JF52" s="146" t="e">
        <f t="shared" si="301"/>
        <v>#N/A</v>
      </c>
      <c r="JG52" s="146" t="e">
        <f t="shared" si="301"/>
        <v>#N/A</v>
      </c>
      <c r="JH52" s="146" t="e">
        <f t="shared" si="301"/>
        <v>#N/A</v>
      </c>
      <c r="JI52" s="146" t="e">
        <f t="shared" si="301"/>
        <v>#N/A</v>
      </c>
      <c r="JJ52" s="146" t="e">
        <f t="shared" si="301"/>
        <v>#N/A</v>
      </c>
      <c r="JK52" s="146" t="e">
        <f t="shared" si="301"/>
        <v>#N/A</v>
      </c>
      <c r="JL52" s="146" t="e">
        <f t="shared" si="301"/>
        <v>#N/A</v>
      </c>
      <c r="JM52" s="146" t="e">
        <f t="shared" si="301"/>
        <v>#N/A</v>
      </c>
      <c r="JN52" s="146" t="e">
        <f t="shared" si="286"/>
        <v>#N/A</v>
      </c>
      <c r="JO52" s="146" t="e">
        <f t="shared" si="286"/>
        <v>#N/A</v>
      </c>
      <c r="JP52" s="146" t="e">
        <f t="shared" si="286"/>
        <v>#N/A</v>
      </c>
      <c r="JQ52" s="146" t="e">
        <f t="shared" si="286"/>
        <v>#N/A</v>
      </c>
      <c r="JR52" s="146" t="e">
        <f t="shared" si="286"/>
        <v>#N/A</v>
      </c>
      <c r="JS52" s="146" t="e">
        <f t="shared" si="286"/>
        <v>#N/A</v>
      </c>
      <c r="JT52" s="146" t="e">
        <f t="shared" si="286"/>
        <v>#N/A</v>
      </c>
      <c r="JU52" s="146" t="e">
        <f t="shared" si="286"/>
        <v>#N/A</v>
      </c>
      <c r="JV52" s="146" t="e">
        <f t="shared" si="286"/>
        <v>#N/A</v>
      </c>
      <c r="JW52" s="146" t="e">
        <f t="shared" si="286"/>
        <v>#N/A</v>
      </c>
      <c r="JX52" s="146" t="e">
        <f t="shared" si="286"/>
        <v>#N/A</v>
      </c>
      <c r="JY52" s="146" t="e">
        <f t="shared" si="286"/>
        <v>#N/A</v>
      </c>
      <c r="JZ52" s="146" t="e">
        <f t="shared" si="286"/>
        <v>#N/A</v>
      </c>
      <c r="KA52" s="146" t="e">
        <f t="shared" si="286"/>
        <v>#N/A</v>
      </c>
      <c r="KB52" s="146" t="e">
        <f t="shared" si="286"/>
        <v>#N/A</v>
      </c>
      <c r="KC52" s="146" t="e">
        <f t="shared" si="21"/>
        <v>#N/A</v>
      </c>
      <c r="KD52" s="146" t="e">
        <f t="shared" si="298"/>
        <v>#N/A</v>
      </c>
      <c r="KE52" s="146" t="e">
        <f t="shared" si="298"/>
        <v>#N/A</v>
      </c>
      <c r="KF52" s="146" t="e">
        <f t="shared" si="298"/>
        <v>#N/A</v>
      </c>
      <c r="KG52" s="146" t="e">
        <f t="shared" si="311"/>
        <v>#N/A</v>
      </c>
      <c r="KH52" s="146" t="e">
        <f t="shared" si="311"/>
        <v>#N/A</v>
      </c>
      <c r="KI52" s="146" t="e">
        <f t="shared" si="311"/>
        <v>#N/A</v>
      </c>
      <c r="KJ52" s="146" t="e">
        <f t="shared" si="311"/>
        <v>#N/A</v>
      </c>
      <c r="KK52" s="146" t="e">
        <f t="shared" si="311"/>
        <v>#N/A</v>
      </c>
      <c r="KL52" s="146" t="e">
        <f t="shared" si="311"/>
        <v>#N/A</v>
      </c>
      <c r="KM52" s="146" t="e">
        <f t="shared" si="311"/>
        <v>#N/A</v>
      </c>
      <c r="KN52" s="146" t="e">
        <f t="shared" si="311"/>
        <v>#N/A</v>
      </c>
      <c r="KO52" s="146" t="e">
        <f t="shared" si="311"/>
        <v>#N/A</v>
      </c>
      <c r="KP52" s="146" t="e">
        <f t="shared" si="311"/>
        <v>#N/A</v>
      </c>
      <c r="KQ52" s="146" t="e">
        <f t="shared" si="311"/>
        <v>#N/A</v>
      </c>
      <c r="KR52" s="146" t="e">
        <f t="shared" si="311"/>
        <v>#N/A</v>
      </c>
      <c r="KS52" s="146" t="e">
        <f t="shared" si="311"/>
        <v>#N/A</v>
      </c>
      <c r="KT52" s="146" t="e">
        <f t="shared" si="311"/>
        <v>#N/A</v>
      </c>
      <c r="KU52" s="146" t="e">
        <f t="shared" si="311"/>
        <v>#N/A</v>
      </c>
      <c r="KV52" s="146" t="e">
        <f t="shared" si="306"/>
        <v>#N/A</v>
      </c>
      <c r="KW52" s="146" t="e">
        <f t="shared" si="306"/>
        <v>#N/A</v>
      </c>
      <c r="KX52" s="146" t="e">
        <f t="shared" si="306"/>
        <v>#N/A</v>
      </c>
      <c r="KY52" s="146" t="e">
        <f t="shared" si="306"/>
        <v>#N/A</v>
      </c>
      <c r="KZ52" s="146" t="e">
        <f t="shared" si="306"/>
        <v>#N/A</v>
      </c>
      <c r="LA52" s="146" t="e">
        <f t="shared" si="306"/>
        <v>#N/A</v>
      </c>
      <c r="LB52" s="146" t="e">
        <f t="shared" si="306"/>
        <v>#N/A</v>
      </c>
      <c r="LC52" s="146" t="e">
        <f t="shared" si="306"/>
        <v>#N/A</v>
      </c>
      <c r="LD52" s="146" t="e">
        <f t="shared" si="306"/>
        <v>#N/A</v>
      </c>
      <c r="LE52" s="146" t="e">
        <f t="shared" si="306"/>
        <v>#N/A</v>
      </c>
      <c r="LF52" s="146" t="e">
        <f t="shared" si="306"/>
        <v>#N/A</v>
      </c>
      <c r="LG52" s="146" t="e">
        <f t="shared" si="306"/>
        <v>#N/A</v>
      </c>
      <c r="LH52" s="146" t="e">
        <f t="shared" si="306"/>
        <v>#N/A</v>
      </c>
      <c r="LI52" s="146" t="e">
        <f t="shared" si="306"/>
        <v>#N/A</v>
      </c>
      <c r="LJ52" s="146" t="e">
        <f t="shared" si="306"/>
        <v>#N/A</v>
      </c>
      <c r="LK52" s="146" t="e">
        <f t="shared" si="302"/>
        <v>#N/A</v>
      </c>
      <c r="LL52" s="146" t="e">
        <f t="shared" si="302"/>
        <v>#N/A</v>
      </c>
      <c r="LM52" s="146" t="e">
        <f t="shared" si="302"/>
        <v>#N/A</v>
      </c>
      <c r="LN52" s="146" t="e">
        <f t="shared" si="302"/>
        <v>#N/A</v>
      </c>
      <c r="LO52" s="146" t="e">
        <f t="shared" si="302"/>
        <v>#N/A</v>
      </c>
      <c r="LP52" s="146" t="e">
        <f t="shared" si="302"/>
        <v>#N/A</v>
      </c>
      <c r="LQ52" s="146" t="e">
        <f t="shared" si="302"/>
        <v>#N/A</v>
      </c>
      <c r="LR52" s="146" t="e">
        <f t="shared" si="302"/>
        <v>#N/A</v>
      </c>
      <c r="LS52" s="146" t="e">
        <f t="shared" si="302"/>
        <v>#N/A</v>
      </c>
      <c r="LT52" s="146" t="e">
        <f t="shared" si="302"/>
        <v>#N/A</v>
      </c>
      <c r="LU52" s="146" t="e">
        <f t="shared" si="302"/>
        <v>#N/A</v>
      </c>
      <c r="LV52" s="146" t="e">
        <f t="shared" si="302"/>
        <v>#N/A</v>
      </c>
      <c r="LW52" s="146" t="e">
        <f t="shared" si="302"/>
        <v>#N/A</v>
      </c>
      <c r="LX52" s="146" t="e">
        <f t="shared" si="302"/>
        <v>#N/A</v>
      </c>
      <c r="LY52" s="146" t="e">
        <f t="shared" si="302"/>
        <v>#N/A</v>
      </c>
      <c r="LZ52" s="146" t="e">
        <f t="shared" si="287"/>
        <v>#N/A</v>
      </c>
      <c r="MA52" s="146" t="e">
        <f t="shared" si="287"/>
        <v>#N/A</v>
      </c>
      <c r="MB52" s="146" t="e">
        <f t="shared" si="287"/>
        <v>#N/A</v>
      </c>
      <c r="MC52" s="146" t="e">
        <f t="shared" si="287"/>
        <v>#N/A</v>
      </c>
      <c r="MD52" s="146" t="e">
        <f t="shared" si="287"/>
        <v>#N/A</v>
      </c>
      <c r="ME52" s="146" t="e">
        <f t="shared" si="287"/>
        <v>#N/A</v>
      </c>
      <c r="MF52" s="146" t="e">
        <f t="shared" si="287"/>
        <v>#N/A</v>
      </c>
      <c r="MG52" s="146" t="e">
        <f t="shared" si="287"/>
        <v>#N/A</v>
      </c>
      <c r="MH52" s="146" t="e">
        <f t="shared" si="287"/>
        <v>#N/A</v>
      </c>
      <c r="MI52" s="146" t="e">
        <f t="shared" si="287"/>
        <v>#N/A</v>
      </c>
      <c r="MJ52" s="146" t="e">
        <f t="shared" si="287"/>
        <v>#N/A</v>
      </c>
      <c r="MK52" s="146" t="e">
        <f t="shared" si="287"/>
        <v>#N/A</v>
      </c>
      <c r="ML52" s="146" t="e">
        <f t="shared" si="287"/>
        <v>#N/A</v>
      </c>
      <c r="MM52" s="146" t="e">
        <f t="shared" si="287"/>
        <v>#N/A</v>
      </c>
      <c r="MN52" s="146" t="e">
        <f t="shared" si="287"/>
        <v>#N/A</v>
      </c>
      <c r="MO52" s="146" t="e">
        <f t="shared" si="22"/>
        <v>#N/A</v>
      </c>
      <c r="MP52" s="146" t="e">
        <f t="shared" si="299"/>
        <v>#N/A</v>
      </c>
      <c r="MQ52" s="146" t="e">
        <f t="shared" si="299"/>
        <v>#N/A</v>
      </c>
      <c r="MR52" s="146" t="e">
        <f t="shared" si="299"/>
        <v>#N/A</v>
      </c>
      <c r="MS52" s="146" t="e">
        <f t="shared" si="312"/>
        <v>#N/A</v>
      </c>
      <c r="MT52" s="146" t="e">
        <f t="shared" si="312"/>
        <v>#N/A</v>
      </c>
      <c r="MU52" s="146" t="e">
        <f t="shared" si="312"/>
        <v>#N/A</v>
      </c>
      <c r="MV52" s="146" t="e">
        <f t="shared" si="312"/>
        <v>#N/A</v>
      </c>
      <c r="MW52" s="146" t="e">
        <f t="shared" si="312"/>
        <v>#N/A</v>
      </c>
      <c r="MX52" s="146" t="e">
        <f t="shared" si="312"/>
        <v>#N/A</v>
      </c>
      <c r="MY52" s="146" t="e">
        <f t="shared" si="312"/>
        <v>#N/A</v>
      </c>
      <c r="MZ52" s="146" t="e">
        <f t="shared" si="312"/>
        <v>#N/A</v>
      </c>
      <c r="NA52" s="146" t="e">
        <f t="shared" si="312"/>
        <v>#N/A</v>
      </c>
      <c r="NB52" s="146" t="e">
        <f t="shared" si="312"/>
        <v>#N/A</v>
      </c>
      <c r="NC52" s="146" t="e">
        <f t="shared" si="312"/>
        <v>#N/A</v>
      </c>
      <c r="ND52" s="146" t="e">
        <f t="shared" si="312"/>
        <v>#N/A</v>
      </c>
      <c r="NE52" s="146" t="e">
        <f t="shared" si="312"/>
        <v>#N/A</v>
      </c>
      <c r="NF52" s="146" t="e">
        <f t="shared" si="312"/>
        <v>#N/A</v>
      </c>
      <c r="NG52" s="146" t="e">
        <f t="shared" si="312"/>
        <v>#N/A</v>
      </c>
      <c r="NH52" s="146" t="e">
        <f t="shared" si="307"/>
        <v>#N/A</v>
      </c>
      <c r="NI52" s="146" t="e">
        <f t="shared" si="307"/>
        <v>#N/A</v>
      </c>
      <c r="NJ52" s="146" t="e">
        <f t="shared" si="307"/>
        <v>#N/A</v>
      </c>
      <c r="NK52" s="146" t="e">
        <f t="shared" si="307"/>
        <v>#N/A</v>
      </c>
      <c r="NL52" s="146" t="e">
        <f t="shared" si="307"/>
        <v>#N/A</v>
      </c>
      <c r="NM52" s="146" t="e">
        <f t="shared" si="307"/>
        <v>#N/A</v>
      </c>
      <c r="NN52" s="146" t="e">
        <f t="shared" si="307"/>
        <v>#N/A</v>
      </c>
      <c r="NO52" s="146" t="e">
        <f t="shared" si="307"/>
        <v>#N/A</v>
      </c>
      <c r="NP52" s="146" t="e">
        <f t="shared" si="307"/>
        <v>#N/A</v>
      </c>
      <c r="NQ52" s="146" t="e">
        <f t="shared" si="307"/>
        <v>#N/A</v>
      </c>
      <c r="NR52" s="146" t="e">
        <f t="shared" si="307"/>
        <v>#N/A</v>
      </c>
      <c r="NS52" s="146" t="e">
        <f t="shared" si="307"/>
        <v>#N/A</v>
      </c>
      <c r="NT52" s="146" t="e">
        <f t="shared" si="307"/>
        <v>#N/A</v>
      </c>
      <c r="NU52" s="146" t="e">
        <f t="shared" si="307"/>
        <v>#N/A</v>
      </c>
      <c r="NV52" s="146" t="e">
        <f t="shared" si="307"/>
        <v>#N/A</v>
      </c>
      <c r="NW52" s="146" t="e">
        <f t="shared" si="303"/>
        <v>#N/A</v>
      </c>
      <c r="NX52" s="146" t="e">
        <f t="shared" si="303"/>
        <v>#N/A</v>
      </c>
      <c r="NY52" s="146" t="e">
        <f t="shared" si="303"/>
        <v>#N/A</v>
      </c>
      <c r="NZ52" s="146" t="e">
        <f t="shared" si="303"/>
        <v>#N/A</v>
      </c>
      <c r="OA52" s="146" t="e">
        <f t="shared" si="303"/>
        <v>#N/A</v>
      </c>
      <c r="OB52" s="146" t="e">
        <f t="shared" si="303"/>
        <v>#N/A</v>
      </c>
      <c r="OC52" s="146" t="e">
        <f t="shared" si="303"/>
        <v>#N/A</v>
      </c>
      <c r="OD52" s="146" t="e">
        <f t="shared" si="303"/>
        <v>#N/A</v>
      </c>
      <c r="OE52" s="146" t="e">
        <f t="shared" si="303"/>
        <v>#N/A</v>
      </c>
      <c r="OF52" s="146" t="e">
        <f t="shared" si="303"/>
        <v>#N/A</v>
      </c>
      <c r="OG52" s="146" t="e">
        <f t="shared" si="303"/>
        <v>#N/A</v>
      </c>
      <c r="OH52" s="146" t="e">
        <f t="shared" si="303"/>
        <v>#N/A</v>
      </c>
      <c r="OI52" s="146" t="e">
        <f t="shared" si="303"/>
        <v>#N/A</v>
      </c>
      <c r="OJ52" s="146" t="e">
        <f t="shared" si="303"/>
        <v>#N/A</v>
      </c>
      <c r="OK52" s="146" t="e">
        <f t="shared" si="303"/>
        <v>#N/A</v>
      </c>
      <c r="OL52" s="146" t="e">
        <f t="shared" si="288"/>
        <v>#N/A</v>
      </c>
      <c r="OM52" s="146" t="e">
        <f t="shared" si="288"/>
        <v>#N/A</v>
      </c>
      <c r="ON52" s="146" t="e">
        <f t="shared" si="288"/>
        <v>#N/A</v>
      </c>
      <c r="OO52" s="146" t="e">
        <f t="shared" si="288"/>
        <v>#N/A</v>
      </c>
      <c r="OP52" s="146" t="e">
        <f t="shared" si="288"/>
        <v>#N/A</v>
      </c>
      <c r="OQ52" s="146" t="e">
        <f t="shared" si="288"/>
        <v>#N/A</v>
      </c>
      <c r="OR52" s="146" t="e">
        <f t="shared" si="288"/>
        <v>#N/A</v>
      </c>
      <c r="OS52" s="146" t="e">
        <f t="shared" si="288"/>
        <v>#N/A</v>
      </c>
      <c r="OT52" s="146" t="e">
        <f t="shared" si="288"/>
        <v>#N/A</v>
      </c>
      <c r="OU52" s="146" t="e">
        <f t="shared" si="288"/>
        <v>#N/A</v>
      </c>
      <c r="OV52" s="146" t="e">
        <f t="shared" si="288"/>
        <v>#N/A</v>
      </c>
      <c r="OW52" s="146" t="e">
        <f t="shared" si="288"/>
        <v>#N/A</v>
      </c>
      <c r="OX52" s="146" t="e">
        <f t="shared" si="288"/>
        <v>#N/A</v>
      </c>
      <c r="OY52" s="146" t="e">
        <f t="shared" si="288"/>
        <v>#N/A</v>
      </c>
      <c r="OZ52" s="146" t="e">
        <f t="shared" si="288"/>
        <v>#N/A</v>
      </c>
      <c r="PA52" s="146" t="e">
        <f t="shared" si="23"/>
        <v>#N/A</v>
      </c>
      <c r="PB52" s="146" t="e">
        <f t="shared" ref="PB52:PI67" si="316">IF(ISNONTEXT($K52),_xlfn.LOGNORM.DIST(HI52,LN($G52),LN($K52),FALSE),NA())</f>
        <v>#N/A</v>
      </c>
      <c r="PC52" s="146" t="e">
        <f t="shared" si="316"/>
        <v>#N/A</v>
      </c>
      <c r="PD52" s="146" t="e">
        <f t="shared" si="316"/>
        <v>#N/A</v>
      </c>
      <c r="PE52" s="146" t="e">
        <f t="shared" si="316"/>
        <v>#N/A</v>
      </c>
      <c r="PF52" s="146" t="e">
        <f t="shared" si="316"/>
        <v>#N/A</v>
      </c>
      <c r="PG52" s="146" t="e">
        <f t="shared" si="316"/>
        <v>#N/A</v>
      </c>
      <c r="PH52" s="146" t="e">
        <f t="shared" si="316"/>
        <v>#N/A</v>
      </c>
      <c r="PI52" s="146" t="e">
        <f t="shared" si="316"/>
        <v>#N/A</v>
      </c>
    </row>
    <row r="53" spans="1:425" hidden="1" x14ac:dyDescent="0.45">
      <c r="A53" s="4">
        <v>50</v>
      </c>
      <c r="B53" s="319" t="str">
        <f>IFERROR(_xlfn.LOGNORM.INV(VLookups!$B$22,LN($G53),LN($K53)),"")</f>
        <v/>
      </c>
      <c r="C53" s="81"/>
      <c r="D53" s="319" t="str">
        <f>IFERROR(_xlfn.LOGNORM.INV(VLookups!$B$23,LN($G53),LN($K53)),"")</f>
        <v/>
      </c>
      <c r="E53" s="32" t="str">
        <f t="shared" si="8"/>
        <v/>
      </c>
      <c r="F53" s="32" t="str">
        <f t="shared" si="9"/>
        <v/>
      </c>
      <c r="G53" s="65" t="str">
        <f>IF(AND(C53&gt;0,NOT(ISBLANK(H53))),IF(VLOOKUP($C$3,VLookups!$A$17:$B$18,2,FALSE),C53*VLOOKUP(H53,VLookups!$A$4:$B$13,2,FALSE),C53),"")</f>
        <v/>
      </c>
      <c r="H53" s="21"/>
      <c r="I53" s="53"/>
      <c r="J53" s="237"/>
      <c r="K53" s="320" t="str">
        <f>IF(C53&gt;0,IF(ISBLANK(J53),IF(ISBLANK(H53),"",VLOOKUP(H53,VLookups!$A$4:$C$13,3,FALSE)),J53),"")</f>
        <v/>
      </c>
      <c r="L53" s="320" t="str">
        <f t="shared" si="10"/>
        <v/>
      </c>
      <c r="M53" s="67" t="str">
        <f t="shared" si="11"/>
        <v/>
      </c>
      <c r="N53" s="81"/>
      <c r="O53" s="230" t="str">
        <f>IF(AND(N53&gt;0,C53&gt;0,NOT(K53="")),ABS(VLOOKUP($N$1,VLookups!$A$27:$B$28,2,FALSE)-_xlfn.LOGNORM.DIST(N53,LN(G53),LN(K53),TRUE)),"")</f>
        <v/>
      </c>
      <c r="P53" s="80" t="str">
        <f>IF(AND($B53&gt;0,$C53&gt;0,$D53&gt;0,NOT(ISBLANK($H53))),_xlfn.LOGNORM.INV(ABS(VLOOKUP($N$1,VLookups!$A$27:$B$28,2,FALSE)-P$3),LN($G53),LN($K53)),"")</f>
        <v/>
      </c>
      <c r="Q53" s="79" t="str">
        <f>IF(AND($B53&gt;0,$C53&gt;0,$D53&gt;0,NOT(ISBLANK($H53))),_xlfn.LOGNORM.INV(ABS(VLOOKUP($N$1,VLookups!$A$27:$B$28,2,FALSE)-Q$3),LN($G53),LN($K53)),"")</f>
        <v/>
      </c>
      <c r="R53" s="80" t="str">
        <f>IF(AND($B53&gt;0,$C53&gt;0,$D53&gt;0,NOT(ISBLANK($H53))),_xlfn.LOGNORM.INV(ABS(VLOOKUP($N$1,VLookups!$A$27:$B$28,2,FALSE)-R$3),LN($G53),LN($K53)),"")</f>
        <v/>
      </c>
      <c r="S53" s="79" t="str">
        <f>IF(AND($B53&gt;0,$C53&gt;0,$D53&gt;0,NOT(ISBLANK($H53))),_xlfn.LOGNORM.INV(ABS(VLOOKUP($N$1,VLookups!$A$27:$B$28,2,FALSE)-S$3),LN($G53),LN($K53)),"")</f>
        <v/>
      </c>
      <c r="T53" s="80" t="str">
        <f>IF(AND($B53&gt;0,$C53&gt;0,$D53&gt;0,NOT(ISBLANK($H53))),_xlfn.LOGNORM.INV(ABS(VLOOKUP($N$1,VLookups!$A$27:$B$28,2,FALSE)-T$3),LN($G53),LN($K53)),"")</f>
        <v/>
      </c>
      <c r="U53" s="79" t="str">
        <f>IF(AND($B53&gt;0,$C53&gt;0,$D53&gt;0,NOT(ISBLANK($H53))),_xlfn.LOGNORM.INV(ABS(VLOOKUP($N$1,VLookups!$A$27:$B$28,2,FALSE)-U$3),LN($G53),LN($K53)),"")</f>
        <v/>
      </c>
      <c r="V53" s="5"/>
      <c r="W53" s="145" t="str">
        <f t="shared" si="12"/>
        <v/>
      </c>
      <c r="X53" s="145" t="str">
        <f t="shared" si="13"/>
        <v/>
      </c>
      <c r="Y53" s="46" t="str">
        <f t="shared" ref="Y53" si="317">IF(ISNONTEXT($W53),X53+$W53,"")</f>
        <v/>
      </c>
      <c r="Z53" s="46" t="str">
        <f t="shared" si="25"/>
        <v/>
      </c>
      <c r="AA53" s="46" t="str">
        <f t="shared" si="26"/>
        <v/>
      </c>
      <c r="AB53" s="46" t="str">
        <f t="shared" si="27"/>
        <v/>
      </c>
      <c r="AC53" s="46" t="str">
        <f t="shared" si="28"/>
        <v/>
      </c>
      <c r="AD53" s="46" t="str">
        <f t="shared" si="29"/>
        <v/>
      </c>
      <c r="AE53" s="46" t="str">
        <f t="shared" si="30"/>
        <v/>
      </c>
      <c r="AF53" s="46" t="str">
        <f t="shared" si="31"/>
        <v/>
      </c>
      <c r="AG53" s="46" t="str">
        <f t="shared" si="32"/>
        <v/>
      </c>
      <c r="AH53" s="46" t="str">
        <f t="shared" si="33"/>
        <v/>
      </c>
      <c r="AI53" s="46" t="str">
        <f t="shared" si="34"/>
        <v/>
      </c>
      <c r="AJ53" s="46" t="str">
        <f t="shared" si="35"/>
        <v/>
      </c>
      <c r="AK53" s="46" t="str">
        <f t="shared" si="36"/>
        <v/>
      </c>
      <c r="AL53" s="46" t="str">
        <f t="shared" si="37"/>
        <v/>
      </c>
      <c r="AM53" s="46" t="str">
        <f t="shared" si="38"/>
        <v/>
      </c>
      <c r="AN53" s="46" t="str">
        <f t="shared" si="39"/>
        <v/>
      </c>
      <c r="AO53" s="46" t="str">
        <f t="shared" si="40"/>
        <v/>
      </c>
      <c r="AP53" s="46" t="str">
        <f t="shared" si="41"/>
        <v/>
      </c>
      <c r="AQ53" s="46" t="str">
        <f t="shared" si="42"/>
        <v/>
      </c>
      <c r="AR53" s="46" t="str">
        <f t="shared" si="43"/>
        <v/>
      </c>
      <c r="AS53" s="46" t="str">
        <f t="shared" si="44"/>
        <v/>
      </c>
      <c r="AT53" s="46" t="str">
        <f t="shared" si="45"/>
        <v/>
      </c>
      <c r="AU53" s="46" t="str">
        <f t="shared" si="46"/>
        <v/>
      </c>
      <c r="AV53" s="46" t="str">
        <f t="shared" si="47"/>
        <v/>
      </c>
      <c r="AW53" s="46" t="str">
        <f t="shared" si="48"/>
        <v/>
      </c>
      <c r="AX53" s="46" t="str">
        <f t="shared" si="49"/>
        <v/>
      </c>
      <c r="AY53" s="46" t="str">
        <f t="shared" si="50"/>
        <v/>
      </c>
      <c r="AZ53" s="46" t="str">
        <f t="shared" si="51"/>
        <v/>
      </c>
      <c r="BA53" s="46" t="str">
        <f t="shared" si="52"/>
        <v/>
      </c>
      <c r="BB53" s="46" t="str">
        <f t="shared" si="53"/>
        <v/>
      </c>
      <c r="BC53" s="46" t="str">
        <f t="shared" si="54"/>
        <v/>
      </c>
      <c r="BD53" s="46" t="str">
        <f t="shared" si="55"/>
        <v/>
      </c>
      <c r="BE53" s="46" t="str">
        <f t="shared" si="56"/>
        <v/>
      </c>
      <c r="BF53" s="46" t="str">
        <f t="shared" si="57"/>
        <v/>
      </c>
      <c r="BG53" s="46" t="str">
        <f t="shared" si="58"/>
        <v/>
      </c>
      <c r="BH53" s="46" t="str">
        <f t="shared" si="59"/>
        <v/>
      </c>
      <c r="BI53" s="46" t="str">
        <f t="shared" si="60"/>
        <v/>
      </c>
      <c r="BJ53" s="46" t="str">
        <f t="shared" si="61"/>
        <v/>
      </c>
      <c r="BK53" s="46" t="str">
        <f t="shared" si="62"/>
        <v/>
      </c>
      <c r="BL53" s="46" t="str">
        <f t="shared" si="63"/>
        <v/>
      </c>
      <c r="BM53" s="46" t="str">
        <f t="shared" si="64"/>
        <v/>
      </c>
      <c r="BN53" s="46" t="str">
        <f t="shared" si="65"/>
        <v/>
      </c>
      <c r="BO53" s="46" t="str">
        <f t="shared" si="66"/>
        <v/>
      </c>
      <c r="BP53" s="46" t="str">
        <f t="shared" si="67"/>
        <v/>
      </c>
      <c r="BQ53" s="46" t="str">
        <f t="shared" si="68"/>
        <v/>
      </c>
      <c r="BR53" s="46" t="str">
        <f t="shared" si="69"/>
        <v/>
      </c>
      <c r="BS53" s="46" t="str">
        <f t="shared" si="70"/>
        <v/>
      </c>
      <c r="BT53" s="46" t="str">
        <f t="shared" si="71"/>
        <v/>
      </c>
      <c r="BU53" s="46" t="str">
        <f t="shared" si="72"/>
        <v/>
      </c>
      <c r="BV53" s="46" t="str">
        <f t="shared" si="73"/>
        <v/>
      </c>
      <c r="BW53" s="46" t="str">
        <f t="shared" si="74"/>
        <v/>
      </c>
      <c r="BX53" s="46" t="str">
        <f t="shared" si="75"/>
        <v/>
      </c>
      <c r="BY53" s="46" t="str">
        <f t="shared" si="76"/>
        <v/>
      </c>
      <c r="BZ53" s="46" t="str">
        <f t="shared" si="77"/>
        <v/>
      </c>
      <c r="CA53" s="46" t="str">
        <f t="shared" si="78"/>
        <v/>
      </c>
      <c r="CB53" s="46" t="str">
        <f t="shared" si="79"/>
        <v/>
      </c>
      <c r="CC53" s="46" t="str">
        <f t="shared" si="80"/>
        <v/>
      </c>
      <c r="CD53" s="46" t="str">
        <f t="shared" si="81"/>
        <v/>
      </c>
      <c r="CE53" s="46" t="str">
        <f t="shared" si="82"/>
        <v/>
      </c>
      <c r="CF53" s="46" t="str">
        <f t="shared" si="83"/>
        <v/>
      </c>
      <c r="CG53" s="46" t="str">
        <f t="shared" si="84"/>
        <v/>
      </c>
      <c r="CH53" s="46" t="str">
        <f t="shared" si="85"/>
        <v/>
      </c>
      <c r="CI53" s="46" t="str">
        <f t="shared" si="86"/>
        <v/>
      </c>
      <c r="CJ53" s="46" t="str">
        <f t="shared" si="87"/>
        <v/>
      </c>
      <c r="CK53" s="46" t="str">
        <f t="shared" si="18"/>
        <v/>
      </c>
      <c r="CL53" s="46" t="str">
        <f t="shared" si="88"/>
        <v/>
      </c>
      <c r="CM53" s="46" t="str">
        <f t="shared" si="89"/>
        <v/>
      </c>
      <c r="CN53" s="46" t="str">
        <f t="shared" si="90"/>
        <v/>
      </c>
      <c r="CO53" s="46" t="str">
        <f t="shared" si="91"/>
        <v/>
      </c>
      <c r="CP53" s="46" t="str">
        <f t="shared" si="92"/>
        <v/>
      </c>
      <c r="CQ53" s="46" t="str">
        <f t="shared" si="93"/>
        <v/>
      </c>
      <c r="CR53" s="46" t="str">
        <f t="shared" si="94"/>
        <v/>
      </c>
      <c r="CS53" s="46" t="str">
        <f t="shared" si="95"/>
        <v/>
      </c>
      <c r="CT53" s="46" t="str">
        <f t="shared" si="96"/>
        <v/>
      </c>
      <c r="CU53" s="46" t="str">
        <f t="shared" si="97"/>
        <v/>
      </c>
      <c r="CV53" s="46" t="str">
        <f t="shared" si="98"/>
        <v/>
      </c>
      <c r="CW53" s="46" t="str">
        <f t="shared" si="99"/>
        <v/>
      </c>
      <c r="CX53" s="46" t="str">
        <f t="shared" si="100"/>
        <v/>
      </c>
      <c r="CY53" s="46" t="str">
        <f t="shared" si="101"/>
        <v/>
      </c>
      <c r="CZ53" s="46" t="str">
        <f t="shared" si="102"/>
        <v/>
      </c>
      <c r="DA53" s="46" t="str">
        <f t="shared" si="103"/>
        <v/>
      </c>
      <c r="DB53" s="46" t="str">
        <f t="shared" si="104"/>
        <v/>
      </c>
      <c r="DC53" s="46" t="str">
        <f t="shared" si="105"/>
        <v/>
      </c>
      <c r="DD53" s="46" t="str">
        <f t="shared" si="106"/>
        <v/>
      </c>
      <c r="DE53" s="46" t="str">
        <f t="shared" si="107"/>
        <v/>
      </c>
      <c r="DF53" s="46" t="str">
        <f t="shared" si="108"/>
        <v/>
      </c>
      <c r="DG53" s="46" t="str">
        <f t="shared" si="109"/>
        <v/>
      </c>
      <c r="DH53" s="46" t="str">
        <f t="shared" si="110"/>
        <v/>
      </c>
      <c r="DI53" s="46" t="str">
        <f t="shared" si="111"/>
        <v/>
      </c>
      <c r="DJ53" s="46" t="str">
        <f t="shared" si="112"/>
        <v/>
      </c>
      <c r="DK53" s="46" t="str">
        <f t="shared" si="113"/>
        <v/>
      </c>
      <c r="DL53" s="46" t="str">
        <f t="shared" si="114"/>
        <v/>
      </c>
      <c r="DM53" s="46" t="str">
        <f t="shared" si="115"/>
        <v/>
      </c>
      <c r="DN53" s="46" t="str">
        <f t="shared" si="116"/>
        <v/>
      </c>
      <c r="DO53" s="46" t="str">
        <f t="shared" si="117"/>
        <v/>
      </c>
      <c r="DP53" s="46" t="str">
        <f t="shared" si="118"/>
        <v/>
      </c>
      <c r="DQ53" s="46" t="str">
        <f t="shared" si="119"/>
        <v/>
      </c>
      <c r="DR53" s="46" t="str">
        <f t="shared" si="120"/>
        <v/>
      </c>
      <c r="DS53" s="46" t="str">
        <f t="shared" si="121"/>
        <v/>
      </c>
      <c r="DT53" s="46" t="str">
        <f t="shared" si="122"/>
        <v/>
      </c>
      <c r="DU53" s="46" t="str">
        <f t="shared" si="123"/>
        <v/>
      </c>
      <c r="DV53" s="46" t="str">
        <f t="shared" si="124"/>
        <v/>
      </c>
      <c r="DW53" s="46" t="str">
        <f t="shared" si="125"/>
        <v/>
      </c>
      <c r="DX53" s="46" t="str">
        <f t="shared" si="126"/>
        <v/>
      </c>
      <c r="DY53" s="46" t="str">
        <f t="shared" si="127"/>
        <v/>
      </c>
      <c r="DZ53" s="46" t="str">
        <f t="shared" si="128"/>
        <v/>
      </c>
      <c r="EA53" s="46" t="str">
        <f t="shared" si="129"/>
        <v/>
      </c>
      <c r="EB53" s="46" t="str">
        <f t="shared" si="130"/>
        <v/>
      </c>
      <c r="EC53" s="46" t="str">
        <f t="shared" si="131"/>
        <v/>
      </c>
      <c r="ED53" s="46" t="str">
        <f t="shared" si="132"/>
        <v/>
      </c>
      <c r="EE53" s="46" t="str">
        <f t="shared" si="133"/>
        <v/>
      </c>
      <c r="EF53" s="46" t="str">
        <f t="shared" si="134"/>
        <v/>
      </c>
      <c r="EG53" s="46" t="str">
        <f t="shared" si="135"/>
        <v/>
      </c>
      <c r="EH53" s="46" t="str">
        <f t="shared" si="136"/>
        <v/>
      </c>
      <c r="EI53" s="46" t="str">
        <f t="shared" si="137"/>
        <v/>
      </c>
      <c r="EJ53" s="46" t="str">
        <f t="shared" si="138"/>
        <v/>
      </c>
      <c r="EK53" s="46" t="str">
        <f t="shared" si="139"/>
        <v/>
      </c>
      <c r="EL53" s="46" t="str">
        <f t="shared" si="140"/>
        <v/>
      </c>
      <c r="EM53" s="46" t="str">
        <f t="shared" si="141"/>
        <v/>
      </c>
      <c r="EN53" s="46" t="str">
        <f t="shared" si="142"/>
        <v/>
      </c>
      <c r="EO53" s="46" t="str">
        <f t="shared" si="143"/>
        <v/>
      </c>
      <c r="EP53" s="46" t="str">
        <f t="shared" si="144"/>
        <v/>
      </c>
      <c r="EQ53" s="46" t="str">
        <f t="shared" si="145"/>
        <v/>
      </c>
      <c r="ER53" s="46" t="str">
        <f t="shared" si="146"/>
        <v/>
      </c>
      <c r="ES53" s="46" t="str">
        <f t="shared" si="147"/>
        <v/>
      </c>
      <c r="ET53" s="46" t="str">
        <f t="shared" si="148"/>
        <v/>
      </c>
      <c r="EU53" s="46" t="str">
        <f t="shared" si="149"/>
        <v/>
      </c>
      <c r="EV53" s="46" t="str">
        <f t="shared" si="150"/>
        <v/>
      </c>
      <c r="EW53" s="46" t="str">
        <f t="shared" si="19"/>
        <v/>
      </c>
      <c r="EX53" s="46" t="str">
        <f t="shared" si="151"/>
        <v/>
      </c>
      <c r="EY53" s="46" t="str">
        <f t="shared" si="152"/>
        <v/>
      </c>
      <c r="EZ53" s="46" t="str">
        <f t="shared" si="153"/>
        <v/>
      </c>
      <c r="FA53" s="46" t="str">
        <f t="shared" si="154"/>
        <v/>
      </c>
      <c r="FB53" s="46" t="str">
        <f t="shared" si="155"/>
        <v/>
      </c>
      <c r="FC53" s="46" t="str">
        <f t="shared" si="156"/>
        <v/>
      </c>
      <c r="FD53" s="46" t="str">
        <f t="shared" si="157"/>
        <v/>
      </c>
      <c r="FE53" s="46" t="str">
        <f t="shared" si="158"/>
        <v/>
      </c>
      <c r="FF53" s="46" t="str">
        <f t="shared" si="159"/>
        <v/>
      </c>
      <c r="FG53" s="46" t="str">
        <f t="shared" si="160"/>
        <v/>
      </c>
      <c r="FH53" s="46" t="str">
        <f t="shared" si="161"/>
        <v/>
      </c>
      <c r="FI53" s="46" t="str">
        <f t="shared" si="162"/>
        <v/>
      </c>
      <c r="FJ53" s="46" t="str">
        <f t="shared" si="163"/>
        <v/>
      </c>
      <c r="FK53" s="46" t="str">
        <f t="shared" si="164"/>
        <v/>
      </c>
      <c r="FL53" s="46" t="str">
        <f t="shared" si="165"/>
        <v/>
      </c>
      <c r="FM53" s="46" t="str">
        <f t="shared" si="166"/>
        <v/>
      </c>
      <c r="FN53" s="46" t="str">
        <f t="shared" si="167"/>
        <v/>
      </c>
      <c r="FO53" s="46" t="str">
        <f t="shared" si="168"/>
        <v/>
      </c>
      <c r="FP53" s="46" t="str">
        <f t="shared" si="169"/>
        <v/>
      </c>
      <c r="FQ53" s="46" t="str">
        <f t="shared" si="170"/>
        <v/>
      </c>
      <c r="FR53" s="46" t="str">
        <f t="shared" si="171"/>
        <v/>
      </c>
      <c r="FS53" s="46" t="str">
        <f t="shared" si="172"/>
        <v/>
      </c>
      <c r="FT53" s="46" t="str">
        <f t="shared" si="173"/>
        <v/>
      </c>
      <c r="FU53" s="46" t="str">
        <f t="shared" si="174"/>
        <v/>
      </c>
      <c r="FV53" s="46" t="str">
        <f t="shared" si="175"/>
        <v/>
      </c>
      <c r="FW53" s="46" t="str">
        <f t="shared" si="176"/>
        <v/>
      </c>
      <c r="FX53" s="46" t="str">
        <f t="shared" si="177"/>
        <v/>
      </c>
      <c r="FY53" s="46" t="str">
        <f t="shared" si="178"/>
        <v/>
      </c>
      <c r="FZ53" s="46" t="str">
        <f t="shared" si="179"/>
        <v/>
      </c>
      <c r="GA53" s="46" t="str">
        <f t="shared" si="180"/>
        <v/>
      </c>
      <c r="GB53" s="46" t="str">
        <f t="shared" si="181"/>
        <v/>
      </c>
      <c r="GC53" s="46" t="str">
        <f t="shared" si="182"/>
        <v/>
      </c>
      <c r="GD53" s="46" t="str">
        <f t="shared" si="183"/>
        <v/>
      </c>
      <c r="GE53" s="46" t="str">
        <f t="shared" si="184"/>
        <v/>
      </c>
      <c r="GF53" s="46" t="str">
        <f t="shared" si="185"/>
        <v/>
      </c>
      <c r="GG53" s="46" t="str">
        <f t="shared" si="186"/>
        <v/>
      </c>
      <c r="GH53" s="46" t="str">
        <f t="shared" si="187"/>
        <v/>
      </c>
      <c r="GI53" s="46" t="str">
        <f t="shared" si="188"/>
        <v/>
      </c>
      <c r="GJ53" s="46" t="str">
        <f t="shared" si="189"/>
        <v/>
      </c>
      <c r="GK53" s="46" t="str">
        <f t="shared" si="190"/>
        <v/>
      </c>
      <c r="GL53" s="46" t="str">
        <f t="shared" si="191"/>
        <v/>
      </c>
      <c r="GM53" s="46" t="str">
        <f t="shared" si="192"/>
        <v/>
      </c>
      <c r="GN53" s="46" t="str">
        <f t="shared" si="193"/>
        <v/>
      </c>
      <c r="GO53" s="46" t="str">
        <f t="shared" si="194"/>
        <v/>
      </c>
      <c r="GP53" s="46" t="str">
        <f t="shared" si="195"/>
        <v/>
      </c>
      <c r="GQ53" s="46" t="str">
        <f t="shared" si="196"/>
        <v/>
      </c>
      <c r="GR53" s="46" t="str">
        <f t="shared" si="197"/>
        <v/>
      </c>
      <c r="GS53" s="46" t="str">
        <f t="shared" si="198"/>
        <v/>
      </c>
      <c r="GT53" s="46" t="str">
        <f t="shared" si="199"/>
        <v/>
      </c>
      <c r="GU53" s="46" t="str">
        <f t="shared" si="200"/>
        <v/>
      </c>
      <c r="GV53" s="46" t="str">
        <f t="shared" si="201"/>
        <v/>
      </c>
      <c r="GW53" s="46" t="str">
        <f t="shared" si="202"/>
        <v/>
      </c>
      <c r="GX53" s="46" t="str">
        <f t="shared" si="203"/>
        <v/>
      </c>
      <c r="GY53" s="46" t="str">
        <f t="shared" si="204"/>
        <v/>
      </c>
      <c r="GZ53" s="46" t="str">
        <f t="shared" si="205"/>
        <v/>
      </c>
      <c r="HA53" s="46" t="str">
        <f t="shared" si="206"/>
        <v/>
      </c>
      <c r="HB53" s="46" t="str">
        <f t="shared" si="207"/>
        <v/>
      </c>
      <c r="HC53" s="46" t="str">
        <f t="shared" si="208"/>
        <v/>
      </c>
      <c r="HD53" s="46" t="str">
        <f t="shared" si="209"/>
        <v/>
      </c>
      <c r="HE53" s="46" t="str">
        <f t="shared" si="210"/>
        <v/>
      </c>
      <c r="HF53" s="46" t="str">
        <f t="shared" si="211"/>
        <v/>
      </c>
      <c r="HG53" s="46" t="str">
        <f t="shared" si="212"/>
        <v/>
      </c>
      <c r="HH53" s="46" t="str">
        <f t="shared" si="213"/>
        <v/>
      </c>
      <c r="HI53" s="46" t="str">
        <f t="shared" si="20"/>
        <v/>
      </c>
      <c r="HJ53" s="46" t="str">
        <f t="shared" si="241"/>
        <v/>
      </c>
      <c r="HK53" s="46" t="str">
        <f t="shared" si="242"/>
        <v/>
      </c>
      <c r="HL53" s="46" t="str">
        <f t="shared" si="243"/>
        <v/>
      </c>
      <c r="HM53" s="46" t="str">
        <f t="shared" si="244"/>
        <v/>
      </c>
      <c r="HN53" s="46" t="str">
        <f t="shared" si="245"/>
        <v/>
      </c>
      <c r="HO53" s="46" t="str">
        <f t="shared" si="246"/>
        <v/>
      </c>
      <c r="HP53" s="46" t="str">
        <f t="shared" si="247"/>
        <v/>
      </c>
      <c r="HQ53" s="146" t="e">
        <f t="shared" si="283"/>
        <v>#N/A</v>
      </c>
      <c r="HR53" s="146" t="e">
        <f t="shared" si="297"/>
        <v>#N/A</v>
      </c>
      <c r="HS53" s="146" t="e">
        <f t="shared" si="297"/>
        <v>#N/A</v>
      </c>
      <c r="HT53" s="146" t="e">
        <f t="shared" si="297"/>
        <v>#N/A</v>
      </c>
      <c r="HU53" s="146" t="e">
        <f t="shared" si="310"/>
        <v>#N/A</v>
      </c>
      <c r="HV53" s="146" t="e">
        <f t="shared" si="310"/>
        <v>#N/A</v>
      </c>
      <c r="HW53" s="146" t="e">
        <f t="shared" si="310"/>
        <v>#N/A</v>
      </c>
      <c r="HX53" s="146" t="e">
        <f t="shared" si="310"/>
        <v>#N/A</v>
      </c>
      <c r="HY53" s="146" t="e">
        <f t="shared" si="310"/>
        <v>#N/A</v>
      </c>
      <c r="HZ53" s="146" t="e">
        <f t="shared" si="310"/>
        <v>#N/A</v>
      </c>
      <c r="IA53" s="146" t="e">
        <f t="shared" si="310"/>
        <v>#N/A</v>
      </c>
      <c r="IB53" s="146" t="e">
        <f t="shared" si="310"/>
        <v>#N/A</v>
      </c>
      <c r="IC53" s="146" t="e">
        <f t="shared" si="310"/>
        <v>#N/A</v>
      </c>
      <c r="ID53" s="146" t="e">
        <f t="shared" si="310"/>
        <v>#N/A</v>
      </c>
      <c r="IE53" s="146" t="e">
        <f t="shared" si="310"/>
        <v>#N/A</v>
      </c>
      <c r="IF53" s="146" t="e">
        <f t="shared" si="310"/>
        <v>#N/A</v>
      </c>
      <c r="IG53" s="146" t="e">
        <f t="shared" si="310"/>
        <v>#N/A</v>
      </c>
      <c r="IH53" s="146" t="e">
        <f t="shared" si="310"/>
        <v>#N/A</v>
      </c>
      <c r="II53" s="146" t="e">
        <f t="shared" si="310"/>
        <v>#N/A</v>
      </c>
      <c r="IJ53" s="146" t="e">
        <f t="shared" si="305"/>
        <v>#N/A</v>
      </c>
      <c r="IK53" s="146" t="e">
        <f t="shared" si="305"/>
        <v>#N/A</v>
      </c>
      <c r="IL53" s="146" t="e">
        <f t="shared" si="305"/>
        <v>#N/A</v>
      </c>
      <c r="IM53" s="146" t="e">
        <f t="shared" si="305"/>
        <v>#N/A</v>
      </c>
      <c r="IN53" s="146" t="e">
        <f t="shared" si="305"/>
        <v>#N/A</v>
      </c>
      <c r="IO53" s="146" t="e">
        <f t="shared" si="305"/>
        <v>#N/A</v>
      </c>
      <c r="IP53" s="146" t="e">
        <f t="shared" si="305"/>
        <v>#N/A</v>
      </c>
      <c r="IQ53" s="146" t="e">
        <f t="shared" si="305"/>
        <v>#N/A</v>
      </c>
      <c r="IR53" s="146" t="e">
        <f t="shared" si="305"/>
        <v>#N/A</v>
      </c>
      <c r="IS53" s="146" t="e">
        <f t="shared" si="305"/>
        <v>#N/A</v>
      </c>
      <c r="IT53" s="146" t="e">
        <f t="shared" si="305"/>
        <v>#N/A</v>
      </c>
      <c r="IU53" s="146" t="e">
        <f t="shared" si="305"/>
        <v>#N/A</v>
      </c>
      <c r="IV53" s="146" t="e">
        <f t="shared" si="305"/>
        <v>#N/A</v>
      </c>
      <c r="IW53" s="146" t="e">
        <f t="shared" si="305"/>
        <v>#N/A</v>
      </c>
      <c r="IX53" s="146" t="e">
        <f t="shared" si="305"/>
        <v>#N/A</v>
      </c>
      <c r="IY53" s="146" t="e">
        <f t="shared" si="301"/>
        <v>#N/A</v>
      </c>
      <c r="IZ53" s="146" t="e">
        <f t="shared" si="301"/>
        <v>#N/A</v>
      </c>
      <c r="JA53" s="146" t="e">
        <f t="shared" si="301"/>
        <v>#N/A</v>
      </c>
      <c r="JB53" s="146" t="e">
        <f t="shared" si="301"/>
        <v>#N/A</v>
      </c>
      <c r="JC53" s="146" t="e">
        <f t="shared" si="301"/>
        <v>#N/A</v>
      </c>
      <c r="JD53" s="146" t="e">
        <f t="shared" si="301"/>
        <v>#N/A</v>
      </c>
      <c r="JE53" s="146" t="e">
        <f t="shared" si="301"/>
        <v>#N/A</v>
      </c>
      <c r="JF53" s="146" t="e">
        <f t="shared" si="301"/>
        <v>#N/A</v>
      </c>
      <c r="JG53" s="146" t="e">
        <f t="shared" si="301"/>
        <v>#N/A</v>
      </c>
      <c r="JH53" s="146" t="e">
        <f t="shared" si="301"/>
        <v>#N/A</v>
      </c>
      <c r="JI53" s="146" t="e">
        <f t="shared" si="301"/>
        <v>#N/A</v>
      </c>
      <c r="JJ53" s="146" t="e">
        <f t="shared" si="301"/>
        <v>#N/A</v>
      </c>
      <c r="JK53" s="146" t="e">
        <f t="shared" si="301"/>
        <v>#N/A</v>
      </c>
      <c r="JL53" s="146" t="e">
        <f t="shared" si="301"/>
        <v>#N/A</v>
      </c>
      <c r="JM53" s="146" t="e">
        <f t="shared" si="301"/>
        <v>#N/A</v>
      </c>
      <c r="JN53" s="146" t="e">
        <f t="shared" ref="JN53:KB68" si="318">IF(ISNONTEXT($K53),_xlfn.LOGNORM.DIST(BU53,LN($G53),LN($K53),FALSE),NA())</f>
        <v>#N/A</v>
      </c>
      <c r="JO53" s="146" t="e">
        <f t="shared" si="318"/>
        <v>#N/A</v>
      </c>
      <c r="JP53" s="146" t="e">
        <f t="shared" si="318"/>
        <v>#N/A</v>
      </c>
      <c r="JQ53" s="146" t="e">
        <f t="shared" si="318"/>
        <v>#N/A</v>
      </c>
      <c r="JR53" s="146" t="e">
        <f t="shared" si="318"/>
        <v>#N/A</v>
      </c>
      <c r="JS53" s="146" t="e">
        <f t="shared" si="318"/>
        <v>#N/A</v>
      </c>
      <c r="JT53" s="146" t="e">
        <f t="shared" si="318"/>
        <v>#N/A</v>
      </c>
      <c r="JU53" s="146" t="e">
        <f t="shared" si="318"/>
        <v>#N/A</v>
      </c>
      <c r="JV53" s="146" t="e">
        <f t="shared" si="318"/>
        <v>#N/A</v>
      </c>
      <c r="JW53" s="146" t="e">
        <f t="shared" si="318"/>
        <v>#N/A</v>
      </c>
      <c r="JX53" s="146" t="e">
        <f t="shared" si="318"/>
        <v>#N/A</v>
      </c>
      <c r="JY53" s="146" t="e">
        <f t="shared" si="318"/>
        <v>#N/A</v>
      </c>
      <c r="JZ53" s="146" t="e">
        <f t="shared" si="318"/>
        <v>#N/A</v>
      </c>
      <c r="KA53" s="146" t="e">
        <f t="shared" si="318"/>
        <v>#N/A</v>
      </c>
      <c r="KB53" s="146" t="e">
        <f t="shared" si="318"/>
        <v>#N/A</v>
      </c>
      <c r="KC53" s="146" t="e">
        <f t="shared" si="21"/>
        <v>#N/A</v>
      </c>
      <c r="KD53" s="146" t="e">
        <f t="shared" si="298"/>
        <v>#N/A</v>
      </c>
      <c r="KE53" s="146" t="e">
        <f t="shared" si="298"/>
        <v>#N/A</v>
      </c>
      <c r="KF53" s="146" t="e">
        <f t="shared" si="298"/>
        <v>#N/A</v>
      </c>
      <c r="KG53" s="146" t="e">
        <f t="shared" si="311"/>
        <v>#N/A</v>
      </c>
      <c r="KH53" s="146" t="e">
        <f t="shared" si="311"/>
        <v>#N/A</v>
      </c>
      <c r="KI53" s="146" t="e">
        <f t="shared" si="311"/>
        <v>#N/A</v>
      </c>
      <c r="KJ53" s="146" t="e">
        <f t="shared" si="311"/>
        <v>#N/A</v>
      </c>
      <c r="KK53" s="146" t="e">
        <f t="shared" si="311"/>
        <v>#N/A</v>
      </c>
      <c r="KL53" s="146" t="e">
        <f t="shared" si="311"/>
        <v>#N/A</v>
      </c>
      <c r="KM53" s="146" t="e">
        <f t="shared" si="311"/>
        <v>#N/A</v>
      </c>
      <c r="KN53" s="146" t="e">
        <f t="shared" si="311"/>
        <v>#N/A</v>
      </c>
      <c r="KO53" s="146" t="e">
        <f t="shared" si="311"/>
        <v>#N/A</v>
      </c>
      <c r="KP53" s="146" t="e">
        <f t="shared" si="311"/>
        <v>#N/A</v>
      </c>
      <c r="KQ53" s="146" t="e">
        <f t="shared" si="311"/>
        <v>#N/A</v>
      </c>
      <c r="KR53" s="146" t="e">
        <f t="shared" si="311"/>
        <v>#N/A</v>
      </c>
      <c r="KS53" s="146" t="e">
        <f t="shared" si="311"/>
        <v>#N/A</v>
      </c>
      <c r="KT53" s="146" t="e">
        <f t="shared" si="311"/>
        <v>#N/A</v>
      </c>
      <c r="KU53" s="146" t="e">
        <f t="shared" si="311"/>
        <v>#N/A</v>
      </c>
      <c r="KV53" s="146" t="e">
        <f t="shared" si="306"/>
        <v>#N/A</v>
      </c>
      <c r="KW53" s="146" t="e">
        <f t="shared" si="306"/>
        <v>#N/A</v>
      </c>
      <c r="KX53" s="146" t="e">
        <f t="shared" si="306"/>
        <v>#N/A</v>
      </c>
      <c r="KY53" s="146" t="e">
        <f t="shared" si="306"/>
        <v>#N/A</v>
      </c>
      <c r="KZ53" s="146" t="e">
        <f t="shared" si="306"/>
        <v>#N/A</v>
      </c>
      <c r="LA53" s="146" t="e">
        <f t="shared" si="306"/>
        <v>#N/A</v>
      </c>
      <c r="LB53" s="146" t="e">
        <f t="shared" si="306"/>
        <v>#N/A</v>
      </c>
      <c r="LC53" s="146" t="e">
        <f t="shared" si="306"/>
        <v>#N/A</v>
      </c>
      <c r="LD53" s="146" t="e">
        <f t="shared" si="306"/>
        <v>#N/A</v>
      </c>
      <c r="LE53" s="146" t="e">
        <f t="shared" si="306"/>
        <v>#N/A</v>
      </c>
      <c r="LF53" s="146" t="e">
        <f t="shared" si="306"/>
        <v>#N/A</v>
      </c>
      <c r="LG53" s="146" t="e">
        <f t="shared" si="306"/>
        <v>#N/A</v>
      </c>
      <c r="LH53" s="146" t="e">
        <f t="shared" si="306"/>
        <v>#N/A</v>
      </c>
      <c r="LI53" s="146" t="e">
        <f t="shared" si="306"/>
        <v>#N/A</v>
      </c>
      <c r="LJ53" s="146" t="e">
        <f t="shared" si="306"/>
        <v>#N/A</v>
      </c>
      <c r="LK53" s="146" t="e">
        <f t="shared" si="302"/>
        <v>#N/A</v>
      </c>
      <c r="LL53" s="146" t="e">
        <f t="shared" si="302"/>
        <v>#N/A</v>
      </c>
      <c r="LM53" s="146" t="e">
        <f t="shared" si="302"/>
        <v>#N/A</v>
      </c>
      <c r="LN53" s="146" t="e">
        <f t="shared" si="302"/>
        <v>#N/A</v>
      </c>
      <c r="LO53" s="146" t="e">
        <f t="shared" si="302"/>
        <v>#N/A</v>
      </c>
      <c r="LP53" s="146" t="e">
        <f t="shared" si="302"/>
        <v>#N/A</v>
      </c>
      <c r="LQ53" s="146" t="e">
        <f t="shared" si="302"/>
        <v>#N/A</v>
      </c>
      <c r="LR53" s="146" t="e">
        <f t="shared" si="302"/>
        <v>#N/A</v>
      </c>
      <c r="LS53" s="146" t="e">
        <f t="shared" si="302"/>
        <v>#N/A</v>
      </c>
      <c r="LT53" s="146" t="e">
        <f t="shared" si="302"/>
        <v>#N/A</v>
      </c>
      <c r="LU53" s="146" t="e">
        <f t="shared" si="302"/>
        <v>#N/A</v>
      </c>
      <c r="LV53" s="146" t="e">
        <f t="shared" si="302"/>
        <v>#N/A</v>
      </c>
      <c r="LW53" s="146" t="e">
        <f t="shared" si="302"/>
        <v>#N/A</v>
      </c>
      <c r="LX53" s="146" t="e">
        <f t="shared" si="302"/>
        <v>#N/A</v>
      </c>
      <c r="LY53" s="146" t="e">
        <f t="shared" si="302"/>
        <v>#N/A</v>
      </c>
      <c r="LZ53" s="146" t="e">
        <f t="shared" ref="LZ53:MN68" si="319">IF(ISNONTEXT($K53),_xlfn.LOGNORM.DIST(EG53,LN($G53),LN($K53),FALSE),NA())</f>
        <v>#N/A</v>
      </c>
      <c r="MA53" s="146" t="e">
        <f t="shared" si="319"/>
        <v>#N/A</v>
      </c>
      <c r="MB53" s="146" t="e">
        <f t="shared" si="319"/>
        <v>#N/A</v>
      </c>
      <c r="MC53" s="146" t="e">
        <f t="shared" si="319"/>
        <v>#N/A</v>
      </c>
      <c r="MD53" s="146" t="e">
        <f t="shared" si="319"/>
        <v>#N/A</v>
      </c>
      <c r="ME53" s="146" t="e">
        <f t="shared" si="319"/>
        <v>#N/A</v>
      </c>
      <c r="MF53" s="146" t="e">
        <f t="shared" si="319"/>
        <v>#N/A</v>
      </c>
      <c r="MG53" s="146" t="e">
        <f t="shared" si="319"/>
        <v>#N/A</v>
      </c>
      <c r="MH53" s="146" t="e">
        <f t="shared" si="319"/>
        <v>#N/A</v>
      </c>
      <c r="MI53" s="146" t="e">
        <f t="shared" si="319"/>
        <v>#N/A</v>
      </c>
      <c r="MJ53" s="146" t="e">
        <f t="shared" si="319"/>
        <v>#N/A</v>
      </c>
      <c r="MK53" s="146" t="e">
        <f t="shared" si="319"/>
        <v>#N/A</v>
      </c>
      <c r="ML53" s="146" t="e">
        <f t="shared" si="319"/>
        <v>#N/A</v>
      </c>
      <c r="MM53" s="146" t="e">
        <f t="shared" si="319"/>
        <v>#N/A</v>
      </c>
      <c r="MN53" s="146" t="e">
        <f t="shared" si="319"/>
        <v>#N/A</v>
      </c>
      <c r="MO53" s="146" t="e">
        <f t="shared" si="22"/>
        <v>#N/A</v>
      </c>
      <c r="MP53" s="146" t="e">
        <f t="shared" si="299"/>
        <v>#N/A</v>
      </c>
      <c r="MQ53" s="146" t="e">
        <f t="shared" si="299"/>
        <v>#N/A</v>
      </c>
      <c r="MR53" s="146" t="e">
        <f t="shared" si="299"/>
        <v>#N/A</v>
      </c>
      <c r="MS53" s="146" t="e">
        <f t="shared" si="312"/>
        <v>#N/A</v>
      </c>
      <c r="MT53" s="146" t="e">
        <f t="shared" si="312"/>
        <v>#N/A</v>
      </c>
      <c r="MU53" s="146" t="e">
        <f t="shared" si="312"/>
        <v>#N/A</v>
      </c>
      <c r="MV53" s="146" t="e">
        <f t="shared" si="312"/>
        <v>#N/A</v>
      </c>
      <c r="MW53" s="146" t="e">
        <f t="shared" si="312"/>
        <v>#N/A</v>
      </c>
      <c r="MX53" s="146" t="e">
        <f t="shared" si="312"/>
        <v>#N/A</v>
      </c>
      <c r="MY53" s="146" t="e">
        <f t="shared" si="312"/>
        <v>#N/A</v>
      </c>
      <c r="MZ53" s="146" t="e">
        <f t="shared" si="312"/>
        <v>#N/A</v>
      </c>
      <c r="NA53" s="146" t="e">
        <f t="shared" si="312"/>
        <v>#N/A</v>
      </c>
      <c r="NB53" s="146" t="e">
        <f t="shared" si="312"/>
        <v>#N/A</v>
      </c>
      <c r="NC53" s="146" t="e">
        <f t="shared" si="312"/>
        <v>#N/A</v>
      </c>
      <c r="ND53" s="146" t="e">
        <f t="shared" si="312"/>
        <v>#N/A</v>
      </c>
      <c r="NE53" s="146" t="e">
        <f t="shared" si="312"/>
        <v>#N/A</v>
      </c>
      <c r="NF53" s="146" t="e">
        <f t="shared" si="312"/>
        <v>#N/A</v>
      </c>
      <c r="NG53" s="146" t="e">
        <f t="shared" si="312"/>
        <v>#N/A</v>
      </c>
      <c r="NH53" s="146" t="e">
        <f t="shared" si="307"/>
        <v>#N/A</v>
      </c>
      <c r="NI53" s="146" t="e">
        <f t="shared" si="307"/>
        <v>#N/A</v>
      </c>
      <c r="NJ53" s="146" t="e">
        <f t="shared" si="307"/>
        <v>#N/A</v>
      </c>
      <c r="NK53" s="146" t="e">
        <f t="shared" si="307"/>
        <v>#N/A</v>
      </c>
      <c r="NL53" s="146" t="e">
        <f t="shared" si="307"/>
        <v>#N/A</v>
      </c>
      <c r="NM53" s="146" t="e">
        <f t="shared" si="307"/>
        <v>#N/A</v>
      </c>
      <c r="NN53" s="146" t="e">
        <f t="shared" si="307"/>
        <v>#N/A</v>
      </c>
      <c r="NO53" s="146" t="e">
        <f t="shared" si="307"/>
        <v>#N/A</v>
      </c>
      <c r="NP53" s="146" t="e">
        <f t="shared" si="307"/>
        <v>#N/A</v>
      </c>
      <c r="NQ53" s="146" t="e">
        <f t="shared" si="307"/>
        <v>#N/A</v>
      </c>
      <c r="NR53" s="146" t="e">
        <f t="shared" si="307"/>
        <v>#N/A</v>
      </c>
      <c r="NS53" s="146" t="e">
        <f t="shared" si="307"/>
        <v>#N/A</v>
      </c>
      <c r="NT53" s="146" t="e">
        <f t="shared" si="307"/>
        <v>#N/A</v>
      </c>
      <c r="NU53" s="146" t="e">
        <f t="shared" si="307"/>
        <v>#N/A</v>
      </c>
      <c r="NV53" s="146" t="e">
        <f t="shared" si="307"/>
        <v>#N/A</v>
      </c>
      <c r="NW53" s="146" t="e">
        <f t="shared" si="303"/>
        <v>#N/A</v>
      </c>
      <c r="NX53" s="146" t="e">
        <f t="shared" si="303"/>
        <v>#N/A</v>
      </c>
      <c r="NY53" s="146" t="e">
        <f t="shared" si="303"/>
        <v>#N/A</v>
      </c>
      <c r="NZ53" s="146" t="e">
        <f t="shared" si="303"/>
        <v>#N/A</v>
      </c>
      <c r="OA53" s="146" t="e">
        <f t="shared" si="303"/>
        <v>#N/A</v>
      </c>
      <c r="OB53" s="146" t="e">
        <f t="shared" si="303"/>
        <v>#N/A</v>
      </c>
      <c r="OC53" s="146" t="e">
        <f t="shared" si="303"/>
        <v>#N/A</v>
      </c>
      <c r="OD53" s="146" t="e">
        <f t="shared" si="303"/>
        <v>#N/A</v>
      </c>
      <c r="OE53" s="146" t="e">
        <f t="shared" si="303"/>
        <v>#N/A</v>
      </c>
      <c r="OF53" s="146" t="e">
        <f t="shared" si="303"/>
        <v>#N/A</v>
      </c>
      <c r="OG53" s="146" t="e">
        <f t="shared" si="303"/>
        <v>#N/A</v>
      </c>
      <c r="OH53" s="146" t="e">
        <f t="shared" si="303"/>
        <v>#N/A</v>
      </c>
      <c r="OI53" s="146" t="e">
        <f t="shared" si="303"/>
        <v>#N/A</v>
      </c>
      <c r="OJ53" s="146" t="e">
        <f t="shared" si="303"/>
        <v>#N/A</v>
      </c>
      <c r="OK53" s="146" t="e">
        <f t="shared" si="303"/>
        <v>#N/A</v>
      </c>
      <c r="OL53" s="146" t="e">
        <f t="shared" ref="OL53:OZ68" si="320">IF(ISNONTEXT($K53),_xlfn.LOGNORM.DIST(GS53,LN($G53),LN($K53),FALSE),NA())</f>
        <v>#N/A</v>
      </c>
      <c r="OM53" s="146" t="e">
        <f t="shared" si="320"/>
        <v>#N/A</v>
      </c>
      <c r="ON53" s="146" t="e">
        <f t="shared" si="320"/>
        <v>#N/A</v>
      </c>
      <c r="OO53" s="146" t="e">
        <f t="shared" si="320"/>
        <v>#N/A</v>
      </c>
      <c r="OP53" s="146" t="e">
        <f t="shared" si="320"/>
        <v>#N/A</v>
      </c>
      <c r="OQ53" s="146" t="e">
        <f t="shared" si="320"/>
        <v>#N/A</v>
      </c>
      <c r="OR53" s="146" t="e">
        <f t="shared" si="320"/>
        <v>#N/A</v>
      </c>
      <c r="OS53" s="146" t="e">
        <f t="shared" si="320"/>
        <v>#N/A</v>
      </c>
      <c r="OT53" s="146" t="e">
        <f t="shared" si="320"/>
        <v>#N/A</v>
      </c>
      <c r="OU53" s="146" t="e">
        <f t="shared" si="320"/>
        <v>#N/A</v>
      </c>
      <c r="OV53" s="146" t="e">
        <f t="shared" si="320"/>
        <v>#N/A</v>
      </c>
      <c r="OW53" s="146" t="e">
        <f t="shared" si="320"/>
        <v>#N/A</v>
      </c>
      <c r="OX53" s="146" t="e">
        <f t="shared" si="320"/>
        <v>#N/A</v>
      </c>
      <c r="OY53" s="146" t="e">
        <f t="shared" si="320"/>
        <v>#N/A</v>
      </c>
      <c r="OZ53" s="146" t="e">
        <f t="shared" si="320"/>
        <v>#N/A</v>
      </c>
      <c r="PA53" s="146" t="e">
        <f t="shared" si="23"/>
        <v>#N/A</v>
      </c>
      <c r="PB53" s="146" t="e">
        <f t="shared" si="316"/>
        <v>#N/A</v>
      </c>
      <c r="PC53" s="146" t="e">
        <f t="shared" si="316"/>
        <v>#N/A</v>
      </c>
      <c r="PD53" s="146" t="e">
        <f t="shared" si="316"/>
        <v>#N/A</v>
      </c>
      <c r="PE53" s="146" t="e">
        <f t="shared" si="316"/>
        <v>#N/A</v>
      </c>
      <c r="PF53" s="146" t="e">
        <f t="shared" si="316"/>
        <v>#N/A</v>
      </c>
      <c r="PG53" s="146" t="e">
        <f t="shared" si="316"/>
        <v>#N/A</v>
      </c>
      <c r="PH53" s="146" t="e">
        <f t="shared" si="316"/>
        <v>#N/A</v>
      </c>
      <c r="PI53" s="146" t="e">
        <f t="shared" si="316"/>
        <v>#N/A</v>
      </c>
    </row>
    <row r="54" spans="1:425" hidden="1" x14ac:dyDescent="0.45">
      <c r="A54" s="4">
        <v>51</v>
      </c>
      <c r="B54" s="319" t="str">
        <f>IFERROR(_xlfn.LOGNORM.INV(VLookups!$B$22,LN($G54),LN($K54)),"")</f>
        <v/>
      </c>
      <c r="C54" s="81"/>
      <c r="D54" s="319" t="str">
        <f>IFERROR(_xlfn.LOGNORM.INV(VLookups!$B$23,LN($G54),LN($K54)),"")</f>
        <v/>
      </c>
      <c r="E54" s="32" t="str">
        <f t="shared" si="8"/>
        <v/>
      </c>
      <c r="F54" s="32" t="str">
        <f t="shared" si="9"/>
        <v/>
      </c>
      <c r="G54" s="65" t="str">
        <f>IF(AND(C54&gt;0,NOT(ISBLANK(H54))),IF(VLOOKUP($C$3,VLookups!$A$17:$B$18,2,FALSE),C54*VLOOKUP(H54,VLookups!$A$4:$B$13,2,FALSE),C54),"")</f>
        <v/>
      </c>
      <c r="H54" s="21"/>
      <c r="I54" s="53"/>
      <c r="J54" s="237"/>
      <c r="K54" s="320" t="str">
        <f>IF(C54&gt;0,IF(ISBLANK(J54),IF(ISBLANK(H54),"",VLOOKUP(H54,VLookups!$A$4:$C$13,3,FALSE)),J54),"")</f>
        <v/>
      </c>
      <c r="L54" s="320" t="str">
        <f t="shared" si="10"/>
        <v/>
      </c>
      <c r="M54" s="67" t="str">
        <f t="shared" si="11"/>
        <v/>
      </c>
      <c r="N54" s="81"/>
      <c r="O54" s="230" t="str">
        <f>IF(AND(N54&gt;0,C54&gt;0,NOT(K54="")),ABS(VLOOKUP($N$1,VLookups!$A$27:$B$28,2,FALSE)-_xlfn.LOGNORM.DIST(N54,LN(G54),LN(K54),TRUE)),"")</f>
        <v/>
      </c>
      <c r="P54" s="80" t="str">
        <f>IF(AND($B54&gt;0,$C54&gt;0,$D54&gt;0,NOT(ISBLANK($H54))),_xlfn.LOGNORM.INV(ABS(VLOOKUP($N$1,VLookups!$A$27:$B$28,2,FALSE)-P$3),LN($G54),LN($K54)),"")</f>
        <v/>
      </c>
      <c r="Q54" s="79" t="str">
        <f>IF(AND($B54&gt;0,$C54&gt;0,$D54&gt;0,NOT(ISBLANK($H54))),_xlfn.LOGNORM.INV(ABS(VLOOKUP($N$1,VLookups!$A$27:$B$28,2,FALSE)-Q$3),LN($G54),LN($K54)),"")</f>
        <v/>
      </c>
      <c r="R54" s="80" t="str">
        <f>IF(AND($B54&gt;0,$C54&gt;0,$D54&gt;0,NOT(ISBLANK($H54))),_xlfn.LOGNORM.INV(ABS(VLOOKUP($N$1,VLookups!$A$27:$B$28,2,FALSE)-R$3),LN($G54),LN($K54)),"")</f>
        <v/>
      </c>
      <c r="S54" s="79" t="str">
        <f>IF(AND($B54&gt;0,$C54&gt;0,$D54&gt;0,NOT(ISBLANK($H54))),_xlfn.LOGNORM.INV(ABS(VLOOKUP($N$1,VLookups!$A$27:$B$28,2,FALSE)-S$3),LN($G54),LN($K54)),"")</f>
        <v/>
      </c>
      <c r="T54" s="80" t="str">
        <f>IF(AND($B54&gt;0,$C54&gt;0,$D54&gt;0,NOT(ISBLANK($H54))),_xlfn.LOGNORM.INV(ABS(VLOOKUP($N$1,VLookups!$A$27:$B$28,2,FALSE)-T$3),LN($G54),LN($K54)),"")</f>
        <v/>
      </c>
      <c r="U54" s="79" t="str">
        <f>IF(AND($B54&gt;0,$C54&gt;0,$D54&gt;0,NOT(ISBLANK($H54))),_xlfn.LOGNORM.INV(ABS(VLOOKUP($N$1,VLookups!$A$27:$B$28,2,FALSE)-U$3),LN($G54),LN($K54)),"")</f>
        <v/>
      </c>
      <c r="V54" s="5"/>
      <c r="W54" s="145" t="str">
        <f t="shared" si="12"/>
        <v/>
      </c>
      <c r="X54" s="145" t="str">
        <f t="shared" si="13"/>
        <v/>
      </c>
      <c r="Y54" s="46" t="str">
        <f t="shared" ref="Y54" si="321">IF(ISNONTEXT($W54),X54+$W54,"")</f>
        <v/>
      </c>
      <c r="Z54" s="46" t="str">
        <f t="shared" si="25"/>
        <v/>
      </c>
      <c r="AA54" s="46" t="str">
        <f t="shared" si="26"/>
        <v/>
      </c>
      <c r="AB54" s="46" t="str">
        <f t="shared" si="27"/>
        <v/>
      </c>
      <c r="AC54" s="46" t="str">
        <f t="shared" si="28"/>
        <v/>
      </c>
      <c r="AD54" s="46" t="str">
        <f t="shared" si="29"/>
        <v/>
      </c>
      <c r="AE54" s="46" t="str">
        <f t="shared" si="30"/>
        <v/>
      </c>
      <c r="AF54" s="46" t="str">
        <f t="shared" si="31"/>
        <v/>
      </c>
      <c r="AG54" s="46" t="str">
        <f t="shared" si="32"/>
        <v/>
      </c>
      <c r="AH54" s="46" t="str">
        <f t="shared" si="33"/>
        <v/>
      </c>
      <c r="AI54" s="46" t="str">
        <f t="shared" si="34"/>
        <v/>
      </c>
      <c r="AJ54" s="46" t="str">
        <f t="shared" si="35"/>
        <v/>
      </c>
      <c r="AK54" s="46" t="str">
        <f t="shared" si="36"/>
        <v/>
      </c>
      <c r="AL54" s="46" t="str">
        <f t="shared" si="37"/>
        <v/>
      </c>
      <c r="AM54" s="46" t="str">
        <f t="shared" si="38"/>
        <v/>
      </c>
      <c r="AN54" s="46" t="str">
        <f t="shared" si="39"/>
        <v/>
      </c>
      <c r="AO54" s="46" t="str">
        <f t="shared" si="40"/>
        <v/>
      </c>
      <c r="AP54" s="46" t="str">
        <f t="shared" si="41"/>
        <v/>
      </c>
      <c r="AQ54" s="46" t="str">
        <f t="shared" si="42"/>
        <v/>
      </c>
      <c r="AR54" s="46" t="str">
        <f t="shared" si="43"/>
        <v/>
      </c>
      <c r="AS54" s="46" t="str">
        <f t="shared" si="44"/>
        <v/>
      </c>
      <c r="AT54" s="46" t="str">
        <f t="shared" si="45"/>
        <v/>
      </c>
      <c r="AU54" s="46" t="str">
        <f t="shared" si="46"/>
        <v/>
      </c>
      <c r="AV54" s="46" t="str">
        <f t="shared" si="47"/>
        <v/>
      </c>
      <c r="AW54" s="46" t="str">
        <f t="shared" si="48"/>
        <v/>
      </c>
      <c r="AX54" s="46" t="str">
        <f t="shared" si="49"/>
        <v/>
      </c>
      <c r="AY54" s="46" t="str">
        <f t="shared" si="50"/>
        <v/>
      </c>
      <c r="AZ54" s="46" t="str">
        <f t="shared" si="51"/>
        <v/>
      </c>
      <c r="BA54" s="46" t="str">
        <f t="shared" si="52"/>
        <v/>
      </c>
      <c r="BB54" s="46" t="str">
        <f t="shared" si="53"/>
        <v/>
      </c>
      <c r="BC54" s="46" t="str">
        <f t="shared" si="54"/>
        <v/>
      </c>
      <c r="BD54" s="46" t="str">
        <f t="shared" si="55"/>
        <v/>
      </c>
      <c r="BE54" s="46" t="str">
        <f t="shared" si="56"/>
        <v/>
      </c>
      <c r="BF54" s="46" t="str">
        <f t="shared" si="57"/>
        <v/>
      </c>
      <c r="BG54" s="46" t="str">
        <f t="shared" si="58"/>
        <v/>
      </c>
      <c r="BH54" s="46" t="str">
        <f t="shared" si="59"/>
        <v/>
      </c>
      <c r="BI54" s="46" t="str">
        <f t="shared" si="60"/>
        <v/>
      </c>
      <c r="BJ54" s="46" t="str">
        <f t="shared" si="61"/>
        <v/>
      </c>
      <c r="BK54" s="46" t="str">
        <f t="shared" si="62"/>
        <v/>
      </c>
      <c r="BL54" s="46" t="str">
        <f t="shared" si="63"/>
        <v/>
      </c>
      <c r="BM54" s="46" t="str">
        <f t="shared" si="64"/>
        <v/>
      </c>
      <c r="BN54" s="46" t="str">
        <f t="shared" si="65"/>
        <v/>
      </c>
      <c r="BO54" s="46" t="str">
        <f t="shared" si="66"/>
        <v/>
      </c>
      <c r="BP54" s="46" t="str">
        <f t="shared" si="67"/>
        <v/>
      </c>
      <c r="BQ54" s="46" t="str">
        <f t="shared" si="68"/>
        <v/>
      </c>
      <c r="BR54" s="46" t="str">
        <f t="shared" si="69"/>
        <v/>
      </c>
      <c r="BS54" s="46" t="str">
        <f t="shared" si="70"/>
        <v/>
      </c>
      <c r="BT54" s="46" t="str">
        <f t="shared" si="71"/>
        <v/>
      </c>
      <c r="BU54" s="46" t="str">
        <f t="shared" si="72"/>
        <v/>
      </c>
      <c r="BV54" s="46" t="str">
        <f t="shared" si="73"/>
        <v/>
      </c>
      <c r="BW54" s="46" t="str">
        <f t="shared" si="74"/>
        <v/>
      </c>
      <c r="BX54" s="46" t="str">
        <f t="shared" si="75"/>
        <v/>
      </c>
      <c r="BY54" s="46" t="str">
        <f t="shared" si="76"/>
        <v/>
      </c>
      <c r="BZ54" s="46" t="str">
        <f t="shared" si="77"/>
        <v/>
      </c>
      <c r="CA54" s="46" t="str">
        <f t="shared" si="78"/>
        <v/>
      </c>
      <c r="CB54" s="46" t="str">
        <f t="shared" si="79"/>
        <v/>
      </c>
      <c r="CC54" s="46" t="str">
        <f t="shared" si="80"/>
        <v/>
      </c>
      <c r="CD54" s="46" t="str">
        <f t="shared" si="81"/>
        <v/>
      </c>
      <c r="CE54" s="46" t="str">
        <f t="shared" si="82"/>
        <v/>
      </c>
      <c r="CF54" s="46" t="str">
        <f t="shared" si="83"/>
        <v/>
      </c>
      <c r="CG54" s="46" t="str">
        <f t="shared" si="84"/>
        <v/>
      </c>
      <c r="CH54" s="46" t="str">
        <f t="shared" si="85"/>
        <v/>
      </c>
      <c r="CI54" s="46" t="str">
        <f t="shared" si="86"/>
        <v/>
      </c>
      <c r="CJ54" s="46" t="str">
        <f t="shared" si="87"/>
        <v/>
      </c>
      <c r="CK54" s="46" t="str">
        <f t="shared" si="18"/>
        <v/>
      </c>
      <c r="CL54" s="46" t="str">
        <f t="shared" si="88"/>
        <v/>
      </c>
      <c r="CM54" s="46" t="str">
        <f t="shared" si="89"/>
        <v/>
      </c>
      <c r="CN54" s="46" t="str">
        <f t="shared" si="90"/>
        <v/>
      </c>
      <c r="CO54" s="46" t="str">
        <f t="shared" si="91"/>
        <v/>
      </c>
      <c r="CP54" s="46" t="str">
        <f t="shared" si="92"/>
        <v/>
      </c>
      <c r="CQ54" s="46" t="str">
        <f t="shared" si="93"/>
        <v/>
      </c>
      <c r="CR54" s="46" t="str">
        <f t="shared" si="94"/>
        <v/>
      </c>
      <c r="CS54" s="46" t="str">
        <f t="shared" si="95"/>
        <v/>
      </c>
      <c r="CT54" s="46" t="str">
        <f t="shared" si="96"/>
        <v/>
      </c>
      <c r="CU54" s="46" t="str">
        <f t="shared" si="97"/>
        <v/>
      </c>
      <c r="CV54" s="46" t="str">
        <f t="shared" si="98"/>
        <v/>
      </c>
      <c r="CW54" s="46" t="str">
        <f t="shared" si="99"/>
        <v/>
      </c>
      <c r="CX54" s="46" t="str">
        <f t="shared" si="100"/>
        <v/>
      </c>
      <c r="CY54" s="46" t="str">
        <f t="shared" si="101"/>
        <v/>
      </c>
      <c r="CZ54" s="46" t="str">
        <f t="shared" si="102"/>
        <v/>
      </c>
      <c r="DA54" s="46" t="str">
        <f t="shared" si="103"/>
        <v/>
      </c>
      <c r="DB54" s="46" t="str">
        <f t="shared" si="104"/>
        <v/>
      </c>
      <c r="DC54" s="46" t="str">
        <f t="shared" si="105"/>
        <v/>
      </c>
      <c r="DD54" s="46" t="str">
        <f t="shared" si="106"/>
        <v/>
      </c>
      <c r="DE54" s="46" t="str">
        <f t="shared" si="107"/>
        <v/>
      </c>
      <c r="DF54" s="46" t="str">
        <f t="shared" si="108"/>
        <v/>
      </c>
      <c r="DG54" s="46" t="str">
        <f t="shared" si="109"/>
        <v/>
      </c>
      <c r="DH54" s="46" t="str">
        <f t="shared" si="110"/>
        <v/>
      </c>
      <c r="DI54" s="46" t="str">
        <f t="shared" si="111"/>
        <v/>
      </c>
      <c r="DJ54" s="46" t="str">
        <f t="shared" si="112"/>
        <v/>
      </c>
      <c r="DK54" s="46" t="str">
        <f t="shared" si="113"/>
        <v/>
      </c>
      <c r="DL54" s="46" t="str">
        <f t="shared" si="114"/>
        <v/>
      </c>
      <c r="DM54" s="46" t="str">
        <f t="shared" si="115"/>
        <v/>
      </c>
      <c r="DN54" s="46" t="str">
        <f t="shared" si="116"/>
        <v/>
      </c>
      <c r="DO54" s="46" t="str">
        <f t="shared" si="117"/>
        <v/>
      </c>
      <c r="DP54" s="46" t="str">
        <f t="shared" si="118"/>
        <v/>
      </c>
      <c r="DQ54" s="46" t="str">
        <f t="shared" si="119"/>
        <v/>
      </c>
      <c r="DR54" s="46" t="str">
        <f t="shared" si="120"/>
        <v/>
      </c>
      <c r="DS54" s="46" t="str">
        <f t="shared" si="121"/>
        <v/>
      </c>
      <c r="DT54" s="46" t="str">
        <f t="shared" si="122"/>
        <v/>
      </c>
      <c r="DU54" s="46" t="str">
        <f t="shared" si="123"/>
        <v/>
      </c>
      <c r="DV54" s="46" t="str">
        <f t="shared" si="124"/>
        <v/>
      </c>
      <c r="DW54" s="46" t="str">
        <f t="shared" si="125"/>
        <v/>
      </c>
      <c r="DX54" s="46" t="str">
        <f t="shared" si="126"/>
        <v/>
      </c>
      <c r="DY54" s="46" t="str">
        <f t="shared" si="127"/>
        <v/>
      </c>
      <c r="DZ54" s="46" t="str">
        <f t="shared" si="128"/>
        <v/>
      </c>
      <c r="EA54" s="46" t="str">
        <f t="shared" si="129"/>
        <v/>
      </c>
      <c r="EB54" s="46" t="str">
        <f t="shared" si="130"/>
        <v/>
      </c>
      <c r="EC54" s="46" t="str">
        <f t="shared" si="131"/>
        <v/>
      </c>
      <c r="ED54" s="46" t="str">
        <f t="shared" si="132"/>
        <v/>
      </c>
      <c r="EE54" s="46" t="str">
        <f t="shared" si="133"/>
        <v/>
      </c>
      <c r="EF54" s="46" t="str">
        <f t="shared" si="134"/>
        <v/>
      </c>
      <c r="EG54" s="46" t="str">
        <f t="shared" si="135"/>
        <v/>
      </c>
      <c r="EH54" s="46" t="str">
        <f t="shared" si="136"/>
        <v/>
      </c>
      <c r="EI54" s="46" t="str">
        <f t="shared" si="137"/>
        <v/>
      </c>
      <c r="EJ54" s="46" t="str">
        <f t="shared" si="138"/>
        <v/>
      </c>
      <c r="EK54" s="46" t="str">
        <f t="shared" si="139"/>
        <v/>
      </c>
      <c r="EL54" s="46" t="str">
        <f t="shared" si="140"/>
        <v/>
      </c>
      <c r="EM54" s="46" t="str">
        <f t="shared" si="141"/>
        <v/>
      </c>
      <c r="EN54" s="46" t="str">
        <f t="shared" si="142"/>
        <v/>
      </c>
      <c r="EO54" s="46" t="str">
        <f t="shared" si="143"/>
        <v/>
      </c>
      <c r="EP54" s="46" t="str">
        <f t="shared" si="144"/>
        <v/>
      </c>
      <c r="EQ54" s="46" t="str">
        <f t="shared" si="145"/>
        <v/>
      </c>
      <c r="ER54" s="46" t="str">
        <f t="shared" si="146"/>
        <v/>
      </c>
      <c r="ES54" s="46" t="str">
        <f t="shared" si="147"/>
        <v/>
      </c>
      <c r="ET54" s="46" t="str">
        <f t="shared" si="148"/>
        <v/>
      </c>
      <c r="EU54" s="46" t="str">
        <f t="shared" si="149"/>
        <v/>
      </c>
      <c r="EV54" s="46" t="str">
        <f t="shared" si="150"/>
        <v/>
      </c>
      <c r="EW54" s="46" t="str">
        <f t="shared" si="19"/>
        <v/>
      </c>
      <c r="EX54" s="46" t="str">
        <f t="shared" si="151"/>
        <v/>
      </c>
      <c r="EY54" s="46" t="str">
        <f t="shared" si="152"/>
        <v/>
      </c>
      <c r="EZ54" s="46" t="str">
        <f t="shared" si="153"/>
        <v/>
      </c>
      <c r="FA54" s="46" t="str">
        <f t="shared" si="154"/>
        <v/>
      </c>
      <c r="FB54" s="46" t="str">
        <f t="shared" si="155"/>
        <v/>
      </c>
      <c r="FC54" s="46" t="str">
        <f t="shared" si="156"/>
        <v/>
      </c>
      <c r="FD54" s="46" t="str">
        <f t="shared" si="157"/>
        <v/>
      </c>
      <c r="FE54" s="46" t="str">
        <f t="shared" si="158"/>
        <v/>
      </c>
      <c r="FF54" s="46" t="str">
        <f t="shared" si="159"/>
        <v/>
      </c>
      <c r="FG54" s="46" t="str">
        <f t="shared" si="160"/>
        <v/>
      </c>
      <c r="FH54" s="46" t="str">
        <f t="shared" si="161"/>
        <v/>
      </c>
      <c r="FI54" s="46" t="str">
        <f t="shared" si="162"/>
        <v/>
      </c>
      <c r="FJ54" s="46" t="str">
        <f t="shared" si="163"/>
        <v/>
      </c>
      <c r="FK54" s="46" t="str">
        <f t="shared" si="164"/>
        <v/>
      </c>
      <c r="FL54" s="46" t="str">
        <f t="shared" si="165"/>
        <v/>
      </c>
      <c r="FM54" s="46" t="str">
        <f t="shared" si="166"/>
        <v/>
      </c>
      <c r="FN54" s="46" t="str">
        <f t="shared" si="167"/>
        <v/>
      </c>
      <c r="FO54" s="46" t="str">
        <f t="shared" si="168"/>
        <v/>
      </c>
      <c r="FP54" s="46" t="str">
        <f t="shared" si="169"/>
        <v/>
      </c>
      <c r="FQ54" s="46" t="str">
        <f t="shared" si="170"/>
        <v/>
      </c>
      <c r="FR54" s="46" t="str">
        <f t="shared" si="171"/>
        <v/>
      </c>
      <c r="FS54" s="46" t="str">
        <f t="shared" si="172"/>
        <v/>
      </c>
      <c r="FT54" s="46" t="str">
        <f t="shared" si="173"/>
        <v/>
      </c>
      <c r="FU54" s="46" t="str">
        <f t="shared" si="174"/>
        <v/>
      </c>
      <c r="FV54" s="46" t="str">
        <f t="shared" si="175"/>
        <v/>
      </c>
      <c r="FW54" s="46" t="str">
        <f t="shared" si="176"/>
        <v/>
      </c>
      <c r="FX54" s="46" t="str">
        <f t="shared" si="177"/>
        <v/>
      </c>
      <c r="FY54" s="46" t="str">
        <f t="shared" si="178"/>
        <v/>
      </c>
      <c r="FZ54" s="46" t="str">
        <f t="shared" si="179"/>
        <v/>
      </c>
      <c r="GA54" s="46" t="str">
        <f t="shared" si="180"/>
        <v/>
      </c>
      <c r="GB54" s="46" t="str">
        <f t="shared" si="181"/>
        <v/>
      </c>
      <c r="GC54" s="46" t="str">
        <f t="shared" si="182"/>
        <v/>
      </c>
      <c r="GD54" s="46" t="str">
        <f t="shared" si="183"/>
        <v/>
      </c>
      <c r="GE54" s="46" t="str">
        <f t="shared" si="184"/>
        <v/>
      </c>
      <c r="GF54" s="46" t="str">
        <f t="shared" si="185"/>
        <v/>
      </c>
      <c r="GG54" s="46" t="str">
        <f t="shared" si="186"/>
        <v/>
      </c>
      <c r="GH54" s="46" t="str">
        <f t="shared" si="187"/>
        <v/>
      </c>
      <c r="GI54" s="46" t="str">
        <f t="shared" si="188"/>
        <v/>
      </c>
      <c r="GJ54" s="46" t="str">
        <f t="shared" si="189"/>
        <v/>
      </c>
      <c r="GK54" s="46" t="str">
        <f t="shared" si="190"/>
        <v/>
      </c>
      <c r="GL54" s="46" t="str">
        <f t="shared" si="191"/>
        <v/>
      </c>
      <c r="GM54" s="46" t="str">
        <f t="shared" si="192"/>
        <v/>
      </c>
      <c r="GN54" s="46" t="str">
        <f t="shared" si="193"/>
        <v/>
      </c>
      <c r="GO54" s="46" t="str">
        <f t="shared" si="194"/>
        <v/>
      </c>
      <c r="GP54" s="46" t="str">
        <f t="shared" si="195"/>
        <v/>
      </c>
      <c r="GQ54" s="46" t="str">
        <f t="shared" si="196"/>
        <v/>
      </c>
      <c r="GR54" s="46" t="str">
        <f t="shared" si="197"/>
        <v/>
      </c>
      <c r="GS54" s="46" t="str">
        <f t="shared" si="198"/>
        <v/>
      </c>
      <c r="GT54" s="46" t="str">
        <f t="shared" si="199"/>
        <v/>
      </c>
      <c r="GU54" s="46" t="str">
        <f t="shared" si="200"/>
        <v/>
      </c>
      <c r="GV54" s="46" t="str">
        <f t="shared" si="201"/>
        <v/>
      </c>
      <c r="GW54" s="46" t="str">
        <f t="shared" si="202"/>
        <v/>
      </c>
      <c r="GX54" s="46" t="str">
        <f t="shared" si="203"/>
        <v/>
      </c>
      <c r="GY54" s="46" t="str">
        <f t="shared" si="204"/>
        <v/>
      </c>
      <c r="GZ54" s="46" t="str">
        <f t="shared" si="205"/>
        <v/>
      </c>
      <c r="HA54" s="46" t="str">
        <f t="shared" si="206"/>
        <v/>
      </c>
      <c r="HB54" s="46" t="str">
        <f t="shared" si="207"/>
        <v/>
      </c>
      <c r="HC54" s="46" t="str">
        <f t="shared" si="208"/>
        <v/>
      </c>
      <c r="HD54" s="46" t="str">
        <f t="shared" si="209"/>
        <v/>
      </c>
      <c r="HE54" s="46" t="str">
        <f t="shared" si="210"/>
        <v/>
      </c>
      <c r="HF54" s="46" t="str">
        <f t="shared" si="211"/>
        <v/>
      </c>
      <c r="HG54" s="46" t="str">
        <f t="shared" si="212"/>
        <v/>
      </c>
      <c r="HH54" s="46" t="str">
        <f t="shared" si="213"/>
        <v/>
      </c>
      <c r="HI54" s="46" t="str">
        <f t="shared" si="20"/>
        <v/>
      </c>
      <c r="HJ54" s="46" t="str">
        <f t="shared" si="241"/>
        <v/>
      </c>
      <c r="HK54" s="46" t="str">
        <f t="shared" si="242"/>
        <v/>
      </c>
      <c r="HL54" s="46" t="str">
        <f t="shared" si="243"/>
        <v/>
      </c>
      <c r="HM54" s="46" t="str">
        <f t="shared" si="244"/>
        <v/>
      </c>
      <c r="HN54" s="46" t="str">
        <f t="shared" si="245"/>
        <v/>
      </c>
      <c r="HO54" s="46" t="str">
        <f t="shared" si="246"/>
        <v/>
      </c>
      <c r="HP54" s="46" t="str">
        <f t="shared" si="247"/>
        <v/>
      </c>
      <c r="HQ54" s="146" t="e">
        <f t="shared" si="283"/>
        <v>#N/A</v>
      </c>
      <c r="HR54" s="146" t="e">
        <f t="shared" si="297"/>
        <v>#N/A</v>
      </c>
      <c r="HS54" s="146" t="e">
        <f t="shared" si="297"/>
        <v>#N/A</v>
      </c>
      <c r="HT54" s="146" t="e">
        <f t="shared" si="297"/>
        <v>#N/A</v>
      </c>
      <c r="HU54" s="146" t="e">
        <f t="shared" si="310"/>
        <v>#N/A</v>
      </c>
      <c r="HV54" s="146" t="e">
        <f t="shared" si="310"/>
        <v>#N/A</v>
      </c>
      <c r="HW54" s="146" t="e">
        <f t="shared" si="310"/>
        <v>#N/A</v>
      </c>
      <c r="HX54" s="146" t="e">
        <f t="shared" si="310"/>
        <v>#N/A</v>
      </c>
      <c r="HY54" s="146" t="e">
        <f t="shared" si="310"/>
        <v>#N/A</v>
      </c>
      <c r="HZ54" s="146" t="e">
        <f t="shared" si="310"/>
        <v>#N/A</v>
      </c>
      <c r="IA54" s="146" t="e">
        <f t="shared" si="310"/>
        <v>#N/A</v>
      </c>
      <c r="IB54" s="146" t="e">
        <f t="shared" si="310"/>
        <v>#N/A</v>
      </c>
      <c r="IC54" s="146" t="e">
        <f t="shared" si="310"/>
        <v>#N/A</v>
      </c>
      <c r="ID54" s="146" t="e">
        <f t="shared" si="310"/>
        <v>#N/A</v>
      </c>
      <c r="IE54" s="146" t="e">
        <f t="shared" si="310"/>
        <v>#N/A</v>
      </c>
      <c r="IF54" s="146" t="e">
        <f t="shared" si="310"/>
        <v>#N/A</v>
      </c>
      <c r="IG54" s="146" t="e">
        <f t="shared" si="310"/>
        <v>#N/A</v>
      </c>
      <c r="IH54" s="146" t="e">
        <f t="shared" si="310"/>
        <v>#N/A</v>
      </c>
      <c r="II54" s="146" t="e">
        <f t="shared" si="310"/>
        <v>#N/A</v>
      </c>
      <c r="IJ54" s="146" t="e">
        <f t="shared" si="305"/>
        <v>#N/A</v>
      </c>
      <c r="IK54" s="146" t="e">
        <f t="shared" si="305"/>
        <v>#N/A</v>
      </c>
      <c r="IL54" s="146" t="e">
        <f t="shared" si="305"/>
        <v>#N/A</v>
      </c>
      <c r="IM54" s="146" t="e">
        <f t="shared" si="305"/>
        <v>#N/A</v>
      </c>
      <c r="IN54" s="146" t="e">
        <f t="shared" si="305"/>
        <v>#N/A</v>
      </c>
      <c r="IO54" s="146" t="e">
        <f t="shared" si="305"/>
        <v>#N/A</v>
      </c>
      <c r="IP54" s="146" t="e">
        <f t="shared" si="305"/>
        <v>#N/A</v>
      </c>
      <c r="IQ54" s="146" t="e">
        <f t="shared" si="305"/>
        <v>#N/A</v>
      </c>
      <c r="IR54" s="146" t="e">
        <f t="shared" si="305"/>
        <v>#N/A</v>
      </c>
      <c r="IS54" s="146" t="e">
        <f t="shared" si="305"/>
        <v>#N/A</v>
      </c>
      <c r="IT54" s="146" t="e">
        <f t="shared" si="305"/>
        <v>#N/A</v>
      </c>
      <c r="IU54" s="146" t="e">
        <f t="shared" si="305"/>
        <v>#N/A</v>
      </c>
      <c r="IV54" s="146" t="e">
        <f t="shared" si="305"/>
        <v>#N/A</v>
      </c>
      <c r="IW54" s="146" t="e">
        <f t="shared" si="305"/>
        <v>#N/A</v>
      </c>
      <c r="IX54" s="146" t="e">
        <f t="shared" si="305"/>
        <v>#N/A</v>
      </c>
      <c r="IY54" s="146" t="e">
        <f t="shared" si="301"/>
        <v>#N/A</v>
      </c>
      <c r="IZ54" s="146" t="e">
        <f t="shared" si="301"/>
        <v>#N/A</v>
      </c>
      <c r="JA54" s="146" t="e">
        <f t="shared" si="301"/>
        <v>#N/A</v>
      </c>
      <c r="JB54" s="146" t="e">
        <f t="shared" si="301"/>
        <v>#N/A</v>
      </c>
      <c r="JC54" s="146" t="e">
        <f t="shared" si="301"/>
        <v>#N/A</v>
      </c>
      <c r="JD54" s="146" t="e">
        <f t="shared" si="301"/>
        <v>#N/A</v>
      </c>
      <c r="JE54" s="146" t="e">
        <f t="shared" si="301"/>
        <v>#N/A</v>
      </c>
      <c r="JF54" s="146" t="e">
        <f t="shared" si="301"/>
        <v>#N/A</v>
      </c>
      <c r="JG54" s="146" t="e">
        <f t="shared" si="301"/>
        <v>#N/A</v>
      </c>
      <c r="JH54" s="146" t="e">
        <f t="shared" si="301"/>
        <v>#N/A</v>
      </c>
      <c r="JI54" s="146" t="e">
        <f t="shared" si="301"/>
        <v>#N/A</v>
      </c>
      <c r="JJ54" s="146" t="e">
        <f t="shared" si="301"/>
        <v>#N/A</v>
      </c>
      <c r="JK54" s="146" t="e">
        <f t="shared" si="301"/>
        <v>#N/A</v>
      </c>
      <c r="JL54" s="146" t="e">
        <f t="shared" si="301"/>
        <v>#N/A</v>
      </c>
      <c r="JM54" s="146" t="e">
        <f t="shared" si="301"/>
        <v>#N/A</v>
      </c>
      <c r="JN54" s="146" t="e">
        <f t="shared" si="318"/>
        <v>#N/A</v>
      </c>
      <c r="JO54" s="146" t="e">
        <f t="shared" si="318"/>
        <v>#N/A</v>
      </c>
      <c r="JP54" s="146" t="e">
        <f t="shared" si="318"/>
        <v>#N/A</v>
      </c>
      <c r="JQ54" s="146" t="e">
        <f t="shared" si="318"/>
        <v>#N/A</v>
      </c>
      <c r="JR54" s="146" t="e">
        <f t="shared" si="318"/>
        <v>#N/A</v>
      </c>
      <c r="JS54" s="146" t="e">
        <f t="shared" si="318"/>
        <v>#N/A</v>
      </c>
      <c r="JT54" s="146" t="e">
        <f t="shared" si="318"/>
        <v>#N/A</v>
      </c>
      <c r="JU54" s="146" t="e">
        <f t="shared" si="318"/>
        <v>#N/A</v>
      </c>
      <c r="JV54" s="146" t="e">
        <f t="shared" si="318"/>
        <v>#N/A</v>
      </c>
      <c r="JW54" s="146" t="e">
        <f t="shared" si="318"/>
        <v>#N/A</v>
      </c>
      <c r="JX54" s="146" t="e">
        <f t="shared" si="318"/>
        <v>#N/A</v>
      </c>
      <c r="JY54" s="146" t="e">
        <f t="shared" si="318"/>
        <v>#N/A</v>
      </c>
      <c r="JZ54" s="146" t="e">
        <f t="shared" si="318"/>
        <v>#N/A</v>
      </c>
      <c r="KA54" s="146" t="e">
        <f t="shared" si="318"/>
        <v>#N/A</v>
      </c>
      <c r="KB54" s="146" t="e">
        <f t="shared" si="318"/>
        <v>#N/A</v>
      </c>
      <c r="KC54" s="146" t="e">
        <f t="shared" si="21"/>
        <v>#N/A</v>
      </c>
      <c r="KD54" s="146" t="e">
        <f t="shared" si="298"/>
        <v>#N/A</v>
      </c>
      <c r="KE54" s="146" t="e">
        <f t="shared" si="298"/>
        <v>#N/A</v>
      </c>
      <c r="KF54" s="146" t="e">
        <f t="shared" si="298"/>
        <v>#N/A</v>
      </c>
      <c r="KG54" s="146" t="e">
        <f t="shared" si="311"/>
        <v>#N/A</v>
      </c>
      <c r="KH54" s="146" t="e">
        <f t="shared" si="311"/>
        <v>#N/A</v>
      </c>
      <c r="KI54" s="146" t="e">
        <f t="shared" si="311"/>
        <v>#N/A</v>
      </c>
      <c r="KJ54" s="146" t="e">
        <f t="shared" si="311"/>
        <v>#N/A</v>
      </c>
      <c r="KK54" s="146" t="e">
        <f t="shared" si="311"/>
        <v>#N/A</v>
      </c>
      <c r="KL54" s="146" t="e">
        <f t="shared" si="311"/>
        <v>#N/A</v>
      </c>
      <c r="KM54" s="146" t="e">
        <f t="shared" si="311"/>
        <v>#N/A</v>
      </c>
      <c r="KN54" s="146" t="e">
        <f t="shared" si="311"/>
        <v>#N/A</v>
      </c>
      <c r="KO54" s="146" t="e">
        <f t="shared" si="311"/>
        <v>#N/A</v>
      </c>
      <c r="KP54" s="146" t="e">
        <f t="shared" si="311"/>
        <v>#N/A</v>
      </c>
      <c r="KQ54" s="146" t="e">
        <f t="shared" si="311"/>
        <v>#N/A</v>
      </c>
      <c r="KR54" s="146" t="e">
        <f t="shared" si="311"/>
        <v>#N/A</v>
      </c>
      <c r="KS54" s="146" t="e">
        <f t="shared" si="311"/>
        <v>#N/A</v>
      </c>
      <c r="KT54" s="146" t="e">
        <f t="shared" si="311"/>
        <v>#N/A</v>
      </c>
      <c r="KU54" s="146" t="e">
        <f t="shared" si="311"/>
        <v>#N/A</v>
      </c>
      <c r="KV54" s="146" t="e">
        <f t="shared" si="306"/>
        <v>#N/A</v>
      </c>
      <c r="KW54" s="146" t="e">
        <f t="shared" si="306"/>
        <v>#N/A</v>
      </c>
      <c r="KX54" s="146" t="e">
        <f t="shared" si="306"/>
        <v>#N/A</v>
      </c>
      <c r="KY54" s="146" t="e">
        <f t="shared" si="306"/>
        <v>#N/A</v>
      </c>
      <c r="KZ54" s="146" t="e">
        <f t="shared" si="306"/>
        <v>#N/A</v>
      </c>
      <c r="LA54" s="146" t="e">
        <f t="shared" si="306"/>
        <v>#N/A</v>
      </c>
      <c r="LB54" s="146" t="e">
        <f t="shared" si="306"/>
        <v>#N/A</v>
      </c>
      <c r="LC54" s="146" t="e">
        <f t="shared" si="306"/>
        <v>#N/A</v>
      </c>
      <c r="LD54" s="146" t="e">
        <f t="shared" si="306"/>
        <v>#N/A</v>
      </c>
      <c r="LE54" s="146" t="e">
        <f t="shared" si="306"/>
        <v>#N/A</v>
      </c>
      <c r="LF54" s="146" t="e">
        <f t="shared" si="306"/>
        <v>#N/A</v>
      </c>
      <c r="LG54" s="146" t="e">
        <f t="shared" si="306"/>
        <v>#N/A</v>
      </c>
      <c r="LH54" s="146" t="e">
        <f t="shared" si="306"/>
        <v>#N/A</v>
      </c>
      <c r="LI54" s="146" t="e">
        <f t="shared" si="306"/>
        <v>#N/A</v>
      </c>
      <c r="LJ54" s="146" t="e">
        <f t="shared" si="306"/>
        <v>#N/A</v>
      </c>
      <c r="LK54" s="146" t="e">
        <f t="shared" si="302"/>
        <v>#N/A</v>
      </c>
      <c r="LL54" s="146" t="e">
        <f t="shared" si="302"/>
        <v>#N/A</v>
      </c>
      <c r="LM54" s="146" t="e">
        <f t="shared" si="302"/>
        <v>#N/A</v>
      </c>
      <c r="LN54" s="146" t="e">
        <f t="shared" si="302"/>
        <v>#N/A</v>
      </c>
      <c r="LO54" s="146" t="e">
        <f t="shared" si="302"/>
        <v>#N/A</v>
      </c>
      <c r="LP54" s="146" t="e">
        <f t="shared" si="302"/>
        <v>#N/A</v>
      </c>
      <c r="LQ54" s="146" t="e">
        <f t="shared" si="302"/>
        <v>#N/A</v>
      </c>
      <c r="LR54" s="146" t="e">
        <f t="shared" si="302"/>
        <v>#N/A</v>
      </c>
      <c r="LS54" s="146" t="e">
        <f t="shared" si="302"/>
        <v>#N/A</v>
      </c>
      <c r="LT54" s="146" t="e">
        <f t="shared" si="302"/>
        <v>#N/A</v>
      </c>
      <c r="LU54" s="146" t="e">
        <f t="shared" si="302"/>
        <v>#N/A</v>
      </c>
      <c r="LV54" s="146" t="e">
        <f t="shared" si="302"/>
        <v>#N/A</v>
      </c>
      <c r="LW54" s="146" t="e">
        <f t="shared" si="302"/>
        <v>#N/A</v>
      </c>
      <c r="LX54" s="146" t="e">
        <f t="shared" si="302"/>
        <v>#N/A</v>
      </c>
      <c r="LY54" s="146" t="e">
        <f t="shared" si="302"/>
        <v>#N/A</v>
      </c>
      <c r="LZ54" s="146" t="e">
        <f t="shared" si="319"/>
        <v>#N/A</v>
      </c>
      <c r="MA54" s="146" t="e">
        <f t="shared" si="319"/>
        <v>#N/A</v>
      </c>
      <c r="MB54" s="146" t="e">
        <f t="shared" si="319"/>
        <v>#N/A</v>
      </c>
      <c r="MC54" s="146" t="e">
        <f t="shared" si="319"/>
        <v>#N/A</v>
      </c>
      <c r="MD54" s="146" t="e">
        <f t="shared" si="319"/>
        <v>#N/A</v>
      </c>
      <c r="ME54" s="146" t="e">
        <f t="shared" si="319"/>
        <v>#N/A</v>
      </c>
      <c r="MF54" s="146" t="e">
        <f t="shared" si="319"/>
        <v>#N/A</v>
      </c>
      <c r="MG54" s="146" t="e">
        <f t="shared" si="319"/>
        <v>#N/A</v>
      </c>
      <c r="MH54" s="146" t="e">
        <f t="shared" si="319"/>
        <v>#N/A</v>
      </c>
      <c r="MI54" s="146" t="e">
        <f t="shared" si="319"/>
        <v>#N/A</v>
      </c>
      <c r="MJ54" s="146" t="e">
        <f t="shared" si="319"/>
        <v>#N/A</v>
      </c>
      <c r="MK54" s="146" t="e">
        <f t="shared" si="319"/>
        <v>#N/A</v>
      </c>
      <c r="ML54" s="146" t="e">
        <f t="shared" si="319"/>
        <v>#N/A</v>
      </c>
      <c r="MM54" s="146" t="e">
        <f t="shared" si="319"/>
        <v>#N/A</v>
      </c>
      <c r="MN54" s="146" t="e">
        <f t="shared" si="319"/>
        <v>#N/A</v>
      </c>
      <c r="MO54" s="146" t="e">
        <f t="shared" si="22"/>
        <v>#N/A</v>
      </c>
      <c r="MP54" s="146" t="e">
        <f t="shared" si="299"/>
        <v>#N/A</v>
      </c>
      <c r="MQ54" s="146" t="e">
        <f t="shared" si="299"/>
        <v>#N/A</v>
      </c>
      <c r="MR54" s="146" t="e">
        <f t="shared" si="299"/>
        <v>#N/A</v>
      </c>
      <c r="MS54" s="146" t="e">
        <f t="shared" si="312"/>
        <v>#N/A</v>
      </c>
      <c r="MT54" s="146" t="e">
        <f t="shared" si="312"/>
        <v>#N/A</v>
      </c>
      <c r="MU54" s="146" t="e">
        <f t="shared" si="312"/>
        <v>#N/A</v>
      </c>
      <c r="MV54" s="146" t="e">
        <f t="shared" si="312"/>
        <v>#N/A</v>
      </c>
      <c r="MW54" s="146" t="e">
        <f t="shared" si="312"/>
        <v>#N/A</v>
      </c>
      <c r="MX54" s="146" t="e">
        <f t="shared" si="312"/>
        <v>#N/A</v>
      </c>
      <c r="MY54" s="146" t="e">
        <f t="shared" si="312"/>
        <v>#N/A</v>
      </c>
      <c r="MZ54" s="146" t="e">
        <f t="shared" si="312"/>
        <v>#N/A</v>
      </c>
      <c r="NA54" s="146" t="e">
        <f t="shared" si="312"/>
        <v>#N/A</v>
      </c>
      <c r="NB54" s="146" t="e">
        <f t="shared" si="312"/>
        <v>#N/A</v>
      </c>
      <c r="NC54" s="146" t="e">
        <f t="shared" si="312"/>
        <v>#N/A</v>
      </c>
      <c r="ND54" s="146" t="e">
        <f t="shared" si="312"/>
        <v>#N/A</v>
      </c>
      <c r="NE54" s="146" t="e">
        <f t="shared" si="312"/>
        <v>#N/A</v>
      </c>
      <c r="NF54" s="146" t="e">
        <f t="shared" si="312"/>
        <v>#N/A</v>
      </c>
      <c r="NG54" s="146" t="e">
        <f t="shared" si="312"/>
        <v>#N/A</v>
      </c>
      <c r="NH54" s="146" t="e">
        <f t="shared" si="307"/>
        <v>#N/A</v>
      </c>
      <c r="NI54" s="146" t="e">
        <f t="shared" si="307"/>
        <v>#N/A</v>
      </c>
      <c r="NJ54" s="146" t="e">
        <f t="shared" si="307"/>
        <v>#N/A</v>
      </c>
      <c r="NK54" s="146" t="e">
        <f t="shared" si="307"/>
        <v>#N/A</v>
      </c>
      <c r="NL54" s="146" t="e">
        <f t="shared" si="307"/>
        <v>#N/A</v>
      </c>
      <c r="NM54" s="146" t="e">
        <f t="shared" si="307"/>
        <v>#N/A</v>
      </c>
      <c r="NN54" s="146" t="e">
        <f t="shared" si="307"/>
        <v>#N/A</v>
      </c>
      <c r="NO54" s="146" t="e">
        <f t="shared" si="307"/>
        <v>#N/A</v>
      </c>
      <c r="NP54" s="146" t="e">
        <f t="shared" si="307"/>
        <v>#N/A</v>
      </c>
      <c r="NQ54" s="146" t="e">
        <f t="shared" si="307"/>
        <v>#N/A</v>
      </c>
      <c r="NR54" s="146" t="e">
        <f t="shared" si="307"/>
        <v>#N/A</v>
      </c>
      <c r="NS54" s="146" t="e">
        <f t="shared" si="307"/>
        <v>#N/A</v>
      </c>
      <c r="NT54" s="146" t="e">
        <f t="shared" si="307"/>
        <v>#N/A</v>
      </c>
      <c r="NU54" s="146" t="e">
        <f t="shared" si="307"/>
        <v>#N/A</v>
      </c>
      <c r="NV54" s="146" t="e">
        <f t="shared" si="307"/>
        <v>#N/A</v>
      </c>
      <c r="NW54" s="146" t="e">
        <f t="shared" si="303"/>
        <v>#N/A</v>
      </c>
      <c r="NX54" s="146" t="e">
        <f t="shared" si="303"/>
        <v>#N/A</v>
      </c>
      <c r="NY54" s="146" t="e">
        <f t="shared" si="303"/>
        <v>#N/A</v>
      </c>
      <c r="NZ54" s="146" t="e">
        <f t="shared" si="303"/>
        <v>#N/A</v>
      </c>
      <c r="OA54" s="146" t="e">
        <f t="shared" si="303"/>
        <v>#N/A</v>
      </c>
      <c r="OB54" s="146" t="e">
        <f t="shared" si="303"/>
        <v>#N/A</v>
      </c>
      <c r="OC54" s="146" t="e">
        <f t="shared" si="303"/>
        <v>#N/A</v>
      </c>
      <c r="OD54" s="146" t="e">
        <f t="shared" si="303"/>
        <v>#N/A</v>
      </c>
      <c r="OE54" s="146" t="e">
        <f t="shared" si="303"/>
        <v>#N/A</v>
      </c>
      <c r="OF54" s="146" t="e">
        <f t="shared" si="303"/>
        <v>#N/A</v>
      </c>
      <c r="OG54" s="146" t="e">
        <f t="shared" si="303"/>
        <v>#N/A</v>
      </c>
      <c r="OH54" s="146" t="e">
        <f t="shared" si="303"/>
        <v>#N/A</v>
      </c>
      <c r="OI54" s="146" t="e">
        <f t="shared" si="303"/>
        <v>#N/A</v>
      </c>
      <c r="OJ54" s="146" t="e">
        <f t="shared" si="303"/>
        <v>#N/A</v>
      </c>
      <c r="OK54" s="146" t="e">
        <f t="shared" si="303"/>
        <v>#N/A</v>
      </c>
      <c r="OL54" s="146" t="e">
        <f t="shared" si="320"/>
        <v>#N/A</v>
      </c>
      <c r="OM54" s="146" t="e">
        <f t="shared" si="320"/>
        <v>#N/A</v>
      </c>
      <c r="ON54" s="146" t="e">
        <f t="shared" si="320"/>
        <v>#N/A</v>
      </c>
      <c r="OO54" s="146" t="e">
        <f t="shared" si="320"/>
        <v>#N/A</v>
      </c>
      <c r="OP54" s="146" t="e">
        <f t="shared" si="320"/>
        <v>#N/A</v>
      </c>
      <c r="OQ54" s="146" t="e">
        <f t="shared" si="320"/>
        <v>#N/A</v>
      </c>
      <c r="OR54" s="146" t="e">
        <f t="shared" si="320"/>
        <v>#N/A</v>
      </c>
      <c r="OS54" s="146" t="e">
        <f t="shared" si="320"/>
        <v>#N/A</v>
      </c>
      <c r="OT54" s="146" t="e">
        <f t="shared" si="320"/>
        <v>#N/A</v>
      </c>
      <c r="OU54" s="146" t="e">
        <f t="shared" si="320"/>
        <v>#N/A</v>
      </c>
      <c r="OV54" s="146" t="e">
        <f t="shared" si="320"/>
        <v>#N/A</v>
      </c>
      <c r="OW54" s="146" t="e">
        <f t="shared" si="320"/>
        <v>#N/A</v>
      </c>
      <c r="OX54" s="146" t="e">
        <f t="shared" si="320"/>
        <v>#N/A</v>
      </c>
      <c r="OY54" s="146" t="e">
        <f t="shared" si="320"/>
        <v>#N/A</v>
      </c>
      <c r="OZ54" s="146" t="e">
        <f t="shared" si="320"/>
        <v>#N/A</v>
      </c>
      <c r="PA54" s="146" t="e">
        <f t="shared" si="23"/>
        <v>#N/A</v>
      </c>
      <c r="PB54" s="146" t="e">
        <f t="shared" si="316"/>
        <v>#N/A</v>
      </c>
      <c r="PC54" s="146" t="e">
        <f t="shared" si="316"/>
        <v>#N/A</v>
      </c>
      <c r="PD54" s="146" t="e">
        <f t="shared" si="316"/>
        <v>#N/A</v>
      </c>
      <c r="PE54" s="146" t="e">
        <f t="shared" si="316"/>
        <v>#N/A</v>
      </c>
      <c r="PF54" s="146" t="e">
        <f t="shared" si="316"/>
        <v>#N/A</v>
      </c>
      <c r="PG54" s="146" t="e">
        <f t="shared" si="316"/>
        <v>#N/A</v>
      </c>
      <c r="PH54" s="146" t="e">
        <f t="shared" si="316"/>
        <v>#N/A</v>
      </c>
      <c r="PI54" s="146" t="e">
        <f t="shared" si="316"/>
        <v>#N/A</v>
      </c>
    </row>
    <row r="55" spans="1:425" hidden="1" x14ac:dyDescent="0.45">
      <c r="A55" s="4">
        <v>52</v>
      </c>
      <c r="B55" s="319" t="str">
        <f>IFERROR(_xlfn.LOGNORM.INV(VLookups!$B$22,LN($G55),LN($K55)),"")</f>
        <v/>
      </c>
      <c r="C55" s="81"/>
      <c r="D55" s="319" t="str">
        <f>IFERROR(_xlfn.LOGNORM.INV(VLookups!$B$23,LN($G55),LN($K55)),"")</f>
        <v/>
      </c>
      <c r="E55" s="32" t="str">
        <f t="shared" si="8"/>
        <v/>
      </c>
      <c r="F55" s="32" t="str">
        <f t="shared" si="9"/>
        <v/>
      </c>
      <c r="G55" s="65" t="str">
        <f>IF(AND(C55&gt;0,NOT(ISBLANK(H55))),IF(VLOOKUP($C$3,VLookups!$A$17:$B$18,2,FALSE),C55*VLOOKUP(H55,VLookups!$A$4:$B$13,2,FALSE),C55),"")</f>
        <v/>
      </c>
      <c r="H55" s="21"/>
      <c r="I55" s="53"/>
      <c r="J55" s="237"/>
      <c r="K55" s="320" t="str">
        <f>IF(C55&gt;0,IF(ISBLANK(J55),IF(ISBLANK(H55),"",VLOOKUP(H55,VLookups!$A$4:$C$13,3,FALSE)),J55),"")</f>
        <v/>
      </c>
      <c r="L55" s="320" t="str">
        <f t="shared" si="10"/>
        <v/>
      </c>
      <c r="M55" s="67" t="str">
        <f t="shared" si="11"/>
        <v/>
      </c>
      <c r="N55" s="81"/>
      <c r="O55" s="230" t="str">
        <f>IF(AND(N55&gt;0,C55&gt;0,NOT(K55="")),ABS(VLOOKUP($N$1,VLookups!$A$27:$B$28,2,FALSE)-_xlfn.LOGNORM.DIST(N55,LN(G55),LN(K55),TRUE)),"")</f>
        <v/>
      </c>
      <c r="P55" s="80" t="str">
        <f>IF(AND($B55&gt;0,$C55&gt;0,$D55&gt;0,NOT(ISBLANK($H55))),_xlfn.LOGNORM.INV(ABS(VLOOKUP($N$1,VLookups!$A$27:$B$28,2,FALSE)-P$3),LN($G55),LN($K55)),"")</f>
        <v/>
      </c>
      <c r="Q55" s="79" t="str">
        <f>IF(AND($B55&gt;0,$C55&gt;0,$D55&gt;0,NOT(ISBLANK($H55))),_xlfn.LOGNORM.INV(ABS(VLOOKUP($N$1,VLookups!$A$27:$B$28,2,FALSE)-Q$3),LN($G55),LN($K55)),"")</f>
        <v/>
      </c>
      <c r="R55" s="80" t="str">
        <f>IF(AND($B55&gt;0,$C55&gt;0,$D55&gt;0,NOT(ISBLANK($H55))),_xlfn.LOGNORM.INV(ABS(VLOOKUP($N$1,VLookups!$A$27:$B$28,2,FALSE)-R$3),LN($G55),LN($K55)),"")</f>
        <v/>
      </c>
      <c r="S55" s="79" t="str">
        <f>IF(AND($B55&gt;0,$C55&gt;0,$D55&gt;0,NOT(ISBLANK($H55))),_xlfn.LOGNORM.INV(ABS(VLOOKUP($N$1,VLookups!$A$27:$B$28,2,FALSE)-S$3),LN($G55),LN($K55)),"")</f>
        <v/>
      </c>
      <c r="T55" s="80" t="str">
        <f>IF(AND($B55&gt;0,$C55&gt;0,$D55&gt;0,NOT(ISBLANK($H55))),_xlfn.LOGNORM.INV(ABS(VLOOKUP($N$1,VLookups!$A$27:$B$28,2,FALSE)-T$3),LN($G55),LN($K55)),"")</f>
        <v/>
      </c>
      <c r="U55" s="79" t="str">
        <f>IF(AND($B55&gt;0,$C55&gt;0,$D55&gt;0,NOT(ISBLANK($H55))),_xlfn.LOGNORM.INV(ABS(VLOOKUP($N$1,VLookups!$A$27:$B$28,2,FALSE)-U$3),LN($G55),LN($K55)),"")</f>
        <v/>
      </c>
      <c r="V55" s="5"/>
      <c r="W55" s="145" t="str">
        <f t="shared" si="12"/>
        <v/>
      </c>
      <c r="X55" s="145" t="str">
        <f t="shared" si="13"/>
        <v/>
      </c>
      <c r="Y55" s="46" t="str">
        <f t="shared" ref="Y55" si="322">IF(ISNONTEXT($W55),X55+$W55,"")</f>
        <v/>
      </c>
      <c r="Z55" s="46" t="str">
        <f t="shared" si="25"/>
        <v/>
      </c>
      <c r="AA55" s="46" t="str">
        <f t="shared" si="26"/>
        <v/>
      </c>
      <c r="AB55" s="46" t="str">
        <f t="shared" si="27"/>
        <v/>
      </c>
      <c r="AC55" s="46" t="str">
        <f t="shared" si="28"/>
        <v/>
      </c>
      <c r="AD55" s="46" t="str">
        <f t="shared" si="29"/>
        <v/>
      </c>
      <c r="AE55" s="46" t="str">
        <f t="shared" si="30"/>
        <v/>
      </c>
      <c r="AF55" s="46" t="str">
        <f t="shared" si="31"/>
        <v/>
      </c>
      <c r="AG55" s="46" t="str">
        <f t="shared" si="32"/>
        <v/>
      </c>
      <c r="AH55" s="46" t="str">
        <f t="shared" si="33"/>
        <v/>
      </c>
      <c r="AI55" s="46" t="str">
        <f t="shared" si="34"/>
        <v/>
      </c>
      <c r="AJ55" s="46" t="str">
        <f t="shared" si="35"/>
        <v/>
      </c>
      <c r="AK55" s="46" t="str">
        <f t="shared" si="36"/>
        <v/>
      </c>
      <c r="AL55" s="46" t="str">
        <f t="shared" si="37"/>
        <v/>
      </c>
      <c r="AM55" s="46" t="str">
        <f t="shared" si="38"/>
        <v/>
      </c>
      <c r="AN55" s="46" t="str">
        <f t="shared" si="39"/>
        <v/>
      </c>
      <c r="AO55" s="46" t="str">
        <f t="shared" si="40"/>
        <v/>
      </c>
      <c r="AP55" s="46" t="str">
        <f t="shared" si="41"/>
        <v/>
      </c>
      <c r="AQ55" s="46" t="str">
        <f t="shared" si="42"/>
        <v/>
      </c>
      <c r="AR55" s="46" t="str">
        <f t="shared" si="43"/>
        <v/>
      </c>
      <c r="AS55" s="46" t="str">
        <f t="shared" si="44"/>
        <v/>
      </c>
      <c r="AT55" s="46" t="str">
        <f t="shared" si="45"/>
        <v/>
      </c>
      <c r="AU55" s="46" t="str">
        <f t="shared" si="46"/>
        <v/>
      </c>
      <c r="AV55" s="46" t="str">
        <f t="shared" si="47"/>
        <v/>
      </c>
      <c r="AW55" s="46" t="str">
        <f t="shared" si="48"/>
        <v/>
      </c>
      <c r="AX55" s="46" t="str">
        <f t="shared" si="49"/>
        <v/>
      </c>
      <c r="AY55" s="46" t="str">
        <f t="shared" si="50"/>
        <v/>
      </c>
      <c r="AZ55" s="46" t="str">
        <f t="shared" si="51"/>
        <v/>
      </c>
      <c r="BA55" s="46" t="str">
        <f t="shared" si="52"/>
        <v/>
      </c>
      <c r="BB55" s="46" t="str">
        <f t="shared" si="53"/>
        <v/>
      </c>
      <c r="BC55" s="46" t="str">
        <f t="shared" si="54"/>
        <v/>
      </c>
      <c r="BD55" s="46" t="str">
        <f t="shared" si="55"/>
        <v/>
      </c>
      <c r="BE55" s="46" t="str">
        <f t="shared" si="56"/>
        <v/>
      </c>
      <c r="BF55" s="46" t="str">
        <f t="shared" si="57"/>
        <v/>
      </c>
      <c r="BG55" s="46" t="str">
        <f t="shared" si="58"/>
        <v/>
      </c>
      <c r="BH55" s="46" t="str">
        <f t="shared" si="59"/>
        <v/>
      </c>
      <c r="BI55" s="46" t="str">
        <f t="shared" si="60"/>
        <v/>
      </c>
      <c r="BJ55" s="46" t="str">
        <f t="shared" si="61"/>
        <v/>
      </c>
      <c r="BK55" s="46" t="str">
        <f t="shared" si="62"/>
        <v/>
      </c>
      <c r="BL55" s="46" t="str">
        <f t="shared" si="63"/>
        <v/>
      </c>
      <c r="BM55" s="46" t="str">
        <f t="shared" si="64"/>
        <v/>
      </c>
      <c r="BN55" s="46" t="str">
        <f t="shared" si="65"/>
        <v/>
      </c>
      <c r="BO55" s="46" t="str">
        <f t="shared" si="66"/>
        <v/>
      </c>
      <c r="BP55" s="46" t="str">
        <f t="shared" si="67"/>
        <v/>
      </c>
      <c r="BQ55" s="46" t="str">
        <f t="shared" si="68"/>
        <v/>
      </c>
      <c r="BR55" s="46" t="str">
        <f t="shared" si="69"/>
        <v/>
      </c>
      <c r="BS55" s="46" t="str">
        <f t="shared" si="70"/>
        <v/>
      </c>
      <c r="BT55" s="46" t="str">
        <f t="shared" si="71"/>
        <v/>
      </c>
      <c r="BU55" s="46" t="str">
        <f t="shared" si="72"/>
        <v/>
      </c>
      <c r="BV55" s="46" t="str">
        <f t="shared" si="73"/>
        <v/>
      </c>
      <c r="BW55" s="46" t="str">
        <f t="shared" si="74"/>
        <v/>
      </c>
      <c r="BX55" s="46" t="str">
        <f t="shared" si="75"/>
        <v/>
      </c>
      <c r="BY55" s="46" t="str">
        <f t="shared" si="76"/>
        <v/>
      </c>
      <c r="BZ55" s="46" t="str">
        <f t="shared" si="77"/>
        <v/>
      </c>
      <c r="CA55" s="46" t="str">
        <f t="shared" si="78"/>
        <v/>
      </c>
      <c r="CB55" s="46" t="str">
        <f t="shared" si="79"/>
        <v/>
      </c>
      <c r="CC55" s="46" t="str">
        <f t="shared" si="80"/>
        <v/>
      </c>
      <c r="CD55" s="46" t="str">
        <f t="shared" si="81"/>
        <v/>
      </c>
      <c r="CE55" s="46" t="str">
        <f t="shared" si="82"/>
        <v/>
      </c>
      <c r="CF55" s="46" t="str">
        <f t="shared" si="83"/>
        <v/>
      </c>
      <c r="CG55" s="46" t="str">
        <f t="shared" si="84"/>
        <v/>
      </c>
      <c r="CH55" s="46" t="str">
        <f t="shared" si="85"/>
        <v/>
      </c>
      <c r="CI55" s="46" t="str">
        <f t="shared" si="86"/>
        <v/>
      </c>
      <c r="CJ55" s="46" t="str">
        <f t="shared" si="87"/>
        <v/>
      </c>
      <c r="CK55" s="46" t="str">
        <f t="shared" si="18"/>
        <v/>
      </c>
      <c r="CL55" s="46" t="str">
        <f t="shared" si="88"/>
        <v/>
      </c>
      <c r="CM55" s="46" t="str">
        <f t="shared" si="89"/>
        <v/>
      </c>
      <c r="CN55" s="46" t="str">
        <f t="shared" si="90"/>
        <v/>
      </c>
      <c r="CO55" s="46" t="str">
        <f t="shared" si="91"/>
        <v/>
      </c>
      <c r="CP55" s="46" t="str">
        <f t="shared" si="92"/>
        <v/>
      </c>
      <c r="CQ55" s="46" t="str">
        <f t="shared" si="93"/>
        <v/>
      </c>
      <c r="CR55" s="46" t="str">
        <f t="shared" si="94"/>
        <v/>
      </c>
      <c r="CS55" s="46" t="str">
        <f t="shared" si="95"/>
        <v/>
      </c>
      <c r="CT55" s="46" t="str">
        <f t="shared" si="96"/>
        <v/>
      </c>
      <c r="CU55" s="46" t="str">
        <f t="shared" si="97"/>
        <v/>
      </c>
      <c r="CV55" s="46" t="str">
        <f t="shared" si="98"/>
        <v/>
      </c>
      <c r="CW55" s="46" t="str">
        <f t="shared" si="99"/>
        <v/>
      </c>
      <c r="CX55" s="46" t="str">
        <f t="shared" si="100"/>
        <v/>
      </c>
      <c r="CY55" s="46" t="str">
        <f t="shared" si="101"/>
        <v/>
      </c>
      <c r="CZ55" s="46" t="str">
        <f t="shared" si="102"/>
        <v/>
      </c>
      <c r="DA55" s="46" t="str">
        <f t="shared" si="103"/>
        <v/>
      </c>
      <c r="DB55" s="46" t="str">
        <f t="shared" si="104"/>
        <v/>
      </c>
      <c r="DC55" s="46" t="str">
        <f t="shared" si="105"/>
        <v/>
      </c>
      <c r="DD55" s="46" t="str">
        <f t="shared" si="106"/>
        <v/>
      </c>
      <c r="DE55" s="46" t="str">
        <f t="shared" si="107"/>
        <v/>
      </c>
      <c r="DF55" s="46" t="str">
        <f t="shared" si="108"/>
        <v/>
      </c>
      <c r="DG55" s="46" t="str">
        <f t="shared" si="109"/>
        <v/>
      </c>
      <c r="DH55" s="46" t="str">
        <f t="shared" si="110"/>
        <v/>
      </c>
      <c r="DI55" s="46" t="str">
        <f t="shared" si="111"/>
        <v/>
      </c>
      <c r="DJ55" s="46" t="str">
        <f t="shared" si="112"/>
        <v/>
      </c>
      <c r="DK55" s="46" t="str">
        <f t="shared" si="113"/>
        <v/>
      </c>
      <c r="DL55" s="46" t="str">
        <f t="shared" si="114"/>
        <v/>
      </c>
      <c r="DM55" s="46" t="str">
        <f t="shared" si="115"/>
        <v/>
      </c>
      <c r="DN55" s="46" t="str">
        <f t="shared" si="116"/>
        <v/>
      </c>
      <c r="DO55" s="46" t="str">
        <f t="shared" si="117"/>
        <v/>
      </c>
      <c r="DP55" s="46" t="str">
        <f t="shared" si="118"/>
        <v/>
      </c>
      <c r="DQ55" s="46" t="str">
        <f t="shared" si="119"/>
        <v/>
      </c>
      <c r="DR55" s="46" t="str">
        <f t="shared" si="120"/>
        <v/>
      </c>
      <c r="DS55" s="46" t="str">
        <f t="shared" si="121"/>
        <v/>
      </c>
      <c r="DT55" s="46" t="str">
        <f t="shared" si="122"/>
        <v/>
      </c>
      <c r="DU55" s="46" t="str">
        <f t="shared" si="123"/>
        <v/>
      </c>
      <c r="DV55" s="46" t="str">
        <f t="shared" si="124"/>
        <v/>
      </c>
      <c r="DW55" s="46" t="str">
        <f t="shared" si="125"/>
        <v/>
      </c>
      <c r="DX55" s="46" t="str">
        <f t="shared" si="126"/>
        <v/>
      </c>
      <c r="DY55" s="46" t="str">
        <f t="shared" si="127"/>
        <v/>
      </c>
      <c r="DZ55" s="46" t="str">
        <f t="shared" si="128"/>
        <v/>
      </c>
      <c r="EA55" s="46" t="str">
        <f t="shared" si="129"/>
        <v/>
      </c>
      <c r="EB55" s="46" t="str">
        <f t="shared" si="130"/>
        <v/>
      </c>
      <c r="EC55" s="46" t="str">
        <f t="shared" si="131"/>
        <v/>
      </c>
      <c r="ED55" s="46" t="str">
        <f t="shared" si="132"/>
        <v/>
      </c>
      <c r="EE55" s="46" t="str">
        <f t="shared" si="133"/>
        <v/>
      </c>
      <c r="EF55" s="46" t="str">
        <f t="shared" si="134"/>
        <v/>
      </c>
      <c r="EG55" s="46" t="str">
        <f t="shared" si="135"/>
        <v/>
      </c>
      <c r="EH55" s="46" t="str">
        <f t="shared" si="136"/>
        <v/>
      </c>
      <c r="EI55" s="46" t="str">
        <f t="shared" si="137"/>
        <v/>
      </c>
      <c r="EJ55" s="46" t="str">
        <f t="shared" si="138"/>
        <v/>
      </c>
      <c r="EK55" s="46" t="str">
        <f t="shared" si="139"/>
        <v/>
      </c>
      <c r="EL55" s="46" t="str">
        <f t="shared" si="140"/>
        <v/>
      </c>
      <c r="EM55" s="46" t="str">
        <f t="shared" si="141"/>
        <v/>
      </c>
      <c r="EN55" s="46" t="str">
        <f t="shared" si="142"/>
        <v/>
      </c>
      <c r="EO55" s="46" t="str">
        <f t="shared" si="143"/>
        <v/>
      </c>
      <c r="EP55" s="46" t="str">
        <f t="shared" si="144"/>
        <v/>
      </c>
      <c r="EQ55" s="46" t="str">
        <f t="shared" si="145"/>
        <v/>
      </c>
      <c r="ER55" s="46" t="str">
        <f t="shared" si="146"/>
        <v/>
      </c>
      <c r="ES55" s="46" t="str">
        <f t="shared" si="147"/>
        <v/>
      </c>
      <c r="ET55" s="46" t="str">
        <f t="shared" si="148"/>
        <v/>
      </c>
      <c r="EU55" s="46" t="str">
        <f t="shared" si="149"/>
        <v/>
      </c>
      <c r="EV55" s="46" t="str">
        <f t="shared" si="150"/>
        <v/>
      </c>
      <c r="EW55" s="46" t="str">
        <f t="shared" si="19"/>
        <v/>
      </c>
      <c r="EX55" s="46" t="str">
        <f t="shared" si="151"/>
        <v/>
      </c>
      <c r="EY55" s="46" t="str">
        <f t="shared" si="152"/>
        <v/>
      </c>
      <c r="EZ55" s="46" t="str">
        <f t="shared" si="153"/>
        <v/>
      </c>
      <c r="FA55" s="46" t="str">
        <f t="shared" si="154"/>
        <v/>
      </c>
      <c r="FB55" s="46" t="str">
        <f t="shared" si="155"/>
        <v/>
      </c>
      <c r="FC55" s="46" t="str">
        <f t="shared" si="156"/>
        <v/>
      </c>
      <c r="FD55" s="46" t="str">
        <f t="shared" si="157"/>
        <v/>
      </c>
      <c r="FE55" s="46" t="str">
        <f t="shared" si="158"/>
        <v/>
      </c>
      <c r="FF55" s="46" t="str">
        <f t="shared" si="159"/>
        <v/>
      </c>
      <c r="FG55" s="46" t="str">
        <f t="shared" si="160"/>
        <v/>
      </c>
      <c r="FH55" s="46" t="str">
        <f t="shared" si="161"/>
        <v/>
      </c>
      <c r="FI55" s="46" t="str">
        <f t="shared" si="162"/>
        <v/>
      </c>
      <c r="FJ55" s="46" t="str">
        <f t="shared" si="163"/>
        <v/>
      </c>
      <c r="FK55" s="46" t="str">
        <f t="shared" si="164"/>
        <v/>
      </c>
      <c r="FL55" s="46" t="str">
        <f t="shared" si="165"/>
        <v/>
      </c>
      <c r="FM55" s="46" t="str">
        <f t="shared" si="166"/>
        <v/>
      </c>
      <c r="FN55" s="46" t="str">
        <f t="shared" si="167"/>
        <v/>
      </c>
      <c r="FO55" s="46" t="str">
        <f t="shared" si="168"/>
        <v/>
      </c>
      <c r="FP55" s="46" t="str">
        <f t="shared" si="169"/>
        <v/>
      </c>
      <c r="FQ55" s="46" t="str">
        <f t="shared" si="170"/>
        <v/>
      </c>
      <c r="FR55" s="46" t="str">
        <f t="shared" si="171"/>
        <v/>
      </c>
      <c r="FS55" s="46" t="str">
        <f t="shared" si="172"/>
        <v/>
      </c>
      <c r="FT55" s="46" t="str">
        <f t="shared" si="173"/>
        <v/>
      </c>
      <c r="FU55" s="46" t="str">
        <f t="shared" si="174"/>
        <v/>
      </c>
      <c r="FV55" s="46" t="str">
        <f t="shared" si="175"/>
        <v/>
      </c>
      <c r="FW55" s="46" t="str">
        <f t="shared" si="176"/>
        <v/>
      </c>
      <c r="FX55" s="46" t="str">
        <f t="shared" si="177"/>
        <v/>
      </c>
      <c r="FY55" s="46" t="str">
        <f t="shared" si="178"/>
        <v/>
      </c>
      <c r="FZ55" s="46" t="str">
        <f t="shared" si="179"/>
        <v/>
      </c>
      <c r="GA55" s="46" t="str">
        <f t="shared" si="180"/>
        <v/>
      </c>
      <c r="GB55" s="46" t="str">
        <f t="shared" si="181"/>
        <v/>
      </c>
      <c r="GC55" s="46" t="str">
        <f t="shared" si="182"/>
        <v/>
      </c>
      <c r="GD55" s="46" t="str">
        <f t="shared" si="183"/>
        <v/>
      </c>
      <c r="GE55" s="46" t="str">
        <f t="shared" si="184"/>
        <v/>
      </c>
      <c r="GF55" s="46" t="str">
        <f t="shared" si="185"/>
        <v/>
      </c>
      <c r="GG55" s="46" t="str">
        <f t="shared" si="186"/>
        <v/>
      </c>
      <c r="GH55" s="46" t="str">
        <f t="shared" si="187"/>
        <v/>
      </c>
      <c r="GI55" s="46" t="str">
        <f t="shared" si="188"/>
        <v/>
      </c>
      <c r="GJ55" s="46" t="str">
        <f t="shared" si="189"/>
        <v/>
      </c>
      <c r="GK55" s="46" t="str">
        <f t="shared" si="190"/>
        <v/>
      </c>
      <c r="GL55" s="46" t="str">
        <f t="shared" si="191"/>
        <v/>
      </c>
      <c r="GM55" s="46" t="str">
        <f t="shared" si="192"/>
        <v/>
      </c>
      <c r="GN55" s="46" t="str">
        <f t="shared" si="193"/>
        <v/>
      </c>
      <c r="GO55" s="46" t="str">
        <f t="shared" si="194"/>
        <v/>
      </c>
      <c r="GP55" s="46" t="str">
        <f t="shared" si="195"/>
        <v/>
      </c>
      <c r="GQ55" s="46" t="str">
        <f t="shared" si="196"/>
        <v/>
      </c>
      <c r="GR55" s="46" t="str">
        <f t="shared" si="197"/>
        <v/>
      </c>
      <c r="GS55" s="46" t="str">
        <f t="shared" si="198"/>
        <v/>
      </c>
      <c r="GT55" s="46" t="str">
        <f t="shared" si="199"/>
        <v/>
      </c>
      <c r="GU55" s="46" t="str">
        <f t="shared" si="200"/>
        <v/>
      </c>
      <c r="GV55" s="46" t="str">
        <f t="shared" si="201"/>
        <v/>
      </c>
      <c r="GW55" s="46" t="str">
        <f t="shared" si="202"/>
        <v/>
      </c>
      <c r="GX55" s="46" t="str">
        <f t="shared" si="203"/>
        <v/>
      </c>
      <c r="GY55" s="46" t="str">
        <f t="shared" si="204"/>
        <v/>
      </c>
      <c r="GZ55" s="46" t="str">
        <f t="shared" si="205"/>
        <v/>
      </c>
      <c r="HA55" s="46" t="str">
        <f t="shared" si="206"/>
        <v/>
      </c>
      <c r="HB55" s="46" t="str">
        <f t="shared" si="207"/>
        <v/>
      </c>
      <c r="HC55" s="46" t="str">
        <f t="shared" si="208"/>
        <v/>
      </c>
      <c r="HD55" s="46" t="str">
        <f t="shared" si="209"/>
        <v/>
      </c>
      <c r="HE55" s="46" t="str">
        <f t="shared" si="210"/>
        <v/>
      </c>
      <c r="HF55" s="46" t="str">
        <f t="shared" si="211"/>
        <v/>
      </c>
      <c r="HG55" s="46" t="str">
        <f t="shared" si="212"/>
        <v/>
      </c>
      <c r="HH55" s="46" t="str">
        <f t="shared" si="213"/>
        <v/>
      </c>
      <c r="HI55" s="46" t="str">
        <f t="shared" si="20"/>
        <v/>
      </c>
      <c r="HJ55" s="46" t="str">
        <f t="shared" si="241"/>
        <v/>
      </c>
      <c r="HK55" s="46" t="str">
        <f t="shared" si="242"/>
        <v/>
      </c>
      <c r="HL55" s="46" t="str">
        <f t="shared" si="243"/>
        <v/>
      </c>
      <c r="HM55" s="46" t="str">
        <f t="shared" si="244"/>
        <v/>
      </c>
      <c r="HN55" s="46" t="str">
        <f t="shared" si="245"/>
        <v/>
      </c>
      <c r="HO55" s="46" t="str">
        <f t="shared" si="246"/>
        <v/>
      </c>
      <c r="HP55" s="46" t="str">
        <f t="shared" si="247"/>
        <v/>
      </c>
      <c r="HQ55" s="146" t="e">
        <f t="shared" si="283"/>
        <v>#N/A</v>
      </c>
      <c r="HR55" s="146" t="e">
        <f t="shared" si="297"/>
        <v>#N/A</v>
      </c>
      <c r="HS55" s="146" t="e">
        <f t="shared" si="297"/>
        <v>#N/A</v>
      </c>
      <c r="HT55" s="146" t="e">
        <f t="shared" si="297"/>
        <v>#N/A</v>
      </c>
      <c r="HU55" s="146" t="e">
        <f t="shared" si="310"/>
        <v>#N/A</v>
      </c>
      <c r="HV55" s="146" t="e">
        <f t="shared" si="310"/>
        <v>#N/A</v>
      </c>
      <c r="HW55" s="146" t="e">
        <f t="shared" si="310"/>
        <v>#N/A</v>
      </c>
      <c r="HX55" s="146" t="e">
        <f t="shared" si="310"/>
        <v>#N/A</v>
      </c>
      <c r="HY55" s="146" t="e">
        <f t="shared" si="310"/>
        <v>#N/A</v>
      </c>
      <c r="HZ55" s="146" t="e">
        <f t="shared" si="310"/>
        <v>#N/A</v>
      </c>
      <c r="IA55" s="146" t="e">
        <f t="shared" si="310"/>
        <v>#N/A</v>
      </c>
      <c r="IB55" s="146" t="e">
        <f t="shared" si="310"/>
        <v>#N/A</v>
      </c>
      <c r="IC55" s="146" t="e">
        <f t="shared" si="310"/>
        <v>#N/A</v>
      </c>
      <c r="ID55" s="146" t="e">
        <f t="shared" si="310"/>
        <v>#N/A</v>
      </c>
      <c r="IE55" s="146" t="e">
        <f t="shared" si="310"/>
        <v>#N/A</v>
      </c>
      <c r="IF55" s="146" t="e">
        <f t="shared" si="310"/>
        <v>#N/A</v>
      </c>
      <c r="IG55" s="146" t="e">
        <f t="shared" si="310"/>
        <v>#N/A</v>
      </c>
      <c r="IH55" s="146" t="e">
        <f t="shared" si="310"/>
        <v>#N/A</v>
      </c>
      <c r="II55" s="146" t="e">
        <f t="shared" si="310"/>
        <v>#N/A</v>
      </c>
      <c r="IJ55" s="146" t="e">
        <f t="shared" si="305"/>
        <v>#N/A</v>
      </c>
      <c r="IK55" s="146" t="e">
        <f t="shared" si="305"/>
        <v>#N/A</v>
      </c>
      <c r="IL55" s="146" t="e">
        <f t="shared" si="305"/>
        <v>#N/A</v>
      </c>
      <c r="IM55" s="146" t="e">
        <f t="shared" si="305"/>
        <v>#N/A</v>
      </c>
      <c r="IN55" s="146" t="e">
        <f t="shared" si="305"/>
        <v>#N/A</v>
      </c>
      <c r="IO55" s="146" t="e">
        <f t="shared" si="305"/>
        <v>#N/A</v>
      </c>
      <c r="IP55" s="146" t="e">
        <f t="shared" si="305"/>
        <v>#N/A</v>
      </c>
      <c r="IQ55" s="146" t="e">
        <f t="shared" si="305"/>
        <v>#N/A</v>
      </c>
      <c r="IR55" s="146" t="e">
        <f t="shared" si="305"/>
        <v>#N/A</v>
      </c>
      <c r="IS55" s="146" t="e">
        <f t="shared" si="305"/>
        <v>#N/A</v>
      </c>
      <c r="IT55" s="146" t="e">
        <f t="shared" si="305"/>
        <v>#N/A</v>
      </c>
      <c r="IU55" s="146" t="e">
        <f t="shared" si="305"/>
        <v>#N/A</v>
      </c>
      <c r="IV55" s="146" t="e">
        <f t="shared" si="305"/>
        <v>#N/A</v>
      </c>
      <c r="IW55" s="146" t="e">
        <f t="shared" si="305"/>
        <v>#N/A</v>
      </c>
      <c r="IX55" s="146" t="e">
        <f t="shared" si="305"/>
        <v>#N/A</v>
      </c>
      <c r="IY55" s="146" t="e">
        <f t="shared" si="301"/>
        <v>#N/A</v>
      </c>
      <c r="IZ55" s="146" t="e">
        <f t="shared" si="301"/>
        <v>#N/A</v>
      </c>
      <c r="JA55" s="146" t="e">
        <f t="shared" si="301"/>
        <v>#N/A</v>
      </c>
      <c r="JB55" s="146" t="e">
        <f t="shared" si="301"/>
        <v>#N/A</v>
      </c>
      <c r="JC55" s="146" t="e">
        <f t="shared" si="301"/>
        <v>#N/A</v>
      </c>
      <c r="JD55" s="146" t="e">
        <f t="shared" si="301"/>
        <v>#N/A</v>
      </c>
      <c r="JE55" s="146" t="e">
        <f t="shared" si="301"/>
        <v>#N/A</v>
      </c>
      <c r="JF55" s="146" t="e">
        <f t="shared" si="301"/>
        <v>#N/A</v>
      </c>
      <c r="JG55" s="146" t="e">
        <f t="shared" si="301"/>
        <v>#N/A</v>
      </c>
      <c r="JH55" s="146" t="e">
        <f t="shared" si="301"/>
        <v>#N/A</v>
      </c>
      <c r="JI55" s="146" t="e">
        <f t="shared" si="301"/>
        <v>#N/A</v>
      </c>
      <c r="JJ55" s="146" t="e">
        <f t="shared" si="301"/>
        <v>#N/A</v>
      </c>
      <c r="JK55" s="146" t="e">
        <f t="shared" si="301"/>
        <v>#N/A</v>
      </c>
      <c r="JL55" s="146" t="e">
        <f t="shared" si="301"/>
        <v>#N/A</v>
      </c>
      <c r="JM55" s="146" t="e">
        <f t="shared" si="301"/>
        <v>#N/A</v>
      </c>
      <c r="JN55" s="146" t="e">
        <f t="shared" si="318"/>
        <v>#N/A</v>
      </c>
      <c r="JO55" s="146" t="e">
        <f t="shared" si="318"/>
        <v>#N/A</v>
      </c>
      <c r="JP55" s="146" t="e">
        <f t="shared" si="318"/>
        <v>#N/A</v>
      </c>
      <c r="JQ55" s="146" t="e">
        <f t="shared" si="318"/>
        <v>#N/A</v>
      </c>
      <c r="JR55" s="146" t="e">
        <f t="shared" si="318"/>
        <v>#N/A</v>
      </c>
      <c r="JS55" s="146" t="e">
        <f t="shared" si="318"/>
        <v>#N/A</v>
      </c>
      <c r="JT55" s="146" t="e">
        <f t="shared" si="318"/>
        <v>#N/A</v>
      </c>
      <c r="JU55" s="146" t="e">
        <f t="shared" si="318"/>
        <v>#N/A</v>
      </c>
      <c r="JV55" s="146" t="e">
        <f t="shared" si="318"/>
        <v>#N/A</v>
      </c>
      <c r="JW55" s="146" t="e">
        <f t="shared" si="318"/>
        <v>#N/A</v>
      </c>
      <c r="JX55" s="146" t="e">
        <f t="shared" si="318"/>
        <v>#N/A</v>
      </c>
      <c r="JY55" s="146" t="e">
        <f t="shared" si="318"/>
        <v>#N/A</v>
      </c>
      <c r="JZ55" s="146" t="e">
        <f t="shared" si="318"/>
        <v>#N/A</v>
      </c>
      <c r="KA55" s="146" t="e">
        <f t="shared" si="318"/>
        <v>#N/A</v>
      </c>
      <c r="KB55" s="146" t="e">
        <f t="shared" si="318"/>
        <v>#N/A</v>
      </c>
      <c r="KC55" s="146" t="e">
        <f t="shared" si="21"/>
        <v>#N/A</v>
      </c>
      <c r="KD55" s="146" t="e">
        <f t="shared" si="298"/>
        <v>#N/A</v>
      </c>
      <c r="KE55" s="146" t="e">
        <f t="shared" si="298"/>
        <v>#N/A</v>
      </c>
      <c r="KF55" s="146" t="e">
        <f t="shared" si="298"/>
        <v>#N/A</v>
      </c>
      <c r="KG55" s="146" t="e">
        <f t="shared" si="311"/>
        <v>#N/A</v>
      </c>
      <c r="KH55" s="146" t="e">
        <f t="shared" si="311"/>
        <v>#N/A</v>
      </c>
      <c r="KI55" s="146" t="e">
        <f t="shared" si="311"/>
        <v>#N/A</v>
      </c>
      <c r="KJ55" s="146" t="e">
        <f t="shared" si="311"/>
        <v>#N/A</v>
      </c>
      <c r="KK55" s="146" t="e">
        <f t="shared" si="311"/>
        <v>#N/A</v>
      </c>
      <c r="KL55" s="146" t="e">
        <f t="shared" si="311"/>
        <v>#N/A</v>
      </c>
      <c r="KM55" s="146" t="e">
        <f t="shared" si="311"/>
        <v>#N/A</v>
      </c>
      <c r="KN55" s="146" t="e">
        <f t="shared" si="311"/>
        <v>#N/A</v>
      </c>
      <c r="KO55" s="146" t="e">
        <f t="shared" si="311"/>
        <v>#N/A</v>
      </c>
      <c r="KP55" s="146" t="e">
        <f t="shared" si="311"/>
        <v>#N/A</v>
      </c>
      <c r="KQ55" s="146" t="e">
        <f t="shared" si="311"/>
        <v>#N/A</v>
      </c>
      <c r="KR55" s="146" t="e">
        <f t="shared" si="311"/>
        <v>#N/A</v>
      </c>
      <c r="KS55" s="146" t="e">
        <f t="shared" si="311"/>
        <v>#N/A</v>
      </c>
      <c r="KT55" s="146" t="e">
        <f t="shared" si="311"/>
        <v>#N/A</v>
      </c>
      <c r="KU55" s="146" t="e">
        <f t="shared" si="311"/>
        <v>#N/A</v>
      </c>
      <c r="KV55" s="146" t="e">
        <f t="shared" si="306"/>
        <v>#N/A</v>
      </c>
      <c r="KW55" s="146" t="e">
        <f t="shared" si="306"/>
        <v>#N/A</v>
      </c>
      <c r="KX55" s="146" t="e">
        <f t="shared" si="306"/>
        <v>#N/A</v>
      </c>
      <c r="KY55" s="146" t="e">
        <f t="shared" si="306"/>
        <v>#N/A</v>
      </c>
      <c r="KZ55" s="146" t="e">
        <f t="shared" si="306"/>
        <v>#N/A</v>
      </c>
      <c r="LA55" s="146" t="e">
        <f t="shared" si="306"/>
        <v>#N/A</v>
      </c>
      <c r="LB55" s="146" t="e">
        <f t="shared" si="306"/>
        <v>#N/A</v>
      </c>
      <c r="LC55" s="146" t="e">
        <f t="shared" si="306"/>
        <v>#N/A</v>
      </c>
      <c r="LD55" s="146" t="e">
        <f t="shared" si="306"/>
        <v>#N/A</v>
      </c>
      <c r="LE55" s="146" t="e">
        <f t="shared" si="306"/>
        <v>#N/A</v>
      </c>
      <c r="LF55" s="146" t="e">
        <f t="shared" si="306"/>
        <v>#N/A</v>
      </c>
      <c r="LG55" s="146" t="e">
        <f t="shared" si="306"/>
        <v>#N/A</v>
      </c>
      <c r="LH55" s="146" t="e">
        <f t="shared" si="306"/>
        <v>#N/A</v>
      </c>
      <c r="LI55" s="146" t="e">
        <f t="shared" si="306"/>
        <v>#N/A</v>
      </c>
      <c r="LJ55" s="146" t="e">
        <f t="shared" si="306"/>
        <v>#N/A</v>
      </c>
      <c r="LK55" s="146" t="e">
        <f t="shared" si="302"/>
        <v>#N/A</v>
      </c>
      <c r="LL55" s="146" t="e">
        <f t="shared" si="302"/>
        <v>#N/A</v>
      </c>
      <c r="LM55" s="146" t="e">
        <f t="shared" si="302"/>
        <v>#N/A</v>
      </c>
      <c r="LN55" s="146" t="e">
        <f t="shared" si="302"/>
        <v>#N/A</v>
      </c>
      <c r="LO55" s="146" t="e">
        <f t="shared" si="302"/>
        <v>#N/A</v>
      </c>
      <c r="LP55" s="146" t="e">
        <f t="shared" si="302"/>
        <v>#N/A</v>
      </c>
      <c r="LQ55" s="146" t="e">
        <f t="shared" si="302"/>
        <v>#N/A</v>
      </c>
      <c r="LR55" s="146" t="e">
        <f t="shared" si="302"/>
        <v>#N/A</v>
      </c>
      <c r="LS55" s="146" t="e">
        <f t="shared" si="302"/>
        <v>#N/A</v>
      </c>
      <c r="LT55" s="146" t="e">
        <f t="shared" si="302"/>
        <v>#N/A</v>
      </c>
      <c r="LU55" s="146" t="e">
        <f t="shared" si="302"/>
        <v>#N/A</v>
      </c>
      <c r="LV55" s="146" t="e">
        <f t="shared" si="302"/>
        <v>#N/A</v>
      </c>
      <c r="LW55" s="146" t="e">
        <f t="shared" si="302"/>
        <v>#N/A</v>
      </c>
      <c r="LX55" s="146" t="e">
        <f t="shared" si="302"/>
        <v>#N/A</v>
      </c>
      <c r="LY55" s="146" t="e">
        <f t="shared" si="302"/>
        <v>#N/A</v>
      </c>
      <c r="LZ55" s="146" t="e">
        <f t="shared" si="319"/>
        <v>#N/A</v>
      </c>
      <c r="MA55" s="146" t="e">
        <f t="shared" si="319"/>
        <v>#N/A</v>
      </c>
      <c r="MB55" s="146" t="e">
        <f t="shared" si="319"/>
        <v>#N/A</v>
      </c>
      <c r="MC55" s="146" t="e">
        <f t="shared" si="319"/>
        <v>#N/A</v>
      </c>
      <c r="MD55" s="146" t="e">
        <f t="shared" si="319"/>
        <v>#N/A</v>
      </c>
      <c r="ME55" s="146" t="e">
        <f t="shared" si="319"/>
        <v>#N/A</v>
      </c>
      <c r="MF55" s="146" t="e">
        <f t="shared" si="319"/>
        <v>#N/A</v>
      </c>
      <c r="MG55" s="146" t="e">
        <f t="shared" si="319"/>
        <v>#N/A</v>
      </c>
      <c r="MH55" s="146" t="e">
        <f t="shared" si="319"/>
        <v>#N/A</v>
      </c>
      <c r="MI55" s="146" t="e">
        <f t="shared" si="319"/>
        <v>#N/A</v>
      </c>
      <c r="MJ55" s="146" t="e">
        <f t="shared" si="319"/>
        <v>#N/A</v>
      </c>
      <c r="MK55" s="146" t="e">
        <f t="shared" si="319"/>
        <v>#N/A</v>
      </c>
      <c r="ML55" s="146" t="e">
        <f t="shared" si="319"/>
        <v>#N/A</v>
      </c>
      <c r="MM55" s="146" t="e">
        <f t="shared" si="319"/>
        <v>#N/A</v>
      </c>
      <c r="MN55" s="146" t="e">
        <f t="shared" si="319"/>
        <v>#N/A</v>
      </c>
      <c r="MO55" s="146" t="e">
        <f t="shared" si="22"/>
        <v>#N/A</v>
      </c>
      <c r="MP55" s="146" t="e">
        <f t="shared" si="299"/>
        <v>#N/A</v>
      </c>
      <c r="MQ55" s="146" t="e">
        <f t="shared" si="299"/>
        <v>#N/A</v>
      </c>
      <c r="MR55" s="146" t="e">
        <f t="shared" si="299"/>
        <v>#N/A</v>
      </c>
      <c r="MS55" s="146" t="e">
        <f t="shared" si="312"/>
        <v>#N/A</v>
      </c>
      <c r="MT55" s="146" t="e">
        <f t="shared" si="312"/>
        <v>#N/A</v>
      </c>
      <c r="MU55" s="146" t="e">
        <f t="shared" si="312"/>
        <v>#N/A</v>
      </c>
      <c r="MV55" s="146" t="e">
        <f t="shared" si="312"/>
        <v>#N/A</v>
      </c>
      <c r="MW55" s="146" t="e">
        <f t="shared" si="312"/>
        <v>#N/A</v>
      </c>
      <c r="MX55" s="146" t="e">
        <f t="shared" si="312"/>
        <v>#N/A</v>
      </c>
      <c r="MY55" s="146" t="e">
        <f t="shared" si="312"/>
        <v>#N/A</v>
      </c>
      <c r="MZ55" s="146" t="e">
        <f t="shared" si="312"/>
        <v>#N/A</v>
      </c>
      <c r="NA55" s="146" t="e">
        <f t="shared" si="312"/>
        <v>#N/A</v>
      </c>
      <c r="NB55" s="146" t="e">
        <f t="shared" si="312"/>
        <v>#N/A</v>
      </c>
      <c r="NC55" s="146" t="e">
        <f t="shared" si="312"/>
        <v>#N/A</v>
      </c>
      <c r="ND55" s="146" t="e">
        <f t="shared" si="312"/>
        <v>#N/A</v>
      </c>
      <c r="NE55" s="146" t="e">
        <f t="shared" si="312"/>
        <v>#N/A</v>
      </c>
      <c r="NF55" s="146" t="e">
        <f t="shared" si="312"/>
        <v>#N/A</v>
      </c>
      <c r="NG55" s="146" t="e">
        <f t="shared" si="312"/>
        <v>#N/A</v>
      </c>
      <c r="NH55" s="146" t="e">
        <f t="shared" si="307"/>
        <v>#N/A</v>
      </c>
      <c r="NI55" s="146" t="e">
        <f t="shared" si="307"/>
        <v>#N/A</v>
      </c>
      <c r="NJ55" s="146" t="e">
        <f t="shared" si="307"/>
        <v>#N/A</v>
      </c>
      <c r="NK55" s="146" t="e">
        <f t="shared" si="307"/>
        <v>#N/A</v>
      </c>
      <c r="NL55" s="146" t="e">
        <f t="shared" si="307"/>
        <v>#N/A</v>
      </c>
      <c r="NM55" s="146" t="e">
        <f t="shared" si="307"/>
        <v>#N/A</v>
      </c>
      <c r="NN55" s="146" t="e">
        <f t="shared" si="307"/>
        <v>#N/A</v>
      </c>
      <c r="NO55" s="146" t="e">
        <f t="shared" si="307"/>
        <v>#N/A</v>
      </c>
      <c r="NP55" s="146" t="e">
        <f t="shared" si="307"/>
        <v>#N/A</v>
      </c>
      <c r="NQ55" s="146" t="e">
        <f t="shared" si="307"/>
        <v>#N/A</v>
      </c>
      <c r="NR55" s="146" t="e">
        <f t="shared" si="307"/>
        <v>#N/A</v>
      </c>
      <c r="NS55" s="146" t="e">
        <f t="shared" si="307"/>
        <v>#N/A</v>
      </c>
      <c r="NT55" s="146" t="e">
        <f t="shared" si="307"/>
        <v>#N/A</v>
      </c>
      <c r="NU55" s="146" t="e">
        <f t="shared" si="307"/>
        <v>#N/A</v>
      </c>
      <c r="NV55" s="146" t="e">
        <f t="shared" si="307"/>
        <v>#N/A</v>
      </c>
      <c r="NW55" s="146" t="e">
        <f t="shared" si="303"/>
        <v>#N/A</v>
      </c>
      <c r="NX55" s="146" t="e">
        <f t="shared" si="303"/>
        <v>#N/A</v>
      </c>
      <c r="NY55" s="146" t="e">
        <f t="shared" si="303"/>
        <v>#N/A</v>
      </c>
      <c r="NZ55" s="146" t="e">
        <f t="shared" si="303"/>
        <v>#N/A</v>
      </c>
      <c r="OA55" s="146" t="e">
        <f t="shared" si="303"/>
        <v>#N/A</v>
      </c>
      <c r="OB55" s="146" t="e">
        <f t="shared" si="303"/>
        <v>#N/A</v>
      </c>
      <c r="OC55" s="146" t="e">
        <f t="shared" si="303"/>
        <v>#N/A</v>
      </c>
      <c r="OD55" s="146" t="e">
        <f t="shared" si="303"/>
        <v>#N/A</v>
      </c>
      <c r="OE55" s="146" t="e">
        <f t="shared" si="303"/>
        <v>#N/A</v>
      </c>
      <c r="OF55" s="146" t="e">
        <f t="shared" si="303"/>
        <v>#N/A</v>
      </c>
      <c r="OG55" s="146" t="e">
        <f t="shared" si="303"/>
        <v>#N/A</v>
      </c>
      <c r="OH55" s="146" t="e">
        <f t="shared" si="303"/>
        <v>#N/A</v>
      </c>
      <c r="OI55" s="146" t="e">
        <f t="shared" si="303"/>
        <v>#N/A</v>
      </c>
      <c r="OJ55" s="146" t="e">
        <f t="shared" si="303"/>
        <v>#N/A</v>
      </c>
      <c r="OK55" s="146" t="e">
        <f t="shared" si="303"/>
        <v>#N/A</v>
      </c>
      <c r="OL55" s="146" t="e">
        <f t="shared" si="320"/>
        <v>#N/A</v>
      </c>
      <c r="OM55" s="146" t="e">
        <f t="shared" si="320"/>
        <v>#N/A</v>
      </c>
      <c r="ON55" s="146" t="e">
        <f t="shared" si="320"/>
        <v>#N/A</v>
      </c>
      <c r="OO55" s="146" t="e">
        <f t="shared" si="320"/>
        <v>#N/A</v>
      </c>
      <c r="OP55" s="146" t="e">
        <f t="shared" si="320"/>
        <v>#N/A</v>
      </c>
      <c r="OQ55" s="146" t="e">
        <f t="shared" si="320"/>
        <v>#N/A</v>
      </c>
      <c r="OR55" s="146" t="e">
        <f t="shared" si="320"/>
        <v>#N/A</v>
      </c>
      <c r="OS55" s="146" t="e">
        <f t="shared" si="320"/>
        <v>#N/A</v>
      </c>
      <c r="OT55" s="146" t="e">
        <f t="shared" si="320"/>
        <v>#N/A</v>
      </c>
      <c r="OU55" s="146" t="e">
        <f t="shared" si="320"/>
        <v>#N/A</v>
      </c>
      <c r="OV55" s="146" t="e">
        <f t="shared" si="320"/>
        <v>#N/A</v>
      </c>
      <c r="OW55" s="146" t="e">
        <f t="shared" si="320"/>
        <v>#N/A</v>
      </c>
      <c r="OX55" s="146" t="e">
        <f t="shared" si="320"/>
        <v>#N/A</v>
      </c>
      <c r="OY55" s="146" t="e">
        <f t="shared" si="320"/>
        <v>#N/A</v>
      </c>
      <c r="OZ55" s="146" t="e">
        <f t="shared" si="320"/>
        <v>#N/A</v>
      </c>
      <c r="PA55" s="146" t="e">
        <f t="shared" si="23"/>
        <v>#N/A</v>
      </c>
      <c r="PB55" s="146" t="e">
        <f t="shared" si="316"/>
        <v>#N/A</v>
      </c>
      <c r="PC55" s="146" t="e">
        <f t="shared" si="316"/>
        <v>#N/A</v>
      </c>
      <c r="PD55" s="146" t="e">
        <f t="shared" si="316"/>
        <v>#N/A</v>
      </c>
      <c r="PE55" s="146" t="e">
        <f t="shared" si="316"/>
        <v>#N/A</v>
      </c>
      <c r="PF55" s="146" t="e">
        <f t="shared" si="316"/>
        <v>#N/A</v>
      </c>
      <c r="PG55" s="146" t="e">
        <f t="shared" si="316"/>
        <v>#N/A</v>
      </c>
      <c r="PH55" s="146" t="e">
        <f t="shared" si="316"/>
        <v>#N/A</v>
      </c>
      <c r="PI55" s="146" t="e">
        <f t="shared" si="316"/>
        <v>#N/A</v>
      </c>
    </row>
    <row r="56" spans="1:425" hidden="1" x14ac:dyDescent="0.45">
      <c r="A56" s="4">
        <v>53</v>
      </c>
      <c r="B56" s="319" t="str">
        <f>IFERROR(_xlfn.LOGNORM.INV(VLookups!$B$22,LN($G56),LN($K56)),"")</f>
        <v/>
      </c>
      <c r="C56" s="81"/>
      <c r="D56" s="319" t="str">
        <f>IFERROR(_xlfn.LOGNORM.INV(VLookups!$B$23,LN($G56),LN($K56)),"")</f>
        <v/>
      </c>
      <c r="E56" s="32" t="str">
        <f t="shared" si="8"/>
        <v/>
      </c>
      <c r="F56" s="32" t="str">
        <f t="shared" si="9"/>
        <v/>
      </c>
      <c r="G56" s="65" t="str">
        <f>IF(AND(C56&gt;0,NOT(ISBLANK(H56))),IF(VLOOKUP($C$3,VLookups!$A$17:$B$18,2,FALSE),C56*VLOOKUP(H56,VLookups!$A$4:$B$13,2,FALSE),C56),"")</f>
        <v/>
      </c>
      <c r="H56" s="21"/>
      <c r="I56" s="53"/>
      <c r="J56" s="237"/>
      <c r="K56" s="320" t="str">
        <f>IF(C56&gt;0,IF(ISBLANK(J56),IF(ISBLANK(H56),"",VLOOKUP(H56,VLookups!$A$4:$C$13,3,FALSE)),J56),"")</f>
        <v/>
      </c>
      <c r="L56" s="320" t="str">
        <f t="shared" si="10"/>
        <v/>
      </c>
      <c r="M56" s="67" t="str">
        <f t="shared" si="11"/>
        <v/>
      </c>
      <c r="N56" s="81"/>
      <c r="O56" s="230" t="str">
        <f>IF(AND(N56&gt;0,C56&gt;0,NOT(K56="")),ABS(VLOOKUP($N$1,VLookups!$A$27:$B$28,2,FALSE)-_xlfn.LOGNORM.DIST(N56,LN(G56),LN(K56),TRUE)),"")</f>
        <v/>
      </c>
      <c r="P56" s="80" t="str">
        <f>IF(AND($B56&gt;0,$C56&gt;0,$D56&gt;0,NOT(ISBLANK($H56))),_xlfn.LOGNORM.INV(ABS(VLOOKUP($N$1,VLookups!$A$27:$B$28,2,FALSE)-P$3),LN($G56),LN($K56)),"")</f>
        <v/>
      </c>
      <c r="Q56" s="79" t="str">
        <f>IF(AND($B56&gt;0,$C56&gt;0,$D56&gt;0,NOT(ISBLANK($H56))),_xlfn.LOGNORM.INV(ABS(VLOOKUP($N$1,VLookups!$A$27:$B$28,2,FALSE)-Q$3),LN($G56),LN($K56)),"")</f>
        <v/>
      </c>
      <c r="R56" s="80" t="str">
        <f>IF(AND($B56&gt;0,$C56&gt;0,$D56&gt;0,NOT(ISBLANK($H56))),_xlfn.LOGNORM.INV(ABS(VLOOKUP($N$1,VLookups!$A$27:$B$28,2,FALSE)-R$3),LN($G56),LN($K56)),"")</f>
        <v/>
      </c>
      <c r="S56" s="79" t="str">
        <f>IF(AND($B56&gt;0,$C56&gt;0,$D56&gt;0,NOT(ISBLANK($H56))),_xlfn.LOGNORM.INV(ABS(VLOOKUP($N$1,VLookups!$A$27:$B$28,2,FALSE)-S$3),LN($G56),LN($K56)),"")</f>
        <v/>
      </c>
      <c r="T56" s="80" t="str">
        <f>IF(AND($B56&gt;0,$C56&gt;0,$D56&gt;0,NOT(ISBLANK($H56))),_xlfn.LOGNORM.INV(ABS(VLOOKUP($N$1,VLookups!$A$27:$B$28,2,FALSE)-T$3),LN($G56),LN($K56)),"")</f>
        <v/>
      </c>
      <c r="U56" s="79" t="str">
        <f>IF(AND($B56&gt;0,$C56&gt;0,$D56&gt;0,NOT(ISBLANK($H56))),_xlfn.LOGNORM.INV(ABS(VLOOKUP($N$1,VLookups!$A$27:$B$28,2,FALSE)-U$3),LN($G56),LN($K56)),"")</f>
        <v/>
      </c>
      <c r="V56" s="5"/>
      <c r="W56" s="145" t="str">
        <f t="shared" si="12"/>
        <v/>
      </c>
      <c r="X56" s="145" t="str">
        <f t="shared" si="13"/>
        <v/>
      </c>
      <c r="Y56" s="46" t="str">
        <f t="shared" ref="Y56" si="323">IF(ISNONTEXT($W56),X56+$W56,"")</f>
        <v/>
      </c>
      <c r="Z56" s="46" t="str">
        <f t="shared" si="25"/>
        <v/>
      </c>
      <c r="AA56" s="46" t="str">
        <f t="shared" si="26"/>
        <v/>
      </c>
      <c r="AB56" s="46" t="str">
        <f t="shared" si="27"/>
        <v/>
      </c>
      <c r="AC56" s="46" t="str">
        <f t="shared" si="28"/>
        <v/>
      </c>
      <c r="AD56" s="46" t="str">
        <f t="shared" si="29"/>
        <v/>
      </c>
      <c r="AE56" s="46" t="str">
        <f t="shared" si="30"/>
        <v/>
      </c>
      <c r="AF56" s="46" t="str">
        <f t="shared" si="31"/>
        <v/>
      </c>
      <c r="AG56" s="46" t="str">
        <f t="shared" si="32"/>
        <v/>
      </c>
      <c r="AH56" s="46" t="str">
        <f t="shared" si="33"/>
        <v/>
      </c>
      <c r="AI56" s="46" t="str">
        <f t="shared" si="34"/>
        <v/>
      </c>
      <c r="AJ56" s="46" t="str">
        <f t="shared" si="35"/>
        <v/>
      </c>
      <c r="AK56" s="46" t="str">
        <f t="shared" si="36"/>
        <v/>
      </c>
      <c r="AL56" s="46" t="str">
        <f t="shared" si="37"/>
        <v/>
      </c>
      <c r="AM56" s="46" t="str">
        <f t="shared" si="38"/>
        <v/>
      </c>
      <c r="AN56" s="46" t="str">
        <f t="shared" si="39"/>
        <v/>
      </c>
      <c r="AO56" s="46" t="str">
        <f t="shared" si="40"/>
        <v/>
      </c>
      <c r="AP56" s="46" t="str">
        <f t="shared" si="41"/>
        <v/>
      </c>
      <c r="AQ56" s="46" t="str">
        <f t="shared" si="42"/>
        <v/>
      </c>
      <c r="AR56" s="46" t="str">
        <f t="shared" si="43"/>
        <v/>
      </c>
      <c r="AS56" s="46" t="str">
        <f t="shared" si="44"/>
        <v/>
      </c>
      <c r="AT56" s="46" t="str">
        <f t="shared" si="45"/>
        <v/>
      </c>
      <c r="AU56" s="46" t="str">
        <f t="shared" si="46"/>
        <v/>
      </c>
      <c r="AV56" s="46" t="str">
        <f t="shared" si="47"/>
        <v/>
      </c>
      <c r="AW56" s="46" t="str">
        <f t="shared" si="48"/>
        <v/>
      </c>
      <c r="AX56" s="46" t="str">
        <f t="shared" si="49"/>
        <v/>
      </c>
      <c r="AY56" s="46" t="str">
        <f t="shared" si="50"/>
        <v/>
      </c>
      <c r="AZ56" s="46" t="str">
        <f t="shared" si="51"/>
        <v/>
      </c>
      <c r="BA56" s="46" t="str">
        <f t="shared" si="52"/>
        <v/>
      </c>
      <c r="BB56" s="46" t="str">
        <f t="shared" si="53"/>
        <v/>
      </c>
      <c r="BC56" s="46" t="str">
        <f t="shared" si="54"/>
        <v/>
      </c>
      <c r="BD56" s="46" t="str">
        <f t="shared" si="55"/>
        <v/>
      </c>
      <c r="BE56" s="46" t="str">
        <f t="shared" si="56"/>
        <v/>
      </c>
      <c r="BF56" s="46" t="str">
        <f t="shared" si="57"/>
        <v/>
      </c>
      <c r="BG56" s="46" t="str">
        <f t="shared" si="58"/>
        <v/>
      </c>
      <c r="BH56" s="46" t="str">
        <f t="shared" si="59"/>
        <v/>
      </c>
      <c r="BI56" s="46" t="str">
        <f t="shared" si="60"/>
        <v/>
      </c>
      <c r="BJ56" s="46" t="str">
        <f t="shared" si="61"/>
        <v/>
      </c>
      <c r="BK56" s="46" t="str">
        <f t="shared" si="62"/>
        <v/>
      </c>
      <c r="BL56" s="46" t="str">
        <f t="shared" si="63"/>
        <v/>
      </c>
      <c r="BM56" s="46" t="str">
        <f t="shared" si="64"/>
        <v/>
      </c>
      <c r="BN56" s="46" t="str">
        <f t="shared" si="65"/>
        <v/>
      </c>
      <c r="BO56" s="46" t="str">
        <f t="shared" si="66"/>
        <v/>
      </c>
      <c r="BP56" s="46" t="str">
        <f t="shared" si="67"/>
        <v/>
      </c>
      <c r="BQ56" s="46" t="str">
        <f t="shared" si="68"/>
        <v/>
      </c>
      <c r="BR56" s="46" t="str">
        <f t="shared" si="69"/>
        <v/>
      </c>
      <c r="BS56" s="46" t="str">
        <f t="shared" si="70"/>
        <v/>
      </c>
      <c r="BT56" s="46" t="str">
        <f t="shared" si="71"/>
        <v/>
      </c>
      <c r="BU56" s="46" t="str">
        <f t="shared" si="72"/>
        <v/>
      </c>
      <c r="BV56" s="46" t="str">
        <f t="shared" si="73"/>
        <v/>
      </c>
      <c r="BW56" s="46" t="str">
        <f t="shared" si="74"/>
        <v/>
      </c>
      <c r="BX56" s="46" t="str">
        <f t="shared" si="75"/>
        <v/>
      </c>
      <c r="BY56" s="46" t="str">
        <f t="shared" si="76"/>
        <v/>
      </c>
      <c r="BZ56" s="46" t="str">
        <f t="shared" si="77"/>
        <v/>
      </c>
      <c r="CA56" s="46" t="str">
        <f t="shared" si="78"/>
        <v/>
      </c>
      <c r="CB56" s="46" t="str">
        <f t="shared" si="79"/>
        <v/>
      </c>
      <c r="CC56" s="46" t="str">
        <f t="shared" si="80"/>
        <v/>
      </c>
      <c r="CD56" s="46" t="str">
        <f t="shared" si="81"/>
        <v/>
      </c>
      <c r="CE56" s="46" t="str">
        <f t="shared" si="82"/>
        <v/>
      </c>
      <c r="CF56" s="46" t="str">
        <f t="shared" si="83"/>
        <v/>
      </c>
      <c r="CG56" s="46" t="str">
        <f t="shared" si="84"/>
        <v/>
      </c>
      <c r="CH56" s="46" t="str">
        <f t="shared" si="85"/>
        <v/>
      </c>
      <c r="CI56" s="46" t="str">
        <f t="shared" si="86"/>
        <v/>
      </c>
      <c r="CJ56" s="46" t="str">
        <f t="shared" si="87"/>
        <v/>
      </c>
      <c r="CK56" s="46" t="str">
        <f t="shared" si="18"/>
        <v/>
      </c>
      <c r="CL56" s="46" t="str">
        <f t="shared" si="88"/>
        <v/>
      </c>
      <c r="CM56" s="46" t="str">
        <f t="shared" si="89"/>
        <v/>
      </c>
      <c r="CN56" s="46" t="str">
        <f t="shared" si="90"/>
        <v/>
      </c>
      <c r="CO56" s="46" t="str">
        <f t="shared" si="91"/>
        <v/>
      </c>
      <c r="CP56" s="46" t="str">
        <f t="shared" si="92"/>
        <v/>
      </c>
      <c r="CQ56" s="46" t="str">
        <f t="shared" si="93"/>
        <v/>
      </c>
      <c r="CR56" s="46" t="str">
        <f t="shared" si="94"/>
        <v/>
      </c>
      <c r="CS56" s="46" t="str">
        <f t="shared" si="95"/>
        <v/>
      </c>
      <c r="CT56" s="46" t="str">
        <f t="shared" si="96"/>
        <v/>
      </c>
      <c r="CU56" s="46" t="str">
        <f t="shared" si="97"/>
        <v/>
      </c>
      <c r="CV56" s="46" t="str">
        <f t="shared" si="98"/>
        <v/>
      </c>
      <c r="CW56" s="46" t="str">
        <f t="shared" si="99"/>
        <v/>
      </c>
      <c r="CX56" s="46" t="str">
        <f t="shared" si="100"/>
        <v/>
      </c>
      <c r="CY56" s="46" t="str">
        <f t="shared" si="101"/>
        <v/>
      </c>
      <c r="CZ56" s="46" t="str">
        <f t="shared" si="102"/>
        <v/>
      </c>
      <c r="DA56" s="46" t="str">
        <f t="shared" si="103"/>
        <v/>
      </c>
      <c r="DB56" s="46" t="str">
        <f t="shared" si="104"/>
        <v/>
      </c>
      <c r="DC56" s="46" t="str">
        <f t="shared" si="105"/>
        <v/>
      </c>
      <c r="DD56" s="46" t="str">
        <f t="shared" si="106"/>
        <v/>
      </c>
      <c r="DE56" s="46" t="str">
        <f t="shared" si="107"/>
        <v/>
      </c>
      <c r="DF56" s="46" t="str">
        <f t="shared" si="108"/>
        <v/>
      </c>
      <c r="DG56" s="46" t="str">
        <f t="shared" si="109"/>
        <v/>
      </c>
      <c r="DH56" s="46" t="str">
        <f t="shared" si="110"/>
        <v/>
      </c>
      <c r="DI56" s="46" t="str">
        <f t="shared" si="111"/>
        <v/>
      </c>
      <c r="DJ56" s="46" t="str">
        <f t="shared" si="112"/>
        <v/>
      </c>
      <c r="DK56" s="46" t="str">
        <f t="shared" si="113"/>
        <v/>
      </c>
      <c r="DL56" s="46" t="str">
        <f t="shared" si="114"/>
        <v/>
      </c>
      <c r="DM56" s="46" t="str">
        <f t="shared" si="115"/>
        <v/>
      </c>
      <c r="DN56" s="46" t="str">
        <f t="shared" si="116"/>
        <v/>
      </c>
      <c r="DO56" s="46" t="str">
        <f t="shared" si="117"/>
        <v/>
      </c>
      <c r="DP56" s="46" t="str">
        <f t="shared" si="118"/>
        <v/>
      </c>
      <c r="DQ56" s="46" t="str">
        <f t="shared" si="119"/>
        <v/>
      </c>
      <c r="DR56" s="46" t="str">
        <f t="shared" si="120"/>
        <v/>
      </c>
      <c r="DS56" s="46" t="str">
        <f t="shared" si="121"/>
        <v/>
      </c>
      <c r="DT56" s="46" t="str">
        <f t="shared" si="122"/>
        <v/>
      </c>
      <c r="DU56" s="46" t="str">
        <f t="shared" si="123"/>
        <v/>
      </c>
      <c r="DV56" s="46" t="str">
        <f t="shared" si="124"/>
        <v/>
      </c>
      <c r="DW56" s="46" t="str">
        <f t="shared" si="125"/>
        <v/>
      </c>
      <c r="DX56" s="46" t="str">
        <f t="shared" si="126"/>
        <v/>
      </c>
      <c r="DY56" s="46" t="str">
        <f t="shared" si="127"/>
        <v/>
      </c>
      <c r="DZ56" s="46" t="str">
        <f t="shared" si="128"/>
        <v/>
      </c>
      <c r="EA56" s="46" t="str">
        <f t="shared" si="129"/>
        <v/>
      </c>
      <c r="EB56" s="46" t="str">
        <f t="shared" si="130"/>
        <v/>
      </c>
      <c r="EC56" s="46" t="str">
        <f t="shared" si="131"/>
        <v/>
      </c>
      <c r="ED56" s="46" t="str">
        <f t="shared" si="132"/>
        <v/>
      </c>
      <c r="EE56" s="46" t="str">
        <f t="shared" si="133"/>
        <v/>
      </c>
      <c r="EF56" s="46" t="str">
        <f t="shared" si="134"/>
        <v/>
      </c>
      <c r="EG56" s="46" t="str">
        <f t="shared" si="135"/>
        <v/>
      </c>
      <c r="EH56" s="46" t="str">
        <f t="shared" si="136"/>
        <v/>
      </c>
      <c r="EI56" s="46" t="str">
        <f t="shared" si="137"/>
        <v/>
      </c>
      <c r="EJ56" s="46" t="str">
        <f t="shared" si="138"/>
        <v/>
      </c>
      <c r="EK56" s="46" t="str">
        <f t="shared" si="139"/>
        <v/>
      </c>
      <c r="EL56" s="46" t="str">
        <f t="shared" si="140"/>
        <v/>
      </c>
      <c r="EM56" s="46" t="str">
        <f t="shared" si="141"/>
        <v/>
      </c>
      <c r="EN56" s="46" t="str">
        <f t="shared" si="142"/>
        <v/>
      </c>
      <c r="EO56" s="46" t="str">
        <f t="shared" si="143"/>
        <v/>
      </c>
      <c r="EP56" s="46" t="str">
        <f t="shared" si="144"/>
        <v/>
      </c>
      <c r="EQ56" s="46" t="str">
        <f t="shared" si="145"/>
        <v/>
      </c>
      <c r="ER56" s="46" t="str">
        <f t="shared" si="146"/>
        <v/>
      </c>
      <c r="ES56" s="46" t="str">
        <f t="shared" si="147"/>
        <v/>
      </c>
      <c r="ET56" s="46" t="str">
        <f t="shared" si="148"/>
        <v/>
      </c>
      <c r="EU56" s="46" t="str">
        <f t="shared" si="149"/>
        <v/>
      </c>
      <c r="EV56" s="46" t="str">
        <f t="shared" si="150"/>
        <v/>
      </c>
      <c r="EW56" s="46" t="str">
        <f t="shared" si="19"/>
        <v/>
      </c>
      <c r="EX56" s="46" t="str">
        <f t="shared" si="151"/>
        <v/>
      </c>
      <c r="EY56" s="46" t="str">
        <f t="shared" si="152"/>
        <v/>
      </c>
      <c r="EZ56" s="46" t="str">
        <f t="shared" si="153"/>
        <v/>
      </c>
      <c r="FA56" s="46" t="str">
        <f t="shared" si="154"/>
        <v/>
      </c>
      <c r="FB56" s="46" t="str">
        <f t="shared" si="155"/>
        <v/>
      </c>
      <c r="FC56" s="46" t="str">
        <f t="shared" si="156"/>
        <v/>
      </c>
      <c r="FD56" s="46" t="str">
        <f t="shared" si="157"/>
        <v/>
      </c>
      <c r="FE56" s="46" t="str">
        <f t="shared" si="158"/>
        <v/>
      </c>
      <c r="FF56" s="46" t="str">
        <f t="shared" si="159"/>
        <v/>
      </c>
      <c r="FG56" s="46" t="str">
        <f t="shared" si="160"/>
        <v/>
      </c>
      <c r="FH56" s="46" t="str">
        <f t="shared" si="161"/>
        <v/>
      </c>
      <c r="FI56" s="46" t="str">
        <f t="shared" si="162"/>
        <v/>
      </c>
      <c r="FJ56" s="46" t="str">
        <f t="shared" si="163"/>
        <v/>
      </c>
      <c r="FK56" s="46" t="str">
        <f t="shared" si="164"/>
        <v/>
      </c>
      <c r="FL56" s="46" t="str">
        <f t="shared" si="165"/>
        <v/>
      </c>
      <c r="FM56" s="46" t="str">
        <f t="shared" si="166"/>
        <v/>
      </c>
      <c r="FN56" s="46" t="str">
        <f t="shared" si="167"/>
        <v/>
      </c>
      <c r="FO56" s="46" t="str">
        <f t="shared" si="168"/>
        <v/>
      </c>
      <c r="FP56" s="46" t="str">
        <f t="shared" si="169"/>
        <v/>
      </c>
      <c r="FQ56" s="46" t="str">
        <f t="shared" si="170"/>
        <v/>
      </c>
      <c r="FR56" s="46" t="str">
        <f t="shared" si="171"/>
        <v/>
      </c>
      <c r="FS56" s="46" t="str">
        <f t="shared" si="172"/>
        <v/>
      </c>
      <c r="FT56" s="46" t="str">
        <f t="shared" si="173"/>
        <v/>
      </c>
      <c r="FU56" s="46" t="str">
        <f t="shared" si="174"/>
        <v/>
      </c>
      <c r="FV56" s="46" t="str">
        <f t="shared" si="175"/>
        <v/>
      </c>
      <c r="FW56" s="46" t="str">
        <f t="shared" si="176"/>
        <v/>
      </c>
      <c r="FX56" s="46" t="str">
        <f t="shared" si="177"/>
        <v/>
      </c>
      <c r="FY56" s="46" t="str">
        <f t="shared" si="178"/>
        <v/>
      </c>
      <c r="FZ56" s="46" t="str">
        <f t="shared" si="179"/>
        <v/>
      </c>
      <c r="GA56" s="46" t="str">
        <f t="shared" si="180"/>
        <v/>
      </c>
      <c r="GB56" s="46" t="str">
        <f t="shared" si="181"/>
        <v/>
      </c>
      <c r="GC56" s="46" t="str">
        <f t="shared" si="182"/>
        <v/>
      </c>
      <c r="GD56" s="46" t="str">
        <f t="shared" si="183"/>
        <v/>
      </c>
      <c r="GE56" s="46" t="str">
        <f t="shared" si="184"/>
        <v/>
      </c>
      <c r="GF56" s="46" t="str">
        <f t="shared" si="185"/>
        <v/>
      </c>
      <c r="GG56" s="46" t="str">
        <f t="shared" si="186"/>
        <v/>
      </c>
      <c r="GH56" s="46" t="str">
        <f t="shared" si="187"/>
        <v/>
      </c>
      <c r="GI56" s="46" t="str">
        <f t="shared" si="188"/>
        <v/>
      </c>
      <c r="GJ56" s="46" t="str">
        <f t="shared" si="189"/>
        <v/>
      </c>
      <c r="GK56" s="46" t="str">
        <f t="shared" si="190"/>
        <v/>
      </c>
      <c r="GL56" s="46" t="str">
        <f t="shared" si="191"/>
        <v/>
      </c>
      <c r="GM56" s="46" t="str">
        <f t="shared" si="192"/>
        <v/>
      </c>
      <c r="GN56" s="46" t="str">
        <f t="shared" si="193"/>
        <v/>
      </c>
      <c r="GO56" s="46" t="str">
        <f t="shared" si="194"/>
        <v/>
      </c>
      <c r="GP56" s="46" t="str">
        <f t="shared" si="195"/>
        <v/>
      </c>
      <c r="GQ56" s="46" t="str">
        <f t="shared" si="196"/>
        <v/>
      </c>
      <c r="GR56" s="46" t="str">
        <f t="shared" si="197"/>
        <v/>
      </c>
      <c r="GS56" s="46" t="str">
        <f t="shared" si="198"/>
        <v/>
      </c>
      <c r="GT56" s="46" t="str">
        <f t="shared" si="199"/>
        <v/>
      </c>
      <c r="GU56" s="46" t="str">
        <f t="shared" si="200"/>
        <v/>
      </c>
      <c r="GV56" s="46" t="str">
        <f t="shared" si="201"/>
        <v/>
      </c>
      <c r="GW56" s="46" t="str">
        <f t="shared" si="202"/>
        <v/>
      </c>
      <c r="GX56" s="46" t="str">
        <f t="shared" si="203"/>
        <v/>
      </c>
      <c r="GY56" s="46" t="str">
        <f t="shared" si="204"/>
        <v/>
      </c>
      <c r="GZ56" s="46" t="str">
        <f t="shared" si="205"/>
        <v/>
      </c>
      <c r="HA56" s="46" t="str">
        <f t="shared" si="206"/>
        <v/>
      </c>
      <c r="HB56" s="46" t="str">
        <f t="shared" si="207"/>
        <v/>
      </c>
      <c r="HC56" s="46" t="str">
        <f t="shared" si="208"/>
        <v/>
      </c>
      <c r="HD56" s="46" t="str">
        <f t="shared" si="209"/>
        <v/>
      </c>
      <c r="HE56" s="46" t="str">
        <f t="shared" si="210"/>
        <v/>
      </c>
      <c r="HF56" s="46" t="str">
        <f t="shared" si="211"/>
        <v/>
      </c>
      <c r="HG56" s="46" t="str">
        <f t="shared" si="212"/>
        <v/>
      </c>
      <c r="HH56" s="46" t="str">
        <f t="shared" si="213"/>
        <v/>
      </c>
      <c r="HI56" s="46" t="str">
        <f t="shared" si="20"/>
        <v/>
      </c>
      <c r="HJ56" s="46" t="str">
        <f t="shared" si="241"/>
        <v/>
      </c>
      <c r="HK56" s="46" t="str">
        <f t="shared" si="242"/>
        <v/>
      </c>
      <c r="HL56" s="46" t="str">
        <f t="shared" si="243"/>
        <v/>
      </c>
      <c r="HM56" s="46" t="str">
        <f t="shared" si="244"/>
        <v/>
      </c>
      <c r="HN56" s="46" t="str">
        <f t="shared" si="245"/>
        <v/>
      </c>
      <c r="HO56" s="46" t="str">
        <f t="shared" si="246"/>
        <v/>
      </c>
      <c r="HP56" s="46" t="str">
        <f t="shared" si="247"/>
        <v/>
      </c>
      <c r="HQ56" s="146" t="e">
        <f t="shared" si="283"/>
        <v>#N/A</v>
      </c>
      <c r="HR56" s="146" t="e">
        <f t="shared" si="297"/>
        <v>#N/A</v>
      </c>
      <c r="HS56" s="146" t="e">
        <f t="shared" si="297"/>
        <v>#N/A</v>
      </c>
      <c r="HT56" s="146" t="e">
        <f t="shared" si="297"/>
        <v>#N/A</v>
      </c>
      <c r="HU56" s="146" t="e">
        <f t="shared" si="310"/>
        <v>#N/A</v>
      </c>
      <c r="HV56" s="146" t="e">
        <f t="shared" si="310"/>
        <v>#N/A</v>
      </c>
      <c r="HW56" s="146" t="e">
        <f t="shared" si="310"/>
        <v>#N/A</v>
      </c>
      <c r="HX56" s="146" t="e">
        <f t="shared" si="310"/>
        <v>#N/A</v>
      </c>
      <c r="HY56" s="146" t="e">
        <f t="shared" si="310"/>
        <v>#N/A</v>
      </c>
      <c r="HZ56" s="146" t="e">
        <f t="shared" si="310"/>
        <v>#N/A</v>
      </c>
      <c r="IA56" s="146" t="e">
        <f t="shared" si="310"/>
        <v>#N/A</v>
      </c>
      <c r="IB56" s="146" t="e">
        <f t="shared" si="310"/>
        <v>#N/A</v>
      </c>
      <c r="IC56" s="146" t="e">
        <f t="shared" si="310"/>
        <v>#N/A</v>
      </c>
      <c r="ID56" s="146" t="e">
        <f t="shared" si="310"/>
        <v>#N/A</v>
      </c>
      <c r="IE56" s="146" t="e">
        <f t="shared" si="310"/>
        <v>#N/A</v>
      </c>
      <c r="IF56" s="146" t="e">
        <f t="shared" si="310"/>
        <v>#N/A</v>
      </c>
      <c r="IG56" s="146" t="e">
        <f t="shared" si="310"/>
        <v>#N/A</v>
      </c>
      <c r="IH56" s="146" t="e">
        <f t="shared" si="310"/>
        <v>#N/A</v>
      </c>
      <c r="II56" s="146" t="e">
        <f t="shared" si="310"/>
        <v>#N/A</v>
      </c>
      <c r="IJ56" s="146" t="e">
        <f t="shared" si="305"/>
        <v>#N/A</v>
      </c>
      <c r="IK56" s="146" t="e">
        <f t="shared" si="305"/>
        <v>#N/A</v>
      </c>
      <c r="IL56" s="146" t="e">
        <f t="shared" si="305"/>
        <v>#N/A</v>
      </c>
      <c r="IM56" s="146" t="e">
        <f t="shared" si="305"/>
        <v>#N/A</v>
      </c>
      <c r="IN56" s="146" t="e">
        <f t="shared" si="305"/>
        <v>#N/A</v>
      </c>
      <c r="IO56" s="146" t="e">
        <f t="shared" si="305"/>
        <v>#N/A</v>
      </c>
      <c r="IP56" s="146" t="e">
        <f t="shared" si="305"/>
        <v>#N/A</v>
      </c>
      <c r="IQ56" s="146" t="e">
        <f t="shared" si="305"/>
        <v>#N/A</v>
      </c>
      <c r="IR56" s="146" t="e">
        <f t="shared" si="305"/>
        <v>#N/A</v>
      </c>
      <c r="IS56" s="146" t="e">
        <f t="shared" si="305"/>
        <v>#N/A</v>
      </c>
      <c r="IT56" s="146" t="e">
        <f t="shared" si="305"/>
        <v>#N/A</v>
      </c>
      <c r="IU56" s="146" t="e">
        <f t="shared" si="305"/>
        <v>#N/A</v>
      </c>
      <c r="IV56" s="146" t="e">
        <f t="shared" si="305"/>
        <v>#N/A</v>
      </c>
      <c r="IW56" s="146" t="e">
        <f t="shared" si="305"/>
        <v>#N/A</v>
      </c>
      <c r="IX56" s="146" t="e">
        <f t="shared" si="305"/>
        <v>#N/A</v>
      </c>
      <c r="IY56" s="146" t="e">
        <f t="shared" si="301"/>
        <v>#N/A</v>
      </c>
      <c r="IZ56" s="146" t="e">
        <f t="shared" si="301"/>
        <v>#N/A</v>
      </c>
      <c r="JA56" s="146" t="e">
        <f t="shared" si="301"/>
        <v>#N/A</v>
      </c>
      <c r="JB56" s="146" t="e">
        <f t="shared" si="301"/>
        <v>#N/A</v>
      </c>
      <c r="JC56" s="146" t="e">
        <f t="shared" si="301"/>
        <v>#N/A</v>
      </c>
      <c r="JD56" s="146" t="e">
        <f t="shared" si="301"/>
        <v>#N/A</v>
      </c>
      <c r="JE56" s="146" t="e">
        <f t="shared" si="301"/>
        <v>#N/A</v>
      </c>
      <c r="JF56" s="146" t="e">
        <f t="shared" si="301"/>
        <v>#N/A</v>
      </c>
      <c r="JG56" s="146" t="e">
        <f t="shared" si="301"/>
        <v>#N/A</v>
      </c>
      <c r="JH56" s="146" t="e">
        <f t="shared" si="301"/>
        <v>#N/A</v>
      </c>
      <c r="JI56" s="146" t="e">
        <f t="shared" si="301"/>
        <v>#N/A</v>
      </c>
      <c r="JJ56" s="146" t="e">
        <f t="shared" si="301"/>
        <v>#N/A</v>
      </c>
      <c r="JK56" s="146" t="e">
        <f t="shared" si="301"/>
        <v>#N/A</v>
      </c>
      <c r="JL56" s="146" t="e">
        <f t="shared" si="301"/>
        <v>#N/A</v>
      </c>
      <c r="JM56" s="146" t="e">
        <f t="shared" si="301"/>
        <v>#N/A</v>
      </c>
      <c r="JN56" s="146" t="e">
        <f t="shared" si="318"/>
        <v>#N/A</v>
      </c>
      <c r="JO56" s="146" t="e">
        <f t="shared" si="318"/>
        <v>#N/A</v>
      </c>
      <c r="JP56" s="146" t="e">
        <f t="shared" si="318"/>
        <v>#N/A</v>
      </c>
      <c r="JQ56" s="146" t="e">
        <f t="shared" si="318"/>
        <v>#N/A</v>
      </c>
      <c r="JR56" s="146" t="e">
        <f t="shared" si="318"/>
        <v>#N/A</v>
      </c>
      <c r="JS56" s="146" t="e">
        <f t="shared" si="318"/>
        <v>#N/A</v>
      </c>
      <c r="JT56" s="146" t="e">
        <f t="shared" si="318"/>
        <v>#N/A</v>
      </c>
      <c r="JU56" s="146" t="e">
        <f t="shared" si="318"/>
        <v>#N/A</v>
      </c>
      <c r="JV56" s="146" t="e">
        <f t="shared" si="318"/>
        <v>#N/A</v>
      </c>
      <c r="JW56" s="146" t="e">
        <f t="shared" si="318"/>
        <v>#N/A</v>
      </c>
      <c r="JX56" s="146" t="e">
        <f t="shared" si="318"/>
        <v>#N/A</v>
      </c>
      <c r="JY56" s="146" t="e">
        <f t="shared" si="318"/>
        <v>#N/A</v>
      </c>
      <c r="JZ56" s="146" t="e">
        <f t="shared" si="318"/>
        <v>#N/A</v>
      </c>
      <c r="KA56" s="146" t="e">
        <f t="shared" si="318"/>
        <v>#N/A</v>
      </c>
      <c r="KB56" s="146" t="e">
        <f t="shared" si="318"/>
        <v>#N/A</v>
      </c>
      <c r="KC56" s="146" t="e">
        <f t="shared" si="21"/>
        <v>#N/A</v>
      </c>
      <c r="KD56" s="146" t="e">
        <f t="shared" si="298"/>
        <v>#N/A</v>
      </c>
      <c r="KE56" s="146" t="e">
        <f t="shared" si="298"/>
        <v>#N/A</v>
      </c>
      <c r="KF56" s="146" t="e">
        <f t="shared" si="298"/>
        <v>#N/A</v>
      </c>
      <c r="KG56" s="146" t="e">
        <f t="shared" si="311"/>
        <v>#N/A</v>
      </c>
      <c r="KH56" s="146" t="e">
        <f t="shared" si="311"/>
        <v>#N/A</v>
      </c>
      <c r="KI56" s="146" t="e">
        <f t="shared" si="311"/>
        <v>#N/A</v>
      </c>
      <c r="KJ56" s="146" t="e">
        <f t="shared" si="311"/>
        <v>#N/A</v>
      </c>
      <c r="KK56" s="146" t="e">
        <f t="shared" si="311"/>
        <v>#N/A</v>
      </c>
      <c r="KL56" s="146" t="e">
        <f t="shared" si="311"/>
        <v>#N/A</v>
      </c>
      <c r="KM56" s="146" t="e">
        <f t="shared" si="311"/>
        <v>#N/A</v>
      </c>
      <c r="KN56" s="146" t="e">
        <f t="shared" si="311"/>
        <v>#N/A</v>
      </c>
      <c r="KO56" s="146" t="e">
        <f t="shared" si="311"/>
        <v>#N/A</v>
      </c>
      <c r="KP56" s="146" t="e">
        <f t="shared" si="311"/>
        <v>#N/A</v>
      </c>
      <c r="KQ56" s="146" t="e">
        <f t="shared" si="311"/>
        <v>#N/A</v>
      </c>
      <c r="KR56" s="146" t="e">
        <f t="shared" si="311"/>
        <v>#N/A</v>
      </c>
      <c r="KS56" s="146" t="e">
        <f t="shared" si="311"/>
        <v>#N/A</v>
      </c>
      <c r="KT56" s="146" t="e">
        <f t="shared" si="311"/>
        <v>#N/A</v>
      </c>
      <c r="KU56" s="146" t="e">
        <f t="shared" si="311"/>
        <v>#N/A</v>
      </c>
      <c r="KV56" s="146" t="e">
        <f t="shared" si="306"/>
        <v>#N/A</v>
      </c>
      <c r="KW56" s="146" t="e">
        <f t="shared" si="306"/>
        <v>#N/A</v>
      </c>
      <c r="KX56" s="146" t="e">
        <f t="shared" si="306"/>
        <v>#N/A</v>
      </c>
      <c r="KY56" s="146" t="e">
        <f t="shared" si="306"/>
        <v>#N/A</v>
      </c>
      <c r="KZ56" s="146" t="e">
        <f t="shared" si="306"/>
        <v>#N/A</v>
      </c>
      <c r="LA56" s="146" t="e">
        <f t="shared" si="306"/>
        <v>#N/A</v>
      </c>
      <c r="LB56" s="146" t="e">
        <f t="shared" si="306"/>
        <v>#N/A</v>
      </c>
      <c r="LC56" s="146" t="e">
        <f t="shared" si="306"/>
        <v>#N/A</v>
      </c>
      <c r="LD56" s="146" t="e">
        <f t="shared" si="306"/>
        <v>#N/A</v>
      </c>
      <c r="LE56" s="146" t="e">
        <f t="shared" si="306"/>
        <v>#N/A</v>
      </c>
      <c r="LF56" s="146" t="e">
        <f t="shared" si="306"/>
        <v>#N/A</v>
      </c>
      <c r="LG56" s="146" t="e">
        <f t="shared" si="306"/>
        <v>#N/A</v>
      </c>
      <c r="LH56" s="146" t="e">
        <f t="shared" si="306"/>
        <v>#N/A</v>
      </c>
      <c r="LI56" s="146" t="e">
        <f t="shared" si="306"/>
        <v>#N/A</v>
      </c>
      <c r="LJ56" s="146" t="e">
        <f t="shared" si="306"/>
        <v>#N/A</v>
      </c>
      <c r="LK56" s="146" t="e">
        <f t="shared" si="302"/>
        <v>#N/A</v>
      </c>
      <c r="LL56" s="146" t="e">
        <f t="shared" si="302"/>
        <v>#N/A</v>
      </c>
      <c r="LM56" s="146" t="e">
        <f t="shared" si="302"/>
        <v>#N/A</v>
      </c>
      <c r="LN56" s="146" t="e">
        <f t="shared" si="302"/>
        <v>#N/A</v>
      </c>
      <c r="LO56" s="146" t="e">
        <f t="shared" si="302"/>
        <v>#N/A</v>
      </c>
      <c r="LP56" s="146" t="e">
        <f t="shared" si="302"/>
        <v>#N/A</v>
      </c>
      <c r="LQ56" s="146" t="e">
        <f t="shared" si="302"/>
        <v>#N/A</v>
      </c>
      <c r="LR56" s="146" t="e">
        <f t="shared" si="302"/>
        <v>#N/A</v>
      </c>
      <c r="LS56" s="146" t="e">
        <f t="shared" si="302"/>
        <v>#N/A</v>
      </c>
      <c r="LT56" s="146" t="e">
        <f t="shared" si="302"/>
        <v>#N/A</v>
      </c>
      <c r="LU56" s="146" t="e">
        <f t="shared" si="302"/>
        <v>#N/A</v>
      </c>
      <c r="LV56" s="146" t="e">
        <f t="shared" si="302"/>
        <v>#N/A</v>
      </c>
      <c r="LW56" s="146" t="e">
        <f t="shared" si="302"/>
        <v>#N/A</v>
      </c>
      <c r="LX56" s="146" t="e">
        <f t="shared" si="302"/>
        <v>#N/A</v>
      </c>
      <c r="LY56" s="146" t="e">
        <f t="shared" si="302"/>
        <v>#N/A</v>
      </c>
      <c r="LZ56" s="146" t="e">
        <f t="shared" si="319"/>
        <v>#N/A</v>
      </c>
      <c r="MA56" s="146" t="e">
        <f t="shared" si="319"/>
        <v>#N/A</v>
      </c>
      <c r="MB56" s="146" t="e">
        <f t="shared" si="319"/>
        <v>#N/A</v>
      </c>
      <c r="MC56" s="146" t="e">
        <f t="shared" si="319"/>
        <v>#N/A</v>
      </c>
      <c r="MD56" s="146" t="e">
        <f t="shared" si="319"/>
        <v>#N/A</v>
      </c>
      <c r="ME56" s="146" t="e">
        <f t="shared" si="319"/>
        <v>#N/A</v>
      </c>
      <c r="MF56" s="146" t="e">
        <f t="shared" si="319"/>
        <v>#N/A</v>
      </c>
      <c r="MG56" s="146" t="e">
        <f t="shared" si="319"/>
        <v>#N/A</v>
      </c>
      <c r="MH56" s="146" t="e">
        <f t="shared" si="319"/>
        <v>#N/A</v>
      </c>
      <c r="MI56" s="146" t="e">
        <f t="shared" si="319"/>
        <v>#N/A</v>
      </c>
      <c r="MJ56" s="146" t="e">
        <f t="shared" si="319"/>
        <v>#N/A</v>
      </c>
      <c r="MK56" s="146" t="e">
        <f t="shared" si="319"/>
        <v>#N/A</v>
      </c>
      <c r="ML56" s="146" t="e">
        <f t="shared" si="319"/>
        <v>#N/A</v>
      </c>
      <c r="MM56" s="146" t="e">
        <f t="shared" si="319"/>
        <v>#N/A</v>
      </c>
      <c r="MN56" s="146" t="e">
        <f t="shared" si="319"/>
        <v>#N/A</v>
      </c>
      <c r="MO56" s="146" t="e">
        <f t="shared" si="22"/>
        <v>#N/A</v>
      </c>
      <c r="MP56" s="146" t="e">
        <f t="shared" si="299"/>
        <v>#N/A</v>
      </c>
      <c r="MQ56" s="146" t="e">
        <f t="shared" si="299"/>
        <v>#N/A</v>
      </c>
      <c r="MR56" s="146" t="e">
        <f t="shared" si="299"/>
        <v>#N/A</v>
      </c>
      <c r="MS56" s="146" t="e">
        <f t="shared" si="312"/>
        <v>#N/A</v>
      </c>
      <c r="MT56" s="146" t="e">
        <f t="shared" si="312"/>
        <v>#N/A</v>
      </c>
      <c r="MU56" s="146" t="e">
        <f t="shared" si="312"/>
        <v>#N/A</v>
      </c>
      <c r="MV56" s="146" t="e">
        <f t="shared" si="312"/>
        <v>#N/A</v>
      </c>
      <c r="MW56" s="146" t="e">
        <f t="shared" si="312"/>
        <v>#N/A</v>
      </c>
      <c r="MX56" s="146" t="e">
        <f t="shared" si="312"/>
        <v>#N/A</v>
      </c>
      <c r="MY56" s="146" t="e">
        <f t="shared" si="312"/>
        <v>#N/A</v>
      </c>
      <c r="MZ56" s="146" t="e">
        <f t="shared" si="312"/>
        <v>#N/A</v>
      </c>
      <c r="NA56" s="146" t="e">
        <f t="shared" si="312"/>
        <v>#N/A</v>
      </c>
      <c r="NB56" s="146" t="e">
        <f t="shared" si="312"/>
        <v>#N/A</v>
      </c>
      <c r="NC56" s="146" t="e">
        <f t="shared" si="312"/>
        <v>#N/A</v>
      </c>
      <c r="ND56" s="146" t="e">
        <f t="shared" si="312"/>
        <v>#N/A</v>
      </c>
      <c r="NE56" s="146" t="e">
        <f t="shared" si="312"/>
        <v>#N/A</v>
      </c>
      <c r="NF56" s="146" t="e">
        <f t="shared" si="312"/>
        <v>#N/A</v>
      </c>
      <c r="NG56" s="146" t="e">
        <f t="shared" si="312"/>
        <v>#N/A</v>
      </c>
      <c r="NH56" s="146" t="e">
        <f t="shared" si="307"/>
        <v>#N/A</v>
      </c>
      <c r="NI56" s="146" t="e">
        <f t="shared" si="307"/>
        <v>#N/A</v>
      </c>
      <c r="NJ56" s="146" t="e">
        <f t="shared" si="307"/>
        <v>#N/A</v>
      </c>
      <c r="NK56" s="146" t="e">
        <f t="shared" si="307"/>
        <v>#N/A</v>
      </c>
      <c r="NL56" s="146" t="e">
        <f t="shared" si="307"/>
        <v>#N/A</v>
      </c>
      <c r="NM56" s="146" t="e">
        <f t="shared" si="307"/>
        <v>#N/A</v>
      </c>
      <c r="NN56" s="146" t="e">
        <f t="shared" si="307"/>
        <v>#N/A</v>
      </c>
      <c r="NO56" s="146" t="e">
        <f t="shared" si="307"/>
        <v>#N/A</v>
      </c>
      <c r="NP56" s="146" t="e">
        <f t="shared" si="307"/>
        <v>#N/A</v>
      </c>
      <c r="NQ56" s="146" t="e">
        <f t="shared" si="307"/>
        <v>#N/A</v>
      </c>
      <c r="NR56" s="146" t="e">
        <f t="shared" si="307"/>
        <v>#N/A</v>
      </c>
      <c r="NS56" s="146" t="e">
        <f t="shared" si="307"/>
        <v>#N/A</v>
      </c>
      <c r="NT56" s="146" t="e">
        <f t="shared" si="307"/>
        <v>#N/A</v>
      </c>
      <c r="NU56" s="146" t="e">
        <f t="shared" si="307"/>
        <v>#N/A</v>
      </c>
      <c r="NV56" s="146" t="e">
        <f t="shared" si="307"/>
        <v>#N/A</v>
      </c>
      <c r="NW56" s="146" t="e">
        <f t="shared" si="303"/>
        <v>#N/A</v>
      </c>
      <c r="NX56" s="146" t="e">
        <f t="shared" si="303"/>
        <v>#N/A</v>
      </c>
      <c r="NY56" s="146" t="e">
        <f t="shared" si="303"/>
        <v>#N/A</v>
      </c>
      <c r="NZ56" s="146" t="e">
        <f t="shared" si="303"/>
        <v>#N/A</v>
      </c>
      <c r="OA56" s="146" t="e">
        <f t="shared" si="303"/>
        <v>#N/A</v>
      </c>
      <c r="OB56" s="146" t="e">
        <f t="shared" si="303"/>
        <v>#N/A</v>
      </c>
      <c r="OC56" s="146" t="e">
        <f t="shared" si="303"/>
        <v>#N/A</v>
      </c>
      <c r="OD56" s="146" t="e">
        <f t="shared" si="303"/>
        <v>#N/A</v>
      </c>
      <c r="OE56" s="146" t="e">
        <f t="shared" si="303"/>
        <v>#N/A</v>
      </c>
      <c r="OF56" s="146" t="e">
        <f t="shared" si="303"/>
        <v>#N/A</v>
      </c>
      <c r="OG56" s="146" t="e">
        <f t="shared" si="303"/>
        <v>#N/A</v>
      </c>
      <c r="OH56" s="146" t="e">
        <f t="shared" si="303"/>
        <v>#N/A</v>
      </c>
      <c r="OI56" s="146" t="e">
        <f t="shared" si="303"/>
        <v>#N/A</v>
      </c>
      <c r="OJ56" s="146" t="e">
        <f t="shared" si="303"/>
        <v>#N/A</v>
      </c>
      <c r="OK56" s="146" t="e">
        <f t="shared" si="303"/>
        <v>#N/A</v>
      </c>
      <c r="OL56" s="146" t="e">
        <f t="shared" si="320"/>
        <v>#N/A</v>
      </c>
      <c r="OM56" s="146" t="e">
        <f t="shared" si="320"/>
        <v>#N/A</v>
      </c>
      <c r="ON56" s="146" t="e">
        <f t="shared" si="320"/>
        <v>#N/A</v>
      </c>
      <c r="OO56" s="146" t="e">
        <f t="shared" si="320"/>
        <v>#N/A</v>
      </c>
      <c r="OP56" s="146" t="e">
        <f t="shared" si="320"/>
        <v>#N/A</v>
      </c>
      <c r="OQ56" s="146" t="e">
        <f t="shared" si="320"/>
        <v>#N/A</v>
      </c>
      <c r="OR56" s="146" t="e">
        <f t="shared" si="320"/>
        <v>#N/A</v>
      </c>
      <c r="OS56" s="146" t="e">
        <f t="shared" si="320"/>
        <v>#N/A</v>
      </c>
      <c r="OT56" s="146" t="e">
        <f t="shared" si="320"/>
        <v>#N/A</v>
      </c>
      <c r="OU56" s="146" t="e">
        <f t="shared" si="320"/>
        <v>#N/A</v>
      </c>
      <c r="OV56" s="146" t="e">
        <f t="shared" si="320"/>
        <v>#N/A</v>
      </c>
      <c r="OW56" s="146" t="e">
        <f t="shared" si="320"/>
        <v>#N/A</v>
      </c>
      <c r="OX56" s="146" t="e">
        <f t="shared" si="320"/>
        <v>#N/A</v>
      </c>
      <c r="OY56" s="146" t="e">
        <f t="shared" si="320"/>
        <v>#N/A</v>
      </c>
      <c r="OZ56" s="146" t="e">
        <f t="shared" si="320"/>
        <v>#N/A</v>
      </c>
      <c r="PA56" s="146" t="e">
        <f t="shared" si="23"/>
        <v>#N/A</v>
      </c>
      <c r="PB56" s="146" t="e">
        <f t="shared" si="316"/>
        <v>#N/A</v>
      </c>
      <c r="PC56" s="146" t="e">
        <f t="shared" si="316"/>
        <v>#N/A</v>
      </c>
      <c r="PD56" s="146" t="e">
        <f t="shared" si="316"/>
        <v>#N/A</v>
      </c>
      <c r="PE56" s="146" t="e">
        <f t="shared" si="316"/>
        <v>#N/A</v>
      </c>
      <c r="PF56" s="146" t="e">
        <f t="shared" si="316"/>
        <v>#N/A</v>
      </c>
      <c r="PG56" s="146" t="e">
        <f t="shared" si="316"/>
        <v>#N/A</v>
      </c>
      <c r="PH56" s="146" t="e">
        <f t="shared" si="316"/>
        <v>#N/A</v>
      </c>
      <c r="PI56" s="146" t="e">
        <f t="shared" si="316"/>
        <v>#N/A</v>
      </c>
    </row>
    <row r="57" spans="1:425" hidden="1" x14ac:dyDescent="0.45">
      <c r="A57" s="4">
        <v>54</v>
      </c>
      <c r="B57" s="319" t="str">
        <f>IFERROR(_xlfn.LOGNORM.INV(VLookups!$B$22,LN($G57),LN($K57)),"")</f>
        <v/>
      </c>
      <c r="C57" s="81"/>
      <c r="D57" s="319" t="str">
        <f>IFERROR(_xlfn.LOGNORM.INV(VLookups!$B$23,LN($G57),LN($K57)),"")</f>
        <v/>
      </c>
      <c r="E57" s="32" t="str">
        <f t="shared" si="8"/>
        <v/>
      </c>
      <c r="F57" s="32" t="str">
        <f t="shared" si="9"/>
        <v/>
      </c>
      <c r="G57" s="65" t="str">
        <f>IF(AND(C57&gt;0,NOT(ISBLANK(H57))),IF(VLOOKUP($C$3,VLookups!$A$17:$B$18,2,FALSE),C57*VLOOKUP(H57,VLookups!$A$4:$B$13,2,FALSE),C57),"")</f>
        <v/>
      </c>
      <c r="H57" s="21"/>
      <c r="I57" s="53"/>
      <c r="J57" s="237"/>
      <c r="K57" s="320" t="str">
        <f>IF(C57&gt;0,IF(ISBLANK(J57),IF(ISBLANK(H57),"",VLOOKUP(H57,VLookups!$A$4:$C$13,3,FALSE)),J57),"")</f>
        <v/>
      </c>
      <c r="L57" s="320" t="str">
        <f t="shared" si="10"/>
        <v/>
      </c>
      <c r="M57" s="67" t="str">
        <f t="shared" si="11"/>
        <v/>
      </c>
      <c r="N57" s="81"/>
      <c r="O57" s="230" t="str">
        <f>IF(AND(N57&gt;0,C57&gt;0,NOT(K57="")),ABS(VLOOKUP($N$1,VLookups!$A$27:$B$28,2,FALSE)-_xlfn.LOGNORM.DIST(N57,LN(G57),LN(K57),TRUE)),"")</f>
        <v/>
      </c>
      <c r="P57" s="80" t="str">
        <f>IF(AND($B57&gt;0,$C57&gt;0,$D57&gt;0,NOT(ISBLANK($H57))),_xlfn.LOGNORM.INV(ABS(VLOOKUP($N$1,VLookups!$A$27:$B$28,2,FALSE)-P$3),LN($G57),LN($K57)),"")</f>
        <v/>
      </c>
      <c r="Q57" s="79" t="str">
        <f>IF(AND($B57&gt;0,$C57&gt;0,$D57&gt;0,NOT(ISBLANK($H57))),_xlfn.LOGNORM.INV(ABS(VLOOKUP($N$1,VLookups!$A$27:$B$28,2,FALSE)-Q$3),LN($G57),LN($K57)),"")</f>
        <v/>
      </c>
      <c r="R57" s="80" t="str">
        <f>IF(AND($B57&gt;0,$C57&gt;0,$D57&gt;0,NOT(ISBLANK($H57))),_xlfn.LOGNORM.INV(ABS(VLOOKUP($N$1,VLookups!$A$27:$B$28,2,FALSE)-R$3),LN($G57),LN($K57)),"")</f>
        <v/>
      </c>
      <c r="S57" s="79" t="str">
        <f>IF(AND($B57&gt;0,$C57&gt;0,$D57&gt;0,NOT(ISBLANK($H57))),_xlfn.LOGNORM.INV(ABS(VLOOKUP($N$1,VLookups!$A$27:$B$28,2,FALSE)-S$3),LN($G57),LN($K57)),"")</f>
        <v/>
      </c>
      <c r="T57" s="80" t="str">
        <f>IF(AND($B57&gt;0,$C57&gt;0,$D57&gt;0,NOT(ISBLANK($H57))),_xlfn.LOGNORM.INV(ABS(VLOOKUP($N$1,VLookups!$A$27:$B$28,2,FALSE)-T$3),LN($G57),LN($K57)),"")</f>
        <v/>
      </c>
      <c r="U57" s="79" t="str">
        <f>IF(AND($B57&gt;0,$C57&gt;0,$D57&gt;0,NOT(ISBLANK($H57))),_xlfn.LOGNORM.INV(ABS(VLOOKUP($N$1,VLookups!$A$27:$B$28,2,FALSE)-U$3),LN($G57),LN($K57)),"")</f>
        <v/>
      </c>
      <c r="V57" s="5"/>
      <c r="W57" s="145" t="str">
        <f t="shared" si="12"/>
        <v/>
      </c>
      <c r="X57" s="145" t="str">
        <f t="shared" si="13"/>
        <v/>
      </c>
      <c r="Y57" s="46" t="str">
        <f t="shared" ref="Y57" si="324">IF(ISNONTEXT($W57),X57+$W57,"")</f>
        <v/>
      </c>
      <c r="Z57" s="46" t="str">
        <f t="shared" si="25"/>
        <v/>
      </c>
      <c r="AA57" s="46" t="str">
        <f t="shared" si="26"/>
        <v/>
      </c>
      <c r="AB57" s="46" t="str">
        <f t="shared" si="27"/>
        <v/>
      </c>
      <c r="AC57" s="46" t="str">
        <f t="shared" si="28"/>
        <v/>
      </c>
      <c r="AD57" s="46" t="str">
        <f t="shared" si="29"/>
        <v/>
      </c>
      <c r="AE57" s="46" t="str">
        <f t="shared" si="30"/>
        <v/>
      </c>
      <c r="AF57" s="46" t="str">
        <f t="shared" si="31"/>
        <v/>
      </c>
      <c r="AG57" s="46" t="str">
        <f t="shared" si="32"/>
        <v/>
      </c>
      <c r="AH57" s="46" t="str">
        <f t="shared" si="33"/>
        <v/>
      </c>
      <c r="AI57" s="46" t="str">
        <f t="shared" si="34"/>
        <v/>
      </c>
      <c r="AJ57" s="46" t="str">
        <f t="shared" si="35"/>
        <v/>
      </c>
      <c r="AK57" s="46" t="str">
        <f t="shared" si="36"/>
        <v/>
      </c>
      <c r="AL57" s="46" t="str">
        <f t="shared" si="37"/>
        <v/>
      </c>
      <c r="AM57" s="46" t="str">
        <f t="shared" si="38"/>
        <v/>
      </c>
      <c r="AN57" s="46" t="str">
        <f t="shared" si="39"/>
        <v/>
      </c>
      <c r="AO57" s="46" t="str">
        <f t="shared" si="40"/>
        <v/>
      </c>
      <c r="AP57" s="46" t="str">
        <f t="shared" si="41"/>
        <v/>
      </c>
      <c r="AQ57" s="46" t="str">
        <f t="shared" si="42"/>
        <v/>
      </c>
      <c r="AR57" s="46" t="str">
        <f t="shared" si="43"/>
        <v/>
      </c>
      <c r="AS57" s="46" t="str">
        <f t="shared" si="44"/>
        <v/>
      </c>
      <c r="AT57" s="46" t="str">
        <f t="shared" si="45"/>
        <v/>
      </c>
      <c r="AU57" s="46" t="str">
        <f t="shared" si="46"/>
        <v/>
      </c>
      <c r="AV57" s="46" t="str">
        <f t="shared" si="47"/>
        <v/>
      </c>
      <c r="AW57" s="46" t="str">
        <f t="shared" si="48"/>
        <v/>
      </c>
      <c r="AX57" s="46" t="str">
        <f t="shared" si="49"/>
        <v/>
      </c>
      <c r="AY57" s="46" t="str">
        <f t="shared" si="50"/>
        <v/>
      </c>
      <c r="AZ57" s="46" t="str">
        <f t="shared" si="51"/>
        <v/>
      </c>
      <c r="BA57" s="46" t="str">
        <f t="shared" si="52"/>
        <v/>
      </c>
      <c r="BB57" s="46" t="str">
        <f t="shared" si="53"/>
        <v/>
      </c>
      <c r="BC57" s="46" t="str">
        <f t="shared" si="54"/>
        <v/>
      </c>
      <c r="BD57" s="46" t="str">
        <f t="shared" si="55"/>
        <v/>
      </c>
      <c r="BE57" s="46" t="str">
        <f t="shared" si="56"/>
        <v/>
      </c>
      <c r="BF57" s="46" t="str">
        <f t="shared" si="57"/>
        <v/>
      </c>
      <c r="BG57" s="46" t="str">
        <f t="shared" si="58"/>
        <v/>
      </c>
      <c r="BH57" s="46" t="str">
        <f t="shared" si="59"/>
        <v/>
      </c>
      <c r="BI57" s="46" t="str">
        <f t="shared" si="60"/>
        <v/>
      </c>
      <c r="BJ57" s="46" t="str">
        <f t="shared" si="61"/>
        <v/>
      </c>
      <c r="BK57" s="46" t="str">
        <f t="shared" si="62"/>
        <v/>
      </c>
      <c r="BL57" s="46" t="str">
        <f t="shared" si="63"/>
        <v/>
      </c>
      <c r="BM57" s="46" t="str">
        <f t="shared" si="64"/>
        <v/>
      </c>
      <c r="BN57" s="46" t="str">
        <f t="shared" si="65"/>
        <v/>
      </c>
      <c r="BO57" s="46" t="str">
        <f t="shared" si="66"/>
        <v/>
      </c>
      <c r="BP57" s="46" t="str">
        <f t="shared" si="67"/>
        <v/>
      </c>
      <c r="BQ57" s="46" t="str">
        <f t="shared" si="68"/>
        <v/>
      </c>
      <c r="BR57" s="46" t="str">
        <f t="shared" si="69"/>
        <v/>
      </c>
      <c r="BS57" s="46" t="str">
        <f t="shared" si="70"/>
        <v/>
      </c>
      <c r="BT57" s="46" t="str">
        <f t="shared" si="71"/>
        <v/>
      </c>
      <c r="BU57" s="46" t="str">
        <f t="shared" si="72"/>
        <v/>
      </c>
      <c r="BV57" s="46" t="str">
        <f t="shared" si="73"/>
        <v/>
      </c>
      <c r="BW57" s="46" t="str">
        <f t="shared" si="74"/>
        <v/>
      </c>
      <c r="BX57" s="46" t="str">
        <f t="shared" si="75"/>
        <v/>
      </c>
      <c r="BY57" s="46" t="str">
        <f t="shared" si="76"/>
        <v/>
      </c>
      <c r="BZ57" s="46" t="str">
        <f t="shared" si="77"/>
        <v/>
      </c>
      <c r="CA57" s="46" t="str">
        <f t="shared" si="78"/>
        <v/>
      </c>
      <c r="CB57" s="46" t="str">
        <f t="shared" si="79"/>
        <v/>
      </c>
      <c r="CC57" s="46" t="str">
        <f t="shared" si="80"/>
        <v/>
      </c>
      <c r="CD57" s="46" t="str">
        <f t="shared" si="81"/>
        <v/>
      </c>
      <c r="CE57" s="46" t="str">
        <f t="shared" si="82"/>
        <v/>
      </c>
      <c r="CF57" s="46" t="str">
        <f t="shared" si="83"/>
        <v/>
      </c>
      <c r="CG57" s="46" t="str">
        <f t="shared" si="84"/>
        <v/>
      </c>
      <c r="CH57" s="46" t="str">
        <f t="shared" si="85"/>
        <v/>
      </c>
      <c r="CI57" s="46" t="str">
        <f t="shared" si="86"/>
        <v/>
      </c>
      <c r="CJ57" s="46" t="str">
        <f t="shared" si="87"/>
        <v/>
      </c>
      <c r="CK57" s="46" t="str">
        <f t="shared" si="18"/>
        <v/>
      </c>
      <c r="CL57" s="46" t="str">
        <f t="shared" si="88"/>
        <v/>
      </c>
      <c r="CM57" s="46" t="str">
        <f t="shared" si="89"/>
        <v/>
      </c>
      <c r="CN57" s="46" t="str">
        <f t="shared" si="90"/>
        <v/>
      </c>
      <c r="CO57" s="46" t="str">
        <f t="shared" si="91"/>
        <v/>
      </c>
      <c r="CP57" s="46" t="str">
        <f t="shared" si="92"/>
        <v/>
      </c>
      <c r="CQ57" s="46" t="str">
        <f t="shared" si="93"/>
        <v/>
      </c>
      <c r="CR57" s="46" t="str">
        <f t="shared" si="94"/>
        <v/>
      </c>
      <c r="CS57" s="46" t="str">
        <f t="shared" si="95"/>
        <v/>
      </c>
      <c r="CT57" s="46" t="str">
        <f t="shared" si="96"/>
        <v/>
      </c>
      <c r="CU57" s="46" t="str">
        <f t="shared" si="97"/>
        <v/>
      </c>
      <c r="CV57" s="46" t="str">
        <f t="shared" si="98"/>
        <v/>
      </c>
      <c r="CW57" s="46" t="str">
        <f t="shared" si="99"/>
        <v/>
      </c>
      <c r="CX57" s="46" t="str">
        <f t="shared" si="100"/>
        <v/>
      </c>
      <c r="CY57" s="46" t="str">
        <f t="shared" si="101"/>
        <v/>
      </c>
      <c r="CZ57" s="46" t="str">
        <f t="shared" si="102"/>
        <v/>
      </c>
      <c r="DA57" s="46" t="str">
        <f t="shared" si="103"/>
        <v/>
      </c>
      <c r="DB57" s="46" t="str">
        <f t="shared" si="104"/>
        <v/>
      </c>
      <c r="DC57" s="46" t="str">
        <f t="shared" si="105"/>
        <v/>
      </c>
      <c r="DD57" s="46" t="str">
        <f t="shared" si="106"/>
        <v/>
      </c>
      <c r="DE57" s="46" t="str">
        <f t="shared" si="107"/>
        <v/>
      </c>
      <c r="DF57" s="46" t="str">
        <f t="shared" si="108"/>
        <v/>
      </c>
      <c r="DG57" s="46" t="str">
        <f t="shared" si="109"/>
        <v/>
      </c>
      <c r="DH57" s="46" t="str">
        <f t="shared" si="110"/>
        <v/>
      </c>
      <c r="DI57" s="46" t="str">
        <f t="shared" si="111"/>
        <v/>
      </c>
      <c r="DJ57" s="46" t="str">
        <f t="shared" si="112"/>
        <v/>
      </c>
      <c r="DK57" s="46" t="str">
        <f t="shared" si="113"/>
        <v/>
      </c>
      <c r="DL57" s="46" t="str">
        <f t="shared" si="114"/>
        <v/>
      </c>
      <c r="DM57" s="46" t="str">
        <f t="shared" si="115"/>
        <v/>
      </c>
      <c r="DN57" s="46" t="str">
        <f t="shared" si="116"/>
        <v/>
      </c>
      <c r="DO57" s="46" t="str">
        <f t="shared" si="117"/>
        <v/>
      </c>
      <c r="DP57" s="46" t="str">
        <f t="shared" si="118"/>
        <v/>
      </c>
      <c r="DQ57" s="46" t="str">
        <f t="shared" si="119"/>
        <v/>
      </c>
      <c r="DR57" s="46" t="str">
        <f t="shared" si="120"/>
        <v/>
      </c>
      <c r="DS57" s="46" t="str">
        <f t="shared" si="121"/>
        <v/>
      </c>
      <c r="DT57" s="46" t="str">
        <f t="shared" si="122"/>
        <v/>
      </c>
      <c r="DU57" s="46" t="str">
        <f t="shared" si="123"/>
        <v/>
      </c>
      <c r="DV57" s="46" t="str">
        <f t="shared" si="124"/>
        <v/>
      </c>
      <c r="DW57" s="46" t="str">
        <f t="shared" si="125"/>
        <v/>
      </c>
      <c r="DX57" s="46" t="str">
        <f t="shared" si="126"/>
        <v/>
      </c>
      <c r="DY57" s="46" t="str">
        <f t="shared" si="127"/>
        <v/>
      </c>
      <c r="DZ57" s="46" t="str">
        <f t="shared" si="128"/>
        <v/>
      </c>
      <c r="EA57" s="46" t="str">
        <f t="shared" si="129"/>
        <v/>
      </c>
      <c r="EB57" s="46" t="str">
        <f t="shared" si="130"/>
        <v/>
      </c>
      <c r="EC57" s="46" t="str">
        <f t="shared" si="131"/>
        <v/>
      </c>
      <c r="ED57" s="46" t="str">
        <f t="shared" si="132"/>
        <v/>
      </c>
      <c r="EE57" s="46" t="str">
        <f t="shared" si="133"/>
        <v/>
      </c>
      <c r="EF57" s="46" t="str">
        <f t="shared" si="134"/>
        <v/>
      </c>
      <c r="EG57" s="46" t="str">
        <f t="shared" si="135"/>
        <v/>
      </c>
      <c r="EH57" s="46" t="str">
        <f t="shared" si="136"/>
        <v/>
      </c>
      <c r="EI57" s="46" t="str">
        <f t="shared" si="137"/>
        <v/>
      </c>
      <c r="EJ57" s="46" t="str">
        <f t="shared" si="138"/>
        <v/>
      </c>
      <c r="EK57" s="46" t="str">
        <f t="shared" si="139"/>
        <v/>
      </c>
      <c r="EL57" s="46" t="str">
        <f t="shared" si="140"/>
        <v/>
      </c>
      <c r="EM57" s="46" t="str">
        <f t="shared" si="141"/>
        <v/>
      </c>
      <c r="EN57" s="46" t="str">
        <f t="shared" si="142"/>
        <v/>
      </c>
      <c r="EO57" s="46" t="str">
        <f t="shared" si="143"/>
        <v/>
      </c>
      <c r="EP57" s="46" t="str">
        <f t="shared" si="144"/>
        <v/>
      </c>
      <c r="EQ57" s="46" t="str">
        <f t="shared" si="145"/>
        <v/>
      </c>
      <c r="ER57" s="46" t="str">
        <f t="shared" si="146"/>
        <v/>
      </c>
      <c r="ES57" s="46" t="str">
        <f t="shared" si="147"/>
        <v/>
      </c>
      <c r="ET57" s="46" t="str">
        <f t="shared" si="148"/>
        <v/>
      </c>
      <c r="EU57" s="46" t="str">
        <f t="shared" si="149"/>
        <v/>
      </c>
      <c r="EV57" s="46" t="str">
        <f t="shared" si="150"/>
        <v/>
      </c>
      <c r="EW57" s="46" t="str">
        <f t="shared" si="19"/>
        <v/>
      </c>
      <c r="EX57" s="46" t="str">
        <f t="shared" si="151"/>
        <v/>
      </c>
      <c r="EY57" s="46" t="str">
        <f t="shared" si="152"/>
        <v/>
      </c>
      <c r="EZ57" s="46" t="str">
        <f t="shared" si="153"/>
        <v/>
      </c>
      <c r="FA57" s="46" t="str">
        <f t="shared" si="154"/>
        <v/>
      </c>
      <c r="FB57" s="46" t="str">
        <f t="shared" si="155"/>
        <v/>
      </c>
      <c r="FC57" s="46" t="str">
        <f t="shared" si="156"/>
        <v/>
      </c>
      <c r="FD57" s="46" t="str">
        <f t="shared" si="157"/>
        <v/>
      </c>
      <c r="FE57" s="46" t="str">
        <f t="shared" si="158"/>
        <v/>
      </c>
      <c r="FF57" s="46" t="str">
        <f t="shared" si="159"/>
        <v/>
      </c>
      <c r="FG57" s="46" t="str">
        <f t="shared" si="160"/>
        <v/>
      </c>
      <c r="FH57" s="46" t="str">
        <f t="shared" si="161"/>
        <v/>
      </c>
      <c r="FI57" s="46" t="str">
        <f t="shared" si="162"/>
        <v/>
      </c>
      <c r="FJ57" s="46" t="str">
        <f t="shared" si="163"/>
        <v/>
      </c>
      <c r="FK57" s="46" t="str">
        <f t="shared" si="164"/>
        <v/>
      </c>
      <c r="FL57" s="46" t="str">
        <f t="shared" si="165"/>
        <v/>
      </c>
      <c r="FM57" s="46" t="str">
        <f t="shared" si="166"/>
        <v/>
      </c>
      <c r="FN57" s="46" t="str">
        <f t="shared" si="167"/>
        <v/>
      </c>
      <c r="FO57" s="46" t="str">
        <f t="shared" si="168"/>
        <v/>
      </c>
      <c r="FP57" s="46" t="str">
        <f t="shared" si="169"/>
        <v/>
      </c>
      <c r="FQ57" s="46" t="str">
        <f t="shared" si="170"/>
        <v/>
      </c>
      <c r="FR57" s="46" t="str">
        <f t="shared" si="171"/>
        <v/>
      </c>
      <c r="FS57" s="46" t="str">
        <f t="shared" si="172"/>
        <v/>
      </c>
      <c r="FT57" s="46" t="str">
        <f t="shared" si="173"/>
        <v/>
      </c>
      <c r="FU57" s="46" t="str">
        <f t="shared" si="174"/>
        <v/>
      </c>
      <c r="FV57" s="46" t="str">
        <f t="shared" si="175"/>
        <v/>
      </c>
      <c r="FW57" s="46" t="str">
        <f t="shared" si="176"/>
        <v/>
      </c>
      <c r="FX57" s="46" t="str">
        <f t="shared" si="177"/>
        <v/>
      </c>
      <c r="FY57" s="46" t="str">
        <f t="shared" si="178"/>
        <v/>
      </c>
      <c r="FZ57" s="46" t="str">
        <f t="shared" si="179"/>
        <v/>
      </c>
      <c r="GA57" s="46" t="str">
        <f t="shared" si="180"/>
        <v/>
      </c>
      <c r="GB57" s="46" t="str">
        <f t="shared" si="181"/>
        <v/>
      </c>
      <c r="GC57" s="46" t="str">
        <f t="shared" si="182"/>
        <v/>
      </c>
      <c r="GD57" s="46" t="str">
        <f t="shared" si="183"/>
        <v/>
      </c>
      <c r="GE57" s="46" t="str">
        <f t="shared" si="184"/>
        <v/>
      </c>
      <c r="GF57" s="46" t="str">
        <f t="shared" si="185"/>
        <v/>
      </c>
      <c r="GG57" s="46" t="str">
        <f t="shared" si="186"/>
        <v/>
      </c>
      <c r="GH57" s="46" t="str">
        <f t="shared" si="187"/>
        <v/>
      </c>
      <c r="GI57" s="46" t="str">
        <f t="shared" si="188"/>
        <v/>
      </c>
      <c r="GJ57" s="46" t="str">
        <f t="shared" si="189"/>
        <v/>
      </c>
      <c r="GK57" s="46" t="str">
        <f t="shared" si="190"/>
        <v/>
      </c>
      <c r="GL57" s="46" t="str">
        <f t="shared" si="191"/>
        <v/>
      </c>
      <c r="GM57" s="46" t="str">
        <f t="shared" si="192"/>
        <v/>
      </c>
      <c r="GN57" s="46" t="str">
        <f t="shared" si="193"/>
        <v/>
      </c>
      <c r="GO57" s="46" t="str">
        <f t="shared" si="194"/>
        <v/>
      </c>
      <c r="GP57" s="46" t="str">
        <f t="shared" si="195"/>
        <v/>
      </c>
      <c r="GQ57" s="46" t="str">
        <f t="shared" si="196"/>
        <v/>
      </c>
      <c r="GR57" s="46" t="str">
        <f t="shared" si="197"/>
        <v/>
      </c>
      <c r="GS57" s="46" t="str">
        <f t="shared" si="198"/>
        <v/>
      </c>
      <c r="GT57" s="46" t="str">
        <f t="shared" si="199"/>
        <v/>
      </c>
      <c r="GU57" s="46" t="str">
        <f t="shared" si="200"/>
        <v/>
      </c>
      <c r="GV57" s="46" t="str">
        <f t="shared" si="201"/>
        <v/>
      </c>
      <c r="GW57" s="46" t="str">
        <f t="shared" si="202"/>
        <v/>
      </c>
      <c r="GX57" s="46" t="str">
        <f t="shared" si="203"/>
        <v/>
      </c>
      <c r="GY57" s="46" t="str">
        <f t="shared" si="204"/>
        <v/>
      </c>
      <c r="GZ57" s="46" t="str">
        <f t="shared" si="205"/>
        <v/>
      </c>
      <c r="HA57" s="46" t="str">
        <f t="shared" si="206"/>
        <v/>
      </c>
      <c r="HB57" s="46" t="str">
        <f t="shared" si="207"/>
        <v/>
      </c>
      <c r="HC57" s="46" t="str">
        <f t="shared" si="208"/>
        <v/>
      </c>
      <c r="HD57" s="46" t="str">
        <f t="shared" si="209"/>
        <v/>
      </c>
      <c r="HE57" s="46" t="str">
        <f t="shared" si="210"/>
        <v/>
      </c>
      <c r="HF57" s="46" t="str">
        <f t="shared" si="211"/>
        <v/>
      </c>
      <c r="HG57" s="46" t="str">
        <f t="shared" si="212"/>
        <v/>
      </c>
      <c r="HH57" s="46" t="str">
        <f t="shared" si="213"/>
        <v/>
      </c>
      <c r="HI57" s="46" t="str">
        <f t="shared" si="20"/>
        <v/>
      </c>
      <c r="HJ57" s="46" t="str">
        <f t="shared" si="241"/>
        <v/>
      </c>
      <c r="HK57" s="46" t="str">
        <f t="shared" si="242"/>
        <v/>
      </c>
      <c r="HL57" s="46" t="str">
        <f t="shared" si="243"/>
        <v/>
      </c>
      <c r="HM57" s="46" t="str">
        <f t="shared" si="244"/>
        <v/>
      </c>
      <c r="HN57" s="46" t="str">
        <f t="shared" si="245"/>
        <v/>
      </c>
      <c r="HO57" s="46" t="str">
        <f t="shared" si="246"/>
        <v/>
      </c>
      <c r="HP57" s="46" t="str">
        <f t="shared" si="247"/>
        <v/>
      </c>
      <c r="HQ57" s="146" t="e">
        <f t="shared" si="283"/>
        <v>#N/A</v>
      </c>
      <c r="HR57" s="146" t="e">
        <f t="shared" si="297"/>
        <v>#N/A</v>
      </c>
      <c r="HS57" s="146" t="e">
        <f t="shared" si="297"/>
        <v>#N/A</v>
      </c>
      <c r="HT57" s="146" t="e">
        <f t="shared" si="297"/>
        <v>#N/A</v>
      </c>
      <c r="HU57" s="146" t="e">
        <f t="shared" si="310"/>
        <v>#N/A</v>
      </c>
      <c r="HV57" s="146" t="e">
        <f t="shared" si="310"/>
        <v>#N/A</v>
      </c>
      <c r="HW57" s="146" t="e">
        <f t="shared" si="310"/>
        <v>#N/A</v>
      </c>
      <c r="HX57" s="146" t="e">
        <f t="shared" si="310"/>
        <v>#N/A</v>
      </c>
      <c r="HY57" s="146" t="e">
        <f t="shared" si="310"/>
        <v>#N/A</v>
      </c>
      <c r="HZ57" s="146" t="e">
        <f t="shared" si="310"/>
        <v>#N/A</v>
      </c>
      <c r="IA57" s="146" t="e">
        <f t="shared" si="310"/>
        <v>#N/A</v>
      </c>
      <c r="IB57" s="146" t="e">
        <f t="shared" si="310"/>
        <v>#N/A</v>
      </c>
      <c r="IC57" s="146" t="e">
        <f t="shared" si="310"/>
        <v>#N/A</v>
      </c>
      <c r="ID57" s="146" t="e">
        <f t="shared" si="310"/>
        <v>#N/A</v>
      </c>
      <c r="IE57" s="146" t="e">
        <f t="shared" si="310"/>
        <v>#N/A</v>
      </c>
      <c r="IF57" s="146" t="e">
        <f t="shared" si="310"/>
        <v>#N/A</v>
      </c>
      <c r="IG57" s="146" t="e">
        <f t="shared" si="310"/>
        <v>#N/A</v>
      </c>
      <c r="IH57" s="146" t="e">
        <f t="shared" si="310"/>
        <v>#N/A</v>
      </c>
      <c r="II57" s="146" t="e">
        <f t="shared" si="310"/>
        <v>#N/A</v>
      </c>
      <c r="IJ57" s="146" t="e">
        <f t="shared" si="305"/>
        <v>#N/A</v>
      </c>
      <c r="IK57" s="146" t="e">
        <f t="shared" si="305"/>
        <v>#N/A</v>
      </c>
      <c r="IL57" s="146" t="e">
        <f t="shared" si="305"/>
        <v>#N/A</v>
      </c>
      <c r="IM57" s="146" t="e">
        <f t="shared" si="305"/>
        <v>#N/A</v>
      </c>
      <c r="IN57" s="146" t="e">
        <f t="shared" si="305"/>
        <v>#N/A</v>
      </c>
      <c r="IO57" s="146" t="e">
        <f t="shared" si="305"/>
        <v>#N/A</v>
      </c>
      <c r="IP57" s="146" t="e">
        <f t="shared" si="305"/>
        <v>#N/A</v>
      </c>
      <c r="IQ57" s="146" t="e">
        <f t="shared" si="305"/>
        <v>#N/A</v>
      </c>
      <c r="IR57" s="146" t="e">
        <f t="shared" si="305"/>
        <v>#N/A</v>
      </c>
      <c r="IS57" s="146" t="e">
        <f t="shared" si="305"/>
        <v>#N/A</v>
      </c>
      <c r="IT57" s="146" t="e">
        <f t="shared" si="305"/>
        <v>#N/A</v>
      </c>
      <c r="IU57" s="146" t="e">
        <f t="shared" si="305"/>
        <v>#N/A</v>
      </c>
      <c r="IV57" s="146" t="e">
        <f t="shared" si="305"/>
        <v>#N/A</v>
      </c>
      <c r="IW57" s="146" t="e">
        <f t="shared" si="305"/>
        <v>#N/A</v>
      </c>
      <c r="IX57" s="146" t="e">
        <f t="shared" si="305"/>
        <v>#N/A</v>
      </c>
      <c r="IY57" s="146" t="e">
        <f t="shared" si="301"/>
        <v>#N/A</v>
      </c>
      <c r="IZ57" s="146" t="e">
        <f t="shared" si="301"/>
        <v>#N/A</v>
      </c>
      <c r="JA57" s="146" t="e">
        <f t="shared" si="301"/>
        <v>#N/A</v>
      </c>
      <c r="JB57" s="146" t="e">
        <f t="shared" si="301"/>
        <v>#N/A</v>
      </c>
      <c r="JC57" s="146" t="e">
        <f t="shared" si="301"/>
        <v>#N/A</v>
      </c>
      <c r="JD57" s="146" t="e">
        <f t="shared" si="301"/>
        <v>#N/A</v>
      </c>
      <c r="JE57" s="146" t="e">
        <f t="shared" si="301"/>
        <v>#N/A</v>
      </c>
      <c r="JF57" s="146" t="e">
        <f t="shared" si="301"/>
        <v>#N/A</v>
      </c>
      <c r="JG57" s="146" t="e">
        <f t="shared" si="301"/>
        <v>#N/A</v>
      </c>
      <c r="JH57" s="146" t="e">
        <f t="shared" si="301"/>
        <v>#N/A</v>
      </c>
      <c r="JI57" s="146" t="e">
        <f t="shared" si="301"/>
        <v>#N/A</v>
      </c>
      <c r="JJ57" s="146" t="e">
        <f t="shared" si="301"/>
        <v>#N/A</v>
      </c>
      <c r="JK57" s="146" t="e">
        <f t="shared" si="301"/>
        <v>#N/A</v>
      </c>
      <c r="JL57" s="146" t="e">
        <f t="shared" si="301"/>
        <v>#N/A</v>
      </c>
      <c r="JM57" s="146" t="e">
        <f t="shared" si="301"/>
        <v>#N/A</v>
      </c>
      <c r="JN57" s="146" t="e">
        <f t="shared" si="318"/>
        <v>#N/A</v>
      </c>
      <c r="JO57" s="146" t="e">
        <f t="shared" si="318"/>
        <v>#N/A</v>
      </c>
      <c r="JP57" s="146" t="e">
        <f t="shared" si="318"/>
        <v>#N/A</v>
      </c>
      <c r="JQ57" s="146" t="e">
        <f t="shared" si="318"/>
        <v>#N/A</v>
      </c>
      <c r="JR57" s="146" t="e">
        <f t="shared" si="318"/>
        <v>#N/A</v>
      </c>
      <c r="JS57" s="146" t="e">
        <f t="shared" si="318"/>
        <v>#N/A</v>
      </c>
      <c r="JT57" s="146" t="e">
        <f t="shared" si="318"/>
        <v>#N/A</v>
      </c>
      <c r="JU57" s="146" t="e">
        <f t="shared" si="318"/>
        <v>#N/A</v>
      </c>
      <c r="JV57" s="146" t="e">
        <f t="shared" si="318"/>
        <v>#N/A</v>
      </c>
      <c r="JW57" s="146" t="e">
        <f t="shared" si="318"/>
        <v>#N/A</v>
      </c>
      <c r="JX57" s="146" t="e">
        <f t="shared" si="318"/>
        <v>#N/A</v>
      </c>
      <c r="JY57" s="146" t="e">
        <f t="shared" si="318"/>
        <v>#N/A</v>
      </c>
      <c r="JZ57" s="146" t="e">
        <f t="shared" si="318"/>
        <v>#N/A</v>
      </c>
      <c r="KA57" s="146" t="e">
        <f t="shared" si="318"/>
        <v>#N/A</v>
      </c>
      <c r="KB57" s="146" t="e">
        <f t="shared" si="318"/>
        <v>#N/A</v>
      </c>
      <c r="KC57" s="146" t="e">
        <f t="shared" si="21"/>
        <v>#N/A</v>
      </c>
      <c r="KD57" s="146" t="e">
        <f t="shared" si="298"/>
        <v>#N/A</v>
      </c>
      <c r="KE57" s="146" t="e">
        <f t="shared" si="298"/>
        <v>#N/A</v>
      </c>
      <c r="KF57" s="146" t="e">
        <f t="shared" si="298"/>
        <v>#N/A</v>
      </c>
      <c r="KG57" s="146" t="e">
        <f t="shared" si="311"/>
        <v>#N/A</v>
      </c>
      <c r="KH57" s="146" t="e">
        <f t="shared" si="311"/>
        <v>#N/A</v>
      </c>
      <c r="KI57" s="146" t="e">
        <f t="shared" si="311"/>
        <v>#N/A</v>
      </c>
      <c r="KJ57" s="146" t="e">
        <f t="shared" si="311"/>
        <v>#N/A</v>
      </c>
      <c r="KK57" s="146" t="e">
        <f t="shared" si="311"/>
        <v>#N/A</v>
      </c>
      <c r="KL57" s="146" t="e">
        <f t="shared" si="311"/>
        <v>#N/A</v>
      </c>
      <c r="KM57" s="146" t="e">
        <f t="shared" si="311"/>
        <v>#N/A</v>
      </c>
      <c r="KN57" s="146" t="e">
        <f t="shared" si="311"/>
        <v>#N/A</v>
      </c>
      <c r="KO57" s="146" t="e">
        <f t="shared" si="311"/>
        <v>#N/A</v>
      </c>
      <c r="KP57" s="146" t="e">
        <f t="shared" si="311"/>
        <v>#N/A</v>
      </c>
      <c r="KQ57" s="146" t="e">
        <f t="shared" si="311"/>
        <v>#N/A</v>
      </c>
      <c r="KR57" s="146" t="e">
        <f t="shared" si="311"/>
        <v>#N/A</v>
      </c>
      <c r="KS57" s="146" t="e">
        <f t="shared" si="311"/>
        <v>#N/A</v>
      </c>
      <c r="KT57" s="146" t="e">
        <f t="shared" si="311"/>
        <v>#N/A</v>
      </c>
      <c r="KU57" s="146" t="e">
        <f t="shared" si="311"/>
        <v>#N/A</v>
      </c>
      <c r="KV57" s="146" t="e">
        <f t="shared" si="306"/>
        <v>#N/A</v>
      </c>
      <c r="KW57" s="146" t="e">
        <f t="shared" si="306"/>
        <v>#N/A</v>
      </c>
      <c r="KX57" s="146" t="e">
        <f t="shared" si="306"/>
        <v>#N/A</v>
      </c>
      <c r="KY57" s="146" t="e">
        <f t="shared" si="306"/>
        <v>#N/A</v>
      </c>
      <c r="KZ57" s="146" t="e">
        <f t="shared" si="306"/>
        <v>#N/A</v>
      </c>
      <c r="LA57" s="146" t="e">
        <f t="shared" si="306"/>
        <v>#N/A</v>
      </c>
      <c r="LB57" s="146" t="e">
        <f t="shared" si="306"/>
        <v>#N/A</v>
      </c>
      <c r="LC57" s="146" t="e">
        <f t="shared" si="306"/>
        <v>#N/A</v>
      </c>
      <c r="LD57" s="146" t="e">
        <f t="shared" si="306"/>
        <v>#N/A</v>
      </c>
      <c r="LE57" s="146" t="e">
        <f t="shared" si="306"/>
        <v>#N/A</v>
      </c>
      <c r="LF57" s="146" t="e">
        <f t="shared" si="306"/>
        <v>#N/A</v>
      </c>
      <c r="LG57" s="146" t="e">
        <f t="shared" si="306"/>
        <v>#N/A</v>
      </c>
      <c r="LH57" s="146" t="e">
        <f t="shared" si="306"/>
        <v>#N/A</v>
      </c>
      <c r="LI57" s="146" t="e">
        <f t="shared" si="306"/>
        <v>#N/A</v>
      </c>
      <c r="LJ57" s="146" t="e">
        <f t="shared" si="306"/>
        <v>#N/A</v>
      </c>
      <c r="LK57" s="146" t="e">
        <f t="shared" si="302"/>
        <v>#N/A</v>
      </c>
      <c r="LL57" s="146" t="e">
        <f t="shared" si="302"/>
        <v>#N/A</v>
      </c>
      <c r="LM57" s="146" t="e">
        <f t="shared" si="302"/>
        <v>#N/A</v>
      </c>
      <c r="LN57" s="146" t="e">
        <f t="shared" si="302"/>
        <v>#N/A</v>
      </c>
      <c r="LO57" s="146" t="e">
        <f t="shared" si="302"/>
        <v>#N/A</v>
      </c>
      <c r="LP57" s="146" t="e">
        <f t="shared" si="302"/>
        <v>#N/A</v>
      </c>
      <c r="LQ57" s="146" t="e">
        <f t="shared" si="302"/>
        <v>#N/A</v>
      </c>
      <c r="LR57" s="146" t="e">
        <f t="shared" si="302"/>
        <v>#N/A</v>
      </c>
      <c r="LS57" s="146" t="e">
        <f t="shared" si="302"/>
        <v>#N/A</v>
      </c>
      <c r="LT57" s="146" t="e">
        <f t="shared" si="302"/>
        <v>#N/A</v>
      </c>
      <c r="LU57" s="146" t="e">
        <f t="shared" si="302"/>
        <v>#N/A</v>
      </c>
      <c r="LV57" s="146" t="e">
        <f t="shared" si="302"/>
        <v>#N/A</v>
      </c>
      <c r="LW57" s="146" t="e">
        <f t="shared" si="302"/>
        <v>#N/A</v>
      </c>
      <c r="LX57" s="146" t="e">
        <f t="shared" si="302"/>
        <v>#N/A</v>
      </c>
      <c r="LY57" s="146" t="e">
        <f t="shared" si="302"/>
        <v>#N/A</v>
      </c>
      <c r="LZ57" s="146" t="e">
        <f t="shared" si="319"/>
        <v>#N/A</v>
      </c>
      <c r="MA57" s="146" t="e">
        <f t="shared" si="319"/>
        <v>#N/A</v>
      </c>
      <c r="MB57" s="146" t="e">
        <f t="shared" si="319"/>
        <v>#N/A</v>
      </c>
      <c r="MC57" s="146" t="e">
        <f t="shared" si="319"/>
        <v>#N/A</v>
      </c>
      <c r="MD57" s="146" t="e">
        <f t="shared" si="319"/>
        <v>#N/A</v>
      </c>
      <c r="ME57" s="146" t="e">
        <f t="shared" si="319"/>
        <v>#N/A</v>
      </c>
      <c r="MF57" s="146" t="e">
        <f t="shared" si="319"/>
        <v>#N/A</v>
      </c>
      <c r="MG57" s="146" t="e">
        <f t="shared" si="319"/>
        <v>#N/A</v>
      </c>
      <c r="MH57" s="146" t="e">
        <f t="shared" si="319"/>
        <v>#N/A</v>
      </c>
      <c r="MI57" s="146" t="e">
        <f t="shared" si="319"/>
        <v>#N/A</v>
      </c>
      <c r="MJ57" s="146" t="e">
        <f t="shared" si="319"/>
        <v>#N/A</v>
      </c>
      <c r="MK57" s="146" t="e">
        <f t="shared" si="319"/>
        <v>#N/A</v>
      </c>
      <c r="ML57" s="146" t="e">
        <f t="shared" si="319"/>
        <v>#N/A</v>
      </c>
      <c r="MM57" s="146" t="e">
        <f t="shared" si="319"/>
        <v>#N/A</v>
      </c>
      <c r="MN57" s="146" t="e">
        <f t="shared" si="319"/>
        <v>#N/A</v>
      </c>
      <c r="MO57" s="146" t="e">
        <f t="shared" si="22"/>
        <v>#N/A</v>
      </c>
      <c r="MP57" s="146" t="e">
        <f t="shared" si="299"/>
        <v>#N/A</v>
      </c>
      <c r="MQ57" s="146" t="e">
        <f t="shared" si="299"/>
        <v>#N/A</v>
      </c>
      <c r="MR57" s="146" t="e">
        <f t="shared" si="299"/>
        <v>#N/A</v>
      </c>
      <c r="MS57" s="146" t="e">
        <f t="shared" si="312"/>
        <v>#N/A</v>
      </c>
      <c r="MT57" s="146" t="e">
        <f t="shared" si="312"/>
        <v>#N/A</v>
      </c>
      <c r="MU57" s="146" t="e">
        <f t="shared" si="312"/>
        <v>#N/A</v>
      </c>
      <c r="MV57" s="146" t="e">
        <f t="shared" si="312"/>
        <v>#N/A</v>
      </c>
      <c r="MW57" s="146" t="e">
        <f t="shared" si="312"/>
        <v>#N/A</v>
      </c>
      <c r="MX57" s="146" t="e">
        <f t="shared" si="312"/>
        <v>#N/A</v>
      </c>
      <c r="MY57" s="146" t="e">
        <f t="shared" si="312"/>
        <v>#N/A</v>
      </c>
      <c r="MZ57" s="146" t="e">
        <f t="shared" si="312"/>
        <v>#N/A</v>
      </c>
      <c r="NA57" s="146" t="e">
        <f t="shared" si="312"/>
        <v>#N/A</v>
      </c>
      <c r="NB57" s="146" t="e">
        <f t="shared" si="312"/>
        <v>#N/A</v>
      </c>
      <c r="NC57" s="146" t="e">
        <f t="shared" si="312"/>
        <v>#N/A</v>
      </c>
      <c r="ND57" s="146" t="e">
        <f t="shared" si="312"/>
        <v>#N/A</v>
      </c>
      <c r="NE57" s="146" t="e">
        <f t="shared" si="312"/>
        <v>#N/A</v>
      </c>
      <c r="NF57" s="146" t="e">
        <f t="shared" si="312"/>
        <v>#N/A</v>
      </c>
      <c r="NG57" s="146" t="e">
        <f t="shared" si="312"/>
        <v>#N/A</v>
      </c>
      <c r="NH57" s="146" t="e">
        <f t="shared" si="307"/>
        <v>#N/A</v>
      </c>
      <c r="NI57" s="146" t="e">
        <f t="shared" si="307"/>
        <v>#N/A</v>
      </c>
      <c r="NJ57" s="146" t="e">
        <f t="shared" si="307"/>
        <v>#N/A</v>
      </c>
      <c r="NK57" s="146" t="e">
        <f t="shared" si="307"/>
        <v>#N/A</v>
      </c>
      <c r="NL57" s="146" t="e">
        <f t="shared" si="307"/>
        <v>#N/A</v>
      </c>
      <c r="NM57" s="146" t="e">
        <f t="shared" si="307"/>
        <v>#N/A</v>
      </c>
      <c r="NN57" s="146" t="e">
        <f t="shared" si="307"/>
        <v>#N/A</v>
      </c>
      <c r="NO57" s="146" t="e">
        <f t="shared" si="307"/>
        <v>#N/A</v>
      </c>
      <c r="NP57" s="146" t="e">
        <f t="shared" si="307"/>
        <v>#N/A</v>
      </c>
      <c r="NQ57" s="146" t="e">
        <f t="shared" si="307"/>
        <v>#N/A</v>
      </c>
      <c r="NR57" s="146" t="e">
        <f t="shared" si="307"/>
        <v>#N/A</v>
      </c>
      <c r="NS57" s="146" t="e">
        <f t="shared" si="307"/>
        <v>#N/A</v>
      </c>
      <c r="NT57" s="146" t="e">
        <f t="shared" si="307"/>
        <v>#N/A</v>
      </c>
      <c r="NU57" s="146" t="e">
        <f t="shared" si="307"/>
        <v>#N/A</v>
      </c>
      <c r="NV57" s="146" t="e">
        <f t="shared" si="307"/>
        <v>#N/A</v>
      </c>
      <c r="NW57" s="146" t="e">
        <f t="shared" si="303"/>
        <v>#N/A</v>
      </c>
      <c r="NX57" s="146" t="e">
        <f t="shared" si="303"/>
        <v>#N/A</v>
      </c>
      <c r="NY57" s="146" t="e">
        <f t="shared" si="303"/>
        <v>#N/A</v>
      </c>
      <c r="NZ57" s="146" t="e">
        <f t="shared" si="303"/>
        <v>#N/A</v>
      </c>
      <c r="OA57" s="146" t="e">
        <f t="shared" si="303"/>
        <v>#N/A</v>
      </c>
      <c r="OB57" s="146" t="e">
        <f t="shared" si="303"/>
        <v>#N/A</v>
      </c>
      <c r="OC57" s="146" t="e">
        <f t="shared" si="303"/>
        <v>#N/A</v>
      </c>
      <c r="OD57" s="146" t="e">
        <f t="shared" si="303"/>
        <v>#N/A</v>
      </c>
      <c r="OE57" s="146" t="e">
        <f t="shared" si="303"/>
        <v>#N/A</v>
      </c>
      <c r="OF57" s="146" t="e">
        <f t="shared" si="303"/>
        <v>#N/A</v>
      </c>
      <c r="OG57" s="146" t="e">
        <f t="shared" si="303"/>
        <v>#N/A</v>
      </c>
      <c r="OH57" s="146" t="e">
        <f t="shared" si="303"/>
        <v>#N/A</v>
      </c>
      <c r="OI57" s="146" t="e">
        <f t="shared" si="303"/>
        <v>#N/A</v>
      </c>
      <c r="OJ57" s="146" t="e">
        <f t="shared" si="303"/>
        <v>#N/A</v>
      </c>
      <c r="OK57" s="146" t="e">
        <f t="shared" si="303"/>
        <v>#N/A</v>
      </c>
      <c r="OL57" s="146" t="e">
        <f t="shared" si="320"/>
        <v>#N/A</v>
      </c>
      <c r="OM57" s="146" t="e">
        <f t="shared" si="320"/>
        <v>#N/A</v>
      </c>
      <c r="ON57" s="146" t="e">
        <f t="shared" si="320"/>
        <v>#N/A</v>
      </c>
      <c r="OO57" s="146" t="e">
        <f t="shared" si="320"/>
        <v>#N/A</v>
      </c>
      <c r="OP57" s="146" t="e">
        <f t="shared" si="320"/>
        <v>#N/A</v>
      </c>
      <c r="OQ57" s="146" t="e">
        <f t="shared" si="320"/>
        <v>#N/A</v>
      </c>
      <c r="OR57" s="146" t="e">
        <f t="shared" si="320"/>
        <v>#N/A</v>
      </c>
      <c r="OS57" s="146" t="e">
        <f t="shared" si="320"/>
        <v>#N/A</v>
      </c>
      <c r="OT57" s="146" t="e">
        <f t="shared" si="320"/>
        <v>#N/A</v>
      </c>
      <c r="OU57" s="146" t="e">
        <f t="shared" si="320"/>
        <v>#N/A</v>
      </c>
      <c r="OV57" s="146" t="e">
        <f t="shared" si="320"/>
        <v>#N/A</v>
      </c>
      <c r="OW57" s="146" t="e">
        <f t="shared" si="320"/>
        <v>#N/A</v>
      </c>
      <c r="OX57" s="146" t="e">
        <f t="shared" si="320"/>
        <v>#N/A</v>
      </c>
      <c r="OY57" s="146" t="e">
        <f t="shared" si="320"/>
        <v>#N/A</v>
      </c>
      <c r="OZ57" s="146" t="e">
        <f t="shared" si="320"/>
        <v>#N/A</v>
      </c>
      <c r="PA57" s="146" t="e">
        <f t="shared" si="23"/>
        <v>#N/A</v>
      </c>
      <c r="PB57" s="146" t="e">
        <f t="shared" si="316"/>
        <v>#N/A</v>
      </c>
      <c r="PC57" s="146" t="e">
        <f t="shared" si="316"/>
        <v>#N/A</v>
      </c>
      <c r="PD57" s="146" t="e">
        <f t="shared" si="316"/>
        <v>#N/A</v>
      </c>
      <c r="PE57" s="146" t="e">
        <f t="shared" si="316"/>
        <v>#N/A</v>
      </c>
      <c r="PF57" s="146" t="e">
        <f t="shared" si="316"/>
        <v>#N/A</v>
      </c>
      <c r="PG57" s="146" t="e">
        <f t="shared" si="316"/>
        <v>#N/A</v>
      </c>
      <c r="PH57" s="146" t="e">
        <f t="shared" si="316"/>
        <v>#N/A</v>
      </c>
      <c r="PI57" s="146" t="e">
        <f t="shared" si="316"/>
        <v>#N/A</v>
      </c>
    </row>
    <row r="58" spans="1:425" hidden="1" x14ac:dyDescent="0.45">
      <c r="A58" s="4">
        <v>55</v>
      </c>
      <c r="B58" s="319" t="str">
        <f>IFERROR(_xlfn.LOGNORM.INV(VLookups!$B$22,LN($G58),LN($K58)),"")</f>
        <v/>
      </c>
      <c r="C58" s="81"/>
      <c r="D58" s="319" t="str">
        <f>IFERROR(_xlfn.LOGNORM.INV(VLookups!$B$23,LN($G58),LN($K58)),"")</f>
        <v/>
      </c>
      <c r="E58" s="32" t="str">
        <f t="shared" si="8"/>
        <v/>
      </c>
      <c r="F58" s="32" t="str">
        <f t="shared" si="9"/>
        <v/>
      </c>
      <c r="G58" s="65" t="str">
        <f>IF(AND(C58&gt;0,NOT(ISBLANK(H58))),IF(VLOOKUP($C$3,VLookups!$A$17:$B$18,2,FALSE),C58*VLOOKUP(H58,VLookups!$A$4:$B$13,2,FALSE),C58),"")</f>
        <v/>
      </c>
      <c r="H58" s="21"/>
      <c r="I58" s="53"/>
      <c r="J58" s="237"/>
      <c r="K58" s="320" t="str">
        <f>IF(C58&gt;0,IF(ISBLANK(J58),IF(ISBLANK(H58),"",VLOOKUP(H58,VLookups!$A$4:$C$13,3,FALSE)),J58),"")</f>
        <v/>
      </c>
      <c r="L58" s="320" t="str">
        <f t="shared" si="10"/>
        <v/>
      </c>
      <c r="M58" s="67" t="str">
        <f t="shared" si="11"/>
        <v/>
      </c>
      <c r="N58" s="81"/>
      <c r="O58" s="230" t="str">
        <f>IF(AND(N58&gt;0,C58&gt;0,NOT(K58="")),ABS(VLOOKUP($N$1,VLookups!$A$27:$B$28,2,FALSE)-_xlfn.LOGNORM.DIST(N58,LN(G58),LN(K58),TRUE)),"")</f>
        <v/>
      </c>
      <c r="P58" s="80" t="str">
        <f>IF(AND($B58&gt;0,$C58&gt;0,$D58&gt;0,NOT(ISBLANK($H58))),_xlfn.LOGNORM.INV(ABS(VLOOKUP($N$1,VLookups!$A$27:$B$28,2,FALSE)-P$3),LN($G58),LN($K58)),"")</f>
        <v/>
      </c>
      <c r="Q58" s="79" t="str">
        <f>IF(AND($B58&gt;0,$C58&gt;0,$D58&gt;0,NOT(ISBLANK($H58))),_xlfn.LOGNORM.INV(ABS(VLOOKUP($N$1,VLookups!$A$27:$B$28,2,FALSE)-Q$3),LN($G58),LN($K58)),"")</f>
        <v/>
      </c>
      <c r="R58" s="80" t="str">
        <f>IF(AND($B58&gt;0,$C58&gt;0,$D58&gt;0,NOT(ISBLANK($H58))),_xlfn.LOGNORM.INV(ABS(VLOOKUP($N$1,VLookups!$A$27:$B$28,2,FALSE)-R$3),LN($G58),LN($K58)),"")</f>
        <v/>
      </c>
      <c r="S58" s="79" t="str">
        <f>IF(AND($B58&gt;0,$C58&gt;0,$D58&gt;0,NOT(ISBLANK($H58))),_xlfn.LOGNORM.INV(ABS(VLOOKUP($N$1,VLookups!$A$27:$B$28,2,FALSE)-S$3),LN($G58),LN($K58)),"")</f>
        <v/>
      </c>
      <c r="T58" s="80" t="str">
        <f>IF(AND($B58&gt;0,$C58&gt;0,$D58&gt;0,NOT(ISBLANK($H58))),_xlfn.LOGNORM.INV(ABS(VLOOKUP($N$1,VLookups!$A$27:$B$28,2,FALSE)-T$3),LN($G58),LN($K58)),"")</f>
        <v/>
      </c>
      <c r="U58" s="79" t="str">
        <f>IF(AND($B58&gt;0,$C58&gt;0,$D58&gt;0,NOT(ISBLANK($H58))),_xlfn.LOGNORM.INV(ABS(VLOOKUP($N$1,VLookups!$A$27:$B$28,2,FALSE)-U$3),LN($G58),LN($K58)),"")</f>
        <v/>
      </c>
      <c r="V58" s="5"/>
      <c r="W58" s="145" t="str">
        <f t="shared" si="12"/>
        <v/>
      </c>
      <c r="X58" s="145" t="str">
        <f t="shared" si="13"/>
        <v/>
      </c>
      <c r="Y58" s="46" t="str">
        <f t="shared" ref="Y58" si="325">IF(ISNONTEXT($W58),X58+$W58,"")</f>
        <v/>
      </c>
      <c r="Z58" s="46" t="str">
        <f t="shared" si="25"/>
        <v/>
      </c>
      <c r="AA58" s="46" t="str">
        <f t="shared" si="26"/>
        <v/>
      </c>
      <c r="AB58" s="46" t="str">
        <f t="shared" si="27"/>
        <v/>
      </c>
      <c r="AC58" s="46" t="str">
        <f t="shared" si="28"/>
        <v/>
      </c>
      <c r="AD58" s="46" t="str">
        <f t="shared" si="29"/>
        <v/>
      </c>
      <c r="AE58" s="46" t="str">
        <f t="shared" si="30"/>
        <v/>
      </c>
      <c r="AF58" s="46" t="str">
        <f t="shared" si="31"/>
        <v/>
      </c>
      <c r="AG58" s="46" t="str">
        <f t="shared" si="32"/>
        <v/>
      </c>
      <c r="AH58" s="46" t="str">
        <f t="shared" si="33"/>
        <v/>
      </c>
      <c r="AI58" s="46" t="str">
        <f t="shared" si="34"/>
        <v/>
      </c>
      <c r="AJ58" s="46" t="str">
        <f t="shared" si="35"/>
        <v/>
      </c>
      <c r="AK58" s="46" t="str">
        <f t="shared" si="36"/>
        <v/>
      </c>
      <c r="AL58" s="46" t="str">
        <f t="shared" si="37"/>
        <v/>
      </c>
      <c r="AM58" s="46" t="str">
        <f t="shared" si="38"/>
        <v/>
      </c>
      <c r="AN58" s="46" t="str">
        <f t="shared" si="39"/>
        <v/>
      </c>
      <c r="AO58" s="46" t="str">
        <f t="shared" si="40"/>
        <v/>
      </c>
      <c r="AP58" s="46" t="str">
        <f t="shared" si="41"/>
        <v/>
      </c>
      <c r="AQ58" s="46" t="str">
        <f t="shared" si="42"/>
        <v/>
      </c>
      <c r="AR58" s="46" t="str">
        <f t="shared" si="43"/>
        <v/>
      </c>
      <c r="AS58" s="46" t="str">
        <f t="shared" si="44"/>
        <v/>
      </c>
      <c r="AT58" s="46" t="str">
        <f t="shared" si="45"/>
        <v/>
      </c>
      <c r="AU58" s="46" t="str">
        <f t="shared" si="46"/>
        <v/>
      </c>
      <c r="AV58" s="46" t="str">
        <f t="shared" si="47"/>
        <v/>
      </c>
      <c r="AW58" s="46" t="str">
        <f t="shared" si="48"/>
        <v/>
      </c>
      <c r="AX58" s="46" t="str">
        <f t="shared" si="49"/>
        <v/>
      </c>
      <c r="AY58" s="46" t="str">
        <f t="shared" si="50"/>
        <v/>
      </c>
      <c r="AZ58" s="46" t="str">
        <f t="shared" si="51"/>
        <v/>
      </c>
      <c r="BA58" s="46" t="str">
        <f t="shared" si="52"/>
        <v/>
      </c>
      <c r="BB58" s="46" t="str">
        <f t="shared" si="53"/>
        <v/>
      </c>
      <c r="BC58" s="46" t="str">
        <f t="shared" si="54"/>
        <v/>
      </c>
      <c r="BD58" s="46" t="str">
        <f t="shared" si="55"/>
        <v/>
      </c>
      <c r="BE58" s="46" t="str">
        <f t="shared" si="56"/>
        <v/>
      </c>
      <c r="BF58" s="46" t="str">
        <f t="shared" si="57"/>
        <v/>
      </c>
      <c r="BG58" s="46" t="str">
        <f t="shared" si="58"/>
        <v/>
      </c>
      <c r="BH58" s="46" t="str">
        <f t="shared" si="59"/>
        <v/>
      </c>
      <c r="BI58" s="46" t="str">
        <f t="shared" si="60"/>
        <v/>
      </c>
      <c r="BJ58" s="46" t="str">
        <f t="shared" si="61"/>
        <v/>
      </c>
      <c r="BK58" s="46" t="str">
        <f t="shared" si="62"/>
        <v/>
      </c>
      <c r="BL58" s="46" t="str">
        <f t="shared" si="63"/>
        <v/>
      </c>
      <c r="BM58" s="46" t="str">
        <f t="shared" si="64"/>
        <v/>
      </c>
      <c r="BN58" s="46" t="str">
        <f t="shared" si="65"/>
        <v/>
      </c>
      <c r="BO58" s="46" t="str">
        <f t="shared" si="66"/>
        <v/>
      </c>
      <c r="BP58" s="46" t="str">
        <f t="shared" si="67"/>
        <v/>
      </c>
      <c r="BQ58" s="46" t="str">
        <f t="shared" si="68"/>
        <v/>
      </c>
      <c r="BR58" s="46" t="str">
        <f t="shared" si="69"/>
        <v/>
      </c>
      <c r="BS58" s="46" t="str">
        <f t="shared" si="70"/>
        <v/>
      </c>
      <c r="BT58" s="46" t="str">
        <f t="shared" si="71"/>
        <v/>
      </c>
      <c r="BU58" s="46" t="str">
        <f t="shared" si="72"/>
        <v/>
      </c>
      <c r="BV58" s="46" t="str">
        <f t="shared" si="73"/>
        <v/>
      </c>
      <c r="BW58" s="46" t="str">
        <f t="shared" si="74"/>
        <v/>
      </c>
      <c r="BX58" s="46" t="str">
        <f t="shared" si="75"/>
        <v/>
      </c>
      <c r="BY58" s="46" t="str">
        <f t="shared" si="76"/>
        <v/>
      </c>
      <c r="BZ58" s="46" t="str">
        <f t="shared" si="77"/>
        <v/>
      </c>
      <c r="CA58" s="46" t="str">
        <f t="shared" si="78"/>
        <v/>
      </c>
      <c r="CB58" s="46" t="str">
        <f t="shared" si="79"/>
        <v/>
      </c>
      <c r="CC58" s="46" t="str">
        <f t="shared" si="80"/>
        <v/>
      </c>
      <c r="CD58" s="46" t="str">
        <f t="shared" si="81"/>
        <v/>
      </c>
      <c r="CE58" s="46" t="str">
        <f t="shared" si="82"/>
        <v/>
      </c>
      <c r="CF58" s="46" t="str">
        <f t="shared" si="83"/>
        <v/>
      </c>
      <c r="CG58" s="46" t="str">
        <f t="shared" si="84"/>
        <v/>
      </c>
      <c r="CH58" s="46" t="str">
        <f t="shared" si="85"/>
        <v/>
      </c>
      <c r="CI58" s="46" t="str">
        <f t="shared" si="86"/>
        <v/>
      </c>
      <c r="CJ58" s="46" t="str">
        <f t="shared" si="87"/>
        <v/>
      </c>
      <c r="CK58" s="46" t="str">
        <f t="shared" si="18"/>
        <v/>
      </c>
      <c r="CL58" s="46" t="str">
        <f t="shared" si="88"/>
        <v/>
      </c>
      <c r="CM58" s="46" t="str">
        <f t="shared" si="89"/>
        <v/>
      </c>
      <c r="CN58" s="46" t="str">
        <f t="shared" si="90"/>
        <v/>
      </c>
      <c r="CO58" s="46" t="str">
        <f t="shared" si="91"/>
        <v/>
      </c>
      <c r="CP58" s="46" t="str">
        <f t="shared" si="92"/>
        <v/>
      </c>
      <c r="CQ58" s="46" t="str">
        <f t="shared" si="93"/>
        <v/>
      </c>
      <c r="CR58" s="46" t="str">
        <f t="shared" si="94"/>
        <v/>
      </c>
      <c r="CS58" s="46" t="str">
        <f t="shared" si="95"/>
        <v/>
      </c>
      <c r="CT58" s="46" t="str">
        <f t="shared" si="96"/>
        <v/>
      </c>
      <c r="CU58" s="46" t="str">
        <f t="shared" si="97"/>
        <v/>
      </c>
      <c r="CV58" s="46" t="str">
        <f t="shared" si="98"/>
        <v/>
      </c>
      <c r="CW58" s="46" t="str">
        <f t="shared" si="99"/>
        <v/>
      </c>
      <c r="CX58" s="46" t="str">
        <f t="shared" si="100"/>
        <v/>
      </c>
      <c r="CY58" s="46" t="str">
        <f t="shared" si="101"/>
        <v/>
      </c>
      <c r="CZ58" s="46" t="str">
        <f t="shared" si="102"/>
        <v/>
      </c>
      <c r="DA58" s="46" t="str">
        <f t="shared" si="103"/>
        <v/>
      </c>
      <c r="DB58" s="46" t="str">
        <f t="shared" si="104"/>
        <v/>
      </c>
      <c r="DC58" s="46" t="str">
        <f t="shared" si="105"/>
        <v/>
      </c>
      <c r="DD58" s="46" t="str">
        <f t="shared" si="106"/>
        <v/>
      </c>
      <c r="DE58" s="46" t="str">
        <f t="shared" si="107"/>
        <v/>
      </c>
      <c r="DF58" s="46" t="str">
        <f t="shared" si="108"/>
        <v/>
      </c>
      <c r="DG58" s="46" t="str">
        <f t="shared" si="109"/>
        <v/>
      </c>
      <c r="DH58" s="46" t="str">
        <f t="shared" si="110"/>
        <v/>
      </c>
      <c r="DI58" s="46" t="str">
        <f t="shared" si="111"/>
        <v/>
      </c>
      <c r="DJ58" s="46" t="str">
        <f t="shared" si="112"/>
        <v/>
      </c>
      <c r="DK58" s="46" t="str">
        <f t="shared" si="113"/>
        <v/>
      </c>
      <c r="DL58" s="46" t="str">
        <f t="shared" si="114"/>
        <v/>
      </c>
      <c r="DM58" s="46" t="str">
        <f t="shared" si="115"/>
        <v/>
      </c>
      <c r="DN58" s="46" t="str">
        <f t="shared" si="116"/>
        <v/>
      </c>
      <c r="DO58" s="46" t="str">
        <f t="shared" si="117"/>
        <v/>
      </c>
      <c r="DP58" s="46" t="str">
        <f t="shared" si="118"/>
        <v/>
      </c>
      <c r="DQ58" s="46" t="str">
        <f t="shared" si="119"/>
        <v/>
      </c>
      <c r="DR58" s="46" t="str">
        <f t="shared" si="120"/>
        <v/>
      </c>
      <c r="DS58" s="46" t="str">
        <f t="shared" si="121"/>
        <v/>
      </c>
      <c r="DT58" s="46" t="str">
        <f t="shared" si="122"/>
        <v/>
      </c>
      <c r="DU58" s="46" t="str">
        <f t="shared" si="123"/>
        <v/>
      </c>
      <c r="DV58" s="46" t="str">
        <f t="shared" si="124"/>
        <v/>
      </c>
      <c r="DW58" s="46" t="str">
        <f t="shared" si="125"/>
        <v/>
      </c>
      <c r="DX58" s="46" t="str">
        <f t="shared" si="126"/>
        <v/>
      </c>
      <c r="DY58" s="46" t="str">
        <f t="shared" si="127"/>
        <v/>
      </c>
      <c r="DZ58" s="46" t="str">
        <f t="shared" si="128"/>
        <v/>
      </c>
      <c r="EA58" s="46" t="str">
        <f t="shared" si="129"/>
        <v/>
      </c>
      <c r="EB58" s="46" t="str">
        <f t="shared" si="130"/>
        <v/>
      </c>
      <c r="EC58" s="46" t="str">
        <f t="shared" si="131"/>
        <v/>
      </c>
      <c r="ED58" s="46" t="str">
        <f t="shared" si="132"/>
        <v/>
      </c>
      <c r="EE58" s="46" t="str">
        <f t="shared" si="133"/>
        <v/>
      </c>
      <c r="EF58" s="46" t="str">
        <f t="shared" si="134"/>
        <v/>
      </c>
      <c r="EG58" s="46" t="str">
        <f t="shared" si="135"/>
        <v/>
      </c>
      <c r="EH58" s="46" t="str">
        <f t="shared" si="136"/>
        <v/>
      </c>
      <c r="EI58" s="46" t="str">
        <f t="shared" si="137"/>
        <v/>
      </c>
      <c r="EJ58" s="46" t="str">
        <f t="shared" si="138"/>
        <v/>
      </c>
      <c r="EK58" s="46" t="str">
        <f t="shared" si="139"/>
        <v/>
      </c>
      <c r="EL58" s="46" t="str">
        <f t="shared" si="140"/>
        <v/>
      </c>
      <c r="EM58" s="46" t="str">
        <f t="shared" si="141"/>
        <v/>
      </c>
      <c r="EN58" s="46" t="str">
        <f t="shared" si="142"/>
        <v/>
      </c>
      <c r="EO58" s="46" t="str">
        <f t="shared" si="143"/>
        <v/>
      </c>
      <c r="EP58" s="46" t="str">
        <f t="shared" si="144"/>
        <v/>
      </c>
      <c r="EQ58" s="46" t="str">
        <f t="shared" si="145"/>
        <v/>
      </c>
      <c r="ER58" s="46" t="str">
        <f t="shared" si="146"/>
        <v/>
      </c>
      <c r="ES58" s="46" t="str">
        <f t="shared" si="147"/>
        <v/>
      </c>
      <c r="ET58" s="46" t="str">
        <f t="shared" si="148"/>
        <v/>
      </c>
      <c r="EU58" s="46" t="str">
        <f t="shared" si="149"/>
        <v/>
      </c>
      <c r="EV58" s="46" t="str">
        <f t="shared" si="150"/>
        <v/>
      </c>
      <c r="EW58" s="46" t="str">
        <f t="shared" si="19"/>
        <v/>
      </c>
      <c r="EX58" s="46" t="str">
        <f t="shared" si="151"/>
        <v/>
      </c>
      <c r="EY58" s="46" t="str">
        <f t="shared" si="152"/>
        <v/>
      </c>
      <c r="EZ58" s="46" t="str">
        <f t="shared" si="153"/>
        <v/>
      </c>
      <c r="FA58" s="46" t="str">
        <f t="shared" si="154"/>
        <v/>
      </c>
      <c r="FB58" s="46" t="str">
        <f t="shared" si="155"/>
        <v/>
      </c>
      <c r="FC58" s="46" t="str">
        <f t="shared" si="156"/>
        <v/>
      </c>
      <c r="FD58" s="46" t="str">
        <f t="shared" si="157"/>
        <v/>
      </c>
      <c r="FE58" s="46" t="str">
        <f t="shared" si="158"/>
        <v/>
      </c>
      <c r="FF58" s="46" t="str">
        <f t="shared" si="159"/>
        <v/>
      </c>
      <c r="FG58" s="46" t="str">
        <f t="shared" si="160"/>
        <v/>
      </c>
      <c r="FH58" s="46" t="str">
        <f t="shared" si="161"/>
        <v/>
      </c>
      <c r="FI58" s="46" t="str">
        <f t="shared" si="162"/>
        <v/>
      </c>
      <c r="FJ58" s="46" t="str">
        <f t="shared" si="163"/>
        <v/>
      </c>
      <c r="FK58" s="46" t="str">
        <f t="shared" si="164"/>
        <v/>
      </c>
      <c r="FL58" s="46" t="str">
        <f t="shared" si="165"/>
        <v/>
      </c>
      <c r="FM58" s="46" t="str">
        <f t="shared" si="166"/>
        <v/>
      </c>
      <c r="FN58" s="46" t="str">
        <f t="shared" si="167"/>
        <v/>
      </c>
      <c r="FO58" s="46" t="str">
        <f t="shared" si="168"/>
        <v/>
      </c>
      <c r="FP58" s="46" t="str">
        <f t="shared" si="169"/>
        <v/>
      </c>
      <c r="FQ58" s="46" t="str">
        <f t="shared" si="170"/>
        <v/>
      </c>
      <c r="FR58" s="46" t="str">
        <f t="shared" si="171"/>
        <v/>
      </c>
      <c r="FS58" s="46" t="str">
        <f t="shared" si="172"/>
        <v/>
      </c>
      <c r="FT58" s="46" t="str">
        <f t="shared" si="173"/>
        <v/>
      </c>
      <c r="FU58" s="46" t="str">
        <f t="shared" si="174"/>
        <v/>
      </c>
      <c r="FV58" s="46" t="str">
        <f t="shared" si="175"/>
        <v/>
      </c>
      <c r="FW58" s="46" t="str">
        <f t="shared" si="176"/>
        <v/>
      </c>
      <c r="FX58" s="46" t="str">
        <f t="shared" si="177"/>
        <v/>
      </c>
      <c r="FY58" s="46" t="str">
        <f t="shared" si="178"/>
        <v/>
      </c>
      <c r="FZ58" s="46" t="str">
        <f t="shared" si="179"/>
        <v/>
      </c>
      <c r="GA58" s="46" t="str">
        <f t="shared" si="180"/>
        <v/>
      </c>
      <c r="GB58" s="46" t="str">
        <f t="shared" si="181"/>
        <v/>
      </c>
      <c r="GC58" s="46" t="str">
        <f t="shared" si="182"/>
        <v/>
      </c>
      <c r="GD58" s="46" t="str">
        <f t="shared" si="183"/>
        <v/>
      </c>
      <c r="GE58" s="46" t="str">
        <f t="shared" si="184"/>
        <v/>
      </c>
      <c r="GF58" s="46" t="str">
        <f t="shared" si="185"/>
        <v/>
      </c>
      <c r="GG58" s="46" t="str">
        <f t="shared" si="186"/>
        <v/>
      </c>
      <c r="GH58" s="46" t="str">
        <f t="shared" si="187"/>
        <v/>
      </c>
      <c r="GI58" s="46" t="str">
        <f t="shared" si="188"/>
        <v/>
      </c>
      <c r="GJ58" s="46" t="str">
        <f t="shared" si="189"/>
        <v/>
      </c>
      <c r="GK58" s="46" t="str">
        <f t="shared" si="190"/>
        <v/>
      </c>
      <c r="GL58" s="46" t="str">
        <f t="shared" si="191"/>
        <v/>
      </c>
      <c r="GM58" s="46" t="str">
        <f t="shared" si="192"/>
        <v/>
      </c>
      <c r="GN58" s="46" t="str">
        <f t="shared" si="193"/>
        <v/>
      </c>
      <c r="GO58" s="46" t="str">
        <f t="shared" si="194"/>
        <v/>
      </c>
      <c r="GP58" s="46" t="str">
        <f t="shared" si="195"/>
        <v/>
      </c>
      <c r="GQ58" s="46" t="str">
        <f t="shared" si="196"/>
        <v/>
      </c>
      <c r="GR58" s="46" t="str">
        <f t="shared" si="197"/>
        <v/>
      </c>
      <c r="GS58" s="46" t="str">
        <f t="shared" si="198"/>
        <v/>
      </c>
      <c r="GT58" s="46" t="str">
        <f t="shared" si="199"/>
        <v/>
      </c>
      <c r="GU58" s="46" t="str">
        <f t="shared" si="200"/>
        <v/>
      </c>
      <c r="GV58" s="46" t="str">
        <f t="shared" si="201"/>
        <v/>
      </c>
      <c r="GW58" s="46" t="str">
        <f t="shared" si="202"/>
        <v/>
      </c>
      <c r="GX58" s="46" t="str">
        <f t="shared" si="203"/>
        <v/>
      </c>
      <c r="GY58" s="46" t="str">
        <f t="shared" si="204"/>
        <v/>
      </c>
      <c r="GZ58" s="46" t="str">
        <f t="shared" si="205"/>
        <v/>
      </c>
      <c r="HA58" s="46" t="str">
        <f t="shared" si="206"/>
        <v/>
      </c>
      <c r="HB58" s="46" t="str">
        <f t="shared" si="207"/>
        <v/>
      </c>
      <c r="HC58" s="46" t="str">
        <f t="shared" si="208"/>
        <v/>
      </c>
      <c r="HD58" s="46" t="str">
        <f t="shared" si="209"/>
        <v/>
      </c>
      <c r="HE58" s="46" t="str">
        <f t="shared" si="210"/>
        <v/>
      </c>
      <c r="HF58" s="46" t="str">
        <f t="shared" si="211"/>
        <v/>
      </c>
      <c r="HG58" s="46" t="str">
        <f t="shared" si="212"/>
        <v/>
      </c>
      <c r="HH58" s="46" t="str">
        <f t="shared" si="213"/>
        <v/>
      </c>
      <c r="HI58" s="46" t="str">
        <f t="shared" si="20"/>
        <v/>
      </c>
      <c r="HJ58" s="46" t="str">
        <f t="shared" si="241"/>
        <v/>
      </c>
      <c r="HK58" s="46" t="str">
        <f t="shared" si="242"/>
        <v/>
      </c>
      <c r="HL58" s="46" t="str">
        <f t="shared" si="243"/>
        <v/>
      </c>
      <c r="HM58" s="46" t="str">
        <f t="shared" si="244"/>
        <v/>
      </c>
      <c r="HN58" s="46" t="str">
        <f t="shared" si="245"/>
        <v/>
      </c>
      <c r="HO58" s="46" t="str">
        <f t="shared" si="246"/>
        <v/>
      </c>
      <c r="HP58" s="46" t="str">
        <f t="shared" si="247"/>
        <v/>
      </c>
      <c r="HQ58" s="146" t="e">
        <f t="shared" si="283"/>
        <v>#N/A</v>
      </c>
      <c r="HR58" s="146" t="e">
        <f t="shared" si="297"/>
        <v>#N/A</v>
      </c>
      <c r="HS58" s="146" t="e">
        <f t="shared" si="297"/>
        <v>#N/A</v>
      </c>
      <c r="HT58" s="146" t="e">
        <f t="shared" si="297"/>
        <v>#N/A</v>
      </c>
      <c r="HU58" s="146" t="e">
        <f t="shared" si="310"/>
        <v>#N/A</v>
      </c>
      <c r="HV58" s="146" t="e">
        <f t="shared" si="310"/>
        <v>#N/A</v>
      </c>
      <c r="HW58" s="146" t="e">
        <f t="shared" si="310"/>
        <v>#N/A</v>
      </c>
      <c r="HX58" s="146" t="e">
        <f t="shared" si="310"/>
        <v>#N/A</v>
      </c>
      <c r="HY58" s="146" t="e">
        <f t="shared" si="310"/>
        <v>#N/A</v>
      </c>
      <c r="HZ58" s="146" t="e">
        <f t="shared" si="310"/>
        <v>#N/A</v>
      </c>
      <c r="IA58" s="146" t="e">
        <f t="shared" si="310"/>
        <v>#N/A</v>
      </c>
      <c r="IB58" s="146" t="e">
        <f t="shared" si="310"/>
        <v>#N/A</v>
      </c>
      <c r="IC58" s="146" t="e">
        <f t="shared" si="310"/>
        <v>#N/A</v>
      </c>
      <c r="ID58" s="146" t="e">
        <f t="shared" si="310"/>
        <v>#N/A</v>
      </c>
      <c r="IE58" s="146" t="e">
        <f t="shared" si="310"/>
        <v>#N/A</v>
      </c>
      <c r="IF58" s="146" t="e">
        <f t="shared" si="310"/>
        <v>#N/A</v>
      </c>
      <c r="IG58" s="146" t="e">
        <f t="shared" si="310"/>
        <v>#N/A</v>
      </c>
      <c r="IH58" s="146" t="e">
        <f t="shared" si="310"/>
        <v>#N/A</v>
      </c>
      <c r="II58" s="146" t="e">
        <f t="shared" si="310"/>
        <v>#N/A</v>
      </c>
      <c r="IJ58" s="146" t="e">
        <f t="shared" si="305"/>
        <v>#N/A</v>
      </c>
      <c r="IK58" s="146" t="e">
        <f t="shared" si="305"/>
        <v>#N/A</v>
      </c>
      <c r="IL58" s="146" t="e">
        <f t="shared" si="305"/>
        <v>#N/A</v>
      </c>
      <c r="IM58" s="146" t="e">
        <f t="shared" si="305"/>
        <v>#N/A</v>
      </c>
      <c r="IN58" s="146" t="e">
        <f t="shared" si="305"/>
        <v>#N/A</v>
      </c>
      <c r="IO58" s="146" t="e">
        <f t="shared" si="305"/>
        <v>#N/A</v>
      </c>
      <c r="IP58" s="146" t="e">
        <f t="shared" si="305"/>
        <v>#N/A</v>
      </c>
      <c r="IQ58" s="146" t="e">
        <f t="shared" si="305"/>
        <v>#N/A</v>
      </c>
      <c r="IR58" s="146" t="e">
        <f t="shared" si="305"/>
        <v>#N/A</v>
      </c>
      <c r="IS58" s="146" t="e">
        <f t="shared" si="305"/>
        <v>#N/A</v>
      </c>
      <c r="IT58" s="146" t="e">
        <f t="shared" si="305"/>
        <v>#N/A</v>
      </c>
      <c r="IU58" s="146" t="e">
        <f t="shared" si="305"/>
        <v>#N/A</v>
      </c>
      <c r="IV58" s="146" t="e">
        <f t="shared" si="305"/>
        <v>#N/A</v>
      </c>
      <c r="IW58" s="146" t="e">
        <f t="shared" si="305"/>
        <v>#N/A</v>
      </c>
      <c r="IX58" s="146" t="e">
        <f t="shared" si="305"/>
        <v>#N/A</v>
      </c>
      <c r="IY58" s="146" t="e">
        <f t="shared" si="301"/>
        <v>#N/A</v>
      </c>
      <c r="IZ58" s="146" t="e">
        <f t="shared" si="301"/>
        <v>#N/A</v>
      </c>
      <c r="JA58" s="146" t="e">
        <f t="shared" si="301"/>
        <v>#N/A</v>
      </c>
      <c r="JB58" s="146" t="e">
        <f t="shared" si="301"/>
        <v>#N/A</v>
      </c>
      <c r="JC58" s="146" t="e">
        <f t="shared" si="301"/>
        <v>#N/A</v>
      </c>
      <c r="JD58" s="146" t="e">
        <f t="shared" si="301"/>
        <v>#N/A</v>
      </c>
      <c r="JE58" s="146" t="e">
        <f t="shared" si="301"/>
        <v>#N/A</v>
      </c>
      <c r="JF58" s="146" t="e">
        <f t="shared" si="301"/>
        <v>#N/A</v>
      </c>
      <c r="JG58" s="146" t="e">
        <f t="shared" si="301"/>
        <v>#N/A</v>
      </c>
      <c r="JH58" s="146" t="e">
        <f t="shared" si="301"/>
        <v>#N/A</v>
      </c>
      <c r="JI58" s="146" t="e">
        <f t="shared" si="301"/>
        <v>#N/A</v>
      </c>
      <c r="JJ58" s="146" t="e">
        <f t="shared" si="301"/>
        <v>#N/A</v>
      </c>
      <c r="JK58" s="146" t="e">
        <f t="shared" si="301"/>
        <v>#N/A</v>
      </c>
      <c r="JL58" s="146" t="e">
        <f t="shared" si="301"/>
        <v>#N/A</v>
      </c>
      <c r="JM58" s="146" t="e">
        <f t="shared" si="301"/>
        <v>#N/A</v>
      </c>
      <c r="JN58" s="146" t="e">
        <f t="shared" si="318"/>
        <v>#N/A</v>
      </c>
      <c r="JO58" s="146" t="e">
        <f t="shared" si="318"/>
        <v>#N/A</v>
      </c>
      <c r="JP58" s="146" t="e">
        <f t="shared" si="318"/>
        <v>#N/A</v>
      </c>
      <c r="JQ58" s="146" t="e">
        <f t="shared" si="318"/>
        <v>#N/A</v>
      </c>
      <c r="JR58" s="146" t="e">
        <f t="shared" si="318"/>
        <v>#N/A</v>
      </c>
      <c r="JS58" s="146" t="e">
        <f t="shared" si="318"/>
        <v>#N/A</v>
      </c>
      <c r="JT58" s="146" t="e">
        <f t="shared" si="318"/>
        <v>#N/A</v>
      </c>
      <c r="JU58" s="146" t="e">
        <f t="shared" si="318"/>
        <v>#N/A</v>
      </c>
      <c r="JV58" s="146" t="e">
        <f t="shared" si="318"/>
        <v>#N/A</v>
      </c>
      <c r="JW58" s="146" t="e">
        <f t="shared" si="318"/>
        <v>#N/A</v>
      </c>
      <c r="JX58" s="146" t="e">
        <f t="shared" si="318"/>
        <v>#N/A</v>
      </c>
      <c r="JY58" s="146" t="e">
        <f t="shared" si="318"/>
        <v>#N/A</v>
      </c>
      <c r="JZ58" s="146" t="e">
        <f t="shared" si="318"/>
        <v>#N/A</v>
      </c>
      <c r="KA58" s="146" t="e">
        <f t="shared" si="318"/>
        <v>#N/A</v>
      </c>
      <c r="KB58" s="146" t="e">
        <f t="shared" si="318"/>
        <v>#N/A</v>
      </c>
      <c r="KC58" s="146" t="e">
        <f t="shared" si="21"/>
        <v>#N/A</v>
      </c>
      <c r="KD58" s="146" t="e">
        <f t="shared" si="298"/>
        <v>#N/A</v>
      </c>
      <c r="KE58" s="146" t="e">
        <f t="shared" si="298"/>
        <v>#N/A</v>
      </c>
      <c r="KF58" s="146" t="e">
        <f t="shared" si="298"/>
        <v>#N/A</v>
      </c>
      <c r="KG58" s="146" t="e">
        <f t="shared" si="311"/>
        <v>#N/A</v>
      </c>
      <c r="KH58" s="146" t="e">
        <f t="shared" si="311"/>
        <v>#N/A</v>
      </c>
      <c r="KI58" s="146" t="e">
        <f t="shared" si="311"/>
        <v>#N/A</v>
      </c>
      <c r="KJ58" s="146" t="e">
        <f t="shared" si="311"/>
        <v>#N/A</v>
      </c>
      <c r="KK58" s="146" t="e">
        <f t="shared" si="311"/>
        <v>#N/A</v>
      </c>
      <c r="KL58" s="146" t="e">
        <f t="shared" si="311"/>
        <v>#N/A</v>
      </c>
      <c r="KM58" s="146" t="e">
        <f t="shared" si="311"/>
        <v>#N/A</v>
      </c>
      <c r="KN58" s="146" t="e">
        <f t="shared" si="311"/>
        <v>#N/A</v>
      </c>
      <c r="KO58" s="146" t="e">
        <f t="shared" si="311"/>
        <v>#N/A</v>
      </c>
      <c r="KP58" s="146" t="e">
        <f t="shared" si="311"/>
        <v>#N/A</v>
      </c>
      <c r="KQ58" s="146" t="e">
        <f t="shared" si="311"/>
        <v>#N/A</v>
      </c>
      <c r="KR58" s="146" t="e">
        <f t="shared" si="311"/>
        <v>#N/A</v>
      </c>
      <c r="KS58" s="146" t="e">
        <f t="shared" si="311"/>
        <v>#N/A</v>
      </c>
      <c r="KT58" s="146" t="e">
        <f t="shared" si="311"/>
        <v>#N/A</v>
      </c>
      <c r="KU58" s="146" t="e">
        <f t="shared" si="311"/>
        <v>#N/A</v>
      </c>
      <c r="KV58" s="146" t="e">
        <f t="shared" si="306"/>
        <v>#N/A</v>
      </c>
      <c r="KW58" s="146" t="e">
        <f t="shared" si="306"/>
        <v>#N/A</v>
      </c>
      <c r="KX58" s="146" t="e">
        <f t="shared" si="306"/>
        <v>#N/A</v>
      </c>
      <c r="KY58" s="146" t="e">
        <f t="shared" si="306"/>
        <v>#N/A</v>
      </c>
      <c r="KZ58" s="146" t="e">
        <f t="shared" si="306"/>
        <v>#N/A</v>
      </c>
      <c r="LA58" s="146" t="e">
        <f t="shared" si="306"/>
        <v>#N/A</v>
      </c>
      <c r="LB58" s="146" t="e">
        <f t="shared" si="306"/>
        <v>#N/A</v>
      </c>
      <c r="LC58" s="146" t="e">
        <f t="shared" si="306"/>
        <v>#N/A</v>
      </c>
      <c r="LD58" s="146" t="e">
        <f t="shared" si="306"/>
        <v>#N/A</v>
      </c>
      <c r="LE58" s="146" t="e">
        <f t="shared" si="306"/>
        <v>#N/A</v>
      </c>
      <c r="LF58" s="146" t="e">
        <f t="shared" si="306"/>
        <v>#N/A</v>
      </c>
      <c r="LG58" s="146" t="e">
        <f t="shared" si="306"/>
        <v>#N/A</v>
      </c>
      <c r="LH58" s="146" t="e">
        <f t="shared" si="306"/>
        <v>#N/A</v>
      </c>
      <c r="LI58" s="146" t="e">
        <f t="shared" si="306"/>
        <v>#N/A</v>
      </c>
      <c r="LJ58" s="146" t="e">
        <f t="shared" si="306"/>
        <v>#N/A</v>
      </c>
      <c r="LK58" s="146" t="e">
        <f t="shared" si="302"/>
        <v>#N/A</v>
      </c>
      <c r="LL58" s="146" t="e">
        <f t="shared" si="302"/>
        <v>#N/A</v>
      </c>
      <c r="LM58" s="146" t="e">
        <f t="shared" si="302"/>
        <v>#N/A</v>
      </c>
      <c r="LN58" s="146" t="e">
        <f t="shared" si="302"/>
        <v>#N/A</v>
      </c>
      <c r="LO58" s="146" t="e">
        <f t="shared" si="302"/>
        <v>#N/A</v>
      </c>
      <c r="LP58" s="146" t="e">
        <f t="shared" si="302"/>
        <v>#N/A</v>
      </c>
      <c r="LQ58" s="146" t="e">
        <f t="shared" si="302"/>
        <v>#N/A</v>
      </c>
      <c r="LR58" s="146" t="e">
        <f t="shared" si="302"/>
        <v>#N/A</v>
      </c>
      <c r="LS58" s="146" t="e">
        <f t="shared" si="302"/>
        <v>#N/A</v>
      </c>
      <c r="LT58" s="146" t="e">
        <f t="shared" si="302"/>
        <v>#N/A</v>
      </c>
      <c r="LU58" s="146" t="e">
        <f t="shared" si="302"/>
        <v>#N/A</v>
      </c>
      <c r="LV58" s="146" t="e">
        <f t="shared" si="302"/>
        <v>#N/A</v>
      </c>
      <c r="LW58" s="146" t="e">
        <f t="shared" si="302"/>
        <v>#N/A</v>
      </c>
      <c r="LX58" s="146" t="e">
        <f t="shared" si="302"/>
        <v>#N/A</v>
      </c>
      <c r="LY58" s="146" t="e">
        <f t="shared" si="302"/>
        <v>#N/A</v>
      </c>
      <c r="LZ58" s="146" t="e">
        <f t="shared" si="319"/>
        <v>#N/A</v>
      </c>
      <c r="MA58" s="146" t="e">
        <f t="shared" si="319"/>
        <v>#N/A</v>
      </c>
      <c r="MB58" s="146" t="e">
        <f t="shared" si="319"/>
        <v>#N/A</v>
      </c>
      <c r="MC58" s="146" t="e">
        <f t="shared" si="319"/>
        <v>#N/A</v>
      </c>
      <c r="MD58" s="146" t="e">
        <f t="shared" si="319"/>
        <v>#N/A</v>
      </c>
      <c r="ME58" s="146" t="e">
        <f t="shared" si="319"/>
        <v>#N/A</v>
      </c>
      <c r="MF58" s="146" t="e">
        <f t="shared" si="319"/>
        <v>#N/A</v>
      </c>
      <c r="MG58" s="146" t="e">
        <f t="shared" si="319"/>
        <v>#N/A</v>
      </c>
      <c r="MH58" s="146" t="e">
        <f t="shared" si="319"/>
        <v>#N/A</v>
      </c>
      <c r="MI58" s="146" t="e">
        <f t="shared" si="319"/>
        <v>#N/A</v>
      </c>
      <c r="MJ58" s="146" t="e">
        <f t="shared" si="319"/>
        <v>#N/A</v>
      </c>
      <c r="MK58" s="146" t="e">
        <f t="shared" si="319"/>
        <v>#N/A</v>
      </c>
      <c r="ML58" s="146" t="e">
        <f t="shared" si="319"/>
        <v>#N/A</v>
      </c>
      <c r="MM58" s="146" t="e">
        <f t="shared" si="319"/>
        <v>#N/A</v>
      </c>
      <c r="MN58" s="146" t="e">
        <f t="shared" si="319"/>
        <v>#N/A</v>
      </c>
      <c r="MO58" s="146" t="e">
        <f t="shared" si="22"/>
        <v>#N/A</v>
      </c>
      <c r="MP58" s="146" t="e">
        <f t="shared" si="299"/>
        <v>#N/A</v>
      </c>
      <c r="MQ58" s="146" t="e">
        <f t="shared" si="299"/>
        <v>#N/A</v>
      </c>
      <c r="MR58" s="146" t="e">
        <f t="shared" si="299"/>
        <v>#N/A</v>
      </c>
      <c r="MS58" s="146" t="e">
        <f t="shared" si="312"/>
        <v>#N/A</v>
      </c>
      <c r="MT58" s="146" t="e">
        <f t="shared" si="312"/>
        <v>#N/A</v>
      </c>
      <c r="MU58" s="146" t="e">
        <f t="shared" si="312"/>
        <v>#N/A</v>
      </c>
      <c r="MV58" s="146" t="e">
        <f t="shared" si="312"/>
        <v>#N/A</v>
      </c>
      <c r="MW58" s="146" t="e">
        <f t="shared" si="312"/>
        <v>#N/A</v>
      </c>
      <c r="MX58" s="146" t="e">
        <f t="shared" si="312"/>
        <v>#N/A</v>
      </c>
      <c r="MY58" s="146" t="e">
        <f t="shared" si="312"/>
        <v>#N/A</v>
      </c>
      <c r="MZ58" s="146" t="e">
        <f t="shared" si="312"/>
        <v>#N/A</v>
      </c>
      <c r="NA58" s="146" t="e">
        <f t="shared" si="312"/>
        <v>#N/A</v>
      </c>
      <c r="NB58" s="146" t="e">
        <f t="shared" si="312"/>
        <v>#N/A</v>
      </c>
      <c r="NC58" s="146" t="e">
        <f t="shared" si="312"/>
        <v>#N/A</v>
      </c>
      <c r="ND58" s="146" t="e">
        <f t="shared" si="312"/>
        <v>#N/A</v>
      </c>
      <c r="NE58" s="146" t="e">
        <f t="shared" si="312"/>
        <v>#N/A</v>
      </c>
      <c r="NF58" s="146" t="e">
        <f t="shared" si="312"/>
        <v>#N/A</v>
      </c>
      <c r="NG58" s="146" t="e">
        <f t="shared" si="312"/>
        <v>#N/A</v>
      </c>
      <c r="NH58" s="146" t="e">
        <f t="shared" si="307"/>
        <v>#N/A</v>
      </c>
      <c r="NI58" s="146" t="e">
        <f t="shared" si="307"/>
        <v>#N/A</v>
      </c>
      <c r="NJ58" s="146" t="e">
        <f t="shared" si="307"/>
        <v>#N/A</v>
      </c>
      <c r="NK58" s="146" t="e">
        <f t="shared" si="307"/>
        <v>#N/A</v>
      </c>
      <c r="NL58" s="146" t="e">
        <f t="shared" si="307"/>
        <v>#N/A</v>
      </c>
      <c r="NM58" s="146" t="e">
        <f t="shared" si="307"/>
        <v>#N/A</v>
      </c>
      <c r="NN58" s="146" t="e">
        <f t="shared" si="307"/>
        <v>#N/A</v>
      </c>
      <c r="NO58" s="146" t="e">
        <f t="shared" si="307"/>
        <v>#N/A</v>
      </c>
      <c r="NP58" s="146" t="e">
        <f t="shared" si="307"/>
        <v>#N/A</v>
      </c>
      <c r="NQ58" s="146" t="e">
        <f t="shared" si="307"/>
        <v>#N/A</v>
      </c>
      <c r="NR58" s="146" t="e">
        <f t="shared" si="307"/>
        <v>#N/A</v>
      </c>
      <c r="NS58" s="146" t="e">
        <f t="shared" si="307"/>
        <v>#N/A</v>
      </c>
      <c r="NT58" s="146" t="e">
        <f t="shared" si="307"/>
        <v>#N/A</v>
      </c>
      <c r="NU58" s="146" t="e">
        <f t="shared" si="307"/>
        <v>#N/A</v>
      </c>
      <c r="NV58" s="146" t="e">
        <f t="shared" si="307"/>
        <v>#N/A</v>
      </c>
      <c r="NW58" s="146" t="e">
        <f t="shared" si="303"/>
        <v>#N/A</v>
      </c>
      <c r="NX58" s="146" t="e">
        <f t="shared" si="303"/>
        <v>#N/A</v>
      </c>
      <c r="NY58" s="146" t="e">
        <f t="shared" si="303"/>
        <v>#N/A</v>
      </c>
      <c r="NZ58" s="146" t="e">
        <f t="shared" si="303"/>
        <v>#N/A</v>
      </c>
      <c r="OA58" s="146" t="e">
        <f t="shared" si="303"/>
        <v>#N/A</v>
      </c>
      <c r="OB58" s="146" t="e">
        <f t="shared" si="303"/>
        <v>#N/A</v>
      </c>
      <c r="OC58" s="146" t="e">
        <f t="shared" si="303"/>
        <v>#N/A</v>
      </c>
      <c r="OD58" s="146" t="e">
        <f t="shared" si="303"/>
        <v>#N/A</v>
      </c>
      <c r="OE58" s="146" t="e">
        <f t="shared" si="303"/>
        <v>#N/A</v>
      </c>
      <c r="OF58" s="146" t="e">
        <f t="shared" si="303"/>
        <v>#N/A</v>
      </c>
      <c r="OG58" s="146" t="e">
        <f t="shared" si="303"/>
        <v>#N/A</v>
      </c>
      <c r="OH58" s="146" t="e">
        <f t="shared" si="303"/>
        <v>#N/A</v>
      </c>
      <c r="OI58" s="146" t="e">
        <f t="shared" si="303"/>
        <v>#N/A</v>
      </c>
      <c r="OJ58" s="146" t="e">
        <f t="shared" si="303"/>
        <v>#N/A</v>
      </c>
      <c r="OK58" s="146" t="e">
        <f t="shared" si="303"/>
        <v>#N/A</v>
      </c>
      <c r="OL58" s="146" t="e">
        <f t="shared" si="320"/>
        <v>#N/A</v>
      </c>
      <c r="OM58" s="146" t="e">
        <f t="shared" si="320"/>
        <v>#N/A</v>
      </c>
      <c r="ON58" s="146" t="e">
        <f t="shared" si="320"/>
        <v>#N/A</v>
      </c>
      <c r="OO58" s="146" t="e">
        <f t="shared" si="320"/>
        <v>#N/A</v>
      </c>
      <c r="OP58" s="146" t="e">
        <f t="shared" si="320"/>
        <v>#N/A</v>
      </c>
      <c r="OQ58" s="146" t="e">
        <f t="shared" si="320"/>
        <v>#N/A</v>
      </c>
      <c r="OR58" s="146" t="e">
        <f t="shared" si="320"/>
        <v>#N/A</v>
      </c>
      <c r="OS58" s="146" t="e">
        <f t="shared" si="320"/>
        <v>#N/A</v>
      </c>
      <c r="OT58" s="146" t="e">
        <f t="shared" si="320"/>
        <v>#N/A</v>
      </c>
      <c r="OU58" s="146" t="e">
        <f t="shared" si="320"/>
        <v>#N/A</v>
      </c>
      <c r="OV58" s="146" t="e">
        <f t="shared" si="320"/>
        <v>#N/A</v>
      </c>
      <c r="OW58" s="146" t="e">
        <f t="shared" si="320"/>
        <v>#N/A</v>
      </c>
      <c r="OX58" s="146" t="e">
        <f t="shared" si="320"/>
        <v>#N/A</v>
      </c>
      <c r="OY58" s="146" t="e">
        <f t="shared" si="320"/>
        <v>#N/A</v>
      </c>
      <c r="OZ58" s="146" t="e">
        <f t="shared" si="320"/>
        <v>#N/A</v>
      </c>
      <c r="PA58" s="146" t="e">
        <f t="shared" si="23"/>
        <v>#N/A</v>
      </c>
      <c r="PB58" s="146" t="e">
        <f t="shared" si="316"/>
        <v>#N/A</v>
      </c>
      <c r="PC58" s="146" t="e">
        <f t="shared" si="316"/>
        <v>#N/A</v>
      </c>
      <c r="PD58" s="146" t="e">
        <f t="shared" si="316"/>
        <v>#N/A</v>
      </c>
      <c r="PE58" s="146" t="e">
        <f t="shared" si="316"/>
        <v>#N/A</v>
      </c>
      <c r="PF58" s="146" t="e">
        <f t="shared" si="316"/>
        <v>#N/A</v>
      </c>
      <c r="PG58" s="146" t="e">
        <f t="shared" si="316"/>
        <v>#N/A</v>
      </c>
      <c r="PH58" s="146" t="e">
        <f t="shared" si="316"/>
        <v>#N/A</v>
      </c>
      <c r="PI58" s="146" t="e">
        <f t="shared" si="316"/>
        <v>#N/A</v>
      </c>
    </row>
    <row r="59" spans="1:425" hidden="1" x14ac:dyDescent="0.45">
      <c r="A59" s="4">
        <v>56</v>
      </c>
      <c r="B59" s="319" t="str">
        <f>IFERROR(_xlfn.LOGNORM.INV(VLookups!$B$22,LN($G59),LN($K59)),"")</f>
        <v/>
      </c>
      <c r="C59" s="81"/>
      <c r="D59" s="319" t="str">
        <f>IFERROR(_xlfn.LOGNORM.INV(VLookups!$B$23,LN($G59),LN($K59)),"")</f>
        <v/>
      </c>
      <c r="E59" s="32" t="str">
        <f t="shared" si="8"/>
        <v/>
      </c>
      <c r="F59" s="32" t="str">
        <f t="shared" si="9"/>
        <v/>
      </c>
      <c r="G59" s="65" t="str">
        <f>IF(AND(C59&gt;0,NOT(ISBLANK(H59))),IF(VLOOKUP($C$3,VLookups!$A$17:$B$18,2,FALSE),C59*VLOOKUP(H59,VLookups!$A$4:$B$13,2,FALSE),C59),"")</f>
        <v/>
      </c>
      <c r="H59" s="21"/>
      <c r="I59" s="53"/>
      <c r="J59" s="237"/>
      <c r="K59" s="320" t="str">
        <f>IF(C59&gt;0,IF(ISBLANK(J59),IF(ISBLANK(H59),"",VLOOKUP(H59,VLookups!$A$4:$C$13,3,FALSE)),J59),"")</f>
        <v/>
      </c>
      <c r="L59" s="320" t="str">
        <f t="shared" si="10"/>
        <v/>
      </c>
      <c r="M59" s="67" t="str">
        <f t="shared" si="11"/>
        <v/>
      </c>
      <c r="N59" s="81"/>
      <c r="O59" s="230" t="str">
        <f>IF(AND(N59&gt;0,C59&gt;0,NOT(K59="")),ABS(VLOOKUP($N$1,VLookups!$A$27:$B$28,2,FALSE)-_xlfn.LOGNORM.DIST(N59,LN(G59),LN(K59),TRUE)),"")</f>
        <v/>
      </c>
      <c r="P59" s="80" t="str">
        <f>IF(AND($B59&gt;0,$C59&gt;0,$D59&gt;0,NOT(ISBLANK($H59))),_xlfn.LOGNORM.INV(ABS(VLOOKUP($N$1,VLookups!$A$27:$B$28,2,FALSE)-P$3),LN($G59),LN($K59)),"")</f>
        <v/>
      </c>
      <c r="Q59" s="79" t="str">
        <f>IF(AND($B59&gt;0,$C59&gt;0,$D59&gt;0,NOT(ISBLANK($H59))),_xlfn.LOGNORM.INV(ABS(VLOOKUP($N$1,VLookups!$A$27:$B$28,2,FALSE)-Q$3),LN($G59),LN($K59)),"")</f>
        <v/>
      </c>
      <c r="R59" s="80" t="str">
        <f>IF(AND($B59&gt;0,$C59&gt;0,$D59&gt;0,NOT(ISBLANK($H59))),_xlfn.LOGNORM.INV(ABS(VLOOKUP($N$1,VLookups!$A$27:$B$28,2,FALSE)-R$3),LN($G59),LN($K59)),"")</f>
        <v/>
      </c>
      <c r="S59" s="79" t="str">
        <f>IF(AND($B59&gt;0,$C59&gt;0,$D59&gt;0,NOT(ISBLANK($H59))),_xlfn.LOGNORM.INV(ABS(VLOOKUP($N$1,VLookups!$A$27:$B$28,2,FALSE)-S$3),LN($G59),LN($K59)),"")</f>
        <v/>
      </c>
      <c r="T59" s="80" t="str">
        <f>IF(AND($B59&gt;0,$C59&gt;0,$D59&gt;0,NOT(ISBLANK($H59))),_xlfn.LOGNORM.INV(ABS(VLOOKUP($N$1,VLookups!$A$27:$B$28,2,FALSE)-T$3),LN($G59),LN($K59)),"")</f>
        <v/>
      </c>
      <c r="U59" s="79" t="str">
        <f>IF(AND($B59&gt;0,$C59&gt;0,$D59&gt;0,NOT(ISBLANK($H59))),_xlfn.LOGNORM.INV(ABS(VLOOKUP($N$1,VLookups!$A$27:$B$28,2,FALSE)-U$3),LN($G59),LN($K59)),"")</f>
        <v/>
      </c>
      <c r="V59" s="5"/>
      <c r="W59" s="145" t="str">
        <f t="shared" si="12"/>
        <v/>
      </c>
      <c r="X59" s="145" t="str">
        <f t="shared" si="13"/>
        <v/>
      </c>
      <c r="Y59" s="46" t="str">
        <f t="shared" ref="Y59" si="326">IF(ISNONTEXT($W59),X59+$W59,"")</f>
        <v/>
      </c>
      <c r="Z59" s="46" t="str">
        <f t="shared" si="25"/>
        <v/>
      </c>
      <c r="AA59" s="46" t="str">
        <f t="shared" si="26"/>
        <v/>
      </c>
      <c r="AB59" s="46" t="str">
        <f t="shared" si="27"/>
        <v/>
      </c>
      <c r="AC59" s="46" t="str">
        <f t="shared" si="28"/>
        <v/>
      </c>
      <c r="AD59" s="46" t="str">
        <f t="shared" si="29"/>
        <v/>
      </c>
      <c r="AE59" s="46" t="str">
        <f t="shared" si="30"/>
        <v/>
      </c>
      <c r="AF59" s="46" t="str">
        <f t="shared" si="31"/>
        <v/>
      </c>
      <c r="AG59" s="46" t="str">
        <f t="shared" si="32"/>
        <v/>
      </c>
      <c r="AH59" s="46" t="str">
        <f t="shared" si="33"/>
        <v/>
      </c>
      <c r="AI59" s="46" t="str">
        <f t="shared" si="34"/>
        <v/>
      </c>
      <c r="AJ59" s="46" t="str">
        <f t="shared" si="35"/>
        <v/>
      </c>
      <c r="AK59" s="46" t="str">
        <f t="shared" si="36"/>
        <v/>
      </c>
      <c r="AL59" s="46" t="str">
        <f t="shared" si="37"/>
        <v/>
      </c>
      <c r="AM59" s="46" t="str">
        <f t="shared" si="38"/>
        <v/>
      </c>
      <c r="AN59" s="46" t="str">
        <f t="shared" si="39"/>
        <v/>
      </c>
      <c r="AO59" s="46" t="str">
        <f t="shared" si="40"/>
        <v/>
      </c>
      <c r="AP59" s="46" t="str">
        <f t="shared" si="41"/>
        <v/>
      </c>
      <c r="AQ59" s="46" t="str">
        <f t="shared" si="42"/>
        <v/>
      </c>
      <c r="AR59" s="46" t="str">
        <f t="shared" si="43"/>
        <v/>
      </c>
      <c r="AS59" s="46" t="str">
        <f t="shared" si="44"/>
        <v/>
      </c>
      <c r="AT59" s="46" t="str">
        <f t="shared" si="45"/>
        <v/>
      </c>
      <c r="AU59" s="46" t="str">
        <f t="shared" si="46"/>
        <v/>
      </c>
      <c r="AV59" s="46" t="str">
        <f t="shared" si="47"/>
        <v/>
      </c>
      <c r="AW59" s="46" t="str">
        <f t="shared" si="48"/>
        <v/>
      </c>
      <c r="AX59" s="46" t="str">
        <f t="shared" si="49"/>
        <v/>
      </c>
      <c r="AY59" s="46" t="str">
        <f t="shared" si="50"/>
        <v/>
      </c>
      <c r="AZ59" s="46" t="str">
        <f t="shared" si="51"/>
        <v/>
      </c>
      <c r="BA59" s="46" t="str">
        <f t="shared" si="52"/>
        <v/>
      </c>
      <c r="BB59" s="46" t="str">
        <f t="shared" si="53"/>
        <v/>
      </c>
      <c r="BC59" s="46" t="str">
        <f t="shared" si="54"/>
        <v/>
      </c>
      <c r="BD59" s="46" t="str">
        <f t="shared" si="55"/>
        <v/>
      </c>
      <c r="BE59" s="46" t="str">
        <f t="shared" si="56"/>
        <v/>
      </c>
      <c r="BF59" s="46" t="str">
        <f t="shared" si="57"/>
        <v/>
      </c>
      <c r="BG59" s="46" t="str">
        <f t="shared" si="58"/>
        <v/>
      </c>
      <c r="BH59" s="46" t="str">
        <f t="shared" si="59"/>
        <v/>
      </c>
      <c r="BI59" s="46" t="str">
        <f t="shared" si="60"/>
        <v/>
      </c>
      <c r="BJ59" s="46" t="str">
        <f t="shared" si="61"/>
        <v/>
      </c>
      <c r="BK59" s="46" t="str">
        <f t="shared" si="62"/>
        <v/>
      </c>
      <c r="BL59" s="46" t="str">
        <f t="shared" si="63"/>
        <v/>
      </c>
      <c r="BM59" s="46" t="str">
        <f t="shared" si="64"/>
        <v/>
      </c>
      <c r="BN59" s="46" t="str">
        <f t="shared" si="65"/>
        <v/>
      </c>
      <c r="BO59" s="46" t="str">
        <f t="shared" si="66"/>
        <v/>
      </c>
      <c r="BP59" s="46" t="str">
        <f t="shared" si="67"/>
        <v/>
      </c>
      <c r="BQ59" s="46" t="str">
        <f t="shared" si="68"/>
        <v/>
      </c>
      <c r="BR59" s="46" t="str">
        <f t="shared" si="69"/>
        <v/>
      </c>
      <c r="BS59" s="46" t="str">
        <f t="shared" si="70"/>
        <v/>
      </c>
      <c r="BT59" s="46" t="str">
        <f t="shared" si="71"/>
        <v/>
      </c>
      <c r="BU59" s="46" t="str">
        <f t="shared" si="72"/>
        <v/>
      </c>
      <c r="BV59" s="46" t="str">
        <f t="shared" si="73"/>
        <v/>
      </c>
      <c r="BW59" s="46" t="str">
        <f t="shared" si="74"/>
        <v/>
      </c>
      <c r="BX59" s="46" t="str">
        <f t="shared" si="75"/>
        <v/>
      </c>
      <c r="BY59" s="46" t="str">
        <f t="shared" si="76"/>
        <v/>
      </c>
      <c r="BZ59" s="46" t="str">
        <f t="shared" si="77"/>
        <v/>
      </c>
      <c r="CA59" s="46" t="str">
        <f t="shared" si="78"/>
        <v/>
      </c>
      <c r="CB59" s="46" t="str">
        <f t="shared" si="79"/>
        <v/>
      </c>
      <c r="CC59" s="46" t="str">
        <f t="shared" si="80"/>
        <v/>
      </c>
      <c r="CD59" s="46" t="str">
        <f t="shared" si="81"/>
        <v/>
      </c>
      <c r="CE59" s="46" t="str">
        <f t="shared" si="82"/>
        <v/>
      </c>
      <c r="CF59" s="46" t="str">
        <f t="shared" si="83"/>
        <v/>
      </c>
      <c r="CG59" s="46" t="str">
        <f t="shared" si="84"/>
        <v/>
      </c>
      <c r="CH59" s="46" t="str">
        <f t="shared" si="85"/>
        <v/>
      </c>
      <c r="CI59" s="46" t="str">
        <f t="shared" si="86"/>
        <v/>
      </c>
      <c r="CJ59" s="46" t="str">
        <f t="shared" si="87"/>
        <v/>
      </c>
      <c r="CK59" s="46" t="str">
        <f t="shared" si="18"/>
        <v/>
      </c>
      <c r="CL59" s="46" t="str">
        <f t="shared" si="88"/>
        <v/>
      </c>
      <c r="CM59" s="46" t="str">
        <f t="shared" si="89"/>
        <v/>
      </c>
      <c r="CN59" s="46" t="str">
        <f t="shared" si="90"/>
        <v/>
      </c>
      <c r="CO59" s="46" t="str">
        <f t="shared" si="91"/>
        <v/>
      </c>
      <c r="CP59" s="46" t="str">
        <f t="shared" si="92"/>
        <v/>
      </c>
      <c r="CQ59" s="46" t="str">
        <f t="shared" si="93"/>
        <v/>
      </c>
      <c r="CR59" s="46" t="str">
        <f t="shared" si="94"/>
        <v/>
      </c>
      <c r="CS59" s="46" t="str">
        <f t="shared" si="95"/>
        <v/>
      </c>
      <c r="CT59" s="46" t="str">
        <f t="shared" si="96"/>
        <v/>
      </c>
      <c r="CU59" s="46" t="str">
        <f t="shared" si="97"/>
        <v/>
      </c>
      <c r="CV59" s="46" t="str">
        <f t="shared" si="98"/>
        <v/>
      </c>
      <c r="CW59" s="46" t="str">
        <f t="shared" si="99"/>
        <v/>
      </c>
      <c r="CX59" s="46" t="str">
        <f t="shared" si="100"/>
        <v/>
      </c>
      <c r="CY59" s="46" t="str">
        <f t="shared" si="101"/>
        <v/>
      </c>
      <c r="CZ59" s="46" t="str">
        <f t="shared" si="102"/>
        <v/>
      </c>
      <c r="DA59" s="46" t="str">
        <f t="shared" si="103"/>
        <v/>
      </c>
      <c r="DB59" s="46" t="str">
        <f t="shared" si="104"/>
        <v/>
      </c>
      <c r="DC59" s="46" t="str">
        <f t="shared" si="105"/>
        <v/>
      </c>
      <c r="DD59" s="46" t="str">
        <f t="shared" si="106"/>
        <v/>
      </c>
      <c r="DE59" s="46" t="str">
        <f t="shared" si="107"/>
        <v/>
      </c>
      <c r="DF59" s="46" t="str">
        <f t="shared" si="108"/>
        <v/>
      </c>
      <c r="DG59" s="46" t="str">
        <f t="shared" si="109"/>
        <v/>
      </c>
      <c r="DH59" s="46" t="str">
        <f t="shared" si="110"/>
        <v/>
      </c>
      <c r="DI59" s="46" t="str">
        <f t="shared" si="111"/>
        <v/>
      </c>
      <c r="DJ59" s="46" t="str">
        <f t="shared" si="112"/>
        <v/>
      </c>
      <c r="DK59" s="46" t="str">
        <f t="shared" si="113"/>
        <v/>
      </c>
      <c r="DL59" s="46" t="str">
        <f t="shared" si="114"/>
        <v/>
      </c>
      <c r="DM59" s="46" t="str">
        <f t="shared" si="115"/>
        <v/>
      </c>
      <c r="DN59" s="46" t="str">
        <f t="shared" si="116"/>
        <v/>
      </c>
      <c r="DO59" s="46" t="str">
        <f t="shared" si="117"/>
        <v/>
      </c>
      <c r="DP59" s="46" t="str">
        <f t="shared" si="118"/>
        <v/>
      </c>
      <c r="DQ59" s="46" t="str">
        <f t="shared" si="119"/>
        <v/>
      </c>
      <c r="DR59" s="46" t="str">
        <f t="shared" si="120"/>
        <v/>
      </c>
      <c r="DS59" s="46" t="str">
        <f t="shared" si="121"/>
        <v/>
      </c>
      <c r="DT59" s="46" t="str">
        <f t="shared" si="122"/>
        <v/>
      </c>
      <c r="DU59" s="46" t="str">
        <f t="shared" si="123"/>
        <v/>
      </c>
      <c r="DV59" s="46" t="str">
        <f t="shared" si="124"/>
        <v/>
      </c>
      <c r="DW59" s="46" t="str">
        <f t="shared" si="125"/>
        <v/>
      </c>
      <c r="DX59" s="46" t="str">
        <f t="shared" si="126"/>
        <v/>
      </c>
      <c r="DY59" s="46" t="str">
        <f t="shared" si="127"/>
        <v/>
      </c>
      <c r="DZ59" s="46" t="str">
        <f t="shared" si="128"/>
        <v/>
      </c>
      <c r="EA59" s="46" t="str">
        <f t="shared" si="129"/>
        <v/>
      </c>
      <c r="EB59" s="46" t="str">
        <f t="shared" si="130"/>
        <v/>
      </c>
      <c r="EC59" s="46" t="str">
        <f t="shared" si="131"/>
        <v/>
      </c>
      <c r="ED59" s="46" t="str">
        <f t="shared" si="132"/>
        <v/>
      </c>
      <c r="EE59" s="46" t="str">
        <f t="shared" si="133"/>
        <v/>
      </c>
      <c r="EF59" s="46" t="str">
        <f t="shared" si="134"/>
        <v/>
      </c>
      <c r="EG59" s="46" t="str">
        <f t="shared" si="135"/>
        <v/>
      </c>
      <c r="EH59" s="46" t="str">
        <f t="shared" si="136"/>
        <v/>
      </c>
      <c r="EI59" s="46" t="str">
        <f t="shared" si="137"/>
        <v/>
      </c>
      <c r="EJ59" s="46" t="str">
        <f t="shared" si="138"/>
        <v/>
      </c>
      <c r="EK59" s="46" t="str">
        <f t="shared" si="139"/>
        <v/>
      </c>
      <c r="EL59" s="46" t="str">
        <f t="shared" si="140"/>
        <v/>
      </c>
      <c r="EM59" s="46" t="str">
        <f t="shared" si="141"/>
        <v/>
      </c>
      <c r="EN59" s="46" t="str">
        <f t="shared" si="142"/>
        <v/>
      </c>
      <c r="EO59" s="46" t="str">
        <f t="shared" si="143"/>
        <v/>
      </c>
      <c r="EP59" s="46" t="str">
        <f t="shared" si="144"/>
        <v/>
      </c>
      <c r="EQ59" s="46" t="str">
        <f t="shared" si="145"/>
        <v/>
      </c>
      <c r="ER59" s="46" t="str">
        <f t="shared" si="146"/>
        <v/>
      </c>
      <c r="ES59" s="46" t="str">
        <f t="shared" si="147"/>
        <v/>
      </c>
      <c r="ET59" s="46" t="str">
        <f t="shared" si="148"/>
        <v/>
      </c>
      <c r="EU59" s="46" t="str">
        <f t="shared" si="149"/>
        <v/>
      </c>
      <c r="EV59" s="46" t="str">
        <f t="shared" si="150"/>
        <v/>
      </c>
      <c r="EW59" s="46" t="str">
        <f t="shared" si="19"/>
        <v/>
      </c>
      <c r="EX59" s="46" t="str">
        <f t="shared" si="151"/>
        <v/>
      </c>
      <c r="EY59" s="46" t="str">
        <f t="shared" si="152"/>
        <v/>
      </c>
      <c r="EZ59" s="46" t="str">
        <f t="shared" si="153"/>
        <v/>
      </c>
      <c r="FA59" s="46" t="str">
        <f t="shared" si="154"/>
        <v/>
      </c>
      <c r="FB59" s="46" t="str">
        <f t="shared" si="155"/>
        <v/>
      </c>
      <c r="FC59" s="46" t="str">
        <f t="shared" si="156"/>
        <v/>
      </c>
      <c r="FD59" s="46" t="str">
        <f t="shared" si="157"/>
        <v/>
      </c>
      <c r="FE59" s="46" t="str">
        <f t="shared" si="158"/>
        <v/>
      </c>
      <c r="FF59" s="46" t="str">
        <f t="shared" si="159"/>
        <v/>
      </c>
      <c r="FG59" s="46" t="str">
        <f t="shared" si="160"/>
        <v/>
      </c>
      <c r="FH59" s="46" t="str">
        <f t="shared" si="161"/>
        <v/>
      </c>
      <c r="FI59" s="46" t="str">
        <f t="shared" si="162"/>
        <v/>
      </c>
      <c r="FJ59" s="46" t="str">
        <f t="shared" si="163"/>
        <v/>
      </c>
      <c r="FK59" s="46" t="str">
        <f t="shared" si="164"/>
        <v/>
      </c>
      <c r="FL59" s="46" t="str">
        <f t="shared" si="165"/>
        <v/>
      </c>
      <c r="FM59" s="46" t="str">
        <f t="shared" si="166"/>
        <v/>
      </c>
      <c r="FN59" s="46" t="str">
        <f t="shared" si="167"/>
        <v/>
      </c>
      <c r="FO59" s="46" t="str">
        <f t="shared" si="168"/>
        <v/>
      </c>
      <c r="FP59" s="46" t="str">
        <f t="shared" si="169"/>
        <v/>
      </c>
      <c r="FQ59" s="46" t="str">
        <f t="shared" si="170"/>
        <v/>
      </c>
      <c r="FR59" s="46" t="str">
        <f t="shared" si="171"/>
        <v/>
      </c>
      <c r="FS59" s="46" t="str">
        <f t="shared" si="172"/>
        <v/>
      </c>
      <c r="FT59" s="46" t="str">
        <f t="shared" si="173"/>
        <v/>
      </c>
      <c r="FU59" s="46" t="str">
        <f t="shared" si="174"/>
        <v/>
      </c>
      <c r="FV59" s="46" t="str">
        <f t="shared" si="175"/>
        <v/>
      </c>
      <c r="FW59" s="46" t="str">
        <f t="shared" si="176"/>
        <v/>
      </c>
      <c r="FX59" s="46" t="str">
        <f t="shared" si="177"/>
        <v/>
      </c>
      <c r="FY59" s="46" t="str">
        <f t="shared" si="178"/>
        <v/>
      </c>
      <c r="FZ59" s="46" t="str">
        <f t="shared" si="179"/>
        <v/>
      </c>
      <c r="GA59" s="46" t="str">
        <f t="shared" si="180"/>
        <v/>
      </c>
      <c r="GB59" s="46" t="str">
        <f t="shared" si="181"/>
        <v/>
      </c>
      <c r="GC59" s="46" t="str">
        <f t="shared" si="182"/>
        <v/>
      </c>
      <c r="GD59" s="46" t="str">
        <f t="shared" si="183"/>
        <v/>
      </c>
      <c r="GE59" s="46" t="str">
        <f t="shared" si="184"/>
        <v/>
      </c>
      <c r="GF59" s="46" t="str">
        <f t="shared" si="185"/>
        <v/>
      </c>
      <c r="GG59" s="46" t="str">
        <f t="shared" si="186"/>
        <v/>
      </c>
      <c r="GH59" s="46" t="str">
        <f t="shared" si="187"/>
        <v/>
      </c>
      <c r="GI59" s="46" t="str">
        <f t="shared" si="188"/>
        <v/>
      </c>
      <c r="GJ59" s="46" t="str">
        <f t="shared" si="189"/>
        <v/>
      </c>
      <c r="GK59" s="46" t="str">
        <f t="shared" si="190"/>
        <v/>
      </c>
      <c r="GL59" s="46" t="str">
        <f t="shared" si="191"/>
        <v/>
      </c>
      <c r="GM59" s="46" t="str">
        <f t="shared" si="192"/>
        <v/>
      </c>
      <c r="GN59" s="46" t="str">
        <f t="shared" si="193"/>
        <v/>
      </c>
      <c r="GO59" s="46" t="str">
        <f t="shared" si="194"/>
        <v/>
      </c>
      <c r="GP59" s="46" t="str">
        <f t="shared" si="195"/>
        <v/>
      </c>
      <c r="GQ59" s="46" t="str">
        <f t="shared" si="196"/>
        <v/>
      </c>
      <c r="GR59" s="46" t="str">
        <f t="shared" si="197"/>
        <v/>
      </c>
      <c r="GS59" s="46" t="str">
        <f t="shared" si="198"/>
        <v/>
      </c>
      <c r="GT59" s="46" t="str">
        <f t="shared" si="199"/>
        <v/>
      </c>
      <c r="GU59" s="46" t="str">
        <f t="shared" si="200"/>
        <v/>
      </c>
      <c r="GV59" s="46" t="str">
        <f t="shared" si="201"/>
        <v/>
      </c>
      <c r="GW59" s="46" t="str">
        <f t="shared" si="202"/>
        <v/>
      </c>
      <c r="GX59" s="46" t="str">
        <f t="shared" si="203"/>
        <v/>
      </c>
      <c r="GY59" s="46" t="str">
        <f t="shared" si="204"/>
        <v/>
      </c>
      <c r="GZ59" s="46" t="str">
        <f t="shared" si="205"/>
        <v/>
      </c>
      <c r="HA59" s="46" t="str">
        <f t="shared" si="206"/>
        <v/>
      </c>
      <c r="HB59" s="46" t="str">
        <f t="shared" si="207"/>
        <v/>
      </c>
      <c r="HC59" s="46" t="str">
        <f t="shared" si="208"/>
        <v/>
      </c>
      <c r="HD59" s="46" t="str">
        <f t="shared" si="209"/>
        <v/>
      </c>
      <c r="HE59" s="46" t="str">
        <f t="shared" si="210"/>
        <v/>
      </c>
      <c r="HF59" s="46" t="str">
        <f t="shared" si="211"/>
        <v/>
      </c>
      <c r="HG59" s="46" t="str">
        <f t="shared" si="212"/>
        <v/>
      </c>
      <c r="HH59" s="46" t="str">
        <f t="shared" si="213"/>
        <v/>
      </c>
      <c r="HI59" s="46" t="str">
        <f t="shared" si="20"/>
        <v/>
      </c>
      <c r="HJ59" s="46" t="str">
        <f t="shared" si="241"/>
        <v/>
      </c>
      <c r="HK59" s="46" t="str">
        <f t="shared" si="242"/>
        <v/>
      </c>
      <c r="HL59" s="46" t="str">
        <f t="shared" si="243"/>
        <v/>
      </c>
      <c r="HM59" s="46" t="str">
        <f t="shared" si="244"/>
        <v/>
      </c>
      <c r="HN59" s="46" t="str">
        <f t="shared" si="245"/>
        <v/>
      </c>
      <c r="HO59" s="46" t="str">
        <f t="shared" si="246"/>
        <v/>
      </c>
      <c r="HP59" s="46" t="str">
        <f t="shared" si="247"/>
        <v/>
      </c>
      <c r="HQ59" s="146" t="e">
        <f t="shared" si="283"/>
        <v>#N/A</v>
      </c>
      <c r="HR59" s="146" t="e">
        <f t="shared" si="297"/>
        <v>#N/A</v>
      </c>
      <c r="HS59" s="146" t="e">
        <f t="shared" si="297"/>
        <v>#N/A</v>
      </c>
      <c r="HT59" s="146" t="e">
        <f t="shared" si="297"/>
        <v>#N/A</v>
      </c>
      <c r="HU59" s="146" t="e">
        <f t="shared" si="310"/>
        <v>#N/A</v>
      </c>
      <c r="HV59" s="146" t="e">
        <f t="shared" si="310"/>
        <v>#N/A</v>
      </c>
      <c r="HW59" s="146" t="e">
        <f t="shared" si="310"/>
        <v>#N/A</v>
      </c>
      <c r="HX59" s="146" t="e">
        <f t="shared" si="310"/>
        <v>#N/A</v>
      </c>
      <c r="HY59" s="146" t="e">
        <f t="shared" si="310"/>
        <v>#N/A</v>
      </c>
      <c r="HZ59" s="146" t="e">
        <f t="shared" si="310"/>
        <v>#N/A</v>
      </c>
      <c r="IA59" s="146" t="e">
        <f t="shared" si="310"/>
        <v>#N/A</v>
      </c>
      <c r="IB59" s="146" t="e">
        <f t="shared" si="310"/>
        <v>#N/A</v>
      </c>
      <c r="IC59" s="146" t="e">
        <f t="shared" si="310"/>
        <v>#N/A</v>
      </c>
      <c r="ID59" s="146" t="e">
        <f t="shared" si="310"/>
        <v>#N/A</v>
      </c>
      <c r="IE59" s="146" t="e">
        <f t="shared" si="310"/>
        <v>#N/A</v>
      </c>
      <c r="IF59" s="146" t="e">
        <f t="shared" si="310"/>
        <v>#N/A</v>
      </c>
      <c r="IG59" s="146" t="e">
        <f t="shared" si="310"/>
        <v>#N/A</v>
      </c>
      <c r="IH59" s="146" t="e">
        <f t="shared" si="310"/>
        <v>#N/A</v>
      </c>
      <c r="II59" s="146" t="e">
        <f t="shared" si="310"/>
        <v>#N/A</v>
      </c>
      <c r="IJ59" s="146" t="e">
        <f t="shared" si="305"/>
        <v>#N/A</v>
      </c>
      <c r="IK59" s="146" t="e">
        <f t="shared" si="305"/>
        <v>#N/A</v>
      </c>
      <c r="IL59" s="146" t="e">
        <f t="shared" si="305"/>
        <v>#N/A</v>
      </c>
      <c r="IM59" s="146" t="e">
        <f t="shared" si="305"/>
        <v>#N/A</v>
      </c>
      <c r="IN59" s="146" t="e">
        <f t="shared" si="305"/>
        <v>#N/A</v>
      </c>
      <c r="IO59" s="146" t="e">
        <f t="shared" si="305"/>
        <v>#N/A</v>
      </c>
      <c r="IP59" s="146" t="e">
        <f t="shared" si="305"/>
        <v>#N/A</v>
      </c>
      <c r="IQ59" s="146" t="e">
        <f t="shared" si="305"/>
        <v>#N/A</v>
      </c>
      <c r="IR59" s="146" t="e">
        <f t="shared" si="305"/>
        <v>#N/A</v>
      </c>
      <c r="IS59" s="146" t="e">
        <f t="shared" si="305"/>
        <v>#N/A</v>
      </c>
      <c r="IT59" s="146" t="e">
        <f t="shared" si="305"/>
        <v>#N/A</v>
      </c>
      <c r="IU59" s="146" t="e">
        <f t="shared" si="305"/>
        <v>#N/A</v>
      </c>
      <c r="IV59" s="146" t="e">
        <f t="shared" si="305"/>
        <v>#N/A</v>
      </c>
      <c r="IW59" s="146" t="e">
        <f t="shared" si="305"/>
        <v>#N/A</v>
      </c>
      <c r="IX59" s="146" t="e">
        <f t="shared" si="305"/>
        <v>#N/A</v>
      </c>
      <c r="IY59" s="146" t="e">
        <f t="shared" si="301"/>
        <v>#N/A</v>
      </c>
      <c r="IZ59" s="146" t="e">
        <f t="shared" si="301"/>
        <v>#N/A</v>
      </c>
      <c r="JA59" s="146" t="e">
        <f t="shared" si="301"/>
        <v>#N/A</v>
      </c>
      <c r="JB59" s="146" t="e">
        <f t="shared" si="301"/>
        <v>#N/A</v>
      </c>
      <c r="JC59" s="146" t="e">
        <f t="shared" si="301"/>
        <v>#N/A</v>
      </c>
      <c r="JD59" s="146" t="e">
        <f t="shared" si="301"/>
        <v>#N/A</v>
      </c>
      <c r="JE59" s="146" t="e">
        <f t="shared" si="301"/>
        <v>#N/A</v>
      </c>
      <c r="JF59" s="146" t="e">
        <f t="shared" si="301"/>
        <v>#N/A</v>
      </c>
      <c r="JG59" s="146" t="e">
        <f t="shared" si="301"/>
        <v>#N/A</v>
      </c>
      <c r="JH59" s="146" t="e">
        <f t="shared" si="301"/>
        <v>#N/A</v>
      </c>
      <c r="JI59" s="146" t="e">
        <f t="shared" si="301"/>
        <v>#N/A</v>
      </c>
      <c r="JJ59" s="146" t="e">
        <f t="shared" si="301"/>
        <v>#N/A</v>
      </c>
      <c r="JK59" s="146" t="e">
        <f t="shared" si="301"/>
        <v>#N/A</v>
      </c>
      <c r="JL59" s="146" t="e">
        <f t="shared" si="301"/>
        <v>#N/A</v>
      </c>
      <c r="JM59" s="146" t="e">
        <f t="shared" si="301"/>
        <v>#N/A</v>
      </c>
      <c r="JN59" s="146" t="e">
        <f t="shared" si="318"/>
        <v>#N/A</v>
      </c>
      <c r="JO59" s="146" t="e">
        <f t="shared" si="318"/>
        <v>#N/A</v>
      </c>
      <c r="JP59" s="146" t="e">
        <f t="shared" si="318"/>
        <v>#N/A</v>
      </c>
      <c r="JQ59" s="146" t="e">
        <f t="shared" si="318"/>
        <v>#N/A</v>
      </c>
      <c r="JR59" s="146" t="e">
        <f t="shared" si="318"/>
        <v>#N/A</v>
      </c>
      <c r="JS59" s="146" t="e">
        <f t="shared" si="318"/>
        <v>#N/A</v>
      </c>
      <c r="JT59" s="146" t="e">
        <f t="shared" si="318"/>
        <v>#N/A</v>
      </c>
      <c r="JU59" s="146" t="e">
        <f t="shared" si="318"/>
        <v>#N/A</v>
      </c>
      <c r="JV59" s="146" t="e">
        <f t="shared" si="318"/>
        <v>#N/A</v>
      </c>
      <c r="JW59" s="146" t="e">
        <f t="shared" si="318"/>
        <v>#N/A</v>
      </c>
      <c r="JX59" s="146" t="e">
        <f t="shared" si="318"/>
        <v>#N/A</v>
      </c>
      <c r="JY59" s="146" t="e">
        <f t="shared" si="318"/>
        <v>#N/A</v>
      </c>
      <c r="JZ59" s="146" t="e">
        <f t="shared" si="318"/>
        <v>#N/A</v>
      </c>
      <c r="KA59" s="146" t="e">
        <f t="shared" si="318"/>
        <v>#N/A</v>
      </c>
      <c r="KB59" s="146" t="e">
        <f t="shared" si="318"/>
        <v>#N/A</v>
      </c>
      <c r="KC59" s="146" t="e">
        <f t="shared" si="21"/>
        <v>#N/A</v>
      </c>
      <c r="KD59" s="146" t="e">
        <f t="shared" si="298"/>
        <v>#N/A</v>
      </c>
      <c r="KE59" s="146" t="e">
        <f t="shared" si="298"/>
        <v>#N/A</v>
      </c>
      <c r="KF59" s="146" t="e">
        <f t="shared" si="298"/>
        <v>#N/A</v>
      </c>
      <c r="KG59" s="146" t="e">
        <f t="shared" si="311"/>
        <v>#N/A</v>
      </c>
      <c r="KH59" s="146" t="e">
        <f t="shared" si="311"/>
        <v>#N/A</v>
      </c>
      <c r="KI59" s="146" t="e">
        <f t="shared" si="311"/>
        <v>#N/A</v>
      </c>
      <c r="KJ59" s="146" t="e">
        <f t="shared" si="311"/>
        <v>#N/A</v>
      </c>
      <c r="KK59" s="146" t="e">
        <f t="shared" si="311"/>
        <v>#N/A</v>
      </c>
      <c r="KL59" s="146" t="e">
        <f t="shared" si="311"/>
        <v>#N/A</v>
      </c>
      <c r="KM59" s="146" t="e">
        <f t="shared" si="311"/>
        <v>#N/A</v>
      </c>
      <c r="KN59" s="146" t="e">
        <f t="shared" si="311"/>
        <v>#N/A</v>
      </c>
      <c r="KO59" s="146" t="e">
        <f t="shared" si="311"/>
        <v>#N/A</v>
      </c>
      <c r="KP59" s="146" t="e">
        <f t="shared" si="311"/>
        <v>#N/A</v>
      </c>
      <c r="KQ59" s="146" t="e">
        <f t="shared" si="311"/>
        <v>#N/A</v>
      </c>
      <c r="KR59" s="146" t="e">
        <f t="shared" si="311"/>
        <v>#N/A</v>
      </c>
      <c r="KS59" s="146" t="e">
        <f t="shared" si="311"/>
        <v>#N/A</v>
      </c>
      <c r="KT59" s="146" t="e">
        <f t="shared" si="311"/>
        <v>#N/A</v>
      </c>
      <c r="KU59" s="146" t="e">
        <f t="shared" si="311"/>
        <v>#N/A</v>
      </c>
      <c r="KV59" s="146" t="e">
        <f t="shared" si="306"/>
        <v>#N/A</v>
      </c>
      <c r="KW59" s="146" t="e">
        <f t="shared" si="306"/>
        <v>#N/A</v>
      </c>
      <c r="KX59" s="146" t="e">
        <f t="shared" si="306"/>
        <v>#N/A</v>
      </c>
      <c r="KY59" s="146" t="e">
        <f t="shared" si="306"/>
        <v>#N/A</v>
      </c>
      <c r="KZ59" s="146" t="e">
        <f t="shared" si="306"/>
        <v>#N/A</v>
      </c>
      <c r="LA59" s="146" t="e">
        <f t="shared" si="306"/>
        <v>#N/A</v>
      </c>
      <c r="LB59" s="146" t="e">
        <f t="shared" si="306"/>
        <v>#N/A</v>
      </c>
      <c r="LC59" s="146" t="e">
        <f t="shared" si="306"/>
        <v>#N/A</v>
      </c>
      <c r="LD59" s="146" t="e">
        <f t="shared" si="306"/>
        <v>#N/A</v>
      </c>
      <c r="LE59" s="146" t="e">
        <f t="shared" si="306"/>
        <v>#N/A</v>
      </c>
      <c r="LF59" s="146" t="e">
        <f t="shared" si="306"/>
        <v>#N/A</v>
      </c>
      <c r="LG59" s="146" t="e">
        <f t="shared" si="306"/>
        <v>#N/A</v>
      </c>
      <c r="LH59" s="146" t="e">
        <f t="shared" si="306"/>
        <v>#N/A</v>
      </c>
      <c r="LI59" s="146" t="e">
        <f t="shared" si="306"/>
        <v>#N/A</v>
      </c>
      <c r="LJ59" s="146" t="e">
        <f t="shared" si="306"/>
        <v>#N/A</v>
      </c>
      <c r="LK59" s="146" t="e">
        <f t="shared" si="302"/>
        <v>#N/A</v>
      </c>
      <c r="LL59" s="146" t="e">
        <f t="shared" si="302"/>
        <v>#N/A</v>
      </c>
      <c r="LM59" s="146" t="e">
        <f t="shared" si="302"/>
        <v>#N/A</v>
      </c>
      <c r="LN59" s="146" t="e">
        <f t="shared" si="302"/>
        <v>#N/A</v>
      </c>
      <c r="LO59" s="146" t="e">
        <f t="shared" si="302"/>
        <v>#N/A</v>
      </c>
      <c r="LP59" s="146" t="e">
        <f t="shared" si="302"/>
        <v>#N/A</v>
      </c>
      <c r="LQ59" s="146" t="e">
        <f t="shared" si="302"/>
        <v>#N/A</v>
      </c>
      <c r="LR59" s="146" t="e">
        <f t="shared" si="302"/>
        <v>#N/A</v>
      </c>
      <c r="LS59" s="146" t="e">
        <f t="shared" si="302"/>
        <v>#N/A</v>
      </c>
      <c r="LT59" s="146" t="e">
        <f t="shared" si="302"/>
        <v>#N/A</v>
      </c>
      <c r="LU59" s="146" t="e">
        <f t="shared" si="302"/>
        <v>#N/A</v>
      </c>
      <c r="LV59" s="146" t="e">
        <f t="shared" si="302"/>
        <v>#N/A</v>
      </c>
      <c r="LW59" s="146" t="e">
        <f t="shared" si="302"/>
        <v>#N/A</v>
      </c>
      <c r="LX59" s="146" t="e">
        <f t="shared" si="302"/>
        <v>#N/A</v>
      </c>
      <c r="LY59" s="146" t="e">
        <f t="shared" si="302"/>
        <v>#N/A</v>
      </c>
      <c r="LZ59" s="146" t="e">
        <f t="shared" si="319"/>
        <v>#N/A</v>
      </c>
      <c r="MA59" s="146" t="e">
        <f t="shared" si="319"/>
        <v>#N/A</v>
      </c>
      <c r="MB59" s="146" t="e">
        <f t="shared" si="319"/>
        <v>#N/A</v>
      </c>
      <c r="MC59" s="146" t="e">
        <f t="shared" si="319"/>
        <v>#N/A</v>
      </c>
      <c r="MD59" s="146" t="e">
        <f t="shared" si="319"/>
        <v>#N/A</v>
      </c>
      <c r="ME59" s="146" t="e">
        <f t="shared" si="319"/>
        <v>#N/A</v>
      </c>
      <c r="MF59" s="146" t="e">
        <f t="shared" si="319"/>
        <v>#N/A</v>
      </c>
      <c r="MG59" s="146" t="e">
        <f t="shared" si="319"/>
        <v>#N/A</v>
      </c>
      <c r="MH59" s="146" t="e">
        <f t="shared" si="319"/>
        <v>#N/A</v>
      </c>
      <c r="MI59" s="146" t="e">
        <f t="shared" si="319"/>
        <v>#N/A</v>
      </c>
      <c r="MJ59" s="146" t="e">
        <f t="shared" si="319"/>
        <v>#N/A</v>
      </c>
      <c r="MK59" s="146" t="e">
        <f t="shared" si="319"/>
        <v>#N/A</v>
      </c>
      <c r="ML59" s="146" t="e">
        <f t="shared" si="319"/>
        <v>#N/A</v>
      </c>
      <c r="MM59" s="146" t="e">
        <f t="shared" si="319"/>
        <v>#N/A</v>
      </c>
      <c r="MN59" s="146" t="e">
        <f t="shared" si="319"/>
        <v>#N/A</v>
      </c>
      <c r="MO59" s="146" t="e">
        <f t="shared" si="22"/>
        <v>#N/A</v>
      </c>
      <c r="MP59" s="146" t="e">
        <f t="shared" si="299"/>
        <v>#N/A</v>
      </c>
      <c r="MQ59" s="146" t="e">
        <f t="shared" si="299"/>
        <v>#N/A</v>
      </c>
      <c r="MR59" s="146" t="e">
        <f t="shared" si="299"/>
        <v>#N/A</v>
      </c>
      <c r="MS59" s="146" t="e">
        <f t="shared" si="312"/>
        <v>#N/A</v>
      </c>
      <c r="MT59" s="146" t="e">
        <f t="shared" si="312"/>
        <v>#N/A</v>
      </c>
      <c r="MU59" s="146" t="e">
        <f t="shared" si="312"/>
        <v>#N/A</v>
      </c>
      <c r="MV59" s="146" t="e">
        <f t="shared" si="312"/>
        <v>#N/A</v>
      </c>
      <c r="MW59" s="146" t="e">
        <f t="shared" si="312"/>
        <v>#N/A</v>
      </c>
      <c r="MX59" s="146" t="e">
        <f t="shared" si="312"/>
        <v>#N/A</v>
      </c>
      <c r="MY59" s="146" t="e">
        <f t="shared" si="312"/>
        <v>#N/A</v>
      </c>
      <c r="MZ59" s="146" t="e">
        <f t="shared" si="312"/>
        <v>#N/A</v>
      </c>
      <c r="NA59" s="146" t="e">
        <f t="shared" si="312"/>
        <v>#N/A</v>
      </c>
      <c r="NB59" s="146" t="e">
        <f t="shared" si="312"/>
        <v>#N/A</v>
      </c>
      <c r="NC59" s="146" t="e">
        <f t="shared" si="312"/>
        <v>#N/A</v>
      </c>
      <c r="ND59" s="146" t="e">
        <f t="shared" si="312"/>
        <v>#N/A</v>
      </c>
      <c r="NE59" s="146" t="e">
        <f t="shared" si="312"/>
        <v>#N/A</v>
      </c>
      <c r="NF59" s="146" t="e">
        <f t="shared" si="312"/>
        <v>#N/A</v>
      </c>
      <c r="NG59" s="146" t="e">
        <f t="shared" si="312"/>
        <v>#N/A</v>
      </c>
      <c r="NH59" s="146" t="e">
        <f t="shared" si="307"/>
        <v>#N/A</v>
      </c>
      <c r="NI59" s="146" t="e">
        <f t="shared" si="307"/>
        <v>#N/A</v>
      </c>
      <c r="NJ59" s="146" t="e">
        <f t="shared" si="307"/>
        <v>#N/A</v>
      </c>
      <c r="NK59" s="146" t="e">
        <f t="shared" si="307"/>
        <v>#N/A</v>
      </c>
      <c r="NL59" s="146" t="e">
        <f t="shared" si="307"/>
        <v>#N/A</v>
      </c>
      <c r="NM59" s="146" t="e">
        <f t="shared" si="307"/>
        <v>#N/A</v>
      </c>
      <c r="NN59" s="146" t="e">
        <f t="shared" si="307"/>
        <v>#N/A</v>
      </c>
      <c r="NO59" s="146" t="e">
        <f t="shared" si="307"/>
        <v>#N/A</v>
      </c>
      <c r="NP59" s="146" t="e">
        <f t="shared" si="307"/>
        <v>#N/A</v>
      </c>
      <c r="NQ59" s="146" t="e">
        <f t="shared" si="307"/>
        <v>#N/A</v>
      </c>
      <c r="NR59" s="146" t="e">
        <f t="shared" si="307"/>
        <v>#N/A</v>
      </c>
      <c r="NS59" s="146" t="e">
        <f t="shared" si="307"/>
        <v>#N/A</v>
      </c>
      <c r="NT59" s="146" t="e">
        <f t="shared" si="307"/>
        <v>#N/A</v>
      </c>
      <c r="NU59" s="146" t="e">
        <f t="shared" si="307"/>
        <v>#N/A</v>
      </c>
      <c r="NV59" s="146" t="e">
        <f t="shared" si="307"/>
        <v>#N/A</v>
      </c>
      <c r="NW59" s="146" t="e">
        <f t="shared" si="303"/>
        <v>#N/A</v>
      </c>
      <c r="NX59" s="146" t="e">
        <f t="shared" si="303"/>
        <v>#N/A</v>
      </c>
      <c r="NY59" s="146" t="e">
        <f t="shared" si="303"/>
        <v>#N/A</v>
      </c>
      <c r="NZ59" s="146" t="e">
        <f t="shared" si="303"/>
        <v>#N/A</v>
      </c>
      <c r="OA59" s="146" t="e">
        <f t="shared" si="303"/>
        <v>#N/A</v>
      </c>
      <c r="OB59" s="146" t="e">
        <f t="shared" si="303"/>
        <v>#N/A</v>
      </c>
      <c r="OC59" s="146" t="e">
        <f t="shared" si="303"/>
        <v>#N/A</v>
      </c>
      <c r="OD59" s="146" t="e">
        <f t="shared" si="303"/>
        <v>#N/A</v>
      </c>
      <c r="OE59" s="146" t="e">
        <f t="shared" si="303"/>
        <v>#N/A</v>
      </c>
      <c r="OF59" s="146" t="e">
        <f t="shared" si="303"/>
        <v>#N/A</v>
      </c>
      <c r="OG59" s="146" t="e">
        <f t="shared" si="303"/>
        <v>#N/A</v>
      </c>
      <c r="OH59" s="146" t="e">
        <f t="shared" si="303"/>
        <v>#N/A</v>
      </c>
      <c r="OI59" s="146" t="e">
        <f t="shared" si="303"/>
        <v>#N/A</v>
      </c>
      <c r="OJ59" s="146" t="e">
        <f t="shared" si="303"/>
        <v>#N/A</v>
      </c>
      <c r="OK59" s="146" t="e">
        <f t="shared" si="303"/>
        <v>#N/A</v>
      </c>
      <c r="OL59" s="146" t="e">
        <f t="shared" si="320"/>
        <v>#N/A</v>
      </c>
      <c r="OM59" s="146" t="e">
        <f t="shared" si="320"/>
        <v>#N/A</v>
      </c>
      <c r="ON59" s="146" t="e">
        <f t="shared" si="320"/>
        <v>#N/A</v>
      </c>
      <c r="OO59" s="146" t="e">
        <f t="shared" si="320"/>
        <v>#N/A</v>
      </c>
      <c r="OP59" s="146" t="e">
        <f t="shared" si="320"/>
        <v>#N/A</v>
      </c>
      <c r="OQ59" s="146" t="e">
        <f t="shared" si="320"/>
        <v>#N/A</v>
      </c>
      <c r="OR59" s="146" t="e">
        <f t="shared" si="320"/>
        <v>#N/A</v>
      </c>
      <c r="OS59" s="146" t="e">
        <f t="shared" si="320"/>
        <v>#N/A</v>
      </c>
      <c r="OT59" s="146" t="e">
        <f t="shared" si="320"/>
        <v>#N/A</v>
      </c>
      <c r="OU59" s="146" t="e">
        <f t="shared" si="320"/>
        <v>#N/A</v>
      </c>
      <c r="OV59" s="146" t="e">
        <f t="shared" si="320"/>
        <v>#N/A</v>
      </c>
      <c r="OW59" s="146" t="e">
        <f t="shared" si="320"/>
        <v>#N/A</v>
      </c>
      <c r="OX59" s="146" t="e">
        <f t="shared" si="320"/>
        <v>#N/A</v>
      </c>
      <c r="OY59" s="146" t="e">
        <f t="shared" si="320"/>
        <v>#N/A</v>
      </c>
      <c r="OZ59" s="146" t="e">
        <f t="shared" si="320"/>
        <v>#N/A</v>
      </c>
      <c r="PA59" s="146" t="e">
        <f t="shared" si="23"/>
        <v>#N/A</v>
      </c>
      <c r="PB59" s="146" t="e">
        <f t="shared" si="316"/>
        <v>#N/A</v>
      </c>
      <c r="PC59" s="146" t="e">
        <f t="shared" si="316"/>
        <v>#N/A</v>
      </c>
      <c r="PD59" s="146" t="e">
        <f t="shared" si="316"/>
        <v>#N/A</v>
      </c>
      <c r="PE59" s="146" t="e">
        <f t="shared" si="316"/>
        <v>#N/A</v>
      </c>
      <c r="PF59" s="146" t="e">
        <f t="shared" si="316"/>
        <v>#N/A</v>
      </c>
      <c r="PG59" s="146" t="e">
        <f t="shared" si="316"/>
        <v>#N/A</v>
      </c>
      <c r="PH59" s="146" t="e">
        <f t="shared" si="316"/>
        <v>#N/A</v>
      </c>
      <c r="PI59" s="146" t="e">
        <f t="shared" si="316"/>
        <v>#N/A</v>
      </c>
    </row>
    <row r="60" spans="1:425" hidden="1" x14ac:dyDescent="0.45">
      <c r="A60" s="4">
        <v>57</v>
      </c>
      <c r="B60" s="319" t="str">
        <f>IFERROR(_xlfn.LOGNORM.INV(VLookups!$B$22,LN($G60),LN($K60)),"")</f>
        <v/>
      </c>
      <c r="C60" s="81"/>
      <c r="D60" s="319" t="str">
        <f>IFERROR(_xlfn.LOGNORM.INV(VLookups!$B$23,LN($G60),LN($K60)),"")</f>
        <v/>
      </c>
      <c r="E60" s="32" t="str">
        <f t="shared" si="8"/>
        <v/>
      </c>
      <c r="F60" s="32" t="str">
        <f t="shared" si="9"/>
        <v/>
      </c>
      <c r="G60" s="65" t="str">
        <f>IF(AND(C60&gt;0,NOT(ISBLANK(H60))),IF(VLOOKUP($C$3,VLookups!$A$17:$B$18,2,FALSE),C60*VLOOKUP(H60,VLookups!$A$4:$B$13,2,FALSE),C60),"")</f>
        <v/>
      </c>
      <c r="H60" s="21"/>
      <c r="I60" s="53"/>
      <c r="J60" s="237"/>
      <c r="K60" s="320" t="str">
        <f>IF(C60&gt;0,IF(ISBLANK(J60),IF(ISBLANK(H60),"",VLOOKUP(H60,VLookups!$A$4:$C$13,3,FALSE)),J60),"")</f>
        <v/>
      </c>
      <c r="L60" s="320" t="str">
        <f t="shared" si="10"/>
        <v/>
      </c>
      <c r="M60" s="67" t="str">
        <f t="shared" si="11"/>
        <v/>
      </c>
      <c r="N60" s="81"/>
      <c r="O60" s="230" t="str">
        <f>IF(AND(N60&gt;0,C60&gt;0,NOT(K60="")),ABS(VLOOKUP($N$1,VLookups!$A$27:$B$28,2,FALSE)-_xlfn.LOGNORM.DIST(N60,LN(G60),LN(K60),TRUE)),"")</f>
        <v/>
      </c>
      <c r="P60" s="80" t="str">
        <f>IF(AND($B60&gt;0,$C60&gt;0,$D60&gt;0,NOT(ISBLANK($H60))),_xlfn.LOGNORM.INV(ABS(VLOOKUP($N$1,VLookups!$A$27:$B$28,2,FALSE)-P$3),LN($G60),LN($K60)),"")</f>
        <v/>
      </c>
      <c r="Q60" s="79" t="str">
        <f>IF(AND($B60&gt;0,$C60&gt;0,$D60&gt;0,NOT(ISBLANK($H60))),_xlfn.LOGNORM.INV(ABS(VLOOKUP($N$1,VLookups!$A$27:$B$28,2,FALSE)-Q$3),LN($G60),LN($K60)),"")</f>
        <v/>
      </c>
      <c r="R60" s="80" t="str">
        <f>IF(AND($B60&gt;0,$C60&gt;0,$D60&gt;0,NOT(ISBLANK($H60))),_xlfn.LOGNORM.INV(ABS(VLOOKUP($N$1,VLookups!$A$27:$B$28,2,FALSE)-R$3),LN($G60),LN($K60)),"")</f>
        <v/>
      </c>
      <c r="S60" s="79" t="str">
        <f>IF(AND($B60&gt;0,$C60&gt;0,$D60&gt;0,NOT(ISBLANK($H60))),_xlfn.LOGNORM.INV(ABS(VLOOKUP($N$1,VLookups!$A$27:$B$28,2,FALSE)-S$3),LN($G60),LN($K60)),"")</f>
        <v/>
      </c>
      <c r="T60" s="80" t="str">
        <f>IF(AND($B60&gt;0,$C60&gt;0,$D60&gt;0,NOT(ISBLANK($H60))),_xlfn.LOGNORM.INV(ABS(VLOOKUP($N$1,VLookups!$A$27:$B$28,2,FALSE)-T$3),LN($G60),LN($K60)),"")</f>
        <v/>
      </c>
      <c r="U60" s="79" t="str">
        <f>IF(AND($B60&gt;0,$C60&gt;0,$D60&gt;0,NOT(ISBLANK($H60))),_xlfn.LOGNORM.INV(ABS(VLOOKUP($N$1,VLookups!$A$27:$B$28,2,FALSE)-U$3),LN($G60),LN($K60)),"")</f>
        <v/>
      </c>
      <c r="V60" s="5"/>
      <c r="W60" s="145" t="str">
        <f t="shared" si="12"/>
        <v/>
      </c>
      <c r="X60" s="145" t="str">
        <f t="shared" si="13"/>
        <v/>
      </c>
      <c r="Y60" s="46" t="str">
        <f t="shared" ref="Y60" si="327">IF(ISNONTEXT($W60),X60+$W60,"")</f>
        <v/>
      </c>
      <c r="Z60" s="46" t="str">
        <f t="shared" si="25"/>
        <v/>
      </c>
      <c r="AA60" s="46" t="str">
        <f t="shared" si="26"/>
        <v/>
      </c>
      <c r="AB60" s="46" t="str">
        <f t="shared" si="27"/>
        <v/>
      </c>
      <c r="AC60" s="46" t="str">
        <f t="shared" si="28"/>
        <v/>
      </c>
      <c r="AD60" s="46" t="str">
        <f t="shared" si="29"/>
        <v/>
      </c>
      <c r="AE60" s="46" t="str">
        <f t="shared" si="30"/>
        <v/>
      </c>
      <c r="AF60" s="46" t="str">
        <f t="shared" si="31"/>
        <v/>
      </c>
      <c r="AG60" s="46" t="str">
        <f t="shared" si="32"/>
        <v/>
      </c>
      <c r="AH60" s="46" t="str">
        <f t="shared" si="33"/>
        <v/>
      </c>
      <c r="AI60" s="46" t="str">
        <f t="shared" si="34"/>
        <v/>
      </c>
      <c r="AJ60" s="46" t="str">
        <f t="shared" si="35"/>
        <v/>
      </c>
      <c r="AK60" s="46" t="str">
        <f t="shared" si="36"/>
        <v/>
      </c>
      <c r="AL60" s="46" t="str">
        <f t="shared" si="37"/>
        <v/>
      </c>
      <c r="AM60" s="46" t="str">
        <f t="shared" si="38"/>
        <v/>
      </c>
      <c r="AN60" s="46" t="str">
        <f t="shared" si="39"/>
        <v/>
      </c>
      <c r="AO60" s="46" t="str">
        <f t="shared" si="40"/>
        <v/>
      </c>
      <c r="AP60" s="46" t="str">
        <f t="shared" si="41"/>
        <v/>
      </c>
      <c r="AQ60" s="46" t="str">
        <f t="shared" si="42"/>
        <v/>
      </c>
      <c r="AR60" s="46" t="str">
        <f t="shared" si="43"/>
        <v/>
      </c>
      <c r="AS60" s="46" t="str">
        <f t="shared" si="44"/>
        <v/>
      </c>
      <c r="AT60" s="46" t="str">
        <f t="shared" si="45"/>
        <v/>
      </c>
      <c r="AU60" s="46" t="str">
        <f t="shared" si="46"/>
        <v/>
      </c>
      <c r="AV60" s="46" t="str">
        <f t="shared" si="47"/>
        <v/>
      </c>
      <c r="AW60" s="46" t="str">
        <f t="shared" si="48"/>
        <v/>
      </c>
      <c r="AX60" s="46" t="str">
        <f t="shared" si="49"/>
        <v/>
      </c>
      <c r="AY60" s="46" t="str">
        <f t="shared" si="50"/>
        <v/>
      </c>
      <c r="AZ60" s="46" t="str">
        <f t="shared" si="51"/>
        <v/>
      </c>
      <c r="BA60" s="46" t="str">
        <f t="shared" si="52"/>
        <v/>
      </c>
      <c r="BB60" s="46" t="str">
        <f t="shared" si="53"/>
        <v/>
      </c>
      <c r="BC60" s="46" t="str">
        <f t="shared" si="54"/>
        <v/>
      </c>
      <c r="BD60" s="46" t="str">
        <f t="shared" si="55"/>
        <v/>
      </c>
      <c r="BE60" s="46" t="str">
        <f t="shared" si="56"/>
        <v/>
      </c>
      <c r="BF60" s="46" t="str">
        <f t="shared" si="57"/>
        <v/>
      </c>
      <c r="BG60" s="46" t="str">
        <f t="shared" si="58"/>
        <v/>
      </c>
      <c r="BH60" s="46" t="str">
        <f t="shared" si="59"/>
        <v/>
      </c>
      <c r="BI60" s="46" t="str">
        <f t="shared" si="60"/>
        <v/>
      </c>
      <c r="BJ60" s="46" t="str">
        <f t="shared" si="61"/>
        <v/>
      </c>
      <c r="BK60" s="46" t="str">
        <f t="shared" si="62"/>
        <v/>
      </c>
      <c r="BL60" s="46" t="str">
        <f t="shared" si="63"/>
        <v/>
      </c>
      <c r="BM60" s="46" t="str">
        <f t="shared" si="64"/>
        <v/>
      </c>
      <c r="BN60" s="46" t="str">
        <f t="shared" si="65"/>
        <v/>
      </c>
      <c r="BO60" s="46" t="str">
        <f t="shared" si="66"/>
        <v/>
      </c>
      <c r="BP60" s="46" t="str">
        <f t="shared" si="67"/>
        <v/>
      </c>
      <c r="BQ60" s="46" t="str">
        <f t="shared" si="68"/>
        <v/>
      </c>
      <c r="BR60" s="46" t="str">
        <f t="shared" si="69"/>
        <v/>
      </c>
      <c r="BS60" s="46" t="str">
        <f t="shared" si="70"/>
        <v/>
      </c>
      <c r="BT60" s="46" t="str">
        <f t="shared" si="71"/>
        <v/>
      </c>
      <c r="BU60" s="46" t="str">
        <f t="shared" si="72"/>
        <v/>
      </c>
      <c r="BV60" s="46" t="str">
        <f t="shared" si="73"/>
        <v/>
      </c>
      <c r="BW60" s="46" t="str">
        <f t="shared" si="74"/>
        <v/>
      </c>
      <c r="BX60" s="46" t="str">
        <f t="shared" si="75"/>
        <v/>
      </c>
      <c r="BY60" s="46" t="str">
        <f t="shared" si="76"/>
        <v/>
      </c>
      <c r="BZ60" s="46" t="str">
        <f t="shared" si="77"/>
        <v/>
      </c>
      <c r="CA60" s="46" t="str">
        <f t="shared" si="78"/>
        <v/>
      </c>
      <c r="CB60" s="46" t="str">
        <f t="shared" si="79"/>
        <v/>
      </c>
      <c r="CC60" s="46" t="str">
        <f t="shared" si="80"/>
        <v/>
      </c>
      <c r="CD60" s="46" t="str">
        <f t="shared" si="81"/>
        <v/>
      </c>
      <c r="CE60" s="46" t="str">
        <f t="shared" si="82"/>
        <v/>
      </c>
      <c r="CF60" s="46" t="str">
        <f t="shared" si="83"/>
        <v/>
      </c>
      <c r="CG60" s="46" t="str">
        <f t="shared" si="84"/>
        <v/>
      </c>
      <c r="CH60" s="46" t="str">
        <f t="shared" si="85"/>
        <v/>
      </c>
      <c r="CI60" s="46" t="str">
        <f t="shared" si="86"/>
        <v/>
      </c>
      <c r="CJ60" s="46" t="str">
        <f t="shared" si="87"/>
        <v/>
      </c>
      <c r="CK60" s="46" t="str">
        <f t="shared" si="18"/>
        <v/>
      </c>
      <c r="CL60" s="46" t="str">
        <f t="shared" si="88"/>
        <v/>
      </c>
      <c r="CM60" s="46" t="str">
        <f t="shared" si="89"/>
        <v/>
      </c>
      <c r="CN60" s="46" t="str">
        <f t="shared" si="90"/>
        <v/>
      </c>
      <c r="CO60" s="46" t="str">
        <f t="shared" si="91"/>
        <v/>
      </c>
      <c r="CP60" s="46" t="str">
        <f t="shared" si="92"/>
        <v/>
      </c>
      <c r="CQ60" s="46" t="str">
        <f t="shared" si="93"/>
        <v/>
      </c>
      <c r="CR60" s="46" t="str">
        <f t="shared" si="94"/>
        <v/>
      </c>
      <c r="CS60" s="46" t="str">
        <f t="shared" si="95"/>
        <v/>
      </c>
      <c r="CT60" s="46" t="str">
        <f t="shared" si="96"/>
        <v/>
      </c>
      <c r="CU60" s="46" t="str">
        <f t="shared" si="97"/>
        <v/>
      </c>
      <c r="CV60" s="46" t="str">
        <f t="shared" si="98"/>
        <v/>
      </c>
      <c r="CW60" s="46" t="str">
        <f t="shared" si="99"/>
        <v/>
      </c>
      <c r="CX60" s="46" t="str">
        <f t="shared" si="100"/>
        <v/>
      </c>
      <c r="CY60" s="46" t="str">
        <f t="shared" si="101"/>
        <v/>
      </c>
      <c r="CZ60" s="46" t="str">
        <f t="shared" si="102"/>
        <v/>
      </c>
      <c r="DA60" s="46" t="str">
        <f t="shared" si="103"/>
        <v/>
      </c>
      <c r="DB60" s="46" t="str">
        <f t="shared" si="104"/>
        <v/>
      </c>
      <c r="DC60" s="46" t="str">
        <f t="shared" si="105"/>
        <v/>
      </c>
      <c r="DD60" s="46" t="str">
        <f t="shared" si="106"/>
        <v/>
      </c>
      <c r="DE60" s="46" t="str">
        <f t="shared" si="107"/>
        <v/>
      </c>
      <c r="DF60" s="46" t="str">
        <f t="shared" si="108"/>
        <v/>
      </c>
      <c r="DG60" s="46" t="str">
        <f t="shared" si="109"/>
        <v/>
      </c>
      <c r="DH60" s="46" t="str">
        <f t="shared" si="110"/>
        <v/>
      </c>
      <c r="DI60" s="46" t="str">
        <f t="shared" si="111"/>
        <v/>
      </c>
      <c r="DJ60" s="46" t="str">
        <f t="shared" si="112"/>
        <v/>
      </c>
      <c r="DK60" s="46" t="str">
        <f t="shared" si="113"/>
        <v/>
      </c>
      <c r="DL60" s="46" t="str">
        <f t="shared" si="114"/>
        <v/>
      </c>
      <c r="DM60" s="46" t="str">
        <f t="shared" si="115"/>
        <v/>
      </c>
      <c r="DN60" s="46" t="str">
        <f t="shared" si="116"/>
        <v/>
      </c>
      <c r="DO60" s="46" t="str">
        <f t="shared" si="117"/>
        <v/>
      </c>
      <c r="DP60" s="46" t="str">
        <f t="shared" si="118"/>
        <v/>
      </c>
      <c r="DQ60" s="46" t="str">
        <f t="shared" si="119"/>
        <v/>
      </c>
      <c r="DR60" s="46" t="str">
        <f t="shared" si="120"/>
        <v/>
      </c>
      <c r="DS60" s="46" t="str">
        <f t="shared" si="121"/>
        <v/>
      </c>
      <c r="DT60" s="46" t="str">
        <f t="shared" si="122"/>
        <v/>
      </c>
      <c r="DU60" s="46" t="str">
        <f t="shared" si="123"/>
        <v/>
      </c>
      <c r="DV60" s="46" t="str">
        <f t="shared" si="124"/>
        <v/>
      </c>
      <c r="DW60" s="46" t="str">
        <f t="shared" si="125"/>
        <v/>
      </c>
      <c r="DX60" s="46" t="str">
        <f t="shared" si="126"/>
        <v/>
      </c>
      <c r="DY60" s="46" t="str">
        <f t="shared" si="127"/>
        <v/>
      </c>
      <c r="DZ60" s="46" t="str">
        <f t="shared" si="128"/>
        <v/>
      </c>
      <c r="EA60" s="46" t="str">
        <f t="shared" si="129"/>
        <v/>
      </c>
      <c r="EB60" s="46" t="str">
        <f t="shared" si="130"/>
        <v/>
      </c>
      <c r="EC60" s="46" t="str">
        <f t="shared" si="131"/>
        <v/>
      </c>
      <c r="ED60" s="46" t="str">
        <f t="shared" si="132"/>
        <v/>
      </c>
      <c r="EE60" s="46" t="str">
        <f t="shared" si="133"/>
        <v/>
      </c>
      <c r="EF60" s="46" t="str">
        <f t="shared" si="134"/>
        <v/>
      </c>
      <c r="EG60" s="46" t="str">
        <f t="shared" si="135"/>
        <v/>
      </c>
      <c r="EH60" s="46" t="str">
        <f t="shared" si="136"/>
        <v/>
      </c>
      <c r="EI60" s="46" t="str">
        <f t="shared" si="137"/>
        <v/>
      </c>
      <c r="EJ60" s="46" t="str">
        <f t="shared" si="138"/>
        <v/>
      </c>
      <c r="EK60" s="46" t="str">
        <f t="shared" si="139"/>
        <v/>
      </c>
      <c r="EL60" s="46" t="str">
        <f t="shared" si="140"/>
        <v/>
      </c>
      <c r="EM60" s="46" t="str">
        <f t="shared" si="141"/>
        <v/>
      </c>
      <c r="EN60" s="46" t="str">
        <f t="shared" si="142"/>
        <v/>
      </c>
      <c r="EO60" s="46" t="str">
        <f t="shared" si="143"/>
        <v/>
      </c>
      <c r="EP60" s="46" t="str">
        <f t="shared" si="144"/>
        <v/>
      </c>
      <c r="EQ60" s="46" t="str">
        <f t="shared" si="145"/>
        <v/>
      </c>
      <c r="ER60" s="46" t="str">
        <f t="shared" si="146"/>
        <v/>
      </c>
      <c r="ES60" s="46" t="str">
        <f t="shared" si="147"/>
        <v/>
      </c>
      <c r="ET60" s="46" t="str">
        <f t="shared" si="148"/>
        <v/>
      </c>
      <c r="EU60" s="46" t="str">
        <f t="shared" si="149"/>
        <v/>
      </c>
      <c r="EV60" s="46" t="str">
        <f t="shared" si="150"/>
        <v/>
      </c>
      <c r="EW60" s="46" t="str">
        <f t="shared" si="19"/>
        <v/>
      </c>
      <c r="EX60" s="46" t="str">
        <f t="shared" si="151"/>
        <v/>
      </c>
      <c r="EY60" s="46" t="str">
        <f t="shared" si="152"/>
        <v/>
      </c>
      <c r="EZ60" s="46" t="str">
        <f t="shared" si="153"/>
        <v/>
      </c>
      <c r="FA60" s="46" t="str">
        <f t="shared" si="154"/>
        <v/>
      </c>
      <c r="FB60" s="46" t="str">
        <f t="shared" si="155"/>
        <v/>
      </c>
      <c r="FC60" s="46" t="str">
        <f t="shared" si="156"/>
        <v/>
      </c>
      <c r="FD60" s="46" t="str">
        <f t="shared" si="157"/>
        <v/>
      </c>
      <c r="FE60" s="46" t="str">
        <f t="shared" si="158"/>
        <v/>
      </c>
      <c r="FF60" s="46" t="str">
        <f t="shared" si="159"/>
        <v/>
      </c>
      <c r="FG60" s="46" t="str">
        <f t="shared" si="160"/>
        <v/>
      </c>
      <c r="FH60" s="46" t="str">
        <f t="shared" si="161"/>
        <v/>
      </c>
      <c r="FI60" s="46" t="str">
        <f t="shared" si="162"/>
        <v/>
      </c>
      <c r="FJ60" s="46" t="str">
        <f t="shared" si="163"/>
        <v/>
      </c>
      <c r="FK60" s="46" t="str">
        <f t="shared" si="164"/>
        <v/>
      </c>
      <c r="FL60" s="46" t="str">
        <f t="shared" si="165"/>
        <v/>
      </c>
      <c r="FM60" s="46" t="str">
        <f t="shared" si="166"/>
        <v/>
      </c>
      <c r="FN60" s="46" t="str">
        <f t="shared" si="167"/>
        <v/>
      </c>
      <c r="FO60" s="46" t="str">
        <f t="shared" si="168"/>
        <v/>
      </c>
      <c r="FP60" s="46" t="str">
        <f t="shared" si="169"/>
        <v/>
      </c>
      <c r="FQ60" s="46" t="str">
        <f t="shared" si="170"/>
        <v/>
      </c>
      <c r="FR60" s="46" t="str">
        <f t="shared" si="171"/>
        <v/>
      </c>
      <c r="FS60" s="46" t="str">
        <f t="shared" si="172"/>
        <v/>
      </c>
      <c r="FT60" s="46" t="str">
        <f t="shared" si="173"/>
        <v/>
      </c>
      <c r="FU60" s="46" t="str">
        <f t="shared" si="174"/>
        <v/>
      </c>
      <c r="FV60" s="46" t="str">
        <f t="shared" si="175"/>
        <v/>
      </c>
      <c r="FW60" s="46" t="str">
        <f t="shared" si="176"/>
        <v/>
      </c>
      <c r="FX60" s="46" t="str">
        <f t="shared" si="177"/>
        <v/>
      </c>
      <c r="FY60" s="46" t="str">
        <f t="shared" si="178"/>
        <v/>
      </c>
      <c r="FZ60" s="46" t="str">
        <f t="shared" si="179"/>
        <v/>
      </c>
      <c r="GA60" s="46" t="str">
        <f t="shared" si="180"/>
        <v/>
      </c>
      <c r="GB60" s="46" t="str">
        <f t="shared" si="181"/>
        <v/>
      </c>
      <c r="GC60" s="46" t="str">
        <f t="shared" si="182"/>
        <v/>
      </c>
      <c r="GD60" s="46" t="str">
        <f t="shared" si="183"/>
        <v/>
      </c>
      <c r="GE60" s="46" t="str">
        <f t="shared" si="184"/>
        <v/>
      </c>
      <c r="GF60" s="46" t="str">
        <f t="shared" si="185"/>
        <v/>
      </c>
      <c r="GG60" s="46" t="str">
        <f t="shared" si="186"/>
        <v/>
      </c>
      <c r="GH60" s="46" t="str">
        <f t="shared" si="187"/>
        <v/>
      </c>
      <c r="GI60" s="46" t="str">
        <f t="shared" si="188"/>
        <v/>
      </c>
      <c r="GJ60" s="46" t="str">
        <f t="shared" si="189"/>
        <v/>
      </c>
      <c r="GK60" s="46" t="str">
        <f t="shared" si="190"/>
        <v/>
      </c>
      <c r="GL60" s="46" t="str">
        <f t="shared" si="191"/>
        <v/>
      </c>
      <c r="GM60" s="46" t="str">
        <f t="shared" si="192"/>
        <v/>
      </c>
      <c r="GN60" s="46" t="str">
        <f t="shared" si="193"/>
        <v/>
      </c>
      <c r="GO60" s="46" t="str">
        <f t="shared" si="194"/>
        <v/>
      </c>
      <c r="GP60" s="46" t="str">
        <f t="shared" si="195"/>
        <v/>
      </c>
      <c r="GQ60" s="46" t="str">
        <f t="shared" si="196"/>
        <v/>
      </c>
      <c r="GR60" s="46" t="str">
        <f t="shared" si="197"/>
        <v/>
      </c>
      <c r="GS60" s="46" t="str">
        <f t="shared" si="198"/>
        <v/>
      </c>
      <c r="GT60" s="46" t="str">
        <f t="shared" si="199"/>
        <v/>
      </c>
      <c r="GU60" s="46" t="str">
        <f t="shared" si="200"/>
        <v/>
      </c>
      <c r="GV60" s="46" t="str">
        <f t="shared" si="201"/>
        <v/>
      </c>
      <c r="GW60" s="46" t="str">
        <f t="shared" si="202"/>
        <v/>
      </c>
      <c r="GX60" s="46" t="str">
        <f t="shared" si="203"/>
        <v/>
      </c>
      <c r="GY60" s="46" t="str">
        <f t="shared" si="204"/>
        <v/>
      </c>
      <c r="GZ60" s="46" t="str">
        <f t="shared" si="205"/>
        <v/>
      </c>
      <c r="HA60" s="46" t="str">
        <f t="shared" si="206"/>
        <v/>
      </c>
      <c r="HB60" s="46" t="str">
        <f t="shared" si="207"/>
        <v/>
      </c>
      <c r="HC60" s="46" t="str">
        <f t="shared" si="208"/>
        <v/>
      </c>
      <c r="HD60" s="46" t="str">
        <f t="shared" si="209"/>
        <v/>
      </c>
      <c r="HE60" s="46" t="str">
        <f t="shared" si="210"/>
        <v/>
      </c>
      <c r="HF60" s="46" t="str">
        <f t="shared" si="211"/>
        <v/>
      </c>
      <c r="HG60" s="46" t="str">
        <f t="shared" si="212"/>
        <v/>
      </c>
      <c r="HH60" s="46" t="str">
        <f t="shared" si="213"/>
        <v/>
      </c>
      <c r="HI60" s="46" t="str">
        <f t="shared" si="20"/>
        <v/>
      </c>
      <c r="HJ60" s="46" t="str">
        <f t="shared" si="241"/>
        <v/>
      </c>
      <c r="HK60" s="46" t="str">
        <f t="shared" si="242"/>
        <v/>
      </c>
      <c r="HL60" s="46" t="str">
        <f t="shared" si="243"/>
        <v/>
      </c>
      <c r="HM60" s="46" t="str">
        <f t="shared" si="244"/>
        <v/>
      </c>
      <c r="HN60" s="46" t="str">
        <f t="shared" si="245"/>
        <v/>
      </c>
      <c r="HO60" s="46" t="str">
        <f t="shared" si="246"/>
        <v/>
      </c>
      <c r="HP60" s="46" t="str">
        <f t="shared" si="247"/>
        <v/>
      </c>
      <c r="HQ60" s="146" t="e">
        <f t="shared" si="283"/>
        <v>#N/A</v>
      </c>
      <c r="HR60" s="146" t="e">
        <f t="shared" si="297"/>
        <v>#N/A</v>
      </c>
      <c r="HS60" s="146" t="e">
        <f t="shared" si="297"/>
        <v>#N/A</v>
      </c>
      <c r="HT60" s="146" t="e">
        <f t="shared" si="297"/>
        <v>#N/A</v>
      </c>
      <c r="HU60" s="146" t="e">
        <f t="shared" si="310"/>
        <v>#N/A</v>
      </c>
      <c r="HV60" s="146" t="e">
        <f t="shared" si="310"/>
        <v>#N/A</v>
      </c>
      <c r="HW60" s="146" t="e">
        <f t="shared" si="310"/>
        <v>#N/A</v>
      </c>
      <c r="HX60" s="146" t="e">
        <f t="shared" si="310"/>
        <v>#N/A</v>
      </c>
      <c r="HY60" s="146" t="e">
        <f t="shared" si="310"/>
        <v>#N/A</v>
      </c>
      <c r="HZ60" s="146" t="e">
        <f t="shared" si="310"/>
        <v>#N/A</v>
      </c>
      <c r="IA60" s="146" t="e">
        <f t="shared" si="310"/>
        <v>#N/A</v>
      </c>
      <c r="IB60" s="146" t="e">
        <f t="shared" si="310"/>
        <v>#N/A</v>
      </c>
      <c r="IC60" s="146" t="e">
        <f t="shared" si="310"/>
        <v>#N/A</v>
      </c>
      <c r="ID60" s="146" t="e">
        <f t="shared" si="310"/>
        <v>#N/A</v>
      </c>
      <c r="IE60" s="146" t="e">
        <f t="shared" si="310"/>
        <v>#N/A</v>
      </c>
      <c r="IF60" s="146" t="e">
        <f t="shared" si="310"/>
        <v>#N/A</v>
      </c>
      <c r="IG60" s="146" t="e">
        <f t="shared" si="310"/>
        <v>#N/A</v>
      </c>
      <c r="IH60" s="146" t="e">
        <f t="shared" si="310"/>
        <v>#N/A</v>
      </c>
      <c r="II60" s="146" t="e">
        <f t="shared" si="310"/>
        <v>#N/A</v>
      </c>
      <c r="IJ60" s="146" t="e">
        <f t="shared" si="305"/>
        <v>#N/A</v>
      </c>
      <c r="IK60" s="146" t="e">
        <f t="shared" si="305"/>
        <v>#N/A</v>
      </c>
      <c r="IL60" s="146" t="e">
        <f t="shared" si="305"/>
        <v>#N/A</v>
      </c>
      <c r="IM60" s="146" t="e">
        <f t="shared" si="305"/>
        <v>#N/A</v>
      </c>
      <c r="IN60" s="146" t="e">
        <f t="shared" si="305"/>
        <v>#N/A</v>
      </c>
      <c r="IO60" s="146" t="e">
        <f t="shared" si="305"/>
        <v>#N/A</v>
      </c>
      <c r="IP60" s="146" t="e">
        <f t="shared" si="305"/>
        <v>#N/A</v>
      </c>
      <c r="IQ60" s="146" t="e">
        <f t="shared" si="305"/>
        <v>#N/A</v>
      </c>
      <c r="IR60" s="146" t="e">
        <f t="shared" si="305"/>
        <v>#N/A</v>
      </c>
      <c r="IS60" s="146" t="e">
        <f t="shared" si="305"/>
        <v>#N/A</v>
      </c>
      <c r="IT60" s="146" t="e">
        <f t="shared" si="305"/>
        <v>#N/A</v>
      </c>
      <c r="IU60" s="146" t="e">
        <f t="shared" si="305"/>
        <v>#N/A</v>
      </c>
      <c r="IV60" s="146" t="e">
        <f t="shared" si="305"/>
        <v>#N/A</v>
      </c>
      <c r="IW60" s="146" t="e">
        <f t="shared" si="305"/>
        <v>#N/A</v>
      </c>
      <c r="IX60" s="146" t="e">
        <f t="shared" si="305"/>
        <v>#N/A</v>
      </c>
      <c r="IY60" s="146" t="e">
        <f t="shared" si="301"/>
        <v>#N/A</v>
      </c>
      <c r="IZ60" s="146" t="e">
        <f t="shared" si="301"/>
        <v>#N/A</v>
      </c>
      <c r="JA60" s="146" t="e">
        <f t="shared" si="301"/>
        <v>#N/A</v>
      </c>
      <c r="JB60" s="146" t="e">
        <f t="shared" si="301"/>
        <v>#N/A</v>
      </c>
      <c r="JC60" s="146" t="e">
        <f t="shared" si="301"/>
        <v>#N/A</v>
      </c>
      <c r="JD60" s="146" t="e">
        <f t="shared" si="301"/>
        <v>#N/A</v>
      </c>
      <c r="JE60" s="146" t="e">
        <f t="shared" si="301"/>
        <v>#N/A</v>
      </c>
      <c r="JF60" s="146" t="e">
        <f t="shared" si="301"/>
        <v>#N/A</v>
      </c>
      <c r="JG60" s="146" t="e">
        <f t="shared" si="301"/>
        <v>#N/A</v>
      </c>
      <c r="JH60" s="146" t="e">
        <f t="shared" si="301"/>
        <v>#N/A</v>
      </c>
      <c r="JI60" s="146" t="e">
        <f t="shared" si="301"/>
        <v>#N/A</v>
      </c>
      <c r="JJ60" s="146" t="e">
        <f t="shared" si="301"/>
        <v>#N/A</v>
      </c>
      <c r="JK60" s="146" t="e">
        <f t="shared" si="301"/>
        <v>#N/A</v>
      </c>
      <c r="JL60" s="146" t="e">
        <f t="shared" si="301"/>
        <v>#N/A</v>
      </c>
      <c r="JM60" s="146" t="e">
        <f t="shared" si="301"/>
        <v>#N/A</v>
      </c>
      <c r="JN60" s="146" t="e">
        <f t="shared" si="318"/>
        <v>#N/A</v>
      </c>
      <c r="JO60" s="146" t="e">
        <f t="shared" si="318"/>
        <v>#N/A</v>
      </c>
      <c r="JP60" s="146" t="e">
        <f t="shared" si="318"/>
        <v>#N/A</v>
      </c>
      <c r="JQ60" s="146" t="e">
        <f t="shared" si="318"/>
        <v>#N/A</v>
      </c>
      <c r="JR60" s="146" t="e">
        <f t="shared" si="318"/>
        <v>#N/A</v>
      </c>
      <c r="JS60" s="146" t="e">
        <f t="shared" si="318"/>
        <v>#N/A</v>
      </c>
      <c r="JT60" s="146" t="e">
        <f t="shared" si="318"/>
        <v>#N/A</v>
      </c>
      <c r="JU60" s="146" t="e">
        <f t="shared" si="318"/>
        <v>#N/A</v>
      </c>
      <c r="JV60" s="146" t="e">
        <f t="shared" si="318"/>
        <v>#N/A</v>
      </c>
      <c r="JW60" s="146" t="e">
        <f t="shared" si="318"/>
        <v>#N/A</v>
      </c>
      <c r="JX60" s="146" t="e">
        <f t="shared" si="318"/>
        <v>#N/A</v>
      </c>
      <c r="JY60" s="146" t="e">
        <f t="shared" si="318"/>
        <v>#N/A</v>
      </c>
      <c r="JZ60" s="146" t="e">
        <f t="shared" si="318"/>
        <v>#N/A</v>
      </c>
      <c r="KA60" s="146" t="e">
        <f t="shared" si="318"/>
        <v>#N/A</v>
      </c>
      <c r="KB60" s="146" t="e">
        <f t="shared" si="318"/>
        <v>#N/A</v>
      </c>
      <c r="KC60" s="146" t="e">
        <f t="shared" si="21"/>
        <v>#N/A</v>
      </c>
      <c r="KD60" s="146" t="e">
        <f t="shared" si="298"/>
        <v>#N/A</v>
      </c>
      <c r="KE60" s="146" t="e">
        <f t="shared" si="298"/>
        <v>#N/A</v>
      </c>
      <c r="KF60" s="146" t="e">
        <f t="shared" si="298"/>
        <v>#N/A</v>
      </c>
      <c r="KG60" s="146" t="e">
        <f t="shared" si="311"/>
        <v>#N/A</v>
      </c>
      <c r="KH60" s="146" t="e">
        <f t="shared" si="311"/>
        <v>#N/A</v>
      </c>
      <c r="KI60" s="146" t="e">
        <f t="shared" si="311"/>
        <v>#N/A</v>
      </c>
      <c r="KJ60" s="146" t="e">
        <f t="shared" si="311"/>
        <v>#N/A</v>
      </c>
      <c r="KK60" s="146" t="e">
        <f t="shared" si="311"/>
        <v>#N/A</v>
      </c>
      <c r="KL60" s="146" t="e">
        <f t="shared" si="311"/>
        <v>#N/A</v>
      </c>
      <c r="KM60" s="146" t="e">
        <f t="shared" si="311"/>
        <v>#N/A</v>
      </c>
      <c r="KN60" s="146" t="e">
        <f t="shared" si="311"/>
        <v>#N/A</v>
      </c>
      <c r="KO60" s="146" t="e">
        <f t="shared" si="311"/>
        <v>#N/A</v>
      </c>
      <c r="KP60" s="146" t="e">
        <f t="shared" si="311"/>
        <v>#N/A</v>
      </c>
      <c r="KQ60" s="146" t="e">
        <f t="shared" si="311"/>
        <v>#N/A</v>
      </c>
      <c r="KR60" s="146" t="e">
        <f t="shared" si="311"/>
        <v>#N/A</v>
      </c>
      <c r="KS60" s="146" t="e">
        <f t="shared" si="311"/>
        <v>#N/A</v>
      </c>
      <c r="KT60" s="146" t="e">
        <f t="shared" si="311"/>
        <v>#N/A</v>
      </c>
      <c r="KU60" s="146" t="e">
        <f t="shared" si="311"/>
        <v>#N/A</v>
      </c>
      <c r="KV60" s="146" t="e">
        <f t="shared" si="306"/>
        <v>#N/A</v>
      </c>
      <c r="KW60" s="146" t="e">
        <f t="shared" si="306"/>
        <v>#N/A</v>
      </c>
      <c r="KX60" s="146" t="e">
        <f t="shared" si="306"/>
        <v>#N/A</v>
      </c>
      <c r="KY60" s="146" t="e">
        <f t="shared" si="306"/>
        <v>#N/A</v>
      </c>
      <c r="KZ60" s="146" t="e">
        <f t="shared" si="306"/>
        <v>#N/A</v>
      </c>
      <c r="LA60" s="146" t="e">
        <f t="shared" si="306"/>
        <v>#N/A</v>
      </c>
      <c r="LB60" s="146" t="e">
        <f t="shared" si="306"/>
        <v>#N/A</v>
      </c>
      <c r="LC60" s="146" t="e">
        <f t="shared" si="306"/>
        <v>#N/A</v>
      </c>
      <c r="LD60" s="146" t="e">
        <f t="shared" si="306"/>
        <v>#N/A</v>
      </c>
      <c r="LE60" s="146" t="e">
        <f t="shared" si="306"/>
        <v>#N/A</v>
      </c>
      <c r="LF60" s="146" t="e">
        <f t="shared" si="306"/>
        <v>#N/A</v>
      </c>
      <c r="LG60" s="146" t="e">
        <f t="shared" si="306"/>
        <v>#N/A</v>
      </c>
      <c r="LH60" s="146" t="e">
        <f t="shared" si="306"/>
        <v>#N/A</v>
      </c>
      <c r="LI60" s="146" t="e">
        <f t="shared" si="306"/>
        <v>#N/A</v>
      </c>
      <c r="LJ60" s="146" t="e">
        <f t="shared" si="306"/>
        <v>#N/A</v>
      </c>
      <c r="LK60" s="146" t="e">
        <f t="shared" si="302"/>
        <v>#N/A</v>
      </c>
      <c r="LL60" s="146" t="e">
        <f t="shared" si="302"/>
        <v>#N/A</v>
      </c>
      <c r="LM60" s="146" t="e">
        <f t="shared" si="302"/>
        <v>#N/A</v>
      </c>
      <c r="LN60" s="146" t="e">
        <f t="shared" si="302"/>
        <v>#N/A</v>
      </c>
      <c r="LO60" s="146" t="e">
        <f t="shared" si="302"/>
        <v>#N/A</v>
      </c>
      <c r="LP60" s="146" t="e">
        <f t="shared" si="302"/>
        <v>#N/A</v>
      </c>
      <c r="LQ60" s="146" t="e">
        <f t="shared" si="302"/>
        <v>#N/A</v>
      </c>
      <c r="LR60" s="146" t="e">
        <f t="shared" si="302"/>
        <v>#N/A</v>
      </c>
      <c r="LS60" s="146" t="e">
        <f t="shared" si="302"/>
        <v>#N/A</v>
      </c>
      <c r="LT60" s="146" t="e">
        <f t="shared" si="302"/>
        <v>#N/A</v>
      </c>
      <c r="LU60" s="146" t="e">
        <f t="shared" si="302"/>
        <v>#N/A</v>
      </c>
      <c r="LV60" s="146" t="e">
        <f t="shared" si="302"/>
        <v>#N/A</v>
      </c>
      <c r="LW60" s="146" t="e">
        <f t="shared" si="302"/>
        <v>#N/A</v>
      </c>
      <c r="LX60" s="146" t="e">
        <f t="shared" si="302"/>
        <v>#N/A</v>
      </c>
      <c r="LY60" s="146" t="e">
        <f t="shared" si="302"/>
        <v>#N/A</v>
      </c>
      <c r="LZ60" s="146" t="e">
        <f t="shared" si="319"/>
        <v>#N/A</v>
      </c>
      <c r="MA60" s="146" t="e">
        <f t="shared" si="319"/>
        <v>#N/A</v>
      </c>
      <c r="MB60" s="146" t="e">
        <f t="shared" si="319"/>
        <v>#N/A</v>
      </c>
      <c r="MC60" s="146" t="e">
        <f t="shared" si="319"/>
        <v>#N/A</v>
      </c>
      <c r="MD60" s="146" t="e">
        <f t="shared" si="319"/>
        <v>#N/A</v>
      </c>
      <c r="ME60" s="146" t="e">
        <f t="shared" si="319"/>
        <v>#N/A</v>
      </c>
      <c r="MF60" s="146" t="e">
        <f t="shared" si="319"/>
        <v>#N/A</v>
      </c>
      <c r="MG60" s="146" t="e">
        <f t="shared" si="319"/>
        <v>#N/A</v>
      </c>
      <c r="MH60" s="146" t="e">
        <f t="shared" si="319"/>
        <v>#N/A</v>
      </c>
      <c r="MI60" s="146" t="e">
        <f t="shared" si="319"/>
        <v>#N/A</v>
      </c>
      <c r="MJ60" s="146" t="e">
        <f t="shared" si="319"/>
        <v>#N/A</v>
      </c>
      <c r="MK60" s="146" t="e">
        <f t="shared" si="319"/>
        <v>#N/A</v>
      </c>
      <c r="ML60" s="146" t="e">
        <f t="shared" si="319"/>
        <v>#N/A</v>
      </c>
      <c r="MM60" s="146" t="e">
        <f t="shared" si="319"/>
        <v>#N/A</v>
      </c>
      <c r="MN60" s="146" t="e">
        <f t="shared" si="319"/>
        <v>#N/A</v>
      </c>
      <c r="MO60" s="146" t="e">
        <f t="shared" si="22"/>
        <v>#N/A</v>
      </c>
      <c r="MP60" s="146" t="e">
        <f t="shared" si="299"/>
        <v>#N/A</v>
      </c>
      <c r="MQ60" s="146" t="e">
        <f t="shared" si="299"/>
        <v>#N/A</v>
      </c>
      <c r="MR60" s="146" t="e">
        <f t="shared" si="299"/>
        <v>#N/A</v>
      </c>
      <c r="MS60" s="146" t="e">
        <f t="shared" si="312"/>
        <v>#N/A</v>
      </c>
      <c r="MT60" s="146" t="e">
        <f t="shared" si="312"/>
        <v>#N/A</v>
      </c>
      <c r="MU60" s="146" t="e">
        <f t="shared" si="312"/>
        <v>#N/A</v>
      </c>
      <c r="MV60" s="146" t="e">
        <f t="shared" si="312"/>
        <v>#N/A</v>
      </c>
      <c r="MW60" s="146" t="e">
        <f t="shared" si="312"/>
        <v>#N/A</v>
      </c>
      <c r="MX60" s="146" t="e">
        <f t="shared" si="312"/>
        <v>#N/A</v>
      </c>
      <c r="MY60" s="146" t="e">
        <f t="shared" si="312"/>
        <v>#N/A</v>
      </c>
      <c r="MZ60" s="146" t="e">
        <f t="shared" si="312"/>
        <v>#N/A</v>
      </c>
      <c r="NA60" s="146" t="e">
        <f t="shared" si="312"/>
        <v>#N/A</v>
      </c>
      <c r="NB60" s="146" t="e">
        <f t="shared" si="312"/>
        <v>#N/A</v>
      </c>
      <c r="NC60" s="146" t="e">
        <f t="shared" si="312"/>
        <v>#N/A</v>
      </c>
      <c r="ND60" s="146" t="e">
        <f t="shared" si="312"/>
        <v>#N/A</v>
      </c>
      <c r="NE60" s="146" t="e">
        <f t="shared" si="312"/>
        <v>#N/A</v>
      </c>
      <c r="NF60" s="146" t="e">
        <f t="shared" si="312"/>
        <v>#N/A</v>
      </c>
      <c r="NG60" s="146" t="e">
        <f t="shared" si="312"/>
        <v>#N/A</v>
      </c>
      <c r="NH60" s="146" t="e">
        <f t="shared" si="307"/>
        <v>#N/A</v>
      </c>
      <c r="NI60" s="146" t="e">
        <f t="shared" si="307"/>
        <v>#N/A</v>
      </c>
      <c r="NJ60" s="146" t="e">
        <f t="shared" si="307"/>
        <v>#N/A</v>
      </c>
      <c r="NK60" s="146" t="e">
        <f t="shared" si="307"/>
        <v>#N/A</v>
      </c>
      <c r="NL60" s="146" t="e">
        <f t="shared" si="307"/>
        <v>#N/A</v>
      </c>
      <c r="NM60" s="146" t="e">
        <f t="shared" si="307"/>
        <v>#N/A</v>
      </c>
      <c r="NN60" s="146" t="e">
        <f t="shared" si="307"/>
        <v>#N/A</v>
      </c>
      <c r="NO60" s="146" t="e">
        <f t="shared" si="307"/>
        <v>#N/A</v>
      </c>
      <c r="NP60" s="146" t="e">
        <f t="shared" si="307"/>
        <v>#N/A</v>
      </c>
      <c r="NQ60" s="146" t="e">
        <f t="shared" si="307"/>
        <v>#N/A</v>
      </c>
      <c r="NR60" s="146" t="e">
        <f t="shared" si="307"/>
        <v>#N/A</v>
      </c>
      <c r="NS60" s="146" t="e">
        <f t="shared" si="307"/>
        <v>#N/A</v>
      </c>
      <c r="NT60" s="146" t="e">
        <f t="shared" si="307"/>
        <v>#N/A</v>
      </c>
      <c r="NU60" s="146" t="e">
        <f t="shared" si="307"/>
        <v>#N/A</v>
      </c>
      <c r="NV60" s="146" t="e">
        <f t="shared" si="307"/>
        <v>#N/A</v>
      </c>
      <c r="NW60" s="146" t="e">
        <f t="shared" si="303"/>
        <v>#N/A</v>
      </c>
      <c r="NX60" s="146" t="e">
        <f t="shared" si="303"/>
        <v>#N/A</v>
      </c>
      <c r="NY60" s="146" t="e">
        <f t="shared" si="303"/>
        <v>#N/A</v>
      </c>
      <c r="NZ60" s="146" t="e">
        <f t="shared" si="303"/>
        <v>#N/A</v>
      </c>
      <c r="OA60" s="146" t="e">
        <f t="shared" si="303"/>
        <v>#N/A</v>
      </c>
      <c r="OB60" s="146" t="e">
        <f t="shared" si="303"/>
        <v>#N/A</v>
      </c>
      <c r="OC60" s="146" t="e">
        <f t="shared" si="303"/>
        <v>#N/A</v>
      </c>
      <c r="OD60" s="146" t="e">
        <f t="shared" si="303"/>
        <v>#N/A</v>
      </c>
      <c r="OE60" s="146" t="e">
        <f t="shared" si="303"/>
        <v>#N/A</v>
      </c>
      <c r="OF60" s="146" t="e">
        <f t="shared" si="303"/>
        <v>#N/A</v>
      </c>
      <c r="OG60" s="146" t="e">
        <f t="shared" si="303"/>
        <v>#N/A</v>
      </c>
      <c r="OH60" s="146" t="e">
        <f t="shared" si="303"/>
        <v>#N/A</v>
      </c>
      <c r="OI60" s="146" t="e">
        <f t="shared" si="303"/>
        <v>#N/A</v>
      </c>
      <c r="OJ60" s="146" t="e">
        <f t="shared" si="303"/>
        <v>#N/A</v>
      </c>
      <c r="OK60" s="146" t="e">
        <f t="shared" si="303"/>
        <v>#N/A</v>
      </c>
      <c r="OL60" s="146" t="e">
        <f t="shared" si="320"/>
        <v>#N/A</v>
      </c>
      <c r="OM60" s="146" t="e">
        <f t="shared" si="320"/>
        <v>#N/A</v>
      </c>
      <c r="ON60" s="146" t="e">
        <f t="shared" si="320"/>
        <v>#N/A</v>
      </c>
      <c r="OO60" s="146" t="e">
        <f t="shared" si="320"/>
        <v>#N/A</v>
      </c>
      <c r="OP60" s="146" t="e">
        <f t="shared" si="320"/>
        <v>#N/A</v>
      </c>
      <c r="OQ60" s="146" t="e">
        <f t="shared" si="320"/>
        <v>#N/A</v>
      </c>
      <c r="OR60" s="146" t="e">
        <f t="shared" si="320"/>
        <v>#N/A</v>
      </c>
      <c r="OS60" s="146" t="e">
        <f t="shared" si="320"/>
        <v>#N/A</v>
      </c>
      <c r="OT60" s="146" t="e">
        <f t="shared" si="320"/>
        <v>#N/A</v>
      </c>
      <c r="OU60" s="146" t="e">
        <f t="shared" si="320"/>
        <v>#N/A</v>
      </c>
      <c r="OV60" s="146" t="e">
        <f t="shared" si="320"/>
        <v>#N/A</v>
      </c>
      <c r="OW60" s="146" t="e">
        <f t="shared" si="320"/>
        <v>#N/A</v>
      </c>
      <c r="OX60" s="146" t="e">
        <f t="shared" si="320"/>
        <v>#N/A</v>
      </c>
      <c r="OY60" s="146" t="e">
        <f t="shared" si="320"/>
        <v>#N/A</v>
      </c>
      <c r="OZ60" s="146" t="e">
        <f t="shared" si="320"/>
        <v>#N/A</v>
      </c>
      <c r="PA60" s="146" t="e">
        <f t="shared" si="23"/>
        <v>#N/A</v>
      </c>
      <c r="PB60" s="146" t="e">
        <f t="shared" si="316"/>
        <v>#N/A</v>
      </c>
      <c r="PC60" s="146" t="e">
        <f t="shared" si="316"/>
        <v>#N/A</v>
      </c>
      <c r="PD60" s="146" t="e">
        <f t="shared" si="316"/>
        <v>#N/A</v>
      </c>
      <c r="PE60" s="146" t="e">
        <f t="shared" si="316"/>
        <v>#N/A</v>
      </c>
      <c r="PF60" s="146" t="e">
        <f t="shared" si="316"/>
        <v>#N/A</v>
      </c>
      <c r="PG60" s="146" t="e">
        <f t="shared" si="316"/>
        <v>#N/A</v>
      </c>
      <c r="PH60" s="146" t="e">
        <f t="shared" si="316"/>
        <v>#N/A</v>
      </c>
      <c r="PI60" s="146" t="e">
        <f t="shared" si="316"/>
        <v>#N/A</v>
      </c>
    </row>
    <row r="61" spans="1:425" hidden="1" x14ac:dyDescent="0.45">
      <c r="A61" s="4">
        <v>58</v>
      </c>
      <c r="B61" s="319" t="str">
        <f>IFERROR(_xlfn.LOGNORM.INV(VLookups!$B$22,LN($G61),LN($K61)),"")</f>
        <v/>
      </c>
      <c r="C61" s="81"/>
      <c r="D61" s="319" t="str">
        <f>IFERROR(_xlfn.LOGNORM.INV(VLookups!$B$23,LN($G61),LN($K61)),"")</f>
        <v/>
      </c>
      <c r="E61" s="32" t="str">
        <f t="shared" si="8"/>
        <v/>
      </c>
      <c r="F61" s="32" t="str">
        <f t="shared" si="9"/>
        <v/>
      </c>
      <c r="G61" s="65" t="str">
        <f>IF(AND(C61&gt;0,NOT(ISBLANK(H61))),IF(VLOOKUP($C$3,VLookups!$A$17:$B$18,2,FALSE),C61*VLOOKUP(H61,VLookups!$A$4:$B$13,2,FALSE),C61),"")</f>
        <v/>
      </c>
      <c r="H61" s="21"/>
      <c r="I61" s="53"/>
      <c r="J61" s="237"/>
      <c r="K61" s="320" t="str">
        <f>IF(C61&gt;0,IF(ISBLANK(J61),IF(ISBLANK(H61),"",VLOOKUP(H61,VLookups!$A$4:$C$13,3,FALSE)),J61),"")</f>
        <v/>
      </c>
      <c r="L61" s="320" t="str">
        <f t="shared" si="10"/>
        <v/>
      </c>
      <c r="M61" s="67" t="str">
        <f t="shared" si="11"/>
        <v/>
      </c>
      <c r="N61" s="81"/>
      <c r="O61" s="230" t="str">
        <f>IF(AND(N61&gt;0,C61&gt;0,NOT(K61="")),ABS(VLOOKUP($N$1,VLookups!$A$27:$B$28,2,FALSE)-_xlfn.LOGNORM.DIST(N61,LN(G61),LN(K61),TRUE)),"")</f>
        <v/>
      </c>
      <c r="P61" s="80" t="str">
        <f>IF(AND($B61&gt;0,$C61&gt;0,$D61&gt;0,NOT(ISBLANK($H61))),_xlfn.LOGNORM.INV(ABS(VLOOKUP($N$1,VLookups!$A$27:$B$28,2,FALSE)-P$3),LN($G61),LN($K61)),"")</f>
        <v/>
      </c>
      <c r="Q61" s="79" t="str">
        <f>IF(AND($B61&gt;0,$C61&gt;0,$D61&gt;0,NOT(ISBLANK($H61))),_xlfn.LOGNORM.INV(ABS(VLOOKUP($N$1,VLookups!$A$27:$B$28,2,FALSE)-Q$3),LN($G61),LN($K61)),"")</f>
        <v/>
      </c>
      <c r="R61" s="80" t="str">
        <f>IF(AND($B61&gt;0,$C61&gt;0,$D61&gt;0,NOT(ISBLANK($H61))),_xlfn.LOGNORM.INV(ABS(VLOOKUP($N$1,VLookups!$A$27:$B$28,2,FALSE)-R$3),LN($G61),LN($K61)),"")</f>
        <v/>
      </c>
      <c r="S61" s="79" t="str">
        <f>IF(AND($B61&gt;0,$C61&gt;0,$D61&gt;0,NOT(ISBLANK($H61))),_xlfn.LOGNORM.INV(ABS(VLOOKUP($N$1,VLookups!$A$27:$B$28,2,FALSE)-S$3),LN($G61),LN($K61)),"")</f>
        <v/>
      </c>
      <c r="T61" s="80" t="str">
        <f>IF(AND($B61&gt;0,$C61&gt;0,$D61&gt;0,NOT(ISBLANK($H61))),_xlfn.LOGNORM.INV(ABS(VLOOKUP($N$1,VLookups!$A$27:$B$28,2,FALSE)-T$3),LN($G61),LN($K61)),"")</f>
        <v/>
      </c>
      <c r="U61" s="79" t="str">
        <f>IF(AND($B61&gt;0,$C61&gt;0,$D61&gt;0,NOT(ISBLANK($H61))),_xlfn.LOGNORM.INV(ABS(VLOOKUP($N$1,VLookups!$A$27:$B$28,2,FALSE)-U$3),LN($G61),LN($K61)),"")</f>
        <v/>
      </c>
      <c r="V61" s="5"/>
      <c r="W61" s="145" t="str">
        <f t="shared" si="12"/>
        <v/>
      </c>
      <c r="X61" s="145" t="str">
        <f t="shared" si="13"/>
        <v/>
      </c>
      <c r="Y61" s="46" t="str">
        <f t="shared" ref="Y61" si="328">IF(ISNONTEXT($W61),X61+$W61,"")</f>
        <v/>
      </c>
      <c r="Z61" s="46" t="str">
        <f t="shared" si="25"/>
        <v/>
      </c>
      <c r="AA61" s="46" t="str">
        <f t="shared" si="26"/>
        <v/>
      </c>
      <c r="AB61" s="46" t="str">
        <f t="shared" si="27"/>
        <v/>
      </c>
      <c r="AC61" s="46" t="str">
        <f t="shared" si="28"/>
        <v/>
      </c>
      <c r="AD61" s="46" t="str">
        <f t="shared" si="29"/>
        <v/>
      </c>
      <c r="AE61" s="46" t="str">
        <f t="shared" si="30"/>
        <v/>
      </c>
      <c r="AF61" s="46" t="str">
        <f t="shared" si="31"/>
        <v/>
      </c>
      <c r="AG61" s="46" t="str">
        <f t="shared" si="32"/>
        <v/>
      </c>
      <c r="AH61" s="46" t="str">
        <f t="shared" si="33"/>
        <v/>
      </c>
      <c r="AI61" s="46" t="str">
        <f t="shared" si="34"/>
        <v/>
      </c>
      <c r="AJ61" s="46" t="str">
        <f t="shared" si="35"/>
        <v/>
      </c>
      <c r="AK61" s="46" t="str">
        <f t="shared" si="36"/>
        <v/>
      </c>
      <c r="AL61" s="46" t="str">
        <f t="shared" si="37"/>
        <v/>
      </c>
      <c r="AM61" s="46" t="str">
        <f t="shared" si="38"/>
        <v/>
      </c>
      <c r="AN61" s="46" t="str">
        <f t="shared" si="39"/>
        <v/>
      </c>
      <c r="AO61" s="46" t="str">
        <f t="shared" si="40"/>
        <v/>
      </c>
      <c r="AP61" s="46" t="str">
        <f t="shared" si="41"/>
        <v/>
      </c>
      <c r="AQ61" s="46" t="str">
        <f t="shared" si="42"/>
        <v/>
      </c>
      <c r="AR61" s="46" t="str">
        <f t="shared" si="43"/>
        <v/>
      </c>
      <c r="AS61" s="46" t="str">
        <f t="shared" si="44"/>
        <v/>
      </c>
      <c r="AT61" s="46" t="str">
        <f t="shared" si="45"/>
        <v/>
      </c>
      <c r="AU61" s="46" t="str">
        <f t="shared" si="46"/>
        <v/>
      </c>
      <c r="AV61" s="46" t="str">
        <f t="shared" si="47"/>
        <v/>
      </c>
      <c r="AW61" s="46" t="str">
        <f t="shared" si="48"/>
        <v/>
      </c>
      <c r="AX61" s="46" t="str">
        <f t="shared" si="49"/>
        <v/>
      </c>
      <c r="AY61" s="46" t="str">
        <f t="shared" si="50"/>
        <v/>
      </c>
      <c r="AZ61" s="46" t="str">
        <f t="shared" si="51"/>
        <v/>
      </c>
      <c r="BA61" s="46" t="str">
        <f t="shared" si="52"/>
        <v/>
      </c>
      <c r="BB61" s="46" t="str">
        <f t="shared" si="53"/>
        <v/>
      </c>
      <c r="BC61" s="46" t="str">
        <f t="shared" si="54"/>
        <v/>
      </c>
      <c r="BD61" s="46" t="str">
        <f t="shared" si="55"/>
        <v/>
      </c>
      <c r="BE61" s="46" t="str">
        <f t="shared" si="56"/>
        <v/>
      </c>
      <c r="BF61" s="46" t="str">
        <f t="shared" si="57"/>
        <v/>
      </c>
      <c r="BG61" s="46" t="str">
        <f t="shared" si="58"/>
        <v/>
      </c>
      <c r="BH61" s="46" t="str">
        <f t="shared" si="59"/>
        <v/>
      </c>
      <c r="BI61" s="46" t="str">
        <f t="shared" si="60"/>
        <v/>
      </c>
      <c r="BJ61" s="46" t="str">
        <f t="shared" si="61"/>
        <v/>
      </c>
      <c r="BK61" s="46" t="str">
        <f t="shared" si="62"/>
        <v/>
      </c>
      <c r="BL61" s="46" t="str">
        <f t="shared" si="63"/>
        <v/>
      </c>
      <c r="BM61" s="46" t="str">
        <f t="shared" si="64"/>
        <v/>
      </c>
      <c r="BN61" s="46" t="str">
        <f t="shared" si="65"/>
        <v/>
      </c>
      <c r="BO61" s="46" t="str">
        <f t="shared" si="66"/>
        <v/>
      </c>
      <c r="BP61" s="46" t="str">
        <f t="shared" si="67"/>
        <v/>
      </c>
      <c r="BQ61" s="46" t="str">
        <f t="shared" si="68"/>
        <v/>
      </c>
      <c r="BR61" s="46" t="str">
        <f t="shared" si="69"/>
        <v/>
      </c>
      <c r="BS61" s="46" t="str">
        <f t="shared" si="70"/>
        <v/>
      </c>
      <c r="BT61" s="46" t="str">
        <f t="shared" si="71"/>
        <v/>
      </c>
      <c r="BU61" s="46" t="str">
        <f t="shared" si="72"/>
        <v/>
      </c>
      <c r="BV61" s="46" t="str">
        <f t="shared" si="73"/>
        <v/>
      </c>
      <c r="BW61" s="46" t="str">
        <f t="shared" si="74"/>
        <v/>
      </c>
      <c r="BX61" s="46" t="str">
        <f t="shared" si="75"/>
        <v/>
      </c>
      <c r="BY61" s="46" t="str">
        <f t="shared" si="76"/>
        <v/>
      </c>
      <c r="BZ61" s="46" t="str">
        <f t="shared" si="77"/>
        <v/>
      </c>
      <c r="CA61" s="46" t="str">
        <f t="shared" si="78"/>
        <v/>
      </c>
      <c r="CB61" s="46" t="str">
        <f t="shared" si="79"/>
        <v/>
      </c>
      <c r="CC61" s="46" t="str">
        <f t="shared" si="80"/>
        <v/>
      </c>
      <c r="CD61" s="46" t="str">
        <f t="shared" si="81"/>
        <v/>
      </c>
      <c r="CE61" s="46" t="str">
        <f t="shared" si="82"/>
        <v/>
      </c>
      <c r="CF61" s="46" t="str">
        <f t="shared" si="83"/>
        <v/>
      </c>
      <c r="CG61" s="46" t="str">
        <f t="shared" si="84"/>
        <v/>
      </c>
      <c r="CH61" s="46" t="str">
        <f t="shared" si="85"/>
        <v/>
      </c>
      <c r="CI61" s="46" t="str">
        <f t="shared" si="86"/>
        <v/>
      </c>
      <c r="CJ61" s="46" t="str">
        <f t="shared" si="87"/>
        <v/>
      </c>
      <c r="CK61" s="46" t="str">
        <f t="shared" si="18"/>
        <v/>
      </c>
      <c r="CL61" s="46" t="str">
        <f t="shared" si="88"/>
        <v/>
      </c>
      <c r="CM61" s="46" t="str">
        <f t="shared" si="89"/>
        <v/>
      </c>
      <c r="CN61" s="46" t="str">
        <f t="shared" si="90"/>
        <v/>
      </c>
      <c r="CO61" s="46" t="str">
        <f t="shared" si="91"/>
        <v/>
      </c>
      <c r="CP61" s="46" t="str">
        <f t="shared" si="92"/>
        <v/>
      </c>
      <c r="CQ61" s="46" t="str">
        <f t="shared" si="93"/>
        <v/>
      </c>
      <c r="CR61" s="46" t="str">
        <f t="shared" si="94"/>
        <v/>
      </c>
      <c r="CS61" s="46" t="str">
        <f t="shared" si="95"/>
        <v/>
      </c>
      <c r="CT61" s="46" t="str">
        <f t="shared" si="96"/>
        <v/>
      </c>
      <c r="CU61" s="46" t="str">
        <f t="shared" si="97"/>
        <v/>
      </c>
      <c r="CV61" s="46" t="str">
        <f t="shared" si="98"/>
        <v/>
      </c>
      <c r="CW61" s="46" t="str">
        <f t="shared" si="99"/>
        <v/>
      </c>
      <c r="CX61" s="46" t="str">
        <f t="shared" si="100"/>
        <v/>
      </c>
      <c r="CY61" s="46" t="str">
        <f t="shared" si="101"/>
        <v/>
      </c>
      <c r="CZ61" s="46" t="str">
        <f t="shared" si="102"/>
        <v/>
      </c>
      <c r="DA61" s="46" t="str">
        <f t="shared" si="103"/>
        <v/>
      </c>
      <c r="DB61" s="46" t="str">
        <f t="shared" si="104"/>
        <v/>
      </c>
      <c r="DC61" s="46" t="str">
        <f t="shared" si="105"/>
        <v/>
      </c>
      <c r="DD61" s="46" t="str">
        <f t="shared" si="106"/>
        <v/>
      </c>
      <c r="DE61" s="46" t="str">
        <f t="shared" si="107"/>
        <v/>
      </c>
      <c r="DF61" s="46" t="str">
        <f t="shared" si="108"/>
        <v/>
      </c>
      <c r="DG61" s="46" t="str">
        <f t="shared" si="109"/>
        <v/>
      </c>
      <c r="DH61" s="46" t="str">
        <f t="shared" si="110"/>
        <v/>
      </c>
      <c r="DI61" s="46" t="str">
        <f t="shared" si="111"/>
        <v/>
      </c>
      <c r="DJ61" s="46" t="str">
        <f t="shared" si="112"/>
        <v/>
      </c>
      <c r="DK61" s="46" t="str">
        <f t="shared" si="113"/>
        <v/>
      </c>
      <c r="DL61" s="46" t="str">
        <f t="shared" si="114"/>
        <v/>
      </c>
      <c r="DM61" s="46" t="str">
        <f t="shared" si="115"/>
        <v/>
      </c>
      <c r="DN61" s="46" t="str">
        <f t="shared" si="116"/>
        <v/>
      </c>
      <c r="DO61" s="46" t="str">
        <f t="shared" si="117"/>
        <v/>
      </c>
      <c r="DP61" s="46" t="str">
        <f t="shared" si="118"/>
        <v/>
      </c>
      <c r="DQ61" s="46" t="str">
        <f t="shared" si="119"/>
        <v/>
      </c>
      <c r="DR61" s="46" t="str">
        <f t="shared" si="120"/>
        <v/>
      </c>
      <c r="DS61" s="46" t="str">
        <f t="shared" si="121"/>
        <v/>
      </c>
      <c r="DT61" s="46" t="str">
        <f t="shared" si="122"/>
        <v/>
      </c>
      <c r="DU61" s="46" t="str">
        <f t="shared" si="123"/>
        <v/>
      </c>
      <c r="DV61" s="46" t="str">
        <f t="shared" si="124"/>
        <v/>
      </c>
      <c r="DW61" s="46" t="str">
        <f t="shared" si="125"/>
        <v/>
      </c>
      <c r="DX61" s="46" t="str">
        <f t="shared" si="126"/>
        <v/>
      </c>
      <c r="DY61" s="46" t="str">
        <f t="shared" si="127"/>
        <v/>
      </c>
      <c r="DZ61" s="46" t="str">
        <f t="shared" si="128"/>
        <v/>
      </c>
      <c r="EA61" s="46" t="str">
        <f t="shared" si="129"/>
        <v/>
      </c>
      <c r="EB61" s="46" t="str">
        <f t="shared" si="130"/>
        <v/>
      </c>
      <c r="EC61" s="46" t="str">
        <f t="shared" si="131"/>
        <v/>
      </c>
      <c r="ED61" s="46" t="str">
        <f t="shared" si="132"/>
        <v/>
      </c>
      <c r="EE61" s="46" t="str">
        <f t="shared" si="133"/>
        <v/>
      </c>
      <c r="EF61" s="46" t="str">
        <f t="shared" si="134"/>
        <v/>
      </c>
      <c r="EG61" s="46" t="str">
        <f t="shared" si="135"/>
        <v/>
      </c>
      <c r="EH61" s="46" t="str">
        <f t="shared" si="136"/>
        <v/>
      </c>
      <c r="EI61" s="46" t="str">
        <f t="shared" si="137"/>
        <v/>
      </c>
      <c r="EJ61" s="46" t="str">
        <f t="shared" si="138"/>
        <v/>
      </c>
      <c r="EK61" s="46" t="str">
        <f t="shared" si="139"/>
        <v/>
      </c>
      <c r="EL61" s="46" t="str">
        <f t="shared" si="140"/>
        <v/>
      </c>
      <c r="EM61" s="46" t="str">
        <f t="shared" si="141"/>
        <v/>
      </c>
      <c r="EN61" s="46" t="str">
        <f t="shared" si="142"/>
        <v/>
      </c>
      <c r="EO61" s="46" t="str">
        <f t="shared" si="143"/>
        <v/>
      </c>
      <c r="EP61" s="46" t="str">
        <f t="shared" si="144"/>
        <v/>
      </c>
      <c r="EQ61" s="46" t="str">
        <f t="shared" si="145"/>
        <v/>
      </c>
      <c r="ER61" s="46" t="str">
        <f t="shared" si="146"/>
        <v/>
      </c>
      <c r="ES61" s="46" t="str">
        <f t="shared" si="147"/>
        <v/>
      </c>
      <c r="ET61" s="46" t="str">
        <f t="shared" si="148"/>
        <v/>
      </c>
      <c r="EU61" s="46" t="str">
        <f t="shared" si="149"/>
        <v/>
      </c>
      <c r="EV61" s="46" t="str">
        <f t="shared" si="150"/>
        <v/>
      </c>
      <c r="EW61" s="46" t="str">
        <f t="shared" si="19"/>
        <v/>
      </c>
      <c r="EX61" s="46" t="str">
        <f t="shared" si="151"/>
        <v/>
      </c>
      <c r="EY61" s="46" t="str">
        <f t="shared" si="152"/>
        <v/>
      </c>
      <c r="EZ61" s="46" t="str">
        <f t="shared" si="153"/>
        <v/>
      </c>
      <c r="FA61" s="46" t="str">
        <f t="shared" si="154"/>
        <v/>
      </c>
      <c r="FB61" s="46" t="str">
        <f t="shared" si="155"/>
        <v/>
      </c>
      <c r="FC61" s="46" t="str">
        <f t="shared" si="156"/>
        <v/>
      </c>
      <c r="FD61" s="46" t="str">
        <f t="shared" si="157"/>
        <v/>
      </c>
      <c r="FE61" s="46" t="str">
        <f t="shared" si="158"/>
        <v/>
      </c>
      <c r="FF61" s="46" t="str">
        <f t="shared" si="159"/>
        <v/>
      </c>
      <c r="FG61" s="46" t="str">
        <f t="shared" si="160"/>
        <v/>
      </c>
      <c r="FH61" s="46" t="str">
        <f t="shared" si="161"/>
        <v/>
      </c>
      <c r="FI61" s="46" t="str">
        <f t="shared" si="162"/>
        <v/>
      </c>
      <c r="FJ61" s="46" t="str">
        <f t="shared" si="163"/>
        <v/>
      </c>
      <c r="FK61" s="46" t="str">
        <f t="shared" si="164"/>
        <v/>
      </c>
      <c r="FL61" s="46" t="str">
        <f t="shared" si="165"/>
        <v/>
      </c>
      <c r="FM61" s="46" t="str">
        <f t="shared" si="166"/>
        <v/>
      </c>
      <c r="FN61" s="46" t="str">
        <f t="shared" si="167"/>
        <v/>
      </c>
      <c r="FO61" s="46" t="str">
        <f t="shared" si="168"/>
        <v/>
      </c>
      <c r="FP61" s="46" t="str">
        <f t="shared" si="169"/>
        <v/>
      </c>
      <c r="FQ61" s="46" t="str">
        <f t="shared" si="170"/>
        <v/>
      </c>
      <c r="FR61" s="46" t="str">
        <f t="shared" si="171"/>
        <v/>
      </c>
      <c r="FS61" s="46" t="str">
        <f t="shared" si="172"/>
        <v/>
      </c>
      <c r="FT61" s="46" t="str">
        <f t="shared" si="173"/>
        <v/>
      </c>
      <c r="FU61" s="46" t="str">
        <f t="shared" si="174"/>
        <v/>
      </c>
      <c r="FV61" s="46" t="str">
        <f t="shared" si="175"/>
        <v/>
      </c>
      <c r="FW61" s="46" t="str">
        <f t="shared" si="176"/>
        <v/>
      </c>
      <c r="FX61" s="46" t="str">
        <f t="shared" si="177"/>
        <v/>
      </c>
      <c r="FY61" s="46" t="str">
        <f t="shared" si="178"/>
        <v/>
      </c>
      <c r="FZ61" s="46" t="str">
        <f t="shared" si="179"/>
        <v/>
      </c>
      <c r="GA61" s="46" t="str">
        <f t="shared" si="180"/>
        <v/>
      </c>
      <c r="GB61" s="46" t="str">
        <f t="shared" si="181"/>
        <v/>
      </c>
      <c r="GC61" s="46" t="str">
        <f t="shared" si="182"/>
        <v/>
      </c>
      <c r="GD61" s="46" t="str">
        <f t="shared" si="183"/>
        <v/>
      </c>
      <c r="GE61" s="46" t="str">
        <f t="shared" si="184"/>
        <v/>
      </c>
      <c r="GF61" s="46" t="str">
        <f t="shared" si="185"/>
        <v/>
      </c>
      <c r="GG61" s="46" t="str">
        <f t="shared" si="186"/>
        <v/>
      </c>
      <c r="GH61" s="46" t="str">
        <f t="shared" si="187"/>
        <v/>
      </c>
      <c r="GI61" s="46" t="str">
        <f t="shared" si="188"/>
        <v/>
      </c>
      <c r="GJ61" s="46" t="str">
        <f t="shared" si="189"/>
        <v/>
      </c>
      <c r="GK61" s="46" t="str">
        <f t="shared" si="190"/>
        <v/>
      </c>
      <c r="GL61" s="46" t="str">
        <f t="shared" si="191"/>
        <v/>
      </c>
      <c r="GM61" s="46" t="str">
        <f t="shared" si="192"/>
        <v/>
      </c>
      <c r="GN61" s="46" t="str">
        <f t="shared" si="193"/>
        <v/>
      </c>
      <c r="GO61" s="46" t="str">
        <f t="shared" si="194"/>
        <v/>
      </c>
      <c r="GP61" s="46" t="str">
        <f t="shared" si="195"/>
        <v/>
      </c>
      <c r="GQ61" s="46" t="str">
        <f t="shared" si="196"/>
        <v/>
      </c>
      <c r="GR61" s="46" t="str">
        <f t="shared" si="197"/>
        <v/>
      </c>
      <c r="GS61" s="46" t="str">
        <f t="shared" si="198"/>
        <v/>
      </c>
      <c r="GT61" s="46" t="str">
        <f t="shared" si="199"/>
        <v/>
      </c>
      <c r="GU61" s="46" t="str">
        <f t="shared" si="200"/>
        <v/>
      </c>
      <c r="GV61" s="46" t="str">
        <f t="shared" si="201"/>
        <v/>
      </c>
      <c r="GW61" s="46" t="str">
        <f t="shared" si="202"/>
        <v/>
      </c>
      <c r="GX61" s="46" t="str">
        <f t="shared" si="203"/>
        <v/>
      </c>
      <c r="GY61" s="46" t="str">
        <f t="shared" si="204"/>
        <v/>
      </c>
      <c r="GZ61" s="46" t="str">
        <f t="shared" si="205"/>
        <v/>
      </c>
      <c r="HA61" s="46" t="str">
        <f t="shared" si="206"/>
        <v/>
      </c>
      <c r="HB61" s="46" t="str">
        <f t="shared" si="207"/>
        <v/>
      </c>
      <c r="HC61" s="46" t="str">
        <f t="shared" si="208"/>
        <v/>
      </c>
      <c r="HD61" s="46" t="str">
        <f t="shared" si="209"/>
        <v/>
      </c>
      <c r="HE61" s="46" t="str">
        <f t="shared" si="210"/>
        <v/>
      </c>
      <c r="HF61" s="46" t="str">
        <f t="shared" si="211"/>
        <v/>
      </c>
      <c r="HG61" s="46" t="str">
        <f t="shared" si="212"/>
        <v/>
      </c>
      <c r="HH61" s="46" t="str">
        <f t="shared" si="213"/>
        <v/>
      </c>
      <c r="HI61" s="46" t="str">
        <f t="shared" si="20"/>
        <v/>
      </c>
      <c r="HJ61" s="46" t="str">
        <f t="shared" si="241"/>
        <v/>
      </c>
      <c r="HK61" s="46" t="str">
        <f t="shared" si="242"/>
        <v/>
      </c>
      <c r="HL61" s="46" t="str">
        <f t="shared" si="243"/>
        <v/>
      </c>
      <c r="HM61" s="46" t="str">
        <f t="shared" si="244"/>
        <v/>
      </c>
      <c r="HN61" s="46" t="str">
        <f t="shared" si="245"/>
        <v/>
      </c>
      <c r="HO61" s="46" t="str">
        <f t="shared" si="246"/>
        <v/>
      </c>
      <c r="HP61" s="46" t="str">
        <f t="shared" si="247"/>
        <v/>
      </c>
      <c r="HQ61" s="146" t="e">
        <f t="shared" si="283"/>
        <v>#N/A</v>
      </c>
      <c r="HR61" s="146" t="e">
        <f t="shared" ref="HR61:HT76" si="329">IF(ISNONTEXT($K61),_xlfn.LOGNORM.DIST(Y61,LN($G61),LN($K61),FALSE),NA())</f>
        <v>#N/A</v>
      </c>
      <c r="HS61" s="146" t="e">
        <f t="shared" si="329"/>
        <v>#N/A</v>
      </c>
      <c r="HT61" s="146" t="e">
        <f t="shared" si="329"/>
        <v>#N/A</v>
      </c>
      <c r="HU61" s="146" t="e">
        <f t="shared" si="310"/>
        <v>#N/A</v>
      </c>
      <c r="HV61" s="146" t="e">
        <f t="shared" si="310"/>
        <v>#N/A</v>
      </c>
      <c r="HW61" s="146" t="e">
        <f t="shared" si="310"/>
        <v>#N/A</v>
      </c>
      <c r="HX61" s="146" t="e">
        <f t="shared" si="310"/>
        <v>#N/A</v>
      </c>
      <c r="HY61" s="146" t="e">
        <f t="shared" si="310"/>
        <v>#N/A</v>
      </c>
      <c r="HZ61" s="146" t="e">
        <f t="shared" si="310"/>
        <v>#N/A</v>
      </c>
      <c r="IA61" s="146" t="e">
        <f t="shared" si="310"/>
        <v>#N/A</v>
      </c>
      <c r="IB61" s="146" t="e">
        <f t="shared" si="310"/>
        <v>#N/A</v>
      </c>
      <c r="IC61" s="146" t="e">
        <f t="shared" si="310"/>
        <v>#N/A</v>
      </c>
      <c r="ID61" s="146" t="e">
        <f t="shared" si="310"/>
        <v>#N/A</v>
      </c>
      <c r="IE61" s="146" t="e">
        <f t="shared" si="310"/>
        <v>#N/A</v>
      </c>
      <c r="IF61" s="146" t="e">
        <f t="shared" si="310"/>
        <v>#N/A</v>
      </c>
      <c r="IG61" s="146" t="e">
        <f t="shared" si="310"/>
        <v>#N/A</v>
      </c>
      <c r="IH61" s="146" t="e">
        <f t="shared" si="310"/>
        <v>#N/A</v>
      </c>
      <c r="II61" s="146" t="e">
        <f t="shared" si="310"/>
        <v>#N/A</v>
      </c>
      <c r="IJ61" s="146" t="e">
        <f t="shared" si="305"/>
        <v>#N/A</v>
      </c>
      <c r="IK61" s="146" t="e">
        <f t="shared" si="305"/>
        <v>#N/A</v>
      </c>
      <c r="IL61" s="146" t="e">
        <f t="shared" si="305"/>
        <v>#N/A</v>
      </c>
      <c r="IM61" s="146" t="e">
        <f t="shared" si="305"/>
        <v>#N/A</v>
      </c>
      <c r="IN61" s="146" t="e">
        <f t="shared" si="305"/>
        <v>#N/A</v>
      </c>
      <c r="IO61" s="146" t="e">
        <f t="shared" si="305"/>
        <v>#N/A</v>
      </c>
      <c r="IP61" s="146" t="e">
        <f t="shared" si="305"/>
        <v>#N/A</v>
      </c>
      <c r="IQ61" s="146" t="e">
        <f t="shared" si="305"/>
        <v>#N/A</v>
      </c>
      <c r="IR61" s="146" t="e">
        <f t="shared" si="305"/>
        <v>#N/A</v>
      </c>
      <c r="IS61" s="146" t="e">
        <f t="shared" si="305"/>
        <v>#N/A</v>
      </c>
      <c r="IT61" s="146" t="e">
        <f t="shared" si="305"/>
        <v>#N/A</v>
      </c>
      <c r="IU61" s="146" t="e">
        <f t="shared" si="305"/>
        <v>#N/A</v>
      </c>
      <c r="IV61" s="146" t="e">
        <f t="shared" si="305"/>
        <v>#N/A</v>
      </c>
      <c r="IW61" s="146" t="e">
        <f t="shared" si="305"/>
        <v>#N/A</v>
      </c>
      <c r="IX61" s="146" t="e">
        <f t="shared" si="305"/>
        <v>#N/A</v>
      </c>
      <c r="IY61" s="146" t="e">
        <f t="shared" si="301"/>
        <v>#N/A</v>
      </c>
      <c r="IZ61" s="146" t="e">
        <f t="shared" si="301"/>
        <v>#N/A</v>
      </c>
      <c r="JA61" s="146" t="e">
        <f t="shared" si="301"/>
        <v>#N/A</v>
      </c>
      <c r="JB61" s="146" t="e">
        <f t="shared" si="301"/>
        <v>#N/A</v>
      </c>
      <c r="JC61" s="146" t="e">
        <f t="shared" si="301"/>
        <v>#N/A</v>
      </c>
      <c r="JD61" s="146" t="e">
        <f t="shared" si="301"/>
        <v>#N/A</v>
      </c>
      <c r="JE61" s="146" t="e">
        <f t="shared" si="301"/>
        <v>#N/A</v>
      </c>
      <c r="JF61" s="146" t="e">
        <f t="shared" si="301"/>
        <v>#N/A</v>
      </c>
      <c r="JG61" s="146" t="e">
        <f t="shared" si="301"/>
        <v>#N/A</v>
      </c>
      <c r="JH61" s="146" t="e">
        <f t="shared" si="301"/>
        <v>#N/A</v>
      </c>
      <c r="JI61" s="146" t="e">
        <f t="shared" si="301"/>
        <v>#N/A</v>
      </c>
      <c r="JJ61" s="146" t="e">
        <f t="shared" si="301"/>
        <v>#N/A</v>
      </c>
      <c r="JK61" s="146" t="e">
        <f t="shared" si="301"/>
        <v>#N/A</v>
      </c>
      <c r="JL61" s="146" t="e">
        <f t="shared" si="301"/>
        <v>#N/A</v>
      </c>
      <c r="JM61" s="146" t="e">
        <f t="shared" si="301"/>
        <v>#N/A</v>
      </c>
      <c r="JN61" s="146" t="e">
        <f t="shared" si="318"/>
        <v>#N/A</v>
      </c>
      <c r="JO61" s="146" t="e">
        <f t="shared" si="318"/>
        <v>#N/A</v>
      </c>
      <c r="JP61" s="146" t="e">
        <f t="shared" si="318"/>
        <v>#N/A</v>
      </c>
      <c r="JQ61" s="146" t="e">
        <f t="shared" si="318"/>
        <v>#N/A</v>
      </c>
      <c r="JR61" s="146" t="e">
        <f t="shared" si="318"/>
        <v>#N/A</v>
      </c>
      <c r="JS61" s="146" t="e">
        <f t="shared" si="318"/>
        <v>#N/A</v>
      </c>
      <c r="JT61" s="146" t="e">
        <f t="shared" si="318"/>
        <v>#N/A</v>
      </c>
      <c r="JU61" s="146" t="e">
        <f t="shared" si="318"/>
        <v>#N/A</v>
      </c>
      <c r="JV61" s="146" t="e">
        <f t="shared" si="318"/>
        <v>#N/A</v>
      </c>
      <c r="JW61" s="146" t="e">
        <f t="shared" si="318"/>
        <v>#N/A</v>
      </c>
      <c r="JX61" s="146" t="e">
        <f t="shared" si="318"/>
        <v>#N/A</v>
      </c>
      <c r="JY61" s="146" t="e">
        <f t="shared" si="318"/>
        <v>#N/A</v>
      </c>
      <c r="JZ61" s="146" t="e">
        <f t="shared" si="318"/>
        <v>#N/A</v>
      </c>
      <c r="KA61" s="146" t="e">
        <f t="shared" si="318"/>
        <v>#N/A</v>
      </c>
      <c r="KB61" s="146" t="e">
        <f t="shared" si="318"/>
        <v>#N/A</v>
      </c>
      <c r="KC61" s="146" t="e">
        <f t="shared" si="21"/>
        <v>#N/A</v>
      </c>
      <c r="KD61" s="146" t="e">
        <f t="shared" ref="KD61:KF76" si="330">IF(ISNONTEXT($K61),_xlfn.LOGNORM.DIST(CK61,LN($G61),LN($K61),FALSE),NA())</f>
        <v>#N/A</v>
      </c>
      <c r="KE61" s="146" t="e">
        <f t="shared" si="330"/>
        <v>#N/A</v>
      </c>
      <c r="KF61" s="146" t="e">
        <f t="shared" si="330"/>
        <v>#N/A</v>
      </c>
      <c r="KG61" s="146" t="e">
        <f t="shared" si="311"/>
        <v>#N/A</v>
      </c>
      <c r="KH61" s="146" t="e">
        <f t="shared" si="311"/>
        <v>#N/A</v>
      </c>
      <c r="KI61" s="146" t="e">
        <f t="shared" si="311"/>
        <v>#N/A</v>
      </c>
      <c r="KJ61" s="146" t="e">
        <f t="shared" si="311"/>
        <v>#N/A</v>
      </c>
      <c r="KK61" s="146" t="e">
        <f t="shared" si="311"/>
        <v>#N/A</v>
      </c>
      <c r="KL61" s="146" t="e">
        <f t="shared" si="311"/>
        <v>#N/A</v>
      </c>
      <c r="KM61" s="146" t="e">
        <f t="shared" si="311"/>
        <v>#N/A</v>
      </c>
      <c r="KN61" s="146" t="e">
        <f t="shared" si="311"/>
        <v>#N/A</v>
      </c>
      <c r="KO61" s="146" t="e">
        <f t="shared" si="311"/>
        <v>#N/A</v>
      </c>
      <c r="KP61" s="146" t="e">
        <f t="shared" si="311"/>
        <v>#N/A</v>
      </c>
      <c r="KQ61" s="146" t="e">
        <f t="shared" si="311"/>
        <v>#N/A</v>
      </c>
      <c r="KR61" s="146" t="e">
        <f t="shared" si="311"/>
        <v>#N/A</v>
      </c>
      <c r="KS61" s="146" t="e">
        <f t="shared" si="311"/>
        <v>#N/A</v>
      </c>
      <c r="KT61" s="146" t="e">
        <f t="shared" si="311"/>
        <v>#N/A</v>
      </c>
      <c r="KU61" s="146" t="e">
        <f t="shared" si="311"/>
        <v>#N/A</v>
      </c>
      <c r="KV61" s="146" t="e">
        <f t="shared" si="306"/>
        <v>#N/A</v>
      </c>
      <c r="KW61" s="146" t="e">
        <f t="shared" si="306"/>
        <v>#N/A</v>
      </c>
      <c r="KX61" s="146" t="e">
        <f t="shared" si="306"/>
        <v>#N/A</v>
      </c>
      <c r="KY61" s="146" t="e">
        <f t="shared" si="306"/>
        <v>#N/A</v>
      </c>
      <c r="KZ61" s="146" t="e">
        <f t="shared" si="306"/>
        <v>#N/A</v>
      </c>
      <c r="LA61" s="146" t="e">
        <f t="shared" si="306"/>
        <v>#N/A</v>
      </c>
      <c r="LB61" s="146" t="e">
        <f t="shared" si="306"/>
        <v>#N/A</v>
      </c>
      <c r="LC61" s="146" t="e">
        <f t="shared" si="306"/>
        <v>#N/A</v>
      </c>
      <c r="LD61" s="146" t="e">
        <f t="shared" si="306"/>
        <v>#N/A</v>
      </c>
      <c r="LE61" s="146" t="e">
        <f t="shared" si="306"/>
        <v>#N/A</v>
      </c>
      <c r="LF61" s="146" t="e">
        <f t="shared" si="306"/>
        <v>#N/A</v>
      </c>
      <c r="LG61" s="146" t="e">
        <f t="shared" si="306"/>
        <v>#N/A</v>
      </c>
      <c r="LH61" s="146" t="e">
        <f t="shared" si="306"/>
        <v>#N/A</v>
      </c>
      <c r="LI61" s="146" t="e">
        <f t="shared" si="306"/>
        <v>#N/A</v>
      </c>
      <c r="LJ61" s="146" t="e">
        <f t="shared" si="306"/>
        <v>#N/A</v>
      </c>
      <c r="LK61" s="146" t="e">
        <f t="shared" si="302"/>
        <v>#N/A</v>
      </c>
      <c r="LL61" s="146" t="e">
        <f t="shared" si="302"/>
        <v>#N/A</v>
      </c>
      <c r="LM61" s="146" t="e">
        <f t="shared" si="302"/>
        <v>#N/A</v>
      </c>
      <c r="LN61" s="146" t="e">
        <f t="shared" si="302"/>
        <v>#N/A</v>
      </c>
      <c r="LO61" s="146" t="e">
        <f t="shared" si="302"/>
        <v>#N/A</v>
      </c>
      <c r="LP61" s="146" t="e">
        <f t="shared" si="302"/>
        <v>#N/A</v>
      </c>
      <c r="LQ61" s="146" t="e">
        <f t="shared" si="302"/>
        <v>#N/A</v>
      </c>
      <c r="LR61" s="146" t="e">
        <f t="shared" si="302"/>
        <v>#N/A</v>
      </c>
      <c r="LS61" s="146" t="e">
        <f t="shared" si="302"/>
        <v>#N/A</v>
      </c>
      <c r="LT61" s="146" t="e">
        <f t="shared" si="302"/>
        <v>#N/A</v>
      </c>
      <c r="LU61" s="146" t="e">
        <f t="shared" si="302"/>
        <v>#N/A</v>
      </c>
      <c r="LV61" s="146" t="e">
        <f t="shared" si="302"/>
        <v>#N/A</v>
      </c>
      <c r="LW61" s="146" t="e">
        <f t="shared" si="302"/>
        <v>#N/A</v>
      </c>
      <c r="LX61" s="146" t="e">
        <f t="shared" si="302"/>
        <v>#N/A</v>
      </c>
      <c r="LY61" s="146" t="e">
        <f t="shared" si="302"/>
        <v>#N/A</v>
      </c>
      <c r="LZ61" s="146" t="e">
        <f t="shared" si="319"/>
        <v>#N/A</v>
      </c>
      <c r="MA61" s="146" t="e">
        <f t="shared" si="319"/>
        <v>#N/A</v>
      </c>
      <c r="MB61" s="146" t="e">
        <f t="shared" si="319"/>
        <v>#N/A</v>
      </c>
      <c r="MC61" s="146" t="e">
        <f t="shared" si="319"/>
        <v>#N/A</v>
      </c>
      <c r="MD61" s="146" t="e">
        <f t="shared" si="319"/>
        <v>#N/A</v>
      </c>
      <c r="ME61" s="146" t="e">
        <f t="shared" si="319"/>
        <v>#N/A</v>
      </c>
      <c r="MF61" s="146" t="e">
        <f t="shared" si="319"/>
        <v>#N/A</v>
      </c>
      <c r="MG61" s="146" t="e">
        <f t="shared" si="319"/>
        <v>#N/A</v>
      </c>
      <c r="MH61" s="146" t="e">
        <f t="shared" si="319"/>
        <v>#N/A</v>
      </c>
      <c r="MI61" s="146" t="e">
        <f t="shared" si="319"/>
        <v>#N/A</v>
      </c>
      <c r="MJ61" s="146" t="e">
        <f t="shared" si="319"/>
        <v>#N/A</v>
      </c>
      <c r="MK61" s="146" t="e">
        <f t="shared" si="319"/>
        <v>#N/A</v>
      </c>
      <c r="ML61" s="146" t="e">
        <f t="shared" si="319"/>
        <v>#N/A</v>
      </c>
      <c r="MM61" s="146" t="e">
        <f t="shared" si="319"/>
        <v>#N/A</v>
      </c>
      <c r="MN61" s="146" t="e">
        <f t="shared" si="319"/>
        <v>#N/A</v>
      </c>
      <c r="MO61" s="146" t="e">
        <f t="shared" si="22"/>
        <v>#N/A</v>
      </c>
      <c r="MP61" s="146" t="e">
        <f t="shared" ref="MP61:MR76" si="331">IF(ISNONTEXT($K61),_xlfn.LOGNORM.DIST(EW61,LN($G61),LN($K61),FALSE),NA())</f>
        <v>#N/A</v>
      </c>
      <c r="MQ61" s="146" t="e">
        <f t="shared" si="331"/>
        <v>#N/A</v>
      </c>
      <c r="MR61" s="146" t="e">
        <f t="shared" si="331"/>
        <v>#N/A</v>
      </c>
      <c r="MS61" s="146" t="e">
        <f t="shared" si="312"/>
        <v>#N/A</v>
      </c>
      <c r="MT61" s="146" t="e">
        <f t="shared" si="312"/>
        <v>#N/A</v>
      </c>
      <c r="MU61" s="146" t="e">
        <f t="shared" si="312"/>
        <v>#N/A</v>
      </c>
      <c r="MV61" s="146" t="e">
        <f t="shared" si="312"/>
        <v>#N/A</v>
      </c>
      <c r="MW61" s="146" t="e">
        <f t="shared" si="312"/>
        <v>#N/A</v>
      </c>
      <c r="MX61" s="146" t="e">
        <f t="shared" si="312"/>
        <v>#N/A</v>
      </c>
      <c r="MY61" s="146" t="e">
        <f t="shared" si="312"/>
        <v>#N/A</v>
      </c>
      <c r="MZ61" s="146" t="e">
        <f t="shared" si="312"/>
        <v>#N/A</v>
      </c>
      <c r="NA61" s="146" t="e">
        <f t="shared" si="312"/>
        <v>#N/A</v>
      </c>
      <c r="NB61" s="146" t="e">
        <f t="shared" si="312"/>
        <v>#N/A</v>
      </c>
      <c r="NC61" s="146" t="e">
        <f t="shared" si="312"/>
        <v>#N/A</v>
      </c>
      <c r="ND61" s="146" t="e">
        <f t="shared" si="312"/>
        <v>#N/A</v>
      </c>
      <c r="NE61" s="146" t="e">
        <f t="shared" si="312"/>
        <v>#N/A</v>
      </c>
      <c r="NF61" s="146" t="e">
        <f t="shared" si="312"/>
        <v>#N/A</v>
      </c>
      <c r="NG61" s="146" t="e">
        <f t="shared" si="312"/>
        <v>#N/A</v>
      </c>
      <c r="NH61" s="146" t="e">
        <f t="shared" si="307"/>
        <v>#N/A</v>
      </c>
      <c r="NI61" s="146" t="e">
        <f t="shared" si="307"/>
        <v>#N/A</v>
      </c>
      <c r="NJ61" s="146" t="e">
        <f t="shared" si="307"/>
        <v>#N/A</v>
      </c>
      <c r="NK61" s="146" t="e">
        <f t="shared" si="307"/>
        <v>#N/A</v>
      </c>
      <c r="NL61" s="146" t="e">
        <f t="shared" si="307"/>
        <v>#N/A</v>
      </c>
      <c r="NM61" s="146" t="e">
        <f t="shared" si="307"/>
        <v>#N/A</v>
      </c>
      <c r="NN61" s="146" t="e">
        <f t="shared" si="307"/>
        <v>#N/A</v>
      </c>
      <c r="NO61" s="146" t="e">
        <f t="shared" si="307"/>
        <v>#N/A</v>
      </c>
      <c r="NP61" s="146" t="e">
        <f t="shared" si="307"/>
        <v>#N/A</v>
      </c>
      <c r="NQ61" s="146" t="e">
        <f t="shared" si="307"/>
        <v>#N/A</v>
      </c>
      <c r="NR61" s="146" t="e">
        <f t="shared" si="307"/>
        <v>#N/A</v>
      </c>
      <c r="NS61" s="146" t="e">
        <f t="shared" si="307"/>
        <v>#N/A</v>
      </c>
      <c r="NT61" s="146" t="e">
        <f t="shared" si="307"/>
        <v>#N/A</v>
      </c>
      <c r="NU61" s="146" t="e">
        <f t="shared" si="307"/>
        <v>#N/A</v>
      </c>
      <c r="NV61" s="146" t="e">
        <f t="shared" si="307"/>
        <v>#N/A</v>
      </c>
      <c r="NW61" s="146" t="e">
        <f t="shared" si="303"/>
        <v>#N/A</v>
      </c>
      <c r="NX61" s="146" t="e">
        <f t="shared" si="303"/>
        <v>#N/A</v>
      </c>
      <c r="NY61" s="146" t="e">
        <f t="shared" si="303"/>
        <v>#N/A</v>
      </c>
      <c r="NZ61" s="146" t="e">
        <f t="shared" si="303"/>
        <v>#N/A</v>
      </c>
      <c r="OA61" s="146" t="e">
        <f t="shared" si="303"/>
        <v>#N/A</v>
      </c>
      <c r="OB61" s="146" t="e">
        <f t="shared" si="303"/>
        <v>#N/A</v>
      </c>
      <c r="OC61" s="146" t="e">
        <f t="shared" si="303"/>
        <v>#N/A</v>
      </c>
      <c r="OD61" s="146" t="e">
        <f t="shared" si="303"/>
        <v>#N/A</v>
      </c>
      <c r="OE61" s="146" t="e">
        <f t="shared" si="303"/>
        <v>#N/A</v>
      </c>
      <c r="OF61" s="146" t="e">
        <f t="shared" si="303"/>
        <v>#N/A</v>
      </c>
      <c r="OG61" s="146" t="e">
        <f t="shared" si="303"/>
        <v>#N/A</v>
      </c>
      <c r="OH61" s="146" t="e">
        <f t="shared" si="303"/>
        <v>#N/A</v>
      </c>
      <c r="OI61" s="146" t="e">
        <f t="shared" si="303"/>
        <v>#N/A</v>
      </c>
      <c r="OJ61" s="146" t="e">
        <f t="shared" si="303"/>
        <v>#N/A</v>
      </c>
      <c r="OK61" s="146" t="e">
        <f t="shared" si="303"/>
        <v>#N/A</v>
      </c>
      <c r="OL61" s="146" t="e">
        <f t="shared" si="320"/>
        <v>#N/A</v>
      </c>
      <c r="OM61" s="146" t="e">
        <f t="shared" si="320"/>
        <v>#N/A</v>
      </c>
      <c r="ON61" s="146" t="e">
        <f t="shared" si="320"/>
        <v>#N/A</v>
      </c>
      <c r="OO61" s="146" t="e">
        <f t="shared" si="320"/>
        <v>#N/A</v>
      </c>
      <c r="OP61" s="146" t="e">
        <f t="shared" si="320"/>
        <v>#N/A</v>
      </c>
      <c r="OQ61" s="146" t="e">
        <f t="shared" si="320"/>
        <v>#N/A</v>
      </c>
      <c r="OR61" s="146" t="e">
        <f t="shared" si="320"/>
        <v>#N/A</v>
      </c>
      <c r="OS61" s="146" t="e">
        <f t="shared" si="320"/>
        <v>#N/A</v>
      </c>
      <c r="OT61" s="146" t="e">
        <f t="shared" si="320"/>
        <v>#N/A</v>
      </c>
      <c r="OU61" s="146" t="e">
        <f t="shared" si="320"/>
        <v>#N/A</v>
      </c>
      <c r="OV61" s="146" t="e">
        <f t="shared" si="320"/>
        <v>#N/A</v>
      </c>
      <c r="OW61" s="146" t="e">
        <f t="shared" si="320"/>
        <v>#N/A</v>
      </c>
      <c r="OX61" s="146" t="e">
        <f t="shared" si="320"/>
        <v>#N/A</v>
      </c>
      <c r="OY61" s="146" t="e">
        <f t="shared" si="320"/>
        <v>#N/A</v>
      </c>
      <c r="OZ61" s="146" t="e">
        <f t="shared" si="320"/>
        <v>#N/A</v>
      </c>
      <c r="PA61" s="146" t="e">
        <f t="shared" si="23"/>
        <v>#N/A</v>
      </c>
      <c r="PB61" s="146" t="e">
        <f t="shared" si="316"/>
        <v>#N/A</v>
      </c>
      <c r="PC61" s="146" t="e">
        <f t="shared" si="316"/>
        <v>#N/A</v>
      </c>
      <c r="PD61" s="146" t="e">
        <f t="shared" si="316"/>
        <v>#N/A</v>
      </c>
      <c r="PE61" s="146" t="e">
        <f t="shared" si="316"/>
        <v>#N/A</v>
      </c>
      <c r="PF61" s="146" t="e">
        <f t="shared" si="316"/>
        <v>#N/A</v>
      </c>
      <c r="PG61" s="146" t="e">
        <f t="shared" si="316"/>
        <v>#N/A</v>
      </c>
      <c r="PH61" s="146" t="e">
        <f t="shared" si="316"/>
        <v>#N/A</v>
      </c>
      <c r="PI61" s="146" t="e">
        <f t="shared" si="316"/>
        <v>#N/A</v>
      </c>
    </row>
    <row r="62" spans="1:425" hidden="1" x14ac:dyDescent="0.45">
      <c r="A62" s="4">
        <v>59</v>
      </c>
      <c r="B62" s="319" t="str">
        <f>IFERROR(_xlfn.LOGNORM.INV(VLookups!$B$22,LN($G62),LN($K62)),"")</f>
        <v/>
      </c>
      <c r="C62" s="81"/>
      <c r="D62" s="319" t="str">
        <f>IFERROR(_xlfn.LOGNORM.INV(VLookups!$B$23,LN($G62),LN($K62)),"")</f>
        <v/>
      </c>
      <c r="E62" s="32" t="str">
        <f t="shared" si="8"/>
        <v/>
      </c>
      <c r="F62" s="32" t="str">
        <f t="shared" si="9"/>
        <v/>
      </c>
      <c r="G62" s="65" t="str">
        <f>IF(AND(C62&gt;0,NOT(ISBLANK(H62))),IF(VLOOKUP($C$3,VLookups!$A$17:$B$18,2,FALSE),C62*VLOOKUP(H62,VLookups!$A$4:$B$13,2,FALSE),C62),"")</f>
        <v/>
      </c>
      <c r="H62" s="21"/>
      <c r="I62" s="53"/>
      <c r="J62" s="237"/>
      <c r="K62" s="320" t="str">
        <f>IF(C62&gt;0,IF(ISBLANK(J62),IF(ISBLANK(H62),"",VLOOKUP(H62,VLookups!$A$4:$C$13,3,FALSE)),J62),"")</f>
        <v/>
      </c>
      <c r="L62" s="320" t="str">
        <f t="shared" si="10"/>
        <v/>
      </c>
      <c r="M62" s="67" t="str">
        <f t="shared" si="11"/>
        <v/>
      </c>
      <c r="N62" s="81"/>
      <c r="O62" s="230" t="str">
        <f>IF(AND(N62&gt;0,C62&gt;0,NOT(K62="")),ABS(VLOOKUP($N$1,VLookups!$A$27:$B$28,2,FALSE)-_xlfn.LOGNORM.DIST(N62,LN(G62),LN(K62),TRUE)),"")</f>
        <v/>
      </c>
      <c r="P62" s="80" t="str">
        <f>IF(AND($B62&gt;0,$C62&gt;0,$D62&gt;0,NOT(ISBLANK($H62))),_xlfn.LOGNORM.INV(ABS(VLOOKUP($N$1,VLookups!$A$27:$B$28,2,FALSE)-P$3),LN($G62),LN($K62)),"")</f>
        <v/>
      </c>
      <c r="Q62" s="79" t="str">
        <f>IF(AND($B62&gt;0,$C62&gt;0,$D62&gt;0,NOT(ISBLANK($H62))),_xlfn.LOGNORM.INV(ABS(VLOOKUP($N$1,VLookups!$A$27:$B$28,2,FALSE)-Q$3),LN($G62),LN($K62)),"")</f>
        <v/>
      </c>
      <c r="R62" s="80" t="str">
        <f>IF(AND($B62&gt;0,$C62&gt;0,$D62&gt;0,NOT(ISBLANK($H62))),_xlfn.LOGNORM.INV(ABS(VLOOKUP($N$1,VLookups!$A$27:$B$28,2,FALSE)-R$3),LN($G62),LN($K62)),"")</f>
        <v/>
      </c>
      <c r="S62" s="79" t="str">
        <f>IF(AND($B62&gt;0,$C62&gt;0,$D62&gt;0,NOT(ISBLANK($H62))),_xlfn.LOGNORM.INV(ABS(VLOOKUP($N$1,VLookups!$A$27:$B$28,2,FALSE)-S$3),LN($G62),LN($K62)),"")</f>
        <v/>
      </c>
      <c r="T62" s="80" t="str">
        <f>IF(AND($B62&gt;0,$C62&gt;0,$D62&gt;0,NOT(ISBLANK($H62))),_xlfn.LOGNORM.INV(ABS(VLOOKUP($N$1,VLookups!$A$27:$B$28,2,FALSE)-T$3),LN($G62),LN($K62)),"")</f>
        <v/>
      </c>
      <c r="U62" s="79" t="str">
        <f>IF(AND($B62&gt;0,$C62&gt;0,$D62&gt;0,NOT(ISBLANK($H62))),_xlfn.LOGNORM.INV(ABS(VLOOKUP($N$1,VLookups!$A$27:$B$28,2,FALSE)-U$3),LN($G62),LN($K62)),"")</f>
        <v/>
      </c>
      <c r="V62" s="5"/>
      <c r="W62" s="145" t="str">
        <f t="shared" si="12"/>
        <v/>
      </c>
      <c r="X62" s="145" t="str">
        <f t="shared" si="13"/>
        <v/>
      </c>
      <c r="Y62" s="46" t="str">
        <f t="shared" ref="Y62" si="332">IF(ISNONTEXT($W62),X62+$W62,"")</f>
        <v/>
      </c>
      <c r="Z62" s="46" t="str">
        <f t="shared" si="25"/>
        <v/>
      </c>
      <c r="AA62" s="46" t="str">
        <f t="shared" si="26"/>
        <v/>
      </c>
      <c r="AB62" s="46" t="str">
        <f t="shared" si="27"/>
        <v/>
      </c>
      <c r="AC62" s="46" t="str">
        <f t="shared" si="28"/>
        <v/>
      </c>
      <c r="AD62" s="46" t="str">
        <f t="shared" si="29"/>
        <v/>
      </c>
      <c r="AE62" s="46" t="str">
        <f t="shared" si="30"/>
        <v/>
      </c>
      <c r="AF62" s="46" t="str">
        <f t="shared" si="31"/>
        <v/>
      </c>
      <c r="AG62" s="46" t="str">
        <f t="shared" si="32"/>
        <v/>
      </c>
      <c r="AH62" s="46" t="str">
        <f t="shared" si="33"/>
        <v/>
      </c>
      <c r="AI62" s="46" t="str">
        <f t="shared" si="34"/>
        <v/>
      </c>
      <c r="AJ62" s="46" t="str">
        <f t="shared" si="35"/>
        <v/>
      </c>
      <c r="AK62" s="46" t="str">
        <f t="shared" si="36"/>
        <v/>
      </c>
      <c r="AL62" s="46" t="str">
        <f t="shared" si="37"/>
        <v/>
      </c>
      <c r="AM62" s="46" t="str">
        <f t="shared" si="38"/>
        <v/>
      </c>
      <c r="AN62" s="46" t="str">
        <f t="shared" si="39"/>
        <v/>
      </c>
      <c r="AO62" s="46" t="str">
        <f t="shared" si="40"/>
        <v/>
      </c>
      <c r="AP62" s="46" t="str">
        <f t="shared" si="41"/>
        <v/>
      </c>
      <c r="AQ62" s="46" t="str">
        <f t="shared" si="42"/>
        <v/>
      </c>
      <c r="AR62" s="46" t="str">
        <f t="shared" si="43"/>
        <v/>
      </c>
      <c r="AS62" s="46" t="str">
        <f t="shared" si="44"/>
        <v/>
      </c>
      <c r="AT62" s="46" t="str">
        <f t="shared" si="45"/>
        <v/>
      </c>
      <c r="AU62" s="46" t="str">
        <f t="shared" si="46"/>
        <v/>
      </c>
      <c r="AV62" s="46" t="str">
        <f t="shared" si="47"/>
        <v/>
      </c>
      <c r="AW62" s="46" t="str">
        <f t="shared" si="48"/>
        <v/>
      </c>
      <c r="AX62" s="46" t="str">
        <f t="shared" si="49"/>
        <v/>
      </c>
      <c r="AY62" s="46" t="str">
        <f t="shared" si="50"/>
        <v/>
      </c>
      <c r="AZ62" s="46" t="str">
        <f t="shared" si="51"/>
        <v/>
      </c>
      <c r="BA62" s="46" t="str">
        <f t="shared" si="52"/>
        <v/>
      </c>
      <c r="BB62" s="46" t="str">
        <f t="shared" si="53"/>
        <v/>
      </c>
      <c r="BC62" s="46" t="str">
        <f t="shared" si="54"/>
        <v/>
      </c>
      <c r="BD62" s="46" t="str">
        <f t="shared" si="55"/>
        <v/>
      </c>
      <c r="BE62" s="46" t="str">
        <f t="shared" si="56"/>
        <v/>
      </c>
      <c r="BF62" s="46" t="str">
        <f t="shared" si="57"/>
        <v/>
      </c>
      <c r="BG62" s="46" t="str">
        <f t="shared" si="58"/>
        <v/>
      </c>
      <c r="BH62" s="46" t="str">
        <f t="shared" si="59"/>
        <v/>
      </c>
      <c r="BI62" s="46" t="str">
        <f t="shared" si="60"/>
        <v/>
      </c>
      <c r="BJ62" s="46" t="str">
        <f t="shared" si="61"/>
        <v/>
      </c>
      <c r="BK62" s="46" t="str">
        <f t="shared" si="62"/>
        <v/>
      </c>
      <c r="BL62" s="46" t="str">
        <f t="shared" si="63"/>
        <v/>
      </c>
      <c r="BM62" s="46" t="str">
        <f t="shared" si="64"/>
        <v/>
      </c>
      <c r="BN62" s="46" t="str">
        <f t="shared" si="65"/>
        <v/>
      </c>
      <c r="BO62" s="46" t="str">
        <f t="shared" si="66"/>
        <v/>
      </c>
      <c r="BP62" s="46" t="str">
        <f t="shared" si="67"/>
        <v/>
      </c>
      <c r="BQ62" s="46" t="str">
        <f t="shared" si="68"/>
        <v/>
      </c>
      <c r="BR62" s="46" t="str">
        <f t="shared" si="69"/>
        <v/>
      </c>
      <c r="BS62" s="46" t="str">
        <f t="shared" si="70"/>
        <v/>
      </c>
      <c r="BT62" s="46" t="str">
        <f t="shared" si="71"/>
        <v/>
      </c>
      <c r="BU62" s="46" t="str">
        <f t="shared" si="72"/>
        <v/>
      </c>
      <c r="BV62" s="46" t="str">
        <f t="shared" si="73"/>
        <v/>
      </c>
      <c r="BW62" s="46" t="str">
        <f t="shared" si="74"/>
        <v/>
      </c>
      <c r="BX62" s="46" t="str">
        <f t="shared" si="75"/>
        <v/>
      </c>
      <c r="BY62" s="46" t="str">
        <f t="shared" si="76"/>
        <v/>
      </c>
      <c r="BZ62" s="46" t="str">
        <f t="shared" si="77"/>
        <v/>
      </c>
      <c r="CA62" s="46" t="str">
        <f t="shared" si="78"/>
        <v/>
      </c>
      <c r="CB62" s="46" t="str">
        <f t="shared" si="79"/>
        <v/>
      </c>
      <c r="CC62" s="46" t="str">
        <f t="shared" si="80"/>
        <v/>
      </c>
      <c r="CD62" s="46" t="str">
        <f t="shared" si="81"/>
        <v/>
      </c>
      <c r="CE62" s="46" t="str">
        <f t="shared" si="82"/>
        <v/>
      </c>
      <c r="CF62" s="46" t="str">
        <f t="shared" si="83"/>
        <v/>
      </c>
      <c r="CG62" s="46" t="str">
        <f t="shared" si="84"/>
        <v/>
      </c>
      <c r="CH62" s="46" t="str">
        <f t="shared" si="85"/>
        <v/>
      </c>
      <c r="CI62" s="46" t="str">
        <f t="shared" si="86"/>
        <v/>
      </c>
      <c r="CJ62" s="46" t="str">
        <f t="shared" si="87"/>
        <v/>
      </c>
      <c r="CK62" s="46" t="str">
        <f t="shared" si="18"/>
        <v/>
      </c>
      <c r="CL62" s="46" t="str">
        <f t="shared" si="88"/>
        <v/>
      </c>
      <c r="CM62" s="46" t="str">
        <f t="shared" si="89"/>
        <v/>
      </c>
      <c r="CN62" s="46" t="str">
        <f t="shared" si="90"/>
        <v/>
      </c>
      <c r="CO62" s="46" t="str">
        <f t="shared" si="91"/>
        <v/>
      </c>
      <c r="CP62" s="46" t="str">
        <f t="shared" si="92"/>
        <v/>
      </c>
      <c r="CQ62" s="46" t="str">
        <f t="shared" si="93"/>
        <v/>
      </c>
      <c r="CR62" s="46" t="str">
        <f t="shared" si="94"/>
        <v/>
      </c>
      <c r="CS62" s="46" t="str">
        <f t="shared" si="95"/>
        <v/>
      </c>
      <c r="CT62" s="46" t="str">
        <f t="shared" si="96"/>
        <v/>
      </c>
      <c r="CU62" s="46" t="str">
        <f t="shared" si="97"/>
        <v/>
      </c>
      <c r="CV62" s="46" t="str">
        <f t="shared" si="98"/>
        <v/>
      </c>
      <c r="CW62" s="46" t="str">
        <f t="shared" si="99"/>
        <v/>
      </c>
      <c r="CX62" s="46" t="str">
        <f t="shared" si="100"/>
        <v/>
      </c>
      <c r="CY62" s="46" t="str">
        <f t="shared" si="101"/>
        <v/>
      </c>
      <c r="CZ62" s="46" t="str">
        <f t="shared" si="102"/>
        <v/>
      </c>
      <c r="DA62" s="46" t="str">
        <f t="shared" si="103"/>
        <v/>
      </c>
      <c r="DB62" s="46" t="str">
        <f t="shared" si="104"/>
        <v/>
      </c>
      <c r="DC62" s="46" t="str">
        <f t="shared" si="105"/>
        <v/>
      </c>
      <c r="DD62" s="46" t="str">
        <f t="shared" si="106"/>
        <v/>
      </c>
      <c r="DE62" s="46" t="str">
        <f t="shared" si="107"/>
        <v/>
      </c>
      <c r="DF62" s="46" t="str">
        <f t="shared" si="108"/>
        <v/>
      </c>
      <c r="DG62" s="46" t="str">
        <f t="shared" si="109"/>
        <v/>
      </c>
      <c r="DH62" s="46" t="str">
        <f t="shared" si="110"/>
        <v/>
      </c>
      <c r="DI62" s="46" t="str">
        <f t="shared" si="111"/>
        <v/>
      </c>
      <c r="DJ62" s="46" t="str">
        <f t="shared" si="112"/>
        <v/>
      </c>
      <c r="DK62" s="46" t="str">
        <f t="shared" si="113"/>
        <v/>
      </c>
      <c r="DL62" s="46" t="str">
        <f t="shared" si="114"/>
        <v/>
      </c>
      <c r="DM62" s="46" t="str">
        <f t="shared" si="115"/>
        <v/>
      </c>
      <c r="DN62" s="46" t="str">
        <f t="shared" si="116"/>
        <v/>
      </c>
      <c r="DO62" s="46" t="str">
        <f t="shared" si="117"/>
        <v/>
      </c>
      <c r="DP62" s="46" t="str">
        <f t="shared" si="118"/>
        <v/>
      </c>
      <c r="DQ62" s="46" t="str">
        <f t="shared" si="119"/>
        <v/>
      </c>
      <c r="DR62" s="46" t="str">
        <f t="shared" si="120"/>
        <v/>
      </c>
      <c r="DS62" s="46" t="str">
        <f t="shared" si="121"/>
        <v/>
      </c>
      <c r="DT62" s="46" t="str">
        <f t="shared" si="122"/>
        <v/>
      </c>
      <c r="DU62" s="46" t="str">
        <f t="shared" si="123"/>
        <v/>
      </c>
      <c r="DV62" s="46" t="str">
        <f t="shared" si="124"/>
        <v/>
      </c>
      <c r="DW62" s="46" t="str">
        <f t="shared" si="125"/>
        <v/>
      </c>
      <c r="DX62" s="46" t="str">
        <f t="shared" si="126"/>
        <v/>
      </c>
      <c r="DY62" s="46" t="str">
        <f t="shared" si="127"/>
        <v/>
      </c>
      <c r="DZ62" s="46" t="str">
        <f t="shared" si="128"/>
        <v/>
      </c>
      <c r="EA62" s="46" t="str">
        <f t="shared" si="129"/>
        <v/>
      </c>
      <c r="EB62" s="46" t="str">
        <f t="shared" si="130"/>
        <v/>
      </c>
      <c r="EC62" s="46" t="str">
        <f t="shared" si="131"/>
        <v/>
      </c>
      <c r="ED62" s="46" t="str">
        <f t="shared" si="132"/>
        <v/>
      </c>
      <c r="EE62" s="46" t="str">
        <f t="shared" si="133"/>
        <v/>
      </c>
      <c r="EF62" s="46" t="str">
        <f t="shared" si="134"/>
        <v/>
      </c>
      <c r="EG62" s="46" t="str">
        <f t="shared" si="135"/>
        <v/>
      </c>
      <c r="EH62" s="46" t="str">
        <f t="shared" si="136"/>
        <v/>
      </c>
      <c r="EI62" s="46" t="str">
        <f t="shared" si="137"/>
        <v/>
      </c>
      <c r="EJ62" s="46" t="str">
        <f t="shared" si="138"/>
        <v/>
      </c>
      <c r="EK62" s="46" t="str">
        <f t="shared" si="139"/>
        <v/>
      </c>
      <c r="EL62" s="46" t="str">
        <f t="shared" si="140"/>
        <v/>
      </c>
      <c r="EM62" s="46" t="str">
        <f t="shared" si="141"/>
        <v/>
      </c>
      <c r="EN62" s="46" t="str">
        <f t="shared" si="142"/>
        <v/>
      </c>
      <c r="EO62" s="46" t="str">
        <f t="shared" si="143"/>
        <v/>
      </c>
      <c r="EP62" s="46" t="str">
        <f t="shared" si="144"/>
        <v/>
      </c>
      <c r="EQ62" s="46" t="str">
        <f t="shared" si="145"/>
        <v/>
      </c>
      <c r="ER62" s="46" t="str">
        <f t="shared" si="146"/>
        <v/>
      </c>
      <c r="ES62" s="46" t="str">
        <f t="shared" si="147"/>
        <v/>
      </c>
      <c r="ET62" s="46" t="str">
        <f t="shared" si="148"/>
        <v/>
      </c>
      <c r="EU62" s="46" t="str">
        <f t="shared" si="149"/>
        <v/>
      </c>
      <c r="EV62" s="46" t="str">
        <f t="shared" si="150"/>
        <v/>
      </c>
      <c r="EW62" s="46" t="str">
        <f t="shared" si="19"/>
        <v/>
      </c>
      <c r="EX62" s="46" t="str">
        <f t="shared" si="151"/>
        <v/>
      </c>
      <c r="EY62" s="46" t="str">
        <f t="shared" si="152"/>
        <v/>
      </c>
      <c r="EZ62" s="46" t="str">
        <f t="shared" si="153"/>
        <v/>
      </c>
      <c r="FA62" s="46" t="str">
        <f t="shared" si="154"/>
        <v/>
      </c>
      <c r="FB62" s="46" t="str">
        <f t="shared" si="155"/>
        <v/>
      </c>
      <c r="FC62" s="46" t="str">
        <f t="shared" si="156"/>
        <v/>
      </c>
      <c r="FD62" s="46" t="str">
        <f t="shared" si="157"/>
        <v/>
      </c>
      <c r="FE62" s="46" t="str">
        <f t="shared" si="158"/>
        <v/>
      </c>
      <c r="FF62" s="46" t="str">
        <f t="shared" si="159"/>
        <v/>
      </c>
      <c r="FG62" s="46" t="str">
        <f t="shared" si="160"/>
        <v/>
      </c>
      <c r="FH62" s="46" t="str">
        <f t="shared" si="161"/>
        <v/>
      </c>
      <c r="FI62" s="46" t="str">
        <f t="shared" si="162"/>
        <v/>
      </c>
      <c r="FJ62" s="46" t="str">
        <f t="shared" si="163"/>
        <v/>
      </c>
      <c r="FK62" s="46" t="str">
        <f t="shared" si="164"/>
        <v/>
      </c>
      <c r="FL62" s="46" t="str">
        <f t="shared" si="165"/>
        <v/>
      </c>
      <c r="FM62" s="46" t="str">
        <f t="shared" si="166"/>
        <v/>
      </c>
      <c r="FN62" s="46" t="str">
        <f t="shared" si="167"/>
        <v/>
      </c>
      <c r="FO62" s="46" t="str">
        <f t="shared" si="168"/>
        <v/>
      </c>
      <c r="FP62" s="46" t="str">
        <f t="shared" si="169"/>
        <v/>
      </c>
      <c r="FQ62" s="46" t="str">
        <f t="shared" si="170"/>
        <v/>
      </c>
      <c r="FR62" s="46" t="str">
        <f t="shared" si="171"/>
        <v/>
      </c>
      <c r="FS62" s="46" t="str">
        <f t="shared" si="172"/>
        <v/>
      </c>
      <c r="FT62" s="46" t="str">
        <f t="shared" si="173"/>
        <v/>
      </c>
      <c r="FU62" s="46" t="str">
        <f t="shared" si="174"/>
        <v/>
      </c>
      <c r="FV62" s="46" t="str">
        <f t="shared" si="175"/>
        <v/>
      </c>
      <c r="FW62" s="46" t="str">
        <f t="shared" si="176"/>
        <v/>
      </c>
      <c r="FX62" s="46" t="str">
        <f t="shared" si="177"/>
        <v/>
      </c>
      <c r="FY62" s="46" t="str">
        <f t="shared" si="178"/>
        <v/>
      </c>
      <c r="FZ62" s="46" t="str">
        <f t="shared" si="179"/>
        <v/>
      </c>
      <c r="GA62" s="46" t="str">
        <f t="shared" si="180"/>
        <v/>
      </c>
      <c r="GB62" s="46" t="str">
        <f t="shared" si="181"/>
        <v/>
      </c>
      <c r="GC62" s="46" t="str">
        <f t="shared" si="182"/>
        <v/>
      </c>
      <c r="GD62" s="46" t="str">
        <f t="shared" si="183"/>
        <v/>
      </c>
      <c r="GE62" s="46" t="str">
        <f t="shared" si="184"/>
        <v/>
      </c>
      <c r="GF62" s="46" t="str">
        <f t="shared" si="185"/>
        <v/>
      </c>
      <c r="GG62" s="46" t="str">
        <f t="shared" si="186"/>
        <v/>
      </c>
      <c r="GH62" s="46" t="str">
        <f t="shared" si="187"/>
        <v/>
      </c>
      <c r="GI62" s="46" t="str">
        <f t="shared" si="188"/>
        <v/>
      </c>
      <c r="GJ62" s="46" t="str">
        <f t="shared" si="189"/>
        <v/>
      </c>
      <c r="GK62" s="46" t="str">
        <f t="shared" si="190"/>
        <v/>
      </c>
      <c r="GL62" s="46" t="str">
        <f t="shared" si="191"/>
        <v/>
      </c>
      <c r="GM62" s="46" t="str">
        <f t="shared" si="192"/>
        <v/>
      </c>
      <c r="GN62" s="46" t="str">
        <f t="shared" si="193"/>
        <v/>
      </c>
      <c r="GO62" s="46" t="str">
        <f t="shared" si="194"/>
        <v/>
      </c>
      <c r="GP62" s="46" t="str">
        <f t="shared" si="195"/>
        <v/>
      </c>
      <c r="GQ62" s="46" t="str">
        <f t="shared" si="196"/>
        <v/>
      </c>
      <c r="GR62" s="46" t="str">
        <f t="shared" si="197"/>
        <v/>
      </c>
      <c r="GS62" s="46" t="str">
        <f t="shared" si="198"/>
        <v/>
      </c>
      <c r="GT62" s="46" t="str">
        <f t="shared" si="199"/>
        <v/>
      </c>
      <c r="GU62" s="46" t="str">
        <f t="shared" si="200"/>
        <v/>
      </c>
      <c r="GV62" s="46" t="str">
        <f t="shared" si="201"/>
        <v/>
      </c>
      <c r="GW62" s="46" t="str">
        <f t="shared" si="202"/>
        <v/>
      </c>
      <c r="GX62" s="46" t="str">
        <f t="shared" si="203"/>
        <v/>
      </c>
      <c r="GY62" s="46" t="str">
        <f t="shared" si="204"/>
        <v/>
      </c>
      <c r="GZ62" s="46" t="str">
        <f t="shared" si="205"/>
        <v/>
      </c>
      <c r="HA62" s="46" t="str">
        <f t="shared" si="206"/>
        <v/>
      </c>
      <c r="HB62" s="46" t="str">
        <f t="shared" si="207"/>
        <v/>
      </c>
      <c r="HC62" s="46" t="str">
        <f t="shared" si="208"/>
        <v/>
      </c>
      <c r="HD62" s="46" t="str">
        <f t="shared" si="209"/>
        <v/>
      </c>
      <c r="HE62" s="46" t="str">
        <f t="shared" si="210"/>
        <v/>
      </c>
      <c r="HF62" s="46" t="str">
        <f t="shared" si="211"/>
        <v/>
      </c>
      <c r="HG62" s="46" t="str">
        <f t="shared" si="212"/>
        <v/>
      </c>
      <c r="HH62" s="46" t="str">
        <f t="shared" si="213"/>
        <v/>
      </c>
      <c r="HI62" s="46" t="str">
        <f t="shared" si="20"/>
        <v/>
      </c>
      <c r="HJ62" s="46" t="str">
        <f t="shared" si="241"/>
        <v/>
      </c>
      <c r="HK62" s="46" t="str">
        <f t="shared" si="242"/>
        <v/>
      </c>
      <c r="HL62" s="46" t="str">
        <f t="shared" si="243"/>
        <v/>
      </c>
      <c r="HM62" s="46" t="str">
        <f t="shared" si="244"/>
        <v/>
      </c>
      <c r="HN62" s="46" t="str">
        <f t="shared" si="245"/>
        <v/>
      </c>
      <c r="HO62" s="46" t="str">
        <f t="shared" si="246"/>
        <v/>
      </c>
      <c r="HP62" s="46" t="str">
        <f t="shared" si="247"/>
        <v/>
      </c>
      <c r="HQ62" s="146" t="e">
        <f t="shared" si="283"/>
        <v>#N/A</v>
      </c>
      <c r="HR62" s="146" t="e">
        <f t="shared" si="329"/>
        <v>#N/A</v>
      </c>
      <c r="HS62" s="146" t="e">
        <f t="shared" si="329"/>
        <v>#N/A</v>
      </c>
      <c r="HT62" s="146" t="e">
        <f t="shared" si="329"/>
        <v>#N/A</v>
      </c>
      <c r="HU62" s="146" t="e">
        <f t="shared" si="310"/>
        <v>#N/A</v>
      </c>
      <c r="HV62" s="146" t="e">
        <f t="shared" si="310"/>
        <v>#N/A</v>
      </c>
      <c r="HW62" s="146" t="e">
        <f t="shared" si="310"/>
        <v>#N/A</v>
      </c>
      <c r="HX62" s="146" t="e">
        <f t="shared" si="310"/>
        <v>#N/A</v>
      </c>
      <c r="HY62" s="146" t="e">
        <f t="shared" si="310"/>
        <v>#N/A</v>
      </c>
      <c r="HZ62" s="146" t="e">
        <f t="shared" si="310"/>
        <v>#N/A</v>
      </c>
      <c r="IA62" s="146" t="e">
        <f t="shared" si="310"/>
        <v>#N/A</v>
      </c>
      <c r="IB62" s="146" t="e">
        <f t="shared" si="310"/>
        <v>#N/A</v>
      </c>
      <c r="IC62" s="146" t="e">
        <f t="shared" si="310"/>
        <v>#N/A</v>
      </c>
      <c r="ID62" s="146" t="e">
        <f t="shared" si="310"/>
        <v>#N/A</v>
      </c>
      <c r="IE62" s="146" t="e">
        <f t="shared" si="310"/>
        <v>#N/A</v>
      </c>
      <c r="IF62" s="146" t="e">
        <f t="shared" si="310"/>
        <v>#N/A</v>
      </c>
      <c r="IG62" s="146" t="e">
        <f t="shared" si="310"/>
        <v>#N/A</v>
      </c>
      <c r="IH62" s="146" t="e">
        <f t="shared" si="310"/>
        <v>#N/A</v>
      </c>
      <c r="II62" s="146" t="e">
        <f t="shared" si="310"/>
        <v>#N/A</v>
      </c>
      <c r="IJ62" s="146" t="e">
        <f t="shared" si="305"/>
        <v>#N/A</v>
      </c>
      <c r="IK62" s="146" t="e">
        <f t="shared" si="305"/>
        <v>#N/A</v>
      </c>
      <c r="IL62" s="146" t="e">
        <f t="shared" si="305"/>
        <v>#N/A</v>
      </c>
      <c r="IM62" s="146" t="e">
        <f t="shared" si="305"/>
        <v>#N/A</v>
      </c>
      <c r="IN62" s="146" t="e">
        <f t="shared" si="305"/>
        <v>#N/A</v>
      </c>
      <c r="IO62" s="146" t="e">
        <f t="shared" si="305"/>
        <v>#N/A</v>
      </c>
      <c r="IP62" s="146" t="e">
        <f t="shared" si="305"/>
        <v>#N/A</v>
      </c>
      <c r="IQ62" s="146" t="e">
        <f t="shared" si="305"/>
        <v>#N/A</v>
      </c>
      <c r="IR62" s="146" t="e">
        <f t="shared" si="305"/>
        <v>#N/A</v>
      </c>
      <c r="IS62" s="146" t="e">
        <f t="shared" si="305"/>
        <v>#N/A</v>
      </c>
      <c r="IT62" s="146" t="e">
        <f t="shared" si="305"/>
        <v>#N/A</v>
      </c>
      <c r="IU62" s="146" t="e">
        <f t="shared" si="305"/>
        <v>#N/A</v>
      </c>
      <c r="IV62" s="146" t="e">
        <f t="shared" si="305"/>
        <v>#N/A</v>
      </c>
      <c r="IW62" s="146" t="e">
        <f t="shared" si="305"/>
        <v>#N/A</v>
      </c>
      <c r="IX62" s="146" t="e">
        <f t="shared" si="305"/>
        <v>#N/A</v>
      </c>
      <c r="IY62" s="146" t="e">
        <f t="shared" ref="IY62:JM77" si="333">IF(ISNONTEXT($K62),_xlfn.LOGNORM.DIST(BF62,LN($G62),LN($K62),FALSE),NA())</f>
        <v>#N/A</v>
      </c>
      <c r="IZ62" s="146" t="e">
        <f t="shared" si="333"/>
        <v>#N/A</v>
      </c>
      <c r="JA62" s="146" t="e">
        <f t="shared" si="333"/>
        <v>#N/A</v>
      </c>
      <c r="JB62" s="146" t="e">
        <f t="shared" si="333"/>
        <v>#N/A</v>
      </c>
      <c r="JC62" s="146" t="e">
        <f t="shared" si="333"/>
        <v>#N/A</v>
      </c>
      <c r="JD62" s="146" t="e">
        <f t="shared" si="333"/>
        <v>#N/A</v>
      </c>
      <c r="JE62" s="146" t="e">
        <f t="shared" si="333"/>
        <v>#N/A</v>
      </c>
      <c r="JF62" s="146" t="e">
        <f t="shared" si="333"/>
        <v>#N/A</v>
      </c>
      <c r="JG62" s="146" t="e">
        <f t="shared" si="333"/>
        <v>#N/A</v>
      </c>
      <c r="JH62" s="146" t="e">
        <f t="shared" si="333"/>
        <v>#N/A</v>
      </c>
      <c r="JI62" s="146" t="e">
        <f t="shared" si="333"/>
        <v>#N/A</v>
      </c>
      <c r="JJ62" s="146" t="e">
        <f t="shared" si="333"/>
        <v>#N/A</v>
      </c>
      <c r="JK62" s="146" t="e">
        <f t="shared" si="333"/>
        <v>#N/A</v>
      </c>
      <c r="JL62" s="146" t="e">
        <f t="shared" si="333"/>
        <v>#N/A</v>
      </c>
      <c r="JM62" s="146" t="e">
        <f t="shared" si="333"/>
        <v>#N/A</v>
      </c>
      <c r="JN62" s="146" t="e">
        <f t="shared" si="318"/>
        <v>#N/A</v>
      </c>
      <c r="JO62" s="146" t="e">
        <f t="shared" si="318"/>
        <v>#N/A</v>
      </c>
      <c r="JP62" s="146" t="e">
        <f t="shared" si="318"/>
        <v>#N/A</v>
      </c>
      <c r="JQ62" s="146" t="e">
        <f t="shared" si="318"/>
        <v>#N/A</v>
      </c>
      <c r="JR62" s="146" t="e">
        <f t="shared" si="318"/>
        <v>#N/A</v>
      </c>
      <c r="JS62" s="146" t="e">
        <f t="shared" si="318"/>
        <v>#N/A</v>
      </c>
      <c r="JT62" s="146" t="e">
        <f t="shared" si="318"/>
        <v>#N/A</v>
      </c>
      <c r="JU62" s="146" t="e">
        <f t="shared" si="318"/>
        <v>#N/A</v>
      </c>
      <c r="JV62" s="146" t="e">
        <f t="shared" si="318"/>
        <v>#N/A</v>
      </c>
      <c r="JW62" s="146" t="e">
        <f t="shared" si="318"/>
        <v>#N/A</v>
      </c>
      <c r="JX62" s="146" t="e">
        <f t="shared" si="318"/>
        <v>#N/A</v>
      </c>
      <c r="JY62" s="146" t="e">
        <f t="shared" si="318"/>
        <v>#N/A</v>
      </c>
      <c r="JZ62" s="146" t="e">
        <f t="shared" si="318"/>
        <v>#N/A</v>
      </c>
      <c r="KA62" s="146" t="e">
        <f t="shared" si="318"/>
        <v>#N/A</v>
      </c>
      <c r="KB62" s="146" t="e">
        <f t="shared" si="318"/>
        <v>#N/A</v>
      </c>
      <c r="KC62" s="146" t="e">
        <f t="shared" si="21"/>
        <v>#N/A</v>
      </c>
      <c r="KD62" s="146" t="e">
        <f t="shared" si="330"/>
        <v>#N/A</v>
      </c>
      <c r="KE62" s="146" t="e">
        <f t="shared" si="330"/>
        <v>#N/A</v>
      </c>
      <c r="KF62" s="146" t="e">
        <f t="shared" si="330"/>
        <v>#N/A</v>
      </c>
      <c r="KG62" s="146" t="e">
        <f t="shared" si="311"/>
        <v>#N/A</v>
      </c>
      <c r="KH62" s="146" t="e">
        <f t="shared" si="311"/>
        <v>#N/A</v>
      </c>
      <c r="KI62" s="146" t="e">
        <f t="shared" si="311"/>
        <v>#N/A</v>
      </c>
      <c r="KJ62" s="146" t="e">
        <f t="shared" si="311"/>
        <v>#N/A</v>
      </c>
      <c r="KK62" s="146" t="e">
        <f t="shared" si="311"/>
        <v>#N/A</v>
      </c>
      <c r="KL62" s="146" t="e">
        <f t="shared" si="311"/>
        <v>#N/A</v>
      </c>
      <c r="KM62" s="146" t="e">
        <f t="shared" si="311"/>
        <v>#N/A</v>
      </c>
      <c r="KN62" s="146" t="e">
        <f t="shared" si="311"/>
        <v>#N/A</v>
      </c>
      <c r="KO62" s="146" t="e">
        <f t="shared" si="311"/>
        <v>#N/A</v>
      </c>
      <c r="KP62" s="146" t="e">
        <f t="shared" si="311"/>
        <v>#N/A</v>
      </c>
      <c r="KQ62" s="146" t="e">
        <f t="shared" si="311"/>
        <v>#N/A</v>
      </c>
      <c r="KR62" s="146" t="e">
        <f t="shared" si="311"/>
        <v>#N/A</v>
      </c>
      <c r="KS62" s="146" t="e">
        <f t="shared" si="311"/>
        <v>#N/A</v>
      </c>
      <c r="KT62" s="146" t="e">
        <f t="shared" si="311"/>
        <v>#N/A</v>
      </c>
      <c r="KU62" s="146" t="e">
        <f t="shared" si="311"/>
        <v>#N/A</v>
      </c>
      <c r="KV62" s="146" t="e">
        <f t="shared" si="306"/>
        <v>#N/A</v>
      </c>
      <c r="KW62" s="146" t="e">
        <f t="shared" si="306"/>
        <v>#N/A</v>
      </c>
      <c r="KX62" s="146" t="e">
        <f t="shared" si="306"/>
        <v>#N/A</v>
      </c>
      <c r="KY62" s="146" t="e">
        <f t="shared" si="306"/>
        <v>#N/A</v>
      </c>
      <c r="KZ62" s="146" t="e">
        <f t="shared" si="306"/>
        <v>#N/A</v>
      </c>
      <c r="LA62" s="146" t="e">
        <f t="shared" si="306"/>
        <v>#N/A</v>
      </c>
      <c r="LB62" s="146" t="e">
        <f t="shared" si="306"/>
        <v>#N/A</v>
      </c>
      <c r="LC62" s="146" t="e">
        <f t="shared" si="306"/>
        <v>#N/A</v>
      </c>
      <c r="LD62" s="146" t="e">
        <f t="shared" si="306"/>
        <v>#N/A</v>
      </c>
      <c r="LE62" s="146" t="e">
        <f t="shared" si="306"/>
        <v>#N/A</v>
      </c>
      <c r="LF62" s="146" t="e">
        <f t="shared" si="306"/>
        <v>#N/A</v>
      </c>
      <c r="LG62" s="146" t="e">
        <f t="shared" si="306"/>
        <v>#N/A</v>
      </c>
      <c r="LH62" s="146" t="e">
        <f t="shared" si="306"/>
        <v>#N/A</v>
      </c>
      <c r="LI62" s="146" t="e">
        <f t="shared" si="306"/>
        <v>#N/A</v>
      </c>
      <c r="LJ62" s="146" t="e">
        <f t="shared" si="306"/>
        <v>#N/A</v>
      </c>
      <c r="LK62" s="146" t="e">
        <f t="shared" ref="LK62:LY77" si="334">IF(ISNONTEXT($K62),_xlfn.LOGNORM.DIST(DR62,LN($G62),LN($K62),FALSE),NA())</f>
        <v>#N/A</v>
      </c>
      <c r="LL62" s="146" t="e">
        <f t="shared" si="334"/>
        <v>#N/A</v>
      </c>
      <c r="LM62" s="146" t="e">
        <f t="shared" si="334"/>
        <v>#N/A</v>
      </c>
      <c r="LN62" s="146" t="e">
        <f t="shared" si="334"/>
        <v>#N/A</v>
      </c>
      <c r="LO62" s="146" t="e">
        <f t="shared" si="334"/>
        <v>#N/A</v>
      </c>
      <c r="LP62" s="146" t="e">
        <f t="shared" si="334"/>
        <v>#N/A</v>
      </c>
      <c r="LQ62" s="146" t="e">
        <f t="shared" si="334"/>
        <v>#N/A</v>
      </c>
      <c r="LR62" s="146" t="e">
        <f t="shared" si="334"/>
        <v>#N/A</v>
      </c>
      <c r="LS62" s="146" t="e">
        <f t="shared" si="334"/>
        <v>#N/A</v>
      </c>
      <c r="LT62" s="146" t="e">
        <f t="shared" si="334"/>
        <v>#N/A</v>
      </c>
      <c r="LU62" s="146" t="e">
        <f t="shared" si="334"/>
        <v>#N/A</v>
      </c>
      <c r="LV62" s="146" t="e">
        <f t="shared" si="334"/>
        <v>#N/A</v>
      </c>
      <c r="LW62" s="146" t="e">
        <f t="shared" si="334"/>
        <v>#N/A</v>
      </c>
      <c r="LX62" s="146" t="e">
        <f t="shared" si="334"/>
        <v>#N/A</v>
      </c>
      <c r="LY62" s="146" t="e">
        <f t="shared" si="334"/>
        <v>#N/A</v>
      </c>
      <c r="LZ62" s="146" t="e">
        <f t="shared" si="319"/>
        <v>#N/A</v>
      </c>
      <c r="MA62" s="146" t="e">
        <f t="shared" si="319"/>
        <v>#N/A</v>
      </c>
      <c r="MB62" s="146" t="e">
        <f t="shared" si="319"/>
        <v>#N/A</v>
      </c>
      <c r="MC62" s="146" t="e">
        <f t="shared" si="319"/>
        <v>#N/A</v>
      </c>
      <c r="MD62" s="146" t="e">
        <f t="shared" si="319"/>
        <v>#N/A</v>
      </c>
      <c r="ME62" s="146" t="e">
        <f t="shared" si="319"/>
        <v>#N/A</v>
      </c>
      <c r="MF62" s="146" t="e">
        <f t="shared" si="319"/>
        <v>#N/A</v>
      </c>
      <c r="MG62" s="146" t="e">
        <f t="shared" si="319"/>
        <v>#N/A</v>
      </c>
      <c r="MH62" s="146" t="e">
        <f t="shared" si="319"/>
        <v>#N/A</v>
      </c>
      <c r="MI62" s="146" t="e">
        <f t="shared" si="319"/>
        <v>#N/A</v>
      </c>
      <c r="MJ62" s="146" t="e">
        <f t="shared" si="319"/>
        <v>#N/A</v>
      </c>
      <c r="MK62" s="146" t="e">
        <f t="shared" si="319"/>
        <v>#N/A</v>
      </c>
      <c r="ML62" s="146" t="e">
        <f t="shared" si="319"/>
        <v>#N/A</v>
      </c>
      <c r="MM62" s="146" t="e">
        <f t="shared" si="319"/>
        <v>#N/A</v>
      </c>
      <c r="MN62" s="146" t="e">
        <f t="shared" si="319"/>
        <v>#N/A</v>
      </c>
      <c r="MO62" s="146" t="e">
        <f t="shared" si="22"/>
        <v>#N/A</v>
      </c>
      <c r="MP62" s="146" t="e">
        <f t="shared" si="331"/>
        <v>#N/A</v>
      </c>
      <c r="MQ62" s="146" t="e">
        <f t="shared" si="331"/>
        <v>#N/A</v>
      </c>
      <c r="MR62" s="146" t="e">
        <f t="shared" si="331"/>
        <v>#N/A</v>
      </c>
      <c r="MS62" s="146" t="e">
        <f t="shared" si="312"/>
        <v>#N/A</v>
      </c>
      <c r="MT62" s="146" t="e">
        <f t="shared" si="312"/>
        <v>#N/A</v>
      </c>
      <c r="MU62" s="146" t="e">
        <f t="shared" si="312"/>
        <v>#N/A</v>
      </c>
      <c r="MV62" s="146" t="e">
        <f t="shared" si="312"/>
        <v>#N/A</v>
      </c>
      <c r="MW62" s="146" t="e">
        <f t="shared" si="312"/>
        <v>#N/A</v>
      </c>
      <c r="MX62" s="146" t="e">
        <f t="shared" si="312"/>
        <v>#N/A</v>
      </c>
      <c r="MY62" s="146" t="e">
        <f t="shared" si="312"/>
        <v>#N/A</v>
      </c>
      <c r="MZ62" s="146" t="e">
        <f t="shared" si="312"/>
        <v>#N/A</v>
      </c>
      <c r="NA62" s="146" t="e">
        <f t="shared" si="312"/>
        <v>#N/A</v>
      </c>
      <c r="NB62" s="146" t="e">
        <f t="shared" si="312"/>
        <v>#N/A</v>
      </c>
      <c r="NC62" s="146" t="e">
        <f t="shared" si="312"/>
        <v>#N/A</v>
      </c>
      <c r="ND62" s="146" t="e">
        <f t="shared" si="312"/>
        <v>#N/A</v>
      </c>
      <c r="NE62" s="146" t="e">
        <f t="shared" si="312"/>
        <v>#N/A</v>
      </c>
      <c r="NF62" s="146" t="e">
        <f t="shared" si="312"/>
        <v>#N/A</v>
      </c>
      <c r="NG62" s="146" t="e">
        <f t="shared" si="312"/>
        <v>#N/A</v>
      </c>
      <c r="NH62" s="146" t="e">
        <f t="shared" si="307"/>
        <v>#N/A</v>
      </c>
      <c r="NI62" s="146" t="e">
        <f t="shared" si="307"/>
        <v>#N/A</v>
      </c>
      <c r="NJ62" s="146" t="e">
        <f t="shared" si="307"/>
        <v>#N/A</v>
      </c>
      <c r="NK62" s="146" t="e">
        <f t="shared" si="307"/>
        <v>#N/A</v>
      </c>
      <c r="NL62" s="146" t="e">
        <f t="shared" si="307"/>
        <v>#N/A</v>
      </c>
      <c r="NM62" s="146" t="e">
        <f t="shared" si="307"/>
        <v>#N/A</v>
      </c>
      <c r="NN62" s="146" t="e">
        <f t="shared" si="307"/>
        <v>#N/A</v>
      </c>
      <c r="NO62" s="146" t="e">
        <f t="shared" si="307"/>
        <v>#N/A</v>
      </c>
      <c r="NP62" s="146" t="e">
        <f t="shared" si="307"/>
        <v>#N/A</v>
      </c>
      <c r="NQ62" s="146" t="e">
        <f t="shared" si="307"/>
        <v>#N/A</v>
      </c>
      <c r="NR62" s="146" t="e">
        <f t="shared" si="307"/>
        <v>#N/A</v>
      </c>
      <c r="NS62" s="146" t="e">
        <f t="shared" si="307"/>
        <v>#N/A</v>
      </c>
      <c r="NT62" s="146" t="e">
        <f t="shared" si="307"/>
        <v>#N/A</v>
      </c>
      <c r="NU62" s="146" t="e">
        <f t="shared" si="307"/>
        <v>#N/A</v>
      </c>
      <c r="NV62" s="146" t="e">
        <f t="shared" si="307"/>
        <v>#N/A</v>
      </c>
      <c r="NW62" s="146" t="e">
        <f t="shared" ref="NW62:OK77" si="335">IF(ISNONTEXT($K62),_xlfn.LOGNORM.DIST(GD62,LN($G62),LN($K62),FALSE),NA())</f>
        <v>#N/A</v>
      </c>
      <c r="NX62" s="146" t="e">
        <f t="shared" si="335"/>
        <v>#N/A</v>
      </c>
      <c r="NY62" s="146" t="e">
        <f t="shared" si="335"/>
        <v>#N/A</v>
      </c>
      <c r="NZ62" s="146" t="e">
        <f t="shared" si="335"/>
        <v>#N/A</v>
      </c>
      <c r="OA62" s="146" t="e">
        <f t="shared" si="335"/>
        <v>#N/A</v>
      </c>
      <c r="OB62" s="146" t="e">
        <f t="shared" si="335"/>
        <v>#N/A</v>
      </c>
      <c r="OC62" s="146" t="e">
        <f t="shared" si="335"/>
        <v>#N/A</v>
      </c>
      <c r="OD62" s="146" t="e">
        <f t="shared" si="335"/>
        <v>#N/A</v>
      </c>
      <c r="OE62" s="146" t="e">
        <f t="shared" si="335"/>
        <v>#N/A</v>
      </c>
      <c r="OF62" s="146" t="e">
        <f t="shared" si="335"/>
        <v>#N/A</v>
      </c>
      <c r="OG62" s="146" t="e">
        <f t="shared" si="335"/>
        <v>#N/A</v>
      </c>
      <c r="OH62" s="146" t="e">
        <f t="shared" si="335"/>
        <v>#N/A</v>
      </c>
      <c r="OI62" s="146" t="e">
        <f t="shared" si="335"/>
        <v>#N/A</v>
      </c>
      <c r="OJ62" s="146" t="e">
        <f t="shared" si="335"/>
        <v>#N/A</v>
      </c>
      <c r="OK62" s="146" t="e">
        <f t="shared" si="335"/>
        <v>#N/A</v>
      </c>
      <c r="OL62" s="146" t="e">
        <f t="shared" si="320"/>
        <v>#N/A</v>
      </c>
      <c r="OM62" s="146" t="e">
        <f t="shared" si="320"/>
        <v>#N/A</v>
      </c>
      <c r="ON62" s="146" t="e">
        <f t="shared" si="320"/>
        <v>#N/A</v>
      </c>
      <c r="OO62" s="146" t="e">
        <f t="shared" si="320"/>
        <v>#N/A</v>
      </c>
      <c r="OP62" s="146" t="e">
        <f t="shared" si="320"/>
        <v>#N/A</v>
      </c>
      <c r="OQ62" s="146" t="e">
        <f t="shared" si="320"/>
        <v>#N/A</v>
      </c>
      <c r="OR62" s="146" t="e">
        <f t="shared" si="320"/>
        <v>#N/A</v>
      </c>
      <c r="OS62" s="146" t="e">
        <f t="shared" si="320"/>
        <v>#N/A</v>
      </c>
      <c r="OT62" s="146" t="e">
        <f t="shared" si="320"/>
        <v>#N/A</v>
      </c>
      <c r="OU62" s="146" t="e">
        <f t="shared" si="320"/>
        <v>#N/A</v>
      </c>
      <c r="OV62" s="146" t="e">
        <f t="shared" si="320"/>
        <v>#N/A</v>
      </c>
      <c r="OW62" s="146" t="e">
        <f t="shared" si="320"/>
        <v>#N/A</v>
      </c>
      <c r="OX62" s="146" t="e">
        <f t="shared" si="320"/>
        <v>#N/A</v>
      </c>
      <c r="OY62" s="146" t="e">
        <f t="shared" si="320"/>
        <v>#N/A</v>
      </c>
      <c r="OZ62" s="146" t="e">
        <f t="shared" si="320"/>
        <v>#N/A</v>
      </c>
      <c r="PA62" s="146" t="e">
        <f t="shared" si="23"/>
        <v>#N/A</v>
      </c>
      <c r="PB62" s="146" t="e">
        <f t="shared" si="316"/>
        <v>#N/A</v>
      </c>
      <c r="PC62" s="146" t="e">
        <f t="shared" si="316"/>
        <v>#N/A</v>
      </c>
      <c r="PD62" s="146" t="e">
        <f t="shared" si="316"/>
        <v>#N/A</v>
      </c>
      <c r="PE62" s="146" t="e">
        <f t="shared" si="316"/>
        <v>#N/A</v>
      </c>
      <c r="PF62" s="146" t="e">
        <f t="shared" si="316"/>
        <v>#N/A</v>
      </c>
      <c r="PG62" s="146" t="e">
        <f t="shared" si="316"/>
        <v>#N/A</v>
      </c>
      <c r="PH62" s="146" t="e">
        <f t="shared" si="316"/>
        <v>#N/A</v>
      </c>
      <c r="PI62" s="146" t="e">
        <f t="shared" si="316"/>
        <v>#N/A</v>
      </c>
    </row>
    <row r="63" spans="1:425" hidden="1" x14ac:dyDescent="0.45">
      <c r="A63" s="4">
        <v>60</v>
      </c>
      <c r="B63" s="319" t="str">
        <f>IFERROR(_xlfn.LOGNORM.INV(VLookups!$B$22,LN($G63),LN($K63)),"")</f>
        <v/>
      </c>
      <c r="C63" s="81"/>
      <c r="D63" s="319" t="str">
        <f>IFERROR(_xlfn.LOGNORM.INV(VLookups!$B$23,LN($G63),LN($K63)),"")</f>
        <v/>
      </c>
      <c r="E63" s="32" t="str">
        <f t="shared" si="8"/>
        <v/>
      </c>
      <c r="F63" s="32" t="str">
        <f t="shared" si="9"/>
        <v/>
      </c>
      <c r="G63" s="65" t="str">
        <f>IF(AND(C63&gt;0,NOT(ISBLANK(H63))),IF(VLOOKUP($C$3,VLookups!$A$17:$B$18,2,FALSE),C63*VLOOKUP(H63,VLookups!$A$4:$B$13,2,FALSE),C63),"")</f>
        <v/>
      </c>
      <c r="H63" s="21"/>
      <c r="I63" s="53"/>
      <c r="J63" s="237"/>
      <c r="K63" s="320" t="str">
        <f>IF(C63&gt;0,IF(ISBLANK(J63),IF(ISBLANK(H63),"",VLOOKUP(H63,VLookups!$A$4:$C$13,3,FALSE)),J63),"")</f>
        <v/>
      </c>
      <c r="L63" s="320" t="str">
        <f t="shared" si="10"/>
        <v/>
      </c>
      <c r="M63" s="67" t="str">
        <f t="shared" si="11"/>
        <v/>
      </c>
      <c r="N63" s="81"/>
      <c r="O63" s="230" t="str">
        <f>IF(AND(N63&gt;0,C63&gt;0,NOT(K63="")),ABS(VLOOKUP($N$1,VLookups!$A$27:$B$28,2,FALSE)-_xlfn.LOGNORM.DIST(N63,LN(G63),LN(K63),TRUE)),"")</f>
        <v/>
      </c>
      <c r="P63" s="80" t="str">
        <f>IF(AND($B63&gt;0,$C63&gt;0,$D63&gt;0,NOT(ISBLANK($H63))),_xlfn.LOGNORM.INV(ABS(VLOOKUP($N$1,VLookups!$A$27:$B$28,2,FALSE)-P$3),LN($G63),LN($K63)),"")</f>
        <v/>
      </c>
      <c r="Q63" s="79" t="str">
        <f>IF(AND($B63&gt;0,$C63&gt;0,$D63&gt;0,NOT(ISBLANK($H63))),_xlfn.LOGNORM.INV(ABS(VLOOKUP($N$1,VLookups!$A$27:$B$28,2,FALSE)-Q$3),LN($G63),LN($K63)),"")</f>
        <v/>
      </c>
      <c r="R63" s="80" t="str">
        <f>IF(AND($B63&gt;0,$C63&gt;0,$D63&gt;0,NOT(ISBLANK($H63))),_xlfn.LOGNORM.INV(ABS(VLOOKUP($N$1,VLookups!$A$27:$B$28,2,FALSE)-R$3),LN($G63),LN($K63)),"")</f>
        <v/>
      </c>
      <c r="S63" s="79" t="str">
        <f>IF(AND($B63&gt;0,$C63&gt;0,$D63&gt;0,NOT(ISBLANK($H63))),_xlfn.LOGNORM.INV(ABS(VLOOKUP($N$1,VLookups!$A$27:$B$28,2,FALSE)-S$3),LN($G63),LN($K63)),"")</f>
        <v/>
      </c>
      <c r="T63" s="80" t="str">
        <f>IF(AND($B63&gt;0,$C63&gt;0,$D63&gt;0,NOT(ISBLANK($H63))),_xlfn.LOGNORM.INV(ABS(VLOOKUP($N$1,VLookups!$A$27:$B$28,2,FALSE)-T$3),LN($G63),LN($K63)),"")</f>
        <v/>
      </c>
      <c r="U63" s="79" t="str">
        <f>IF(AND($B63&gt;0,$C63&gt;0,$D63&gt;0,NOT(ISBLANK($H63))),_xlfn.LOGNORM.INV(ABS(VLOOKUP($N$1,VLookups!$A$27:$B$28,2,FALSE)-U$3),LN($G63),LN($K63)),"")</f>
        <v/>
      </c>
      <c r="V63" s="5"/>
      <c r="W63" s="145" t="str">
        <f t="shared" si="12"/>
        <v/>
      </c>
      <c r="X63" s="145" t="str">
        <f t="shared" si="13"/>
        <v/>
      </c>
      <c r="Y63" s="46" t="str">
        <f t="shared" ref="Y63" si="336">IF(ISNONTEXT($W63),X63+$W63,"")</f>
        <v/>
      </c>
      <c r="Z63" s="46" t="str">
        <f t="shared" si="25"/>
        <v/>
      </c>
      <c r="AA63" s="46" t="str">
        <f t="shared" si="26"/>
        <v/>
      </c>
      <c r="AB63" s="46" t="str">
        <f t="shared" si="27"/>
        <v/>
      </c>
      <c r="AC63" s="46" t="str">
        <f t="shared" si="28"/>
        <v/>
      </c>
      <c r="AD63" s="46" t="str">
        <f t="shared" si="29"/>
        <v/>
      </c>
      <c r="AE63" s="46" t="str">
        <f t="shared" si="30"/>
        <v/>
      </c>
      <c r="AF63" s="46" t="str">
        <f t="shared" si="31"/>
        <v/>
      </c>
      <c r="AG63" s="46" t="str">
        <f t="shared" si="32"/>
        <v/>
      </c>
      <c r="AH63" s="46" t="str">
        <f t="shared" si="33"/>
        <v/>
      </c>
      <c r="AI63" s="46" t="str">
        <f t="shared" si="34"/>
        <v/>
      </c>
      <c r="AJ63" s="46" t="str">
        <f t="shared" si="35"/>
        <v/>
      </c>
      <c r="AK63" s="46" t="str">
        <f t="shared" si="36"/>
        <v/>
      </c>
      <c r="AL63" s="46" t="str">
        <f t="shared" si="37"/>
        <v/>
      </c>
      <c r="AM63" s="46" t="str">
        <f t="shared" si="38"/>
        <v/>
      </c>
      <c r="AN63" s="46" t="str">
        <f t="shared" si="39"/>
        <v/>
      </c>
      <c r="AO63" s="46" t="str">
        <f t="shared" si="40"/>
        <v/>
      </c>
      <c r="AP63" s="46" t="str">
        <f t="shared" si="41"/>
        <v/>
      </c>
      <c r="AQ63" s="46" t="str">
        <f t="shared" si="42"/>
        <v/>
      </c>
      <c r="AR63" s="46" t="str">
        <f t="shared" si="43"/>
        <v/>
      </c>
      <c r="AS63" s="46" t="str">
        <f t="shared" si="44"/>
        <v/>
      </c>
      <c r="AT63" s="46" t="str">
        <f t="shared" si="45"/>
        <v/>
      </c>
      <c r="AU63" s="46" t="str">
        <f t="shared" si="46"/>
        <v/>
      </c>
      <c r="AV63" s="46" t="str">
        <f t="shared" si="47"/>
        <v/>
      </c>
      <c r="AW63" s="46" t="str">
        <f t="shared" si="48"/>
        <v/>
      </c>
      <c r="AX63" s="46" t="str">
        <f t="shared" si="49"/>
        <v/>
      </c>
      <c r="AY63" s="46" t="str">
        <f t="shared" si="50"/>
        <v/>
      </c>
      <c r="AZ63" s="46" t="str">
        <f t="shared" si="51"/>
        <v/>
      </c>
      <c r="BA63" s="46" t="str">
        <f t="shared" si="52"/>
        <v/>
      </c>
      <c r="BB63" s="46" t="str">
        <f t="shared" si="53"/>
        <v/>
      </c>
      <c r="BC63" s="46" t="str">
        <f t="shared" si="54"/>
        <v/>
      </c>
      <c r="BD63" s="46" t="str">
        <f t="shared" si="55"/>
        <v/>
      </c>
      <c r="BE63" s="46" t="str">
        <f t="shared" si="56"/>
        <v/>
      </c>
      <c r="BF63" s="46" t="str">
        <f t="shared" si="57"/>
        <v/>
      </c>
      <c r="BG63" s="46" t="str">
        <f t="shared" si="58"/>
        <v/>
      </c>
      <c r="BH63" s="46" t="str">
        <f t="shared" si="59"/>
        <v/>
      </c>
      <c r="BI63" s="46" t="str">
        <f t="shared" si="60"/>
        <v/>
      </c>
      <c r="BJ63" s="46" t="str">
        <f t="shared" si="61"/>
        <v/>
      </c>
      <c r="BK63" s="46" t="str">
        <f t="shared" si="62"/>
        <v/>
      </c>
      <c r="BL63" s="46" t="str">
        <f t="shared" si="63"/>
        <v/>
      </c>
      <c r="BM63" s="46" t="str">
        <f t="shared" si="64"/>
        <v/>
      </c>
      <c r="BN63" s="46" t="str">
        <f t="shared" si="65"/>
        <v/>
      </c>
      <c r="BO63" s="46" t="str">
        <f t="shared" si="66"/>
        <v/>
      </c>
      <c r="BP63" s="46" t="str">
        <f t="shared" si="67"/>
        <v/>
      </c>
      <c r="BQ63" s="46" t="str">
        <f t="shared" si="68"/>
        <v/>
      </c>
      <c r="BR63" s="46" t="str">
        <f t="shared" si="69"/>
        <v/>
      </c>
      <c r="BS63" s="46" t="str">
        <f t="shared" si="70"/>
        <v/>
      </c>
      <c r="BT63" s="46" t="str">
        <f t="shared" si="71"/>
        <v/>
      </c>
      <c r="BU63" s="46" t="str">
        <f t="shared" si="72"/>
        <v/>
      </c>
      <c r="BV63" s="46" t="str">
        <f t="shared" si="73"/>
        <v/>
      </c>
      <c r="BW63" s="46" t="str">
        <f t="shared" si="74"/>
        <v/>
      </c>
      <c r="BX63" s="46" t="str">
        <f t="shared" si="75"/>
        <v/>
      </c>
      <c r="BY63" s="46" t="str">
        <f t="shared" si="76"/>
        <v/>
      </c>
      <c r="BZ63" s="46" t="str">
        <f t="shared" si="77"/>
        <v/>
      </c>
      <c r="CA63" s="46" t="str">
        <f t="shared" si="78"/>
        <v/>
      </c>
      <c r="CB63" s="46" t="str">
        <f t="shared" si="79"/>
        <v/>
      </c>
      <c r="CC63" s="46" t="str">
        <f t="shared" si="80"/>
        <v/>
      </c>
      <c r="CD63" s="46" t="str">
        <f t="shared" si="81"/>
        <v/>
      </c>
      <c r="CE63" s="46" t="str">
        <f t="shared" si="82"/>
        <v/>
      </c>
      <c r="CF63" s="46" t="str">
        <f t="shared" si="83"/>
        <v/>
      </c>
      <c r="CG63" s="46" t="str">
        <f t="shared" si="84"/>
        <v/>
      </c>
      <c r="CH63" s="46" t="str">
        <f t="shared" si="85"/>
        <v/>
      </c>
      <c r="CI63" s="46" t="str">
        <f t="shared" si="86"/>
        <v/>
      </c>
      <c r="CJ63" s="46" t="str">
        <f t="shared" si="87"/>
        <v/>
      </c>
      <c r="CK63" s="46" t="str">
        <f t="shared" si="18"/>
        <v/>
      </c>
      <c r="CL63" s="46" t="str">
        <f t="shared" si="88"/>
        <v/>
      </c>
      <c r="CM63" s="46" t="str">
        <f t="shared" si="89"/>
        <v/>
      </c>
      <c r="CN63" s="46" t="str">
        <f t="shared" si="90"/>
        <v/>
      </c>
      <c r="CO63" s="46" t="str">
        <f t="shared" si="91"/>
        <v/>
      </c>
      <c r="CP63" s="46" t="str">
        <f t="shared" si="92"/>
        <v/>
      </c>
      <c r="CQ63" s="46" t="str">
        <f t="shared" si="93"/>
        <v/>
      </c>
      <c r="CR63" s="46" t="str">
        <f t="shared" si="94"/>
        <v/>
      </c>
      <c r="CS63" s="46" t="str">
        <f t="shared" si="95"/>
        <v/>
      </c>
      <c r="CT63" s="46" t="str">
        <f t="shared" si="96"/>
        <v/>
      </c>
      <c r="CU63" s="46" t="str">
        <f t="shared" si="97"/>
        <v/>
      </c>
      <c r="CV63" s="46" t="str">
        <f t="shared" si="98"/>
        <v/>
      </c>
      <c r="CW63" s="46" t="str">
        <f t="shared" si="99"/>
        <v/>
      </c>
      <c r="CX63" s="46" t="str">
        <f t="shared" si="100"/>
        <v/>
      </c>
      <c r="CY63" s="46" t="str">
        <f t="shared" si="101"/>
        <v/>
      </c>
      <c r="CZ63" s="46" t="str">
        <f t="shared" si="102"/>
        <v/>
      </c>
      <c r="DA63" s="46" t="str">
        <f t="shared" si="103"/>
        <v/>
      </c>
      <c r="DB63" s="46" t="str">
        <f t="shared" si="104"/>
        <v/>
      </c>
      <c r="DC63" s="46" t="str">
        <f t="shared" si="105"/>
        <v/>
      </c>
      <c r="DD63" s="46" t="str">
        <f t="shared" si="106"/>
        <v/>
      </c>
      <c r="DE63" s="46" t="str">
        <f t="shared" si="107"/>
        <v/>
      </c>
      <c r="DF63" s="46" t="str">
        <f t="shared" si="108"/>
        <v/>
      </c>
      <c r="DG63" s="46" t="str">
        <f t="shared" si="109"/>
        <v/>
      </c>
      <c r="DH63" s="46" t="str">
        <f t="shared" si="110"/>
        <v/>
      </c>
      <c r="DI63" s="46" t="str">
        <f t="shared" si="111"/>
        <v/>
      </c>
      <c r="DJ63" s="46" t="str">
        <f t="shared" si="112"/>
        <v/>
      </c>
      <c r="DK63" s="46" t="str">
        <f t="shared" si="113"/>
        <v/>
      </c>
      <c r="DL63" s="46" t="str">
        <f t="shared" si="114"/>
        <v/>
      </c>
      <c r="DM63" s="46" t="str">
        <f t="shared" si="115"/>
        <v/>
      </c>
      <c r="DN63" s="46" t="str">
        <f t="shared" si="116"/>
        <v/>
      </c>
      <c r="DO63" s="46" t="str">
        <f t="shared" si="117"/>
        <v/>
      </c>
      <c r="DP63" s="46" t="str">
        <f t="shared" si="118"/>
        <v/>
      </c>
      <c r="DQ63" s="46" t="str">
        <f t="shared" si="119"/>
        <v/>
      </c>
      <c r="DR63" s="46" t="str">
        <f t="shared" si="120"/>
        <v/>
      </c>
      <c r="DS63" s="46" t="str">
        <f t="shared" si="121"/>
        <v/>
      </c>
      <c r="DT63" s="46" t="str">
        <f t="shared" si="122"/>
        <v/>
      </c>
      <c r="DU63" s="46" t="str">
        <f t="shared" si="123"/>
        <v/>
      </c>
      <c r="DV63" s="46" t="str">
        <f t="shared" si="124"/>
        <v/>
      </c>
      <c r="DW63" s="46" t="str">
        <f t="shared" si="125"/>
        <v/>
      </c>
      <c r="DX63" s="46" t="str">
        <f t="shared" si="126"/>
        <v/>
      </c>
      <c r="DY63" s="46" t="str">
        <f t="shared" si="127"/>
        <v/>
      </c>
      <c r="DZ63" s="46" t="str">
        <f t="shared" si="128"/>
        <v/>
      </c>
      <c r="EA63" s="46" t="str">
        <f t="shared" si="129"/>
        <v/>
      </c>
      <c r="EB63" s="46" t="str">
        <f t="shared" si="130"/>
        <v/>
      </c>
      <c r="EC63" s="46" t="str">
        <f t="shared" si="131"/>
        <v/>
      </c>
      <c r="ED63" s="46" t="str">
        <f t="shared" si="132"/>
        <v/>
      </c>
      <c r="EE63" s="46" t="str">
        <f t="shared" si="133"/>
        <v/>
      </c>
      <c r="EF63" s="46" t="str">
        <f t="shared" si="134"/>
        <v/>
      </c>
      <c r="EG63" s="46" t="str">
        <f t="shared" si="135"/>
        <v/>
      </c>
      <c r="EH63" s="46" t="str">
        <f t="shared" si="136"/>
        <v/>
      </c>
      <c r="EI63" s="46" t="str">
        <f t="shared" si="137"/>
        <v/>
      </c>
      <c r="EJ63" s="46" t="str">
        <f t="shared" si="138"/>
        <v/>
      </c>
      <c r="EK63" s="46" t="str">
        <f t="shared" si="139"/>
        <v/>
      </c>
      <c r="EL63" s="46" t="str">
        <f t="shared" si="140"/>
        <v/>
      </c>
      <c r="EM63" s="46" t="str">
        <f t="shared" si="141"/>
        <v/>
      </c>
      <c r="EN63" s="46" t="str">
        <f t="shared" si="142"/>
        <v/>
      </c>
      <c r="EO63" s="46" t="str">
        <f t="shared" si="143"/>
        <v/>
      </c>
      <c r="EP63" s="46" t="str">
        <f t="shared" si="144"/>
        <v/>
      </c>
      <c r="EQ63" s="46" t="str">
        <f t="shared" si="145"/>
        <v/>
      </c>
      <c r="ER63" s="46" t="str">
        <f t="shared" si="146"/>
        <v/>
      </c>
      <c r="ES63" s="46" t="str">
        <f t="shared" si="147"/>
        <v/>
      </c>
      <c r="ET63" s="46" t="str">
        <f t="shared" si="148"/>
        <v/>
      </c>
      <c r="EU63" s="46" t="str">
        <f t="shared" si="149"/>
        <v/>
      </c>
      <c r="EV63" s="46" t="str">
        <f t="shared" si="150"/>
        <v/>
      </c>
      <c r="EW63" s="46" t="str">
        <f t="shared" si="19"/>
        <v/>
      </c>
      <c r="EX63" s="46" t="str">
        <f t="shared" si="151"/>
        <v/>
      </c>
      <c r="EY63" s="46" t="str">
        <f t="shared" si="152"/>
        <v/>
      </c>
      <c r="EZ63" s="46" t="str">
        <f t="shared" si="153"/>
        <v/>
      </c>
      <c r="FA63" s="46" t="str">
        <f t="shared" si="154"/>
        <v/>
      </c>
      <c r="FB63" s="46" t="str">
        <f t="shared" si="155"/>
        <v/>
      </c>
      <c r="FC63" s="46" t="str">
        <f t="shared" si="156"/>
        <v/>
      </c>
      <c r="FD63" s="46" t="str">
        <f t="shared" si="157"/>
        <v/>
      </c>
      <c r="FE63" s="46" t="str">
        <f t="shared" si="158"/>
        <v/>
      </c>
      <c r="FF63" s="46" t="str">
        <f t="shared" si="159"/>
        <v/>
      </c>
      <c r="FG63" s="46" t="str">
        <f t="shared" si="160"/>
        <v/>
      </c>
      <c r="FH63" s="46" t="str">
        <f t="shared" si="161"/>
        <v/>
      </c>
      <c r="FI63" s="46" t="str">
        <f t="shared" si="162"/>
        <v/>
      </c>
      <c r="FJ63" s="46" t="str">
        <f t="shared" si="163"/>
        <v/>
      </c>
      <c r="FK63" s="46" t="str">
        <f t="shared" si="164"/>
        <v/>
      </c>
      <c r="FL63" s="46" t="str">
        <f t="shared" si="165"/>
        <v/>
      </c>
      <c r="FM63" s="46" t="str">
        <f t="shared" si="166"/>
        <v/>
      </c>
      <c r="FN63" s="46" t="str">
        <f t="shared" si="167"/>
        <v/>
      </c>
      <c r="FO63" s="46" t="str">
        <f t="shared" si="168"/>
        <v/>
      </c>
      <c r="FP63" s="46" t="str">
        <f t="shared" si="169"/>
        <v/>
      </c>
      <c r="FQ63" s="46" t="str">
        <f t="shared" si="170"/>
        <v/>
      </c>
      <c r="FR63" s="46" t="str">
        <f t="shared" si="171"/>
        <v/>
      </c>
      <c r="FS63" s="46" t="str">
        <f t="shared" si="172"/>
        <v/>
      </c>
      <c r="FT63" s="46" t="str">
        <f t="shared" si="173"/>
        <v/>
      </c>
      <c r="FU63" s="46" t="str">
        <f t="shared" si="174"/>
        <v/>
      </c>
      <c r="FV63" s="46" t="str">
        <f t="shared" si="175"/>
        <v/>
      </c>
      <c r="FW63" s="46" t="str">
        <f t="shared" si="176"/>
        <v/>
      </c>
      <c r="FX63" s="46" t="str">
        <f t="shared" si="177"/>
        <v/>
      </c>
      <c r="FY63" s="46" t="str">
        <f t="shared" si="178"/>
        <v/>
      </c>
      <c r="FZ63" s="46" t="str">
        <f t="shared" si="179"/>
        <v/>
      </c>
      <c r="GA63" s="46" t="str">
        <f t="shared" si="180"/>
        <v/>
      </c>
      <c r="GB63" s="46" t="str">
        <f t="shared" si="181"/>
        <v/>
      </c>
      <c r="GC63" s="46" t="str">
        <f t="shared" si="182"/>
        <v/>
      </c>
      <c r="GD63" s="46" t="str">
        <f t="shared" si="183"/>
        <v/>
      </c>
      <c r="GE63" s="46" t="str">
        <f t="shared" si="184"/>
        <v/>
      </c>
      <c r="GF63" s="46" t="str">
        <f t="shared" si="185"/>
        <v/>
      </c>
      <c r="GG63" s="46" t="str">
        <f t="shared" si="186"/>
        <v/>
      </c>
      <c r="GH63" s="46" t="str">
        <f t="shared" si="187"/>
        <v/>
      </c>
      <c r="GI63" s="46" t="str">
        <f t="shared" si="188"/>
        <v/>
      </c>
      <c r="GJ63" s="46" t="str">
        <f t="shared" si="189"/>
        <v/>
      </c>
      <c r="GK63" s="46" t="str">
        <f t="shared" si="190"/>
        <v/>
      </c>
      <c r="GL63" s="46" t="str">
        <f t="shared" si="191"/>
        <v/>
      </c>
      <c r="GM63" s="46" t="str">
        <f t="shared" si="192"/>
        <v/>
      </c>
      <c r="GN63" s="46" t="str">
        <f t="shared" si="193"/>
        <v/>
      </c>
      <c r="GO63" s="46" t="str">
        <f t="shared" si="194"/>
        <v/>
      </c>
      <c r="GP63" s="46" t="str">
        <f t="shared" si="195"/>
        <v/>
      </c>
      <c r="GQ63" s="46" t="str">
        <f t="shared" si="196"/>
        <v/>
      </c>
      <c r="GR63" s="46" t="str">
        <f t="shared" si="197"/>
        <v/>
      </c>
      <c r="GS63" s="46" t="str">
        <f t="shared" si="198"/>
        <v/>
      </c>
      <c r="GT63" s="46" t="str">
        <f t="shared" si="199"/>
        <v/>
      </c>
      <c r="GU63" s="46" t="str">
        <f t="shared" si="200"/>
        <v/>
      </c>
      <c r="GV63" s="46" t="str">
        <f t="shared" si="201"/>
        <v/>
      </c>
      <c r="GW63" s="46" t="str">
        <f t="shared" si="202"/>
        <v/>
      </c>
      <c r="GX63" s="46" t="str">
        <f t="shared" si="203"/>
        <v/>
      </c>
      <c r="GY63" s="46" t="str">
        <f t="shared" si="204"/>
        <v/>
      </c>
      <c r="GZ63" s="46" t="str">
        <f t="shared" si="205"/>
        <v/>
      </c>
      <c r="HA63" s="46" t="str">
        <f t="shared" si="206"/>
        <v/>
      </c>
      <c r="HB63" s="46" t="str">
        <f t="shared" si="207"/>
        <v/>
      </c>
      <c r="HC63" s="46" t="str">
        <f t="shared" si="208"/>
        <v/>
      </c>
      <c r="HD63" s="46" t="str">
        <f t="shared" si="209"/>
        <v/>
      </c>
      <c r="HE63" s="46" t="str">
        <f t="shared" si="210"/>
        <v/>
      </c>
      <c r="HF63" s="46" t="str">
        <f t="shared" si="211"/>
        <v/>
      </c>
      <c r="HG63" s="46" t="str">
        <f t="shared" si="212"/>
        <v/>
      </c>
      <c r="HH63" s="46" t="str">
        <f t="shared" si="213"/>
        <v/>
      </c>
      <c r="HI63" s="46" t="str">
        <f t="shared" si="20"/>
        <v/>
      </c>
      <c r="HJ63" s="46" t="str">
        <f t="shared" si="241"/>
        <v/>
      </c>
      <c r="HK63" s="46" t="str">
        <f t="shared" si="242"/>
        <v/>
      </c>
      <c r="HL63" s="46" t="str">
        <f t="shared" si="243"/>
        <v/>
      </c>
      <c r="HM63" s="46" t="str">
        <f t="shared" si="244"/>
        <v/>
      </c>
      <c r="HN63" s="46" t="str">
        <f t="shared" si="245"/>
        <v/>
      </c>
      <c r="HO63" s="46" t="str">
        <f t="shared" si="246"/>
        <v/>
      </c>
      <c r="HP63" s="46" t="str">
        <f t="shared" si="247"/>
        <v/>
      </c>
      <c r="HQ63" s="146" t="e">
        <f t="shared" si="283"/>
        <v>#N/A</v>
      </c>
      <c r="HR63" s="146" t="e">
        <f t="shared" si="329"/>
        <v>#N/A</v>
      </c>
      <c r="HS63" s="146" t="e">
        <f t="shared" si="329"/>
        <v>#N/A</v>
      </c>
      <c r="HT63" s="146" t="e">
        <f t="shared" si="329"/>
        <v>#N/A</v>
      </c>
      <c r="HU63" s="146" t="e">
        <f t="shared" si="310"/>
        <v>#N/A</v>
      </c>
      <c r="HV63" s="146" t="e">
        <f t="shared" si="310"/>
        <v>#N/A</v>
      </c>
      <c r="HW63" s="146" t="e">
        <f t="shared" si="310"/>
        <v>#N/A</v>
      </c>
      <c r="HX63" s="146" t="e">
        <f t="shared" si="310"/>
        <v>#N/A</v>
      </c>
      <c r="HY63" s="146" t="e">
        <f t="shared" si="310"/>
        <v>#N/A</v>
      </c>
      <c r="HZ63" s="146" t="e">
        <f t="shared" si="310"/>
        <v>#N/A</v>
      </c>
      <c r="IA63" s="146" t="e">
        <f t="shared" si="310"/>
        <v>#N/A</v>
      </c>
      <c r="IB63" s="146" t="e">
        <f t="shared" si="310"/>
        <v>#N/A</v>
      </c>
      <c r="IC63" s="146" t="e">
        <f t="shared" si="310"/>
        <v>#N/A</v>
      </c>
      <c r="ID63" s="146" t="e">
        <f t="shared" si="310"/>
        <v>#N/A</v>
      </c>
      <c r="IE63" s="146" t="e">
        <f t="shared" si="310"/>
        <v>#N/A</v>
      </c>
      <c r="IF63" s="146" t="e">
        <f t="shared" si="310"/>
        <v>#N/A</v>
      </c>
      <c r="IG63" s="146" t="e">
        <f t="shared" si="310"/>
        <v>#N/A</v>
      </c>
      <c r="IH63" s="146" t="e">
        <f t="shared" si="310"/>
        <v>#N/A</v>
      </c>
      <c r="II63" s="146" t="e">
        <f t="shared" si="310"/>
        <v>#N/A</v>
      </c>
      <c r="IJ63" s="146" t="e">
        <f t="shared" ref="IJ63:IX78" si="337">IF(ISNONTEXT($K63),_xlfn.LOGNORM.DIST(AQ63,LN($G63),LN($K63),FALSE),NA())</f>
        <v>#N/A</v>
      </c>
      <c r="IK63" s="146" t="e">
        <f t="shared" si="337"/>
        <v>#N/A</v>
      </c>
      <c r="IL63" s="146" t="e">
        <f t="shared" si="337"/>
        <v>#N/A</v>
      </c>
      <c r="IM63" s="146" t="e">
        <f t="shared" si="337"/>
        <v>#N/A</v>
      </c>
      <c r="IN63" s="146" t="e">
        <f t="shared" si="337"/>
        <v>#N/A</v>
      </c>
      <c r="IO63" s="146" t="e">
        <f t="shared" si="337"/>
        <v>#N/A</v>
      </c>
      <c r="IP63" s="146" t="e">
        <f t="shared" si="337"/>
        <v>#N/A</v>
      </c>
      <c r="IQ63" s="146" t="e">
        <f t="shared" si="337"/>
        <v>#N/A</v>
      </c>
      <c r="IR63" s="146" t="e">
        <f t="shared" si="337"/>
        <v>#N/A</v>
      </c>
      <c r="IS63" s="146" t="e">
        <f t="shared" si="337"/>
        <v>#N/A</v>
      </c>
      <c r="IT63" s="146" t="e">
        <f t="shared" si="337"/>
        <v>#N/A</v>
      </c>
      <c r="IU63" s="146" t="e">
        <f t="shared" si="337"/>
        <v>#N/A</v>
      </c>
      <c r="IV63" s="146" t="e">
        <f t="shared" si="337"/>
        <v>#N/A</v>
      </c>
      <c r="IW63" s="146" t="e">
        <f t="shared" si="337"/>
        <v>#N/A</v>
      </c>
      <c r="IX63" s="146" t="e">
        <f t="shared" si="337"/>
        <v>#N/A</v>
      </c>
      <c r="IY63" s="146" t="e">
        <f t="shared" si="333"/>
        <v>#N/A</v>
      </c>
      <c r="IZ63" s="146" t="e">
        <f t="shared" si="333"/>
        <v>#N/A</v>
      </c>
      <c r="JA63" s="146" t="e">
        <f t="shared" si="333"/>
        <v>#N/A</v>
      </c>
      <c r="JB63" s="146" t="e">
        <f t="shared" si="333"/>
        <v>#N/A</v>
      </c>
      <c r="JC63" s="146" t="e">
        <f t="shared" si="333"/>
        <v>#N/A</v>
      </c>
      <c r="JD63" s="146" t="e">
        <f t="shared" si="333"/>
        <v>#N/A</v>
      </c>
      <c r="JE63" s="146" t="e">
        <f t="shared" si="333"/>
        <v>#N/A</v>
      </c>
      <c r="JF63" s="146" t="e">
        <f t="shared" si="333"/>
        <v>#N/A</v>
      </c>
      <c r="JG63" s="146" t="e">
        <f t="shared" si="333"/>
        <v>#N/A</v>
      </c>
      <c r="JH63" s="146" t="e">
        <f t="shared" si="333"/>
        <v>#N/A</v>
      </c>
      <c r="JI63" s="146" t="e">
        <f t="shared" si="333"/>
        <v>#N/A</v>
      </c>
      <c r="JJ63" s="146" t="e">
        <f t="shared" si="333"/>
        <v>#N/A</v>
      </c>
      <c r="JK63" s="146" t="e">
        <f t="shared" si="333"/>
        <v>#N/A</v>
      </c>
      <c r="JL63" s="146" t="e">
        <f t="shared" si="333"/>
        <v>#N/A</v>
      </c>
      <c r="JM63" s="146" t="e">
        <f t="shared" si="333"/>
        <v>#N/A</v>
      </c>
      <c r="JN63" s="146" t="e">
        <f t="shared" si="318"/>
        <v>#N/A</v>
      </c>
      <c r="JO63" s="146" t="e">
        <f t="shared" si="318"/>
        <v>#N/A</v>
      </c>
      <c r="JP63" s="146" t="e">
        <f t="shared" si="318"/>
        <v>#N/A</v>
      </c>
      <c r="JQ63" s="146" t="e">
        <f t="shared" si="318"/>
        <v>#N/A</v>
      </c>
      <c r="JR63" s="146" t="e">
        <f t="shared" si="318"/>
        <v>#N/A</v>
      </c>
      <c r="JS63" s="146" t="e">
        <f t="shared" si="318"/>
        <v>#N/A</v>
      </c>
      <c r="JT63" s="146" t="e">
        <f t="shared" si="318"/>
        <v>#N/A</v>
      </c>
      <c r="JU63" s="146" t="e">
        <f t="shared" si="318"/>
        <v>#N/A</v>
      </c>
      <c r="JV63" s="146" t="e">
        <f t="shared" si="318"/>
        <v>#N/A</v>
      </c>
      <c r="JW63" s="146" t="e">
        <f t="shared" si="318"/>
        <v>#N/A</v>
      </c>
      <c r="JX63" s="146" t="e">
        <f t="shared" si="318"/>
        <v>#N/A</v>
      </c>
      <c r="JY63" s="146" t="e">
        <f t="shared" si="318"/>
        <v>#N/A</v>
      </c>
      <c r="JZ63" s="146" t="e">
        <f t="shared" si="318"/>
        <v>#N/A</v>
      </c>
      <c r="KA63" s="146" t="e">
        <f t="shared" si="318"/>
        <v>#N/A</v>
      </c>
      <c r="KB63" s="146" t="e">
        <f t="shared" si="318"/>
        <v>#N/A</v>
      </c>
      <c r="KC63" s="146" t="e">
        <f t="shared" si="21"/>
        <v>#N/A</v>
      </c>
      <c r="KD63" s="146" t="e">
        <f t="shared" si="330"/>
        <v>#N/A</v>
      </c>
      <c r="KE63" s="146" t="e">
        <f t="shared" si="330"/>
        <v>#N/A</v>
      </c>
      <c r="KF63" s="146" t="e">
        <f t="shared" si="330"/>
        <v>#N/A</v>
      </c>
      <c r="KG63" s="146" t="e">
        <f t="shared" si="311"/>
        <v>#N/A</v>
      </c>
      <c r="KH63" s="146" t="e">
        <f t="shared" si="311"/>
        <v>#N/A</v>
      </c>
      <c r="KI63" s="146" t="e">
        <f t="shared" si="311"/>
        <v>#N/A</v>
      </c>
      <c r="KJ63" s="146" t="e">
        <f t="shared" si="311"/>
        <v>#N/A</v>
      </c>
      <c r="KK63" s="146" t="e">
        <f t="shared" si="311"/>
        <v>#N/A</v>
      </c>
      <c r="KL63" s="146" t="e">
        <f t="shared" si="311"/>
        <v>#N/A</v>
      </c>
      <c r="KM63" s="146" t="e">
        <f t="shared" si="311"/>
        <v>#N/A</v>
      </c>
      <c r="KN63" s="146" t="e">
        <f t="shared" si="311"/>
        <v>#N/A</v>
      </c>
      <c r="KO63" s="146" t="e">
        <f t="shared" si="311"/>
        <v>#N/A</v>
      </c>
      <c r="KP63" s="146" t="e">
        <f t="shared" si="311"/>
        <v>#N/A</v>
      </c>
      <c r="KQ63" s="146" t="e">
        <f t="shared" si="311"/>
        <v>#N/A</v>
      </c>
      <c r="KR63" s="146" t="e">
        <f t="shared" si="311"/>
        <v>#N/A</v>
      </c>
      <c r="KS63" s="146" t="e">
        <f t="shared" si="311"/>
        <v>#N/A</v>
      </c>
      <c r="KT63" s="146" t="e">
        <f t="shared" si="311"/>
        <v>#N/A</v>
      </c>
      <c r="KU63" s="146" t="e">
        <f t="shared" si="311"/>
        <v>#N/A</v>
      </c>
      <c r="KV63" s="146" t="e">
        <f t="shared" ref="KV63:LJ78" si="338">IF(ISNONTEXT($K63),_xlfn.LOGNORM.DIST(DC63,LN($G63),LN($K63),FALSE),NA())</f>
        <v>#N/A</v>
      </c>
      <c r="KW63" s="146" t="e">
        <f t="shared" si="338"/>
        <v>#N/A</v>
      </c>
      <c r="KX63" s="146" t="e">
        <f t="shared" si="338"/>
        <v>#N/A</v>
      </c>
      <c r="KY63" s="146" t="e">
        <f t="shared" si="338"/>
        <v>#N/A</v>
      </c>
      <c r="KZ63" s="146" t="e">
        <f t="shared" si="338"/>
        <v>#N/A</v>
      </c>
      <c r="LA63" s="146" t="e">
        <f t="shared" si="338"/>
        <v>#N/A</v>
      </c>
      <c r="LB63" s="146" t="e">
        <f t="shared" si="338"/>
        <v>#N/A</v>
      </c>
      <c r="LC63" s="146" t="e">
        <f t="shared" si="338"/>
        <v>#N/A</v>
      </c>
      <c r="LD63" s="146" t="e">
        <f t="shared" si="338"/>
        <v>#N/A</v>
      </c>
      <c r="LE63" s="146" t="e">
        <f t="shared" si="338"/>
        <v>#N/A</v>
      </c>
      <c r="LF63" s="146" t="e">
        <f t="shared" si="338"/>
        <v>#N/A</v>
      </c>
      <c r="LG63" s="146" t="e">
        <f t="shared" si="338"/>
        <v>#N/A</v>
      </c>
      <c r="LH63" s="146" t="e">
        <f t="shared" si="338"/>
        <v>#N/A</v>
      </c>
      <c r="LI63" s="146" t="e">
        <f t="shared" si="338"/>
        <v>#N/A</v>
      </c>
      <c r="LJ63" s="146" t="e">
        <f t="shared" si="338"/>
        <v>#N/A</v>
      </c>
      <c r="LK63" s="146" t="e">
        <f t="shared" si="334"/>
        <v>#N/A</v>
      </c>
      <c r="LL63" s="146" t="e">
        <f t="shared" si="334"/>
        <v>#N/A</v>
      </c>
      <c r="LM63" s="146" t="e">
        <f t="shared" si="334"/>
        <v>#N/A</v>
      </c>
      <c r="LN63" s="146" t="e">
        <f t="shared" si="334"/>
        <v>#N/A</v>
      </c>
      <c r="LO63" s="146" t="e">
        <f t="shared" si="334"/>
        <v>#N/A</v>
      </c>
      <c r="LP63" s="146" t="e">
        <f t="shared" si="334"/>
        <v>#N/A</v>
      </c>
      <c r="LQ63" s="146" t="e">
        <f t="shared" si="334"/>
        <v>#N/A</v>
      </c>
      <c r="LR63" s="146" t="e">
        <f t="shared" si="334"/>
        <v>#N/A</v>
      </c>
      <c r="LS63" s="146" t="e">
        <f t="shared" si="334"/>
        <v>#N/A</v>
      </c>
      <c r="LT63" s="146" t="e">
        <f t="shared" si="334"/>
        <v>#N/A</v>
      </c>
      <c r="LU63" s="146" t="e">
        <f t="shared" si="334"/>
        <v>#N/A</v>
      </c>
      <c r="LV63" s="146" t="e">
        <f t="shared" si="334"/>
        <v>#N/A</v>
      </c>
      <c r="LW63" s="146" t="e">
        <f t="shared" si="334"/>
        <v>#N/A</v>
      </c>
      <c r="LX63" s="146" t="e">
        <f t="shared" si="334"/>
        <v>#N/A</v>
      </c>
      <c r="LY63" s="146" t="e">
        <f t="shared" si="334"/>
        <v>#N/A</v>
      </c>
      <c r="LZ63" s="146" t="e">
        <f t="shared" si="319"/>
        <v>#N/A</v>
      </c>
      <c r="MA63" s="146" t="e">
        <f t="shared" si="319"/>
        <v>#N/A</v>
      </c>
      <c r="MB63" s="146" t="e">
        <f t="shared" si="319"/>
        <v>#N/A</v>
      </c>
      <c r="MC63" s="146" t="e">
        <f t="shared" si="319"/>
        <v>#N/A</v>
      </c>
      <c r="MD63" s="146" t="e">
        <f t="shared" si="319"/>
        <v>#N/A</v>
      </c>
      <c r="ME63" s="146" t="e">
        <f t="shared" si="319"/>
        <v>#N/A</v>
      </c>
      <c r="MF63" s="146" t="e">
        <f t="shared" si="319"/>
        <v>#N/A</v>
      </c>
      <c r="MG63" s="146" t="e">
        <f t="shared" si="319"/>
        <v>#N/A</v>
      </c>
      <c r="MH63" s="146" t="e">
        <f t="shared" si="319"/>
        <v>#N/A</v>
      </c>
      <c r="MI63" s="146" t="e">
        <f t="shared" si="319"/>
        <v>#N/A</v>
      </c>
      <c r="MJ63" s="146" t="e">
        <f t="shared" si="319"/>
        <v>#N/A</v>
      </c>
      <c r="MK63" s="146" t="e">
        <f t="shared" si="319"/>
        <v>#N/A</v>
      </c>
      <c r="ML63" s="146" t="e">
        <f t="shared" si="319"/>
        <v>#N/A</v>
      </c>
      <c r="MM63" s="146" t="e">
        <f t="shared" si="319"/>
        <v>#N/A</v>
      </c>
      <c r="MN63" s="146" t="e">
        <f t="shared" si="319"/>
        <v>#N/A</v>
      </c>
      <c r="MO63" s="146" t="e">
        <f t="shared" si="22"/>
        <v>#N/A</v>
      </c>
      <c r="MP63" s="146" t="e">
        <f t="shared" si="331"/>
        <v>#N/A</v>
      </c>
      <c r="MQ63" s="146" t="e">
        <f t="shared" si="331"/>
        <v>#N/A</v>
      </c>
      <c r="MR63" s="146" t="e">
        <f t="shared" si="331"/>
        <v>#N/A</v>
      </c>
      <c r="MS63" s="146" t="e">
        <f t="shared" si="312"/>
        <v>#N/A</v>
      </c>
      <c r="MT63" s="146" t="e">
        <f t="shared" si="312"/>
        <v>#N/A</v>
      </c>
      <c r="MU63" s="146" t="e">
        <f t="shared" si="312"/>
        <v>#N/A</v>
      </c>
      <c r="MV63" s="146" t="e">
        <f t="shared" si="312"/>
        <v>#N/A</v>
      </c>
      <c r="MW63" s="146" t="e">
        <f t="shared" si="312"/>
        <v>#N/A</v>
      </c>
      <c r="MX63" s="146" t="e">
        <f t="shared" si="312"/>
        <v>#N/A</v>
      </c>
      <c r="MY63" s="146" t="e">
        <f t="shared" si="312"/>
        <v>#N/A</v>
      </c>
      <c r="MZ63" s="146" t="e">
        <f t="shared" si="312"/>
        <v>#N/A</v>
      </c>
      <c r="NA63" s="146" t="e">
        <f t="shared" si="312"/>
        <v>#N/A</v>
      </c>
      <c r="NB63" s="146" t="e">
        <f t="shared" si="312"/>
        <v>#N/A</v>
      </c>
      <c r="NC63" s="146" t="e">
        <f t="shared" si="312"/>
        <v>#N/A</v>
      </c>
      <c r="ND63" s="146" t="e">
        <f t="shared" si="312"/>
        <v>#N/A</v>
      </c>
      <c r="NE63" s="146" t="e">
        <f t="shared" si="312"/>
        <v>#N/A</v>
      </c>
      <c r="NF63" s="146" t="e">
        <f t="shared" si="312"/>
        <v>#N/A</v>
      </c>
      <c r="NG63" s="146" t="e">
        <f t="shared" si="312"/>
        <v>#N/A</v>
      </c>
      <c r="NH63" s="146" t="e">
        <f t="shared" ref="NH63:NV78" si="339">IF(ISNONTEXT($K63),_xlfn.LOGNORM.DIST(FO63,LN($G63),LN($K63),FALSE),NA())</f>
        <v>#N/A</v>
      </c>
      <c r="NI63" s="146" t="e">
        <f t="shared" si="339"/>
        <v>#N/A</v>
      </c>
      <c r="NJ63" s="146" t="e">
        <f t="shared" si="339"/>
        <v>#N/A</v>
      </c>
      <c r="NK63" s="146" t="e">
        <f t="shared" si="339"/>
        <v>#N/A</v>
      </c>
      <c r="NL63" s="146" t="e">
        <f t="shared" si="339"/>
        <v>#N/A</v>
      </c>
      <c r="NM63" s="146" t="e">
        <f t="shared" si="339"/>
        <v>#N/A</v>
      </c>
      <c r="NN63" s="146" t="e">
        <f t="shared" si="339"/>
        <v>#N/A</v>
      </c>
      <c r="NO63" s="146" t="e">
        <f t="shared" si="339"/>
        <v>#N/A</v>
      </c>
      <c r="NP63" s="146" t="e">
        <f t="shared" si="339"/>
        <v>#N/A</v>
      </c>
      <c r="NQ63" s="146" t="e">
        <f t="shared" si="339"/>
        <v>#N/A</v>
      </c>
      <c r="NR63" s="146" t="e">
        <f t="shared" si="339"/>
        <v>#N/A</v>
      </c>
      <c r="NS63" s="146" t="e">
        <f t="shared" si="339"/>
        <v>#N/A</v>
      </c>
      <c r="NT63" s="146" t="e">
        <f t="shared" si="339"/>
        <v>#N/A</v>
      </c>
      <c r="NU63" s="146" t="e">
        <f t="shared" si="339"/>
        <v>#N/A</v>
      </c>
      <c r="NV63" s="146" t="e">
        <f t="shared" si="339"/>
        <v>#N/A</v>
      </c>
      <c r="NW63" s="146" t="e">
        <f t="shared" si="335"/>
        <v>#N/A</v>
      </c>
      <c r="NX63" s="146" t="e">
        <f t="shared" si="335"/>
        <v>#N/A</v>
      </c>
      <c r="NY63" s="146" t="e">
        <f t="shared" si="335"/>
        <v>#N/A</v>
      </c>
      <c r="NZ63" s="146" t="e">
        <f t="shared" si="335"/>
        <v>#N/A</v>
      </c>
      <c r="OA63" s="146" t="e">
        <f t="shared" si="335"/>
        <v>#N/A</v>
      </c>
      <c r="OB63" s="146" t="e">
        <f t="shared" si="335"/>
        <v>#N/A</v>
      </c>
      <c r="OC63" s="146" t="e">
        <f t="shared" si="335"/>
        <v>#N/A</v>
      </c>
      <c r="OD63" s="146" t="e">
        <f t="shared" si="335"/>
        <v>#N/A</v>
      </c>
      <c r="OE63" s="146" t="e">
        <f t="shared" si="335"/>
        <v>#N/A</v>
      </c>
      <c r="OF63" s="146" t="e">
        <f t="shared" si="335"/>
        <v>#N/A</v>
      </c>
      <c r="OG63" s="146" t="e">
        <f t="shared" si="335"/>
        <v>#N/A</v>
      </c>
      <c r="OH63" s="146" t="e">
        <f t="shared" si="335"/>
        <v>#N/A</v>
      </c>
      <c r="OI63" s="146" t="e">
        <f t="shared" si="335"/>
        <v>#N/A</v>
      </c>
      <c r="OJ63" s="146" t="e">
        <f t="shared" si="335"/>
        <v>#N/A</v>
      </c>
      <c r="OK63" s="146" t="e">
        <f t="shared" si="335"/>
        <v>#N/A</v>
      </c>
      <c r="OL63" s="146" t="e">
        <f t="shared" si="320"/>
        <v>#N/A</v>
      </c>
      <c r="OM63" s="146" t="e">
        <f t="shared" si="320"/>
        <v>#N/A</v>
      </c>
      <c r="ON63" s="146" t="e">
        <f t="shared" si="320"/>
        <v>#N/A</v>
      </c>
      <c r="OO63" s="146" t="e">
        <f t="shared" si="320"/>
        <v>#N/A</v>
      </c>
      <c r="OP63" s="146" t="e">
        <f t="shared" si="320"/>
        <v>#N/A</v>
      </c>
      <c r="OQ63" s="146" t="e">
        <f t="shared" si="320"/>
        <v>#N/A</v>
      </c>
      <c r="OR63" s="146" t="e">
        <f t="shared" si="320"/>
        <v>#N/A</v>
      </c>
      <c r="OS63" s="146" t="e">
        <f t="shared" si="320"/>
        <v>#N/A</v>
      </c>
      <c r="OT63" s="146" t="e">
        <f t="shared" si="320"/>
        <v>#N/A</v>
      </c>
      <c r="OU63" s="146" t="e">
        <f t="shared" si="320"/>
        <v>#N/A</v>
      </c>
      <c r="OV63" s="146" t="e">
        <f t="shared" si="320"/>
        <v>#N/A</v>
      </c>
      <c r="OW63" s="146" t="e">
        <f t="shared" si="320"/>
        <v>#N/A</v>
      </c>
      <c r="OX63" s="146" t="e">
        <f t="shared" si="320"/>
        <v>#N/A</v>
      </c>
      <c r="OY63" s="146" t="e">
        <f t="shared" si="320"/>
        <v>#N/A</v>
      </c>
      <c r="OZ63" s="146" t="e">
        <f t="shared" si="320"/>
        <v>#N/A</v>
      </c>
      <c r="PA63" s="146" t="e">
        <f t="shared" si="23"/>
        <v>#N/A</v>
      </c>
      <c r="PB63" s="146" t="e">
        <f t="shared" si="316"/>
        <v>#N/A</v>
      </c>
      <c r="PC63" s="146" t="e">
        <f t="shared" si="316"/>
        <v>#N/A</v>
      </c>
      <c r="PD63" s="146" t="e">
        <f t="shared" si="316"/>
        <v>#N/A</v>
      </c>
      <c r="PE63" s="146" t="e">
        <f t="shared" si="316"/>
        <v>#N/A</v>
      </c>
      <c r="PF63" s="146" t="e">
        <f t="shared" si="316"/>
        <v>#N/A</v>
      </c>
      <c r="PG63" s="146" t="e">
        <f t="shared" si="316"/>
        <v>#N/A</v>
      </c>
      <c r="PH63" s="146" t="e">
        <f t="shared" si="316"/>
        <v>#N/A</v>
      </c>
      <c r="PI63" s="146" t="e">
        <f t="shared" si="316"/>
        <v>#N/A</v>
      </c>
    </row>
    <row r="64" spans="1:425" hidden="1" x14ac:dyDescent="0.45">
      <c r="A64" s="4">
        <v>61</v>
      </c>
      <c r="B64" s="319" t="str">
        <f>IFERROR(_xlfn.LOGNORM.INV(VLookups!$B$22,LN($G64),LN($K64)),"")</f>
        <v/>
      </c>
      <c r="C64" s="81"/>
      <c r="D64" s="319" t="str">
        <f>IFERROR(_xlfn.LOGNORM.INV(VLookups!$B$23,LN($G64),LN($K64)),"")</f>
        <v/>
      </c>
      <c r="E64" s="32" t="str">
        <f t="shared" si="8"/>
        <v/>
      </c>
      <c r="F64" s="32" t="str">
        <f t="shared" si="9"/>
        <v/>
      </c>
      <c r="G64" s="65" t="str">
        <f>IF(AND(C64&gt;0,NOT(ISBLANK(H64))),IF(VLOOKUP($C$3,VLookups!$A$17:$B$18,2,FALSE),C64*VLOOKUP(H64,VLookups!$A$4:$B$13,2,FALSE),C64),"")</f>
        <v/>
      </c>
      <c r="H64" s="21"/>
      <c r="I64" s="53"/>
      <c r="J64" s="237"/>
      <c r="K64" s="320" t="str">
        <f>IF(C64&gt;0,IF(ISBLANK(J64),IF(ISBLANK(H64),"",VLOOKUP(H64,VLookups!$A$4:$C$13,3,FALSE)),J64),"")</f>
        <v/>
      </c>
      <c r="L64" s="320" t="str">
        <f t="shared" si="10"/>
        <v/>
      </c>
      <c r="M64" s="67" t="str">
        <f t="shared" si="11"/>
        <v/>
      </c>
      <c r="N64" s="81"/>
      <c r="O64" s="230" t="str">
        <f>IF(AND(N64&gt;0,C64&gt;0,NOT(K64="")),ABS(VLOOKUP($N$1,VLookups!$A$27:$B$28,2,FALSE)-_xlfn.LOGNORM.DIST(N64,LN(G64),LN(K64),TRUE)),"")</f>
        <v/>
      </c>
      <c r="P64" s="80" t="str">
        <f>IF(AND($B64&gt;0,$C64&gt;0,$D64&gt;0,NOT(ISBLANK($H64))),_xlfn.LOGNORM.INV(ABS(VLOOKUP($N$1,VLookups!$A$27:$B$28,2,FALSE)-P$3),LN($G64),LN($K64)),"")</f>
        <v/>
      </c>
      <c r="Q64" s="79" t="str">
        <f>IF(AND($B64&gt;0,$C64&gt;0,$D64&gt;0,NOT(ISBLANK($H64))),_xlfn.LOGNORM.INV(ABS(VLOOKUP($N$1,VLookups!$A$27:$B$28,2,FALSE)-Q$3),LN($G64),LN($K64)),"")</f>
        <v/>
      </c>
      <c r="R64" s="80" t="str">
        <f>IF(AND($B64&gt;0,$C64&gt;0,$D64&gt;0,NOT(ISBLANK($H64))),_xlfn.LOGNORM.INV(ABS(VLOOKUP($N$1,VLookups!$A$27:$B$28,2,FALSE)-R$3),LN($G64),LN($K64)),"")</f>
        <v/>
      </c>
      <c r="S64" s="79" t="str">
        <f>IF(AND($B64&gt;0,$C64&gt;0,$D64&gt;0,NOT(ISBLANK($H64))),_xlfn.LOGNORM.INV(ABS(VLOOKUP($N$1,VLookups!$A$27:$B$28,2,FALSE)-S$3),LN($G64),LN($K64)),"")</f>
        <v/>
      </c>
      <c r="T64" s="80" t="str">
        <f>IF(AND($B64&gt;0,$C64&gt;0,$D64&gt;0,NOT(ISBLANK($H64))),_xlfn.LOGNORM.INV(ABS(VLOOKUP($N$1,VLookups!$A$27:$B$28,2,FALSE)-T$3),LN($G64),LN($K64)),"")</f>
        <v/>
      </c>
      <c r="U64" s="79" t="str">
        <f>IF(AND($B64&gt;0,$C64&gt;0,$D64&gt;0,NOT(ISBLANK($H64))),_xlfn.LOGNORM.INV(ABS(VLOOKUP($N$1,VLookups!$A$27:$B$28,2,FALSE)-U$3),LN($G64),LN($K64)),"")</f>
        <v/>
      </c>
      <c r="V64" s="5"/>
      <c r="W64" s="145" t="str">
        <f t="shared" si="12"/>
        <v/>
      </c>
      <c r="X64" s="145" t="str">
        <f t="shared" si="13"/>
        <v/>
      </c>
      <c r="Y64" s="46" t="str">
        <f t="shared" ref="Y64" si="340">IF(ISNONTEXT($W64),X64+$W64,"")</f>
        <v/>
      </c>
      <c r="Z64" s="46" t="str">
        <f t="shared" si="25"/>
        <v/>
      </c>
      <c r="AA64" s="46" t="str">
        <f t="shared" si="26"/>
        <v/>
      </c>
      <c r="AB64" s="46" t="str">
        <f t="shared" si="27"/>
        <v/>
      </c>
      <c r="AC64" s="46" t="str">
        <f t="shared" si="28"/>
        <v/>
      </c>
      <c r="AD64" s="46" t="str">
        <f t="shared" si="29"/>
        <v/>
      </c>
      <c r="AE64" s="46" t="str">
        <f t="shared" si="30"/>
        <v/>
      </c>
      <c r="AF64" s="46" t="str">
        <f t="shared" si="31"/>
        <v/>
      </c>
      <c r="AG64" s="46" t="str">
        <f t="shared" si="32"/>
        <v/>
      </c>
      <c r="AH64" s="46" t="str">
        <f t="shared" si="33"/>
        <v/>
      </c>
      <c r="AI64" s="46" t="str">
        <f t="shared" si="34"/>
        <v/>
      </c>
      <c r="AJ64" s="46" t="str">
        <f t="shared" si="35"/>
        <v/>
      </c>
      <c r="AK64" s="46" t="str">
        <f t="shared" si="36"/>
        <v/>
      </c>
      <c r="AL64" s="46" t="str">
        <f t="shared" si="37"/>
        <v/>
      </c>
      <c r="AM64" s="46" t="str">
        <f t="shared" si="38"/>
        <v/>
      </c>
      <c r="AN64" s="46" t="str">
        <f t="shared" si="39"/>
        <v/>
      </c>
      <c r="AO64" s="46" t="str">
        <f t="shared" si="40"/>
        <v/>
      </c>
      <c r="AP64" s="46" t="str">
        <f t="shared" si="41"/>
        <v/>
      </c>
      <c r="AQ64" s="46" t="str">
        <f t="shared" si="42"/>
        <v/>
      </c>
      <c r="AR64" s="46" t="str">
        <f t="shared" si="43"/>
        <v/>
      </c>
      <c r="AS64" s="46" t="str">
        <f t="shared" si="44"/>
        <v/>
      </c>
      <c r="AT64" s="46" t="str">
        <f t="shared" si="45"/>
        <v/>
      </c>
      <c r="AU64" s="46" t="str">
        <f t="shared" si="46"/>
        <v/>
      </c>
      <c r="AV64" s="46" t="str">
        <f t="shared" si="47"/>
        <v/>
      </c>
      <c r="AW64" s="46" t="str">
        <f t="shared" si="48"/>
        <v/>
      </c>
      <c r="AX64" s="46" t="str">
        <f t="shared" si="49"/>
        <v/>
      </c>
      <c r="AY64" s="46" t="str">
        <f t="shared" si="50"/>
        <v/>
      </c>
      <c r="AZ64" s="46" t="str">
        <f t="shared" si="51"/>
        <v/>
      </c>
      <c r="BA64" s="46" t="str">
        <f t="shared" si="52"/>
        <v/>
      </c>
      <c r="BB64" s="46" t="str">
        <f t="shared" si="53"/>
        <v/>
      </c>
      <c r="BC64" s="46" t="str">
        <f t="shared" si="54"/>
        <v/>
      </c>
      <c r="BD64" s="46" t="str">
        <f t="shared" si="55"/>
        <v/>
      </c>
      <c r="BE64" s="46" t="str">
        <f t="shared" si="56"/>
        <v/>
      </c>
      <c r="BF64" s="46" t="str">
        <f t="shared" si="57"/>
        <v/>
      </c>
      <c r="BG64" s="46" t="str">
        <f t="shared" si="58"/>
        <v/>
      </c>
      <c r="BH64" s="46" t="str">
        <f t="shared" si="59"/>
        <v/>
      </c>
      <c r="BI64" s="46" t="str">
        <f t="shared" si="60"/>
        <v/>
      </c>
      <c r="BJ64" s="46" t="str">
        <f t="shared" si="61"/>
        <v/>
      </c>
      <c r="BK64" s="46" t="str">
        <f t="shared" si="62"/>
        <v/>
      </c>
      <c r="BL64" s="46" t="str">
        <f t="shared" si="63"/>
        <v/>
      </c>
      <c r="BM64" s="46" t="str">
        <f t="shared" si="64"/>
        <v/>
      </c>
      <c r="BN64" s="46" t="str">
        <f t="shared" si="65"/>
        <v/>
      </c>
      <c r="BO64" s="46" t="str">
        <f t="shared" si="66"/>
        <v/>
      </c>
      <c r="BP64" s="46" t="str">
        <f t="shared" si="67"/>
        <v/>
      </c>
      <c r="BQ64" s="46" t="str">
        <f t="shared" si="68"/>
        <v/>
      </c>
      <c r="BR64" s="46" t="str">
        <f t="shared" si="69"/>
        <v/>
      </c>
      <c r="BS64" s="46" t="str">
        <f t="shared" si="70"/>
        <v/>
      </c>
      <c r="BT64" s="46" t="str">
        <f t="shared" si="71"/>
        <v/>
      </c>
      <c r="BU64" s="46" t="str">
        <f t="shared" si="72"/>
        <v/>
      </c>
      <c r="BV64" s="46" t="str">
        <f t="shared" si="73"/>
        <v/>
      </c>
      <c r="BW64" s="46" t="str">
        <f t="shared" si="74"/>
        <v/>
      </c>
      <c r="BX64" s="46" t="str">
        <f t="shared" si="75"/>
        <v/>
      </c>
      <c r="BY64" s="46" t="str">
        <f t="shared" si="76"/>
        <v/>
      </c>
      <c r="BZ64" s="46" t="str">
        <f t="shared" si="77"/>
        <v/>
      </c>
      <c r="CA64" s="46" t="str">
        <f t="shared" si="78"/>
        <v/>
      </c>
      <c r="CB64" s="46" t="str">
        <f t="shared" si="79"/>
        <v/>
      </c>
      <c r="CC64" s="46" t="str">
        <f t="shared" si="80"/>
        <v/>
      </c>
      <c r="CD64" s="46" t="str">
        <f t="shared" si="81"/>
        <v/>
      </c>
      <c r="CE64" s="46" t="str">
        <f t="shared" si="82"/>
        <v/>
      </c>
      <c r="CF64" s="46" t="str">
        <f t="shared" si="83"/>
        <v/>
      </c>
      <c r="CG64" s="46" t="str">
        <f t="shared" si="84"/>
        <v/>
      </c>
      <c r="CH64" s="46" t="str">
        <f t="shared" si="85"/>
        <v/>
      </c>
      <c r="CI64" s="46" t="str">
        <f t="shared" si="86"/>
        <v/>
      </c>
      <c r="CJ64" s="46" t="str">
        <f t="shared" si="87"/>
        <v/>
      </c>
      <c r="CK64" s="46" t="str">
        <f t="shared" si="18"/>
        <v/>
      </c>
      <c r="CL64" s="46" t="str">
        <f t="shared" si="88"/>
        <v/>
      </c>
      <c r="CM64" s="46" t="str">
        <f t="shared" si="89"/>
        <v/>
      </c>
      <c r="CN64" s="46" t="str">
        <f t="shared" si="90"/>
        <v/>
      </c>
      <c r="CO64" s="46" t="str">
        <f t="shared" si="91"/>
        <v/>
      </c>
      <c r="CP64" s="46" t="str">
        <f t="shared" si="92"/>
        <v/>
      </c>
      <c r="CQ64" s="46" t="str">
        <f t="shared" si="93"/>
        <v/>
      </c>
      <c r="CR64" s="46" t="str">
        <f t="shared" si="94"/>
        <v/>
      </c>
      <c r="CS64" s="46" t="str">
        <f t="shared" si="95"/>
        <v/>
      </c>
      <c r="CT64" s="46" t="str">
        <f t="shared" si="96"/>
        <v/>
      </c>
      <c r="CU64" s="46" t="str">
        <f t="shared" si="97"/>
        <v/>
      </c>
      <c r="CV64" s="46" t="str">
        <f t="shared" si="98"/>
        <v/>
      </c>
      <c r="CW64" s="46" t="str">
        <f t="shared" si="99"/>
        <v/>
      </c>
      <c r="CX64" s="46" t="str">
        <f t="shared" si="100"/>
        <v/>
      </c>
      <c r="CY64" s="46" t="str">
        <f t="shared" si="101"/>
        <v/>
      </c>
      <c r="CZ64" s="46" t="str">
        <f t="shared" si="102"/>
        <v/>
      </c>
      <c r="DA64" s="46" t="str">
        <f t="shared" si="103"/>
        <v/>
      </c>
      <c r="DB64" s="46" t="str">
        <f t="shared" si="104"/>
        <v/>
      </c>
      <c r="DC64" s="46" t="str">
        <f t="shared" si="105"/>
        <v/>
      </c>
      <c r="DD64" s="46" t="str">
        <f t="shared" si="106"/>
        <v/>
      </c>
      <c r="DE64" s="46" t="str">
        <f t="shared" si="107"/>
        <v/>
      </c>
      <c r="DF64" s="46" t="str">
        <f t="shared" si="108"/>
        <v/>
      </c>
      <c r="DG64" s="46" t="str">
        <f t="shared" si="109"/>
        <v/>
      </c>
      <c r="DH64" s="46" t="str">
        <f t="shared" si="110"/>
        <v/>
      </c>
      <c r="DI64" s="46" t="str">
        <f t="shared" si="111"/>
        <v/>
      </c>
      <c r="DJ64" s="46" t="str">
        <f t="shared" si="112"/>
        <v/>
      </c>
      <c r="DK64" s="46" t="str">
        <f t="shared" si="113"/>
        <v/>
      </c>
      <c r="DL64" s="46" t="str">
        <f t="shared" si="114"/>
        <v/>
      </c>
      <c r="DM64" s="46" t="str">
        <f t="shared" si="115"/>
        <v/>
      </c>
      <c r="DN64" s="46" t="str">
        <f t="shared" si="116"/>
        <v/>
      </c>
      <c r="DO64" s="46" t="str">
        <f t="shared" si="117"/>
        <v/>
      </c>
      <c r="DP64" s="46" t="str">
        <f t="shared" si="118"/>
        <v/>
      </c>
      <c r="DQ64" s="46" t="str">
        <f t="shared" si="119"/>
        <v/>
      </c>
      <c r="DR64" s="46" t="str">
        <f t="shared" si="120"/>
        <v/>
      </c>
      <c r="DS64" s="46" t="str">
        <f t="shared" si="121"/>
        <v/>
      </c>
      <c r="DT64" s="46" t="str">
        <f t="shared" si="122"/>
        <v/>
      </c>
      <c r="DU64" s="46" t="str">
        <f t="shared" si="123"/>
        <v/>
      </c>
      <c r="DV64" s="46" t="str">
        <f t="shared" si="124"/>
        <v/>
      </c>
      <c r="DW64" s="46" t="str">
        <f t="shared" si="125"/>
        <v/>
      </c>
      <c r="DX64" s="46" t="str">
        <f t="shared" si="126"/>
        <v/>
      </c>
      <c r="DY64" s="46" t="str">
        <f t="shared" si="127"/>
        <v/>
      </c>
      <c r="DZ64" s="46" t="str">
        <f t="shared" si="128"/>
        <v/>
      </c>
      <c r="EA64" s="46" t="str">
        <f t="shared" si="129"/>
        <v/>
      </c>
      <c r="EB64" s="46" t="str">
        <f t="shared" si="130"/>
        <v/>
      </c>
      <c r="EC64" s="46" t="str">
        <f t="shared" si="131"/>
        <v/>
      </c>
      <c r="ED64" s="46" t="str">
        <f t="shared" si="132"/>
        <v/>
      </c>
      <c r="EE64" s="46" t="str">
        <f t="shared" si="133"/>
        <v/>
      </c>
      <c r="EF64" s="46" t="str">
        <f t="shared" si="134"/>
        <v/>
      </c>
      <c r="EG64" s="46" t="str">
        <f t="shared" si="135"/>
        <v/>
      </c>
      <c r="EH64" s="46" t="str">
        <f t="shared" si="136"/>
        <v/>
      </c>
      <c r="EI64" s="46" t="str">
        <f t="shared" si="137"/>
        <v/>
      </c>
      <c r="EJ64" s="46" t="str">
        <f t="shared" si="138"/>
        <v/>
      </c>
      <c r="EK64" s="46" t="str">
        <f t="shared" si="139"/>
        <v/>
      </c>
      <c r="EL64" s="46" t="str">
        <f t="shared" si="140"/>
        <v/>
      </c>
      <c r="EM64" s="46" t="str">
        <f t="shared" si="141"/>
        <v/>
      </c>
      <c r="EN64" s="46" t="str">
        <f t="shared" si="142"/>
        <v/>
      </c>
      <c r="EO64" s="46" t="str">
        <f t="shared" si="143"/>
        <v/>
      </c>
      <c r="EP64" s="46" t="str">
        <f t="shared" si="144"/>
        <v/>
      </c>
      <c r="EQ64" s="46" t="str">
        <f t="shared" si="145"/>
        <v/>
      </c>
      <c r="ER64" s="46" t="str">
        <f t="shared" si="146"/>
        <v/>
      </c>
      <c r="ES64" s="46" t="str">
        <f t="shared" si="147"/>
        <v/>
      </c>
      <c r="ET64" s="46" t="str">
        <f t="shared" si="148"/>
        <v/>
      </c>
      <c r="EU64" s="46" t="str">
        <f t="shared" si="149"/>
        <v/>
      </c>
      <c r="EV64" s="46" t="str">
        <f t="shared" si="150"/>
        <v/>
      </c>
      <c r="EW64" s="46" t="str">
        <f t="shared" si="19"/>
        <v/>
      </c>
      <c r="EX64" s="46" t="str">
        <f t="shared" si="151"/>
        <v/>
      </c>
      <c r="EY64" s="46" t="str">
        <f t="shared" si="152"/>
        <v/>
      </c>
      <c r="EZ64" s="46" t="str">
        <f t="shared" si="153"/>
        <v/>
      </c>
      <c r="FA64" s="46" t="str">
        <f t="shared" si="154"/>
        <v/>
      </c>
      <c r="FB64" s="46" t="str">
        <f t="shared" si="155"/>
        <v/>
      </c>
      <c r="FC64" s="46" t="str">
        <f t="shared" si="156"/>
        <v/>
      </c>
      <c r="FD64" s="46" t="str">
        <f t="shared" si="157"/>
        <v/>
      </c>
      <c r="FE64" s="46" t="str">
        <f t="shared" si="158"/>
        <v/>
      </c>
      <c r="FF64" s="46" t="str">
        <f t="shared" si="159"/>
        <v/>
      </c>
      <c r="FG64" s="46" t="str">
        <f t="shared" si="160"/>
        <v/>
      </c>
      <c r="FH64" s="46" t="str">
        <f t="shared" si="161"/>
        <v/>
      </c>
      <c r="FI64" s="46" t="str">
        <f t="shared" si="162"/>
        <v/>
      </c>
      <c r="FJ64" s="46" t="str">
        <f t="shared" si="163"/>
        <v/>
      </c>
      <c r="FK64" s="46" t="str">
        <f t="shared" si="164"/>
        <v/>
      </c>
      <c r="FL64" s="46" t="str">
        <f t="shared" si="165"/>
        <v/>
      </c>
      <c r="FM64" s="46" t="str">
        <f t="shared" si="166"/>
        <v/>
      </c>
      <c r="FN64" s="46" t="str">
        <f t="shared" si="167"/>
        <v/>
      </c>
      <c r="FO64" s="46" t="str">
        <f t="shared" si="168"/>
        <v/>
      </c>
      <c r="FP64" s="46" t="str">
        <f t="shared" si="169"/>
        <v/>
      </c>
      <c r="FQ64" s="46" t="str">
        <f t="shared" si="170"/>
        <v/>
      </c>
      <c r="FR64" s="46" t="str">
        <f t="shared" si="171"/>
        <v/>
      </c>
      <c r="FS64" s="46" t="str">
        <f t="shared" si="172"/>
        <v/>
      </c>
      <c r="FT64" s="46" t="str">
        <f t="shared" si="173"/>
        <v/>
      </c>
      <c r="FU64" s="46" t="str">
        <f t="shared" si="174"/>
        <v/>
      </c>
      <c r="FV64" s="46" t="str">
        <f t="shared" si="175"/>
        <v/>
      </c>
      <c r="FW64" s="46" t="str">
        <f t="shared" si="176"/>
        <v/>
      </c>
      <c r="FX64" s="46" t="str">
        <f t="shared" si="177"/>
        <v/>
      </c>
      <c r="FY64" s="46" t="str">
        <f t="shared" si="178"/>
        <v/>
      </c>
      <c r="FZ64" s="46" t="str">
        <f t="shared" si="179"/>
        <v/>
      </c>
      <c r="GA64" s="46" t="str">
        <f t="shared" si="180"/>
        <v/>
      </c>
      <c r="GB64" s="46" t="str">
        <f t="shared" si="181"/>
        <v/>
      </c>
      <c r="GC64" s="46" t="str">
        <f t="shared" si="182"/>
        <v/>
      </c>
      <c r="GD64" s="46" t="str">
        <f t="shared" si="183"/>
        <v/>
      </c>
      <c r="GE64" s="46" t="str">
        <f t="shared" si="184"/>
        <v/>
      </c>
      <c r="GF64" s="46" t="str">
        <f t="shared" si="185"/>
        <v/>
      </c>
      <c r="GG64" s="46" t="str">
        <f t="shared" si="186"/>
        <v/>
      </c>
      <c r="GH64" s="46" t="str">
        <f t="shared" si="187"/>
        <v/>
      </c>
      <c r="GI64" s="46" t="str">
        <f t="shared" si="188"/>
        <v/>
      </c>
      <c r="GJ64" s="46" t="str">
        <f t="shared" si="189"/>
        <v/>
      </c>
      <c r="GK64" s="46" t="str">
        <f t="shared" si="190"/>
        <v/>
      </c>
      <c r="GL64" s="46" t="str">
        <f t="shared" si="191"/>
        <v/>
      </c>
      <c r="GM64" s="46" t="str">
        <f t="shared" si="192"/>
        <v/>
      </c>
      <c r="GN64" s="46" t="str">
        <f t="shared" si="193"/>
        <v/>
      </c>
      <c r="GO64" s="46" t="str">
        <f t="shared" si="194"/>
        <v/>
      </c>
      <c r="GP64" s="46" t="str">
        <f t="shared" si="195"/>
        <v/>
      </c>
      <c r="GQ64" s="46" t="str">
        <f t="shared" si="196"/>
        <v/>
      </c>
      <c r="GR64" s="46" t="str">
        <f t="shared" si="197"/>
        <v/>
      </c>
      <c r="GS64" s="46" t="str">
        <f t="shared" si="198"/>
        <v/>
      </c>
      <c r="GT64" s="46" t="str">
        <f t="shared" si="199"/>
        <v/>
      </c>
      <c r="GU64" s="46" t="str">
        <f t="shared" si="200"/>
        <v/>
      </c>
      <c r="GV64" s="46" t="str">
        <f t="shared" si="201"/>
        <v/>
      </c>
      <c r="GW64" s="46" t="str">
        <f t="shared" si="202"/>
        <v/>
      </c>
      <c r="GX64" s="46" t="str">
        <f t="shared" si="203"/>
        <v/>
      </c>
      <c r="GY64" s="46" t="str">
        <f t="shared" si="204"/>
        <v/>
      </c>
      <c r="GZ64" s="46" t="str">
        <f t="shared" si="205"/>
        <v/>
      </c>
      <c r="HA64" s="46" t="str">
        <f t="shared" si="206"/>
        <v/>
      </c>
      <c r="HB64" s="46" t="str">
        <f t="shared" si="207"/>
        <v/>
      </c>
      <c r="HC64" s="46" t="str">
        <f t="shared" si="208"/>
        <v/>
      </c>
      <c r="HD64" s="46" t="str">
        <f t="shared" si="209"/>
        <v/>
      </c>
      <c r="HE64" s="46" t="str">
        <f t="shared" si="210"/>
        <v/>
      </c>
      <c r="HF64" s="46" t="str">
        <f t="shared" si="211"/>
        <v/>
      </c>
      <c r="HG64" s="46" t="str">
        <f t="shared" si="212"/>
        <v/>
      </c>
      <c r="HH64" s="46" t="str">
        <f t="shared" si="213"/>
        <v/>
      </c>
      <c r="HI64" s="46" t="str">
        <f t="shared" si="20"/>
        <v/>
      </c>
      <c r="HJ64" s="46" t="str">
        <f t="shared" si="241"/>
        <v/>
      </c>
      <c r="HK64" s="46" t="str">
        <f t="shared" si="242"/>
        <v/>
      </c>
      <c r="HL64" s="46" t="str">
        <f t="shared" si="243"/>
        <v/>
      </c>
      <c r="HM64" s="46" t="str">
        <f t="shared" si="244"/>
        <v/>
      </c>
      <c r="HN64" s="46" t="str">
        <f t="shared" si="245"/>
        <v/>
      </c>
      <c r="HO64" s="46" t="str">
        <f t="shared" si="246"/>
        <v/>
      </c>
      <c r="HP64" s="46" t="str">
        <f t="shared" si="247"/>
        <v/>
      </c>
      <c r="HQ64" s="146" t="e">
        <f t="shared" si="283"/>
        <v>#N/A</v>
      </c>
      <c r="HR64" s="146" t="e">
        <f t="shared" si="329"/>
        <v>#N/A</v>
      </c>
      <c r="HS64" s="146" t="e">
        <f t="shared" si="329"/>
        <v>#N/A</v>
      </c>
      <c r="HT64" s="146" t="e">
        <f t="shared" si="329"/>
        <v>#N/A</v>
      </c>
      <c r="HU64" s="146" t="e">
        <f t="shared" si="310"/>
        <v>#N/A</v>
      </c>
      <c r="HV64" s="146" t="e">
        <f t="shared" si="310"/>
        <v>#N/A</v>
      </c>
      <c r="HW64" s="146" t="e">
        <f t="shared" si="310"/>
        <v>#N/A</v>
      </c>
      <c r="HX64" s="146" t="e">
        <f t="shared" si="310"/>
        <v>#N/A</v>
      </c>
      <c r="HY64" s="146" t="e">
        <f t="shared" si="310"/>
        <v>#N/A</v>
      </c>
      <c r="HZ64" s="146" t="e">
        <f t="shared" si="310"/>
        <v>#N/A</v>
      </c>
      <c r="IA64" s="146" t="e">
        <f t="shared" si="310"/>
        <v>#N/A</v>
      </c>
      <c r="IB64" s="146" t="e">
        <f t="shared" si="310"/>
        <v>#N/A</v>
      </c>
      <c r="IC64" s="146" t="e">
        <f t="shared" si="310"/>
        <v>#N/A</v>
      </c>
      <c r="ID64" s="146" t="e">
        <f t="shared" si="310"/>
        <v>#N/A</v>
      </c>
      <c r="IE64" s="146" t="e">
        <f t="shared" si="310"/>
        <v>#N/A</v>
      </c>
      <c r="IF64" s="146" t="e">
        <f t="shared" si="310"/>
        <v>#N/A</v>
      </c>
      <c r="IG64" s="146" t="e">
        <f t="shared" si="310"/>
        <v>#N/A</v>
      </c>
      <c r="IH64" s="146" t="e">
        <f t="shared" si="310"/>
        <v>#N/A</v>
      </c>
      <c r="II64" s="146" t="e">
        <f t="shared" si="310"/>
        <v>#N/A</v>
      </c>
      <c r="IJ64" s="146" t="e">
        <f t="shared" si="337"/>
        <v>#N/A</v>
      </c>
      <c r="IK64" s="146" t="e">
        <f t="shared" si="337"/>
        <v>#N/A</v>
      </c>
      <c r="IL64" s="146" t="e">
        <f t="shared" si="337"/>
        <v>#N/A</v>
      </c>
      <c r="IM64" s="146" t="e">
        <f t="shared" si="337"/>
        <v>#N/A</v>
      </c>
      <c r="IN64" s="146" t="e">
        <f t="shared" si="337"/>
        <v>#N/A</v>
      </c>
      <c r="IO64" s="146" t="e">
        <f t="shared" si="337"/>
        <v>#N/A</v>
      </c>
      <c r="IP64" s="146" t="e">
        <f t="shared" si="337"/>
        <v>#N/A</v>
      </c>
      <c r="IQ64" s="146" t="e">
        <f t="shared" si="337"/>
        <v>#N/A</v>
      </c>
      <c r="IR64" s="146" t="e">
        <f t="shared" si="337"/>
        <v>#N/A</v>
      </c>
      <c r="IS64" s="146" t="e">
        <f t="shared" si="337"/>
        <v>#N/A</v>
      </c>
      <c r="IT64" s="146" t="e">
        <f t="shared" si="337"/>
        <v>#N/A</v>
      </c>
      <c r="IU64" s="146" t="e">
        <f t="shared" si="337"/>
        <v>#N/A</v>
      </c>
      <c r="IV64" s="146" t="e">
        <f t="shared" si="337"/>
        <v>#N/A</v>
      </c>
      <c r="IW64" s="146" t="e">
        <f t="shared" si="337"/>
        <v>#N/A</v>
      </c>
      <c r="IX64" s="146" t="e">
        <f t="shared" si="337"/>
        <v>#N/A</v>
      </c>
      <c r="IY64" s="146" t="e">
        <f t="shared" si="333"/>
        <v>#N/A</v>
      </c>
      <c r="IZ64" s="146" t="e">
        <f t="shared" si="333"/>
        <v>#N/A</v>
      </c>
      <c r="JA64" s="146" t="e">
        <f t="shared" si="333"/>
        <v>#N/A</v>
      </c>
      <c r="JB64" s="146" t="e">
        <f t="shared" si="333"/>
        <v>#N/A</v>
      </c>
      <c r="JC64" s="146" t="e">
        <f t="shared" si="333"/>
        <v>#N/A</v>
      </c>
      <c r="JD64" s="146" t="e">
        <f t="shared" si="333"/>
        <v>#N/A</v>
      </c>
      <c r="JE64" s="146" t="e">
        <f t="shared" si="333"/>
        <v>#N/A</v>
      </c>
      <c r="JF64" s="146" t="e">
        <f t="shared" si="333"/>
        <v>#N/A</v>
      </c>
      <c r="JG64" s="146" t="e">
        <f t="shared" si="333"/>
        <v>#N/A</v>
      </c>
      <c r="JH64" s="146" t="e">
        <f t="shared" si="333"/>
        <v>#N/A</v>
      </c>
      <c r="JI64" s="146" t="e">
        <f t="shared" si="333"/>
        <v>#N/A</v>
      </c>
      <c r="JJ64" s="146" t="e">
        <f t="shared" si="333"/>
        <v>#N/A</v>
      </c>
      <c r="JK64" s="146" t="e">
        <f t="shared" si="333"/>
        <v>#N/A</v>
      </c>
      <c r="JL64" s="146" t="e">
        <f t="shared" si="333"/>
        <v>#N/A</v>
      </c>
      <c r="JM64" s="146" t="e">
        <f t="shared" si="333"/>
        <v>#N/A</v>
      </c>
      <c r="JN64" s="146" t="e">
        <f t="shared" si="318"/>
        <v>#N/A</v>
      </c>
      <c r="JO64" s="146" t="e">
        <f t="shared" si="318"/>
        <v>#N/A</v>
      </c>
      <c r="JP64" s="146" t="e">
        <f t="shared" si="318"/>
        <v>#N/A</v>
      </c>
      <c r="JQ64" s="146" t="e">
        <f t="shared" si="318"/>
        <v>#N/A</v>
      </c>
      <c r="JR64" s="146" t="e">
        <f t="shared" si="318"/>
        <v>#N/A</v>
      </c>
      <c r="JS64" s="146" t="e">
        <f t="shared" si="318"/>
        <v>#N/A</v>
      </c>
      <c r="JT64" s="146" t="e">
        <f t="shared" si="318"/>
        <v>#N/A</v>
      </c>
      <c r="JU64" s="146" t="e">
        <f t="shared" si="318"/>
        <v>#N/A</v>
      </c>
      <c r="JV64" s="146" t="e">
        <f t="shared" si="318"/>
        <v>#N/A</v>
      </c>
      <c r="JW64" s="146" t="e">
        <f t="shared" si="318"/>
        <v>#N/A</v>
      </c>
      <c r="JX64" s="146" t="e">
        <f t="shared" si="318"/>
        <v>#N/A</v>
      </c>
      <c r="JY64" s="146" t="e">
        <f t="shared" si="318"/>
        <v>#N/A</v>
      </c>
      <c r="JZ64" s="146" t="e">
        <f t="shared" si="318"/>
        <v>#N/A</v>
      </c>
      <c r="KA64" s="146" t="e">
        <f t="shared" si="318"/>
        <v>#N/A</v>
      </c>
      <c r="KB64" s="146" t="e">
        <f t="shared" si="318"/>
        <v>#N/A</v>
      </c>
      <c r="KC64" s="146" t="e">
        <f t="shared" si="21"/>
        <v>#N/A</v>
      </c>
      <c r="KD64" s="146" t="e">
        <f t="shared" si="330"/>
        <v>#N/A</v>
      </c>
      <c r="KE64" s="146" t="e">
        <f t="shared" si="330"/>
        <v>#N/A</v>
      </c>
      <c r="KF64" s="146" t="e">
        <f t="shared" si="330"/>
        <v>#N/A</v>
      </c>
      <c r="KG64" s="146" t="e">
        <f t="shared" si="311"/>
        <v>#N/A</v>
      </c>
      <c r="KH64" s="146" t="e">
        <f t="shared" si="311"/>
        <v>#N/A</v>
      </c>
      <c r="KI64" s="146" t="e">
        <f t="shared" si="311"/>
        <v>#N/A</v>
      </c>
      <c r="KJ64" s="146" t="e">
        <f t="shared" si="311"/>
        <v>#N/A</v>
      </c>
      <c r="KK64" s="146" t="e">
        <f t="shared" si="311"/>
        <v>#N/A</v>
      </c>
      <c r="KL64" s="146" t="e">
        <f t="shared" si="311"/>
        <v>#N/A</v>
      </c>
      <c r="KM64" s="146" t="e">
        <f t="shared" si="311"/>
        <v>#N/A</v>
      </c>
      <c r="KN64" s="146" t="e">
        <f t="shared" si="311"/>
        <v>#N/A</v>
      </c>
      <c r="KO64" s="146" t="e">
        <f t="shared" si="311"/>
        <v>#N/A</v>
      </c>
      <c r="KP64" s="146" t="e">
        <f t="shared" si="311"/>
        <v>#N/A</v>
      </c>
      <c r="KQ64" s="146" t="e">
        <f t="shared" si="311"/>
        <v>#N/A</v>
      </c>
      <c r="KR64" s="146" t="e">
        <f t="shared" si="311"/>
        <v>#N/A</v>
      </c>
      <c r="KS64" s="146" t="e">
        <f t="shared" si="311"/>
        <v>#N/A</v>
      </c>
      <c r="KT64" s="146" t="e">
        <f t="shared" si="311"/>
        <v>#N/A</v>
      </c>
      <c r="KU64" s="146" t="e">
        <f t="shared" si="311"/>
        <v>#N/A</v>
      </c>
      <c r="KV64" s="146" t="e">
        <f t="shared" si="338"/>
        <v>#N/A</v>
      </c>
      <c r="KW64" s="146" t="e">
        <f t="shared" si="338"/>
        <v>#N/A</v>
      </c>
      <c r="KX64" s="146" t="e">
        <f t="shared" si="338"/>
        <v>#N/A</v>
      </c>
      <c r="KY64" s="146" t="e">
        <f t="shared" si="338"/>
        <v>#N/A</v>
      </c>
      <c r="KZ64" s="146" t="e">
        <f t="shared" si="338"/>
        <v>#N/A</v>
      </c>
      <c r="LA64" s="146" t="e">
        <f t="shared" si="338"/>
        <v>#N/A</v>
      </c>
      <c r="LB64" s="146" t="e">
        <f t="shared" si="338"/>
        <v>#N/A</v>
      </c>
      <c r="LC64" s="146" t="e">
        <f t="shared" si="338"/>
        <v>#N/A</v>
      </c>
      <c r="LD64" s="146" t="e">
        <f t="shared" si="338"/>
        <v>#N/A</v>
      </c>
      <c r="LE64" s="146" t="e">
        <f t="shared" si="338"/>
        <v>#N/A</v>
      </c>
      <c r="LF64" s="146" t="e">
        <f t="shared" si="338"/>
        <v>#N/A</v>
      </c>
      <c r="LG64" s="146" t="e">
        <f t="shared" si="338"/>
        <v>#N/A</v>
      </c>
      <c r="LH64" s="146" t="e">
        <f t="shared" si="338"/>
        <v>#N/A</v>
      </c>
      <c r="LI64" s="146" t="e">
        <f t="shared" si="338"/>
        <v>#N/A</v>
      </c>
      <c r="LJ64" s="146" t="e">
        <f t="shared" si="338"/>
        <v>#N/A</v>
      </c>
      <c r="LK64" s="146" t="e">
        <f t="shared" si="334"/>
        <v>#N/A</v>
      </c>
      <c r="LL64" s="146" t="e">
        <f t="shared" si="334"/>
        <v>#N/A</v>
      </c>
      <c r="LM64" s="146" t="e">
        <f t="shared" si="334"/>
        <v>#N/A</v>
      </c>
      <c r="LN64" s="146" t="e">
        <f t="shared" si="334"/>
        <v>#N/A</v>
      </c>
      <c r="LO64" s="146" t="e">
        <f t="shared" si="334"/>
        <v>#N/A</v>
      </c>
      <c r="LP64" s="146" t="e">
        <f t="shared" si="334"/>
        <v>#N/A</v>
      </c>
      <c r="LQ64" s="146" t="e">
        <f t="shared" si="334"/>
        <v>#N/A</v>
      </c>
      <c r="LR64" s="146" t="e">
        <f t="shared" si="334"/>
        <v>#N/A</v>
      </c>
      <c r="LS64" s="146" t="e">
        <f t="shared" si="334"/>
        <v>#N/A</v>
      </c>
      <c r="LT64" s="146" t="e">
        <f t="shared" si="334"/>
        <v>#N/A</v>
      </c>
      <c r="LU64" s="146" t="e">
        <f t="shared" si="334"/>
        <v>#N/A</v>
      </c>
      <c r="LV64" s="146" t="e">
        <f t="shared" si="334"/>
        <v>#N/A</v>
      </c>
      <c r="LW64" s="146" t="e">
        <f t="shared" si="334"/>
        <v>#N/A</v>
      </c>
      <c r="LX64" s="146" t="e">
        <f t="shared" si="334"/>
        <v>#N/A</v>
      </c>
      <c r="LY64" s="146" t="e">
        <f t="shared" si="334"/>
        <v>#N/A</v>
      </c>
      <c r="LZ64" s="146" t="e">
        <f t="shared" si="319"/>
        <v>#N/A</v>
      </c>
      <c r="MA64" s="146" t="e">
        <f t="shared" si="319"/>
        <v>#N/A</v>
      </c>
      <c r="MB64" s="146" t="e">
        <f t="shared" si="319"/>
        <v>#N/A</v>
      </c>
      <c r="MC64" s="146" t="e">
        <f t="shared" si="319"/>
        <v>#N/A</v>
      </c>
      <c r="MD64" s="146" t="e">
        <f t="shared" si="319"/>
        <v>#N/A</v>
      </c>
      <c r="ME64" s="146" t="e">
        <f t="shared" si="319"/>
        <v>#N/A</v>
      </c>
      <c r="MF64" s="146" t="e">
        <f t="shared" si="319"/>
        <v>#N/A</v>
      </c>
      <c r="MG64" s="146" t="e">
        <f t="shared" si="319"/>
        <v>#N/A</v>
      </c>
      <c r="MH64" s="146" t="e">
        <f t="shared" si="319"/>
        <v>#N/A</v>
      </c>
      <c r="MI64" s="146" t="e">
        <f t="shared" si="319"/>
        <v>#N/A</v>
      </c>
      <c r="MJ64" s="146" t="e">
        <f t="shared" si="319"/>
        <v>#N/A</v>
      </c>
      <c r="MK64" s="146" t="e">
        <f t="shared" si="319"/>
        <v>#N/A</v>
      </c>
      <c r="ML64" s="146" t="e">
        <f t="shared" si="319"/>
        <v>#N/A</v>
      </c>
      <c r="MM64" s="146" t="e">
        <f t="shared" si="319"/>
        <v>#N/A</v>
      </c>
      <c r="MN64" s="146" t="e">
        <f t="shared" si="319"/>
        <v>#N/A</v>
      </c>
      <c r="MO64" s="146" t="e">
        <f t="shared" si="22"/>
        <v>#N/A</v>
      </c>
      <c r="MP64" s="146" t="e">
        <f t="shared" si="331"/>
        <v>#N/A</v>
      </c>
      <c r="MQ64" s="146" t="e">
        <f t="shared" si="331"/>
        <v>#N/A</v>
      </c>
      <c r="MR64" s="146" t="e">
        <f t="shared" si="331"/>
        <v>#N/A</v>
      </c>
      <c r="MS64" s="146" t="e">
        <f t="shared" si="312"/>
        <v>#N/A</v>
      </c>
      <c r="MT64" s="146" t="e">
        <f t="shared" si="312"/>
        <v>#N/A</v>
      </c>
      <c r="MU64" s="146" t="e">
        <f t="shared" si="312"/>
        <v>#N/A</v>
      </c>
      <c r="MV64" s="146" t="e">
        <f t="shared" si="312"/>
        <v>#N/A</v>
      </c>
      <c r="MW64" s="146" t="e">
        <f t="shared" si="312"/>
        <v>#N/A</v>
      </c>
      <c r="MX64" s="146" t="e">
        <f t="shared" si="312"/>
        <v>#N/A</v>
      </c>
      <c r="MY64" s="146" t="e">
        <f t="shared" si="312"/>
        <v>#N/A</v>
      </c>
      <c r="MZ64" s="146" t="e">
        <f t="shared" si="312"/>
        <v>#N/A</v>
      </c>
      <c r="NA64" s="146" t="e">
        <f t="shared" si="312"/>
        <v>#N/A</v>
      </c>
      <c r="NB64" s="146" t="e">
        <f t="shared" si="312"/>
        <v>#N/A</v>
      </c>
      <c r="NC64" s="146" t="e">
        <f t="shared" si="312"/>
        <v>#N/A</v>
      </c>
      <c r="ND64" s="146" t="e">
        <f t="shared" si="312"/>
        <v>#N/A</v>
      </c>
      <c r="NE64" s="146" t="e">
        <f t="shared" si="312"/>
        <v>#N/A</v>
      </c>
      <c r="NF64" s="146" t="e">
        <f t="shared" si="312"/>
        <v>#N/A</v>
      </c>
      <c r="NG64" s="146" t="e">
        <f t="shared" si="312"/>
        <v>#N/A</v>
      </c>
      <c r="NH64" s="146" t="e">
        <f t="shared" si="339"/>
        <v>#N/A</v>
      </c>
      <c r="NI64" s="146" t="e">
        <f t="shared" si="339"/>
        <v>#N/A</v>
      </c>
      <c r="NJ64" s="146" t="e">
        <f t="shared" si="339"/>
        <v>#N/A</v>
      </c>
      <c r="NK64" s="146" t="e">
        <f t="shared" si="339"/>
        <v>#N/A</v>
      </c>
      <c r="NL64" s="146" t="e">
        <f t="shared" si="339"/>
        <v>#N/A</v>
      </c>
      <c r="NM64" s="146" t="e">
        <f t="shared" si="339"/>
        <v>#N/A</v>
      </c>
      <c r="NN64" s="146" t="e">
        <f t="shared" si="339"/>
        <v>#N/A</v>
      </c>
      <c r="NO64" s="146" t="e">
        <f t="shared" si="339"/>
        <v>#N/A</v>
      </c>
      <c r="NP64" s="146" t="e">
        <f t="shared" si="339"/>
        <v>#N/A</v>
      </c>
      <c r="NQ64" s="146" t="e">
        <f t="shared" si="339"/>
        <v>#N/A</v>
      </c>
      <c r="NR64" s="146" t="e">
        <f t="shared" si="339"/>
        <v>#N/A</v>
      </c>
      <c r="NS64" s="146" t="e">
        <f t="shared" si="339"/>
        <v>#N/A</v>
      </c>
      <c r="NT64" s="146" t="e">
        <f t="shared" si="339"/>
        <v>#N/A</v>
      </c>
      <c r="NU64" s="146" t="e">
        <f t="shared" si="339"/>
        <v>#N/A</v>
      </c>
      <c r="NV64" s="146" t="e">
        <f t="shared" si="339"/>
        <v>#N/A</v>
      </c>
      <c r="NW64" s="146" t="e">
        <f t="shared" si="335"/>
        <v>#N/A</v>
      </c>
      <c r="NX64" s="146" t="e">
        <f t="shared" si="335"/>
        <v>#N/A</v>
      </c>
      <c r="NY64" s="146" t="e">
        <f t="shared" si="335"/>
        <v>#N/A</v>
      </c>
      <c r="NZ64" s="146" t="e">
        <f t="shared" si="335"/>
        <v>#N/A</v>
      </c>
      <c r="OA64" s="146" t="e">
        <f t="shared" si="335"/>
        <v>#N/A</v>
      </c>
      <c r="OB64" s="146" t="e">
        <f t="shared" si="335"/>
        <v>#N/A</v>
      </c>
      <c r="OC64" s="146" t="e">
        <f t="shared" si="335"/>
        <v>#N/A</v>
      </c>
      <c r="OD64" s="146" t="e">
        <f t="shared" si="335"/>
        <v>#N/A</v>
      </c>
      <c r="OE64" s="146" t="e">
        <f t="shared" si="335"/>
        <v>#N/A</v>
      </c>
      <c r="OF64" s="146" t="e">
        <f t="shared" si="335"/>
        <v>#N/A</v>
      </c>
      <c r="OG64" s="146" t="e">
        <f t="shared" si="335"/>
        <v>#N/A</v>
      </c>
      <c r="OH64" s="146" t="e">
        <f t="shared" si="335"/>
        <v>#N/A</v>
      </c>
      <c r="OI64" s="146" t="e">
        <f t="shared" si="335"/>
        <v>#N/A</v>
      </c>
      <c r="OJ64" s="146" t="e">
        <f t="shared" si="335"/>
        <v>#N/A</v>
      </c>
      <c r="OK64" s="146" t="e">
        <f t="shared" si="335"/>
        <v>#N/A</v>
      </c>
      <c r="OL64" s="146" t="e">
        <f t="shared" si="320"/>
        <v>#N/A</v>
      </c>
      <c r="OM64" s="146" t="e">
        <f t="shared" si="320"/>
        <v>#N/A</v>
      </c>
      <c r="ON64" s="146" t="e">
        <f t="shared" si="320"/>
        <v>#N/A</v>
      </c>
      <c r="OO64" s="146" t="e">
        <f t="shared" si="320"/>
        <v>#N/A</v>
      </c>
      <c r="OP64" s="146" t="e">
        <f t="shared" si="320"/>
        <v>#N/A</v>
      </c>
      <c r="OQ64" s="146" t="e">
        <f t="shared" si="320"/>
        <v>#N/A</v>
      </c>
      <c r="OR64" s="146" t="e">
        <f t="shared" si="320"/>
        <v>#N/A</v>
      </c>
      <c r="OS64" s="146" t="e">
        <f t="shared" si="320"/>
        <v>#N/A</v>
      </c>
      <c r="OT64" s="146" t="e">
        <f t="shared" si="320"/>
        <v>#N/A</v>
      </c>
      <c r="OU64" s="146" t="e">
        <f t="shared" si="320"/>
        <v>#N/A</v>
      </c>
      <c r="OV64" s="146" t="e">
        <f t="shared" si="320"/>
        <v>#N/A</v>
      </c>
      <c r="OW64" s="146" t="e">
        <f t="shared" si="320"/>
        <v>#N/A</v>
      </c>
      <c r="OX64" s="146" t="e">
        <f t="shared" si="320"/>
        <v>#N/A</v>
      </c>
      <c r="OY64" s="146" t="e">
        <f t="shared" si="320"/>
        <v>#N/A</v>
      </c>
      <c r="OZ64" s="146" t="e">
        <f t="shared" si="320"/>
        <v>#N/A</v>
      </c>
      <c r="PA64" s="146" t="e">
        <f t="shared" si="23"/>
        <v>#N/A</v>
      </c>
      <c r="PB64" s="146" t="e">
        <f t="shared" si="316"/>
        <v>#N/A</v>
      </c>
      <c r="PC64" s="146" t="e">
        <f t="shared" si="316"/>
        <v>#N/A</v>
      </c>
      <c r="PD64" s="146" t="e">
        <f t="shared" si="316"/>
        <v>#N/A</v>
      </c>
      <c r="PE64" s="146" t="e">
        <f t="shared" si="316"/>
        <v>#N/A</v>
      </c>
      <c r="PF64" s="146" t="e">
        <f t="shared" si="316"/>
        <v>#N/A</v>
      </c>
      <c r="PG64" s="146" t="e">
        <f t="shared" si="316"/>
        <v>#N/A</v>
      </c>
      <c r="PH64" s="146" t="e">
        <f t="shared" si="316"/>
        <v>#N/A</v>
      </c>
      <c r="PI64" s="146" t="e">
        <f t="shared" si="316"/>
        <v>#N/A</v>
      </c>
    </row>
    <row r="65" spans="1:425" hidden="1" x14ac:dyDescent="0.45">
      <c r="A65" s="4">
        <v>62</v>
      </c>
      <c r="B65" s="319" t="str">
        <f>IFERROR(_xlfn.LOGNORM.INV(VLookups!$B$22,LN($G65),LN($K65)),"")</f>
        <v/>
      </c>
      <c r="C65" s="81"/>
      <c r="D65" s="319" t="str">
        <f>IFERROR(_xlfn.LOGNORM.INV(VLookups!$B$23,LN($G65),LN($K65)),"")</f>
        <v/>
      </c>
      <c r="E65" s="32" t="str">
        <f t="shared" si="8"/>
        <v/>
      </c>
      <c r="F65" s="32" t="str">
        <f t="shared" si="9"/>
        <v/>
      </c>
      <c r="G65" s="65" t="str">
        <f>IF(AND(C65&gt;0,NOT(ISBLANK(H65))),IF(VLOOKUP($C$3,VLookups!$A$17:$B$18,2,FALSE),C65*VLOOKUP(H65,VLookups!$A$4:$B$13,2,FALSE),C65),"")</f>
        <v/>
      </c>
      <c r="H65" s="21"/>
      <c r="I65" s="53"/>
      <c r="J65" s="237"/>
      <c r="K65" s="320" t="str">
        <f>IF(C65&gt;0,IF(ISBLANK(J65),IF(ISBLANK(H65),"",VLOOKUP(H65,VLookups!$A$4:$C$13,3,FALSE)),J65),"")</f>
        <v/>
      </c>
      <c r="L65" s="320" t="str">
        <f t="shared" si="10"/>
        <v/>
      </c>
      <c r="M65" s="67" t="str">
        <f t="shared" si="11"/>
        <v/>
      </c>
      <c r="N65" s="81"/>
      <c r="O65" s="230" t="str">
        <f>IF(AND(N65&gt;0,C65&gt;0,NOT(K65="")),ABS(VLOOKUP($N$1,VLookups!$A$27:$B$28,2,FALSE)-_xlfn.LOGNORM.DIST(N65,LN(G65),LN(K65),TRUE)),"")</f>
        <v/>
      </c>
      <c r="P65" s="80" t="str">
        <f>IF(AND($B65&gt;0,$C65&gt;0,$D65&gt;0,NOT(ISBLANK($H65))),_xlfn.LOGNORM.INV(ABS(VLOOKUP($N$1,VLookups!$A$27:$B$28,2,FALSE)-P$3),LN($G65),LN($K65)),"")</f>
        <v/>
      </c>
      <c r="Q65" s="79" t="str">
        <f>IF(AND($B65&gt;0,$C65&gt;0,$D65&gt;0,NOT(ISBLANK($H65))),_xlfn.LOGNORM.INV(ABS(VLOOKUP($N$1,VLookups!$A$27:$B$28,2,FALSE)-Q$3),LN($G65),LN($K65)),"")</f>
        <v/>
      </c>
      <c r="R65" s="80" t="str">
        <f>IF(AND($B65&gt;0,$C65&gt;0,$D65&gt;0,NOT(ISBLANK($H65))),_xlfn.LOGNORM.INV(ABS(VLOOKUP($N$1,VLookups!$A$27:$B$28,2,FALSE)-R$3),LN($G65),LN($K65)),"")</f>
        <v/>
      </c>
      <c r="S65" s="79" t="str">
        <f>IF(AND($B65&gt;0,$C65&gt;0,$D65&gt;0,NOT(ISBLANK($H65))),_xlfn.LOGNORM.INV(ABS(VLOOKUP($N$1,VLookups!$A$27:$B$28,2,FALSE)-S$3),LN($G65),LN($K65)),"")</f>
        <v/>
      </c>
      <c r="T65" s="80" t="str">
        <f>IF(AND($B65&gt;0,$C65&gt;0,$D65&gt;0,NOT(ISBLANK($H65))),_xlfn.LOGNORM.INV(ABS(VLOOKUP($N$1,VLookups!$A$27:$B$28,2,FALSE)-T$3),LN($G65),LN($K65)),"")</f>
        <v/>
      </c>
      <c r="U65" s="79" t="str">
        <f>IF(AND($B65&gt;0,$C65&gt;0,$D65&gt;0,NOT(ISBLANK($H65))),_xlfn.LOGNORM.INV(ABS(VLOOKUP($N$1,VLookups!$A$27:$B$28,2,FALSE)-U$3),LN($G65),LN($K65)),"")</f>
        <v/>
      </c>
      <c r="V65" s="5"/>
      <c r="W65" s="145" t="str">
        <f t="shared" si="12"/>
        <v/>
      </c>
      <c r="X65" s="145" t="str">
        <f t="shared" si="13"/>
        <v/>
      </c>
      <c r="Y65" s="46" t="str">
        <f t="shared" ref="Y65" si="341">IF(ISNONTEXT($W65),X65+$W65,"")</f>
        <v/>
      </c>
      <c r="Z65" s="46" t="str">
        <f t="shared" si="25"/>
        <v/>
      </c>
      <c r="AA65" s="46" t="str">
        <f t="shared" si="26"/>
        <v/>
      </c>
      <c r="AB65" s="46" t="str">
        <f t="shared" si="27"/>
        <v/>
      </c>
      <c r="AC65" s="46" t="str">
        <f t="shared" si="28"/>
        <v/>
      </c>
      <c r="AD65" s="46" t="str">
        <f t="shared" si="29"/>
        <v/>
      </c>
      <c r="AE65" s="46" t="str">
        <f t="shared" si="30"/>
        <v/>
      </c>
      <c r="AF65" s="46" t="str">
        <f t="shared" si="31"/>
        <v/>
      </c>
      <c r="AG65" s="46" t="str">
        <f t="shared" si="32"/>
        <v/>
      </c>
      <c r="AH65" s="46" t="str">
        <f t="shared" si="33"/>
        <v/>
      </c>
      <c r="AI65" s="46" t="str">
        <f t="shared" si="34"/>
        <v/>
      </c>
      <c r="AJ65" s="46" t="str">
        <f t="shared" si="35"/>
        <v/>
      </c>
      <c r="AK65" s="46" t="str">
        <f t="shared" si="36"/>
        <v/>
      </c>
      <c r="AL65" s="46" t="str">
        <f t="shared" si="37"/>
        <v/>
      </c>
      <c r="AM65" s="46" t="str">
        <f t="shared" si="38"/>
        <v/>
      </c>
      <c r="AN65" s="46" t="str">
        <f t="shared" si="39"/>
        <v/>
      </c>
      <c r="AO65" s="46" t="str">
        <f t="shared" si="40"/>
        <v/>
      </c>
      <c r="AP65" s="46" t="str">
        <f t="shared" si="41"/>
        <v/>
      </c>
      <c r="AQ65" s="46" t="str">
        <f t="shared" si="42"/>
        <v/>
      </c>
      <c r="AR65" s="46" t="str">
        <f t="shared" si="43"/>
        <v/>
      </c>
      <c r="AS65" s="46" t="str">
        <f t="shared" si="44"/>
        <v/>
      </c>
      <c r="AT65" s="46" t="str">
        <f t="shared" si="45"/>
        <v/>
      </c>
      <c r="AU65" s="46" t="str">
        <f t="shared" si="46"/>
        <v/>
      </c>
      <c r="AV65" s="46" t="str">
        <f t="shared" si="47"/>
        <v/>
      </c>
      <c r="AW65" s="46" t="str">
        <f t="shared" si="48"/>
        <v/>
      </c>
      <c r="AX65" s="46" t="str">
        <f t="shared" si="49"/>
        <v/>
      </c>
      <c r="AY65" s="46" t="str">
        <f t="shared" si="50"/>
        <v/>
      </c>
      <c r="AZ65" s="46" t="str">
        <f t="shared" si="51"/>
        <v/>
      </c>
      <c r="BA65" s="46" t="str">
        <f t="shared" si="52"/>
        <v/>
      </c>
      <c r="BB65" s="46" t="str">
        <f t="shared" si="53"/>
        <v/>
      </c>
      <c r="BC65" s="46" t="str">
        <f t="shared" si="54"/>
        <v/>
      </c>
      <c r="BD65" s="46" t="str">
        <f t="shared" si="55"/>
        <v/>
      </c>
      <c r="BE65" s="46" t="str">
        <f t="shared" si="56"/>
        <v/>
      </c>
      <c r="BF65" s="46" t="str">
        <f t="shared" si="57"/>
        <v/>
      </c>
      <c r="BG65" s="46" t="str">
        <f t="shared" si="58"/>
        <v/>
      </c>
      <c r="BH65" s="46" t="str">
        <f t="shared" si="59"/>
        <v/>
      </c>
      <c r="BI65" s="46" t="str">
        <f t="shared" si="60"/>
        <v/>
      </c>
      <c r="BJ65" s="46" t="str">
        <f t="shared" si="61"/>
        <v/>
      </c>
      <c r="BK65" s="46" t="str">
        <f t="shared" si="62"/>
        <v/>
      </c>
      <c r="BL65" s="46" t="str">
        <f t="shared" si="63"/>
        <v/>
      </c>
      <c r="BM65" s="46" t="str">
        <f t="shared" si="64"/>
        <v/>
      </c>
      <c r="BN65" s="46" t="str">
        <f t="shared" si="65"/>
        <v/>
      </c>
      <c r="BO65" s="46" t="str">
        <f t="shared" si="66"/>
        <v/>
      </c>
      <c r="BP65" s="46" t="str">
        <f t="shared" si="67"/>
        <v/>
      </c>
      <c r="BQ65" s="46" t="str">
        <f t="shared" si="68"/>
        <v/>
      </c>
      <c r="BR65" s="46" t="str">
        <f t="shared" si="69"/>
        <v/>
      </c>
      <c r="BS65" s="46" t="str">
        <f t="shared" si="70"/>
        <v/>
      </c>
      <c r="BT65" s="46" t="str">
        <f t="shared" si="71"/>
        <v/>
      </c>
      <c r="BU65" s="46" t="str">
        <f t="shared" si="72"/>
        <v/>
      </c>
      <c r="BV65" s="46" t="str">
        <f t="shared" si="73"/>
        <v/>
      </c>
      <c r="BW65" s="46" t="str">
        <f t="shared" si="74"/>
        <v/>
      </c>
      <c r="BX65" s="46" t="str">
        <f t="shared" si="75"/>
        <v/>
      </c>
      <c r="BY65" s="46" t="str">
        <f t="shared" si="76"/>
        <v/>
      </c>
      <c r="BZ65" s="46" t="str">
        <f t="shared" si="77"/>
        <v/>
      </c>
      <c r="CA65" s="46" t="str">
        <f t="shared" si="78"/>
        <v/>
      </c>
      <c r="CB65" s="46" t="str">
        <f t="shared" si="79"/>
        <v/>
      </c>
      <c r="CC65" s="46" t="str">
        <f t="shared" si="80"/>
        <v/>
      </c>
      <c r="CD65" s="46" t="str">
        <f t="shared" si="81"/>
        <v/>
      </c>
      <c r="CE65" s="46" t="str">
        <f t="shared" si="82"/>
        <v/>
      </c>
      <c r="CF65" s="46" t="str">
        <f t="shared" si="83"/>
        <v/>
      </c>
      <c r="CG65" s="46" t="str">
        <f t="shared" si="84"/>
        <v/>
      </c>
      <c r="CH65" s="46" t="str">
        <f t="shared" si="85"/>
        <v/>
      </c>
      <c r="CI65" s="46" t="str">
        <f t="shared" si="86"/>
        <v/>
      </c>
      <c r="CJ65" s="46" t="str">
        <f t="shared" si="87"/>
        <v/>
      </c>
      <c r="CK65" s="46" t="str">
        <f t="shared" si="18"/>
        <v/>
      </c>
      <c r="CL65" s="46" t="str">
        <f t="shared" si="88"/>
        <v/>
      </c>
      <c r="CM65" s="46" t="str">
        <f t="shared" si="89"/>
        <v/>
      </c>
      <c r="CN65" s="46" t="str">
        <f t="shared" si="90"/>
        <v/>
      </c>
      <c r="CO65" s="46" t="str">
        <f t="shared" si="91"/>
        <v/>
      </c>
      <c r="CP65" s="46" t="str">
        <f t="shared" si="92"/>
        <v/>
      </c>
      <c r="CQ65" s="46" t="str">
        <f t="shared" si="93"/>
        <v/>
      </c>
      <c r="CR65" s="46" t="str">
        <f t="shared" si="94"/>
        <v/>
      </c>
      <c r="CS65" s="46" t="str">
        <f t="shared" si="95"/>
        <v/>
      </c>
      <c r="CT65" s="46" t="str">
        <f t="shared" si="96"/>
        <v/>
      </c>
      <c r="CU65" s="46" t="str">
        <f t="shared" si="97"/>
        <v/>
      </c>
      <c r="CV65" s="46" t="str">
        <f t="shared" si="98"/>
        <v/>
      </c>
      <c r="CW65" s="46" t="str">
        <f t="shared" si="99"/>
        <v/>
      </c>
      <c r="CX65" s="46" t="str">
        <f t="shared" si="100"/>
        <v/>
      </c>
      <c r="CY65" s="46" t="str">
        <f t="shared" si="101"/>
        <v/>
      </c>
      <c r="CZ65" s="46" t="str">
        <f t="shared" si="102"/>
        <v/>
      </c>
      <c r="DA65" s="46" t="str">
        <f t="shared" si="103"/>
        <v/>
      </c>
      <c r="DB65" s="46" t="str">
        <f t="shared" si="104"/>
        <v/>
      </c>
      <c r="DC65" s="46" t="str">
        <f t="shared" si="105"/>
        <v/>
      </c>
      <c r="DD65" s="46" t="str">
        <f t="shared" si="106"/>
        <v/>
      </c>
      <c r="DE65" s="46" t="str">
        <f t="shared" si="107"/>
        <v/>
      </c>
      <c r="DF65" s="46" t="str">
        <f t="shared" si="108"/>
        <v/>
      </c>
      <c r="DG65" s="46" t="str">
        <f t="shared" si="109"/>
        <v/>
      </c>
      <c r="DH65" s="46" t="str">
        <f t="shared" si="110"/>
        <v/>
      </c>
      <c r="DI65" s="46" t="str">
        <f t="shared" si="111"/>
        <v/>
      </c>
      <c r="DJ65" s="46" t="str">
        <f t="shared" si="112"/>
        <v/>
      </c>
      <c r="DK65" s="46" t="str">
        <f t="shared" si="113"/>
        <v/>
      </c>
      <c r="DL65" s="46" t="str">
        <f t="shared" si="114"/>
        <v/>
      </c>
      <c r="DM65" s="46" t="str">
        <f t="shared" si="115"/>
        <v/>
      </c>
      <c r="DN65" s="46" t="str">
        <f t="shared" si="116"/>
        <v/>
      </c>
      <c r="DO65" s="46" t="str">
        <f t="shared" si="117"/>
        <v/>
      </c>
      <c r="DP65" s="46" t="str">
        <f t="shared" si="118"/>
        <v/>
      </c>
      <c r="DQ65" s="46" t="str">
        <f t="shared" si="119"/>
        <v/>
      </c>
      <c r="DR65" s="46" t="str">
        <f t="shared" si="120"/>
        <v/>
      </c>
      <c r="DS65" s="46" t="str">
        <f t="shared" si="121"/>
        <v/>
      </c>
      <c r="DT65" s="46" t="str">
        <f t="shared" si="122"/>
        <v/>
      </c>
      <c r="DU65" s="46" t="str">
        <f t="shared" si="123"/>
        <v/>
      </c>
      <c r="DV65" s="46" t="str">
        <f t="shared" si="124"/>
        <v/>
      </c>
      <c r="DW65" s="46" t="str">
        <f t="shared" si="125"/>
        <v/>
      </c>
      <c r="DX65" s="46" t="str">
        <f t="shared" si="126"/>
        <v/>
      </c>
      <c r="DY65" s="46" t="str">
        <f t="shared" si="127"/>
        <v/>
      </c>
      <c r="DZ65" s="46" t="str">
        <f t="shared" si="128"/>
        <v/>
      </c>
      <c r="EA65" s="46" t="str">
        <f t="shared" si="129"/>
        <v/>
      </c>
      <c r="EB65" s="46" t="str">
        <f t="shared" si="130"/>
        <v/>
      </c>
      <c r="EC65" s="46" t="str">
        <f t="shared" si="131"/>
        <v/>
      </c>
      <c r="ED65" s="46" t="str">
        <f t="shared" si="132"/>
        <v/>
      </c>
      <c r="EE65" s="46" t="str">
        <f t="shared" si="133"/>
        <v/>
      </c>
      <c r="EF65" s="46" t="str">
        <f t="shared" si="134"/>
        <v/>
      </c>
      <c r="EG65" s="46" t="str">
        <f t="shared" si="135"/>
        <v/>
      </c>
      <c r="EH65" s="46" t="str">
        <f t="shared" si="136"/>
        <v/>
      </c>
      <c r="EI65" s="46" t="str">
        <f t="shared" si="137"/>
        <v/>
      </c>
      <c r="EJ65" s="46" t="str">
        <f t="shared" si="138"/>
        <v/>
      </c>
      <c r="EK65" s="46" t="str">
        <f t="shared" si="139"/>
        <v/>
      </c>
      <c r="EL65" s="46" t="str">
        <f t="shared" si="140"/>
        <v/>
      </c>
      <c r="EM65" s="46" t="str">
        <f t="shared" si="141"/>
        <v/>
      </c>
      <c r="EN65" s="46" t="str">
        <f t="shared" si="142"/>
        <v/>
      </c>
      <c r="EO65" s="46" t="str">
        <f t="shared" si="143"/>
        <v/>
      </c>
      <c r="EP65" s="46" t="str">
        <f t="shared" si="144"/>
        <v/>
      </c>
      <c r="EQ65" s="46" t="str">
        <f t="shared" si="145"/>
        <v/>
      </c>
      <c r="ER65" s="46" t="str">
        <f t="shared" si="146"/>
        <v/>
      </c>
      <c r="ES65" s="46" t="str">
        <f t="shared" si="147"/>
        <v/>
      </c>
      <c r="ET65" s="46" t="str">
        <f t="shared" si="148"/>
        <v/>
      </c>
      <c r="EU65" s="46" t="str">
        <f t="shared" si="149"/>
        <v/>
      </c>
      <c r="EV65" s="46" t="str">
        <f t="shared" si="150"/>
        <v/>
      </c>
      <c r="EW65" s="46" t="str">
        <f t="shared" si="19"/>
        <v/>
      </c>
      <c r="EX65" s="46" t="str">
        <f t="shared" si="151"/>
        <v/>
      </c>
      <c r="EY65" s="46" t="str">
        <f t="shared" si="152"/>
        <v/>
      </c>
      <c r="EZ65" s="46" t="str">
        <f t="shared" si="153"/>
        <v/>
      </c>
      <c r="FA65" s="46" t="str">
        <f t="shared" si="154"/>
        <v/>
      </c>
      <c r="FB65" s="46" t="str">
        <f t="shared" si="155"/>
        <v/>
      </c>
      <c r="FC65" s="46" t="str">
        <f t="shared" si="156"/>
        <v/>
      </c>
      <c r="FD65" s="46" t="str">
        <f t="shared" si="157"/>
        <v/>
      </c>
      <c r="FE65" s="46" t="str">
        <f t="shared" si="158"/>
        <v/>
      </c>
      <c r="FF65" s="46" t="str">
        <f t="shared" si="159"/>
        <v/>
      </c>
      <c r="FG65" s="46" t="str">
        <f t="shared" si="160"/>
        <v/>
      </c>
      <c r="FH65" s="46" t="str">
        <f t="shared" si="161"/>
        <v/>
      </c>
      <c r="FI65" s="46" t="str">
        <f t="shared" si="162"/>
        <v/>
      </c>
      <c r="FJ65" s="46" t="str">
        <f t="shared" si="163"/>
        <v/>
      </c>
      <c r="FK65" s="46" t="str">
        <f t="shared" si="164"/>
        <v/>
      </c>
      <c r="FL65" s="46" t="str">
        <f t="shared" si="165"/>
        <v/>
      </c>
      <c r="FM65" s="46" t="str">
        <f t="shared" si="166"/>
        <v/>
      </c>
      <c r="FN65" s="46" t="str">
        <f t="shared" si="167"/>
        <v/>
      </c>
      <c r="FO65" s="46" t="str">
        <f t="shared" si="168"/>
        <v/>
      </c>
      <c r="FP65" s="46" t="str">
        <f t="shared" si="169"/>
        <v/>
      </c>
      <c r="FQ65" s="46" t="str">
        <f t="shared" si="170"/>
        <v/>
      </c>
      <c r="FR65" s="46" t="str">
        <f t="shared" si="171"/>
        <v/>
      </c>
      <c r="FS65" s="46" t="str">
        <f t="shared" si="172"/>
        <v/>
      </c>
      <c r="FT65" s="46" t="str">
        <f t="shared" si="173"/>
        <v/>
      </c>
      <c r="FU65" s="46" t="str">
        <f t="shared" si="174"/>
        <v/>
      </c>
      <c r="FV65" s="46" t="str">
        <f t="shared" si="175"/>
        <v/>
      </c>
      <c r="FW65" s="46" t="str">
        <f t="shared" si="176"/>
        <v/>
      </c>
      <c r="FX65" s="46" t="str">
        <f t="shared" si="177"/>
        <v/>
      </c>
      <c r="FY65" s="46" t="str">
        <f t="shared" si="178"/>
        <v/>
      </c>
      <c r="FZ65" s="46" t="str">
        <f t="shared" si="179"/>
        <v/>
      </c>
      <c r="GA65" s="46" t="str">
        <f t="shared" si="180"/>
        <v/>
      </c>
      <c r="GB65" s="46" t="str">
        <f t="shared" si="181"/>
        <v/>
      </c>
      <c r="GC65" s="46" t="str">
        <f t="shared" si="182"/>
        <v/>
      </c>
      <c r="GD65" s="46" t="str">
        <f t="shared" si="183"/>
        <v/>
      </c>
      <c r="GE65" s="46" t="str">
        <f t="shared" si="184"/>
        <v/>
      </c>
      <c r="GF65" s="46" t="str">
        <f t="shared" si="185"/>
        <v/>
      </c>
      <c r="GG65" s="46" t="str">
        <f t="shared" si="186"/>
        <v/>
      </c>
      <c r="GH65" s="46" t="str">
        <f t="shared" si="187"/>
        <v/>
      </c>
      <c r="GI65" s="46" t="str">
        <f t="shared" si="188"/>
        <v/>
      </c>
      <c r="GJ65" s="46" t="str">
        <f t="shared" si="189"/>
        <v/>
      </c>
      <c r="GK65" s="46" t="str">
        <f t="shared" si="190"/>
        <v/>
      </c>
      <c r="GL65" s="46" t="str">
        <f t="shared" si="191"/>
        <v/>
      </c>
      <c r="GM65" s="46" t="str">
        <f t="shared" si="192"/>
        <v/>
      </c>
      <c r="GN65" s="46" t="str">
        <f t="shared" si="193"/>
        <v/>
      </c>
      <c r="GO65" s="46" t="str">
        <f t="shared" si="194"/>
        <v/>
      </c>
      <c r="GP65" s="46" t="str">
        <f t="shared" si="195"/>
        <v/>
      </c>
      <c r="GQ65" s="46" t="str">
        <f t="shared" si="196"/>
        <v/>
      </c>
      <c r="GR65" s="46" t="str">
        <f t="shared" si="197"/>
        <v/>
      </c>
      <c r="GS65" s="46" t="str">
        <f t="shared" si="198"/>
        <v/>
      </c>
      <c r="GT65" s="46" t="str">
        <f t="shared" si="199"/>
        <v/>
      </c>
      <c r="GU65" s="46" t="str">
        <f t="shared" si="200"/>
        <v/>
      </c>
      <c r="GV65" s="46" t="str">
        <f t="shared" si="201"/>
        <v/>
      </c>
      <c r="GW65" s="46" t="str">
        <f t="shared" si="202"/>
        <v/>
      </c>
      <c r="GX65" s="46" t="str">
        <f t="shared" si="203"/>
        <v/>
      </c>
      <c r="GY65" s="46" t="str">
        <f t="shared" si="204"/>
        <v/>
      </c>
      <c r="GZ65" s="46" t="str">
        <f t="shared" si="205"/>
        <v/>
      </c>
      <c r="HA65" s="46" t="str">
        <f t="shared" si="206"/>
        <v/>
      </c>
      <c r="HB65" s="46" t="str">
        <f t="shared" si="207"/>
        <v/>
      </c>
      <c r="HC65" s="46" t="str">
        <f t="shared" si="208"/>
        <v/>
      </c>
      <c r="HD65" s="46" t="str">
        <f t="shared" si="209"/>
        <v/>
      </c>
      <c r="HE65" s="46" t="str">
        <f t="shared" si="210"/>
        <v/>
      </c>
      <c r="HF65" s="46" t="str">
        <f t="shared" si="211"/>
        <v/>
      </c>
      <c r="HG65" s="46" t="str">
        <f t="shared" si="212"/>
        <v/>
      </c>
      <c r="HH65" s="46" t="str">
        <f t="shared" si="213"/>
        <v/>
      </c>
      <c r="HI65" s="46" t="str">
        <f t="shared" si="20"/>
        <v/>
      </c>
      <c r="HJ65" s="46" t="str">
        <f t="shared" si="241"/>
        <v/>
      </c>
      <c r="HK65" s="46" t="str">
        <f t="shared" si="242"/>
        <v/>
      </c>
      <c r="HL65" s="46" t="str">
        <f t="shared" si="243"/>
        <v/>
      </c>
      <c r="HM65" s="46" t="str">
        <f t="shared" si="244"/>
        <v/>
      </c>
      <c r="HN65" s="46" t="str">
        <f t="shared" si="245"/>
        <v/>
      </c>
      <c r="HO65" s="46" t="str">
        <f t="shared" si="246"/>
        <v/>
      </c>
      <c r="HP65" s="46" t="str">
        <f t="shared" si="247"/>
        <v/>
      </c>
      <c r="HQ65" s="146" t="e">
        <f t="shared" si="283"/>
        <v>#N/A</v>
      </c>
      <c r="HR65" s="146" t="e">
        <f t="shared" si="329"/>
        <v>#N/A</v>
      </c>
      <c r="HS65" s="146" t="e">
        <f t="shared" si="329"/>
        <v>#N/A</v>
      </c>
      <c r="HT65" s="146" t="e">
        <f t="shared" si="329"/>
        <v>#N/A</v>
      </c>
      <c r="HU65" s="146" t="e">
        <f t="shared" ref="HU65:II80" si="342">IF(ISNONTEXT($K65),_xlfn.LOGNORM.DIST(AB65,LN($G65),LN($K65),FALSE),NA())</f>
        <v>#N/A</v>
      </c>
      <c r="HV65" s="146" t="e">
        <f t="shared" si="342"/>
        <v>#N/A</v>
      </c>
      <c r="HW65" s="146" t="e">
        <f t="shared" si="342"/>
        <v>#N/A</v>
      </c>
      <c r="HX65" s="146" t="e">
        <f t="shared" si="342"/>
        <v>#N/A</v>
      </c>
      <c r="HY65" s="146" t="e">
        <f t="shared" si="342"/>
        <v>#N/A</v>
      </c>
      <c r="HZ65" s="146" t="e">
        <f t="shared" si="342"/>
        <v>#N/A</v>
      </c>
      <c r="IA65" s="146" t="e">
        <f t="shared" si="342"/>
        <v>#N/A</v>
      </c>
      <c r="IB65" s="146" t="e">
        <f t="shared" si="342"/>
        <v>#N/A</v>
      </c>
      <c r="IC65" s="146" t="e">
        <f t="shared" si="342"/>
        <v>#N/A</v>
      </c>
      <c r="ID65" s="146" t="e">
        <f t="shared" si="342"/>
        <v>#N/A</v>
      </c>
      <c r="IE65" s="146" t="e">
        <f t="shared" si="342"/>
        <v>#N/A</v>
      </c>
      <c r="IF65" s="146" t="e">
        <f t="shared" si="342"/>
        <v>#N/A</v>
      </c>
      <c r="IG65" s="146" t="e">
        <f t="shared" si="342"/>
        <v>#N/A</v>
      </c>
      <c r="IH65" s="146" t="e">
        <f t="shared" si="342"/>
        <v>#N/A</v>
      </c>
      <c r="II65" s="146" t="e">
        <f t="shared" si="342"/>
        <v>#N/A</v>
      </c>
      <c r="IJ65" s="146" t="e">
        <f t="shared" si="337"/>
        <v>#N/A</v>
      </c>
      <c r="IK65" s="146" t="e">
        <f t="shared" si="337"/>
        <v>#N/A</v>
      </c>
      <c r="IL65" s="146" t="e">
        <f t="shared" si="337"/>
        <v>#N/A</v>
      </c>
      <c r="IM65" s="146" t="e">
        <f t="shared" si="337"/>
        <v>#N/A</v>
      </c>
      <c r="IN65" s="146" t="e">
        <f t="shared" si="337"/>
        <v>#N/A</v>
      </c>
      <c r="IO65" s="146" t="e">
        <f t="shared" si="337"/>
        <v>#N/A</v>
      </c>
      <c r="IP65" s="146" t="e">
        <f t="shared" si="337"/>
        <v>#N/A</v>
      </c>
      <c r="IQ65" s="146" t="e">
        <f t="shared" si="337"/>
        <v>#N/A</v>
      </c>
      <c r="IR65" s="146" t="e">
        <f t="shared" si="337"/>
        <v>#N/A</v>
      </c>
      <c r="IS65" s="146" t="e">
        <f t="shared" si="337"/>
        <v>#N/A</v>
      </c>
      <c r="IT65" s="146" t="e">
        <f t="shared" si="337"/>
        <v>#N/A</v>
      </c>
      <c r="IU65" s="146" t="e">
        <f t="shared" si="337"/>
        <v>#N/A</v>
      </c>
      <c r="IV65" s="146" t="e">
        <f t="shared" si="337"/>
        <v>#N/A</v>
      </c>
      <c r="IW65" s="146" t="e">
        <f t="shared" si="337"/>
        <v>#N/A</v>
      </c>
      <c r="IX65" s="146" t="e">
        <f t="shared" si="337"/>
        <v>#N/A</v>
      </c>
      <c r="IY65" s="146" t="e">
        <f t="shared" si="333"/>
        <v>#N/A</v>
      </c>
      <c r="IZ65" s="146" t="e">
        <f t="shared" si="333"/>
        <v>#N/A</v>
      </c>
      <c r="JA65" s="146" t="e">
        <f t="shared" si="333"/>
        <v>#N/A</v>
      </c>
      <c r="JB65" s="146" t="e">
        <f t="shared" si="333"/>
        <v>#N/A</v>
      </c>
      <c r="JC65" s="146" t="e">
        <f t="shared" si="333"/>
        <v>#N/A</v>
      </c>
      <c r="JD65" s="146" t="e">
        <f t="shared" si="333"/>
        <v>#N/A</v>
      </c>
      <c r="JE65" s="146" t="e">
        <f t="shared" si="333"/>
        <v>#N/A</v>
      </c>
      <c r="JF65" s="146" t="e">
        <f t="shared" si="333"/>
        <v>#N/A</v>
      </c>
      <c r="JG65" s="146" t="e">
        <f t="shared" si="333"/>
        <v>#N/A</v>
      </c>
      <c r="JH65" s="146" t="e">
        <f t="shared" si="333"/>
        <v>#N/A</v>
      </c>
      <c r="JI65" s="146" t="e">
        <f t="shared" si="333"/>
        <v>#N/A</v>
      </c>
      <c r="JJ65" s="146" t="e">
        <f t="shared" si="333"/>
        <v>#N/A</v>
      </c>
      <c r="JK65" s="146" t="e">
        <f t="shared" si="333"/>
        <v>#N/A</v>
      </c>
      <c r="JL65" s="146" t="e">
        <f t="shared" si="333"/>
        <v>#N/A</v>
      </c>
      <c r="JM65" s="146" t="e">
        <f t="shared" si="333"/>
        <v>#N/A</v>
      </c>
      <c r="JN65" s="146" t="e">
        <f t="shared" si="318"/>
        <v>#N/A</v>
      </c>
      <c r="JO65" s="146" t="e">
        <f t="shared" si="318"/>
        <v>#N/A</v>
      </c>
      <c r="JP65" s="146" t="e">
        <f t="shared" si="318"/>
        <v>#N/A</v>
      </c>
      <c r="JQ65" s="146" t="e">
        <f t="shared" si="318"/>
        <v>#N/A</v>
      </c>
      <c r="JR65" s="146" t="e">
        <f t="shared" si="318"/>
        <v>#N/A</v>
      </c>
      <c r="JS65" s="146" t="e">
        <f t="shared" si="318"/>
        <v>#N/A</v>
      </c>
      <c r="JT65" s="146" t="e">
        <f t="shared" si="318"/>
        <v>#N/A</v>
      </c>
      <c r="JU65" s="146" t="e">
        <f t="shared" si="318"/>
        <v>#N/A</v>
      </c>
      <c r="JV65" s="146" t="e">
        <f t="shared" si="318"/>
        <v>#N/A</v>
      </c>
      <c r="JW65" s="146" t="e">
        <f t="shared" si="318"/>
        <v>#N/A</v>
      </c>
      <c r="JX65" s="146" t="e">
        <f t="shared" si="318"/>
        <v>#N/A</v>
      </c>
      <c r="JY65" s="146" t="e">
        <f t="shared" si="318"/>
        <v>#N/A</v>
      </c>
      <c r="JZ65" s="146" t="e">
        <f t="shared" si="318"/>
        <v>#N/A</v>
      </c>
      <c r="KA65" s="146" t="e">
        <f t="shared" si="318"/>
        <v>#N/A</v>
      </c>
      <c r="KB65" s="146" t="e">
        <f t="shared" si="318"/>
        <v>#N/A</v>
      </c>
      <c r="KC65" s="146" t="e">
        <f t="shared" si="21"/>
        <v>#N/A</v>
      </c>
      <c r="KD65" s="146" t="e">
        <f t="shared" si="330"/>
        <v>#N/A</v>
      </c>
      <c r="KE65" s="146" t="e">
        <f t="shared" si="330"/>
        <v>#N/A</v>
      </c>
      <c r="KF65" s="146" t="e">
        <f t="shared" si="330"/>
        <v>#N/A</v>
      </c>
      <c r="KG65" s="146" t="e">
        <f t="shared" ref="KG65:KU80" si="343">IF(ISNONTEXT($K65),_xlfn.LOGNORM.DIST(CN65,LN($G65),LN($K65),FALSE),NA())</f>
        <v>#N/A</v>
      </c>
      <c r="KH65" s="146" t="e">
        <f t="shared" si="343"/>
        <v>#N/A</v>
      </c>
      <c r="KI65" s="146" t="e">
        <f t="shared" si="343"/>
        <v>#N/A</v>
      </c>
      <c r="KJ65" s="146" t="e">
        <f t="shared" si="343"/>
        <v>#N/A</v>
      </c>
      <c r="KK65" s="146" t="e">
        <f t="shared" si="343"/>
        <v>#N/A</v>
      </c>
      <c r="KL65" s="146" t="e">
        <f t="shared" si="343"/>
        <v>#N/A</v>
      </c>
      <c r="KM65" s="146" t="e">
        <f t="shared" si="343"/>
        <v>#N/A</v>
      </c>
      <c r="KN65" s="146" t="e">
        <f t="shared" si="343"/>
        <v>#N/A</v>
      </c>
      <c r="KO65" s="146" t="e">
        <f t="shared" si="343"/>
        <v>#N/A</v>
      </c>
      <c r="KP65" s="146" t="e">
        <f t="shared" si="343"/>
        <v>#N/A</v>
      </c>
      <c r="KQ65" s="146" t="e">
        <f t="shared" si="343"/>
        <v>#N/A</v>
      </c>
      <c r="KR65" s="146" t="e">
        <f t="shared" si="343"/>
        <v>#N/A</v>
      </c>
      <c r="KS65" s="146" t="e">
        <f t="shared" si="343"/>
        <v>#N/A</v>
      </c>
      <c r="KT65" s="146" t="e">
        <f t="shared" si="343"/>
        <v>#N/A</v>
      </c>
      <c r="KU65" s="146" t="e">
        <f t="shared" si="343"/>
        <v>#N/A</v>
      </c>
      <c r="KV65" s="146" t="e">
        <f t="shared" si="338"/>
        <v>#N/A</v>
      </c>
      <c r="KW65" s="146" t="e">
        <f t="shared" si="338"/>
        <v>#N/A</v>
      </c>
      <c r="KX65" s="146" t="e">
        <f t="shared" si="338"/>
        <v>#N/A</v>
      </c>
      <c r="KY65" s="146" t="e">
        <f t="shared" si="338"/>
        <v>#N/A</v>
      </c>
      <c r="KZ65" s="146" t="e">
        <f t="shared" si="338"/>
        <v>#N/A</v>
      </c>
      <c r="LA65" s="146" t="e">
        <f t="shared" si="338"/>
        <v>#N/A</v>
      </c>
      <c r="LB65" s="146" t="e">
        <f t="shared" si="338"/>
        <v>#N/A</v>
      </c>
      <c r="LC65" s="146" t="e">
        <f t="shared" si="338"/>
        <v>#N/A</v>
      </c>
      <c r="LD65" s="146" t="e">
        <f t="shared" si="338"/>
        <v>#N/A</v>
      </c>
      <c r="LE65" s="146" t="e">
        <f t="shared" si="338"/>
        <v>#N/A</v>
      </c>
      <c r="LF65" s="146" t="e">
        <f t="shared" si="338"/>
        <v>#N/A</v>
      </c>
      <c r="LG65" s="146" t="e">
        <f t="shared" si="338"/>
        <v>#N/A</v>
      </c>
      <c r="LH65" s="146" t="e">
        <f t="shared" si="338"/>
        <v>#N/A</v>
      </c>
      <c r="LI65" s="146" t="e">
        <f t="shared" si="338"/>
        <v>#N/A</v>
      </c>
      <c r="LJ65" s="146" t="e">
        <f t="shared" si="338"/>
        <v>#N/A</v>
      </c>
      <c r="LK65" s="146" t="e">
        <f t="shared" si="334"/>
        <v>#N/A</v>
      </c>
      <c r="LL65" s="146" t="e">
        <f t="shared" si="334"/>
        <v>#N/A</v>
      </c>
      <c r="LM65" s="146" t="e">
        <f t="shared" si="334"/>
        <v>#N/A</v>
      </c>
      <c r="LN65" s="146" t="e">
        <f t="shared" si="334"/>
        <v>#N/A</v>
      </c>
      <c r="LO65" s="146" t="e">
        <f t="shared" si="334"/>
        <v>#N/A</v>
      </c>
      <c r="LP65" s="146" t="e">
        <f t="shared" si="334"/>
        <v>#N/A</v>
      </c>
      <c r="LQ65" s="146" t="e">
        <f t="shared" si="334"/>
        <v>#N/A</v>
      </c>
      <c r="LR65" s="146" t="e">
        <f t="shared" si="334"/>
        <v>#N/A</v>
      </c>
      <c r="LS65" s="146" t="e">
        <f t="shared" si="334"/>
        <v>#N/A</v>
      </c>
      <c r="LT65" s="146" t="e">
        <f t="shared" si="334"/>
        <v>#N/A</v>
      </c>
      <c r="LU65" s="146" t="e">
        <f t="shared" si="334"/>
        <v>#N/A</v>
      </c>
      <c r="LV65" s="146" t="e">
        <f t="shared" si="334"/>
        <v>#N/A</v>
      </c>
      <c r="LW65" s="146" t="e">
        <f t="shared" si="334"/>
        <v>#N/A</v>
      </c>
      <c r="LX65" s="146" t="e">
        <f t="shared" si="334"/>
        <v>#N/A</v>
      </c>
      <c r="LY65" s="146" t="e">
        <f t="shared" si="334"/>
        <v>#N/A</v>
      </c>
      <c r="LZ65" s="146" t="e">
        <f t="shared" si="319"/>
        <v>#N/A</v>
      </c>
      <c r="MA65" s="146" t="e">
        <f t="shared" si="319"/>
        <v>#N/A</v>
      </c>
      <c r="MB65" s="146" t="e">
        <f t="shared" si="319"/>
        <v>#N/A</v>
      </c>
      <c r="MC65" s="146" t="e">
        <f t="shared" si="319"/>
        <v>#N/A</v>
      </c>
      <c r="MD65" s="146" t="e">
        <f t="shared" si="319"/>
        <v>#N/A</v>
      </c>
      <c r="ME65" s="146" t="e">
        <f t="shared" si="319"/>
        <v>#N/A</v>
      </c>
      <c r="MF65" s="146" t="e">
        <f t="shared" si="319"/>
        <v>#N/A</v>
      </c>
      <c r="MG65" s="146" t="e">
        <f t="shared" si="319"/>
        <v>#N/A</v>
      </c>
      <c r="MH65" s="146" t="e">
        <f t="shared" si="319"/>
        <v>#N/A</v>
      </c>
      <c r="MI65" s="146" t="e">
        <f t="shared" si="319"/>
        <v>#N/A</v>
      </c>
      <c r="MJ65" s="146" t="e">
        <f t="shared" si="319"/>
        <v>#N/A</v>
      </c>
      <c r="MK65" s="146" t="e">
        <f t="shared" si="319"/>
        <v>#N/A</v>
      </c>
      <c r="ML65" s="146" t="e">
        <f t="shared" si="319"/>
        <v>#N/A</v>
      </c>
      <c r="MM65" s="146" t="e">
        <f t="shared" si="319"/>
        <v>#N/A</v>
      </c>
      <c r="MN65" s="146" t="e">
        <f t="shared" si="319"/>
        <v>#N/A</v>
      </c>
      <c r="MO65" s="146" t="e">
        <f t="shared" si="22"/>
        <v>#N/A</v>
      </c>
      <c r="MP65" s="146" t="e">
        <f t="shared" si="331"/>
        <v>#N/A</v>
      </c>
      <c r="MQ65" s="146" t="e">
        <f t="shared" si="331"/>
        <v>#N/A</v>
      </c>
      <c r="MR65" s="146" t="e">
        <f t="shared" si="331"/>
        <v>#N/A</v>
      </c>
      <c r="MS65" s="146" t="e">
        <f t="shared" ref="MS65:NG80" si="344">IF(ISNONTEXT($K65),_xlfn.LOGNORM.DIST(EZ65,LN($G65),LN($K65),FALSE),NA())</f>
        <v>#N/A</v>
      </c>
      <c r="MT65" s="146" t="e">
        <f t="shared" si="344"/>
        <v>#N/A</v>
      </c>
      <c r="MU65" s="146" t="e">
        <f t="shared" si="344"/>
        <v>#N/A</v>
      </c>
      <c r="MV65" s="146" t="e">
        <f t="shared" si="344"/>
        <v>#N/A</v>
      </c>
      <c r="MW65" s="146" t="e">
        <f t="shared" si="344"/>
        <v>#N/A</v>
      </c>
      <c r="MX65" s="146" t="e">
        <f t="shared" si="344"/>
        <v>#N/A</v>
      </c>
      <c r="MY65" s="146" t="e">
        <f t="shared" si="344"/>
        <v>#N/A</v>
      </c>
      <c r="MZ65" s="146" t="e">
        <f t="shared" si="344"/>
        <v>#N/A</v>
      </c>
      <c r="NA65" s="146" t="e">
        <f t="shared" si="344"/>
        <v>#N/A</v>
      </c>
      <c r="NB65" s="146" t="e">
        <f t="shared" si="344"/>
        <v>#N/A</v>
      </c>
      <c r="NC65" s="146" t="e">
        <f t="shared" si="344"/>
        <v>#N/A</v>
      </c>
      <c r="ND65" s="146" t="e">
        <f t="shared" si="344"/>
        <v>#N/A</v>
      </c>
      <c r="NE65" s="146" t="e">
        <f t="shared" si="344"/>
        <v>#N/A</v>
      </c>
      <c r="NF65" s="146" t="e">
        <f t="shared" si="344"/>
        <v>#N/A</v>
      </c>
      <c r="NG65" s="146" t="e">
        <f t="shared" si="344"/>
        <v>#N/A</v>
      </c>
      <c r="NH65" s="146" t="e">
        <f t="shared" si="339"/>
        <v>#N/A</v>
      </c>
      <c r="NI65" s="146" t="e">
        <f t="shared" si="339"/>
        <v>#N/A</v>
      </c>
      <c r="NJ65" s="146" t="e">
        <f t="shared" si="339"/>
        <v>#N/A</v>
      </c>
      <c r="NK65" s="146" t="e">
        <f t="shared" si="339"/>
        <v>#N/A</v>
      </c>
      <c r="NL65" s="146" t="e">
        <f t="shared" si="339"/>
        <v>#N/A</v>
      </c>
      <c r="NM65" s="146" t="e">
        <f t="shared" si="339"/>
        <v>#N/A</v>
      </c>
      <c r="NN65" s="146" t="e">
        <f t="shared" si="339"/>
        <v>#N/A</v>
      </c>
      <c r="NO65" s="146" t="e">
        <f t="shared" si="339"/>
        <v>#N/A</v>
      </c>
      <c r="NP65" s="146" t="e">
        <f t="shared" si="339"/>
        <v>#N/A</v>
      </c>
      <c r="NQ65" s="146" t="e">
        <f t="shared" si="339"/>
        <v>#N/A</v>
      </c>
      <c r="NR65" s="146" t="e">
        <f t="shared" si="339"/>
        <v>#N/A</v>
      </c>
      <c r="NS65" s="146" t="e">
        <f t="shared" si="339"/>
        <v>#N/A</v>
      </c>
      <c r="NT65" s="146" t="e">
        <f t="shared" si="339"/>
        <v>#N/A</v>
      </c>
      <c r="NU65" s="146" t="e">
        <f t="shared" si="339"/>
        <v>#N/A</v>
      </c>
      <c r="NV65" s="146" t="e">
        <f t="shared" si="339"/>
        <v>#N/A</v>
      </c>
      <c r="NW65" s="146" t="e">
        <f t="shared" si="335"/>
        <v>#N/A</v>
      </c>
      <c r="NX65" s="146" t="e">
        <f t="shared" si="335"/>
        <v>#N/A</v>
      </c>
      <c r="NY65" s="146" t="e">
        <f t="shared" si="335"/>
        <v>#N/A</v>
      </c>
      <c r="NZ65" s="146" t="e">
        <f t="shared" si="335"/>
        <v>#N/A</v>
      </c>
      <c r="OA65" s="146" t="e">
        <f t="shared" si="335"/>
        <v>#N/A</v>
      </c>
      <c r="OB65" s="146" t="e">
        <f t="shared" si="335"/>
        <v>#N/A</v>
      </c>
      <c r="OC65" s="146" t="e">
        <f t="shared" si="335"/>
        <v>#N/A</v>
      </c>
      <c r="OD65" s="146" t="e">
        <f t="shared" si="335"/>
        <v>#N/A</v>
      </c>
      <c r="OE65" s="146" t="e">
        <f t="shared" si="335"/>
        <v>#N/A</v>
      </c>
      <c r="OF65" s="146" t="e">
        <f t="shared" si="335"/>
        <v>#N/A</v>
      </c>
      <c r="OG65" s="146" t="e">
        <f t="shared" si="335"/>
        <v>#N/A</v>
      </c>
      <c r="OH65" s="146" t="e">
        <f t="shared" si="335"/>
        <v>#N/A</v>
      </c>
      <c r="OI65" s="146" t="e">
        <f t="shared" si="335"/>
        <v>#N/A</v>
      </c>
      <c r="OJ65" s="146" t="e">
        <f t="shared" si="335"/>
        <v>#N/A</v>
      </c>
      <c r="OK65" s="146" t="e">
        <f t="shared" si="335"/>
        <v>#N/A</v>
      </c>
      <c r="OL65" s="146" t="e">
        <f t="shared" si="320"/>
        <v>#N/A</v>
      </c>
      <c r="OM65" s="146" t="e">
        <f t="shared" si="320"/>
        <v>#N/A</v>
      </c>
      <c r="ON65" s="146" t="e">
        <f t="shared" si="320"/>
        <v>#N/A</v>
      </c>
      <c r="OO65" s="146" t="e">
        <f t="shared" si="320"/>
        <v>#N/A</v>
      </c>
      <c r="OP65" s="146" t="e">
        <f t="shared" si="320"/>
        <v>#N/A</v>
      </c>
      <c r="OQ65" s="146" t="e">
        <f t="shared" si="320"/>
        <v>#N/A</v>
      </c>
      <c r="OR65" s="146" t="e">
        <f t="shared" si="320"/>
        <v>#N/A</v>
      </c>
      <c r="OS65" s="146" t="e">
        <f t="shared" si="320"/>
        <v>#N/A</v>
      </c>
      <c r="OT65" s="146" t="e">
        <f t="shared" si="320"/>
        <v>#N/A</v>
      </c>
      <c r="OU65" s="146" t="e">
        <f t="shared" si="320"/>
        <v>#N/A</v>
      </c>
      <c r="OV65" s="146" t="e">
        <f t="shared" si="320"/>
        <v>#N/A</v>
      </c>
      <c r="OW65" s="146" t="e">
        <f t="shared" si="320"/>
        <v>#N/A</v>
      </c>
      <c r="OX65" s="146" t="e">
        <f t="shared" si="320"/>
        <v>#N/A</v>
      </c>
      <c r="OY65" s="146" t="e">
        <f t="shared" si="320"/>
        <v>#N/A</v>
      </c>
      <c r="OZ65" s="146" t="e">
        <f t="shared" si="320"/>
        <v>#N/A</v>
      </c>
      <c r="PA65" s="146" t="e">
        <f t="shared" si="23"/>
        <v>#N/A</v>
      </c>
      <c r="PB65" s="146" t="e">
        <f t="shared" si="316"/>
        <v>#N/A</v>
      </c>
      <c r="PC65" s="146" t="e">
        <f t="shared" si="316"/>
        <v>#N/A</v>
      </c>
      <c r="PD65" s="146" t="e">
        <f t="shared" si="316"/>
        <v>#N/A</v>
      </c>
      <c r="PE65" s="146" t="e">
        <f t="shared" si="316"/>
        <v>#N/A</v>
      </c>
      <c r="PF65" s="146" t="e">
        <f t="shared" si="316"/>
        <v>#N/A</v>
      </c>
      <c r="PG65" s="146" t="e">
        <f t="shared" si="316"/>
        <v>#N/A</v>
      </c>
      <c r="PH65" s="146" t="e">
        <f t="shared" si="316"/>
        <v>#N/A</v>
      </c>
      <c r="PI65" s="146" t="e">
        <f t="shared" si="316"/>
        <v>#N/A</v>
      </c>
    </row>
    <row r="66" spans="1:425" hidden="1" x14ac:dyDescent="0.45">
      <c r="A66" s="4">
        <v>63</v>
      </c>
      <c r="B66" s="319" t="str">
        <f>IFERROR(_xlfn.LOGNORM.INV(VLookups!$B$22,LN($G66),LN($K66)),"")</f>
        <v/>
      </c>
      <c r="C66" s="81"/>
      <c r="D66" s="319" t="str">
        <f>IFERROR(_xlfn.LOGNORM.INV(VLookups!$B$23,LN($G66),LN($K66)),"")</f>
        <v/>
      </c>
      <c r="E66" s="32" t="str">
        <f t="shared" si="8"/>
        <v/>
      </c>
      <c r="F66" s="32" t="str">
        <f t="shared" si="9"/>
        <v/>
      </c>
      <c r="G66" s="65" t="str">
        <f>IF(AND(C66&gt;0,NOT(ISBLANK(H66))),IF(VLOOKUP($C$3,VLookups!$A$17:$B$18,2,FALSE),C66*VLOOKUP(H66,VLookups!$A$4:$B$13,2,FALSE),C66),"")</f>
        <v/>
      </c>
      <c r="H66" s="21"/>
      <c r="I66" s="53"/>
      <c r="J66" s="237"/>
      <c r="K66" s="320" t="str">
        <f>IF(C66&gt;0,IF(ISBLANK(J66),IF(ISBLANK(H66),"",VLOOKUP(H66,VLookups!$A$4:$C$13,3,FALSE)),J66),"")</f>
        <v/>
      </c>
      <c r="L66" s="320" t="str">
        <f t="shared" si="10"/>
        <v/>
      </c>
      <c r="M66" s="67" t="str">
        <f t="shared" si="11"/>
        <v/>
      </c>
      <c r="N66" s="81"/>
      <c r="O66" s="230" t="str">
        <f>IF(AND(N66&gt;0,C66&gt;0,NOT(K66="")),ABS(VLOOKUP($N$1,VLookups!$A$27:$B$28,2,FALSE)-_xlfn.LOGNORM.DIST(N66,LN(G66),LN(K66),TRUE)),"")</f>
        <v/>
      </c>
      <c r="P66" s="80" t="str">
        <f>IF(AND($B66&gt;0,$C66&gt;0,$D66&gt;0,NOT(ISBLANK($H66))),_xlfn.LOGNORM.INV(ABS(VLOOKUP($N$1,VLookups!$A$27:$B$28,2,FALSE)-P$3),LN($G66),LN($K66)),"")</f>
        <v/>
      </c>
      <c r="Q66" s="79" t="str">
        <f>IF(AND($B66&gt;0,$C66&gt;0,$D66&gt;0,NOT(ISBLANK($H66))),_xlfn.LOGNORM.INV(ABS(VLOOKUP($N$1,VLookups!$A$27:$B$28,2,FALSE)-Q$3),LN($G66),LN($K66)),"")</f>
        <v/>
      </c>
      <c r="R66" s="80" t="str">
        <f>IF(AND($B66&gt;0,$C66&gt;0,$D66&gt;0,NOT(ISBLANK($H66))),_xlfn.LOGNORM.INV(ABS(VLOOKUP($N$1,VLookups!$A$27:$B$28,2,FALSE)-R$3),LN($G66),LN($K66)),"")</f>
        <v/>
      </c>
      <c r="S66" s="79" t="str">
        <f>IF(AND($B66&gt;0,$C66&gt;0,$D66&gt;0,NOT(ISBLANK($H66))),_xlfn.LOGNORM.INV(ABS(VLOOKUP($N$1,VLookups!$A$27:$B$28,2,FALSE)-S$3),LN($G66),LN($K66)),"")</f>
        <v/>
      </c>
      <c r="T66" s="80" t="str">
        <f>IF(AND($B66&gt;0,$C66&gt;0,$D66&gt;0,NOT(ISBLANK($H66))),_xlfn.LOGNORM.INV(ABS(VLOOKUP($N$1,VLookups!$A$27:$B$28,2,FALSE)-T$3),LN($G66),LN($K66)),"")</f>
        <v/>
      </c>
      <c r="U66" s="79" t="str">
        <f>IF(AND($B66&gt;0,$C66&gt;0,$D66&gt;0,NOT(ISBLANK($H66))),_xlfn.LOGNORM.INV(ABS(VLOOKUP($N$1,VLookups!$A$27:$B$28,2,FALSE)-U$3),LN($G66),LN($K66)),"")</f>
        <v/>
      </c>
      <c r="V66" s="5"/>
      <c r="W66" s="145" t="str">
        <f t="shared" si="12"/>
        <v/>
      </c>
      <c r="X66" s="145" t="str">
        <f t="shared" si="13"/>
        <v/>
      </c>
      <c r="Y66" s="46" t="str">
        <f t="shared" ref="Y66" si="345">IF(ISNONTEXT($W66),X66+$W66,"")</f>
        <v/>
      </c>
      <c r="Z66" s="46" t="str">
        <f t="shared" si="25"/>
        <v/>
      </c>
      <c r="AA66" s="46" t="str">
        <f t="shared" si="26"/>
        <v/>
      </c>
      <c r="AB66" s="46" t="str">
        <f t="shared" si="27"/>
        <v/>
      </c>
      <c r="AC66" s="46" t="str">
        <f t="shared" si="28"/>
        <v/>
      </c>
      <c r="AD66" s="46" t="str">
        <f t="shared" si="29"/>
        <v/>
      </c>
      <c r="AE66" s="46" t="str">
        <f t="shared" si="30"/>
        <v/>
      </c>
      <c r="AF66" s="46" t="str">
        <f t="shared" si="31"/>
        <v/>
      </c>
      <c r="AG66" s="46" t="str">
        <f t="shared" si="32"/>
        <v/>
      </c>
      <c r="AH66" s="46" t="str">
        <f t="shared" si="33"/>
        <v/>
      </c>
      <c r="AI66" s="46" t="str">
        <f t="shared" si="34"/>
        <v/>
      </c>
      <c r="AJ66" s="46" t="str">
        <f t="shared" si="35"/>
        <v/>
      </c>
      <c r="AK66" s="46" t="str">
        <f t="shared" si="36"/>
        <v/>
      </c>
      <c r="AL66" s="46" t="str">
        <f t="shared" si="37"/>
        <v/>
      </c>
      <c r="AM66" s="46" t="str">
        <f t="shared" si="38"/>
        <v/>
      </c>
      <c r="AN66" s="46" t="str">
        <f t="shared" si="39"/>
        <v/>
      </c>
      <c r="AO66" s="46" t="str">
        <f t="shared" si="40"/>
        <v/>
      </c>
      <c r="AP66" s="46" t="str">
        <f t="shared" si="41"/>
        <v/>
      </c>
      <c r="AQ66" s="46" t="str">
        <f t="shared" si="42"/>
        <v/>
      </c>
      <c r="AR66" s="46" t="str">
        <f t="shared" si="43"/>
        <v/>
      </c>
      <c r="AS66" s="46" t="str">
        <f t="shared" si="44"/>
        <v/>
      </c>
      <c r="AT66" s="46" t="str">
        <f t="shared" si="45"/>
        <v/>
      </c>
      <c r="AU66" s="46" t="str">
        <f t="shared" si="46"/>
        <v/>
      </c>
      <c r="AV66" s="46" t="str">
        <f t="shared" si="47"/>
        <v/>
      </c>
      <c r="AW66" s="46" t="str">
        <f t="shared" si="48"/>
        <v/>
      </c>
      <c r="AX66" s="46" t="str">
        <f t="shared" si="49"/>
        <v/>
      </c>
      <c r="AY66" s="46" t="str">
        <f t="shared" si="50"/>
        <v/>
      </c>
      <c r="AZ66" s="46" t="str">
        <f t="shared" si="51"/>
        <v/>
      </c>
      <c r="BA66" s="46" t="str">
        <f t="shared" si="52"/>
        <v/>
      </c>
      <c r="BB66" s="46" t="str">
        <f t="shared" si="53"/>
        <v/>
      </c>
      <c r="BC66" s="46" t="str">
        <f t="shared" si="54"/>
        <v/>
      </c>
      <c r="BD66" s="46" t="str">
        <f t="shared" si="55"/>
        <v/>
      </c>
      <c r="BE66" s="46" t="str">
        <f t="shared" si="56"/>
        <v/>
      </c>
      <c r="BF66" s="46" t="str">
        <f t="shared" si="57"/>
        <v/>
      </c>
      <c r="BG66" s="46" t="str">
        <f t="shared" si="58"/>
        <v/>
      </c>
      <c r="BH66" s="46" t="str">
        <f t="shared" si="59"/>
        <v/>
      </c>
      <c r="BI66" s="46" t="str">
        <f t="shared" si="60"/>
        <v/>
      </c>
      <c r="BJ66" s="46" t="str">
        <f t="shared" si="61"/>
        <v/>
      </c>
      <c r="BK66" s="46" t="str">
        <f t="shared" si="62"/>
        <v/>
      </c>
      <c r="BL66" s="46" t="str">
        <f t="shared" si="63"/>
        <v/>
      </c>
      <c r="BM66" s="46" t="str">
        <f t="shared" si="64"/>
        <v/>
      </c>
      <c r="BN66" s="46" t="str">
        <f t="shared" si="65"/>
        <v/>
      </c>
      <c r="BO66" s="46" t="str">
        <f t="shared" si="66"/>
        <v/>
      </c>
      <c r="BP66" s="46" t="str">
        <f t="shared" si="67"/>
        <v/>
      </c>
      <c r="BQ66" s="46" t="str">
        <f t="shared" si="68"/>
        <v/>
      </c>
      <c r="BR66" s="46" t="str">
        <f t="shared" si="69"/>
        <v/>
      </c>
      <c r="BS66" s="46" t="str">
        <f t="shared" si="70"/>
        <v/>
      </c>
      <c r="BT66" s="46" t="str">
        <f t="shared" si="71"/>
        <v/>
      </c>
      <c r="BU66" s="46" t="str">
        <f t="shared" si="72"/>
        <v/>
      </c>
      <c r="BV66" s="46" t="str">
        <f t="shared" si="73"/>
        <v/>
      </c>
      <c r="BW66" s="46" t="str">
        <f t="shared" si="74"/>
        <v/>
      </c>
      <c r="BX66" s="46" t="str">
        <f t="shared" si="75"/>
        <v/>
      </c>
      <c r="BY66" s="46" t="str">
        <f t="shared" si="76"/>
        <v/>
      </c>
      <c r="BZ66" s="46" t="str">
        <f t="shared" si="77"/>
        <v/>
      </c>
      <c r="CA66" s="46" t="str">
        <f t="shared" si="78"/>
        <v/>
      </c>
      <c r="CB66" s="46" t="str">
        <f t="shared" si="79"/>
        <v/>
      </c>
      <c r="CC66" s="46" t="str">
        <f t="shared" si="80"/>
        <v/>
      </c>
      <c r="CD66" s="46" t="str">
        <f t="shared" si="81"/>
        <v/>
      </c>
      <c r="CE66" s="46" t="str">
        <f t="shared" si="82"/>
        <v/>
      </c>
      <c r="CF66" s="46" t="str">
        <f t="shared" si="83"/>
        <v/>
      </c>
      <c r="CG66" s="46" t="str">
        <f t="shared" si="84"/>
        <v/>
      </c>
      <c r="CH66" s="46" t="str">
        <f t="shared" si="85"/>
        <v/>
      </c>
      <c r="CI66" s="46" t="str">
        <f t="shared" si="86"/>
        <v/>
      </c>
      <c r="CJ66" s="46" t="str">
        <f t="shared" si="87"/>
        <v/>
      </c>
      <c r="CK66" s="46" t="str">
        <f t="shared" si="18"/>
        <v/>
      </c>
      <c r="CL66" s="46" t="str">
        <f t="shared" si="88"/>
        <v/>
      </c>
      <c r="CM66" s="46" t="str">
        <f t="shared" si="89"/>
        <v/>
      </c>
      <c r="CN66" s="46" t="str">
        <f t="shared" si="90"/>
        <v/>
      </c>
      <c r="CO66" s="46" t="str">
        <f t="shared" si="91"/>
        <v/>
      </c>
      <c r="CP66" s="46" t="str">
        <f t="shared" si="92"/>
        <v/>
      </c>
      <c r="CQ66" s="46" t="str">
        <f t="shared" si="93"/>
        <v/>
      </c>
      <c r="CR66" s="46" t="str">
        <f t="shared" si="94"/>
        <v/>
      </c>
      <c r="CS66" s="46" t="str">
        <f t="shared" si="95"/>
        <v/>
      </c>
      <c r="CT66" s="46" t="str">
        <f t="shared" si="96"/>
        <v/>
      </c>
      <c r="CU66" s="46" t="str">
        <f t="shared" si="97"/>
        <v/>
      </c>
      <c r="CV66" s="46" t="str">
        <f t="shared" si="98"/>
        <v/>
      </c>
      <c r="CW66" s="46" t="str">
        <f t="shared" si="99"/>
        <v/>
      </c>
      <c r="CX66" s="46" t="str">
        <f t="shared" si="100"/>
        <v/>
      </c>
      <c r="CY66" s="46" t="str">
        <f t="shared" si="101"/>
        <v/>
      </c>
      <c r="CZ66" s="46" t="str">
        <f t="shared" si="102"/>
        <v/>
      </c>
      <c r="DA66" s="46" t="str">
        <f t="shared" si="103"/>
        <v/>
      </c>
      <c r="DB66" s="46" t="str">
        <f t="shared" si="104"/>
        <v/>
      </c>
      <c r="DC66" s="46" t="str">
        <f t="shared" si="105"/>
        <v/>
      </c>
      <c r="DD66" s="46" t="str">
        <f t="shared" si="106"/>
        <v/>
      </c>
      <c r="DE66" s="46" t="str">
        <f t="shared" si="107"/>
        <v/>
      </c>
      <c r="DF66" s="46" t="str">
        <f t="shared" si="108"/>
        <v/>
      </c>
      <c r="DG66" s="46" t="str">
        <f t="shared" si="109"/>
        <v/>
      </c>
      <c r="DH66" s="46" t="str">
        <f t="shared" si="110"/>
        <v/>
      </c>
      <c r="DI66" s="46" t="str">
        <f t="shared" si="111"/>
        <v/>
      </c>
      <c r="DJ66" s="46" t="str">
        <f t="shared" si="112"/>
        <v/>
      </c>
      <c r="DK66" s="46" t="str">
        <f t="shared" si="113"/>
        <v/>
      </c>
      <c r="DL66" s="46" t="str">
        <f t="shared" si="114"/>
        <v/>
      </c>
      <c r="DM66" s="46" t="str">
        <f t="shared" si="115"/>
        <v/>
      </c>
      <c r="DN66" s="46" t="str">
        <f t="shared" si="116"/>
        <v/>
      </c>
      <c r="DO66" s="46" t="str">
        <f t="shared" si="117"/>
        <v/>
      </c>
      <c r="DP66" s="46" t="str">
        <f t="shared" si="118"/>
        <v/>
      </c>
      <c r="DQ66" s="46" t="str">
        <f t="shared" si="119"/>
        <v/>
      </c>
      <c r="DR66" s="46" t="str">
        <f t="shared" si="120"/>
        <v/>
      </c>
      <c r="DS66" s="46" t="str">
        <f t="shared" si="121"/>
        <v/>
      </c>
      <c r="DT66" s="46" t="str">
        <f t="shared" si="122"/>
        <v/>
      </c>
      <c r="DU66" s="46" t="str">
        <f t="shared" si="123"/>
        <v/>
      </c>
      <c r="DV66" s="46" t="str">
        <f t="shared" si="124"/>
        <v/>
      </c>
      <c r="DW66" s="46" t="str">
        <f t="shared" si="125"/>
        <v/>
      </c>
      <c r="DX66" s="46" t="str">
        <f t="shared" si="126"/>
        <v/>
      </c>
      <c r="DY66" s="46" t="str">
        <f t="shared" si="127"/>
        <v/>
      </c>
      <c r="DZ66" s="46" t="str">
        <f t="shared" si="128"/>
        <v/>
      </c>
      <c r="EA66" s="46" t="str">
        <f t="shared" si="129"/>
        <v/>
      </c>
      <c r="EB66" s="46" t="str">
        <f t="shared" si="130"/>
        <v/>
      </c>
      <c r="EC66" s="46" t="str">
        <f t="shared" si="131"/>
        <v/>
      </c>
      <c r="ED66" s="46" t="str">
        <f t="shared" si="132"/>
        <v/>
      </c>
      <c r="EE66" s="46" t="str">
        <f t="shared" si="133"/>
        <v/>
      </c>
      <c r="EF66" s="46" t="str">
        <f t="shared" si="134"/>
        <v/>
      </c>
      <c r="EG66" s="46" t="str">
        <f t="shared" si="135"/>
        <v/>
      </c>
      <c r="EH66" s="46" t="str">
        <f t="shared" si="136"/>
        <v/>
      </c>
      <c r="EI66" s="46" t="str">
        <f t="shared" si="137"/>
        <v/>
      </c>
      <c r="EJ66" s="46" t="str">
        <f t="shared" si="138"/>
        <v/>
      </c>
      <c r="EK66" s="46" t="str">
        <f t="shared" si="139"/>
        <v/>
      </c>
      <c r="EL66" s="46" t="str">
        <f t="shared" si="140"/>
        <v/>
      </c>
      <c r="EM66" s="46" t="str">
        <f t="shared" si="141"/>
        <v/>
      </c>
      <c r="EN66" s="46" t="str">
        <f t="shared" si="142"/>
        <v/>
      </c>
      <c r="EO66" s="46" t="str">
        <f t="shared" si="143"/>
        <v/>
      </c>
      <c r="EP66" s="46" t="str">
        <f t="shared" si="144"/>
        <v/>
      </c>
      <c r="EQ66" s="46" t="str">
        <f t="shared" si="145"/>
        <v/>
      </c>
      <c r="ER66" s="46" t="str">
        <f t="shared" si="146"/>
        <v/>
      </c>
      <c r="ES66" s="46" t="str">
        <f t="shared" si="147"/>
        <v/>
      </c>
      <c r="ET66" s="46" t="str">
        <f t="shared" si="148"/>
        <v/>
      </c>
      <c r="EU66" s="46" t="str">
        <f t="shared" si="149"/>
        <v/>
      </c>
      <c r="EV66" s="46" t="str">
        <f t="shared" si="150"/>
        <v/>
      </c>
      <c r="EW66" s="46" t="str">
        <f t="shared" si="19"/>
        <v/>
      </c>
      <c r="EX66" s="46" t="str">
        <f t="shared" si="151"/>
        <v/>
      </c>
      <c r="EY66" s="46" t="str">
        <f t="shared" si="152"/>
        <v/>
      </c>
      <c r="EZ66" s="46" t="str">
        <f t="shared" si="153"/>
        <v/>
      </c>
      <c r="FA66" s="46" t="str">
        <f t="shared" si="154"/>
        <v/>
      </c>
      <c r="FB66" s="46" t="str">
        <f t="shared" si="155"/>
        <v/>
      </c>
      <c r="FC66" s="46" t="str">
        <f t="shared" si="156"/>
        <v/>
      </c>
      <c r="FD66" s="46" t="str">
        <f t="shared" si="157"/>
        <v/>
      </c>
      <c r="FE66" s="46" t="str">
        <f t="shared" si="158"/>
        <v/>
      </c>
      <c r="FF66" s="46" t="str">
        <f t="shared" si="159"/>
        <v/>
      </c>
      <c r="FG66" s="46" t="str">
        <f t="shared" si="160"/>
        <v/>
      </c>
      <c r="FH66" s="46" t="str">
        <f t="shared" si="161"/>
        <v/>
      </c>
      <c r="FI66" s="46" t="str">
        <f t="shared" si="162"/>
        <v/>
      </c>
      <c r="FJ66" s="46" t="str">
        <f t="shared" si="163"/>
        <v/>
      </c>
      <c r="FK66" s="46" t="str">
        <f t="shared" si="164"/>
        <v/>
      </c>
      <c r="FL66" s="46" t="str">
        <f t="shared" si="165"/>
        <v/>
      </c>
      <c r="FM66" s="46" t="str">
        <f t="shared" si="166"/>
        <v/>
      </c>
      <c r="FN66" s="46" t="str">
        <f t="shared" si="167"/>
        <v/>
      </c>
      <c r="FO66" s="46" t="str">
        <f t="shared" si="168"/>
        <v/>
      </c>
      <c r="FP66" s="46" t="str">
        <f t="shared" si="169"/>
        <v/>
      </c>
      <c r="FQ66" s="46" t="str">
        <f t="shared" si="170"/>
        <v/>
      </c>
      <c r="FR66" s="46" t="str">
        <f t="shared" si="171"/>
        <v/>
      </c>
      <c r="FS66" s="46" t="str">
        <f t="shared" si="172"/>
        <v/>
      </c>
      <c r="FT66" s="46" t="str">
        <f t="shared" si="173"/>
        <v/>
      </c>
      <c r="FU66" s="46" t="str">
        <f t="shared" si="174"/>
        <v/>
      </c>
      <c r="FV66" s="46" t="str">
        <f t="shared" si="175"/>
        <v/>
      </c>
      <c r="FW66" s="46" t="str">
        <f t="shared" si="176"/>
        <v/>
      </c>
      <c r="FX66" s="46" t="str">
        <f t="shared" si="177"/>
        <v/>
      </c>
      <c r="FY66" s="46" t="str">
        <f t="shared" si="178"/>
        <v/>
      </c>
      <c r="FZ66" s="46" t="str">
        <f t="shared" si="179"/>
        <v/>
      </c>
      <c r="GA66" s="46" t="str">
        <f t="shared" si="180"/>
        <v/>
      </c>
      <c r="GB66" s="46" t="str">
        <f t="shared" si="181"/>
        <v/>
      </c>
      <c r="GC66" s="46" t="str">
        <f t="shared" si="182"/>
        <v/>
      </c>
      <c r="GD66" s="46" t="str">
        <f t="shared" si="183"/>
        <v/>
      </c>
      <c r="GE66" s="46" t="str">
        <f t="shared" si="184"/>
        <v/>
      </c>
      <c r="GF66" s="46" t="str">
        <f t="shared" si="185"/>
        <v/>
      </c>
      <c r="GG66" s="46" t="str">
        <f t="shared" si="186"/>
        <v/>
      </c>
      <c r="GH66" s="46" t="str">
        <f t="shared" si="187"/>
        <v/>
      </c>
      <c r="GI66" s="46" t="str">
        <f t="shared" si="188"/>
        <v/>
      </c>
      <c r="GJ66" s="46" t="str">
        <f t="shared" si="189"/>
        <v/>
      </c>
      <c r="GK66" s="46" t="str">
        <f t="shared" si="190"/>
        <v/>
      </c>
      <c r="GL66" s="46" t="str">
        <f t="shared" si="191"/>
        <v/>
      </c>
      <c r="GM66" s="46" t="str">
        <f t="shared" si="192"/>
        <v/>
      </c>
      <c r="GN66" s="46" t="str">
        <f t="shared" si="193"/>
        <v/>
      </c>
      <c r="GO66" s="46" t="str">
        <f t="shared" si="194"/>
        <v/>
      </c>
      <c r="GP66" s="46" t="str">
        <f t="shared" si="195"/>
        <v/>
      </c>
      <c r="GQ66" s="46" t="str">
        <f t="shared" si="196"/>
        <v/>
      </c>
      <c r="GR66" s="46" t="str">
        <f t="shared" si="197"/>
        <v/>
      </c>
      <c r="GS66" s="46" t="str">
        <f t="shared" si="198"/>
        <v/>
      </c>
      <c r="GT66" s="46" t="str">
        <f t="shared" si="199"/>
        <v/>
      </c>
      <c r="GU66" s="46" t="str">
        <f t="shared" si="200"/>
        <v/>
      </c>
      <c r="GV66" s="46" t="str">
        <f t="shared" si="201"/>
        <v/>
      </c>
      <c r="GW66" s="46" t="str">
        <f t="shared" si="202"/>
        <v/>
      </c>
      <c r="GX66" s="46" t="str">
        <f t="shared" si="203"/>
        <v/>
      </c>
      <c r="GY66" s="46" t="str">
        <f t="shared" si="204"/>
        <v/>
      </c>
      <c r="GZ66" s="46" t="str">
        <f t="shared" si="205"/>
        <v/>
      </c>
      <c r="HA66" s="46" t="str">
        <f t="shared" si="206"/>
        <v/>
      </c>
      <c r="HB66" s="46" t="str">
        <f t="shared" si="207"/>
        <v/>
      </c>
      <c r="HC66" s="46" t="str">
        <f t="shared" si="208"/>
        <v/>
      </c>
      <c r="HD66" s="46" t="str">
        <f t="shared" si="209"/>
        <v/>
      </c>
      <c r="HE66" s="46" t="str">
        <f t="shared" si="210"/>
        <v/>
      </c>
      <c r="HF66" s="46" t="str">
        <f t="shared" si="211"/>
        <v/>
      </c>
      <c r="HG66" s="46" t="str">
        <f t="shared" si="212"/>
        <v/>
      </c>
      <c r="HH66" s="46" t="str">
        <f t="shared" si="213"/>
        <v/>
      </c>
      <c r="HI66" s="46" t="str">
        <f t="shared" si="20"/>
        <v/>
      </c>
      <c r="HJ66" s="46" t="str">
        <f t="shared" si="241"/>
        <v/>
      </c>
      <c r="HK66" s="46" t="str">
        <f t="shared" si="242"/>
        <v/>
      </c>
      <c r="HL66" s="46" t="str">
        <f t="shared" si="243"/>
        <v/>
      </c>
      <c r="HM66" s="46" t="str">
        <f t="shared" si="244"/>
        <v/>
      </c>
      <c r="HN66" s="46" t="str">
        <f t="shared" si="245"/>
        <v/>
      </c>
      <c r="HO66" s="46" t="str">
        <f t="shared" si="246"/>
        <v/>
      </c>
      <c r="HP66" s="46" t="str">
        <f t="shared" si="247"/>
        <v/>
      </c>
      <c r="HQ66" s="146" t="e">
        <f t="shared" si="283"/>
        <v>#N/A</v>
      </c>
      <c r="HR66" s="146" t="e">
        <f t="shared" si="329"/>
        <v>#N/A</v>
      </c>
      <c r="HS66" s="146" t="e">
        <f t="shared" si="329"/>
        <v>#N/A</v>
      </c>
      <c r="HT66" s="146" t="e">
        <f t="shared" si="329"/>
        <v>#N/A</v>
      </c>
      <c r="HU66" s="146" t="e">
        <f t="shared" si="342"/>
        <v>#N/A</v>
      </c>
      <c r="HV66" s="146" t="e">
        <f t="shared" si="342"/>
        <v>#N/A</v>
      </c>
      <c r="HW66" s="146" t="e">
        <f t="shared" si="342"/>
        <v>#N/A</v>
      </c>
      <c r="HX66" s="146" t="e">
        <f t="shared" si="342"/>
        <v>#N/A</v>
      </c>
      <c r="HY66" s="146" t="e">
        <f t="shared" si="342"/>
        <v>#N/A</v>
      </c>
      <c r="HZ66" s="146" t="e">
        <f t="shared" si="342"/>
        <v>#N/A</v>
      </c>
      <c r="IA66" s="146" t="e">
        <f t="shared" si="342"/>
        <v>#N/A</v>
      </c>
      <c r="IB66" s="146" t="e">
        <f t="shared" si="342"/>
        <v>#N/A</v>
      </c>
      <c r="IC66" s="146" t="e">
        <f t="shared" si="342"/>
        <v>#N/A</v>
      </c>
      <c r="ID66" s="146" t="e">
        <f t="shared" si="342"/>
        <v>#N/A</v>
      </c>
      <c r="IE66" s="146" t="e">
        <f t="shared" si="342"/>
        <v>#N/A</v>
      </c>
      <c r="IF66" s="146" t="e">
        <f t="shared" si="342"/>
        <v>#N/A</v>
      </c>
      <c r="IG66" s="146" t="e">
        <f t="shared" si="342"/>
        <v>#N/A</v>
      </c>
      <c r="IH66" s="146" t="e">
        <f t="shared" si="342"/>
        <v>#N/A</v>
      </c>
      <c r="II66" s="146" t="e">
        <f t="shared" si="342"/>
        <v>#N/A</v>
      </c>
      <c r="IJ66" s="146" t="e">
        <f t="shared" si="337"/>
        <v>#N/A</v>
      </c>
      <c r="IK66" s="146" t="e">
        <f t="shared" si="337"/>
        <v>#N/A</v>
      </c>
      <c r="IL66" s="146" t="e">
        <f t="shared" si="337"/>
        <v>#N/A</v>
      </c>
      <c r="IM66" s="146" t="e">
        <f t="shared" si="337"/>
        <v>#N/A</v>
      </c>
      <c r="IN66" s="146" t="e">
        <f t="shared" si="337"/>
        <v>#N/A</v>
      </c>
      <c r="IO66" s="146" t="e">
        <f t="shared" si="337"/>
        <v>#N/A</v>
      </c>
      <c r="IP66" s="146" t="e">
        <f t="shared" si="337"/>
        <v>#N/A</v>
      </c>
      <c r="IQ66" s="146" t="e">
        <f t="shared" si="337"/>
        <v>#N/A</v>
      </c>
      <c r="IR66" s="146" t="e">
        <f t="shared" si="337"/>
        <v>#N/A</v>
      </c>
      <c r="IS66" s="146" t="e">
        <f t="shared" si="337"/>
        <v>#N/A</v>
      </c>
      <c r="IT66" s="146" t="e">
        <f t="shared" si="337"/>
        <v>#N/A</v>
      </c>
      <c r="IU66" s="146" t="e">
        <f t="shared" si="337"/>
        <v>#N/A</v>
      </c>
      <c r="IV66" s="146" t="e">
        <f t="shared" si="337"/>
        <v>#N/A</v>
      </c>
      <c r="IW66" s="146" t="e">
        <f t="shared" si="337"/>
        <v>#N/A</v>
      </c>
      <c r="IX66" s="146" t="e">
        <f t="shared" si="337"/>
        <v>#N/A</v>
      </c>
      <c r="IY66" s="146" t="e">
        <f t="shared" si="333"/>
        <v>#N/A</v>
      </c>
      <c r="IZ66" s="146" t="e">
        <f t="shared" si="333"/>
        <v>#N/A</v>
      </c>
      <c r="JA66" s="146" t="e">
        <f t="shared" si="333"/>
        <v>#N/A</v>
      </c>
      <c r="JB66" s="146" t="e">
        <f t="shared" si="333"/>
        <v>#N/A</v>
      </c>
      <c r="JC66" s="146" t="e">
        <f t="shared" si="333"/>
        <v>#N/A</v>
      </c>
      <c r="JD66" s="146" t="e">
        <f t="shared" si="333"/>
        <v>#N/A</v>
      </c>
      <c r="JE66" s="146" t="e">
        <f t="shared" si="333"/>
        <v>#N/A</v>
      </c>
      <c r="JF66" s="146" t="e">
        <f t="shared" si="333"/>
        <v>#N/A</v>
      </c>
      <c r="JG66" s="146" t="e">
        <f t="shared" si="333"/>
        <v>#N/A</v>
      </c>
      <c r="JH66" s="146" t="e">
        <f t="shared" si="333"/>
        <v>#N/A</v>
      </c>
      <c r="JI66" s="146" t="e">
        <f t="shared" si="333"/>
        <v>#N/A</v>
      </c>
      <c r="JJ66" s="146" t="e">
        <f t="shared" si="333"/>
        <v>#N/A</v>
      </c>
      <c r="JK66" s="146" t="e">
        <f t="shared" si="333"/>
        <v>#N/A</v>
      </c>
      <c r="JL66" s="146" t="e">
        <f t="shared" si="333"/>
        <v>#N/A</v>
      </c>
      <c r="JM66" s="146" t="e">
        <f t="shared" si="333"/>
        <v>#N/A</v>
      </c>
      <c r="JN66" s="146" t="e">
        <f t="shared" si="318"/>
        <v>#N/A</v>
      </c>
      <c r="JO66" s="146" t="e">
        <f t="shared" si="318"/>
        <v>#N/A</v>
      </c>
      <c r="JP66" s="146" t="e">
        <f t="shared" si="318"/>
        <v>#N/A</v>
      </c>
      <c r="JQ66" s="146" t="e">
        <f t="shared" si="318"/>
        <v>#N/A</v>
      </c>
      <c r="JR66" s="146" t="e">
        <f t="shared" si="318"/>
        <v>#N/A</v>
      </c>
      <c r="JS66" s="146" t="e">
        <f t="shared" si="318"/>
        <v>#N/A</v>
      </c>
      <c r="JT66" s="146" t="e">
        <f t="shared" si="318"/>
        <v>#N/A</v>
      </c>
      <c r="JU66" s="146" t="e">
        <f t="shared" si="318"/>
        <v>#N/A</v>
      </c>
      <c r="JV66" s="146" t="e">
        <f t="shared" si="318"/>
        <v>#N/A</v>
      </c>
      <c r="JW66" s="146" t="e">
        <f t="shared" si="318"/>
        <v>#N/A</v>
      </c>
      <c r="JX66" s="146" t="e">
        <f t="shared" si="318"/>
        <v>#N/A</v>
      </c>
      <c r="JY66" s="146" t="e">
        <f t="shared" si="318"/>
        <v>#N/A</v>
      </c>
      <c r="JZ66" s="146" t="e">
        <f t="shared" si="318"/>
        <v>#N/A</v>
      </c>
      <c r="KA66" s="146" t="e">
        <f t="shared" si="318"/>
        <v>#N/A</v>
      </c>
      <c r="KB66" s="146" t="e">
        <f t="shared" si="318"/>
        <v>#N/A</v>
      </c>
      <c r="KC66" s="146" t="e">
        <f t="shared" si="21"/>
        <v>#N/A</v>
      </c>
      <c r="KD66" s="146" t="e">
        <f t="shared" si="330"/>
        <v>#N/A</v>
      </c>
      <c r="KE66" s="146" t="e">
        <f t="shared" si="330"/>
        <v>#N/A</v>
      </c>
      <c r="KF66" s="146" t="e">
        <f t="shared" si="330"/>
        <v>#N/A</v>
      </c>
      <c r="KG66" s="146" t="e">
        <f t="shared" si="343"/>
        <v>#N/A</v>
      </c>
      <c r="KH66" s="146" t="e">
        <f t="shared" si="343"/>
        <v>#N/A</v>
      </c>
      <c r="KI66" s="146" t="e">
        <f t="shared" si="343"/>
        <v>#N/A</v>
      </c>
      <c r="KJ66" s="146" t="e">
        <f t="shared" si="343"/>
        <v>#N/A</v>
      </c>
      <c r="KK66" s="146" t="e">
        <f t="shared" si="343"/>
        <v>#N/A</v>
      </c>
      <c r="KL66" s="146" t="e">
        <f t="shared" si="343"/>
        <v>#N/A</v>
      </c>
      <c r="KM66" s="146" t="e">
        <f t="shared" si="343"/>
        <v>#N/A</v>
      </c>
      <c r="KN66" s="146" t="e">
        <f t="shared" si="343"/>
        <v>#N/A</v>
      </c>
      <c r="KO66" s="146" t="e">
        <f t="shared" si="343"/>
        <v>#N/A</v>
      </c>
      <c r="KP66" s="146" t="e">
        <f t="shared" si="343"/>
        <v>#N/A</v>
      </c>
      <c r="KQ66" s="146" t="e">
        <f t="shared" si="343"/>
        <v>#N/A</v>
      </c>
      <c r="KR66" s="146" t="e">
        <f t="shared" si="343"/>
        <v>#N/A</v>
      </c>
      <c r="KS66" s="146" t="e">
        <f t="shared" si="343"/>
        <v>#N/A</v>
      </c>
      <c r="KT66" s="146" t="e">
        <f t="shared" si="343"/>
        <v>#N/A</v>
      </c>
      <c r="KU66" s="146" t="e">
        <f t="shared" si="343"/>
        <v>#N/A</v>
      </c>
      <c r="KV66" s="146" t="e">
        <f t="shared" si="338"/>
        <v>#N/A</v>
      </c>
      <c r="KW66" s="146" t="e">
        <f t="shared" si="338"/>
        <v>#N/A</v>
      </c>
      <c r="KX66" s="146" t="e">
        <f t="shared" si="338"/>
        <v>#N/A</v>
      </c>
      <c r="KY66" s="146" t="e">
        <f t="shared" si="338"/>
        <v>#N/A</v>
      </c>
      <c r="KZ66" s="146" t="e">
        <f t="shared" si="338"/>
        <v>#N/A</v>
      </c>
      <c r="LA66" s="146" t="e">
        <f t="shared" si="338"/>
        <v>#N/A</v>
      </c>
      <c r="LB66" s="146" t="e">
        <f t="shared" si="338"/>
        <v>#N/A</v>
      </c>
      <c r="LC66" s="146" t="e">
        <f t="shared" si="338"/>
        <v>#N/A</v>
      </c>
      <c r="LD66" s="146" t="e">
        <f t="shared" si="338"/>
        <v>#N/A</v>
      </c>
      <c r="LE66" s="146" t="e">
        <f t="shared" si="338"/>
        <v>#N/A</v>
      </c>
      <c r="LF66" s="146" t="e">
        <f t="shared" si="338"/>
        <v>#N/A</v>
      </c>
      <c r="LG66" s="146" t="e">
        <f t="shared" si="338"/>
        <v>#N/A</v>
      </c>
      <c r="LH66" s="146" t="e">
        <f t="shared" si="338"/>
        <v>#N/A</v>
      </c>
      <c r="LI66" s="146" t="e">
        <f t="shared" si="338"/>
        <v>#N/A</v>
      </c>
      <c r="LJ66" s="146" t="e">
        <f t="shared" si="338"/>
        <v>#N/A</v>
      </c>
      <c r="LK66" s="146" t="e">
        <f t="shared" si="334"/>
        <v>#N/A</v>
      </c>
      <c r="LL66" s="146" t="e">
        <f t="shared" si="334"/>
        <v>#N/A</v>
      </c>
      <c r="LM66" s="146" t="e">
        <f t="shared" si="334"/>
        <v>#N/A</v>
      </c>
      <c r="LN66" s="146" t="e">
        <f t="shared" si="334"/>
        <v>#N/A</v>
      </c>
      <c r="LO66" s="146" t="e">
        <f t="shared" si="334"/>
        <v>#N/A</v>
      </c>
      <c r="LP66" s="146" t="e">
        <f t="shared" si="334"/>
        <v>#N/A</v>
      </c>
      <c r="LQ66" s="146" t="e">
        <f t="shared" si="334"/>
        <v>#N/A</v>
      </c>
      <c r="LR66" s="146" t="e">
        <f t="shared" si="334"/>
        <v>#N/A</v>
      </c>
      <c r="LS66" s="146" t="e">
        <f t="shared" si="334"/>
        <v>#N/A</v>
      </c>
      <c r="LT66" s="146" t="e">
        <f t="shared" si="334"/>
        <v>#N/A</v>
      </c>
      <c r="LU66" s="146" t="e">
        <f t="shared" si="334"/>
        <v>#N/A</v>
      </c>
      <c r="LV66" s="146" t="e">
        <f t="shared" si="334"/>
        <v>#N/A</v>
      </c>
      <c r="LW66" s="146" t="e">
        <f t="shared" si="334"/>
        <v>#N/A</v>
      </c>
      <c r="LX66" s="146" t="e">
        <f t="shared" si="334"/>
        <v>#N/A</v>
      </c>
      <c r="LY66" s="146" t="e">
        <f t="shared" si="334"/>
        <v>#N/A</v>
      </c>
      <c r="LZ66" s="146" t="e">
        <f t="shared" si="319"/>
        <v>#N/A</v>
      </c>
      <c r="MA66" s="146" t="e">
        <f t="shared" si="319"/>
        <v>#N/A</v>
      </c>
      <c r="MB66" s="146" t="e">
        <f t="shared" si="319"/>
        <v>#N/A</v>
      </c>
      <c r="MC66" s="146" t="e">
        <f t="shared" si="319"/>
        <v>#N/A</v>
      </c>
      <c r="MD66" s="146" t="e">
        <f t="shared" si="319"/>
        <v>#N/A</v>
      </c>
      <c r="ME66" s="146" t="e">
        <f t="shared" si="319"/>
        <v>#N/A</v>
      </c>
      <c r="MF66" s="146" t="e">
        <f t="shared" si="319"/>
        <v>#N/A</v>
      </c>
      <c r="MG66" s="146" t="e">
        <f t="shared" si="319"/>
        <v>#N/A</v>
      </c>
      <c r="MH66" s="146" t="e">
        <f t="shared" si="319"/>
        <v>#N/A</v>
      </c>
      <c r="MI66" s="146" t="e">
        <f t="shared" si="319"/>
        <v>#N/A</v>
      </c>
      <c r="MJ66" s="146" t="e">
        <f t="shared" si="319"/>
        <v>#N/A</v>
      </c>
      <c r="MK66" s="146" t="e">
        <f t="shared" si="319"/>
        <v>#N/A</v>
      </c>
      <c r="ML66" s="146" t="e">
        <f t="shared" si="319"/>
        <v>#N/A</v>
      </c>
      <c r="MM66" s="146" t="e">
        <f t="shared" si="319"/>
        <v>#N/A</v>
      </c>
      <c r="MN66" s="146" t="e">
        <f t="shared" si="319"/>
        <v>#N/A</v>
      </c>
      <c r="MO66" s="146" t="e">
        <f t="shared" si="22"/>
        <v>#N/A</v>
      </c>
      <c r="MP66" s="146" t="e">
        <f t="shared" si="331"/>
        <v>#N/A</v>
      </c>
      <c r="MQ66" s="146" t="e">
        <f t="shared" si="331"/>
        <v>#N/A</v>
      </c>
      <c r="MR66" s="146" t="e">
        <f t="shared" si="331"/>
        <v>#N/A</v>
      </c>
      <c r="MS66" s="146" t="e">
        <f t="shared" si="344"/>
        <v>#N/A</v>
      </c>
      <c r="MT66" s="146" t="e">
        <f t="shared" si="344"/>
        <v>#N/A</v>
      </c>
      <c r="MU66" s="146" t="e">
        <f t="shared" si="344"/>
        <v>#N/A</v>
      </c>
      <c r="MV66" s="146" t="e">
        <f t="shared" si="344"/>
        <v>#N/A</v>
      </c>
      <c r="MW66" s="146" t="e">
        <f t="shared" si="344"/>
        <v>#N/A</v>
      </c>
      <c r="MX66" s="146" t="e">
        <f t="shared" si="344"/>
        <v>#N/A</v>
      </c>
      <c r="MY66" s="146" t="e">
        <f t="shared" si="344"/>
        <v>#N/A</v>
      </c>
      <c r="MZ66" s="146" t="e">
        <f t="shared" si="344"/>
        <v>#N/A</v>
      </c>
      <c r="NA66" s="146" t="e">
        <f t="shared" si="344"/>
        <v>#N/A</v>
      </c>
      <c r="NB66" s="146" t="e">
        <f t="shared" si="344"/>
        <v>#N/A</v>
      </c>
      <c r="NC66" s="146" t="e">
        <f t="shared" si="344"/>
        <v>#N/A</v>
      </c>
      <c r="ND66" s="146" t="e">
        <f t="shared" si="344"/>
        <v>#N/A</v>
      </c>
      <c r="NE66" s="146" t="e">
        <f t="shared" si="344"/>
        <v>#N/A</v>
      </c>
      <c r="NF66" s="146" t="e">
        <f t="shared" si="344"/>
        <v>#N/A</v>
      </c>
      <c r="NG66" s="146" t="e">
        <f t="shared" si="344"/>
        <v>#N/A</v>
      </c>
      <c r="NH66" s="146" t="e">
        <f t="shared" si="339"/>
        <v>#N/A</v>
      </c>
      <c r="NI66" s="146" t="e">
        <f t="shared" si="339"/>
        <v>#N/A</v>
      </c>
      <c r="NJ66" s="146" t="e">
        <f t="shared" si="339"/>
        <v>#N/A</v>
      </c>
      <c r="NK66" s="146" t="e">
        <f t="shared" si="339"/>
        <v>#N/A</v>
      </c>
      <c r="NL66" s="146" t="e">
        <f t="shared" si="339"/>
        <v>#N/A</v>
      </c>
      <c r="NM66" s="146" t="e">
        <f t="shared" si="339"/>
        <v>#N/A</v>
      </c>
      <c r="NN66" s="146" t="e">
        <f t="shared" si="339"/>
        <v>#N/A</v>
      </c>
      <c r="NO66" s="146" t="e">
        <f t="shared" si="339"/>
        <v>#N/A</v>
      </c>
      <c r="NP66" s="146" t="e">
        <f t="shared" si="339"/>
        <v>#N/A</v>
      </c>
      <c r="NQ66" s="146" t="e">
        <f t="shared" si="339"/>
        <v>#N/A</v>
      </c>
      <c r="NR66" s="146" t="e">
        <f t="shared" si="339"/>
        <v>#N/A</v>
      </c>
      <c r="NS66" s="146" t="e">
        <f t="shared" si="339"/>
        <v>#N/A</v>
      </c>
      <c r="NT66" s="146" t="e">
        <f t="shared" si="339"/>
        <v>#N/A</v>
      </c>
      <c r="NU66" s="146" t="e">
        <f t="shared" si="339"/>
        <v>#N/A</v>
      </c>
      <c r="NV66" s="146" t="e">
        <f t="shared" si="339"/>
        <v>#N/A</v>
      </c>
      <c r="NW66" s="146" t="e">
        <f t="shared" si="335"/>
        <v>#N/A</v>
      </c>
      <c r="NX66" s="146" t="e">
        <f t="shared" si="335"/>
        <v>#N/A</v>
      </c>
      <c r="NY66" s="146" t="e">
        <f t="shared" si="335"/>
        <v>#N/A</v>
      </c>
      <c r="NZ66" s="146" t="e">
        <f t="shared" si="335"/>
        <v>#N/A</v>
      </c>
      <c r="OA66" s="146" t="e">
        <f t="shared" si="335"/>
        <v>#N/A</v>
      </c>
      <c r="OB66" s="146" t="e">
        <f t="shared" si="335"/>
        <v>#N/A</v>
      </c>
      <c r="OC66" s="146" t="e">
        <f t="shared" si="335"/>
        <v>#N/A</v>
      </c>
      <c r="OD66" s="146" t="e">
        <f t="shared" si="335"/>
        <v>#N/A</v>
      </c>
      <c r="OE66" s="146" t="e">
        <f t="shared" si="335"/>
        <v>#N/A</v>
      </c>
      <c r="OF66" s="146" t="e">
        <f t="shared" si="335"/>
        <v>#N/A</v>
      </c>
      <c r="OG66" s="146" t="e">
        <f t="shared" si="335"/>
        <v>#N/A</v>
      </c>
      <c r="OH66" s="146" t="e">
        <f t="shared" si="335"/>
        <v>#N/A</v>
      </c>
      <c r="OI66" s="146" t="e">
        <f t="shared" si="335"/>
        <v>#N/A</v>
      </c>
      <c r="OJ66" s="146" t="e">
        <f t="shared" si="335"/>
        <v>#N/A</v>
      </c>
      <c r="OK66" s="146" t="e">
        <f t="shared" si="335"/>
        <v>#N/A</v>
      </c>
      <c r="OL66" s="146" t="e">
        <f t="shared" si="320"/>
        <v>#N/A</v>
      </c>
      <c r="OM66" s="146" t="e">
        <f t="shared" si="320"/>
        <v>#N/A</v>
      </c>
      <c r="ON66" s="146" t="e">
        <f t="shared" si="320"/>
        <v>#N/A</v>
      </c>
      <c r="OO66" s="146" t="e">
        <f t="shared" si="320"/>
        <v>#N/A</v>
      </c>
      <c r="OP66" s="146" t="e">
        <f t="shared" si="320"/>
        <v>#N/A</v>
      </c>
      <c r="OQ66" s="146" t="e">
        <f t="shared" si="320"/>
        <v>#N/A</v>
      </c>
      <c r="OR66" s="146" t="e">
        <f t="shared" si="320"/>
        <v>#N/A</v>
      </c>
      <c r="OS66" s="146" t="e">
        <f t="shared" si="320"/>
        <v>#N/A</v>
      </c>
      <c r="OT66" s="146" t="e">
        <f t="shared" si="320"/>
        <v>#N/A</v>
      </c>
      <c r="OU66" s="146" t="e">
        <f t="shared" si="320"/>
        <v>#N/A</v>
      </c>
      <c r="OV66" s="146" t="e">
        <f t="shared" si="320"/>
        <v>#N/A</v>
      </c>
      <c r="OW66" s="146" t="e">
        <f t="shared" si="320"/>
        <v>#N/A</v>
      </c>
      <c r="OX66" s="146" t="e">
        <f t="shared" si="320"/>
        <v>#N/A</v>
      </c>
      <c r="OY66" s="146" t="e">
        <f t="shared" si="320"/>
        <v>#N/A</v>
      </c>
      <c r="OZ66" s="146" t="e">
        <f t="shared" si="320"/>
        <v>#N/A</v>
      </c>
      <c r="PA66" s="146" t="e">
        <f t="shared" si="23"/>
        <v>#N/A</v>
      </c>
      <c r="PB66" s="146" t="e">
        <f t="shared" si="316"/>
        <v>#N/A</v>
      </c>
      <c r="PC66" s="146" t="e">
        <f t="shared" si="316"/>
        <v>#N/A</v>
      </c>
      <c r="PD66" s="146" t="e">
        <f t="shared" si="316"/>
        <v>#N/A</v>
      </c>
      <c r="PE66" s="146" t="e">
        <f t="shared" si="316"/>
        <v>#N/A</v>
      </c>
      <c r="PF66" s="146" t="e">
        <f t="shared" si="316"/>
        <v>#N/A</v>
      </c>
      <c r="PG66" s="146" t="e">
        <f t="shared" si="316"/>
        <v>#N/A</v>
      </c>
      <c r="PH66" s="146" t="e">
        <f t="shared" si="316"/>
        <v>#N/A</v>
      </c>
      <c r="PI66" s="146" t="e">
        <f t="shared" si="316"/>
        <v>#N/A</v>
      </c>
    </row>
    <row r="67" spans="1:425" hidden="1" x14ac:dyDescent="0.45">
      <c r="A67" s="4">
        <v>64</v>
      </c>
      <c r="B67" s="319" t="str">
        <f>IFERROR(_xlfn.LOGNORM.INV(VLookups!$B$22,LN($G67),LN($K67)),"")</f>
        <v/>
      </c>
      <c r="C67" s="81"/>
      <c r="D67" s="319" t="str">
        <f>IFERROR(_xlfn.LOGNORM.INV(VLookups!$B$23,LN($G67),LN($K67)),"")</f>
        <v/>
      </c>
      <c r="E67" s="32" t="str">
        <f t="shared" si="8"/>
        <v/>
      </c>
      <c r="F67" s="32" t="str">
        <f t="shared" si="9"/>
        <v/>
      </c>
      <c r="G67" s="65" t="str">
        <f>IF(AND(C67&gt;0,NOT(ISBLANK(H67))),IF(VLOOKUP($C$3,VLookups!$A$17:$B$18,2,FALSE),C67*VLOOKUP(H67,VLookups!$A$4:$B$13,2,FALSE),C67),"")</f>
        <v/>
      </c>
      <c r="H67" s="21"/>
      <c r="I67" s="53"/>
      <c r="J67" s="237"/>
      <c r="K67" s="320" t="str">
        <f>IF(C67&gt;0,IF(ISBLANK(J67),IF(ISBLANK(H67),"",VLOOKUP(H67,VLookups!$A$4:$C$13,3,FALSE)),J67),"")</f>
        <v/>
      </c>
      <c r="L67" s="320" t="str">
        <f t="shared" si="10"/>
        <v/>
      </c>
      <c r="M67" s="67" t="str">
        <f t="shared" si="11"/>
        <v/>
      </c>
      <c r="N67" s="81"/>
      <c r="O67" s="230" t="str">
        <f>IF(AND(N67&gt;0,C67&gt;0,NOT(K67="")),ABS(VLOOKUP($N$1,VLookups!$A$27:$B$28,2,FALSE)-_xlfn.LOGNORM.DIST(N67,LN(G67),LN(K67),TRUE)),"")</f>
        <v/>
      </c>
      <c r="P67" s="80" t="str">
        <f>IF(AND($B67&gt;0,$C67&gt;0,$D67&gt;0,NOT(ISBLANK($H67))),_xlfn.LOGNORM.INV(ABS(VLOOKUP($N$1,VLookups!$A$27:$B$28,2,FALSE)-P$3),LN($G67),LN($K67)),"")</f>
        <v/>
      </c>
      <c r="Q67" s="79" t="str">
        <f>IF(AND($B67&gt;0,$C67&gt;0,$D67&gt;0,NOT(ISBLANK($H67))),_xlfn.LOGNORM.INV(ABS(VLOOKUP($N$1,VLookups!$A$27:$B$28,2,FALSE)-Q$3),LN($G67),LN($K67)),"")</f>
        <v/>
      </c>
      <c r="R67" s="80" t="str">
        <f>IF(AND($B67&gt;0,$C67&gt;0,$D67&gt;0,NOT(ISBLANK($H67))),_xlfn.LOGNORM.INV(ABS(VLOOKUP($N$1,VLookups!$A$27:$B$28,2,FALSE)-R$3),LN($G67),LN($K67)),"")</f>
        <v/>
      </c>
      <c r="S67" s="79" t="str">
        <f>IF(AND($B67&gt;0,$C67&gt;0,$D67&gt;0,NOT(ISBLANK($H67))),_xlfn.LOGNORM.INV(ABS(VLOOKUP($N$1,VLookups!$A$27:$B$28,2,FALSE)-S$3),LN($G67),LN($K67)),"")</f>
        <v/>
      </c>
      <c r="T67" s="80" t="str">
        <f>IF(AND($B67&gt;0,$C67&gt;0,$D67&gt;0,NOT(ISBLANK($H67))),_xlfn.LOGNORM.INV(ABS(VLOOKUP($N$1,VLookups!$A$27:$B$28,2,FALSE)-T$3),LN($G67),LN($K67)),"")</f>
        <v/>
      </c>
      <c r="U67" s="79" t="str">
        <f>IF(AND($B67&gt;0,$C67&gt;0,$D67&gt;0,NOT(ISBLANK($H67))),_xlfn.LOGNORM.INV(ABS(VLOOKUP($N$1,VLookups!$A$27:$B$28,2,FALSE)-U$3),LN($G67),LN($K67)),"")</f>
        <v/>
      </c>
      <c r="V67" s="5"/>
      <c r="W67" s="145" t="str">
        <f t="shared" si="12"/>
        <v/>
      </c>
      <c r="X67" s="145" t="str">
        <f t="shared" si="13"/>
        <v/>
      </c>
      <c r="Y67" s="46" t="str">
        <f t="shared" ref="Y67" si="346">IF(ISNONTEXT($W67),X67+$W67,"")</f>
        <v/>
      </c>
      <c r="Z67" s="46" t="str">
        <f t="shared" si="25"/>
        <v/>
      </c>
      <c r="AA67" s="46" t="str">
        <f t="shared" si="26"/>
        <v/>
      </c>
      <c r="AB67" s="46" t="str">
        <f t="shared" si="27"/>
        <v/>
      </c>
      <c r="AC67" s="46" t="str">
        <f t="shared" si="28"/>
        <v/>
      </c>
      <c r="AD67" s="46" t="str">
        <f t="shared" si="29"/>
        <v/>
      </c>
      <c r="AE67" s="46" t="str">
        <f t="shared" si="30"/>
        <v/>
      </c>
      <c r="AF67" s="46" t="str">
        <f t="shared" si="31"/>
        <v/>
      </c>
      <c r="AG67" s="46" t="str">
        <f t="shared" si="32"/>
        <v/>
      </c>
      <c r="AH67" s="46" t="str">
        <f t="shared" si="33"/>
        <v/>
      </c>
      <c r="AI67" s="46" t="str">
        <f t="shared" si="34"/>
        <v/>
      </c>
      <c r="AJ67" s="46" t="str">
        <f t="shared" si="35"/>
        <v/>
      </c>
      <c r="AK67" s="46" t="str">
        <f t="shared" si="36"/>
        <v/>
      </c>
      <c r="AL67" s="46" t="str">
        <f t="shared" si="37"/>
        <v/>
      </c>
      <c r="AM67" s="46" t="str">
        <f t="shared" si="38"/>
        <v/>
      </c>
      <c r="AN67" s="46" t="str">
        <f t="shared" si="39"/>
        <v/>
      </c>
      <c r="AO67" s="46" t="str">
        <f t="shared" si="40"/>
        <v/>
      </c>
      <c r="AP67" s="46" t="str">
        <f t="shared" si="41"/>
        <v/>
      </c>
      <c r="AQ67" s="46" t="str">
        <f t="shared" si="42"/>
        <v/>
      </c>
      <c r="AR67" s="46" t="str">
        <f t="shared" si="43"/>
        <v/>
      </c>
      <c r="AS67" s="46" t="str">
        <f t="shared" si="44"/>
        <v/>
      </c>
      <c r="AT67" s="46" t="str">
        <f t="shared" si="45"/>
        <v/>
      </c>
      <c r="AU67" s="46" t="str">
        <f t="shared" si="46"/>
        <v/>
      </c>
      <c r="AV67" s="46" t="str">
        <f t="shared" si="47"/>
        <v/>
      </c>
      <c r="AW67" s="46" t="str">
        <f t="shared" si="48"/>
        <v/>
      </c>
      <c r="AX67" s="46" t="str">
        <f t="shared" si="49"/>
        <v/>
      </c>
      <c r="AY67" s="46" t="str">
        <f t="shared" si="50"/>
        <v/>
      </c>
      <c r="AZ67" s="46" t="str">
        <f t="shared" si="51"/>
        <v/>
      </c>
      <c r="BA67" s="46" t="str">
        <f t="shared" si="52"/>
        <v/>
      </c>
      <c r="BB67" s="46" t="str">
        <f t="shared" si="53"/>
        <v/>
      </c>
      <c r="BC67" s="46" t="str">
        <f t="shared" si="54"/>
        <v/>
      </c>
      <c r="BD67" s="46" t="str">
        <f t="shared" si="55"/>
        <v/>
      </c>
      <c r="BE67" s="46" t="str">
        <f t="shared" si="56"/>
        <v/>
      </c>
      <c r="BF67" s="46" t="str">
        <f t="shared" si="57"/>
        <v/>
      </c>
      <c r="BG67" s="46" t="str">
        <f t="shared" si="58"/>
        <v/>
      </c>
      <c r="BH67" s="46" t="str">
        <f t="shared" si="59"/>
        <v/>
      </c>
      <c r="BI67" s="46" t="str">
        <f t="shared" si="60"/>
        <v/>
      </c>
      <c r="BJ67" s="46" t="str">
        <f t="shared" si="61"/>
        <v/>
      </c>
      <c r="BK67" s="46" t="str">
        <f t="shared" si="62"/>
        <v/>
      </c>
      <c r="BL67" s="46" t="str">
        <f t="shared" si="63"/>
        <v/>
      </c>
      <c r="BM67" s="46" t="str">
        <f t="shared" si="64"/>
        <v/>
      </c>
      <c r="BN67" s="46" t="str">
        <f t="shared" si="65"/>
        <v/>
      </c>
      <c r="BO67" s="46" t="str">
        <f t="shared" si="66"/>
        <v/>
      </c>
      <c r="BP67" s="46" t="str">
        <f t="shared" si="67"/>
        <v/>
      </c>
      <c r="BQ67" s="46" t="str">
        <f t="shared" si="68"/>
        <v/>
      </c>
      <c r="BR67" s="46" t="str">
        <f t="shared" si="69"/>
        <v/>
      </c>
      <c r="BS67" s="46" t="str">
        <f t="shared" si="70"/>
        <v/>
      </c>
      <c r="BT67" s="46" t="str">
        <f t="shared" si="71"/>
        <v/>
      </c>
      <c r="BU67" s="46" t="str">
        <f t="shared" si="72"/>
        <v/>
      </c>
      <c r="BV67" s="46" t="str">
        <f t="shared" si="73"/>
        <v/>
      </c>
      <c r="BW67" s="46" t="str">
        <f t="shared" si="74"/>
        <v/>
      </c>
      <c r="BX67" s="46" t="str">
        <f t="shared" si="75"/>
        <v/>
      </c>
      <c r="BY67" s="46" t="str">
        <f t="shared" si="76"/>
        <v/>
      </c>
      <c r="BZ67" s="46" t="str">
        <f t="shared" si="77"/>
        <v/>
      </c>
      <c r="CA67" s="46" t="str">
        <f t="shared" si="78"/>
        <v/>
      </c>
      <c r="CB67" s="46" t="str">
        <f t="shared" si="79"/>
        <v/>
      </c>
      <c r="CC67" s="46" t="str">
        <f t="shared" si="80"/>
        <v/>
      </c>
      <c r="CD67" s="46" t="str">
        <f t="shared" si="81"/>
        <v/>
      </c>
      <c r="CE67" s="46" t="str">
        <f t="shared" si="82"/>
        <v/>
      </c>
      <c r="CF67" s="46" t="str">
        <f t="shared" si="83"/>
        <v/>
      </c>
      <c r="CG67" s="46" t="str">
        <f t="shared" si="84"/>
        <v/>
      </c>
      <c r="CH67" s="46" t="str">
        <f t="shared" si="85"/>
        <v/>
      </c>
      <c r="CI67" s="46" t="str">
        <f t="shared" si="86"/>
        <v/>
      </c>
      <c r="CJ67" s="46" t="str">
        <f t="shared" si="87"/>
        <v/>
      </c>
      <c r="CK67" s="46" t="str">
        <f t="shared" si="18"/>
        <v/>
      </c>
      <c r="CL67" s="46" t="str">
        <f t="shared" si="88"/>
        <v/>
      </c>
      <c r="CM67" s="46" t="str">
        <f t="shared" si="89"/>
        <v/>
      </c>
      <c r="CN67" s="46" t="str">
        <f t="shared" si="90"/>
        <v/>
      </c>
      <c r="CO67" s="46" t="str">
        <f t="shared" si="91"/>
        <v/>
      </c>
      <c r="CP67" s="46" t="str">
        <f t="shared" si="92"/>
        <v/>
      </c>
      <c r="CQ67" s="46" t="str">
        <f t="shared" si="93"/>
        <v/>
      </c>
      <c r="CR67" s="46" t="str">
        <f t="shared" si="94"/>
        <v/>
      </c>
      <c r="CS67" s="46" t="str">
        <f t="shared" si="95"/>
        <v/>
      </c>
      <c r="CT67" s="46" t="str">
        <f t="shared" si="96"/>
        <v/>
      </c>
      <c r="CU67" s="46" t="str">
        <f t="shared" si="97"/>
        <v/>
      </c>
      <c r="CV67" s="46" t="str">
        <f t="shared" si="98"/>
        <v/>
      </c>
      <c r="CW67" s="46" t="str">
        <f t="shared" si="99"/>
        <v/>
      </c>
      <c r="CX67" s="46" t="str">
        <f t="shared" si="100"/>
        <v/>
      </c>
      <c r="CY67" s="46" t="str">
        <f t="shared" si="101"/>
        <v/>
      </c>
      <c r="CZ67" s="46" t="str">
        <f t="shared" si="102"/>
        <v/>
      </c>
      <c r="DA67" s="46" t="str">
        <f t="shared" si="103"/>
        <v/>
      </c>
      <c r="DB67" s="46" t="str">
        <f t="shared" si="104"/>
        <v/>
      </c>
      <c r="DC67" s="46" t="str">
        <f t="shared" si="105"/>
        <v/>
      </c>
      <c r="DD67" s="46" t="str">
        <f t="shared" si="106"/>
        <v/>
      </c>
      <c r="DE67" s="46" t="str">
        <f t="shared" si="107"/>
        <v/>
      </c>
      <c r="DF67" s="46" t="str">
        <f t="shared" si="108"/>
        <v/>
      </c>
      <c r="DG67" s="46" t="str">
        <f t="shared" si="109"/>
        <v/>
      </c>
      <c r="DH67" s="46" t="str">
        <f t="shared" si="110"/>
        <v/>
      </c>
      <c r="DI67" s="46" t="str">
        <f t="shared" si="111"/>
        <v/>
      </c>
      <c r="DJ67" s="46" t="str">
        <f t="shared" si="112"/>
        <v/>
      </c>
      <c r="DK67" s="46" t="str">
        <f t="shared" si="113"/>
        <v/>
      </c>
      <c r="DL67" s="46" t="str">
        <f t="shared" si="114"/>
        <v/>
      </c>
      <c r="DM67" s="46" t="str">
        <f t="shared" si="115"/>
        <v/>
      </c>
      <c r="DN67" s="46" t="str">
        <f t="shared" si="116"/>
        <v/>
      </c>
      <c r="DO67" s="46" t="str">
        <f t="shared" si="117"/>
        <v/>
      </c>
      <c r="DP67" s="46" t="str">
        <f t="shared" si="118"/>
        <v/>
      </c>
      <c r="DQ67" s="46" t="str">
        <f t="shared" si="119"/>
        <v/>
      </c>
      <c r="DR67" s="46" t="str">
        <f t="shared" si="120"/>
        <v/>
      </c>
      <c r="DS67" s="46" t="str">
        <f t="shared" si="121"/>
        <v/>
      </c>
      <c r="DT67" s="46" t="str">
        <f t="shared" si="122"/>
        <v/>
      </c>
      <c r="DU67" s="46" t="str">
        <f t="shared" si="123"/>
        <v/>
      </c>
      <c r="DV67" s="46" t="str">
        <f t="shared" si="124"/>
        <v/>
      </c>
      <c r="DW67" s="46" t="str">
        <f t="shared" si="125"/>
        <v/>
      </c>
      <c r="DX67" s="46" t="str">
        <f t="shared" si="126"/>
        <v/>
      </c>
      <c r="DY67" s="46" t="str">
        <f t="shared" si="127"/>
        <v/>
      </c>
      <c r="DZ67" s="46" t="str">
        <f t="shared" si="128"/>
        <v/>
      </c>
      <c r="EA67" s="46" t="str">
        <f t="shared" si="129"/>
        <v/>
      </c>
      <c r="EB67" s="46" t="str">
        <f t="shared" si="130"/>
        <v/>
      </c>
      <c r="EC67" s="46" t="str">
        <f t="shared" si="131"/>
        <v/>
      </c>
      <c r="ED67" s="46" t="str">
        <f t="shared" si="132"/>
        <v/>
      </c>
      <c r="EE67" s="46" t="str">
        <f t="shared" si="133"/>
        <v/>
      </c>
      <c r="EF67" s="46" t="str">
        <f t="shared" si="134"/>
        <v/>
      </c>
      <c r="EG67" s="46" t="str">
        <f t="shared" si="135"/>
        <v/>
      </c>
      <c r="EH67" s="46" t="str">
        <f t="shared" si="136"/>
        <v/>
      </c>
      <c r="EI67" s="46" t="str">
        <f t="shared" si="137"/>
        <v/>
      </c>
      <c r="EJ67" s="46" t="str">
        <f t="shared" si="138"/>
        <v/>
      </c>
      <c r="EK67" s="46" t="str">
        <f t="shared" si="139"/>
        <v/>
      </c>
      <c r="EL67" s="46" t="str">
        <f t="shared" si="140"/>
        <v/>
      </c>
      <c r="EM67" s="46" t="str">
        <f t="shared" si="141"/>
        <v/>
      </c>
      <c r="EN67" s="46" t="str">
        <f t="shared" si="142"/>
        <v/>
      </c>
      <c r="EO67" s="46" t="str">
        <f t="shared" si="143"/>
        <v/>
      </c>
      <c r="EP67" s="46" t="str">
        <f t="shared" si="144"/>
        <v/>
      </c>
      <c r="EQ67" s="46" t="str">
        <f t="shared" si="145"/>
        <v/>
      </c>
      <c r="ER67" s="46" t="str">
        <f t="shared" si="146"/>
        <v/>
      </c>
      <c r="ES67" s="46" t="str">
        <f t="shared" si="147"/>
        <v/>
      </c>
      <c r="ET67" s="46" t="str">
        <f t="shared" si="148"/>
        <v/>
      </c>
      <c r="EU67" s="46" t="str">
        <f t="shared" si="149"/>
        <v/>
      </c>
      <c r="EV67" s="46" t="str">
        <f t="shared" si="150"/>
        <v/>
      </c>
      <c r="EW67" s="46" t="str">
        <f t="shared" si="19"/>
        <v/>
      </c>
      <c r="EX67" s="46" t="str">
        <f t="shared" si="151"/>
        <v/>
      </c>
      <c r="EY67" s="46" t="str">
        <f t="shared" si="152"/>
        <v/>
      </c>
      <c r="EZ67" s="46" t="str">
        <f t="shared" si="153"/>
        <v/>
      </c>
      <c r="FA67" s="46" t="str">
        <f t="shared" si="154"/>
        <v/>
      </c>
      <c r="FB67" s="46" t="str">
        <f t="shared" si="155"/>
        <v/>
      </c>
      <c r="FC67" s="46" t="str">
        <f t="shared" si="156"/>
        <v/>
      </c>
      <c r="FD67" s="46" t="str">
        <f t="shared" si="157"/>
        <v/>
      </c>
      <c r="FE67" s="46" t="str">
        <f t="shared" si="158"/>
        <v/>
      </c>
      <c r="FF67" s="46" t="str">
        <f t="shared" si="159"/>
        <v/>
      </c>
      <c r="FG67" s="46" t="str">
        <f t="shared" si="160"/>
        <v/>
      </c>
      <c r="FH67" s="46" t="str">
        <f t="shared" si="161"/>
        <v/>
      </c>
      <c r="FI67" s="46" t="str">
        <f t="shared" si="162"/>
        <v/>
      </c>
      <c r="FJ67" s="46" t="str">
        <f t="shared" si="163"/>
        <v/>
      </c>
      <c r="FK67" s="46" t="str">
        <f t="shared" si="164"/>
        <v/>
      </c>
      <c r="FL67" s="46" t="str">
        <f t="shared" si="165"/>
        <v/>
      </c>
      <c r="FM67" s="46" t="str">
        <f t="shared" si="166"/>
        <v/>
      </c>
      <c r="FN67" s="46" t="str">
        <f t="shared" si="167"/>
        <v/>
      </c>
      <c r="FO67" s="46" t="str">
        <f t="shared" si="168"/>
        <v/>
      </c>
      <c r="FP67" s="46" t="str">
        <f t="shared" si="169"/>
        <v/>
      </c>
      <c r="FQ67" s="46" t="str">
        <f t="shared" si="170"/>
        <v/>
      </c>
      <c r="FR67" s="46" t="str">
        <f t="shared" si="171"/>
        <v/>
      </c>
      <c r="FS67" s="46" t="str">
        <f t="shared" si="172"/>
        <v/>
      </c>
      <c r="FT67" s="46" t="str">
        <f t="shared" si="173"/>
        <v/>
      </c>
      <c r="FU67" s="46" t="str">
        <f t="shared" si="174"/>
        <v/>
      </c>
      <c r="FV67" s="46" t="str">
        <f t="shared" si="175"/>
        <v/>
      </c>
      <c r="FW67" s="46" t="str">
        <f t="shared" si="176"/>
        <v/>
      </c>
      <c r="FX67" s="46" t="str">
        <f t="shared" si="177"/>
        <v/>
      </c>
      <c r="FY67" s="46" t="str">
        <f t="shared" si="178"/>
        <v/>
      </c>
      <c r="FZ67" s="46" t="str">
        <f t="shared" si="179"/>
        <v/>
      </c>
      <c r="GA67" s="46" t="str">
        <f t="shared" si="180"/>
        <v/>
      </c>
      <c r="GB67" s="46" t="str">
        <f t="shared" si="181"/>
        <v/>
      </c>
      <c r="GC67" s="46" t="str">
        <f t="shared" si="182"/>
        <v/>
      </c>
      <c r="GD67" s="46" t="str">
        <f t="shared" si="183"/>
        <v/>
      </c>
      <c r="GE67" s="46" t="str">
        <f t="shared" si="184"/>
        <v/>
      </c>
      <c r="GF67" s="46" t="str">
        <f t="shared" si="185"/>
        <v/>
      </c>
      <c r="GG67" s="46" t="str">
        <f t="shared" si="186"/>
        <v/>
      </c>
      <c r="GH67" s="46" t="str">
        <f t="shared" si="187"/>
        <v/>
      </c>
      <c r="GI67" s="46" t="str">
        <f t="shared" si="188"/>
        <v/>
      </c>
      <c r="GJ67" s="46" t="str">
        <f t="shared" si="189"/>
        <v/>
      </c>
      <c r="GK67" s="46" t="str">
        <f t="shared" si="190"/>
        <v/>
      </c>
      <c r="GL67" s="46" t="str">
        <f t="shared" si="191"/>
        <v/>
      </c>
      <c r="GM67" s="46" t="str">
        <f t="shared" si="192"/>
        <v/>
      </c>
      <c r="GN67" s="46" t="str">
        <f t="shared" si="193"/>
        <v/>
      </c>
      <c r="GO67" s="46" t="str">
        <f t="shared" si="194"/>
        <v/>
      </c>
      <c r="GP67" s="46" t="str">
        <f t="shared" si="195"/>
        <v/>
      </c>
      <c r="GQ67" s="46" t="str">
        <f t="shared" si="196"/>
        <v/>
      </c>
      <c r="GR67" s="46" t="str">
        <f t="shared" si="197"/>
        <v/>
      </c>
      <c r="GS67" s="46" t="str">
        <f t="shared" si="198"/>
        <v/>
      </c>
      <c r="GT67" s="46" t="str">
        <f t="shared" si="199"/>
        <v/>
      </c>
      <c r="GU67" s="46" t="str">
        <f t="shared" si="200"/>
        <v/>
      </c>
      <c r="GV67" s="46" t="str">
        <f t="shared" si="201"/>
        <v/>
      </c>
      <c r="GW67" s="46" t="str">
        <f t="shared" si="202"/>
        <v/>
      </c>
      <c r="GX67" s="46" t="str">
        <f t="shared" si="203"/>
        <v/>
      </c>
      <c r="GY67" s="46" t="str">
        <f t="shared" si="204"/>
        <v/>
      </c>
      <c r="GZ67" s="46" t="str">
        <f t="shared" si="205"/>
        <v/>
      </c>
      <c r="HA67" s="46" t="str">
        <f t="shared" si="206"/>
        <v/>
      </c>
      <c r="HB67" s="46" t="str">
        <f t="shared" si="207"/>
        <v/>
      </c>
      <c r="HC67" s="46" t="str">
        <f t="shared" si="208"/>
        <v/>
      </c>
      <c r="HD67" s="46" t="str">
        <f t="shared" si="209"/>
        <v/>
      </c>
      <c r="HE67" s="46" t="str">
        <f t="shared" si="210"/>
        <v/>
      </c>
      <c r="HF67" s="46" t="str">
        <f t="shared" si="211"/>
        <v/>
      </c>
      <c r="HG67" s="46" t="str">
        <f t="shared" si="212"/>
        <v/>
      </c>
      <c r="HH67" s="46" t="str">
        <f t="shared" si="213"/>
        <v/>
      </c>
      <c r="HI67" s="46" t="str">
        <f t="shared" si="20"/>
        <v/>
      </c>
      <c r="HJ67" s="46" t="str">
        <f t="shared" si="241"/>
        <v/>
      </c>
      <c r="HK67" s="46" t="str">
        <f t="shared" si="242"/>
        <v/>
      </c>
      <c r="HL67" s="46" t="str">
        <f t="shared" si="243"/>
        <v/>
      </c>
      <c r="HM67" s="46" t="str">
        <f t="shared" si="244"/>
        <v/>
      </c>
      <c r="HN67" s="46" t="str">
        <f t="shared" si="245"/>
        <v/>
      </c>
      <c r="HO67" s="46" t="str">
        <f t="shared" si="246"/>
        <v/>
      </c>
      <c r="HP67" s="46" t="str">
        <f t="shared" si="247"/>
        <v/>
      </c>
      <c r="HQ67" s="146" t="e">
        <f t="shared" si="283"/>
        <v>#N/A</v>
      </c>
      <c r="HR67" s="146" t="e">
        <f t="shared" si="329"/>
        <v>#N/A</v>
      </c>
      <c r="HS67" s="146" t="e">
        <f t="shared" si="329"/>
        <v>#N/A</v>
      </c>
      <c r="HT67" s="146" t="e">
        <f t="shared" si="329"/>
        <v>#N/A</v>
      </c>
      <c r="HU67" s="146" t="e">
        <f t="shared" si="342"/>
        <v>#N/A</v>
      </c>
      <c r="HV67" s="146" t="e">
        <f t="shared" si="342"/>
        <v>#N/A</v>
      </c>
      <c r="HW67" s="146" t="e">
        <f t="shared" si="342"/>
        <v>#N/A</v>
      </c>
      <c r="HX67" s="146" t="e">
        <f t="shared" si="342"/>
        <v>#N/A</v>
      </c>
      <c r="HY67" s="146" t="e">
        <f t="shared" si="342"/>
        <v>#N/A</v>
      </c>
      <c r="HZ67" s="146" t="e">
        <f t="shared" si="342"/>
        <v>#N/A</v>
      </c>
      <c r="IA67" s="146" t="e">
        <f t="shared" si="342"/>
        <v>#N/A</v>
      </c>
      <c r="IB67" s="146" t="e">
        <f t="shared" si="342"/>
        <v>#N/A</v>
      </c>
      <c r="IC67" s="146" t="e">
        <f t="shared" si="342"/>
        <v>#N/A</v>
      </c>
      <c r="ID67" s="146" t="e">
        <f t="shared" si="342"/>
        <v>#N/A</v>
      </c>
      <c r="IE67" s="146" t="e">
        <f t="shared" si="342"/>
        <v>#N/A</v>
      </c>
      <c r="IF67" s="146" t="e">
        <f t="shared" si="342"/>
        <v>#N/A</v>
      </c>
      <c r="IG67" s="146" t="e">
        <f t="shared" si="342"/>
        <v>#N/A</v>
      </c>
      <c r="IH67" s="146" t="e">
        <f t="shared" si="342"/>
        <v>#N/A</v>
      </c>
      <c r="II67" s="146" t="e">
        <f t="shared" si="342"/>
        <v>#N/A</v>
      </c>
      <c r="IJ67" s="146" t="e">
        <f t="shared" si="337"/>
        <v>#N/A</v>
      </c>
      <c r="IK67" s="146" t="e">
        <f t="shared" si="337"/>
        <v>#N/A</v>
      </c>
      <c r="IL67" s="146" t="e">
        <f t="shared" si="337"/>
        <v>#N/A</v>
      </c>
      <c r="IM67" s="146" t="e">
        <f t="shared" si="337"/>
        <v>#N/A</v>
      </c>
      <c r="IN67" s="146" t="e">
        <f t="shared" si="337"/>
        <v>#N/A</v>
      </c>
      <c r="IO67" s="146" t="e">
        <f t="shared" si="337"/>
        <v>#N/A</v>
      </c>
      <c r="IP67" s="146" t="e">
        <f t="shared" si="337"/>
        <v>#N/A</v>
      </c>
      <c r="IQ67" s="146" t="e">
        <f t="shared" si="337"/>
        <v>#N/A</v>
      </c>
      <c r="IR67" s="146" t="e">
        <f t="shared" si="337"/>
        <v>#N/A</v>
      </c>
      <c r="IS67" s="146" t="e">
        <f t="shared" si="337"/>
        <v>#N/A</v>
      </c>
      <c r="IT67" s="146" t="e">
        <f t="shared" si="337"/>
        <v>#N/A</v>
      </c>
      <c r="IU67" s="146" t="e">
        <f t="shared" si="337"/>
        <v>#N/A</v>
      </c>
      <c r="IV67" s="146" t="e">
        <f t="shared" si="337"/>
        <v>#N/A</v>
      </c>
      <c r="IW67" s="146" t="e">
        <f t="shared" si="337"/>
        <v>#N/A</v>
      </c>
      <c r="IX67" s="146" t="e">
        <f t="shared" si="337"/>
        <v>#N/A</v>
      </c>
      <c r="IY67" s="146" t="e">
        <f t="shared" si="333"/>
        <v>#N/A</v>
      </c>
      <c r="IZ67" s="146" t="e">
        <f t="shared" si="333"/>
        <v>#N/A</v>
      </c>
      <c r="JA67" s="146" t="e">
        <f t="shared" si="333"/>
        <v>#N/A</v>
      </c>
      <c r="JB67" s="146" t="e">
        <f t="shared" si="333"/>
        <v>#N/A</v>
      </c>
      <c r="JC67" s="146" t="e">
        <f t="shared" si="333"/>
        <v>#N/A</v>
      </c>
      <c r="JD67" s="146" t="e">
        <f t="shared" si="333"/>
        <v>#N/A</v>
      </c>
      <c r="JE67" s="146" t="e">
        <f t="shared" si="333"/>
        <v>#N/A</v>
      </c>
      <c r="JF67" s="146" t="e">
        <f t="shared" si="333"/>
        <v>#N/A</v>
      </c>
      <c r="JG67" s="146" t="e">
        <f t="shared" si="333"/>
        <v>#N/A</v>
      </c>
      <c r="JH67" s="146" t="e">
        <f t="shared" si="333"/>
        <v>#N/A</v>
      </c>
      <c r="JI67" s="146" t="e">
        <f t="shared" si="333"/>
        <v>#N/A</v>
      </c>
      <c r="JJ67" s="146" t="e">
        <f t="shared" si="333"/>
        <v>#N/A</v>
      </c>
      <c r="JK67" s="146" t="e">
        <f t="shared" si="333"/>
        <v>#N/A</v>
      </c>
      <c r="JL67" s="146" t="e">
        <f t="shared" si="333"/>
        <v>#N/A</v>
      </c>
      <c r="JM67" s="146" t="e">
        <f t="shared" si="333"/>
        <v>#N/A</v>
      </c>
      <c r="JN67" s="146" t="e">
        <f t="shared" si="318"/>
        <v>#N/A</v>
      </c>
      <c r="JO67" s="146" t="e">
        <f t="shared" si="318"/>
        <v>#N/A</v>
      </c>
      <c r="JP67" s="146" t="e">
        <f t="shared" si="318"/>
        <v>#N/A</v>
      </c>
      <c r="JQ67" s="146" t="e">
        <f t="shared" si="318"/>
        <v>#N/A</v>
      </c>
      <c r="JR67" s="146" t="e">
        <f t="shared" si="318"/>
        <v>#N/A</v>
      </c>
      <c r="JS67" s="146" t="e">
        <f t="shared" si="318"/>
        <v>#N/A</v>
      </c>
      <c r="JT67" s="146" t="e">
        <f t="shared" si="318"/>
        <v>#N/A</v>
      </c>
      <c r="JU67" s="146" t="e">
        <f t="shared" si="318"/>
        <v>#N/A</v>
      </c>
      <c r="JV67" s="146" t="e">
        <f t="shared" si="318"/>
        <v>#N/A</v>
      </c>
      <c r="JW67" s="146" t="e">
        <f t="shared" si="318"/>
        <v>#N/A</v>
      </c>
      <c r="JX67" s="146" t="e">
        <f t="shared" si="318"/>
        <v>#N/A</v>
      </c>
      <c r="JY67" s="146" t="e">
        <f t="shared" si="318"/>
        <v>#N/A</v>
      </c>
      <c r="JZ67" s="146" t="e">
        <f t="shared" si="318"/>
        <v>#N/A</v>
      </c>
      <c r="KA67" s="146" t="e">
        <f t="shared" si="318"/>
        <v>#N/A</v>
      </c>
      <c r="KB67" s="146" t="e">
        <f t="shared" si="318"/>
        <v>#N/A</v>
      </c>
      <c r="KC67" s="146" t="e">
        <f t="shared" si="21"/>
        <v>#N/A</v>
      </c>
      <c r="KD67" s="146" t="e">
        <f t="shared" si="330"/>
        <v>#N/A</v>
      </c>
      <c r="KE67" s="146" t="e">
        <f t="shared" si="330"/>
        <v>#N/A</v>
      </c>
      <c r="KF67" s="146" t="e">
        <f t="shared" si="330"/>
        <v>#N/A</v>
      </c>
      <c r="KG67" s="146" t="e">
        <f t="shared" si="343"/>
        <v>#N/A</v>
      </c>
      <c r="KH67" s="146" t="e">
        <f t="shared" si="343"/>
        <v>#N/A</v>
      </c>
      <c r="KI67" s="146" t="e">
        <f t="shared" si="343"/>
        <v>#N/A</v>
      </c>
      <c r="KJ67" s="146" t="e">
        <f t="shared" si="343"/>
        <v>#N/A</v>
      </c>
      <c r="KK67" s="146" t="e">
        <f t="shared" si="343"/>
        <v>#N/A</v>
      </c>
      <c r="KL67" s="146" t="e">
        <f t="shared" si="343"/>
        <v>#N/A</v>
      </c>
      <c r="KM67" s="146" t="e">
        <f t="shared" si="343"/>
        <v>#N/A</v>
      </c>
      <c r="KN67" s="146" t="e">
        <f t="shared" si="343"/>
        <v>#N/A</v>
      </c>
      <c r="KO67" s="146" t="e">
        <f t="shared" si="343"/>
        <v>#N/A</v>
      </c>
      <c r="KP67" s="146" t="e">
        <f t="shared" si="343"/>
        <v>#N/A</v>
      </c>
      <c r="KQ67" s="146" t="e">
        <f t="shared" si="343"/>
        <v>#N/A</v>
      </c>
      <c r="KR67" s="146" t="e">
        <f t="shared" si="343"/>
        <v>#N/A</v>
      </c>
      <c r="KS67" s="146" t="e">
        <f t="shared" si="343"/>
        <v>#N/A</v>
      </c>
      <c r="KT67" s="146" t="e">
        <f t="shared" si="343"/>
        <v>#N/A</v>
      </c>
      <c r="KU67" s="146" t="e">
        <f t="shared" si="343"/>
        <v>#N/A</v>
      </c>
      <c r="KV67" s="146" t="e">
        <f t="shared" si="338"/>
        <v>#N/A</v>
      </c>
      <c r="KW67" s="146" t="e">
        <f t="shared" si="338"/>
        <v>#N/A</v>
      </c>
      <c r="KX67" s="146" t="e">
        <f t="shared" si="338"/>
        <v>#N/A</v>
      </c>
      <c r="KY67" s="146" t="e">
        <f t="shared" si="338"/>
        <v>#N/A</v>
      </c>
      <c r="KZ67" s="146" t="e">
        <f t="shared" si="338"/>
        <v>#N/A</v>
      </c>
      <c r="LA67" s="146" t="e">
        <f t="shared" si="338"/>
        <v>#N/A</v>
      </c>
      <c r="LB67" s="146" t="e">
        <f t="shared" si="338"/>
        <v>#N/A</v>
      </c>
      <c r="LC67" s="146" t="e">
        <f t="shared" si="338"/>
        <v>#N/A</v>
      </c>
      <c r="LD67" s="146" t="e">
        <f t="shared" si="338"/>
        <v>#N/A</v>
      </c>
      <c r="LE67" s="146" t="e">
        <f t="shared" si="338"/>
        <v>#N/A</v>
      </c>
      <c r="LF67" s="146" t="e">
        <f t="shared" si="338"/>
        <v>#N/A</v>
      </c>
      <c r="LG67" s="146" t="e">
        <f t="shared" si="338"/>
        <v>#N/A</v>
      </c>
      <c r="LH67" s="146" t="e">
        <f t="shared" si="338"/>
        <v>#N/A</v>
      </c>
      <c r="LI67" s="146" t="e">
        <f t="shared" si="338"/>
        <v>#N/A</v>
      </c>
      <c r="LJ67" s="146" t="e">
        <f t="shared" si="338"/>
        <v>#N/A</v>
      </c>
      <c r="LK67" s="146" t="e">
        <f t="shared" si="334"/>
        <v>#N/A</v>
      </c>
      <c r="LL67" s="146" t="e">
        <f t="shared" si="334"/>
        <v>#N/A</v>
      </c>
      <c r="LM67" s="146" t="e">
        <f t="shared" si="334"/>
        <v>#N/A</v>
      </c>
      <c r="LN67" s="146" t="e">
        <f t="shared" si="334"/>
        <v>#N/A</v>
      </c>
      <c r="LO67" s="146" t="e">
        <f t="shared" si="334"/>
        <v>#N/A</v>
      </c>
      <c r="LP67" s="146" t="e">
        <f t="shared" si="334"/>
        <v>#N/A</v>
      </c>
      <c r="LQ67" s="146" t="e">
        <f t="shared" si="334"/>
        <v>#N/A</v>
      </c>
      <c r="LR67" s="146" t="e">
        <f t="shared" si="334"/>
        <v>#N/A</v>
      </c>
      <c r="LS67" s="146" t="e">
        <f t="shared" si="334"/>
        <v>#N/A</v>
      </c>
      <c r="LT67" s="146" t="e">
        <f t="shared" si="334"/>
        <v>#N/A</v>
      </c>
      <c r="LU67" s="146" t="e">
        <f t="shared" si="334"/>
        <v>#N/A</v>
      </c>
      <c r="LV67" s="146" t="e">
        <f t="shared" si="334"/>
        <v>#N/A</v>
      </c>
      <c r="LW67" s="146" t="e">
        <f t="shared" si="334"/>
        <v>#N/A</v>
      </c>
      <c r="LX67" s="146" t="e">
        <f t="shared" si="334"/>
        <v>#N/A</v>
      </c>
      <c r="LY67" s="146" t="e">
        <f t="shared" si="334"/>
        <v>#N/A</v>
      </c>
      <c r="LZ67" s="146" t="e">
        <f t="shared" si="319"/>
        <v>#N/A</v>
      </c>
      <c r="MA67" s="146" t="e">
        <f t="shared" si="319"/>
        <v>#N/A</v>
      </c>
      <c r="MB67" s="146" t="e">
        <f t="shared" si="319"/>
        <v>#N/A</v>
      </c>
      <c r="MC67" s="146" t="e">
        <f t="shared" si="319"/>
        <v>#N/A</v>
      </c>
      <c r="MD67" s="146" t="e">
        <f t="shared" si="319"/>
        <v>#N/A</v>
      </c>
      <c r="ME67" s="146" t="e">
        <f t="shared" si="319"/>
        <v>#N/A</v>
      </c>
      <c r="MF67" s="146" t="e">
        <f t="shared" si="319"/>
        <v>#N/A</v>
      </c>
      <c r="MG67" s="146" t="e">
        <f t="shared" si="319"/>
        <v>#N/A</v>
      </c>
      <c r="MH67" s="146" t="e">
        <f t="shared" si="319"/>
        <v>#N/A</v>
      </c>
      <c r="MI67" s="146" t="e">
        <f t="shared" si="319"/>
        <v>#N/A</v>
      </c>
      <c r="MJ67" s="146" t="e">
        <f t="shared" si="319"/>
        <v>#N/A</v>
      </c>
      <c r="MK67" s="146" t="e">
        <f t="shared" si="319"/>
        <v>#N/A</v>
      </c>
      <c r="ML67" s="146" t="e">
        <f t="shared" si="319"/>
        <v>#N/A</v>
      </c>
      <c r="MM67" s="146" t="e">
        <f t="shared" si="319"/>
        <v>#N/A</v>
      </c>
      <c r="MN67" s="146" t="e">
        <f t="shared" si="319"/>
        <v>#N/A</v>
      </c>
      <c r="MO67" s="146" t="e">
        <f t="shared" si="22"/>
        <v>#N/A</v>
      </c>
      <c r="MP67" s="146" t="e">
        <f t="shared" si="331"/>
        <v>#N/A</v>
      </c>
      <c r="MQ67" s="146" t="e">
        <f t="shared" si="331"/>
        <v>#N/A</v>
      </c>
      <c r="MR67" s="146" t="e">
        <f t="shared" si="331"/>
        <v>#N/A</v>
      </c>
      <c r="MS67" s="146" t="e">
        <f t="shared" si="344"/>
        <v>#N/A</v>
      </c>
      <c r="MT67" s="146" t="e">
        <f t="shared" si="344"/>
        <v>#N/A</v>
      </c>
      <c r="MU67" s="146" t="e">
        <f t="shared" si="344"/>
        <v>#N/A</v>
      </c>
      <c r="MV67" s="146" t="e">
        <f t="shared" si="344"/>
        <v>#N/A</v>
      </c>
      <c r="MW67" s="146" t="e">
        <f t="shared" si="344"/>
        <v>#N/A</v>
      </c>
      <c r="MX67" s="146" t="e">
        <f t="shared" si="344"/>
        <v>#N/A</v>
      </c>
      <c r="MY67" s="146" t="e">
        <f t="shared" si="344"/>
        <v>#N/A</v>
      </c>
      <c r="MZ67" s="146" t="e">
        <f t="shared" si="344"/>
        <v>#N/A</v>
      </c>
      <c r="NA67" s="146" t="e">
        <f t="shared" si="344"/>
        <v>#N/A</v>
      </c>
      <c r="NB67" s="146" t="e">
        <f t="shared" si="344"/>
        <v>#N/A</v>
      </c>
      <c r="NC67" s="146" t="e">
        <f t="shared" si="344"/>
        <v>#N/A</v>
      </c>
      <c r="ND67" s="146" t="e">
        <f t="shared" si="344"/>
        <v>#N/A</v>
      </c>
      <c r="NE67" s="146" t="e">
        <f t="shared" si="344"/>
        <v>#N/A</v>
      </c>
      <c r="NF67" s="146" t="e">
        <f t="shared" si="344"/>
        <v>#N/A</v>
      </c>
      <c r="NG67" s="146" t="e">
        <f t="shared" si="344"/>
        <v>#N/A</v>
      </c>
      <c r="NH67" s="146" t="e">
        <f t="shared" si="339"/>
        <v>#N/A</v>
      </c>
      <c r="NI67" s="146" t="e">
        <f t="shared" si="339"/>
        <v>#N/A</v>
      </c>
      <c r="NJ67" s="146" t="e">
        <f t="shared" si="339"/>
        <v>#N/A</v>
      </c>
      <c r="NK67" s="146" t="e">
        <f t="shared" si="339"/>
        <v>#N/A</v>
      </c>
      <c r="NL67" s="146" t="e">
        <f t="shared" si="339"/>
        <v>#N/A</v>
      </c>
      <c r="NM67" s="146" t="e">
        <f t="shared" si="339"/>
        <v>#N/A</v>
      </c>
      <c r="NN67" s="146" t="e">
        <f t="shared" si="339"/>
        <v>#N/A</v>
      </c>
      <c r="NO67" s="146" t="e">
        <f t="shared" si="339"/>
        <v>#N/A</v>
      </c>
      <c r="NP67" s="146" t="e">
        <f t="shared" si="339"/>
        <v>#N/A</v>
      </c>
      <c r="NQ67" s="146" t="e">
        <f t="shared" si="339"/>
        <v>#N/A</v>
      </c>
      <c r="NR67" s="146" t="e">
        <f t="shared" si="339"/>
        <v>#N/A</v>
      </c>
      <c r="NS67" s="146" t="e">
        <f t="shared" si="339"/>
        <v>#N/A</v>
      </c>
      <c r="NT67" s="146" t="e">
        <f t="shared" si="339"/>
        <v>#N/A</v>
      </c>
      <c r="NU67" s="146" t="e">
        <f t="shared" si="339"/>
        <v>#N/A</v>
      </c>
      <c r="NV67" s="146" t="e">
        <f t="shared" si="339"/>
        <v>#N/A</v>
      </c>
      <c r="NW67" s="146" t="e">
        <f t="shared" si="335"/>
        <v>#N/A</v>
      </c>
      <c r="NX67" s="146" t="e">
        <f t="shared" si="335"/>
        <v>#N/A</v>
      </c>
      <c r="NY67" s="146" t="e">
        <f t="shared" si="335"/>
        <v>#N/A</v>
      </c>
      <c r="NZ67" s="146" t="e">
        <f t="shared" si="335"/>
        <v>#N/A</v>
      </c>
      <c r="OA67" s="146" t="e">
        <f t="shared" si="335"/>
        <v>#N/A</v>
      </c>
      <c r="OB67" s="146" t="e">
        <f t="shared" si="335"/>
        <v>#N/A</v>
      </c>
      <c r="OC67" s="146" t="e">
        <f t="shared" si="335"/>
        <v>#N/A</v>
      </c>
      <c r="OD67" s="146" t="e">
        <f t="shared" si="335"/>
        <v>#N/A</v>
      </c>
      <c r="OE67" s="146" t="e">
        <f t="shared" si="335"/>
        <v>#N/A</v>
      </c>
      <c r="OF67" s="146" t="e">
        <f t="shared" si="335"/>
        <v>#N/A</v>
      </c>
      <c r="OG67" s="146" t="e">
        <f t="shared" si="335"/>
        <v>#N/A</v>
      </c>
      <c r="OH67" s="146" t="e">
        <f t="shared" si="335"/>
        <v>#N/A</v>
      </c>
      <c r="OI67" s="146" t="e">
        <f t="shared" si="335"/>
        <v>#N/A</v>
      </c>
      <c r="OJ67" s="146" t="e">
        <f t="shared" si="335"/>
        <v>#N/A</v>
      </c>
      <c r="OK67" s="146" t="e">
        <f t="shared" si="335"/>
        <v>#N/A</v>
      </c>
      <c r="OL67" s="146" t="e">
        <f t="shared" si="320"/>
        <v>#N/A</v>
      </c>
      <c r="OM67" s="146" t="e">
        <f t="shared" si="320"/>
        <v>#N/A</v>
      </c>
      <c r="ON67" s="146" t="e">
        <f t="shared" si="320"/>
        <v>#N/A</v>
      </c>
      <c r="OO67" s="146" t="e">
        <f t="shared" si="320"/>
        <v>#N/A</v>
      </c>
      <c r="OP67" s="146" t="e">
        <f t="shared" si="320"/>
        <v>#N/A</v>
      </c>
      <c r="OQ67" s="146" t="e">
        <f t="shared" si="320"/>
        <v>#N/A</v>
      </c>
      <c r="OR67" s="146" t="e">
        <f t="shared" si="320"/>
        <v>#N/A</v>
      </c>
      <c r="OS67" s="146" t="e">
        <f t="shared" si="320"/>
        <v>#N/A</v>
      </c>
      <c r="OT67" s="146" t="e">
        <f t="shared" si="320"/>
        <v>#N/A</v>
      </c>
      <c r="OU67" s="146" t="e">
        <f t="shared" si="320"/>
        <v>#N/A</v>
      </c>
      <c r="OV67" s="146" t="e">
        <f t="shared" si="320"/>
        <v>#N/A</v>
      </c>
      <c r="OW67" s="146" t="e">
        <f t="shared" si="320"/>
        <v>#N/A</v>
      </c>
      <c r="OX67" s="146" t="e">
        <f t="shared" si="320"/>
        <v>#N/A</v>
      </c>
      <c r="OY67" s="146" t="e">
        <f t="shared" si="320"/>
        <v>#N/A</v>
      </c>
      <c r="OZ67" s="146" t="e">
        <f t="shared" si="320"/>
        <v>#N/A</v>
      </c>
      <c r="PA67" s="146" t="e">
        <f t="shared" si="23"/>
        <v>#N/A</v>
      </c>
      <c r="PB67" s="146" t="e">
        <f t="shared" si="316"/>
        <v>#N/A</v>
      </c>
      <c r="PC67" s="146" t="e">
        <f t="shared" si="316"/>
        <v>#N/A</v>
      </c>
      <c r="PD67" s="146" t="e">
        <f t="shared" si="316"/>
        <v>#N/A</v>
      </c>
      <c r="PE67" s="146" t="e">
        <f t="shared" si="316"/>
        <v>#N/A</v>
      </c>
      <c r="PF67" s="146" t="e">
        <f t="shared" si="316"/>
        <v>#N/A</v>
      </c>
      <c r="PG67" s="146" t="e">
        <f t="shared" si="316"/>
        <v>#N/A</v>
      </c>
      <c r="PH67" s="146" t="e">
        <f t="shared" si="316"/>
        <v>#N/A</v>
      </c>
      <c r="PI67" s="146" t="e">
        <f t="shared" si="316"/>
        <v>#N/A</v>
      </c>
    </row>
    <row r="68" spans="1:425" hidden="1" x14ac:dyDescent="0.45">
      <c r="A68" s="4">
        <v>65</v>
      </c>
      <c r="B68" s="319" t="str">
        <f>IFERROR(_xlfn.LOGNORM.INV(VLookups!$B$22,LN($G68),LN($K68)),"")</f>
        <v/>
      </c>
      <c r="C68" s="81"/>
      <c r="D68" s="319" t="str">
        <f>IFERROR(_xlfn.LOGNORM.INV(VLookups!$B$23,LN($G68),LN($K68)),"")</f>
        <v/>
      </c>
      <c r="E68" s="32" t="str">
        <f t="shared" si="8"/>
        <v/>
      </c>
      <c r="F68" s="32" t="str">
        <f t="shared" si="9"/>
        <v/>
      </c>
      <c r="G68" s="65" t="str">
        <f>IF(AND(C68&gt;0,NOT(ISBLANK(H68))),IF(VLOOKUP($C$3,VLookups!$A$17:$B$18,2,FALSE),C68*VLOOKUP(H68,VLookups!$A$4:$B$13,2,FALSE),C68),"")</f>
        <v/>
      </c>
      <c r="H68" s="21"/>
      <c r="I68" s="53"/>
      <c r="J68" s="237"/>
      <c r="K68" s="320" t="str">
        <f>IF(C68&gt;0,IF(ISBLANK(J68),IF(ISBLANK(H68),"",VLOOKUP(H68,VLookups!$A$4:$C$13,3,FALSE)),J68),"")</f>
        <v/>
      </c>
      <c r="L68" s="320" t="str">
        <f t="shared" si="10"/>
        <v/>
      </c>
      <c r="M68" s="67" t="str">
        <f t="shared" si="11"/>
        <v/>
      </c>
      <c r="N68" s="81"/>
      <c r="O68" s="230" t="str">
        <f>IF(AND(N68&gt;0,C68&gt;0,NOT(K68="")),ABS(VLOOKUP($N$1,VLookups!$A$27:$B$28,2,FALSE)-_xlfn.LOGNORM.DIST(N68,LN(G68),LN(K68),TRUE)),"")</f>
        <v/>
      </c>
      <c r="P68" s="80" t="str">
        <f>IF(AND($B68&gt;0,$C68&gt;0,$D68&gt;0,NOT(ISBLANK($H68))),_xlfn.LOGNORM.INV(ABS(VLOOKUP($N$1,VLookups!$A$27:$B$28,2,FALSE)-P$3),LN($G68),LN($K68)),"")</f>
        <v/>
      </c>
      <c r="Q68" s="79" t="str">
        <f>IF(AND($B68&gt;0,$C68&gt;0,$D68&gt;0,NOT(ISBLANK($H68))),_xlfn.LOGNORM.INV(ABS(VLOOKUP($N$1,VLookups!$A$27:$B$28,2,FALSE)-Q$3),LN($G68),LN($K68)),"")</f>
        <v/>
      </c>
      <c r="R68" s="80" t="str">
        <f>IF(AND($B68&gt;0,$C68&gt;0,$D68&gt;0,NOT(ISBLANK($H68))),_xlfn.LOGNORM.INV(ABS(VLOOKUP($N$1,VLookups!$A$27:$B$28,2,FALSE)-R$3),LN($G68),LN($K68)),"")</f>
        <v/>
      </c>
      <c r="S68" s="79" t="str">
        <f>IF(AND($B68&gt;0,$C68&gt;0,$D68&gt;0,NOT(ISBLANK($H68))),_xlfn.LOGNORM.INV(ABS(VLOOKUP($N$1,VLookups!$A$27:$B$28,2,FALSE)-S$3),LN($G68),LN($K68)),"")</f>
        <v/>
      </c>
      <c r="T68" s="80" t="str">
        <f>IF(AND($B68&gt;0,$C68&gt;0,$D68&gt;0,NOT(ISBLANK($H68))),_xlfn.LOGNORM.INV(ABS(VLOOKUP($N$1,VLookups!$A$27:$B$28,2,FALSE)-T$3),LN($G68),LN($K68)),"")</f>
        <v/>
      </c>
      <c r="U68" s="79" t="str">
        <f>IF(AND($B68&gt;0,$C68&gt;0,$D68&gt;0,NOT(ISBLANK($H68))),_xlfn.LOGNORM.INV(ABS(VLOOKUP($N$1,VLookups!$A$27:$B$28,2,FALSE)-U$3),LN($G68),LN($K68)),"")</f>
        <v/>
      </c>
      <c r="V68" s="5"/>
      <c r="W68" s="145" t="str">
        <f t="shared" si="12"/>
        <v/>
      </c>
      <c r="X68" s="145" t="str">
        <f t="shared" si="13"/>
        <v/>
      </c>
      <c r="Y68" s="46" t="str">
        <f t="shared" ref="Y68" si="347">IF(ISNONTEXT($W68),X68+$W68,"")</f>
        <v/>
      </c>
      <c r="Z68" s="46" t="str">
        <f t="shared" si="25"/>
        <v/>
      </c>
      <c r="AA68" s="46" t="str">
        <f t="shared" si="26"/>
        <v/>
      </c>
      <c r="AB68" s="46" t="str">
        <f t="shared" si="27"/>
        <v/>
      </c>
      <c r="AC68" s="46" t="str">
        <f t="shared" si="28"/>
        <v/>
      </c>
      <c r="AD68" s="46" t="str">
        <f t="shared" si="29"/>
        <v/>
      </c>
      <c r="AE68" s="46" t="str">
        <f t="shared" si="30"/>
        <v/>
      </c>
      <c r="AF68" s="46" t="str">
        <f t="shared" si="31"/>
        <v/>
      </c>
      <c r="AG68" s="46" t="str">
        <f t="shared" si="32"/>
        <v/>
      </c>
      <c r="AH68" s="46" t="str">
        <f t="shared" si="33"/>
        <v/>
      </c>
      <c r="AI68" s="46" t="str">
        <f t="shared" si="34"/>
        <v/>
      </c>
      <c r="AJ68" s="46" t="str">
        <f t="shared" si="35"/>
        <v/>
      </c>
      <c r="AK68" s="46" t="str">
        <f t="shared" si="36"/>
        <v/>
      </c>
      <c r="AL68" s="46" t="str">
        <f t="shared" si="37"/>
        <v/>
      </c>
      <c r="AM68" s="46" t="str">
        <f t="shared" si="38"/>
        <v/>
      </c>
      <c r="AN68" s="46" t="str">
        <f t="shared" si="39"/>
        <v/>
      </c>
      <c r="AO68" s="46" t="str">
        <f t="shared" si="40"/>
        <v/>
      </c>
      <c r="AP68" s="46" t="str">
        <f t="shared" si="41"/>
        <v/>
      </c>
      <c r="AQ68" s="46" t="str">
        <f t="shared" si="42"/>
        <v/>
      </c>
      <c r="AR68" s="46" t="str">
        <f t="shared" si="43"/>
        <v/>
      </c>
      <c r="AS68" s="46" t="str">
        <f t="shared" si="44"/>
        <v/>
      </c>
      <c r="AT68" s="46" t="str">
        <f t="shared" si="45"/>
        <v/>
      </c>
      <c r="AU68" s="46" t="str">
        <f t="shared" si="46"/>
        <v/>
      </c>
      <c r="AV68" s="46" t="str">
        <f t="shared" si="47"/>
        <v/>
      </c>
      <c r="AW68" s="46" t="str">
        <f t="shared" si="48"/>
        <v/>
      </c>
      <c r="AX68" s="46" t="str">
        <f t="shared" si="49"/>
        <v/>
      </c>
      <c r="AY68" s="46" t="str">
        <f t="shared" si="50"/>
        <v/>
      </c>
      <c r="AZ68" s="46" t="str">
        <f t="shared" si="51"/>
        <v/>
      </c>
      <c r="BA68" s="46" t="str">
        <f t="shared" si="52"/>
        <v/>
      </c>
      <c r="BB68" s="46" t="str">
        <f t="shared" si="53"/>
        <v/>
      </c>
      <c r="BC68" s="46" t="str">
        <f t="shared" si="54"/>
        <v/>
      </c>
      <c r="BD68" s="46" t="str">
        <f t="shared" si="55"/>
        <v/>
      </c>
      <c r="BE68" s="46" t="str">
        <f t="shared" si="56"/>
        <v/>
      </c>
      <c r="BF68" s="46" t="str">
        <f t="shared" si="57"/>
        <v/>
      </c>
      <c r="BG68" s="46" t="str">
        <f t="shared" si="58"/>
        <v/>
      </c>
      <c r="BH68" s="46" t="str">
        <f t="shared" si="59"/>
        <v/>
      </c>
      <c r="BI68" s="46" t="str">
        <f t="shared" si="60"/>
        <v/>
      </c>
      <c r="BJ68" s="46" t="str">
        <f t="shared" si="61"/>
        <v/>
      </c>
      <c r="BK68" s="46" t="str">
        <f t="shared" si="62"/>
        <v/>
      </c>
      <c r="BL68" s="46" t="str">
        <f t="shared" si="63"/>
        <v/>
      </c>
      <c r="BM68" s="46" t="str">
        <f t="shared" si="64"/>
        <v/>
      </c>
      <c r="BN68" s="46" t="str">
        <f t="shared" si="65"/>
        <v/>
      </c>
      <c r="BO68" s="46" t="str">
        <f t="shared" si="66"/>
        <v/>
      </c>
      <c r="BP68" s="46" t="str">
        <f t="shared" si="67"/>
        <v/>
      </c>
      <c r="BQ68" s="46" t="str">
        <f t="shared" si="68"/>
        <v/>
      </c>
      <c r="BR68" s="46" t="str">
        <f t="shared" si="69"/>
        <v/>
      </c>
      <c r="BS68" s="46" t="str">
        <f t="shared" si="70"/>
        <v/>
      </c>
      <c r="BT68" s="46" t="str">
        <f t="shared" si="71"/>
        <v/>
      </c>
      <c r="BU68" s="46" t="str">
        <f t="shared" si="72"/>
        <v/>
      </c>
      <c r="BV68" s="46" t="str">
        <f t="shared" si="73"/>
        <v/>
      </c>
      <c r="BW68" s="46" t="str">
        <f t="shared" si="74"/>
        <v/>
      </c>
      <c r="BX68" s="46" t="str">
        <f t="shared" si="75"/>
        <v/>
      </c>
      <c r="BY68" s="46" t="str">
        <f t="shared" si="76"/>
        <v/>
      </c>
      <c r="BZ68" s="46" t="str">
        <f t="shared" si="77"/>
        <v/>
      </c>
      <c r="CA68" s="46" t="str">
        <f t="shared" si="78"/>
        <v/>
      </c>
      <c r="CB68" s="46" t="str">
        <f t="shared" si="79"/>
        <v/>
      </c>
      <c r="CC68" s="46" t="str">
        <f t="shared" si="80"/>
        <v/>
      </c>
      <c r="CD68" s="46" t="str">
        <f t="shared" si="81"/>
        <v/>
      </c>
      <c r="CE68" s="46" t="str">
        <f t="shared" si="82"/>
        <v/>
      </c>
      <c r="CF68" s="46" t="str">
        <f t="shared" si="83"/>
        <v/>
      </c>
      <c r="CG68" s="46" t="str">
        <f t="shared" si="84"/>
        <v/>
      </c>
      <c r="CH68" s="46" t="str">
        <f t="shared" si="85"/>
        <v/>
      </c>
      <c r="CI68" s="46" t="str">
        <f t="shared" si="86"/>
        <v/>
      </c>
      <c r="CJ68" s="46" t="str">
        <f t="shared" si="87"/>
        <v/>
      </c>
      <c r="CK68" s="46" t="str">
        <f t="shared" si="18"/>
        <v/>
      </c>
      <c r="CL68" s="46" t="str">
        <f t="shared" si="88"/>
        <v/>
      </c>
      <c r="CM68" s="46" t="str">
        <f t="shared" si="89"/>
        <v/>
      </c>
      <c r="CN68" s="46" t="str">
        <f t="shared" si="90"/>
        <v/>
      </c>
      <c r="CO68" s="46" t="str">
        <f t="shared" si="91"/>
        <v/>
      </c>
      <c r="CP68" s="46" t="str">
        <f t="shared" si="92"/>
        <v/>
      </c>
      <c r="CQ68" s="46" t="str">
        <f t="shared" si="93"/>
        <v/>
      </c>
      <c r="CR68" s="46" t="str">
        <f t="shared" si="94"/>
        <v/>
      </c>
      <c r="CS68" s="46" t="str">
        <f t="shared" si="95"/>
        <v/>
      </c>
      <c r="CT68" s="46" t="str">
        <f t="shared" si="96"/>
        <v/>
      </c>
      <c r="CU68" s="46" t="str">
        <f t="shared" si="97"/>
        <v/>
      </c>
      <c r="CV68" s="46" t="str">
        <f t="shared" si="98"/>
        <v/>
      </c>
      <c r="CW68" s="46" t="str">
        <f t="shared" si="99"/>
        <v/>
      </c>
      <c r="CX68" s="46" t="str">
        <f t="shared" si="100"/>
        <v/>
      </c>
      <c r="CY68" s="46" t="str">
        <f t="shared" si="101"/>
        <v/>
      </c>
      <c r="CZ68" s="46" t="str">
        <f t="shared" si="102"/>
        <v/>
      </c>
      <c r="DA68" s="46" t="str">
        <f t="shared" si="103"/>
        <v/>
      </c>
      <c r="DB68" s="46" t="str">
        <f t="shared" si="104"/>
        <v/>
      </c>
      <c r="DC68" s="46" t="str">
        <f t="shared" si="105"/>
        <v/>
      </c>
      <c r="DD68" s="46" t="str">
        <f t="shared" si="106"/>
        <v/>
      </c>
      <c r="DE68" s="46" t="str">
        <f t="shared" si="107"/>
        <v/>
      </c>
      <c r="DF68" s="46" t="str">
        <f t="shared" si="108"/>
        <v/>
      </c>
      <c r="DG68" s="46" t="str">
        <f t="shared" si="109"/>
        <v/>
      </c>
      <c r="DH68" s="46" t="str">
        <f t="shared" si="110"/>
        <v/>
      </c>
      <c r="DI68" s="46" t="str">
        <f t="shared" si="111"/>
        <v/>
      </c>
      <c r="DJ68" s="46" t="str">
        <f t="shared" si="112"/>
        <v/>
      </c>
      <c r="DK68" s="46" t="str">
        <f t="shared" si="113"/>
        <v/>
      </c>
      <c r="DL68" s="46" t="str">
        <f t="shared" si="114"/>
        <v/>
      </c>
      <c r="DM68" s="46" t="str">
        <f t="shared" si="115"/>
        <v/>
      </c>
      <c r="DN68" s="46" t="str">
        <f t="shared" si="116"/>
        <v/>
      </c>
      <c r="DO68" s="46" t="str">
        <f t="shared" si="117"/>
        <v/>
      </c>
      <c r="DP68" s="46" t="str">
        <f t="shared" si="118"/>
        <v/>
      </c>
      <c r="DQ68" s="46" t="str">
        <f t="shared" si="119"/>
        <v/>
      </c>
      <c r="DR68" s="46" t="str">
        <f t="shared" si="120"/>
        <v/>
      </c>
      <c r="DS68" s="46" t="str">
        <f t="shared" si="121"/>
        <v/>
      </c>
      <c r="DT68" s="46" t="str">
        <f t="shared" si="122"/>
        <v/>
      </c>
      <c r="DU68" s="46" t="str">
        <f t="shared" si="123"/>
        <v/>
      </c>
      <c r="DV68" s="46" t="str">
        <f t="shared" si="124"/>
        <v/>
      </c>
      <c r="DW68" s="46" t="str">
        <f t="shared" si="125"/>
        <v/>
      </c>
      <c r="DX68" s="46" t="str">
        <f t="shared" si="126"/>
        <v/>
      </c>
      <c r="DY68" s="46" t="str">
        <f t="shared" si="127"/>
        <v/>
      </c>
      <c r="DZ68" s="46" t="str">
        <f t="shared" si="128"/>
        <v/>
      </c>
      <c r="EA68" s="46" t="str">
        <f t="shared" si="129"/>
        <v/>
      </c>
      <c r="EB68" s="46" t="str">
        <f t="shared" si="130"/>
        <v/>
      </c>
      <c r="EC68" s="46" t="str">
        <f t="shared" si="131"/>
        <v/>
      </c>
      <c r="ED68" s="46" t="str">
        <f t="shared" si="132"/>
        <v/>
      </c>
      <c r="EE68" s="46" t="str">
        <f t="shared" si="133"/>
        <v/>
      </c>
      <c r="EF68" s="46" t="str">
        <f t="shared" si="134"/>
        <v/>
      </c>
      <c r="EG68" s="46" t="str">
        <f t="shared" si="135"/>
        <v/>
      </c>
      <c r="EH68" s="46" t="str">
        <f t="shared" si="136"/>
        <v/>
      </c>
      <c r="EI68" s="46" t="str">
        <f t="shared" si="137"/>
        <v/>
      </c>
      <c r="EJ68" s="46" t="str">
        <f t="shared" si="138"/>
        <v/>
      </c>
      <c r="EK68" s="46" t="str">
        <f t="shared" si="139"/>
        <v/>
      </c>
      <c r="EL68" s="46" t="str">
        <f t="shared" si="140"/>
        <v/>
      </c>
      <c r="EM68" s="46" t="str">
        <f t="shared" si="141"/>
        <v/>
      </c>
      <c r="EN68" s="46" t="str">
        <f t="shared" si="142"/>
        <v/>
      </c>
      <c r="EO68" s="46" t="str">
        <f t="shared" si="143"/>
        <v/>
      </c>
      <c r="EP68" s="46" t="str">
        <f t="shared" si="144"/>
        <v/>
      </c>
      <c r="EQ68" s="46" t="str">
        <f t="shared" si="145"/>
        <v/>
      </c>
      <c r="ER68" s="46" t="str">
        <f t="shared" si="146"/>
        <v/>
      </c>
      <c r="ES68" s="46" t="str">
        <f t="shared" si="147"/>
        <v/>
      </c>
      <c r="ET68" s="46" t="str">
        <f t="shared" si="148"/>
        <v/>
      </c>
      <c r="EU68" s="46" t="str">
        <f t="shared" si="149"/>
        <v/>
      </c>
      <c r="EV68" s="46" t="str">
        <f t="shared" si="150"/>
        <v/>
      </c>
      <c r="EW68" s="46" t="str">
        <f t="shared" si="19"/>
        <v/>
      </c>
      <c r="EX68" s="46" t="str">
        <f t="shared" si="151"/>
        <v/>
      </c>
      <c r="EY68" s="46" t="str">
        <f t="shared" si="152"/>
        <v/>
      </c>
      <c r="EZ68" s="46" t="str">
        <f t="shared" si="153"/>
        <v/>
      </c>
      <c r="FA68" s="46" t="str">
        <f t="shared" si="154"/>
        <v/>
      </c>
      <c r="FB68" s="46" t="str">
        <f t="shared" si="155"/>
        <v/>
      </c>
      <c r="FC68" s="46" t="str">
        <f t="shared" si="156"/>
        <v/>
      </c>
      <c r="FD68" s="46" t="str">
        <f t="shared" si="157"/>
        <v/>
      </c>
      <c r="FE68" s="46" t="str">
        <f t="shared" si="158"/>
        <v/>
      </c>
      <c r="FF68" s="46" t="str">
        <f t="shared" si="159"/>
        <v/>
      </c>
      <c r="FG68" s="46" t="str">
        <f t="shared" si="160"/>
        <v/>
      </c>
      <c r="FH68" s="46" t="str">
        <f t="shared" si="161"/>
        <v/>
      </c>
      <c r="FI68" s="46" t="str">
        <f t="shared" si="162"/>
        <v/>
      </c>
      <c r="FJ68" s="46" t="str">
        <f t="shared" si="163"/>
        <v/>
      </c>
      <c r="FK68" s="46" t="str">
        <f t="shared" si="164"/>
        <v/>
      </c>
      <c r="FL68" s="46" t="str">
        <f t="shared" si="165"/>
        <v/>
      </c>
      <c r="FM68" s="46" t="str">
        <f t="shared" si="166"/>
        <v/>
      </c>
      <c r="FN68" s="46" t="str">
        <f t="shared" si="167"/>
        <v/>
      </c>
      <c r="FO68" s="46" t="str">
        <f t="shared" si="168"/>
        <v/>
      </c>
      <c r="FP68" s="46" t="str">
        <f t="shared" si="169"/>
        <v/>
      </c>
      <c r="FQ68" s="46" t="str">
        <f t="shared" si="170"/>
        <v/>
      </c>
      <c r="FR68" s="46" t="str">
        <f t="shared" si="171"/>
        <v/>
      </c>
      <c r="FS68" s="46" t="str">
        <f t="shared" si="172"/>
        <v/>
      </c>
      <c r="FT68" s="46" t="str">
        <f t="shared" si="173"/>
        <v/>
      </c>
      <c r="FU68" s="46" t="str">
        <f t="shared" si="174"/>
        <v/>
      </c>
      <c r="FV68" s="46" t="str">
        <f t="shared" si="175"/>
        <v/>
      </c>
      <c r="FW68" s="46" t="str">
        <f t="shared" si="176"/>
        <v/>
      </c>
      <c r="FX68" s="46" t="str">
        <f t="shared" si="177"/>
        <v/>
      </c>
      <c r="FY68" s="46" t="str">
        <f t="shared" si="178"/>
        <v/>
      </c>
      <c r="FZ68" s="46" t="str">
        <f t="shared" si="179"/>
        <v/>
      </c>
      <c r="GA68" s="46" t="str">
        <f t="shared" si="180"/>
        <v/>
      </c>
      <c r="GB68" s="46" t="str">
        <f t="shared" si="181"/>
        <v/>
      </c>
      <c r="GC68" s="46" t="str">
        <f t="shared" si="182"/>
        <v/>
      </c>
      <c r="GD68" s="46" t="str">
        <f t="shared" si="183"/>
        <v/>
      </c>
      <c r="GE68" s="46" t="str">
        <f t="shared" si="184"/>
        <v/>
      </c>
      <c r="GF68" s="46" t="str">
        <f t="shared" si="185"/>
        <v/>
      </c>
      <c r="GG68" s="46" t="str">
        <f t="shared" si="186"/>
        <v/>
      </c>
      <c r="GH68" s="46" t="str">
        <f t="shared" si="187"/>
        <v/>
      </c>
      <c r="GI68" s="46" t="str">
        <f t="shared" si="188"/>
        <v/>
      </c>
      <c r="GJ68" s="46" t="str">
        <f t="shared" si="189"/>
        <v/>
      </c>
      <c r="GK68" s="46" t="str">
        <f t="shared" si="190"/>
        <v/>
      </c>
      <c r="GL68" s="46" t="str">
        <f t="shared" si="191"/>
        <v/>
      </c>
      <c r="GM68" s="46" t="str">
        <f t="shared" si="192"/>
        <v/>
      </c>
      <c r="GN68" s="46" t="str">
        <f t="shared" si="193"/>
        <v/>
      </c>
      <c r="GO68" s="46" t="str">
        <f t="shared" si="194"/>
        <v/>
      </c>
      <c r="GP68" s="46" t="str">
        <f t="shared" si="195"/>
        <v/>
      </c>
      <c r="GQ68" s="46" t="str">
        <f t="shared" si="196"/>
        <v/>
      </c>
      <c r="GR68" s="46" t="str">
        <f t="shared" si="197"/>
        <v/>
      </c>
      <c r="GS68" s="46" t="str">
        <f t="shared" si="198"/>
        <v/>
      </c>
      <c r="GT68" s="46" t="str">
        <f t="shared" si="199"/>
        <v/>
      </c>
      <c r="GU68" s="46" t="str">
        <f t="shared" si="200"/>
        <v/>
      </c>
      <c r="GV68" s="46" t="str">
        <f t="shared" si="201"/>
        <v/>
      </c>
      <c r="GW68" s="46" t="str">
        <f t="shared" si="202"/>
        <v/>
      </c>
      <c r="GX68" s="46" t="str">
        <f t="shared" si="203"/>
        <v/>
      </c>
      <c r="GY68" s="46" t="str">
        <f t="shared" si="204"/>
        <v/>
      </c>
      <c r="GZ68" s="46" t="str">
        <f t="shared" si="205"/>
        <v/>
      </c>
      <c r="HA68" s="46" t="str">
        <f t="shared" si="206"/>
        <v/>
      </c>
      <c r="HB68" s="46" t="str">
        <f t="shared" si="207"/>
        <v/>
      </c>
      <c r="HC68" s="46" t="str">
        <f t="shared" si="208"/>
        <v/>
      </c>
      <c r="HD68" s="46" t="str">
        <f t="shared" si="209"/>
        <v/>
      </c>
      <c r="HE68" s="46" t="str">
        <f t="shared" si="210"/>
        <v/>
      </c>
      <c r="HF68" s="46" t="str">
        <f t="shared" si="211"/>
        <v/>
      </c>
      <c r="HG68" s="46" t="str">
        <f t="shared" si="212"/>
        <v/>
      </c>
      <c r="HH68" s="46" t="str">
        <f t="shared" si="213"/>
        <v/>
      </c>
      <c r="HI68" s="46" t="str">
        <f t="shared" si="20"/>
        <v/>
      </c>
      <c r="HJ68" s="46" t="str">
        <f t="shared" si="241"/>
        <v/>
      </c>
      <c r="HK68" s="46" t="str">
        <f t="shared" si="242"/>
        <v/>
      </c>
      <c r="HL68" s="46" t="str">
        <f t="shared" si="243"/>
        <v/>
      </c>
      <c r="HM68" s="46" t="str">
        <f t="shared" si="244"/>
        <v/>
      </c>
      <c r="HN68" s="46" t="str">
        <f t="shared" si="245"/>
        <v/>
      </c>
      <c r="HO68" s="46" t="str">
        <f t="shared" si="246"/>
        <v/>
      </c>
      <c r="HP68" s="46" t="str">
        <f t="shared" si="247"/>
        <v/>
      </c>
      <c r="HQ68" s="146" t="e">
        <f t="shared" ref="HQ68:HQ103" si="348">IF(ISNONTEXT($K68),_xlfn.LOGNORM.DIST(X68,LN($G68),LN($K68),FALSE),NA())</f>
        <v>#N/A</v>
      </c>
      <c r="HR68" s="146" t="e">
        <f t="shared" si="329"/>
        <v>#N/A</v>
      </c>
      <c r="HS68" s="146" t="e">
        <f t="shared" si="329"/>
        <v>#N/A</v>
      </c>
      <c r="HT68" s="146" t="e">
        <f t="shared" si="329"/>
        <v>#N/A</v>
      </c>
      <c r="HU68" s="146" t="e">
        <f t="shared" si="342"/>
        <v>#N/A</v>
      </c>
      <c r="HV68" s="146" t="e">
        <f t="shared" si="342"/>
        <v>#N/A</v>
      </c>
      <c r="HW68" s="146" t="e">
        <f t="shared" si="342"/>
        <v>#N/A</v>
      </c>
      <c r="HX68" s="146" t="e">
        <f t="shared" si="342"/>
        <v>#N/A</v>
      </c>
      <c r="HY68" s="146" t="e">
        <f t="shared" si="342"/>
        <v>#N/A</v>
      </c>
      <c r="HZ68" s="146" t="e">
        <f t="shared" si="342"/>
        <v>#N/A</v>
      </c>
      <c r="IA68" s="146" t="e">
        <f t="shared" si="342"/>
        <v>#N/A</v>
      </c>
      <c r="IB68" s="146" t="e">
        <f t="shared" si="342"/>
        <v>#N/A</v>
      </c>
      <c r="IC68" s="146" t="e">
        <f t="shared" si="342"/>
        <v>#N/A</v>
      </c>
      <c r="ID68" s="146" t="e">
        <f t="shared" si="342"/>
        <v>#N/A</v>
      </c>
      <c r="IE68" s="146" t="e">
        <f t="shared" si="342"/>
        <v>#N/A</v>
      </c>
      <c r="IF68" s="146" t="e">
        <f t="shared" si="342"/>
        <v>#N/A</v>
      </c>
      <c r="IG68" s="146" t="e">
        <f t="shared" si="342"/>
        <v>#N/A</v>
      </c>
      <c r="IH68" s="146" t="e">
        <f t="shared" si="342"/>
        <v>#N/A</v>
      </c>
      <c r="II68" s="146" t="e">
        <f t="shared" si="342"/>
        <v>#N/A</v>
      </c>
      <c r="IJ68" s="146" t="e">
        <f t="shared" si="337"/>
        <v>#N/A</v>
      </c>
      <c r="IK68" s="146" t="e">
        <f t="shared" si="337"/>
        <v>#N/A</v>
      </c>
      <c r="IL68" s="146" t="e">
        <f t="shared" si="337"/>
        <v>#N/A</v>
      </c>
      <c r="IM68" s="146" t="e">
        <f t="shared" si="337"/>
        <v>#N/A</v>
      </c>
      <c r="IN68" s="146" t="e">
        <f t="shared" si="337"/>
        <v>#N/A</v>
      </c>
      <c r="IO68" s="146" t="e">
        <f t="shared" si="337"/>
        <v>#N/A</v>
      </c>
      <c r="IP68" s="146" t="e">
        <f t="shared" si="337"/>
        <v>#N/A</v>
      </c>
      <c r="IQ68" s="146" t="e">
        <f t="shared" si="337"/>
        <v>#N/A</v>
      </c>
      <c r="IR68" s="146" t="e">
        <f t="shared" si="337"/>
        <v>#N/A</v>
      </c>
      <c r="IS68" s="146" t="e">
        <f t="shared" si="337"/>
        <v>#N/A</v>
      </c>
      <c r="IT68" s="146" t="e">
        <f t="shared" si="337"/>
        <v>#N/A</v>
      </c>
      <c r="IU68" s="146" t="e">
        <f t="shared" si="337"/>
        <v>#N/A</v>
      </c>
      <c r="IV68" s="146" t="e">
        <f t="shared" si="337"/>
        <v>#N/A</v>
      </c>
      <c r="IW68" s="146" t="e">
        <f t="shared" si="337"/>
        <v>#N/A</v>
      </c>
      <c r="IX68" s="146" t="e">
        <f t="shared" si="337"/>
        <v>#N/A</v>
      </c>
      <c r="IY68" s="146" t="e">
        <f t="shared" si="333"/>
        <v>#N/A</v>
      </c>
      <c r="IZ68" s="146" t="e">
        <f t="shared" si="333"/>
        <v>#N/A</v>
      </c>
      <c r="JA68" s="146" t="e">
        <f t="shared" si="333"/>
        <v>#N/A</v>
      </c>
      <c r="JB68" s="146" t="e">
        <f t="shared" si="333"/>
        <v>#N/A</v>
      </c>
      <c r="JC68" s="146" t="e">
        <f t="shared" si="333"/>
        <v>#N/A</v>
      </c>
      <c r="JD68" s="146" t="e">
        <f t="shared" si="333"/>
        <v>#N/A</v>
      </c>
      <c r="JE68" s="146" t="e">
        <f t="shared" si="333"/>
        <v>#N/A</v>
      </c>
      <c r="JF68" s="146" t="e">
        <f t="shared" si="333"/>
        <v>#N/A</v>
      </c>
      <c r="JG68" s="146" t="e">
        <f t="shared" si="333"/>
        <v>#N/A</v>
      </c>
      <c r="JH68" s="146" t="e">
        <f t="shared" si="333"/>
        <v>#N/A</v>
      </c>
      <c r="JI68" s="146" t="e">
        <f t="shared" si="333"/>
        <v>#N/A</v>
      </c>
      <c r="JJ68" s="146" t="e">
        <f t="shared" si="333"/>
        <v>#N/A</v>
      </c>
      <c r="JK68" s="146" t="e">
        <f t="shared" si="333"/>
        <v>#N/A</v>
      </c>
      <c r="JL68" s="146" t="e">
        <f t="shared" si="333"/>
        <v>#N/A</v>
      </c>
      <c r="JM68" s="146" t="e">
        <f t="shared" si="333"/>
        <v>#N/A</v>
      </c>
      <c r="JN68" s="146" t="e">
        <f t="shared" si="318"/>
        <v>#N/A</v>
      </c>
      <c r="JO68" s="146" t="e">
        <f t="shared" si="318"/>
        <v>#N/A</v>
      </c>
      <c r="JP68" s="146" t="e">
        <f t="shared" si="318"/>
        <v>#N/A</v>
      </c>
      <c r="JQ68" s="146" t="e">
        <f t="shared" si="318"/>
        <v>#N/A</v>
      </c>
      <c r="JR68" s="146" t="e">
        <f t="shared" si="318"/>
        <v>#N/A</v>
      </c>
      <c r="JS68" s="146" t="e">
        <f t="shared" si="318"/>
        <v>#N/A</v>
      </c>
      <c r="JT68" s="146" t="e">
        <f t="shared" si="318"/>
        <v>#N/A</v>
      </c>
      <c r="JU68" s="146" t="e">
        <f t="shared" si="318"/>
        <v>#N/A</v>
      </c>
      <c r="JV68" s="146" t="e">
        <f t="shared" si="318"/>
        <v>#N/A</v>
      </c>
      <c r="JW68" s="146" t="e">
        <f t="shared" si="318"/>
        <v>#N/A</v>
      </c>
      <c r="JX68" s="146" t="e">
        <f t="shared" si="318"/>
        <v>#N/A</v>
      </c>
      <c r="JY68" s="146" t="e">
        <f t="shared" si="318"/>
        <v>#N/A</v>
      </c>
      <c r="JZ68" s="146" t="e">
        <f t="shared" si="318"/>
        <v>#N/A</v>
      </c>
      <c r="KA68" s="146" t="e">
        <f t="shared" si="318"/>
        <v>#N/A</v>
      </c>
      <c r="KB68" s="146" t="e">
        <f t="shared" si="318"/>
        <v>#N/A</v>
      </c>
      <c r="KC68" s="146" t="e">
        <f t="shared" si="21"/>
        <v>#N/A</v>
      </c>
      <c r="KD68" s="146" t="e">
        <f t="shared" si="330"/>
        <v>#N/A</v>
      </c>
      <c r="KE68" s="146" t="e">
        <f t="shared" si="330"/>
        <v>#N/A</v>
      </c>
      <c r="KF68" s="146" t="e">
        <f t="shared" si="330"/>
        <v>#N/A</v>
      </c>
      <c r="KG68" s="146" t="e">
        <f t="shared" si="343"/>
        <v>#N/A</v>
      </c>
      <c r="KH68" s="146" t="e">
        <f t="shared" si="343"/>
        <v>#N/A</v>
      </c>
      <c r="KI68" s="146" t="e">
        <f t="shared" si="343"/>
        <v>#N/A</v>
      </c>
      <c r="KJ68" s="146" t="e">
        <f t="shared" si="343"/>
        <v>#N/A</v>
      </c>
      <c r="KK68" s="146" t="e">
        <f t="shared" si="343"/>
        <v>#N/A</v>
      </c>
      <c r="KL68" s="146" t="e">
        <f t="shared" si="343"/>
        <v>#N/A</v>
      </c>
      <c r="KM68" s="146" t="e">
        <f t="shared" si="343"/>
        <v>#N/A</v>
      </c>
      <c r="KN68" s="146" t="e">
        <f t="shared" si="343"/>
        <v>#N/A</v>
      </c>
      <c r="KO68" s="146" t="e">
        <f t="shared" si="343"/>
        <v>#N/A</v>
      </c>
      <c r="KP68" s="146" t="e">
        <f t="shared" si="343"/>
        <v>#N/A</v>
      </c>
      <c r="KQ68" s="146" t="e">
        <f t="shared" si="343"/>
        <v>#N/A</v>
      </c>
      <c r="KR68" s="146" t="e">
        <f t="shared" si="343"/>
        <v>#N/A</v>
      </c>
      <c r="KS68" s="146" t="e">
        <f t="shared" si="343"/>
        <v>#N/A</v>
      </c>
      <c r="KT68" s="146" t="e">
        <f t="shared" si="343"/>
        <v>#N/A</v>
      </c>
      <c r="KU68" s="146" t="e">
        <f t="shared" si="343"/>
        <v>#N/A</v>
      </c>
      <c r="KV68" s="146" t="e">
        <f t="shared" si="338"/>
        <v>#N/A</v>
      </c>
      <c r="KW68" s="146" t="e">
        <f t="shared" si="338"/>
        <v>#N/A</v>
      </c>
      <c r="KX68" s="146" t="e">
        <f t="shared" si="338"/>
        <v>#N/A</v>
      </c>
      <c r="KY68" s="146" t="e">
        <f t="shared" si="338"/>
        <v>#N/A</v>
      </c>
      <c r="KZ68" s="146" t="e">
        <f t="shared" si="338"/>
        <v>#N/A</v>
      </c>
      <c r="LA68" s="146" t="e">
        <f t="shared" si="338"/>
        <v>#N/A</v>
      </c>
      <c r="LB68" s="146" t="e">
        <f t="shared" si="338"/>
        <v>#N/A</v>
      </c>
      <c r="LC68" s="146" t="e">
        <f t="shared" si="338"/>
        <v>#N/A</v>
      </c>
      <c r="LD68" s="146" t="e">
        <f t="shared" si="338"/>
        <v>#N/A</v>
      </c>
      <c r="LE68" s="146" t="e">
        <f t="shared" si="338"/>
        <v>#N/A</v>
      </c>
      <c r="LF68" s="146" t="e">
        <f t="shared" si="338"/>
        <v>#N/A</v>
      </c>
      <c r="LG68" s="146" t="e">
        <f t="shared" si="338"/>
        <v>#N/A</v>
      </c>
      <c r="LH68" s="146" t="e">
        <f t="shared" si="338"/>
        <v>#N/A</v>
      </c>
      <c r="LI68" s="146" t="e">
        <f t="shared" si="338"/>
        <v>#N/A</v>
      </c>
      <c r="LJ68" s="146" t="e">
        <f t="shared" si="338"/>
        <v>#N/A</v>
      </c>
      <c r="LK68" s="146" t="e">
        <f t="shared" si="334"/>
        <v>#N/A</v>
      </c>
      <c r="LL68" s="146" t="e">
        <f t="shared" si="334"/>
        <v>#N/A</v>
      </c>
      <c r="LM68" s="146" t="e">
        <f t="shared" si="334"/>
        <v>#N/A</v>
      </c>
      <c r="LN68" s="146" t="e">
        <f t="shared" si="334"/>
        <v>#N/A</v>
      </c>
      <c r="LO68" s="146" t="e">
        <f t="shared" si="334"/>
        <v>#N/A</v>
      </c>
      <c r="LP68" s="146" t="e">
        <f t="shared" si="334"/>
        <v>#N/A</v>
      </c>
      <c r="LQ68" s="146" t="e">
        <f t="shared" si="334"/>
        <v>#N/A</v>
      </c>
      <c r="LR68" s="146" t="e">
        <f t="shared" si="334"/>
        <v>#N/A</v>
      </c>
      <c r="LS68" s="146" t="e">
        <f t="shared" si="334"/>
        <v>#N/A</v>
      </c>
      <c r="LT68" s="146" t="e">
        <f t="shared" si="334"/>
        <v>#N/A</v>
      </c>
      <c r="LU68" s="146" t="e">
        <f t="shared" si="334"/>
        <v>#N/A</v>
      </c>
      <c r="LV68" s="146" t="e">
        <f t="shared" si="334"/>
        <v>#N/A</v>
      </c>
      <c r="LW68" s="146" t="e">
        <f t="shared" si="334"/>
        <v>#N/A</v>
      </c>
      <c r="LX68" s="146" t="e">
        <f t="shared" si="334"/>
        <v>#N/A</v>
      </c>
      <c r="LY68" s="146" t="e">
        <f t="shared" si="334"/>
        <v>#N/A</v>
      </c>
      <c r="LZ68" s="146" t="e">
        <f t="shared" si="319"/>
        <v>#N/A</v>
      </c>
      <c r="MA68" s="146" t="e">
        <f t="shared" si="319"/>
        <v>#N/A</v>
      </c>
      <c r="MB68" s="146" t="e">
        <f t="shared" si="319"/>
        <v>#N/A</v>
      </c>
      <c r="MC68" s="146" t="e">
        <f t="shared" si="319"/>
        <v>#N/A</v>
      </c>
      <c r="MD68" s="146" t="e">
        <f t="shared" si="319"/>
        <v>#N/A</v>
      </c>
      <c r="ME68" s="146" t="e">
        <f t="shared" si="319"/>
        <v>#N/A</v>
      </c>
      <c r="MF68" s="146" t="e">
        <f t="shared" si="319"/>
        <v>#N/A</v>
      </c>
      <c r="MG68" s="146" t="e">
        <f t="shared" si="319"/>
        <v>#N/A</v>
      </c>
      <c r="MH68" s="146" t="e">
        <f t="shared" si="319"/>
        <v>#N/A</v>
      </c>
      <c r="MI68" s="146" t="e">
        <f t="shared" si="319"/>
        <v>#N/A</v>
      </c>
      <c r="MJ68" s="146" t="e">
        <f t="shared" si="319"/>
        <v>#N/A</v>
      </c>
      <c r="MK68" s="146" t="e">
        <f t="shared" si="319"/>
        <v>#N/A</v>
      </c>
      <c r="ML68" s="146" t="e">
        <f t="shared" si="319"/>
        <v>#N/A</v>
      </c>
      <c r="MM68" s="146" t="e">
        <f t="shared" si="319"/>
        <v>#N/A</v>
      </c>
      <c r="MN68" s="146" t="e">
        <f t="shared" si="319"/>
        <v>#N/A</v>
      </c>
      <c r="MO68" s="146" t="e">
        <f t="shared" si="22"/>
        <v>#N/A</v>
      </c>
      <c r="MP68" s="146" t="e">
        <f t="shared" si="331"/>
        <v>#N/A</v>
      </c>
      <c r="MQ68" s="146" t="e">
        <f t="shared" si="331"/>
        <v>#N/A</v>
      </c>
      <c r="MR68" s="146" t="e">
        <f t="shared" si="331"/>
        <v>#N/A</v>
      </c>
      <c r="MS68" s="146" t="e">
        <f t="shared" si="344"/>
        <v>#N/A</v>
      </c>
      <c r="MT68" s="146" t="e">
        <f t="shared" si="344"/>
        <v>#N/A</v>
      </c>
      <c r="MU68" s="146" t="e">
        <f t="shared" si="344"/>
        <v>#N/A</v>
      </c>
      <c r="MV68" s="146" t="e">
        <f t="shared" si="344"/>
        <v>#N/A</v>
      </c>
      <c r="MW68" s="146" t="e">
        <f t="shared" si="344"/>
        <v>#N/A</v>
      </c>
      <c r="MX68" s="146" t="e">
        <f t="shared" si="344"/>
        <v>#N/A</v>
      </c>
      <c r="MY68" s="146" t="e">
        <f t="shared" si="344"/>
        <v>#N/A</v>
      </c>
      <c r="MZ68" s="146" t="e">
        <f t="shared" si="344"/>
        <v>#N/A</v>
      </c>
      <c r="NA68" s="146" t="e">
        <f t="shared" si="344"/>
        <v>#N/A</v>
      </c>
      <c r="NB68" s="146" t="e">
        <f t="shared" si="344"/>
        <v>#N/A</v>
      </c>
      <c r="NC68" s="146" t="e">
        <f t="shared" si="344"/>
        <v>#N/A</v>
      </c>
      <c r="ND68" s="146" t="e">
        <f t="shared" si="344"/>
        <v>#N/A</v>
      </c>
      <c r="NE68" s="146" t="e">
        <f t="shared" si="344"/>
        <v>#N/A</v>
      </c>
      <c r="NF68" s="146" t="e">
        <f t="shared" si="344"/>
        <v>#N/A</v>
      </c>
      <c r="NG68" s="146" t="e">
        <f t="shared" si="344"/>
        <v>#N/A</v>
      </c>
      <c r="NH68" s="146" t="e">
        <f t="shared" si="339"/>
        <v>#N/A</v>
      </c>
      <c r="NI68" s="146" t="e">
        <f t="shared" si="339"/>
        <v>#N/A</v>
      </c>
      <c r="NJ68" s="146" t="e">
        <f t="shared" si="339"/>
        <v>#N/A</v>
      </c>
      <c r="NK68" s="146" t="e">
        <f t="shared" si="339"/>
        <v>#N/A</v>
      </c>
      <c r="NL68" s="146" t="e">
        <f t="shared" si="339"/>
        <v>#N/A</v>
      </c>
      <c r="NM68" s="146" t="e">
        <f t="shared" si="339"/>
        <v>#N/A</v>
      </c>
      <c r="NN68" s="146" t="e">
        <f t="shared" si="339"/>
        <v>#N/A</v>
      </c>
      <c r="NO68" s="146" t="e">
        <f t="shared" si="339"/>
        <v>#N/A</v>
      </c>
      <c r="NP68" s="146" t="e">
        <f t="shared" si="339"/>
        <v>#N/A</v>
      </c>
      <c r="NQ68" s="146" t="e">
        <f t="shared" si="339"/>
        <v>#N/A</v>
      </c>
      <c r="NR68" s="146" t="e">
        <f t="shared" si="339"/>
        <v>#N/A</v>
      </c>
      <c r="NS68" s="146" t="e">
        <f t="shared" si="339"/>
        <v>#N/A</v>
      </c>
      <c r="NT68" s="146" t="e">
        <f t="shared" si="339"/>
        <v>#N/A</v>
      </c>
      <c r="NU68" s="146" t="e">
        <f t="shared" si="339"/>
        <v>#N/A</v>
      </c>
      <c r="NV68" s="146" t="e">
        <f t="shared" si="339"/>
        <v>#N/A</v>
      </c>
      <c r="NW68" s="146" t="e">
        <f t="shared" si="335"/>
        <v>#N/A</v>
      </c>
      <c r="NX68" s="146" t="e">
        <f t="shared" si="335"/>
        <v>#N/A</v>
      </c>
      <c r="NY68" s="146" t="e">
        <f t="shared" si="335"/>
        <v>#N/A</v>
      </c>
      <c r="NZ68" s="146" t="e">
        <f t="shared" si="335"/>
        <v>#N/A</v>
      </c>
      <c r="OA68" s="146" t="e">
        <f t="shared" si="335"/>
        <v>#N/A</v>
      </c>
      <c r="OB68" s="146" t="e">
        <f t="shared" si="335"/>
        <v>#N/A</v>
      </c>
      <c r="OC68" s="146" t="e">
        <f t="shared" si="335"/>
        <v>#N/A</v>
      </c>
      <c r="OD68" s="146" t="e">
        <f t="shared" si="335"/>
        <v>#N/A</v>
      </c>
      <c r="OE68" s="146" t="e">
        <f t="shared" si="335"/>
        <v>#N/A</v>
      </c>
      <c r="OF68" s="146" t="e">
        <f t="shared" si="335"/>
        <v>#N/A</v>
      </c>
      <c r="OG68" s="146" t="e">
        <f t="shared" si="335"/>
        <v>#N/A</v>
      </c>
      <c r="OH68" s="146" t="e">
        <f t="shared" si="335"/>
        <v>#N/A</v>
      </c>
      <c r="OI68" s="146" t="e">
        <f t="shared" si="335"/>
        <v>#N/A</v>
      </c>
      <c r="OJ68" s="146" t="e">
        <f t="shared" si="335"/>
        <v>#N/A</v>
      </c>
      <c r="OK68" s="146" t="e">
        <f t="shared" si="335"/>
        <v>#N/A</v>
      </c>
      <c r="OL68" s="146" t="e">
        <f t="shared" si="320"/>
        <v>#N/A</v>
      </c>
      <c r="OM68" s="146" t="e">
        <f t="shared" si="320"/>
        <v>#N/A</v>
      </c>
      <c r="ON68" s="146" t="e">
        <f t="shared" si="320"/>
        <v>#N/A</v>
      </c>
      <c r="OO68" s="146" t="e">
        <f t="shared" si="320"/>
        <v>#N/A</v>
      </c>
      <c r="OP68" s="146" t="e">
        <f t="shared" si="320"/>
        <v>#N/A</v>
      </c>
      <c r="OQ68" s="146" t="e">
        <f t="shared" si="320"/>
        <v>#N/A</v>
      </c>
      <c r="OR68" s="146" t="e">
        <f t="shared" si="320"/>
        <v>#N/A</v>
      </c>
      <c r="OS68" s="146" t="e">
        <f t="shared" si="320"/>
        <v>#N/A</v>
      </c>
      <c r="OT68" s="146" t="e">
        <f t="shared" si="320"/>
        <v>#N/A</v>
      </c>
      <c r="OU68" s="146" t="e">
        <f t="shared" si="320"/>
        <v>#N/A</v>
      </c>
      <c r="OV68" s="146" t="e">
        <f t="shared" si="320"/>
        <v>#N/A</v>
      </c>
      <c r="OW68" s="146" t="e">
        <f t="shared" si="320"/>
        <v>#N/A</v>
      </c>
      <c r="OX68" s="146" t="e">
        <f t="shared" si="320"/>
        <v>#N/A</v>
      </c>
      <c r="OY68" s="146" t="e">
        <f t="shared" si="320"/>
        <v>#N/A</v>
      </c>
      <c r="OZ68" s="146" t="e">
        <f t="shared" si="320"/>
        <v>#N/A</v>
      </c>
      <c r="PA68" s="146" t="e">
        <f t="shared" si="23"/>
        <v>#N/A</v>
      </c>
      <c r="PB68" s="146" t="e">
        <f t="shared" ref="PB68:PI83" si="349">IF(ISNONTEXT($K68),_xlfn.LOGNORM.DIST(HI68,LN($G68),LN($K68),FALSE),NA())</f>
        <v>#N/A</v>
      </c>
      <c r="PC68" s="146" t="e">
        <f t="shared" si="349"/>
        <v>#N/A</v>
      </c>
      <c r="PD68" s="146" t="e">
        <f t="shared" si="349"/>
        <v>#N/A</v>
      </c>
      <c r="PE68" s="146" t="e">
        <f t="shared" si="349"/>
        <v>#N/A</v>
      </c>
      <c r="PF68" s="146" t="e">
        <f t="shared" si="349"/>
        <v>#N/A</v>
      </c>
      <c r="PG68" s="146" t="e">
        <f t="shared" si="349"/>
        <v>#N/A</v>
      </c>
      <c r="PH68" s="146" t="e">
        <f t="shared" si="349"/>
        <v>#N/A</v>
      </c>
      <c r="PI68" s="146" t="e">
        <f t="shared" si="349"/>
        <v>#N/A</v>
      </c>
    </row>
    <row r="69" spans="1:425" hidden="1" x14ac:dyDescent="0.45">
      <c r="A69" s="4">
        <v>66</v>
      </c>
      <c r="B69" s="319" t="str">
        <f>IFERROR(_xlfn.LOGNORM.INV(VLookups!$B$22,LN($G69),LN($K69)),"")</f>
        <v/>
      </c>
      <c r="C69" s="81"/>
      <c r="D69" s="319" t="str">
        <f>IFERROR(_xlfn.LOGNORM.INV(VLookups!$B$23,LN($G69),LN($K69)),"")</f>
        <v/>
      </c>
      <c r="E69" s="32" t="str">
        <f t="shared" ref="E69:E103" si="350">IF(OR(ISBLANK(C69),ISBLANK(D69),ISBLANK(B69)),"",IF(AND(B69&gt;0,C69&gt;0,D69&gt;0),IF(C69&gt;B69,IF(D69&gt;C69,1,-1),-1)))</f>
        <v/>
      </c>
      <c r="F69" s="32" t="str">
        <f t="shared" ref="F69:F103" si="351">IF(OR(ISBLANK(B69),ISBLANK(C69),ISBLANK(D69)),"",IFERROR(MIN(C69-B69,D69-C69)/MAX(C69-B69,D69-C69),""))</f>
        <v/>
      </c>
      <c r="G69" s="65" t="str">
        <f>IF(AND(C69&gt;0,NOT(ISBLANK(H69))),IF(VLOOKUP($C$3,VLookups!$A$17:$B$18,2,FALSE),C69*VLOOKUP(H69,VLookups!$A$4:$B$13,2,FALSE),C69),"")</f>
        <v/>
      </c>
      <c r="H69" s="21"/>
      <c r="I69" s="53"/>
      <c r="J69" s="237"/>
      <c r="K69" s="320" t="str">
        <f>IF(C69&gt;0,IF(ISBLANK(J69),IF(ISBLANK(H69),"",VLOOKUP(H69,VLookups!$A$4:$C$13,3,FALSE)),J69),"")</f>
        <v/>
      </c>
      <c r="L69" s="320" t="str">
        <f t="shared" ref="L69:L103" si="352">IFERROR((D69-B69)/6,"")</f>
        <v/>
      </c>
      <c r="M69" s="67" t="str">
        <f t="shared" ref="M69:M103" si="353">IF(L69="","",L69^2)</f>
        <v/>
      </c>
      <c r="N69" s="81"/>
      <c r="O69" s="230" t="str">
        <f>IF(AND(N69&gt;0,C69&gt;0,NOT(K69="")),ABS(VLOOKUP($N$1,VLookups!$A$27:$B$28,2,FALSE)-_xlfn.LOGNORM.DIST(N69,LN(G69),LN(K69),TRUE)),"")</f>
        <v/>
      </c>
      <c r="P69" s="80" t="str">
        <f>IF(AND($B69&gt;0,$C69&gt;0,$D69&gt;0,NOT(ISBLANK($H69))),_xlfn.LOGNORM.INV(ABS(VLOOKUP($N$1,VLookups!$A$27:$B$28,2,FALSE)-P$3),LN($G69),LN($K69)),"")</f>
        <v/>
      </c>
      <c r="Q69" s="79" t="str">
        <f>IF(AND($B69&gt;0,$C69&gt;0,$D69&gt;0,NOT(ISBLANK($H69))),_xlfn.LOGNORM.INV(ABS(VLOOKUP($N$1,VLookups!$A$27:$B$28,2,FALSE)-Q$3),LN($G69),LN($K69)),"")</f>
        <v/>
      </c>
      <c r="R69" s="80" t="str">
        <f>IF(AND($B69&gt;0,$C69&gt;0,$D69&gt;0,NOT(ISBLANK($H69))),_xlfn.LOGNORM.INV(ABS(VLOOKUP($N$1,VLookups!$A$27:$B$28,2,FALSE)-R$3),LN($G69),LN($K69)),"")</f>
        <v/>
      </c>
      <c r="S69" s="79" t="str">
        <f>IF(AND($B69&gt;0,$C69&gt;0,$D69&gt;0,NOT(ISBLANK($H69))),_xlfn.LOGNORM.INV(ABS(VLOOKUP($N$1,VLookups!$A$27:$B$28,2,FALSE)-S$3),LN($G69),LN($K69)),"")</f>
        <v/>
      </c>
      <c r="T69" s="80" t="str">
        <f>IF(AND($B69&gt;0,$C69&gt;0,$D69&gt;0,NOT(ISBLANK($H69))),_xlfn.LOGNORM.INV(ABS(VLOOKUP($N$1,VLookups!$A$27:$B$28,2,FALSE)-T$3),LN($G69),LN($K69)),"")</f>
        <v/>
      </c>
      <c r="U69" s="79" t="str">
        <f>IF(AND($B69&gt;0,$C69&gt;0,$D69&gt;0,NOT(ISBLANK($H69))),_xlfn.LOGNORM.INV(ABS(VLOOKUP($N$1,VLookups!$A$27:$B$28,2,FALSE)-U$3),LN($G69),LN($K69)),"")</f>
        <v/>
      </c>
      <c r="V69" s="5"/>
      <c r="W69" s="145" t="str">
        <f t="shared" ref="W69:W103" si="354">IF(AND(B69&gt;0,C69&gt;0,D69&gt;0),ABS(B69-D69)/200,"")</f>
        <v/>
      </c>
      <c r="X69" s="145" t="str">
        <f t="shared" ref="X69:X103" si="355">IF(ISNONTEXT($W69),$B69,"")</f>
        <v/>
      </c>
      <c r="Y69" s="46" t="str">
        <f t="shared" ref="Y69" si="356">IF(ISNONTEXT($W69),X69+$W69,"")</f>
        <v/>
      </c>
      <c r="Z69" s="46" t="str">
        <f t="shared" si="25"/>
        <v/>
      </c>
      <c r="AA69" s="46" t="str">
        <f t="shared" si="26"/>
        <v/>
      </c>
      <c r="AB69" s="46" t="str">
        <f t="shared" si="27"/>
        <v/>
      </c>
      <c r="AC69" s="46" t="str">
        <f t="shared" si="28"/>
        <v/>
      </c>
      <c r="AD69" s="46" t="str">
        <f t="shared" si="29"/>
        <v/>
      </c>
      <c r="AE69" s="46" t="str">
        <f t="shared" si="30"/>
        <v/>
      </c>
      <c r="AF69" s="46" t="str">
        <f t="shared" si="31"/>
        <v/>
      </c>
      <c r="AG69" s="46" t="str">
        <f t="shared" si="32"/>
        <v/>
      </c>
      <c r="AH69" s="46" t="str">
        <f t="shared" si="33"/>
        <v/>
      </c>
      <c r="AI69" s="46" t="str">
        <f t="shared" si="34"/>
        <v/>
      </c>
      <c r="AJ69" s="46" t="str">
        <f t="shared" si="35"/>
        <v/>
      </c>
      <c r="AK69" s="46" t="str">
        <f t="shared" si="36"/>
        <v/>
      </c>
      <c r="AL69" s="46" t="str">
        <f t="shared" si="37"/>
        <v/>
      </c>
      <c r="AM69" s="46" t="str">
        <f t="shared" si="38"/>
        <v/>
      </c>
      <c r="AN69" s="46" t="str">
        <f t="shared" si="39"/>
        <v/>
      </c>
      <c r="AO69" s="46" t="str">
        <f t="shared" si="40"/>
        <v/>
      </c>
      <c r="AP69" s="46" t="str">
        <f t="shared" si="41"/>
        <v/>
      </c>
      <c r="AQ69" s="46" t="str">
        <f t="shared" si="42"/>
        <v/>
      </c>
      <c r="AR69" s="46" t="str">
        <f t="shared" si="43"/>
        <v/>
      </c>
      <c r="AS69" s="46" t="str">
        <f t="shared" si="44"/>
        <v/>
      </c>
      <c r="AT69" s="46" t="str">
        <f t="shared" si="45"/>
        <v/>
      </c>
      <c r="AU69" s="46" t="str">
        <f t="shared" si="46"/>
        <v/>
      </c>
      <c r="AV69" s="46" t="str">
        <f t="shared" si="47"/>
        <v/>
      </c>
      <c r="AW69" s="46" t="str">
        <f t="shared" si="48"/>
        <v/>
      </c>
      <c r="AX69" s="46" t="str">
        <f t="shared" si="49"/>
        <v/>
      </c>
      <c r="AY69" s="46" t="str">
        <f t="shared" si="50"/>
        <v/>
      </c>
      <c r="AZ69" s="46" t="str">
        <f t="shared" si="51"/>
        <v/>
      </c>
      <c r="BA69" s="46" t="str">
        <f t="shared" si="52"/>
        <v/>
      </c>
      <c r="BB69" s="46" t="str">
        <f t="shared" si="53"/>
        <v/>
      </c>
      <c r="BC69" s="46" t="str">
        <f t="shared" si="54"/>
        <v/>
      </c>
      <c r="BD69" s="46" t="str">
        <f t="shared" si="55"/>
        <v/>
      </c>
      <c r="BE69" s="46" t="str">
        <f t="shared" si="56"/>
        <v/>
      </c>
      <c r="BF69" s="46" t="str">
        <f t="shared" si="57"/>
        <v/>
      </c>
      <c r="BG69" s="46" t="str">
        <f t="shared" si="58"/>
        <v/>
      </c>
      <c r="BH69" s="46" t="str">
        <f t="shared" si="59"/>
        <v/>
      </c>
      <c r="BI69" s="46" t="str">
        <f t="shared" si="60"/>
        <v/>
      </c>
      <c r="BJ69" s="46" t="str">
        <f t="shared" si="61"/>
        <v/>
      </c>
      <c r="BK69" s="46" t="str">
        <f t="shared" si="62"/>
        <v/>
      </c>
      <c r="BL69" s="46" t="str">
        <f t="shared" si="63"/>
        <v/>
      </c>
      <c r="BM69" s="46" t="str">
        <f t="shared" si="64"/>
        <v/>
      </c>
      <c r="BN69" s="46" t="str">
        <f t="shared" si="65"/>
        <v/>
      </c>
      <c r="BO69" s="46" t="str">
        <f t="shared" si="66"/>
        <v/>
      </c>
      <c r="BP69" s="46" t="str">
        <f t="shared" si="67"/>
        <v/>
      </c>
      <c r="BQ69" s="46" t="str">
        <f t="shared" si="68"/>
        <v/>
      </c>
      <c r="BR69" s="46" t="str">
        <f t="shared" si="69"/>
        <v/>
      </c>
      <c r="BS69" s="46" t="str">
        <f t="shared" si="70"/>
        <v/>
      </c>
      <c r="BT69" s="46" t="str">
        <f t="shared" si="71"/>
        <v/>
      </c>
      <c r="BU69" s="46" t="str">
        <f t="shared" si="72"/>
        <v/>
      </c>
      <c r="BV69" s="46" t="str">
        <f t="shared" si="73"/>
        <v/>
      </c>
      <c r="BW69" s="46" t="str">
        <f t="shared" si="74"/>
        <v/>
      </c>
      <c r="BX69" s="46" t="str">
        <f t="shared" si="75"/>
        <v/>
      </c>
      <c r="BY69" s="46" t="str">
        <f t="shared" si="76"/>
        <v/>
      </c>
      <c r="BZ69" s="46" t="str">
        <f t="shared" si="77"/>
        <v/>
      </c>
      <c r="CA69" s="46" t="str">
        <f t="shared" si="78"/>
        <v/>
      </c>
      <c r="CB69" s="46" t="str">
        <f t="shared" si="79"/>
        <v/>
      </c>
      <c r="CC69" s="46" t="str">
        <f t="shared" si="80"/>
        <v/>
      </c>
      <c r="CD69" s="46" t="str">
        <f t="shared" si="81"/>
        <v/>
      </c>
      <c r="CE69" s="46" t="str">
        <f t="shared" si="82"/>
        <v/>
      </c>
      <c r="CF69" s="46" t="str">
        <f t="shared" si="83"/>
        <v/>
      </c>
      <c r="CG69" s="46" t="str">
        <f t="shared" si="84"/>
        <v/>
      </c>
      <c r="CH69" s="46" t="str">
        <f t="shared" si="85"/>
        <v/>
      </c>
      <c r="CI69" s="46" t="str">
        <f t="shared" si="86"/>
        <v/>
      </c>
      <c r="CJ69" s="46" t="str">
        <f t="shared" si="87"/>
        <v/>
      </c>
      <c r="CK69" s="46" t="str">
        <f t="shared" si="18"/>
        <v/>
      </c>
      <c r="CL69" s="46" t="str">
        <f t="shared" si="88"/>
        <v/>
      </c>
      <c r="CM69" s="46" t="str">
        <f t="shared" si="89"/>
        <v/>
      </c>
      <c r="CN69" s="46" t="str">
        <f t="shared" si="90"/>
        <v/>
      </c>
      <c r="CO69" s="46" t="str">
        <f t="shared" si="91"/>
        <v/>
      </c>
      <c r="CP69" s="46" t="str">
        <f t="shared" si="92"/>
        <v/>
      </c>
      <c r="CQ69" s="46" t="str">
        <f t="shared" si="93"/>
        <v/>
      </c>
      <c r="CR69" s="46" t="str">
        <f t="shared" si="94"/>
        <v/>
      </c>
      <c r="CS69" s="46" t="str">
        <f t="shared" si="95"/>
        <v/>
      </c>
      <c r="CT69" s="46" t="str">
        <f t="shared" si="96"/>
        <v/>
      </c>
      <c r="CU69" s="46" t="str">
        <f t="shared" si="97"/>
        <v/>
      </c>
      <c r="CV69" s="46" t="str">
        <f t="shared" si="98"/>
        <v/>
      </c>
      <c r="CW69" s="46" t="str">
        <f t="shared" si="99"/>
        <v/>
      </c>
      <c r="CX69" s="46" t="str">
        <f t="shared" si="100"/>
        <v/>
      </c>
      <c r="CY69" s="46" t="str">
        <f t="shared" si="101"/>
        <v/>
      </c>
      <c r="CZ69" s="46" t="str">
        <f t="shared" si="102"/>
        <v/>
      </c>
      <c r="DA69" s="46" t="str">
        <f t="shared" si="103"/>
        <v/>
      </c>
      <c r="DB69" s="46" t="str">
        <f t="shared" si="104"/>
        <v/>
      </c>
      <c r="DC69" s="46" t="str">
        <f t="shared" si="105"/>
        <v/>
      </c>
      <c r="DD69" s="46" t="str">
        <f t="shared" si="106"/>
        <v/>
      </c>
      <c r="DE69" s="46" t="str">
        <f t="shared" si="107"/>
        <v/>
      </c>
      <c r="DF69" s="46" t="str">
        <f t="shared" si="108"/>
        <v/>
      </c>
      <c r="DG69" s="46" t="str">
        <f t="shared" si="109"/>
        <v/>
      </c>
      <c r="DH69" s="46" t="str">
        <f t="shared" si="110"/>
        <v/>
      </c>
      <c r="DI69" s="46" t="str">
        <f t="shared" si="111"/>
        <v/>
      </c>
      <c r="DJ69" s="46" t="str">
        <f t="shared" si="112"/>
        <v/>
      </c>
      <c r="DK69" s="46" t="str">
        <f t="shared" si="113"/>
        <v/>
      </c>
      <c r="DL69" s="46" t="str">
        <f t="shared" si="114"/>
        <v/>
      </c>
      <c r="DM69" s="46" t="str">
        <f t="shared" si="115"/>
        <v/>
      </c>
      <c r="DN69" s="46" t="str">
        <f t="shared" si="116"/>
        <v/>
      </c>
      <c r="DO69" s="46" t="str">
        <f t="shared" si="117"/>
        <v/>
      </c>
      <c r="DP69" s="46" t="str">
        <f t="shared" si="118"/>
        <v/>
      </c>
      <c r="DQ69" s="46" t="str">
        <f t="shared" si="119"/>
        <v/>
      </c>
      <c r="DR69" s="46" t="str">
        <f t="shared" si="120"/>
        <v/>
      </c>
      <c r="DS69" s="46" t="str">
        <f t="shared" si="121"/>
        <v/>
      </c>
      <c r="DT69" s="46" t="str">
        <f t="shared" si="122"/>
        <v/>
      </c>
      <c r="DU69" s="46" t="str">
        <f t="shared" si="123"/>
        <v/>
      </c>
      <c r="DV69" s="46" t="str">
        <f t="shared" si="124"/>
        <v/>
      </c>
      <c r="DW69" s="46" t="str">
        <f t="shared" si="125"/>
        <v/>
      </c>
      <c r="DX69" s="46" t="str">
        <f t="shared" si="126"/>
        <v/>
      </c>
      <c r="DY69" s="46" t="str">
        <f t="shared" si="127"/>
        <v/>
      </c>
      <c r="DZ69" s="46" t="str">
        <f t="shared" si="128"/>
        <v/>
      </c>
      <c r="EA69" s="46" t="str">
        <f t="shared" si="129"/>
        <v/>
      </c>
      <c r="EB69" s="46" t="str">
        <f t="shared" si="130"/>
        <v/>
      </c>
      <c r="EC69" s="46" t="str">
        <f t="shared" si="131"/>
        <v/>
      </c>
      <c r="ED69" s="46" t="str">
        <f t="shared" si="132"/>
        <v/>
      </c>
      <c r="EE69" s="46" t="str">
        <f t="shared" si="133"/>
        <v/>
      </c>
      <c r="EF69" s="46" t="str">
        <f t="shared" si="134"/>
        <v/>
      </c>
      <c r="EG69" s="46" t="str">
        <f t="shared" si="135"/>
        <v/>
      </c>
      <c r="EH69" s="46" t="str">
        <f t="shared" si="136"/>
        <v/>
      </c>
      <c r="EI69" s="46" t="str">
        <f t="shared" si="137"/>
        <v/>
      </c>
      <c r="EJ69" s="46" t="str">
        <f t="shared" si="138"/>
        <v/>
      </c>
      <c r="EK69" s="46" t="str">
        <f t="shared" si="139"/>
        <v/>
      </c>
      <c r="EL69" s="46" t="str">
        <f t="shared" si="140"/>
        <v/>
      </c>
      <c r="EM69" s="46" t="str">
        <f t="shared" si="141"/>
        <v/>
      </c>
      <c r="EN69" s="46" t="str">
        <f t="shared" si="142"/>
        <v/>
      </c>
      <c r="EO69" s="46" t="str">
        <f t="shared" si="143"/>
        <v/>
      </c>
      <c r="EP69" s="46" t="str">
        <f t="shared" si="144"/>
        <v/>
      </c>
      <c r="EQ69" s="46" t="str">
        <f t="shared" si="145"/>
        <v/>
      </c>
      <c r="ER69" s="46" t="str">
        <f t="shared" si="146"/>
        <v/>
      </c>
      <c r="ES69" s="46" t="str">
        <f t="shared" si="147"/>
        <v/>
      </c>
      <c r="ET69" s="46" t="str">
        <f t="shared" si="148"/>
        <v/>
      </c>
      <c r="EU69" s="46" t="str">
        <f t="shared" si="149"/>
        <v/>
      </c>
      <c r="EV69" s="46" t="str">
        <f t="shared" si="150"/>
        <v/>
      </c>
      <c r="EW69" s="46" t="str">
        <f t="shared" si="19"/>
        <v/>
      </c>
      <c r="EX69" s="46" t="str">
        <f t="shared" si="151"/>
        <v/>
      </c>
      <c r="EY69" s="46" t="str">
        <f t="shared" si="152"/>
        <v/>
      </c>
      <c r="EZ69" s="46" t="str">
        <f t="shared" si="153"/>
        <v/>
      </c>
      <c r="FA69" s="46" t="str">
        <f t="shared" si="154"/>
        <v/>
      </c>
      <c r="FB69" s="46" t="str">
        <f t="shared" si="155"/>
        <v/>
      </c>
      <c r="FC69" s="46" t="str">
        <f t="shared" si="156"/>
        <v/>
      </c>
      <c r="FD69" s="46" t="str">
        <f t="shared" si="157"/>
        <v/>
      </c>
      <c r="FE69" s="46" t="str">
        <f t="shared" si="158"/>
        <v/>
      </c>
      <c r="FF69" s="46" t="str">
        <f t="shared" si="159"/>
        <v/>
      </c>
      <c r="FG69" s="46" t="str">
        <f t="shared" si="160"/>
        <v/>
      </c>
      <c r="FH69" s="46" t="str">
        <f t="shared" si="161"/>
        <v/>
      </c>
      <c r="FI69" s="46" t="str">
        <f t="shared" si="162"/>
        <v/>
      </c>
      <c r="FJ69" s="46" t="str">
        <f t="shared" si="163"/>
        <v/>
      </c>
      <c r="FK69" s="46" t="str">
        <f t="shared" si="164"/>
        <v/>
      </c>
      <c r="FL69" s="46" t="str">
        <f t="shared" si="165"/>
        <v/>
      </c>
      <c r="FM69" s="46" t="str">
        <f t="shared" si="166"/>
        <v/>
      </c>
      <c r="FN69" s="46" t="str">
        <f t="shared" si="167"/>
        <v/>
      </c>
      <c r="FO69" s="46" t="str">
        <f t="shared" si="168"/>
        <v/>
      </c>
      <c r="FP69" s="46" t="str">
        <f t="shared" si="169"/>
        <v/>
      </c>
      <c r="FQ69" s="46" t="str">
        <f t="shared" si="170"/>
        <v/>
      </c>
      <c r="FR69" s="46" t="str">
        <f t="shared" si="171"/>
        <v/>
      </c>
      <c r="FS69" s="46" t="str">
        <f t="shared" si="172"/>
        <v/>
      </c>
      <c r="FT69" s="46" t="str">
        <f t="shared" si="173"/>
        <v/>
      </c>
      <c r="FU69" s="46" t="str">
        <f t="shared" si="174"/>
        <v/>
      </c>
      <c r="FV69" s="46" t="str">
        <f t="shared" si="175"/>
        <v/>
      </c>
      <c r="FW69" s="46" t="str">
        <f t="shared" si="176"/>
        <v/>
      </c>
      <c r="FX69" s="46" t="str">
        <f t="shared" si="177"/>
        <v/>
      </c>
      <c r="FY69" s="46" t="str">
        <f t="shared" si="178"/>
        <v/>
      </c>
      <c r="FZ69" s="46" t="str">
        <f t="shared" si="179"/>
        <v/>
      </c>
      <c r="GA69" s="46" t="str">
        <f t="shared" si="180"/>
        <v/>
      </c>
      <c r="GB69" s="46" t="str">
        <f t="shared" si="181"/>
        <v/>
      </c>
      <c r="GC69" s="46" t="str">
        <f t="shared" si="182"/>
        <v/>
      </c>
      <c r="GD69" s="46" t="str">
        <f t="shared" si="183"/>
        <v/>
      </c>
      <c r="GE69" s="46" t="str">
        <f t="shared" si="184"/>
        <v/>
      </c>
      <c r="GF69" s="46" t="str">
        <f t="shared" si="185"/>
        <v/>
      </c>
      <c r="GG69" s="46" t="str">
        <f t="shared" si="186"/>
        <v/>
      </c>
      <c r="GH69" s="46" t="str">
        <f t="shared" si="187"/>
        <v/>
      </c>
      <c r="GI69" s="46" t="str">
        <f t="shared" si="188"/>
        <v/>
      </c>
      <c r="GJ69" s="46" t="str">
        <f t="shared" si="189"/>
        <v/>
      </c>
      <c r="GK69" s="46" t="str">
        <f t="shared" si="190"/>
        <v/>
      </c>
      <c r="GL69" s="46" t="str">
        <f t="shared" si="191"/>
        <v/>
      </c>
      <c r="GM69" s="46" t="str">
        <f t="shared" si="192"/>
        <v/>
      </c>
      <c r="GN69" s="46" t="str">
        <f t="shared" si="193"/>
        <v/>
      </c>
      <c r="GO69" s="46" t="str">
        <f t="shared" si="194"/>
        <v/>
      </c>
      <c r="GP69" s="46" t="str">
        <f t="shared" si="195"/>
        <v/>
      </c>
      <c r="GQ69" s="46" t="str">
        <f t="shared" si="196"/>
        <v/>
      </c>
      <c r="GR69" s="46" t="str">
        <f t="shared" si="197"/>
        <v/>
      </c>
      <c r="GS69" s="46" t="str">
        <f t="shared" si="198"/>
        <v/>
      </c>
      <c r="GT69" s="46" t="str">
        <f t="shared" si="199"/>
        <v/>
      </c>
      <c r="GU69" s="46" t="str">
        <f t="shared" si="200"/>
        <v/>
      </c>
      <c r="GV69" s="46" t="str">
        <f t="shared" si="201"/>
        <v/>
      </c>
      <c r="GW69" s="46" t="str">
        <f t="shared" si="202"/>
        <v/>
      </c>
      <c r="GX69" s="46" t="str">
        <f t="shared" si="203"/>
        <v/>
      </c>
      <c r="GY69" s="46" t="str">
        <f t="shared" si="204"/>
        <v/>
      </c>
      <c r="GZ69" s="46" t="str">
        <f t="shared" si="205"/>
        <v/>
      </c>
      <c r="HA69" s="46" t="str">
        <f t="shared" si="206"/>
        <v/>
      </c>
      <c r="HB69" s="46" t="str">
        <f t="shared" si="207"/>
        <v/>
      </c>
      <c r="HC69" s="46" t="str">
        <f t="shared" si="208"/>
        <v/>
      </c>
      <c r="HD69" s="46" t="str">
        <f t="shared" si="209"/>
        <v/>
      </c>
      <c r="HE69" s="46" t="str">
        <f t="shared" si="210"/>
        <v/>
      </c>
      <c r="HF69" s="46" t="str">
        <f t="shared" si="211"/>
        <v/>
      </c>
      <c r="HG69" s="46" t="str">
        <f t="shared" si="212"/>
        <v/>
      </c>
      <c r="HH69" s="46" t="str">
        <f t="shared" si="213"/>
        <v/>
      </c>
      <c r="HI69" s="46" t="str">
        <f t="shared" si="20"/>
        <v/>
      </c>
      <c r="HJ69" s="46" t="str">
        <f t="shared" si="241"/>
        <v/>
      </c>
      <c r="HK69" s="46" t="str">
        <f t="shared" si="242"/>
        <v/>
      </c>
      <c r="HL69" s="46" t="str">
        <f t="shared" si="243"/>
        <v/>
      </c>
      <c r="HM69" s="46" t="str">
        <f t="shared" si="244"/>
        <v/>
      </c>
      <c r="HN69" s="46" t="str">
        <f t="shared" si="245"/>
        <v/>
      </c>
      <c r="HO69" s="46" t="str">
        <f t="shared" si="246"/>
        <v/>
      </c>
      <c r="HP69" s="46" t="str">
        <f t="shared" si="247"/>
        <v/>
      </c>
      <c r="HQ69" s="146" t="e">
        <f t="shared" si="348"/>
        <v>#N/A</v>
      </c>
      <c r="HR69" s="146" t="e">
        <f t="shared" si="329"/>
        <v>#N/A</v>
      </c>
      <c r="HS69" s="146" t="e">
        <f t="shared" si="329"/>
        <v>#N/A</v>
      </c>
      <c r="HT69" s="146" t="e">
        <f t="shared" si="329"/>
        <v>#N/A</v>
      </c>
      <c r="HU69" s="146" t="e">
        <f t="shared" si="342"/>
        <v>#N/A</v>
      </c>
      <c r="HV69" s="146" t="e">
        <f t="shared" si="342"/>
        <v>#N/A</v>
      </c>
      <c r="HW69" s="146" t="e">
        <f t="shared" si="342"/>
        <v>#N/A</v>
      </c>
      <c r="HX69" s="146" t="e">
        <f t="shared" si="342"/>
        <v>#N/A</v>
      </c>
      <c r="HY69" s="146" t="e">
        <f t="shared" si="342"/>
        <v>#N/A</v>
      </c>
      <c r="HZ69" s="146" t="e">
        <f t="shared" si="342"/>
        <v>#N/A</v>
      </c>
      <c r="IA69" s="146" t="e">
        <f t="shared" si="342"/>
        <v>#N/A</v>
      </c>
      <c r="IB69" s="146" t="e">
        <f t="shared" si="342"/>
        <v>#N/A</v>
      </c>
      <c r="IC69" s="146" t="e">
        <f t="shared" si="342"/>
        <v>#N/A</v>
      </c>
      <c r="ID69" s="146" t="e">
        <f t="shared" si="342"/>
        <v>#N/A</v>
      </c>
      <c r="IE69" s="146" t="e">
        <f t="shared" si="342"/>
        <v>#N/A</v>
      </c>
      <c r="IF69" s="146" t="e">
        <f t="shared" si="342"/>
        <v>#N/A</v>
      </c>
      <c r="IG69" s="146" t="e">
        <f t="shared" si="342"/>
        <v>#N/A</v>
      </c>
      <c r="IH69" s="146" t="e">
        <f t="shared" si="342"/>
        <v>#N/A</v>
      </c>
      <c r="II69" s="146" t="e">
        <f t="shared" si="342"/>
        <v>#N/A</v>
      </c>
      <c r="IJ69" s="146" t="e">
        <f t="shared" si="337"/>
        <v>#N/A</v>
      </c>
      <c r="IK69" s="146" t="e">
        <f t="shared" si="337"/>
        <v>#N/A</v>
      </c>
      <c r="IL69" s="146" t="e">
        <f t="shared" si="337"/>
        <v>#N/A</v>
      </c>
      <c r="IM69" s="146" t="e">
        <f t="shared" si="337"/>
        <v>#N/A</v>
      </c>
      <c r="IN69" s="146" t="e">
        <f t="shared" si="337"/>
        <v>#N/A</v>
      </c>
      <c r="IO69" s="146" t="e">
        <f t="shared" si="337"/>
        <v>#N/A</v>
      </c>
      <c r="IP69" s="146" t="e">
        <f t="shared" si="337"/>
        <v>#N/A</v>
      </c>
      <c r="IQ69" s="146" t="e">
        <f t="shared" si="337"/>
        <v>#N/A</v>
      </c>
      <c r="IR69" s="146" t="e">
        <f t="shared" si="337"/>
        <v>#N/A</v>
      </c>
      <c r="IS69" s="146" t="e">
        <f t="shared" si="337"/>
        <v>#N/A</v>
      </c>
      <c r="IT69" s="146" t="e">
        <f t="shared" si="337"/>
        <v>#N/A</v>
      </c>
      <c r="IU69" s="146" t="e">
        <f t="shared" si="337"/>
        <v>#N/A</v>
      </c>
      <c r="IV69" s="146" t="e">
        <f t="shared" si="337"/>
        <v>#N/A</v>
      </c>
      <c r="IW69" s="146" t="e">
        <f t="shared" si="337"/>
        <v>#N/A</v>
      </c>
      <c r="IX69" s="146" t="e">
        <f t="shared" si="337"/>
        <v>#N/A</v>
      </c>
      <c r="IY69" s="146" t="e">
        <f t="shared" si="333"/>
        <v>#N/A</v>
      </c>
      <c r="IZ69" s="146" t="e">
        <f t="shared" si="333"/>
        <v>#N/A</v>
      </c>
      <c r="JA69" s="146" t="e">
        <f t="shared" si="333"/>
        <v>#N/A</v>
      </c>
      <c r="JB69" s="146" t="e">
        <f t="shared" si="333"/>
        <v>#N/A</v>
      </c>
      <c r="JC69" s="146" t="e">
        <f t="shared" si="333"/>
        <v>#N/A</v>
      </c>
      <c r="JD69" s="146" t="e">
        <f t="shared" si="333"/>
        <v>#N/A</v>
      </c>
      <c r="JE69" s="146" t="e">
        <f t="shared" si="333"/>
        <v>#N/A</v>
      </c>
      <c r="JF69" s="146" t="e">
        <f t="shared" si="333"/>
        <v>#N/A</v>
      </c>
      <c r="JG69" s="146" t="e">
        <f t="shared" si="333"/>
        <v>#N/A</v>
      </c>
      <c r="JH69" s="146" t="e">
        <f t="shared" si="333"/>
        <v>#N/A</v>
      </c>
      <c r="JI69" s="146" t="e">
        <f t="shared" si="333"/>
        <v>#N/A</v>
      </c>
      <c r="JJ69" s="146" t="e">
        <f t="shared" si="333"/>
        <v>#N/A</v>
      </c>
      <c r="JK69" s="146" t="e">
        <f t="shared" si="333"/>
        <v>#N/A</v>
      </c>
      <c r="JL69" s="146" t="e">
        <f t="shared" si="333"/>
        <v>#N/A</v>
      </c>
      <c r="JM69" s="146" t="e">
        <f t="shared" si="333"/>
        <v>#N/A</v>
      </c>
      <c r="JN69" s="146" t="e">
        <f t="shared" ref="JN69:KB84" si="357">IF(ISNONTEXT($K69),_xlfn.LOGNORM.DIST(BU69,LN($G69),LN($K69),FALSE),NA())</f>
        <v>#N/A</v>
      </c>
      <c r="JO69" s="146" t="e">
        <f t="shared" si="357"/>
        <v>#N/A</v>
      </c>
      <c r="JP69" s="146" t="e">
        <f t="shared" si="357"/>
        <v>#N/A</v>
      </c>
      <c r="JQ69" s="146" t="e">
        <f t="shared" si="357"/>
        <v>#N/A</v>
      </c>
      <c r="JR69" s="146" t="e">
        <f t="shared" si="357"/>
        <v>#N/A</v>
      </c>
      <c r="JS69" s="146" t="e">
        <f t="shared" si="357"/>
        <v>#N/A</v>
      </c>
      <c r="JT69" s="146" t="e">
        <f t="shared" si="357"/>
        <v>#N/A</v>
      </c>
      <c r="JU69" s="146" t="e">
        <f t="shared" si="357"/>
        <v>#N/A</v>
      </c>
      <c r="JV69" s="146" t="e">
        <f t="shared" si="357"/>
        <v>#N/A</v>
      </c>
      <c r="JW69" s="146" t="e">
        <f t="shared" si="357"/>
        <v>#N/A</v>
      </c>
      <c r="JX69" s="146" t="e">
        <f t="shared" si="357"/>
        <v>#N/A</v>
      </c>
      <c r="JY69" s="146" t="e">
        <f t="shared" si="357"/>
        <v>#N/A</v>
      </c>
      <c r="JZ69" s="146" t="e">
        <f t="shared" si="357"/>
        <v>#N/A</v>
      </c>
      <c r="KA69" s="146" t="e">
        <f t="shared" si="357"/>
        <v>#N/A</v>
      </c>
      <c r="KB69" s="146" t="e">
        <f t="shared" si="357"/>
        <v>#N/A</v>
      </c>
      <c r="KC69" s="146" t="e">
        <f t="shared" si="21"/>
        <v>#N/A</v>
      </c>
      <c r="KD69" s="146" t="e">
        <f t="shared" si="330"/>
        <v>#N/A</v>
      </c>
      <c r="KE69" s="146" t="e">
        <f t="shared" si="330"/>
        <v>#N/A</v>
      </c>
      <c r="KF69" s="146" t="e">
        <f t="shared" si="330"/>
        <v>#N/A</v>
      </c>
      <c r="KG69" s="146" t="e">
        <f t="shared" si="343"/>
        <v>#N/A</v>
      </c>
      <c r="KH69" s="146" t="e">
        <f t="shared" si="343"/>
        <v>#N/A</v>
      </c>
      <c r="KI69" s="146" t="e">
        <f t="shared" si="343"/>
        <v>#N/A</v>
      </c>
      <c r="KJ69" s="146" t="e">
        <f t="shared" si="343"/>
        <v>#N/A</v>
      </c>
      <c r="KK69" s="146" t="e">
        <f t="shared" si="343"/>
        <v>#N/A</v>
      </c>
      <c r="KL69" s="146" t="e">
        <f t="shared" si="343"/>
        <v>#N/A</v>
      </c>
      <c r="KM69" s="146" t="e">
        <f t="shared" si="343"/>
        <v>#N/A</v>
      </c>
      <c r="KN69" s="146" t="e">
        <f t="shared" si="343"/>
        <v>#N/A</v>
      </c>
      <c r="KO69" s="146" t="e">
        <f t="shared" si="343"/>
        <v>#N/A</v>
      </c>
      <c r="KP69" s="146" t="e">
        <f t="shared" si="343"/>
        <v>#N/A</v>
      </c>
      <c r="KQ69" s="146" t="e">
        <f t="shared" si="343"/>
        <v>#N/A</v>
      </c>
      <c r="KR69" s="146" t="e">
        <f t="shared" si="343"/>
        <v>#N/A</v>
      </c>
      <c r="KS69" s="146" t="e">
        <f t="shared" si="343"/>
        <v>#N/A</v>
      </c>
      <c r="KT69" s="146" t="e">
        <f t="shared" si="343"/>
        <v>#N/A</v>
      </c>
      <c r="KU69" s="146" t="e">
        <f t="shared" si="343"/>
        <v>#N/A</v>
      </c>
      <c r="KV69" s="146" t="e">
        <f t="shared" si="338"/>
        <v>#N/A</v>
      </c>
      <c r="KW69" s="146" t="e">
        <f t="shared" si="338"/>
        <v>#N/A</v>
      </c>
      <c r="KX69" s="146" t="e">
        <f t="shared" si="338"/>
        <v>#N/A</v>
      </c>
      <c r="KY69" s="146" t="e">
        <f t="shared" si="338"/>
        <v>#N/A</v>
      </c>
      <c r="KZ69" s="146" t="e">
        <f t="shared" si="338"/>
        <v>#N/A</v>
      </c>
      <c r="LA69" s="146" t="e">
        <f t="shared" si="338"/>
        <v>#N/A</v>
      </c>
      <c r="LB69" s="146" t="e">
        <f t="shared" si="338"/>
        <v>#N/A</v>
      </c>
      <c r="LC69" s="146" t="e">
        <f t="shared" si="338"/>
        <v>#N/A</v>
      </c>
      <c r="LD69" s="146" t="e">
        <f t="shared" si="338"/>
        <v>#N/A</v>
      </c>
      <c r="LE69" s="146" t="e">
        <f t="shared" si="338"/>
        <v>#N/A</v>
      </c>
      <c r="LF69" s="146" t="e">
        <f t="shared" si="338"/>
        <v>#N/A</v>
      </c>
      <c r="LG69" s="146" t="e">
        <f t="shared" si="338"/>
        <v>#N/A</v>
      </c>
      <c r="LH69" s="146" t="e">
        <f t="shared" si="338"/>
        <v>#N/A</v>
      </c>
      <c r="LI69" s="146" t="e">
        <f t="shared" si="338"/>
        <v>#N/A</v>
      </c>
      <c r="LJ69" s="146" t="e">
        <f t="shared" si="338"/>
        <v>#N/A</v>
      </c>
      <c r="LK69" s="146" t="e">
        <f t="shared" si="334"/>
        <v>#N/A</v>
      </c>
      <c r="LL69" s="146" t="e">
        <f t="shared" si="334"/>
        <v>#N/A</v>
      </c>
      <c r="LM69" s="146" t="e">
        <f t="shared" si="334"/>
        <v>#N/A</v>
      </c>
      <c r="LN69" s="146" t="e">
        <f t="shared" si="334"/>
        <v>#N/A</v>
      </c>
      <c r="LO69" s="146" t="e">
        <f t="shared" si="334"/>
        <v>#N/A</v>
      </c>
      <c r="LP69" s="146" t="e">
        <f t="shared" si="334"/>
        <v>#N/A</v>
      </c>
      <c r="LQ69" s="146" t="e">
        <f t="shared" si="334"/>
        <v>#N/A</v>
      </c>
      <c r="LR69" s="146" t="e">
        <f t="shared" si="334"/>
        <v>#N/A</v>
      </c>
      <c r="LS69" s="146" t="e">
        <f t="shared" si="334"/>
        <v>#N/A</v>
      </c>
      <c r="LT69" s="146" t="e">
        <f t="shared" si="334"/>
        <v>#N/A</v>
      </c>
      <c r="LU69" s="146" t="e">
        <f t="shared" si="334"/>
        <v>#N/A</v>
      </c>
      <c r="LV69" s="146" t="e">
        <f t="shared" si="334"/>
        <v>#N/A</v>
      </c>
      <c r="LW69" s="146" t="e">
        <f t="shared" si="334"/>
        <v>#N/A</v>
      </c>
      <c r="LX69" s="146" t="e">
        <f t="shared" si="334"/>
        <v>#N/A</v>
      </c>
      <c r="LY69" s="146" t="e">
        <f t="shared" si="334"/>
        <v>#N/A</v>
      </c>
      <c r="LZ69" s="146" t="e">
        <f t="shared" ref="LZ69:MN84" si="358">IF(ISNONTEXT($K69),_xlfn.LOGNORM.DIST(EG69,LN($G69),LN($K69),FALSE),NA())</f>
        <v>#N/A</v>
      </c>
      <c r="MA69" s="146" t="e">
        <f t="shared" si="358"/>
        <v>#N/A</v>
      </c>
      <c r="MB69" s="146" t="e">
        <f t="shared" si="358"/>
        <v>#N/A</v>
      </c>
      <c r="MC69" s="146" t="e">
        <f t="shared" si="358"/>
        <v>#N/A</v>
      </c>
      <c r="MD69" s="146" t="e">
        <f t="shared" si="358"/>
        <v>#N/A</v>
      </c>
      <c r="ME69" s="146" t="e">
        <f t="shared" si="358"/>
        <v>#N/A</v>
      </c>
      <c r="MF69" s="146" t="e">
        <f t="shared" si="358"/>
        <v>#N/A</v>
      </c>
      <c r="MG69" s="146" t="e">
        <f t="shared" si="358"/>
        <v>#N/A</v>
      </c>
      <c r="MH69" s="146" t="e">
        <f t="shared" si="358"/>
        <v>#N/A</v>
      </c>
      <c r="MI69" s="146" t="e">
        <f t="shared" si="358"/>
        <v>#N/A</v>
      </c>
      <c r="MJ69" s="146" t="e">
        <f t="shared" si="358"/>
        <v>#N/A</v>
      </c>
      <c r="MK69" s="146" t="e">
        <f t="shared" si="358"/>
        <v>#N/A</v>
      </c>
      <c r="ML69" s="146" t="e">
        <f t="shared" si="358"/>
        <v>#N/A</v>
      </c>
      <c r="MM69" s="146" t="e">
        <f t="shared" si="358"/>
        <v>#N/A</v>
      </c>
      <c r="MN69" s="146" t="e">
        <f t="shared" si="358"/>
        <v>#N/A</v>
      </c>
      <c r="MO69" s="146" t="e">
        <f t="shared" si="22"/>
        <v>#N/A</v>
      </c>
      <c r="MP69" s="146" t="e">
        <f t="shared" si="331"/>
        <v>#N/A</v>
      </c>
      <c r="MQ69" s="146" t="e">
        <f t="shared" si="331"/>
        <v>#N/A</v>
      </c>
      <c r="MR69" s="146" t="e">
        <f t="shared" si="331"/>
        <v>#N/A</v>
      </c>
      <c r="MS69" s="146" t="e">
        <f t="shared" si="344"/>
        <v>#N/A</v>
      </c>
      <c r="MT69" s="146" t="e">
        <f t="shared" si="344"/>
        <v>#N/A</v>
      </c>
      <c r="MU69" s="146" t="e">
        <f t="shared" si="344"/>
        <v>#N/A</v>
      </c>
      <c r="MV69" s="146" t="e">
        <f t="shared" si="344"/>
        <v>#N/A</v>
      </c>
      <c r="MW69" s="146" t="e">
        <f t="shared" si="344"/>
        <v>#N/A</v>
      </c>
      <c r="MX69" s="146" t="e">
        <f t="shared" si="344"/>
        <v>#N/A</v>
      </c>
      <c r="MY69" s="146" t="e">
        <f t="shared" si="344"/>
        <v>#N/A</v>
      </c>
      <c r="MZ69" s="146" t="e">
        <f t="shared" si="344"/>
        <v>#N/A</v>
      </c>
      <c r="NA69" s="146" t="e">
        <f t="shared" si="344"/>
        <v>#N/A</v>
      </c>
      <c r="NB69" s="146" t="e">
        <f t="shared" si="344"/>
        <v>#N/A</v>
      </c>
      <c r="NC69" s="146" t="e">
        <f t="shared" si="344"/>
        <v>#N/A</v>
      </c>
      <c r="ND69" s="146" t="e">
        <f t="shared" si="344"/>
        <v>#N/A</v>
      </c>
      <c r="NE69" s="146" t="e">
        <f t="shared" si="344"/>
        <v>#N/A</v>
      </c>
      <c r="NF69" s="146" t="e">
        <f t="shared" si="344"/>
        <v>#N/A</v>
      </c>
      <c r="NG69" s="146" t="e">
        <f t="shared" si="344"/>
        <v>#N/A</v>
      </c>
      <c r="NH69" s="146" t="e">
        <f t="shared" si="339"/>
        <v>#N/A</v>
      </c>
      <c r="NI69" s="146" t="e">
        <f t="shared" si="339"/>
        <v>#N/A</v>
      </c>
      <c r="NJ69" s="146" t="e">
        <f t="shared" si="339"/>
        <v>#N/A</v>
      </c>
      <c r="NK69" s="146" t="e">
        <f t="shared" si="339"/>
        <v>#N/A</v>
      </c>
      <c r="NL69" s="146" t="e">
        <f t="shared" si="339"/>
        <v>#N/A</v>
      </c>
      <c r="NM69" s="146" t="e">
        <f t="shared" si="339"/>
        <v>#N/A</v>
      </c>
      <c r="NN69" s="146" t="e">
        <f t="shared" si="339"/>
        <v>#N/A</v>
      </c>
      <c r="NO69" s="146" t="e">
        <f t="shared" si="339"/>
        <v>#N/A</v>
      </c>
      <c r="NP69" s="146" t="e">
        <f t="shared" si="339"/>
        <v>#N/A</v>
      </c>
      <c r="NQ69" s="146" t="e">
        <f t="shared" si="339"/>
        <v>#N/A</v>
      </c>
      <c r="NR69" s="146" t="e">
        <f t="shared" si="339"/>
        <v>#N/A</v>
      </c>
      <c r="NS69" s="146" t="e">
        <f t="shared" si="339"/>
        <v>#N/A</v>
      </c>
      <c r="NT69" s="146" t="e">
        <f t="shared" si="339"/>
        <v>#N/A</v>
      </c>
      <c r="NU69" s="146" t="e">
        <f t="shared" si="339"/>
        <v>#N/A</v>
      </c>
      <c r="NV69" s="146" t="e">
        <f t="shared" si="339"/>
        <v>#N/A</v>
      </c>
      <c r="NW69" s="146" t="e">
        <f t="shared" si="335"/>
        <v>#N/A</v>
      </c>
      <c r="NX69" s="146" t="e">
        <f t="shared" si="335"/>
        <v>#N/A</v>
      </c>
      <c r="NY69" s="146" t="e">
        <f t="shared" si="335"/>
        <v>#N/A</v>
      </c>
      <c r="NZ69" s="146" t="e">
        <f t="shared" si="335"/>
        <v>#N/A</v>
      </c>
      <c r="OA69" s="146" t="e">
        <f t="shared" si="335"/>
        <v>#N/A</v>
      </c>
      <c r="OB69" s="146" t="e">
        <f t="shared" si="335"/>
        <v>#N/A</v>
      </c>
      <c r="OC69" s="146" t="e">
        <f t="shared" si="335"/>
        <v>#N/A</v>
      </c>
      <c r="OD69" s="146" t="e">
        <f t="shared" si="335"/>
        <v>#N/A</v>
      </c>
      <c r="OE69" s="146" t="e">
        <f t="shared" si="335"/>
        <v>#N/A</v>
      </c>
      <c r="OF69" s="146" t="e">
        <f t="shared" si="335"/>
        <v>#N/A</v>
      </c>
      <c r="OG69" s="146" t="e">
        <f t="shared" si="335"/>
        <v>#N/A</v>
      </c>
      <c r="OH69" s="146" t="e">
        <f t="shared" si="335"/>
        <v>#N/A</v>
      </c>
      <c r="OI69" s="146" t="e">
        <f t="shared" si="335"/>
        <v>#N/A</v>
      </c>
      <c r="OJ69" s="146" t="e">
        <f t="shared" si="335"/>
        <v>#N/A</v>
      </c>
      <c r="OK69" s="146" t="e">
        <f t="shared" si="335"/>
        <v>#N/A</v>
      </c>
      <c r="OL69" s="146" t="e">
        <f t="shared" ref="OL69:OZ84" si="359">IF(ISNONTEXT($K69),_xlfn.LOGNORM.DIST(GS69,LN($G69),LN($K69),FALSE),NA())</f>
        <v>#N/A</v>
      </c>
      <c r="OM69" s="146" t="e">
        <f t="shared" si="359"/>
        <v>#N/A</v>
      </c>
      <c r="ON69" s="146" t="e">
        <f t="shared" si="359"/>
        <v>#N/A</v>
      </c>
      <c r="OO69" s="146" t="e">
        <f t="shared" si="359"/>
        <v>#N/A</v>
      </c>
      <c r="OP69" s="146" t="e">
        <f t="shared" si="359"/>
        <v>#N/A</v>
      </c>
      <c r="OQ69" s="146" t="e">
        <f t="shared" si="359"/>
        <v>#N/A</v>
      </c>
      <c r="OR69" s="146" t="e">
        <f t="shared" si="359"/>
        <v>#N/A</v>
      </c>
      <c r="OS69" s="146" t="e">
        <f t="shared" si="359"/>
        <v>#N/A</v>
      </c>
      <c r="OT69" s="146" t="e">
        <f t="shared" si="359"/>
        <v>#N/A</v>
      </c>
      <c r="OU69" s="146" t="e">
        <f t="shared" si="359"/>
        <v>#N/A</v>
      </c>
      <c r="OV69" s="146" t="e">
        <f t="shared" si="359"/>
        <v>#N/A</v>
      </c>
      <c r="OW69" s="146" t="e">
        <f t="shared" si="359"/>
        <v>#N/A</v>
      </c>
      <c r="OX69" s="146" t="e">
        <f t="shared" si="359"/>
        <v>#N/A</v>
      </c>
      <c r="OY69" s="146" t="e">
        <f t="shared" si="359"/>
        <v>#N/A</v>
      </c>
      <c r="OZ69" s="146" t="e">
        <f t="shared" si="359"/>
        <v>#N/A</v>
      </c>
      <c r="PA69" s="146" t="e">
        <f t="shared" si="23"/>
        <v>#N/A</v>
      </c>
      <c r="PB69" s="146" t="e">
        <f t="shared" si="349"/>
        <v>#N/A</v>
      </c>
      <c r="PC69" s="146" t="e">
        <f t="shared" si="349"/>
        <v>#N/A</v>
      </c>
      <c r="PD69" s="146" t="e">
        <f t="shared" si="349"/>
        <v>#N/A</v>
      </c>
      <c r="PE69" s="146" t="e">
        <f t="shared" si="349"/>
        <v>#N/A</v>
      </c>
      <c r="PF69" s="146" t="e">
        <f t="shared" si="349"/>
        <v>#N/A</v>
      </c>
      <c r="PG69" s="146" t="e">
        <f t="shared" si="349"/>
        <v>#N/A</v>
      </c>
      <c r="PH69" s="146" t="e">
        <f t="shared" si="349"/>
        <v>#N/A</v>
      </c>
      <c r="PI69" s="146" t="e">
        <f t="shared" si="349"/>
        <v>#N/A</v>
      </c>
    </row>
    <row r="70" spans="1:425" hidden="1" x14ac:dyDescent="0.45">
      <c r="A70" s="4">
        <v>67</v>
      </c>
      <c r="B70" s="319" t="str">
        <f>IFERROR(_xlfn.LOGNORM.INV(VLookups!$B$22,LN($G70),LN($K70)),"")</f>
        <v/>
      </c>
      <c r="C70" s="81"/>
      <c r="D70" s="319" t="str">
        <f>IFERROR(_xlfn.LOGNORM.INV(VLookups!$B$23,LN($G70),LN($K70)),"")</f>
        <v/>
      </c>
      <c r="E70" s="32" t="str">
        <f t="shared" si="350"/>
        <v/>
      </c>
      <c r="F70" s="32" t="str">
        <f t="shared" si="351"/>
        <v/>
      </c>
      <c r="G70" s="65" t="str">
        <f>IF(AND(C70&gt;0,NOT(ISBLANK(H70))),IF(VLOOKUP($C$3,VLookups!$A$17:$B$18,2,FALSE),C70*VLOOKUP(H70,VLookups!$A$4:$B$13,2,FALSE),C70),"")</f>
        <v/>
      </c>
      <c r="H70" s="21"/>
      <c r="I70" s="53"/>
      <c r="J70" s="237"/>
      <c r="K70" s="320" t="str">
        <f>IF(C70&gt;0,IF(ISBLANK(J70),IF(ISBLANK(H70),"",VLOOKUP(H70,VLookups!$A$4:$C$13,3,FALSE)),J70),"")</f>
        <v/>
      </c>
      <c r="L70" s="320" t="str">
        <f t="shared" si="352"/>
        <v/>
      </c>
      <c r="M70" s="67" t="str">
        <f t="shared" si="353"/>
        <v/>
      </c>
      <c r="N70" s="81"/>
      <c r="O70" s="230" t="str">
        <f>IF(AND(N70&gt;0,C70&gt;0,NOT(K70="")),ABS(VLOOKUP($N$1,VLookups!$A$27:$B$28,2,FALSE)-_xlfn.LOGNORM.DIST(N70,LN(G70),LN(K70),TRUE)),"")</f>
        <v/>
      </c>
      <c r="P70" s="80" t="str">
        <f>IF(AND($B70&gt;0,$C70&gt;0,$D70&gt;0,NOT(ISBLANK($H70))),_xlfn.LOGNORM.INV(ABS(VLOOKUP($N$1,VLookups!$A$27:$B$28,2,FALSE)-P$3),LN($G70),LN($K70)),"")</f>
        <v/>
      </c>
      <c r="Q70" s="79" t="str">
        <f>IF(AND($B70&gt;0,$C70&gt;0,$D70&gt;0,NOT(ISBLANK($H70))),_xlfn.LOGNORM.INV(ABS(VLOOKUP($N$1,VLookups!$A$27:$B$28,2,FALSE)-Q$3),LN($G70),LN($K70)),"")</f>
        <v/>
      </c>
      <c r="R70" s="80" t="str">
        <f>IF(AND($B70&gt;0,$C70&gt;0,$D70&gt;0,NOT(ISBLANK($H70))),_xlfn.LOGNORM.INV(ABS(VLOOKUP($N$1,VLookups!$A$27:$B$28,2,FALSE)-R$3),LN($G70),LN($K70)),"")</f>
        <v/>
      </c>
      <c r="S70" s="79" t="str">
        <f>IF(AND($B70&gt;0,$C70&gt;0,$D70&gt;0,NOT(ISBLANK($H70))),_xlfn.LOGNORM.INV(ABS(VLOOKUP($N$1,VLookups!$A$27:$B$28,2,FALSE)-S$3),LN($G70),LN($K70)),"")</f>
        <v/>
      </c>
      <c r="T70" s="80" t="str">
        <f>IF(AND($B70&gt;0,$C70&gt;0,$D70&gt;0,NOT(ISBLANK($H70))),_xlfn.LOGNORM.INV(ABS(VLOOKUP($N$1,VLookups!$A$27:$B$28,2,FALSE)-T$3),LN($G70),LN($K70)),"")</f>
        <v/>
      </c>
      <c r="U70" s="79" t="str">
        <f>IF(AND($B70&gt;0,$C70&gt;0,$D70&gt;0,NOT(ISBLANK($H70))),_xlfn.LOGNORM.INV(ABS(VLOOKUP($N$1,VLookups!$A$27:$B$28,2,FALSE)-U$3),LN($G70),LN($K70)),"")</f>
        <v/>
      </c>
      <c r="V70" s="5"/>
      <c r="W70" s="145" t="str">
        <f t="shared" si="354"/>
        <v/>
      </c>
      <c r="X70" s="145" t="str">
        <f t="shared" si="355"/>
        <v/>
      </c>
      <c r="Y70" s="46" t="str">
        <f t="shared" ref="Y70" si="360">IF(ISNONTEXT($W70),X70+$W70,"")</f>
        <v/>
      </c>
      <c r="Z70" s="46" t="str">
        <f t="shared" si="25"/>
        <v/>
      </c>
      <c r="AA70" s="46" t="str">
        <f t="shared" si="26"/>
        <v/>
      </c>
      <c r="AB70" s="46" t="str">
        <f t="shared" si="27"/>
        <v/>
      </c>
      <c r="AC70" s="46" t="str">
        <f t="shared" si="28"/>
        <v/>
      </c>
      <c r="AD70" s="46" t="str">
        <f t="shared" si="29"/>
        <v/>
      </c>
      <c r="AE70" s="46" t="str">
        <f t="shared" si="30"/>
        <v/>
      </c>
      <c r="AF70" s="46" t="str">
        <f t="shared" si="31"/>
        <v/>
      </c>
      <c r="AG70" s="46" t="str">
        <f t="shared" si="32"/>
        <v/>
      </c>
      <c r="AH70" s="46" t="str">
        <f t="shared" si="33"/>
        <v/>
      </c>
      <c r="AI70" s="46" t="str">
        <f t="shared" si="34"/>
        <v/>
      </c>
      <c r="AJ70" s="46" t="str">
        <f t="shared" si="35"/>
        <v/>
      </c>
      <c r="AK70" s="46" t="str">
        <f t="shared" si="36"/>
        <v/>
      </c>
      <c r="AL70" s="46" t="str">
        <f t="shared" si="37"/>
        <v/>
      </c>
      <c r="AM70" s="46" t="str">
        <f t="shared" si="38"/>
        <v/>
      </c>
      <c r="AN70" s="46" t="str">
        <f t="shared" si="39"/>
        <v/>
      </c>
      <c r="AO70" s="46" t="str">
        <f t="shared" si="40"/>
        <v/>
      </c>
      <c r="AP70" s="46" t="str">
        <f t="shared" si="41"/>
        <v/>
      </c>
      <c r="AQ70" s="46" t="str">
        <f t="shared" si="42"/>
        <v/>
      </c>
      <c r="AR70" s="46" t="str">
        <f t="shared" si="43"/>
        <v/>
      </c>
      <c r="AS70" s="46" t="str">
        <f t="shared" si="44"/>
        <v/>
      </c>
      <c r="AT70" s="46" t="str">
        <f t="shared" si="45"/>
        <v/>
      </c>
      <c r="AU70" s="46" t="str">
        <f t="shared" si="46"/>
        <v/>
      </c>
      <c r="AV70" s="46" t="str">
        <f t="shared" si="47"/>
        <v/>
      </c>
      <c r="AW70" s="46" t="str">
        <f t="shared" si="48"/>
        <v/>
      </c>
      <c r="AX70" s="46" t="str">
        <f t="shared" si="49"/>
        <v/>
      </c>
      <c r="AY70" s="46" t="str">
        <f t="shared" si="50"/>
        <v/>
      </c>
      <c r="AZ70" s="46" t="str">
        <f t="shared" si="51"/>
        <v/>
      </c>
      <c r="BA70" s="46" t="str">
        <f t="shared" si="52"/>
        <v/>
      </c>
      <c r="BB70" s="46" t="str">
        <f t="shared" si="53"/>
        <v/>
      </c>
      <c r="BC70" s="46" t="str">
        <f t="shared" si="54"/>
        <v/>
      </c>
      <c r="BD70" s="46" t="str">
        <f t="shared" si="55"/>
        <v/>
      </c>
      <c r="BE70" s="46" t="str">
        <f t="shared" si="56"/>
        <v/>
      </c>
      <c r="BF70" s="46" t="str">
        <f t="shared" si="57"/>
        <v/>
      </c>
      <c r="BG70" s="46" t="str">
        <f t="shared" si="58"/>
        <v/>
      </c>
      <c r="BH70" s="46" t="str">
        <f t="shared" si="59"/>
        <v/>
      </c>
      <c r="BI70" s="46" t="str">
        <f t="shared" si="60"/>
        <v/>
      </c>
      <c r="BJ70" s="46" t="str">
        <f t="shared" si="61"/>
        <v/>
      </c>
      <c r="BK70" s="46" t="str">
        <f t="shared" si="62"/>
        <v/>
      </c>
      <c r="BL70" s="46" t="str">
        <f t="shared" si="63"/>
        <v/>
      </c>
      <c r="BM70" s="46" t="str">
        <f t="shared" si="64"/>
        <v/>
      </c>
      <c r="BN70" s="46" t="str">
        <f t="shared" si="65"/>
        <v/>
      </c>
      <c r="BO70" s="46" t="str">
        <f t="shared" si="66"/>
        <v/>
      </c>
      <c r="BP70" s="46" t="str">
        <f t="shared" si="67"/>
        <v/>
      </c>
      <c r="BQ70" s="46" t="str">
        <f t="shared" si="68"/>
        <v/>
      </c>
      <c r="BR70" s="46" t="str">
        <f t="shared" si="69"/>
        <v/>
      </c>
      <c r="BS70" s="46" t="str">
        <f t="shared" si="70"/>
        <v/>
      </c>
      <c r="BT70" s="46" t="str">
        <f t="shared" si="71"/>
        <v/>
      </c>
      <c r="BU70" s="46" t="str">
        <f t="shared" si="72"/>
        <v/>
      </c>
      <c r="BV70" s="46" t="str">
        <f t="shared" si="73"/>
        <v/>
      </c>
      <c r="BW70" s="46" t="str">
        <f t="shared" si="74"/>
        <v/>
      </c>
      <c r="BX70" s="46" t="str">
        <f t="shared" si="75"/>
        <v/>
      </c>
      <c r="BY70" s="46" t="str">
        <f t="shared" si="76"/>
        <v/>
      </c>
      <c r="BZ70" s="46" t="str">
        <f t="shared" si="77"/>
        <v/>
      </c>
      <c r="CA70" s="46" t="str">
        <f t="shared" si="78"/>
        <v/>
      </c>
      <c r="CB70" s="46" t="str">
        <f t="shared" si="79"/>
        <v/>
      </c>
      <c r="CC70" s="46" t="str">
        <f t="shared" si="80"/>
        <v/>
      </c>
      <c r="CD70" s="46" t="str">
        <f t="shared" si="81"/>
        <v/>
      </c>
      <c r="CE70" s="46" t="str">
        <f t="shared" si="82"/>
        <v/>
      </c>
      <c r="CF70" s="46" t="str">
        <f t="shared" si="83"/>
        <v/>
      </c>
      <c r="CG70" s="46" t="str">
        <f t="shared" si="84"/>
        <v/>
      </c>
      <c r="CH70" s="46" t="str">
        <f t="shared" si="85"/>
        <v/>
      </c>
      <c r="CI70" s="46" t="str">
        <f t="shared" si="86"/>
        <v/>
      </c>
      <c r="CJ70" s="46" t="str">
        <f t="shared" si="87"/>
        <v/>
      </c>
      <c r="CK70" s="46" t="str">
        <f t="shared" si="18"/>
        <v/>
      </c>
      <c r="CL70" s="46" t="str">
        <f t="shared" si="88"/>
        <v/>
      </c>
      <c r="CM70" s="46" t="str">
        <f t="shared" si="89"/>
        <v/>
      </c>
      <c r="CN70" s="46" t="str">
        <f t="shared" si="90"/>
        <v/>
      </c>
      <c r="CO70" s="46" t="str">
        <f t="shared" si="91"/>
        <v/>
      </c>
      <c r="CP70" s="46" t="str">
        <f t="shared" si="92"/>
        <v/>
      </c>
      <c r="CQ70" s="46" t="str">
        <f t="shared" si="93"/>
        <v/>
      </c>
      <c r="CR70" s="46" t="str">
        <f t="shared" si="94"/>
        <v/>
      </c>
      <c r="CS70" s="46" t="str">
        <f t="shared" si="95"/>
        <v/>
      </c>
      <c r="CT70" s="46" t="str">
        <f t="shared" si="96"/>
        <v/>
      </c>
      <c r="CU70" s="46" t="str">
        <f t="shared" si="97"/>
        <v/>
      </c>
      <c r="CV70" s="46" t="str">
        <f t="shared" si="98"/>
        <v/>
      </c>
      <c r="CW70" s="46" t="str">
        <f t="shared" si="99"/>
        <v/>
      </c>
      <c r="CX70" s="46" t="str">
        <f t="shared" si="100"/>
        <v/>
      </c>
      <c r="CY70" s="46" t="str">
        <f t="shared" si="101"/>
        <v/>
      </c>
      <c r="CZ70" s="46" t="str">
        <f t="shared" si="102"/>
        <v/>
      </c>
      <c r="DA70" s="46" t="str">
        <f t="shared" si="103"/>
        <v/>
      </c>
      <c r="DB70" s="46" t="str">
        <f t="shared" si="104"/>
        <v/>
      </c>
      <c r="DC70" s="46" t="str">
        <f t="shared" si="105"/>
        <v/>
      </c>
      <c r="DD70" s="46" t="str">
        <f t="shared" si="106"/>
        <v/>
      </c>
      <c r="DE70" s="46" t="str">
        <f t="shared" si="107"/>
        <v/>
      </c>
      <c r="DF70" s="46" t="str">
        <f t="shared" si="108"/>
        <v/>
      </c>
      <c r="DG70" s="46" t="str">
        <f t="shared" si="109"/>
        <v/>
      </c>
      <c r="DH70" s="46" t="str">
        <f t="shared" si="110"/>
        <v/>
      </c>
      <c r="DI70" s="46" t="str">
        <f t="shared" si="111"/>
        <v/>
      </c>
      <c r="DJ70" s="46" t="str">
        <f t="shared" si="112"/>
        <v/>
      </c>
      <c r="DK70" s="46" t="str">
        <f t="shared" si="113"/>
        <v/>
      </c>
      <c r="DL70" s="46" t="str">
        <f t="shared" si="114"/>
        <v/>
      </c>
      <c r="DM70" s="46" t="str">
        <f t="shared" si="115"/>
        <v/>
      </c>
      <c r="DN70" s="46" t="str">
        <f t="shared" si="116"/>
        <v/>
      </c>
      <c r="DO70" s="46" t="str">
        <f t="shared" si="117"/>
        <v/>
      </c>
      <c r="DP70" s="46" t="str">
        <f t="shared" si="118"/>
        <v/>
      </c>
      <c r="DQ70" s="46" t="str">
        <f t="shared" si="119"/>
        <v/>
      </c>
      <c r="DR70" s="46" t="str">
        <f t="shared" si="120"/>
        <v/>
      </c>
      <c r="DS70" s="46" t="str">
        <f t="shared" si="121"/>
        <v/>
      </c>
      <c r="DT70" s="46" t="str">
        <f t="shared" si="122"/>
        <v/>
      </c>
      <c r="DU70" s="46" t="str">
        <f t="shared" si="123"/>
        <v/>
      </c>
      <c r="DV70" s="46" t="str">
        <f t="shared" si="124"/>
        <v/>
      </c>
      <c r="DW70" s="46" t="str">
        <f t="shared" si="125"/>
        <v/>
      </c>
      <c r="DX70" s="46" t="str">
        <f t="shared" si="126"/>
        <v/>
      </c>
      <c r="DY70" s="46" t="str">
        <f t="shared" si="127"/>
        <v/>
      </c>
      <c r="DZ70" s="46" t="str">
        <f t="shared" si="128"/>
        <v/>
      </c>
      <c r="EA70" s="46" t="str">
        <f t="shared" si="129"/>
        <v/>
      </c>
      <c r="EB70" s="46" t="str">
        <f t="shared" si="130"/>
        <v/>
      </c>
      <c r="EC70" s="46" t="str">
        <f t="shared" si="131"/>
        <v/>
      </c>
      <c r="ED70" s="46" t="str">
        <f t="shared" si="132"/>
        <v/>
      </c>
      <c r="EE70" s="46" t="str">
        <f t="shared" si="133"/>
        <v/>
      </c>
      <c r="EF70" s="46" t="str">
        <f t="shared" si="134"/>
        <v/>
      </c>
      <c r="EG70" s="46" t="str">
        <f t="shared" si="135"/>
        <v/>
      </c>
      <c r="EH70" s="46" t="str">
        <f t="shared" si="136"/>
        <v/>
      </c>
      <c r="EI70" s="46" t="str">
        <f t="shared" si="137"/>
        <v/>
      </c>
      <c r="EJ70" s="46" t="str">
        <f t="shared" si="138"/>
        <v/>
      </c>
      <c r="EK70" s="46" t="str">
        <f t="shared" si="139"/>
        <v/>
      </c>
      <c r="EL70" s="46" t="str">
        <f t="shared" si="140"/>
        <v/>
      </c>
      <c r="EM70" s="46" t="str">
        <f t="shared" si="141"/>
        <v/>
      </c>
      <c r="EN70" s="46" t="str">
        <f t="shared" si="142"/>
        <v/>
      </c>
      <c r="EO70" s="46" t="str">
        <f t="shared" si="143"/>
        <v/>
      </c>
      <c r="EP70" s="46" t="str">
        <f t="shared" si="144"/>
        <v/>
      </c>
      <c r="EQ70" s="46" t="str">
        <f t="shared" si="145"/>
        <v/>
      </c>
      <c r="ER70" s="46" t="str">
        <f t="shared" si="146"/>
        <v/>
      </c>
      <c r="ES70" s="46" t="str">
        <f t="shared" si="147"/>
        <v/>
      </c>
      <c r="ET70" s="46" t="str">
        <f t="shared" si="148"/>
        <v/>
      </c>
      <c r="EU70" s="46" t="str">
        <f t="shared" si="149"/>
        <v/>
      </c>
      <c r="EV70" s="46" t="str">
        <f t="shared" si="150"/>
        <v/>
      </c>
      <c r="EW70" s="46" t="str">
        <f t="shared" si="19"/>
        <v/>
      </c>
      <c r="EX70" s="46" t="str">
        <f t="shared" si="151"/>
        <v/>
      </c>
      <c r="EY70" s="46" t="str">
        <f t="shared" si="152"/>
        <v/>
      </c>
      <c r="EZ70" s="46" t="str">
        <f t="shared" si="153"/>
        <v/>
      </c>
      <c r="FA70" s="46" t="str">
        <f t="shared" si="154"/>
        <v/>
      </c>
      <c r="FB70" s="46" t="str">
        <f t="shared" si="155"/>
        <v/>
      </c>
      <c r="FC70" s="46" t="str">
        <f t="shared" si="156"/>
        <v/>
      </c>
      <c r="FD70" s="46" t="str">
        <f t="shared" si="157"/>
        <v/>
      </c>
      <c r="FE70" s="46" t="str">
        <f t="shared" si="158"/>
        <v/>
      </c>
      <c r="FF70" s="46" t="str">
        <f t="shared" si="159"/>
        <v/>
      </c>
      <c r="FG70" s="46" t="str">
        <f t="shared" si="160"/>
        <v/>
      </c>
      <c r="FH70" s="46" t="str">
        <f t="shared" si="161"/>
        <v/>
      </c>
      <c r="FI70" s="46" t="str">
        <f t="shared" si="162"/>
        <v/>
      </c>
      <c r="FJ70" s="46" t="str">
        <f t="shared" si="163"/>
        <v/>
      </c>
      <c r="FK70" s="46" t="str">
        <f t="shared" si="164"/>
        <v/>
      </c>
      <c r="FL70" s="46" t="str">
        <f t="shared" si="165"/>
        <v/>
      </c>
      <c r="FM70" s="46" t="str">
        <f t="shared" si="166"/>
        <v/>
      </c>
      <c r="FN70" s="46" t="str">
        <f t="shared" si="167"/>
        <v/>
      </c>
      <c r="FO70" s="46" t="str">
        <f t="shared" si="168"/>
        <v/>
      </c>
      <c r="FP70" s="46" t="str">
        <f t="shared" si="169"/>
        <v/>
      </c>
      <c r="FQ70" s="46" t="str">
        <f t="shared" si="170"/>
        <v/>
      </c>
      <c r="FR70" s="46" t="str">
        <f t="shared" si="171"/>
        <v/>
      </c>
      <c r="FS70" s="46" t="str">
        <f t="shared" si="172"/>
        <v/>
      </c>
      <c r="FT70" s="46" t="str">
        <f t="shared" si="173"/>
        <v/>
      </c>
      <c r="FU70" s="46" t="str">
        <f t="shared" si="174"/>
        <v/>
      </c>
      <c r="FV70" s="46" t="str">
        <f t="shared" si="175"/>
        <v/>
      </c>
      <c r="FW70" s="46" t="str">
        <f t="shared" si="176"/>
        <v/>
      </c>
      <c r="FX70" s="46" t="str">
        <f t="shared" si="177"/>
        <v/>
      </c>
      <c r="FY70" s="46" t="str">
        <f t="shared" si="178"/>
        <v/>
      </c>
      <c r="FZ70" s="46" t="str">
        <f t="shared" si="179"/>
        <v/>
      </c>
      <c r="GA70" s="46" t="str">
        <f t="shared" si="180"/>
        <v/>
      </c>
      <c r="GB70" s="46" t="str">
        <f t="shared" si="181"/>
        <v/>
      </c>
      <c r="GC70" s="46" t="str">
        <f t="shared" si="182"/>
        <v/>
      </c>
      <c r="GD70" s="46" t="str">
        <f t="shared" si="183"/>
        <v/>
      </c>
      <c r="GE70" s="46" t="str">
        <f t="shared" si="184"/>
        <v/>
      </c>
      <c r="GF70" s="46" t="str">
        <f t="shared" si="185"/>
        <v/>
      </c>
      <c r="GG70" s="46" t="str">
        <f t="shared" si="186"/>
        <v/>
      </c>
      <c r="GH70" s="46" t="str">
        <f t="shared" si="187"/>
        <v/>
      </c>
      <c r="GI70" s="46" t="str">
        <f t="shared" si="188"/>
        <v/>
      </c>
      <c r="GJ70" s="46" t="str">
        <f t="shared" si="189"/>
        <v/>
      </c>
      <c r="GK70" s="46" t="str">
        <f t="shared" si="190"/>
        <v/>
      </c>
      <c r="GL70" s="46" t="str">
        <f t="shared" si="191"/>
        <v/>
      </c>
      <c r="GM70" s="46" t="str">
        <f t="shared" si="192"/>
        <v/>
      </c>
      <c r="GN70" s="46" t="str">
        <f t="shared" si="193"/>
        <v/>
      </c>
      <c r="GO70" s="46" t="str">
        <f t="shared" si="194"/>
        <v/>
      </c>
      <c r="GP70" s="46" t="str">
        <f t="shared" si="195"/>
        <v/>
      </c>
      <c r="GQ70" s="46" t="str">
        <f t="shared" si="196"/>
        <v/>
      </c>
      <c r="GR70" s="46" t="str">
        <f t="shared" si="197"/>
        <v/>
      </c>
      <c r="GS70" s="46" t="str">
        <f t="shared" si="198"/>
        <v/>
      </c>
      <c r="GT70" s="46" t="str">
        <f t="shared" si="199"/>
        <v/>
      </c>
      <c r="GU70" s="46" t="str">
        <f t="shared" si="200"/>
        <v/>
      </c>
      <c r="GV70" s="46" t="str">
        <f t="shared" si="201"/>
        <v/>
      </c>
      <c r="GW70" s="46" t="str">
        <f t="shared" si="202"/>
        <v/>
      </c>
      <c r="GX70" s="46" t="str">
        <f t="shared" si="203"/>
        <v/>
      </c>
      <c r="GY70" s="46" t="str">
        <f t="shared" si="204"/>
        <v/>
      </c>
      <c r="GZ70" s="46" t="str">
        <f t="shared" si="205"/>
        <v/>
      </c>
      <c r="HA70" s="46" t="str">
        <f t="shared" si="206"/>
        <v/>
      </c>
      <c r="HB70" s="46" t="str">
        <f t="shared" si="207"/>
        <v/>
      </c>
      <c r="HC70" s="46" t="str">
        <f t="shared" si="208"/>
        <v/>
      </c>
      <c r="HD70" s="46" t="str">
        <f t="shared" si="209"/>
        <v/>
      </c>
      <c r="HE70" s="46" t="str">
        <f t="shared" si="210"/>
        <v/>
      </c>
      <c r="HF70" s="46" t="str">
        <f t="shared" si="211"/>
        <v/>
      </c>
      <c r="HG70" s="46" t="str">
        <f t="shared" si="212"/>
        <v/>
      </c>
      <c r="HH70" s="46" t="str">
        <f t="shared" si="213"/>
        <v/>
      </c>
      <c r="HI70" s="46" t="str">
        <f t="shared" si="20"/>
        <v/>
      </c>
      <c r="HJ70" s="46" t="str">
        <f t="shared" si="241"/>
        <v/>
      </c>
      <c r="HK70" s="46" t="str">
        <f t="shared" si="242"/>
        <v/>
      </c>
      <c r="HL70" s="46" t="str">
        <f t="shared" si="243"/>
        <v/>
      </c>
      <c r="HM70" s="46" t="str">
        <f t="shared" si="244"/>
        <v/>
      </c>
      <c r="HN70" s="46" t="str">
        <f t="shared" si="245"/>
        <v/>
      </c>
      <c r="HO70" s="46" t="str">
        <f t="shared" si="246"/>
        <v/>
      </c>
      <c r="HP70" s="46" t="str">
        <f t="shared" si="247"/>
        <v/>
      </c>
      <c r="HQ70" s="146" t="e">
        <f t="shared" si="348"/>
        <v>#N/A</v>
      </c>
      <c r="HR70" s="146" t="e">
        <f t="shared" si="329"/>
        <v>#N/A</v>
      </c>
      <c r="HS70" s="146" t="e">
        <f t="shared" si="329"/>
        <v>#N/A</v>
      </c>
      <c r="HT70" s="146" t="e">
        <f t="shared" si="329"/>
        <v>#N/A</v>
      </c>
      <c r="HU70" s="146" t="e">
        <f t="shared" si="342"/>
        <v>#N/A</v>
      </c>
      <c r="HV70" s="146" t="e">
        <f t="shared" si="342"/>
        <v>#N/A</v>
      </c>
      <c r="HW70" s="146" t="e">
        <f t="shared" si="342"/>
        <v>#N/A</v>
      </c>
      <c r="HX70" s="146" t="e">
        <f t="shared" si="342"/>
        <v>#N/A</v>
      </c>
      <c r="HY70" s="146" t="e">
        <f t="shared" si="342"/>
        <v>#N/A</v>
      </c>
      <c r="HZ70" s="146" t="e">
        <f t="shared" si="342"/>
        <v>#N/A</v>
      </c>
      <c r="IA70" s="146" t="e">
        <f t="shared" si="342"/>
        <v>#N/A</v>
      </c>
      <c r="IB70" s="146" t="e">
        <f t="shared" si="342"/>
        <v>#N/A</v>
      </c>
      <c r="IC70" s="146" t="e">
        <f t="shared" si="342"/>
        <v>#N/A</v>
      </c>
      <c r="ID70" s="146" t="e">
        <f t="shared" si="342"/>
        <v>#N/A</v>
      </c>
      <c r="IE70" s="146" t="e">
        <f t="shared" si="342"/>
        <v>#N/A</v>
      </c>
      <c r="IF70" s="146" t="e">
        <f t="shared" si="342"/>
        <v>#N/A</v>
      </c>
      <c r="IG70" s="146" t="e">
        <f t="shared" si="342"/>
        <v>#N/A</v>
      </c>
      <c r="IH70" s="146" t="e">
        <f t="shared" si="342"/>
        <v>#N/A</v>
      </c>
      <c r="II70" s="146" t="e">
        <f t="shared" si="342"/>
        <v>#N/A</v>
      </c>
      <c r="IJ70" s="146" t="e">
        <f t="shared" si="337"/>
        <v>#N/A</v>
      </c>
      <c r="IK70" s="146" t="e">
        <f t="shared" si="337"/>
        <v>#N/A</v>
      </c>
      <c r="IL70" s="146" t="e">
        <f t="shared" si="337"/>
        <v>#N/A</v>
      </c>
      <c r="IM70" s="146" t="e">
        <f t="shared" si="337"/>
        <v>#N/A</v>
      </c>
      <c r="IN70" s="146" t="e">
        <f t="shared" si="337"/>
        <v>#N/A</v>
      </c>
      <c r="IO70" s="146" t="e">
        <f t="shared" si="337"/>
        <v>#N/A</v>
      </c>
      <c r="IP70" s="146" t="e">
        <f t="shared" si="337"/>
        <v>#N/A</v>
      </c>
      <c r="IQ70" s="146" t="e">
        <f t="shared" si="337"/>
        <v>#N/A</v>
      </c>
      <c r="IR70" s="146" t="e">
        <f t="shared" si="337"/>
        <v>#N/A</v>
      </c>
      <c r="IS70" s="146" t="e">
        <f t="shared" si="337"/>
        <v>#N/A</v>
      </c>
      <c r="IT70" s="146" t="e">
        <f t="shared" si="337"/>
        <v>#N/A</v>
      </c>
      <c r="IU70" s="146" t="e">
        <f t="shared" si="337"/>
        <v>#N/A</v>
      </c>
      <c r="IV70" s="146" t="e">
        <f t="shared" si="337"/>
        <v>#N/A</v>
      </c>
      <c r="IW70" s="146" t="e">
        <f t="shared" si="337"/>
        <v>#N/A</v>
      </c>
      <c r="IX70" s="146" t="e">
        <f t="shared" si="337"/>
        <v>#N/A</v>
      </c>
      <c r="IY70" s="146" t="e">
        <f t="shared" si="333"/>
        <v>#N/A</v>
      </c>
      <c r="IZ70" s="146" t="e">
        <f t="shared" si="333"/>
        <v>#N/A</v>
      </c>
      <c r="JA70" s="146" t="e">
        <f t="shared" si="333"/>
        <v>#N/A</v>
      </c>
      <c r="JB70" s="146" t="e">
        <f t="shared" si="333"/>
        <v>#N/A</v>
      </c>
      <c r="JC70" s="146" t="e">
        <f t="shared" si="333"/>
        <v>#N/A</v>
      </c>
      <c r="JD70" s="146" t="e">
        <f t="shared" si="333"/>
        <v>#N/A</v>
      </c>
      <c r="JE70" s="146" t="e">
        <f t="shared" si="333"/>
        <v>#N/A</v>
      </c>
      <c r="JF70" s="146" t="e">
        <f t="shared" si="333"/>
        <v>#N/A</v>
      </c>
      <c r="JG70" s="146" t="e">
        <f t="shared" si="333"/>
        <v>#N/A</v>
      </c>
      <c r="JH70" s="146" t="e">
        <f t="shared" si="333"/>
        <v>#N/A</v>
      </c>
      <c r="JI70" s="146" t="e">
        <f t="shared" si="333"/>
        <v>#N/A</v>
      </c>
      <c r="JJ70" s="146" t="e">
        <f t="shared" si="333"/>
        <v>#N/A</v>
      </c>
      <c r="JK70" s="146" t="e">
        <f t="shared" si="333"/>
        <v>#N/A</v>
      </c>
      <c r="JL70" s="146" t="e">
        <f t="shared" si="333"/>
        <v>#N/A</v>
      </c>
      <c r="JM70" s="146" t="e">
        <f t="shared" si="333"/>
        <v>#N/A</v>
      </c>
      <c r="JN70" s="146" t="e">
        <f t="shared" si="357"/>
        <v>#N/A</v>
      </c>
      <c r="JO70" s="146" t="e">
        <f t="shared" si="357"/>
        <v>#N/A</v>
      </c>
      <c r="JP70" s="146" t="e">
        <f t="shared" si="357"/>
        <v>#N/A</v>
      </c>
      <c r="JQ70" s="146" t="e">
        <f t="shared" si="357"/>
        <v>#N/A</v>
      </c>
      <c r="JR70" s="146" t="e">
        <f t="shared" si="357"/>
        <v>#N/A</v>
      </c>
      <c r="JS70" s="146" t="e">
        <f t="shared" si="357"/>
        <v>#N/A</v>
      </c>
      <c r="JT70" s="146" t="e">
        <f t="shared" si="357"/>
        <v>#N/A</v>
      </c>
      <c r="JU70" s="146" t="e">
        <f t="shared" si="357"/>
        <v>#N/A</v>
      </c>
      <c r="JV70" s="146" t="e">
        <f t="shared" si="357"/>
        <v>#N/A</v>
      </c>
      <c r="JW70" s="146" t="e">
        <f t="shared" si="357"/>
        <v>#N/A</v>
      </c>
      <c r="JX70" s="146" t="e">
        <f t="shared" si="357"/>
        <v>#N/A</v>
      </c>
      <c r="JY70" s="146" t="e">
        <f t="shared" si="357"/>
        <v>#N/A</v>
      </c>
      <c r="JZ70" s="146" t="e">
        <f t="shared" si="357"/>
        <v>#N/A</v>
      </c>
      <c r="KA70" s="146" t="e">
        <f t="shared" si="357"/>
        <v>#N/A</v>
      </c>
      <c r="KB70" s="146" t="e">
        <f t="shared" si="357"/>
        <v>#N/A</v>
      </c>
      <c r="KC70" s="146" t="e">
        <f t="shared" si="21"/>
        <v>#N/A</v>
      </c>
      <c r="KD70" s="146" t="e">
        <f t="shared" si="330"/>
        <v>#N/A</v>
      </c>
      <c r="KE70" s="146" t="e">
        <f t="shared" si="330"/>
        <v>#N/A</v>
      </c>
      <c r="KF70" s="146" t="e">
        <f t="shared" si="330"/>
        <v>#N/A</v>
      </c>
      <c r="KG70" s="146" t="e">
        <f t="shared" si="343"/>
        <v>#N/A</v>
      </c>
      <c r="KH70" s="146" t="e">
        <f t="shared" si="343"/>
        <v>#N/A</v>
      </c>
      <c r="KI70" s="146" t="e">
        <f t="shared" si="343"/>
        <v>#N/A</v>
      </c>
      <c r="KJ70" s="146" t="e">
        <f t="shared" si="343"/>
        <v>#N/A</v>
      </c>
      <c r="KK70" s="146" t="e">
        <f t="shared" si="343"/>
        <v>#N/A</v>
      </c>
      <c r="KL70" s="146" t="e">
        <f t="shared" si="343"/>
        <v>#N/A</v>
      </c>
      <c r="KM70" s="146" t="e">
        <f t="shared" si="343"/>
        <v>#N/A</v>
      </c>
      <c r="KN70" s="146" t="e">
        <f t="shared" si="343"/>
        <v>#N/A</v>
      </c>
      <c r="KO70" s="146" t="e">
        <f t="shared" si="343"/>
        <v>#N/A</v>
      </c>
      <c r="KP70" s="146" t="e">
        <f t="shared" si="343"/>
        <v>#N/A</v>
      </c>
      <c r="KQ70" s="146" t="e">
        <f t="shared" si="343"/>
        <v>#N/A</v>
      </c>
      <c r="KR70" s="146" t="e">
        <f t="shared" si="343"/>
        <v>#N/A</v>
      </c>
      <c r="KS70" s="146" t="e">
        <f t="shared" si="343"/>
        <v>#N/A</v>
      </c>
      <c r="KT70" s="146" t="e">
        <f t="shared" si="343"/>
        <v>#N/A</v>
      </c>
      <c r="KU70" s="146" t="e">
        <f t="shared" si="343"/>
        <v>#N/A</v>
      </c>
      <c r="KV70" s="146" t="e">
        <f t="shared" si="338"/>
        <v>#N/A</v>
      </c>
      <c r="KW70" s="146" t="e">
        <f t="shared" si="338"/>
        <v>#N/A</v>
      </c>
      <c r="KX70" s="146" t="e">
        <f t="shared" si="338"/>
        <v>#N/A</v>
      </c>
      <c r="KY70" s="146" t="e">
        <f t="shared" si="338"/>
        <v>#N/A</v>
      </c>
      <c r="KZ70" s="146" t="e">
        <f t="shared" si="338"/>
        <v>#N/A</v>
      </c>
      <c r="LA70" s="146" t="e">
        <f t="shared" si="338"/>
        <v>#N/A</v>
      </c>
      <c r="LB70" s="146" t="e">
        <f t="shared" si="338"/>
        <v>#N/A</v>
      </c>
      <c r="LC70" s="146" t="e">
        <f t="shared" si="338"/>
        <v>#N/A</v>
      </c>
      <c r="LD70" s="146" t="e">
        <f t="shared" si="338"/>
        <v>#N/A</v>
      </c>
      <c r="LE70" s="146" t="e">
        <f t="shared" si="338"/>
        <v>#N/A</v>
      </c>
      <c r="LF70" s="146" t="e">
        <f t="shared" si="338"/>
        <v>#N/A</v>
      </c>
      <c r="LG70" s="146" t="e">
        <f t="shared" si="338"/>
        <v>#N/A</v>
      </c>
      <c r="LH70" s="146" t="e">
        <f t="shared" si="338"/>
        <v>#N/A</v>
      </c>
      <c r="LI70" s="146" t="e">
        <f t="shared" si="338"/>
        <v>#N/A</v>
      </c>
      <c r="LJ70" s="146" t="e">
        <f t="shared" si="338"/>
        <v>#N/A</v>
      </c>
      <c r="LK70" s="146" t="e">
        <f t="shared" si="334"/>
        <v>#N/A</v>
      </c>
      <c r="LL70" s="146" t="e">
        <f t="shared" si="334"/>
        <v>#N/A</v>
      </c>
      <c r="LM70" s="146" t="e">
        <f t="shared" si="334"/>
        <v>#N/A</v>
      </c>
      <c r="LN70" s="146" t="e">
        <f t="shared" si="334"/>
        <v>#N/A</v>
      </c>
      <c r="LO70" s="146" t="e">
        <f t="shared" si="334"/>
        <v>#N/A</v>
      </c>
      <c r="LP70" s="146" t="e">
        <f t="shared" si="334"/>
        <v>#N/A</v>
      </c>
      <c r="LQ70" s="146" t="e">
        <f t="shared" si="334"/>
        <v>#N/A</v>
      </c>
      <c r="LR70" s="146" t="e">
        <f t="shared" si="334"/>
        <v>#N/A</v>
      </c>
      <c r="LS70" s="146" t="e">
        <f t="shared" si="334"/>
        <v>#N/A</v>
      </c>
      <c r="LT70" s="146" t="e">
        <f t="shared" si="334"/>
        <v>#N/A</v>
      </c>
      <c r="LU70" s="146" t="e">
        <f t="shared" si="334"/>
        <v>#N/A</v>
      </c>
      <c r="LV70" s="146" t="e">
        <f t="shared" si="334"/>
        <v>#N/A</v>
      </c>
      <c r="LW70" s="146" t="e">
        <f t="shared" si="334"/>
        <v>#N/A</v>
      </c>
      <c r="LX70" s="146" t="e">
        <f t="shared" si="334"/>
        <v>#N/A</v>
      </c>
      <c r="LY70" s="146" t="e">
        <f t="shared" si="334"/>
        <v>#N/A</v>
      </c>
      <c r="LZ70" s="146" t="e">
        <f t="shared" si="358"/>
        <v>#N/A</v>
      </c>
      <c r="MA70" s="146" t="e">
        <f t="shared" si="358"/>
        <v>#N/A</v>
      </c>
      <c r="MB70" s="146" t="e">
        <f t="shared" si="358"/>
        <v>#N/A</v>
      </c>
      <c r="MC70" s="146" t="e">
        <f t="shared" si="358"/>
        <v>#N/A</v>
      </c>
      <c r="MD70" s="146" t="e">
        <f t="shared" si="358"/>
        <v>#N/A</v>
      </c>
      <c r="ME70" s="146" t="e">
        <f t="shared" si="358"/>
        <v>#N/A</v>
      </c>
      <c r="MF70" s="146" t="e">
        <f t="shared" si="358"/>
        <v>#N/A</v>
      </c>
      <c r="MG70" s="146" t="e">
        <f t="shared" si="358"/>
        <v>#N/A</v>
      </c>
      <c r="MH70" s="146" t="e">
        <f t="shared" si="358"/>
        <v>#N/A</v>
      </c>
      <c r="MI70" s="146" t="e">
        <f t="shared" si="358"/>
        <v>#N/A</v>
      </c>
      <c r="MJ70" s="146" t="e">
        <f t="shared" si="358"/>
        <v>#N/A</v>
      </c>
      <c r="MK70" s="146" t="e">
        <f t="shared" si="358"/>
        <v>#N/A</v>
      </c>
      <c r="ML70" s="146" t="e">
        <f t="shared" si="358"/>
        <v>#N/A</v>
      </c>
      <c r="MM70" s="146" t="e">
        <f t="shared" si="358"/>
        <v>#N/A</v>
      </c>
      <c r="MN70" s="146" t="e">
        <f t="shared" si="358"/>
        <v>#N/A</v>
      </c>
      <c r="MO70" s="146" t="e">
        <f t="shared" si="22"/>
        <v>#N/A</v>
      </c>
      <c r="MP70" s="146" t="e">
        <f t="shared" si="331"/>
        <v>#N/A</v>
      </c>
      <c r="MQ70" s="146" t="e">
        <f t="shared" si="331"/>
        <v>#N/A</v>
      </c>
      <c r="MR70" s="146" t="e">
        <f t="shared" si="331"/>
        <v>#N/A</v>
      </c>
      <c r="MS70" s="146" t="e">
        <f t="shared" si="344"/>
        <v>#N/A</v>
      </c>
      <c r="MT70" s="146" t="e">
        <f t="shared" si="344"/>
        <v>#N/A</v>
      </c>
      <c r="MU70" s="146" t="e">
        <f t="shared" si="344"/>
        <v>#N/A</v>
      </c>
      <c r="MV70" s="146" t="e">
        <f t="shared" si="344"/>
        <v>#N/A</v>
      </c>
      <c r="MW70" s="146" t="e">
        <f t="shared" si="344"/>
        <v>#N/A</v>
      </c>
      <c r="MX70" s="146" t="e">
        <f t="shared" si="344"/>
        <v>#N/A</v>
      </c>
      <c r="MY70" s="146" t="e">
        <f t="shared" si="344"/>
        <v>#N/A</v>
      </c>
      <c r="MZ70" s="146" t="e">
        <f t="shared" si="344"/>
        <v>#N/A</v>
      </c>
      <c r="NA70" s="146" t="e">
        <f t="shared" si="344"/>
        <v>#N/A</v>
      </c>
      <c r="NB70" s="146" t="e">
        <f t="shared" si="344"/>
        <v>#N/A</v>
      </c>
      <c r="NC70" s="146" t="e">
        <f t="shared" si="344"/>
        <v>#N/A</v>
      </c>
      <c r="ND70" s="146" t="e">
        <f t="shared" si="344"/>
        <v>#N/A</v>
      </c>
      <c r="NE70" s="146" t="e">
        <f t="shared" si="344"/>
        <v>#N/A</v>
      </c>
      <c r="NF70" s="146" t="e">
        <f t="shared" si="344"/>
        <v>#N/A</v>
      </c>
      <c r="NG70" s="146" t="e">
        <f t="shared" si="344"/>
        <v>#N/A</v>
      </c>
      <c r="NH70" s="146" t="e">
        <f t="shared" si="339"/>
        <v>#N/A</v>
      </c>
      <c r="NI70" s="146" t="e">
        <f t="shared" si="339"/>
        <v>#N/A</v>
      </c>
      <c r="NJ70" s="146" t="e">
        <f t="shared" si="339"/>
        <v>#N/A</v>
      </c>
      <c r="NK70" s="146" t="e">
        <f t="shared" si="339"/>
        <v>#N/A</v>
      </c>
      <c r="NL70" s="146" t="e">
        <f t="shared" si="339"/>
        <v>#N/A</v>
      </c>
      <c r="NM70" s="146" t="e">
        <f t="shared" si="339"/>
        <v>#N/A</v>
      </c>
      <c r="NN70" s="146" t="e">
        <f t="shared" si="339"/>
        <v>#N/A</v>
      </c>
      <c r="NO70" s="146" t="e">
        <f t="shared" si="339"/>
        <v>#N/A</v>
      </c>
      <c r="NP70" s="146" t="e">
        <f t="shared" si="339"/>
        <v>#N/A</v>
      </c>
      <c r="NQ70" s="146" t="e">
        <f t="shared" si="339"/>
        <v>#N/A</v>
      </c>
      <c r="NR70" s="146" t="e">
        <f t="shared" si="339"/>
        <v>#N/A</v>
      </c>
      <c r="NS70" s="146" t="e">
        <f t="shared" si="339"/>
        <v>#N/A</v>
      </c>
      <c r="NT70" s="146" t="e">
        <f t="shared" si="339"/>
        <v>#N/A</v>
      </c>
      <c r="NU70" s="146" t="e">
        <f t="shared" si="339"/>
        <v>#N/A</v>
      </c>
      <c r="NV70" s="146" t="e">
        <f t="shared" si="339"/>
        <v>#N/A</v>
      </c>
      <c r="NW70" s="146" t="e">
        <f t="shared" si="335"/>
        <v>#N/A</v>
      </c>
      <c r="NX70" s="146" t="e">
        <f t="shared" si="335"/>
        <v>#N/A</v>
      </c>
      <c r="NY70" s="146" t="e">
        <f t="shared" si="335"/>
        <v>#N/A</v>
      </c>
      <c r="NZ70" s="146" t="e">
        <f t="shared" si="335"/>
        <v>#N/A</v>
      </c>
      <c r="OA70" s="146" t="e">
        <f t="shared" si="335"/>
        <v>#N/A</v>
      </c>
      <c r="OB70" s="146" t="e">
        <f t="shared" si="335"/>
        <v>#N/A</v>
      </c>
      <c r="OC70" s="146" t="e">
        <f t="shared" si="335"/>
        <v>#N/A</v>
      </c>
      <c r="OD70" s="146" t="e">
        <f t="shared" si="335"/>
        <v>#N/A</v>
      </c>
      <c r="OE70" s="146" t="e">
        <f t="shared" si="335"/>
        <v>#N/A</v>
      </c>
      <c r="OF70" s="146" t="e">
        <f t="shared" si="335"/>
        <v>#N/A</v>
      </c>
      <c r="OG70" s="146" t="e">
        <f t="shared" si="335"/>
        <v>#N/A</v>
      </c>
      <c r="OH70" s="146" t="e">
        <f t="shared" si="335"/>
        <v>#N/A</v>
      </c>
      <c r="OI70" s="146" t="e">
        <f t="shared" si="335"/>
        <v>#N/A</v>
      </c>
      <c r="OJ70" s="146" t="e">
        <f t="shared" si="335"/>
        <v>#N/A</v>
      </c>
      <c r="OK70" s="146" t="e">
        <f t="shared" si="335"/>
        <v>#N/A</v>
      </c>
      <c r="OL70" s="146" t="e">
        <f t="shared" si="359"/>
        <v>#N/A</v>
      </c>
      <c r="OM70" s="146" t="e">
        <f t="shared" si="359"/>
        <v>#N/A</v>
      </c>
      <c r="ON70" s="146" t="e">
        <f t="shared" si="359"/>
        <v>#N/A</v>
      </c>
      <c r="OO70" s="146" t="e">
        <f t="shared" si="359"/>
        <v>#N/A</v>
      </c>
      <c r="OP70" s="146" t="e">
        <f t="shared" si="359"/>
        <v>#N/A</v>
      </c>
      <c r="OQ70" s="146" t="e">
        <f t="shared" si="359"/>
        <v>#N/A</v>
      </c>
      <c r="OR70" s="146" t="e">
        <f t="shared" si="359"/>
        <v>#N/A</v>
      </c>
      <c r="OS70" s="146" t="e">
        <f t="shared" si="359"/>
        <v>#N/A</v>
      </c>
      <c r="OT70" s="146" t="e">
        <f t="shared" si="359"/>
        <v>#N/A</v>
      </c>
      <c r="OU70" s="146" t="e">
        <f t="shared" si="359"/>
        <v>#N/A</v>
      </c>
      <c r="OV70" s="146" t="e">
        <f t="shared" si="359"/>
        <v>#N/A</v>
      </c>
      <c r="OW70" s="146" t="e">
        <f t="shared" si="359"/>
        <v>#N/A</v>
      </c>
      <c r="OX70" s="146" t="e">
        <f t="shared" si="359"/>
        <v>#N/A</v>
      </c>
      <c r="OY70" s="146" t="e">
        <f t="shared" si="359"/>
        <v>#N/A</v>
      </c>
      <c r="OZ70" s="146" t="e">
        <f t="shared" si="359"/>
        <v>#N/A</v>
      </c>
      <c r="PA70" s="146" t="e">
        <f t="shared" si="23"/>
        <v>#N/A</v>
      </c>
      <c r="PB70" s="146" t="e">
        <f t="shared" si="349"/>
        <v>#N/A</v>
      </c>
      <c r="PC70" s="146" t="e">
        <f t="shared" si="349"/>
        <v>#N/A</v>
      </c>
      <c r="PD70" s="146" t="e">
        <f t="shared" si="349"/>
        <v>#N/A</v>
      </c>
      <c r="PE70" s="146" t="e">
        <f t="shared" si="349"/>
        <v>#N/A</v>
      </c>
      <c r="PF70" s="146" t="e">
        <f t="shared" si="349"/>
        <v>#N/A</v>
      </c>
      <c r="PG70" s="146" t="e">
        <f t="shared" si="349"/>
        <v>#N/A</v>
      </c>
      <c r="PH70" s="146" t="e">
        <f t="shared" si="349"/>
        <v>#N/A</v>
      </c>
      <c r="PI70" s="146" t="e">
        <f t="shared" si="349"/>
        <v>#N/A</v>
      </c>
    </row>
    <row r="71" spans="1:425" hidden="1" x14ac:dyDescent="0.45">
      <c r="A71" s="4">
        <v>68</v>
      </c>
      <c r="B71" s="319" t="str">
        <f>IFERROR(_xlfn.LOGNORM.INV(VLookups!$B$22,LN($G71),LN($K71)),"")</f>
        <v/>
      </c>
      <c r="C71" s="81"/>
      <c r="D71" s="319" t="str">
        <f>IFERROR(_xlfn.LOGNORM.INV(VLookups!$B$23,LN($G71),LN($K71)),"")</f>
        <v/>
      </c>
      <c r="E71" s="32" t="str">
        <f t="shared" si="350"/>
        <v/>
      </c>
      <c r="F71" s="32" t="str">
        <f t="shared" si="351"/>
        <v/>
      </c>
      <c r="G71" s="65" t="str">
        <f>IF(AND(C71&gt;0,NOT(ISBLANK(H71))),IF(VLOOKUP($C$3,VLookups!$A$17:$B$18,2,FALSE),C71*VLOOKUP(H71,VLookups!$A$4:$B$13,2,FALSE),C71),"")</f>
        <v/>
      </c>
      <c r="H71" s="21"/>
      <c r="I71" s="53"/>
      <c r="J71" s="237"/>
      <c r="K71" s="320" t="str">
        <f>IF(C71&gt;0,IF(ISBLANK(J71),IF(ISBLANK(H71),"",VLOOKUP(H71,VLookups!$A$4:$C$13,3,FALSE)),J71),"")</f>
        <v/>
      </c>
      <c r="L71" s="320" t="str">
        <f t="shared" si="352"/>
        <v/>
      </c>
      <c r="M71" s="67" t="str">
        <f t="shared" si="353"/>
        <v/>
      </c>
      <c r="N71" s="81"/>
      <c r="O71" s="230" t="str">
        <f>IF(AND(N71&gt;0,C71&gt;0,NOT(K71="")),ABS(VLOOKUP($N$1,VLookups!$A$27:$B$28,2,FALSE)-_xlfn.LOGNORM.DIST(N71,LN(G71),LN(K71),TRUE)),"")</f>
        <v/>
      </c>
      <c r="P71" s="80" t="str">
        <f>IF(AND($B71&gt;0,$C71&gt;0,$D71&gt;0,NOT(ISBLANK($H71))),_xlfn.LOGNORM.INV(ABS(VLOOKUP($N$1,VLookups!$A$27:$B$28,2,FALSE)-P$3),LN($G71),LN($K71)),"")</f>
        <v/>
      </c>
      <c r="Q71" s="79" t="str">
        <f>IF(AND($B71&gt;0,$C71&gt;0,$D71&gt;0,NOT(ISBLANK($H71))),_xlfn.LOGNORM.INV(ABS(VLOOKUP($N$1,VLookups!$A$27:$B$28,2,FALSE)-Q$3),LN($G71),LN($K71)),"")</f>
        <v/>
      </c>
      <c r="R71" s="80" t="str">
        <f>IF(AND($B71&gt;0,$C71&gt;0,$D71&gt;0,NOT(ISBLANK($H71))),_xlfn.LOGNORM.INV(ABS(VLOOKUP($N$1,VLookups!$A$27:$B$28,2,FALSE)-R$3),LN($G71),LN($K71)),"")</f>
        <v/>
      </c>
      <c r="S71" s="79" t="str">
        <f>IF(AND($B71&gt;0,$C71&gt;0,$D71&gt;0,NOT(ISBLANK($H71))),_xlfn.LOGNORM.INV(ABS(VLOOKUP($N$1,VLookups!$A$27:$B$28,2,FALSE)-S$3),LN($G71),LN($K71)),"")</f>
        <v/>
      </c>
      <c r="T71" s="80" t="str">
        <f>IF(AND($B71&gt;0,$C71&gt;0,$D71&gt;0,NOT(ISBLANK($H71))),_xlfn.LOGNORM.INV(ABS(VLOOKUP($N$1,VLookups!$A$27:$B$28,2,FALSE)-T$3),LN($G71),LN($K71)),"")</f>
        <v/>
      </c>
      <c r="U71" s="79" t="str">
        <f>IF(AND($B71&gt;0,$C71&gt;0,$D71&gt;0,NOT(ISBLANK($H71))),_xlfn.LOGNORM.INV(ABS(VLOOKUP($N$1,VLookups!$A$27:$B$28,2,FALSE)-U$3),LN($G71),LN($K71)),"")</f>
        <v/>
      </c>
      <c r="V71" s="5"/>
      <c r="W71" s="145" t="str">
        <f t="shared" si="354"/>
        <v/>
      </c>
      <c r="X71" s="145" t="str">
        <f t="shared" si="355"/>
        <v/>
      </c>
      <c r="Y71" s="46" t="str">
        <f t="shared" ref="Y71" si="361">IF(ISNONTEXT($W71),X71+$W71,"")</f>
        <v/>
      </c>
      <c r="Z71" s="46" t="str">
        <f t="shared" si="25"/>
        <v/>
      </c>
      <c r="AA71" s="46" t="str">
        <f t="shared" si="26"/>
        <v/>
      </c>
      <c r="AB71" s="46" t="str">
        <f t="shared" si="27"/>
        <v/>
      </c>
      <c r="AC71" s="46" t="str">
        <f t="shared" si="28"/>
        <v/>
      </c>
      <c r="AD71" s="46" t="str">
        <f t="shared" si="29"/>
        <v/>
      </c>
      <c r="AE71" s="46" t="str">
        <f t="shared" si="30"/>
        <v/>
      </c>
      <c r="AF71" s="46" t="str">
        <f t="shared" si="31"/>
        <v/>
      </c>
      <c r="AG71" s="46" t="str">
        <f t="shared" si="32"/>
        <v/>
      </c>
      <c r="AH71" s="46" t="str">
        <f t="shared" si="33"/>
        <v/>
      </c>
      <c r="AI71" s="46" t="str">
        <f t="shared" si="34"/>
        <v/>
      </c>
      <c r="AJ71" s="46" t="str">
        <f t="shared" si="35"/>
        <v/>
      </c>
      <c r="AK71" s="46" t="str">
        <f t="shared" si="36"/>
        <v/>
      </c>
      <c r="AL71" s="46" t="str">
        <f t="shared" si="37"/>
        <v/>
      </c>
      <c r="AM71" s="46" t="str">
        <f t="shared" si="38"/>
        <v/>
      </c>
      <c r="AN71" s="46" t="str">
        <f t="shared" si="39"/>
        <v/>
      </c>
      <c r="AO71" s="46" t="str">
        <f t="shared" si="40"/>
        <v/>
      </c>
      <c r="AP71" s="46" t="str">
        <f t="shared" si="41"/>
        <v/>
      </c>
      <c r="AQ71" s="46" t="str">
        <f t="shared" si="42"/>
        <v/>
      </c>
      <c r="AR71" s="46" t="str">
        <f t="shared" si="43"/>
        <v/>
      </c>
      <c r="AS71" s="46" t="str">
        <f t="shared" si="44"/>
        <v/>
      </c>
      <c r="AT71" s="46" t="str">
        <f t="shared" si="45"/>
        <v/>
      </c>
      <c r="AU71" s="46" t="str">
        <f t="shared" si="46"/>
        <v/>
      </c>
      <c r="AV71" s="46" t="str">
        <f t="shared" si="47"/>
        <v/>
      </c>
      <c r="AW71" s="46" t="str">
        <f t="shared" si="48"/>
        <v/>
      </c>
      <c r="AX71" s="46" t="str">
        <f t="shared" si="49"/>
        <v/>
      </c>
      <c r="AY71" s="46" t="str">
        <f t="shared" si="50"/>
        <v/>
      </c>
      <c r="AZ71" s="46" t="str">
        <f t="shared" si="51"/>
        <v/>
      </c>
      <c r="BA71" s="46" t="str">
        <f t="shared" si="52"/>
        <v/>
      </c>
      <c r="BB71" s="46" t="str">
        <f t="shared" si="53"/>
        <v/>
      </c>
      <c r="BC71" s="46" t="str">
        <f t="shared" si="54"/>
        <v/>
      </c>
      <c r="BD71" s="46" t="str">
        <f t="shared" si="55"/>
        <v/>
      </c>
      <c r="BE71" s="46" t="str">
        <f t="shared" si="56"/>
        <v/>
      </c>
      <c r="BF71" s="46" t="str">
        <f t="shared" si="57"/>
        <v/>
      </c>
      <c r="BG71" s="46" t="str">
        <f t="shared" si="58"/>
        <v/>
      </c>
      <c r="BH71" s="46" t="str">
        <f t="shared" si="59"/>
        <v/>
      </c>
      <c r="BI71" s="46" t="str">
        <f t="shared" si="60"/>
        <v/>
      </c>
      <c r="BJ71" s="46" t="str">
        <f t="shared" si="61"/>
        <v/>
      </c>
      <c r="BK71" s="46" t="str">
        <f t="shared" si="62"/>
        <v/>
      </c>
      <c r="BL71" s="46" t="str">
        <f t="shared" si="63"/>
        <v/>
      </c>
      <c r="BM71" s="46" t="str">
        <f t="shared" si="64"/>
        <v/>
      </c>
      <c r="BN71" s="46" t="str">
        <f t="shared" si="65"/>
        <v/>
      </c>
      <c r="BO71" s="46" t="str">
        <f t="shared" si="66"/>
        <v/>
      </c>
      <c r="BP71" s="46" t="str">
        <f t="shared" si="67"/>
        <v/>
      </c>
      <c r="BQ71" s="46" t="str">
        <f t="shared" si="68"/>
        <v/>
      </c>
      <c r="BR71" s="46" t="str">
        <f t="shared" si="69"/>
        <v/>
      </c>
      <c r="BS71" s="46" t="str">
        <f t="shared" si="70"/>
        <v/>
      </c>
      <c r="BT71" s="46" t="str">
        <f t="shared" si="71"/>
        <v/>
      </c>
      <c r="BU71" s="46" t="str">
        <f t="shared" si="72"/>
        <v/>
      </c>
      <c r="BV71" s="46" t="str">
        <f t="shared" si="73"/>
        <v/>
      </c>
      <c r="BW71" s="46" t="str">
        <f t="shared" si="74"/>
        <v/>
      </c>
      <c r="BX71" s="46" t="str">
        <f t="shared" si="75"/>
        <v/>
      </c>
      <c r="BY71" s="46" t="str">
        <f t="shared" si="76"/>
        <v/>
      </c>
      <c r="BZ71" s="46" t="str">
        <f t="shared" si="77"/>
        <v/>
      </c>
      <c r="CA71" s="46" t="str">
        <f t="shared" si="78"/>
        <v/>
      </c>
      <c r="CB71" s="46" t="str">
        <f t="shared" si="79"/>
        <v/>
      </c>
      <c r="CC71" s="46" t="str">
        <f t="shared" si="80"/>
        <v/>
      </c>
      <c r="CD71" s="46" t="str">
        <f t="shared" si="81"/>
        <v/>
      </c>
      <c r="CE71" s="46" t="str">
        <f t="shared" si="82"/>
        <v/>
      </c>
      <c r="CF71" s="46" t="str">
        <f t="shared" si="83"/>
        <v/>
      </c>
      <c r="CG71" s="46" t="str">
        <f t="shared" si="84"/>
        <v/>
      </c>
      <c r="CH71" s="46" t="str">
        <f t="shared" si="85"/>
        <v/>
      </c>
      <c r="CI71" s="46" t="str">
        <f t="shared" si="86"/>
        <v/>
      </c>
      <c r="CJ71" s="46" t="str">
        <f t="shared" si="87"/>
        <v/>
      </c>
      <c r="CK71" s="46" t="str">
        <f t="shared" ref="CK71:CK103" si="362">IF(ISNONTEXT($W71),CJ71+$W71,"")</f>
        <v/>
      </c>
      <c r="CL71" s="46" t="str">
        <f t="shared" si="88"/>
        <v/>
      </c>
      <c r="CM71" s="46" t="str">
        <f t="shared" si="89"/>
        <v/>
      </c>
      <c r="CN71" s="46" t="str">
        <f t="shared" si="90"/>
        <v/>
      </c>
      <c r="CO71" s="46" t="str">
        <f t="shared" si="91"/>
        <v/>
      </c>
      <c r="CP71" s="46" t="str">
        <f t="shared" si="92"/>
        <v/>
      </c>
      <c r="CQ71" s="46" t="str">
        <f t="shared" si="93"/>
        <v/>
      </c>
      <c r="CR71" s="46" t="str">
        <f t="shared" si="94"/>
        <v/>
      </c>
      <c r="CS71" s="46" t="str">
        <f t="shared" si="95"/>
        <v/>
      </c>
      <c r="CT71" s="46" t="str">
        <f t="shared" si="96"/>
        <v/>
      </c>
      <c r="CU71" s="46" t="str">
        <f t="shared" si="97"/>
        <v/>
      </c>
      <c r="CV71" s="46" t="str">
        <f t="shared" si="98"/>
        <v/>
      </c>
      <c r="CW71" s="46" t="str">
        <f t="shared" si="99"/>
        <v/>
      </c>
      <c r="CX71" s="46" t="str">
        <f t="shared" si="100"/>
        <v/>
      </c>
      <c r="CY71" s="46" t="str">
        <f t="shared" si="101"/>
        <v/>
      </c>
      <c r="CZ71" s="46" t="str">
        <f t="shared" si="102"/>
        <v/>
      </c>
      <c r="DA71" s="46" t="str">
        <f t="shared" si="103"/>
        <v/>
      </c>
      <c r="DB71" s="46" t="str">
        <f t="shared" si="104"/>
        <v/>
      </c>
      <c r="DC71" s="46" t="str">
        <f t="shared" si="105"/>
        <v/>
      </c>
      <c r="DD71" s="46" t="str">
        <f t="shared" si="106"/>
        <v/>
      </c>
      <c r="DE71" s="46" t="str">
        <f t="shared" si="107"/>
        <v/>
      </c>
      <c r="DF71" s="46" t="str">
        <f t="shared" si="108"/>
        <v/>
      </c>
      <c r="DG71" s="46" t="str">
        <f t="shared" si="109"/>
        <v/>
      </c>
      <c r="DH71" s="46" t="str">
        <f t="shared" si="110"/>
        <v/>
      </c>
      <c r="DI71" s="46" t="str">
        <f t="shared" si="111"/>
        <v/>
      </c>
      <c r="DJ71" s="46" t="str">
        <f t="shared" si="112"/>
        <v/>
      </c>
      <c r="DK71" s="46" t="str">
        <f t="shared" si="113"/>
        <v/>
      </c>
      <c r="DL71" s="46" t="str">
        <f t="shared" si="114"/>
        <v/>
      </c>
      <c r="DM71" s="46" t="str">
        <f t="shared" si="115"/>
        <v/>
      </c>
      <c r="DN71" s="46" t="str">
        <f t="shared" si="116"/>
        <v/>
      </c>
      <c r="DO71" s="46" t="str">
        <f t="shared" si="117"/>
        <v/>
      </c>
      <c r="DP71" s="46" t="str">
        <f t="shared" si="118"/>
        <v/>
      </c>
      <c r="DQ71" s="46" t="str">
        <f t="shared" si="119"/>
        <v/>
      </c>
      <c r="DR71" s="46" t="str">
        <f t="shared" si="120"/>
        <v/>
      </c>
      <c r="DS71" s="46" t="str">
        <f t="shared" si="121"/>
        <v/>
      </c>
      <c r="DT71" s="46" t="str">
        <f t="shared" si="122"/>
        <v/>
      </c>
      <c r="DU71" s="46" t="str">
        <f t="shared" si="123"/>
        <v/>
      </c>
      <c r="DV71" s="46" t="str">
        <f t="shared" si="124"/>
        <v/>
      </c>
      <c r="DW71" s="46" t="str">
        <f t="shared" si="125"/>
        <v/>
      </c>
      <c r="DX71" s="46" t="str">
        <f t="shared" si="126"/>
        <v/>
      </c>
      <c r="DY71" s="46" t="str">
        <f t="shared" si="127"/>
        <v/>
      </c>
      <c r="DZ71" s="46" t="str">
        <f t="shared" si="128"/>
        <v/>
      </c>
      <c r="EA71" s="46" t="str">
        <f t="shared" si="129"/>
        <v/>
      </c>
      <c r="EB71" s="46" t="str">
        <f t="shared" si="130"/>
        <v/>
      </c>
      <c r="EC71" s="46" t="str">
        <f t="shared" si="131"/>
        <v/>
      </c>
      <c r="ED71" s="46" t="str">
        <f t="shared" si="132"/>
        <v/>
      </c>
      <c r="EE71" s="46" t="str">
        <f t="shared" si="133"/>
        <v/>
      </c>
      <c r="EF71" s="46" t="str">
        <f t="shared" si="134"/>
        <v/>
      </c>
      <c r="EG71" s="46" t="str">
        <f t="shared" si="135"/>
        <v/>
      </c>
      <c r="EH71" s="46" t="str">
        <f t="shared" si="136"/>
        <v/>
      </c>
      <c r="EI71" s="46" t="str">
        <f t="shared" si="137"/>
        <v/>
      </c>
      <c r="EJ71" s="46" t="str">
        <f t="shared" si="138"/>
        <v/>
      </c>
      <c r="EK71" s="46" t="str">
        <f t="shared" si="139"/>
        <v/>
      </c>
      <c r="EL71" s="46" t="str">
        <f t="shared" si="140"/>
        <v/>
      </c>
      <c r="EM71" s="46" t="str">
        <f t="shared" si="141"/>
        <v/>
      </c>
      <c r="EN71" s="46" t="str">
        <f t="shared" si="142"/>
        <v/>
      </c>
      <c r="EO71" s="46" t="str">
        <f t="shared" si="143"/>
        <v/>
      </c>
      <c r="EP71" s="46" t="str">
        <f t="shared" si="144"/>
        <v/>
      </c>
      <c r="EQ71" s="46" t="str">
        <f t="shared" si="145"/>
        <v/>
      </c>
      <c r="ER71" s="46" t="str">
        <f t="shared" si="146"/>
        <v/>
      </c>
      <c r="ES71" s="46" t="str">
        <f t="shared" si="147"/>
        <v/>
      </c>
      <c r="ET71" s="46" t="str">
        <f t="shared" si="148"/>
        <v/>
      </c>
      <c r="EU71" s="46" t="str">
        <f t="shared" si="149"/>
        <v/>
      </c>
      <c r="EV71" s="46" t="str">
        <f t="shared" si="150"/>
        <v/>
      </c>
      <c r="EW71" s="46" t="str">
        <f t="shared" ref="EW71:EW103" si="363">IF(ISNONTEXT($W71),EV71+$W71,"")</f>
        <v/>
      </c>
      <c r="EX71" s="46" t="str">
        <f t="shared" si="151"/>
        <v/>
      </c>
      <c r="EY71" s="46" t="str">
        <f t="shared" si="152"/>
        <v/>
      </c>
      <c r="EZ71" s="46" t="str">
        <f t="shared" si="153"/>
        <v/>
      </c>
      <c r="FA71" s="46" t="str">
        <f t="shared" si="154"/>
        <v/>
      </c>
      <c r="FB71" s="46" t="str">
        <f t="shared" si="155"/>
        <v/>
      </c>
      <c r="FC71" s="46" t="str">
        <f t="shared" si="156"/>
        <v/>
      </c>
      <c r="FD71" s="46" t="str">
        <f t="shared" si="157"/>
        <v/>
      </c>
      <c r="FE71" s="46" t="str">
        <f t="shared" si="158"/>
        <v/>
      </c>
      <c r="FF71" s="46" t="str">
        <f t="shared" si="159"/>
        <v/>
      </c>
      <c r="FG71" s="46" t="str">
        <f t="shared" si="160"/>
        <v/>
      </c>
      <c r="FH71" s="46" t="str">
        <f t="shared" si="161"/>
        <v/>
      </c>
      <c r="FI71" s="46" t="str">
        <f t="shared" si="162"/>
        <v/>
      </c>
      <c r="FJ71" s="46" t="str">
        <f t="shared" si="163"/>
        <v/>
      </c>
      <c r="FK71" s="46" t="str">
        <f t="shared" si="164"/>
        <v/>
      </c>
      <c r="FL71" s="46" t="str">
        <f t="shared" si="165"/>
        <v/>
      </c>
      <c r="FM71" s="46" t="str">
        <f t="shared" si="166"/>
        <v/>
      </c>
      <c r="FN71" s="46" t="str">
        <f t="shared" si="167"/>
        <v/>
      </c>
      <c r="FO71" s="46" t="str">
        <f t="shared" si="168"/>
        <v/>
      </c>
      <c r="FP71" s="46" t="str">
        <f t="shared" si="169"/>
        <v/>
      </c>
      <c r="FQ71" s="46" t="str">
        <f t="shared" si="170"/>
        <v/>
      </c>
      <c r="FR71" s="46" t="str">
        <f t="shared" si="171"/>
        <v/>
      </c>
      <c r="FS71" s="46" t="str">
        <f t="shared" si="172"/>
        <v/>
      </c>
      <c r="FT71" s="46" t="str">
        <f t="shared" si="173"/>
        <v/>
      </c>
      <c r="FU71" s="46" t="str">
        <f t="shared" si="174"/>
        <v/>
      </c>
      <c r="FV71" s="46" t="str">
        <f t="shared" si="175"/>
        <v/>
      </c>
      <c r="FW71" s="46" t="str">
        <f t="shared" si="176"/>
        <v/>
      </c>
      <c r="FX71" s="46" t="str">
        <f t="shared" si="177"/>
        <v/>
      </c>
      <c r="FY71" s="46" t="str">
        <f t="shared" si="178"/>
        <v/>
      </c>
      <c r="FZ71" s="46" t="str">
        <f t="shared" si="179"/>
        <v/>
      </c>
      <c r="GA71" s="46" t="str">
        <f t="shared" si="180"/>
        <v/>
      </c>
      <c r="GB71" s="46" t="str">
        <f t="shared" si="181"/>
        <v/>
      </c>
      <c r="GC71" s="46" t="str">
        <f t="shared" si="182"/>
        <v/>
      </c>
      <c r="GD71" s="46" t="str">
        <f t="shared" si="183"/>
        <v/>
      </c>
      <c r="GE71" s="46" t="str">
        <f t="shared" si="184"/>
        <v/>
      </c>
      <c r="GF71" s="46" t="str">
        <f t="shared" si="185"/>
        <v/>
      </c>
      <c r="GG71" s="46" t="str">
        <f t="shared" si="186"/>
        <v/>
      </c>
      <c r="GH71" s="46" t="str">
        <f t="shared" si="187"/>
        <v/>
      </c>
      <c r="GI71" s="46" t="str">
        <f t="shared" si="188"/>
        <v/>
      </c>
      <c r="GJ71" s="46" t="str">
        <f t="shared" si="189"/>
        <v/>
      </c>
      <c r="GK71" s="46" t="str">
        <f t="shared" si="190"/>
        <v/>
      </c>
      <c r="GL71" s="46" t="str">
        <f t="shared" si="191"/>
        <v/>
      </c>
      <c r="GM71" s="46" t="str">
        <f t="shared" si="192"/>
        <v/>
      </c>
      <c r="GN71" s="46" t="str">
        <f t="shared" si="193"/>
        <v/>
      </c>
      <c r="GO71" s="46" t="str">
        <f t="shared" si="194"/>
        <v/>
      </c>
      <c r="GP71" s="46" t="str">
        <f t="shared" si="195"/>
        <v/>
      </c>
      <c r="GQ71" s="46" t="str">
        <f t="shared" si="196"/>
        <v/>
      </c>
      <c r="GR71" s="46" t="str">
        <f t="shared" si="197"/>
        <v/>
      </c>
      <c r="GS71" s="46" t="str">
        <f t="shared" si="198"/>
        <v/>
      </c>
      <c r="GT71" s="46" t="str">
        <f t="shared" si="199"/>
        <v/>
      </c>
      <c r="GU71" s="46" t="str">
        <f t="shared" si="200"/>
        <v/>
      </c>
      <c r="GV71" s="46" t="str">
        <f t="shared" si="201"/>
        <v/>
      </c>
      <c r="GW71" s="46" t="str">
        <f t="shared" si="202"/>
        <v/>
      </c>
      <c r="GX71" s="46" t="str">
        <f t="shared" si="203"/>
        <v/>
      </c>
      <c r="GY71" s="46" t="str">
        <f t="shared" si="204"/>
        <v/>
      </c>
      <c r="GZ71" s="46" t="str">
        <f t="shared" si="205"/>
        <v/>
      </c>
      <c r="HA71" s="46" t="str">
        <f t="shared" si="206"/>
        <v/>
      </c>
      <c r="HB71" s="46" t="str">
        <f t="shared" si="207"/>
        <v/>
      </c>
      <c r="HC71" s="46" t="str">
        <f t="shared" si="208"/>
        <v/>
      </c>
      <c r="HD71" s="46" t="str">
        <f t="shared" si="209"/>
        <v/>
      </c>
      <c r="HE71" s="46" t="str">
        <f t="shared" si="210"/>
        <v/>
      </c>
      <c r="HF71" s="46" t="str">
        <f t="shared" si="211"/>
        <v/>
      </c>
      <c r="HG71" s="46" t="str">
        <f t="shared" si="212"/>
        <v/>
      </c>
      <c r="HH71" s="46" t="str">
        <f t="shared" si="213"/>
        <v/>
      </c>
      <c r="HI71" s="46" t="str">
        <f t="shared" ref="HI71:HI103" si="364">IF(ISNONTEXT($W71),HH71+$W71,"")</f>
        <v/>
      </c>
      <c r="HJ71" s="46" t="str">
        <f t="shared" si="241"/>
        <v/>
      </c>
      <c r="HK71" s="46" t="str">
        <f t="shared" si="242"/>
        <v/>
      </c>
      <c r="HL71" s="46" t="str">
        <f t="shared" si="243"/>
        <v/>
      </c>
      <c r="HM71" s="46" t="str">
        <f t="shared" si="244"/>
        <v/>
      </c>
      <c r="HN71" s="46" t="str">
        <f t="shared" si="245"/>
        <v/>
      </c>
      <c r="HO71" s="46" t="str">
        <f t="shared" si="246"/>
        <v/>
      </c>
      <c r="HP71" s="46" t="str">
        <f t="shared" si="247"/>
        <v/>
      </c>
      <c r="HQ71" s="146" t="e">
        <f t="shared" si="348"/>
        <v>#N/A</v>
      </c>
      <c r="HR71" s="146" t="e">
        <f t="shared" si="329"/>
        <v>#N/A</v>
      </c>
      <c r="HS71" s="146" t="e">
        <f t="shared" si="329"/>
        <v>#N/A</v>
      </c>
      <c r="HT71" s="146" t="e">
        <f t="shared" si="329"/>
        <v>#N/A</v>
      </c>
      <c r="HU71" s="146" t="e">
        <f t="shared" si="342"/>
        <v>#N/A</v>
      </c>
      <c r="HV71" s="146" t="e">
        <f t="shared" si="342"/>
        <v>#N/A</v>
      </c>
      <c r="HW71" s="146" t="e">
        <f t="shared" si="342"/>
        <v>#N/A</v>
      </c>
      <c r="HX71" s="146" t="e">
        <f t="shared" si="342"/>
        <v>#N/A</v>
      </c>
      <c r="HY71" s="146" t="e">
        <f t="shared" si="342"/>
        <v>#N/A</v>
      </c>
      <c r="HZ71" s="146" t="e">
        <f t="shared" si="342"/>
        <v>#N/A</v>
      </c>
      <c r="IA71" s="146" t="e">
        <f t="shared" si="342"/>
        <v>#N/A</v>
      </c>
      <c r="IB71" s="146" t="e">
        <f t="shared" si="342"/>
        <v>#N/A</v>
      </c>
      <c r="IC71" s="146" t="e">
        <f t="shared" si="342"/>
        <v>#N/A</v>
      </c>
      <c r="ID71" s="146" t="e">
        <f t="shared" si="342"/>
        <v>#N/A</v>
      </c>
      <c r="IE71" s="146" t="e">
        <f t="shared" si="342"/>
        <v>#N/A</v>
      </c>
      <c r="IF71" s="146" t="e">
        <f t="shared" si="342"/>
        <v>#N/A</v>
      </c>
      <c r="IG71" s="146" t="e">
        <f t="shared" si="342"/>
        <v>#N/A</v>
      </c>
      <c r="IH71" s="146" t="e">
        <f t="shared" si="342"/>
        <v>#N/A</v>
      </c>
      <c r="II71" s="146" t="e">
        <f t="shared" si="342"/>
        <v>#N/A</v>
      </c>
      <c r="IJ71" s="146" t="e">
        <f t="shared" si="337"/>
        <v>#N/A</v>
      </c>
      <c r="IK71" s="146" t="e">
        <f t="shared" si="337"/>
        <v>#N/A</v>
      </c>
      <c r="IL71" s="146" t="e">
        <f t="shared" si="337"/>
        <v>#N/A</v>
      </c>
      <c r="IM71" s="146" t="e">
        <f t="shared" si="337"/>
        <v>#N/A</v>
      </c>
      <c r="IN71" s="146" t="e">
        <f t="shared" si="337"/>
        <v>#N/A</v>
      </c>
      <c r="IO71" s="146" t="e">
        <f t="shared" si="337"/>
        <v>#N/A</v>
      </c>
      <c r="IP71" s="146" t="e">
        <f t="shared" si="337"/>
        <v>#N/A</v>
      </c>
      <c r="IQ71" s="146" t="e">
        <f t="shared" si="337"/>
        <v>#N/A</v>
      </c>
      <c r="IR71" s="146" t="e">
        <f t="shared" si="337"/>
        <v>#N/A</v>
      </c>
      <c r="IS71" s="146" t="e">
        <f t="shared" si="337"/>
        <v>#N/A</v>
      </c>
      <c r="IT71" s="146" t="e">
        <f t="shared" si="337"/>
        <v>#N/A</v>
      </c>
      <c r="IU71" s="146" t="e">
        <f t="shared" si="337"/>
        <v>#N/A</v>
      </c>
      <c r="IV71" s="146" t="e">
        <f t="shared" si="337"/>
        <v>#N/A</v>
      </c>
      <c r="IW71" s="146" t="e">
        <f t="shared" si="337"/>
        <v>#N/A</v>
      </c>
      <c r="IX71" s="146" t="e">
        <f t="shared" si="337"/>
        <v>#N/A</v>
      </c>
      <c r="IY71" s="146" t="e">
        <f t="shared" si="333"/>
        <v>#N/A</v>
      </c>
      <c r="IZ71" s="146" t="e">
        <f t="shared" si="333"/>
        <v>#N/A</v>
      </c>
      <c r="JA71" s="146" t="e">
        <f t="shared" si="333"/>
        <v>#N/A</v>
      </c>
      <c r="JB71" s="146" t="e">
        <f t="shared" si="333"/>
        <v>#N/A</v>
      </c>
      <c r="JC71" s="146" t="e">
        <f t="shared" si="333"/>
        <v>#N/A</v>
      </c>
      <c r="JD71" s="146" t="e">
        <f t="shared" si="333"/>
        <v>#N/A</v>
      </c>
      <c r="JE71" s="146" t="e">
        <f t="shared" si="333"/>
        <v>#N/A</v>
      </c>
      <c r="JF71" s="146" t="e">
        <f t="shared" si="333"/>
        <v>#N/A</v>
      </c>
      <c r="JG71" s="146" t="e">
        <f t="shared" si="333"/>
        <v>#N/A</v>
      </c>
      <c r="JH71" s="146" t="e">
        <f t="shared" si="333"/>
        <v>#N/A</v>
      </c>
      <c r="JI71" s="146" t="e">
        <f t="shared" si="333"/>
        <v>#N/A</v>
      </c>
      <c r="JJ71" s="146" t="e">
        <f t="shared" si="333"/>
        <v>#N/A</v>
      </c>
      <c r="JK71" s="146" t="e">
        <f t="shared" si="333"/>
        <v>#N/A</v>
      </c>
      <c r="JL71" s="146" t="e">
        <f t="shared" si="333"/>
        <v>#N/A</v>
      </c>
      <c r="JM71" s="146" t="e">
        <f t="shared" si="333"/>
        <v>#N/A</v>
      </c>
      <c r="JN71" s="146" t="e">
        <f t="shared" si="357"/>
        <v>#N/A</v>
      </c>
      <c r="JO71" s="146" t="e">
        <f t="shared" si="357"/>
        <v>#N/A</v>
      </c>
      <c r="JP71" s="146" t="e">
        <f t="shared" si="357"/>
        <v>#N/A</v>
      </c>
      <c r="JQ71" s="146" t="e">
        <f t="shared" si="357"/>
        <v>#N/A</v>
      </c>
      <c r="JR71" s="146" t="e">
        <f t="shared" si="357"/>
        <v>#N/A</v>
      </c>
      <c r="JS71" s="146" t="e">
        <f t="shared" si="357"/>
        <v>#N/A</v>
      </c>
      <c r="JT71" s="146" t="e">
        <f t="shared" si="357"/>
        <v>#N/A</v>
      </c>
      <c r="JU71" s="146" t="e">
        <f t="shared" si="357"/>
        <v>#N/A</v>
      </c>
      <c r="JV71" s="146" t="e">
        <f t="shared" si="357"/>
        <v>#N/A</v>
      </c>
      <c r="JW71" s="146" t="e">
        <f t="shared" si="357"/>
        <v>#N/A</v>
      </c>
      <c r="JX71" s="146" t="e">
        <f t="shared" si="357"/>
        <v>#N/A</v>
      </c>
      <c r="JY71" s="146" t="e">
        <f t="shared" si="357"/>
        <v>#N/A</v>
      </c>
      <c r="JZ71" s="146" t="e">
        <f t="shared" si="357"/>
        <v>#N/A</v>
      </c>
      <c r="KA71" s="146" t="e">
        <f t="shared" si="357"/>
        <v>#N/A</v>
      </c>
      <c r="KB71" s="146" t="e">
        <f t="shared" si="357"/>
        <v>#N/A</v>
      </c>
      <c r="KC71" s="146" t="e">
        <f t="shared" ref="KC71:KC103" si="365">IF(ISNONTEXT($K71),_xlfn.LOGNORM.DIST(CJ71,LN($G71),LN($K71),FALSE),NA())</f>
        <v>#N/A</v>
      </c>
      <c r="KD71" s="146" t="e">
        <f t="shared" si="330"/>
        <v>#N/A</v>
      </c>
      <c r="KE71" s="146" t="e">
        <f t="shared" si="330"/>
        <v>#N/A</v>
      </c>
      <c r="KF71" s="146" t="e">
        <f t="shared" si="330"/>
        <v>#N/A</v>
      </c>
      <c r="KG71" s="146" t="e">
        <f t="shared" si="343"/>
        <v>#N/A</v>
      </c>
      <c r="KH71" s="146" t="e">
        <f t="shared" si="343"/>
        <v>#N/A</v>
      </c>
      <c r="KI71" s="146" t="e">
        <f t="shared" si="343"/>
        <v>#N/A</v>
      </c>
      <c r="KJ71" s="146" t="e">
        <f t="shared" si="343"/>
        <v>#N/A</v>
      </c>
      <c r="KK71" s="146" t="e">
        <f t="shared" si="343"/>
        <v>#N/A</v>
      </c>
      <c r="KL71" s="146" t="e">
        <f t="shared" si="343"/>
        <v>#N/A</v>
      </c>
      <c r="KM71" s="146" t="e">
        <f t="shared" si="343"/>
        <v>#N/A</v>
      </c>
      <c r="KN71" s="146" t="e">
        <f t="shared" si="343"/>
        <v>#N/A</v>
      </c>
      <c r="KO71" s="146" t="e">
        <f t="shared" si="343"/>
        <v>#N/A</v>
      </c>
      <c r="KP71" s="146" t="e">
        <f t="shared" si="343"/>
        <v>#N/A</v>
      </c>
      <c r="KQ71" s="146" t="e">
        <f t="shared" si="343"/>
        <v>#N/A</v>
      </c>
      <c r="KR71" s="146" t="e">
        <f t="shared" si="343"/>
        <v>#N/A</v>
      </c>
      <c r="KS71" s="146" t="e">
        <f t="shared" si="343"/>
        <v>#N/A</v>
      </c>
      <c r="KT71" s="146" t="e">
        <f t="shared" si="343"/>
        <v>#N/A</v>
      </c>
      <c r="KU71" s="146" t="e">
        <f t="shared" si="343"/>
        <v>#N/A</v>
      </c>
      <c r="KV71" s="146" t="e">
        <f t="shared" si="338"/>
        <v>#N/A</v>
      </c>
      <c r="KW71" s="146" t="e">
        <f t="shared" si="338"/>
        <v>#N/A</v>
      </c>
      <c r="KX71" s="146" t="e">
        <f t="shared" si="338"/>
        <v>#N/A</v>
      </c>
      <c r="KY71" s="146" t="e">
        <f t="shared" si="338"/>
        <v>#N/A</v>
      </c>
      <c r="KZ71" s="146" t="e">
        <f t="shared" si="338"/>
        <v>#N/A</v>
      </c>
      <c r="LA71" s="146" t="e">
        <f t="shared" si="338"/>
        <v>#N/A</v>
      </c>
      <c r="LB71" s="146" t="e">
        <f t="shared" si="338"/>
        <v>#N/A</v>
      </c>
      <c r="LC71" s="146" t="e">
        <f t="shared" si="338"/>
        <v>#N/A</v>
      </c>
      <c r="LD71" s="146" t="e">
        <f t="shared" si="338"/>
        <v>#N/A</v>
      </c>
      <c r="LE71" s="146" t="e">
        <f t="shared" si="338"/>
        <v>#N/A</v>
      </c>
      <c r="LF71" s="146" t="e">
        <f t="shared" si="338"/>
        <v>#N/A</v>
      </c>
      <c r="LG71" s="146" t="e">
        <f t="shared" si="338"/>
        <v>#N/A</v>
      </c>
      <c r="LH71" s="146" t="e">
        <f t="shared" si="338"/>
        <v>#N/A</v>
      </c>
      <c r="LI71" s="146" t="e">
        <f t="shared" si="338"/>
        <v>#N/A</v>
      </c>
      <c r="LJ71" s="146" t="e">
        <f t="shared" si="338"/>
        <v>#N/A</v>
      </c>
      <c r="LK71" s="146" t="e">
        <f t="shared" si="334"/>
        <v>#N/A</v>
      </c>
      <c r="LL71" s="146" t="e">
        <f t="shared" si="334"/>
        <v>#N/A</v>
      </c>
      <c r="LM71" s="146" t="e">
        <f t="shared" si="334"/>
        <v>#N/A</v>
      </c>
      <c r="LN71" s="146" t="e">
        <f t="shared" si="334"/>
        <v>#N/A</v>
      </c>
      <c r="LO71" s="146" t="e">
        <f t="shared" si="334"/>
        <v>#N/A</v>
      </c>
      <c r="LP71" s="146" t="e">
        <f t="shared" si="334"/>
        <v>#N/A</v>
      </c>
      <c r="LQ71" s="146" t="e">
        <f t="shared" si="334"/>
        <v>#N/A</v>
      </c>
      <c r="LR71" s="146" t="e">
        <f t="shared" si="334"/>
        <v>#N/A</v>
      </c>
      <c r="LS71" s="146" t="e">
        <f t="shared" si="334"/>
        <v>#N/A</v>
      </c>
      <c r="LT71" s="146" t="e">
        <f t="shared" si="334"/>
        <v>#N/A</v>
      </c>
      <c r="LU71" s="146" t="e">
        <f t="shared" si="334"/>
        <v>#N/A</v>
      </c>
      <c r="LV71" s="146" t="e">
        <f t="shared" si="334"/>
        <v>#N/A</v>
      </c>
      <c r="LW71" s="146" t="e">
        <f t="shared" si="334"/>
        <v>#N/A</v>
      </c>
      <c r="LX71" s="146" t="e">
        <f t="shared" si="334"/>
        <v>#N/A</v>
      </c>
      <c r="LY71" s="146" t="e">
        <f t="shared" si="334"/>
        <v>#N/A</v>
      </c>
      <c r="LZ71" s="146" t="e">
        <f t="shared" si="358"/>
        <v>#N/A</v>
      </c>
      <c r="MA71" s="146" t="e">
        <f t="shared" si="358"/>
        <v>#N/A</v>
      </c>
      <c r="MB71" s="146" t="e">
        <f t="shared" si="358"/>
        <v>#N/A</v>
      </c>
      <c r="MC71" s="146" t="e">
        <f t="shared" si="358"/>
        <v>#N/A</v>
      </c>
      <c r="MD71" s="146" t="e">
        <f t="shared" si="358"/>
        <v>#N/A</v>
      </c>
      <c r="ME71" s="146" t="e">
        <f t="shared" si="358"/>
        <v>#N/A</v>
      </c>
      <c r="MF71" s="146" t="e">
        <f t="shared" si="358"/>
        <v>#N/A</v>
      </c>
      <c r="MG71" s="146" t="e">
        <f t="shared" si="358"/>
        <v>#N/A</v>
      </c>
      <c r="MH71" s="146" t="e">
        <f t="shared" si="358"/>
        <v>#N/A</v>
      </c>
      <c r="MI71" s="146" t="e">
        <f t="shared" si="358"/>
        <v>#N/A</v>
      </c>
      <c r="MJ71" s="146" t="e">
        <f t="shared" si="358"/>
        <v>#N/A</v>
      </c>
      <c r="MK71" s="146" t="e">
        <f t="shared" si="358"/>
        <v>#N/A</v>
      </c>
      <c r="ML71" s="146" t="e">
        <f t="shared" si="358"/>
        <v>#N/A</v>
      </c>
      <c r="MM71" s="146" t="e">
        <f t="shared" si="358"/>
        <v>#N/A</v>
      </c>
      <c r="MN71" s="146" t="e">
        <f t="shared" si="358"/>
        <v>#N/A</v>
      </c>
      <c r="MO71" s="146" t="e">
        <f t="shared" ref="MO71:MO103" si="366">IF(ISNONTEXT($K71),_xlfn.LOGNORM.DIST(EV71,LN($G71),LN($K71),FALSE),NA())</f>
        <v>#N/A</v>
      </c>
      <c r="MP71" s="146" t="e">
        <f t="shared" si="331"/>
        <v>#N/A</v>
      </c>
      <c r="MQ71" s="146" t="e">
        <f t="shared" si="331"/>
        <v>#N/A</v>
      </c>
      <c r="MR71" s="146" t="e">
        <f t="shared" si="331"/>
        <v>#N/A</v>
      </c>
      <c r="MS71" s="146" t="e">
        <f t="shared" si="344"/>
        <v>#N/A</v>
      </c>
      <c r="MT71" s="146" t="e">
        <f t="shared" si="344"/>
        <v>#N/A</v>
      </c>
      <c r="MU71" s="146" t="e">
        <f t="shared" si="344"/>
        <v>#N/A</v>
      </c>
      <c r="MV71" s="146" t="e">
        <f t="shared" si="344"/>
        <v>#N/A</v>
      </c>
      <c r="MW71" s="146" t="e">
        <f t="shared" si="344"/>
        <v>#N/A</v>
      </c>
      <c r="MX71" s="146" t="e">
        <f t="shared" si="344"/>
        <v>#N/A</v>
      </c>
      <c r="MY71" s="146" t="e">
        <f t="shared" si="344"/>
        <v>#N/A</v>
      </c>
      <c r="MZ71" s="146" t="e">
        <f t="shared" si="344"/>
        <v>#N/A</v>
      </c>
      <c r="NA71" s="146" t="e">
        <f t="shared" si="344"/>
        <v>#N/A</v>
      </c>
      <c r="NB71" s="146" t="e">
        <f t="shared" si="344"/>
        <v>#N/A</v>
      </c>
      <c r="NC71" s="146" t="e">
        <f t="shared" si="344"/>
        <v>#N/A</v>
      </c>
      <c r="ND71" s="146" t="e">
        <f t="shared" si="344"/>
        <v>#N/A</v>
      </c>
      <c r="NE71" s="146" t="e">
        <f t="shared" si="344"/>
        <v>#N/A</v>
      </c>
      <c r="NF71" s="146" t="e">
        <f t="shared" si="344"/>
        <v>#N/A</v>
      </c>
      <c r="NG71" s="146" t="e">
        <f t="shared" si="344"/>
        <v>#N/A</v>
      </c>
      <c r="NH71" s="146" t="e">
        <f t="shared" si="339"/>
        <v>#N/A</v>
      </c>
      <c r="NI71" s="146" t="e">
        <f t="shared" si="339"/>
        <v>#N/A</v>
      </c>
      <c r="NJ71" s="146" t="e">
        <f t="shared" si="339"/>
        <v>#N/A</v>
      </c>
      <c r="NK71" s="146" t="e">
        <f t="shared" si="339"/>
        <v>#N/A</v>
      </c>
      <c r="NL71" s="146" t="e">
        <f t="shared" si="339"/>
        <v>#N/A</v>
      </c>
      <c r="NM71" s="146" t="e">
        <f t="shared" si="339"/>
        <v>#N/A</v>
      </c>
      <c r="NN71" s="146" t="e">
        <f t="shared" si="339"/>
        <v>#N/A</v>
      </c>
      <c r="NO71" s="146" t="e">
        <f t="shared" si="339"/>
        <v>#N/A</v>
      </c>
      <c r="NP71" s="146" t="e">
        <f t="shared" si="339"/>
        <v>#N/A</v>
      </c>
      <c r="NQ71" s="146" t="e">
        <f t="shared" si="339"/>
        <v>#N/A</v>
      </c>
      <c r="NR71" s="146" t="e">
        <f t="shared" si="339"/>
        <v>#N/A</v>
      </c>
      <c r="NS71" s="146" t="e">
        <f t="shared" si="339"/>
        <v>#N/A</v>
      </c>
      <c r="NT71" s="146" t="e">
        <f t="shared" si="339"/>
        <v>#N/A</v>
      </c>
      <c r="NU71" s="146" t="e">
        <f t="shared" si="339"/>
        <v>#N/A</v>
      </c>
      <c r="NV71" s="146" t="e">
        <f t="shared" si="339"/>
        <v>#N/A</v>
      </c>
      <c r="NW71" s="146" t="e">
        <f t="shared" si="335"/>
        <v>#N/A</v>
      </c>
      <c r="NX71" s="146" t="e">
        <f t="shared" si="335"/>
        <v>#N/A</v>
      </c>
      <c r="NY71" s="146" t="e">
        <f t="shared" si="335"/>
        <v>#N/A</v>
      </c>
      <c r="NZ71" s="146" t="e">
        <f t="shared" si="335"/>
        <v>#N/A</v>
      </c>
      <c r="OA71" s="146" t="e">
        <f t="shared" si="335"/>
        <v>#N/A</v>
      </c>
      <c r="OB71" s="146" t="e">
        <f t="shared" si="335"/>
        <v>#N/A</v>
      </c>
      <c r="OC71" s="146" t="e">
        <f t="shared" si="335"/>
        <v>#N/A</v>
      </c>
      <c r="OD71" s="146" t="e">
        <f t="shared" si="335"/>
        <v>#N/A</v>
      </c>
      <c r="OE71" s="146" t="e">
        <f t="shared" si="335"/>
        <v>#N/A</v>
      </c>
      <c r="OF71" s="146" t="e">
        <f t="shared" si="335"/>
        <v>#N/A</v>
      </c>
      <c r="OG71" s="146" t="e">
        <f t="shared" si="335"/>
        <v>#N/A</v>
      </c>
      <c r="OH71" s="146" t="e">
        <f t="shared" si="335"/>
        <v>#N/A</v>
      </c>
      <c r="OI71" s="146" t="e">
        <f t="shared" si="335"/>
        <v>#N/A</v>
      </c>
      <c r="OJ71" s="146" t="e">
        <f t="shared" si="335"/>
        <v>#N/A</v>
      </c>
      <c r="OK71" s="146" t="e">
        <f t="shared" si="335"/>
        <v>#N/A</v>
      </c>
      <c r="OL71" s="146" t="e">
        <f t="shared" si="359"/>
        <v>#N/A</v>
      </c>
      <c r="OM71" s="146" t="e">
        <f t="shared" si="359"/>
        <v>#N/A</v>
      </c>
      <c r="ON71" s="146" t="e">
        <f t="shared" si="359"/>
        <v>#N/A</v>
      </c>
      <c r="OO71" s="146" t="e">
        <f t="shared" si="359"/>
        <v>#N/A</v>
      </c>
      <c r="OP71" s="146" t="e">
        <f t="shared" si="359"/>
        <v>#N/A</v>
      </c>
      <c r="OQ71" s="146" t="e">
        <f t="shared" si="359"/>
        <v>#N/A</v>
      </c>
      <c r="OR71" s="146" t="e">
        <f t="shared" si="359"/>
        <v>#N/A</v>
      </c>
      <c r="OS71" s="146" t="e">
        <f t="shared" si="359"/>
        <v>#N/A</v>
      </c>
      <c r="OT71" s="146" t="e">
        <f t="shared" si="359"/>
        <v>#N/A</v>
      </c>
      <c r="OU71" s="146" t="e">
        <f t="shared" si="359"/>
        <v>#N/A</v>
      </c>
      <c r="OV71" s="146" t="e">
        <f t="shared" si="359"/>
        <v>#N/A</v>
      </c>
      <c r="OW71" s="146" t="e">
        <f t="shared" si="359"/>
        <v>#N/A</v>
      </c>
      <c r="OX71" s="146" t="e">
        <f t="shared" si="359"/>
        <v>#N/A</v>
      </c>
      <c r="OY71" s="146" t="e">
        <f t="shared" si="359"/>
        <v>#N/A</v>
      </c>
      <c r="OZ71" s="146" t="e">
        <f t="shared" si="359"/>
        <v>#N/A</v>
      </c>
      <c r="PA71" s="146" t="e">
        <f t="shared" ref="PA71:PA103" si="367">IF(ISNONTEXT($K71),_xlfn.LOGNORM.DIST(HH71,LN($G71),LN($K71),FALSE),NA())</f>
        <v>#N/A</v>
      </c>
      <c r="PB71" s="146" t="e">
        <f t="shared" si="349"/>
        <v>#N/A</v>
      </c>
      <c r="PC71" s="146" t="e">
        <f t="shared" si="349"/>
        <v>#N/A</v>
      </c>
      <c r="PD71" s="146" t="e">
        <f t="shared" si="349"/>
        <v>#N/A</v>
      </c>
      <c r="PE71" s="146" t="e">
        <f t="shared" si="349"/>
        <v>#N/A</v>
      </c>
      <c r="PF71" s="146" t="e">
        <f t="shared" si="349"/>
        <v>#N/A</v>
      </c>
      <c r="PG71" s="146" t="e">
        <f t="shared" si="349"/>
        <v>#N/A</v>
      </c>
      <c r="PH71" s="146" t="e">
        <f t="shared" si="349"/>
        <v>#N/A</v>
      </c>
      <c r="PI71" s="146" t="e">
        <f t="shared" si="349"/>
        <v>#N/A</v>
      </c>
    </row>
    <row r="72" spans="1:425" hidden="1" x14ac:dyDescent="0.45">
      <c r="A72" s="4">
        <v>69</v>
      </c>
      <c r="B72" s="319" t="str">
        <f>IFERROR(_xlfn.LOGNORM.INV(VLookups!$B$22,LN($G72),LN($K72)),"")</f>
        <v/>
      </c>
      <c r="C72" s="81"/>
      <c r="D72" s="319" t="str">
        <f>IFERROR(_xlfn.LOGNORM.INV(VLookups!$B$23,LN($G72),LN($K72)),"")</f>
        <v/>
      </c>
      <c r="E72" s="32" t="str">
        <f t="shared" si="350"/>
        <v/>
      </c>
      <c r="F72" s="32" t="str">
        <f t="shared" si="351"/>
        <v/>
      </c>
      <c r="G72" s="65" t="str">
        <f>IF(AND(C72&gt;0,NOT(ISBLANK(H72))),IF(VLOOKUP($C$3,VLookups!$A$17:$B$18,2,FALSE),C72*VLOOKUP(H72,VLookups!$A$4:$B$13,2,FALSE),C72),"")</f>
        <v/>
      </c>
      <c r="H72" s="21"/>
      <c r="I72" s="53"/>
      <c r="J72" s="237"/>
      <c r="K72" s="320" t="str">
        <f>IF(C72&gt;0,IF(ISBLANK(J72),IF(ISBLANK(H72),"",VLOOKUP(H72,VLookups!$A$4:$C$13,3,FALSE)),J72),"")</f>
        <v/>
      </c>
      <c r="L72" s="320" t="str">
        <f t="shared" si="352"/>
        <v/>
      </c>
      <c r="M72" s="67" t="str">
        <f t="shared" si="353"/>
        <v/>
      </c>
      <c r="N72" s="81"/>
      <c r="O72" s="230" t="str">
        <f>IF(AND(N72&gt;0,C72&gt;0,NOT(K72="")),ABS(VLOOKUP($N$1,VLookups!$A$27:$B$28,2,FALSE)-_xlfn.LOGNORM.DIST(N72,LN(G72),LN(K72),TRUE)),"")</f>
        <v/>
      </c>
      <c r="P72" s="80" t="str">
        <f>IF(AND($B72&gt;0,$C72&gt;0,$D72&gt;0,NOT(ISBLANK($H72))),_xlfn.LOGNORM.INV(ABS(VLOOKUP($N$1,VLookups!$A$27:$B$28,2,FALSE)-P$3),LN($G72),LN($K72)),"")</f>
        <v/>
      </c>
      <c r="Q72" s="79" t="str">
        <f>IF(AND($B72&gt;0,$C72&gt;0,$D72&gt;0,NOT(ISBLANK($H72))),_xlfn.LOGNORM.INV(ABS(VLOOKUP($N$1,VLookups!$A$27:$B$28,2,FALSE)-Q$3),LN($G72),LN($K72)),"")</f>
        <v/>
      </c>
      <c r="R72" s="80" t="str">
        <f>IF(AND($B72&gt;0,$C72&gt;0,$D72&gt;0,NOT(ISBLANK($H72))),_xlfn.LOGNORM.INV(ABS(VLOOKUP($N$1,VLookups!$A$27:$B$28,2,FALSE)-R$3),LN($G72),LN($K72)),"")</f>
        <v/>
      </c>
      <c r="S72" s="79" t="str">
        <f>IF(AND($B72&gt;0,$C72&gt;0,$D72&gt;0,NOT(ISBLANK($H72))),_xlfn.LOGNORM.INV(ABS(VLOOKUP($N$1,VLookups!$A$27:$B$28,2,FALSE)-S$3),LN($G72),LN($K72)),"")</f>
        <v/>
      </c>
      <c r="T72" s="80" t="str">
        <f>IF(AND($B72&gt;0,$C72&gt;0,$D72&gt;0,NOT(ISBLANK($H72))),_xlfn.LOGNORM.INV(ABS(VLOOKUP($N$1,VLookups!$A$27:$B$28,2,FALSE)-T$3),LN($G72),LN($K72)),"")</f>
        <v/>
      </c>
      <c r="U72" s="79" t="str">
        <f>IF(AND($B72&gt;0,$C72&gt;0,$D72&gt;0,NOT(ISBLANK($H72))),_xlfn.LOGNORM.INV(ABS(VLOOKUP($N$1,VLookups!$A$27:$B$28,2,FALSE)-U$3),LN($G72),LN($K72)),"")</f>
        <v/>
      </c>
      <c r="V72" s="5"/>
      <c r="W72" s="145" t="str">
        <f t="shared" si="354"/>
        <v/>
      </c>
      <c r="X72" s="145" t="str">
        <f t="shared" si="355"/>
        <v/>
      </c>
      <c r="Y72" s="46" t="str">
        <f t="shared" ref="Y72" si="368">IF(ISNONTEXT($W72),X72+$W72,"")</f>
        <v/>
      </c>
      <c r="Z72" s="46" t="str">
        <f t="shared" ref="Z72:Z103" si="369">IF(ISNONTEXT($W72),Y72+$W72,"")</f>
        <v/>
      </c>
      <c r="AA72" s="46" t="str">
        <f t="shared" ref="AA72:AA103" si="370">IF(ISNONTEXT($W72),Z72+$W72,"")</f>
        <v/>
      </c>
      <c r="AB72" s="46" t="str">
        <f t="shared" ref="AB72:AB103" si="371">IF(ISNONTEXT($W72),AA72+$W72,"")</f>
        <v/>
      </c>
      <c r="AC72" s="46" t="str">
        <f t="shared" ref="AC72:AC103" si="372">IF(ISNONTEXT($W72),AB72+$W72,"")</f>
        <v/>
      </c>
      <c r="AD72" s="46" t="str">
        <f t="shared" ref="AD72:AD103" si="373">IF(ISNONTEXT($W72),AC72+$W72,"")</f>
        <v/>
      </c>
      <c r="AE72" s="46" t="str">
        <f t="shared" ref="AE72:AE103" si="374">IF(ISNONTEXT($W72),AD72+$W72,"")</f>
        <v/>
      </c>
      <c r="AF72" s="46" t="str">
        <f t="shared" ref="AF72:AF103" si="375">IF(ISNONTEXT($W72),AE72+$W72,"")</f>
        <v/>
      </c>
      <c r="AG72" s="46" t="str">
        <f t="shared" ref="AG72:AG103" si="376">IF(ISNONTEXT($W72),AF72+$W72,"")</f>
        <v/>
      </c>
      <c r="AH72" s="46" t="str">
        <f t="shared" ref="AH72:AH103" si="377">IF(ISNONTEXT($W72),AG72+$W72,"")</f>
        <v/>
      </c>
      <c r="AI72" s="46" t="str">
        <f t="shared" ref="AI72:AI103" si="378">IF(ISNONTEXT($W72),AH72+$W72,"")</f>
        <v/>
      </c>
      <c r="AJ72" s="46" t="str">
        <f t="shared" ref="AJ72:AJ103" si="379">IF(ISNONTEXT($W72),AI72+$W72,"")</f>
        <v/>
      </c>
      <c r="AK72" s="46" t="str">
        <f t="shared" ref="AK72:AK103" si="380">IF(ISNONTEXT($W72),AJ72+$W72,"")</f>
        <v/>
      </c>
      <c r="AL72" s="46" t="str">
        <f t="shared" ref="AL72:AL103" si="381">IF(ISNONTEXT($W72),AK72+$W72,"")</f>
        <v/>
      </c>
      <c r="AM72" s="46" t="str">
        <f t="shared" ref="AM72:AM103" si="382">IF(ISNONTEXT($W72),AL72+$W72,"")</f>
        <v/>
      </c>
      <c r="AN72" s="46" t="str">
        <f t="shared" ref="AN72:AN103" si="383">IF(ISNONTEXT($W72),AM72+$W72,"")</f>
        <v/>
      </c>
      <c r="AO72" s="46" t="str">
        <f t="shared" ref="AO72:AO103" si="384">IF(ISNONTEXT($W72),AN72+$W72,"")</f>
        <v/>
      </c>
      <c r="AP72" s="46" t="str">
        <f t="shared" ref="AP72:AP103" si="385">IF(ISNONTEXT($W72),AO72+$W72,"")</f>
        <v/>
      </c>
      <c r="AQ72" s="46" t="str">
        <f t="shared" ref="AQ72:AQ103" si="386">IF(ISNONTEXT($W72),AP72+$W72,"")</f>
        <v/>
      </c>
      <c r="AR72" s="46" t="str">
        <f t="shared" ref="AR72:AR103" si="387">IF(ISNONTEXT($W72),AQ72+$W72,"")</f>
        <v/>
      </c>
      <c r="AS72" s="46" t="str">
        <f t="shared" ref="AS72:AS103" si="388">IF(ISNONTEXT($W72),AR72+$W72,"")</f>
        <v/>
      </c>
      <c r="AT72" s="46" t="str">
        <f t="shared" ref="AT72:AT103" si="389">IF(ISNONTEXT($W72),AS72+$W72,"")</f>
        <v/>
      </c>
      <c r="AU72" s="46" t="str">
        <f t="shared" ref="AU72:AU103" si="390">IF(ISNONTEXT($W72),AT72+$W72,"")</f>
        <v/>
      </c>
      <c r="AV72" s="46" t="str">
        <f t="shared" ref="AV72:AV103" si="391">IF(ISNONTEXT($W72),AU72+$W72,"")</f>
        <v/>
      </c>
      <c r="AW72" s="46" t="str">
        <f t="shared" ref="AW72:AW103" si="392">IF(ISNONTEXT($W72),AV72+$W72,"")</f>
        <v/>
      </c>
      <c r="AX72" s="46" t="str">
        <f t="shared" ref="AX72:AX103" si="393">IF(ISNONTEXT($W72),AW72+$W72,"")</f>
        <v/>
      </c>
      <c r="AY72" s="46" t="str">
        <f t="shared" ref="AY72:AY103" si="394">IF(ISNONTEXT($W72),AX72+$W72,"")</f>
        <v/>
      </c>
      <c r="AZ72" s="46" t="str">
        <f t="shared" ref="AZ72:AZ103" si="395">IF(ISNONTEXT($W72),AY72+$W72,"")</f>
        <v/>
      </c>
      <c r="BA72" s="46" t="str">
        <f t="shared" ref="BA72:BA103" si="396">IF(ISNONTEXT($W72),AZ72+$W72,"")</f>
        <v/>
      </c>
      <c r="BB72" s="46" t="str">
        <f t="shared" ref="BB72:BB103" si="397">IF(ISNONTEXT($W72),BA72+$W72,"")</f>
        <v/>
      </c>
      <c r="BC72" s="46" t="str">
        <f t="shared" ref="BC72:BC103" si="398">IF(ISNONTEXT($W72),BB72+$W72,"")</f>
        <v/>
      </c>
      <c r="BD72" s="46" t="str">
        <f t="shared" ref="BD72:BD103" si="399">IF(ISNONTEXT($W72),BC72+$W72,"")</f>
        <v/>
      </c>
      <c r="BE72" s="46" t="str">
        <f t="shared" ref="BE72:BE103" si="400">IF(ISNONTEXT($W72),BD72+$W72,"")</f>
        <v/>
      </c>
      <c r="BF72" s="46" t="str">
        <f t="shared" ref="BF72:BF103" si="401">IF(ISNONTEXT($W72),BE72+$W72,"")</f>
        <v/>
      </c>
      <c r="BG72" s="46" t="str">
        <f t="shared" ref="BG72:BG103" si="402">IF(ISNONTEXT($W72),BF72+$W72,"")</f>
        <v/>
      </c>
      <c r="BH72" s="46" t="str">
        <f t="shared" ref="BH72:BH103" si="403">IF(ISNONTEXT($W72),BG72+$W72,"")</f>
        <v/>
      </c>
      <c r="BI72" s="46" t="str">
        <f t="shared" ref="BI72:BI103" si="404">IF(ISNONTEXT($W72),BH72+$W72,"")</f>
        <v/>
      </c>
      <c r="BJ72" s="46" t="str">
        <f t="shared" ref="BJ72:BJ103" si="405">IF(ISNONTEXT($W72),BI72+$W72,"")</f>
        <v/>
      </c>
      <c r="BK72" s="46" t="str">
        <f t="shared" ref="BK72:BK103" si="406">IF(ISNONTEXT($W72),BJ72+$W72,"")</f>
        <v/>
      </c>
      <c r="BL72" s="46" t="str">
        <f t="shared" ref="BL72:BL103" si="407">IF(ISNONTEXT($W72),BK72+$W72,"")</f>
        <v/>
      </c>
      <c r="BM72" s="46" t="str">
        <f t="shared" ref="BM72:BM103" si="408">IF(ISNONTEXT($W72),BL72+$W72,"")</f>
        <v/>
      </c>
      <c r="BN72" s="46" t="str">
        <f t="shared" ref="BN72:BN103" si="409">IF(ISNONTEXT($W72),BM72+$W72,"")</f>
        <v/>
      </c>
      <c r="BO72" s="46" t="str">
        <f t="shared" ref="BO72:BO103" si="410">IF(ISNONTEXT($W72),BN72+$W72,"")</f>
        <v/>
      </c>
      <c r="BP72" s="46" t="str">
        <f t="shared" ref="BP72:BP103" si="411">IF(ISNONTEXT($W72),BO72+$W72,"")</f>
        <v/>
      </c>
      <c r="BQ72" s="46" t="str">
        <f t="shared" ref="BQ72:BQ103" si="412">IF(ISNONTEXT($W72),BP72+$W72,"")</f>
        <v/>
      </c>
      <c r="BR72" s="46" t="str">
        <f t="shared" ref="BR72:BR103" si="413">IF(ISNONTEXT($W72),BQ72+$W72,"")</f>
        <v/>
      </c>
      <c r="BS72" s="46" t="str">
        <f t="shared" ref="BS72:BS103" si="414">IF(ISNONTEXT($W72),BR72+$W72,"")</f>
        <v/>
      </c>
      <c r="BT72" s="46" t="str">
        <f t="shared" ref="BT72:BT103" si="415">IF(ISNONTEXT($W72),BS72+$W72,"")</f>
        <v/>
      </c>
      <c r="BU72" s="46" t="str">
        <f t="shared" ref="BU72:BU103" si="416">IF(ISNONTEXT($W72),BT72+$W72,"")</f>
        <v/>
      </c>
      <c r="BV72" s="46" t="str">
        <f t="shared" ref="BV72:BV103" si="417">IF(ISNONTEXT($W72),BU72+$W72,"")</f>
        <v/>
      </c>
      <c r="BW72" s="46" t="str">
        <f t="shared" ref="BW72:BW103" si="418">IF(ISNONTEXT($W72),BV72+$W72,"")</f>
        <v/>
      </c>
      <c r="BX72" s="46" t="str">
        <f t="shared" ref="BX72:BX103" si="419">IF(ISNONTEXT($W72),BW72+$W72,"")</f>
        <v/>
      </c>
      <c r="BY72" s="46" t="str">
        <f t="shared" ref="BY72:BY103" si="420">IF(ISNONTEXT($W72),BX72+$W72,"")</f>
        <v/>
      </c>
      <c r="BZ72" s="46" t="str">
        <f t="shared" ref="BZ72:BZ103" si="421">IF(ISNONTEXT($W72),BY72+$W72,"")</f>
        <v/>
      </c>
      <c r="CA72" s="46" t="str">
        <f t="shared" ref="CA72:CA103" si="422">IF(ISNONTEXT($W72),BZ72+$W72,"")</f>
        <v/>
      </c>
      <c r="CB72" s="46" t="str">
        <f t="shared" ref="CB72:CB103" si="423">IF(ISNONTEXT($W72),CA72+$W72,"")</f>
        <v/>
      </c>
      <c r="CC72" s="46" t="str">
        <f t="shared" ref="CC72:CC103" si="424">IF(ISNONTEXT($W72),CB72+$W72,"")</f>
        <v/>
      </c>
      <c r="CD72" s="46" t="str">
        <f t="shared" ref="CD72:CD103" si="425">IF(ISNONTEXT($W72),CC72+$W72,"")</f>
        <v/>
      </c>
      <c r="CE72" s="46" t="str">
        <f t="shared" ref="CE72:CE103" si="426">IF(ISNONTEXT($W72),CD72+$W72,"")</f>
        <v/>
      </c>
      <c r="CF72" s="46" t="str">
        <f t="shared" ref="CF72:CF103" si="427">IF(ISNONTEXT($W72),CE72+$W72,"")</f>
        <v/>
      </c>
      <c r="CG72" s="46" t="str">
        <f t="shared" ref="CG72:CG103" si="428">IF(ISNONTEXT($W72),CF72+$W72,"")</f>
        <v/>
      </c>
      <c r="CH72" s="46" t="str">
        <f t="shared" ref="CH72:CH103" si="429">IF(ISNONTEXT($W72),CG72+$W72,"")</f>
        <v/>
      </c>
      <c r="CI72" s="46" t="str">
        <f t="shared" ref="CI72:CI103" si="430">IF(ISNONTEXT($W72),CH72+$W72,"")</f>
        <v/>
      </c>
      <c r="CJ72" s="46" t="str">
        <f t="shared" ref="CJ72:CJ103" si="431">IF(ISNONTEXT($W72),CI72+$W72,"")</f>
        <v/>
      </c>
      <c r="CK72" s="46" t="str">
        <f t="shared" si="362"/>
        <v/>
      </c>
      <c r="CL72" s="46" t="str">
        <f t="shared" ref="CL72:CL103" si="432">IF(ISNONTEXT($W72),CK72+$W72,"")</f>
        <v/>
      </c>
      <c r="CM72" s="46" t="str">
        <f t="shared" ref="CM72:CM103" si="433">IF(ISNONTEXT($W72),CL72+$W72,"")</f>
        <v/>
      </c>
      <c r="CN72" s="46" t="str">
        <f t="shared" ref="CN72:CN103" si="434">IF(ISNONTEXT($W72),CM72+$W72,"")</f>
        <v/>
      </c>
      <c r="CO72" s="46" t="str">
        <f t="shared" ref="CO72:CO103" si="435">IF(ISNONTEXT($W72),CN72+$W72,"")</f>
        <v/>
      </c>
      <c r="CP72" s="46" t="str">
        <f t="shared" ref="CP72:CP103" si="436">IF(ISNONTEXT($W72),CO72+$W72,"")</f>
        <v/>
      </c>
      <c r="CQ72" s="46" t="str">
        <f t="shared" ref="CQ72:CQ103" si="437">IF(ISNONTEXT($W72),CP72+$W72,"")</f>
        <v/>
      </c>
      <c r="CR72" s="46" t="str">
        <f t="shared" ref="CR72:CR103" si="438">IF(ISNONTEXT($W72),CQ72+$W72,"")</f>
        <v/>
      </c>
      <c r="CS72" s="46" t="str">
        <f t="shared" ref="CS72:CS103" si="439">IF(ISNONTEXT($W72),CR72+$W72,"")</f>
        <v/>
      </c>
      <c r="CT72" s="46" t="str">
        <f t="shared" ref="CT72:CT103" si="440">IF(ISNONTEXT($W72),CS72+$W72,"")</f>
        <v/>
      </c>
      <c r="CU72" s="46" t="str">
        <f t="shared" ref="CU72:CU103" si="441">IF(ISNONTEXT($W72),CT72+$W72,"")</f>
        <v/>
      </c>
      <c r="CV72" s="46" t="str">
        <f t="shared" ref="CV72:CV103" si="442">IF(ISNONTEXT($W72),CU72+$W72,"")</f>
        <v/>
      </c>
      <c r="CW72" s="46" t="str">
        <f t="shared" ref="CW72:CW103" si="443">IF(ISNONTEXT($W72),CV72+$W72,"")</f>
        <v/>
      </c>
      <c r="CX72" s="46" t="str">
        <f t="shared" ref="CX72:CX103" si="444">IF(ISNONTEXT($W72),CW72+$W72,"")</f>
        <v/>
      </c>
      <c r="CY72" s="46" t="str">
        <f t="shared" ref="CY72:CY103" si="445">IF(ISNONTEXT($W72),CX72+$W72,"")</f>
        <v/>
      </c>
      <c r="CZ72" s="46" t="str">
        <f t="shared" ref="CZ72:CZ103" si="446">IF(ISNONTEXT($W72),CY72+$W72,"")</f>
        <v/>
      </c>
      <c r="DA72" s="46" t="str">
        <f t="shared" ref="DA72:DA103" si="447">IF(ISNONTEXT($W72),CZ72+$W72,"")</f>
        <v/>
      </c>
      <c r="DB72" s="46" t="str">
        <f t="shared" ref="DB72:DB103" si="448">IF(ISNONTEXT($W72),DA72+$W72,"")</f>
        <v/>
      </c>
      <c r="DC72" s="46" t="str">
        <f t="shared" ref="DC72:DC103" si="449">IF(ISNONTEXT($W72),DB72+$W72,"")</f>
        <v/>
      </c>
      <c r="DD72" s="46" t="str">
        <f t="shared" ref="DD72:DD103" si="450">IF(ISNONTEXT($W72),DC72+$W72,"")</f>
        <v/>
      </c>
      <c r="DE72" s="46" t="str">
        <f t="shared" ref="DE72:DE103" si="451">IF(ISNONTEXT($W72),DD72+$W72,"")</f>
        <v/>
      </c>
      <c r="DF72" s="46" t="str">
        <f t="shared" ref="DF72:DF103" si="452">IF(ISNONTEXT($W72),DE72+$W72,"")</f>
        <v/>
      </c>
      <c r="DG72" s="46" t="str">
        <f t="shared" ref="DG72:DG103" si="453">IF(ISNONTEXT($W72),DF72+$W72,"")</f>
        <v/>
      </c>
      <c r="DH72" s="46" t="str">
        <f t="shared" ref="DH72:DH103" si="454">IF(ISNONTEXT($W72),DG72+$W72,"")</f>
        <v/>
      </c>
      <c r="DI72" s="46" t="str">
        <f t="shared" ref="DI72:DI103" si="455">IF(ISNONTEXT($W72),DH72+$W72,"")</f>
        <v/>
      </c>
      <c r="DJ72" s="46" t="str">
        <f t="shared" ref="DJ72:DJ103" si="456">IF(ISNONTEXT($W72),DI72+$W72,"")</f>
        <v/>
      </c>
      <c r="DK72" s="46" t="str">
        <f t="shared" ref="DK72:DK103" si="457">IF(ISNONTEXT($W72),DJ72+$W72,"")</f>
        <v/>
      </c>
      <c r="DL72" s="46" t="str">
        <f t="shared" ref="DL72:DL103" si="458">IF(ISNONTEXT($W72),DK72+$W72,"")</f>
        <v/>
      </c>
      <c r="DM72" s="46" t="str">
        <f t="shared" ref="DM72:DM103" si="459">IF(ISNONTEXT($W72),DL72+$W72,"")</f>
        <v/>
      </c>
      <c r="DN72" s="46" t="str">
        <f t="shared" ref="DN72:DN103" si="460">IF(ISNONTEXT($W72),DM72+$W72,"")</f>
        <v/>
      </c>
      <c r="DO72" s="46" t="str">
        <f t="shared" ref="DO72:DO103" si="461">IF(ISNONTEXT($W72),DN72+$W72,"")</f>
        <v/>
      </c>
      <c r="DP72" s="46" t="str">
        <f t="shared" ref="DP72:DP103" si="462">IF(ISNONTEXT($W72),DO72+$W72,"")</f>
        <v/>
      </c>
      <c r="DQ72" s="46" t="str">
        <f t="shared" ref="DQ72:DQ103" si="463">IF(ISNONTEXT($W72),DP72+$W72,"")</f>
        <v/>
      </c>
      <c r="DR72" s="46" t="str">
        <f t="shared" ref="DR72:DR103" si="464">IF(ISNONTEXT($W72),DQ72+$W72,"")</f>
        <v/>
      </c>
      <c r="DS72" s="46" t="str">
        <f t="shared" ref="DS72:DS103" si="465">IF(ISNONTEXT($W72),DR72+$W72,"")</f>
        <v/>
      </c>
      <c r="DT72" s="46" t="str">
        <f t="shared" ref="DT72:DT103" si="466">IF(ISNONTEXT($W72),DS72+$W72,"")</f>
        <v/>
      </c>
      <c r="DU72" s="46" t="str">
        <f t="shared" ref="DU72:DU103" si="467">IF(ISNONTEXT($W72),DT72+$W72,"")</f>
        <v/>
      </c>
      <c r="DV72" s="46" t="str">
        <f t="shared" ref="DV72:DV103" si="468">IF(ISNONTEXT($W72),DU72+$W72,"")</f>
        <v/>
      </c>
      <c r="DW72" s="46" t="str">
        <f t="shared" ref="DW72:DW103" si="469">IF(ISNONTEXT($W72),DV72+$W72,"")</f>
        <v/>
      </c>
      <c r="DX72" s="46" t="str">
        <f t="shared" ref="DX72:DX103" si="470">IF(ISNONTEXT($W72),DW72+$W72,"")</f>
        <v/>
      </c>
      <c r="DY72" s="46" t="str">
        <f t="shared" ref="DY72:DY103" si="471">IF(ISNONTEXT($W72),DX72+$W72,"")</f>
        <v/>
      </c>
      <c r="DZ72" s="46" t="str">
        <f t="shared" ref="DZ72:DZ103" si="472">IF(ISNONTEXT($W72),DY72+$W72,"")</f>
        <v/>
      </c>
      <c r="EA72" s="46" t="str">
        <f t="shared" ref="EA72:EA103" si="473">IF(ISNONTEXT($W72),DZ72+$W72,"")</f>
        <v/>
      </c>
      <c r="EB72" s="46" t="str">
        <f t="shared" ref="EB72:EB103" si="474">IF(ISNONTEXT($W72),EA72+$W72,"")</f>
        <v/>
      </c>
      <c r="EC72" s="46" t="str">
        <f t="shared" ref="EC72:EC103" si="475">IF(ISNONTEXT($W72),EB72+$W72,"")</f>
        <v/>
      </c>
      <c r="ED72" s="46" t="str">
        <f t="shared" ref="ED72:ED103" si="476">IF(ISNONTEXT($W72),EC72+$W72,"")</f>
        <v/>
      </c>
      <c r="EE72" s="46" t="str">
        <f t="shared" ref="EE72:EE103" si="477">IF(ISNONTEXT($W72),ED72+$W72,"")</f>
        <v/>
      </c>
      <c r="EF72" s="46" t="str">
        <f t="shared" ref="EF72:EF103" si="478">IF(ISNONTEXT($W72),EE72+$W72,"")</f>
        <v/>
      </c>
      <c r="EG72" s="46" t="str">
        <f t="shared" ref="EG72:EG103" si="479">IF(ISNONTEXT($W72),EF72+$W72,"")</f>
        <v/>
      </c>
      <c r="EH72" s="46" t="str">
        <f t="shared" ref="EH72:EH103" si="480">IF(ISNONTEXT($W72),EG72+$W72,"")</f>
        <v/>
      </c>
      <c r="EI72" s="46" t="str">
        <f t="shared" ref="EI72:EI103" si="481">IF(ISNONTEXT($W72),EH72+$W72,"")</f>
        <v/>
      </c>
      <c r="EJ72" s="46" t="str">
        <f t="shared" ref="EJ72:EJ103" si="482">IF(ISNONTEXT($W72),EI72+$W72,"")</f>
        <v/>
      </c>
      <c r="EK72" s="46" t="str">
        <f t="shared" ref="EK72:EK103" si="483">IF(ISNONTEXT($W72),EJ72+$W72,"")</f>
        <v/>
      </c>
      <c r="EL72" s="46" t="str">
        <f t="shared" ref="EL72:EL103" si="484">IF(ISNONTEXT($W72),EK72+$W72,"")</f>
        <v/>
      </c>
      <c r="EM72" s="46" t="str">
        <f t="shared" ref="EM72:EM103" si="485">IF(ISNONTEXT($W72),EL72+$W72,"")</f>
        <v/>
      </c>
      <c r="EN72" s="46" t="str">
        <f t="shared" ref="EN72:EN103" si="486">IF(ISNONTEXT($W72),EM72+$W72,"")</f>
        <v/>
      </c>
      <c r="EO72" s="46" t="str">
        <f t="shared" ref="EO72:EO103" si="487">IF(ISNONTEXT($W72),EN72+$W72,"")</f>
        <v/>
      </c>
      <c r="EP72" s="46" t="str">
        <f t="shared" ref="EP72:EP103" si="488">IF(ISNONTEXT($W72),EO72+$W72,"")</f>
        <v/>
      </c>
      <c r="EQ72" s="46" t="str">
        <f t="shared" ref="EQ72:EQ103" si="489">IF(ISNONTEXT($W72),EP72+$W72,"")</f>
        <v/>
      </c>
      <c r="ER72" s="46" t="str">
        <f t="shared" ref="ER72:ER103" si="490">IF(ISNONTEXT($W72),EQ72+$W72,"")</f>
        <v/>
      </c>
      <c r="ES72" s="46" t="str">
        <f t="shared" ref="ES72:ES103" si="491">IF(ISNONTEXT($W72),ER72+$W72,"")</f>
        <v/>
      </c>
      <c r="ET72" s="46" t="str">
        <f t="shared" ref="ET72:ET103" si="492">IF(ISNONTEXT($W72),ES72+$W72,"")</f>
        <v/>
      </c>
      <c r="EU72" s="46" t="str">
        <f t="shared" ref="EU72:EU103" si="493">IF(ISNONTEXT($W72),ET72+$W72,"")</f>
        <v/>
      </c>
      <c r="EV72" s="46" t="str">
        <f t="shared" ref="EV72:EV103" si="494">IF(ISNONTEXT($W72),EU72+$W72,"")</f>
        <v/>
      </c>
      <c r="EW72" s="46" t="str">
        <f t="shared" si="363"/>
        <v/>
      </c>
      <c r="EX72" s="46" t="str">
        <f t="shared" ref="EX72:EX103" si="495">IF(ISNONTEXT($W72),EW72+$W72,"")</f>
        <v/>
      </c>
      <c r="EY72" s="46" t="str">
        <f t="shared" ref="EY72:EY103" si="496">IF(ISNONTEXT($W72),EX72+$W72,"")</f>
        <v/>
      </c>
      <c r="EZ72" s="46" t="str">
        <f t="shared" ref="EZ72:EZ103" si="497">IF(ISNONTEXT($W72),EY72+$W72,"")</f>
        <v/>
      </c>
      <c r="FA72" s="46" t="str">
        <f t="shared" ref="FA72:FA103" si="498">IF(ISNONTEXT($W72),EZ72+$W72,"")</f>
        <v/>
      </c>
      <c r="FB72" s="46" t="str">
        <f t="shared" ref="FB72:FB103" si="499">IF(ISNONTEXT($W72),FA72+$W72,"")</f>
        <v/>
      </c>
      <c r="FC72" s="46" t="str">
        <f t="shared" ref="FC72:FC103" si="500">IF(ISNONTEXT($W72),FB72+$W72,"")</f>
        <v/>
      </c>
      <c r="FD72" s="46" t="str">
        <f t="shared" ref="FD72:FD103" si="501">IF(ISNONTEXT($W72),FC72+$W72,"")</f>
        <v/>
      </c>
      <c r="FE72" s="46" t="str">
        <f t="shared" ref="FE72:FE103" si="502">IF(ISNONTEXT($W72),FD72+$W72,"")</f>
        <v/>
      </c>
      <c r="FF72" s="46" t="str">
        <f t="shared" ref="FF72:FF103" si="503">IF(ISNONTEXT($W72),FE72+$W72,"")</f>
        <v/>
      </c>
      <c r="FG72" s="46" t="str">
        <f t="shared" ref="FG72:FG103" si="504">IF(ISNONTEXT($W72),FF72+$W72,"")</f>
        <v/>
      </c>
      <c r="FH72" s="46" t="str">
        <f t="shared" ref="FH72:FH103" si="505">IF(ISNONTEXT($W72),FG72+$W72,"")</f>
        <v/>
      </c>
      <c r="FI72" s="46" t="str">
        <f t="shared" ref="FI72:FI103" si="506">IF(ISNONTEXT($W72),FH72+$W72,"")</f>
        <v/>
      </c>
      <c r="FJ72" s="46" t="str">
        <f t="shared" ref="FJ72:FJ103" si="507">IF(ISNONTEXT($W72),FI72+$W72,"")</f>
        <v/>
      </c>
      <c r="FK72" s="46" t="str">
        <f t="shared" ref="FK72:FK103" si="508">IF(ISNONTEXT($W72),FJ72+$W72,"")</f>
        <v/>
      </c>
      <c r="FL72" s="46" t="str">
        <f t="shared" ref="FL72:FL103" si="509">IF(ISNONTEXT($W72),FK72+$W72,"")</f>
        <v/>
      </c>
      <c r="FM72" s="46" t="str">
        <f t="shared" ref="FM72:FM103" si="510">IF(ISNONTEXT($W72),FL72+$W72,"")</f>
        <v/>
      </c>
      <c r="FN72" s="46" t="str">
        <f t="shared" ref="FN72:FN103" si="511">IF(ISNONTEXT($W72),FM72+$W72,"")</f>
        <v/>
      </c>
      <c r="FO72" s="46" t="str">
        <f t="shared" ref="FO72:FO103" si="512">IF(ISNONTEXT($W72),FN72+$W72,"")</f>
        <v/>
      </c>
      <c r="FP72" s="46" t="str">
        <f t="shared" ref="FP72:FP103" si="513">IF(ISNONTEXT($W72),FO72+$W72,"")</f>
        <v/>
      </c>
      <c r="FQ72" s="46" t="str">
        <f t="shared" ref="FQ72:FQ103" si="514">IF(ISNONTEXT($W72),FP72+$W72,"")</f>
        <v/>
      </c>
      <c r="FR72" s="46" t="str">
        <f t="shared" ref="FR72:FR103" si="515">IF(ISNONTEXT($W72),FQ72+$W72,"")</f>
        <v/>
      </c>
      <c r="FS72" s="46" t="str">
        <f t="shared" ref="FS72:FS103" si="516">IF(ISNONTEXT($W72),FR72+$W72,"")</f>
        <v/>
      </c>
      <c r="FT72" s="46" t="str">
        <f t="shared" ref="FT72:FT103" si="517">IF(ISNONTEXT($W72),FS72+$W72,"")</f>
        <v/>
      </c>
      <c r="FU72" s="46" t="str">
        <f t="shared" ref="FU72:FU103" si="518">IF(ISNONTEXT($W72),FT72+$W72,"")</f>
        <v/>
      </c>
      <c r="FV72" s="46" t="str">
        <f t="shared" ref="FV72:FV103" si="519">IF(ISNONTEXT($W72),FU72+$W72,"")</f>
        <v/>
      </c>
      <c r="FW72" s="46" t="str">
        <f t="shared" ref="FW72:FW103" si="520">IF(ISNONTEXT($W72),FV72+$W72,"")</f>
        <v/>
      </c>
      <c r="FX72" s="46" t="str">
        <f t="shared" ref="FX72:FX103" si="521">IF(ISNONTEXT($W72),FW72+$W72,"")</f>
        <v/>
      </c>
      <c r="FY72" s="46" t="str">
        <f t="shared" ref="FY72:FY103" si="522">IF(ISNONTEXT($W72),FX72+$W72,"")</f>
        <v/>
      </c>
      <c r="FZ72" s="46" t="str">
        <f t="shared" ref="FZ72:FZ103" si="523">IF(ISNONTEXT($W72),FY72+$W72,"")</f>
        <v/>
      </c>
      <c r="GA72" s="46" t="str">
        <f t="shared" ref="GA72:GA103" si="524">IF(ISNONTEXT($W72),FZ72+$W72,"")</f>
        <v/>
      </c>
      <c r="GB72" s="46" t="str">
        <f t="shared" ref="GB72:GB103" si="525">IF(ISNONTEXT($W72),GA72+$W72,"")</f>
        <v/>
      </c>
      <c r="GC72" s="46" t="str">
        <f t="shared" ref="GC72:GC103" si="526">IF(ISNONTEXT($W72),GB72+$W72,"")</f>
        <v/>
      </c>
      <c r="GD72" s="46" t="str">
        <f t="shared" ref="GD72:GD103" si="527">IF(ISNONTEXT($W72),GC72+$W72,"")</f>
        <v/>
      </c>
      <c r="GE72" s="46" t="str">
        <f t="shared" ref="GE72:GE103" si="528">IF(ISNONTEXT($W72),GD72+$W72,"")</f>
        <v/>
      </c>
      <c r="GF72" s="46" t="str">
        <f t="shared" ref="GF72:GF103" si="529">IF(ISNONTEXT($W72),GE72+$W72,"")</f>
        <v/>
      </c>
      <c r="GG72" s="46" t="str">
        <f t="shared" ref="GG72:GG103" si="530">IF(ISNONTEXT($W72),GF72+$W72,"")</f>
        <v/>
      </c>
      <c r="GH72" s="46" t="str">
        <f t="shared" ref="GH72:GH103" si="531">IF(ISNONTEXT($W72),GG72+$W72,"")</f>
        <v/>
      </c>
      <c r="GI72" s="46" t="str">
        <f t="shared" ref="GI72:GI103" si="532">IF(ISNONTEXT($W72),GH72+$W72,"")</f>
        <v/>
      </c>
      <c r="GJ72" s="46" t="str">
        <f t="shared" ref="GJ72:GJ103" si="533">IF(ISNONTEXT($W72),GI72+$W72,"")</f>
        <v/>
      </c>
      <c r="GK72" s="46" t="str">
        <f t="shared" ref="GK72:GK103" si="534">IF(ISNONTEXT($W72),GJ72+$W72,"")</f>
        <v/>
      </c>
      <c r="GL72" s="46" t="str">
        <f t="shared" ref="GL72:GL103" si="535">IF(ISNONTEXT($W72),GK72+$W72,"")</f>
        <v/>
      </c>
      <c r="GM72" s="46" t="str">
        <f t="shared" ref="GM72:GM103" si="536">IF(ISNONTEXT($W72),GL72+$W72,"")</f>
        <v/>
      </c>
      <c r="GN72" s="46" t="str">
        <f t="shared" ref="GN72:GN103" si="537">IF(ISNONTEXT($W72),GM72+$W72,"")</f>
        <v/>
      </c>
      <c r="GO72" s="46" t="str">
        <f t="shared" ref="GO72:GO103" si="538">IF(ISNONTEXT($W72),GN72+$W72,"")</f>
        <v/>
      </c>
      <c r="GP72" s="46" t="str">
        <f t="shared" ref="GP72:GP103" si="539">IF(ISNONTEXT($W72),GO72+$W72,"")</f>
        <v/>
      </c>
      <c r="GQ72" s="46" t="str">
        <f t="shared" ref="GQ72:GQ103" si="540">IF(ISNONTEXT($W72),GP72+$W72,"")</f>
        <v/>
      </c>
      <c r="GR72" s="46" t="str">
        <f t="shared" ref="GR72:GR103" si="541">IF(ISNONTEXT($W72),GQ72+$W72,"")</f>
        <v/>
      </c>
      <c r="GS72" s="46" t="str">
        <f t="shared" ref="GS72:GS103" si="542">IF(ISNONTEXT($W72),GR72+$W72,"")</f>
        <v/>
      </c>
      <c r="GT72" s="46" t="str">
        <f t="shared" ref="GT72:GT103" si="543">IF(ISNONTEXT($W72),GS72+$W72,"")</f>
        <v/>
      </c>
      <c r="GU72" s="46" t="str">
        <f t="shared" ref="GU72:GU103" si="544">IF(ISNONTEXT($W72),GT72+$W72,"")</f>
        <v/>
      </c>
      <c r="GV72" s="46" t="str">
        <f t="shared" ref="GV72:GV103" si="545">IF(ISNONTEXT($W72),GU72+$W72,"")</f>
        <v/>
      </c>
      <c r="GW72" s="46" t="str">
        <f t="shared" ref="GW72:GW103" si="546">IF(ISNONTEXT($W72),GV72+$W72,"")</f>
        <v/>
      </c>
      <c r="GX72" s="46" t="str">
        <f t="shared" ref="GX72:GX103" si="547">IF(ISNONTEXT($W72),GW72+$W72,"")</f>
        <v/>
      </c>
      <c r="GY72" s="46" t="str">
        <f t="shared" ref="GY72:GY103" si="548">IF(ISNONTEXT($W72),GX72+$W72,"")</f>
        <v/>
      </c>
      <c r="GZ72" s="46" t="str">
        <f t="shared" ref="GZ72:GZ103" si="549">IF(ISNONTEXT($W72),GY72+$W72,"")</f>
        <v/>
      </c>
      <c r="HA72" s="46" t="str">
        <f t="shared" ref="HA72:HA103" si="550">IF(ISNONTEXT($W72),GZ72+$W72,"")</f>
        <v/>
      </c>
      <c r="HB72" s="46" t="str">
        <f t="shared" ref="HB72:HB103" si="551">IF(ISNONTEXT($W72),HA72+$W72,"")</f>
        <v/>
      </c>
      <c r="HC72" s="46" t="str">
        <f t="shared" ref="HC72:HC103" si="552">IF(ISNONTEXT($W72),HB72+$W72,"")</f>
        <v/>
      </c>
      <c r="HD72" s="46" t="str">
        <f t="shared" ref="HD72:HD103" si="553">IF(ISNONTEXT($W72),HC72+$W72,"")</f>
        <v/>
      </c>
      <c r="HE72" s="46" t="str">
        <f t="shared" ref="HE72:HE103" si="554">IF(ISNONTEXT($W72),HD72+$W72,"")</f>
        <v/>
      </c>
      <c r="HF72" s="46" t="str">
        <f t="shared" ref="HF72:HF103" si="555">IF(ISNONTEXT($W72),HE72+$W72,"")</f>
        <v/>
      </c>
      <c r="HG72" s="46" t="str">
        <f t="shared" ref="HG72:HG103" si="556">IF(ISNONTEXT($W72),HF72+$W72,"")</f>
        <v/>
      </c>
      <c r="HH72" s="46" t="str">
        <f t="shared" ref="HH72:HH103" si="557">IF(ISNONTEXT($W72),HG72+$W72,"")</f>
        <v/>
      </c>
      <c r="HI72" s="46" t="str">
        <f t="shared" si="364"/>
        <v/>
      </c>
      <c r="HJ72" s="46" t="str">
        <f t="shared" si="241"/>
        <v/>
      </c>
      <c r="HK72" s="46" t="str">
        <f t="shared" si="242"/>
        <v/>
      </c>
      <c r="HL72" s="46" t="str">
        <f t="shared" si="243"/>
        <v/>
      </c>
      <c r="HM72" s="46" t="str">
        <f t="shared" si="244"/>
        <v/>
      </c>
      <c r="HN72" s="46" t="str">
        <f t="shared" si="245"/>
        <v/>
      </c>
      <c r="HO72" s="46" t="str">
        <f t="shared" si="246"/>
        <v/>
      </c>
      <c r="HP72" s="46" t="str">
        <f t="shared" si="247"/>
        <v/>
      </c>
      <c r="HQ72" s="146" t="e">
        <f t="shared" si="348"/>
        <v>#N/A</v>
      </c>
      <c r="HR72" s="146" t="e">
        <f t="shared" si="329"/>
        <v>#N/A</v>
      </c>
      <c r="HS72" s="146" t="e">
        <f t="shared" si="329"/>
        <v>#N/A</v>
      </c>
      <c r="HT72" s="146" t="e">
        <f t="shared" si="329"/>
        <v>#N/A</v>
      </c>
      <c r="HU72" s="146" t="e">
        <f t="shared" si="342"/>
        <v>#N/A</v>
      </c>
      <c r="HV72" s="146" t="e">
        <f t="shared" si="342"/>
        <v>#N/A</v>
      </c>
      <c r="HW72" s="146" t="e">
        <f t="shared" si="342"/>
        <v>#N/A</v>
      </c>
      <c r="HX72" s="146" t="e">
        <f t="shared" si="342"/>
        <v>#N/A</v>
      </c>
      <c r="HY72" s="146" t="e">
        <f t="shared" si="342"/>
        <v>#N/A</v>
      </c>
      <c r="HZ72" s="146" t="e">
        <f t="shared" si="342"/>
        <v>#N/A</v>
      </c>
      <c r="IA72" s="146" t="e">
        <f t="shared" si="342"/>
        <v>#N/A</v>
      </c>
      <c r="IB72" s="146" t="e">
        <f t="shared" si="342"/>
        <v>#N/A</v>
      </c>
      <c r="IC72" s="146" t="e">
        <f t="shared" si="342"/>
        <v>#N/A</v>
      </c>
      <c r="ID72" s="146" t="e">
        <f t="shared" si="342"/>
        <v>#N/A</v>
      </c>
      <c r="IE72" s="146" t="e">
        <f t="shared" si="342"/>
        <v>#N/A</v>
      </c>
      <c r="IF72" s="146" t="e">
        <f t="shared" si="342"/>
        <v>#N/A</v>
      </c>
      <c r="IG72" s="146" t="e">
        <f t="shared" si="342"/>
        <v>#N/A</v>
      </c>
      <c r="IH72" s="146" t="e">
        <f t="shared" si="342"/>
        <v>#N/A</v>
      </c>
      <c r="II72" s="146" t="e">
        <f t="shared" si="342"/>
        <v>#N/A</v>
      </c>
      <c r="IJ72" s="146" t="e">
        <f t="shared" si="337"/>
        <v>#N/A</v>
      </c>
      <c r="IK72" s="146" t="e">
        <f t="shared" si="337"/>
        <v>#N/A</v>
      </c>
      <c r="IL72" s="146" t="e">
        <f t="shared" si="337"/>
        <v>#N/A</v>
      </c>
      <c r="IM72" s="146" t="e">
        <f t="shared" si="337"/>
        <v>#N/A</v>
      </c>
      <c r="IN72" s="146" t="e">
        <f t="shared" si="337"/>
        <v>#N/A</v>
      </c>
      <c r="IO72" s="146" t="e">
        <f t="shared" si="337"/>
        <v>#N/A</v>
      </c>
      <c r="IP72" s="146" t="e">
        <f t="shared" si="337"/>
        <v>#N/A</v>
      </c>
      <c r="IQ72" s="146" t="e">
        <f t="shared" si="337"/>
        <v>#N/A</v>
      </c>
      <c r="IR72" s="146" t="e">
        <f t="shared" si="337"/>
        <v>#N/A</v>
      </c>
      <c r="IS72" s="146" t="e">
        <f t="shared" si="337"/>
        <v>#N/A</v>
      </c>
      <c r="IT72" s="146" t="e">
        <f t="shared" si="337"/>
        <v>#N/A</v>
      </c>
      <c r="IU72" s="146" t="e">
        <f t="shared" si="337"/>
        <v>#N/A</v>
      </c>
      <c r="IV72" s="146" t="e">
        <f t="shared" si="337"/>
        <v>#N/A</v>
      </c>
      <c r="IW72" s="146" t="e">
        <f t="shared" si="337"/>
        <v>#N/A</v>
      </c>
      <c r="IX72" s="146" t="e">
        <f t="shared" si="337"/>
        <v>#N/A</v>
      </c>
      <c r="IY72" s="146" t="e">
        <f t="shared" si="333"/>
        <v>#N/A</v>
      </c>
      <c r="IZ72" s="146" t="e">
        <f t="shared" si="333"/>
        <v>#N/A</v>
      </c>
      <c r="JA72" s="146" t="e">
        <f t="shared" si="333"/>
        <v>#N/A</v>
      </c>
      <c r="JB72" s="146" t="e">
        <f t="shared" si="333"/>
        <v>#N/A</v>
      </c>
      <c r="JC72" s="146" t="e">
        <f t="shared" si="333"/>
        <v>#N/A</v>
      </c>
      <c r="JD72" s="146" t="e">
        <f t="shared" si="333"/>
        <v>#N/A</v>
      </c>
      <c r="JE72" s="146" t="e">
        <f t="shared" si="333"/>
        <v>#N/A</v>
      </c>
      <c r="JF72" s="146" t="e">
        <f t="shared" si="333"/>
        <v>#N/A</v>
      </c>
      <c r="JG72" s="146" t="e">
        <f t="shared" si="333"/>
        <v>#N/A</v>
      </c>
      <c r="JH72" s="146" t="e">
        <f t="shared" si="333"/>
        <v>#N/A</v>
      </c>
      <c r="JI72" s="146" t="e">
        <f t="shared" si="333"/>
        <v>#N/A</v>
      </c>
      <c r="JJ72" s="146" t="e">
        <f t="shared" si="333"/>
        <v>#N/A</v>
      </c>
      <c r="JK72" s="146" t="e">
        <f t="shared" si="333"/>
        <v>#N/A</v>
      </c>
      <c r="JL72" s="146" t="e">
        <f t="shared" si="333"/>
        <v>#N/A</v>
      </c>
      <c r="JM72" s="146" t="e">
        <f t="shared" si="333"/>
        <v>#N/A</v>
      </c>
      <c r="JN72" s="146" t="e">
        <f t="shared" si="357"/>
        <v>#N/A</v>
      </c>
      <c r="JO72" s="146" t="e">
        <f t="shared" si="357"/>
        <v>#N/A</v>
      </c>
      <c r="JP72" s="146" t="e">
        <f t="shared" si="357"/>
        <v>#N/A</v>
      </c>
      <c r="JQ72" s="146" t="e">
        <f t="shared" si="357"/>
        <v>#N/A</v>
      </c>
      <c r="JR72" s="146" t="e">
        <f t="shared" si="357"/>
        <v>#N/A</v>
      </c>
      <c r="JS72" s="146" t="e">
        <f t="shared" si="357"/>
        <v>#N/A</v>
      </c>
      <c r="JT72" s="146" t="e">
        <f t="shared" si="357"/>
        <v>#N/A</v>
      </c>
      <c r="JU72" s="146" t="e">
        <f t="shared" si="357"/>
        <v>#N/A</v>
      </c>
      <c r="JV72" s="146" t="e">
        <f t="shared" si="357"/>
        <v>#N/A</v>
      </c>
      <c r="JW72" s="146" t="e">
        <f t="shared" si="357"/>
        <v>#N/A</v>
      </c>
      <c r="JX72" s="146" t="e">
        <f t="shared" si="357"/>
        <v>#N/A</v>
      </c>
      <c r="JY72" s="146" t="e">
        <f t="shared" si="357"/>
        <v>#N/A</v>
      </c>
      <c r="JZ72" s="146" t="e">
        <f t="shared" si="357"/>
        <v>#N/A</v>
      </c>
      <c r="KA72" s="146" t="e">
        <f t="shared" si="357"/>
        <v>#N/A</v>
      </c>
      <c r="KB72" s="146" t="e">
        <f t="shared" si="357"/>
        <v>#N/A</v>
      </c>
      <c r="KC72" s="146" t="e">
        <f t="shared" si="365"/>
        <v>#N/A</v>
      </c>
      <c r="KD72" s="146" t="e">
        <f t="shared" si="330"/>
        <v>#N/A</v>
      </c>
      <c r="KE72" s="146" t="e">
        <f t="shared" si="330"/>
        <v>#N/A</v>
      </c>
      <c r="KF72" s="146" t="e">
        <f t="shared" si="330"/>
        <v>#N/A</v>
      </c>
      <c r="KG72" s="146" t="e">
        <f t="shared" si="343"/>
        <v>#N/A</v>
      </c>
      <c r="KH72" s="146" t="e">
        <f t="shared" si="343"/>
        <v>#N/A</v>
      </c>
      <c r="KI72" s="146" t="e">
        <f t="shared" si="343"/>
        <v>#N/A</v>
      </c>
      <c r="KJ72" s="146" t="e">
        <f t="shared" si="343"/>
        <v>#N/A</v>
      </c>
      <c r="KK72" s="146" t="e">
        <f t="shared" si="343"/>
        <v>#N/A</v>
      </c>
      <c r="KL72" s="146" t="e">
        <f t="shared" si="343"/>
        <v>#N/A</v>
      </c>
      <c r="KM72" s="146" t="e">
        <f t="shared" si="343"/>
        <v>#N/A</v>
      </c>
      <c r="KN72" s="146" t="e">
        <f t="shared" si="343"/>
        <v>#N/A</v>
      </c>
      <c r="KO72" s="146" t="e">
        <f t="shared" si="343"/>
        <v>#N/A</v>
      </c>
      <c r="KP72" s="146" t="e">
        <f t="shared" si="343"/>
        <v>#N/A</v>
      </c>
      <c r="KQ72" s="146" t="e">
        <f t="shared" si="343"/>
        <v>#N/A</v>
      </c>
      <c r="KR72" s="146" t="e">
        <f t="shared" si="343"/>
        <v>#N/A</v>
      </c>
      <c r="KS72" s="146" t="e">
        <f t="shared" si="343"/>
        <v>#N/A</v>
      </c>
      <c r="KT72" s="146" t="e">
        <f t="shared" si="343"/>
        <v>#N/A</v>
      </c>
      <c r="KU72" s="146" t="e">
        <f t="shared" si="343"/>
        <v>#N/A</v>
      </c>
      <c r="KV72" s="146" t="e">
        <f t="shared" si="338"/>
        <v>#N/A</v>
      </c>
      <c r="KW72" s="146" t="e">
        <f t="shared" si="338"/>
        <v>#N/A</v>
      </c>
      <c r="KX72" s="146" t="e">
        <f t="shared" si="338"/>
        <v>#N/A</v>
      </c>
      <c r="KY72" s="146" t="e">
        <f t="shared" si="338"/>
        <v>#N/A</v>
      </c>
      <c r="KZ72" s="146" t="e">
        <f t="shared" si="338"/>
        <v>#N/A</v>
      </c>
      <c r="LA72" s="146" t="e">
        <f t="shared" si="338"/>
        <v>#N/A</v>
      </c>
      <c r="LB72" s="146" t="e">
        <f t="shared" si="338"/>
        <v>#N/A</v>
      </c>
      <c r="LC72" s="146" t="e">
        <f t="shared" si="338"/>
        <v>#N/A</v>
      </c>
      <c r="LD72" s="146" t="e">
        <f t="shared" si="338"/>
        <v>#N/A</v>
      </c>
      <c r="LE72" s="146" t="e">
        <f t="shared" si="338"/>
        <v>#N/A</v>
      </c>
      <c r="LF72" s="146" t="e">
        <f t="shared" si="338"/>
        <v>#N/A</v>
      </c>
      <c r="LG72" s="146" t="e">
        <f t="shared" si="338"/>
        <v>#N/A</v>
      </c>
      <c r="LH72" s="146" t="e">
        <f t="shared" si="338"/>
        <v>#N/A</v>
      </c>
      <c r="LI72" s="146" t="e">
        <f t="shared" si="338"/>
        <v>#N/A</v>
      </c>
      <c r="LJ72" s="146" t="e">
        <f t="shared" si="338"/>
        <v>#N/A</v>
      </c>
      <c r="LK72" s="146" t="e">
        <f t="shared" si="334"/>
        <v>#N/A</v>
      </c>
      <c r="LL72" s="146" t="e">
        <f t="shared" si="334"/>
        <v>#N/A</v>
      </c>
      <c r="LM72" s="146" t="e">
        <f t="shared" si="334"/>
        <v>#N/A</v>
      </c>
      <c r="LN72" s="146" t="e">
        <f t="shared" si="334"/>
        <v>#N/A</v>
      </c>
      <c r="LO72" s="146" t="e">
        <f t="shared" si="334"/>
        <v>#N/A</v>
      </c>
      <c r="LP72" s="146" t="e">
        <f t="shared" si="334"/>
        <v>#N/A</v>
      </c>
      <c r="LQ72" s="146" t="e">
        <f t="shared" si="334"/>
        <v>#N/A</v>
      </c>
      <c r="LR72" s="146" t="e">
        <f t="shared" si="334"/>
        <v>#N/A</v>
      </c>
      <c r="LS72" s="146" t="e">
        <f t="shared" si="334"/>
        <v>#N/A</v>
      </c>
      <c r="LT72" s="146" t="e">
        <f t="shared" si="334"/>
        <v>#N/A</v>
      </c>
      <c r="LU72" s="146" t="e">
        <f t="shared" si="334"/>
        <v>#N/A</v>
      </c>
      <c r="LV72" s="146" t="e">
        <f t="shared" si="334"/>
        <v>#N/A</v>
      </c>
      <c r="LW72" s="146" t="e">
        <f t="shared" si="334"/>
        <v>#N/A</v>
      </c>
      <c r="LX72" s="146" t="e">
        <f t="shared" si="334"/>
        <v>#N/A</v>
      </c>
      <c r="LY72" s="146" t="e">
        <f t="shared" si="334"/>
        <v>#N/A</v>
      </c>
      <c r="LZ72" s="146" t="e">
        <f t="shared" si="358"/>
        <v>#N/A</v>
      </c>
      <c r="MA72" s="146" t="e">
        <f t="shared" si="358"/>
        <v>#N/A</v>
      </c>
      <c r="MB72" s="146" t="e">
        <f t="shared" si="358"/>
        <v>#N/A</v>
      </c>
      <c r="MC72" s="146" t="e">
        <f t="shared" si="358"/>
        <v>#N/A</v>
      </c>
      <c r="MD72" s="146" t="e">
        <f t="shared" si="358"/>
        <v>#N/A</v>
      </c>
      <c r="ME72" s="146" t="e">
        <f t="shared" si="358"/>
        <v>#N/A</v>
      </c>
      <c r="MF72" s="146" t="e">
        <f t="shared" si="358"/>
        <v>#N/A</v>
      </c>
      <c r="MG72" s="146" t="e">
        <f t="shared" si="358"/>
        <v>#N/A</v>
      </c>
      <c r="MH72" s="146" t="e">
        <f t="shared" si="358"/>
        <v>#N/A</v>
      </c>
      <c r="MI72" s="146" t="e">
        <f t="shared" si="358"/>
        <v>#N/A</v>
      </c>
      <c r="MJ72" s="146" t="e">
        <f t="shared" si="358"/>
        <v>#N/A</v>
      </c>
      <c r="MK72" s="146" t="e">
        <f t="shared" si="358"/>
        <v>#N/A</v>
      </c>
      <c r="ML72" s="146" t="e">
        <f t="shared" si="358"/>
        <v>#N/A</v>
      </c>
      <c r="MM72" s="146" t="e">
        <f t="shared" si="358"/>
        <v>#N/A</v>
      </c>
      <c r="MN72" s="146" t="e">
        <f t="shared" si="358"/>
        <v>#N/A</v>
      </c>
      <c r="MO72" s="146" t="e">
        <f t="shared" si="366"/>
        <v>#N/A</v>
      </c>
      <c r="MP72" s="146" t="e">
        <f t="shared" si="331"/>
        <v>#N/A</v>
      </c>
      <c r="MQ72" s="146" t="e">
        <f t="shared" si="331"/>
        <v>#N/A</v>
      </c>
      <c r="MR72" s="146" t="e">
        <f t="shared" si="331"/>
        <v>#N/A</v>
      </c>
      <c r="MS72" s="146" t="e">
        <f t="shared" si="344"/>
        <v>#N/A</v>
      </c>
      <c r="MT72" s="146" t="e">
        <f t="shared" si="344"/>
        <v>#N/A</v>
      </c>
      <c r="MU72" s="146" t="e">
        <f t="shared" si="344"/>
        <v>#N/A</v>
      </c>
      <c r="MV72" s="146" t="e">
        <f t="shared" si="344"/>
        <v>#N/A</v>
      </c>
      <c r="MW72" s="146" t="e">
        <f t="shared" si="344"/>
        <v>#N/A</v>
      </c>
      <c r="MX72" s="146" t="e">
        <f t="shared" si="344"/>
        <v>#N/A</v>
      </c>
      <c r="MY72" s="146" t="e">
        <f t="shared" si="344"/>
        <v>#N/A</v>
      </c>
      <c r="MZ72" s="146" t="e">
        <f t="shared" si="344"/>
        <v>#N/A</v>
      </c>
      <c r="NA72" s="146" t="e">
        <f t="shared" si="344"/>
        <v>#N/A</v>
      </c>
      <c r="NB72" s="146" t="e">
        <f t="shared" si="344"/>
        <v>#N/A</v>
      </c>
      <c r="NC72" s="146" t="e">
        <f t="shared" si="344"/>
        <v>#N/A</v>
      </c>
      <c r="ND72" s="146" t="e">
        <f t="shared" si="344"/>
        <v>#N/A</v>
      </c>
      <c r="NE72" s="146" t="e">
        <f t="shared" si="344"/>
        <v>#N/A</v>
      </c>
      <c r="NF72" s="146" t="e">
        <f t="shared" si="344"/>
        <v>#N/A</v>
      </c>
      <c r="NG72" s="146" t="e">
        <f t="shared" si="344"/>
        <v>#N/A</v>
      </c>
      <c r="NH72" s="146" t="e">
        <f t="shared" si="339"/>
        <v>#N/A</v>
      </c>
      <c r="NI72" s="146" t="e">
        <f t="shared" si="339"/>
        <v>#N/A</v>
      </c>
      <c r="NJ72" s="146" t="e">
        <f t="shared" si="339"/>
        <v>#N/A</v>
      </c>
      <c r="NK72" s="146" t="e">
        <f t="shared" si="339"/>
        <v>#N/A</v>
      </c>
      <c r="NL72" s="146" t="e">
        <f t="shared" si="339"/>
        <v>#N/A</v>
      </c>
      <c r="NM72" s="146" t="e">
        <f t="shared" si="339"/>
        <v>#N/A</v>
      </c>
      <c r="NN72" s="146" t="e">
        <f t="shared" si="339"/>
        <v>#N/A</v>
      </c>
      <c r="NO72" s="146" t="e">
        <f t="shared" si="339"/>
        <v>#N/A</v>
      </c>
      <c r="NP72" s="146" t="e">
        <f t="shared" si="339"/>
        <v>#N/A</v>
      </c>
      <c r="NQ72" s="146" t="e">
        <f t="shared" si="339"/>
        <v>#N/A</v>
      </c>
      <c r="NR72" s="146" t="e">
        <f t="shared" si="339"/>
        <v>#N/A</v>
      </c>
      <c r="NS72" s="146" t="e">
        <f t="shared" si="339"/>
        <v>#N/A</v>
      </c>
      <c r="NT72" s="146" t="e">
        <f t="shared" si="339"/>
        <v>#N/A</v>
      </c>
      <c r="NU72" s="146" t="e">
        <f t="shared" si="339"/>
        <v>#N/A</v>
      </c>
      <c r="NV72" s="146" t="e">
        <f t="shared" si="339"/>
        <v>#N/A</v>
      </c>
      <c r="NW72" s="146" t="e">
        <f t="shared" si="335"/>
        <v>#N/A</v>
      </c>
      <c r="NX72" s="146" t="e">
        <f t="shared" si="335"/>
        <v>#N/A</v>
      </c>
      <c r="NY72" s="146" t="e">
        <f t="shared" si="335"/>
        <v>#N/A</v>
      </c>
      <c r="NZ72" s="146" t="e">
        <f t="shared" si="335"/>
        <v>#N/A</v>
      </c>
      <c r="OA72" s="146" t="e">
        <f t="shared" si="335"/>
        <v>#N/A</v>
      </c>
      <c r="OB72" s="146" t="e">
        <f t="shared" si="335"/>
        <v>#N/A</v>
      </c>
      <c r="OC72" s="146" t="e">
        <f t="shared" si="335"/>
        <v>#N/A</v>
      </c>
      <c r="OD72" s="146" t="e">
        <f t="shared" si="335"/>
        <v>#N/A</v>
      </c>
      <c r="OE72" s="146" t="e">
        <f t="shared" si="335"/>
        <v>#N/A</v>
      </c>
      <c r="OF72" s="146" t="e">
        <f t="shared" si="335"/>
        <v>#N/A</v>
      </c>
      <c r="OG72" s="146" t="e">
        <f t="shared" si="335"/>
        <v>#N/A</v>
      </c>
      <c r="OH72" s="146" t="e">
        <f t="shared" si="335"/>
        <v>#N/A</v>
      </c>
      <c r="OI72" s="146" t="e">
        <f t="shared" si="335"/>
        <v>#N/A</v>
      </c>
      <c r="OJ72" s="146" t="e">
        <f t="shared" si="335"/>
        <v>#N/A</v>
      </c>
      <c r="OK72" s="146" t="e">
        <f t="shared" si="335"/>
        <v>#N/A</v>
      </c>
      <c r="OL72" s="146" t="e">
        <f t="shared" si="359"/>
        <v>#N/A</v>
      </c>
      <c r="OM72" s="146" t="e">
        <f t="shared" si="359"/>
        <v>#N/A</v>
      </c>
      <c r="ON72" s="146" t="e">
        <f t="shared" si="359"/>
        <v>#N/A</v>
      </c>
      <c r="OO72" s="146" t="e">
        <f t="shared" si="359"/>
        <v>#N/A</v>
      </c>
      <c r="OP72" s="146" t="e">
        <f t="shared" si="359"/>
        <v>#N/A</v>
      </c>
      <c r="OQ72" s="146" t="e">
        <f t="shared" si="359"/>
        <v>#N/A</v>
      </c>
      <c r="OR72" s="146" t="e">
        <f t="shared" si="359"/>
        <v>#N/A</v>
      </c>
      <c r="OS72" s="146" t="e">
        <f t="shared" si="359"/>
        <v>#N/A</v>
      </c>
      <c r="OT72" s="146" t="e">
        <f t="shared" si="359"/>
        <v>#N/A</v>
      </c>
      <c r="OU72" s="146" t="e">
        <f t="shared" si="359"/>
        <v>#N/A</v>
      </c>
      <c r="OV72" s="146" t="e">
        <f t="shared" si="359"/>
        <v>#N/A</v>
      </c>
      <c r="OW72" s="146" t="e">
        <f t="shared" si="359"/>
        <v>#N/A</v>
      </c>
      <c r="OX72" s="146" t="e">
        <f t="shared" si="359"/>
        <v>#N/A</v>
      </c>
      <c r="OY72" s="146" t="e">
        <f t="shared" si="359"/>
        <v>#N/A</v>
      </c>
      <c r="OZ72" s="146" t="e">
        <f t="shared" si="359"/>
        <v>#N/A</v>
      </c>
      <c r="PA72" s="146" t="e">
        <f t="shared" si="367"/>
        <v>#N/A</v>
      </c>
      <c r="PB72" s="146" t="e">
        <f t="shared" si="349"/>
        <v>#N/A</v>
      </c>
      <c r="PC72" s="146" t="e">
        <f t="shared" si="349"/>
        <v>#N/A</v>
      </c>
      <c r="PD72" s="146" t="e">
        <f t="shared" si="349"/>
        <v>#N/A</v>
      </c>
      <c r="PE72" s="146" t="e">
        <f t="shared" si="349"/>
        <v>#N/A</v>
      </c>
      <c r="PF72" s="146" t="e">
        <f t="shared" si="349"/>
        <v>#N/A</v>
      </c>
      <c r="PG72" s="146" t="e">
        <f t="shared" si="349"/>
        <v>#N/A</v>
      </c>
      <c r="PH72" s="146" t="e">
        <f t="shared" si="349"/>
        <v>#N/A</v>
      </c>
      <c r="PI72" s="146" t="e">
        <f t="shared" si="349"/>
        <v>#N/A</v>
      </c>
    </row>
    <row r="73" spans="1:425" hidden="1" x14ac:dyDescent="0.45">
      <c r="A73" s="4">
        <v>70</v>
      </c>
      <c r="B73" s="319" t="str">
        <f>IFERROR(_xlfn.LOGNORM.INV(VLookups!$B$22,LN($G73),LN($K73)),"")</f>
        <v/>
      </c>
      <c r="C73" s="81"/>
      <c r="D73" s="319" t="str">
        <f>IFERROR(_xlfn.LOGNORM.INV(VLookups!$B$23,LN($G73),LN($K73)),"")</f>
        <v/>
      </c>
      <c r="E73" s="32" t="str">
        <f t="shared" si="350"/>
        <v/>
      </c>
      <c r="F73" s="32" t="str">
        <f t="shared" si="351"/>
        <v/>
      </c>
      <c r="G73" s="65" t="str">
        <f>IF(AND(C73&gt;0,NOT(ISBLANK(H73))),IF(VLOOKUP($C$3,VLookups!$A$17:$B$18,2,FALSE),C73*VLOOKUP(H73,VLookups!$A$4:$B$13,2,FALSE),C73),"")</f>
        <v/>
      </c>
      <c r="H73" s="21"/>
      <c r="I73" s="53"/>
      <c r="J73" s="237"/>
      <c r="K73" s="320" t="str">
        <f>IF(C73&gt;0,IF(ISBLANK(J73),IF(ISBLANK(H73),"",VLOOKUP(H73,VLookups!$A$4:$C$13,3,FALSE)),J73),"")</f>
        <v/>
      </c>
      <c r="L73" s="320" t="str">
        <f t="shared" si="352"/>
        <v/>
      </c>
      <c r="M73" s="67" t="str">
        <f t="shared" si="353"/>
        <v/>
      </c>
      <c r="N73" s="81"/>
      <c r="O73" s="230" t="str">
        <f>IF(AND(N73&gt;0,C73&gt;0,NOT(K73="")),ABS(VLOOKUP($N$1,VLookups!$A$27:$B$28,2,FALSE)-_xlfn.LOGNORM.DIST(N73,LN(G73),LN(K73),TRUE)),"")</f>
        <v/>
      </c>
      <c r="P73" s="80" t="str">
        <f>IF(AND($B73&gt;0,$C73&gt;0,$D73&gt;0,NOT(ISBLANK($H73))),_xlfn.LOGNORM.INV(ABS(VLOOKUP($N$1,VLookups!$A$27:$B$28,2,FALSE)-P$3),LN($G73),LN($K73)),"")</f>
        <v/>
      </c>
      <c r="Q73" s="79" t="str">
        <f>IF(AND($B73&gt;0,$C73&gt;0,$D73&gt;0,NOT(ISBLANK($H73))),_xlfn.LOGNORM.INV(ABS(VLOOKUP($N$1,VLookups!$A$27:$B$28,2,FALSE)-Q$3),LN($G73),LN($K73)),"")</f>
        <v/>
      </c>
      <c r="R73" s="80" t="str">
        <f>IF(AND($B73&gt;0,$C73&gt;0,$D73&gt;0,NOT(ISBLANK($H73))),_xlfn.LOGNORM.INV(ABS(VLOOKUP($N$1,VLookups!$A$27:$B$28,2,FALSE)-R$3),LN($G73),LN($K73)),"")</f>
        <v/>
      </c>
      <c r="S73" s="79" t="str">
        <f>IF(AND($B73&gt;0,$C73&gt;0,$D73&gt;0,NOT(ISBLANK($H73))),_xlfn.LOGNORM.INV(ABS(VLOOKUP($N$1,VLookups!$A$27:$B$28,2,FALSE)-S$3),LN($G73),LN($K73)),"")</f>
        <v/>
      </c>
      <c r="T73" s="80" t="str">
        <f>IF(AND($B73&gt;0,$C73&gt;0,$D73&gt;0,NOT(ISBLANK($H73))),_xlfn.LOGNORM.INV(ABS(VLOOKUP($N$1,VLookups!$A$27:$B$28,2,FALSE)-T$3),LN($G73),LN($K73)),"")</f>
        <v/>
      </c>
      <c r="U73" s="79" t="str">
        <f>IF(AND($B73&gt;0,$C73&gt;0,$D73&gt;0,NOT(ISBLANK($H73))),_xlfn.LOGNORM.INV(ABS(VLOOKUP($N$1,VLookups!$A$27:$B$28,2,FALSE)-U$3),LN($G73),LN($K73)),"")</f>
        <v/>
      </c>
      <c r="V73" s="5"/>
      <c r="W73" s="145" t="str">
        <f t="shared" si="354"/>
        <v/>
      </c>
      <c r="X73" s="145" t="str">
        <f t="shared" si="355"/>
        <v/>
      </c>
      <c r="Y73" s="46" t="str">
        <f t="shared" ref="Y73" si="558">IF(ISNONTEXT($W73),X73+$W73,"")</f>
        <v/>
      </c>
      <c r="Z73" s="46" t="str">
        <f t="shared" si="369"/>
        <v/>
      </c>
      <c r="AA73" s="46" t="str">
        <f t="shared" si="370"/>
        <v/>
      </c>
      <c r="AB73" s="46" t="str">
        <f t="shared" si="371"/>
        <v/>
      </c>
      <c r="AC73" s="46" t="str">
        <f t="shared" si="372"/>
        <v/>
      </c>
      <c r="AD73" s="46" t="str">
        <f t="shared" si="373"/>
        <v/>
      </c>
      <c r="AE73" s="46" t="str">
        <f t="shared" si="374"/>
        <v/>
      </c>
      <c r="AF73" s="46" t="str">
        <f t="shared" si="375"/>
        <v/>
      </c>
      <c r="AG73" s="46" t="str">
        <f t="shared" si="376"/>
        <v/>
      </c>
      <c r="AH73" s="46" t="str">
        <f t="shared" si="377"/>
        <v/>
      </c>
      <c r="AI73" s="46" t="str">
        <f t="shared" si="378"/>
        <v/>
      </c>
      <c r="AJ73" s="46" t="str">
        <f t="shared" si="379"/>
        <v/>
      </c>
      <c r="AK73" s="46" t="str">
        <f t="shared" si="380"/>
        <v/>
      </c>
      <c r="AL73" s="46" t="str">
        <f t="shared" si="381"/>
        <v/>
      </c>
      <c r="AM73" s="46" t="str">
        <f t="shared" si="382"/>
        <v/>
      </c>
      <c r="AN73" s="46" t="str">
        <f t="shared" si="383"/>
        <v/>
      </c>
      <c r="AO73" s="46" t="str">
        <f t="shared" si="384"/>
        <v/>
      </c>
      <c r="AP73" s="46" t="str">
        <f t="shared" si="385"/>
        <v/>
      </c>
      <c r="AQ73" s="46" t="str">
        <f t="shared" si="386"/>
        <v/>
      </c>
      <c r="AR73" s="46" t="str">
        <f t="shared" si="387"/>
        <v/>
      </c>
      <c r="AS73" s="46" t="str">
        <f t="shared" si="388"/>
        <v/>
      </c>
      <c r="AT73" s="46" t="str">
        <f t="shared" si="389"/>
        <v/>
      </c>
      <c r="AU73" s="46" t="str">
        <f t="shared" si="390"/>
        <v/>
      </c>
      <c r="AV73" s="46" t="str">
        <f t="shared" si="391"/>
        <v/>
      </c>
      <c r="AW73" s="46" t="str">
        <f t="shared" si="392"/>
        <v/>
      </c>
      <c r="AX73" s="46" t="str">
        <f t="shared" si="393"/>
        <v/>
      </c>
      <c r="AY73" s="46" t="str">
        <f t="shared" si="394"/>
        <v/>
      </c>
      <c r="AZ73" s="46" t="str">
        <f t="shared" si="395"/>
        <v/>
      </c>
      <c r="BA73" s="46" t="str">
        <f t="shared" si="396"/>
        <v/>
      </c>
      <c r="BB73" s="46" t="str">
        <f t="shared" si="397"/>
        <v/>
      </c>
      <c r="BC73" s="46" t="str">
        <f t="shared" si="398"/>
        <v/>
      </c>
      <c r="BD73" s="46" t="str">
        <f t="shared" si="399"/>
        <v/>
      </c>
      <c r="BE73" s="46" t="str">
        <f t="shared" si="400"/>
        <v/>
      </c>
      <c r="BF73" s="46" t="str">
        <f t="shared" si="401"/>
        <v/>
      </c>
      <c r="BG73" s="46" t="str">
        <f t="shared" si="402"/>
        <v/>
      </c>
      <c r="BH73" s="46" t="str">
        <f t="shared" si="403"/>
        <v/>
      </c>
      <c r="BI73" s="46" t="str">
        <f t="shared" si="404"/>
        <v/>
      </c>
      <c r="BJ73" s="46" t="str">
        <f t="shared" si="405"/>
        <v/>
      </c>
      <c r="BK73" s="46" t="str">
        <f t="shared" si="406"/>
        <v/>
      </c>
      <c r="BL73" s="46" t="str">
        <f t="shared" si="407"/>
        <v/>
      </c>
      <c r="BM73" s="46" t="str">
        <f t="shared" si="408"/>
        <v/>
      </c>
      <c r="BN73" s="46" t="str">
        <f t="shared" si="409"/>
        <v/>
      </c>
      <c r="BO73" s="46" t="str">
        <f t="shared" si="410"/>
        <v/>
      </c>
      <c r="BP73" s="46" t="str">
        <f t="shared" si="411"/>
        <v/>
      </c>
      <c r="BQ73" s="46" t="str">
        <f t="shared" si="412"/>
        <v/>
      </c>
      <c r="BR73" s="46" t="str">
        <f t="shared" si="413"/>
        <v/>
      </c>
      <c r="BS73" s="46" t="str">
        <f t="shared" si="414"/>
        <v/>
      </c>
      <c r="BT73" s="46" t="str">
        <f t="shared" si="415"/>
        <v/>
      </c>
      <c r="BU73" s="46" t="str">
        <f t="shared" si="416"/>
        <v/>
      </c>
      <c r="BV73" s="46" t="str">
        <f t="shared" si="417"/>
        <v/>
      </c>
      <c r="BW73" s="46" t="str">
        <f t="shared" si="418"/>
        <v/>
      </c>
      <c r="BX73" s="46" t="str">
        <f t="shared" si="419"/>
        <v/>
      </c>
      <c r="BY73" s="46" t="str">
        <f t="shared" si="420"/>
        <v/>
      </c>
      <c r="BZ73" s="46" t="str">
        <f t="shared" si="421"/>
        <v/>
      </c>
      <c r="CA73" s="46" t="str">
        <f t="shared" si="422"/>
        <v/>
      </c>
      <c r="CB73" s="46" t="str">
        <f t="shared" si="423"/>
        <v/>
      </c>
      <c r="CC73" s="46" t="str">
        <f t="shared" si="424"/>
        <v/>
      </c>
      <c r="CD73" s="46" t="str">
        <f t="shared" si="425"/>
        <v/>
      </c>
      <c r="CE73" s="46" t="str">
        <f t="shared" si="426"/>
        <v/>
      </c>
      <c r="CF73" s="46" t="str">
        <f t="shared" si="427"/>
        <v/>
      </c>
      <c r="CG73" s="46" t="str">
        <f t="shared" si="428"/>
        <v/>
      </c>
      <c r="CH73" s="46" t="str">
        <f t="shared" si="429"/>
        <v/>
      </c>
      <c r="CI73" s="46" t="str">
        <f t="shared" si="430"/>
        <v/>
      </c>
      <c r="CJ73" s="46" t="str">
        <f t="shared" si="431"/>
        <v/>
      </c>
      <c r="CK73" s="46" t="str">
        <f t="shared" si="362"/>
        <v/>
      </c>
      <c r="CL73" s="46" t="str">
        <f t="shared" si="432"/>
        <v/>
      </c>
      <c r="CM73" s="46" t="str">
        <f t="shared" si="433"/>
        <v/>
      </c>
      <c r="CN73" s="46" t="str">
        <f t="shared" si="434"/>
        <v/>
      </c>
      <c r="CO73" s="46" t="str">
        <f t="shared" si="435"/>
        <v/>
      </c>
      <c r="CP73" s="46" t="str">
        <f t="shared" si="436"/>
        <v/>
      </c>
      <c r="CQ73" s="46" t="str">
        <f t="shared" si="437"/>
        <v/>
      </c>
      <c r="CR73" s="46" t="str">
        <f t="shared" si="438"/>
        <v/>
      </c>
      <c r="CS73" s="46" t="str">
        <f t="shared" si="439"/>
        <v/>
      </c>
      <c r="CT73" s="46" t="str">
        <f t="shared" si="440"/>
        <v/>
      </c>
      <c r="CU73" s="46" t="str">
        <f t="shared" si="441"/>
        <v/>
      </c>
      <c r="CV73" s="46" t="str">
        <f t="shared" si="442"/>
        <v/>
      </c>
      <c r="CW73" s="46" t="str">
        <f t="shared" si="443"/>
        <v/>
      </c>
      <c r="CX73" s="46" t="str">
        <f t="shared" si="444"/>
        <v/>
      </c>
      <c r="CY73" s="46" t="str">
        <f t="shared" si="445"/>
        <v/>
      </c>
      <c r="CZ73" s="46" t="str">
        <f t="shared" si="446"/>
        <v/>
      </c>
      <c r="DA73" s="46" t="str">
        <f t="shared" si="447"/>
        <v/>
      </c>
      <c r="DB73" s="46" t="str">
        <f t="shared" si="448"/>
        <v/>
      </c>
      <c r="DC73" s="46" t="str">
        <f t="shared" si="449"/>
        <v/>
      </c>
      <c r="DD73" s="46" t="str">
        <f t="shared" si="450"/>
        <v/>
      </c>
      <c r="DE73" s="46" t="str">
        <f t="shared" si="451"/>
        <v/>
      </c>
      <c r="DF73" s="46" t="str">
        <f t="shared" si="452"/>
        <v/>
      </c>
      <c r="DG73" s="46" t="str">
        <f t="shared" si="453"/>
        <v/>
      </c>
      <c r="DH73" s="46" t="str">
        <f t="shared" si="454"/>
        <v/>
      </c>
      <c r="DI73" s="46" t="str">
        <f t="shared" si="455"/>
        <v/>
      </c>
      <c r="DJ73" s="46" t="str">
        <f t="shared" si="456"/>
        <v/>
      </c>
      <c r="DK73" s="46" t="str">
        <f t="shared" si="457"/>
        <v/>
      </c>
      <c r="DL73" s="46" t="str">
        <f t="shared" si="458"/>
        <v/>
      </c>
      <c r="DM73" s="46" t="str">
        <f t="shared" si="459"/>
        <v/>
      </c>
      <c r="DN73" s="46" t="str">
        <f t="shared" si="460"/>
        <v/>
      </c>
      <c r="DO73" s="46" t="str">
        <f t="shared" si="461"/>
        <v/>
      </c>
      <c r="DP73" s="46" t="str">
        <f t="shared" si="462"/>
        <v/>
      </c>
      <c r="DQ73" s="46" t="str">
        <f t="shared" si="463"/>
        <v/>
      </c>
      <c r="DR73" s="46" t="str">
        <f t="shared" si="464"/>
        <v/>
      </c>
      <c r="DS73" s="46" t="str">
        <f t="shared" si="465"/>
        <v/>
      </c>
      <c r="DT73" s="46" t="str">
        <f t="shared" si="466"/>
        <v/>
      </c>
      <c r="DU73" s="46" t="str">
        <f t="shared" si="467"/>
        <v/>
      </c>
      <c r="DV73" s="46" t="str">
        <f t="shared" si="468"/>
        <v/>
      </c>
      <c r="DW73" s="46" t="str">
        <f t="shared" si="469"/>
        <v/>
      </c>
      <c r="DX73" s="46" t="str">
        <f t="shared" si="470"/>
        <v/>
      </c>
      <c r="DY73" s="46" t="str">
        <f t="shared" si="471"/>
        <v/>
      </c>
      <c r="DZ73" s="46" t="str">
        <f t="shared" si="472"/>
        <v/>
      </c>
      <c r="EA73" s="46" t="str">
        <f t="shared" si="473"/>
        <v/>
      </c>
      <c r="EB73" s="46" t="str">
        <f t="shared" si="474"/>
        <v/>
      </c>
      <c r="EC73" s="46" t="str">
        <f t="shared" si="475"/>
        <v/>
      </c>
      <c r="ED73" s="46" t="str">
        <f t="shared" si="476"/>
        <v/>
      </c>
      <c r="EE73" s="46" t="str">
        <f t="shared" si="477"/>
        <v/>
      </c>
      <c r="EF73" s="46" t="str">
        <f t="shared" si="478"/>
        <v/>
      </c>
      <c r="EG73" s="46" t="str">
        <f t="shared" si="479"/>
        <v/>
      </c>
      <c r="EH73" s="46" t="str">
        <f t="shared" si="480"/>
        <v/>
      </c>
      <c r="EI73" s="46" t="str">
        <f t="shared" si="481"/>
        <v/>
      </c>
      <c r="EJ73" s="46" t="str">
        <f t="shared" si="482"/>
        <v/>
      </c>
      <c r="EK73" s="46" t="str">
        <f t="shared" si="483"/>
        <v/>
      </c>
      <c r="EL73" s="46" t="str">
        <f t="shared" si="484"/>
        <v/>
      </c>
      <c r="EM73" s="46" t="str">
        <f t="shared" si="485"/>
        <v/>
      </c>
      <c r="EN73" s="46" t="str">
        <f t="shared" si="486"/>
        <v/>
      </c>
      <c r="EO73" s="46" t="str">
        <f t="shared" si="487"/>
        <v/>
      </c>
      <c r="EP73" s="46" t="str">
        <f t="shared" si="488"/>
        <v/>
      </c>
      <c r="EQ73" s="46" t="str">
        <f t="shared" si="489"/>
        <v/>
      </c>
      <c r="ER73" s="46" t="str">
        <f t="shared" si="490"/>
        <v/>
      </c>
      <c r="ES73" s="46" t="str">
        <f t="shared" si="491"/>
        <v/>
      </c>
      <c r="ET73" s="46" t="str">
        <f t="shared" si="492"/>
        <v/>
      </c>
      <c r="EU73" s="46" t="str">
        <f t="shared" si="493"/>
        <v/>
      </c>
      <c r="EV73" s="46" t="str">
        <f t="shared" si="494"/>
        <v/>
      </c>
      <c r="EW73" s="46" t="str">
        <f t="shared" si="363"/>
        <v/>
      </c>
      <c r="EX73" s="46" t="str">
        <f t="shared" si="495"/>
        <v/>
      </c>
      <c r="EY73" s="46" t="str">
        <f t="shared" si="496"/>
        <v/>
      </c>
      <c r="EZ73" s="46" t="str">
        <f t="shared" si="497"/>
        <v/>
      </c>
      <c r="FA73" s="46" t="str">
        <f t="shared" si="498"/>
        <v/>
      </c>
      <c r="FB73" s="46" t="str">
        <f t="shared" si="499"/>
        <v/>
      </c>
      <c r="FC73" s="46" t="str">
        <f t="shared" si="500"/>
        <v/>
      </c>
      <c r="FD73" s="46" t="str">
        <f t="shared" si="501"/>
        <v/>
      </c>
      <c r="FE73" s="46" t="str">
        <f t="shared" si="502"/>
        <v/>
      </c>
      <c r="FF73" s="46" t="str">
        <f t="shared" si="503"/>
        <v/>
      </c>
      <c r="FG73" s="46" t="str">
        <f t="shared" si="504"/>
        <v/>
      </c>
      <c r="FH73" s="46" t="str">
        <f t="shared" si="505"/>
        <v/>
      </c>
      <c r="FI73" s="46" t="str">
        <f t="shared" si="506"/>
        <v/>
      </c>
      <c r="FJ73" s="46" t="str">
        <f t="shared" si="507"/>
        <v/>
      </c>
      <c r="FK73" s="46" t="str">
        <f t="shared" si="508"/>
        <v/>
      </c>
      <c r="FL73" s="46" t="str">
        <f t="shared" si="509"/>
        <v/>
      </c>
      <c r="FM73" s="46" t="str">
        <f t="shared" si="510"/>
        <v/>
      </c>
      <c r="FN73" s="46" t="str">
        <f t="shared" si="511"/>
        <v/>
      </c>
      <c r="FO73" s="46" t="str">
        <f t="shared" si="512"/>
        <v/>
      </c>
      <c r="FP73" s="46" t="str">
        <f t="shared" si="513"/>
        <v/>
      </c>
      <c r="FQ73" s="46" t="str">
        <f t="shared" si="514"/>
        <v/>
      </c>
      <c r="FR73" s="46" t="str">
        <f t="shared" si="515"/>
        <v/>
      </c>
      <c r="FS73" s="46" t="str">
        <f t="shared" si="516"/>
        <v/>
      </c>
      <c r="FT73" s="46" t="str">
        <f t="shared" si="517"/>
        <v/>
      </c>
      <c r="FU73" s="46" t="str">
        <f t="shared" si="518"/>
        <v/>
      </c>
      <c r="FV73" s="46" t="str">
        <f t="shared" si="519"/>
        <v/>
      </c>
      <c r="FW73" s="46" t="str">
        <f t="shared" si="520"/>
        <v/>
      </c>
      <c r="FX73" s="46" t="str">
        <f t="shared" si="521"/>
        <v/>
      </c>
      <c r="FY73" s="46" t="str">
        <f t="shared" si="522"/>
        <v/>
      </c>
      <c r="FZ73" s="46" t="str">
        <f t="shared" si="523"/>
        <v/>
      </c>
      <c r="GA73" s="46" t="str">
        <f t="shared" si="524"/>
        <v/>
      </c>
      <c r="GB73" s="46" t="str">
        <f t="shared" si="525"/>
        <v/>
      </c>
      <c r="GC73" s="46" t="str">
        <f t="shared" si="526"/>
        <v/>
      </c>
      <c r="GD73" s="46" t="str">
        <f t="shared" si="527"/>
        <v/>
      </c>
      <c r="GE73" s="46" t="str">
        <f t="shared" si="528"/>
        <v/>
      </c>
      <c r="GF73" s="46" t="str">
        <f t="shared" si="529"/>
        <v/>
      </c>
      <c r="GG73" s="46" t="str">
        <f t="shared" si="530"/>
        <v/>
      </c>
      <c r="GH73" s="46" t="str">
        <f t="shared" si="531"/>
        <v/>
      </c>
      <c r="GI73" s="46" t="str">
        <f t="shared" si="532"/>
        <v/>
      </c>
      <c r="GJ73" s="46" t="str">
        <f t="shared" si="533"/>
        <v/>
      </c>
      <c r="GK73" s="46" t="str">
        <f t="shared" si="534"/>
        <v/>
      </c>
      <c r="GL73" s="46" t="str">
        <f t="shared" si="535"/>
        <v/>
      </c>
      <c r="GM73" s="46" t="str">
        <f t="shared" si="536"/>
        <v/>
      </c>
      <c r="GN73" s="46" t="str">
        <f t="shared" si="537"/>
        <v/>
      </c>
      <c r="GO73" s="46" t="str">
        <f t="shared" si="538"/>
        <v/>
      </c>
      <c r="GP73" s="46" t="str">
        <f t="shared" si="539"/>
        <v/>
      </c>
      <c r="GQ73" s="46" t="str">
        <f t="shared" si="540"/>
        <v/>
      </c>
      <c r="GR73" s="46" t="str">
        <f t="shared" si="541"/>
        <v/>
      </c>
      <c r="GS73" s="46" t="str">
        <f t="shared" si="542"/>
        <v/>
      </c>
      <c r="GT73" s="46" t="str">
        <f t="shared" si="543"/>
        <v/>
      </c>
      <c r="GU73" s="46" t="str">
        <f t="shared" si="544"/>
        <v/>
      </c>
      <c r="GV73" s="46" t="str">
        <f t="shared" si="545"/>
        <v/>
      </c>
      <c r="GW73" s="46" t="str">
        <f t="shared" si="546"/>
        <v/>
      </c>
      <c r="GX73" s="46" t="str">
        <f t="shared" si="547"/>
        <v/>
      </c>
      <c r="GY73" s="46" t="str">
        <f t="shared" si="548"/>
        <v/>
      </c>
      <c r="GZ73" s="46" t="str">
        <f t="shared" si="549"/>
        <v/>
      </c>
      <c r="HA73" s="46" t="str">
        <f t="shared" si="550"/>
        <v/>
      </c>
      <c r="HB73" s="46" t="str">
        <f t="shared" si="551"/>
        <v/>
      </c>
      <c r="HC73" s="46" t="str">
        <f t="shared" si="552"/>
        <v/>
      </c>
      <c r="HD73" s="46" t="str">
        <f t="shared" si="553"/>
        <v/>
      </c>
      <c r="HE73" s="46" t="str">
        <f t="shared" si="554"/>
        <v/>
      </c>
      <c r="HF73" s="46" t="str">
        <f t="shared" si="555"/>
        <v/>
      </c>
      <c r="HG73" s="46" t="str">
        <f t="shared" si="556"/>
        <v/>
      </c>
      <c r="HH73" s="46" t="str">
        <f t="shared" si="557"/>
        <v/>
      </c>
      <c r="HI73" s="46" t="str">
        <f t="shared" si="364"/>
        <v/>
      </c>
      <c r="HJ73" s="46" t="str">
        <f t="shared" si="241"/>
        <v/>
      </c>
      <c r="HK73" s="46" t="str">
        <f t="shared" si="242"/>
        <v/>
      </c>
      <c r="HL73" s="46" t="str">
        <f t="shared" si="243"/>
        <v/>
      </c>
      <c r="HM73" s="46" t="str">
        <f t="shared" si="244"/>
        <v/>
      </c>
      <c r="HN73" s="46" t="str">
        <f t="shared" si="245"/>
        <v/>
      </c>
      <c r="HO73" s="46" t="str">
        <f t="shared" si="246"/>
        <v/>
      </c>
      <c r="HP73" s="46" t="str">
        <f t="shared" si="247"/>
        <v/>
      </c>
      <c r="HQ73" s="146" t="e">
        <f t="shared" si="348"/>
        <v>#N/A</v>
      </c>
      <c r="HR73" s="146" t="e">
        <f t="shared" si="329"/>
        <v>#N/A</v>
      </c>
      <c r="HS73" s="146" t="e">
        <f t="shared" si="329"/>
        <v>#N/A</v>
      </c>
      <c r="HT73" s="146" t="e">
        <f t="shared" si="329"/>
        <v>#N/A</v>
      </c>
      <c r="HU73" s="146" t="e">
        <f t="shared" si="342"/>
        <v>#N/A</v>
      </c>
      <c r="HV73" s="146" t="e">
        <f t="shared" si="342"/>
        <v>#N/A</v>
      </c>
      <c r="HW73" s="146" t="e">
        <f t="shared" si="342"/>
        <v>#N/A</v>
      </c>
      <c r="HX73" s="146" t="e">
        <f t="shared" si="342"/>
        <v>#N/A</v>
      </c>
      <c r="HY73" s="146" t="e">
        <f t="shared" si="342"/>
        <v>#N/A</v>
      </c>
      <c r="HZ73" s="146" t="e">
        <f t="shared" si="342"/>
        <v>#N/A</v>
      </c>
      <c r="IA73" s="146" t="e">
        <f t="shared" si="342"/>
        <v>#N/A</v>
      </c>
      <c r="IB73" s="146" t="e">
        <f t="shared" si="342"/>
        <v>#N/A</v>
      </c>
      <c r="IC73" s="146" t="e">
        <f t="shared" si="342"/>
        <v>#N/A</v>
      </c>
      <c r="ID73" s="146" t="e">
        <f t="shared" si="342"/>
        <v>#N/A</v>
      </c>
      <c r="IE73" s="146" t="e">
        <f t="shared" si="342"/>
        <v>#N/A</v>
      </c>
      <c r="IF73" s="146" t="e">
        <f t="shared" si="342"/>
        <v>#N/A</v>
      </c>
      <c r="IG73" s="146" t="e">
        <f t="shared" si="342"/>
        <v>#N/A</v>
      </c>
      <c r="IH73" s="146" t="e">
        <f t="shared" si="342"/>
        <v>#N/A</v>
      </c>
      <c r="II73" s="146" t="e">
        <f t="shared" si="342"/>
        <v>#N/A</v>
      </c>
      <c r="IJ73" s="146" t="e">
        <f t="shared" si="337"/>
        <v>#N/A</v>
      </c>
      <c r="IK73" s="146" t="e">
        <f t="shared" si="337"/>
        <v>#N/A</v>
      </c>
      <c r="IL73" s="146" t="e">
        <f t="shared" si="337"/>
        <v>#N/A</v>
      </c>
      <c r="IM73" s="146" t="e">
        <f t="shared" si="337"/>
        <v>#N/A</v>
      </c>
      <c r="IN73" s="146" t="e">
        <f t="shared" si="337"/>
        <v>#N/A</v>
      </c>
      <c r="IO73" s="146" t="e">
        <f t="shared" si="337"/>
        <v>#N/A</v>
      </c>
      <c r="IP73" s="146" t="e">
        <f t="shared" si="337"/>
        <v>#N/A</v>
      </c>
      <c r="IQ73" s="146" t="e">
        <f t="shared" si="337"/>
        <v>#N/A</v>
      </c>
      <c r="IR73" s="146" t="e">
        <f t="shared" si="337"/>
        <v>#N/A</v>
      </c>
      <c r="IS73" s="146" t="e">
        <f t="shared" si="337"/>
        <v>#N/A</v>
      </c>
      <c r="IT73" s="146" t="e">
        <f t="shared" si="337"/>
        <v>#N/A</v>
      </c>
      <c r="IU73" s="146" t="e">
        <f t="shared" si="337"/>
        <v>#N/A</v>
      </c>
      <c r="IV73" s="146" t="e">
        <f t="shared" si="337"/>
        <v>#N/A</v>
      </c>
      <c r="IW73" s="146" t="e">
        <f t="shared" si="337"/>
        <v>#N/A</v>
      </c>
      <c r="IX73" s="146" t="e">
        <f t="shared" si="337"/>
        <v>#N/A</v>
      </c>
      <c r="IY73" s="146" t="e">
        <f t="shared" si="333"/>
        <v>#N/A</v>
      </c>
      <c r="IZ73" s="146" t="e">
        <f t="shared" si="333"/>
        <v>#N/A</v>
      </c>
      <c r="JA73" s="146" t="e">
        <f t="shared" si="333"/>
        <v>#N/A</v>
      </c>
      <c r="JB73" s="146" t="e">
        <f t="shared" si="333"/>
        <v>#N/A</v>
      </c>
      <c r="JC73" s="146" t="e">
        <f t="shared" si="333"/>
        <v>#N/A</v>
      </c>
      <c r="JD73" s="146" t="e">
        <f t="shared" si="333"/>
        <v>#N/A</v>
      </c>
      <c r="JE73" s="146" t="e">
        <f t="shared" si="333"/>
        <v>#N/A</v>
      </c>
      <c r="JF73" s="146" t="e">
        <f t="shared" si="333"/>
        <v>#N/A</v>
      </c>
      <c r="JG73" s="146" t="e">
        <f t="shared" si="333"/>
        <v>#N/A</v>
      </c>
      <c r="JH73" s="146" t="e">
        <f t="shared" si="333"/>
        <v>#N/A</v>
      </c>
      <c r="JI73" s="146" t="e">
        <f t="shared" si="333"/>
        <v>#N/A</v>
      </c>
      <c r="JJ73" s="146" t="e">
        <f t="shared" si="333"/>
        <v>#N/A</v>
      </c>
      <c r="JK73" s="146" t="e">
        <f t="shared" si="333"/>
        <v>#N/A</v>
      </c>
      <c r="JL73" s="146" t="e">
        <f t="shared" si="333"/>
        <v>#N/A</v>
      </c>
      <c r="JM73" s="146" t="e">
        <f t="shared" si="333"/>
        <v>#N/A</v>
      </c>
      <c r="JN73" s="146" t="e">
        <f t="shared" si="357"/>
        <v>#N/A</v>
      </c>
      <c r="JO73" s="146" t="e">
        <f t="shared" si="357"/>
        <v>#N/A</v>
      </c>
      <c r="JP73" s="146" t="e">
        <f t="shared" si="357"/>
        <v>#N/A</v>
      </c>
      <c r="JQ73" s="146" t="e">
        <f t="shared" si="357"/>
        <v>#N/A</v>
      </c>
      <c r="JR73" s="146" t="e">
        <f t="shared" si="357"/>
        <v>#N/A</v>
      </c>
      <c r="JS73" s="146" t="e">
        <f t="shared" si="357"/>
        <v>#N/A</v>
      </c>
      <c r="JT73" s="146" t="e">
        <f t="shared" si="357"/>
        <v>#N/A</v>
      </c>
      <c r="JU73" s="146" t="e">
        <f t="shared" si="357"/>
        <v>#N/A</v>
      </c>
      <c r="JV73" s="146" t="e">
        <f t="shared" si="357"/>
        <v>#N/A</v>
      </c>
      <c r="JW73" s="146" t="e">
        <f t="shared" si="357"/>
        <v>#N/A</v>
      </c>
      <c r="JX73" s="146" t="e">
        <f t="shared" si="357"/>
        <v>#N/A</v>
      </c>
      <c r="JY73" s="146" t="e">
        <f t="shared" si="357"/>
        <v>#N/A</v>
      </c>
      <c r="JZ73" s="146" t="e">
        <f t="shared" si="357"/>
        <v>#N/A</v>
      </c>
      <c r="KA73" s="146" t="e">
        <f t="shared" si="357"/>
        <v>#N/A</v>
      </c>
      <c r="KB73" s="146" t="e">
        <f t="shared" si="357"/>
        <v>#N/A</v>
      </c>
      <c r="KC73" s="146" t="e">
        <f t="shared" si="365"/>
        <v>#N/A</v>
      </c>
      <c r="KD73" s="146" t="e">
        <f t="shared" si="330"/>
        <v>#N/A</v>
      </c>
      <c r="KE73" s="146" t="e">
        <f t="shared" si="330"/>
        <v>#N/A</v>
      </c>
      <c r="KF73" s="146" t="e">
        <f t="shared" si="330"/>
        <v>#N/A</v>
      </c>
      <c r="KG73" s="146" t="e">
        <f t="shared" si="343"/>
        <v>#N/A</v>
      </c>
      <c r="KH73" s="146" t="e">
        <f t="shared" si="343"/>
        <v>#N/A</v>
      </c>
      <c r="KI73" s="146" t="e">
        <f t="shared" si="343"/>
        <v>#N/A</v>
      </c>
      <c r="KJ73" s="146" t="e">
        <f t="shared" si="343"/>
        <v>#N/A</v>
      </c>
      <c r="KK73" s="146" t="e">
        <f t="shared" si="343"/>
        <v>#N/A</v>
      </c>
      <c r="KL73" s="146" t="e">
        <f t="shared" si="343"/>
        <v>#N/A</v>
      </c>
      <c r="KM73" s="146" t="e">
        <f t="shared" si="343"/>
        <v>#N/A</v>
      </c>
      <c r="KN73" s="146" t="e">
        <f t="shared" si="343"/>
        <v>#N/A</v>
      </c>
      <c r="KO73" s="146" t="e">
        <f t="shared" si="343"/>
        <v>#N/A</v>
      </c>
      <c r="KP73" s="146" t="e">
        <f t="shared" si="343"/>
        <v>#N/A</v>
      </c>
      <c r="KQ73" s="146" t="e">
        <f t="shared" si="343"/>
        <v>#N/A</v>
      </c>
      <c r="KR73" s="146" t="e">
        <f t="shared" si="343"/>
        <v>#N/A</v>
      </c>
      <c r="KS73" s="146" t="e">
        <f t="shared" si="343"/>
        <v>#N/A</v>
      </c>
      <c r="KT73" s="146" t="e">
        <f t="shared" si="343"/>
        <v>#N/A</v>
      </c>
      <c r="KU73" s="146" t="e">
        <f t="shared" si="343"/>
        <v>#N/A</v>
      </c>
      <c r="KV73" s="146" t="e">
        <f t="shared" si="338"/>
        <v>#N/A</v>
      </c>
      <c r="KW73" s="146" t="e">
        <f t="shared" si="338"/>
        <v>#N/A</v>
      </c>
      <c r="KX73" s="146" t="e">
        <f t="shared" si="338"/>
        <v>#N/A</v>
      </c>
      <c r="KY73" s="146" t="e">
        <f t="shared" si="338"/>
        <v>#N/A</v>
      </c>
      <c r="KZ73" s="146" t="e">
        <f t="shared" si="338"/>
        <v>#N/A</v>
      </c>
      <c r="LA73" s="146" t="e">
        <f t="shared" si="338"/>
        <v>#N/A</v>
      </c>
      <c r="LB73" s="146" t="e">
        <f t="shared" si="338"/>
        <v>#N/A</v>
      </c>
      <c r="LC73" s="146" t="e">
        <f t="shared" si="338"/>
        <v>#N/A</v>
      </c>
      <c r="LD73" s="146" t="e">
        <f t="shared" si="338"/>
        <v>#N/A</v>
      </c>
      <c r="LE73" s="146" t="e">
        <f t="shared" si="338"/>
        <v>#N/A</v>
      </c>
      <c r="LF73" s="146" t="e">
        <f t="shared" si="338"/>
        <v>#N/A</v>
      </c>
      <c r="LG73" s="146" t="e">
        <f t="shared" si="338"/>
        <v>#N/A</v>
      </c>
      <c r="LH73" s="146" t="e">
        <f t="shared" si="338"/>
        <v>#N/A</v>
      </c>
      <c r="LI73" s="146" t="e">
        <f t="shared" si="338"/>
        <v>#N/A</v>
      </c>
      <c r="LJ73" s="146" t="e">
        <f t="shared" si="338"/>
        <v>#N/A</v>
      </c>
      <c r="LK73" s="146" t="e">
        <f t="shared" si="334"/>
        <v>#N/A</v>
      </c>
      <c r="LL73" s="146" t="e">
        <f t="shared" si="334"/>
        <v>#N/A</v>
      </c>
      <c r="LM73" s="146" t="e">
        <f t="shared" si="334"/>
        <v>#N/A</v>
      </c>
      <c r="LN73" s="146" t="e">
        <f t="shared" si="334"/>
        <v>#N/A</v>
      </c>
      <c r="LO73" s="146" t="e">
        <f t="shared" si="334"/>
        <v>#N/A</v>
      </c>
      <c r="LP73" s="146" t="e">
        <f t="shared" si="334"/>
        <v>#N/A</v>
      </c>
      <c r="LQ73" s="146" t="e">
        <f t="shared" si="334"/>
        <v>#N/A</v>
      </c>
      <c r="LR73" s="146" t="e">
        <f t="shared" si="334"/>
        <v>#N/A</v>
      </c>
      <c r="LS73" s="146" t="e">
        <f t="shared" si="334"/>
        <v>#N/A</v>
      </c>
      <c r="LT73" s="146" t="e">
        <f t="shared" si="334"/>
        <v>#N/A</v>
      </c>
      <c r="LU73" s="146" t="e">
        <f t="shared" si="334"/>
        <v>#N/A</v>
      </c>
      <c r="LV73" s="146" t="e">
        <f t="shared" si="334"/>
        <v>#N/A</v>
      </c>
      <c r="LW73" s="146" t="e">
        <f t="shared" si="334"/>
        <v>#N/A</v>
      </c>
      <c r="LX73" s="146" t="e">
        <f t="shared" si="334"/>
        <v>#N/A</v>
      </c>
      <c r="LY73" s="146" t="e">
        <f t="shared" si="334"/>
        <v>#N/A</v>
      </c>
      <c r="LZ73" s="146" t="e">
        <f t="shared" si="358"/>
        <v>#N/A</v>
      </c>
      <c r="MA73" s="146" t="e">
        <f t="shared" si="358"/>
        <v>#N/A</v>
      </c>
      <c r="MB73" s="146" t="e">
        <f t="shared" si="358"/>
        <v>#N/A</v>
      </c>
      <c r="MC73" s="146" t="e">
        <f t="shared" si="358"/>
        <v>#N/A</v>
      </c>
      <c r="MD73" s="146" t="e">
        <f t="shared" si="358"/>
        <v>#N/A</v>
      </c>
      <c r="ME73" s="146" t="e">
        <f t="shared" si="358"/>
        <v>#N/A</v>
      </c>
      <c r="MF73" s="146" t="e">
        <f t="shared" si="358"/>
        <v>#N/A</v>
      </c>
      <c r="MG73" s="146" t="e">
        <f t="shared" si="358"/>
        <v>#N/A</v>
      </c>
      <c r="MH73" s="146" t="e">
        <f t="shared" si="358"/>
        <v>#N/A</v>
      </c>
      <c r="MI73" s="146" t="e">
        <f t="shared" si="358"/>
        <v>#N/A</v>
      </c>
      <c r="MJ73" s="146" t="e">
        <f t="shared" si="358"/>
        <v>#N/A</v>
      </c>
      <c r="MK73" s="146" t="e">
        <f t="shared" si="358"/>
        <v>#N/A</v>
      </c>
      <c r="ML73" s="146" t="e">
        <f t="shared" si="358"/>
        <v>#N/A</v>
      </c>
      <c r="MM73" s="146" t="e">
        <f t="shared" si="358"/>
        <v>#N/A</v>
      </c>
      <c r="MN73" s="146" t="e">
        <f t="shared" si="358"/>
        <v>#N/A</v>
      </c>
      <c r="MO73" s="146" t="e">
        <f t="shared" si="366"/>
        <v>#N/A</v>
      </c>
      <c r="MP73" s="146" t="e">
        <f t="shared" si="331"/>
        <v>#N/A</v>
      </c>
      <c r="MQ73" s="146" t="e">
        <f t="shared" si="331"/>
        <v>#N/A</v>
      </c>
      <c r="MR73" s="146" t="e">
        <f t="shared" si="331"/>
        <v>#N/A</v>
      </c>
      <c r="MS73" s="146" t="e">
        <f t="shared" si="344"/>
        <v>#N/A</v>
      </c>
      <c r="MT73" s="146" t="e">
        <f t="shared" si="344"/>
        <v>#N/A</v>
      </c>
      <c r="MU73" s="146" t="e">
        <f t="shared" si="344"/>
        <v>#N/A</v>
      </c>
      <c r="MV73" s="146" t="e">
        <f t="shared" si="344"/>
        <v>#N/A</v>
      </c>
      <c r="MW73" s="146" t="e">
        <f t="shared" si="344"/>
        <v>#N/A</v>
      </c>
      <c r="MX73" s="146" t="e">
        <f t="shared" si="344"/>
        <v>#N/A</v>
      </c>
      <c r="MY73" s="146" t="e">
        <f t="shared" si="344"/>
        <v>#N/A</v>
      </c>
      <c r="MZ73" s="146" t="e">
        <f t="shared" si="344"/>
        <v>#N/A</v>
      </c>
      <c r="NA73" s="146" t="e">
        <f t="shared" si="344"/>
        <v>#N/A</v>
      </c>
      <c r="NB73" s="146" t="e">
        <f t="shared" si="344"/>
        <v>#N/A</v>
      </c>
      <c r="NC73" s="146" t="e">
        <f t="shared" si="344"/>
        <v>#N/A</v>
      </c>
      <c r="ND73" s="146" t="e">
        <f t="shared" si="344"/>
        <v>#N/A</v>
      </c>
      <c r="NE73" s="146" t="e">
        <f t="shared" si="344"/>
        <v>#N/A</v>
      </c>
      <c r="NF73" s="146" t="e">
        <f t="shared" si="344"/>
        <v>#N/A</v>
      </c>
      <c r="NG73" s="146" t="e">
        <f t="shared" si="344"/>
        <v>#N/A</v>
      </c>
      <c r="NH73" s="146" t="e">
        <f t="shared" si="339"/>
        <v>#N/A</v>
      </c>
      <c r="NI73" s="146" t="e">
        <f t="shared" si="339"/>
        <v>#N/A</v>
      </c>
      <c r="NJ73" s="146" t="e">
        <f t="shared" si="339"/>
        <v>#N/A</v>
      </c>
      <c r="NK73" s="146" t="e">
        <f t="shared" si="339"/>
        <v>#N/A</v>
      </c>
      <c r="NL73" s="146" t="e">
        <f t="shared" si="339"/>
        <v>#N/A</v>
      </c>
      <c r="NM73" s="146" t="e">
        <f t="shared" si="339"/>
        <v>#N/A</v>
      </c>
      <c r="NN73" s="146" t="e">
        <f t="shared" si="339"/>
        <v>#N/A</v>
      </c>
      <c r="NO73" s="146" t="e">
        <f t="shared" si="339"/>
        <v>#N/A</v>
      </c>
      <c r="NP73" s="146" t="e">
        <f t="shared" si="339"/>
        <v>#N/A</v>
      </c>
      <c r="NQ73" s="146" t="e">
        <f t="shared" si="339"/>
        <v>#N/A</v>
      </c>
      <c r="NR73" s="146" t="e">
        <f t="shared" si="339"/>
        <v>#N/A</v>
      </c>
      <c r="NS73" s="146" t="e">
        <f t="shared" si="339"/>
        <v>#N/A</v>
      </c>
      <c r="NT73" s="146" t="e">
        <f t="shared" si="339"/>
        <v>#N/A</v>
      </c>
      <c r="NU73" s="146" t="e">
        <f t="shared" si="339"/>
        <v>#N/A</v>
      </c>
      <c r="NV73" s="146" t="e">
        <f t="shared" si="339"/>
        <v>#N/A</v>
      </c>
      <c r="NW73" s="146" t="e">
        <f t="shared" si="335"/>
        <v>#N/A</v>
      </c>
      <c r="NX73" s="146" t="e">
        <f t="shared" si="335"/>
        <v>#N/A</v>
      </c>
      <c r="NY73" s="146" t="e">
        <f t="shared" si="335"/>
        <v>#N/A</v>
      </c>
      <c r="NZ73" s="146" t="e">
        <f t="shared" si="335"/>
        <v>#N/A</v>
      </c>
      <c r="OA73" s="146" t="e">
        <f t="shared" si="335"/>
        <v>#N/A</v>
      </c>
      <c r="OB73" s="146" t="e">
        <f t="shared" si="335"/>
        <v>#N/A</v>
      </c>
      <c r="OC73" s="146" t="e">
        <f t="shared" si="335"/>
        <v>#N/A</v>
      </c>
      <c r="OD73" s="146" t="e">
        <f t="shared" si="335"/>
        <v>#N/A</v>
      </c>
      <c r="OE73" s="146" t="e">
        <f t="shared" si="335"/>
        <v>#N/A</v>
      </c>
      <c r="OF73" s="146" t="e">
        <f t="shared" si="335"/>
        <v>#N/A</v>
      </c>
      <c r="OG73" s="146" t="e">
        <f t="shared" si="335"/>
        <v>#N/A</v>
      </c>
      <c r="OH73" s="146" t="e">
        <f t="shared" si="335"/>
        <v>#N/A</v>
      </c>
      <c r="OI73" s="146" t="e">
        <f t="shared" si="335"/>
        <v>#N/A</v>
      </c>
      <c r="OJ73" s="146" t="e">
        <f t="shared" si="335"/>
        <v>#N/A</v>
      </c>
      <c r="OK73" s="146" t="e">
        <f t="shared" si="335"/>
        <v>#N/A</v>
      </c>
      <c r="OL73" s="146" t="e">
        <f t="shared" si="359"/>
        <v>#N/A</v>
      </c>
      <c r="OM73" s="146" t="e">
        <f t="shared" si="359"/>
        <v>#N/A</v>
      </c>
      <c r="ON73" s="146" t="e">
        <f t="shared" si="359"/>
        <v>#N/A</v>
      </c>
      <c r="OO73" s="146" t="e">
        <f t="shared" si="359"/>
        <v>#N/A</v>
      </c>
      <c r="OP73" s="146" t="e">
        <f t="shared" si="359"/>
        <v>#N/A</v>
      </c>
      <c r="OQ73" s="146" t="e">
        <f t="shared" si="359"/>
        <v>#N/A</v>
      </c>
      <c r="OR73" s="146" t="e">
        <f t="shared" si="359"/>
        <v>#N/A</v>
      </c>
      <c r="OS73" s="146" t="e">
        <f t="shared" si="359"/>
        <v>#N/A</v>
      </c>
      <c r="OT73" s="146" t="e">
        <f t="shared" si="359"/>
        <v>#N/A</v>
      </c>
      <c r="OU73" s="146" t="e">
        <f t="shared" si="359"/>
        <v>#N/A</v>
      </c>
      <c r="OV73" s="146" t="e">
        <f t="shared" si="359"/>
        <v>#N/A</v>
      </c>
      <c r="OW73" s="146" t="e">
        <f t="shared" si="359"/>
        <v>#N/A</v>
      </c>
      <c r="OX73" s="146" t="e">
        <f t="shared" si="359"/>
        <v>#N/A</v>
      </c>
      <c r="OY73" s="146" t="e">
        <f t="shared" si="359"/>
        <v>#N/A</v>
      </c>
      <c r="OZ73" s="146" t="e">
        <f t="shared" si="359"/>
        <v>#N/A</v>
      </c>
      <c r="PA73" s="146" t="e">
        <f t="shared" si="367"/>
        <v>#N/A</v>
      </c>
      <c r="PB73" s="146" t="e">
        <f t="shared" si="349"/>
        <v>#N/A</v>
      </c>
      <c r="PC73" s="146" t="e">
        <f t="shared" si="349"/>
        <v>#N/A</v>
      </c>
      <c r="PD73" s="146" t="e">
        <f t="shared" si="349"/>
        <v>#N/A</v>
      </c>
      <c r="PE73" s="146" t="e">
        <f t="shared" si="349"/>
        <v>#N/A</v>
      </c>
      <c r="PF73" s="146" t="e">
        <f t="shared" si="349"/>
        <v>#N/A</v>
      </c>
      <c r="PG73" s="146" t="e">
        <f t="shared" si="349"/>
        <v>#N/A</v>
      </c>
      <c r="PH73" s="146" t="e">
        <f t="shared" si="349"/>
        <v>#N/A</v>
      </c>
      <c r="PI73" s="146" t="e">
        <f t="shared" si="349"/>
        <v>#N/A</v>
      </c>
    </row>
    <row r="74" spans="1:425" hidden="1" x14ac:dyDescent="0.45">
      <c r="A74" s="4">
        <v>71</v>
      </c>
      <c r="B74" s="319" t="str">
        <f>IFERROR(_xlfn.LOGNORM.INV(VLookups!$B$22,LN($G74),LN($K74)),"")</f>
        <v/>
      </c>
      <c r="C74" s="81"/>
      <c r="D74" s="319" t="str">
        <f>IFERROR(_xlfn.LOGNORM.INV(VLookups!$B$23,LN($G74),LN($K74)),"")</f>
        <v/>
      </c>
      <c r="E74" s="32" t="str">
        <f t="shared" si="350"/>
        <v/>
      </c>
      <c r="F74" s="32" t="str">
        <f t="shared" si="351"/>
        <v/>
      </c>
      <c r="G74" s="65" t="str">
        <f>IF(AND(C74&gt;0,NOT(ISBLANK(H74))),IF(VLOOKUP($C$3,VLookups!$A$17:$B$18,2,FALSE),C74*VLOOKUP(H74,VLookups!$A$4:$B$13,2,FALSE),C74),"")</f>
        <v/>
      </c>
      <c r="H74" s="21"/>
      <c r="I74" s="53"/>
      <c r="J74" s="237"/>
      <c r="K74" s="320" t="str">
        <f>IF(C74&gt;0,IF(ISBLANK(J74),IF(ISBLANK(H74),"",VLOOKUP(H74,VLookups!$A$4:$C$13,3,FALSE)),J74),"")</f>
        <v/>
      </c>
      <c r="L74" s="320" t="str">
        <f t="shared" si="352"/>
        <v/>
      </c>
      <c r="M74" s="67" t="str">
        <f t="shared" si="353"/>
        <v/>
      </c>
      <c r="N74" s="81"/>
      <c r="O74" s="230" t="str">
        <f>IF(AND(N74&gt;0,C74&gt;0,NOT(K74="")),ABS(VLOOKUP($N$1,VLookups!$A$27:$B$28,2,FALSE)-_xlfn.LOGNORM.DIST(N74,LN(G74),LN(K74),TRUE)),"")</f>
        <v/>
      </c>
      <c r="P74" s="80" t="str">
        <f>IF(AND($B74&gt;0,$C74&gt;0,$D74&gt;0,NOT(ISBLANK($H74))),_xlfn.LOGNORM.INV(ABS(VLOOKUP($N$1,VLookups!$A$27:$B$28,2,FALSE)-P$3),LN($G74),LN($K74)),"")</f>
        <v/>
      </c>
      <c r="Q74" s="79" t="str">
        <f>IF(AND($B74&gt;0,$C74&gt;0,$D74&gt;0,NOT(ISBLANK($H74))),_xlfn.LOGNORM.INV(ABS(VLOOKUP($N$1,VLookups!$A$27:$B$28,2,FALSE)-Q$3),LN($G74),LN($K74)),"")</f>
        <v/>
      </c>
      <c r="R74" s="80" t="str">
        <f>IF(AND($B74&gt;0,$C74&gt;0,$D74&gt;0,NOT(ISBLANK($H74))),_xlfn.LOGNORM.INV(ABS(VLOOKUP($N$1,VLookups!$A$27:$B$28,2,FALSE)-R$3),LN($G74),LN($K74)),"")</f>
        <v/>
      </c>
      <c r="S74" s="79" t="str">
        <f>IF(AND($B74&gt;0,$C74&gt;0,$D74&gt;0,NOT(ISBLANK($H74))),_xlfn.LOGNORM.INV(ABS(VLOOKUP($N$1,VLookups!$A$27:$B$28,2,FALSE)-S$3),LN($G74),LN($K74)),"")</f>
        <v/>
      </c>
      <c r="T74" s="80" t="str">
        <f>IF(AND($B74&gt;0,$C74&gt;0,$D74&gt;0,NOT(ISBLANK($H74))),_xlfn.LOGNORM.INV(ABS(VLOOKUP($N$1,VLookups!$A$27:$B$28,2,FALSE)-T$3),LN($G74),LN($K74)),"")</f>
        <v/>
      </c>
      <c r="U74" s="79" t="str">
        <f>IF(AND($B74&gt;0,$C74&gt;0,$D74&gt;0,NOT(ISBLANK($H74))),_xlfn.LOGNORM.INV(ABS(VLOOKUP($N$1,VLookups!$A$27:$B$28,2,FALSE)-U$3),LN($G74),LN($K74)),"")</f>
        <v/>
      </c>
      <c r="V74" s="5"/>
      <c r="W74" s="145" t="str">
        <f t="shared" si="354"/>
        <v/>
      </c>
      <c r="X74" s="145" t="str">
        <f t="shared" si="355"/>
        <v/>
      </c>
      <c r="Y74" s="46" t="str">
        <f t="shared" ref="Y74" si="559">IF(ISNONTEXT($W74),X74+$W74,"")</f>
        <v/>
      </c>
      <c r="Z74" s="46" t="str">
        <f t="shared" si="369"/>
        <v/>
      </c>
      <c r="AA74" s="46" t="str">
        <f t="shared" si="370"/>
        <v/>
      </c>
      <c r="AB74" s="46" t="str">
        <f t="shared" si="371"/>
        <v/>
      </c>
      <c r="AC74" s="46" t="str">
        <f t="shared" si="372"/>
        <v/>
      </c>
      <c r="AD74" s="46" t="str">
        <f t="shared" si="373"/>
        <v/>
      </c>
      <c r="AE74" s="46" t="str">
        <f t="shared" si="374"/>
        <v/>
      </c>
      <c r="AF74" s="46" t="str">
        <f t="shared" si="375"/>
        <v/>
      </c>
      <c r="AG74" s="46" t="str">
        <f t="shared" si="376"/>
        <v/>
      </c>
      <c r="AH74" s="46" t="str">
        <f t="shared" si="377"/>
        <v/>
      </c>
      <c r="AI74" s="46" t="str">
        <f t="shared" si="378"/>
        <v/>
      </c>
      <c r="AJ74" s="46" t="str">
        <f t="shared" si="379"/>
        <v/>
      </c>
      <c r="AK74" s="46" t="str">
        <f t="shared" si="380"/>
        <v/>
      </c>
      <c r="AL74" s="46" t="str">
        <f t="shared" si="381"/>
        <v/>
      </c>
      <c r="AM74" s="46" t="str">
        <f t="shared" si="382"/>
        <v/>
      </c>
      <c r="AN74" s="46" t="str">
        <f t="shared" si="383"/>
        <v/>
      </c>
      <c r="AO74" s="46" t="str">
        <f t="shared" si="384"/>
        <v/>
      </c>
      <c r="AP74" s="46" t="str">
        <f t="shared" si="385"/>
        <v/>
      </c>
      <c r="AQ74" s="46" t="str">
        <f t="shared" si="386"/>
        <v/>
      </c>
      <c r="AR74" s="46" t="str">
        <f t="shared" si="387"/>
        <v/>
      </c>
      <c r="AS74" s="46" t="str">
        <f t="shared" si="388"/>
        <v/>
      </c>
      <c r="AT74" s="46" t="str">
        <f t="shared" si="389"/>
        <v/>
      </c>
      <c r="AU74" s="46" t="str">
        <f t="shared" si="390"/>
        <v/>
      </c>
      <c r="AV74" s="46" t="str">
        <f t="shared" si="391"/>
        <v/>
      </c>
      <c r="AW74" s="46" t="str">
        <f t="shared" si="392"/>
        <v/>
      </c>
      <c r="AX74" s="46" t="str">
        <f t="shared" si="393"/>
        <v/>
      </c>
      <c r="AY74" s="46" t="str">
        <f t="shared" si="394"/>
        <v/>
      </c>
      <c r="AZ74" s="46" t="str">
        <f t="shared" si="395"/>
        <v/>
      </c>
      <c r="BA74" s="46" t="str">
        <f t="shared" si="396"/>
        <v/>
      </c>
      <c r="BB74" s="46" t="str">
        <f t="shared" si="397"/>
        <v/>
      </c>
      <c r="BC74" s="46" t="str">
        <f t="shared" si="398"/>
        <v/>
      </c>
      <c r="BD74" s="46" t="str">
        <f t="shared" si="399"/>
        <v/>
      </c>
      <c r="BE74" s="46" t="str">
        <f t="shared" si="400"/>
        <v/>
      </c>
      <c r="BF74" s="46" t="str">
        <f t="shared" si="401"/>
        <v/>
      </c>
      <c r="BG74" s="46" t="str">
        <f t="shared" si="402"/>
        <v/>
      </c>
      <c r="BH74" s="46" t="str">
        <f t="shared" si="403"/>
        <v/>
      </c>
      <c r="BI74" s="46" t="str">
        <f t="shared" si="404"/>
        <v/>
      </c>
      <c r="BJ74" s="46" t="str">
        <f t="shared" si="405"/>
        <v/>
      </c>
      <c r="BK74" s="46" t="str">
        <f t="shared" si="406"/>
        <v/>
      </c>
      <c r="BL74" s="46" t="str">
        <f t="shared" si="407"/>
        <v/>
      </c>
      <c r="BM74" s="46" t="str">
        <f t="shared" si="408"/>
        <v/>
      </c>
      <c r="BN74" s="46" t="str">
        <f t="shared" si="409"/>
        <v/>
      </c>
      <c r="BO74" s="46" t="str">
        <f t="shared" si="410"/>
        <v/>
      </c>
      <c r="BP74" s="46" t="str">
        <f t="shared" si="411"/>
        <v/>
      </c>
      <c r="BQ74" s="46" t="str">
        <f t="shared" si="412"/>
        <v/>
      </c>
      <c r="BR74" s="46" t="str">
        <f t="shared" si="413"/>
        <v/>
      </c>
      <c r="BS74" s="46" t="str">
        <f t="shared" si="414"/>
        <v/>
      </c>
      <c r="BT74" s="46" t="str">
        <f t="shared" si="415"/>
        <v/>
      </c>
      <c r="BU74" s="46" t="str">
        <f t="shared" si="416"/>
        <v/>
      </c>
      <c r="BV74" s="46" t="str">
        <f t="shared" si="417"/>
        <v/>
      </c>
      <c r="BW74" s="46" t="str">
        <f t="shared" si="418"/>
        <v/>
      </c>
      <c r="BX74" s="46" t="str">
        <f t="shared" si="419"/>
        <v/>
      </c>
      <c r="BY74" s="46" t="str">
        <f t="shared" si="420"/>
        <v/>
      </c>
      <c r="BZ74" s="46" t="str">
        <f t="shared" si="421"/>
        <v/>
      </c>
      <c r="CA74" s="46" t="str">
        <f t="shared" si="422"/>
        <v/>
      </c>
      <c r="CB74" s="46" t="str">
        <f t="shared" si="423"/>
        <v/>
      </c>
      <c r="CC74" s="46" t="str">
        <f t="shared" si="424"/>
        <v/>
      </c>
      <c r="CD74" s="46" t="str">
        <f t="shared" si="425"/>
        <v/>
      </c>
      <c r="CE74" s="46" t="str">
        <f t="shared" si="426"/>
        <v/>
      </c>
      <c r="CF74" s="46" t="str">
        <f t="shared" si="427"/>
        <v/>
      </c>
      <c r="CG74" s="46" t="str">
        <f t="shared" si="428"/>
        <v/>
      </c>
      <c r="CH74" s="46" t="str">
        <f t="shared" si="429"/>
        <v/>
      </c>
      <c r="CI74" s="46" t="str">
        <f t="shared" si="430"/>
        <v/>
      </c>
      <c r="CJ74" s="46" t="str">
        <f t="shared" si="431"/>
        <v/>
      </c>
      <c r="CK74" s="46" t="str">
        <f t="shared" si="362"/>
        <v/>
      </c>
      <c r="CL74" s="46" t="str">
        <f t="shared" si="432"/>
        <v/>
      </c>
      <c r="CM74" s="46" t="str">
        <f t="shared" si="433"/>
        <v/>
      </c>
      <c r="CN74" s="46" t="str">
        <f t="shared" si="434"/>
        <v/>
      </c>
      <c r="CO74" s="46" t="str">
        <f t="shared" si="435"/>
        <v/>
      </c>
      <c r="CP74" s="46" t="str">
        <f t="shared" si="436"/>
        <v/>
      </c>
      <c r="CQ74" s="46" t="str">
        <f t="shared" si="437"/>
        <v/>
      </c>
      <c r="CR74" s="46" t="str">
        <f t="shared" si="438"/>
        <v/>
      </c>
      <c r="CS74" s="46" t="str">
        <f t="shared" si="439"/>
        <v/>
      </c>
      <c r="CT74" s="46" t="str">
        <f t="shared" si="440"/>
        <v/>
      </c>
      <c r="CU74" s="46" t="str">
        <f t="shared" si="441"/>
        <v/>
      </c>
      <c r="CV74" s="46" t="str">
        <f t="shared" si="442"/>
        <v/>
      </c>
      <c r="CW74" s="46" t="str">
        <f t="shared" si="443"/>
        <v/>
      </c>
      <c r="CX74" s="46" t="str">
        <f t="shared" si="444"/>
        <v/>
      </c>
      <c r="CY74" s="46" t="str">
        <f t="shared" si="445"/>
        <v/>
      </c>
      <c r="CZ74" s="46" t="str">
        <f t="shared" si="446"/>
        <v/>
      </c>
      <c r="DA74" s="46" t="str">
        <f t="shared" si="447"/>
        <v/>
      </c>
      <c r="DB74" s="46" t="str">
        <f t="shared" si="448"/>
        <v/>
      </c>
      <c r="DC74" s="46" t="str">
        <f t="shared" si="449"/>
        <v/>
      </c>
      <c r="DD74" s="46" t="str">
        <f t="shared" si="450"/>
        <v/>
      </c>
      <c r="DE74" s="46" t="str">
        <f t="shared" si="451"/>
        <v/>
      </c>
      <c r="DF74" s="46" t="str">
        <f t="shared" si="452"/>
        <v/>
      </c>
      <c r="DG74" s="46" t="str">
        <f t="shared" si="453"/>
        <v/>
      </c>
      <c r="DH74" s="46" t="str">
        <f t="shared" si="454"/>
        <v/>
      </c>
      <c r="DI74" s="46" t="str">
        <f t="shared" si="455"/>
        <v/>
      </c>
      <c r="DJ74" s="46" t="str">
        <f t="shared" si="456"/>
        <v/>
      </c>
      <c r="DK74" s="46" t="str">
        <f t="shared" si="457"/>
        <v/>
      </c>
      <c r="DL74" s="46" t="str">
        <f t="shared" si="458"/>
        <v/>
      </c>
      <c r="DM74" s="46" t="str">
        <f t="shared" si="459"/>
        <v/>
      </c>
      <c r="DN74" s="46" t="str">
        <f t="shared" si="460"/>
        <v/>
      </c>
      <c r="DO74" s="46" t="str">
        <f t="shared" si="461"/>
        <v/>
      </c>
      <c r="DP74" s="46" t="str">
        <f t="shared" si="462"/>
        <v/>
      </c>
      <c r="DQ74" s="46" t="str">
        <f t="shared" si="463"/>
        <v/>
      </c>
      <c r="DR74" s="46" t="str">
        <f t="shared" si="464"/>
        <v/>
      </c>
      <c r="DS74" s="46" t="str">
        <f t="shared" si="465"/>
        <v/>
      </c>
      <c r="DT74" s="46" t="str">
        <f t="shared" si="466"/>
        <v/>
      </c>
      <c r="DU74" s="46" t="str">
        <f t="shared" si="467"/>
        <v/>
      </c>
      <c r="DV74" s="46" t="str">
        <f t="shared" si="468"/>
        <v/>
      </c>
      <c r="DW74" s="46" t="str">
        <f t="shared" si="469"/>
        <v/>
      </c>
      <c r="DX74" s="46" t="str">
        <f t="shared" si="470"/>
        <v/>
      </c>
      <c r="DY74" s="46" t="str">
        <f t="shared" si="471"/>
        <v/>
      </c>
      <c r="DZ74" s="46" t="str">
        <f t="shared" si="472"/>
        <v/>
      </c>
      <c r="EA74" s="46" t="str">
        <f t="shared" si="473"/>
        <v/>
      </c>
      <c r="EB74" s="46" t="str">
        <f t="shared" si="474"/>
        <v/>
      </c>
      <c r="EC74" s="46" t="str">
        <f t="shared" si="475"/>
        <v/>
      </c>
      <c r="ED74" s="46" t="str">
        <f t="shared" si="476"/>
        <v/>
      </c>
      <c r="EE74" s="46" t="str">
        <f t="shared" si="477"/>
        <v/>
      </c>
      <c r="EF74" s="46" t="str">
        <f t="shared" si="478"/>
        <v/>
      </c>
      <c r="EG74" s="46" t="str">
        <f t="shared" si="479"/>
        <v/>
      </c>
      <c r="EH74" s="46" t="str">
        <f t="shared" si="480"/>
        <v/>
      </c>
      <c r="EI74" s="46" t="str">
        <f t="shared" si="481"/>
        <v/>
      </c>
      <c r="EJ74" s="46" t="str">
        <f t="shared" si="482"/>
        <v/>
      </c>
      <c r="EK74" s="46" t="str">
        <f t="shared" si="483"/>
        <v/>
      </c>
      <c r="EL74" s="46" t="str">
        <f t="shared" si="484"/>
        <v/>
      </c>
      <c r="EM74" s="46" t="str">
        <f t="shared" si="485"/>
        <v/>
      </c>
      <c r="EN74" s="46" t="str">
        <f t="shared" si="486"/>
        <v/>
      </c>
      <c r="EO74" s="46" t="str">
        <f t="shared" si="487"/>
        <v/>
      </c>
      <c r="EP74" s="46" t="str">
        <f t="shared" si="488"/>
        <v/>
      </c>
      <c r="EQ74" s="46" t="str">
        <f t="shared" si="489"/>
        <v/>
      </c>
      <c r="ER74" s="46" t="str">
        <f t="shared" si="490"/>
        <v/>
      </c>
      <c r="ES74" s="46" t="str">
        <f t="shared" si="491"/>
        <v/>
      </c>
      <c r="ET74" s="46" t="str">
        <f t="shared" si="492"/>
        <v/>
      </c>
      <c r="EU74" s="46" t="str">
        <f t="shared" si="493"/>
        <v/>
      </c>
      <c r="EV74" s="46" t="str">
        <f t="shared" si="494"/>
        <v/>
      </c>
      <c r="EW74" s="46" t="str">
        <f t="shared" si="363"/>
        <v/>
      </c>
      <c r="EX74" s="46" t="str">
        <f t="shared" si="495"/>
        <v/>
      </c>
      <c r="EY74" s="46" t="str">
        <f t="shared" si="496"/>
        <v/>
      </c>
      <c r="EZ74" s="46" t="str">
        <f t="shared" si="497"/>
        <v/>
      </c>
      <c r="FA74" s="46" t="str">
        <f t="shared" si="498"/>
        <v/>
      </c>
      <c r="FB74" s="46" t="str">
        <f t="shared" si="499"/>
        <v/>
      </c>
      <c r="FC74" s="46" t="str">
        <f t="shared" si="500"/>
        <v/>
      </c>
      <c r="FD74" s="46" t="str">
        <f t="shared" si="501"/>
        <v/>
      </c>
      <c r="FE74" s="46" t="str">
        <f t="shared" si="502"/>
        <v/>
      </c>
      <c r="FF74" s="46" t="str">
        <f t="shared" si="503"/>
        <v/>
      </c>
      <c r="FG74" s="46" t="str">
        <f t="shared" si="504"/>
        <v/>
      </c>
      <c r="FH74" s="46" t="str">
        <f t="shared" si="505"/>
        <v/>
      </c>
      <c r="FI74" s="46" t="str">
        <f t="shared" si="506"/>
        <v/>
      </c>
      <c r="FJ74" s="46" t="str">
        <f t="shared" si="507"/>
        <v/>
      </c>
      <c r="FK74" s="46" t="str">
        <f t="shared" si="508"/>
        <v/>
      </c>
      <c r="FL74" s="46" t="str">
        <f t="shared" si="509"/>
        <v/>
      </c>
      <c r="FM74" s="46" t="str">
        <f t="shared" si="510"/>
        <v/>
      </c>
      <c r="FN74" s="46" t="str">
        <f t="shared" si="511"/>
        <v/>
      </c>
      <c r="FO74" s="46" t="str">
        <f t="shared" si="512"/>
        <v/>
      </c>
      <c r="FP74" s="46" t="str">
        <f t="shared" si="513"/>
        <v/>
      </c>
      <c r="FQ74" s="46" t="str">
        <f t="shared" si="514"/>
        <v/>
      </c>
      <c r="FR74" s="46" t="str">
        <f t="shared" si="515"/>
        <v/>
      </c>
      <c r="FS74" s="46" t="str">
        <f t="shared" si="516"/>
        <v/>
      </c>
      <c r="FT74" s="46" t="str">
        <f t="shared" si="517"/>
        <v/>
      </c>
      <c r="FU74" s="46" t="str">
        <f t="shared" si="518"/>
        <v/>
      </c>
      <c r="FV74" s="46" t="str">
        <f t="shared" si="519"/>
        <v/>
      </c>
      <c r="FW74" s="46" t="str">
        <f t="shared" si="520"/>
        <v/>
      </c>
      <c r="FX74" s="46" t="str">
        <f t="shared" si="521"/>
        <v/>
      </c>
      <c r="FY74" s="46" t="str">
        <f t="shared" si="522"/>
        <v/>
      </c>
      <c r="FZ74" s="46" t="str">
        <f t="shared" si="523"/>
        <v/>
      </c>
      <c r="GA74" s="46" t="str">
        <f t="shared" si="524"/>
        <v/>
      </c>
      <c r="GB74" s="46" t="str">
        <f t="shared" si="525"/>
        <v/>
      </c>
      <c r="GC74" s="46" t="str">
        <f t="shared" si="526"/>
        <v/>
      </c>
      <c r="GD74" s="46" t="str">
        <f t="shared" si="527"/>
        <v/>
      </c>
      <c r="GE74" s="46" t="str">
        <f t="shared" si="528"/>
        <v/>
      </c>
      <c r="GF74" s="46" t="str">
        <f t="shared" si="529"/>
        <v/>
      </c>
      <c r="GG74" s="46" t="str">
        <f t="shared" si="530"/>
        <v/>
      </c>
      <c r="GH74" s="46" t="str">
        <f t="shared" si="531"/>
        <v/>
      </c>
      <c r="GI74" s="46" t="str">
        <f t="shared" si="532"/>
        <v/>
      </c>
      <c r="GJ74" s="46" t="str">
        <f t="shared" si="533"/>
        <v/>
      </c>
      <c r="GK74" s="46" t="str">
        <f t="shared" si="534"/>
        <v/>
      </c>
      <c r="GL74" s="46" t="str">
        <f t="shared" si="535"/>
        <v/>
      </c>
      <c r="GM74" s="46" t="str">
        <f t="shared" si="536"/>
        <v/>
      </c>
      <c r="GN74" s="46" t="str">
        <f t="shared" si="537"/>
        <v/>
      </c>
      <c r="GO74" s="46" t="str">
        <f t="shared" si="538"/>
        <v/>
      </c>
      <c r="GP74" s="46" t="str">
        <f t="shared" si="539"/>
        <v/>
      </c>
      <c r="GQ74" s="46" t="str">
        <f t="shared" si="540"/>
        <v/>
      </c>
      <c r="GR74" s="46" t="str">
        <f t="shared" si="541"/>
        <v/>
      </c>
      <c r="GS74" s="46" t="str">
        <f t="shared" si="542"/>
        <v/>
      </c>
      <c r="GT74" s="46" t="str">
        <f t="shared" si="543"/>
        <v/>
      </c>
      <c r="GU74" s="46" t="str">
        <f t="shared" si="544"/>
        <v/>
      </c>
      <c r="GV74" s="46" t="str">
        <f t="shared" si="545"/>
        <v/>
      </c>
      <c r="GW74" s="46" t="str">
        <f t="shared" si="546"/>
        <v/>
      </c>
      <c r="GX74" s="46" t="str">
        <f t="shared" si="547"/>
        <v/>
      </c>
      <c r="GY74" s="46" t="str">
        <f t="shared" si="548"/>
        <v/>
      </c>
      <c r="GZ74" s="46" t="str">
        <f t="shared" si="549"/>
        <v/>
      </c>
      <c r="HA74" s="46" t="str">
        <f t="shared" si="550"/>
        <v/>
      </c>
      <c r="HB74" s="46" t="str">
        <f t="shared" si="551"/>
        <v/>
      </c>
      <c r="HC74" s="46" t="str">
        <f t="shared" si="552"/>
        <v/>
      </c>
      <c r="HD74" s="46" t="str">
        <f t="shared" si="553"/>
        <v/>
      </c>
      <c r="HE74" s="46" t="str">
        <f t="shared" si="554"/>
        <v/>
      </c>
      <c r="HF74" s="46" t="str">
        <f t="shared" si="555"/>
        <v/>
      </c>
      <c r="HG74" s="46" t="str">
        <f t="shared" si="556"/>
        <v/>
      </c>
      <c r="HH74" s="46" t="str">
        <f t="shared" si="557"/>
        <v/>
      </c>
      <c r="HI74" s="46" t="str">
        <f t="shared" si="364"/>
        <v/>
      </c>
      <c r="HJ74" s="46" t="str">
        <f t="shared" si="241"/>
        <v/>
      </c>
      <c r="HK74" s="46" t="str">
        <f t="shared" si="242"/>
        <v/>
      </c>
      <c r="HL74" s="46" t="str">
        <f t="shared" si="243"/>
        <v/>
      </c>
      <c r="HM74" s="46" t="str">
        <f t="shared" si="244"/>
        <v/>
      </c>
      <c r="HN74" s="46" t="str">
        <f t="shared" si="245"/>
        <v/>
      </c>
      <c r="HO74" s="46" t="str">
        <f t="shared" si="246"/>
        <v/>
      </c>
      <c r="HP74" s="46" t="str">
        <f t="shared" si="247"/>
        <v/>
      </c>
      <c r="HQ74" s="146" t="e">
        <f t="shared" si="348"/>
        <v>#N/A</v>
      </c>
      <c r="HR74" s="146" t="e">
        <f t="shared" si="329"/>
        <v>#N/A</v>
      </c>
      <c r="HS74" s="146" t="e">
        <f t="shared" si="329"/>
        <v>#N/A</v>
      </c>
      <c r="HT74" s="146" t="e">
        <f t="shared" si="329"/>
        <v>#N/A</v>
      </c>
      <c r="HU74" s="146" t="e">
        <f t="shared" si="342"/>
        <v>#N/A</v>
      </c>
      <c r="HV74" s="146" t="e">
        <f t="shared" si="342"/>
        <v>#N/A</v>
      </c>
      <c r="HW74" s="146" t="e">
        <f t="shared" si="342"/>
        <v>#N/A</v>
      </c>
      <c r="HX74" s="146" t="e">
        <f t="shared" si="342"/>
        <v>#N/A</v>
      </c>
      <c r="HY74" s="146" t="e">
        <f t="shared" si="342"/>
        <v>#N/A</v>
      </c>
      <c r="HZ74" s="146" t="e">
        <f t="shared" si="342"/>
        <v>#N/A</v>
      </c>
      <c r="IA74" s="146" t="e">
        <f t="shared" si="342"/>
        <v>#N/A</v>
      </c>
      <c r="IB74" s="146" t="e">
        <f t="shared" si="342"/>
        <v>#N/A</v>
      </c>
      <c r="IC74" s="146" t="e">
        <f t="shared" si="342"/>
        <v>#N/A</v>
      </c>
      <c r="ID74" s="146" t="e">
        <f t="shared" si="342"/>
        <v>#N/A</v>
      </c>
      <c r="IE74" s="146" t="e">
        <f t="shared" si="342"/>
        <v>#N/A</v>
      </c>
      <c r="IF74" s="146" t="e">
        <f t="shared" si="342"/>
        <v>#N/A</v>
      </c>
      <c r="IG74" s="146" t="e">
        <f t="shared" si="342"/>
        <v>#N/A</v>
      </c>
      <c r="IH74" s="146" t="e">
        <f t="shared" si="342"/>
        <v>#N/A</v>
      </c>
      <c r="II74" s="146" t="e">
        <f t="shared" si="342"/>
        <v>#N/A</v>
      </c>
      <c r="IJ74" s="146" t="e">
        <f t="shared" si="337"/>
        <v>#N/A</v>
      </c>
      <c r="IK74" s="146" t="e">
        <f t="shared" si="337"/>
        <v>#N/A</v>
      </c>
      <c r="IL74" s="146" t="e">
        <f t="shared" si="337"/>
        <v>#N/A</v>
      </c>
      <c r="IM74" s="146" t="e">
        <f t="shared" si="337"/>
        <v>#N/A</v>
      </c>
      <c r="IN74" s="146" t="e">
        <f t="shared" si="337"/>
        <v>#N/A</v>
      </c>
      <c r="IO74" s="146" t="e">
        <f t="shared" si="337"/>
        <v>#N/A</v>
      </c>
      <c r="IP74" s="146" t="e">
        <f t="shared" si="337"/>
        <v>#N/A</v>
      </c>
      <c r="IQ74" s="146" t="e">
        <f t="shared" si="337"/>
        <v>#N/A</v>
      </c>
      <c r="IR74" s="146" t="e">
        <f t="shared" si="337"/>
        <v>#N/A</v>
      </c>
      <c r="IS74" s="146" t="e">
        <f t="shared" si="337"/>
        <v>#N/A</v>
      </c>
      <c r="IT74" s="146" t="e">
        <f t="shared" si="337"/>
        <v>#N/A</v>
      </c>
      <c r="IU74" s="146" t="e">
        <f t="shared" si="337"/>
        <v>#N/A</v>
      </c>
      <c r="IV74" s="146" t="e">
        <f t="shared" si="337"/>
        <v>#N/A</v>
      </c>
      <c r="IW74" s="146" t="e">
        <f t="shared" si="337"/>
        <v>#N/A</v>
      </c>
      <c r="IX74" s="146" t="e">
        <f t="shared" si="337"/>
        <v>#N/A</v>
      </c>
      <c r="IY74" s="146" t="e">
        <f t="shared" si="333"/>
        <v>#N/A</v>
      </c>
      <c r="IZ74" s="146" t="e">
        <f t="shared" si="333"/>
        <v>#N/A</v>
      </c>
      <c r="JA74" s="146" t="e">
        <f t="shared" si="333"/>
        <v>#N/A</v>
      </c>
      <c r="JB74" s="146" t="e">
        <f t="shared" si="333"/>
        <v>#N/A</v>
      </c>
      <c r="JC74" s="146" t="e">
        <f t="shared" si="333"/>
        <v>#N/A</v>
      </c>
      <c r="JD74" s="146" t="e">
        <f t="shared" si="333"/>
        <v>#N/A</v>
      </c>
      <c r="JE74" s="146" t="e">
        <f t="shared" si="333"/>
        <v>#N/A</v>
      </c>
      <c r="JF74" s="146" t="e">
        <f t="shared" si="333"/>
        <v>#N/A</v>
      </c>
      <c r="JG74" s="146" t="e">
        <f t="shared" si="333"/>
        <v>#N/A</v>
      </c>
      <c r="JH74" s="146" t="e">
        <f t="shared" si="333"/>
        <v>#N/A</v>
      </c>
      <c r="JI74" s="146" t="e">
        <f t="shared" si="333"/>
        <v>#N/A</v>
      </c>
      <c r="JJ74" s="146" t="e">
        <f t="shared" si="333"/>
        <v>#N/A</v>
      </c>
      <c r="JK74" s="146" t="e">
        <f t="shared" si="333"/>
        <v>#N/A</v>
      </c>
      <c r="JL74" s="146" t="e">
        <f t="shared" si="333"/>
        <v>#N/A</v>
      </c>
      <c r="JM74" s="146" t="e">
        <f t="shared" si="333"/>
        <v>#N/A</v>
      </c>
      <c r="JN74" s="146" t="e">
        <f t="shared" si="357"/>
        <v>#N/A</v>
      </c>
      <c r="JO74" s="146" t="e">
        <f t="shared" si="357"/>
        <v>#N/A</v>
      </c>
      <c r="JP74" s="146" t="e">
        <f t="shared" si="357"/>
        <v>#N/A</v>
      </c>
      <c r="JQ74" s="146" t="e">
        <f t="shared" si="357"/>
        <v>#N/A</v>
      </c>
      <c r="JR74" s="146" t="e">
        <f t="shared" si="357"/>
        <v>#N/A</v>
      </c>
      <c r="JS74" s="146" t="e">
        <f t="shared" si="357"/>
        <v>#N/A</v>
      </c>
      <c r="JT74" s="146" t="e">
        <f t="shared" si="357"/>
        <v>#N/A</v>
      </c>
      <c r="JU74" s="146" t="e">
        <f t="shared" si="357"/>
        <v>#N/A</v>
      </c>
      <c r="JV74" s="146" t="e">
        <f t="shared" si="357"/>
        <v>#N/A</v>
      </c>
      <c r="JW74" s="146" t="e">
        <f t="shared" si="357"/>
        <v>#N/A</v>
      </c>
      <c r="JX74" s="146" t="e">
        <f t="shared" si="357"/>
        <v>#N/A</v>
      </c>
      <c r="JY74" s="146" t="e">
        <f t="shared" si="357"/>
        <v>#N/A</v>
      </c>
      <c r="JZ74" s="146" t="e">
        <f t="shared" si="357"/>
        <v>#N/A</v>
      </c>
      <c r="KA74" s="146" t="e">
        <f t="shared" si="357"/>
        <v>#N/A</v>
      </c>
      <c r="KB74" s="146" t="e">
        <f t="shared" si="357"/>
        <v>#N/A</v>
      </c>
      <c r="KC74" s="146" t="e">
        <f t="shared" si="365"/>
        <v>#N/A</v>
      </c>
      <c r="KD74" s="146" t="e">
        <f t="shared" si="330"/>
        <v>#N/A</v>
      </c>
      <c r="KE74" s="146" t="e">
        <f t="shared" si="330"/>
        <v>#N/A</v>
      </c>
      <c r="KF74" s="146" t="e">
        <f t="shared" si="330"/>
        <v>#N/A</v>
      </c>
      <c r="KG74" s="146" t="e">
        <f t="shared" si="343"/>
        <v>#N/A</v>
      </c>
      <c r="KH74" s="146" t="e">
        <f t="shared" si="343"/>
        <v>#N/A</v>
      </c>
      <c r="KI74" s="146" t="e">
        <f t="shared" si="343"/>
        <v>#N/A</v>
      </c>
      <c r="KJ74" s="146" t="e">
        <f t="shared" si="343"/>
        <v>#N/A</v>
      </c>
      <c r="KK74" s="146" t="e">
        <f t="shared" si="343"/>
        <v>#N/A</v>
      </c>
      <c r="KL74" s="146" t="e">
        <f t="shared" si="343"/>
        <v>#N/A</v>
      </c>
      <c r="KM74" s="146" t="e">
        <f t="shared" si="343"/>
        <v>#N/A</v>
      </c>
      <c r="KN74" s="146" t="e">
        <f t="shared" si="343"/>
        <v>#N/A</v>
      </c>
      <c r="KO74" s="146" t="e">
        <f t="shared" si="343"/>
        <v>#N/A</v>
      </c>
      <c r="KP74" s="146" t="e">
        <f t="shared" si="343"/>
        <v>#N/A</v>
      </c>
      <c r="KQ74" s="146" t="e">
        <f t="shared" si="343"/>
        <v>#N/A</v>
      </c>
      <c r="KR74" s="146" t="e">
        <f t="shared" si="343"/>
        <v>#N/A</v>
      </c>
      <c r="KS74" s="146" t="e">
        <f t="shared" si="343"/>
        <v>#N/A</v>
      </c>
      <c r="KT74" s="146" t="e">
        <f t="shared" si="343"/>
        <v>#N/A</v>
      </c>
      <c r="KU74" s="146" t="e">
        <f t="shared" si="343"/>
        <v>#N/A</v>
      </c>
      <c r="KV74" s="146" t="e">
        <f t="shared" si="338"/>
        <v>#N/A</v>
      </c>
      <c r="KW74" s="146" t="e">
        <f t="shared" si="338"/>
        <v>#N/A</v>
      </c>
      <c r="KX74" s="146" t="e">
        <f t="shared" si="338"/>
        <v>#N/A</v>
      </c>
      <c r="KY74" s="146" t="e">
        <f t="shared" si="338"/>
        <v>#N/A</v>
      </c>
      <c r="KZ74" s="146" t="e">
        <f t="shared" si="338"/>
        <v>#N/A</v>
      </c>
      <c r="LA74" s="146" t="e">
        <f t="shared" si="338"/>
        <v>#N/A</v>
      </c>
      <c r="LB74" s="146" t="e">
        <f t="shared" si="338"/>
        <v>#N/A</v>
      </c>
      <c r="LC74" s="146" t="e">
        <f t="shared" si="338"/>
        <v>#N/A</v>
      </c>
      <c r="LD74" s="146" t="e">
        <f t="shared" si="338"/>
        <v>#N/A</v>
      </c>
      <c r="LE74" s="146" t="e">
        <f t="shared" si="338"/>
        <v>#N/A</v>
      </c>
      <c r="LF74" s="146" t="e">
        <f t="shared" si="338"/>
        <v>#N/A</v>
      </c>
      <c r="LG74" s="146" t="e">
        <f t="shared" si="338"/>
        <v>#N/A</v>
      </c>
      <c r="LH74" s="146" t="e">
        <f t="shared" si="338"/>
        <v>#N/A</v>
      </c>
      <c r="LI74" s="146" t="e">
        <f t="shared" si="338"/>
        <v>#N/A</v>
      </c>
      <c r="LJ74" s="146" t="e">
        <f t="shared" si="338"/>
        <v>#N/A</v>
      </c>
      <c r="LK74" s="146" t="e">
        <f t="shared" si="334"/>
        <v>#N/A</v>
      </c>
      <c r="LL74" s="146" t="e">
        <f t="shared" si="334"/>
        <v>#N/A</v>
      </c>
      <c r="LM74" s="146" t="e">
        <f t="shared" si="334"/>
        <v>#N/A</v>
      </c>
      <c r="LN74" s="146" t="e">
        <f t="shared" si="334"/>
        <v>#N/A</v>
      </c>
      <c r="LO74" s="146" t="e">
        <f t="shared" si="334"/>
        <v>#N/A</v>
      </c>
      <c r="LP74" s="146" t="e">
        <f t="shared" si="334"/>
        <v>#N/A</v>
      </c>
      <c r="LQ74" s="146" t="e">
        <f t="shared" si="334"/>
        <v>#N/A</v>
      </c>
      <c r="LR74" s="146" t="e">
        <f t="shared" si="334"/>
        <v>#N/A</v>
      </c>
      <c r="LS74" s="146" t="e">
        <f t="shared" si="334"/>
        <v>#N/A</v>
      </c>
      <c r="LT74" s="146" t="e">
        <f t="shared" si="334"/>
        <v>#N/A</v>
      </c>
      <c r="LU74" s="146" t="e">
        <f t="shared" si="334"/>
        <v>#N/A</v>
      </c>
      <c r="LV74" s="146" t="e">
        <f t="shared" si="334"/>
        <v>#N/A</v>
      </c>
      <c r="LW74" s="146" t="e">
        <f t="shared" si="334"/>
        <v>#N/A</v>
      </c>
      <c r="LX74" s="146" t="e">
        <f t="shared" si="334"/>
        <v>#N/A</v>
      </c>
      <c r="LY74" s="146" t="e">
        <f t="shared" si="334"/>
        <v>#N/A</v>
      </c>
      <c r="LZ74" s="146" t="e">
        <f t="shared" si="358"/>
        <v>#N/A</v>
      </c>
      <c r="MA74" s="146" t="e">
        <f t="shared" si="358"/>
        <v>#N/A</v>
      </c>
      <c r="MB74" s="146" t="e">
        <f t="shared" si="358"/>
        <v>#N/A</v>
      </c>
      <c r="MC74" s="146" t="e">
        <f t="shared" si="358"/>
        <v>#N/A</v>
      </c>
      <c r="MD74" s="146" t="e">
        <f t="shared" si="358"/>
        <v>#N/A</v>
      </c>
      <c r="ME74" s="146" t="e">
        <f t="shared" si="358"/>
        <v>#N/A</v>
      </c>
      <c r="MF74" s="146" t="e">
        <f t="shared" si="358"/>
        <v>#N/A</v>
      </c>
      <c r="MG74" s="146" t="e">
        <f t="shared" si="358"/>
        <v>#N/A</v>
      </c>
      <c r="MH74" s="146" t="e">
        <f t="shared" si="358"/>
        <v>#N/A</v>
      </c>
      <c r="MI74" s="146" t="e">
        <f t="shared" si="358"/>
        <v>#N/A</v>
      </c>
      <c r="MJ74" s="146" t="e">
        <f t="shared" si="358"/>
        <v>#N/A</v>
      </c>
      <c r="MK74" s="146" t="e">
        <f t="shared" si="358"/>
        <v>#N/A</v>
      </c>
      <c r="ML74" s="146" t="e">
        <f t="shared" si="358"/>
        <v>#N/A</v>
      </c>
      <c r="MM74" s="146" t="e">
        <f t="shared" si="358"/>
        <v>#N/A</v>
      </c>
      <c r="MN74" s="146" t="e">
        <f t="shared" si="358"/>
        <v>#N/A</v>
      </c>
      <c r="MO74" s="146" t="e">
        <f t="shared" si="366"/>
        <v>#N/A</v>
      </c>
      <c r="MP74" s="146" t="e">
        <f t="shared" si="331"/>
        <v>#N/A</v>
      </c>
      <c r="MQ74" s="146" t="e">
        <f t="shared" si="331"/>
        <v>#N/A</v>
      </c>
      <c r="MR74" s="146" t="e">
        <f t="shared" si="331"/>
        <v>#N/A</v>
      </c>
      <c r="MS74" s="146" t="e">
        <f t="shared" si="344"/>
        <v>#N/A</v>
      </c>
      <c r="MT74" s="146" t="e">
        <f t="shared" si="344"/>
        <v>#N/A</v>
      </c>
      <c r="MU74" s="146" t="e">
        <f t="shared" si="344"/>
        <v>#N/A</v>
      </c>
      <c r="MV74" s="146" t="e">
        <f t="shared" si="344"/>
        <v>#N/A</v>
      </c>
      <c r="MW74" s="146" t="e">
        <f t="shared" si="344"/>
        <v>#N/A</v>
      </c>
      <c r="MX74" s="146" t="e">
        <f t="shared" si="344"/>
        <v>#N/A</v>
      </c>
      <c r="MY74" s="146" t="e">
        <f t="shared" si="344"/>
        <v>#N/A</v>
      </c>
      <c r="MZ74" s="146" t="e">
        <f t="shared" si="344"/>
        <v>#N/A</v>
      </c>
      <c r="NA74" s="146" t="e">
        <f t="shared" si="344"/>
        <v>#N/A</v>
      </c>
      <c r="NB74" s="146" t="e">
        <f t="shared" si="344"/>
        <v>#N/A</v>
      </c>
      <c r="NC74" s="146" t="e">
        <f t="shared" si="344"/>
        <v>#N/A</v>
      </c>
      <c r="ND74" s="146" t="e">
        <f t="shared" si="344"/>
        <v>#N/A</v>
      </c>
      <c r="NE74" s="146" t="e">
        <f t="shared" si="344"/>
        <v>#N/A</v>
      </c>
      <c r="NF74" s="146" t="e">
        <f t="shared" si="344"/>
        <v>#N/A</v>
      </c>
      <c r="NG74" s="146" t="e">
        <f t="shared" si="344"/>
        <v>#N/A</v>
      </c>
      <c r="NH74" s="146" t="e">
        <f t="shared" si="339"/>
        <v>#N/A</v>
      </c>
      <c r="NI74" s="146" t="e">
        <f t="shared" si="339"/>
        <v>#N/A</v>
      </c>
      <c r="NJ74" s="146" t="e">
        <f t="shared" si="339"/>
        <v>#N/A</v>
      </c>
      <c r="NK74" s="146" t="e">
        <f t="shared" si="339"/>
        <v>#N/A</v>
      </c>
      <c r="NL74" s="146" t="e">
        <f t="shared" si="339"/>
        <v>#N/A</v>
      </c>
      <c r="NM74" s="146" t="e">
        <f t="shared" si="339"/>
        <v>#N/A</v>
      </c>
      <c r="NN74" s="146" t="e">
        <f t="shared" si="339"/>
        <v>#N/A</v>
      </c>
      <c r="NO74" s="146" t="e">
        <f t="shared" si="339"/>
        <v>#N/A</v>
      </c>
      <c r="NP74" s="146" t="e">
        <f t="shared" si="339"/>
        <v>#N/A</v>
      </c>
      <c r="NQ74" s="146" t="e">
        <f t="shared" si="339"/>
        <v>#N/A</v>
      </c>
      <c r="NR74" s="146" t="e">
        <f t="shared" si="339"/>
        <v>#N/A</v>
      </c>
      <c r="NS74" s="146" t="e">
        <f t="shared" si="339"/>
        <v>#N/A</v>
      </c>
      <c r="NT74" s="146" t="e">
        <f t="shared" si="339"/>
        <v>#N/A</v>
      </c>
      <c r="NU74" s="146" t="e">
        <f t="shared" si="339"/>
        <v>#N/A</v>
      </c>
      <c r="NV74" s="146" t="e">
        <f t="shared" si="339"/>
        <v>#N/A</v>
      </c>
      <c r="NW74" s="146" t="e">
        <f t="shared" si="335"/>
        <v>#N/A</v>
      </c>
      <c r="NX74" s="146" t="e">
        <f t="shared" si="335"/>
        <v>#N/A</v>
      </c>
      <c r="NY74" s="146" t="e">
        <f t="shared" si="335"/>
        <v>#N/A</v>
      </c>
      <c r="NZ74" s="146" t="e">
        <f t="shared" si="335"/>
        <v>#N/A</v>
      </c>
      <c r="OA74" s="146" t="e">
        <f t="shared" si="335"/>
        <v>#N/A</v>
      </c>
      <c r="OB74" s="146" t="e">
        <f t="shared" si="335"/>
        <v>#N/A</v>
      </c>
      <c r="OC74" s="146" t="e">
        <f t="shared" si="335"/>
        <v>#N/A</v>
      </c>
      <c r="OD74" s="146" t="e">
        <f t="shared" si="335"/>
        <v>#N/A</v>
      </c>
      <c r="OE74" s="146" t="e">
        <f t="shared" si="335"/>
        <v>#N/A</v>
      </c>
      <c r="OF74" s="146" t="e">
        <f t="shared" si="335"/>
        <v>#N/A</v>
      </c>
      <c r="OG74" s="146" t="e">
        <f t="shared" si="335"/>
        <v>#N/A</v>
      </c>
      <c r="OH74" s="146" t="e">
        <f t="shared" si="335"/>
        <v>#N/A</v>
      </c>
      <c r="OI74" s="146" t="e">
        <f t="shared" si="335"/>
        <v>#N/A</v>
      </c>
      <c r="OJ74" s="146" t="e">
        <f t="shared" si="335"/>
        <v>#N/A</v>
      </c>
      <c r="OK74" s="146" t="e">
        <f t="shared" si="335"/>
        <v>#N/A</v>
      </c>
      <c r="OL74" s="146" t="e">
        <f t="shared" si="359"/>
        <v>#N/A</v>
      </c>
      <c r="OM74" s="146" t="e">
        <f t="shared" si="359"/>
        <v>#N/A</v>
      </c>
      <c r="ON74" s="146" t="e">
        <f t="shared" si="359"/>
        <v>#N/A</v>
      </c>
      <c r="OO74" s="146" t="e">
        <f t="shared" si="359"/>
        <v>#N/A</v>
      </c>
      <c r="OP74" s="146" t="e">
        <f t="shared" si="359"/>
        <v>#N/A</v>
      </c>
      <c r="OQ74" s="146" t="e">
        <f t="shared" si="359"/>
        <v>#N/A</v>
      </c>
      <c r="OR74" s="146" t="e">
        <f t="shared" si="359"/>
        <v>#N/A</v>
      </c>
      <c r="OS74" s="146" t="e">
        <f t="shared" si="359"/>
        <v>#N/A</v>
      </c>
      <c r="OT74" s="146" t="e">
        <f t="shared" si="359"/>
        <v>#N/A</v>
      </c>
      <c r="OU74" s="146" t="e">
        <f t="shared" si="359"/>
        <v>#N/A</v>
      </c>
      <c r="OV74" s="146" t="e">
        <f t="shared" si="359"/>
        <v>#N/A</v>
      </c>
      <c r="OW74" s="146" t="e">
        <f t="shared" si="359"/>
        <v>#N/A</v>
      </c>
      <c r="OX74" s="146" t="e">
        <f t="shared" si="359"/>
        <v>#N/A</v>
      </c>
      <c r="OY74" s="146" t="e">
        <f t="shared" si="359"/>
        <v>#N/A</v>
      </c>
      <c r="OZ74" s="146" t="e">
        <f t="shared" si="359"/>
        <v>#N/A</v>
      </c>
      <c r="PA74" s="146" t="e">
        <f t="shared" si="367"/>
        <v>#N/A</v>
      </c>
      <c r="PB74" s="146" t="e">
        <f t="shared" si="349"/>
        <v>#N/A</v>
      </c>
      <c r="PC74" s="146" t="e">
        <f t="shared" si="349"/>
        <v>#N/A</v>
      </c>
      <c r="PD74" s="146" t="e">
        <f t="shared" si="349"/>
        <v>#N/A</v>
      </c>
      <c r="PE74" s="146" t="e">
        <f t="shared" si="349"/>
        <v>#N/A</v>
      </c>
      <c r="PF74" s="146" t="e">
        <f t="shared" si="349"/>
        <v>#N/A</v>
      </c>
      <c r="PG74" s="146" t="e">
        <f t="shared" si="349"/>
        <v>#N/A</v>
      </c>
      <c r="PH74" s="146" t="e">
        <f t="shared" si="349"/>
        <v>#N/A</v>
      </c>
      <c r="PI74" s="146" t="e">
        <f t="shared" si="349"/>
        <v>#N/A</v>
      </c>
    </row>
    <row r="75" spans="1:425" hidden="1" x14ac:dyDescent="0.45">
      <c r="A75" s="4">
        <v>72</v>
      </c>
      <c r="B75" s="319" t="str">
        <f>IFERROR(_xlfn.LOGNORM.INV(VLookups!$B$22,LN($G75),LN($K75)),"")</f>
        <v/>
      </c>
      <c r="C75" s="81"/>
      <c r="D75" s="319" t="str">
        <f>IFERROR(_xlfn.LOGNORM.INV(VLookups!$B$23,LN($G75),LN($K75)),"")</f>
        <v/>
      </c>
      <c r="E75" s="32" t="str">
        <f t="shared" si="350"/>
        <v/>
      </c>
      <c r="F75" s="32" t="str">
        <f t="shared" si="351"/>
        <v/>
      </c>
      <c r="G75" s="65" t="str">
        <f>IF(AND(C75&gt;0,NOT(ISBLANK(H75))),IF(VLOOKUP($C$3,VLookups!$A$17:$B$18,2,FALSE),C75*VLOOKUP(H75,VLookups!$A$4:$B$13,2,FALSE),C75),"")</f>
        <v/>
      </c>
      <c r="H75" s="21"/>
      <c r="I75" s="53"/>
      <c r="J75" s="237"/>
      <c r="K75" s="320" t="str">
        <f>IF(C75&gt;0,IF(ISBLANK(J75),IF(ISBLANK(H75),"",VLOOKUP(H75,VLookups!$A$4:$C$13,3,FALSE)),J75),"")</f>
        <v/>
      </c>
      <c r="L75" s="320" t="str">
        <f t="shared" si="352"/>
        <v/>
      </c>
      <c r="M75" s="67" t="str">
        <f t="shared" si="353"/>
        <v/>
      </c>
      <c r="N75" s="81"/>
      <c r="O75" s="230" t="str">
        <f>IF(AND(N75&gt;0,C75&gt;0,NOT(K75="")),ABS(VLOOKUP($N$1,VLookups!$A$27:$B$28,2,FALSE)-_xlfn.LOGNORM.DIST(N75,LN(G75),LN(K75),TRUE)),"")</f>
        <v/>
      </c>
      <c r="P75" s="80" t="str">
        <f>IF(AND($B75&gt;0,$C75&gt;0,$D75&gt;0,NOT(ISBLANK($H75))),_xlfn.LOGNORM.INV(ABS(VLOOKUP($N$1,VLookups!$A$27:$B$28,2,FALSE)-P$3),LN($G75),LN($K75)),"")</f>
        <v/>
      </c>
      <c r="Q75" s="79" t="str">
        <f>IF(AND($B75&gt;0,$C75&gt;0,$D75&gt;0,NOT(ISBLANK($H75))),_xlfn.LOGNORM.INV(ABS(VLOOKUP($N$1,VLookups!$A$27:$B$28,2,FALSE)-Q$3),LN($G75),LN($K75)),"")</f>
        <v/>
      </c>
      <c r="R75" s="80" t="str">
        <f>IF(AND($B75&gt;0,$C75&gt;0,$D75&gt;0,NOT(ISBLANK($H75))),_xlfn.LOGNORM.INV(ABS(VLOOKUP($N$1,VLookups!$A$27:$B$28,2,FALSE)-R$3),LN($G75),LN($K75)),"")</f>
        <v/>
      </c>
      <c r="S75" s="79" t="str">
        <f>IF(AND($B75&gt;0,$C75&gt;0,$D75&gt;0,NOT(ISBLANK($H75))),_xlfn.LOGNORM.INV(ABS(VLOOKUP($N$1,VLookups!$A$27:$B$28,2,FALSE)-S$3),LN($G75),LN($K75)),"")</f>
        <v/>
      </c>
      <c r="T75" s="80" t="str">
        <f>IF(AND($B75&gt;0,$C75&gt;0,$D75&gt;0,NOT(ISBLANK($H75))),_xlfn.LOGNORM.INV(ABS(VLOOKUP($N$1,VLookups!$A$27:$B$28,2,FALSE)-T$3),LN($G75),LN($K75)),"")</f>
        <v/>
      </c>
      <c r="U75" s="79" t="str">
        <f>IF(AND($B75&gt;0,$C75&gt;0,$D75&gt;0,NOT(ISBLANK($H75))),_xlfn.LOGNORM.INV(ABS(VLOOKUP($N$1,VLookups!$A$27:$B$28,2,FALSE)-U$3),LN($G75),LN($K75)),"")</f>
        <v/>
      </c>
      <c r="V75" s="5"/>
      <c r="W75" s="145" t="str">
        <f t="shared" si="354"/>
        <v/>
      </c>
      <c r="X75" s="145" t="str">
        <f t="shared" si="355"/>
        <v/>
      </c>
      <c r="Y75" s="46" t="str">
        <f t="shared" ref="Y75" si="560">IF(ISNONTEXT($W75),X75+$W75,"")</f>
        <v/>
      </c>
      <c r="Z75" s="46" t="str">
        <f t="shared" si="369"/>
        <v/>
      </c>
      <c r="AA75" s="46" t="str">
        <f t="shared" si="370"/>
        <v/>
      </c>
      <c r="AB75" s="46" t="str">
        <f t="shared" si="371"/>
        <v/>
      </c>
      <c r="AC75" s="46" t="str">
        <f t="shared" si="372"/>
        <v/>
      </c>
      <c r="AD75" s="46" t="str">
        <f t="shared" si="373"/>
        <v/>
      </c>
      <c r="AE75" s="46" t="str">
        <f t="shared" si="374"/>
        <v/>
      </c>
      <c r="AF75" s="46" t="str">
        <f t="shared" si="375"/>
        <v/>
      </c>
      <c r="AG75" s="46" t="str">
        <f t="shared" si="376"/>
        <v/>
      </c>
      <c r="AH75" s="46" t="str">
        <f t="shared" si="377"/>
        <v/>
      </c>
      <c r="AI75" s="46" t="str">
        <f t="shared" si="378"/>
        <v/>
      </c>
      <c r="AJ75" s="46" t="str">
        <f t="shared" si="379"/>
        <v/>
      </c>
      <c r="AK75" s="46" t="str">
        <f t="shared" si="380"/>
        <v/>
      </c>
      <c r="AL75" s="46" t="str">
        <f t="shared" si="381"/>
        <v/>
      </c>
      <c r="AM75" s="46" t="str">
        <f t="shared" si="382"/>
        <v/>
      </c>
      <c r="AN75" s="46" t="str">
        <f t="shared" si="383"/>
        <v/>
      </c>
      <c r="AO75" s="46" t="str">
        <f t="shared" si="384"/>
        <v/>
      </c>
      <c r="AP75" s="46" t="str">
        <f t="shared" si="385"/>
        <v/>
      </c>
      <c r="AQ75" s="46" t="str">
        <f t="shared" si="386"/>
        <v/>
      </c>
      <c r="AR75" s="46" t="str">
        <f t="shared" si="387"/>
        <v/>
      </c>
      <c r="AS75" s="46" t="str">
        <f t="shared" si="388"/>
        <v/>
      </c>
      <c r="AT75" s="46" t="str">
        <f t="shared" si="389"/>
        <v/>
      </c>
      <c r="AU75" s="46" t="str">
        <f t="shared" si="390"/>
        <v/>
      </c>
      <c r="AV75" s="46" t="str">
        <f t="shared" si="391"/>
        <v/>
      </c>
      <c r="AW75" s="46" t="str">
        <f t="shared" si="392"/>
        <v/>
      </c>
      <c r="AX75" s="46" t="str">
        <f t="shared" si="393"/>
        <v/>
      </c>
      <c r="AY75" s="46" t="str">
        <f t="shared" si="394"/>
        <v/>
      </c>
      <c r="AZ75" s="46" t="str">
        <f t="shared" si="395"/>
        <v/>
      </c>
      <c r="BA75" s="46" t="str">
        <f t="shared" si="396"/>
        <v/>
      </c>
      <c r="BB75" s="46" t="str">
        <f t="shared" si="397"/>
        <v/>
      </c>
      <c r="BC75" s="46" t="str">
        <f t="shared" si="398"/>
        <v/>
      </c>
      <c r="BD75" s="46" t="str">
        <f t="shared" si="399"/>
        <v/>
      </c>
      <c r="BE75" s="46" t="str">
        <f t="shared" si="400"/>
        <v/>
      </c>
      <c r="BF75" s="46" t="str">
        <f t="shared" si="401"/>
        <v/>
      </c>
      <c r="BG75" s="46" t="str">
        <f t="shared" si="402"/>
        <v/>
      </c>
      <c r="BH75" s="46" t="str">
        <f t="shared" si="403"/>
        <v/>
      </c>
      <c r="BI75" s="46" t="str">
        <f t="shared" si="404"/>
        <v/>
      </c>
      <c r="BJ75" s="46" t="str">
        <f t="shared" si="405"/>
        <v/>
      </c>
      <c r="BK75" s="46" t="str">
        <f t="shared" si="406"/>
        <v/>
      </c>
      <c r="BL75" s="46" t="str">
        <f t="shared" si="407"/>
        <v/>
      </c>
      <c r="BM75" s="46" t="str">
        <f t="shared" si="408"/>
        <v/>
      </c>
      <c r="BN75" s="46" t="str">
        <f t="shared" si="409"/>
        <v/>
      </c>
      <c r="BO75" s="46" t="str">
        <f t="shared" si="410"/>
        <v/>
      </c>
      <c r="BP75" s="46" t="str">
        <f t="shared" si="411"/>
        <v/>
      </c>
      <c r="BQ75" s="46" t="str">
        <f t="shared" si="412"/>
        <v/>
      </c>
      <c r="BR75" s="46" t="str">
        <f t="shared" si="413"/>
        <v/>
      </c>
      <c r="BS75" s="46" t="str">
        <f t="shared" si="414"/>
        <v/>
      </c>
      <c r="BT75" s="46" t="str">
        <f t="shared" si="415"/>
        <v/>
      </c>
      <c r="BU75" s="46" t="str">
        <f t="shared" si="416"/>
        <v/>
      </c>
      <c r="BV75" s="46" t="str">
        <f t="shared" si="417"/>
        <v/>
      </c>
      <c r="BW75" s="46" t="str">
        <f t="shared" si="418"/>
        <v/>
      </c>
      <c r="BX75" s="46" t="str">
        <f t="shared" si="419"/>
        <v/>
      </c>
      <c r="BY75" s="46" t="str">
        <f t="shared" si="420"/>
        <v/>
      </c>
      <c r="BZ75" s="46" t="str">
        <f t="shared" si="421"/>
        <v/>
      </c>
      <c r="CA75" s="46" t="str">
        <f t="shared" si="422"/>
        <v/>
      </c>
      <c r="CB75" s="46" t="str">
        <f t="shared" si="423"/>
        <v/>
      </c>
      <c r="CC75" s="46" t="str">
        <f t="shared" si="424"/>
        <v/>
      </c>
      <c r="CD75" s="46" t="str">
        <f t="shared" si="425"/>
        <v/>
      </c>
      <c r="CE75" s="46" t="str">
        <f t="shared" si="426"/>
        <v/>
      </c>
      <c r="CF75" s="46" t="str">
        <f t="shared" si="427"/>
        <v/>
      </c>
      <c r="CG75" s="46" t="str">
        <f t="shared" si="428"/>
        <v/>
      </c>
      <c r="CH75" s="46" t="str">
        <f t="shared" si="429"/>
        <v/>
      </c>
      <c r="CI75" s="46" t="str">
        <f t="shared" si="430"/>
        <v/>
      </c>
      <c r="CJ75" s="46" t="str">
        <f t="shared" si="431"/>
        <v/>
      </c>
      <c r="CK75" s="46" t="str">
        <f t="shared" si="362"/>
        <v/>
      </c>
      <c r="CL75" s="46" t="str">
        <f t="shared" si="432"/>
        <v/>
      </c>
      <c r="CM75" s="46" t="str">
        <f t="shared" si="433"/>
        <v/>
      </c>
      <c r="CN75" s="46" t="str">
        <f t="shared" si="434"/>
        <v/>
      </c>
      <c r="CO75" s="46" t="str">
        <f t="shared" si="435"/>
        <v/>
      </c>
      <c r="CP75" s="46" t="str">
        <f t="shared" si="436"/>
        <v/>
      </c>
      <c r="CQ75" s="46" t="str">
        <f t="shared" si="437"/>
        <v/>
      </c>
      <c r="CR75" s="46" t="str">
        <f t="shared" si="438"/>
        <v/>
      </c>
      <c r="CS75" s="46" t="str">
        <f t="shared" si="439"/>
        <v/>
      </c>
      <c r="CT75" s="46" t="str">
        <f t="shared" si="440"/>
        <v/>
      </c>
      <c r="CU75" s="46" t="str">
        <f t="shared" si="441"/>
        <v/>
      </c>
      <c r="CV75" s="46" t="str">
        <f t="shared" si="442"/>
        <v/>
      </c>
      <c r="CW75" s="46" t="str">
        <f t="shared" si="443"/>
        <v/>
      </c>
      <c r="CX75" s="46" t="str">
        <f t="shared" si="444"/>
        <v/>
      </c>
      <c r="CY75" s="46" t="str">
        <f t="shared" si="445"/>
        <v/>
      </c>
      <c r="CZ75" s="46" t="str">
        <f t="shared" si="446"/>
        <v/>
      </c>
      <c r="DA75" s="46" t="str">
        <f t="shared" si="447"/>
        <v/>
      </c>
      <c r="DB75" s="46" t="str">
        <f t="shared" si="448"/>
        <v/>
      </c>
      <c r="DC75" s="46" t="str">
        <f t="shared" si="449"/>
        <v/>
      </c>
      <c r="DD75" s="46" t="str">
        <f t="shared" si="450"/>
        <v/>
      </c>
      <c r="DE75" s="46" t="str">
        <f t="shared" si="451"/>
        <v/>
      </c>
      <c r="DF75" s="46" t="str">
        <f t="shared" si="452"/>
        <v/>
      </c>
      <c r="DG75" s="46" t="str">
        <f t="shared" si="453"/>
        <v/>
      </c>
      <c r="DH75" s="46" t="str">
        <f t="shared" si="454"/>
        <v/>
      </c>
      <c r="DI75" s="46" t="str">
        <f t="shared" si="455"/>
        <v/>
      </c>
      <c r="DJ75" s="46" t="str">
        <f t="shared" si="456"/>
        <v/>
      </c>
      <c r="DK75" s="46" t="str">
        <f t="shared" si="457"/>
        <v/>
      </c>
      <c r="DL75" s="46" t="str">
        <f t="shared" si="458"/>
        <v/>
      </c>
      <c r="DM75" s="46" t="str">
        <f t="shared" si="459"/>
        <v/>
      </c>
      <c r="DN75" s="46" t="str">
        <f t="shared" si="460"/>
        <v/>
      </c>
      <c r="DO75" s="46" t="str">
        <f t="shared" si="461"/>
        <v/>
      </c>
      <c r="DP75" s="46" t="str">
        <f t="shared" si="462"/>
        <v/>
      </c>
      <c r="DQ75" s="46" t="str">
        <f t="shared" si="463"/>
        <v/>
      </c>
      <c r="DR75" s="46" t="str">
        <f t="shared" si="464"/>
        <v/>
      </c>
      <c r="DS75" s="46" t="str">
        <f t="shared" si="465"/>
        <v/>
      </c>
      <c r="DT75" s="46" t="str">
        <f t="shared" si="466"/>
        <v/>
      </c>
      <c r="DU75" s="46" t="str">
        <f t="shared" si="467"/>
        <v/>
      </c>
      <c r="DV75" s="46" t="str">
        <f t="shared" si="468"/>
        <v/>
      </c>
      <c r="DW75" s="46" t="str">
        <f t="shared" si="469"/>
        <v/>
      </c>
      <c r="DX75" s="46" t="str">
        <f t="shared" si="470"/>
        <v/>
      </c>
      <c r="DY75" s="46" t="str">
        <f t="shared" si="471"/>
        <v/>
      </c>
      <c r="DZ75" s="46" t="str">
        <f t="shared" si="472"/>
        <v/>
      </c>
      <c r="EA75" s="46" t="str">
        <f t="shared" si="473"/>
        <v/>
      </c>
      <c r="EB75" s="46" t="str">
        <f t="shared" si="474"/>
        <v/>
      </c>
      <c r="EC75" s="46" t="str">
        <f t="shared" si="475"/>
        <v/>
      </c>
      <c r="ED75" s="46" t="str">
        <f t="shared" si="476"/>
        <v/>
      </c>
      <c r="EE75" s="46" t="str">
        <f t="shared" si="477"/>
        <v/>
      </c>
      <c r="EF75" s="46" t="str">
        <f t="shared" si="478"/>
        <v/>
      </c>
      <c r="EG75" s="46" t="str">
        <f t="shared" si="479"/>
        <v/>
      </c>
      <c r="EH75" s="46" t="str">
        <f t="shared" si="480"/>
        <v/>
      </c>
      <c r="EI75" s="46" t="str">
        <f t="shared" si="481"/>
        <v/>
      </c>
      <c r="EJ75" s="46" t="str">
        <f t="shared" si="482"/>
        <v/>
      </c>
      <c r="EK75" s="46" t="str">
        <f t="shared" si="483"/>
        <v/>
      </c>
      <c r="EL75" s="46" t="str">
        <f t="shared" si="484"/>
        <v/>
      </c>
      <c r="EM75" s="46" t="str">
        <f t="shared" si="485"/>
        <v/>
      </c>
      <c r="EN75" s="46" t="str">
        <f t="shared" si="486"/>
        <v/>
      </c>
      <c r="EO75" s="46" t="str">
        <f t="shared" si="487"/>
        <v/>
      </c>
      <c r="EP75" s="46" t="str">
        <f t="shared" si="488"/>
        <v/>
      </c>
      <c r="EQ75" s="46" t="str">
        <f t="shared" si="489"/>
        <v/>
      </c>
      <c r="ER75" s="46" t="str">
        <f t="shared" si="490"/>
        <v/>
      </c>
      <c r="ES75" s="46" t="str">
        <f t="shared" si="491"/>
        <v/>
      </c>
      <c r="ET75" s="46" t="str">
        <f t="shared" si="492"/>
        <v/>
      </c>
      <c r="EU75" s="46" t="str">
        <f t="shared" si="493"/>
        <v/>
      </c>
      <c r="EV75" s="46" t="str">
        <f t="shared" si="494"/>
        <v/>
      </c>
      <c r="EW75" s="46" t="str">
        <f t="shared" si="363"/>
        <v/>
      </c>
      <c r="EX75" s="46" t="str">
        <f t="shared" si="495"/>
        <v/>
      </c>
      <c r="EY75" s="46" t="str">
        <f t="shared" si="496"/>
        <v/>
      </c>
      <c r="EZ75" s="46" t="str">
        <f t="shared" si="497"/>
        <v/>
      </c>
      <c r="FA75" s="46" t="str">
        <f t="shared" si="498"/>
        <v/>
      </c>
      <c r="FB75" s="46" t="str">
        <f t="shared" si="499"/>
        <v/>
      </c>
      <c r="FC75" s="46" t="str">
        <f t="shared" si="500"/>
        <v/>
      </c>
      <c r="FD75" s="46" t="str">
        <f t="shared" si="501"/>
        <v/>
      </c>
      <c r="FE75" s="46" t="str">
        <f t="shared" si="502"/>
        <v/>
      </c>
      <c r="FF75" s="46" t="str">
        <f t="shared" si="503"/>
        <v/>
      </c>
      <c r="FG75" s="46" t="str">
        <f t="shared" si="504"/>
        <v/>
      </c>
      <c r="FH75" s="46" t="str">
        <f t="shared" si="505"/>
        <v/>
      </c>
      <c r="FI75" s="46" t="str">
        <f t="shared" si="506"/>
        <v/>
      </c>
      <c r="FJ75" s="46" t="str">
        <f t="shared" si="507"/>
        <v/>
      </c>
      <c r="FK75" s="46" t="str">
        <f t="shared" si="508"/>
        <v/>
      </c>
      <c r="FL75" s="46" t="str">
        <f t="shared" si="509"/>
        <v/>
      </c>
      <c r="FM75" s="46" t="str">
        <f t="shared" si="510"/>
        <v/>
      </c>
      <c r="FN75" s="46" t="str">
        <f t="shared" si="511"/>
        <v/>
      </c>
      <c r="FO75" s="46" t="str">
        <f t="shared" si="512"/>
        <v/>
      </c>
      <c r="FP75" s="46" t="str">
        <f t="shared" si="513"/>
        <v/>
      </c>
      <c r="FQ75" s="46" t="str">
        <f t="shared" si="514"/>
        <v/>
      </c>
      <c r="FR75" s="46" t="str">
        <f t="shared" si="515"/>
        <v/>
      </c>
      <c r="FS75" s="46" t="str">
        <f t="shared" si="516"/>
        <v/>
      </c>
      <c r="FT75" s="46" t="str">
        <f t="shared" si="517"/>
        <v/>
      </c>
      <c r="FU75" s="46" t="str">
        <f t="shared" si="518"/>
        <v/>
      </c>
      <c r="FV75" s="46" t="str">
        <f t="shared" si="519"/>
        <v/>
      </c>
      <c r="FW75" s="46" t="str">
        <f t="shared" si="520"/>
        <v/>
      </c>
      <c r="FX75" s="46" t="str">
        <f t="shared" si="521"/>
        <v/>
      </c>
      <c r="FY75" s="46" t="str">
        <f t="shared" si="522"/>
        <v/>
      </c>
      <c r="FZ75" s="46" t="str">
        <f t="shared" si="523"/>
        <v/>
      </c>
      <c r="GA75" s="46" t="str">
        <f t="shared" si="524"/>
        <v/>
      </c>
      <c r="GB75" s="46" t="str">
        <f t="shared" si="525"/>
        <v/>
      </c>
      <c r="GC75" s="46" t="str">
        <f t="shared" si="526"/>
        <v/>
      </c>
      <c r="GD75" s="46" t="str">
        <f t="shared" si="527"/>
        <v/>
      </c>
      <c r="GE75" s="46" t="str">
        <f t="shared" si="528"/>
        <v/>
      </c>
      <c r="GF75" s="46" t="str">
        <f t="shared" si="529"/>
        <v/>
      </c>
      <c r="GG75" s="46" t="str">
        <f t="shared" si="530"/>
        <v/>
      </c>
      <c r="GH75" s="46" t="str">
        <f t="shared" si="531"/>
        <v/>
      </c>
      <c r="GI75" s="46" t="str">
        <f t="shared" si="532"/>
        <v/>
      </c>
      <c r="GJ75" s="46" t="str">
        <f t="shared" si="533"/>
        <v/>
      </c>
      <c r="GK75" s="46" t="str">
        <f t="shared" si="534"/>
        <v/>
      </c>
      <c r="GL75" s="46" t="str">
        <f t="shared" si="535"/>
        <v/>
      </c>
      <c r="GM75" s="46" t="str">
        <f t="shared" si="536"/>
        <v/>
      </c>
      <c r="GN75" s="46" t="str">
        <f t="shared" si="537"/>
        <v/>
      </c>
      <c r="GO75" s="46" t="str">
        <f t="shared" si="538"/>
        <v/>
      </c>
      <c r="GP75" s="46" t="str">
        <f t="shared" si="539"/>
        <v/>
      </c>
      <c r="GQ75" s="46" t="str">
        <f t="shared" si="540"/>
        <v/>
      </c>
      <c r="GR75" s="46" t="str">
        <f t="shared" si="541"/>
        <v/>
      </c>
      <c r="GS75" s="46" t="str">
        <f t="shared" si="542"/>
        <v/>
      </c>
      <c r="GT75" s="46" t="str">
        <f t="shared" si="543"/>
        <v/>
      </c>
      <c r="GU75" s="46" t="str">
        <f t="shared" si="544"/>
        <v/>
      </c>
      <c r="GV75" s="46" t="str">
        <f t="shared" si="545"/>
        <v/>
      </c>
      <c r="GW75" s="46" t="str">
        <f t="shared" si="546"/>
        <v/>
      </c>
      <c r="GX75" s="46" t="str">
        <f t="shared" si="547"/>
        <v/>
      </c>
      <c r="GY75" s="46" t="str">
        <f t="shared" si="548"/>
        <v/>
      </c>
      <c r="GZ75" s="46" t="str">
        <f t="shared" si="549"/>
        <v/>
      </c>
      <c r="HA75" s="46" t="str">
        <f t="shared" si="550"/>
        <v/>
      </c>
      <c r="HB75" s="46" t="str">
        <f t="shared" si="551"/>
        <v/>
      </c>
      <c r="HC75" s="46" t="str">
        <f t="shared" si="552"/>
        <v/>
      </c>
      <c r="HD75" s="46" t="str">
        <f t="shared" si="553"/>
        <v/>
      </c>
      <c r="HE75" s="46" t="str">
        <f t="shared" si="554"/>
        <v/>
      </c>
      <c r="HF75" s="46" t="str">
        <f t="shared" si="555"/>
        <v/>
      </c>
      <c r="HG75" s="46" t="str">
        <f t="shared" si="556"/>
        <v/>
      </c>
      <c r="HH75" s="46" t="str">
        <f t="shared" si="557"/>
        <v/>
      </c>
      <c r="HI75" s="46" t="str">
        <f t="shared" si="364"/>
        <v/>
      </c>
      <c r="HJ75" s="46" t="str">
        <f t="shared" si="241"/>
        <v/>
      </c>
      <c r="HK75" s="46" t="str">
        <f t="shared" si="242"/>
        <v/>
      </c>
      <c r="HL75" s="46" t="str">
        <f t="shared" si="243"/>
        <v/>
      </c>
      <c r="HM75" s="46" t="str">
        <f t="shared" si="244"/>
        <v/>
      </c>
      <c r="HN75" s="46" t="str">
        <f t="shared" si="245"/>
        <v/>
      </c>
      <c r="HO75" s="46" t="str">
        <f t="shared" si="246"/>
        <v/>
      </c>
      <c r="HP75" s="46" t="str">
        <f t="shared" si="247"/>
        <v/>
      </c>
      <c r="HQ75" s="146" t="e">
        <f t="shared" si="348"/>
        <v>#N/A</v>
      </c>
      <c r="HR75" s="146" t="e">
        <f t="shared" si="329"/>
        <v>#N/A</v>
      </c>
      <c r="HS75" s="146" t="e">
        <f t="shared" si="329"/>
        <v>#N/A</v>
      </c>
      <c r="HT75" s="146" t="e">
        <f t="shared" si="329"/>
        <v>#N/A</v>
      </c>
      <c r="HU75" s="146" t="e">
        <f t="shared" si="342"/>
        <v>#N/A</v>
      </c>
      <c r="HV75" s="146" t="e">
        <f t="shared" si="342"/>
        <v>#N/A</v>
      </c>
      <c r="HW75" s="146" t="e">
        <f t="shared" si="342"/>
        <v>#N/A</v>
      </c>
      <c r="HX75" s="146" t="e">
        <f t="shared" si="342"/>
        <v>#N/A</v>
      </c>
      <c r="HY75" s="146" t="e">
        <f t="shared" si="342"/>
        <v>#N/A</v>
      </c>
      <c r="HZ75" s="146" t="e">
        <f t="shared" si="342"/>
        <v>#N/A</v>
      </c>
      <c r="IA75" s="146" t="e">
        <f t="shared" si="342"/>
        <v>#N/A</v>
      </c>
      <c r="IB75" s="146" t="e">
        <f t="shared" si="342"/>
        <v>#N/A</v>
      </c>
      <c r="IC75" s="146" t="e">
        <f t="shared" si="342"/>
        <v>#N/A</v>
      </c>
      <c r="ID75" s="146" t="e">
        <f t="shared" si="342"/>
        <v>#N/A</v>
      </c>
      <c r="IE75" s="146" t="e">
        <f t="shared" si="342"/>
        <v>#N/A</v>
      </c>
      <c r="IF75" s="146" t="e">
        <f t="shared" si="342"/>
        <v>#N/A</v>
      </c>
      <c r="IG75" s="146" t="e">
        <f t="shared" si="342"/>
        <v>#N/A</v>
      </c>
      <c r="IH75" s="146" t="e">
        <f t="shared" si="342"/>
        <v>#N/A</v>
      </c>
      <c r="II75" s="146" t="e">
        <f t="shared" si="342"/>
        <v>#N/A</v>
      </c>
      <c r="IJ75" s="146" t="e">
        <f t="shared" si="337"/>
        <v>#N/A</v>
      </c>
      <c r="IK75" s="146" t="e">
        <f t="shared" si="337"/>
        <v>#N/A</v>
      </c>
      <c r="IL75" s="146" t="e">
        <f t="shared" si="337"/>
        <v>#N/A</v>
      </c>
      <c r="IM75" s="146" t="e">
        <f t="shared" si="337"/>
        <v>#N/A</v>
      </c>
      <c r="IN75" s="146" t="e">
        <f t="shared" si="337"/>
        <v>#N/A</v>
      </c>
      <c r="IO75" s="146" t="e">
        <f t="shared" si="337"/>
        <v>#N/A</v>
      </c>
      <c r="IP75" s="146" t="e">
        <f t="shared" si="337"/>
        <v>#N/A</v>
      </c>
      <c r="IQ75" s="146" t="e">
        <f t="shared" si="337"/>
        <v>#N/A</v>
      </c>
      <c r="IR75" s="146" t="e">
        <f t="shared" si="337"/>
        <v>#N/A</v>
      </c>
      <c r="IS75" s="146" t="e">
        <f t="shared" si="337"/>
        <v>#N/A</v>
      </c>
      <c r="IT75" s="146" t="e">
        <f t="shared" si="337"/>
        <v>#N/A</v>
      </c>
      <c r="IU75" s="146" t="e">
        <f t="shared" si="337"/>
        <v>#N/A</v>
      </c>
      <c r="IV75" s="146" t="e">
        <f t="shared" si="337"/>
        <v>#N/A</v>
      </c>
      <c r="IW75" s="146" t="e">
        <f t="shared" si="337"/>
        <v>#N/A</v>
      </c>
      <c r="IX75" s="146" t="e">
        <f t="shared" si="337"/>
        <v>#N/A</v>
      </c>
      <c r="IY75" s="146" t="e">
        <f t="shared" si="333"/>
        <v>#N/A</v>
      </c>
      <c r="IZ75" s="146" t="e">
        <f t="shared" si="333"/>
        <v>#N/A</v>
      </c>
      <c r="JA75" s="146" t="e">
        <f t="shared" si="333"/>
        <v>#N/A</v>
      </c>
      <c r="JB75" s="146" t="e">
        <f t="shared" si="333"/>
        <v>#N/A</v>
      </c>
      <c r="JC75" s="146" t="e">
        <f t="shared" si="333"/>
        <v>#N/A</v>
      </c>
      <c r="JD75" s="146" t="e">
        <f t="shared" si="333"/>
        <v>#N/A</v>
      </c>
      <c r="JE75" s="146" t="e">
        <f t="shared" si="333"/>
        <v>#N/A</v>
      </c>
      <c r="JF75" s="146" t="e">
        <f t="shared" si="333"/>
        <v>#N/A</v>
      </c>
      <c r="JG75" s="146" t="e">
        <f t="shared" si="333"/>
        <v>#N/A</v>
      </c>
      <c r="JH75" s="146" t="e">
        <f t="shared" si="333"/>
        <v>#N/A</v>
      </c>
      <c r="JI75" s="146" t="e">
        <f t="shared" si="333"/>
        <v>#N/A</v>
      </c>
      <c r="JJ75" s="146" t="e">
        <f t="shared" si="333"/>
        <v>#N/A</v>
      </c>
      <c r="JK75" s="146" t="e">
        <f t="shared" si="333"/>
        <v>#N/A</v>
      </c>
      <c r="JL75" s="146" t="e">
        <f t="shared" si="333"/>
        <v>#N/A</v>
      </c>
      <c r="JM75" s="146" t="e">
        <f t="shared" si="333"/>
        <v>#N/A</v>
      </c>
      <c r="JN75" s="146" t="e">
        <f t="shared" si="357"/>
        <v>#N/A</v>
      </c>
      <c r="JO75" s="146" t="e">
        <f t="shared" si="357"/>
        <v>#N/A</v>
      </c>
      <c r="JP75" s="146" t="e">
        <f t="shared" si="357"/>
        <v>#N/A</v>
      </c>
      <c r="JQ75" s="146" t="e">
        <f t="shared" si="357"/>
        <v>#N/A</v>
      </c>
      <c r="JR75" s="146" t="e">
        <f t="shared" si="357"/>
        <v>#N/A</v>
      </c>
      <c r="JS75" s="146" t="e">
        <f t="shared" si="357"/>
        <v>#N/A</v>
      </c>
      <c r="JT75" s="146" t="e">
        <f t="shared" si="357"/>
        <v>#N/A</v>
      </c>
      <c r="JU75" s="146" t="e">
        <f t="shared" si="357"/>
        <v>#N/A</v>
      </c>
      <c r="JV75" s="146" t="e">
        <f t="shared" si="357"/>
        <v>#N/A</v>
      </c>
      <c r="JW75" s="146" t="e">
        <f t="shared" si="357"/>
        <v>#N/A</v>
      </c>
      <c r="JX75" s="146" t="e">
        <f t="shared" si="357"/>
        <v>#N/A</v>
      </c>
      <c r="JY75" s="146" t="e">
        <f t="shared" si="357"/>
        <v>#N/A</v>
      </c>
      <c r="JZ75" s="146" t="e">
        <f t="shared" si="357"/>
        <v>#N/A</v>
      </c>
      <c r="KA75" s="146" t="e">
        <f t="shared" si="357"/>
        <v>#N/A</v>
      </c>
      <c r="KB75" s="146" t="e">
        <f t="shared" si="357"/>
        <v>#N/A</v>
      </c>
      <c r="KC75" s="146" t="e">
        <f t="shared" si="365"/>
        <v>#N/A</v>
      </c>
      <c r="KD75" s="146" t="e">
        <f t="shared" si="330"/>
        <v>#N/A</v>
      </c>
      <c r="KE75" s="146" t="e">
        <f t="shared" si="330"/>
        <v>#N/A</v>
      </c>
      <c r="KF75" s="146" t="e">
        <f t="shared" si="330"/>
        <v>#N/A</v>
      </c>
      <c r="KG75" s="146" t="e">
        <f t="shared" si="343"/>
        <v>#N/A</v>
      </c>
      <c r="KH75" s="146" t="e">
        <f t="shared" si="343"/>
        <v>#N/A</v>
      </c>
      <c r="KI75" s="146" t="e">
        <f t="shared" si="343"/>
        <v>#N/A</v>
      </c>
      <c r="KJ75" s="146" t="e">
        <f t="shared" si="343"/>
        <v>#N/A</v>
      </c>
      <c r="KK75" s="146" t="e">
        <f t="shared" si="343"/>
        <v>#N/A</v>
      </c>
      <c r="KL75" s="146" t="e">
        <f t="shared" si="343"/>
        <v>#N/A</v>
      </c>
      <c r="KM75" s="146" t="e">
        <f t="shared" si="343"/>
        <v>#N/A</v>
      </c>
      <c r="KN75" s="146" t="e">
        <f t="shared" si="343"/>
        <v>#N/A</v>
      </c>
      <c r="KO75" s="146" t="e">
        <f t="shared" si="343"/>
        <v>#N/A</v>
      </c>
      <c r="KP75" s="146" t="e">
        <f t="shared" si="343"/>
        <v>#N/A</v>
      </c>
      <c r="KQ75" s="146" t="e">
        <f t="shared" si="343"/>
        <v>#N/A</v>
      </c>
      <c r="KR75" s="146" t="e">
        <f t="shared" si="343"/>
        <v>#N/A</v>
      </c>
      <c r="KS75" s="146" t="e">
        <f t="shared" si="343"/>
        <v>#N/A</v>
      </c>
      <c r="KT75" s="146" t="e">
        <f t="shared" si="343"/>
        <v>#N/A</v>
      </c>
      <c r="KU75" s="146" t="e">
        <f t="shared" si="343"/>
        <v>#N/A</v>
      </c>
      <c r="KV75" s="146" t="e">
        <f t="shared" si="338"/>
        <v>#N/A</v>
      </c>
      <c r="KW75" s="146" t="e">
        <f t="shared" si="338"/>
        <v>#N/A</v>
      </c>
      <c r="KX75" s="146" t="e">
        <f t="shared" si="338"/>
        <v>#N/A</v>
      </c>
      <c r="KY75" s="146" t="e">
        <f t="shared" si="338"/>
        <v>#N/A</v>
      </c>
      <c r="KZ75" s="146" t="e">
        <f t="shared" si="338"/>
        <v>#N/A</v>
      </c>
      <c r="LA75" s="146" t="e">
        <f t="shared" si="338"/>
        <v>#N/A</v>
      </c>
      <c r="LB75" s="146" t="e">
        <f t="shared" si="338"/>
        <v>#N/A</v>
      </c>
      <c r="LC75" s="146" t="e">
        <f t="shared" si="338"/>
        <v>#N/A</v>
      </c>
      <c r="LD75" s="146" t="e">
        <f t="shared" si="338"/>
        <v>#N/A</v>
      </c>
      <c r="LE75" s="146" t="e">
        <f t="shared" si="338"/>
        <v>#N/A</v>
      </c>
      <c r="LF75" s="146" t="e">
        <f t="shared" si="338"/>
        <v>#N/A</v>
      </c>
      <c r="LG75" s="146" t="e">
        <f t="shared" si="338"/>
        <v>#N/A</v>
      </c>
      <c r="LH75" s="146" t="e">
        <f t="shared" si="338"/>
        <v>#N/A</v>
      </c>
      <c r="LI75" s="146" t="e">
        <f t="shared" si="338"/>
        <v>#N/A</v>
      </c>
      <c r="LJ75" s="146" t="e">
        <f t="shared" si="338"/>
        <v>#N/A</v>
      </c>
      <c r="LK75" s="146" t="e">
        <f t="shared" si="334"/>
        <v>#N/A</v>
      </c>
      <c r="LL75" s="146" t="e">
        <f t="shared" si="334"/>
        <v>#N/A</v>
      </c>
      <c r="LM75" s="146" t="e">
        <f t="shared" si="334"/>
        <v>#N/A</v>
      </c>
      <c r="LN75" s="146" t="e">
        <f t="shared" si="334"/>
        <v>#N/A</v>
      </c>
      <c r="LO75" s="146" t="e">
        <f t="shared" si="334"/>
        <v>#N/A</v>
      </c>
      <c r="LP75" s="146" t="e">
        <f t="shared" si="334"/>
        <v>#N/A</v>
      </c>
      <c r="LQ75" s="146" t="e">
        <f t="shared" si="334"/>
        <v>#N/A</v>
      </c>
      <c r="LR75" s="146" t="e">
        <f t="shared" si="334"/>
        <v>#N/A</v>
      </c>
      <c r="LS75" s="146" t="e">
        <f t="shared" si="334"/>
        <v>#N/A</v>
      </c>
      <c r="LT75" s="146" t="e">
        <f t="shared" si="334"/>
        <v>#N/A</v>
      </c>
      <c r="LU75" s="146" t="e">
        <f t="shared" si="334"/>
        <v>#N/A</v>
      </c>
      <c r="LV75" s="146" t="e">
        <f t="shared" si="334"/>
        <v>#N/A</v>
      </c>
      <c r="LW75" s="146" t="e">
        <f t="shared" si="334"/>
        <v>#N/A</v>
      </c>
      <c r="LX75" s="146" t="e">
        <f t="shared" si="334"/>
        <v>#N/A</v>
      </c>
      <c r="LY75" s="146" t="e">
        <f t="shared" si="334"/>
        <v>#N/A</v>
      </c>
      <c r="LZ75" s="146" t="e">
        <f t="shared" si="358"/>
        <v>#N/A</v>
      </c>
      <c r="MA75" s="146" t="e">
        <f t="shared" si="358"/>
        <v>#N/A</v>
      </c>
      <c r="MB75" s="146" t="e">
        <f t="shared" si="358"/>
        <v>#N/A</v>
      </c>
      <c r="MC75" s="146" t="e">
        <f t="shared" si="358"/>
        <v>#N/A</v>
      </c>
      <c r="MD75" s="146" t="e">
        <f t="shared" si="358"/>
        <v>#N/A</v>
      </c>
      <c r="ME75" s="146" t="e">
        <f t="shared" si="358"/>
        <v>#N/A</v>
      </c>
      <c r="MF75" s="146" t="e">
        <f t="shared" si="358"/>
        <v>#N/A</v>
      </c>
      <c r="MG75" s="146" t="e">
        <f t="shared" si="358"/>
        <v>#N/A</v>
      </c>
      <c r="MH75" s="146" t="e">
        <f t="shared" si="358"/>
        <v>#N/A</v>
      </c>
      <c r="MI75" s="146" t="e">
        <f t="shared" si="358"/>
        <v>#N/A</v>
      </c>
      <c r="MJ75" s="146" t="e">
        <f t="shared" si="358"/>
        <v>#N/A</v>
      </c>
      <c r="MK75" s="146" t="e">
        <f t="shared" si="358"/>
        <v>#N/A</v>
      </c>
      <c r="ML75" s="146" t="e">
        <f t="shared" si="358"/>
        <v>#N/A</v>
      </c>
      <c r="MM75" s="146" t="e">
        <f t="shared" si="358"/>
        <v>#N/A</v>
      </c>
      <c r="MN75" s="146" t="e">
        <f t="shared" si="358"/>
        <v>#N/A</v>
      </c>
      <c r="MO75" s="146" t="e">
        <f t="shared" si="366"/>
        <v>#N/A</v>
      </c>
      <c r="MP75" s="146" t="e">
        <f t="shared" si="331"/>
        <v>#N/A</v>
      </c>
      <c r="MQ75" s="146" t="e">
        <f t="shared" si="331"/>
        <v>#N/A</v>
      </c>
      <c r="MR75" s="146" t="e">
        <f t="shared" si="331"/>
        <v>#N/A</v>
      </c>
      <c r="MS75" s="146" t="e">
        <f t="shared" si="344"/>
        <v>#N/A</v>
      </c>
      <c r="MT75" s="146" t="e">
        <f t="shared" si="344"/>
        <v>#N/A</v>
      </c>
      <c r="MU75" s="146" t="e">
        <f t="shared" si="344"/>
        <v>#N/A</v>
      </c>
      <c r="MV75" s="146" t="e">
        <f t="shared" si="344"/>
        <v>#N/A</v>
      </c>
      <c r="MW75" s="146" t="e">
        <f t="shared" si="344"/>
        <v>#N/A</v>
      </c>
      <c r="MX75" s="146" t="e">
        <f t="shared" si="344"/>
        <v>#N/A</v>
      </c>
      <c r="MY75" s="146" t="e">
        <f t="shared" si="344"/>
        <v>#N/A</v>
      </c>
      <c r="MZ75" s="146" t="e">
        <f t="shared" si="344"/>
        <v>#N/A</v>
      </c>
      <c r="NA75" s="146" t="e">
        <f t="shared" si="344"/>
        <v>#N/A</v>
      </c>
      <c r="NB75" s="146" t="e">
        <f t="shared" si="344"/>
        <v>#N/A</v>
      </c>
      <c r="NC75" s="146" t="e">
        <f t="shared" si="344"/>
        <v>#N/A</v>
      </c>
      <c r="ND75" s="146" t="e">
        <f t="shared" si="344"/>
        <v>#N/A</v>
      </c>
      <c r="NE75" s="146" t="e">
        <f t="shared" si="344"/>
        <v>#N/A</v>
      </c>
      <c r="NF75" s="146" t="e">
        <f t="shared" si="344"/>
        <v>#N/A</v>
      </c>
      <c r="NG75" s="146" t="e">
        <f t="shared" si="344"/>
        <v>#N/A</v>
      </c>
      <c r="NH75" s="146" t="e">
        <f t="shared" si="339"/>
        <v>#N/A</v>
      </c>
      <c r="NI75" s="146" t="e">
        <f t="shared" si="339"/>
        <v>#N/A</v>
      </c>
      <c r="NJ75" s="146" t="e">
        <f t="shared" si="339"/>
        <v>#N/A</v>
      </c>
      <c r="NK75" s="146" t="e">
        <f t="shared" si="339"/>
        <v>#N/A</v>
      </c>
      <c r="NL75" s="146" t="e">
        <f t="shared" si="339"/>
        <v>#N/A</v>
      </c>
      <c r="NM75" s="146" t="e">
        <f t="shared" si="339"/>
        <v>#N/A</v>
      </c>
      <c r="NN75" s="146" t="e">
        <f t="shared" si="339"/>
        <v>#N/A</v>
      </c>
      <c r="NO75" s="146" t="e">
        <f t="shared" si="339"/>
        <v>#N/A</v>
      </c>
      <c r="NP75" s="146" t="e">
        <f t="shared" si="339"/>
        <v>#N/A</v>
      </c>
      <c r="NQ75" s="146" t="e">
        <f t="shared" si="339"/>
        <v>#N/A</v>
      </c>
      <c r="NR75" s="146" t="e">
        <f t="shared" si="339"/>
        <v>#N/A</v>
      </c>
      <c r="NS75" s="146" t="e">
        <f t="shared" si="339"/>
        <v>#N/A</v>
      </c>
      <c r="NT75" s="146" t="e">
        <f t="shared" si="339"/>
        <v>#N/A</v>
      </c>
      <c r="NU75" s="146" t="e">
        <f t="shared" si="339"/>
        <v>#N/A</v>
      </c>
      <c r="NV75" s="146" t="e">
        <f t="shared" si="339"/>
        <v>#N/A</v>
      </c>
      <c r="NW75" s="146" t="e">
        <f t="shared" si="335"/>
        <v>#N/A</v>
      </c>
      <c r="NX75" s="146" t="e">
        <f t="shared" si="335"/>
        <v>#N/A</v>
      </c>
      <c r="NY75" s="146" t="e">
        <f t="shared" si="335"/>
        <v>#N/A</v>
      </c>
      <c r="NZ75" s="146" t="e">
        <f t="shared" si="335"/>
        <v>#N/A</v>
      </c>
      <c r="OA75" s="146" t="e">
        <f t="shared" si="335"/>
        <v>#N/A</v>
      </c>
      <c r="OB75" s="146" t="e">
        <f t="shared" si="335"/>
        <v>#N/A</v>
      </c>
      <c r="OC75" s="146" t="e">
        <f t="shared" si="335"/>
        <v>#N/A</v>
      </c>
      <c r="OD75" s="146" t="e">
        <f t="shared" si="335"/>
        <v>#N/A</v>
      </c>
      <c r="OE75" s="146" t="e">
        <f t="shared" si="335"/>
        <v>#N/A</v>
      </c>
      <c r="OF75" s="146" t="e">
        <f t="shared" si="335"/>
        <v>#N/A</v>
      </c>
      <c r="OG75" s="146" t="e">
        <f t="shared" si="335"/>
        <v>#N/A</v>
      </c>
      <c r="OH75" s="146" t="e">
        <f t="shared" si="335"/>
        <v>#N/A</v>
      </c>
      <c r="OI75" s="146" t="e">
        <f t="shared" si="335"/>
        <v>#N/A</v>
      </c>
      <c r="OJ75" s="146" t="e">
        <f t="shared" si="335"/>
        <v>#N/A</v>
      </c>
      <c r="OK75" s="146" t="e">
        <f t="shared" si="335"/>
        <v>#N/A</v>
      </c>
      <c r="OL75" s="146" t="e">
        <f t="shared" si="359"/>
        <v>#N/A</v>
      </c>
      <c r="OM75" s="146" t="e">
        <f t="shared" si="359"/>
        <v>#N/A</v>
      </c>
      <c r="ON75" s="146" t="e">
        <f t="shared" si="359"/>
        <v>#N/A</v>
      </c>
      <c r="OO75" s="146" t="e">
        <f t="shared" si="359"/>
        <v>#N/A</v>
      </c>
      <c r="OP75" s="146" t="e">
        <f t="shared" si="359"/>
        <v>#N/A</v>
      </c>
      <c r="OQ75" s="146" t="e">
        <f t="shared" si="359"/>
        <v>#N/A</v>
      </c>
      <c r="OR75" s="146" t="e">
        <f t="shared" si="359"/>
        <v>#N/A</v>
      </c>
      <c r="OS75" s="146" t="e">
        <f t="shared" si="359"/>
        <v>#N/A</v>
      </c>
      <c r="OT75" s="146" t="e">
        <f t="shared" si="359"/>
        <v>#N/A</v>
      </c>
      <c r="OU75" s="146" t="e">
        <f t="shared" si="359"/>
        <v>#N/A</v>
      </c>
      <c r="OV75" s="146" t="e">
        <f t="shared" si="359"/>
        <v>#N/A</v>
      </c>
      <c r="OW75" s="146" t="e">
        <f t="shared" si="359"/>
        <v>#N/A</v>
      </c>
      <c r="OX75" s="146" t="e">
        <f t="shared" si="359"/>
        <v>#N/A</v>
      </c>
      <c r="OY75" s="146" t="e">
        <f t="shared" si="359"/>
        <v>#N/A</v>
      </c>
      <c r="OZ75" s="146" t="e">
        <f t="shared" si="359"/>
        <v>#N/A</v>
      </c>
      <c r="PA75" s="146" t="e">
        <f t="shared" si="367"/>
        <v>#N/A</v>
      </c>
      <c r="PB75" s="146" t="e">
        <f t="shared" si="349"/>
        <v>#N/A</v>
      </c>
      <c r="PC75" s="146" t="e">
        <f t="shared" si="349"/>
        <v>#N/A</v>
      </c>
      <c r="PD75" s="146" t="e">
        <f t="shared" si="349"/>
        <v>#N/A</v>
      </c>
      <c r="PE75" s="146" t="e">
        <f t="shared" si="349"/>
        <v>#N/A</v>
      </c>
      <c r="PF75" s="146" t="e">
        <f t="shared" si="349"/>
        <v>#N/A</v>
      </c>
      <c r="PG75" s="146" t="e">
        <f t="shared" si="349"/>
        <v>#N/A</v>
      </c>
      <c r="PH75" s="146" t="e">
        <f t="shared" si="349"/>
        <v>#N/A</v>
      </c>
      <c r="PI75" s="146" t="e">
        <f t="shared" si="349"/>
        <v>#N/A</v>
      </c>
    </row>
    <row r="76" spans="1:425" hidden="1" x14ac:dyDescent="0.45">
      <c r="A76" s="4">
        <v>73</v>
      </c>
      <c r="B76" s="319" t="str">
        <f>IFERROR(_xlfn.LOGNORM.INV(VLookups!$B$22,LN($G76),LN($K76)),"")</f>
        <v/>
      </c>
      <c r="C76" s="81"/>
      <c r="D76" s="319" t="str">
        <f>IFERROR(_xlfn.LOGNORM.INV(VLookups!$B$23,LN($G76),LN($K76)),"")</f>
        <v/>
      </c>
      <c r="E76" s="32" t="str">
        <f t="shared" si="350"/>
        <v/>
      </c>
      <c r="F76" s="32" t="str">
        <f t="shared" si="351"/>
        <v/>
      </c>
      <c r="G76" s="65" t="str">
        <f>IF(AND(C76&gt;0,NOT(ISBLANK(H76))),IF(VLOOKUP($C$3,VLookups!$A$17:$B$18,2,FALSE),C76*VLOOKUP(H76,VLookups!$A$4:$B$13,2,FALSE),C76),"")</f>
        <v/>
      </c>
      <c r="H76" s="21"/>
      <c r="I76" s="53"/>
      <c r="J76" s="237"/>
      <c r="K76" s="320" t="str">
        <f>IF(C76&gt;0,IF(ISBLANK(J76),IF(ISBLANK(H76),"",VLOOKUP(H76,VLookups!$A$4:$C$13,3,FALSE)),J76),"")</f>
        <v/>
      </c>
      <c r="L76" s="320" t="str">
        <f t="shared" si="352"/>
        <v/>
      </c>
      <c r="M76" s="67" t="str">
        <f t="shared" si="353"/>
        <v/>
      </c>
      <c r="N76" s="81"/>
      <c r="O76" s="230" t="str">
        <f>IF(AND(N76&gt;0,C76&gt;0,NOT(K76="")),ABS(VLOOKUP($N$1,VLookups!$A$27:$B$28,2,FALSE)-_xlfn.LOGNORM.DIST(N76,LN(G76),LN(K76),TRUE)),"")</f>
        <v/>
      </c>
      <c r="P76" s="80" t="str">
        <f>IF(AND($B76&gt;0,$C76&gt;0,$D76&gt;0,NOT(ISBLANK($H76))),_xlfn.LOGNORM.INV(ABS(VLOOKUP($N$1,VLookups!$A$27:$B$28,2,FALSE)-P$3),LN($G76),LN($K76)),"")</f>
        <v/>
      </c>
      <c r="Q76" s="79" t="str">
        <f>IF(AND($B76&gt;0,$C76&gt;0,$D76&gt;0,NOT(ISBLANK($H76))),_xlfn.LOGNORM.INV(ABS(VLOOKUP($N$1,VLookups!$A$27:$B$28,2,FALSE)-Q$3),LN($G76),LN($K76)),"")</f>
        <v/>
      </c>
      <c r="R76" s="80" t="str">
        <f>IF(AND($B76&gt;0,$C76&gt;0,$D76&gt;0,NOT(ISBLANK($H76))),_xlfn.LOGNORM.INV(ABS(VLOOKUP($N$1,VLookups!$A$27:$B$28,2,FALSE)-R$3),LN($G76),LN($K76)),"")</f>
        <v/>
      </c>
      <c r="S76" s="79" t="str">
        <f>IF(AND($B76&gt;0,$C76&gt;0,$D76&gt;0,NOT(ISBLANK($H76))),_xlfn.LOGNORM.INV(ABS(VLOOKUP($N$1,VLookups!$A$27:$B$28,2,FALSE)-S$3),LN($G76),LN($K76)),"")</f>
        <v/>
      </c>
      <c r="T76" s="80" t="str">
        <f>IF(AND($B76&gt;0,$C76&gt;0,$D76&gt;0,NOT(ISBLANK($H76))),_xlfn.LOGNORM.INV(ABS(VLOOKUP($N$1,VLookups!$A$27:$B$28,2,FALSE)-T$3),LN($G76),LN($K76)),"")</f>
        <v/>
      </c>
      <c r="U76" s="79" t="str">
        <f>IF(AND($B76&gt;0,$C76&gt;0,$D76&gt;0,NOT(ISBLANK($H76))),_xlfn.LOGNORM.INV(ABS(VLOOKUP($N$1,VLookups!$A$27:$B$28,2,FALSE)-U$3),LN($G76),LN($K76)),"")</f>
        <v/>
      </c>
      <c r="V76" s="5"/>
      <c r="W76" s="145" t="str">
        <f t="shared" si="354"/>
        <v/>
      </c>
      <c r="X76" s="145" t="str">
        <f t="shared" si="355"/>
        <v/>
      </c>
      <c r="Y76" s="46" t="str">
        <f t="shared" ref="Y76" si="561">IF(ISNONTEXT($W76),X76+$W76,"")</f>
        <v/>
      </c>
      <c r="Z76" s="46" t="str">
        <f t="shared" si="369"/>
        <v/>
      </c>
      <c r="AA76" s="46" t="str">
        <f t="shared" si="370"/>
        <v/>
      </c>
      <c r="AB76" s="46" t="str">
        <f t="shared" si="371"/>
        <v/>
      </c>
      <c r="AC76" s="46" t="str">
        <f t="shared" si="372"/>
        <v/>
      </c>
      <c r="AD76" s="46" t="str">
        <f t="shared" si="373"/>
        <v/>
      </c>
      <c r="AE76" s="46" t="str">
        <f t="shared" si="374"/>
        <v/>
      </c>
      <c r="AF76" s="46" t="str">
        <f t="shared" si="375"/>
        <v/>
      </c>
      <c r="AG76" s="46" t="str">
        <f t="shared" si="376"/>
        <v/>
      </c>
      <c r="AH76" s="46" t="str">
        <f t="shared" si="377"/>
        <v/>
      </c>
      <c r="AI76" s="46" t="str">
        <f t="shared" si="378"/>
        <v/>
      </c>
      <c r="AJ76" s="46" t="str">
        <f t="shared" si="379"/>
        <v/>
      </c>
      <c r="AK76" s="46" t="str">
        <f t="shared" si="380"/>
        <v/>
      </c>
      <c r="AL76" s="46" t="str">
        <f t="shared" si="381"/>
        <v/>
      </c>
      <c r="AM76" s="46" t="str">
        <f t="shared" si="382"/>
        <v/>
      </c>
      <c r="AN76" s="46" t="str">
        <f t="shared" si="383"/>
        <v/>
      </c>
      <c r="AO76" s="46" t="str">
        <f t="shared" si="384"/>
        <v/>
      </c>
      <c r="AP76" s="46" t="str">
        <f t="shared" si="385"/>
        <v/>
      </c>
      <c r="AQ76" s="46" t="str">
        <f t="shared" si="386"/>
        <v/>
      </c>
      <c r="AR76" s="46" t="str">
        <f t="shared" si="387"/>
        <v/>
      </c>
      <c r="AS76" s="46" t="str">
        <f t="shared" si="388"/>
        <v/>
      </c>
      <c r="AT76" s="46" t="str">
        <f t="shared" si="389"/>
        <v/>
      </c>
      <c r="AU76" s="46" t="str">
        <f t="shared" si="390"/>
        <v/>
      </c>
      <c r="AV76" s="46" t="str">
        <f t="shared" si="391"/>
        <v/>
      </c>
      <c r="AW76" s="46" t="str">
        <f t="shared" si="392"/>
        <v/>
      </c>
      <c r="AX76" s="46" t="str">
        <f t="shared" si="393"/>
        <v/>
      </c>
      <c r="AY76" s="46" t="str">
        <f t="shared" si="394"/>
        <v/>
      </c>
      <c r="AZ76" s="46" t="str">
        <f t="shared" si="395"/>
        <v/>
      </c>
      <c r="BA76" s="46" t="str">
        <f t="shared" si="396"/>
        <v/>
      </c>
      <c r="BB76" s="46" t="str">
        <f t="shared" si="397"/>
        <v/>
      </c>
      <c r="BC76" s="46" t="str">
        <f t="shared" si="398"/>
        <v/>
      </c>
      <c r="BD76" s="46" t="str">
        <f t="shared" si="399"/>
        <v/>
      </c>
      <c r="BE76" s="46" t="str">
        <f t="shared" si="400"/>
        <v/>
      </c>
      <c r="BF76" s="46" t="str">
        <f t="shared" si="401"/>
        <v/>
      </c>
      <c r="BG76" s="46" t="str">
        <f t="shared" si="402"/>
        <v/>
      </c>
      <c r="BH76" s="46" t="str">
        <f t="shared" si="403"/>
        <v/>
      </c>
      <c r="BI76" s="46" t="str">
        <f t="shared" si="404"/>
        <v/>
      </c>
      <c r="BJ76" s="46" t="str">
        <f t="shared" si="405"/>
        <v/>
      </c>
      <c r="BK76" s="46" t="str">
        <f t="shared" si="406"/>
        <v/>
      </c>
      <c r="BL76" s="46" t="str">
        <f t="shared" si="407"/>
        <v/>
      </c>
      <c r="BM76" s="46" t="str">
        <f t="shared" si="408"/>
        <v/>
      </c>
      <c r="BN76" s="46" t="str">
        <f t="shared" si="409"/>
        <v/>
      </c>
      <c r="BO76" s="46" t="str">
        <f t="shared" si="410"/>
        <v/>
      </c>
      <c r="BP76" s="46" t="str">
        <f t="shared" si="411"/>
        <v/>
      </c>
      <c r="BQ76" s="46" t="str">
        <f t="shared" si="412"/>
        <v/>
      </c>
      <c r="BR76" s="46" t="str">
        <f t="shared" si="413"/>
        <v/>
      </c>
      <c r="BS76" s="46" t="str">
        <f t="shared" si="414"/>
        <v/>
      </c>
      <c r="BT76" s="46" t="str">
        <f t="shared" si="415"/>
        <v/>
      </c>
      <c r="BU76" s="46" t="str">
        <f t="shared" si="416"/>
        <v/>
      </c>
      <c r="BV76" s="46" t="str">
        <f t="shared" si="417"/>
        <v/>
      </c>
      <c r="BW76" s="46" t="str">
        <f t="shared" si="418"/>
        <v/>
      </c>
      <c r="BX76" s="46" t="str">
        <f t="shared" si="419"/>
        <v/>
      </c>
      <c r="BY76" s="46" t="str">
        <f t="shared" si="420"/>
        <v/>
      </c>
      <c r="BZ76" s="46" t="str">
        <f t="shared" si="421"/>
        <v/>
      </c>
      <c r="CA76" s="46" t="str">
        <f t="shared" si="422"/>
        <v/>
      </c>
      <c r="CB76" s="46" t="str">
        <f t="shared" si="423"/>
        <v/>
      </c>
      <c r="CC76" s="46" t="str">
        <f t="shared" si="424"/>
        <v/>
      </c>
      <c r="CD76" s="46" t="str">
        <f t="shared" si="425"/>
        <v/>
      </c>
      <c r="CE76" s="46" t="str">
        <f t="shared" si="426"/>
        <v/>
      </c>
      <c r="CF76" s="46" t="str">
        <f t="shared" si="427"/>
        <v/>
      </c>
      <c r="CG76" s="46" t="str">
        <f t="shared" si="428"/>
        <v/>
      </c>
      <c r="CH76" s="46" t="str">
        <f t="shared" si="429"/>
        <v/>
      </c>
      <c r="CI76" s="46" t="str">
        <f t="shared" si="430"/>
        <v/>
      </c>
      <c r="CJ76" s="46" t="str">
        <f t="shared" si="431"/>
        <v/>
      </c>
      <c r="CK76" s="46" t="str">
        <f t="shared" si="362"/>
        <v/>
      </c>
      <c r="CL76" s="46" t="str">
        <f t="shared" si="432"/>
        <v/>
      </c>
      <c r="CM76" s="46" t="str">
        <f t="shared" si="433"/>
        <v/>
      </c>
      <c r="CN76" s="46" t="str">
        <f t="shared" si="434"/>
        <v/>
      </c>
      <c r="CO76" s="46" t="str">
        <f t="shared" si="435"/>
        <v/>
      </c>
      <c r="CP76" s="46" t="str">
        <f t="shared" si="436"/>
        <v/>
      </c>
      <c r="CQ76" s="46" t="str">
        <f t="shared" si="437"/>
        <v/>
      </c>
      <c r="CR76" s="46" t="str">
        <f t="shared" si="438"/>
        <v/>
      </c>
      <c r="CS76" s="46" t="str">
        <f t="shared" si="439"/>
        <v/>
      </c>
      <c r="CT76" s="46" t="str">
        <f t="shared" si="440"/>
        <v/>
      </c>
      <c r="CU76" s="46" t="str">
        <f t="shared" si="441"/>
        <v/>
      </c>
      <c r="CV76" s="46" t="str">
        <f t="shared" si="442"/>
        <v/>
      </c>
      <c r="CW76" s="46" t="str">
        <f t="shared" si="443"/>
        <v/>
      </c>
      <c r="CX76" s="46" t="str">
        <f t="shared" si="444"/>
        <v/>
      </c>
      <c r="CY76" s="46" t="str">
        <f t="shared" si="445"/>
        <v/>
      </c>
      <c r="CZ76" s="46" t="str">
        <f t="shared" si="446"/>
        <v/>
      </c>
      <c r="DA76" s="46" t="str">
        <f t="shared" si="447"/>
        <v/>
      </c>
      <c r="DB76" s="46" t="str">
        <f t="shared" si="448"/>
        <v/>
      </c>
      <c r="DC76" s="46" t="str">
        <f t="shared" si="449"/>
        <v/>
      </c>
      <c r="DD76" s="46" t="str">
        <f t="shared" si="450"/>
        <v/>
      </c>
      <c r="DE76" s="46" t="str">
        <f t="shared" si="451"/>
        <v/>
      </c>
      <c r="DF76" s="46" t="str">
        <f t="shared" si="452"/>
        <v/>
      </c>
      <c r="DG76" s="46" t="str">
        <f t="shared" si="453"/>
        <v/>
      </c>
      <c r="DH76" s="46" t="str">
        <f t="shared" si="454"/>
        <v/>
      </c>
      <c r="DI76" s="46" t="str">
        <f t="shared" si="455"/>
        <v/>
      </c>
      <c r="DJ76" s="46" t="str">
        <f t="shared" si="456"/>
        <v/>
      </c>
      <c r="DK76" s="46" t="str">
        <f t="shared" si="457"/>
        <v/>
      </c>
      <c r="DL76" s="46" t="str">
        <f t="shared" si="458"/>
        <v/>
      </c>
      <c r="DM76" s="46" t="str">
        <f t="shared" si="459"/>
        <v/>
      </c>
      <c r="DN76" s="46" t="str">
        <f t="shared" si="460"/>
        <v/>
      </c>
      <c r="DO76" s="46" t="str">
        <f t="shared" si="461"/>
        <v/>
      </c>
      <c r="DP76" s="46" t="str">
        <f t="shared" si="462"/>
        <v/>
      </c>
      <c r="DQ76" s="46" t="str">
        <f t="shared" si="463"/>
        <v/>
      </c>
      <c r="DR76" s="46" t="str">
        <f t="shared" si="464"/>
        <v/>
      </c>
      <c r="DS76" s="46" t="str">
        <f t="shared" si="465"/>
        <v/>
      </c>
      <c r="DT76" s="46" t="str">
        <f t="shared" si="466"/>
        <v/>
      </c>
      <c r="DU76" s="46" t="str">
        <f t="shared" si="467"/>
        <v/>
      </c>
      <c r="DV76" s="46" t="str">
        <f t="shared" si="468"/>
        <v/>
      </c>
      <c r="DW76" s="46" t="str">
        <f t="shared" si="469"/>
        <v/>
      </c>
      <c r="DX76" s="46" t="str">
        <f t="shared" si="470"/>
        <v/>
      </c>
      <c r="DY76" s="46" t="str">
        <f t="shared" si="471"/>
        <v/>
      </c>
      <c r="DZ76" s="46" t="str">
        <f t="shared" si="472"/>
        <v/>
      </c>
      <c r="EA76" s="46" t="str">
        <f t="shared" si="473"/>
        <v/>
      </c>
      <c r="EB76" s="46" t="str">
        <f t="shared" si="474"/>
        <v/>
      </c>
      <c r="EC76" s="46" t="str">
        <f t="shared" si="475"/>
        <v/>
      </c>
      <c r="ED76" s="46" t="str">
        <f t="shared" si="476"/>
        <v/>
      </c>
      <c r="EE76" s="46" t="str">
        <f t="shared" si="477"/>
        <v/>
      </c>
      <c r="EF76" s="46" t="str">
        <f t="shared" si="478"/>
        <v/>
      </c>
      <c r="EG76" s="46" t="str">
        <f t="shared" si="479"/>
        <v/>
      </c>
      <c r="EH76" s="46" t="str">
        <f t="shared" si="480"/>
        <v/>
      </c>
      <c r="EI76" s="46" t="str">
        <f t="shared" si="481"/>
        <v/>
      </c>
      <c r="EJ76" s="46" t="str">
        <f t="shared" si="482"/>
        <v/>
      </c>
      <c r="EK76" s="46" t="str">
        <f t="shared" si="483"/>
        <v/>
      </c>
      <c r="EL76" s="46" t="str">
        <f t="shared" si="484"/>
        <v/>
      </c>
      <c r="EM76" s="46" t="str">
        <f t="shared" si="485"/>
        <v/>
      </c>
      <c r="EN76" s="46" t="str">
        <f t="shared" si="486"/>
        <v/>
      </c>
      <c r="EO76" s="46" t="str">
        <f t="shared" si="487"/>
        <v/>
      </c>
      <c r="EP76" s="46" t="str">
        <f t="shared" si="488"/>
        <v/>
      </c>
      <c r="EQ76" s="46" t="str">
        <f t="shared" si="489"/>
        <v/>
      </c>
      <c r="ER76" s="46" t="str">
        <f t="shared" si="490"/>
        <v/>
      </c>
      <c r="ES76" s="46" t="str">
        <f t="shared" si="491"/>
        <v/>
      </c>
      <c r="ET76" s="46" t="str">
        <f t="shared" si="492"/>
        <v/>
      </c>
      <c r="EU76" s="46" t="str">
        <f t="shared" si="493"/>
        <v/>
      </c>
      <c r="EV76" s="46" t="str">
        <f t="shared" si="494"/>
        <v/>
      </c>
      <c r="EW76" s="46" t="str">
        <f t="shared" si="363"/>
        <v/>
      </c>
      <c r="EX76" s="46" t="str">
        <f t="shared" si="495"/>
        <v/>
      </c>
      <c r="EY76" s="46" t="str">
        <f t="shared" si="496"/>
        <v/>
      </c>
      <c r="EZ76" s="46" t="str">
        <f t="shared" si="497"/>
        <v/>
      </c>
      <c r="FA76" s="46" t="str">
        <f t="shared" si="498"/>
        <v/>
      </c>
      <c r="FB76" s="46" t="str">
        <f t="shared" si="499"/>
        <v/>
      </c>
      <c r="FC76" s="46" t="str">
        <f t="shared" si="500"/>
        <v/>
      </c>
      <c r="FD76" s="46" t="str">
        <f t="shared" si="501"/>
        <v/>
      </c>
      <c r="FE76" s="46" t="str">
        <f t="shared" si="502"/>
        <v/>
      </c>
      <c r="FF76" s="46" t="str">
        <f t="shared" si="503"/>
        <v/>
      </c>
      <c r="FG76" s="46" t="str">
        <f t="shared" si="504"/>
        <v/>
      </c>
      <c r="FH76" s="46" t="str">
        <f t="shared" si="505"/>
        <v/>
      </c>
      <c r="FI76" s="46" t="str">
        <f t="shared" si="506"/>
        <v/>
      </c>
      <c r="FJ76" s="46" t="str">
        <f t="shared" si="507"/>
        <v/>
      </c>
      <c r="FK76" s="46" t="str">
        <f t="shared" si="508"/>
        <v/>
      </c>
      <c r="FL76" s="46" t="str">
        <f t="shared" si="509"/>
        <v/>
      </c>
      <c r="FM76" s="46" t="str">
        <f t="shared" si="510"/>
        <v/>
      </c>
      <c r="FN76" s="46" t="str">
        <f t="shared" si="511"/>
        <v/>
      </c>
      <c r="FO76" s="46" t="str">
        <f t="shared" si="512"/>
        <v/>
      </c>
      <c r="FP76" s="46" t="str">
        <f t="shared" si="513"/>
        <v/>
      </c>
      <c r="FQ76" s="46" t="str">
        <f t="shared" si="514"/>
        <v/>
      </c>
      <c r="FR76" s="46" t="str">
        <f t="shared" si="515"/>
        <v/>
      </c>
      <c r="FS76" s="46" t="str">
        <f t="shared" si="516"/>
        <v/>
      </c>
      <c r="FT76" s="46" t="str">
        <f t="shared" si="517"/>
        <v/>
      </c>
      <c r="FU76" s="46" t="str">
        <f t="shared" si="518"/>
        <v/>
      </c>
      <c r="FV76" s="46" t="str">
        <f t="shared" si="519"/>
        <v/>
      </c>
      <c r="FW76" s="46" t="str">
        <f t="shared" si="520"/>
        <v/>
      </c>
      <c r="FX76" s="46" t="str">
        <f t="shared" si="521"/>
        <v/>
      </c>
      <c r="FY76" s="46" t="str">
        <f t="shared" si="522"/>
        <v/>
      </c>
      <c r="FZ76" s="46" t="str">
        <f t="shared" si="523"/>
        <v/>
      </c>
      <c r="GA76" s="46" t="str">
        <f t="shared" si="524"/>
        <v/>
      </c>
      <c r="GB76" s="46" t="str">
        <f t="shared" si="525"/>
        <v/>
      </c>
      <c r="GC76" s="46" t="str">
        <f t="shared" si="526"/>
        <v/>
      </c>
      <c r="GD76" s="46" t="str">
        <f t="shared" si="527"/>
        <v/>
      </c>
      <c r="GE76" s="46" t="str">
        <f t="shared" si="528"/>
        <v/>
      </c>
      <c r="GF76" s="46" t="str">
        <f t="shared" si="529"/>
        <v/>
      </c>
      <c r="GG76" s="46" t="str">
        <f t="shared" si="530"/>
        <v/>
      </c>
      <c r="GH76" s="46" t="str">
        <f t="shared" si="531"/>
        <v/>
      </c>
      <c r="GI76" s="46" t="str">
        <f t="shared" si="532"/>
        <v/>
      </c>
      <c r="GJ76" s="46" t="str">
        <f t="shared" si="533"/>
        <v/>
      </c>
      <c r="GK76" s="46" t="str">
        <f t="shared" si="534"/>
        <v/>
      </c>
      <c r="GL76" s="46" t="str">
        <f t="shared" si="535"/>
        <v/>
      </c>
      <c r="GM76" s="46" t="str">
        <f t="shared" si="536"/>
        <v/>
      </c>
      <c r="GN76" s="46" t="str">
        <f t="shared" si="537"/>
        <v/>
      </c>
      <c r="GO76" s="46" t="str">
        <f t="shared" si="538"/>
        <v/>
      </c>
      <c r="GP76" s="46" t="str">
        <f t="shared" si="539"/>
        <v/>
      </c>
      <c r="GQ76" s="46" t="str">
        <f t="shared" si="540"/>
        <v/>
      </c>
      <c r="GR76" s="46" t="str">
        <f t="shared" si="541"/>
        <v/>
      </c>
      <c r="GS76" s="46" t="str">
        <f t="shared" si="542"/>
        <v/>
      </c>
      <c r="GT76" s="46" t="str">
        <f t="shared" si="543"/>
        <v/>
      </c>
      <c r="GU76" s="46" t="str">
        <f t="shared" si="544"/>
        <v/>
      </c>
      <c r="GV76" s="46" t="str">
        <f t="shared" si="545"/>
        <v/>
      </c>
      <c r="GW76" s="46" t="str">
        <f t="shared" si="546"/>
        <v/>
      </c>
      <c r="GX76" s="46" t="str">
        <f t="shared" si="547"/>
        <v/>
      </c>
      <c r="GY76" s="46" t="str">
        <f t="shared" si="548"/>
        <v/>
      </c>
      <c r="GZ76" s="46" t="str">
        <f t="shared" si="549"/>
        <v/>
      </c>
      <c r="HA76" s="46" t="str">
        <f t="shared" si="550"/>
        <v/>
      </c>
      <c r="HB76" s="46" t="str">
        <f t="shared" si="551"/>
        <v/>
      </c>
      <c r="HC76" s="46" t="str">
        <f t="shared" si="552"/>
        <v/>
      </c>
      <c r="HD76" s="46" t="str">
        <f t="shared" si="553"/>
        <v/>
      </c>
      <c r="HE76" s="46" t="str">
        <f t="shared" si="554"/>
        <v/>
      </c>
      <c r="HF76" s="46" t="str">
        <f t="shared" si="555"/>
        <v/>
      </c>
      <c r="HG76" s="46" t="str">
        <f t="shared" si="556"/>
        <v/>
      </c>
      <c r="HH76" s="46" t="str">
        <f t="shared" si="557"/>
        <v/>
      </c>
      <c r="HI76" s="46" t="str">
        <f t="shared" si="364"/>
        <v/>
      </c>
      <c r="HJ76" s="46" t="str">
        <f t="shared" si="241"/>
        <v/>
      </c>
      <c r="HK76" s="46" t="str">
        <f t="shared" si="242"/>
        <v/>
      </c>
      <c r="HL76" s="46" t="str">
        <f t="shared" si="243"/>
        <v/>
      </c>
      <c r="HM76" s="46" t="str">
        <f t="shared" si="244"/>
        <v/>
      </c>
      <c r="HN76" s="46" t="str">
        <f t="shared" si="245"/>
        <v/>
      </c>
      <c r="HO76" s="46" t="str">
        <f t="shared" si="246"/>
        <v/>
      </c>
      <c r="HP76" s="46" t="str">
        <f t="shared" si="247"/>
        <v/>
      </c>
      <c r="HQ76" s="146" t="e">
        <f t="shared" si="348"/>
        <v>#N/A</v>
      </c>
      <c r="HR76" s="146" t="e">
        <f t="shared" si="329"/>
        <v>#N/A</v>
      </c>
      <c r="HS76" s="146" t="e">
        <f t="shared" si="329"/>
        <v>#N/A</v>
      </c>
      <c r="HT76" s="146" t="e">
        <f t="shared" si="329"/>
        <v>#N/A</v>
      </c>
      <c r="HU76" s="146" t="e">
        <f t="shared" si="342"/>
        <v>#N/A</v>
      </c>
      <c r="HV76" s="146" t="e">
        <f t="shared" si="342"/>
        <v>#N/A</v>
      </c>
      <c r="HW76" s="146" t="e">
        <f t="shared" si="342"/>
        <v>#N/A</v>
      </c>
      <c r="HX76" s="146" t="e">
        <f t="shared" si="342"/>
        <v>#N/A</v>
      </c>
      <c r="HY76" s="146" t="e">
        <f t="shared" si="342"/>
        <v>#N/A</v>
      </c>
      <c r="HZ76" s="146" t="e">
        <f t="shared" si="342"/>
        <v>#N/A</v>
      </c>
      <c r="IA76" s="146" t="e">
        <f t="shared" si="342"/>
        <v>#N/A</v>
      </c>
      <c r="IB76" s="146" t="e">
        <f t="shared" si="342"/>
        <v>#N/A</v>
      </c>
      <c r="IC76" s="146" t="e">
        <f t="shared" si="342"/>
        <v>#N/A</v>
      </c>
      <c r="ID76" s="146" t="e">
        <f t="shared" si="342"/>
        <v>#N/A</v>
      </c>
      <c r="IE76" s="146" t="e">
        <f t="shared" si="342"/>
        <v>#N/A</v>
      </c>
      <c r="IF76" s="146" t="e">
        <f t="shared" si="342"/>
        <v>#N/A</v>
      </c>
      <c r="IG76" s="146" t="e">
        <f t="shared" si="342"/>
        <v>#N/A</v>
      </c>
      <c r="IH76" s="146" t="e">
        <f t="shared" si="342"/>
        <v>#N/A</v>
      </c>
      <c r="II76" s="146" t="e">
        <f t="shared" si="342"/>
        <v>#N/A</v>
      </c>
      <c r="IJ76" s="146" t="e">
        <f t="shared" si="337"/>
        <v>#N/A</v>
      </c>
      <c r="IK76" s="146" t="e">
        <f t="shared" si="337"/>
        <v>#N/A</v>
      </c>
      <c r="IL76" s="146" t="e">
        <f t="shared" si="337"/>
        <v>#N/A</v>
      </c>
      <c r="IM76" s="146" t="e">
        <f t="shared" si="337"/>
        <v>#N/A</v>
      </c>
      <c r="IN76" s="146" t="e">
        <f t="shared" si="337"/>
        <v>#N/A</v>
      </c>
      <c r="IO76" s="146" t="e">
        <f t="shared" si="337"/>
        <v>#N/A</v>
      </c>
      <c r="IP76" s="146" t="e">
        <f t="shared" si="337"/>
        <v>#N/A</v>
      </c>
      <c r="IQ76" s="146" t="e">
        <f t="shared" si="337"/>
        <v>#N/A</v>
      </c>
      <c r="IR76" s="146" t="e">
        <f t="shared" si="337"/>
        <v>#N/A</v>
      </c>
      <c r="IS76" s="146" t="e">
        <f t="shared" si="337"/>
        <v>#N/A</v>
      </c>
      <c r="IT76" s="146" t="e">
        <f t="shared" si="337"/>
        <v>#N/A</v>
      </c>
      <c r="IU76" s="146" t="e">
        <f t="shared" si="337"/>
        <v>#N/A</v>
      </c>
      <c r="IV76" s="146" t="e">
        <f t="shared" si="337"/>
        <v>#N/A</v>
      </c>
      <c r="IW76" s="146" t="e">
        <f t="shared" si="337"/>
        <v>#N/A</v>
      </c>
      <c r="IX76" s="146" t="e">
        <f t="shared" si="337"/>
        <v>#N/A</v>
      </c>
      <c r="IY76" s="146" t="e">
        <f t="shared" si="333"/>
        <v>#N/A</v>
      </c>
      <c r="IZ76" s="146" t="e">
        <f t="shared" si="333"/>
        <v>#N/A</v>
      </c>
      <c r="JA76" s="146" t="e">
        <f t="shared" si="333"/>
        <v>#N/A</v>
      </c>
      <c r="JB76" s="146" t="e">
        <f t="shared" si="333"/>
        <v>#N/A</v>
      </c>
      <c r="JC76" s="146" t="e">
        <f t="shared" si="333"/>
        <v>#N/A</v>
      </c>
      <c r="JD76" s="146" t="e">
        <f t="shared" si="333"/>
        <v>#N/A</v>
      </c>
      <c r="JE76" s="146" t="e">
        <f t="shared" si="333"/>
        <v>#N/A</v>
      </c>
      <c r="JF76" s="146" t="e">
        <f t="shared" si="333"/>
        <v>#N/A</v>
      </c>
      <c r="JG76" s="146" t="e">
        <f t="shared" si="333"/>
        <v>#N/A</v>
      </c>
      <c r="JH76" s="146" t="e">
        <f t="shared" si="333"/>
        <v>#N/A</v>
      </c>
      <c r="JI76" s="146" t="e">
        <f t="shared" si="333"/>
        <v>#N/A</v>
      </c>
      <c r="JJ76" s="146" t="e">
        <f t="shared" si="333"/>
        <v>#N/A</v>
      </c>
      <c r="JK76" s="146" t="e">
        <f t="shared" si="333"/>
        <v>#N/A</v>
      </c>
      <c r="JL76" s="146" t="e">
        <f t="shared" si="333"/>
        <v>#N/A</v>
      </c>
      <c r="JM76" s="146" t="e">
        <f t="shared" si="333"/>
        <v>#N/A</v>
      </c>
      <c r="JN76" s="146" t="e">
        <f t="shared" si="357"/>
        <v>#N/A</v>
      </c>
      <c r="JO76" s="146" t="e">
        <f t="shared" si="357"/>
        <v>#N/A</v>
      </c>
      <c r="JP76" s="146" t="e">
        <f t="shared" si="357"/>
        <v>#N/A</v>
      </c>
      <c r="JQ76" s="146" t="e">
        <f t="shared" si="357"/>
        <v>#N/A</v>
      </c>
      <c r="JR76" s="146" t="e">
        <f t="shared" si="357"/>
        <v>#N/A</v>
      </c>
      <c r="JS76" s="146" t="e">
        <f t="shared" si="357"/>
        <v>#N/A</v>
      </c>
      <c r="JT76" s="146" t="e">
        <f t="shared" si="357"/>
        <v>#N/A</v>
      </c>
      <c r="JU76" s="146" t="e">
        <f t="shared" si="357"/>
        <v>#N/A</v>
      </c>
      <c r="JV76" s="146" t="e">
        <f t="shared" si="357"/>
        <v>#N/A</v>
      </c>
      <c r="JW76" s="146" t="e">
        <f t="shared" si="357"/>
        <v>#N/A</v>
      </c>
      <c r="JX76" s="146" t="e">
        <f t="shared" si="357"/>
        <v>#N/A</v>
      </c>
      <c r="JY76" s="146" t="e">
        <f t="shared" si="357"/>
        <v>#N/A</v>
      </c>
      <c r="JZ76" s="146" t="e">
        <f t="shared" si="357"/>
        <v>#N/A</v>
      </c>
      <c r="KA76" s="146" t="e">
        <f t="shared" si="357"/>
        <v>#N/A</v>
      </c>
      <c r="KB76" s="146" t="e">
        <f t="shared" si="357"/>
        <v>#N/A</v>
      </c>
      <c r="KC76" s="146" t="e">
        <f t="shared" si="365"/>
        <v>#N/A</v>
      </c>
      <c r="KD76" s="146" t="e">
        <f t="shared" si="330"/>
        <v>#N/A</v>
      </c>
      <c r="KE76" s="146" t="e">
        <f t="shared" si="330"/>
        <v>#N/A</v>
      </c>
      <c r="KF76" s="146" t="e">
        <f t="shared" si="330"/>
        <v>#N/A</v>
      </c>
      <c r="KG76" s="146" t="e">
        <f t="shared" si="343"/>
        <v>#N/A</v>
      </c>
      <c r="KH76" s="146" t="e">
        <f t="shared" si="343"/>
        <v>#N/A</v>
      </c>
      <c r="KI76" s="146" t="e">
        <f t="shared" si="343"/>
        <v>#N/A</v>
      </c>
      <c r="KJ76" s="146" t="e">
        <f t="shared" si="343"/>
        <v>#N/A</v>
      </c>
      <c r="KK76" s="146" t="e">
        <f t="shared" si="343"/>
        <v>#N/A</v>
      </c>
      <c r="KL76" s="146" t="e">
        <f t="shared" si="343"/>
        <v>#N/A</v>
      </c>
      <c r="KM76" s="146" t="e">
        <f t="shared" si="343"/>
        <v>#N/A</v>
      </c>
      <c r="KN76" s="146" t="e">
        <f t="shared" si="343"/>
        <v>#N/A</v>
      </c>
      <c r="KO76" s="146" t="e">
        <f t="shared" si="343"/>
        <v>#N/A</v>
      </c>
      <c r="KP76" s="146" t="e">
        <f t="shared" si="343"/>
        <v>#N/A</v>
      </c>
      <c r="KQ76" s="146" t="e">
        <f t="shared" si="343"/>
        <v>#N/A</v>
      </c>
      <c r="KR76" s="146" t="e">
        <f t="shared" si="343"/>
        <v>#N/A</v>
      </c>
      <c r="KS76" s="146" t="e">
        <f t="shared" si="343"/>
        <v>#N/A</v>
      </c>
      <c r="KT76" s="146" t="e">
        <f t="shared" si="343"/>
        <v>#N/A</v>
      </c>
      <c r="KU76" s="146" t="e">
        <f t="shared" si="343"/>
        <v>#N/A</v>
      </c>
      <c r="KV76" s="146" t="e">
        <f t="shared" si="338"/>
        <v>#N/A</v>
      </c>
      <c r="KW76" s="146" t="e">
        <f t="shared" si="338"/>
        <v>#N/A</v>
      </c>
      <c r="KX76" s="146" t="e">
        <f t="shared" si="338"/>
        <v>#N/A</v>
      </c>
      <c r="KY76" s="146" t="e">
        <f t="shared" si="338"/>
        <v>#N/A</v>
      </c>
      <c r="KZ76" s="146" t="e">
        <f t="shared" si="338"/>
        <v>#N/A</v>
      </c>
      <c r="LA76" s="146" t="e">
        <f t="shared" si="338"/>
        <v>#N/A</v>
      </c>
      <c r="LB76" s="146" t="e">
        <f t="shared" si="338"/>
        <v>#N/A</v>
      </c>
      <c r="LC76" s="146" t="e">
        <f t="shared" si="338"/>
        <v>#N/A</v>
      </c>
      <c r="LD76" s="146" t="e">
        <f t="shared" si="338"/>
        <v>#N/A</v>
      </c>
      <c r="LE76" s="146" t="e">
        <f t="shared" si="338"/>
        <v>#N/A</v>
      </c>
      <c r="LF76" s="146" t="e">
        <f t="shared" si="338"/>
        <v>#N/A</v>
      </c>
      <c r="LG76" s="146" t="e">
        <f t="shared" si="338"/>
        <v>#N/A</v>
      </c>
      <c r="LH76" s="146" t="e">
        <f t="shared" si="338"/>
        <v>#N/A</v>
      </c>
      <c r="LI76" s="146" t="e">
        <f t="shared" si="338"/>
        <v>#N/A</v>
      </c>
      <c r="LJ76" s="146" t="e">
        <f t="shared" si="338"/>
        <v>#N/A</v>
      </c>
      <c r="LK76" s="146" t="e">
        <f t="shared" si="334"/>
        <v>#N/A</v>
      </c>
      <c r="LL76" s="146" t="e">
        <f t="shared" si="334"/>
        <v>#N/A</v>
      </c>
      <c r="LM76" s="146" t="e">
        <f t="shared" si="334"/>
        <v>#N/A</v>
      </c>
      <c r="LN76" s="146" t="e">
        <f t="shared" si="334"/>
        <v>#N/A</v>
      </c>
      <c r="LO76" s="146" t="e">
        <f t="shared" si="334"/>
        <v>#N/A</v>
      </c>
      <c r="LP76" s="146" t="e">
        <f t="shared" si="334"/>
        <v>#N/A</v>
      </c>
      <c r="LQ76" s="146" t="e">
        <f t="shared" si="334"/>
        <v>#N/A</v>
      </c>
      <c r="LR76" s="146" t="e">
        <f t="shared" si="334"/>
        <v>#N/A</v>
      </c>
      <c r="LS76" s="146" t="e">
        <f t="shared" si="334"/>
        <v>#N/A</v>
      </c>
      <c r="LT76" s="146" t="e">
        <f t="shared" si="334"/>
        <v>#N/A</v>
      </c>
      <c r="LU76" s="146" t="e">
        <f t="shared" si="334"/>
        <v>#N/A</v>
      </c>
      <c r="LV76" s="146" t="e">
        <f t="shared" si="334"/>
        <v>#N/A</v>
      </c>
      <c r="LW76" s="146" t="e">
        <f t="shared" si="334"/>
        <v>#N/A</v>
      </c>
      <c r="LX76" s="146" t="e">
        <f t="shared" si="334"/>
        <v>#N/A</v>
      </c>
      <c r="LY76" s="146" t="e">
        <f t="shared" si="334"/>
        <v>#N/A</v>
      </c>
      <c r="LZ76" s="146" t="e">
        <f t="shared" si="358"/>
        <v>#N/A</v>
      </c>
      <c r="MA76" s="146" t="e">
        <f t="shared" si="358"/>
        <v>#N/A</v>
      </c>
      <c r="MB76" s="146" t="e">
        <f t="shared" si="358"/>
        <v>#N/A</v>
      </c>
      <c r="MC76" s="146" t="e">
        <f t="shared" si="358"/>
        <v>#N/A</v>
      </c>
      <c r="MD76" s="146" t="e">
        <f t="shared" si="358"/>
        <v>#N/A</v>
      </c>
      <c r="ME76" s="146" t="e">
        <f t="shared" si="358"/>
        <v>#N/A</v>
      </c>
      <c r="MF76" s="146" t="e">
        <f t="shared" si="358"/>
        <v>#N/A</v>
      </c>
      <c r="MG76" s="146" t="e">
        <f t="shared" si="358"/>
        <v>#N/A</v>
      </c>
      <c r="MH76" s="146" t="e">
        <f t="shared" si="358"/>
        <v>#N/A</v>
      </c>
      <c r="MI76" s="146" t="e">
        <f t="shared" si="358"/>
        <v>#N/A</v>
      </c>
      <c r="MJ76" s="146" t="e">
        <f t="shared" si="358"/>
        <v>#N/A</v>
      </c>
      <c r="MK76" s="146" t="e">
        <f t="shared" si="358"/>
        <v>#N/A</v>
      </c>
      <c r="ML76" s="146" t="e">
        <f t="shared" si="358"/>
        <v>#N/A</v>
      </c>
      <c r="MM76" s="146" t="e">
        <f t="shared" si="358"/>
        <v>#N/A</v>
      </c>
      <c r="MN76" s="146" t="e">
        <f t="shared" si="358"/>
        <v>#N/A</v>
      </c>
      <c r="MO76" s="146" t="e">
        <f t="shared" si="366"/>
        <v>#N/A</v>
      </c>
      <c r="MP76" s="146" t="e">
        <f t="shared" si="331"/>
        <v>#N/A</v>
      </c>
      <c r="MQ76" s="146" t="e">
        <f t="shared" si="331"/>
        <v>#N/A</v>
      </c>
      <c r="MR76" s="146" t="e">
        <f t="shared" si="331"/>
        <v>#N/A</v>
      </c>
      <c r="MS76" s="146" t="e">
        <f t="shared" si="344"/>
        <v>#N/A</v>
      </c>
      <c r="MT76" s="146" t="e">
        <f t="shared" si="344"/>
        <v>#N/A</v>
      </c>
      <c r="MU76" s="146" t="e">
        <f t="shared" si="344"/>
        <v>#N/A</v>
      </c>
      <c r="MV76" s="146" t="e">
        <f t="shared" si="344"/>
        <v>#N/A</v>
      </c>
      <c r="MW76" s="146" t="e">
        <f t="shared" si="344"/>
        <v>#N/A</v>
      </c>
      <c r="MX76" s="146" t="e">
        <f t="shared" si="344"/>
        <v>#N/A</v>
      </c>
      <c r="MY76" s="146" t="e">
        <f t="shared" si="344"/>
        <v>#N/A</v>
      </c>
      <c r="MZ76" s="146" t="e">
        <f t="shared" si="344"/>
        <v>#N/A</v>
      </c>
      <c r="NA76" s="146" t="e">
        <f t="shared" si="344"/>
        <v>#N/A</v>
      </c>
      <c r="NB76" s="146" t="e">
        <f t="shared" si="344"/>
        <v>#N/A</v>
      </c>
      <c r="NC76" s="146" t="e">
        <f t="shared" si="344"/>
        <v>#N/A</v>
      </c>
      <c r="ND76" s="146" t="e">
        <f t="shared" si="344"/>
        <v>#N/A</v>
      </c>
      <c r="NE76" s="146" t="e">
        <f t="shared" si="344"/>
        <v>#N/A</v>
      </c>
      <c r="NF76" s="146" t="e">
        <f t="shared" si="344"/>
        <v>#N/A</v>
      </c>
      <c r="NG76" s="146" t="e">
        <f t="shared" si="344"/>
        <v>#N/A</v>
      </c>
      <c r="NH76" s="146" t="e">
        <f t="shared" si="339"/>
        <v>#N/A</v>
      </c>
      <c r="NI76" s="146" t="e">
        <f t="shared" si="339"/>
        <v>#N/A</v>
      </c>
      <c r="NJ76" s="146" t="e">
        <f t="shared" si="339"/>
        <v>#N/A</v>
      </c>
      <c r="NK76" s="146" t="e">
        <f t="shared" si="339"/>
        <v>#N/A</v>
      </c>
      <c r="NL76" s="146" t="e">
        <f t="shared" si="339"/>
        <v>#N/A</v>
      </c>
      <c r="NM76" s="146" t="e">
        <f t="shared" si="339"/>
        <v>#N/A</v>
      </c>
      <c r="NN76" s="146" t="e">
        <f t="shared" si="339"/>
        <v>#N/A</v>
      </c>
      <c r="NO76" s="146" t="e">
        <f t="shared" si="339"/>
        <v>#N/A</v>
      </c>
      <c r="NP76" s="146" t="e">
        <f t="shared" si="339"/>
        <v>#N/A</v>
      </c>
      <c r="NQ76" s="146" t="e">
        <f t="shared" si="339"/>
        <v>#N/A</v>
      </c>
      <c r="NR76" s="146" t="e">
        <f t="shared" si="339"/>
        <v>#N/A</v>
      </c>
      <c r="NS76" s="146" t="e">
        <f t="shared" si="339"/>
        <v>#N/A</v>
      </c>
      <c r="NT76" s="146" t="e">
        <f t="shared" si="339"/>
        <v>#N/A</v>
      </c>
      <c r="NU76" s="146" t="e">
        <f t="shared" si="339"/>
        <v>#N/A</v>
      </c>
      <c r="NV76" s="146" t="e">
        <f t="shared" si="339"/>
        <v>#N/A</v>
      </c>
      <c r="NW76" s="146" t="e">
        <f t="shared" si="335"/>
        <v>#N/A</v>
      </c>
      <c r="NX76" s="146" t="e">
        <f t="shared" si="335"/>
        <v>#N/A</v>
      </c>
      <c r="NY76" s="146" t="e">
        <f t="shared" si="335"/>
        <v>#N/A</v>
      </c>
      <c r="NZ76" s="146" t="e">
        <f t="shared" si="335"/>
        <v>#N/A</v>
      </c>
      <c r="OA76" s="146" t="e">
        <f t="shared" si="335"/>
        <v>#N/A</v>
      </c>
      <c r="OB76" s="146" t="e">
        <f t="shared" si="335"/>
        <v>#N/A</v>
      </c>
      <c r="OC76" s="146" t="e">
        <f t="shared" si="335"/>
        <v>#N/A</v>
      </c>
      <c r="OD76" s="146" t="e">
        <f t="shared" si="335"/>
        <v>#N/A</v>
      </c>
      <c r="OE76" s="146" t="e">
        <f t="shared" si="335"/>
        <v>#N/A</v>
      </c>
      <c r="OF76" s="146" t="e">
        <f t="shared" si="335"/>
        <v>#N/A</v>
      </c>
      <c r="OG76" s="146" t="e">
        <f t="shared" si="335"/>
        <v>#N/A</v>
      </c>
      <c r="OH76" s="146" t="e">
        <f t="shared" si="335"/>
        <v>#N/A</v>
      </c>
      <c r="OI76" s="146" t="e">
        <f t="shared" si="335"/>
        <v>#N/A</v>
      </c>
      <c r="OJ76" s="146" t="e">
        <f t="shared" si="335"/>
        <v>#N/A</v>
      </c>
      <c r="OK76" s="146" t="e">
        <f t="shared" si="335"/>
        <v>#N/A</v>
      </c>
      <c r="OL76" s="146" t="e">
        <f t="shared" si="359"/>
        <v>#N/A</v>
      </c>
      <c r="OM76" s="146" t="e">
        <f t="shared" si="359"/>
        <v>#N/A</v>
      </c>
      <c r="ON76" s="146" t="e">
        <f t="shared" si="359"/>
        <v>#N/A</v>
      </c>
      <c r="OO76" s="146" t="e">
        <f t="shared" si="359"/>
        <v>#N/A</v>
      </c>
      <c r="OP76" s="146" t="e">
        <f t="shared" si="359"/>
        <v>#N/A</v>
      </c>
      <c r="OQ76" s="146" t="e">
        <f t="shared" si="359"/>
        <v>#N/A</v>
      </c>
      <c r="OR76" s="146" t="e">
        <f t="shared" si="359"/>
        <v>#N/A</v>
      </c>
      <c r="OS76" s="146" t="e">
        <f t="shared" si="359"/>
        <v>#N/A</v>
      </c>
      <c r="OT76" s="146" t="e">
        <f t="shared" si="359"/>
        <v>#N/A</v>
      </c>
      <c r="OU76" s="146" t="e">
        <f t="shared" si="359"/>
        <v>#N/A</v>
      </c>
      <c r="OV76" s="146" t="e">
        <f t="shared" si="359"/>
        <v>#N/A</v>
      </c>
      <c r="OW76" s="146" t="e">
        <f t="shared" si="359"/>
        <v>#N/A</v>
      </c>
      <c r="OX76" s="146" t="e">
        <f t="shared" si="359"/>
        <v>#N/A</v>
      </c>
      <c r="OY76" s="146" t="e">
        <f t="shared" si="359"/>
        <v>#N/A</v>
      </c>
      <c r="OZ76" s="146" t="e">
        <f t="shared" si="359"/>
        <v>#N/A</v>
      </c>
      <c r="PA76" s="146" t="e">
        <f t="shared" si="367"/>
        <v>#N/A</v>
      </c>
      <c r="PB76" s="146" t="e">
        <f t="shared" si="349"/>
        <v>#N/A</v>
      </c>
      <c r="PC76" s="146" t="e">
        <f t="shared" si="349"/>
        <v>#N/A</v>
      </c>
      <c r="PD76" s="146" t="e">
        <f t="shared" si="349"/>
        <v>#N/A</v>
      </c>
      <c r="PE76" s="146" t="e">
        <f t="shared" si="349"/>
        <v>#N/A</v>
      </c>
      <c r="PF76" s="146" t="e">
        <f t="shared" si="349"/>
        <v>#N/A</v>
      </c>
      <c r="PG76" s="146" t="e">
        <f t="shared" si="349"/>
        <v>#N/A</v>
      </c>
      <c r="PH76" s="146" t="e">
        <f t="shared" si="349"/>
        <v>#N/A</v>
      </c>
      <c r="PI76" s="146" t="e">
        <f t="shared" si="349"/>
        <v>#N/A</v>
      </c>
    </row>
    <row r="77" spans="1:425" hidden="1" x14ac:dyDescent="0.45">
      <c r="A77" s="4">
        <v>74</v>
      </c>
      <c r="B77" s="319" t="str">
        <f>IFERROR(_xlfn.LOGNORM.INV(VLookups!$B$22,LN($G77),LN($K77)),"")</f>
        <v/>
      </c>
      <c r="C77" s="81"/>
      <c r="D77" s="319" t="str">
        <f>IFERROR(_xlfn.LOGNORM.INV(VLookups!$B$23,LN($G77),LN($K77)),"")</f>
        <v/>
      </c>
      <c r="E77" s="32" t="str">
        <f t="shared" si="350"/>
        <v/>
      </c>
      <c r="F77" s="32" t="str">
        <f t="shared" si="351"/>
        <v/>
      </c>
      <c r="G77" s="65" t="str">
        <f>IF(AND(C77&gt;0,NOT(ISBLANK(H77))),IF(VLOOKUP($C$3,VLookups!$A$17:$B$18,2,FALSE),C77*VLOOKUP(H77,VLookups!$A$4:$B$13,2,FALSE),C77),"")</f>
        <v/>
      </c>
      <c r="H77" s="21"/>
      <c r="I77" s="53"/>
      <c r="J77" s="237"/>
      <c r="K77" s="320" t="str">
        <f>IF(C77&gt;0,IF(ISBLANK(J77),IF(ISBLANK(H77),"",VLOOKUP(H77,VLookups!$A$4:$C$13,3,FALSE)),J77),"")</f>
        <v/>
      </c>
      <c r="L77" s="320" t="str">
        <f t="shared" si="352"/>
        <v/>
      </c>
      <c r="M77" s="67" t="str">
        <f t="shared" si="353"/>
        <v/>
      </c>
      <c r="N77" s="81"/>
      <c r="O77" s="230" t="str">
        <f>IF(AND(N77&gt;0,C77&gt;0,NOT(K77="")),ABS(VLOOKUP($N$1,VLookups!$A$27:$B$28,2,FALSE)-_xlfn.LOGNORM.DIST(N77,LN(G77),LN(K77),TRUE)),"")</f>
        <v/>
      </c>
      <c r="P77" s="80" t="str">
        <f>IF(AND($B77&gt;0,$C77&gt;0,$D77&gt;0,NOT(ISBLANK($H77))),_xlfn.LOGNORM.INV(ABS(VLOOKUP($N$1,VLookups!$A$27:$B$28,2,FALSE)-P$3),LN($G77),LN($K77)),"")</f>
        <v/>
      </c>
      <c r="Q77" s="79" t="str">
        <f>IF(AND($B77&gt;0,$C77&gt;0,$D77&gt;0,NOT(ISBLANK($H77))),_xlfn.LOGNORM.INV(ABS(VLOOKUP($N$1,VLookups!$A$27:$B$28,2,FALSE)-Q$3),LN($G77),LN($K77)),"")</f>
        <v/>
      </c>
      <c r="R77" s="80" t="str">
        <f>IF(AND($B77&gt;0,$C77&gt;0,$D77&gt;0,NOT(ISBLANK($H77))),_xlfn.LOGNORM.INV(ABS(VLOOKUP($N$1,VLookups!$A$27:$B$28,2,FALSE)-R$3),LN($G77),LN($K77)),"")</f>
        <v/>
      </c>
      <c r="S77" s="79" t="str">
        <f>IF(AND($B77&gt;0,$C77&gt;0,$D77&gt;0,NOT(ISBLANK($H77))),_xlfn.LOGNORM.INV(ABS(VLOOKUP($N$1,VLookups!$A$27:$B$28,2,FALSE)-S$3),LN($G77),LN($K77)),"")</f>
        <v/>
      </c>
      <c r="T77" s="80" t="str">
        <f>IF(AND($B77&gt;0,$C77&gt;0,$D77&gt;0,NOT(ISBLANK($H77))),_xlfn.LOGNORM.INV(ABS(VLOOKUP($N$1,VLookups!$A$27:$B$28,2,FALSE)-T$3),LN($G77),LN($K77)),"")</f>
        <v/>
      </c>
      <c r="U77" s="79" t="str">
        <f>IF(AND($B77&gt;0,$C77&gt;0,$D77&gt;0,NOT(ISBLANK($H77))),_xlfn.LOGNORM.INV(ABS(VLOOKUP($N$1,VLookups!$A$27:$B$28,2,FALSE)-U$3),LN($G77),LN($K77)),"")</f>
        <v/>
      </c>
      <c r="V77" s="5"/>
      <c r="W77" s="145" t="str">
        <f t="shared" si="354"/>
        <v/>
      </c>
      <c r="X77" s="145" t="str">
        <f t="shared" si="355"/>
        <v/>
      </c>
      <c r="Y77" s="46" t="str">
        <f t="shared" ref="Y77" si="562">IF(ISNONTEXT($W77),X77+$W77,"")</f>
        <v/>
      </c>
      <c r="Z77" s="46" t="str">
        <f t="shared" si="369"/>
        <v/>
      </c>
      <c r="AA77" s="46" t="str">
        <f t="shared" si="370"/>
        <v/>
      </c>
      <c r="AB77" s="46" t="str">
        <f t="shared" si="371"/>
        <v/>
      </c>
      <c r="AC77" s="46" t="str">
        <f t="shared" si="372"/>
        <v/>
      </c>
      <c r="AD77" s="46" t="str">
        <f t="shared" si="373"/>
        <v/>
      </c>
      <c r="AE77" s="46" t="str">
        <f t="shared" si="374"/>
        <v/>
      </c>
      <c r="AF77" s="46" t="str">
        <f t="shared" si="375"/>
        <v/>
      </c>
      <c r="AG77" s="46" t="str">
        <f t="shared" si="376"/>
        <v/>
      </c>
      <c r="AH77" s="46" t="str">
        <f t="shared" si="377"/>
        <v/>
      </c>
      <c r="AI77" s="46" t="str">
        <f t="shared" si="378"/>
        <v/>
      </c>
      <c r="AJ77" s="46" t="str">
        <f t="shared" si="379"/>
        <v/>
      </c>
      <c r="AK77" s="46" t="str">
        <f t="shared" si="380"/>
        <v/>
      </c>
      <c r="AL77" s="46" t="str">
        <f t="shared" si="381"/>
        <v/>
      </c>
      <c r="AM77" s="46" t="str">
        <f t="shared" si="382"/>
        <v/>
      </c>
      <c r="AN77" s="46" t="str">
        <f t="shared" si="383"/>
        <v/>
      </c>
      <c r="AO77" s="46" t="str">
        <f t="shared" si="384"/>
        <v/>
      </c>
      <c r="AP77" s="46" t="str">
        <f t="shared" si="385"/>
        <v/>
      </c>
      <c r="AQ77" s="46" t="str">
        <f t="shared" si="386"/>
        <v/>
      </c>
      <c r="AR77" s="46" t="str">
        <f t="shared" si="387"/>
        <v/>
      </c>
      <c r="AS77" s="46" t="str">
        <f t="shared" si="388"/>
        <v/>
      </c>
      <c r="AT77" s="46" t="str">
        <f t="shared" si="389"/>
        <v/>
      </c>
      <c r="AU77" s="46" t="str">
        <f t="shared" si="390"/>
        <v/>
      </c>
      <c r="AV77" s="46" t="str">
        <f t="shared" si="391"/>
        <v/>
      </c>
      <c r="AW77" s="46" t="str">
        <f t="shared" si="392"/>
        <v/>
      </c>
      <c r="AX77" s="46" t="str">
        <f t="shared" si="393"/>
        <v/>
      </c>
      <c r="AY77" s="46" t="str">
        <f t="shared" si="394"/>
        <v/>
      </c>
      <c r="AZ77" s="46" t="str">
        <f t="shared" si="395"/>
        <v/>
      </c>
      <c r="BA77" s="46" t="str">
        <f t="shared" si="396"/>
        <v/>
      </c>
      <c r="BB77" s="46" t="str">
        <f t="shared" si="397"/>
        <v/>
      </c>
      <c r="BC77" s="46" t="str">
        <f t="shared" si="398"/>
        <v/>
      </c>
      <c r="BD77" s="46" t="str">
        <f t="shared" si="399"/>
        <v/>
      </c>
      <c r="BE77" s="46" t="str">
        <f t="shared" si="400"/>
        <v/>
      </c>
      <c r="BF77" s="46" t="str">
        <f t="shared" si="401"/>
        <v/>
      </c>
      <c r="BG77" s="46" t="str">
        <f t="shared" si="402"/>
        <v/>
      </c>
      <c r="BH77" s="46" t="str">
        <f t="shared" si="403"/>
        <v/>
      </c>
      <c r="BI77" s="46" t="str">
        <f t="shared" si="404"/>
        <v/>
      </c>
      <c r="BJ77" s="46" t="str">
        <f t="shared" si="405"/>
        <v/>
      </c>
      <c r="BK77" s="46" t="str">
        <f t="shared" si="406"/>
        <v/>
      </c>
      <c r="BL77" s="46" t="str">
        <f t="shared" si="407"/>
        <v/>
      </c>
      <c r="BM77" s="46" t="str">
        <f t="shared" si="408"/>
        <v/>
      </c>
      <c r="BN77" s="46" t="str">
        <f t="shared" si="409"/>
        <v/>
      </c>
      <c r="BO77" s="46" t="str">
        <f t="shared" si="410"/>
        <v/>
      </c>
      <c r="BP77" s="46" t="str">
        <f t="shared" si="411"/>
        <v/>
      </c>
      <c r="BQ77" s="46" t="str">
        <f t="shared" si="412"/>
        <v/>
      </c>
      <c r="BR77" s="46" t="str">
        <f t="shared" si="413"/>
        <v/>
      </c>
      <c r="BS77" s="46" t="str">
        <f t="shared" si="414"/>
        <v/>
      </c>
      <c r="BT77" s="46" t="str">
        <f t="shared" si="415"/>
        <v/>
      </c>
      <c r="BU77" s="46" t="str">
        <f t="shared" si="416"/>
        <v/>
      </c>
      <c r="BV77" s="46" t="str">
        <f t="shared" si="417"/>
        <v/>
      </c>
      <c r="BW77" s="46" t="str">
        <f t="shared" si="418"/>
        <v/>
      </c>
      <c r="BX77" s="46" t="str">
        <f t="shared" si="419"/>
        <v/>
      </c>
      <c r="BY77" s="46" t="str">
        <f t="shared" si="420"/>
        <v/>
      </c>
      <c r="BZ77" s="46" t="str">
        <f t="shared" si="421"/>
        <v/>
      </c>
      <c r="CA77" s="46" t="str">
        <f t="shared" si="422"/>
        <v/>
      </c>
      <c r="CB77" s="46" t="str">
        <f t="shared" si="423"/>
        <v/>
      </c>
      <c r="CC77" s="46" t="str">
        <f t="shared" si="424"/>
        <v/>
      </c>
      <c r="CD77" s="46" t="str">
        <f t="shared" si="425"/>
        <v/>
      </c>
      <c r="CE77" s="46" t="str">
        <f t="shared" si="426"/>
        <v/>
      </c>
      <c r="CF77" s="46" t="str">
        <f t="shared" si="427"/>
        <v/>
      </c>
      <c r="CG77" s="46" t="str">
        <f t="shared" si="428"/>
        <v/>
      </c>
      <c r="CH77" s="46" t="str">
        <f t="shared" si="429"/>
        <v/>
      </c>
      <c r="CI77" s="46" t="str">
        <f t="shared" si="430"/>
        <v/>
      </c>
      <c r="CJ77" s="46" t="str">
        <f t="shared" si="431"/>
        <v/>
      </c>
      <c r="CK77" s="46" t="str">
        <f t="shared" si="362"/>
        <v/>
      </c>
      <c r="CL77" s="46" t="str">
        <f t="shared" si="432"/>
        <v/>
      </c>
      <c r="CM77" s="46" t="str">
        <f t="shared" si="433"/>
        <v/>
      </c>
      <c r="CN77" s="46" t="str">
        <f t="shared" si="434"/>
        <v/>
      </c>
      <c r="CO77" s="46" t="str">
        <f t="shared" si="435"/>
        <v/>
      </c>
      <c r="CP77" s="46" t="str">
        <f t="shared" si="436"/>
        <v/>
      </c>
      <c r="CQ77" s="46" t="str">
        <f t="shared" si="437"/>
        <v/>
      </c>
      <c r="CR77" s="46" t="str">
        <f t="shared" si="438"/>
        <v/>
      </c>
      <c r="CS77" s="46" t="str">
        <f t="shared" si="439"/>
        <v/>
      </c>
      <c r="CT77" s="46" t="str">
        <f t="shared" si="440"/>
        <v/>
      </c>
      <c r="CU77" s="46" t="str">
        <f t="shared" si="441"/>
        <v/>
      </c>
      <c r="CV77" s="46" t="str">
        <f t="shared" si="442"/>
        <v/>
      </c>
      <c r="CW77" s="46" t="str">
        <f t="shared" si="443"/>
        <v/>
      </c>
      <c r="CX77" s="46" t="str">
        <f t="shared" si="444"/>
        <v/>
      </c>
      <c r="CY77" s="46" t="str">
        <f t="shared" si="445"/>
        <v/>
      </c>
      <c r="CZ77" s="46" t="str">
        <f t="shared" si="446"/>
        <v/>
      </c>
      <c r="DA77" s="46" t="str">
        <f t="shared" si="447"/>
        <v/>
      </c>
      <c r="DB77" s="46" t="str">
        <f t="shared" si="448"/>
        <v/>
      </c>
      <c r="DC77" s="46" t="str">
        <f t="shared" si="449"/>
        <v/>
      </c>
      <c r="DD77" s="46" t="str">
        <f t="shared" si="450"/>
        <v/>
      </c>
      <c r="DE77" s="46" t="str">
        <f t="shared" si="451"/>
        <v/>
      </c>
      <c r="DF77" s="46" t="str">
        <f t="shared" si="452"/>
        <v/>
      </c>
      <c r="DG77" s="46" t="str">
        <f t="shared" si="453"/>
        <v/>
      </c>
      <c r="DH77" s="46" t="str">
        <f t="shared" si="454"/>
        <v/>
      </c>
      <c r="DI77" s="46" t="str">
        <f t="shared" si="455"/>
        <v/>
      </c>
      <c r="DJ77" s="46" t="str">
        <f t="shared" si="456"/>
        <v/>
      </c>
      <c r="DK77" s="46" t="str">
        <f t="shared" si="457"/>
        <v/>
      </c>
      <c r="DL77" s="46" t="str">
        <f t="shared" si="458"/>
        <v/>
      </c>
      <c r="DM77" s="46" t="str">
        <f t="shared" si="459"/>
        <v/>
      </c>
      <c r="DN77" s="46" t="str">
        <f t="shared" si="460"/>
        <v/>
      </c>
      <c r="DO77" s="46" t="str">
        <f t="shared" si="461"/>
        <v/>
      </c>
      <c r="DP77" s="46" t="str">
        <f t="shared" si="462"/>
        <v/>
      </c>
      <c r="DQ77" s="46" t="str">
        <f t="shared" si="463"/>
        <v/>
      </c>
      <c r="DR77" s="46" t="str">
        <f t="shared" si="464"/>
        <v/>
      </c>
      <c r="DS77" s="46" t="str">
        <f t="shared" si="465"/>
        <v/>
      </c>
      <c r="DT77" s="46" t="str">
        <f t="shared" si="466"/>
        <v/>
      </c>
      <c r="DU77" s="46" t="str">
        <f t="shared" si="467"/>
        <v/>
      </c>
      <c r="DV77" s="46" t="str">
        <f t="shared" si="468"/>
        <v/>
      </c>
      <c r="DW77" s="46" t="str">
        <f t="shared" si="469"/>
        <v/>
      </c>
      <c r="DX77" s="46" t="str">
        <f t="shared" si="470"/>
        <v/>
      </c>
      <c r="DY77" s="46" t="str">
        <f t="shared" si="471"/>
        <v/>
      </c>
      <c r="DZ77" s="46" t="str">
        <f t="shared" si="472"/>
        <v/>
      </c>
      <c r="EA77" s="46" t="str">
        <f t="shared" si="473"/>
        <v/>
      </c>
      <c r="EB77" s="46" t="str">
        <f t="shared" si="474"/>
        <v/>
      </c>
      <c r="EC77" s="46" t="str">
        <f t="shared" si="475"/>
        <v/>
      </c>
      <c r="ED77" s="46" t="str">
        <f t="shared" si="476"/>
        <v/>
      </c>
      <c r="EE77" s="46" t="str">
        <f t="shared" si="477"/>
        <v/>
      </c>
      <c r="EF77" s="46" t="str">
        <f t="shared" si="478"/>
        <v/>
      </c>
      <c r="EG77" s="46" t="str">
        <f t="shared" si="479"/>
        <v/>
      </c>
      <c r="EH77" s="46" t="str">
        <f t="shared" si="480"/>
        <v/>
      </c>
      <c r="EI77" s="46" t="str">
        <f t="shared" si="481"/>
        <v/>
      </c>
      <c r="EJ77" s="46" t="str">
        <f t="shared" si="482"/>
        <v/>
      </c>
      <c r="EK77" s="46" t="str">
        <f t="shared" si="483"/>
        <v/>
      </c>
      <c r="EL77" s="46" t="str">
        <f t="shared" si="484"/>
        <v/>
      </c>
      <c r="EM77" s="46" t="str">
        <f t="shared" si="485"/>
        <v/>
      </c>
      <c r="EN77" s="46" t="str">
        <f t="shared" si="486"/>
        <v/>
      </c>
      <c r="EO77" s="46" t="str">
        <f t="shared" si="487"/>
        <v/>
      </c>
      <c r="EP77" s="46" t="str">
        <f t="shared" si="488"/>
        <v/>
      </c>
      <c r="EQ77" s="46" t="str">
        <f t="shared" si="489"/>
        <v/>
      </c>
      <c r="ER77" s="46" t="str">
        <f t="shared" si="490"/>
        <v/>
      </c>
      <c r="ES77" s="46" t="str">
        <f t="shared" si="491"/>
        <v/>
      </c>
      <c r="ET77" s="46" t="str">
        <f t="shared" si="492"/>
        <v/>
      </c>
      <c r="EU77" s="46" t="str">
        <f t="shared" si="493"/>
        <v/>
      </c>
      <c r="EV77" s="46" t="str">
        <f t="shared" si="494"/>
        <v/>
      </c>
      <c r="EW77" s="46" t="str">
        <f t="shared" si="363"/>
        <v/>
      </c>
      <c r="EX77" s="46" t="str">
        <f t="shared" si="495"/>
        <v/>
      </c>
      <c r="EY77" s="46" t="str">
        <f t="shared" si="496"/>
        <v/>
      </c>
      <c r="EZ77" s="46" t="str">
        <f t="shared" si="497"/>
        <v/>
      </c>
      <c r="FA77" s="46" t="str">
        <f t="shared" si="498"/>
        <v/>
      </c>
      <c r="FB77" s="46" t="str">
        <f t="shared" si="499"/>
        <v/>
      </c>
      <c r="FC77" s="46" t="str">
        <f t="shared" si="500"/>
        <v/>
      </c>
      <c r="FD77" s="46" t="str">
        <f t="shared" si="501"/>
        <v/>
      </c>
      <c r="FE77" s="46" t="str">
        <f t="shared" si="502"/>
        <v/>
      </c>
      <c r="FF77" s="46" t="str">
        <f t="shared" si="503"/>
        <v/>
      </c>
      <c r="FG77" s="46" t="str">
        <f t="shared" si="504"/>
        <v/>
      </c>
      <c r="FH77" s="46" t="str">
        <f t="shared" si="505"/>
        <v/>
      </c>
      <c r="FI77" s="46" t="str">
        <f t="shared" si="506"/>
        <v/>
      </c>
      <c r="FJ77" s="46" t="str">
        <f t="shared" si="507"/>
        <v/>
      </c>
      <c r="FK77" s="46" t="str">
        <f t="shared" si="508"/>
        <v/>
      </c>
      <c r="FL77" s="46" t="str">
        <f t="shared" si="509"/>
        <v/>
      </c>
      <c r="FM77" s="46" t="str">
        <f t="shared" si="510"/>
        <v/>
      </c>
      <c r="FN77" s="46" t="str">
        <f t="shared" si="511"/>
        <v/>
      </c>
      <c r="FO77" s="46" t="str">
        <f t="shared" si="512"/>
        <v/>
      </c>
      <c r="FP77" s="46" t="str">
        <f t="shared" si="513"/>
        <v/>
      </c>
      <c r="FQ77" s="46" t="str">
        <f t="shared" si="514"/>
        <v/>
      </c>
      <c r="FR77" s="46" t="str">
        <f t="shared" si="515"/>
        <v/>
      </c>
      <c r="FS77" s="46" t="str">
        <f t="shared" si="516"/>
        <v/>
      </c>
      <c r="FT77" s="46" t="str">
        <f t="shared" si="517"/>
        <v/>
      </c>
      <c r="FU77" s="46" t="str">
        <f t="shared" si="518"/>
        <v/>
      </c>
      <c r="FV77" s="46" t="str">
        <f t="shared" si="519"/>
        <v/>
      </c>
      <c r="FW77" s="46" t="str">
        <f t="shared" si="520"/>
        <v/>
      </c>
      <c r="FX77" s="46" t="str">
        <f t="shared" si="521"/>
        <v/>
      </c>
      <c r="FY77" s="46" t="str">
        <f t="shared" si="522"/>
        <v/>
      </c>
      <c r="FZ77" s="46" t="str">
        <f t="shared" si="523"/>
        <v/>
      </c>
      <c r="GA77" s="46" t="str">
        <f t="shared" si="524"/>
        <v/>
      </c>
      <c r="GB77" s="46" t="str">
        <f t="shared" si="525"/>
        <v/>
      </c>
      <c r="GC77" s="46" t="str">
        <f t="shared" si="526"/>
        <v/>
      </c>
      <c r="GD77" s="46" t="str">
        <f t="shared" si="527"/>
        <v/>
      </c>
      <c r="GE77" s="46" t="str">
        <f t="shared" si="528"/>
        <v/>
      </c>
      <c r="GF77" s="46" t="str">
        <f t="shared" si="529"/>
        <v/>
      </c>
      <c r="GG77" s="46" t="str">
        <f t="shared" si="530"/>
        <v/>
      </c>
      <c r="GH77" s="46" t="str">
        <f t="shared" si="531"/>
        <v/>
      </c>
      <c r="GI77" s="46" t="str">
        <f t="shared" si="532"/>
        <v/>
      </c>
      <c r="GJ77" s="46" t="str">
        <f t="shared" si="533"/>
        <v/>
      </c>
      <c r="GK77" s="46" t="str">
        <f t="shared" si="534"/>
        <v/>
      </c>
      <c r="GL77" s="46" t="str">
        <f t="shared" si="535"/>
        <v/>
      </c>
      <c r="GM77" s="46" t="str">
        <f t="shared" si="536"/>
        <v/>
      </c>
      <c r="GN77" s="46" t="str">
        <f t="shared" si="537"/>
        <v/>
      </c>
      <c r="GO77" s="46" t="str">
        <f t="shared" si="538"/>
        <v/>
      </c>
      <c r="GP77" s="46" t="str">
        <f t="shared" si="539"/>
        <v/>
      </c>
      <c r="GQ77" s="46" t="str">
        <f t="shared" si="540"/>
        <v/>
      </c>
      <c r="GR77" s="46" t="str">
        <f t="shared" si="541"/>
        <v/>
      </c>
      <c r="GS77" s="46" t="str">
        <f t="shared" si="542"/>
        <v/>
      </c>
      <c r="GT77" s="46" t="str">
        <f t="shared" si="543"/>
        <v/>
      </c>
      <c r="GU77" s="46" t="str">
        <f t="shared" si="544"/>
        <v/>
      </c>
      <c r="GV77" s="46" t="str">
        <f t="shared" si="545"/>
        <v/>
      </c>
      <c r="GW77" s="46" t="str">
        <f t="shared" si="546"/>
        <v/>
      </c>
      <c r="GX77" s="46" t="str">
        <f t="shared" si="547"/>
        <v/>
      </c>
      <c r="GY77" s="46" t="str">
        <f t="shared" si="548"/>
        <v/>
      </c>
      <c r="GZ77" s="46" t="str">
        <f t="shared" si="549"/>
        <v/>
      </c>
      <c r="HA77" s="46" t="str">
        <f t="shared" si="550"/>
        <v/>
      </c>
      <c r="HB77" s="46" t="str">
        <f t="shared" si="551"/>
        <v/>
      </c>
      <c r="HC77" s="46" t="str">
        <f t="shared" si="552"/>
        <v/>
      </c>
      <c r="HD77" s="46" t="str">
        <f t="shared" si="553"/>
        <v/>
      </c>
      <c r="HE77" s="46" t="str">
        <f t="shared" si="554"/>
        <v/>
      </c>
      <c r="HF77" s="46" t="str">
        <f t="shared" si="555"/>
        <v/>
      </c>
      <c r="HG77" s="46" t="str">
        <f t="shared" si="556"/>
        <v/>
      </c>
      <c r="HH77" s="46" t="str">
        <f t="shared" si="557"/>
        <v/>
      </c>
      <c r="HI77" s="46" t="str">
        <f t="shared" si="364"/>
        <v/>
      </c>
      <c r="HJ77" s="46" t="str">
        <f t="shared" si="241"/>
        <v/>
      </c>
      <c r="HK77" s="46" t="str">
        <f t="shared" si="242"/>
        <v/>
      </c>
      <c r="HL77" s="46" t="str">
        <f t="shared" si="243"/>
        <v/>
      </c>
      <c r="HM77" s="46" t="str">
        <f t="shared" si="244"/>
        <v/>
      </c>
      <c r="HN77" s="46" t="str">
        <f t="shared" si="245"/>
        <v/>
      </c>
      <c r="HO77" s="46" t="str">
        <f t="shared" si="246"/>
        <v/>
      </c>
      <c r="HP77" s="46" t="str">
        <f t="shared" si="247"/>
        <v/>
      </c>
      <c r="HQ77" s="146" t="e">
        <f t="shared" si="348"/>
        <v>#N/A</v>
      </c>
      <c r="HR77" s="146" t="e">
        <f t="shared" ref="HR77:HT92" si="563">IF(ISNONTEXT($K77),_xlfn.LOGNORM.DIST(Y77,LN($G77),LN($K77),FALSE),NA())</f>
        <v>#N/A</v>
      </c>
      <c r="HS77" s="146" t="e">
        <f t="shared" si="563"/>
        <v>#N/A</v>
      </c>
      <c r="HT77" s="146" t="e">
        <f t="shared" si="563"/>
        <v>#N/A</v>
      </c>
      <c r="HU77" s="146" t="e">
        <f t="shared" si="342"/>
        <v>#N/A</v>
      </c>
      <c r="HV77" s="146" t="e">
        <f t="shared" si="342"/>
        <v>#N/A</v>
      </c>
      <c r="HW77" s="146" t="e">
        <f t="shared" si="342"/>
        <v>#N/A</v>
      </c>
      <c r="HX77" s="146" t="e">
        <f t="shared" si="342"/>
        <v>#N/A</v>
      </c>
      <c r="HY77" s="146" t="e">
        <f t="shared" si="342"/>
        <v>#N/A</v>
      </c>
      <c r="HZ77" s="146" t="e">
        <f t="shared" si="342"/>
        <v>#N/A</v>
      </c>
      <c r="IA77" s="146" t="e">
        <f t="shared" si="342"/>
        <v>#N/A</v>
      </c>
      <c r="IB77" s="146" t="e">
        <f t="shared" si="342"/>
        <v>#N/A</v>
      </c>
      <c r="IC77" s="146" t="e">
        <f t="shared" si="342"/>
        <v>#N/A</v>
      </c>
      <c r="ID77" s="146" t="e">
        <f t="shared" si="342"/>
        <v>#N/A</v>
      </c>
      <c r="IE77" s="146" t="e">
        <f t="shared" si="342"/>
        <v>#N/A</v>
      </c>
      <c r="IF77" s="146" t="e">
        <f t="shared" si="342"/>
        <v>#N/A</v>
      </c>
      <c r="IG77" s="146" t="e">
        <f t="shared" si="342"/>
        <v>#N/A</v>
      </c>
      <c r="IH77" s="146" t="e">
        <f t="shared" si="342"/>
        <v>#N/A</v>
      </c>
      <c r="II77" s="146" t="e">
        <f t="shared" si="342"/>
        <v>#N/A</v>
      </c>
      <c r="IJ77" s="146" t="e">
        <f t="shared" si="337"/>
        <v>#N/A</v>
      </c>
      <c r="IK77" s="146" t="e">
        <f t="shared" si="337"/>
        <v>#N/A</v>
      </c>
      <c r="IL77" s="146" t="e">
        <f t="shared" si="337"/>
        <v>#N/A</v>
      </c>
      <c r="IM77" s="146" t="e">
        <f t="shared" si="337"/>
        <v>#N/A</v>
      </c>
      <c r="IN77" s="146" t="e">
        <f t="shared" si="337"/>
        <v>#N/A</v>
      </c>
      <c r="IO77" s="146" t="e">
        <f t="shared" si="337"/>
        <v>#N/A</v>
      </c>
      <c r="IP77" s="146" t="e">
        <f t="shared" si="337"/>
        <v>#N/A</v>
      </c>
      <c r="IQ77" s="146" t="e">
        <f t="shared" si="337"/>
        <v>#N/A</v>
      </c>
      <c r="IR77" s="146" t="e">
        <f t="shared" si="337"/>
        <v>#N/A</v>
      </c>
      <c r="IS77" s="146" t="e">
        <f t="shared" si="337"/>
        <v>#N/A</v>
      </c>
      <c r="IT77" s="146" t="e">
        <f t="shared" si="337"/>
        <v>#N/A</v>
      </c>
      <c r="IU77" s="146" t="e">
        <f t="shared" si="337"/>
        <v>#N/A</v>
      </c>
      <c r="IV77" s="146" t="e">
        <f t="shared" si="337"/>
        <v>#N/A</v>
      </c>
      <c r="IW77" s="146" t="e">
        <f t="shared" si="337"/>
        <v>#N/A</v>
      </c>
      <c r="IX77" s="146" t="e">
        <f t="shared" si="337"/>
        <v>#N/A</v>
      </c>
      <c r="IY77" s="146" t="e">
        <f t="shared" si="333"/>
        <v>#N/A</v>
      </c>
      <c r="IZ77" s="146" t="e">
        <f t="shared" si="333"/>
        <v>#N/A</v>
      </c>
      <c r="JA77" s="146" t="e">
        <f t="shared" si="333"/>
        <v>#N/A</v>
      </c>
      <c r="JB77" s="146" t="e">
        <f t="shared" si="333"/>
        <v>#N/A</v>
      </c>
      <c r="JC77" s="146" t="e">
        <f t="shared" si="333"/>
        <v>#N/A</v>
      </c>
      <c r="JD77" s="146" t="e">
        <f t="shared" si="333"/>
        <v>#N/A</v>
      </c>
      <c r="JE77" s="146" t="e">
        <f t="shared" si="333"/>
        <v>#N/A</v>
      </c>
      <c r="JF77" s="146" t="e">
        <f t="shared" si="333"/>
        <v>#N/A</v>
      </c>
      <c r="JG77" s="146" t="e">
        <f t="shared" si="333"/>
        <v>#N/A</v>
      </c>
      <c r="JH77" s="146" t="e">
        <f t="shared" si="333"/>
        <v>#N/A</v>
      </c>
      <c r="JI77" s="146" t="e">
        <f t="shared" si="333"/>
        <v>#N/A</v>
      </c>
      <c r="JJ77" s="146" t="e">
        <f t="shared" si="333"/>
        <v>#N/A</v>
      </c>
      <c r="JK77" s="146" t="e">
        <f t="shared" si="333"/>
        <v>#N/A</v>
      </c>
      <c r="JL77" s="146" t="e">
        <f t="shared" si="333"/>
        <v>#N/A</v>
      </c>
      <c r="JM77" s="146" t="e">
        <f t="shared" si="333"/>
        <v>#N/A</v>
      </c>
      <c r="JN77" s="146" t="e">
        <f t="shared" si="357"/>
        <v>#N/A</v>
      </c>
      <c r="JO77" s="146" t="e">
        <f t="shared" si="357"/>
        <v>#N/A</v>
      </c>
      <c r="JP77" s="146" t="e">
        <f t="shared" si="357"/>
        <v>#N/A</v>
      </c>
      <c r="JQ77" s="146" t="e">
        <f t="shared" si="357"/>
        <v>#N/A</v>
      </c>
      <c r="JR77" s="146" t="e">
        <f t="shared" si="357"/>
        <v>#N/A</v>
      </c>
      <c r="JS77" s="146" t="e">
        <f t="shared" si="357"/>
        <v>#N/A</v>
      </c>
      <c r="JT77" s="146" t="e">
        <f t="shared" si="357"/>
        <v>#N/A</v>
      </c>
      <c r="JU77" s="146" t="e">
        <f t="shared" si="357"/>
        <v>#N/A</v>
      </c>
      <c r="JV77" s="146" t="e">
        <f t="shared" si="357"/>
        <v>#N/A</v>
      </c>
      <c r="JW77" s="146" t="e">
        <f t="shared" si="357"/>
        <v>#N/A</v>
      </c>
      <c r="JX77" s="146" t="e">
        <f t="shared" si="357"/>
        <v>#N/A</v>
      </c>
      <c r="JY77" s="146" t="e">
        <f t="shared" si="357"/>
        <v>#N/A</v>
      </c>
      <c r="JZ77" s="146" t="e">
        <f t="shared" si="357"/>
        <v>#N/A</v>
      </c>
      <c r="KA77" s="146" t="e">
        <f t="shared" si="357"/>
        <v>#N/A</v>
      </c>
      <c r="KB77" s="146" t="e">
        <f t="shared" si="357"/>
        <v>#N/A</v>
      </c>
      <c r="KC77" s="146" t="e">
        <f t="shared" si="365"/>
        <v>#N/A</v>
      </c>
      <c r="KD77" s="146" t="e">
        <f t="shared" ref="KD77:KF92" si="564">IF(ISNONTEXT($K77),_xlfn.LOGNORM.DIST(CK77,LN($G77),LN($K77),FALSE),NA())</f>
        <v>#N/A</v>
      </c>
      <c r="KE77" s="146" t="e">
        <f t="shared" si="564"/>
        <v>#N/A</v>
      </c>
      <c r="KF77" s="146" t="e">
        <f t="shared" si="564"/>
        <v>#N/A</v>
      </c>
      <c r="KG77" s="146" t="e">
        <f t="shared" si="343"/>
        <v>#N/A</v>
      </c>
      <c r="KH77" s="146" t="e">
        <f t="shared" si="343"/>
        <v>#N/A</v>
      </c>
      <c r="KI77" s="146" t="e">
        <f t="shared" si="343"/>
        <v>#N/A</v>
      </c>
      <c r="KJ77" s="146" t="e">
        <f t="shared" si="343"/>
        <v>#N/A</v>
      </c>
      <c r="KK77" s="146" t="e">
        <f t="shared" si="343"/>
        <v>#N/A</v>
      </c>
      <c r="KL77" s="146" t="e">
        <f t="shared" si="343"/>
        <v>#N/A</v>
      </c>
      <c r="KM77" s="146" t="e">
        <f t="shared" si="343"/>
        <v>#N/A</v>
      </c>
      <c r="KN77" s="146" t="e">
        <f t="shared" si="343"/>
        <v>#N/A</v>
      </c>
      <c r="KO77" s="146" t="e">
        <f t="shared" si="343"/>
        <v>#N/A</v>
      </c>
      <c r="KP77" s="146" t="e">
        <f t="shared" si="343"/>
        <v>#N/A</v>
      </c>
      <c r="KQ77" s="146" t="e">
        <f t="shared" si="343"/>
        <v>#N/A</v>
      </c>
      <c r="KR77" s="146" t="e">
        <f t="shared" si="343"/>
        <v>#N/A</v>
      </c>
      <c r="KS77" s="146" t="e">
        <f t="shared" si="343"/>
        <v>#N/A</v>
      </c>
      <c r="KT77" s="146" t="e">
        <f t="shared" si="343"/>
        <v>#N/A</v>
      </c>
      <c r="KU77" s="146" t="e">
        <f t="shared" si="343"/>
        <v>#N/A</v>
      </c>
      <c r="KV77" s="146" t="e">
        <f t="shared" si="338"/>
        <v>#N/A</v>
      </c>
      <c r="KW77" s="146" t="e">
        <f t="shared" si="338"/>
        <v>#N/A</v>
      </c>
      <c r="KX77" s="146" t="e">
        <f t="shared" si="338"/>
        <v>#N/A</v>
      </c>
      <c r="KY77" s="146" t="e">
        <f t="shared" si="338"/>
        <v>#N/A</v>
      </c>
      <c r="KZ77" s="146" t="e">
        <f t="shared" si="338"/>
        <v>#N/A</v>
      </c>
      <c r="LA77" s="146" t="e">
        <f t="shared" si="338"/>
        <v>#N/A</v>
      </c>
      <c r="LB77" s="146" t="e">
        <f t="shared" si="338"/>
        <v>#N/A</v>
      </c>
      <c r="LC77" s="146" t="e">
        <f t="shared" si="338"/>
        <v>#N/A</v>
      </c>
      <c r="LD77" s="146" t="e">
        <f t="shared" si="338"/>
        <v>#N/A</v>
      </c>
      <c r="LE77" s="146" t="e">
        <f t="shared" si="338"/>
        <v>#N/A</v>
      </c>
      <c r="LF77" s="146" t="e">
        <f t="shared" si="338"/>
        <v>#N/A</v>
      </c>
      <c r="LG77" s="146" t="e">
        <f t="shared" si="338"/>
        <v>#N/A</v>
      </c>
      <c r="LH77" s="146" t="e">
        <f t="shared" si="338"/>
        <v>#N/A</v>
      </c>
      <c r="LI77" s="146" t="e">
        <f t="shared" si="338"/>
        <v>#N/A</v>
      </c>
      <c r="LJ77" s="146" t="e">
        <f t="shared" si="338"/>
        <v>#N/A</v>
      </c>
      <c r="LK77" s="146" t="e">
        <f t="shared" si="334"/>
        <v>#N/A</v>
      </c>
      <c r="LL77" s="146" t="e">
        <f t="shared" si="334"/>
        <v>#N/A</v>
      </c>
      <c r="LM77" s="146" t="e">
        <f t="shared" si="334"/>
        <v>#N/A</v>
      </c>
      <c r="LN77" s="146" t="e">
        <f t="shared" si="334"/>
        <v>#N/A</v>
      </c>
      <c r="LO77" s="146" t="e">
        <f t="shared" si="334"/>
        <v>#N/A</v>
      </c>
      <c r="LP77" s="146" t="e">
        <f t="shared" si="334"/>
        <v>#N/A</v>
      </c>
      <c r="LQ77" s="146" t="e">
        <f t="shared" si="334"/>
        <v>#N/A</v>
      </c>
      <c r="LR77" s="146" t="e">
        <f t="shared" si="334"/>
        <v>#N/A</v>
      </c>
      <c r="LS77" s="146" t="e">
        <f t="shared" si="334"/>
        <v>#N/A</v>
      </c>
      <c r="LT77" s="146" t="e">
        <f t="shared" si="334"/>
        <v>#N/A</v>
      </c>
      <c r="LU77" s="146" t="e">
        <f t="shared" si="334"/>
        <v>#N/A</v>
      </c>
      <c r="LV77" s="146" t="e">
        <f t="shared" si="334"/>
        <v>#N/A</v>
      </c>
      <c r="LW77" s="146" t="e">
        <f t="shared" si="334"/>
        <v>#N/A</v>
      </c>
      <c r="LX77" s="146" t="e">
        <f t="shared" si="334"/>
        <v>#N/A</v>
      </c>
      <c r="LY77" s="146" t="e">
        <f t="shared" si="334"/>
        <v>#N/A</v>
      </c>
      <c r="LZ77" s="146" t="e">
        <f t="shared" si="358"/>
        <v>#N/A</v>
      </c>
      <c r="MA77" s="146" t="e">
        <f t="shared" si="358"/>
        <v>#N/A</v>
      </c>
      <c r="MB77" s="146" t="e">
        <f t="shared" si="358"/>
        <v>#N/A</v>
      </c>
      <c r="MC77" s="146" t="e">
        <f t="shared" si="358"/>
        <v>#N/A</v>
      </c>
      <c r="MD77" s="146" t="e">
        <f t="shared" si="358"/>
        <v>#N/A</v>
      </c>
      <c r="ME77" s="146" t="e">
        <f t="shared" si="358"/>
        <v>#N/A</v>
      </c>
      <c r="MF77" s="146" t="e">
        <f t="shared" si="358"/>
        <v>#N/A</v>
      </c>
      <c r="MG77" s="146" t="e">
        <f t="shared" si="358"/>
        <v>#N/A</v>
      </c>
      <c r="MH77" s="146" t="e">
        <f t="shared" si="358"/>
        <v>#N/A</v>
      </c>
      <c r="MI77" s="146" t="e">
        <f t="shared" si="358"/>
        <v>#N/A</v>
      </c>
      <c r="MJ77" s="146" t="e">
        <f t="shared" si="358"/>
        <v>#N/A</v>
      </c>
      <c r="MK77" s="146" t="e">
        <f t="shared" si="358"/>
        <v>#N/A</v>
      </c>
      <c r="ML77" s="146" t="e">
        <f t="shared" si="358"/>
        <v>#N/A</v>
      </c>
      <c r="MM77" s="146" t="e">
        <f t="shared" si="358"/>
        <v>#N/A</v>
      </c>
      <c r="MN77" s="146" t="e">
        <f t="shared" si="358"/>
        <v>#N/A</v>
      </c>
      <c r="MO77" s="146" t="e">
        <f t="shared" si="366"/>
        <v>#N/A</v>
      </c>
      <c r="MP77" s="146" t="e">
        <f t="shared" ref="MP77:MR92" si="565">IF(ISNONTEXT($K77),_xlfn.LOGNORM.DIST(EW77,LN($G77),LN($K77),FALSE),NA())</f>
        <v>#N/A</v>
      </c>
      <c r="MQ77" s="146" t="e">
        <f t="shared" si="565"/>
        <v>#N/A</v>
      </c>
      <c r="MR77" s="146" t="e">
        <f t="shared" si="565"/>
        <v>#N/A</v>
      </c>
      <c r="MS77" s="146" t="e">
        <f t="shared" si="344"/>
        <v>#N/A</v>
      </c>
      <c r="MT77" s="146" t="e">
        <f t="shared" si="344"/>
        <v>#N/A</v>
      </c>
      <c r="MU77" s="146" t="e">
        <f t="shared" si="344"/>
        <v>#N/A</v>
      </c>
      <c r="MV77" s="146" t="e">
        <f t="shared" si="344"/>
        <v>#N/A</v>
      </c>
      <c r="MW77" s="146" t="e">
        <f t="shared" si="344"/>
        <v>#N/A</v>
      </c>
      <c r="MX77" s="146" t="e">
        <f t="shared" si="344"/>
        <v>#N/A</v>
      </c>
      <c r="MY77" s="146" t="e">
        <f t="shared" si="344"/>
        <v>#N/A</v>
      </c>
      <c r="MZ77" s="146" t="e">
        <f t="shared" si="344"/>
        <v>#N/A</v>
      </c>
      <c r="NA77" s="146" t="e">
        <f t="shared" si="344"/>
        <v>#N/A</v>
      </c>
      <c r="NB77" s="146" t="e">
        <f t="shared" si="344"/>
        <v>#N/A</v>
      </c>
      <c r="NC77" s="146" t="e">
        <f t="shared" si="344"/>
        <v>#N/A</v>
      </c>
      <c r="ND77" s="146" t="e">
        <f t="shared" si="344"/>
        <v>#N/A</v>
      </c>
      <c r="NE77" s="146" t="e">
        <f t="shared" si="344"/>
        <v>#N/A</v>
      </c>
      <c r="NF77" s="146" t="e">
        <f t="shared" si="344"/>
        <v>#N/A</v>
      </c>
      <c r="NG77" s="146" t="e">
        <f t="shared" si="344"/>
        <v>#N/A</v>
      </c>
      <c r="NH77" s="146" t="e">
        <f t="shared" si="339"/>
        <v>#N/A</v>
      </c>
      <c r="NI77" s="146" t="e">
        <f t="shared" si="339"/>
        <v>#N/A</v>
      </c>
      <c r="NJ77" s="146" t="e">
        <f t="shared" si="339"/>
        <v>#N/A</v>
      </c>
      <c r="NK77" s="146" t="e">
        <f t="shared" si="339"/>
        <v>#N/A</v>
      </c>
      <c r="NL77" s="146" t="e">
        <f t="shared" si="339"/>
        <v>#N/A</v>
      </c>
      <c r="NM77" s="146" t="e">
        <f t="shared" si="339"/>
        <v>#N/A</v>
      </c>
      <c r="NN77" s="146" t="e">
        <f t="shared" si="339"/>
        <v>#N/A</v>
      </c>
      <c r="NO77" s="146" t="e">
        <f t="shared" si="339"/>
        <v>#N/A</v>
      </c>
      <c r="NP77" s="146" t="e">
        <f t="shared" si="339"/>
        <v>#N/A</v>
      </c>
      <c r="NQ77" s="146" t="e">
        <f t="shared" si="339"/>
        <v>#N/A</v>
      </c>
      <c r="NR77" s="146" t="e">
        <f t="shared" si="339"/>
        <v>#N/A</v>
      </c>
      <c r="NS77" s="146" t="e">
        <f t="shared" si="339"/>
        <v>#N/A</v>
      </c>
      <c r="NT77" s="146" t="e">
        <f t="shared" si="339"/>
        <v>#N/A</v>
      </c>
      <c r="NU77" s="146" t="e">
        <f t="shared" si="339"/>
        <v>#N/A</v>
      </c>
      <c r="NV77" s="146" t="e">
        <f t="shared" si="339"/>
        <v>#N/A</v>
      </c>
      <c r="NW77" s="146" t="e">
        <f t="shared" si="335"/>
        <v>#N/A</v>
      </c>
      <c r="NX77" s="146" t="e">
        <f t="shared" si="335"/>
        <v>#N/A</v>
      </c>
      <c r="NY77" s="146" t="e">
        <f t="shared" si="335"/>
        <v>#N/A</v>
      </c>
      <c r="NZ77" s="146" t="e">
        <f t="shared" si="335"/>
        <v>#N/A</v>
      </c>
      <c r="OA77" s="146" t="e">
        <f t="shared" si="335"/>
        <v>#N/A</v>
      </c>
      <c r="OB77" s="146" t="e">
        <f t="shared" si="335"/>
        <v>#N/A</v>
      </c>
      <c r="OC77" s="146" t="e">
        <f t="shared" si="335"/>
        <v>#N/A</v>
      </c>
      <c r="OD77" s="146" t="e">
        <f t="shared" si="335"/>
        <v>#N/A</v>
      </c>
      <c r="OE77" s="146" t="e">
        <f t="shared" si="335"/>
        <v>#N/A</v>
      </c>
      <c r="OF77" s="146" t="e">
        <f t="shared" si="335"/>
        <v>#N/A</v>
      </c>
      <c r="OG77" s="146" t="e">
        <f t="shared" si="335"/>
        <v>#N/A</v>
      </c>
      <c r="OH77" s="146" t="e">
        <f t="shared" si="335"/>
        <v>#N/A</v>
      </c>
      <c r="OI77" s="146" t="e">
        <f t="shared" si="335"/>
        <v>#N/A</v>
      </c>
      <c r="OJ77" s="146" t="e">
        <f t="shared" si="335"/>
        <v>#N/A</v>
      </c>
      <c r="OK77" s="146" t="e">
        <f t="shared" si="335"/>
        <v>#N/A</v>
      </c>
      <c r="OL77" s="146" t="e">
        <f t="shared" si="359"/>
        <v>#N/A</v>
      </c>
      <c r="OM77" s="146" t="e">
        <f t="shared" si="359"/>
        <v>#N/A</v>
      </c>
      <c r="ON77" s="146" t="e">
        <f t="shared" si="359"/>
        <v>#N/A</v>
      </c>
      <c r="OO77" s="146" t="e">
        <f t="shared" si="359"/>
        <v>#N/A</v>
      </c>
      <c r="OP77" s="146" t="e">
        <f t="shared" si="359"/>
        <v>#N/A</v>
      </c>
      <c r="OQ77" s="146" t="e">
        <f t="shared" si="359"/>
        <v>#N/A</v>
      </c>
      <c r="OR77" s="146" t="e">
        <f t="shared" si="359"/>
        <v>#N/A</v>
      </c>
      <c r="OS77" s="146" t="e">
        <f t="shared" si="359"/>
        <v>#N/A</v>
      </c>
      <c r="OT77" s="146" t="e">
        <f t="shared" si="359"/>
        <v>#N/A</v>
      </c>
      <c r="OU77" s="146" t="e">
        <f t="shared" si="359"/>
        <v>#N/A</v>
      </c>
      <c r="OV77" s="146" t="e">
        <f t="shared" si="359"/>
        <v>#N/A</v>
      </c>
      <c r="OW77" s="146" t="e">
        <f t="shared" si="359"/>
        <v>#N/A</v>
      </c>
      <c r="OX77" s="146" t="e">
        <f t="shared" si="359"/>
        <v>#N/A</v>
      </c>
      <c r="OY77" s="146" t="e">
        <f t="shared" si="359"/>
        <v>#N/A</v>
      </c>
      <c r="OZ77" s="146" t="e">
        <f t="shared" si="359"/>
        <v>#N/A</v>
      </c>
      <c r="PA77" s="146" t="e">
        <f t="shared" si="367"/>
        <v>#N/A</v>
      </c>
      <c r="PB77" s="146" t="e">
        <f t="shared" si="349"/>
        <v>#N/A</v>
      </c>
      <c r="PC77" s="146" t="e">
        <f t="shared" si="349"/>
        <v>#N/A</v>
      </c>
      <c r="PD77" s="146" t="e">
        <f t="shared" si="349"/>
        <v>#N/A</v>
      </c>
      <c r="PE77" s="146" t="e">
        <f t="shared" si="349"/>
        <v>#N/A</v>
      </c>
      <c r="PF77" s="146" t="e">
        <f t="shared" si="349"/>
        <v>#N/A</v>
      </c>
      <c r="PG77" s="146" t="e">
        <f t="shared" si="349"/>
        <v>#N/A</v>
      </c>
      <c r="PH77" s="146" t="e">
        <f t="shared" si="349"/>
        <v>#N/A</v>
      </c>
      <c r="PI77" s="146" t="e">
        <f t="shared" si="349"/>
        <v>#N/A</v>
      </c>
    </row>
    <row r="78" spans="1:425" hidden="1" x14ac:dyDescent="0.45">
      <c r="A78" s="4">
        <v>75</v>
      </c>
      <c r="B78" s="319" t="str">
        <f>IFERROR(_xlfn.LOGNORM.INV(VLookups!$B$22,LN($G78),LN($K78)),"")</f>
        <v/>
      </c>
      <c r="C78" s="81"/>
      <c r="D78" s="319" t="str">
        <f>IFERROR(_xlfn.LOGNORM.INV(VLookups!$B$23,LN($G78),LN($K78)),"")</f>
        <v/>
      </c>
      <c r="E78" s="32" t="str">
        <f t="shared" si="350"/>
        <v/>
      </c>
      <c r="F78" s="32" t="str">
        <f t="shared" si="351"/>
        <v/>
      </c>
      <c r="G78" s="65" t="str">
        <f>IF(AND(C78&gt;0,NOT(ISBLANK(H78))),IF(VLOOKUP($C$3,VLookups!$A$17:$B$18,2,FALSE),C78*VLOOKUP(H78,VLookups!$A$4:$B$13,2,FALSE),C78),"")</f>
        <v/>
      </c>
      <c r="H78" s="21"/>
      <c r="I78" s="53"/>
      <c r="J78" s="237"/>
      <c r="K78" s="320" t="str">
        <f>IF(C78&gt;0,IF(ISBLANK(J78),IF(ISBLANK(H78),"",VLOOKUP(H78,VLookups!$A$4:$C$13,3,FALSE)),J78),"")</f>
        <v/>
      </c>
      <c r="L78" s="320" t="str">
        <f t="shared" si="352"/>
        <v/>
      </c>
      <c r="M78" s="67" t="str">
        <f t="shared" si="353"/>
        <v/>
      </c>
      <c r="N78" s="81"/>
      <c r="O78" s="230" t="str">
        <f>IF(AND(N78&gt;0,C78&gt;0,NOT(K78="")),ABS(VLOOKUP($N$1,VLookups!$A$27:$B$28,2,FALSE)-_xlfn.LOGNORM.DIST(N78,LN(G78),LN(K78),TRUE)),"")</f>
        <v/>
      </c>
      <c r="P78" s="80" t="str">
        <f>IF(AND($B78&gt;0,$C78&gt;0,$D78&gt;0,NOT(ISBLANK($H78))),_xlfn.LOGNORM.INV(ABS(VLOOKUP($N$1,VLookups!$A$27:$B$28,2,FALSE)-P$3),LN($G78),LN($K78)),"")</f>
        <v/>
      </c>
      <c r="Q78" s="79" t="str">
        <f>IF(AND($B78&gt;0,$C78&gt;0,$D78&gt;0,NOT(ISBLANK($H78))),_xlfn.LOGNORM.INV(ABS(VLOOKUP($N$1,VLookups!$A$27:$B$28,2,FALSE)-Q$3),LN($G78),LN($K78)),"")</f>
        <v/>
      </c>
      <c r="R78" s="80" t="str">
        <f>IF(AND($B78&gt;0,$C78&gt;0,$D78&gt;0,NOT(ISBLANK($H78))),_xlfn.LOGNORM.INV(ABS(VLOOKUP($N$1,VLookups!$A$27:$B$28,2,FALSE)-R$3),LN($G78),LN($K78)),"")</f>
        <v/>
      </c>
      <c r="S78" s="79" t="str">
        <f>IF(AND($B78&gt;0,$C78&gt;0,$D78&gt;0,NOT(ISBLANK($H78))),_xlfn.LOGNORM.INV(ABS(VLOOKUP($N$1,VLookups!$A$27:$B$28,2,FALSE)-S$3),LN($G78),LN($K78)),"")</f>
        <v/>
      </c>
      <c r="T78" s="80" t="str">
        <f>IF(AND($B78&gt;0,$C78&gt;0,$D78&gt;0,NOT(ISBLANK($H78))),_xlfn.LOGNORM.INV(ABS(VLOOKUP($N$1,VLookups!$A$27:$B$28,2,FALSE)-T$3),LN($G78),LN($K78)),"")</f>
        <v/>
      </c>
      <c r="U78" s="79" t="str">
        <f>IF(AND($B78&gt;0,$C78&gt;0,$D78&gt;0,NOT(ISBLANK($H78))),_xlfn.LOGNORM.INV(ABS(VLOOKUP($N$1,VLookups!$A$27:$B$28,2,FALSE)-U$3),LN($G78),LN($K78)),"")</f>
        <v/>
      </c>
      <c r="V78" s="5"/>
      <c r="W78" s="145" t="str">
        <f t="shared" si="354"/>
        <v/>
      </c>
      <c r="X78" s="145" t="str">
        <f t="shared" si="355"/>
        <v/>
      </c>
      <c r="Y78" s="46" t="str">
        <f t="shared" ref="Y78" si="566">IF(ISNONTEXT($W78),X78+$W78,"")</f>
        <v/>
      </c>
      <c r="Z78" s="46" t="str">
        <f t="shared" si="369"/>
        <v/>
      </c>
      <c r="AA78" s="46" t="str">
        <f t="shared" si="370"/>
        <v/>
      </c>
      <c r="AB78" s="46" t="str">
        <f t="shared" si="371"/>
        <v/>
      </c>
      <c r="AC78" s="46" t="str">
        <f t="shared" si="372"/>
        <v/>
      </c>
      <c r="AD78" s="46" t="str">
        <f t="shared" si="373"/>
        <v/>
      </c>
      <c r="AE78" s="46" t="str">
        <f t="shared" si="374"/>
        <v/>
      </c>
      <c r="AF78" s="46" t="str">
        <f t="shared" si="375"/>
        <v/>
      </c>
      <c r="AG78" s="46" t="str">
        <f t="shared" si="376"/>
        <v/>
      </c>
      <c r="AH78" s="46" t="str">
        <f t="shared" si="377"/>
        <v/>
      </c>
      <c r="AI78" s="46" t="str">
        <f t="shared" si="378"/>
        <v/>
      </c>
      <c r="AJ78" s="46" t="str">
        <f t="shared" si="379"/>
        <v/>
      </c>
      <c r="AK78" s="46" t="str">
        <f t="shared" si="380"/>
        <v/>
      </c>
      <c r="AL78" s="46" t="str">
        <f t="shared" si="381"/>
        <v/>
      </c>
      <c r="AM78" s="46" t="str">
        <f t="shared" si="382"/>
        <v/>
      </c>
      <c r="AN78" s="46" t="str">
        <f t="shared" si="383"/>
        <v/>
      </c>
      <c r="AO78" s="46" t="str">
        <f t="shared" si="384"/>
        <v/>
      </c>
      <c r="AP78" s="46" t="str">
        <f t="shared" si="385"/>
        <v/>
      </c>
      <c r="AQ78" s="46" t="str">
        <f t="shared" si="386"/>
        <v/>
      </c>
      <c r="AR78" s="46" t="str">
        <f t="shared" si="387"/>
        <v/>
      </c>
      <c r="AS78" s="46" t="str">
        <f t="shared" si="388"/>
        <v/>
      </c>
      <c r="AT78" s="46" t="str">
        <f t="shared" si="389"/>
        <v/>
      </c>
      <c r="AU78" s="46" t="str">
        <f t="shared" si="390"/>
        <v/>
      </c>
      <c r="AV78" s="46" t="str">
        <f t="shared" si="391"/>
        <v/>
      </c>
      <c r="AW78" s="46" t="str">
        <f t="shared" si="392"/>
        <v/>
      </c>
      <c r="AX78" s="46" t="str">
        <f t="shared" si="393"/>
        <v/>
      </c>
      <c r="AY78" s="46" t="str">
        <f t="shared" si="394"/>
        <v/>
      </c>
      <c r="AZ78" s="46" t="str">
        <f t="shared" si="395"/>
        <v/>
      </c>
      <c r="BA78" s="46" t="str">
        <f t="shared" si="396"/>
        <v/>
      </c>
      <c r="BB78" s="46" t="str">
        <f t="shared" si="397"/>
        <v/>
      </c>
      <c r="BC78" s="46" t="str">
        <f t="shared" si="398"/>
        <v/>
      </c>
      <c r="BD78" s="46" t="str">
        <f t="shared" si="399"/>
        <v/>
      </c>
      <c r="BE78" s="46" t="str">
        <f t="shared" si="400"/>
        <v/>
      </c>
      <c r="BF78" s="46" t="str">
        <f t="shared" si="401"/>
        <v/>
      </c>
      <c r="BG78" s="46" t="str">
        <f t="shared" si="402"/>
        <v/>
      </c>
      <c r="BH78" s="46" t="str">
        <f t="shared" si="403"/>
        <v/>
      </c>
      <c r="BI78" s="46" t="str">
        <f t="shared" si="404"/>
        <v/>
      </c>
      <c r="BJ78" s="46" t="str">
        <f t="shared" si="405"/>
        <v/>
      </c>
      <c r="BK78" s="46" t="str">
        <f t="shared" si="406"/>
        <v/>
      </c>
      <c r="BL78" s="46" t="str">
        <f t="shared" si="407"/>
        <v/>
      </c>
      <c r="BM78" s="46" t="str">
        <f t="shared" si="408"/>
        <v/>
      </c>
      <c r="BN78" s="46" t="str">
        <f t="shared" si="409"/>
        <v/>
      </c>
      <c r="BO78" s="46" t="str">
        <f t="shared" si="410"/>
        <v/>
      </c>
      <c r="BP78" s="46" t="str">
        <f t="shared" si="411"/>
        <v/>
      </c>
      <c r="BQ78" s="46" t="str">
        <f t="shared" si="412"/>
        <v/>
      </c>
      <c r="BR78" s="46" t="str">
        <f t="shared" si="413"/>
        <v/>
      </c>
      <c r="BS78" s="46" t="str">
        <f t="shared" si="414"/>
        <v/>
      </c>
      <c r="BT78" s="46" t="str">
        <f t="shared" si="415"/>
        <v/>
      </c>
      <c r="BU78" s="46" t="str">
        <f t="shared" si="416"/>
        <v/>
      </c>
      <c r="BV78" s="46" t="str">
        <f t="shared" si="417"/>
        <v/>
      </c>
      <c r="BW78" s="46" t="str">
        <f t="shared" si="418"/>
        <v/>
      </c>
      <c r="BX78" s="46" t="str">
        <f t="shared" si="419"/>
        <v/>
      </c>
      <c r="BY78" s="46" t="str">
        <f t="shared" si="420"/>
        <v/>
      </c>
      <c r="BZ78" s="46" t="str">
        <f t="shared" si="421"/>
        <v/>
      </c>
      <c r="CA78" s="46" t="str">
        <f t="shared" si="422"/>
        <v/>
      </c>
      <c r="CB78" s="46" t="str">
        <f t="shared" si="423"/>
        <v/>
      </c>
      <c r="CC78" s="46" t="str">
        <f t="shared" si="424"/>
        <v/>
      </c>
      <c r="CD78" s="46" t="str">
        <f t="shared" si="425"/>
        <v/>
      </c>
      <c r="CE78" s="46" t="str">
        <f t="shared" si="426"/>
        <v/>
      </c>
      <c r="CF78" s="46" t="str">
        <f t="shared" si="427"/>
        <v/>
      </c>
      <c r="CG78" s="46" t="str">
        <f t="shared" si="428"/>
        <v/>
      </c>
      <c r="CH78" s="46" t="str">
        <f t="shared" si="429"/>
        <v/>
      </c>
      <c r="CI78" s="46" t="str">
        <f t="shared" si="430"/>
        <v/>
      </c>
      <c r="CJ78" s="46" t="str">
        <f t="shared" si="431"/>
        <v/>
      </c>
      <c r="CK78" s="46" t="str">
        <f t="shared" si="362"/>
        <v/>
      </c>
      <c r="CL78" s="46" t="str">
        <f t="shared" si="432"/>
        <v/>
      </c>
      <c r="CM78" s="46" t="str">
        <f t="shared" si="433"/>
        <v/>
      </c>
      <c r="CN78" s="46" t="str">
        <f t="shared" si="434"/>
        <v/>
      </c>
      <c r="CO78" s="46" t="str">
        <f t="shared" si="435"/>
        <v/>
      </c>
      <c r="CP78" s="46" t="str">
        <f t="shared" si="436"/>
        <v/>
      </c>
      <c r="CQ78" s="46" t="str">
        <f t="shared" si="437"/>
        <v/>
      </c>
      <c r="CR78" s="46" t="str">
        <f t="shared" si="438"/>
        <v/>
      </c>
      <c r="CS78" s="46" t="str">
        <f t="shared" si="439"/>
        <v/>
      </c>
      <c r="CT78" s="46" t="str">
        <f t="shared" si="440"/>
        <v/>
      </c>
      <c r="CU78" s="46" t="str">
        <f t="shared" si="441"/>
        <v/>
      </c>
      <c r="CV78" s="46" t="str">
        <f t="shared" si="442"/>
        <v/>
      </c>
      <c r="CW78" s="46" t="str">
        <f t="shared" si="443"/>
        <v/>
      </c>
      <c r="CX78" s="46" t="str">
        <f t="shared" si="444"/>
        <v/>
      </c>
      <c r="CY78" s="46" t="str">
        <f t="shared" si="445"/>
        <v/>
      </c>
      <c r="CZ78" s="46" t="str">
        <f t="shared" si="446"/>
        <v/>
      </c>
      <c r="DA78" s="46" t="str">
        <f t="shared" si="447"/>
        <v/>
      </c>
      <c r="DB78" s="46" t="str">
        <f t="shared" si="448"/>
        <v/>
      </c>
      <c r="DC78" s="46" t="str">
        <f t="shared" si="449"/>
        <v/>
      </c>
      <c r="DD78" s="46" t="str">
        <f t="shared" si="450"/>
        <v/>
      </c>
      <c r="DE78" s="46" t="str">
        <f t="shared" si="451"/>
        <v/>
      </c>
      <c r="DF78" s="46" t="str">
        <f t="shared" si="452"/>
        <v/>
      </c>
      <c r="DG78" s="46" t="str">
        <f t="shared" si="453"/>
        <v/>
      </c>
      <c r="DH78" s="46" t="str">
        <f t="shared" si="454"/>
        <v/>
      </c>
      <c r="DI78" s="46" t="str">
        <f t="shared" si="455"/>
        <v/>
      </c>
      <c r="DJ78" s="46" t="str">
        <f t="shared" si="456"/>
        <v/>
      </c>
      <c r="DK78" s="46" t="str">
        <f t="shared" si="457"/>
        <v/>
      </c>
      <c r="DL78" s="46" t="str">
        <f t="shared" si="458"/>
        <v/>
      </c>
      <c r="DM78" s="46" t="str">
        <f t="shared" si="459"/>
        <v/>
      </c>
      <c r="DN78" s="46" t="str">
        <f t="shared" si="460"/>
        <v/>
      </c>
      <c r="DO78" s="46" t="str">
        <f t="shared" si="461"/>
        <v/>
      </c>
      <c r="DP78" s="46" t="str">
        <f t="shared" si="462"/>
        <v/>
      </c>
      <c r="DQ78" s="46" t="str">
        <f t="shared" si="463"/>
        <v/>
      </c>
      <c r="DR78" s="46" t="str">
        <f t="shared" si="464"/>
        <v/>
      </c>
      <c r="DS78" s="46" t="str">
        <f t="shared" si="465"/>
        <v/>
      </c>
      <c r="DT78" s="46" t="str">
        <f t="shared" si="466"/>
        <v/>
      </c>
      <c r="DU78" s="46" t="str">
        <f t="shared" si="467"/>
        <v/>
      </c>
      <c r="DV78" s="46" t="str">
        <f t="shared" si="468"/>
        <v/>
      </c>
      <c r="DW78" s="46" t="str">
        <f t="shared" si="469"/>
        <v/>
      </c>
      <c r="DX78" s="46" t="str">
        <f t="shared" si="470"/>
        <v/>
      </c>
      <c r="DY78" s="46" t="str">
        <f t="shared" si="471"/>
        <v/>
      </c>
      <c r="DZ78" s="46" t="str">
        <f t="shared" si="472"/>
        <v/>
      </c>
      <c r="EA78" s="46" t="str">
        <f t="shared" si="473"/>
        <v/>
      </c>
      <c r="EB78" s="46" t="str">
        <f t="shared" si="474"/>
        <v/>
      </c>
      <c r="EC78" s="46" t="str">
        <f t="shared" si="475"/>
        <v/>
      </c>
      <c r="ED78" s="46" t="str">
        <f t="shared" si="476"/>
        <v/>
      </c>
      <c r="EE78" s="46" t="str">
        <f t="shared" si="477"/>
        <v/>
      </c>
      <c r="EF78" s="46" t="str">
        <f t="shared" si="478"/>
        <v/>
      </c>
      <c r="EG78" s="46" t="str">
        <f t="shared" si="479"/>
        <v/>
      </c>
      <c r="EH78" s="46" t="str">
        <f t="shared" si="480"/>
        <v/>
      </c>
      <c r="EI78" s="46" t="str">
        <f t="shared" si="481"/>
        <v/>
      </c>
      <c r="EJ78" s="46" t="str">
        <f t="shared" si="482"/>
        <v/>
      </c>
      <c r="EK78" s="46" t="str">
        <f t="shared" si="483"/>
        <v/>
      </c>
      <c r="EL78" s="46" t="str">
        <f t="shared" si="484"/>
        <v/>
      </c>
      <c r="EM78" s="46" t="str">
        <f t="shared" si="485"/>
        <v/>
      </c>
      <c r="EN78" s="46" t="str">
        <f t="shared" si="486"/>
        <v/>
      </c>
      <c r="EO78" s="46" t="str">
        <f t="shared" si="487"/>
        <v/>
      </c>
      <c r="EP78" s="46" t="str">
        <f t="shared" si="488"/>
        <v/>
      </c>
      <c r="EQ78" s="46" t="str">
        <f t="shared" si="489"/>
        <v/>
      </c>
      <c r="ER78" s="46" t="str">
        <f t="shared" si="490"/>
        <v/>
      </c>
      <c r="ES78" s="46" t="str">
        <f t="shared" si="491"/>
        <v/>
      </c>
      <c r="ET78" s="46" t="str">
        <f t="shared" si="492"/>
        <v/>
      </c>
      <c r="EU78" s="46" t="str">
        <f t="shared" si="493"/>
        <v/>
      </c>
      <c r="EV78" s="46" t="str">
        <f t="shared" si="494"/>
        <v/>
      </c>
      <c r="EW78" s="46" t="str">
        <f t="shared" si="363"/>
        <v/>
      </c>
      <c r="EX78" s="46" t="str">
        <f t="shared" si="495"/>
        <v/>
      </c>
      <c r="EY78" s="46" t="str">
        <f t="shared" si="496"/>
        <v/>
      </c>
      <c r="EZ78" s="46" t="str">
        <f t="shared" si="497"/>
        <v/>
      </c>
      <c r="FA78" s="46" t="str">
        <f t="shared" si="498"/>
        <v/>
      </c>
      <c r="FB78" s="46" t="str">
        <f t="shared" si="499"/>
        <v/>
      </c>
      <c r="FC78" s="46" t="str">
        <f t="shared" si="500"/>
        <v/>
      </c>
      <c r="FD78" s="46" t="str">
        <f t="shared" si="501"/>
        <v/>
      </c>
      <c r="FE78" s="46" t="str">
        <f t="shared" si="502"/>
        <v/>
      </c>
      <c r="FF78" s="46" t="str">
        <f t="shared" si="503"/>
        <v/>
      </c>
      <c r="FG78" s="46" t="str">
        <f t="shared" si="504"/>
        <v/>
      </c>
      <c r="FH78" s="46" t="str">
        <f t="shared" si="505"/>
        <v/>
      </c>
      <c r="FI78" s="46" t="str">
        <f t="shared" si="506"/>
        <v/>
      </c>
      <c r="FJ78" s="46" t="str">
        <f t="shared" si="507"/>
        <v/>
      </c>
      <c r="FK78" s="46" t="str">
        <f t="shared" si="508"/>
        <v/>
      </c>
      <c r="FL78" s="46" t="str">
        <f t="shared" si="509"/>
        <v/>
      </c>
      <c r="FM78" s="46" t="str">
        <f t="shared" si="510"/>
        <v/>
      </c>
      <c r="FN78" s="46" t="str">
        <f t="shared" si="511"/>
        <v/>
      </c>
      <c r="FO78" s="46" t="str">
        <f t="shared" si="512"/>
        <v/>
      </c>
      <c r="FP78" s="46" t="str">
        <f t="shared" si="513"/>
        <v/>
      </c>
      <c r="FQ78" s="46" t="str">
        <f t="shared" si="514"/>
        <v/>
      </c>
      <c r="FR78" s="46" t="str">
        <f t="shared" si="515"/>
        <v/>
      </c>
      <c r="FS78" s="46" t="str">
        <f t="shared" si="516"/>
        <v/>
      </c>
      <c r="FT78" s="46" t="str">
        <f t="shared" si="517"/>
        <v/>
      </c>
      <c r="FU78" s="46" t="str">
        <f t="shared" si="518"/>
        <v/>
      </c>
      <c r="FV78" s="46" t="str">
        <f t="shared" si="519"/>
        <v/>
      </c>
      <c r="FW78" s="46" t="str">
        <f t="shared" si="520"/>
        <v/>
      </c>
      <c r="FX78" s="46" t="str">
        <f t="shared" si="521"/>
        <v/>
      </c>
      <c r="FY78" s="46" t="str">
        <f t="shared" si="522"/>
        <v/>
      </c>
      <c r="FZ78" s="46" t="str">
        <f t="shared" si="523"/>
        <v/>
      </c>
      <c r="GA78" s="46" t="str">
        <f t="shared" si="524"/>
        <v/>
      </c>
      <c r="GB78" s="46" t="str">
        <f t="shared" si="525"/>
        <v/>
      </c>
      <c r="GC78" s="46" t="str">
        <f t="shared" si="526"/>
        <v/>
      </c>
      <c r="GD78" s="46" t="str">
        <f t="shared" si="527"/>
        <v/>
      </c>
      <c r="GE78" s="46" t="str">
        <f t="shared" si="528"/>
        <v/>
      </c>
      <c r="GF78" s="46" t="str">
        <f t="shared" si="529"/>
        <v/>
      </c>
      <c r="GG78" s="46" t="str">
        <f t="shared" si="530"/>
        <v/>
      </c>
      <c r="GH78" s="46" t="str">
        <f t="shared" si="531"/>
        <v/>
      </c>
      <c r="GI78" s="46" t="str">
        <f t="shared" si="532"/>
        <v/>
      </c>
      <c r="GJ78" s="46" t="str">
        <f t="shared" si="533"/>
        <v/>
      </c>
      <c r="GK78" s="46" t="str">
        <f t="shared" si="534"/>
        <v/>
      </c>
      <c r="GL78" s="46" t="str">
        <f t="shared" si="535"/>
        <v/>
      </c>
      <c r="GM78" s="46" t="str">
        <f t="shared" si="536"/>
        <v/>
      </c>
      <c r="GN78" s="46" t="str">
        <f t="shared" si="537"/>
        <v/>
      </c>
      <c r="GO78" s="46" t="str">
        <f t="shared" si="538"/>
        <v/>
      </c>
      <c r="GP78" s="46" t="str">
        <f t="shared" si="539"/>
        <v/>
      </c>
      <c r="GQ78" s="46" t="str">
        <f t="shared" si="540"/>
        <v/>
      </c>
      <c r="GR78" s="46" t="str">
        <f t="shared" si="541"/>
        <v/>
      </c>
      <c r="GS78" s="46" t="str">
        <f t="shared" si="542"/>
        <v/>
      </c>
      <c r="GT78" s="46" t="str">
        <f t="shared" si="543"/>
        <v/>
      </c>
      <c r="GU78" s="46" t="str">
        <f t="shared" si="544"/>
        <v/>
      </c>
      <c r="GV78" s="46" t="str">
        <f t="shared" si="545"/>
        <v/>
      </c>
      <c r="GW78" s="46" t="str">
        <f t="shared" si="546"/>
        <v/>
      </c>
      <c r="GX78" s="46" t="str">
        <f t="shared" si="547"/>
        <v/>
      </c>
      <c r="GY78" s="46" t="str">
        <f t="shared" si="548"/>
        <v/>
      </c>
      <c r="GZ78" s="46" t="str">
        <f t="shared" si="549"/>
        <v/>
      </c>
      <c r="HA78" s="46" t="str">
        <f t="shared" si="550"/>
        <v/>
      </c>
      <c r="HB78" s="46" t="str">
        <f t="shared" si="551"/>
        <v/>
      </c>
      <c r="HC78" s="46" t="str">
        <f t="shared" si="552"/>
        <v/>
      </c>
      <c r="HD78" s="46" t="str">
        <f t="shared" si="553"/>
        <v/>
      </c>
      <c r="HE78" s="46" t="str">
        <f t="shared" si="554"/>
        <v/>
      </c>
      <c r="HF78" s="46" t="str">
        <f t="shared" si="555"/>
        <v/>
      </c>
      <c r="HG78" s="46" t="str">
        <f t="shared" si="556"/>
        <v/>
      </c>
      <c r="HH78" s="46" t="str">
        <f t="shared" si="557"/>
        <v/>
      </c>
      <c r="HI78" s="46" t="str">
        <f t="shared" si="364"/>
        <v/>
      </c>
      <c r="HJ78" s="46" t="str">
        <f t="shared" si="241"/>
        <v/>
      </c>
      <c r="HK78" s="46" t="str">
        <f t="shared" si="242"/>
        <v/>
      </c>
      <c r="HL78" s="46" t="str">
        <f t="shared" si="243"/>
        <v/>
      </c>
      <c r="HM78" s="46" t="str">
        <f t="shared" si="244"/>
        <v/>
      </c>
      <c r="HN78" s="46" t="str">
        <f t="shared" si="245"/>
        <v/>
      </c>
      <c r="HO78" s="46" t="str">
        <f t="shared" si="246"/>
        <v/>
      </c>
      <c r="HP78" s="46" t="str">
        <f t="shared" si="247"/>
        <v/>
      </c>
      <c r="HQ78" s="146" t="e">
        <f t="shared" si="348"/>
        <v>#N/A</v>
      </c>
      <c r="HR78" s="146" t="e">
        <f t="shared" si="563"/>
        <v>#N/A</v>
      </c>
      <c r="HS78" s="146" t="e">
        <f t="shared" si="563"/>
        <v>#N/A</v>
      </c>
      <c r="HT78" s="146" t="e">
        <f t="shared" si="563"/>
        <v>#N/A</v>
      </c>
      <c r="HU78" s="146" t="e">
        <f t="shared" si="342"/>
        <v>#N/A</v>
      </c>
      <c r="HV78" s="146" t="e">
        <f t="shared" si="342"/>
        <v>#N/A</v>
      </c>
      <c r="HW78" s="146" t="e">
        <f t="shared" si="342"/>
        <v>#N/A</v>
      </c>
      <c r="HX78" s="146" t="e">
        <f t="shared" si="342"/>
        <v>#N/A</v>
      </c>
      <c r="HY78" s="146" t="e">
        <f t="shared" si="342"/>
        <v>#N/A</v>
      </c>
      <c r="HZ78" s="146" t="e">
        <f t="shared" si="342"/>
        <v>#N/A</v>
      </c>
      <c r="IA78" s="146" t="e">
        <f t="shared" si="342"/>
        <v>#N/A</v>
      </c>
      <c r="IB78" s="146" t="e">
        <f t="shared" si="342"/>
        <v>#N/A</v>
      </c>
      <c r="IC78" s="146" t="e">
        <f t="shared" si="342"/>
        <v>#N/A</v>
      </c>
      <c r="ID78" s="146" t="e">
        <f t="shared" si="342"/>
        <v>#N/A</v>
      </c>
      <c r="IE78" s="146" t="e">
        <f t="shared" si="342"/>
        <v>#N/A</v>
      </c>
      <c r="IF78" s="146" t="e">
        <f t="shared" si="342"/>
        <v>#N/A</v>
      </c>
      <c r="IG78" s="146" t="e">
        <f t="shared" si="342"/>
        <v>#N/A</v>
      </c>
      <c r="IH78" s="146" t="e">
        <f t="shared" si="342"/>
        <v>#N/A</v>
      </c>
      <c r="II78" s="146" t="e">
        <f t="shared" si="342"/>
        <v>#N/A</v>
      </c>
      <c r="IJ78" s="146" t="e">
        <f t="shared" si="337"/>
        <v>#N/A</v>
      </c>
      <c r="IK78" s="146" t="e">
        <f t="shared" si="337"/>
        <v>#N/A</v>
      </c>
      <c r="IL78" s="146" t="e">
        <f t="shared" si="337"/>
        <v>#N/A</v>
      </c>
      <c r="IM78" s="146" t="e">
        <f t="shared" si="337"/>
        <v>#N/A</v>
      </c>
      <c r="IN78" s="146" t="e">
        <f t="shared" si="337"/>
        <v>#N/A</v>
      </c>
      <c r="IO78" s="146" t="e">
        <f t="shared" si="337"/>
        <v>#N/A</v>
      </c>
      <c r="IP78" s="146" t="e">
        <f t="shared" si="337"/>
        <v>#N/A</v>
      </c>
      <c r="IQ78" s="146" t="e">
        <f t="shared" si="337"/>
        <v>#N/A</v>
      </c>
      <c r="IR78" s="146" t="e">
        <f t="shared" si="337"/>
        <v>#N/A</v>
      </c>
      <c r="IS78" s="146" t="e">
        <f t="shared" si="337"/>
        <v>#N/A</v>
      </c>
      <c r="IT78" s="146" t="e">
        <f t="shared" si="337"/>
        <v>#N/A</v>
      </c>
      <c r="IU78" s="146" t="e">
        <f t="shared" si="337"/>
        <v>#N/A</v>
      </c>
      <c r="IV78" s="146" t="e">
        <f t="shared" si="337"/>
        <v>#N/A</v>
      </c>
      <c r="IW78" s="146" t="e">
        <f t="shared" si="337"/>
        <v>#N/A</v>
      </c>
      <c r="IX78" s="146" t="e">
        <f t="shared" si="337"/>
        <v>#N/A</v>
      </c>
      <c r="IY78" s="146" t="e">
        <f t="shared" ref="IY78:JM93" si="567">IF(ISNONTEXT($K78),_xlfn.LOGNORM.DIST(BF78,LN($G78),LN($K78),FALSE),NA())</f>
        <v>#N/A</v>
      </c>
      <c r="IZ78" s="146" t="e">
        <f t="shared" si="567"/>
        <v>#N/A</v>
      </c>
      <c r="JA78" s="146" t="e">
        <f t="shared" si="567"/>
        <v>#N/A</v>
      </c>
      <c r="JB78" s="146" t="e">
        <f t="shared" si="567"/>
        <v>#N/A</v>
      </c>
      <c r="JC78" s="146" t="e">
        <f t="shared" si="567"/>
        <v>#N/A</v>
      </c>
      <c r="JD78" s="146" t="e">
        <f t="shared" si="567"/>
        <v>#N/A</v>
      </c>
      <c r="JE78" s="146" t="e">
        <f t="shared" si="567"/>
        <v>#N/A</v>
      </c>
      <c r="JF78" s="146" t="e">
        <f t="shared" si="567"/>
        <v>#N/A</v>
      </c>
      <c r="JG78" s="146" t="e">
        <f t="shared" si="567"/>
        <v>#N/A</v>
      </c>
      <c r="JH78" s="146" t="e">
        <f t="shared" si="567"/>
        <v>#N/A</v>
      </c>
      <c r="JI78" s="146" t="e">
        <f t="shared" si="567"/>
        <v>#N/A</v>
      </c>
      <c r="JJ78" s="146" t="e">
        <f t="shared" si="567"/>
        <v>#N/A</v>
      </c>
      <c r="JK78" s="146" t="e">
        <f t="shared" si="567"/>
        <v>#N/A</v>
      </c>
      <c r="JL78" s="146" t="e">
        <f t="shared" si="567"/>
        <v>#N/A</v>
      </c>
      <c r="JM78" s="146" t="e">
        <f t="shared" si="567"/>
        <v>#N/A</v>
      </c>
      <c r="JN78" s="146" t="e">
        <f t="shared" si="357"/>
        <v>#N/A</v>
      </c>
      <c r="JO78" s="146" t="e">
        <f t="shared" si="357"/>
        <v>#N/A</v>
      </c>
      <c r="JP78" s="146" t="e">
        <f t="shared" si="357"/>
        <v>#N/A</v>
      </c>
      <c r="JQ78" s="146" t="e">
        <f t="shared" si="357"/>
        <v>#N/A</v>
      </c>
      <c r="JR78" s="146" t="e">
        <f t="shared" si="357"/>
        <v>#N/A</v>
      </c>
      <c r="JS78" s="146" t="e">
        <f t="shared" si="357"/>
        <v>#N/A</v>
      </c>
      <c r="JT78" s="146" t="e">
        <f t="shared" si="357"/>
        <v>#N/A</v>
      </c>
      <c r="JU78" s="146" t="e">
        <f t="shared" si="357"/>
        <v>#N/A</v>
      </c>
      <c r="JV78" s="146" t="e">
        <f t="shared" si="357"/>
        <v>#N/A</v>
      </c>
      <c r="JW78" s="146" t="e">
        <f t="shared" si="357"/>
        <v>#N/A</v>
      </c>
      <c r="JX78" s="146" t="e">
        <f t="shared" si="357"/>
        <v>#N/A</v>
      </c>
      <c r="JY78" s="146" t="e">
        <f t="shared" si="357"/>
        <v>#N/A</v>
      </c>
      <c r="JZ78" s="146" t="e">
        <f t="shared" si="357"/>
        <v>#N/A</v>
      </c>
      <c r="KA78" s="146" t="e">
        <f t="shared" si="357"/>
        <v>#N/A</v>
      </c>
      <c r="KB78" s="146" t="e">
        <f t="shared" si="357"/>
        <v>#N/A</v>
      </c>
      <c r="KC78" s="146" t="e">
        <f t="shared" si="365"/>
        <v>#N/A</v>
      </c>
      <c r="KD78" s="146" t="e">
        <f t="shared" si="564"/>
        <v>#N/A</v>
      </c>
      <c r="KE78" s="146" t="e">
        <f t="shared" si="564"/>
        <v>#N/A</v>
      </c>
      <c r="KF78" s="146" t="e">
        <f t="shared" si="564"/>
        <v>#N/A</v>
      </c>
      <c r="KG78" s="146" t="e">
        <f t="shared" si="343"/>
        <v>#N/A</v>
      </c>
      <c r="KH78" s="146" t="e">
        <f t="shared" si="343"/>
        <v>#N/A</v>
      </c>
      <c r="KI78" s="146" t="e">
        <f t="shared" si="343"/>
        <v>#N/A</v>
      </c>
      <c r="KJ78" s="146" t="e">
        <f t="shared" si="343"/>
        <v>#N/A</v>
      </c>
      <c r="KK78" s="146" t="e">
        <f t="shared" si="343"/>
        <v>#N/A</v>
      </c>
      <c r="KL78" s="146" t="e">
        <f t="shared" si="343"/>
        <v>#N/A</v>
      </c>
      <c r="KM78" s="146" t="e">
        <f t="shared" si="343"/>
        <v>#N/A</v>
      </c>
      <c r="KN78" s="146" t="e">
        <f t="shared" si="343"/>
        <v>#N/A</v>
      </c>
      <c r="KO78" s="146" t="e">
        <f t="shared" si="343"/>
        <v>#N/A</v>
      </c>
      <c r="KP78" s="146" t="e">
        <f t="shared" si="343"/>
        <v>#N/A</v>
      </c>
      <c r="KQ78" s="146" t="e">
        <f t="shared" si="343"/>
        <v>#N/A</v>
      </c>
      <c r="KR78" s="146" t="e">
        <f t="shared" si="343"/>
        <v>#N/A</v>
      </c>
      <c r="KS78" s="146" t="e">
        <f t="shared" si="343"/>
        <v>#N/A</v>
      </c>
      <c r="KT78" s="146" t="e">
        <f t="shared" si="343"/>
        <v>#N/A</v>
      </c>
      <c r="KU78" s="146" t="e">
        <f t="shared" si="343"/>
        <v>#N/A</v>
      </c>
      <c r="KV78" s="146" t="e">
        <f t="shared" si="338"/>
        <v>#N/A</v>
      </c>
      <c r="KW78" s="146" t="e">
        <f t="shared" si="338"/>
        <v>#N/A</v>
      </c>
      <c r="KX78" s="146" t="e">
        <f t="shared" si="338"/>
        <v>#N/A</v>
      </c>
      <c r="KY78" s="146" t="e">
        <f t="shared" si="338"/>
        <v>#N/A</v>
      </c>
      <c r="KZ78" s="146" t="e">
        <f t="shared" si="338"/>
        <v>#N/A</v>
      </c>
      <c r="LA78" s="146" t="e">
        <f t="shared" si="338"/>
        <v>#N/A</v>
      </c>
      <c r="LB78" s="146" t="e">
        <f t="shared" si="338"/>
        <v>#N/A</v>
      </c>
      <c r="LC78" s="146" t="e">
        <f t="shared" si="338"/>
        <v>#N/A</v>
      </c>
      <c r="LD78" s="146" t="e">
        <f t="shared" si="338"/>
        <v>#N/A</v>
      </c>
      <c r="LE78" s="146" t="e">
        <f t="shared" si="338"/>
        <v>#N/A</v>
      </c>
      <c r="LF78" s="146" t="e">
        <f t="shared" si="338"/>
        <v>#N/A</v>
      </c>
      <c r="LG78" s="146" t="e">
        <f t="shared" si="338"/>
        <v>#N/A</v>
      </c>
      <c r="LH78" s="146" t="e">
        <f t="shared" si="338"/>
        <v>#N/A</v>
      </c>
      <c r="LI78" s="146" t="e">
        <f t="shared" si="338"/>
        <v>#N/A</v>
      </c>
      <c r="LJ78" s="146" t="e">
        <f t="shared" si="338"/>
        <v>#N/A</v>
      </c>
      <c r="LK78" s="146" t="e">
        <f t="shared" ref="LK78:LY93" si="568">IF(ISNONTEXT($K78),_xlfn.LOGNORM.DIST(DR78,LN($G78),LN($K78),FALSE),NA())</f>
        <v>#N/A</v>
      </c>
      <c r="LL78" s="146" t="e">
        <f t="shared" si="568"/>
        <v>#N/A</v>
      </c>
      <c r="LM78" s="146" t="e">
        <f t="shared" si="568"/>
        <v>#N/A</v>
      </c>
      <c r="LN78" s="146" t="e">
        <f t="shared" si="568"/>
        <v>#N/A</v>
      </c>
      <c r="LO78" s="146" t="e">
        <f t="shared" si="568"/>
        <v>#N/A</v>
      </c>
      <c r="LP78" s="146" t="e">
        <f t="shared" si="568"/>
        <v>#N/A</v>
      </c>
      <c r="LQ78" s="146" t="e">
        <f t="shared" si="568"/>
        <v>#N/A</v>
      </c>
      <c r="LR78" s="146" t="e">
        <f t="shared" si="568"/>
        <v>#N/A</v>
      </c>
      <c r="LS78" s="146" t="e">
        <f t="shared" si="568"/>
        <v>#N/A</v>
      </c>
      <c r="LT78" s="146" t="e">
        <f t="shared" si="568"/>
        <v>#N/A</v>
      </c>
      <c r="LU78" s="146" t="e">
        <f t="shared" si="568"/>
        <v>#N/A</v>
      </c>
      <c r="LV78" s="146" t="e">
        <f t="shared" si="568"/>
        <v>#N/A</v>
      </c>
      <c r="LW78" s="146" t="e">
        <f t="shared" si="568"/>
        <v>#N/A</v>
      </c>
      <c r="LX78" s="146" t="e">
        <f t="shared" si="568"/>
        <v>#N/A</v>
      </c>
      <c r="LY78" s="146" t="e">
        <f t="shared" si="568"/>
        <v>#N/A</v>
      </c>
      <c r="LZ78" s="146" t="e">
        <f t="shared" si="358"/>
        <v>#N/A</v>
      </c>
      <c r="MA78" s="146" t="e">
        <f t="shared" si="358"/>
        <v>#N/A</v>
      </c>
      <c r="MB78" s="146" t="e">
        <f t="shared" si="358"/>
        <v>#N/A</v>
      </c>
      <c r="MC78" s="146" t="e">
        <f t="shared" si="358"/>
        <v>#N/A</v>
      </c>
      <c r="MD78" s="146" t="e">
        <f t="shared" si="358"/>
        <v>#N/A</v>
      </c>
      <c r="ME78" s="146" t="e">
        <f t="shared" si="358"/>
        <v>#N/A</v>
      </c>
      <c r="MF78" s="146" t="e">
        <f t="shared" si="358"/>
        <v>#N/A</v>
      </c>
      <c r="MG78" s="146" t="e">
        <f t="shared" si="358"/>
        <v>#N/A</v>
      </c>
      <c r="MH78" s="146" t="e">
        <f t="shared" si="358"/>
        <v>#N/A</v>
      </c>
      <c r="MI78" s="146" t="e">
        <f t="shared" si="358"/>
        <v>#N/A</v>
      </c>
      <c r="MJ78" s="146" t="e">
        <f t="shared" si="358"/>
        <v>#N/A</v>
      </c>
      <c r="MK78" s="146" t="e">
        <f t="shared" si="358"/>
        <v>#N/A</v>
      </c>
      <c r="ML78" s="146" t="e">
        <f t="shared" si="358"/>
        <v>#N/A</v>
      </c>
      <c r="MM78" s="146" t="e">
        <f t="shared" si="358"/>
        <v>#N/A</v>
      </c>
      <c r="MN78" s="146" t="e">
        <f t="shared" si="358"/>
        <v>#N/A</v>
      </c>
      <c r="MO78" s="146" t="e">
        <f t="shared" si="366"/>
        <v>#N/A</v>
      </c>
      <c r="MP78" s="146" t="e">
        <f t="shared" si="565"/>
        <v>#N/A</v>
      </c>
      <c r="MQ78" s="146" t="e">
        <f t="shared" si="565"/>
        <v>#N/A</v>
      </c>
      <c r="MR78" s="146" t="e">
        <f t="shared" si="565"/>
        <v>#N/A</v>
      </c>
      <c r="MS78" s="146" t="e">
        <f t="shared" si="344"/>
        <v>#N/A</v>
      </c>
      <c r="MT78" s="146" t="e">
        <f t="shared" si="344"/>
        <v>#N/A</v>
      </c>
      <c r="MU78" s="146" t="e">
        <f t="shared" si="344"/>
        <v>#N/A</v>
      </c>
      <c r="MV78" s="146" t="e">
        <f t="shared" si="344"/>
        <v>#N/A</v>
      </c>
      <c r="MW78" s="146" t="e">
        <f t="shared" si="344"/>
        <v>#N/A</v>
      </c>
      <c r="MX78" s="146" t="e">
        <f t="shared" si="344"/>
        <v>#N/A</v>
      </c>
      <c r="MY78" s="146" t="e">
        <f t="shared" si="344"/>
        <v>#N/A</v>
      </c>
      <c r="MZ78" s="146" t="e">
        <f t="shared" si="344"/>
        <v>#N/A</v>
      </c>
      <c r="NA78" s="146" t="e">
        <f t="shared" si="344"/>
        <v>#N/A</v>
      </c>
      <c r="NB78" s="146" t="e">
        <f t="shared" si="344"/>
        <v>#N/A</v>
      </c>
      <c r="NC78" s="146" t="e">
        <f t="shared" si="344"/>
        <v>#N/A</v>
      </c>
      <c r="ND78" s="146" t="e">
        <f t="shared" si="344"/>
        <v>#N/A</v>
      </c>
      <c r="NE78" s="146" t="e">
        <f t="shared" si="344"/>
        <v>#N/A</v>
      </c>
      <c r="NF78" s="146" t="e">
        <f t="shared" si="344"/>
        <v>#N/A</v>
      </c>
      <c r="NG78" s="146" t="e">
        <f t="shared" si="344"/>
        <v>#N/A</v>
      </c>
      <c r="NH78" s="146" t="e">
        <f t="shared" si="339"/>
        <v>#N/A</v>
      </c>
      <c r="NI78" s="146" t="e">
        <f t="shared" si="339"/>
        <v>#N/A</v>
      </c>
      <c r="NJ78" s="146" t="e">
        <f t="shared" si="339"/>
        <v>#N/A</v>
      </c>
      <c r="NK78" s="146" t="e">
        <f t="shared" si="339"/>
        <v>#N/A</v>
      </c>
      <c r="NL78" s="146" t="e">
        <f t="shared" si="339"/>
        <v>#N/A</v>
      </c>
      <c r="NM78" s="146" t="e">
        <f t="shared" si="339"/>
        <v>#N/A</v>
      </c>
      <c r="NN78" s="146" t="e">
        <f t="shared" si="339"/>
        <v>#N/A</v>
      </c>
      <c r="NO78" s="146" t="e">
        <f t="shared" si="339"/>
        <v>#N/A</v>
      </c>
      <c r="NP78" s="146" t="e">
        <f t="shared" si="339"/>
        <v>#N/A</v>
      </c>
      <c r="NQ78" s="146" t="e">
        <f t="shared" si="339"/>
        <v>#N/A</v>
      </c>
      <c r="NR78" s="146" t="e">
        <f t="shared" si="339"/>
        <v>#N/A</v>
      </c>
      <c r="NS78" s="146" t="e">
        <f t="shared" si="339"/>
        <v>#N/A</v>
      </c>
      <c r="NT78" s="146" t="e">
        <f t="shared" si="339"/>
        <v>#N/A</v>
      </c>
      <c r="NU78" s="146" t="e">
        <f t="shared" si="339"/>
        <v>#N/A</v>
      </c>
      <c r="NV78" s="146" t="e">
        <f t="shared" si="339"/>
        <v>#N/A</v>
      </c>
      <c r="NW78" s="146" t="e">
        <f t="shared" ref="NW78:OK93" si="569">IF(ISNONTEXT($K78),_xlfn.LOGNORM.DIST(GD78,LN($G78),LN($K78),FALSE),NA())</f>
        <v>#N/A</v>
      </c>
      <c r="NX78" s="146" t="e">
        <f t="shared" si="569"/>
        <v>#N/A</v>
      </c>
      <c r="NY78" s="146" t="e">
        <f t="shared" si="569"/>
        <v>#N/A</v>
      </c>
      <c r="NZ78" s="146" t="e">
        <f t="shared" si="569"/>
        <v>#N/A</v>
      </c>
      <c r="OA78" s="146" t="e">
        <f t="shared" si="569"/>
        <v>#N/A</v>
      </c>
      <c r="OB78" s="146" t="e">
        <f t="shared" si="569"/>
        <v>#N/A</v>
      </c>
      <c r="OC78" s="146" t="e">
        <f t="shared" si="569"/>
        <v>#N/A</v>
      </c>
      <c r="OD78" s="146" t="e">
        <f t="shared" si="569"/>
        <v>#N/A</v>
      </c>
      <c r="OE78" s="146" t="e">
        <f t="shared" si="569"/>
        <v>#N/A</v>
      </c>
      <c r="OF78" s="146" t="e">
        <f t="shared" si="569"/>
        <v>#N/A</v>
      </c>
      <c r="OG78" s="146" t="e">
        <f t="shared" si="569"/>
        <v>#N/A</v>
      </c>
      <c r="OH78" s="146" t="e">
        <f t="shared" si="569"/>
        <v>#N/A</v>
      </c>
      <c r="OI78" s="146" t="e">
        <f t="shared" si="569"/>
        <v>#N/A</v>
      </c>
      <c r="OJ78" s="146" t="e">
        <f t="shared" si="569"/>
        <v>#N/A</v>
      </c>
      <c r="OK78" s="146" t="e">
        <f t="shared" si="569"/>
        <v>#N/A</v>
      </c>
      <c r="OL78" s="146" t="e">
        <f t="shared" si="359"/>
        <v>#N/A</v>
      </c>
      <c r="OM78" s="146" t="e">
        <f t="shared" si="359"/>
        <v>#N/A</v>
      </c>
      <c r="ON78" s="146" t="e">
        <f t="shared" si="359"/>
        <v>#N/A</v>
      </c>
      <c r="OO78" s="146" t="e">
        <f t="shared" si="359"/>
        <v>#N/A</v>
      </c>
      <c r="OP78" s="146" t="e">
        <f t="shared" si="359"/>
        <v>#N/A</v>
      </c>
      <c r="OQ78" s="146" t="e">
        <f t="shared" si="359"/>
        <v>#N/A</v>
      </c>
      <c r="OR78" s="146" t="e">
        <f t="shared" si="359"/>
        <v>#N/A</v>
      </c>
      <c r="OS78" s="146" t="e">
        <f t="shared" si="359"/>
        <v>#N/A</v>
      </c>
      <c r="OT78" s="146" t="e">
        <f t="shared" si="359"/>
        <v>#N/A</v>
      </c>
      <c r="OU78" s="146" t="e">
        <f t="shared" si="359"/>
        <v>#N/A</v>
      </c>
      <c r="OV78" s="146" t="e">
        <f t="shared" si="359"/>
        <v>#N/A</v>
      </c>
      <c r="OW78" s="146" t="e">
        <f t="shared" si="359"/>
        <v>#N/A</v>
      </c>
      <c r="OX78" s="146" t="e">
        <f t="shared" si="359"/>
        <v>#N/A</v>
      </c>
      <c r="OY78" s="146" t="e">
        <f t="shared" si="359"/>
        <v>#N/A</v>
      </c>
      <c r="OZ78" s="146" t="e">
        <f t="shared" si="359"/>
        <v>#N/A</v>
      </c>
      <c r="PA78" s="146" t="e">
        <f t="shared" si="367"/>
        <v>#N/A</v>
      </c>
      <c r="PB78" s="146" t="e">
        <f t="shared" si="349"/>
        <v>#N/A</v>
      </c>
      <c r="PC78" s="146" t="e">
        <f t="shared" si="349"/>
        <v>#N/A</v>
      </c>
      <c r="PD78" s="146" t="e">
        <f t="shared" si="349"/>
        <v>#N/A</v>
      </c>
      <c r="PE78" s="146" t="e">
        <f t="shared" si="349"/>
        <v>#N/A</v>
      </c>
      <c r="PF78" s="146" t="e">
        <f t="shared" si="349"/>
        <v>#N/A</v>
      </c>
      <c r="PG78" s="146" t="e">
        <f t="shared" si="349"/>
        <v>#N/A</v>
      </c>
      <c r="PH78" s="146" t="e">
        <f t="shared" si="349"/>
        <v>#N/A</v>
      </c>
      <c r="PI78" s="146" t="e">
        <f t="shared" si="349"/>
        <v>#N/A</v>
      </c>
    </row>
    <row r="79" spans="1:425" hidden="1" x14ac:dyDescent="0.45">
      <c r="A79" s="4">
        <v>76</v>
      </c>
      <c r="B79" s="319" t="str">
        <f>IFERROR(_xlfn.LOGNORM.INV(VLookups!$B$22,LN($G79),LN($K79)),"")</f>
        <v/>
      </c>
      <c r="C79" s="81"/>
      <c r="D79" s="319" t="str">
        <f>IFERROR(_xlfn.LOGNORM.INV(VLookups!$B$23,LN($G79),LN($K79)),"")</f>
        <v/>
      </c>
      <c r="E79" s="32" t="str">
        <f t="shared" si="350"/>
        <v/>
      </c>
      <c r="F79" s="32" t="str">
        <f t="shared" si="351"/>
        <v/>
      </c>
      <c r="G79" s="65" t="str">
        <f>IF(AND(C79&gt;0,NOT(ISBLANK(H79))),IF(VLOOKUP($C$3,VLookups!$A$17:$B$18,2,FALSE),C79*VLOOKUP(H79,VLookups!$A$4:$B$13,2,FALSE),C79),"")</f>
        <v/>
      </c>
      <c r="H79" s="21"/>
      <c r="I79" s="53"/>
      <c r="J79" s="237"/>
      <c r="K79" s="320" t="str">
        <f>IF(C79&gt;0,IF(ISBLANK(J79),IF(ISBLANK(H79),"",VLOOKUP(H79,VLookups!$A$4:$C$13,3,FALSE)),J79),"")</f>
        <v/>
      </c>
      <c r="L79" s="320" t="str">
        <f t="shared" si="352"/>
        <v/>
      </c>
      <c r="M79" s="67" t="str">
        <f t="shared" si="353"/>
        <v/>
      </c>
      <c r="N79" s="81"/>
      <c r="O79" s="230" t="str">
        <f>IF(AND(N79&gt;0,C79&gt;0,NOT(K79="")),ABS(VLOOKUP($N$1,VLookups!$A$27:$B$28,2,FALSE)-_xlfn.LOGNORM.DIST(N79,LN(G79),LN(K79),TRUE)),"")</f>
        <v/>
      </c>
      <c r="P79" s="80" t="str">
        <f>IF(AND($B79&gt;0,$C79&gt;0,$D79&gt;0,NOT(ISBLANK($H79))),_xlfn.LOGNORM.INV(ABS(VLOOKUP($N$1,VLookups!$A$27:$B$28,2,FALSE)-P$3),LN($G79),LN($K79)),"")</f>
        <v/>
      </c>
      <c r="Q79" s="79" t="str">
        <f>IF(AND($B79&gt;0,$C79&gt;0,$D79&gt;0,NOT(ISBLANK($H79))),_xlfn.LOGNORM.INV(ABS(VLOOKUP($N$1,VLookups!$A$27:$B$28,2,FALSE)-Q$3),LN($G79),LN($K79)),"")</f>
        <v/>
      </c>
      <c r="R79" s="80" t="str">
        <f>IF(AND($B79&gt;0,$C79&gt;0,$D79&gt;0,NOT(ISBLANK($H79))),_xlfn.LOGNORM.INV(ABS(VLOOKUP($N$1,VLookups!$A$27:$B$28,2,FALSE)-R$3),LN($G79),LN($K79)),"")</f>
        <v/>
      </c>
      <c r="S79" s="79" t="str">
        <f>IF(AND($B79&gt;0,$C79&gt;0,$D79&gt;0,NOT(ISBLANK($H79))),_xlfn.LOGNORM.INV(ABS(VLOOKUP($N$1,VLookups!$A$27:$B$28,2,FALSE)-S$3),LN($G79),LN($K79)),"")</f>
        <v/>
      </c>
      <c r="T79" s="80" t="str">
        <f>IF(AND($B79&gt;0,$C79&gt;0,$D79&gt;0,NOT(ISBLANK($H79))),_xlfn.LOGNORM.INV(ABS(VLOOKUP($N$1,VLookups!$A$27:$B$28,2,FALSE)-T$3),LN($G79),LN($K79)),"")</f>
        <v/>
      </c>
      <c r="U79" s="79" t="str">
        <f>IF(AND($B79&gt;0,$C79&gt;0,$D79&gt;0,NOT(ISBLANK($H79))),_xlfn.LOGNORM.INV(ABS(VLOOKUP($N$1,VLookups!$A$27:$B$28,2,FALSE)-U$3),LN($G79),LN($K79)),"")</f>
        <v/>
      </c>
      <c r="V79" s="5"/>
      <c r="W79" s="145" t="str">
        <f t="shared" si="354"/>
        <v/>
      </c>
      <c r="X79" s="145" t="str">
        <f t="shared" si="355"/>
        <v/>
      </c>
      <c r="Y79" s="46" t="str">
        <f t="shared" ref="Y79" si="570">IF(ISNONTEXT($W79),X79+$W79,"")</f>
        <v/>
      </c>
      <c r="Z79" s="46" t="str">
        <f t="shared" si="369"/>
        <v/>
      </c>
      <c r="AA79" s="46" t="str">
        <f t="shared" si="370"/>
        <v/>
      </c>
      <c r="AB79" s="46" t="str">
        <f t="shared" si="371"/>
        <v/>
      </c>
      <c r="AC79" s="46" t="str">
        <f t="shared" si="372"/>
        <v/>
      </c>
      <c r="AD79" s="46" t="str">
        <f t="shared" si="373"/>
        <v/>
      </c>
      <c r="AE79" s="46" t="str">
        <f t="shared" si="374"/>
        <v/>
      </c>
      <c r="AF79" s="46" t="str">
        <f t="shared" si="375"/>
        <v/>
      </c>
      <c r="AG79" s="46" t="str">
        <f t="shared" si="376"/>
        <v/>
      </c>
      <c r="AH79" s="46" t="str">
        <f t="shared" si="377"/>
        <v/>
      </c>
      <c r="AI79" s="46" t="str">
        <f t="shared" si="378"/>
        <v/>
      </c>
      <c r="AJ79" s="46" t="str">
        <f t="shared" si="379"/>
        <v/>
      </c>
      <c r="AK79" s="46" t="str">
        <f t="shared" si="380"/>
        <v/>
      </c>
      <c r="AL79" s="46" t="str">
        <f t="shared" si="381"/>
        <v/>
      </c>
      <c r="AM79" s="46" t="str">
        <f t="shared" si="382"/>
        <v/>
      </c>
      <c r="AN79" s="46" t="str">
        <f t="shared" si="383"/>
        <v/>
      </c>
      <c r="AO79" s="46" t="str">
        <f t="shared" si="384"/>
        <v/>
      </c>
      <c r="AP79" s="46" t="str">
        <f t="shared" si="385"/>
        <v/>
      </c>
      <c r="AQ79" s="46" t="str">
        <f t="shared" si="386"/>
        <v/>
      </c>
      <c r="AR79" s="46" t="str">
        <f t="shared" si="387"/>
        <v/>
      </c>
      <c r="AS79" s="46" t="str">
        <f t="shared" si="388"/>
        <v/>
      </c>
      <c r="AT79" s="46" t="str">
        <f t="shared" si="389"/>
        <v/>
      </c>
      <c r="AU79" s="46" t="str">
        <f t="shared" si="390"/>
        <v/>
      </c>
      <c r="AV79" s="46" t="str">
        <f t="shared" si="391"/>
        <v/>
      </c>
      <c r="AW79" s="46" t="str">
        <f t="shared" si="392"/>
        <v/>
      </c>
      <c r="AX79" s="46" t="str">
        <f t="shared" si="393"/>
        <v/>
      </c>
      <c r="AY79" s="46" t="str">
        <f t="shared" si="394"/>
        <v/>
      </c>
      <c r="AZ79" s="46" t="str">
        <f t="shared" si="395"/>
        <v/>
      </c>
      <c r="BA79" s="46" t="str">
        <f t="shared" si="396"/>
        <v/>
      </c>
      <c r="BB79" s="46" t="str">
        <f t="shared" si="397"/>
        <v/>
      </c>
      <c r="BC79" s="46" t="str">
        <f t="shared" si="398"/>
        <v/>
      </c>
      <c r="BD79" s="46" t="str">
        <f t="shared" si="399"/>
        <v/>
      </c>
      <c r="BE79" s="46" t="str">
        <f t="shared" si="400"/>
        <v/>
      </c>
      <c r="BF79" s="46" t="str">
        <f t="shared" si="401"/>
        <v/>
      </c>
      <c r="BG79" s="46" t="str">
        <f t="shared" si="402"/>
        <v/>
      </c>
      <c r="BH79" s="46" t="str">
        <f t="shared" si="403"/>
        <v/>
      </c>
      <c r="BI79" s="46" t="str">
        <f t="shared" si="404"/>
        <v/>
      </c>
      <c r="BJ79" s="46" t="str">
        <f t="shared" si="405"/>
        <v/>
      </c>
      <c r="BK79" s="46" t="str">
        <f t="shared" si="406"/>
        <v/>
      </c>
      <c r="BL79" s="46" t="str">
        <f t="shared" si="407"/>
        <v/>
      </c>
      <c r="BM79" s="46" t="str">
        <f t="shared" si="408"/>
        <v/>
      </c>
      <c r="BN79" s="46" t="str">
        <f t="shared" si="409"/>
        <v/>
      </c>
      <c r="BO79" s="46" t="str">
        <f t="shared" si="410"/>
        <v/>
      </c>
      <c r="BP79" s="46" t="str">
        <f t="shared" si="411"/>
        <v/>
      </c>
      <c r="BQ79" s="46" t="str">
        <f t="shared" si="412"/>
        <v/>
      </c>
      <c r="BR79" s="46" t="str">
        <f t="shared" si="413"/>
        <v/>
      </c>
      <c r="BS79" s="46" t="str">
        <f t="shared" si="414"/>
        <v/>
      </c>
      <c r="BT79" s="46" t="str">
        <f t="shared" si="415"/>
        <v/>
      </c>
      <c r="BU79" s="46" t="str">
        <f t="shared" si="416"/>
        <v/>
      </c>
      <c r="BV79" s="46" t="str">
        <f t="shared" si="417"/>
        <v/>
      </c>
      <c r="BW79" s="46" t="str">
        <f t="shared" si="418"/>
        <v/>
      </c>
      <c r="BX79" s="46" t="str">
        <f t="shared" si="419"/>
        <v/>
      </c>
      <c r="BY79" s="46" t="str">
        <f t="shared" si="420"/>
        <v/>
      </c>
      <c r="BZ79" s="46" t="str">
        <f t="shared" si="421"/>
        <v/>
      </c>
      <c r="CA79" s="46" t="str">
        <f t="shared" si="422"/>
        <v/>
      </c>
      <c r="CB79" s="46" t="str">
        <f t="shared" si="423"/>
        <v/>
      </c>
      <c r="CC79" s="46" t="str">
        <f t="shared" si="424"/>
        <v/>
      </c>
      <c r="CD79" s="46" t="str">
        <f t="shared" si="425"/>
        <v/>
      </c>
      <c r="CE79" s="46" t="str">
        <f t="shared" si="426"/>
        <v/>
      </c>
      <c r="CF79" s="46" t="str">
        <f t="shared" si="427"/>
        <v/>
      </c>
      <c r="CG79" s="46" t="str">
        <f t="shared" si="428"/>
        <v/>
      </c>
      <c r="CH79" s="46" t="str">
        <f t="shared" si="429"/>
        <v/>
      </c>
      <c r="CI79" s="46" t="str">
        <f t="shared" si="430"/>
        <v/>
      </c>
      <c r="CJ79" s="46" t="str">
        <f t="shared" si="431"/>
        <v/>
      </c>
      <c r="CK79" s="46" t="str">
        <f t="shared" si="362"/>
        <v/>
      </c>
      <c r="CL79" s="46" t="str">
        <f t="shared" si="432"/>
        <v/>
      </c>
      <c r="CM79" s="46" t="str">
        <f t="shared" si="433"/>
        <v/>
      </c>
      <c r="CN79" s="46" t="str">
        <f t="shared" si="434"/>
        <v/>
      </c>
      <c r="CO79" s="46" t="str">
        <f t="shared" si="435"/>
        <v/>
      </c>
      <c r="CP79" s="46" t="str">
        <f t="shared" si="436"/>
        <v/>
      </c>
      <c r="CQ79" s="46" t="str">
        <f t="shared" si="437"/>
        <v/>
      </c>
      <c r="CR79" s="46" t="str">
        <f t="shared" si="438"/>
        <v/>
      </c>
      <c r="CS79" s="46" t="str">
        <f t="shared" si="439"/>
        <v/>
      </c>
      <c r="CT79" s="46" t="str">
        <f t="shared" si="440"/>
        <v/>
      </c>
      <c r="CU79" s="46" t="str">
        <f t="shared" si="441"/>
        <v/>
      </c>
      <c r="CV79" s="46" t="str">
        <f t="shared" si="442"/>
        <v/>
      </c>
      <c r="CW79" s="46" t="str">
        <f t="shared" si="443"/>
        <v/>
      </c>
      <c r="CX79" s="46" t="str">
        <f t="shared" si="444"/>
        <v/>
      </c>
      <c r="CY79" s="46" t="str">
        <f t="shared" si="445"/>
        <v/>
      </c>
      <c r="CZ79" s="46" t="str">
        <f t="shared" si="446"/>
        <v/>
      </c>
      <c r="DA79" s="46" t="str">
        <f t="shared" si="447"/>
        <v/>
      </c>
      <c r="DB79" s="46" t="str">
        <f t="shared" si="448"/>
        <v/>
      </c>
      <c r="DC79" s="46" t="str">
        <f t="shared" si="449"/>
        <v/>
      </c>
      <c r="DD79" s="46" t="str">
        <f t="shared" si="450"/>
        <v/>
      </c>
      <c r="DE79" s="46" t="str">
        <f t="shared" si="451"/>
        <v/>
      </c>
      <c r="DF79" s="46" t="str">
        <f t="shared" si="452"/>
        <v/>
      </c>
      <c r="DG79" s="46" t="str">
        <f t="shared" si="453"/>
        <v/>
      </c>
      <c r="DH79" s="46" t="str">
        <f t="shared" si="454"/>
        <v/>
      </c>
      <c r="DI79" s="46" t="str">
        <f t="shared" si="455"/>
        <v/>
      </c>
      <c r="DJ79" s="46" t="str">
        <f t="shared" si="456"/>
        <v/>
      </c>
      <c r="DK79" s="46" t="str">
        <f t="shared" si="457"/>
        <v/>
      </c>
      <c r="DL79" s="46" t="str">
        <f t="shared" si="458"/>
        <v/>
      </c>
      <c r="DM79" s="46" t="str">
        <f t="shared" si="459"/>
        <v/>
      </c>
      <c r="DN79" s="46" t="str">
        <f t="shared" si="460"/>
        <v/>
      </c>
      <c r="DO79" s="46" t="str">
        <f t="shared" si="461"/>
        <v/>
      </c>
      <c r="DP79" s="46" t="str">
        <f t="shared" si="462"/>
        <v/>
      </c>
      <c r="DQ79" s="46" t="str">
        <f t="shared" si="463"/>
        <v/>
      </c>
      <c r="DR79" s="46" t="str">
        <f t="shared" si="464"/>
        <v/>
      </c>
      <c r="DS79" s="46" t="str">
        <f t="shared" si="465"/>
        <v/>
      </c>
      <c r="DT79" s="46" t="str">
        <f t="shared" si="466"/>
        <v/>
      </c>
      <c r="DU79" s="46" t="str">
        <f t="shared" si="467"/>
        <v/>
      </c>
      <c r="DV79" s="46" t="str">
        <f t="shared" si="468"/>
        <v/>
      </c>
      <c r="DW79" s="46" t="str">
        <f t="shared" si="469"/>
        <v/>
      </c>
      <c r="DX79" s="46" t="str">
        <f t="shared" si="470"/>
        <v/>
      </c>
      <c r="DY79" s="46" t="str">
        <f t="shared" si="471"/>
        <v/>
      </c>
      <c r="DZ79" s="46" t="str">
        <f t="shared" si="472"/>
        <v/>
      </c>
      <c r="EA79" s="46" t="str">
        <f t="shared" si="473"/>
        <v/>
      </c>
      <c r="EB79" s="46" t="str">
        <f t="shared" si="474"/>
        <v/>
      </c>
      <c r="EC79" s="46" t="str">
        <f t="shared" si="475"/>
        <v/>
      </c>
      <c r="ED79" s="46" t="str">
        <f t="shared" si="476"/>
        <v/>
      </c>
      <c r="EE79" s="46" t="str">
        <f t="shared" si="477"/>
        <v/>
      </c>
      <c r="EF79" s="46" t="str">
        <f t="shared" si="478"/>
        <v/>
      </c>
      <c r="EG79" s="46" t="str">
        <f t="shared" si="479"/>
        <v/>
      </c>
      <c r="EH79" s="46" t="str">
        <f t="shared" si="480"/>
        <v/>
      </c>
      <c r="EI79" s="46" t="str">
        <f t="shared" si="481"/>
        <v/>
      </c>
      <c r="EJ79" s="46" t="str">
        <f t="shared" si="482"/>
        <v/>
      </c>
      <c r="EK79" s="46" t="str">
        <f t="shared" si="483"/>
        <v/>
      </c>
      <c r="EL79" s="46" t="str">
        <f t="shared" si="484"/>
        <v/>
      </c>
      <c r="EM79" s="46" t="str">
        <f t="shared" si="485"/>
        <v/>
      </c>
      <c r="EN79" s="46" t="str">
        <f t="shared" si="486"/>
        <v/>
      </c>
      <c r="EO79" s="46" t="str">
        <f t="shared" si="487"/>
        <v/>
      </c>
      <c r="EP79" s="46" t="str">
        <f t="shared" si="488"/>
        <v/>
      </c>
      <c r="EQ79" s="46" t="str">
        <f t="shared" si="489"/>
        <v/>
      </c>
      <c r="ER79" s="46" t="str">
        <f t="shared" si="490"/>
        <v/>
      </c>
      <c r="ES79" s="46" t="str">
        <f t="shared" si="491"/>
        <v/>
      </c>
      <c r="ET79" s="46" t="str">
        <f t="shared" si="492"/>
        <v/>
      </c>
      <c r="EU79" s="46" t="str">
        <f t="shared" si="493"/>
        <v/>
      </c>
      <c r="EV79" s="46" t="str">
        <f t="shared" si="494"/>
        <v/>
      </c>
      <c r="EW79" s="46" t="str">
        <f t="shared" si="363"/>
        <v/>
      </c>
      <c r="EX79" s="46" t="str">
        <f t="shared" si="495"/>
        <v/>
      </c>
      <c r="EY79" s="46" t="str">
        <f t="shared" si="496"/>
        <v/>
      </c>
      <c r="EZ79" s="46" t="str">
        <f t="shared" si="497"/>
        <v/>
      </c>
      <c r="FA79" s="46" t="str">
        <f t="shared" si="498"/>
        <v/>
      </c>
      <c r="FB79" s="46" t="str">
        <f t="shared" si="499"/>
        <v/>
      </c>
      <c r="FC79" s="46" t="str">
        <f t="shared" si="500"/>
        <v/>
      </c>
      <c r="FD79" s="46" t="str">
        <f t="shared" si="501"/>
        <v/>
      </c>
      <c r="FE79" s="46" t="str">
        <f t="shared" si="502"/>
        <v/>
      </c>
      <c r="FF79" s="46" t="str">
        <f t="shared" si="503"/>
        <v/>
      </c>
      <c r="FG79" s="46" t="str">
        <f t="shared" si="504"/>
        <v/>
      </c>
      <c r="FH79" s="46" t="str">
        <f t="shared" si="505"/>
        <v/>
      </c>
      <c r="FI79" s="46" t="str">
        <f t="shared" si="506"/>
        <v/>
      </c>
      <c r="FJ79" s="46" t="str">
        <f t="shared" si="507"/>
        <v/>
      </c>
      <c r="FK79" s="46" t="str">
        <f t="shared" si="508"/>
        <v/>
      </c>
      <c r="FL79" s="46" t="str">
        <f t="shared" si="509"/>
        <v/>
      </c>
      <c r="FM79" s="46" t="str">
        <f t="shared" si="510"/>
        <v/>
      </c>
      <c r="FN79" s="46" t="str">
        <f t="shared" si="511"/>
        <v/>
      </c>
      <c r="FO79" s="46" t="str">
        <f t="shared" si="512"/>
        <v/>
      </c>
      <c r="FP79" s="46" t="str">
        <f t="shared" si="513"/>
        <v/>
      </c>
      <c r="FQ79" s="46" t="str">
        <f t="shared" si="514"/>
        <v/>
      </c>
      <c r="FR79" s="46" t="str">
        <f t="shared" si="515"/>
        <v/>
      </c>
      <c r="FS79" s="46" t="str">
        <f t="shared" si="516"/>
        <v/>
      </c>
      <c r="FT79" s="46" t="str">
        <f t="shared" si="517"/>
        <v/>
      </c>
      <c r="FU79" s="46" t="str">
        <f t="shared" si="518"/>
        <v/>
      </c>
      <c r="FV79" s="46" t="str">
        <f t="shared" si="519"/>
        <v/>
      </c>
      <c r="FW79" s="46" t="str">
        <f t="shared" si="520"/>
        <v/>
      </c>
      <c r="FX79" s="46" t="str">
        <f t="shared" si="521"/>
        <v/>
      </c>
      <c r="FY79" s="46" t="str">
        <f t="shared" si="522"/>
        <v/>
      </c>
      <c r="FZ79" s="46" t="str">
        <f t="shared" si="523"/>
        <v/>
      </c>
      <c r="GA79" s="46" t="str">
        <f t="shared" si="524"/>
        <v/>
      </c>
      <c r="GB79" s="46" t="str">
        <f t="shared" si="525"/>
        <v/>
      </c>
      <c r="GC79" s="46" t="str">
        <f t="shared" si="526"/>
        <v/>
      </c>
      <c r="GD79" s="46" t="str">
        <f t="shared" si="527"/>
        <v/>
      </c>
      <c r="GE79" s="46" t="str">
        <f t="shared" si="528"/>
        <v/>
      </c>
      <c r="GF79" s="46" t="str">
        <f t="shared" si="529"/>
        <v/>
      </c>
      <c r="GG79" s="46" t="str">
        <f t="shared" si="530"/>
        <v/>
      </c>
      <c r="GH79" s="46" t="str">
        <f t="shared" si="531"/>
        <v/>
      </c>
      <c r="GI79" s="46" t="str">
        <f t="shared" si="532"/>
        <v/>
      </c>
      <c r="GJ79" s="46" t="str">
        <f t="shared" si="533"/>
        <v/>
      </c>
      <c r="GK79" s="46" t="str">
        <f t="shared" si="534"/>
        <v/>
      </c>
      <c r="GL79" s="46" t="str">
        <f t="shared" si="535"/>
        <v/>
      </c>
      <c r="GM79" s="46" t="str">
        <f t="shared" si="536"/>
        <v/>
      </c>
      <c r="GN79" s="46" t="str">
        <f t="shared" si="537"/>
        <v/>
      </c>
      <c r="GO79" s="46" t="str">
        <f t="shared" si="538"/>
        <v/>
      </c>
      <c r="GP79" s="46" t="str">
        <f t="shared" si="539"/>
        <v/>
      </c>
      <c r="GQ79" s="46" t="str">
        <f t="shared" si="540"/>
        <v/>
      </c>
      <c r="GR79" s="46" t="str">
        <f t="shared" si="541"/>
        <v/>
      </c>
      <c r="GS79" s="46" t="str">
        <f t="shared" si="542"/>
        <v/>
      </c>
      <c r="GT79" s="46" t="str">
        <f t="shared" si="543"/>
        <v/>
      </c>
      <c r="GU79" s="46" t="str">
        <f t="shared" si="544"/>
        <v/>
      </c>
      <c r="GV79" s="46" t="str">
        <f t="shared" si="545"/>
        <v/>
      </c>
      <c r="GW79" s="46" t="str">
        <f t="shared" si="546"/>
        <v/>
      </c>
      <c r="GX79" s="46" t="str">
        <f t="shared" si="547"/>
        <v/>
      </c>
      <c r="GY79" s="46" t="str">
        <f t="shared" si="548"/>
        <v/>
      </c>
      <c r="GZ79" s="46" t="str">
        <f t="shared" si="549"/>
        <v/>
      </c>
      <c r="HA79" s="46" t="str">
        <f t="shared" si="550"/>
        <v/>
      </c>
      <c r="HB79" s="46" t="str">
        <f t="shared" si="551"/>
        <v/>
      </c>
      <c r="HC79" s="46" t="str">
        <f t="shared" si="552"/>
        <v/>
      </c>
      <c r="HD79" s="46" t="str">
        <f t="shared" si="553"/>
        <v/>
      </c>
      <c r="HE79" s="46" t="str">
        <f t="shared" si="554"/>
        <v/>
      </c>
      <c r="HF79" s="46" t="str">
        <f t="shared" si="555"/>
        <v/>
      </c>
      <c r="HG79" s="46" t="str">
        <f t="shared" si="556"/>
        <v/>
      </c>
      <c r="HH79" s="46" t="str">
        <f t="shared" si="557"/>
        <v/>
      </c>
      <c r="HI79" s="46" t="str">
        <f t="shared" si="364"/>
        <v/>
      </c>
      <c r="HJ79" s="46" t="str">
        <f t="shared" si="241"/>
        <v/>
      </c>
      <c r="HK79" s="46" t="str">
        <f t="shared" si="242"/>
        <v/>
      </c>
      <c r="HL79" s="46" t="str">
        <f t="shared" si="243"/>
        <v/>
      </c>
      <c r="HM79" s="46" t="str">
        <f t="shared" si="244"/>
        <v/>
      </c>
      <c r="HN79" s="46" t="str">
        <f t="shared" si="245"/>
        <v/>
      </c>
      <c r="HO79" s="46" t="str">
        <f t="shared" si="246"/>
        <v/>
      </c>
      <c r="HP79" s="46" t="str">
        <f t="shared" si="247"/>
        <v/>
      </c>
      <c r="HQ79" s="146" t="e">
        <f t="shared" si="348"/>
        <v>#N/A</v>
      </c>
      <c r="HR79" s="146" t="e">
        <f t="shared" si="563"/>
        <v>#N/A</v>
      </c>
      <c r="HS79" s="146" t="e">
        <f t="shared" si="563"/>
        <v>#N/A</v>
      </c>
      <c r="HT79" s="146" t="e">
        <f t="shared" si="563"/>
        <v>#N/A</v>
      </c>
      <c r="HU79" s="146" t="e">
        <f t="shared" si="342"/>
        <v>#N/A</v>
      </c>
      <c r="HV79" s="146" t="e">
        <f t="shared" si="342"/>
        <v>#N/A</v>
      </c>
      <c r="HW79" s="146" t="e">
        <f t="shared" si="342"/>
        <v>#N/A</v>
      </c>
      <c r="HX79" s="146" t="e">
        <f t="shared" si="342"/>
        <v>#N/A</v>
      </c>
      <c r="HY79" s="146" t="e">
        <f t="shared" si="342"/>
        <v>#N/A</v>
      </c>
      <c r="HZ79" s="146" t="e">
        <f t="shared" si="342"/>
        <v>#N/A</v>
      </c>
      <c r="IA79" s="146" t="e">
        <f t="shared" si="342"/>
        <v>#N/A</v>
      </c>
      <c r="IB79" s="146" t="e">
        <f t="shared" si="342"/>
        <v>#N/A</v>
      </c>
      <c r="IC79" s="146" t="e">
        <f t="shared" si="342"/>
        <v>#N/A</v>
      </c>
      <c r="ID79" s="146" t="e">
        <f t="shared" si="342"/>
        <v>#N/A</v>
      </c>
      <c r="IE79" s="146" t="e">
        <f t="shared" si="342"/>
        <v>#N/A</v>
      </c>
      <c r="IF79" s="146" t="e">
        <f t="shared" si="342"/>
        <v>#N/A</v>
      </c>
      <c r="IG79" s="146" t="e">
        <f t="shared" si="342"/>
        <v>#N/A</v>
      </c>
      <c r="IH79" s="146" t="e">
        <f t="shared" si="342"/>
        <v>#N/A</v>
      </c>
      <c r="II79" s="146" t="e">
        <f t="shared" si="342"/>
        <v>#N/A</v>
      </c>
      <c r="IJ79" s="146" t="e">
        <f t="shared" ref="IJ79:IX94" si="571">IF(ISNONTEXT($K79),_xlfn.LOGNORM.DIST(AQ79,LN($G79),LN($K79),FALSE),NA())</f>
        <v>#N/A</v>
      </c>
      <c r="IK79" s="146" t="e">
        <f t="shared" si="571"/>
        <v>#N/A</v>
      </c>
      <c r="IL79" s="146" t="e">
        <f t="shared" si="571"/>
        <v>#N/A</v>
      </c>
      <c r="IM79" s="146" t="e">
        <f t="shared" si="571"/>
        <v>#N/A</v>
      </c>
      <c r="IN79" s="146" t="e">
        <f t="shared" si="571"/>
        <v>#N/A</v>
      </c>
      <c r="IO79" s="146" t="e">
        <f t="shared" si="571"/>
        <v>#N/A</v>
      </c>
      <c r="IP79" s="146" t="e">
        <f t="shared" si="571"/>
        <v>#N/A</v>
      </c>
      <c r="IQ79" s="146" t="e">
        <f t="shared" si="571"/>
        <v>#N/A</v>
      </c>
      <c r="IR79" s="146" t="e">
        <f t="shared" si="571"/>
        <v>#N/A</v>
      </c>
      <c r="IS79" s="146" t="e">
        <f t="shared" si="571"/>
        <v>#N/A</v>
      </c>
      <c r="IT79" s="146" t="e">
        <f t="shared" si="571"/>
        <v>#N/A</v>
      </c>
      <c r="IU79" s="146" t="e">
        <f t="shared" si="571"/>
        <v>#N/A</v>
      </c>
      <c r="IV79" s="146" t="e">
        <f t="shared" si="571"/>
        <v>#N/A</v>
      </c>
      <c r="IW79" s="146" t="e">
        <f t="shared" si="571"/>
        <v>#N/A</v>
      </c>
      <c r="IX79" s="146" t="e">
        <f t="shared" si="571"/>
        <v>#N/A</v>
      </c>
      <c r="IY79" s="146" t="e">
        <f t="shared" si="567"/>
        <v>#N/A</v>
      </c>
      <c r="IZ79" s="146" t="e">
        <f t="shared" si="567"/>
        <v>#N/A</v>
      </c>
      <c r="JA79" s="146" t="e">
        <f t="shared" si="567"/>
        <v>#N/A</v>
      </c>
      <c r="JB79" s="146" t="e">
        <f t="shared" si="567"/>
        <v>#N/A</v>
      </c>
      <c r="JC79" s="146" t="e">
        <f t="shared" si="567"/>
        <v>#N/A</v>
      </c>
      <c r="JD79" s="146" t="e">
        <f t="shared" si="567"/>
        <v>#N/A</v>
      </c>
      <c r="JE79" s="146" t="e">
        <f t="shared" si="567"/>
        <v>#N/A</v>
      </c>
      <c r="JF79" s="146" t="e">
        <f t="shared" si="567"/>
        <v>#N/A</v>
      </c>
      <c r="JG79" s="146" t="e">
        <f t="shared" si="567"/>
        <v>#N/A</v>
      </c>
      <c r="JH79" s="146" t="e">
        <f t="shared" si="567"/>
        <v>#N/A</v>
      </c>
      <c r="JI79" s="146" t="e">
        <f t="shared" si="567"/>
        <v>#N/A</v>
      </c>
      <c r="JJ79" s="146" t="e">
        <f t="shared" si="567"/>
        <v>#N/A</v>
      </c>
      <c r="JK79" s="146" t="e">
        <f t="shared" si="567"/>
        <v>#N/A</v>
      </c>
      <c r="JL79" s="146" t="e">
        <f t="shared" si="567"/>
        <v>#N/A</v>
      </c>
      <c r="JM79" s="146" t="e">
        <f t="shared" si="567"/>
        <v>#N/A</v>
      </c>
      <c r="JN79" s="146" t="e">
        <f t="shared" si="357"/>
        <v>#N/A</v>
      </c>
      <c r="JO79" s="146" t="e">
        <f t="shared" si="357"/>
        <v>#N/A</v>
      </c>
      <c r="JP79" s="146" t="e">
        <f t="shared" si="357"/>
        <v>#N/A</v>
      </c>
      <c r="JQ79" s="146" t="e">
        <f t="shared" si="357"/>
        <v>#N/A</v>
      </c>
      <c r="JR79" s="146" t="e">
        <f t="shared" si="357"/>
        <v>#N/A</v>
      </c>
      <c r="JS79" s="146" t="e">
        <f t="shared" si="357"/>
        <v>#N/A</v>
      </c>
      <c r="JT79" s="146" t="e">
        <f t="shared" si="357"/>
        <v>#N/A</v>
      </c>
      <c r="JU79" s="146" t="e">
        <f t="shared" si="357"/>
        <v>#N/A</v>
      </c>
      <c r="JV79" s="146" t="e">
        <f t="shared" si="357"/>
        <v>#N/A</v>
      </c>
      <c r="JW79" s="146" t="e">
        <f t="shared" si="357"/>
        <v>#N/A</v>
      </c>
      <c r="JX79" s="146" t="e">
        <f t="shared" si="357"/>
        <v>#N/A</v>
      </c>
      <c r="JY79" s="146" t="e">
        <f t="shared" si="357"/>
        <v>#N/A</v>
      </c>
      <c r="JZ79" s="146" t="e">
        <f t="shared" si="357"/>
        <v>#N/A</v>
      </c>
      <c r="KA79" s="146" t="e">
        <f t="shared" si="357"/>
        <v>#N/A</v>
      </c>
      <c r="KB79" s="146" t="e">
        <f t="shared" si="357"/>
        <v>#N/A</v>
      </c>
      <c r="KC79" s="146" t="e">
        <f t="shared" si="365"/>
        <v>#N/A</v>
      </c>
      <c r="KD79" s="146" t="e">
        <f t="shared" si="564"/>
        <v>#N/A</v>
      </c>
      <c r="KE79" s="146" t="e">
        <f t="shared" si="564"/>
        <v>#N/A</v>
      </c>
      <c r="KF79" s="146" t="e">
        <f t="shared" si="564"/>
        <v>#N/A</v>
      </c>
      <c r="KG79" s="146" t="e">
        <f t="shared" si="343"/>
        <v>#N/A</v>
      </c>
      <c r="KH79" s="146" t="e">
        <f t="shared" si="343"/>
        <v>#N/A</v>
      </c>
      <c r="KI79" s="146" t="e">
        <f t="shared" si="343"/>
        <v>#N/A</v>
      </c>
      <c r="KJ79" s="146" t="e">
        <f t="shared" si="343"/>
        <v>#N/A</v>
      </c>
      <c r="KK79" s="146" t="e">
        <f t="shared" si="343"/>
        <v>#N/A</v>
      </c>
      <c r="KL79" s="146" t="e">
        <f t="shared" si="343"/>
        <v>#N/A</v>
      </c>
      <c r="KM79" s="146" t="e">
        <f t="shared" si="343"/>
        <v>#N/A</v>
      </c>
      <c r="KN79" s="146" t="e">
        <f t="shared" si="343"/>
        <v>#N/A</v>
      </c>
      <c r="KO79" s="146" t="e">
        <f t="shared" si="343"/>
        <v>#N/A</v>
      </c>
      <c r="KP79" s="146" t="e">
        <f t="shared" si="343"/>
        <v>#N/A</v>
      </c>
      <c r="KQ79" s="146" t="e">
        <f t="shared" si="343"/>
        <v>#N/A</v>
      </c>
      <c r="KR79" s="146" t="e">
        <f t="shared" si="343"/>
        <v>#N/A</v>
      </c>
      <c r="KS79" s="146" t="e">
        <f t="shared" si="343"/>
        <v>#N/A</v>
      </c>
      <c r="KT79" s="146" t="e">
        <f t="shared" si="343"/>
        <v>#N/A</v>
      </c>
      <c r="KU79" s="146" t="e">
        <f t="shared" si="343"/>
        <v>#N/A</v>
      </c>
      <c r="KV79" s="146" t="e">
        <f t="shared" ref="KV79:LJ94" si="572">IF(ISNONTEXT($K79),_xlfn.LOGNORM.DIST(DC79,LN($G79),LN($K79),FALSE),NA())</f>
        <v>#N/A</v>
      </c>
      <c r="KW79" s="146" t="e">
        <f t="shared" si="572"/>
        <v>#N/A</v>
      </c>
      <c r="KX79" s="146" t="e">
        <f t="shared" si="572"/>
        <v>#N/A</v>
      </c>
      <c r="KY79" s="146" t="e">
        <f t="shared" si="572"/>
        <v>#N/A</v>
      </c>
      <c r="KZ79" s="146" t="e">
        <f t="shared" si="572"/>
        <v>#N/A</v>
      </c>
      <c r="LA79" s="146" t="e">
        <f t="shared" si="572"/>
        <v>#N/A</v>
      </c>
      <c r="LB79" s="146" t="e">
        <f t="shared" si="572"/>
        <v>#N/A</v>
      </c>
      <c r="LC79" s="146" t="e">
        <f t="shared" si="572"/>
        <v>#N/A</v>
      </c>
      <c r="LD79" s="146" t="e">
        <f t="shared" si="572"/>
        <v>#N/A</v>
      </c>
      <c r="LE79" s="146" t="e">
        <f t="shared" si="572"/>
        <v>#N/A</v>
      </c>
      <c r="LF79" s="146" t="e">
        <f t="shared" si="572"/>
        <v>#N/A</v>
      </c>
      <c r="LG79" s="146" t="e">
        <f t="shared" si="572"/>
        <v>#N/A</v>
      </c>
      <c r="LH79" s="146" t="e">
        <f t="shared" si="572"/>
        <v>#N/A</v>
      </c>
      <c r="LI79" s="146" t="e">
        <f t="shared" si="572"/>
        <v>#N/A</v>
      </c>
      <c r="LJ79" s="146" t="e">
        <f t="shared" si="572"/>
        <v>#N/A</v>
      </c>
      <c r="LK79" s="146" t="e">
        <f t="shared" si="568"/>
        <v>#N/A</v>
      </c>
      <c r="LL79" s="146" t="e">
        <f t="shared" si="568"/>
        <v>#N/A</v>
      </c>
      <c r="LM79" s="146" t="e">
        <f t="shared" si="568"/>
        <v>#N/A</v>
      </c>
      <c r="LN79" s="146" t="e">
        <f t="shared" si="568"/>
        <v>#N/A</v>
      </c>
      <c r="LO79" s="146" t="e">
        <f t="shared" si="568"/>
        <v>#N/A</v>
      </c>
      <c r="LP79" s="146" t="e">
        <f t="shared" si="568"/>
        <v>#N/A</v>
      </c>
      <c r="LQ79" s="146" t="e">
        <f t="shared" si="568"/>
        <v>#N/A</v>
      </c>
      <c r="LR79" s="146" t="e">
        <f t="shared" si="568"/>
        <v>#N/A</v>
      </c>
      <c r="LS79" s="146" t="e">
        <f t="shared" si="568"/>
        <v>#N/A</v>
      </c>
      <c r="LT79" s="146" t="e">
        <f t="shared" si="568"/>
        <v>#N/A</v>
      </c>
      <c r="LU79" s="146" t="e">
        <f t="shared" si="568"/>
        <v>#N/A</v>
      </c>
      <c r="LV79" s="146" t="e">
        <f t="shared" si="568"/>
        <v>#N/A</v>
      </c>
      <c r="LW79" s="146" t="e">
        <f t="shared" si="568"/>
        <v>#N/A</v>
      </c>
      <c r="LX79" s="146" t="e">
        <f t="shared" si="568"/>
        <v>#N/A</v>
      </c>
      <c r="LY79" s="146" t="e">
        <f t="shared" si="568"/>
        <v>#N/A</v>
      </c>
      <c r="LZ79" s="146" t="e">
        <f t="shared" si="358"/>
        <v>#N/A</v>
      </c>
      <c r="MA79" s="146" t="e">
        <f t="shared" si="358"/>
        <v>#N/A</v>
      </c>
      <c r="MB79" s="146" t="e">
        <f t="shared" si="358"/>
        <v>#N/A</v>
      </c>
      <c r="MC79" s="146" t="e">
        <f t="shared" si="358"/>
        <v>#N/A</v>
      </c>
      <c r="MD79" s="146" t="e">
        <f t="shared" si="358"/>
        <v>#N/A</v>
      </c>
      <c r="ME79" s="146" t="e">
        <f t="shared" si="358"/>
        <v>#N/A</v>
      </c>
      <c r="MF79" s="146" t="e">
        <f t="shared" si="358"/>
        <v>#N/A</v>
      </c>
      <c r="MG79" s="146" t="e">
        <f t="shared" si="358"/>
        <v>#N/A</v>
      </c>
      <c r="MH79" s="146" t="e">
        <f t="shared" si="358"/>
        <v>#N/A</v>
      </c>
      <c r="MI79" s="146" t="e">
        <f t="shared" si="358"/>
        <v>#N/A</v>
      </c>
      <c r="MJ79" s="146" t="e">
        <f t="shared" si="358"/>
        <v>#N/A</v>
      </c>
      <c r="MK79" s="146" t="e">
        <f t="shared" si="358"/>
        <v>#N/A</v>
      </c>
      <c r="ML79" s="146" t="e">
        <f t="shared" si="358"/>
        <v>#N/A</v>
      </c>
      <c r="MM79" s="146" t="e">
        <f t="shared" si="358"/>
        <v>#N/A</v>
      </c>
      <c r="MN79" s="146" t="e">
        <f t="shared" si="358"/>
        <v>#N/A</v>
      </c>
      <c r="MO79" s="146" t="e">
        <f t="shared" si="366"/>
        <v>#N/A</v>
      </c>
      <c r="MP79" s="146" t="e">
        <f t="shared" si="565"/>
        <v>#N/A</v>
      </c>
      <c r="MQ79" s="146" t="e">
        <f t="shared" si="565"/>
        <v>#N/A</v>
      </c>
      <c r="MR79" s="146" t="e">
        <f t="shared" si="565"/>
        <v>#N/A</v>
      </c>
      <c r="MS79" s="146" t="e">
        <f t="shared" si="344"/>
        <v>#N/A</v>
      </c>
      <c r="MT79" s="146" t="e">
        <f t="shared" si="344"/>
        <v>#N/A</v>
      </c>
      <c r="MU79" s="146" t="e">
        <f t="shared" si="344"/>
        <v>#N/A</v>
      </c>
      <c r="MV79" s="146" t="e">
        <f t="shared" si="344"/>
        <v>#N/A</v>
      </c>
      <c r="MW79" s="146" t="e">
        <f t="shared" si="344"/>
        <v>#N/A</v>
      </c>
      <c r="MX79" s="146" t="e">
        <f t="shared" si="344"/>
        <v>#N/A</v>
      </c>
      <c r="MY79" s="146" t="e">
        <f t="shared" si="344"/>
        <v>#N/A</v>
      </c>
      <c r="MZ79" s="146" t="e">
        <f t="shared" si="344"/>
        <v>#N/A</v>
      </c>
      <c r="NA79" s="146" t="e">
        <f t="shared" si="344"/>
        <v>#N/A</v>
      </c>
      <c r="NB79" s="146" t="e">
        <f t="shared" si="344"/>
        <v>#N/A</v>
      </c>
      <c r="NC79" s="146" t="e">
        <f t="shared" si="344"/>
        <v>#N/A</v>
      </c>
      <c r="ND79" s="146" t="e">
        <f t="shared" si="344"/>
        <v>#N/A</v>
      </c>
      <c r="NE79" s="146" t="e">
        <f t="shared" si="344"/>
        <v>#N/A</v>
      </c>
      <c r="NF79" s="146" t="e">
        <f t="shared" si="344"/>
        <v>#N/A</v>
      </c>
      <c r="NG79" s="146" t="e">
        <f t="shared" si="344"/>
        <v>#N/A</v>
      </c>
      <c r="NH79" s="146" t="e">
        <f t="shared" ref="NH79:NV94" si="573">IF(ISNONTEXT($K79),_xlfn.LOGNORM.DIST(FO79,LN($G79),LN($K79),FALSE),NA())</f>
        <v>#N/A</v>
      </c>
      <c r="NI79" s="146" t="e">
        <f t="shared" si="573"/>
        <v>#N/A</v>
      </c>
      <c r="NJ79" s="146" t="e">
        <f t="shared" si="573"/>
        <v>#N/A</v>
      </c>
      <c r="NK79" s="146" t="e">
        <f t="shared" si="573"/>
        <v>#N/A</v>
      </c>
      <c r="NL79" s="146" t="e">
        <f t="shared" si="573"/>
        <v>#N/A</v>
      </c>
      <c r="NM79" s="146" t="e">
        <f t="shared" si="573"/>
        <v>#N/A</v>
      </c>
      <c r="NN79" s="146" t="e">
        <f t="shared" si="573"/>
        <v>#N/A</v>
      </c>
      <c r="NO79" s="146" t="e">
        <f t="shared" si="573"/>
        <v>#N/A</v>
      </c>
      <c r="NP79" s="146" t="e">
        <f t="shared" si="573"/>
        <v>#N/A</v>
      </c>
      <c r="NQ79" s="146" t="e">
        <f t="shared" si="573"/>
        <v>#N/A</v>
      </c>
      <c r="NR79" s="146" t="e">
        <f t="shared" si="573"/>
        <v>#N/A</v>
      </c>
      <c r="NS79" s="146" t="e">
        <f t="shared" si="573"/>
        <v>#N/A</v>
      </c>
      <c r="NT79" s="146" t="e">
        <f t="shared" si="573"/>
        <v>#N/A</v>
      </c>
      <c r="NU79" s="146" t="e">
        <f t="shared" si="573"/>
        <v>#N/A</v>
      </c>
      <c r="NV79" s="146" t="e">
        <f t="shared" si="573"/>
        <v>#N/A</v>
      </c>
      <c r="NW79" s="146" t="e">
        <f t="shared" si="569"/>
        <v>#N/A</v>
      </c>
      <c r="NX79" s="146" t="e">
        <f t="shared" si="569"/>
        <v>#N/A</v>
      </c>
      <c r="NY79" s="146" t="e">
        <f t="shared" si="569"/>
        <v>#N/A</v>
      </c>
      <c r="NZ79" s="146" t="e">
        <f t="shared" si="569"/>
        <v>#N/A</v>
      </c>
      <c r="OA79" s="146" t="e">
        <f t="shared" si="569"/>
        <v>#N/A</v>
      </c>
      <c r="OB79" s="146" t="e">
        <f t="shared" si="569"/>
        <v>#N/A</v>
      </c>
      <c r="OC79" s="146" t="e">
        <f t="shared" si="569"/>
        <v>#N/A</v>
      </c>
      <c r="OD79" s="146" t="e">
        <f t="shared" si="569"/>
        <v>#N/A</v>
      </c>
      <c r="OE79" s="146" t="e">
        <f t="shared" si="569"/>
        <v>#N/A</v>
      </c>
      <c r="OF79" s="146" t="e">
        <f t="shared" si="569"/>
        <v>#N/A</v>
      </c>
      <c r="OG79" s="146" t="e">
        <f t="shared" si="569"/>
        <v>#N/A</v>
      </c>
      <c r="OH79" s="146" t="e">
        <f t="shared" si="569"/>
        <v>#N/A</v>
      </c>
      <c r="OI79" s="146" t="e">
        <f t="shared" si="569"/>
        <v>#N/A</v>
      </c>
      <c r="OJ79" s="146" t="e">
        <f t="shared" si="569"/>
        <v>#N/A</v>
      </c>
      <c r="OK79" s="146" t="e">
        <f t="shared" si="569"/>
        <v>#N/A</v>
      </c>
      <c r="OL79" s="146" t="e">
        <f t="shared" si="359"/>
        <v>#N/A</v>
      </c>
      <c r="OM79" s="146" t="e">
        <f t="shared" si="359"/>
        <v>#N/A</v>
      </c>
      <c r="ON79" s="146" t="e">
        <f t="shared" si="359"/>
        <v>#N/A</v>
      </c>
      <c r="OO79" s="146" t="e">
        <f t="shared" si="359"/>
        <v>#N/A</v>
      </c>
      <c r="OP79" s="146" t="e">
        <f t="shared" si="359"/>
        <v>#N/A</v>
      </c>
      <c r="OQ79" s="146" t="e">
        <f t="shared" si="359"/>
        <v>#N/A</v>
      </c>
      <c r="OR79" s="146" t="e">
        <f t="shared" si="359"/>
        <v>#N/A</v>
      </c>
      <c r="OS79" s="146" t="e">
        <f t="shared" si="359"/>
        <v>#N/A</v>
      </c>
      <c r="OT79" s="146" t="e">
        <f t="shared" si="359"/>
        <v>#N/A</v>
      </c>
      <c r="OU79" s="146" t="e">
        <f t="shared" si="359"/>
        <v>#N/A</v>
      </c>
      <c r="OV79" s="146" t="e">
        <f t="shared" si="359"/>
        <v>#N/A</v>
      </c>
      <c r="OW79" s="146" t="e">
        <f t="shared" si="359"/>
        <v>#N/A</v>
      </c>
      <c r="OX79" s="146" t="e">
        <f t="shared" si="359"/>
        <v>#N/A</v>
      </c>
      <c r="OY79" s="146" t="e">
        <f t="shared" si="359"/>
        <v>#N/A</v>
      </c>
      <c r="OZ79" s="146" t="e">
        <f t="shared" si="359"/>
        <v>#N/A</v>
      </c>
      <c r="PA79" s="146" t="e">
        <f t="shared" si="367"/>
        <v>#N/A</v>
      </c>
      <c r="PB79" s="146" t="e">
        <f t="shared" si="349"/>
        <v>#N/A</v>
      </c>
      <c r="PC79" s="146" t="e">
        <f t="shared" si="349"/>
        <v>#N/A</v>
      </c>
      <c r="PD79" s="146" t="e">
        <f t="shared" si="349"/>
        <v>#N/A</v>
      </c>
      <c r="PE79" s="146" t="e">
        <f t="shared" si="349"/>
        <v>#N/A</v>
      </c>
      <c r="PF79" s="146" t="e">
        <f t="shared" si="349"/>
        <v>#N/A</v>
      </c>
      <c r="PG79" s="146" t="e">
        <f t="shared" si="349"/>
        <v>#N/A</v>
      </c>
      <c r="PH79" s="146" t="e">
        <f t="shared" si="349"/>
        <v>#N/A</v>
      </c>
      <c r="PI79" s="146" t="e">
        <f t="shared" si="349"/>
        <v>#N/A</v>
      </c>
    </row>
    <row r="80" spans="1:425" hidden="1" x14ac:dyDescent="0.45">
      <c r="A80" s="4">
        <v>77</v>
      </c>
      <c r="B80" s="319" t="str">
        <f>IFERROR(_xlfn.LOGNORM.INV(VLookups!$B$22,LN($G80),LN($K80)),"")</f>
        <v/>
      </c>
      <c r="C80" s="81"/>
      <c r="D80" s="319" t="str">
        <f>IFERROR(_xlfn.LOGNORM.INV(VLookups!$B$23,LN($G80),LN($K80)),"")</f>
        <v/>
      </c>
      <c r="E80" s="32" t="str">
        <f t="shared" si="350"/>
        <v/>
      </c>
      <c r="F80" s="32" t="str">
        <f t="shared" si="351"/>
        <v/>
      </c>
      <c r="G80" s="65" t="str">
        <f>IF(AND(C80&gt;0,NOT(ISBLANK(H80))),IF(VLOOKUP($C$3,VLookups!$A$17:$B$18,2,FALSE),C80*VLOOKUP(H80,VLookups!$A$4:$B$13,2,FALSE),C80),"")</f>
        <v/>
      </c>
      <c r="H80" s="21"/>
      <c r="I80" s="53"/>
      <c r="J80" s="237"/>
      <c r="K80" s="320" t="str">
        <f>IF(C80&gt;0,IF(ISBLANK(J80),IF(ISBLANK(H80),"",VLOOKUP(H80,VLookups!$A$4:$C$13,3,FALSE)),J80),"")</f>
        <v/>
      </c>
      <c r="L80" s="320" t="str">
        <f t="shared" si="352"/>
        <v/>
      </c>
      <c r="M80" s="67" t="str">
        <f t="shared" si="353"/>
        <v/>
      </c>
      <c r="N80" s="81"/>
      <c r="O80" s="230" t="str">
        <f>IF(AND(N80&gt;0,C80&gt;0,NOT(K80="")),ABS(VLOOKUP($N$1,VLookups!$A$27:$B$28,2,FALSE)-_xlfn.LOGNORM.DIST(N80,LN(G80),LN(K80),TRUE)),"")</f>
        <v/>
      </c>
      <c r="P80" s="80" t="str">
        <f>IF(AND($B80&gt;0,$C80&gt;0,$D80&gt;0,NOT(ISBLANK($H80))),_xlfn.LOGNORM.INV(ABS(VLOOKUP($N$1,VLookups!$A$27:$B$28,2,FALSE)-P$3),LN($G80),LN($K80)),"")</f>
        <v/>
      </c>
      <c r="Q80" s="79" t="str">
        <f>IF(AND($B80&gt;0,$C80&gt;0,$D80&gt;0,NOT(ISBLANK($H80))),_xlfn.LOGNORM.INV(ABS(VLOOKUP($N$1,VLookups!$A$27:$B$28,2,FALSE)-Q$3),LN($G80),LN($K80)),"")</f>
        <v/>
      </c>
      <c r="R80" s="80" t="str">
        <f>IF(AND($B80&gt;0,$C80&gt;0,$D80&gt;0,NOT(ISBLANK($H80))),_xlfn.LOGNORM.INV(ABS(VLOOKUP($N$1,VLookups!$A$27:$B$28,2,FALSE)-R$3),LN($G80),LN($K80)),"")</f>
        <v/>
      </c>
      <c r="S80" s="79" t="str">
        <f>IF(AND($B80&gt;0,$C80&gt;0,$D80&gt;0,NOT(ISBLANK($H80))),_xlfn.LOGNORM.INV(ABS(VLOOKUP($N$1,VLookups!$A$27:$B$28,2,FALSE)-S$3),LN($G80),LN($K80)),"")</f>
        <v/>
      </c>
      <c r="T80" s="80" t="str">
        <f>IF(AND($B80&gt;0,$C80&gt;0,$D80&gt;0,NOT(ISBLANK($H80))),_xlfn.LOGNORM.INV(ABS(VLOOKUP($N$1,VLookups!$A$27:$B$28,2,FALSE)-T$3),LN($G80),LN($K80)),"")</f>
        <v/>
      </c>
      <c r="U80" s="79" t="str">
        <f>IF(AND($B80&gt;0,$C80&gt;0,$D80&gt;0,NOT(ISBLANK($H80))),_xlfn.LOGNORM.INV(ABS(VLOOKUP($N$1,VLookups!$A$27:$B$28,2,FALSE)-U$3),LN($G80),LN($K80)),"")</f>
        <v/>
      </c>
      <c r="V80" s="5"/>
      <c r="W80" s="145" t="str">
        <f t="shared" si="354"/>
        <v/>
      </c>
      <c r="X80" s="145" t="str">
        <f t="shared" si="355"/>
        <v/>
      </c>
      <c r="Y80" s="46" t="str">
        <f t="shared" ref="Y80" si="574">IF(ISNONTEXT($W80),X80+$W80,"")</f>
        <v/>
      </c>
      <c r="Z80" s="46" t="str">
        <f t="shared" si="369"/>
        <v/>
      </c>
      <c r="AA80" s="46" t="str">
        <f t="shared" si="370"/>
        <v/>
      </c>
      <c r="AB80" s="46" t="str">
        <f t="shared" si="371"/>
        <v/>
      </c>
      <c r="AC80" s="46" t="str">
        <f t="shared" si="372"/>
        <v/>
      </c>
      <c r="AD80" s="46" t="str">
        <f t="shared" si="373"/>
        <v/>
      </c>
      <c r="AE80" s="46" t="str">
        <f t="shared" si="374"/>
        <v/>
      </c>
      <c r="AF80" s="46" t="str">
        <f t="shared" si="375"/>
        <v/>
      </c>
      <c r="AG80" s="46" t="str">
        <f t="shared" si="376"/>
        <v/>
      </c>
      <c r="AH80" s="46" t="str">
        <f t="shared" si="377"/>
        <v/>
      </c>
      <c r="AI80" s="46" t="str">
        <f t="shared" si="378"/>
        <v/>
      </c>
      <c r="AJ80" s="46" t="str">
        <f t="shared" si="379"/>
        <v/>
      </c>
      <c r="AK80" s="46" t="str">
        <f t="shared" si="380"/>
        <v/>
      </c>
      <c r="AL80" s="46" t="str">
        <f t="shared" si="381"/>
        <v/>
      </c>
      <c r="AM80" s="46" t="str">
        <f t="shared" si="382"/>
        <v/>
      </c>
      <c r="AN80" s="46" t="str">
        <f t="shared" si="383"/>
        <v/>
      </c>
      <c r="AO80" s="46" t="str">
        <f t="shared" si="384"/>
        <v/>
      </c>
      <c r="AP80" s="46" t="str">
        <f t="shared" si="385"/>
        <v/>
      </c>
      <c r="AQ80" s="46" t="str">
        <f t="shared" si="386"/>
        <v/>
      </c>
      <c r="AR80" s="46" t="str">
        <f t="shared" si="387"/>
        <v/>
      </c>
      <c r="AS80" s="46" t="str">
        <f t="shared" si="388"/>
        <v/>
      </c>
      <c r="AT80" s="46" t="str">
        <f t="shared" si="389"/>
        <v/>
      </c>
      <c r="AU80" s="46" t="str">
        <f t="shared" si="390"/>
        <v/>
      </c>
      <c r="AV80" s="46" t="str">
        <f t="shared" si="391"/>
        <v/>
      </c>
      <c r="AW80" s="46" t="str">
        <f t="shared" si="392"/>
        <v/>
      </c>
      <c r="AX80" s="46" t="str">
        <f t="shared" si="393"/>
        <v/>
      </c>
      <c r="AY80" s="46" t="str">
        <f t="shared" si="394"/>
        <v/>
      </c>
      <c r="AZ80" s="46" t="str">
        <f t="shared" si="395"/>
        <v/>
      </c>
      <c r="BA80" s="46" t="str">
        <f t="shared" si="396"/>
        <v/>
      </c>
      <c r="BB80" s="46" t="str">
        <f t="shared" si="397"/>
        <v/>
      </c>
      <c r="BC80" s="46" t="str">
        <f t="shared" si="398"/>
        <v/>
      </c>
      <c r="BD80" s="46" t="str">
        <f t="shared" si="399"/>
        <v/>
      </c>
      <c r="BE80" s="46" t="str">
        <f t="shared" si="400"/>
        <v/>
      </c>
      <c r="BF80" s="46" t="str">
        <f t="shared" si="401"/>
        <v/>
      </c>
      <c r="BG80" s="46" t="str">
        <f t="shared" si="402"/>
        <v/>
      </c>
      <c r="BH80" s="46" t="str">
        <f t="shared" si="403"/>
        <v/>
      </c>
      <c r="BI80" s="46" t="str">
        <f t="shared" si="404"/>
        <v/>
      </c>
      <c r="BJ80" s="46" t="str">
        <f t="shared" si="405"/>
        <v/>
      </c>
      <c r="BK80" s="46" t="str">
        <f t="shared" si="406"/>
        <v/>
      </c>
      <c r="BL80" s="46" t="str">
        <f t="shared" si="407"/>
        <v/>
      </c>
      <c r="BM80" s="46" t="str">
        <f t="shared" si="408"/>
        <v/>
      </c>
      <c r="BN80" s="46" t="str">
        <f t="shared" si="409"/>
        <v/>
      </c>
      <c r="BO80" s="46" t="str">
        <f t="shared" si="410"/>
        <v/>
      </c>
      <c r="BP80" s="46" t="str">
        <f t="shared" si="411"/>
        <v/>
      </c>
      <c r="BQ80" s="46" t="str">
        <f t="shared" si="412"/>
        <v/>
      </c>
      <c r="BR80" s="46" t="str">
        <f t="shared" si="413"/>
        <v/>
      </c>
      <c r="BS80" s="46" t="str">
        <f t="shared" si="414"/>
        <v/>
      </c>
      <c r="BT80" s="46" t="str">
        <f t="shared" si="415"/>
        <v/>
      </c>
      <c r="BU80" s="46" t="str">
        <f t="shared" si="416"/>
        <v/>
      </c>
      <c r="BV80" s="46" t="str">
        <f t="shared" si="417"/>
        <v/>
      </c>
      <c r="BW80" s="46" t="str">
        <f t="shared" si="418"/>
        <v/>
      </c>
      <c r="BX80" s="46" t="str">
        <f t="shared" si="419"/>
        <v/>
      </c>
      <c r="BY80" s="46" t="str">
        <f t="shared" si="420"/>
        <v/>
      </c>
      <c r="BZ80" s="46" t="str">
        <f t="shared" si="421"/>
        <v/>
      </c>
      <c r="CA80" s="46" t="str">
        <f t="shared" si="422"/>
        <v/>
      </c>
      <c r="CB80" s="46" t="str">
        <f t="shared" si="423"/>
        <v/>
      </c>
      <c r="CC80" s="46" t="str">
        <f t="shared" si="424"/>
        <v/>
      </c>
      <c r="CD80" s="46" t="str">
        <f t="shared" si="425"/>
        <v/>
      </c>
      <c r="CE80" s="46" t="str">
        <f t="shared" si="426"/>
        <v/>
      </c>
      <c r="CF80" s="46" t="str">
        <f t="shared" si="427"/>
        <v/>
      </c>
      <c r="CG80" s="46" t="str">
        <f t="shared" si="428"/>
        <v/>
      </c>
      <c r="CH80" s="46" t="str">
        <f t="shared" si="429"/>
        <v/>
      </c>
      <c r="CI80" s="46" t="str">
        <f t="shared" si="430"/>
        <v/>
      </c>
      <c r="CJ80" s="46" t="str">
        <f t="shared" si="431"/>
        <v/>
      </c>
      <c r="CK80" s="46" t="str">
        <f t="shared" si="362"/>
        <v/>
      </c>
      <c r="CL80" s="46" t="str">
        <f t="shared" si="432"/>
        <v/>
      </c>
      <c r="CM80" s="46" t="str">
        <f t="shared" si="433"/>
        <v/>
      </c>
      <c r="CN80" s="46" t="str">
        <f t="shared" si="434"/>
        <v/>
      </c>
      <c r="CO80" s="46" t="str">
        <f t="shared" si="435"/>
        <v/>
      </c>
      <c r="CP80" s="46" t="str">
        <f t="shared" si="436"/>
        <v/>
      </c>
      <c r="CQ80" s="46" t="str">
        <f t="shared" si="437"/>
        <v/>
      </c>
      <c r="CR80" s="46" t="str">
        <f t="shared" si="438"/>
        <v/>
      </c>
      <c r="CS80" s="46" t="str">
        <f t="shared" si="439"/>
        <v/>
      </c>
      <c r="CT80" s="46" t="str">
        <f t="shared" si="440"/>
        <v/>
      </c>
      <c r="CU80" s="46" t="str">
        <f t="shared" si="441"/>
        <v/>
      </c>
      <c r="CV80" s="46" t="str">
        <f t="shared" si="442"/>
        <v/>
      </c>
      <c r="CW80" s="46" t="str">
        <f t="shared" si="443"/>
        <v/>
      </c>
      <c r="CX80" s="46" t="str">
        <f t="shared" si="444"/>
        <v/>
      </c>
      <c r="CY80" s="46" t="str">
        <f t="shared" si="445"/>
        <v/>
      </c>
      <c r="CZ80" s="46" t="str">
        <f t="shared" si="446"/>
        <v/>
      </c>
      <c r="DA80" s="46" t="str">
        <f t="shared" si="447"/>
        <v/>
      </c>
      <c r="DB80" s="46" t="str">
        <f t="shared" si="448"/>
        <v/>
      </c>
      <c r="DC80" s="46" t="str">
        <f t="shared" si="449"/>
        <v/>
      </c>
      <c r="DD80" s="46" t="str">
        <f t="shared" si="450"/>
        <v/>
      </c>
      <c r="DE80" s="46" t="str">
        <f t="shared" si="451"/>
        <v/>
      </c>
      <c r="DF80" s="46" t="str">
        <f t="shared" si="452"/>
        <v/>
      </c>
      <c r="DG80" s="46" t="str">
        <f t="shared" si="453"/>
        <v/>
      </c>
      <c r="DH80" s="46" t="str">
        <f t="shared" si="454"/>
        <v/>
      </c>
      <c r="DI80" s="46" t="str">
        <f t="shared" si="455"/>
        <v/>
      </c>
      <c r="DJ80" s="46" t="str">
        <f t="shared" si="456"/>
        <v/>
      </c>
      <c r="DK80" s="46" t="str">
        <f t="shared" si="457"/>
        <v/>
      </c>
      <c r="DL80" s="46" t="str">
        <f t="shared" si="458"/>
        <v/>
      </c>
      <c r="DM80" s="46" t="str">
        <f t="shared" si="459"/>
        <v/>
      </c>
      <c r="DN80" s="46" t="str">
        <f t="shared" si="460"/>
        <v/>
      </c>
      <c r="DO80" s="46" t="str">
        <f t="shared" si="461"/>
        <v/>
      </c>
      <c r="DP80" s="46" t="str">
        <f t="shared" si="462"/>
        <v/>
      </c>
      <c r="DQ80" s="46" t="str">
        <f t="shared" si="463"/>
        <v/>
      </c>
      <c r="DR80" s="46" t="str">
        <f t="shared" si="464"/>
        <v/>
      </c>
      <c r="DS80" s="46" t="str">
        <f t="shared" si="465"/>
        <v/>
      </c>
      <c r="DT80" s="46" t="str">
        <f t="shared" si="466"/>
        <v/>
      </c>
      <c r="DU80" s="46" t="str">
        <f t="shared" si="467"/>
        <v/>
      </c>
      <c r="DV80" s="46" t="str">
        <f t="shared" si="468"/>
        <v/>
      </c>
      <c r="DW80" s="46" t="str">
        <f t="shared" si="469"/>
        <v/>
      </c>
      <c r="DX80" s="46" t="str">
        <f t="shared" si="470"/>
        <v/>
      </c>
      <c r="DY80" s="46" t="str">
        <f t="shared" si="471"/>
        <v/>
      </c>
      <c r="DZ80" s="46" t="str">
        <f t="shared" si="472"/>
        <v/>
      </c>
      <c r="EA80" s="46" t="str">
        <f t="shared" si="473"/>
        <v/>
      </c>
      <c r="EB80" s="46" t="str">
        <f t="shared" si="474"/>
        <v/>
      </c>
      <c r="EC80" s="46" t="str">
        <f t="shared" si="475"/>
        <v/>
      </c>
      <c r="ED80" s="46" t="str">
        <f t="shared" si="476"/>
        <v/>
      </c>
      <c r="EE80" s="46" t="str">
        <f t="shared" si="477"/>
        <v/>
      </c>
      <c r="EF80" s="46" t="str">
        <f t="shared" si="478"/>
        <v/>
      </c>
      <c r="EG80" s="46" t="str">
        <f t="shared" si="479"/>
        <v/>
      </c>
      <c r="EH80" s="46" t="str">
        <f t="shared" si="480"/>
        <v/>
      </c>
      <c r="EI80" s="46" t="str">
        <f t="shared" si="481"/>
        <v/>
      </c>
      <c r="EJ80" s="46" t="str">
        <f t="shared" si="482"/>
        <v/>
      </c>
      <c r="EK80" s="46" t="str">
        <f t="shared" si="483"/>
        <v/>
      </c>
      <c r="EL80" s="46" t="str">
        <f t="shared" si="484"/>
        <v/>
      </c>
      <c r="EM80" s="46" t="str">
        <f t="shared" si="485"/>
        <v/>
      </c>
      <c r="EN80" s="46" t="str">
        <f t="shared" si="486"/>
        <v/>
      </c>
      <c r="EO80" s="46" t="str">
        <f t="shared" si="487"/>
        <v/>
      </c>
      <c r="EP80" s="46" t="str">
        <f t="shared" si="488"/>
        <v/>
      </c>
      <c r="EQ80" s="46" t="str">
        <f t="shared" si="489"/>
        <v/>
      </c>
      <c r="ER80" s="46" t="str">
        <f t="shared" si="490"/>
        <v/>
      </c>
      <c r="ES80" s="46" t="str">
        <f t="shared" si="491"/>
        <v/>
      </c>
      <c r="ET80" s="46" t="str">
        <f t="shared" si="492"/>
        <v/>
      </c>
      <c r="EU80" s="46" t="str">
        <f t="shared" si="493"/>
        <v/>
      </c>
      <c r="EV80" s="46" t="str">
        <f t="shared" si="494"/>
        <v/>
      </c>
      <c r="EW80" s="46" t="str">
        <f t="shared" si="363"/>
        <v/>
      </c>
      <c r="EX80" s="46" t="str">
        <f t="shared" si="495"/>
        <v/>
      </c>
      <c r="EY80" s="46" t="str">
        <f t="shared" si="496"/>
        <v/>
      </c>
      <c r="EZ80" s="46" t="str">
        <f t="shared" si="497"/>
        <v/>
      </c>
      <c r="FA80" s="46" t="str">
        <f t="shared" si="498"/>
        <v/>
      </c>
      <c r="FB80" s="46" t="str">
        <f t="shared" si="499"/>
        <v/>
      </c>
      <c r="FC80" s="46" t="str">
        <f t="shared" si="500"/>
        <v/>
      </c>
      <c r="FD80" s="46" t="str">
        <f t="shared" si="501"/>
        <v/>
      </c>
      <c r="FE80" s="46" t="str">
        <f t="shared" si="502"/>
        <v/>
      </c>
      <c r="FF80" s="46" t="str">
        <f t="shared" si="503"/>
        <v/>
      </c>
      <c r="FG80" s="46" t="str">
        <f t="shared" si="504"/>
        <v/>
      </c>
      <c r="FH80" s="46" t="str">
        <f t="shared" si="505"/>
        <v/>
      </c>
      <c r="FI80" s="46" t="str">
        <f t="shared" si="506"/>
        <v/>
      </c>
      <c r="FJ80" s="46" t="str">
        <f t="shared" si="507"/>
        <v/>
      </c>
      <c r="FK80" s="46" t="str">
        <f t="shared" si="508"/>
        <v/>
      </c>
      <c r="FL80" s="46" t="str">
        <f t="shared" si="509"/>
        <v/>
      </c>
      <c r="FM80" s="46" t="str">
        <f t="shared" si="510"/>
        <v/>
      </c>
      <c r="FN80" s="46" t="str">
        <f t="shared" si="511"/>
        <v/>
      </c>
      <c r="FO80" s="46" t="str">
        <f t="shared" si="512"/>
        <v/>
      </c>
      <c r="FP80" s="46" t="str">
        <f t="shared" si="513"/>
        <v/>
      </c>
      <c r="FQ80" s="46" t="str">
        <f t="shared" si="514"/>
        <v/>
      </c>
      <c r="FR80" s="46" t="str">
        <f t="shared" si="515"/>
        <v/>
      </c>
      <c r="FS80" s="46" t="str">
        <f t="shared" si="516"/>
        <v/>
      </c>
      <c r="FT80" s="46" t="str">
        <f t="shared" si="517"/>
        <v/>
      </c>
      <c r="FU80" s="46" t="str">
        <f t="shared" si="518"/>
        <v/>
      </c>
      <c r="FV80" s="46" t="str">
        <f t="shared" si="519"/>
        <v/>
      </c>
      <c r="FW80" s="46" t="str">
        <f t="shared" si="520"/>
        <v/>
      </c>
      <c r="FX80" s="46" t="str">
        <f t="shared" si="521"/>
        <v/>
      </c>
      <c r="FY80" s="46" t="str">
        <f t="shared" si="522"/>
        <v/>
      </c>
      <c r="FZ80" s="46" t="str">
        <f t="shared" si="523"/>
        <v/>
      </c>
      <c r="GA80" s="46" t="str">
        <f t="shared" si="524"/>
        <v/>
      </c>
      <c r="GB80" s="46" t="str">
        <f t="shared" si="525"/>
        <v/>
      </c>
      <c r="GC80" s="46" t="str">
        <f t="shared" si="526"/>
        <v/>
      </c>
      <c r="GD80" s="46" t="str">
        <f t="shared" si="527"/>
        <v/>
      </c>
      <c r="GE80" s="46" t="str">
        <f t="shared" si="528"/>
        <v/>
      </c>
      <c r="GF80" s="46" t="str">
        <f t="shared" si="529"/>
        <v/>
      </c>
      <c r="GG80" s="46" t="str">
        <f t="shared" si="530"/>
        <v/>
      </c>
      <c r="GH80" s="46" t="str">
        <f t="shared" si="531"/>
        <v/>
      </c>
      <c r="GI80" s="46" t="str">
        <f t="shared" si="532"/>
        <v/>
      </c>
      <c r="GJ80" s="46" t="str">
        <f t="shared" si="533"/>
        <v/>
      </c>
      <c r="GK80" s="46" t="str">
        <f t="shared" si="534"/>
        <v/>
      </c>
      <c r="GL80" s="46" t="str">
        <f t="shared" si="535"/>
        <v/>
      </c>
      <c r="GM80" s="46" t="str">
        <f t="shared" si="536"/>
        <v/>
      </c>
      <c r="GN80" s="46" t="str">
        <f t="shared" si="537"/>
        <v/>
      </c>
      <c r="GO80" s="46" t="str">
        <f t="shared" si="538"/>
        <v/>
      </c>
      <c r="GP80" s="46" t="str">
        <f t="shared" si="539"/>
        <v/>
      </c>
      <c r="GQ80" s="46" t="str">
        <f t="shared" si="540"/>
        <v/>
      </c>
      <c r="GR80" s="46" t="str">
        <f t="shared" si="541"/>
        <v/>
      </c>
      <c r="GS80" s="46" t="str">
        <f t="shared" si="542"/>
        <v/>
      </c>
      <c r="GT80" s="46" t="str">
        <f t="shared" si="543"/>
        <v/>
      </c>
      <c r="GU80" s="46" t="str">
        <f t="shared" si="544"/>
        <v/>
      </c>
      <c r="GV80" s="46" t="str">
        <f t="shared" si="545"/>
        <v/>
      </c>
      <c r="GW80" s="46" t="str">
        <f t="shared" si="546"/>
        <v/>
      </c>
      <c r="GX80" s="46" t="str">
        <f t="shared" si="547"/>
        <v/>
      </c>
      <c r="GY80" s="46" t="str">
        <f t="shared" si="548"/>
        <v/>
      </c>
      <c r="GZ80" s="46" t="str">
        <f t="shared" si="549"/>
        <v/>
      </c>
      <c r="HA80" s="46" t="str">
        <f t="shared" si="550"/>
        <v/>
      </c>
      <c r="HB80" s="46" t="str">
        <f t="shared" si="551"/>
        <v/>
      </c>
      <c r="HC80" s="46" t="str">
        <f t="shared" si="552"/>
        <v/>
      </c>
      <c r="HD80" s="46" t="str">
        <f t="shared" si="553"/>
        <v/>
      </c>
      <c r="HE80" s="46" t="str">
        <f t="shared" si="554"/>
        <v/>
      </c>
      <c r="HF80" s="46" t="str">
        <f t="shared" si="555"/>
        <v/>
      </c>
      <c r="HG80" s="46" t="str">
        <f t="shared" si="556"/>
        <v/>
      </c>
      <c r="HH80" s="46" t="str">
        <f t="shared" si="557"/>
        <v/>
      </c>
      <c r="HI80" s="46" t="str">
        <f t="shared" si="364"/>
        <v/>
      </c>
      <c r="HJ80" s="46" t="str">
        <f t="shared" si="241"/>
        <v/>
      </c>
      <c r="HK80" s="46" t="str">
        <f t="shared" si="242"/>
        <v/>
      </c>
      <c r="HL80" s="46" t="str">
        <f t="shared" si="243"/>
        <v/>
      </c>
      <c r="HM80" s="46" t="str">
        <f t="shared" si="244"/>
        <v/>
      </c>
      <c r="HN80" s="46" t="str">
        <f t="shared" si="245"/>
        <v/>
      </c>
      <c r="HO80" s="46" t="str">
        <f t="shared" si="246"/>
        <v/>
      </c>
      <c r="HP80" s="46" t="str">
        <f t="shared" si="247"/>
        <v/>
      </c>
      <c r="HQ80" s="146" t="e">
        <f t="shared" si="348"/>
        <v>#N/A</v>
      </c>
      <c r="HR80" s="146" t="e">
        <f t="shared" si="563"/>
        <v>#N/A</v>
      </c>
      <c r="HS80" s="146" t="e">
        <f t="shared" si="563"/>
        <v>#N/A</v>
      </c>
      <c r="HT80" s="146" t="e">
        <f t="shared" si="563"/>
        <v>#N/A</v>
      </c>
      <c r="HU80" s="146" t="e">
        <f t="shared" si="342"/>
        <v>#N/A</v>
      </c>
      <c r="HV80" s="146" t="e">
        <f t="shared" si="342"/>
        <v>#N/A</v>
      </c>
      <c r="HW80" s="146" t="e">
        <f t="shared" si="342"/>
        <v>#N/A</v>
      </c>
      <c r="HX80" s="146" t="e">
        <f t="shared" si="342"/>
        <v>#N/A</v>
      </c>
      <c r="HY80" s="146" t="e">
        <f t="shared" si="342"/>
        <v>#N/A</v>
      </c>
      <c r="HZ80" s="146" t="e">
        <f t="shared" si="342"/>
        <v>#N/A</v>
      </c>
      <c r="IA80" s="146" t="e">
        <f t="shared" si="342"/>
        <v>#N/A</v>
      </c>
      <c r="IB80" s="146" t="e">
        <f t="shared" si="342"/>
        <v>#N/A</v>
      </c>
      <c r="IC80" s="146" t="e">
        <f t="shared" si="342"/>
        <v>#N/A</v>
      </c>
      <c r="ID80" s="146" t="e">
        <f t="shared" si="342"/>
        <v>#N/A</v>
      </c>
      <c r="IE80" s="146" t="e">
        <f t="shared" si="342"/>
        <v>#N/A</v>
      </c>
      <c r="IF80" s="146" t="e">
        <f t="shared" si="342"/>
        <v>#N/A</v>
      </c>
      <c r="IG80" s="146" t="e">
        <f t="shared" si="342"/>
        <v>#N/A</v>
      </c>
      <c r="IH80" s="146" t="e">
        <f t="shared" si="342"/>
        <v>#N/A</v>
      </c>
      <c r="II80" s="146" t="e">
        <f t="shared" si="342"/>
        <v>#N/A</v>
      </c>
      <c r="IJ80" s="146" t="e">
        <f t="shared" si="571"/>
        <v>#N/A</v>
      </c>
      <c r="IK80" s="146" t="e">
        <f t="shared" si="571"/>
        <v>#N/A</v>
      </c>
      <c r="IL80" s="146" t="e">
        <f t="shared" si="571"/>
        <v>#N/A</v>
      </c>
      <c r="IM80" s="146" t="e">
        <f t="shared" si="571"/>
        <v>#N/A</v>
      </c>
      <c r="IN80" s="146" t="e">
        <f t="shared" si="571"/>
        <v>#N/A</v>
      </c>
      <c r="IO80" s="146" t="e">
        <f t="shared" si="571"/>
        <v>#N/A</v>
      </c>
      <c r="IP80" s="146" t="e">
        <f t="shared" si="571"/>
        <v>#N/A</v>
      </c>
      <c r="IQ80" s="146" t="e">
        <f t="shared" si="571"/>
        <v>#N/A</v>
      </c>
      <c r="IR80" s="146" t="e">
        <f t="shared" si="571"/>
        <v>#N/A</v>
      </c>
      <c r="IS80" s="146" t="e">
        <f t="shared" si="571"/>
        <v>#N/A</v>
      </c>
      <c r="IT80" s="146" t="e">
        <f t="shared" si="571"/>
        <v>#N/A</v>
      </c>
      <c r="IU80" s="146" t="e">
        <f t="shared" si="571"/>
        <v>#N/A</v>
      </c>
      <c r="IV80" s="146" t="e">
        <f t="shared" si="571"/>
        <v>#N/A</v>
      </c>
      <c r="IW80" s="146" t="e">
        <f t="shared" si="571"/>
        <v>#N/A</v>
      </c>
      <c r="IX80" s="146" t="e">
        <f t="shared" si="571"/>
        <v>#N/A</v>
      </c>
      <c r="IY80" s="146" t="e">
        <f t="shared" si="567"/>
        <v>#N/A</v>
      </c>
      <c r="IZ80" s="146" t="e">
        <f t="shared" si="567"/>
        <v>#N/A</v>
      </c>
      <c r="JA80" s="146" t="e">
        <f t="shared" si="567"/>
        <v>#N/A</v>
      </c>
      <c r="JB80" s="146" t="e">
        <f t="shared" si="567"/>
        <v>#N/A</v>
      </c>
      <c r="JC80" s="146" t="e">
        <f t="shared" si="567"/>
        <v>#N/A</v>
      </c>
      <c r="JD80" s="146" t="e">
        <f t="shared" si="567"/>
        <v>#N/A</v>
      </c>
      <c r="JE80" s="146" t="e">
        <f t="shared" si="567"/>
        <v>#N/A</v>
      </c>
      <c r="JF80" s="146" t="e">
        <f t="shared" si="567"/>
        <v>#N/A</v>
      </c>
      <c r="JG80" s="146" t="e">
        <f t="shared" si="567"/>
        <v>#N/A</v>
      </c>
      <c r="JH80" s="146" t="e">
        <f t="shared" si="567"/>
        <v>#N/A</v>
      </c>
      <c r="JI80" s="146" t="e">
        <f t="shared" si="567"/>
        <v>#N/A</v>
      </c>
      <c r="JJ80" s="146" t="e">
        <f t="shared" si="567"/>
        <v>#N/A</v>
      </c>
      <c r="JK80" s="146" t="e">
        <f t="shared" si="567"/>
        <v>#N/A</v>
      </c>
      <c r="JL80" s="146" t="e">
        <f t="shared" si="567"/>
        <v>#N/A</v>
      </c>
      <c r="JM80" s="146" t="e">
        <f t="shared" si="567"/>
        <v>#N/A</v>
      </c>
      <c r="JN80" s="146" t="e">
        <f t="shared" si="357"/>
        <v>#N/A</v>
      </c>
      <c r="JO80" s="146" t="e">
        <f t="shared" si="357"/>
        <v>#N/A</v>
      </c>
      <c r="JP80" s="146" t="e">
        <f t="shared" si="357"/>
        <v>#N/A</v>
      </c>
      <c r="JQ80" s="146" t="e">
        <f t="shared" si="357"/>
        <v>#N/A</v>
      </c>
      <c r="JR80" s="146" t="e">
        <f t="shared" si="357"/>
        <v>#N/A</v>
      </c>
      <c r="JS80" s="146" t="e">
        <f t="shared" si="357"/>
        <v>#N/A</v>
      </c>
      <c r="JT80" s="146" t="e">
        <f t="shared" si="357"/>
        <v>#N/A</v>
      </c>
      <c r="JU80" s="146" t="e">
        <f t="shared" si="357"/>
        <v>#N/A</v>
      </c>
      <c r="JV80" s="146" t="e">
        <f t="shared" si="357"/>
        <v>#N/A</v>
      </c>
      <c r="JW80" s="146" t="e">
        <f t="shared" si="357"/>
        <v>#N/A</v>
      </c>
      <c r="JX80" s="146" t="e">
        <f t="shared" si="357"/>
        <v>#N/A</v>
      </c>
      <c r="JY80" s="146" t="e">
        <f t="shared" si="357"/>
        <v>#N/A</v>
      </c>
      <c r="JZ80" s="146" t="e">
        <f t="shared" si="357"/>
        <v>#N/A</v>
      </c>
      <c r="KA80" s="146" t="e">
        <f t="shared" si="357"/>
        <v>#N/A</v>
      </c>
      <c r="KB80" s="146" t="e">
        <f t="shared" si="357"/>
        <v>#N/A</v>
      </c>
      <c r="KC80" s="146" t="e">
        <f t="shared" si="365"/>
        <v>#N/A</v>
      </c>
      <c r="KD80" s="146" t="e">
        <f t="shared" si="564"/>
        <v>#N/A</v>
      </c>
      <c r="KE80" s="146" t="e">
        <f t="shared" si="564"/>
        <v>#N/A</v>
      </c>
      <c r="KF80" s="146" t="e">
        <f t="shared" si="564"/>
        <v>#N/A</v>
      </c>
      <c r="KG80" s="146" t="e">
        <f t="shared" si="343"/>
        <v>#N/A</v>
      </c>
      <c r="KH80" s="146" t="e">
        <f t="shared" si="343"/>
        <v>#N/A</v>
      </c>
      <c r="KI80" s="146" t="e">
        <f t="shared" si="343"/>
        <v>#N/A</v>
      </c>
      <c r="KJ80" s="146" t="e">
        <f t="shared" si="343"/>
        <v>#N/A</v>
      </c>
      <c r="KK80" s="146" t="e">
        <f t="shared" si="343"/>
        <v>#N/A</v>
      </c>
      <c r="KL80" s="146" t="e">
        <f t="shared" si="343"/>
        <v>#N/A</v>
      </c>
      <c r="KM80" s="146" t="e">
        <f t="shared" si="343"/>
        <v>#N/A</v>
      </c>
      <c r="KN80" s="146" t="e">
        <f t="shared" si="343"/>
        <v>#N/A</v>
      </c>
      <c r="KO80" s="146" t="e">
        <f t="shared" si="343"/>
        <v>#N/A</v>
      </c>
      <c r="KP80" s="146" t="e">
        <f t="shared" si="343"/>
        <v>#N/A</v>
      </c>
      <c r="KQ80" s="146" t="e">
        <f t="shared" si="343"/>
        <v>#N/A</v>
      </c>
      <c r="KR80" s="146" t="e">
        <f t="shared" si="343"/>
        <v>#N/A</v>
      </c>
      <c r="KS80" s="146" t="e">
        <f t="shared" si="343"/>
        <v>#N/A</v>
      </c>
      <c r="KT80" s="146" t="e">
        <f t="shared" si="343"/>
        <v>#N/A</v>
      </c>
      <c r="KU80" s="146" t="e">
        <f t="shared" si="343"/>
        <v>#N/A</v>
      </c>
      <c r="KV80" s="146" t="e">
        <f t="shared" si="572"/>
        <v>#N/A</v>
      </c>
      <c r="KW80" s="146" t="e">
        <f t="shared" si="572"/>
        <v>#N/A</v>
      </c>
      <c r="KX80" s="146" t="e">
        <f t="shared" si="572"/>
        <v>#N/A</v>
      </c>
      <c r="KY80" s="146" t="e">
        <f t="shared" si="572"/>
        <v>#N/A</v>
      </c>
      <c r="KZ80" s="146" t="e">
        <f t="shared" si="572"/>
        <v>#N/A</v>
      </c>
      <c r="LA80" s="146" t="e">
        <f t="shared" si="572"/>
        <v>#N/A</v>
      </c>
      <c r="LB80" s="146" t="e">
        <f t="shared" si="572"/>
        <v>#N/A</v>
      </c>
      <c r="LC80" s="146" t="e">
        <f t="shared" si="572"/>
        <v>#N/A</v>
      </c>
      <c r="LD80" s="146" t="e">
        <f t="shared" si="572"/>
        <v>#N/A</v>
      </c>
      <c r="LE80" s="146" t="e">
        <f t="shared" si="572"/>
        <v>#N/A</v>
      </c>
      <c r="LF80" s="146" t="e">
        <f t="shared" si="572"/>
        <v>#N/A</v>
      </c>
      <c r="LG80" s="146" t="e">
        <f t="shared" si="572"/>
        <v>#N/A</v>
      </c>
      <c r="LH80" s="146" t="e">
        <f t="shared" si="572"/>
        <v>#N/A</v>
      </c>
      <c r="LI80" s="146" t="e">
        <f t="shared" si="572"/>
        <v>#N/A</v>
      </c>
      <c r="LJ80" s="146" t="e">
        <f t="shared" si="572"/>
        <v>#N/A</v>
      </c>
      <c r="LK80" s="146" t="e">
        <f t="shared" si="568"/>
        <v>#N/A</v>
      </c>
      <c r="LL80" s="146" t="e">
        <f t="shared" si="568"/>
        <v>#N/A</v>
      </c>
      <c r="LM80" s="146" t="e">
        <f t="shared" si="568"/>
        <v>#N/A</v>
      </c>
      <c r="LN80" s="146" t="e">
        <f t="shared" si="568"/>
        <v>#N/A</v>
      </c>
      <c r="LO80" s="146" t="e">
        <f t="shared" si="568"/>
        <v>#N/A</v>
      </c>
      <c r="LP80" s="146" t="e">
        <f t="shared" si="568"/>
        <v>#N/A</v>
      </c>
      <c r="LQ80" s="146" t="e">
        <f t="shared" si="568"/>
        <v>#N/A</v>
      </c>
      <c r="LR80" s="146" t="e">
        <f t="shared" si="568"/>
        <v>#N/A</v>
      </c>
      <c r="LS80" s="146" t="e">
        <f t="shared" si="568"/>
        <v>#N/A</v>
      </c>
      <c r="LT80" s="146" t="e">
        <f t="shared" si="568"/>
        <v>#N/A</v>
      </c>
      <c r="LU80" s="146" t="e">
        <f t="shared" si="568"/>
        <v>#N/A</v>
      </c>
      <c r="LV80" s="146" t="e">
        <f t="shared" si="568"/>
        <v>#N/A</v>
      </c>
      <c r="LW80" s="146" t="e">
        <f t="shared" si="568"/>
        <v>#N/A</v>
      </c>
      <c r="LX80" s="146" t="e">
        <f t="shared" si="568"/>
        <v>#N/A</v>
      </c>
      <c r="LY80" s="146" t="e">
        <f t="shared" si="568"/>
        <v>#N/A</v>
      </c>
      <c r="LZ80" s="146" t="e">
        <f t="shared" si="358"/>
        <v>#N/A</v>
      </c>
      <c r="MA80" s="146" t="e">
        <f t="shared" si="358"/>
        <v>#N/A</v>
      </c>
      <c r="MB80" s="146" t="e">
        <f t="shared" si="358"/>
        <v>#N/A</v>
      </c>
      <c r="MC80" s="146" t="e">
        <f t="shared" si="358"/>
        <v>#N/A</v>
      </c>
      <c r="MD80" s="146" t="e">
        <f t="shared" si="358"/>
        <v>#N/A</v>
      </c>
      <c r="ME80" s="146" t="e">
        <f t="shared" si="358"/>
        <v>#N/A</v>
      </c>
      <c r="MF80" s="146" t="e">
        <f t="shared" si="358"/>
        <v>#N/A</v>
      </c>
      <c r="MG80" s="146" t="e">
        <f t="shared" si="358"/>
        <v>#N/A</v>
      </c>
      <c r="MH80" s="146" t="e">
        <f t="shared" si="358"/>
        <v>#N/A</v>
      </c>
      <c r="MI80" s="146" t="e">
        <f t="shared" si="358"/>
        <v>#N/A</v>
      </c>
      <c r="MJ80" s="146" t="e">
        <f t="shared" si="358"/>
        <v>#N/A</v>
      </c>
      <c r="MK80" s="146" t="e">
        <f t="shared" si="358"/>
        <v>#N/A</v>
      </c>
      <c r="ML80" s="146" t="e">
        <f t="shared" si="358"/>
        <v>#N/A</v>
      </c>
      <c r="MM80" s="146" t="e">
        <f t="shared" si="358"/>
        <v>#N/A</v>
      </c>
      <c r="MN80" s="146" t="e">
        <f t="shared" si="358"/>
        <v>#N/A</v>
      </c>
      <c r="MO80" s="146" t="e">
        <f t="shared" si="366"/>
        <v>#N/A</v>
      </c>
      <c r="MP80" s="146" t="e">
        <f t="shared" si="565"/>
        <v>#N/A</v>
      </c>
      <c r="MQ80" s="146" t="e">
        <f t="shared" si="565"/>
        <v>#N/A</v>
      </c>
      <c r="MR80" s="146" t="e">
        <f t="shared" si="565"/>
        <v>#N/A</v>
      </c>
      <c r="MS80" s="146" t="e">
        <f t="shared" si="344"/>
        <v>#N/A</v>
      </c>
      <c r="MT80" s="146" t="e">
        <f t="shared" si="344"/>
        <v>#N/A</v>
      </c>
      <c r="MU80" s="146" t="e">
        <f t="shared" si="344"/>
        <v>#N/A</v>
      </c>
      <c r="MV80" s="146" t="e">
        <f t="shared" si="344"/>
        <v>#N/A</v>
      </c>
      <c r="MW80" s="146" t="e">
        <f t="shared" si="344"/>
        <v>#N/A</v>
      </c>
      <c r="MX80" s="146" t="e">
        <f t="shared" si="344"/>
        <v>#N/A</v>
      </c>
      <c r="MY80" s="146" t="e">
        <f t="shared" si="344"/>
        <v>#N/A</v>
      </c>
      <c r="MZ80" s="146" t="e">
        <f t="shared" si="344"/>
        <v>#N/A</v>
      </c>
      <c r="NA80" s="146" t="e">
        <f t="shared" si="344"/>
        <v>#N/A</v>
      </c>
      <c r="NB80" s="146" t="e">
        <f t="shared" si="344"/>
        <v>#N/A</v>
      </c>
      <c r="NC80" s="146" t="e">
        <f t="shared" si="344"/>
        <v>#N/A</v>
      </c>
      <c r="ND80" s="146" t="e">
        <f t="shared" si="344"/>
        <v>#N/A</v>
      </c>
      <c r="NE80" s="146" t="e">
        <f t="shared" si="344"/>
        <v>#N/A</v>
      </c>
      <c r="NF80" s="146" t="e">
        <f t="shared" si="344"/>
        <v>#N/A</v>
      </c>
      <c r="NG80" s="146" t="e">
        <f t="shared" si="344"/>
        <v>#N/A</v>
      </c>
      <c r="NH80" s="146" t="e">
        <f t="shared" si="573"/>
        <v>#N/A</v>
      </c>
      <c r="NI80" s="146" t="e">
        <f t="shared" si="573"/>
        <v>#N/A</v>
      </c>
      <c r="NJ80" s="146" t="e">
        <f t="shared" si="573"/>
        <v>#N/A</v>
      </c>
      <c r="NK80" s="146" t="e">
        <f t="shared" si="573"/>
        <v>#N/A</v>
      </c>
      <c r="NL80" s="146" t="e">
        <f t="shared" si="573"/>
        <v>#N/A</v>
      </c>
      <c r="NM80" s="146" t="e">
        <f t="shared" si="573"/>
        <v>#N/A</v>
      </c>
      <c r="NN80" s="146" t="e">
        <f t="shared" si="573"/>
        <v>#N/A</v>
      </c>
      <c r="NO80" s="146" t="e">
        <f t="shared" si="573"/>
        <v>#N/A</v>
      </c>
      <c r="NP80" s="146" t="e">
        <f t="shared" si="573"/>
        <v>#N/A</v>
      </c>
      <c r="NQ80" s="146" t="e">
        <f t="shared" si="573"/>
        <v>#N/A</v>
      </c>
      <c r="NR80" s="146" t="e">
        <f t="shared" si="573"/>
        <v>#N/A</v>
      </c>
      <c r="NS80" s="146" t="e">
        <f t="shared" si="573"/>
        <v>#N/A</v>
      </c>
      <c r="NT80" s="146" t="e">
        <f t="shared" si="573"/>
        <v>#N/A</v>
      </c>
      <c r="NU80" s="146" t="e">
        <f t="shared" si="573"/>
        <v>#N/A</v>
      </c>
      <c r="NV80" s="146" t="e">
        <f t="shared" si="573"/>
        <v>#N/A</v>
      </c>
      <c r="NW80" s="146" t="e">
        <f t="shared" si="569"/>
        <v>#N/A</v>
      </c>
      <c r="NX80" s="146" t="e">
        <f t="shared" si="569"/>
        <v>#N/A</v>
      </c>
      <c r="NY80" s="146" t="e">
        <f t="shared" si="569"/>
        <v>#N/A</v>
      </c>
      <c r="NZ80" s="146" t="e">
        <f t="shared" si="569"/>
        <v>#N/A</v>
      </c>
      <c r="OA80" s="146" t="e">
        <f t="shared" si="569"/>
        <v>#N/A</v>
      </c>
      <c r="OB80" s="146" t="e">
        <f t="shared" si="569"/>
        <v>#N/A</v>
      </c>
      <c r="OC80" s="146" t="e">
        <f t="shared" si="569"/>
        <v>#N/A</v>
      </c>
      <c r="OD80" s="146" t="e">
        <f t="shared" si="569"/>
        <v>#N/A</v>
      </c>
      <c r="OE80" s="146" t="e">
        <f t="shared" si="569"/>
        <v>#N/A</v>
      </c>
      <c r="OF80" s="146" t="e">
        <f t="shared" si="569"/>
        <v>#N/A</v>
      </c>
      <c r="OG80" s="146" t="e">
        <f t="shared" si="569"/>
        <v>#N/A</v>
      </c>
      <c r="OH80" s="146" t="e">
        <f t="shared" si="569"/>
        <v>#N/A</v>
      </c>
      <c r="OI80" s="146" t="e">
        <f t="shared" si="569"/>
        <v>#N/A</v>
      </c>
      <c r="OJ80" s="146" t="e">
        <f t="shared" si="569"/>
        <v>#N/A</v>
      </c>
      <c r="OK80" s="146" t="e">
        <f t="shared" si="569"/>
        <v>#N/A</v>
      </c>
      <c r="OL80" s="146" t="e">
        <f t="shared" si="359"/>
        <v>#N/A</v>
      </c>
      <c r="OM80" s="146" t="e">
        <f t="shared" si="359"/>
        <v>#N/A</v>
      </c>
      <c r="ON80" s="146" t="e">
        <f t="shared" si="359"/>
        <v>#N/A</v>
      </c>
      <c r="OO80" s="146" t="e">
        <f t="shared" si="359"/>
        <v>#N/A</v>
      </c>
      <c r="OP80" s="146" t="e">
        <f t="shared" si="359"/>
        <v>#N/A</v>
      </c>
      <c r="OQ80" s="146" t="e">
        <f t="shared" si="359"/>
        <v>#N/A</v>
      </c>
      <c r="OR80" s="146" t="e">
        <f t="shared" si="359"/>
        <v>#N/A</v>
      </c>
      <c r="OS80" s="146" t="e">
        <f t="shared" si="359"/>
        <v>#N/A</v>
      </c>
      <c r="OT80" s="146" t="e">
        <f t="shared" si="359"/>
        <v>#N/A</v>
      </c>
      <c r="OU80" s="146" t="e">
        <f t="shared" si="359"/>
        <v>#N/A</v>
      </c>
      <c r="OV80" s="146" t="e">
        <f t="shared" si="359"/>
        <v>#N/A</v>
      </c>
      <c r="OW80" s="146" t="e">
        <f t="shared" si="359"/>
        <v>#N/A</v>
      </c>
      <c r="OX80" s="146" t="e">
        <f t="shared" si="359"/>
        <v>#N/A</v>
      </c>
      <c r="OY80" s="146" t="e">
        <f t="shared" si="359"/>
        <v>#N/A</v>
      </c>
      <c r="OZ80" s="146" t="e">
        <f t="shared" si="359"/>
        <v>#N/A</v>
      </c>
      <c r="PA80" s="146" t="e">
        <f t="shared" si="367"/>
        <v>#N/A</v>
      </c>
      <c r="PB80" s="146" t="e">
        <f t="shared" si="349"/>
        <v>#N/A</v>
      </c>
      <c r="PC80" s="146" t="e">
        <f t="shared" si="349"/>
        <v>#N/A</v>
      </c>
      <c r="PD80" s="146" t="e">
        <f t="shared" si="349"/>
        <v>#N/A</v>
      </c>
      <c r="PE80" s="146" t="e">
        <f t="shared" si="349"/>
        <v>#N/A</v>
      </c>
      <c r="PF80" s="146" t="e">
        <f t="shared" si="349"/>
        <v>#N/A</v>
      </c>
      <c r="PG80" s="146" t="e">
        <f t="shared" si="349"/>
        <v>#N/A</v>
      </c>
      <c r="PH80" s="146" t="e">
        <f t="shared" si="349"/>
        <v>#N/A</v>
      </c>
      <c r="PI80" s="146" t="e">
        <f t="shared" si="349"/>
        <v>#N/A</v>
      </c>
    </row>
    <row r="81" spans="1:425" hidden="1" x14ac:dyDescent="0.45">
      <c r="A81" s="4">
        <v>78</v>
      </c>
      <c r="B81" s="319" t="str">
        <f>IFERROR(_xlfn.LOGNORM.INV(VLookups!$B$22,LN($G81),LN($K81)),"")</f>
        <v/>
      </c>
      <c r="C81" s="81"/>
      <c r="D81" s="319" t="str">
        <f>IFERROR(_xlfn.LOGNORM.INV(VLookups!$B$23,LN($G81),LN($K81)),"")</f>
        <v/>
      </c>
      <c r="E81" s="32" t="str">
        <f t="shared" si="350"/>
        <v/>
      </c>
      <c r="F81" s="32" t="str">
        <f t="shared" si="351"/>
        <v/>
      </c>
      <c r="G81" s="65" t="str">
        <f>IF(AND(C81&gt;0,NOT(ISBLANK(H81))),IF(VLOOKUP($C$3,VLookups!$A$17:$B$18,2,FALSE),C81*VLOOKUP(H81,VLookups!$A$4:$B$13,2,FALSE),C81),"")</f>
        <v/>
      </c>
      <c r="H81" s="21"/>
      <c r="I81" s="53"/>
      <c r="J81" s="237"/>
      <c r="K81" s="320" t="str">
        <f>IF(C81&gt;0,IF(ISBLANK(J81),IF(ISBLANK(H81),"",VLOOKUP(H81,VLookups!$A$4:$C$13,3,FALSE)),J81),"")</f>
        <v/>
      </c>
      <c r="L81" s="320" t="str">
        <f t="shared" si="352"/>
        <v/>
      </c>
      <c r="M81" s="67" t="str">
        <f t="shared" si="353"/>
        <v/>
      </c>
      <c r="N81" s="81"/>
      <c r="O81" s="230" t="str">
        <f>IF(AND(N81&gt;0,C81&gt;0,NOT(K81="")),ABS(VLOOKUP($N$1,VLookups!$A$27:$B$28,2,FALSE)-_xlfn.LOGNORM.DIST(N81,LN(G81),LN(K81),TRUE)),"")</f>
        <v/>
      </c>
      <c r="P81" s="80" t="str">
        <f>IF(AND($B81&gt;0,$C81&gt;0,$D81&gt;0,NOT(ISBLANK($H81))),_xlfn.LOGNORM.INV(ABS(VLOOKUP($N$1,VLookups!$A$27:$B$28,2,FALSE)-P$3),LN($G81),LN($K81)),"")</f>
        <v/>
      </c>
      <c r="Q81" s="79" t="str">
        <f>IF(AND($B81&gt;0,$C81&gt;0,$D81&gt;0,NOT(ISBLANK($H81))),_xlfn.LOGNORM.INV(ABS(VLOOKUP($N$1,VLookups!$A$27:$B$28,2,FALSE)-Q$3),LN($G81),LN($K81)),"")</f>
        <v/>
      </c>
      <c r="R81" s="80" t="str">
        <f>IF(AND($B81&gt;0,$C81&gt;0,$D81&gt;0,NOT(ISBLANK($H81))),_xlfn.LOGNORM.INV(ABS(VLOOKUP($N$1,VLookups!$A$27:$B$28,2,FALSE)-R$3),LN($G81),LN($K81)),"")</f>
        <v/>
      </c>
      <c r="S81" s="79" t="str">
        <f>IF(AND($B81&gt;0,$C81&gt;0,$D81&gt;0,NOT(ISBLANK($H81))),_xlfn.LOGNORM.INV(ABS(VLOOKUP($N$1,VLookups!$A$27:$B$28,2,FALSE)-S$3),LN($G81),LN($K81)),"")</f>
        <v/>
      </c>
      <c r="T81" s="80" t="str">
        <f>IF(AND($B81&gt;0,$C81&gt;0,$D81&gt;0,NOT(ISBLANK($H81))),_xlfn.LOGNORM.INV(ABS(VLOOKUP($N$1,VLookups!$A$27:$B$28,2,FALSE)-T$3),LN($G81),LN($K81)),"")</f>
        <v/>
      </c>
      <c r="U81" s="79" t="str">
        <f>IF(AND($B81&gt;0,$C81&gt;0,$D81&gt;0,NOT(ISBLANK($H81))),_xlfn.LOGNORM.INV(ABS(VLOOKUP($N$1,VLookups!$A$27:$B$28,2,FALSE)-U$3),LN($G81),LN($K81)),"")</f>
        <v/>
      </c>
      <c r="V81" s="5"/>
      <c r="W81" s="145" t="str">
        <f t="shared" si="354"/>
        <v/>
      </c>
      <c r="X81" s="145" t="str">
        <f t="shared" si="355"/>
        <v/>
      </c>
      <c r="Y81" s="46" t="str">
        <f t="shared" ref="Y81" si="575">IF(ISNONTEXT($W81),X81+$W81,"")</f>
        <v/>
      </c>
      <c r="Z81" s="46" t="str">
        <f t="shared" si="369"/>
        <v/>
      </c>
      <c r="AA81" s="46" t="str">
        <f t="shared" si="370"/>
        <v/>
      </c>
      <c r="AB81" s="46" t="str">
        <f t="shared" si="371"/>
        <v/>
      </c>
      <c r="AC81" s="46" t="str">
        <f t="shared" si="372"/>
        <v/>
      </c>
      <c r="AD81" s="46" t="str">
        <f t="shared" si="373"/>
        <v/>
      </c>
      <c r="AE81" s="46" t="str">
        <f t="shared" si="374"/>
        <v/>
      </c>
      <c r="AF81" s="46" t="str">
        <f t="shared" si="375"/>
        <v/>
      </c>
      <c r="AG81" s="46" t="str">
        <f t="shared" si="376"/>
        <v/>
      </c>
      <c r="AH81" s="46" t="str">
        <f t="shared" si="377"/>
        <v/>
      </c>
      <c r="AI81" s="46" t="str">
        <f t="shared" si="378"/>
        <v/>
      </c>
      <c r="AJ81" s="46" t="str">
        <f t="shared" si="379"/>
        <v/>
      </c>
      <c r="AK81" s="46" t="str">
        <f t="shared" si="380"/>
        <v/>
      </c>
      <c r="AL81" s="46" t="str">
        <f t="shared" si="381"/>
        <v/>
      </c>
      <c r="AM81" s="46" t="str">
        <f t="shared" si="382"/>
        <v/>
      </c>
      <c r="AN81" s="46" t="str">
        <f t="shared" si="383"/>
        <v/>
      </c>
      <c r="AO81" s="46" t="str">
        <f t="shared" si="384"/>
        <v/>
      </c>
      <c r="AP81" s="46" t="str">
        <f t="shared" si="385"/>
        <v/>
      </c>
      <c r="AQ81" s="46" t="str">
        <f t="shared" si="386"/>
        <v/>
      </c>
      <c r="AR81" s="46" t="str">
        <f t="shared" si="387"/>
        <v/>
      </c>
      <c r="AS81" s="46" t="str">
        <f t="shared" si="388"/>
        <v/>
      </c>
      <c r="AT81" s="46" t="str">
        <f t="shared" si="389"/>
        <v/>
      </c>
      <c r="AU81" s="46" t="str">
        <f t="shared" si="390"/>
        <v/>
      </c>
      <c r="AV81" s="46" t="str">
        <f t="shared" si="391"/>
        <v/>
      </c>
      <c r="AW81" s="46" t="str">
        <f t="shared" si="392"/>
        <v/>
      </c>
      <c r="AX81" s="46" t="str">
        <f t="shared" si="393"/>
        <v/>
      </c>
      <c r="AY81" s="46" t="str">
        <f t="shared" si="394"/>
        <v/>
      </c>
      <c r="AZ81" s="46" t="str">
        <f t="shared" si="395"/>
        <v/>
      </c>
      <c r="BA81" s="46" t="str">
        <f t="shared" si="396"/>
        <v/>
      </c>
      <c r="BB81" s="46" t="str">
        <f t="shared" si="397"/>
        <v/>
      </c>
      <c r="BC81" s="46" t="str">
        <f t="shared" si="398"/>
        <v/>
      </c>
      <c r="BD81" s="46" t="str">
        <f t="shared" si="399"/>
        <v/>
      </c>
      <c r="BE81" s="46" t="str">
        <f t="shared" si="400"/>
        <v/>
      </c>
      <c r="BF81" s="46" t="str">
        <f t="shared" si="401"/>
        <v/>
      </c>
      <c r="BG81" s="46" t="str">
        <f t="shared" si="402"/>
        <v/>
      </c>
      <c r="BH81" s="46" t="str">
        <f t="shared" si="403"/>
        <v/>
      </c>
      <c r="BI81" s="46" t="str">
        <f t="shared" si="404"/>
        <v/>
      </c>
      <c r="BJ81" s="46" t="str">
        <f t="shared" si="405"/>
        <v/>
      </c>
      <c r="BK81" s="46" t="str">
        <f t="shared" si="406"/>
        <v/>
      </c>
      <c r="BL81" s="46" t="str">
        <f t="shared" si="407"/>
        <v/>
      </c>
      <c r="BM81" s="46" t="str">
        <f t="shared" si="408"/>
        <v/>
      </c>
      <c r="BN81" s="46" t="str">
        <f t="shared" si="409"/>
        <v/>
      </c>
      <c r="BO81" s="46" t="str">
        <f t="shared" si="410"/>
        <v/>
      </c>
      <c r="BP81" s="46" t="str">
        <f t="shared" si="411"/>
        <v/>
      </c>
      <c r="BQ81" s="46" t="str">
        <f t="shared" si="412"/>
        <v/>
      </c>
      <c r="BR81" s="46" t="str">
        <f t="shared" si="413"/>
        <v/>
      </c>
      <c r="BS81" s="46" t="str">
        <f t="shared" si="414"/>
        <v/>
      </c>
      <c r="BT81" s="46" t="str">
        <f t="shared" si="415"/>
        <v/>
      </c>
      <c r="BU81" s="46" t="str">
        <f t="shared" si="416"/>
        <v/>
      </c>
      <c r="BV81" s="46" t="str">
        <f t="shared" si="417"/>
        <v/>
      </c>
      <c r="BW81" s="46" t="str">
        <f t="shared" si="418"/>
        <v/>
      </c>
      <c r="BX81" s="46" t="str">
        <f t="shared" si="419"/>
        <v/>
      </c>
      <c r="BY81" s="46" t="str">
        <f t="shared" si="420"/>
        <v/>
      </c>
      <c r="BZ81" s="46" t="str">
        <f t="shared" si="421"/>
        <v/>
      </c>
      <c r="CA81" s="46" t="str">
        <f t="shared" si="422"/>
        <v/>
      </c>
      <c r="CB81" s="46" t="str">
        <f t="shared" si="423"/>
        <v/>
      </c>
      <c r="CC81" s="46" t="str">
        <f t="shared" si="424"/>
        <v/>
      </c>
      <c r="CD81" s="46" t="str">
        <f t="shared" si="425"/>
        <v/>
      </c>
      <c r="CE81" s="46" t="str">
        <f t="shared" si="426"/>
        <v/>
      </c>
      <c r="CF81" s="46" t="str">
        <f t="shared" si="427"/>
        <v/>
      </c>
      <c r="CG81" s="46" t="str">
        <f t="shared" si="428"/>
        <v/>
      </c>
      <c r="CH81" s="46" t="str">
        <f t="shared" si="429"/>
        <v/>
      </c>
      <c r="CI81" s="46" t="str">
        <f t="shared" si="430"/>
        <v/>
      </c>
      <c r="CJ81" s="46" t="str">
        <f t="shared" si="431"/>
        <v/>
      </c>
      <c r="CK81" s="46" t="str">
        <f t="shared" si="362"/>
        <v/>
      </c>
      <c r="CL81" s="46" t="str">
        <f t="shared" si="432"/>
        <v/>
      </c>
      <c r="CM81" s="46" t="str">
        <f t="shared" si="433"/>
        <v/>
      </c>
      <c r="CN81" s="46" t="str">
        <f t="shared" si="434"/>
        <v/>
      </c>
      <c r="CO81" s="46" t="str">
        <f t="shared" si="435"/>
        <v/>
      </c>
      <c r="CP81" s="46" t="str">
        <f t="shared" si="436"/>
        <v/>
      </c>
      <c r="CQ81" s="46" t="str">
        <f t="shared" si="437"/>
        <v/>
      </c>
      <c r="CR81" s="46" t="str">
        <f t="shared" si="438"/>
        <v/>
      </c>
      <c r="CS81" s="46" t="str">
        <f t="shared" si="439"/>
        <v/>
      </c>
      <c r="CT81" s="46" t="str">
        <f t="shared" si="440"/>
        <v/>
      </c>
      <c r="CU81" s="46" t="str">
        <f t="shared" si="441"/>
        <v/>
      </c>
      <c r="CV81" s="46" t="str">
        <f t="shared" si="442"/>
        <v/>
      </c>
      <c r="CW81" s="46" t="str">
        <f t="shared" si="443"/>
        <v/>
      </c>
      <c r="CX81" s="46" t="str">
        <f t="shared" si="444"/>
        <v/>
      </c>
      <c r="CY81" s="46" t="str">
        <f t="shared" si="445"/>
        <v/>
      </c>
      <c r="CZ81" s="46" t="str">
        <f t="shared" si="446"/>
        <v/>
      </c>
      <c r="DA81" s="46" t="str">
        <f t="shared" si="447"/>
        <v/>
      </c>
      <c r="DB81" s="46" t="str">
        <f t="shared" si="448"/>
        <v/>
      </c>
      <c r="DC81" s="46" t="str">
        <f t="shared" si="449"/>
        <v/>
      </c>
      <c r="DD81" s="46" t="str">
        <f t="shared" si="450"/>
        <v/>
      </c>
      <c r="DE81" s="46" t="str">
        <f t="shared" si="451"/>
        <v/>
      </c>
      <c r="DF81" s="46" t="str">
        <f t="shared" si="452"/>
        <v/>
      </c>
      <c r="DG81" s="46" t="str">
        <f t="shared" si="453"/>
        <v/>
      </c>
      <c r="DH81" s="46" t="str">
        <f t="shared" si="454"/>
        <v/>
      </c>
      <c r="DI81" s="46" t="str">
        <f t="shared" si="455"/>
        <v/>
      </c>
      <c r="DJ81" s="46" t="str">
        <f t="shared" si="456"/>
        <v/>
      </c>
      <c r="DK81" s="46" t="str">
        <f t="shared" si="457"/>
        <v/>
      </c>
      <c r="DL81" s="46" t="str">
        <f t="shared" si="458"/>
        <v/>
      </c>
      <c r="DM81" s="46" t="str">
        <f t="shared" si="459"/>
        <v/>
      </c>
      <c r="DN81" s="46" t="str">
        <f t="shared" si="460"/>
        <v/>
      </c>
      <c r="DO81" s="46" t="str">
        <f t="shared" si="461"/>
        <v/>
      </c>
      <c r="DP81" s="46" t="str">
        <f t="shared" si="462"/>
        <v/>
      </c>
      <c r="DQ81" s="46" t="str">
        <f t="shared" si="463"/>
        <v/>
      </c>
      <c r="DR81" s="46" t="str">
        <f t="shared" si="464"/>
        <v/>
      </c>
      <c r="DS81" s="46" t="str">
        <f t="shared" si="465"/>
        <v/>
      </c>
      <c r="DT81" s="46" t="str">
        <f t="shared" si="466"/>
        <v/>
      </c>
      <c r="DU81" s="46" t="str">
        <f t="shared" si="467"/>
        <v/>
      </c>
      <c r="DV81" s="46" t="str">
        <f t="shared" si="468"/>
        <v/>
      </c>
      <c r="DW81" s="46" t="str">
        <f t="shared" si="469"/>
        <v/>
      </c>
      <c r="DX81" s="46" t="str">
        <f t="shared" si="470"/>
        <v/>
      </c>
      <c r="DY81" s="46" t="str">
        <f t="shared" si="471"/>
        <v/>
      </c>
      <c r="DZ81" s="46" t="str">
        <f t="shared" si="472"/>
        <v/>
      </c>
      <c r="EA81" s="46" t="str">
        <f t="shared" si="473"/>
        <v/>
      </c>
      <c r="EB81" s="46" t="str">
        <f t="shared" si="474"/>
        <v/>
      </c>
      <c r="EC81" s="46" t="str">
        <f t="shared" si="475"/>
        <v/>
      </c>
      <c r="ED81" s="46" t="str">
        <f t="shared" si="476"/>
        <v/>
      </c>
      <c r="EE81" s="46" t="str">
        <f t="shared" si="477"/>
        <v/>
      </c>
      <c r="EF81" s="46" t="str">
        <f t="shared" si="478"/>
        <v/>
      </c>
      <c r="EG81" s="46" t="str">
        <f t="shared" si="479"/>
        <v/>
      </c>
      <c r="EH81" s="46" t="str">
        <f t="shared" si="480"/>
        <v/>
      </c>
      <c r="EI81" s="46" t="str">
        <f t="shared" si="481"/>
        <v/>
      </c>
      <c r="EJ81" s="46" t="str">
        <f t="shared" si="482"/>
        <v/>
      </c>
      <c r="EK81" s="46" t="str">
        <f t="shared" si="483"/>
        <v/>
      </c>
      <c r="EL81" s="46" t="str">
        <f t="shared" si="484"/>
        <v/>
      </c>
      <c r="EM81" s="46" t="str">
        <f t="shared" si="485"/>
        <v/>
      </c>
      <c r="EN81" s="46" t="str">
        <f t="shared" si="486"/>
        <v/>
      </c>
      <c r="EO81" s="46" t="str">
        <f t="shared" si="487"/>
        <v/>
      </c>
      <c r="EP81" s="46" t="str">
        <f t="shared" si="488"/>
        <v/>
      </c>
      <c r="EQ81" s="46" t="str">
        <f t="shared" si="489"/>
        <v/>
      </c>
      <c r="ER81" s="46" t="str">
        <f t="shared" si="490"/>
        <v/>
      </c>
      <c r="ES81" s="46" t="str">
        <f t="shared" si="491"/>
        <v/>
      </c>
      <c r="ET81" s="46" t="str">
        <f t="shared" si="492"/>
        <v/>
      </c>
      <c r="EU81" s="46" t="str">
        <f t="shared" si="493"/>
        <v/>
      </c>
      <c r="EV81" s="46" t="str">
        <f t="shared" si="494"/>
        <v/>
      </c>
      <c r="EW81" s="46" t="str">
        <f t="shared" si="363"/>
        <v/>
      </c>
      <c r="EX81" s="46" t="str">
        <f t="shared" si="495"/>
        <v/>
      </c>
      <c r="EY81" s="46" t="str">
        <f t="shared" si="496"/>
        <v/>
      </c>
      <c r="EZ81" s="46" t="str">
        <f t="shared" si="497"/>
        <v/>
      </c>
      <c r="FA81" s="46" t="str">
        <f t="shared" si="498"/>
        <v/>
      </c>
      <c r="FB81" s="46" t="str">
        <f t="shared" si="499"/>
        <v/>
      </c>
      <c r="FC81" s="46" t="str">
        <f t="shared" si="500"/>
        <v/>
      </c>
      <c r="FD81" s="46" t="str">
        <f t="shared" si="501"/>
        <v/>
      </c>
      <c r="FE81" s="46" t="str">
        <f t="shared" si="502"/>
        <v/>
      </c>
      <c r="FF81" s="46" t="str">
        <f t="shared" si="503"/>
        <v/>
      </c>
      <c r="FG81" s="46" t="str">
        <f t="shared" si="504"/>
        <v/>
      </c>
      <c r="FH81" s="46" t="str">
        <f t="shared" si="505"/>
        <v/>
      </c>
      <c r="FI81" s="46" t="str">
        <f t="shared" si="506"/>
        <v/>
      </c>
      <c r="FJ81" s="46" t="str">
        <f t="shared" si="507"/>
        <v/>
      </c>
      <c r="FK81" s="46" t="str">
        <f t="shared" si="508"/>
        <v/>
      </c>
      <c r="FL81" s="46" t="str">
        <f t="shared" si="509"/>
        <v/>
      </c>
      <c r="FM81" s="46" t="str">
        <f t="shared" si="510"/>
        <v/>
      </c>
      <c r="FN81" s="46" t="str">
        <f t="shared" si="511"/>
        <v/>
      </c>
      <c r="FO81" s="46" t="str">
        <f t="shared" si="512"/>
        <v/>
      </c>
      <c r="FP81" s="46" t="str">
        <f t="shared" si="513"/>
        <v/>
      </c>
      <c r="FQ81" s="46" t="str">
        <f t="shared" si="514"/>
        <v/>
      </c>
      <c r="FR81" s="46" t="str">
        <f t="shared" si="515"/>
        <v/>
      </c>
      <c r="FS81" s="46" t="str">
        <f t="shared" si="516"/>
        <v/>
      </c>
      <c r="FT81" s="46" t="str">
        <f t="shared" si="517"/>
        <v/>
      </c>
      <c r="FU81" s="46" t="str">
        <f t="shared" si="518"/>
        <v/>
      </c>
      <c r="FV81" s="46" t="str">
        <f t="shared" si="519"/>
        <v/>
      </c>
      <c r="FW81" s="46" t="str">
        <f t="shared" si="520"/>
        <v/>
      </c>
      <c r="FX81" s="46" t="str">
        <f t="shared" si="521"/>
        <v/>
      </c>
      <c r="FY81" s="46" t="str">
        <f t="shared" si="522"/>
        <v/>
      </c>
      <c r="FZ81" s="46" t="str">
        <f t="shared" si="523"/>
        <v/>
      </c>
      <c r="GA81" s="46" t="str">
        <f t="shared" si="524"/>
        <v/>
      </c>
      <c r="GB81" s="46" t="str">
        <f t="shared" si="525"/>
        <v/>
      </c>
      <c r="GC81" s="46" t="str">
        <f t="shared" si="526"/>
        <v/>
      </c>
      <c r="GD81" s="46" t="str">
        <f t="shared" si="527"/>
        <v/>
      </c>
      <c r="GE81" s="46" t="str">
        <f t="shared" si="528"/>
        <v/>
      </c>
      <c r="GF81" s="46" t="str">
        <f t="shared" si="529"/>
        <v/>
      </c>
      <c r="GG81" s="46" t="str">
        <f t="shared" si="530"/>
        <v/>
      </c>
      <c r="GH81" s="46" t="str">
        <f t="shared" si="531"/>
        <v/>
      </c>
      <c r="GI81" s="46" t="str">
        <f t="shared" si="532"/>
        <v/>
      </c>
      <c r="GJ81" s="46" t="str">
        <f t="shared" si="533"/>
        <v/>
      </c>
      <c r="GK81" s="46" t="str">
        <f t="shared" si="534"/>
        <v/>
      </c>
      <c r="GL81" s="46" t="str">
        <f t="shared" si="535"/>
        <v/>
      </c>
      <c r="GM81" s="46" t="str">
        <f t="shared" si="536"/>
        <v/>
      </c>
      <c r="GN81" s="46" t="str">
        <f t="shared" si="537"/>
        <v/>
      </c>
      <c r="GO81" s="46" t="str">
        <f t="shared" si="538"/>
        <v/>
      </c>
      <c r="GP81" s="46" t="str">
        <f t="shared" si="539"/>
        <v/>
      </c>
      <c r="GQ81" s="46" t="str">
        <f t="shared" si="540"/>
        <v/>
      </c>
      <c r="GR81" s="46" t="str">
        <f t="shared" si="541"/>
        <v/>
      </c>
      <c r="GS81" s="46" t="str">
        <f t="shared" si="542"/>
        <v/>
      </c>
      <c r="GT81" s="46" t="str">
        <f t="shared" si="543"/>
        <v/>
      </c>
      <c r="GU81" s="46" t="str">
        <f t="shared" si="544"/>
        <v/>
      </c>
      <c r="GV81" s="46" t="str">
        <f t="shared" si="545"/>
        <v/>
      </c>
      <c r="GW81" s="46" t="str">
        <f t="shared" si="546"/>
        <v/>
      </c>
      <c r="GX81" s="46" t="str">
        <f t="shared" si="547"/>
        <v/>
      </c>
      <c r="GY81" s="46" t="str">
        <f t="shared" si="548"/>
        <v/>
      </c>
      <c r="GZ81" s="46" t="str">
        <f t="shared" si="549"/>
        <v/>
      </c>
      <c r="HA81" s="46" t="str">
        <f t="shared" si="550"/>
        <v/>
      </c>
      <c r="HB81" s="46" t="str">
        <f t="shared" si="551"/>
        <v/>
      </c>
      <c r="HC81" s="46" t="str">
        <f t="shared" si="552"/>
        <v/>
      </c>
      <c r="HD81" s="46" t="str">
        <f t="shared" si="553"/>
        <v/>
      </c>
      <c r="HE81" s="46" t="str">
        <f t="shared" si="554"/>
        <v/>
      </c>
      <c r="HF81" s="46" t="str">
        <f t="shared" si="555"/>
        <v/>
      </c>
      <c r="HG81" s="46" t="str">
        <f t="shared" si="556"/>
        <v/>
      </c>
      <c r="HH81" s="46" t="str">
        <f t="shared" si="557"/>
        <v/>
      </c>
      <c r="HI81" s="46" t="str">
        <f t="shared" si="364"/>
        <v/>
      </c>
      <c r="HJ81" s="46" t="str">
        <f t="shared" si="241"/>
        <v/>
      </c>
      <c r="HK81" s="46" t="str">
        <f t="shared" si="242"/>
        <v/>
      </c>
      <c r="HL81" s="46" t="str">
        <f t="shared" si="243"/>
        <v/>
      </c>
      <c r="HM81" s="46" t="str">
        <f t="shared" si="244"/>
        <v/>
      </c>
      <c r="HN81" s="46" t="str">
        <f t="shared" si="245"/>
        <v/>
      </c>
      <c r="HO81" s="46" t="str">
        <f t="shared" si="246"/>
        <v/>
      </c>
      <c r="HP81" s="46" t="str">
        <f t="shared" si="247"/>
        <v/>
      </c>
      <c r="HQ81" s="146" t="e">
        <f t="shared" si="348"/>
        <v>#N/A</v>
      </c>
      <c r="HR81" s="146" t="e">
        <f t="shared" si="563"/>
        <v>#N/A</v>
      </c>
      <c r="HS81" s="146" t="e">
        <f t="shared" si="563"/>
        <v>#N/A</v>
      </c>
      <c r="HT81" s="146" t="e">
        <f t="shared" si="563"/>
        <v>#N/A</v>
      </c>
      <c r="HU81" s="146" t="e">
        <f t="shared" ref="HU81:II96" si="576">IF(ISNONTEXT($K81),_xlfn.LOGNORM.DIST(AB81,LN($G81),LN($K81),FALSE),NA())</f>
        <v>#N/A</v>
      </c>
      <c r="HV81" s="146" t="e">
        <f t="shared" si="576"/>
        <v>#N/A</v>
      </c>
      <c r="HW81" s="146" t="e">
        <f t="shared" si="576"/>
        <v>#N/A</v>
      </c>
      <c r="HX81" s="146" t="e">
        <f t="shared" si="576"/>
        <v>#N/A</v>
      </c>
      <c r="HY81" s="146" t="e">
        <f t="shared" si="576"/>
        <v>#N/A</v>
      </c>
      <c r="HZ81" s="146" t="e">
        <f t="shared" si="576"/>
        <v>#N/A</v>
      </c>
      <c r="IA81" s="146" t="e">
        <f t="shared" si="576"/>
        <v>#N/A</v>
      </c>
      <c r="IB81" s="146" t="e">
        <f t="shared" si="576"/>
        <v>#N/A</v>
      </c>
      <c r="IC81" s="146" t="e">
        <f t="shared" si="576"/>
        <v>#N/A</v>
      </c>
      <c r="ID81" s="146" t="e">
        <f t="shared" si="576"/>
        <v>#N/A</v>
      </c>
      <c r="IE81" s="146" t="e">
        <f t="shared" si="576"/>
        <v>#N/A</v>
      </c>
      <c r="IF81" s="146" t="e">
        <f t="shared" si="576"/>
        <v>#N/A</v>
      </c>
      <c r="IG81" s="146" t="e">
        <f t="shared" si="576"/>
        <v>#N/A</v>
      </c>
      <c r="IH81" s="146" t="e">
        <f t="shared" si="576"/>
        <v>#N/A</v>
      </c>
      <c r="II81" s="146" t="e">
        <f t="shared" si="576"/>
        <v>#N/A</v>
      </c>
      <c r="IJ81" s="146" t="e">
        <f t="shared" si="571"/>
        <v>#N/A</v>
      </c>
      <c r="IK81" s="146" t="e">
        <f t="shared" si="571"/>
        <v>#N/A</v>
      </c>
      <c r="IL81" s="146" t="e">
        <f t="shared" si="571"/>
        <v>#N/A</v>
      </c>
      <c r="IM81" s="146" t="e">
        <f t="shared" si="571"/>
        <v>#N/A</v>
      </c>
      <c r="IN81" s="146" t="e">
        <f t="shared" si="571"/>
        <v>#N/A</v>
      </c>
      <c r="IO81" s="146" t="e">
        <f t="shared" si="571"/>
        <v>#N/A</v>
      </c>
      <c r="IP81" s="146" t="e">
        <f t="shared" si="571"/>
        <v>#N/A</v>
      </c>
      <c r="IQ81" s="146" t="e">
        <f t="shared" si="571"/>
        <v>#N/A</v>
      </c>
      <c r="IR81" s="146" t="e">
        <f t="shared" si="571"/>
        <v>#N/A</v>
      </c>
      <c r="IS81" s="146" t="e">
        <f t="shared" si="571"/>
        <v>#N/A</v>
      </c>
      <c r="IT81" s="146" t="e">
        <f t="shared" si="571"/>
        <v>#N/A</v>
      </c>
      <c r="IU81" s="146" t="e">
        <f t="shared" si="571"/>
        <v>#N/A</v>
      </c>
      <c r="IV81" s="146" t="e">
        <f t="shared" si="571"/>
        <v>#N/A</v>
      </c>
      <c r="IW81" s="146" t="e">
        <f t="shared" si="571"/>
        <v>#N/A</v>
      </c>
      <c r="IX81" s="146" t="e">
        <f t="shared" si="571"/>
        <v>#N/A</v>
      </c>
      <c r="IY81" s="146" t="e">
        <f t="shared" si="567"/>
        <v>#N/A</v>
      </c>
      <c r="IZ81" s="146" t="e">
        <f t="shared" si="567"/>
        <v>#N/A</v>
      </c>
      <c r="JA81" s="146" t="e">
        <f t="shared" si="567"/>
        <v>#N/A</v>
      </c>
      <c r="JB81" s="146" t="e">
        <f t="shared" si="567"/>
        <v>#N/A</v>
      </c>
      <c r="JC81" s="146" t="e">
        <f t="shared" si="567"/>
        <v>#N/A</v>
      </c>
      <c r="JD81" s="146" t="e">
        <f t="shared" si="567"/>
        <v>#N/A</v>
      </c>
      <c r="JE81" s="146" t="e">
        <f t="shared" si="567"/>
        <v>#N/A</v>
      </c>
      <c r="JF81" s="146" t="e">
        <f t="shared" si="567"/>
        <v>#N/A</v>
      </c>
      <c r="JG81" s="146" t="e">
        <f t="shared" si="567"/>
        <v>#N/A</v>
      </c>
      <c r="JH81" s="146" t="e">
        <f t="shared" si="567"/>
        <v>#N/A</v>
      </c>
      <c r="JI81" s="146" t="e">
        <f t="shared" si="567"/>
        <v>#N/A</v>
      </c>
      <c r="JJ81" s="146" t="e">
        <f t="shared" si="567"/>
        <v>#N/A</v>
      </c>
      <c r="JK81" s="146" t="e">
        <f t="shared" si="567"/>
        <v>#N/A</v>
      </c>
      <c r="JL81" s="146" t="e">
        <f t="shared" si="567"/>
        <v>#N/A</v>
      </c>
      <c r="JM81" s="146" t="e">
        <f t="shared" si="567"/>
        <v>#N/A</v>
      </c>
      <c r="JN81" s="146" t="e">
        <f t="shared" si="357"/>
        <v>#N/A</v>
      </c>
      <c r="JO81" s="146" t="e">
        <f t="shared" si="357"/>
        <v>#N/A</v>
      </c>
      <c r="JP81" s="146" t="e">
        <f t="shared" si="357"/>
        <v>#N/A</v>
      </c>
      <c r="JQ81" s="146" t="e">
        <f t="shared" si="357"/>
        <v>#N/A</v>
      </c>
      <c r="JR81" s="146" t="e">
        <f t="shared" si="357"/>
        <v>#N/A</v>
      </c>
      <c r="JS81" s="146" t="e">
        <f t="shared" si="357"/>
        <v>#N/A</v>
      </c>
      <c r="JT81" s="146" t="e">
        <f t="shared" si="357"/>
        <v>#N/A</v>
      </c>
      <c r="JU81" s="146" t="e">
        <f t="shared" si="357"/>
        <v>#N/A</v>
      </c>
      <c r="JV81" s="146" t="e">
        <f t="shared" si="357"/>
        <v>#N/A</v>
      </c>
      <c r="JW81" s="146" t="e">
        <f t="shared" si="357"/>
        <v>#N/A</v>
      </c>
      <c r="JX81" s="146" t="e">
        <f t="shared" si="357"/>
        <v>#N/A</v>
      </c>
      <c r="JY81" s="146" t="e">
        <f t="shared" si="357"/>
        <v>#N/A</v>
      </c>
      <c r="JZ81" s="146" t="e">
        <f t="shared" si="357"/>
        <v>#N/A</v>
      </c>
      <c r="KA81" s="146" t="e">
        <f t="shared" si="357"/>
        <v>#N/A</v>
      </c>
      <c r="KB81" s="146" t="e">
        <f t="shared" si="357"/>
        <v>#N/A</v>
      </c>
      <c r="KC81" s="146" t="e">
        <f t="shared" si="365"/>
        <v>#N/A</v>
      </c>
      <c r="KD81" s="146" t="e">
        <f t="shared" si="564"/>
        <v>#N/A</v>
      </c>
      <c r="KE81" s="146" t="e">
        <f t="shared" si="564"/>
        <v>#N/A</v>
      </c>
      <c r="KF81" s="146" t="e">
        <f t="shared" si="564"/>
        <v>#N/A</v>
      </c>
      <c r="KG81" s="146" t="e">
        <f t="shared" ref="KG81:KU96" si="577">IF(ISNONTEXT($K81),_xlfn.LOGNORM.DIST(CN81,LN($G81),LN($K81),FALSE),NA())</f>
        <v>#N/A</v>
      </c>
      <c r="KH81" s="146" t="e">
        <f t="shared" si="577"/>
        <v>#N/A</v>
      </c>
      <c r="KI81" s="146" t="e">
        <f t="shared" si="577"/>
        <v>#N/A</v>
      </c>
      <c r="KJ81" s="146" t="e">
        <f t="shared" si="577"/>
        <v>#N/A</v>
      </c>
      <c r="KK81" s="146" t="e">
        <f t="shared" si="577"/>
        <v>#N/A</v>
      </c>
      <c r="KL81" s="146" t="e">
        <f t="shared" si="577"/>
        <v>#N/A</v>
      </c>
      <c r="KM81" s="146" t="e">
        <f t="shared" si="577"/>
        <v>#N/A</v>
      </c>
      <c r="KN81" s="146" t="e">
        <f t="shared" si="577"/>
        <v>#N/A</v>
      </c>
      <c r="KO81" s="146" t="e">
        <f t="shared" si="577"/>
        <v>#N/A</v>
      </c>
      <c r="KP81" s="146" t="e">
        <f t="shared" si="577"/>
        <v>#N/A</v>
      </c>
      <c r="KQ81" s="146" t="e">
        <f t="shared" si="577"/>
        <v>#N/A</v>
      </c>
      <c r="KR81" s="146" t="e">
        <f t="shared" si="577"/>
        <v>#N/A</v>
      </c>
      <c r="KS81" s="146" t="e">
        <f t="shared" si="577"/>
        <v>#N/A</v>
      </c>
      <c r="KT81" s="146" t="e">
        <f t="shared" si="577"/>
        <v>#N/A</v>
      </c>
      <c r="KU81" s="146" t="e">
        <f t="shared" si="577"/>
        <v>#N/A</v>
      </c>
      <c r="KV81" s="146" t="e">
        <f t="shared" si="572"/>
        <v>#N/A</v>
      </c>
      <c r="KW81" s="146" t="e">
        <f t="shared" si="572"/>
        <v>#N/A</v>
      </c>
      <c r="KX81" s="146" t="e">
        <f t="shared" si="572"/>
        <v>#N/A</v>
      </c>
      <c r="KY81" s="146" t="e">
        <f t="shared" si="572"/>
        <v>#N/A</v>
      </c>
      <c r="KZ81" s="146" t="e">
        <f t="shared" si="572"/>
        <v>#N/A</v>
      </c>
      <c r="LA81" s="146" t="e">
        <f t="shared" si="572"/>
        <v>#N/A</v>
      </c>
      <c r="LB81" s="146" t="e">
        <f t="shared" si="572"/>
        <v>#N/A</v>
      </c>
      <c r="LC81" s="146" t="e">
        <f t="shared" si="572"/>
        <v>#N/A</v>
      </c>
      <c r="LD81" s="146" t="e">
        <f t="shared" si="572"/>
        <v>#N/A</v>
      </c>
      <c r="LE81" s="146" t="e">
        <f t="shared" si="572"/>
        <v>#N/A</v>
      </c>
      <c r="LF81" s="146" t="e">
        <f t="shared" si="572"/>
        <v>#N/A</v>
      </c>
      <c r="LG81" s="146" t="e">
        <f t="shared" si="572"/>
        <v>#N/A</v>
      </c>
      <c r="LH81" s="146" t="e">
        <f t="shared" si="572"/>
        <v>#N/A</v>
      </c>
      <c r="LI81" s="146" t="e">
        <f t="shared" si="572"/>
        <v>#N/A</v>
      </c>
      <c r="LJ81" s="146" t="e">
        <f t="shared" si="572"/>
        <v>#N/A</v>
      </c>
      <c r="LK81" s="146" t="e">
        <f t="shared" si="568"/>
        <v>#N/A</v>
      </c>
      <c r="LL81" s="146" t="e">
        <f t="shared" si="568"/>
        <v>#N/A</v>
      </c>
      <c r="LM81" s="146" t="e">
        <f t="shared" si="568"/>
        <v>#N/A</v>
      </c>
      <c r="LN81" s="146" t="e">
        <f t="shared" si="568"/>
        <v>#N/A</v>
      </c>
      <c r="LO81" s="146" t="e">
        <f t="shared" si="568"/>
        <v>#N/A</v>
      </c>
      <c r="LP81" s="146" t="e">
        <f t="shared" si="568"/>
        <v>#N/A</v>
      </c>
      <c r="LQ81" s="146" t="e">
        <f t="shared" si="568"/>
        <v>#N/A</v>
      </c>
      <c r="LR81" s="146" t="e">
        <f t="shared" si="568"/>
        <v>#N/A</v>
      </c>
      <c r="LS81" s="146" t="e">
        <f t="shared" si="568"/>
        <v>#N/A</v>
      </c>
      <c r="LT81" s="146" t="e">
        <f t="shared" si="568"/>
        <v>#N/A</v>
      </c>
      <c r="LU81" s="146" t="e">
        <f t="shared" si="568"/>
        <v>#N/A</v>
      </c>
      <c r="LV81" s="146" t="e">
        <f t="shared" si="568"/>
        <v>#N/A</v>
      </c>
      <c r="LW81" s="146" t="e">
        <f t="shared" si="568"/>
        <v>#N/A</v>
      </c>
      <c r="LX81" s="146" t="e">
        <f t="shared" si="568"/>
        <v>#N/A</v>
      </c>
      <c r="LY81" s="146" t="e">
        <f t="shared" si="568"/>
        <v>#N/A</v>
      </c>
      <c r="LZ81" s="146" t="e">
        <f t="shared" si="358"/>
        <v>#N/A</v>
      </c>
      <c r="MA81" s="146" t="e">
        <f t="shared" si="358"/>
        <v>#N/A</v>
      </c>
      <c r="MB81" s="146" t="e">
        <f t="shared" si="358"/>
        <v>#N/A</v>
      </c>
      <c r="MC81" s="146" t="e">
        <f t="shared" si="358"/>
        <v>#N/A</v>
      </c>
      <c r="MD81" s="146" t="e">
        <f t="shared" si="358"/>
        <v>#N/A</v>
      </c>
      <c r="ME81" s="146" t="e">
        <f t="shared" si="358"/>
        <v>#N/A</v>
      </c>
      <c r="MF81" s="146" t="e">
        <f t="shared" si="358"/>
        <v>#N/A</v>
      </c>
      <c r="MG81" s="146" t="e">
        <f t="shared" si="358"/>
        <v>#N/A</v>
      </c>
      <c r="MH81" s="146" t="e">
        <f t="shared" si="358"/>
        <v>#N/A</v>
      </c>
      <c r="MI81" s="146" t="e">
        <f t="shared" si="358"/>
        <v>#N/A</v>
      </c>
      <c r="MJ81" s="146" t="e">
        <f t="shared" si="358"/>
        <v>#N/A</v>
      </c>
      <c r="MK81" s="146" t="e">
        <f t="shared" si="358"/>
        <v>#N/A</v>
      </c>
      <c r="ML81" s="146" t="e">
        <f t="shared" si="358"/>
        <v>#N/A</v>
      </c>
      <c r="MM81" s="146" t="e">
        <f t="shared" si="358"/>
        <v>#N/A</v>
      </c>
      <c r="MN81" s="146" t="e">
        <f t="shared" si="358"/>
        <v>#N/A</v>
      </c>
      <c r="MO81" s="146" t="e">
        <f t="shared" si="366"/>
        <v>#N/A</v>
      </c>
      <c r="MP81" s="146" t="e">
        <f t="shared" si="565"/>
        <v>#N/A</v>
      </c>
      <c r="MQ81" s="146" t="e">
        <f t="shared" si="565"/>
        <v>#N/A</v>
      </c>
      <c r="MR81" s="146" t="e">
        <f t="shared" si="565"/>
        <v>#N/A</v>
      </c>
      <c r="MS81" s="146" t="e">
        <f t="shared" ref="MS81:NG96" si="578">IF(ISNONTEXT($K81),_xlfn.LOGNORM.DIST(EZ81,LN($G81),LN($K81),FALSE),NA())</f>
        <v>#N/A</v>
      </c>
      <c r="MT81" s="146" t="e">
        <f t="shared" si="578"/>
        <v>#N/A</v>
      </c>
      <c r="MU81" s="146" t="e">
        <f t="shared" si="578"/>
        <v>#N/A</v>
      </c>
      <c r="MV81" s="146" t="e">
        <f t="shared" si="578"/>
        <v>#N/A</v>
      </c>
      <c r="MW81" s="146" t="e">
        <f t="shared" si="578"/>
        <v>#N/A</v>
      </c>
      <c r="MX81" s="146" t="e">
        <f t="shared" si="578"/>
        <v>#N/A</v>
      </c>
      <c r="MY81" s="146" t="e">
        <f t="shared" si="578"/>
        <v>#N/A</v>
      </c>
      <c r="MZ81" s="146" t="e">
        <f t="shared" si="578"/>
        <v>#N/A</v>
      </c>
      <c r="NA81" s="146" t="e">
        <f t="shared" si="578"/>
        <v>#N/A</v>
      </c>
      <c r="NB81" s="146" t="e">
        <f t="shared" si="578"/>
        <v>#N/A</v>
      </c>
      <c r="NC81" s="146" t="e">
        <f t="shared" si="578"/>
        <v>#N/A</v>
      </c>
      <c r="ND81" s="146" t="e">
        <f t="shared" si="578"/>
        <v>#N/A</v>
      </c>
      <c r="NE81" s="146" t="e">
        <f t="shared" si="578"/>
        <v>#N/A</v>
      </c>
      <c r="NF81" s="146" t="e">
        <f t="shared" si="578"/>
        <v>#N/A</v>
      </c>
      <c r="NG81" s="146" t="e">
        <f t="shared" si="578"/>
        <v>#N/A</v>
      </c>
      <c r="NH81" s="146" t="e">
        <f t="shared" si="573"/>
        <v>#N/A</v>
      </c>
      <c r="NI81" s="146" t="e">
        <f t="shared" si="573"/>
        <v>#N/A</v>
      </c>
      <c r="NJ81" s="146" t="e">
        <f t="shared" si="573"/>
        <v>#N/A</v>
      </c>
      <c r="NK81" s="146" t="e">
        <f t="shared" si="573"/>
        <v>#N/A</v>
      </c>
      <c r="NL81" s="146" t="e">
        <f t="shared" si="573"/>
        <v>#N/A</v>
      </c>
      <c r="NM81" s="146" t="e">
        <f t="shared" si="573"/>
        <v>#N/A</v>
      </c>
      <c r="NN81" s="146" t="e">
        <f t="shared" si="573"/>
        <v>#N/A</v>
      </c>
      <c r="NO81" s="146" t="e">
        <f t="shared" si="573"/>
        <v>#N/A</v>
      </c>
      <c r="NP81" s="146" t="e">
        <f t="shared" si="573"/>
        <v>#N/A</v>
      </c>
      <c r="NQ81" s="146" t="e">
        <f t="shared" si="573"/>
        <v>#N/A</v>
      </c>
      <c r="NR81" s="146" t="e">
        <f t="shared" si="573"/>
        <v>#N/A</v>
      </c>
      <c r="NS81" s="146" t="e">
        <f t="shared" si="573"/>
        <v>#N/A</v>
      </c>
      <c r="NT81" s="146" t="e">
        <f t="shared" si="573"/>
        <v>#N/A</v>
      </c>
      <c r="NU81" s="146" t="e">
        <f t="shared" si="573"/>
        <v>#N/A</v>
      </c>
      <c r="NV81" s="146" t="e">
        <f t="shared" si="573"/>
        <v>#N/A</v>
      </c>
      <c r="NW81" s="146" t="e">
        <f t="shared" si="569"/>
        <v>#N/A</v>
      </c>
      <c r="NX81" s="146" t="e">
        <f t="shared" si="569"/>
        <v>#N/A</v>
      </c>
      <c r="NY81" s="146" t="e">
        <f t="shared" si="569"/>
        <v>#N/A</v>
      </c>
      <c r="NZ81" s="146" t="e">
        <f t="shared" si="569"/>
        <v>#N/A</v>
      </c>
      <c r="OA81" s="146" t="e">
        <f t="shared" si="569"/>
        <v>#N/A</v>
      </c>
      <c r="OB81" s="146" t="e">
        <f t="shared" si="569"/>
        <v>#N/A</v>
      </c>
      <c r="OC81" s="146" t="e">
        <f t="shared" si="569"/>
        <v>#N/A</v>
      </c>
      <c r="OD81" s="146" t="e">
        <f t="shared" si="569"/>
        <v>#N/A</v>
      </c>
      <c r="OE81" s="146" t="e">
        <f t="shared" si="569"/>
        <v>#N/A</v>
      </c>
      <c r="OF81" s="146" t="e">
        <f t="shared" si="569"/>
        <v>#N/A</v>
      </c>
      <c r="OG81" s="146" t="e">
        <f t="shared" si="569"/>
        <v>#N/A</v>
      </c>
      <c r="OH81" s="146" t="e">
        <f t="shared" si="569"/>
        <v>#N/A</v>
      </c>
      <c r="OI81" s="146" t="e">
        <f t="shared" si="569"/>
        <v>#N/A</v>
      </c>
      <c r="OJ81" s="146" t="e">
        <f t="shared" si="569"/>
        <v>#N/A</v>
      </c>
      <c r="OK81" s="146" t="e">
        <f t="shared" si="569"/>
        <v>#N/A</v>
      </c>
      <c r="OL81" s="146" t="e">
        <f t="shared" si="359"/>
        <v>#N/A</v>
      </c>
      <c r="OM81" s="146" t="e">
        <f t="shared" si="359"/>
        <v>#N/A</v>
      </c>
      <c r="ON81" s="146" t="e">
        <f t="shared" si="359"/>
        <v>#N/A</v>
      </c>
      <c r="OO81" s="146" t="e">
        <f t="shared" si="359"/>
        <v>#N/A</v>
      </c>
      <c r="OP81" s="146" t="e">
        <f t="shared" si="359"/>
        <v>#N/A</v>
      </c>
      <c r="OQ81" s="146" t="e">
        <f t="shared" si="359"/>
        <v>#N/A</v>
      </c>
      <c r="OR81" s="146" t="e">
        <f t="shared" si="359"/>
        <v>#N/A</v>
      </c>
      <c r="OS81" s="146" t="e">
        <f t="shared" si="359"/>
        <v>#N/A</v>
      </c>
      <c r="OT81" s="146" t="e">
        <f t="shared" si="359"/>
        <v>#N/A</v>
      </c>
      <c r="OU81" s="146" t="e">
        <f t="shared" si="359"/>
        <v>#N/A</v>
      </c>
      <c r="OV81" s="146" t="e">
        <f t="shared" si="359"/>
        <v>#N/A</v>
      </c>
      <c r="OW81" s="146" t="e">
        <f t="shared" si="359"/>
        <v>#N/A</v>
      </c>
      <c r="OX81" s="146" t="e">
        <f t="shared" si="359"/>
        <v>#N/A</v>
      </c>
      <c r="OY81" s="146" t="e">
        <f t="shared" si="359"/>
        <v>#N/A</v>
      </c>
      <c r="OZ81" s="146" t="e">
        <f t="shared" si="359"/>
        <v>#N/A</v>
      </c>
      <c r="PA81" s="146" t="e">
        <f t="shared" si="367"/>
        <v>#N/A</v>
      </c>
      <c r="PB81" s="146" t="e">
        <f t="shared" si="349"/>
        <v>#N/A</v>
      </c>
      <c r="PC81" s="146" t="e">
        <f t="shared" si="349"/>
        <v>#N/A</v>
      </c>
      <c r="PD81" s="146" t="e">
        <f t="shared" si="349"/>
        <v>#N/A</v>
      </c>
      <c r="PE81" s="146" t="e">
        <f t="shared" si="349"/>
        <v>#N/A</v>
      </c>
      <c r="PF81" s="146" t="e">
        <f t="shared" si="349"/>
        <v>#N/A</v>
      </c>
      <c r="PG81" s="146" t="e">
        <f t="shared" si="349"/>
        <v>#N/A</v>
      </c>
      <c r="PH81" s="146" t="e">
        <f t="shared" si="349"/>
        <v>#N/A</v>
      </c>
      <c r="PI81" s="146" t="e">
        <f t="shared" si="349"/>
        <v>#N/A</v>
      </c>
    </row>
    <row r="82" spans="1:425" hidden="1" x14ac:dyDescent="0.45">
      <c r="A82" s="4">
        <v>79</v>
      </c>
      <c r="B82" s="319" t="str">
        <f>IFERROR(_xlfn.LOGNORM.INV(VLookups!$B$22,LN($G82),LN($K82)),"")</f>
        <v/>
      </c>
      <c r="C82" s="81"/>
      <c r="D82" s="319" t="str">
        <f>IFERROR(_xlfn.LOGNORM.INV(VLookups!$B$23,LN($G82),LN($K82)),"")</f>
        <v/>
      </c>
      <c r="E82" s="32" t="str">
        <f t="shared" si="350"/>
        <v/>
      </c>
      <c r="F82" s="32" t="str">
        <f t="shared" si="351"/>
        <v/>
      </c>
      <c r="G82" s="65" t="str">
        <f>IF(AND(C82&gt;0,NOT(ISBLANK(H82))),IF(VLOOKUP($C$3,VLookups!$A$17:$B$18,2,FALSE),C82*VLOOKUP(H82,VLookups!$A$4:$B$13,2,FALSE),C82),"")</f>
        <v/>
      </c>
      <c r="H82" s="21"/>
      <c r="I82" s="53"/>
      <c r="J82" s="237"/>
      <c r="K82" s="320" t="str">
        <f>IF(C82&gt;0,IF(ISBLANK(J82),IF(ISBLANK(H82),"",VLOOKUP(H82,VLookups!$A$4:$C$13,3,FALSE)),J82),"")</f>
        <v/>
      </c>
      <c r="L82" s="320" t="str">
        <f t="shared" si="352"/>
        <v/>
      </c>
      <c r="M82" s="67" t="str">
        <f t="shared" si="353"/>
        <v/>
      </c>
      <c r="N82" s="81"/>
      <c r="O82" s="230" t="str">
        <f>IF(AND(N82&gt;0,C82&gt;0,NOT(K82="")),ABS(VLOOKUP($N$1,VLookups!$A$27:$B$28,2,FALSE)-_xlfn.LOGNORM.DIST(N82,LN(G82),LN(K82),TRUE)),"")</f>
        <v/>
      </c>
      <c r="P82" s="80" t="str">
        <f>IF(AND($B82&gt;0,$C82&gt;0,$D82&gt;0,NOT(ISBLANK($H82))),_xlfn.LOGNORM.INV(ABS(VLOOKUP($N$1,VLookups!$A$27:$B$28,2,FALSE)-P$3),LN($G82),LN($K82)),"")</f>
        <v/>
      </c>
      <c r="Q82" s="79" t="str">
        <f>IF(AND($B82&gt;0,$C82&gt;0,$D82&gt;0,NOT(ISBLANK($H82))),_xlfn.LOGNORM.INV(ABS(VLOOKUP($N$1,VLookups!$A$27:$B$28,2,FALSE)-Q$3),LN($G82),LN($K82)),"")</f>
        <v/>
      </c>
      <c r="R82" s="80" t="str">
        <f>IF(AND($B82&gt;0,$C82&gt;0,$D82&gt;0,NOT(ISBLANK($H82))),_xlfn.LOGNORM.INV(ABS(VLOOKUP($N$1,VLookups!$A$27:$B$28,2,FALSE)-R$3),LN($G82),LN($K82)),"")</f>
        <v/>
      </c>
      <c r="S82" s="79" t="str">
        <f>IF(AND($B82&gt;0,$C82&gt;0,$D82&gt;0,NOT(ISBLANK($H82))),_xlfn.LOGNORM.INV(ABS(VLOOKUP($N$1,VLookups!$A$27:$B$28,2,FALSE)-S$3),LN($G82),LN($K82)),"")</f>
        <v/>
      </c>
      <c r="T82" s="80" t="str">
        <f>IF(AND($B82&gt;0,$C82&gt;0,$D82&gt;0,NOT(ISBLANK($H82))),_xlfn.LOGNORM.INV(ABS(VLOOKUP($N$1,VLookups!$A$27:$B$28,2,FALSE)-T$3),LN($G82),LN($K82)),"")</f>
        <v/>
      </c>
      <c r="U82" s="79" t="str">
        <f>IF(AND($B82&gt;0,$C82&gt;0,$D82&gt;0,NOT(ISBLANK($H82))),_xlfn.LOGNORM.INV(ABS(VLOOKUP($N$1,VLookups!$A$27:$B$28,2,FALSE)-U$3),LN($G82),LN($K82)),"")</f>
        <v/>
      </c>
      <c r="V82" s="5"/>
      <c r="W82" s="145" t="str">
        <f t="shared" si="354"/>
        <v/>
      </c>
      <c r="X82" s="145" t="str">
        <f t="shared" si="355"/>
        <v/>
      </c>
      <c r="Y82" s="46" t="str">
        <f t="shared" ref="Y82" si="579">IF(ISNONTEXT($W82),X82+$W82,"")</f>
        <v/>
      </c>
      <c r="Z82" s="46" t="str">
        <f t="shared" si="369"/>
        <v/>
      </c>
      <c r="AA82" s="46" t="str">
        <f t="shared" si="370"/>
        <v/>
      </c>
      <c r="AB82" s="46" t="str">
        <f t="shared" si="371"/>
        <v/>
      </c>
      <c r="AC82" s="46" t="str">
        <f t="shared" si="372"/>
        <v/>
      </c>
      <c r="AD82" s="46" t="str">
        <f t="shared" si="373"/>
        <v/>
      </c>
      <c r="AE82" s="46" t="str">
        <f t="shared" si="374"/>
        <v/>
      </c>
      <c r="AF82" s="46" t="str">
        <f t="shared" si="375"/>
        <v/>
      </c>
      <c r="AG82" s="46" t="str">
        <f t="shared" si="376"/>
        <v/>
      </c>
      <c r="AH82" s="46" t="str">
        <f t="shared" si="377"/>
        <v/>
      </c>
      <c r="AI82" s="46" t="str">
        <f t="shared" si="378"/>
        <v/>
      </c>
      <c r="AJ82" s="46" t="str">
        <f t="shared" si="379"/>
        <v/>
      </c>
      <c r="AK82" s="46" t="str">
        <f t="shared" si="380"/>
        <v/>
      </c>
      <c r="AL82" s="46" t="str">
        <f t="shared" si="381"/>
        <v/>
      </c>
      <c r="AM82" s="46" t="str">
        <f t="shared" si="382"/>
        <v/>
      </c>
      <c r="AN82" s="46" t="str">
        <f t="shared" si="383"/>
        <v/>
      </c>
      <c r="AO82" s="46" t="str">
        <f t="shared" si="384"/>
        <v/>
      </c>
      <c r="AP82" s="46" t="str">
        <f t="shared" si="385"/>
        <v/>
      </c>
      <c r="AQ82" s="46" t="str">
        <f t="shared" si="386"/>
        <v/>
      </c>
      <c r="AR82" s="46" t="str">
        <f t="shared" si="387"/>
        <v/>
      </c>
      <c r="AS82" s="46" t="str">
        <f t="shared" si="388"/>
        <v/>
      </c>
      <c r="AT82" s="46" t="str">
        <f t="shared" si="389"/>
        <v/>
      </c>
      <c r="AU82" s="46" t="str">
        <f t="shared" si="390"/>
        <v/>
      </c>
      <c r="AV82" s="46" t="str">
        <f t="shared" si="391"/>
        <v/>
      </c>
      <c r="AW82" s="46" t="str">
        <f t="shared" si="392"/>
        <v/>
      </c>
      <c r="AX82" s="46" t="str">
        <f t="shared" si="393"/>
        <v/>
      </c>
      <c r="AY82" s="46" t="str">
        <f t="shared" si="394"/>
        <v/>
      </c>
      <c r="AZ82" s="46" t="str">
        <f t="shared" si="395"/>
        <v/>
      </c>
      <c r="BA82" s="46" t="str">
        <f t="shared" si="396"/>
        <v/>
      </c>
      <c r="BB82" s="46" t="str">
        <f t="shared" si="397"/>
        <v/>
      </c>
      <c r="BC82" s="46" t="str">
        <f t="shared" si="398"/>
        <v/>
      </c>
      <c r="BD82" s="46" t="str">
        <f t="shared" si="399"/>
        <v/>
      </c>
      <c r="BE82" s="46" t="str">
        <f t="shared" si="400"/>
        <v/>
      </c>
      <c r="BF82" s="46" t="str">
        <f t="shared" si="401"/>
        <v/>
      </c>
      <c r="BG82" s="46" t="str">
        <f t="shared" si="402"/>
        <v/>
      </c>
      <c r="BH82" s="46" t="str">
        <f t="shared" si="403"/>
        <v/>
      </c>
      <c r="BI82" s="46" t="str">
        <f t="shared" si="404"/>
        <v/>
      </c>
      <c r="BJ82" s="46" t="str">
        <f t="shared" si="405"/>
        <v/>
      </c>
      <c r="BK82" s="46" t="str">
        <f t="shared" si="406"/>
        <v/>
      </c>
      <c r="BL82" s="46" t="str">
        <f t="shared" si="407"/>
        <v/>
      </c>
      <c r="BM82" s="46" t="str">
        <f t="shared" si="408"/>
        <v/>
      </c>
      <c r="BN82" s="46" t="str">
        <f t="shared" si="409"/>
        <v/>
      </c>
      <c r="BO82" s="46" t="str">
        <f t="shared" si="410"/>
        <v/>
      </c>
      <c r="BP82" s="46" t="str">
        <f t="shared" si="411"/>
        <v/>
      </c>
      <c r="BQ82" s="46" t="str">
        <f t="shared" si="412"/>
        <v/>
      </c>
      <c r="BR82" s="46" t="str">
        <f t="shared" si="413"/>
        <v/>
      </c>
      <c r="BS82" s="46" t="str">
        <f t="shared" si="414"/>
        <v/>
      </c>
      <c r="BT82" s="46" t="str">
        <f t="shared" si="415"/>
        <v/>
      </c>
      <c r="BU82" s="46" t="str">
        <f t="shared" si="416"/>
        <v/>
      </c>
      <c r="BV82" s="46" t="str">
        <f t="shared" si="417"/>
        <v/>
      </c>
      <c r="BW82" s="46" t="str">
        <f t="shared" si="418"/>
        <v/>
      </c>
      <c r="BX82" s="46" t="str">
        <f t="shared" si="419"/>
        <v/>
      </c>
      <c r="BY82" s="46" t="str">
        <f t="shared" si="420"/>
        <v/>
      </c>
      <c r="BZ82" s="46" t="str">
        <f t="shared" si="421"/>
        <v/>
      </c>
      <c r="CA82" s="46" t="str">
        <f t="shared" si="422"/>
        <v/>
      </c>
      <c r="CB82" s="46" t="str">
        <f t="shared" si="423"/>
        <v/>
      </c>
      <c r="CC82" s="46" t="str">
        <f t="shared" si="424"/>
        <v/>
      </c>
      <c r="CD82" s="46" t="str">
        <f t="shared" si="425"/>
        <v/>
      </c>
      <c r="CE82" s="46" t="str">
        <f t="shared" si="426"/>
        <v/>
      </c>
      <c r="CF82" s="46" t="str">
        <f t="shared" si="427"/>
        <v/>
      </c>
      <c r="CG82" s="46" t="str">
        <f t="shared" si="428"/>
        <v/>
      </c>
      <c r="CH82" s="46" t="str">
        <f t="shared" si="429"/>
        <v/>
      </c>
      <c r="CI82" s="46" t="str">
        <f t="shared" si="430"/>
        <v/>
      </c>
      <c r="CJ82" s="46" t="str">
        <f t="shared" si="431"/>
        <v/>
      </c>
      <c r="CK82" s="46" t="str">
        <f t="shared" si="362"/>
        <v/>
      </c>
      <c r="CL82" s="46" t="str">
        <f t="shared" si="432"/>
        <v/>
      </c>
      <c r="CM82" s="46" t="str">
        <f t="shared" si="433"/>
        <v/>
      </c>
      <c r="CN82" s="46" t="str">
        <f t="shared" si="434"/>
        <v/>
      </c>
      <c r="CO82" s="46" t="str">
        <f t="shared" si="435"/>
        <v/>
      </c>
      <c r="CP82" s="46" t="str">
        <f t="shared" si="436"/>
        <v/>
      </c>
      <c r="CQ82" s="46" t="str">
        <f t="shared" si="437"/>
        <v/>
      </c>
      <c r="CR82" s="46" t="str">
        <f t="shared" si="438"/>
        <v/>
      </c>
      <c r="CS82" s="46" t="str">
        <f t="shared" si="439"/>
        <v/>
      </c>
      <c r="CT82" s="46" t="str">
        <f t="shared" si="440"/>
        <v/>
      </c>
      <c r="CU82" s="46" t="str">
        <f t="shared" si="441"/>
        <v/>
      </c>
      <c r="CV82" s="46" t="str">
        <f t="shared" si="442"/>
        <v/>
      </c>
      <c r="CW82" s="46" t="str">
        <f t="shared" si="443"/>
        <v/>
      </c>
      <c r="CX82" s="46" t="str">
        <f t="shared" si="444"/>
        <v/>
      </c>
      <c r="CY82" s="46" t="str">
        <f t="shared" si="445"/>
        <v/>
      </c>
      <c r="CZ82" s="46" t="str">
        <f t="shared" si="446"/>
        <v/>
      </c>
      <c r="DA82" s="46" t="str">
        <f t="shared" si="447"/>
        <v/>
      </c>
      <c r="DB82" s="46" t="str">
        <f t="shared" si="448"/>
        <v/>
      </c>
      <c r="DC82" s="46" t="str">
        <f t="shared" si="449"/>
        <v/>
      </c>
      <c r="DD82" s="46" t="str">
        <f t="shared" si="450"/>
        <v/>
      </c>
      <c r="DE82" s="46" t="str">
        <f t="shared" si="451"/>
        <v/>
      </c>
      <c r="DF82" s="46" t="str">
        <f t="shared" si="452"/>
        <v/>
      </c>
      <c r="DG82" s="46" t="str">
        <f t="shared" si="453"/>
        <v/>
      </c>
      <c r="DH82" s="46" t="str">
        <f t="shared" si="454"/>
        <v/>
      </c>
      <c r="DI82" s="46" t="str">
        <f t="shared" si="455"/>
        <v/>
      </c>
      <c r="DJ82" s="46" t="str">
        <f t="shared" si="456"/>
        <v/>
      </c>
      <c r="DK82" s="46" t="str">
        <f t="shared" si="457"/>
        <v/>
      </c>
      <c r="DL82" s="46" t="str">
        <f t="shared" si="458"/>
        <v/>
      </c>
      <c r="DM82" s="46" t="str">
        <f t="shared" si="459"/>
        <v/>
      </c>
      <c r="DN82" s="46" t="str">
        <f t="shared" si="460"/>
        <v/>
      </c>
      <c r="DO82" s="46" t="str">
        <f t="shared" si="461"/>
        <v/>
      </c>
      <c r="DP82" s="46" t="str">
        <f t="shared" si="462"/>
        <v/>
      </c>
      <c r="DQ82" s="46" t="str">
        <f t="shared" si="463"/>
        <v/>
      </c>
      <c r="DR82" s="46" t="str">
        <f t="shared" si="464"/>
        <v/>
      </c>
      <c r="DS82" s="46" t="str">
        <f t="shared" si="465"/>
        <v/>
      </c>
      <c r="DT82" s="46" t="str">
        <f t="shared" si="466"/>
        <v/>
      </c>
      <c r="DU82" s="46" t="str">
        <f t="shared" si="467"/>
        <v/>
      </c>
      <c r="DV82" s="46" t="str">
        <f t="shared" si="468"/>
        <v/>
      </c>
      <c r="DW82" s="46" t="str">
        <f t="shared" si="469"/>
        <v/>
      </c>
      <c r="DX82" s="46" t="str">
        <f t="shared" si="470"/>
        <v/>
      </c>
      <c r="DY82" s="46" t="str">
        <f t="shared" si="471"/>
        <v/>
      </c>
      <c r="DZ82" s="46" t="str">
        <f t="shared" si="472"/>
        <v/>
      </c>
      <c r="EA82" s="46" t="str">
        <f t="shared" si="473"/>
        <v/>
      </c>
      <c r="EB82" s="46" t="str">
        <f t="shared" si="474"/>
        <v/>
      </c>
      <c r="EC82" s="46" t="str">
        <f t="shared" si="475"/>
        <v/>
      </c>
      <c r="ED82" s="46" t="str">
        <f t="shared" si="476"/>
        <v/>
      </c>
      <c r="EE82" s="46" t="str">
        <f t="shared" si="477"/>
        <v/>
      </c>
      <c r="EF82" s="46" t="str">
        <f t="shared" si="478"/>
        <v/>
      </c>
      <c r="EG82" s="46" t="str">
        <f t="shared" si="479"/>
        <v/>
      </c>
      <c r="EH82" s="46" t="str">
        <f t="shared" si="480"/>
        <v/>
      </c>
      <c r="EI82" s="46" t="str">
        <f t="shared" si="481"/>
        <v/>
      </c>
      <c r="EJ82" s="46" t="str">
        <f t="shared" si="482"/>
        <v/>
      </c>
      <c r="EK82" s="46" t="str">
        <f t="shared" si="483"/>
        <v/>
      </c>
      <c r="EL82" s="46" t="str">
        <f t="shared" si="484"/>
        <v/>
      </c>
      <c r="EM82" s="46" t="str">
        <f t="shared" si="485"/>
        <v/>
      </c>
      <c r="EN82" s="46" t="str">
        <f t="shared" si="486"/>
        <v/>
      </c>
      <c r="EO82" s="46" t="str">
        <f t="shared" si="487"/>
        <v/>
      </c>
      <c r="EP82" s="46" t="str">
        <f t="shared" si="488"/>
        <v/>
      </c>
      <c r="EQ82" s="46" t="str">
        <f t="shared" si="489"/>
        <v/>
      </c>
      <c r="ER82" s="46" t="str">
        <f t="shared" si="490"/>
        <v/>
      </c>
      <c r="ES82" s="46" t="str">
        <f t="shared" si="491"/>
        <v/>
      </c>
      <c r="ET82" s="46" t="str">
        <f t="shared" si="492"/>
        <v/>
      </c>
      <c r="EU82" s="46" t="str">
        <f t="shared" si="493"/>
        <v/>
      </c>
      <c r="EV82" s="46" t="str">
        <f t="shared" si="494"/>
        <v/>
      </c>
      <c r="EW82" s="46" t="str">
        <f t="shared" si="363"/>
        <v/>
      </c>
      <c r="EX82" s="46" t="str">
        <f t="shared" si="495"/>
        <v/>
      </c>
      <c r="EY82" s="46" t="str">
        <f t="shared" si="496"/>
        <v/>
      </c>
      <c r="EZ82" s="46" t="str">
        <f t="shared" si="497"/>
        <v/>
      </c>
      <c r="FA82" s="46" t="str">
        <f t="shared" si="498"/>
        <v/>
      </c>
      <c r="FB82" s="46" t="str">
        <f t="shared" si="499"/>
        <v/>
      </c>
      <c r="FC82" s="46" t="str">
        <f t="shared" si="500"/>
        <v/>
      </c>
      <c r="FD82" s="46" t="str">
        <f t="shared" si="501"/>
        <v/>
      </c>
      <c r="FE82" s="46" t="str">
        <f t="shared" si="502"/>
        <v/>
      </c>
      <c r="FF82" s="46" t="str">
        <f t="shared" si="503"/>
        <v/>
      </c>
      <c r="FG82" s="46" t="str">
        <f t="shared" si="504"/>
        <v/>
      </c>
      <c r="FH82" s="46" t="str">
        <f t="shared" si="505"/>
        <v/>
      </c>
      <c r="FI82" s="46" t="str">
        <f t="shared" si="506"/>
        <v/>
      </c>
      <c r="FJ82" s="46" t="str">
        <f t="shared" si="507"/>
        <v/>
      </c>
      <c r="FK82" s="46" t="str">
        <f t="shared" si="508"/>
        <v/>
      </c>
      <c r="FL82" s="46" t="str">
        <f t="shared" si="509"/>
        <v/>
      </c>
      <c r="FM82" s="46" t="str">
        <f t="shared" si="510"/>
        <v/>
      </c>
      <c r="FN82" s="46" t="str">
        <f t="shared" si="511"/>
        <v/>
      </c>
      <c r="FO82" s="46" t="str">
        <f t="shared" si="512"/>
        <v/>
      </c>
      <c r="FP82" s="46" t="str">
        <f t="shared" si="513"/>
        <v/>
      </c>
      <c r="FQ82" s="46" t="str">
        <f t="shared" si="514"/>
        <v/>
      </c>
      <c r="FR82" s="46" t="str">
        <f t="shared" si="515"/>
        <v/>
      </c>
      <c r="FS82" s="46" t="str">
        <f t="shared" si="516"/>
        <v/>
      </c>
      <c r="FT82" s="46" t="str">
        <f t="shared" si="517"/>
        <v/>
      </c>
      <c r="FU82" s="46" t="str">
        <f t="shared" si="518"/>
        <v/>
      </c>
      <c r="FV82" s="46" t="str">
        <f t="shared" si="519"/>
        <v/>
      </c>
      <c r="FW82" s="46" t="str">
        <f t="shared" si="520"/>
        <v/>
      </c>
      <c r="FX82" s="46" t="str">
        <f t="shared" si="521"/>
        <v/>
      </c>
      <c r="FY82" s="46" t="str">
        <f t="shared" si="522"/>
        <v/>
      </c>
      <c r="FZ82" s="46" t="str">
        <f t="shared" si="523"/>
        <v/>
      </c>
      <c r="GA82" s="46" t="str">
        <f t="shared" si="524"/>
        <v/>
      </c>
      <c r="GB82" s="46" t="str">
        <f t="shared" si="525"/>
        <v/>
      </c>
      <c r="GC82" s="46" t="str">
        <f t="shared" si="526"/>
        <v/>
      </c>
      <c r="GD82" s="46" t="str">
        <f t="shared" si="527"/>
        <v/>
      </c>
      <c r="GE82" s="46" t="str">
        <f t="shared" si="528"/>
        <v/>
      </c>
      <c r="GF82" s="46" t="str">
        <f t="shared" si="529"/>
        <v/>
      </c>
      <c r="GG82" s="46" t="str">
        <f t="shared" si="530"/>
        <v/>
      </c>
      <c r="GH82" s="46" t="str">
        <f t="shared" si="531"/>
        <v/>
      </c>
      <c r="GI82" s="46" t="str">
        <f t="shared" si="532"/>
        <v/>
      </c>
      <c r="GJ82" s="46" t="str">
        <f t="shared" si="533"/>
        <v/>
      </c>
      <c r="GK82" s="46" t="str">
        <f t="shared" si="534"/>
        <v/>
      </c>
      <c r="GL82" s="46" t="str">
        <f t="shared" si="535"/>
        <v/>
      </c>
      <c r="GM82" s="46" t="str">
        <f t="shared" si="536"/>
        <v/>
      </c>
      <c r="GN82" s="46" t="str">
        <f t="shared" si="537"/>
        <v/>
      </c>
      <c r="GO82" s="46" t="str">
        <f t="shared" si="538"/>
        <v/>
      </c>
      <c r="GP82" s="46" t="str">
        <f t="shared" si="539"/>
        <v/>
      </c>
      <c r="GQ82" s="46" t="str">
        <f t="shared" si="540"/>
        <v/>
      </c>
      <c r="GR82" s="46" t="str">
        <f t="shared" si="541"/>
        <v/>
      </c>
      <c r="GS82" s="46" t="str">
        <f t="shared" si="542"/>
        <v/>
      </c>
      <c r="GT82" s="46" t="str">
        <f t="shared" si="543"/>
        <v/>
      </c>
      <c r="GU82" s="46" t="str">
        <f t="shared" si="544"/>
        <v/>
      </c>
      <c r="GV82" s="46" t="str">
        <f t="shared" si="545"/>
        <v/>
      </c>
      <c r="GW82" s="46" t="str">
        <f t="shared" si="546"/>
        <v/>
      </c>
      <c r="GX82" s="46" t="str">
        <f t="shared" si="547"/>
        <v/>
      </c>
      <c r="GY82" s="46" t="str">
        <f t="shared" si="548"/>
        <v/>
      </c>
      <c r="GZ82" s="46" t="str">
        <f t="shared" si="549"/>
        <v/>
      </c>
      <c r="HA82" s="46" t="str">
        <f t="shared" si="550"/>
        <v/>
      </c>
      <c r="HB82" s="46" t="str">
        <f t="shared" si="551"/>
        <v/>
      </c>
      <c r="HC82" s="46" t="str">
        <f t="shared" si="552"/>
        <v/>
      </c>
      <c r="HD82" s="46" t="str">
        <f t="shared" si="553"/>
        <v/>
      </c>
      <c r="HE82" s="46" t="str">
        <f t="shared" si="554"/>
        <v/>
      </c>
      <c r="HF82" s="46" t="str">
        <f t="shared" si="555"/>
        <v/>
      </c>
      <c r="HG82" s="46" t="str">
        <f t="shared" si="556"/>
        <v/>
      </c>
      <c r="HH82" s="46" t="str">
        <f t="shared" si="557"/>
        <v/>
      </c>
      <c r="HI82" s="46" t="str">
        <f t="shared" si="364"/>
        <v/>
      </c>
      <c r="HJ82" s="46" t="str">
        <f t="shared" si="241"/>
        <v/>
      </c>
      <c r="HK82" s="46" t="str">
        <f t="shared" si="242"/>
        <v/>
      </c>
      <c r="HL82" s="46" t="str">
        <f t="shared" si="243"/>
        <v/>
      </c>
      <c r="HM82" s="46" t="str">
        <f t="shared" si="244"/>
        <v/>
      </c>
      <c r="HN82" s="46" t="str">
        <f t="shared" si="245"/>
        <v/>
      </c>
      <c r="HO82" s="46" t="str">
        <f t="shared" si="246"/>
        <v/>
      </c>
      <c r="HP82" s="46" t="str">
        <f t="shared" si="247"/>
        <v/>
      </c>
      <c r="HQ82" s="146" t="e">
        <f t="shared" si="348"/>
        <v>#N/A</v>
      </c>
      <c r="HR82" s="146" t="e">
        <f t="shared" si="563"/>
        <v>#N/A</v>
      </c>
      <c r="HS82" s="146" t="e">
        <f t="shared" si="563"/>
        <v>#N/A</v>
      </c>
      <c r="HT82" s="146" t="e">
        <f t="shared" si="563"/>
        <v>#N/A</v>
      </c>
      <c r="HU82" s="146" t="e">
        <f t="shared" si="576"/>
        <v>#N/A</v>
      </c>
      <c r="HV82" s="146" t="e">
        <f t="shared" si="576"/>
        <v>#N/A</v>
      </c>
      <c r="HW82" s="146" t="e">
        <f t="shared" si="576"/>
        <v>#N/A</v>
      </c>
      <c r="HX82" s="146" t="e">
        <f t="shared" si="576"/>
        <v>#N/A</v>
      </c>
      <c r="HY82" s="146" t="e">
        <f t="shared" si="576"/>
        <v>#N/A</v>
      </c>
      <c r="HZ82" s="146" t="e">
        <f t="shared" si="576"/>
        <v>#N/A</v>
      </c>
      <c r="IA82" s="146" t="e">
        <f t="shared" si="576"/>
        <v>#N/A</v>
      </c>
      <c r="IB82" s="146" t="e">
        <f t="shared" si="576"/>
        <v>#N/A</v>
      </c>
      <c r="IC82" s="146" t="e">
        <f t="shared" si="576"/>
        <v>#N/A</v>
      </c>
      <c r="ID82" s="146" t="e">
        <f t="shared" si="576"/>
        <v>#N/A</v>
      </c>
      <c r="IE82" s="146" t="e">
        <f t="shared" si="576"/>
        <v>#N/A</v>
      </c>
      <c r="IF82" s="146" t="e">
        <f t="shared" si="576"/>
        <v>#N/A</v>
      </c>
      <c r="IG82" s="146" t="e">
        <f t="shared" si="576"/>
        <v>#N/A</v>
      </c>
      <c r="IH82" s="146" t="e">
        <f t="shared" si="576"/>
        <v>#N/A</v>
      </c>
      <c r="II82" s="146" t="e">
        <f t="shared" si="576"/>
        <v>#N/A</v>
      </c>
      <c r="IJ82" s="146" t="e">
        <f t="shared" si="571"/>
        <v>#N/A</v>
      </c>
      <c r="IK82" s="146" t="e">
        <f t="shared" si="571"/>
        <v>#N/A</v>
      </c>
      <c r="IL82" s="146" t="e">
        <f t="shared" si="571"/>
        <v>#N/A</v>
      </c>
      <c r="IM82" s="146" t="e">
        <f t="shared" si="571"/>
        <v>#N/A</v>
      </c>
      <c r="IN82" s="146" t="e">
        <f t="shared" si="571"/>
        <v>#N/A</v>
      </c>
      <c r="IO82" s="146" t="e">
        <f t="shared" si="571"/>
        <v>#N/A</v>
      </c>
      <c r="IP82" s="146" t="e">
        <f t="shared" si="571"/>
        <v>#N/A</v>
      </c>
      <c r="IQ82" s="146" t="e">
        <f t="shared" si="571"/>
        <v>#N/A</v>
      </c>
      <c r="IR82" s="146" t="e">
        <f t="shared" si="571"/>
        <v>#N/A</v>
      </c>
      <c r="IS82" s="146" t="e">
        <f t="shared" si="571"/>
        <v>#N/A</v>
      </c>
      <c r="IT82" s="146" t="e">
        <f t="shared" si="571"/>
        <v>#N/A</v>
      </c>
      <c r="IU82" s="146" t="e">
        <f t="shared" si="571"/>
        <v>#N/A</v>
      </c>
      <c r="IV82" s="146" t="e">
        <f t="shared" si="571"/>
        <v>#N/A</v>
      </c>
      <c r="IW82" s="146" t="e">
        <f t="shared" si="571"/>
        <v>#N/A</v>
      </c>
      <c r="IX82" s="146" t="e">
        <f t="shared" si="571"/>
        <v>#N/A</v>
      </c>
      <c r="IY82" s="146" t="e">
        <f t="shared" si="567"/>
        <v>#N/A</v>
      </c>
      <c r="IZ82" s="146" t="e">
        <f t="shared" si="567"/>
        <v>#N/A</v>
      </c>
      <c r="JA82" s="146" t="e">
        <f t="shared" si="567"/>
        <v>#N/A</v>
      </c>
      <c r="JB82" s="146" t="e">
        <f t="shared" si="567"/>
        <v>#N/A</v>
      </c>
      <c r="JC82" s="146" t="e">
        <f t="shared" si="567"/>
        <v>#N/A</v>
      </c>
      <c r="JD82" s="146" t="e">
        <f t="shared" si="567"/>
        <v>#N/A</v>
      </c>
      <c r="JE82" s="146" t="e">
        <f t="shared" si="567"/>
        <v>#N/A</v>
      </c>
      <c r="JF82" s="146" t="e">
        <f t="shared" si="567"/>
        <v>#N/A</v>
      </c>
      <c r="JG82" s="146" t="e">
        <f t="shared" si="567"/>
        <v>#N/A</v>
      </c>
      <c r="JH82" s="146" t="e">
        <f t="shared" si="567"/>
        <v>#N/A</v>
      </c>
      <c r="JI82" s="146" t="e">
        <f t="shared" si="567"/>
        <v>#N/A</v>
      </c>
      <c r="JJ82" s="146" t="e">
        <f t="shared" si="567"/>
        <v>#N/A</v>
      </c>
      <c r="JK82" s="146" t="e">
        <f t="shared" si="567"/>
        <v>#N/A</v>
      </c>
      <c r="JL82" s="146" t="e">
        <f t="shared" si="567"/>
        <v>#N/A</v>
      </c>
      <c r="JM82" s="146" t="e">
        <f t="shared" si="567"/>
        <v>#N/A</v>
      </c>
      <c r="JN82" s="146" t="e">
        <f t="shared" si="357"/>
        <v>#N/A</v>
      </c>
      <c r="JO82" s="146" t="e">
        <f t="shared" si="357"/>
        <v>#N/A</v>
      </c>
      <c r="JP82" s="146" t="e">
        <f t="shared" si="357"/>
        <v>#N/A</v>
      </c>
      <c r="JQ82" s="146" t="e">
        <f t="shared" si="357"/>
        <v>#N/A</v>
      </c>
      <c r="JR82" s="146" t="e">
        <f t="shared" si="357"/>
        <v>#N/A</v>
      </c>
      <c r="JS82" s="146" t="e">
        <f t="shared" si="357"/>
        <v>#N/A</v>
      </c>
      <c r="JT82" s="146" t="e">
        <f t="shared" si="357"/>
        <v>#N/A</v>
      </c>
      <c r="JU82" s="146" t="e">
        <f t="shared" si="357"/>
        <v>#N/A</v>
      </c>
      <c r="JV82" s="146" t="e">
        <f t="shared" si="357"/>
        <v>#N/A</v>
      </c>
      <c r="JW82" s="146" t="e">
        <f t="shared" si="357"/>
        <v>#N/A</v>
      </c>
      <c r="JX82" s="146" t="e">
        <f t="shared" si="357"/>
        <v>#N/A</v>
      </c>
      <c r="JY82" s="146" t="e">
        <f t="shared" si="357"/>
        <v>#N/A</v>
      </c>
      <c r="JZ82" s="146" t="e">
        <f t="shared" si="357"/>
        <v>#N/A</v>
      </c>
      <c r="KA82" s="146" t="e">
        <f t="shared" si="357"/>
        <v>#N/A</v>
      </c>
      <c r="KB82" s="146" t="e">
        <f t="shared" si="357"/>
        <v>#N/A</v>
      </c>
      <c r="KC82" s="146" t="e">
        <f t="shared" si="365"/>
        <v>#N/A</v>
      </c>
      <c r="KD82" s="146" t="e">
        <f t="shared" si="564"/>
        <v>#N/A</v>
      </c>
      <c r="KE82" s="146" t="e">
        <f t="shared" si="564"/>
        <v>#N/A</v>
      </c>
      <c r="KF82" s="146" t="e">
        <f t="shared" si="564"/>
        <v>#N/A</v>
      </c>
      <c r="KG82" s="146" t="e">
        <f t="shared" si="577"/>
        <v>#N/A</v>
      </c>
      <c r="KH82" s="146" t="e">
        <f t="shared" si="577"/>
        <v>#N/A</v>
      </c>
      <c r="KI82" s="146" t="e">
        <f t="shared" si="577"/>
        <v>#N/A</v>
      </c>
      <c r="KJ82" s="146" t="e">
        <f t="shared" si="577"/>
        <v>#N/A</v>
      </c>
      <c r="KK82" s="146" t="e">
        <f t="shared" si="577"/>
        <v>#N/A</v>
      </c>
      <c r="KL82" s="146" t="e">
        <f t="shared" si="577"/>
        <v>#N/A</v>
      </c>
      <c r="KM82" s="146" t="e">
        <f t="shared" si="577"/>
        <v>#N/A</v>
      </c>
      <c r="KN82" s="146" t="e">
        <f t="shared" si="577"/>
        <v>#N/A</v>
      </c>
      <c r="KO82" s="146" t="e">
        <f t="shared" si="577"/>
        <v>#N/A</v>
      </c>
      <c r="KP82" s="146" t="e">
        <f t="shared" si="577"/>
        <v>#N/A</v>
      </c>
      <c r="KQ82" s="146" t="e">
        <f t="shared" si="577"/>
        <v>#N/A</v>
      </c>
      <c r="KR82" s="146" t="e">
        <f t="shared" si="577"/>
        <v>#N/A</v>
      </c>
      <c r="KS82" s="146" t="e">
        <f t="shared" si="577"/>
        <v>#N/A</v>
      </c>
      <c r="KT82" s="146" t="e">
        <f t="shared" si="577"/>
        <v>#N/A</v>
      </c>
      <c r="KU82" s="146" t="e">
        <f t="shared" si="577"/>
        <v>#N/A</v>
      </c>
      <c r="KV82" s="146" t="e">
        <f t="shared" si="572"/>
        <v>#N/A</v>
      </c>
      <c r="KW82" s="146" t="e">
        <f t="shared" si="572"/>
        <v>#N/A</v>
      </c>
      <c r="KX82" s="146" t="e">
        <f t="shared" si="572"/>
        <v>#N/A</v>
      </c>
      <c r="KY82" s="146" t="e">
        <f t="shared" si="572"/>
        <v>#N/A</v>
      </c>
      <c r="KZ82" s="146" t="e">
        <f t="shared" si="572"/>
        <v>#N/A</v>
      </c>
      <c r="LA82" s="146" t="e">
        <f t="shared" si="572"/>
        <v>#N/A</v>
      </c>
      <c r="LB82" s="146" t="e">
        <f t="shared" si="572"/>
        <v>#N/A</v>
      </c>
      <c r="LC82" s="146" t="e">
        <f t="shared" si="572"/>
        <v>#N/A</v>
      </c>
      <c r="LD82" s="146" t="e">
        <f t="shared" si="572"/>
        <v>#N/A</v>
      </c>
      <c r="LE82" s="146" t="e">
        <f t="shared" si="572"/>
        <v>#N/A</v>
      </c>
      <c r="LF82" s="146" t="e">
        <f t="shared" si="572"/>
        <v>#N/A</v>
      </c>
      <c r="LG82" s="146" t="e">
        <f t="shared" si="572"/>
        <v>#N/A</v>
      </c>
      <c r="LH82" s="146" t="e">
        <f t="shared" si="572"/>
        <v>#N/A</v>
      </c>
      <c r="LI82" s="146" t="e">
        <f t="shared" si="572"/>
        <v>#N/A</v>
      </c>
      <c r="LJ82" s="146" t="e">
        <f t="shared" si="572"/>
        <v>#N/A</v>
      </c>
      <c r="LK82" s="146" t="e">
        <f t="shared" si="568"/>
        <v>#N/A</v>
      </c>
      <c r="LL82" s="146" t="e">
        <f t="shared" si="568"/>
        <v>#N/A</v>
      </c>
      <c r="LM82" s="146" t="e">
        <f t="shared" si="568"/>
        <v>#N/A</v>
      </c>
      <c r="LN82" s="146" t="e">
        <f t="shared" si="568"/>
        <v>#N/A</v>
      </c>
      <c r="LO82" s="146" t="e">
        <f t="shared" si="568"/>
        <v>#N/A</v>
      </c>
      <c r="LP82" s="146" t="e">
        <f t="shared" si="568"/>
        <v>#N/A</v>
      </c>
      <c r="LQ82" s="146" t="e">
        <f t="shared" si="568"/>
        <v>#N/A</v>
      </c>
      <c r="LR82" s="146" t="e">
        <f t="shared" si="568"/>
        <v>#N/A</v>
      </c>
      <c r="LS82" s="146" t="e">
        <f t="shared" si="568"/>
        <v>#N/A</v>
      </c>
      <c r="LT82" s="146" t="e">
        <f t="shared" si="568"/>
        <v>#N/A</v>
      </c>
      <c r="LU82" s="146" t="e">
        <f t="shared" si="568"/>
        <v>#N/A</v>
      </c>
      <c r="LV82" s="146" t="e">
        <f t="shared" si="568"/>
        <v>#N/A</v>
      </c>
      <c r="LW82" s="146" t="e">
        <f t="shared" si="568"/>
        <v>#N/A</v>
      </c>
      <c r="LX82" s="146" t="e">
        <f t="shared" si="568"/>
        <v>#N/A</v>
      </c>
      <c r="LY82" s="146" t="e">
        <f t="shared" si="568"/>
        <v>#N/A</v>
      </c>
      <c r="LZ82" s="146" t="e">
        <f t="shared" si="358"/>
        <v>#N/A</v>
      </c>
      <c r="MA82" s="146" t="e">
        <f t="shared" si="358"/>
        <v>#N/A</v>
      </c>
      <c r="MB82" s="146" t="e">
        <f t="shared" si="358"/>
        <v>#N/A</v>
      </c>
      <c r="MC82" s="146" t="e">
        <f t="shared" si="358"/>
        <v>#N/A</v>
      </c>
      <c r="MD82" s="146" t="e">
        <f t="shared" si="358"/>
        <v>#N/A</v>
      </c>
      <c r="ME82" s="146" t="e">
        <f t="shared" si="358"/>
        <v>#N/A</v>
      </c>
      <c r="MF82" s="146" t="e">
        <f t="shared" si="358"/>
        <v>#N/A</v>
      </c>
      <c r="MG82" s="146" t="e">
        <f t="shared" si="358"/>
        <v>#N/A</v>
      </c>
      <c r="MH82" s="146" t="e">
        <f t="shared" si="358"/>
        <v>#N/A</v>
      </c>
      <c r="MI82" s="146" t="e">
        <f t="shared" si="358"/>
        <v>#N/A</v>
      </c>
      <c r="MJ82" s="146" t="e">
        <f t="shared" si="358"/>
        <v>#N/A</v>
      </c>
      <c r="MK82" s="146" t="e">
        <f t="shared" si="358"/>
        <v>#N/A</v>
      </c>
      <c r="ML82" s="146" t="e">
        <f t="shared" si="358"/>
        <v>#N/A</v>
      </c>
      <c r="MM82" s="146" t="e">
        <f t="shared" si="358"/>
        <v>#N/A</v>
      </c>
      <c r="MN82" s="146" t="e">
        <f t="shared" si="358"/>
        <v>#N/A</v>
      </c>
      <c r="MO82" s="146" t="e">
        <f t="shared" si="366"/>
        <v>#N/A</v>
      </c>
      <c r="MP82" s="146" t="e">
        <f t="shared" si="565"/>
        <v>#N/A</v>
      </c>
      <c r="MQ82" s="146" t="e">
        <f t="shared" si="565"/>
        <v>#N/A</v>
      </c>
      <c r="MR82" s="146" t="e">
        <f t="shared" si="565"/>
        <v>#N/A</v>
      </c>
      <c r="MS82" s="146" t="e">
        <f t="shared" si="578"/>
        <v>#N/A</v>
      </c>
      <c r="MT82" s="146" t="e">
        <f t="shared" si="578"/>
        <v>#N/A</v>
      </c>
      <c r="MU82" s="146" t="e">
        <f t="shared" si="578"/>
        <v>#N/A</v>
      </c>
      <c r="MV82" s="146" t="e">
        <f t="shared" si="578"/>
        <v>#N/A</v>
      </c>
      <c r="MW82" s="146" t="e">
        <f t="shared" si="578"/>
        <v>#N/A</v>
      </c>
      <c r="MX82" s="146" t="e">
        <f t="shared" si="578"/>
        <v>#N/A</v>
      </c>
      <c r="MY82" s="146" t="e">
        <f t="shared" si="578"/>
        <v>#N/A</v>
      </c>
      <c r="MZ82" s="146" t="e">
        <f t="shared" si="578"/>
        <v>#N/A</v>
      </c>
      <c r="NA82" s="146" t="e">
        <f t="shared" si="578"/>
        <v>#N/A</v>
      </c>
      <c r="NB82" s="146" t="e">
        <f t="shared" si="578"/>
        <v>#N/A</v>
      </c>
      <c r="NC82" s="146" t="e">
        <f t="shared" si="578"/>
        <v>#N/A</v>
      </c>
      <c r="ND82" s="146" t="e">
        <f t="shared" si="578"/>
        <v>#N/A</v>
      </c>
      <c r="NE82" s="146" t="e">
        <f t="shared" si="578"/>
        <v>#N/A</v>
      </c>
      <c r="NF82" s="146" t="e">
        <f t="shared" si="578"/>
        <v>#N/A</v>
      </c>
      <c r="NG82" s="146" t="e">
        <f t="shared" si="578"/>
        <v>#N/A</v>
      </c>
      <c r="NH82" s="146" t="e">
        <f t="shared" si="573"/>
        <v>#N/A</v>
      </c>
      <c r="NI82" s="146" t="e">
        <f t="shared" si="573"/>
        <v>#N/A</v>
      </c>
      <c r="NJ82" s="146" t="e">
        <f t="shared" si="573"/>
        <v>#N/A</v>
      </c>
      <c r="NK82" s="146" t="e">
        <f t="shared" si="573"/>
        <v>#N/A</v>
      </c>
      <c r="NL82" s="146" t="e">
        <f t="shared" si="573"/>
        <v>#N/A</v>
      </c>
      <c r="NM82" s="146" t="e">
        <f t="shared" si="573"/>
        <v>#N/A</v>
      </c>
      <c r="NN82" s="146" t="e">
        <f t="shared" si="573"/>
        <v>#N/A</v>
      </c>
      <c r="NO82" s="146" t="e">
        <f t="shared" si="573"/>
        <v>#N/A</v>
      </c>
      <c r="NP82" s="146" t="e">
        <f t="shared" si="573"/>
        <v>#N/A</v>
      </c>
      <c r="NQ82" s="146" t="e">
        <f t="shared" si="573"/>
        <v>#N/A</v>
      </c>
      <c r="NR82" s="146" t="e">
        <f t="shared" si="573"/>
        <v>#N/A</v>
      </c>
      <c r="NS82" s="146" t="e">
        <f t="shared" si="573"/>
        <v>#N/A</v>
      </c>
      <c r="NT82" s="146" t="e">
        <f t="shared" si="573"/>
        <v>#N/A</v>
      </c>
      <c r="NU82" s="146" t="e">
        <f t="shared" si="573"/>
        <v>#N/A</v>
      </c>
      <c r="NV82" s="146" t="e">
        <f t="shared" si="573"/>
        <v>#N/A</v>
      </c>
      <c r="NW82" s="146" t="e">
        <f t="shared" si="569"/>
        <v>#N/A</v>
      </c>
      <c r="NX82" s="146" t="e">
        <f t="shared" si="569"/>
        <v>#N/A</v>
      </c>
      <c r="NY82" s="146" t="e">
        <f t="shared" si="569"/>
        <v>#N/A</v>
      </c>
      <c r="NZ82" s="146" t="e">
        <f t="shared" si="569"/>
        <v>#N/A</v>
      </c>
      <c r="OA82" s="146" t="e">
        <f t="shared" si="569"/>
        <v>#N/A</v>
      </c>
      <c r="OB82" s="146" t="e">
        <f t="shared" si="569"/>
        <v>#N/A</v>
      </c>
      <c r="OC82" s="146" t="e">
        <f t="shared" si="569"/>
        <v>#N/A</v>
      </c>
      <c r="OD82" s="146" t="e">
        <f t="shared" si="569"/>
        <v>#N/A</v>
      </c>
      <c r="OE82" s="146" t="e">
        <f t="shared" si="569"/>
        <v>#N/A</v>
      </c>
      <c r="OF82" s="146" t="e">
        <f t="shared" si="569"/>
        <v>#N/A</v>
      </c>
      <c r="OG82" s="146" t="e">
        <f t="shared" si="569"/>
        <v>#N/A</v>
      </c>
      <c r="OH82" s="146" t="e">
        <f t="shared" si="569"/>
        <v>#N/A</v>
      </c>
      <c r="OI82" s="146" t="e">
        <f t="shared" si="569"/>
        <v>#N/A</v>
      </c>
      <c r="OJ82" s="146" t="e">
        <f t="shared" si="569"/>
        <v>#N/A</v>
      </c>
      <c r="OK82" s="146" t="e">
        <f t="shared" si="569"/>
        <v>#N/A</v>
      </c>
      <c r="OL82" s="146" t="e">
        <f t="shared" si="359"/>
        <v>#N/A</v>
      </c>
      <c r="OM82" s="146" t="e">
        <f t="shared" si="359"/>
        <v>#N/A</v>
      </c>
      <c r="ON82" s="146" t="e">
        <f t="shared" si="359"/>
        <v>#N/A</v>
      </c>
      <c r="OO82" s="146" t="e">
        <f t="shared" si="359"/>
        <v>#N/A</v>
      </c>
      <c r="OP82" s="146" t="e">
        <f t="shared" si="359"/>
        <v>#N/A</v>
      </c>
      <c r="OQ82" s="146" t="e">
        <f t="shared" si="359"/>
        <v>#N/A</v>
      </c>
      <c r="OR82" s="146" t="e">
        <f t="shared" si="359"/>
        <v>#N/A</v>
      </c>
      <c r="OS82" s="146" t="e">
        <f t="shared" si="359"/>
        <v>#N/A</v>
      </c>
      <c r="OT82" s="146" t="e">
        <f t="shared" si="359"/>
        <v>#N/A</v>
      </c>
      <c r="OU82" s="146" t="e">
        <f t="shared" si="359"/>
        <v>#N/A</v>
      </c>
      <c r="OV82" s="146" t="e">
        <f t="shared" si="359"/>
        <v>#N/A</v>
      </c>
      <c r="OW82" s="146" t="e">
        <f t="shared" si="359"/>
        <v>#N/A</v>
      </c>
      <c r="OX82" s="146" t="e">
        <f t="shared" si="359"/>
        <v>#N/A</v>
      </c>
      <c r="OY82" s="146" t="e">
        <f t="shared" si="359"/>
        <v>#N/A</v>
      </c>
      <c r="OZ82" s="146" t="e">
        <f t="shared" si="359"/>
        <v>#N/A</v>
      </c>
      <c r="PA82" s="146" t="e">
        <f t="shared" si="367"/>
        <v>#N/A</v>
      </c>
      <c r="PB82" s="146" t="e">
        <f t="shared" si="349"/>
        <v>#N/A</v>
      </c>
      <c r="PC82" s="146" t="e">
        <f t="shared" si="349"/>
        <v>#N/A</v>
      </c>
      <c r="PD82" s="146" t="e">
        <f t="shared" si="349"/>
        <v>#N/A</v>
      </c>
      <c r="PE82" s="146" t="e">
        <f t="shared" si="349"/>
        <v>#N/A</v>
      </c>
      <c r="PF82" s="146" t="e">
        <f t="shared" si="349"/>
        <v>#N/A</v>
      </c>
      <c r="PG82" s="146" t="e">
        <f t="shared" si="349"/>
        <v>#N/A</v>
      </c>
      <c r="PH82" s="146" t="e">
        <f t="shared" si="349"/>
        <v>#N/A</v>
      </c>
      <c r="PI82" s="146" t="e">
        <f t="shared" si="349"/>
        <v>#N/A</v>
      </c>
    </row>
    <row r="83" spans="1:425" hidden="1" x14ac:dyDescent="0.45">
      <c r="A83" s="4">
        <v>80</v>
      </c>
      <c r="B83" s="319" t="str">
        <f>IFERROR(_xlfn.LOGNORM.INV(VLookups!$B$22,LN($G83),LN($K83)),"")</f>
        <v/>
      </c>
      <c r="C83" s="81"/>
      <c r="D83" s="319" t="str">
        <f>IFERROR(_xlfn.LOGNORM.INV(VLookups!$B$23,LN($G83),LN($K83)),"")</f>
        <v/>
      </c>
      <c r="E83" s="32" t="str">
        <f t="shared" si="350"/>
        <v/>
      </c>
      <c r="F83" s="32" t="str">
        <f t="shared" si="351"/>
        <v/>
      </c>
      <c r="G83" s="65" t="str">
        <f>IF(AND(C83&gt;0,NOT(ISBLANK(H83))),IF(VLOOKUP($C$3,VLookups!$A$17:$B$18,2,FALSE),C83*VLOOKUP(H83,VLookups!$A$4:$B$13,2,FALSE),C83),"")</f>
        <v/>
      </c>
      <c r="H83" s="21"/>
      <c r="I83" s="53"/>
      <c r="J83" s="237"/>
      <c r="K83" s="320" t="str">
        <f>IF(C83&gt;0,IF(ISBLANK(J83),IF(ISBLANK(H83),"",VLOOKUP(H83,VLookups!$A$4:$C$13,3,FALSE)),J83),"")</f>
        <v/>
      </c>
      <c r="L83" s="320" t="str">
        <f t="shared" si="352"/>
        <v/>
      </c>
      <c r="M83" s="67" t="str">
        <f t="shared" si="353"/>
        <v/>
      </c>
      <c r="N83" s="81"/>
      <c r="O83" s="230" t="str">
        <f>IF(AND(N83&gt;0,C83&gt;0,NOT(K83="")),ABS(VLOOKUP($N$1,VLookups!$A$27:$B$28,2,FALSE)-_xlfn.LOGNORM.DIST(N83,LN(G83),LN(K83),TRUE)),"")</f>
        <v/>
      </c>
      <c r="P83" s="80" t="str">
        <f>IF(AND($B83&gt;0,$C83&gt;0,$D83&gt;0,NOT(ISBLANK($H83))),_xlfn.LOGNORM.INV(ABS(VLOOKUP($N$1,VLookups!$A$27:$B$28,2,FALSE)-P$3),LN($G83),LN($K83)),"")</f>
        <v/>
      </c>
      <c r="Q83" s="79" t="str">
        <f>IF(AND($B83&gt;0,$C83&gt;0,$D83&gt;0,NOT(ISBLANK($H83))),_xlfn.LOGNORM.INV(ABS(VLOOKUP($N$1,VLookups!$A$27:$B$28,2,FALSE)-Q$3),LN($G83),LN($K83)),"")</f>
        <v/>
      </c>
      <c r="R83" s="80" t="str">
        <f>IF(AND($B83&gt;0,$C83&gt;0,$D83&gt;0,NOT(ISBLANK($H83))),_xlfn.LOGNORM.INV(ABS(VLOOKUP($N$1,VLookups!$A$27:$B$28,2,FALSE)-R$3),LN($G83),LN($K83)),"")</f>
        <v/>
      </c>
      <c r="S83" s="79" t="str">
        <f>IF(AND($B83&gt;0,$C83&gt;0,$D83&gt;0,NOT(ISBLANK($H83))),_xlfn.LOGNORM.INV(ABS(VLOOKUP($N$1,VLookups!$A$27:$B$28,2,FALSE)-S$3),LN($G83),LN($K83)),"")</f>
        <v/>
      </c>
      <c r="T83" s="80" t="str">
        <f>IF(AND($B83&gt;0,$C83&gt;0,$D83&gt;0,NOT(ISBLANK($H83))),_xlfn.LOGNORM.INV(ABS(VLOOKUP($N$1,VLookups!$A$27:$B$28,2,FALSE)-T$3),LN($G83),LN($K83)),"")</f>
        <v/>
      </c>
      <c r="U83" s="79" t="str">
        <f>IF(AND($B83&gt;0,$C83&gt;0,$D83&gt;0,NOT(ISBLANK($H83))),_xlfn.LOGNORM.INV(ABS(VLOOKUP($N$1,VLookups!$A$27:$B$28,2,FALSE)-U$3),LN($G83),LN($K83)),"")</f>
        <v/>
      </c>
      <c r="V83" s="5"/>
      <c r="W83" s="145" t="str">
        <f t="shared" si="354"/>
        <v/>
      </c>
      <c r="X83" s="145" t="str">
        <f t="shared" si="355"/>
        <v/>
      </c>
      <c r="Y83" s="46" t="str">
        <f t="shared" ref="Y83" si="580">IF(ISNONTEXT($W83),X83+$W83,"")</f>
        <v/>
      </c>
      <c r="Z83" s="46" t="str">
        <f t="shared" si="369"/>
        <v/>
      </c>
      <c r="AA83" s="46" t="str">
        <f t="shared" si="370"/>
        <v/>
      </c>
      <c r="AB83" s="46" t="str">
        <f t="shared" si="371"/>
        <v/>
      </c>
      <c r="AC83" s="46" t="str">
        <f t="shared" si="372"/>
        <v/>
      </c>
      <c r="AD83" s="46" t="str">
        <f t="shared" si="373"/>
        <v/>
      </c>
      <c r="AE83" s="46" t="str">
        <f t="shared" si="374"/>
        <v/>
      </c>
      <c r="AF83" s="46" t="str">
        <f t="shared" si="375"/>
        <v/>
      </c>
      <c r="AG83" s="46" t="str">
        <f t="shared" si="376"/>
        <v/>
      </c>
      <c r="AH83" s="46" t="str">
        <f t="shared" si="377"/>
        <v/>
      </c>
      <c r="AI83" s="46" t="str">
        <f t="shared" si="378"/>
        <v/>
      </c>
      <c r="AJ83" s="46" t="str">
        <f t="shared" si="379"/>
        <v/>
      </c>
      <c r="AK83" s="46" t="str">
        <f t="shared" si="380"/>
        <v/>
      </c>
      <c r="AL83" s="46" t="str">
        <f t="shared" si="381"/>
        <v/>
      </c>
      <c r="AM83" s="46" t="str">
        <f t="shared" si="382"/>
        <v/>
      </c>
      <c r="AN83" s="46" t="str">
        <f t="shared" si="383"/>
        <v/>
      </c>
      <c r="AO83" s="46" t="str">
        <f t="shared" si="384"/>
        <v/>
      </c>
      <c r="AP83" s="46" t="str">
        <f t="shared" si="385"/>
        <v/>
      </c>
      <c r="AQ83" s="46" t="str">
        <f t="shared" si="386"/>
        <v/>
      </c>
      <c r="AR83" s="46" t="str">
        <f t="shared" si="387"/>
        <v/>
      </c>
      <c r="AS83" s="46" t="str">
        <f t="shared" si="388"/>
        <v/>
      </c>
      <c r="AT83" s="46" t="str">
        <f t="shared" si="389"/>
        <v/>
      </c>
      <c r="AU83" s="46" t="str">
        <f t="shared" si="390"/>
        <v/>
      </c>
      <c r="AV83" s="46" t="str">
        <f t="shared" si="391"/>
        <v/>
      </c>
      <c r="AW83" s="46" t="str">
        <f t="shared" si="392"/>
        <v/>
      </c>
      <c r="AX83" s="46" t="str">
        <f t="shared" si="393"/>
        <v/>
      </c>
      <c r="AY83" s="46" t="str">
        <f t="shared" si="394"/>
        <v/>
      </c>
      <c r="AZ83" s="46" t="str">
        <f t="shared" si="395"/>
        <v/>
      </c>
      <c r="BA83" s="46" t="str">
        <f t="shared" si="396"/>
        <v/>
      </c>
      <c r="BB83" s="46" t="str">
        <f t="shared" si="397"/>
        <v/>
      </c>
      <c r="BC83" s="46" t="str">
        <f t="shared" si="398"/>
        <v/>
      </c>
      <c r="BD83" s="46" t="str">
        <f t="shared" si="399"/>
        <v/>
      </c>
      <c r="BE83" s="46" t="str">
        <f t="shared" si="400"/>
        <v/>
      </c>
      <c r="BF83" s="46" t="str">
        <f t="shared" si="401"/>
        <v/>
      </c>
      <c r="BG83" s="46" t="str">
        <f t="shared" si="402"/>
        <v/>
      </c>
      <c r="BH83" s="46" t="str">
        <f t="shared" si="403"/>
        <v/>
      </c>
      <c r="BI83" s="46" t="str">
        <f t="shared" si="404"/>
        <v/>
      </c>
      <c r="BJ83" s="46" t="str">
        <f t="shared" si="405"/>
        <v/>
      </c>
      <c r="BK83" s="46" t="str">
        <f t="shared" si="406"/>
        <v/>
      </c>
      <c r="BL83" s="46" t="str">
        <f t="shared" si="407"/>
        <v/>
      </c>
      <c r="BM83" s="46" t="str">
        <f t="shared" si="408"/>
        <v/>
      </c>
      <c r="BN83" s="46" t="str">
        <f t="shared" si="409"/>
        <v/>
      </c>
      <c r="BO83" s="46" t="str">
        <f t="shared" si="410"/>
        <v/>
      </c>
      <c r="BP83" s="46" t="str">
        <f t="shared" si="411"/>
        <v/>
      </c>
      <c r="BQ83" s="46" t="str">
        <f t="shared" si="412"/>
        <v/>
      </c>
      <c r="BR83" s="46" t="str">
        <f t="shared" si="413"/>
        <v/>
      </c>
      <c r="BS83" s="46" t="str">
        <f t="shared" si="414"/>
        <v/>
      </c>
      <c r="BT83" s="46" t="str">
        <f t="shared" si="415"/>
        <v/>
      </c>
      <c r="BU83" s="46" t="str">
        <f t="shared" si="416"/>
        <v/>
      </c>
      <c r="BV83" s="46" t="str">
        <f t="shared" si="417"/>
        <v/>
      </c>
      <c r="BW83" s="46" t="str">
        <f t="shared" si="418"/>
        <v/>
      </c>
      <c r="BX83" s="46" t="str">
        <f t="shared" si="419"/>
        <v/>
      </c>
      <c r="BY83" s="46" t="str">
        <f t="shared" si="420"/>
        <v/>
      </c>
      <c r="BZ83" s="46" t="str">
        <f t="shared" si="421"/>
        <v/>
      </c>
      <c r="CA83" s="46" t="str">
        <f t="shared" si="422"/>
        <v/>
      </c>
      <c r="CB83" s="46" t="str">
        <f t="shared" si="423"/>
        <v/>
      </c>
      <c r="CC83" s="46" t="str">
        <f t="shared" si="424"/>
        <v/>
      </c>
      <c r="CD83" s="46" t="str">
        <f t="shared" si="425"/>
        <v/>
      </c>
      <c r="CE83" s="46" t="str">
        <f t="shared" si="426"/>
        <v/>
      </c>
      <c r="CF83" s="46" t="str">
        <f t="shared" si="427"/>
        <v/>
      </c>
      <c r="CG83" s="46" t="str">
        <f t="shared" si="428"/>
        <v/>
      </c>
      <c r="CH83" s="46" t="str">
        <f t="shared" si="429"/>
        <v/>
      </c>
      <c r="CI83" s="46" t="str">
        <f t="shared" si="430"/>
        <v/>
      </c>
      <c r="CJ83" s="46" t="str">
        <f t="shared" si="431"/>
        <v/>
      </c>
      <c r="CK83" s="46" t="str">
        <f t="shared" si="362"/>
        <v/>
      </c>
      <c r="CL83" s="46" t="str">
        <f t="shared" si="432"/>
        <v/>
      </c>
      <c r="CM83" s="46" t="str">
        <f t="shared" si="433"/>
        <v/>
      </c>
      <c r="CN83" s="46" t="str">
        <f t="shared" si="434"/>
        <v/>
      </c>
      <c r="CO83" s="46" t="str">
        <f t="shared" si="435"/>
        <v/>
      </c>
      <c r="CP83" s="46" t="str">
        <f t="shared" si="436"/>
        <v/>
      </c>
      <c r="CQ83" s="46" t="str">
        <f t="shared" si="437"/>
        <v/>
      </c>
      <c r="CR83" s="46" t="str">
        <f t="shared" si="438"/>
        <v/>
      </c>
      <c r="CS83" s="46" t="str">
        <f t="shared" si="439"/>
        <v/>
      </c>
      <c r="CT83" s="46" t="str">
        <f t="shared" si="440"/>
        <v/>
      </c>
      <c r="CU83" s="46" t="str">
        <f t="shared" si="441"/>
        <v/>
      </c>
      <c r="CV83" s="46" t="str">
        <f t="shared" si="442"/>
        <v/>
      </c>
      <c r="CW83" s="46" t="str">
        <f t="shared" si="443"/>
        <v/>
      </c>
      <c r="CX83" s="46" t="str">
        <f t="shared" si="444"/>
        <v/>
      </c>
      <c r="CY83" s="46" t="str">
        <f t="shared" si="445"/>
        <v/>
      </c>
      <c r="CZ83" s="46" t="str">
        <f t="shared" si="446"/>
        <v/>
      </c>
      <c r="DA83" s="46" t="str">
        <f t="shared" si="447"/>
        <v/>
      </c>
      <c r="DB83" s="46" t="str">
        <f t="shared" si="448"/>
        <v/>
      </c>
      <c r="DC83" s="46" t="str">
        <f t="shared" si="449"/>
        <v/>
      </c>
      <c r="DD83" s="46" t="str">
        <f t="shared" si="450"/>
        <v/>
      </c>
      <c r="DE83" s="46" t="str">
        <f t="shared" si="451"/>
        <v/>
      </c>
      <c r="DF83" s="46" t="str">
        <f t="shared" si="452"/>
        <v/>
      </c>
      <c r="DG83" s="46" t="str">
        <f t="shared" si="453"/>
        <v/>
      </c>
      <c r="DH83" s="46" t="str">
        <f t="shared" si="454"/>
        <v/>
      </c>
      <c r="DI83" s="46" t="str">
        <f t="shared" si="455"/>
        <v/>
      </c>
      <c r="DJ83" s="46" t="str">
        <f t="shared" si="456"/>
        <v/>
      </c>
      <c r="DK83" s="46" t="str">
        <f t="shared" si="457"/>
        <v/>
      </c>
      <c r="DL83" s="46" t="str">
        <f t="shared" si="458"/>
        <v/>
      </c>
      <c r="DM83" s="46" t="str">
        <f t="shared" si="459"/>
        <v/>
      </c>
      <c r="DN83" s="46" t="str">
        <f t="shared" si="460"/>
        <v/>
      </c>
      <c r="DO83" s="46" t="str">
        <f t="shared" si="461"/>
        <v/>
      </c>
      <c r="DP83" s="46" t="str">
        <f t="shared" si="462"/>
        <v/>
      </c>
      <c r="DQ83" s="46" t="str">
        <f t="shared" si="463"/>
        <v/>
      </c>
      <c r="DR83" s="46" t="str">
        <f t="shared" si="464"/>
        <v/>
      </c>
      <c r="DS83" s="46" t="str">
        <f t="shared" si="465"/>
        <v/>
      </c>
      <c r="DT83" s="46" t="str">
        <f t="shared" si="466"/>
        <v/>
      </c>
      <c r="DU83" s="46" t="str">
        <f t="shared" si="467"/>
        <v/>
      </c>
      <c r="DV83" s="46" t="str">
        <f t="shared" si="468"/>
        <v/>
      </c>
      <c r="DW83" s="46" t="str">
        <f t="shared" si="469"/>
        <v/>
      </c>
      <c r="DX83" s="46" t="str">
        <f t="shared" si="470"/>
        <v/>
      </c>
      <c r="DY83" s="46" t="str">
        <f t="shared" si="471"/>
        <v/>
      </c>
      <c r="DZ83" s="46" t="str">
        <f t="shared" si="472"/>
        <v/>
      </c>
      <c r="EA83" s="46" t="str">
        <f t="shared" si="473"/>
        <v/>
      </c>
      <c r="EB83" s="46" t="str">
        <f t="shared" si="474"/>
        <v/>
      </c>
      <c r="EC83" s="46" t="str">
        <f t="shared" si="475"/>
        <v/>
      </c>
      <c r="ED83" s="46" t="str">
        <f t="shared" si="476"/>
        <v/>
      </c>
      <c r="EE83" s="46" t="str">
        <f t="shared" si="477"/>
        <v/>
      </c>
      <c r="EF83" s="46" t="str">
        <f t="shared" si="478"/>
        <v/>
      </c>
      <c r="EG83" s="46" t="str">
        <f t="shared" si="479"/>
        <v/>
      </c>
      <c r="EH83" s="46" t="str">
        <f t="shared" si="480"/>
        <v/>
      </c>
      <c r="EI83" s="46" t="str">
        <f t="shared" si="481"/>
        <v/>
      </c>
      <c r="EJ83" s="46" t="str">
        <f t="shared" si="482"/>
        <v/>
      </c>
      <c r="EK83" s="46" t="str">
        <f t="shared" si="483"/>
        <v/>
      </c>
      <c r="EL83" s="46" t="str">
        <f t="shared" si="484"/>
        <v/>
      </c>
      <c r="EM83" s="46" t="str">
        <f t="shared" si="485"/>
        <v/>
      </c>
      <c r="EN83" s="46" t="str">
        <f t="shared" si="486"/>
        <v/>
      </c>
      <c r="EO83" s="46" t="str">
        <f t="shared" si="487"/>
        <v/>
      </c>
      <c r="EP83" s="46" t="str">
        <f t="shared" si="488"/>
        <v/>
      </c>
      <c r="EQ83" s="46" t="str">
        <f t="shared" si="489"/>
        <v/>
      </c>
      <c r="ER83" s="46" t="str">
        <f t="shared" si="490"/>
        <v/>
      </c>
      <c r="ES83" s="46" t="str">
        <f t="shared" si="491"/>
        <v/>
      </c>
      <c r="ET83" s="46" t="str">
        <f t="shared" si="492"/>
        <v/>
      </c>
      <c r="EU83" s="46" t="str">
        <f t="shared" si="493"/>
        <v/>
      </c>
      <c r="EV83" s="46" t="str">
        <f t="shared" si="494"/>
        <v/>
      </c>
      <c r="EW83" s="46" t="str">
        <f t="shared" si="363"/>
        <v/>
      </c>
      <c r="EX83" s="46" t="str">
        <f t="shared" si="495"/>
        <v/>
      </c>
      <c r="EY83" s="46" t="str">
        <f t="shared" si="496"/>
        <v/>
      </c>
      <c r="EZ83" s="46" t="str">
        <f t="shared" si="497"/>
        <v/>
      </c>
      <c r="FA83" s="46" t="str">
        <f t="shared" si="498"/>
        <v/>
      </c>
      <c r="FB83" s="46" t="str">
        <f t="shared" si="499"/>
        <v/>
      </c>
      <c r="FC83" s="46" t="str">
        <f t="shared" si="500"/>
        <v/>
      </c>
      <c r="FD83" s="46" t="str">
        <f t="shared" si="501"/>
        <v/>
      </c>
      <c r="FE83" s="46" t="str">
        <f t="shared" si="502"/>
        <v/>
      </c>
      <c r="FF83" s="46" t="str">
        <f t="shared" si="503"/>
        <v/>
      </c>
      <c r="FG83" s="46" t="str">
        <f t="shared" si="504"/>
        <v/>
      </c>
      <c r="FH83" s="46" t="str">
        <f t="shared" si="505"/>
        <v/>
      </c>
      <c r="FI83" s="46" t="str">
        <f t="shared" si="506"/>
        <v/>
      </c>
      <c r="FJ83" s="46" t="str">
        <f t="shared" si="507"/>
        <v/>
      </c>
      <c r="FK83" s="46" t="str">
        <f t="shared" si="508"/>
        <v/>
      </c>
      <c r="FL83" s="46" t="str">
        <f t="shared" si="509"/>
        <v/>
      </c>
      <c r="FM83" s="46" t="str">
        <f t="shared" si="510"/>
        <v/>
      </c>
      <c r="FN83" s="46" t="str">
        <f t="shared" si="511"/>
        <v/>
      </c>
      <c r="FO83" s="46" t="str">
        <f t="shared" si="512"/>
        <v/>
      </c>
      <c r="FP83" s="46" t="str">
        <f t="shared" si="513"/>
        <v/>
      </c>
      <c r="FQ83" s="46" t="str">
        <f t="shared" si="514"/>
        <v/>
      </c>
      <c r="FR83" s="46" t="str">
        <f t="shared" si="515"/>
        <v/>
      </c>
      <c r="FS83" s="46" t="str">
        <f t="shared" si="516"/>
        <v/>
      </c>
      <c r="FT83" s="46" t="str">
        <f t="shared" si="517"/>
        <v/>
      </c>
      <c r="FU83" s="46" t="str">
        <f t="shared" si="518"/>
        <v/>
      </c>
      <c r="FV83" s="46" t="str">
        <f t="shared" si="519"/>
        <v/>
      </c>
      <c r="FW83" s="46" t="str">
        <f t="shared" si="520"/>
        <v/>
      </c>
      <c r="FX83" s="46" t="str">
        <f t="shared" si="521"/>
        <v/>
      </c>
      <c r="FY83" s="46" t="str">
        <f t="shared" si="522"/>
        <v/>
      </c>
      <c r="FZ83" s="46" t="str">
        <f t="shared" si="523"/>
        <v/>
      </c>
      <c r="GA83" s="46" t="str">
        <f t="shared" si="524"/>
        <v/>
      </c>
      <c r="GB83" s="46" t="str">
        <f t="shared" si="525"/>
        <v/>
      </c>
      <c r="GC83" s="46" t="str">
        <f t="shared" si="526"/>
        <v/>
      </c>
      <c r="GD83" s="46" t="str">
        <f t="shared" si="527"/>
        <v/>
      </c>
      <c r="GE83" s="46" t="str">
        <f t="shared" si="528"/>
        <v/>
      </c>
      <c r="GF83" s="46" t="str">
        <f t="shared" si="529"/>
        <v/>
      </c>
      <c r="GG83" s="46" t="str">
        <f t="shared" si="530"/>
        <v/>
      </c>
      <c r="GH83" s="46" t="str">
        <f t="shared" si="531"/>
        <v/>
      </c>
      <c r="GI83" s="46" t="str">
        <f t="shared" si="532"/>
        <v/>
      </c>
      <c r="GJ83" s="46" t="str">
        <f t="shared" si="533"/>
        <v/>
      </c>
      <c r="GK83" s="46" t="str">
        <f t="shared" si="534"/>
        <v/>
      </c>
      <c r="GL83" s="46" t="str">
        <f t="shared" si="535"/>
        <v/>
      </c>
      <c r="GM83" s="46" t="str">
        <f t="shared" si="536"/>
        <v/>
      </c>
      <c r="GN83" s="46" t="str">
        <f t="shared" si="537"/>
        <v/>
      </c>
      <c r="GO83" s="46" t="str">
        <f t="shared" si="538"/>
        <v/>
      </c>
      <c r="GP83" s="46" t="str">
        <f t="shared" si="539"/>
        <v/>
      </c>
      <c r="GQ83" s="46" t="str">
        <f t="shared" si="540"/>
        <v/>
      </c>
      <c r="GR83" s="46" t="str">
        <f t="shared" si="541"/>
        <v/>
      </c>
      <c r="GS83" s="46" t="str">
        <f t="shared" si="542"/>
        <v/>
      </c>
      <c r="GT83" s="46" t="str">
        <f t="shared" si="543"/>
        <v/>
      </c>
      <c r="GU83" s="46" t="str">
        <f t="shared" si="544"/>
        <v/>
      </c>
      <c r="GV83" s="46" t="str">
        <f t="shared" si="545"/>
        <v/>
      </c>
      <c r="GW83" s="46" t="str">
        <f t="shared" si="546"/>
        <v/>
      </c>
      <c r="GX83" s="46" t="str">
        <f t="shared" si="547"/>
        <v/>
      </c>
      <c r="GY83" s="46" t="str">
        <f t="shared" si="548"/>
        <v/>
      </c>
      <c r="GZ83" s="46" t="str">
        <f t="shared" si="549"/>
        <v/>
      </c>
      <c r="HA83" s="46" t="str">
        <f t="shared" si="550"/>
        <v/>
      </c>
      <c r="HB83" s="46" t="str">
        <f t="shared" si="551"/>
        <v/>
      </c>
      <c r="HC83" s="46" t="str">
        <f t="shared" si="552"/>
        <v/>
      </c>
      <c r="HD83" s="46" t="str">
        <f t="shared" si="553"/>
        <v/>
      </c>
      <c r="HE83" s="46" t="str">
        <f t="shared" si="554"/>
        <v/>
      </c>
      <c r="HF83" s="46" t="str">
        <f t="shared" si="555"/>
        <v/>
      </c>
      <c r="HG83" s="46" t="str">
        <f t="shared" si="556"/>
        <v/>
      </c>
      <c r="HH83" s="46" t="str">
        <f t="shared" si="557"/>
        <v/>
      </c>
      <c r="HI83" s="46" t="str">
        <f t="shared" si="364"/>
        <v/>
      </c>
      <c r="HJ83" s="46" t="str">
        <f t="shared" si="241"/>
        <v/>
      </c>
      <c r="HK83" s="46" t="str">
        <f t="shared" si="242"/>
        <v/>
      </c>
      <c r="HL83" s="46" t="str">
        <f t="shared" si="243"/>
        <v/>
      </c>
      <c r="HM83" s="46" t="str">
        <f t="shared" si="244"/>
        <v/>
      </c>
      <c r="HN83" s="46" t="str">
        <f t="shared" si="245"/>
        <v/>
      </c>
      <c r="HO83" s="46" t="str">
        <f t="shared" si="246"/>
        <v/>
      </c>
      <c r="HP83" s="46" t="str">
        <f t="shared" si="247"/>
        <v/>
      </c>
      <c r="HQ83" s="146" t="e">
        <f t="shared" si="348"/>
        <v>#N/A</v>
      </c>
      <c r="HR83" s="146" t="e">
        <f t="shared" si="563"/>
        <v>#N/A</v>
      </c>
      <c r="HS83" s="146" t="e">
        <f t="shared" si="563"/>
        <v>#N/A</v>
      </c>
      <c r="HT83" s="146" t="e">
        <f t="shared" si="563"/>
        <v>#N/A</v>
      </c>
      <c r="HU83" s="146" t="e">
        <f t="shared" si="576"/>
        <v>#N/A</v>
      </c>
      <c r="HV83" s="146" t="e">
        <f t="shared" si="576"/>
        <v>#N/A</v>
      </c>
      <c r="HW83" s="146" t="e">
        <f t="shared" si="576"/>
        <v>#N/A</v>
      </c>
      <c r="HX83" s="146" t="e">
        <f t="shared" si="576"/>
        <v>#N/A</v>
      </c>
      <c r="HY83" s="146" t="e">
        <f t="shared" si="576"/>
        <v>#N/A</v>
      </c>
      <c r="HZ83" s="146" t="e">
        <f t="shared" si="576"/>
        <v>#N/A</v>
      </c>
      <c r="IA83" s="146" t="e">
        <f t="shared" si="576"/>
        <v>#N/A</v>
      </c>
      <c r="IB83" s="146" t="e">
        <f t="shared" si="576"/>
        <v>#N/A</v>
      </c>
      <c r="IC83" s="146" t="e">
        <f t="shared" si="576"/>
        <v>#N/A</v>
      </c>
      <c r="ID83" s="146" t="e">
        <f t="shared" si="576"/>
        <v>#N/A</v>
      </c>
      <c r="IE83" s="146" t="e">
        <f t="shared" si="576"/>
        <v>#N/A</v>
      </c>
      <c r="IF83" s="146" t="e">
        <f t="shared" si="576"/>
        <v>#N/A</v>
      </c>
      <c r="IG83" s="146" t="e">
        <f t="shared" si="576"/>
        <v>#N/A</v>
      </c>
      <c r="IH83" s="146" t="e">
        <f t="shared" si="576"/>
        <v>#N/A</v>
      </c>
      <c r="II83" s="146" t="e">
        <f t="shared" si="576"/>
        <v>#N/A</v>
      </c>
      <c r="IJ83" s="146" t="e">
        <f t="shared" si="571"/>
        <v>#N/A</v>
      </c>
      <c r="IK83" s="146" t="e">
        <f t="shared" si="571"/>
        <v>#N/A</v>
      </c>
      <c r="IL83" s="146" t="e">
        <f t="shared" si="571"/>
        <v>#N/A</v>
      </c>
      <c r="IM83" s="146" t="e">
        <f t="shared" si="571"/>
        <v>#N/A</v>
      </c>
      <c r="IN83" s="146" t="e">
        <f t="shared" si="571"/>
        <v>#N/A</v>
      </c>
      <c r="IO83" s="146" t="e">
        <f t="shared" si="571"/>
        <v>#N/A</v>
      </c>
      <c r="IP83" s="146" t="e">
        <f t="shared" si="571"/>
        <v>#N/A</v>
      </c>
      <c r="IQ83" s="146" t="e">
        <f t="shared" si="571"/>
        <v>#N/A</v>
      </c>
      <c r="IR83" s="146" t="e">
        <f t="shared" si="571"/>
        <v>#N/A</v>
      </c>
      <c r="IS83" s="146" t="e">
        <f t="shared" si="571"/>
        <v>#N/A</v>
      </c>
      <c r="IT83" s="146" t="e">
        <f t="shared" si="571"/>
        <v>#N/A</v>
      </c>
      <c r="IU83" s="146" t="e">
        <f t="shared" si="571"/>
        <v>#N/A</v>
      </c>
      <c r="IV83" s="146" t="e">
        <f t="shared" si="571"/>
        <v>#N/A</v>
      </c>
      <c r="IW83" s="146" t="e">
        <f t="shared" si="571"/>
        <v>#N/A</v>
      </c>
      <c r="IX83" s="146" t="e">
        <f t="shared" si="571"/>
        <v>#N/A</v>
      </c>
      <c r="IY83" s="146" t="e">
        <f t="shared" si="567"/>
        <v>#N/A</v>
      </c>
      <c r="IZ83" s="146" t="e">
        <f t="shared" si="567"/>
        <v>#N/A</v>
      </c>
      <c r="JA83" s="146" t="e">
        <f t="shared" si="567"/>
        <v>#N/A</v>
      </c>
      <c r="JB83" s="146" t="e">
        <f t="shared" si="567"/>
        <v>#N/A</v>
      </c>
      <c r="JC83" s="146" t="e">
        <f t="shared" si="567"/>
        <v>#N/A</v>
      </c>
      <c r="JD83" s="146" t="e">
        <f t="shared" si="567"/>
        <v>#N/A</v>
      </c>
      <c r="JE83" s="146" t="e">
        <f t="shared" si="567"/>
        <v>#N/A</v>
      </c>
      <c r="JF83" s="146" t="e">
        <f t="shared" si="567"/>
        <v>#N/A</v>
      </c>
      <c r="JG83" s="146" t="e">
        <f t="shared" si="567"/>
        <v>#N/A</v>
      </c>
      <c r="JH83" s="146" t="e">
        <f t="shared" si="567"/>
        <v>#N/A</v>
      </c>
      <c r="JI83" s="146" t="e">
        <f t="shared" si="567"/>
        <v>#N/A</v>
      </c>
      <c r="JJ83" s="146" t="e">
        <f t="shared" si="567"/>
        <v>#N/A</v>
      </c>
      <c r="JK83" s="146" t="e">
        <f t="shared" si="567"/>
        <v>#N/A</v>
      </c>
      <c r="JL83" s="146" t="e">
        <f t="shared" si="567"/>
        <v>#N/A</v>
      </c>
      <c r="JM83" s="146" t="e">
        <f t="shared" si="567"/>
        <v>#N/A</v>
      </c>
      <c r="JN83" s="146" t="e">
        <f t="shared" si="357"/>
        <v>#N/A</v>
      </c>
      <c r="JO83" s="146" t="e">
        <f t="shared" si="357"/>
        <v>#N/A</v>
      </c>
      <c r="JP83" s="146" t="e">
        <f t="shared" si="357"/>
        <v>#N/A</v>
      </c>
      <c r="JQ83" s="146" t="e">
        <f t="shared" si="357"/>
        <v>#N/A</v>
      </c>
      <c r="JR83" s="146" t="e">
        <f t="shared" si="357"/>
        <v>#N/A</v>
      </c>
      <c r="JS83" s="146" t="e">
        <f t="shared" si="357"/>
        <v>#N/A</v>
      </c>
      <c r="JT83" s="146" t="e">
        <f t="shared" si="357"/>
        <v>#N/A</v>
      </c>
      <c r="JU83" s="146" t="e">
        <f t="shared" si="357"/>
        <v>#N/A</v>
      </c>
      <c r="JV83" s="146" t="e">
        <f t="shared" si="357"/>
        <v>#N/A</v>
      </c>
      <c r="JW83" s="146" t="e">
        <f t="shared" si="357"/>
        <v>#N/A</v>
      </c>
      <c r="JX83" s="146" t="e">
        <f t="shared" si="357"/>
        <v>#N/A</v>
      </c>
      <c r="JY83" s="146" t="e">
        <f t="shared" si="357"/>
        <v>#N/A</v>
      </c>
      <c r="JZ83" s="146" t="e">
        <f t="shared" si="357"/>
        <v>#N/A</v>
      </c>
      <c r="KA83" s="146" t="e">
        <f t="shared" si="357"/>
        <v>#N/A</v>
      </c>
      <c r="KB83" s="146" t="e">
        <f t="shared" si="357"/>
        <v>#N/A</v>
      </c>
      <c r="KC83" s="146" t="e">
        <f t="shared" si="365"/>
        <v>#N/A</v>
      </c>
      <c r="KD83" s="146" t="e">
        <f t="shared" si="564"/>
        <v>#N/A</v>
      </c>
      <c r="KE83" s="146" t="e">
        <f t="shared" si="564"/>
        <v>#N/A</v>
      </c>
      <c r="KF83" s="146" t="e">
        <f t="shared" si="564"/>
        <v>#N/A</v>
      </c>
      <c r="KG83" s="146" t="e">
        <f t="shared" si="577"/>
        <v>#N/A</v>
      </c>
      <c r="KH83" s="146" t="e">
        <f t="shared" si="577"/>
        <v>#N/A</v>
      </c>
      <c r="KI83" s="146" t="e">
        <f t="shared" si="577"/>
        <v>#N/A</v>
      </c>
      <c r="KJ83" s="146" t="e">
        <f t="shared" si="577"/>
        <v>#N/A</v>
      </c>
      <c r="KK83" s="146" t="e">
        <f t="shared" si="577"/>
        <v>#N/A</v>
      </c>
      <c r="KL83" s="146" t="e">
        <f t="shared" si="577"/>
        <v>#N/A</v>
      </c>
      <c r="KM83" s="146" t="e">
        <f t="shared" si="577"/>
        <v>#N/A</v>
      </c>
      <c r="KN83" s="146" t="e">
        <f t="shared" si="577"/>
        <v>#N/A</v>
      </c>
      <c r="KO83" s="146" t="e">
        <f t="shared" si="577"/>
        <v>#N/A</v>
      </c>
      <c r="KP83" s="146" t="e">
        <f t="shared" si="577"/>
        <v>#N/A</v>
      </c>
      <c r="KQ83" s="146" t="e">
        <f t="shared" si="577"/>
        <v>#N/A</v>
      </c>
      <c r="KR83" s="146" t="e">
        <f t="shared" si="577"/>
        <v>#N/A</v>
      </c>
      <c r="KS83" s="146" t="e">
        <f t="shared" si="577"/>
        <v>#N/A</v>
      </c>
      <c r="KT83" s="146" t="e">
        <f t="shared" si="577"/>
        <v>#N/A</v>
      </c>
      <c r="KU83" s="146" t="e">
        <f t="shared" si="577"/>
        <v>#N/A</v>
      </c>
      <c r="KV83" s="146" t="e">
        <f t="shared" si="572"/>
        <v>#N/A</v>
      </c>
      <c r="KW83" s="146" t="e">
        <f t="shared" si="572"/>
        <v>#N/A</v>
      </c>
      <c r="KX83" s="146" t="e">
        <f t="shared" si="572"/>
        <v>#N/A</v>
      </c>
      <c r="KY83" s="146" t="e">
        <f t="shared" si="572"/>
        <v>#N/A</v>
      </c>
      <c r="KZ83" s="146" t="e">
        <f t="shared" si="572"/>
        <v>#N/A</v>
      </c>
      <c r="LA83" s="146" t="e">
        <f t="shared" si="572"/>
        <v>#N/A</v>
      </c>
      <c r="LB83" s="146" t="e">
        <f t="shared" si="572"/>
        <v>#N/A</v>
      </c>
      <c r="LC83" s="146" t="e">
        <f t="shared" si="572"/>
        <v>#N/A</v>
      </c>
      <c r="LD83" s="146" t="e">
        <f t="shared" si="572"/>
        <v>#N/A</v>
      </c>
      <c r="LE83" s="146" t="e">
        <f t="shared" si="572"/>
        <v>#N/A</v>
      </c>
      <c r="LF83" s="146" t="e">
        <f t="shared" si="572"/>
        <v>#N/A</v>
      </c>
      <c r="LG83" s="146" t="e">
        <f t="shared" si="572"/>
        <v>#N/A</v>
      </c>
      <c r="LH83" s="146" t="e">
        <f t="shared" si="572"/>
        <v>#N/A</v>
      </c>
      <c r="LI83" s="146" t="e">
        <f t="shared" si="572"/>
        <v>#N/A</v>
      </c>
      <c r="LJ83" s="146" t="e">
        <f t="shared" si="572"/>
        <v>#N/A</v>
      </c>
      <c r="LK83" s="146" t="e">
        <f t="shared" si="568"/>
        <v>#N/A</v>
      </c>
      <c r="LL83" s="146" t="e">
        <f t="shared" si="568"/>
        <v>#N/A</v>
      </c>
      <c r="LM83" s="146" t="e">
        <f t="shared" si="568"/>
        <v>#N/A</v>
      </c>
      <c r="LN83" s="146" t="e">
        <f t="shared" si="568"/>
        <v>#N/A</v>
      </c>
      <c r="LO83" s="146" t="e">
        <f t="shared" si="568"/>
        <v>#N/A</v>
      </c>
      <c r="LP83" s="146" t="e">
        <f t="shared" si="568"/>
        <v>#N/A</v>
      </c>
      <c r="LQ83" s="146" t="e">
        <f t="shared" si="568"/>
        <v>#N/A</v>
      </c>
      <c r="LR83" s="146" t="e">
        <f t="shared" si="568"/>
        <v>#N/A</v>
      </c>
      <c r="LS83" s="146" t="e">
        <f t="shared" si="568"/>
        <v>#N/A</v>
      </c>
      <c r="LT83" s="146" t="e">
        <f t="shared" si="568"/>
        <v>#N/A</v>
      </c>
      <c r="LU83" s="146" t="e">
        <f t="shared" si="568"/>
        <v>#N/A</v>
      </c>
      <c r="LV83" s="146" t="e">
        <f t="shared" si="568"/>
        <v>#N/A</v>
      </c>
      <c r="LW83" s="146" t="e">
        <f t="shared" si="568"/>
        <v>#N/A</v>
      </c>
      <c r="LX83" s="146" t="e">
        <f t="shared" si="568"/>
        <v>#N/A</v>
      </c>
      <c r="LY83" s="146" t="e">
        <f t="shared" si="568"/>
        <v>#N/A</v>
      </c>
      <c r="LZ83" s="146" t="e">
        <f t="shared" si="358"/>
        <v>#N/A</v>
      </c>
      <c r="MA83" s="146" t="e">
        <f t="shared" si="358"/>
        <v>#N/A</v>
      </c>
      <c r="MB83" s="146" t="e">
        <f t="shared" si="358"/>
        <v>#N/A</v>
      </c>
      <c r="MC83" s="146" t="e">
        <f t="shared" si="358"/>
        <v>#N/A</v>
      </c>
      <c r="MD83" s="146" t="e">
        <f t="shared" si="358"/>
        <v>#N/A</v>
      </c>
      <c r="ME83" s="146" t="e">
        <f t="shared" si="358"/>
        <v>#N/A</v>
      </c>
      <c r="MF83" s="146" t="e">
        <f t="shared" si="358"/>
        <v>#N/A</v>
      </c>
      <c r="MG83" s="146" t="e">
        <f t="shared" si="358"/>
        <v>#N/A</v>
      </c>
      <c r="MH83" s="146" t="e">
        <f t="shared" si="358"/>
        <v>#N/A</v>
      </c>
      <c r="MI83" s="146" t="e">
        <f t="shared" si="358"/>
        <v>#N/A</v>
      </c>
      <c r="MJ83" s="146" t="e">
        <f t="shared" si="358"/>
        <v>#N/A</v>
      </c>
      <c r="MK83" s="146" t="e">
        <f t="shared" si="358"/>
        <v>#N/A</v>
      </c>
      <c r="ML83" s="146" t="e">
        <f t="shared" si="358"/>
        <v>#N/A</v>
      </c>
      <c r="MM83" s="146" t="e">
        <f t="shared" si="358"/>
        <v>#N/A</v>
      </c>
      <c r="MN83" s="146" t="e">
        <f t="shared" si="358"/>
        <v>#N/A</v>
      </c>
      <c r="MO83" s="146" t="e">
        <f t="shared" si="366"/>
        <v>#N/A</v>
      </c>
      <c r="MP83" s="146" t="e">
        <f t="shared" si="565"/>
        <v>#N/A</v>
      </c>
      <c r="MQ83" s="146" t="e">
        <f t="shared" si="565"/>
        <v>#N/A</v>
      </c>
      <c r="MR83" s="146" t="e">
        <f t="shared" si="565"/>
        <v>#N/A</v>
      </c>
      <c r="MS83" s="146" t="e">
        <f t="shared" si="578"/>
        <v>#N/A</v>
      </c>
      <c r="MT83" s="146" t="e">
        <f t="shared" si="578"/>
        <v>#N/A</v>
      </c>
      <c r="MU83" s="146" t="e">
        <f t="shared" si="578"/>
        <v>#N/A</v>
      </c>
      <c r="MV83" s="146" t="e">
        <f t="shared" si="578"/>
        <v>#N/A</v>
      </c>
      <c r="MW83" s="146" t="e">
        <f t="shared" si="578"/>
        <v>#N/A</v>
      </c>
      <c r="MX83" s="146" t="e">
        <f t="shared" si="578"/>
        <v>#N/A</v>
      </c>
      <c r="MY83" s="146" t="e">
        <f t="shared" si="578"/>
        <v>#N/A</v>
      </c>
      <c r="MZ83" s="146" t="e">
        <f t="shared" si="578"/>
        <v>#N/A</v>
      </c>
      <c r="NA83" s="146" t="e">
        <f t="shared" si="578"/>
        <v>#N/A</v>
      </c>
      <c r="NB83" s="146" t="e">
        <f t="shared" si="578"/>
        <v>#N/A</v>
      </c>
      <c r="NC83" s="146" t="e">
        <f t="shared" si="578"/>
        <v>#N/A</v>
      </c>
      <c r="ND83" s="146" t="e">
        <f t="shared" si="578"/>
        <v>#N/A</v>
      </c>
      <c r="NE83" s="146" t="e">
        <f t="shared" si="578"/>
        <v>#N/A</v>
      </c>
      <c r="NF83" s="146" t="e">
        <f t="shared" si="578"/>
        <v>#N/A</v>
      </c>
      <c r="NG83" s="146" t="e">
        <f t="shared" si="578"/>
        <v>#N/A</v>
      </c>
      <c r="NH83" s="146" t="e">
        <f t="shared" si="573"/>
        <v>#N/A</v>
      </c>
      <c r="NI83" s="146" t="e">
        <f t="shared" si="573"/>
        <v>#N/A</v>
      </c>
      <c r="NJ83" s="146" t="e">
        <f t="shared" si="573"/>
        <v>#N/A</v>
      </c>
      <c r="NK83" s="146" t="e">
        <f t="shared" si="573"/>
        <v>#N/A</v>
      </c>
      <c r="NL83" s="146" t="e">
        <f t="shared" si="573"/>
        <v>#N/A</v>
      </c>
      <c r="NM83" s="146" t="e">
        <f t="shared" si="573"/>
        <v>#N/A</v>
      </c>
      <c r="NN83" s="146" t="e">
        <f t="shared" si="573"/>
        <v>#N/A</v>
      </c>
      <c r="NO83" s="146" t="e">
        <f t="shared" si="573"/>
        <v>#N/A</v>
      </c>
      <c r="NP83" s="146" t="e">
        <f t="shared" si="573"/>
        <v>#N/A</v>
      </c>
      <c r="NQ83" s="146" t="e">
        <f t="shared" si="573"/>
        <v>#N/A</v>
      </c>
      <c r="NR83" s="146" t="e">
        <f t="shared" si="573"/>
        <v>#N/A</v>
      </c>
      <c r="NS83" s="146" t="e">
        <f t="shared" si="573"/>
        <v>#N/A</v>
      </c>
      <c r="NT83" s="146" t="e">
        <f t="shared" si="573"/>
        <v>#N/A</v>
      </c>
      <c r="NU83" s="146" t="e">
        <f t="shared" si="573"/>
        <v>#N/A</v>
      </c>
      <c r="NV83" s="146" t="e">
        <f t="shared" si="573"/>
        <v>#N/A</v>
      </c>
      <c r="NW83" s="146" t="e">
        <f t="shared" si="569"/>
        <v>#N/A</v>
      </c>
      <c r="NX83" s="146" t="e">
        <f t="shared" si="569"/>
        <v>#N/A</v>
      </c>
      <c r="NY83" s="146" t="e">
        <f t="shared" si="569"/>
        <v>#N/A</v>
      </c>
      <c r="NZ83" s="146" t="e">
        <f t="shared" si="569"/>
        <v>#N/A</v>
      </c>
      <c r="OA83" s="146" t="e">
        <f t="shared" si="569"/>
        <v>#N/A</v>
      </c>
      <c r="OB83" s="146" t="e">
        <f t="shared" si="569"/>
        <v>#N/A</v>
      </c>
      <c r="OC83" s="146" t="e">
        <f t="shared" si="569"/>
        <v>#N/A</v>
      </c>
      <c r="OD83" s="146" t="e">
        <f t="shared" si="569"/>
        <v>#N/A</v>
      </c>
      <c r="OE83" s="146" t="e">
        <f t="shared" si="569"/>
        <v>#N/A</v>
      </c>
      <c r="OF83" s="146" t="e">
        <f t="shared" si="569"/>
        <v>#N/A</v>
      </c>
      <c r="OG83" s="146" t="e">
        <f t="shared" si="569"/>
        <v>#N/A</v>
      </c>
      <c r="OH83" s="146" t="e">
        <f t="shared" si="569"/>
        <v>#N/A</v>
      </c>
      <c r="OI83" s="146" t="e">
        <f t="shared" si="569"/>
        <v>#N/A</v>
      </c>
      <c r="OJ83" s="146" t="e">
        <f t="shared" si="569"/>
        <v>#N/A</v>
      </c>
      <c r="OK83" s="146" t="e">
        <f t="shared" si="569"/>
        <v>#N/A</v>
      </c>
      <c r="OL83" s="146" t="e">
        <f t="shared" si="359"/>
        <v>#N/A</v>
      </c>
      <c r="OM83" s="146" t="e">
        <f t="shared" si="359"/>
        <v>#N/A</v>
      </c>
      <c r="ON83" s="146" t="e">
        <f t="shared" si="359"/>
        <v>#N/A</v>
      </c>
      <c r="OO83" s="146" t="e">
        <f t="shared" si="359"/>
        <v>#N/A</v>
      </c>
      <c r="OP83" s="146" t="e">
        <f t="shared" si="359"/>
        <v>#N/A</v>
      </c>
      <c r="OQ83" s="146" t="e">
        <f t="shared" si="359"/>
        <v>#N/A</v>
      </c>
      <c r="OR83" s="146" t="e">
        <f t="shared" si="359"/>
        <v>#N/A</v>
      </c>
      <c r="OS83" s="146" t="e">
        <f t="shared" si="359"/>
        <v>#N/A</v>
      </c>
      <c r="OT83" s="146" t="e">
        <f t="shared" si="359"/>
        <v>#N/A</v>
      </c>
      <c r="OU83" s="146" t="e">
        <f t="shared" si="359"/>
        <v>#N/A</v>
      </c>
      <c r="OV83" s="146" t="e">
        <f t="shared" si="359"/>
        <v>#N/A</v>
      </c>
      <c r="OW83" s="146" t="e">
        <f t="shared" si="359"/>
        <v>#N/A</v>
      </c>
      <c r="OX83" s="146" t="e">
        <f t="shared" si="359"/>
        <v>#N/A</v>
      </c>
      <c r="OY83" s="146" t="e">
        <f t="shared" si="359"/>
        <v>#N/A</v>
      </c>
      <c r="OZ83" s="146" t="e">
        <f t="shared" si="359"/>
        <v>#N/A</v>
      </c>
      <c r="PA83" s="146" t="e">
        <f t="shared" si="367"/>
        <v>#N/A</v>
      </c>
      <c r="PB83" s="146" t="e">
        <f t="shared" si="349"/>
        <v>#N/A</v>
      </c>
      <c r="PC83" s="146" t="e">
        <f t="shared" si="349"/>
        <v>#N/A</v>
      </c>
      <c r="PD83" s="146" t="e">
        <f t="shared" si="349"/>
        <v>#N/A</v>
      </c>
      <c r="PE83" s="146" t="e">
        <f t="shared" si="349"/>
        <v>#N/A</v>
      </c>
      <c r="PF83" s="146" t="e">
        <f t="shared" si="349"/>
        <v>#N/A</v>
      </c>
      <c r="PG83" s="146" t="e">
        <f t="shared" si="349"/>
        <v>#N/A</v>
      </c>
      <c r="PH83" s="146" t="e">
        <f t="shared" si="349"/>
        <v>#N/A</v>
      </c>
      <c r="PI83" s="146" t="e">
        <f t="shared" si="349"/>
        <v>#N/A</v>
      </c>
    </row>
    <row r="84" spans="1:425" hidden="1" x14ac:dyDescent="0.45">
      <c r="A84" s="4">
        <v>81</v>
      </c>
      <c r="B84" s="319" t="str">
        <f>IFERROR(_xlfn.LOGNORM.INV(VLookups!$B$22,LN($G84),LN($K84)),"")</f>
        <v/>
      </c>
      <c r="C84" s="81"/>
      <c r="D84" s="319" t="str">
        <f>IFERROR(_xlfn.LOGNORM.INV(VLookups!$B$23,LN($G84),LN($K84)),"")</f>
        <v/>
      </c>
      <c r="E84" s="32" t="str">
        <f t="shared" si="350"/>
        <v/>
      </c>
      <c r="F84" s="32" t="str">
        <f t="shared" si="351"/>
        <v/>
      </c>
      <c r="G84" s="65" t="str">
        <f>IF(AND(C84&gt;0,NOT(ISBLANK(H84))),IF(VLOOKUP($C$3,VLookups!$A$17:$B$18,2,FALSE),C84*VLOOKUP(H84,VLookups!$A$4:$B$13,2,FALSE),C84),"")</f>
        <v/>
      </c>
      <c r="H84" s="21"/>
      <c r="I84" s="53"/>
      <c r="J84" s="237"/>
      <c r="K84" s="320" t="str">
        <f>IF(C84&gt;0,IF(ISBLANK(J84),IF(ISBLANK(H84),"",VLOOKUP(H84,VLookups!$A$4:$C$13,3,FALSE)),J84),"")</f>
        <v/>
      </c>
      <c r="L84" s="320" t="str">
        <f t="shared" si="352"/>
        <v/>
      </c>
      <c r="M84" s="67" t="str">
        <f t="shared" si="353"/>
        <v/>
      </c>
      <c r="N84" s="81"/>
      <c r="O84" s="230" t="str">
        <f>IF(AND(N84&gt;0,C84&gt;0,NOT(K84="")),ABS(VLOOKUP($N$1,VLookups!$A$27:$B$28,2,FALSE)-_xlfn.LOGNORM.DIST(N84,LN(G84),LN(K84),TRUE)),"")</f>
        <v/>
      </c>
      <c r="P84" s="80" t="str">
        <f>IF(AND($B84&gt;0,$C84&gt;0,$D84&gt;0,NOT(ISBLANK($H84))),_xlfn.LOGNORM.INV(ABS(VLOOKUP($N$1,VLookups!$A$27:$B$28,2,FALSE)-P$3),LN($G84),LN($K84)),"")</f>
        <v/>
      </c>
      <c r="Q84" s="79" t="str">
        <f>IF(AND($B84&gt;0,$C84&gt;0,$D84&gt;0,NOT(ISBLANK($H84))),_xlfn.LOGNORM.INV(ABS(VLOOKUP($N$1,VLookups!$A$27:$B$28,2,FALSE)-Q$3),LN($G84),LN($K84)),"")</f>
        <v/>
      </c>
      <c r="R84" s="80" t="str">
        <f>IF(AND($B84&gt;0,$C84&gt;0,$D84&gt;0,NOT(ISBLANK($H84))),_xlfn.LOGNORM.INV(ABS(VLOOKUP($N$1,VLookups!$A$27:$B$28,2,FALSE)-R$3),LN($G84),LN($K84)),"")</f>
        <v/>
      </c>
      <c r="S84" s="79" t="str">
        <f>IF(AND($B84&gt;0,$C84&gt;0,$D84&gt;0,NOT(ISBLANK($H84))),_xlfn.LOGNORM.INV(ABS(VLOOKUP($N$1,VLookups!$A$27:$B$28,2,FALSE)-S$3),LN($G84),LN($K84)),"")</f>
        <v/>
      </c>
      <c r="T84" s="80" t="str">
        <f>IF(AND($B84&gt;0,$C84&gt;0,$D84&gt;0,NOT(ISBLANK($H84))),_xlfn.LOGNORM.INV(ABS(VLOOKUP($N$1,VLookups!$A$27:$B$28,2,FALSE)-T$3),LN($G84),LN($K84)),"")</f>
        <v/>
      </c>
      <c r="U84" s="79" t="str">
        <f>IF(AND($B84&gt;0,$C84&gt;0,$D84&gt;0,NOT(ISBLANK($H84))),_xlfn.LOGNORM.INV(ABS(VLOOKUP($N$1,VLookups!$A$27:$B$28,2,FALSE)-U$3),LN($G84),LN($K84)),"")</f>
        <v/>
      </c>
      <c r="V84" s="5"/>
      <c r="W84" s="145" t="str">
        <f t="shared" si="354"/>
        <v/>
      </c>
      <c r="X84" s="145" t="str">
        <f t="shared" si="355"/>
        <v/>
      </c>
      <c r="Y84" s="46" t="str">
        <f t="shared" ref="Y84" si="581">IF(ISNONTEXT($W84),X84+$W84,"")</f>
        <v/>
      </c>
      <c r="Z84" s="46" t="str">
        <f t="shared" si="369"/>
        <v/>
      </c>
      <c r="AA84" s="46" t="str">
        <f t="shared" si="370"/>
        <v/>
      </c>
      <c r="AB84" s="46" t="str">
        <f t="shared" si="371"/>
        <v/>
      </c>
      <c r="AC84" s="46" t="str">
        <f t="shared" si="372"/>
        <v/>
      </c>
      <c r="AD84" s="46" t="str">
        <f t="shared" si="373"/>
        <v/>
      </c>
      <c r="AE84" s="46" t="str">
        <f t="shared" si="374"/>
        <v/>
      </c>
      <c r="AF84" s="46" t="str">
        <f t="shared" si="375"/>
        <v/>
      </c>
      <c r="AG84" s="46" t="str">
        <f t="shared" si="376"/>
        <v/>
      </c>
      <c r="AH84" s="46" t="str">
        <f t="shared" si="377"/>
        <v/>
      </c>
      <c r="AI84" s="46" t="str">
        <f t="shared" si="378"/>
        <v/>
      </c>
      <c r="AJ84" s="46" t="str">
        <f t="shared" si="379"/>
        <v/>
      </c>
      <c r="AK84" s="46" t="str">
        <f t="shared" si="380"/>
        <v/>
      </c>
      <c r="AL84" s="46" t="str">
        <f t="shared" si="381"/>
        <v/>
      </c>
      <c r="AM84" s="46" t="str">
        <f t="shared" si="382"/>
        <v/>
      </c>
      <c r="AN84" s="46" t="str">
        <f t="shared" si="383"/>
        <v/>
      </c>
      <c r="AO84" s="46" t="str">
        <f t="shared" si="384"/>
        <v/>
      </c>
      <c r="AP84" s="46" t="str">
        <f t="shared" si="385"/>
        <v/>
      </c>
      <c r="AQ84" s="46" t="str">
        <f t="shared" si="386"/>
        <v/>
      </c>
      <c r="AR84" s="46" t="str">
        <f t="shared" si="387"/>
        <v/>
      </c>
      <c r="AS84" s="46" t="str">
        <f t="shared" si="388"/>
        <v/>
      </c>
      <c r="AT84" s="46" t="str">
        <f t="shared" si="389"/>
        <v/>
      </c>
      <c r="AU84" s="46" t="str">
        <f t="shared" si="390"/>
        <v/>
      </c>
      <c r="AV84" s="46" t="str">
        <f t="shared" si="391"/>
        <v/>
      </c>
      <c r="AW84" s="46" t="str">
        <f t="shared" si="392"/>
        <v/>
      </c>
      <c r="AX84" s="46" t="str">
        <f t="shared" si="393"/>
        <v/>
      </c>
      <c r="AY84" s="46" t="str">
        <f t="shared" si="394"/>
        <v/>
      </c>
      <c r="AZ84" s="46" t="str">
        <f t="shared" si="395"/>
        <v/>
      </c>
      <c r="BA84" s="46" t="str">
        <f t="shared" si="396"/>
        <v/>
      </c>
      <c r="BB84" s="46" t="str">
        <f t="shared" si="397"/>
        <v/>
      </c>
      <c r="BC84" s="46" t="str">
        <f t="shared" si="398"/>
        <v/>
      </c>
      <c r="BD84" s="46" t="str">
        <f t="shared" si="399"/>
        <v/>
      </c>
      <c r="BE84" s="46" t="str">
        <f t="shared" si="400"/>
        <v/>
      </c>
      <c r="BF84" s="46" t="str">
        <f t="shared" si="401"/>
        <v/>
      </c>
      <c r="BG84" s="46" t="str">
        <f t="shared" si="402"/>
        <v/>
      </c>
      <c r="BH84" s="46" t="str">
        <f t="shared" si="403"/>
        <v/>
      </c>
      <c r="BI84" s="46" t="str">
        <f t="shared" si="404"/>
        <v/>
      </c>
      <c r="BJ84" s="46" t="str">
        <f t="shared" si="405"/>
        <v/>
      </c>
      <c r="BK84" s="46" t="str">
        <f t="shared" si="406"/>
        <v/>
      </c>
      <c r="BL84" s="46" t="str">
        <f t="shared" si="407"/>
        <v/>
      </c>
      <c r="BM84" s="46" t="str">
        <f t="shared" si="408"/>
        <v/>
      </c>
      <c r="BN84" s="46" t="str">
        <f t="shared" si="409"/>
        <v/>
      </c>
      <c r="BO84" s="46" t="str">
        <f t="shared" si="410"/>
        <v/>
      </c>
      <c r="BP84" s="46" t="str">
        <f t="shared" si="411"/>
        <v/>
      </c>
      <c r="BQ84" s="46" t="str">
        <f t="shared" si="412"/>
        <v/>
      </c>
      <c r="BR84" s="46" t="str">
        <f t="shared" si="413"/>
        <v/>
      </c>
      <c r="BS84" s="46" t="str">
        <f t="shared" si="414"/>
        <v/>
      </c>
      <c r="BT84" s="46" t="str">
        <f t="shared" si="415"/>
        <v/>
      </c>
      <c r="BU84" s="46" t="str">
        <f t="shared" si="416"/>
        <v/>
      </c>
      <c r="BV84" s="46" t="str">
        <f t="shared" si="417"/>
        <v/>
      </c>
      <c r="BW84" s="46" t="str">
        <f t="shared" si="418"/>
        <v/>
      </c>
      <c r="BX84" s="46" t="str">
        <f t="shared" si="419"/>
        <v/>
      </c>
      <c r="BY84" s="46" t="str">
        <f t="shared" si="420"/>
        <v/>
      </c>
      <c r="BZ84" s="46" t="str">
        <f t="shared" si="421"/>
        <v/>
      </c>
      <c r="CA84" s="46" t="str">
        <f t="shared" si="422"/>
        <v/>
      </c>
      <c r="CB84" s="46" t="str">
        <f t="shared" si="423"/>
        <v/>
      </c>
      <c r="CC84" s="46" t="str">
        <f t="shared" si="424"/>
        <v/>
      </c>
      <c r="CD84" s="46" t="str">
        <f t="shared" si="425"/>
        <v/>
      </c>
      <c r="CE84" s="46" t="str">
        <f t="shared" si="426"/>
        <v/>
      </c>
      <c r="CF84" s="46" t="str">
        <f t="shared" si="427"/>
        <v/>
      </c>
      <c r="CG84" s="46" t="str">
        <f t="shared" si="428"/>
        <v/>
      </c>
      <c r="CH84" s="46" t="str">
        <f t="shared" si="429"/>
        <v/>
      </c>
      <c r="CI84" s="46" t="str">
        <f t="shared" si="430"/>
        <v/>
      </c>
      <c r="CJ84" s="46" t="str">
        <f t="shared" si="431"/>
        <v/>
      </c>
      <c r="CK84" s="46" t="str">
        <f t="shared" si="362"/>
        <v/>
      </c>
      <c r="CL84" s="46" t="str">
        <f t="shared" si="432"/>
        <v/>
      </c>
      <c r="CM84" s="46" t="str">
        <f t="shared" si="433"/>
        <v/>
      </c>
      <c r="CN84" s="46" t="str">
        <f t="shared" si="434"/>
        <v/>
      </c>
      <c r="CO84" s="46" t="str">
        <f t="shared" si="435"/>
        <v/>
      </c>
      <c r="CP84" s="46" t="str">
        <f t="shared" si="436"/>
        <v/>
      </c>
      <c r="CQ84" s="46" t="str">
        <f t="shared" si="437"/>
        <v/>
      </c>
      <c r="CR84" s="46" t="str">
        <f t="shared" si="438"/>
        <v/>
      </c>
      <c r="CS84" s="46" t="str">
        <f t="shared" si="439"/>
        <v/>
      </c>
      <c r="CT84" s="46" t="str">
        <f t="shared" si="440"/>
        <v/>
      </c>
      <c r="CU84" s="46" t="str">
        <f t="shared" si="441"/>
        <v/>
      </c>
      <c r="CV84" s="46" t="str">
        <f t="shared" si="442"/>
        <v/>
      </c>
      <c r="CW84" s="46" t="str">
        <f t="shared" si="443"/>
        <v/>
      </c>
      <c r="CX84" s="46" t="str">
        <f t="shared" si="444"/>
        <v/>
      </c>
      <c r="CY84" s="46" t="str">
        <f t="shared" si="445"/>
        <v/>
      </c>
      <c r="CZ84" s="46" t="str">
        <f t="shared" si="446"/>
        <v/>
      </c>
      <c r="DA84" s="46" t="str">
        <f t="shared" si="447"/>
        <v/>
      </c>
      <c r="DB84" s="46" t="str">
        <f t="shared" si="448"/>
        <v/>
      </c>
      <c r="DC84" s="46" t="str">
        <f t="shared" si="449"/>
        <v/>
      </c>
      <c r="DD84" s="46" t="str">
        <f t="shared" si="450"/>
        <v/>
      </c>
      <c r="DE84" s="46" t="str">
        <f t="shared" si="451"/>
        <v/>
      </c>
      <c r="DF84" s="46" t="str">
        <f t="shared" si="452"/>
        <v/>
      </c>
      <c r="DG84" s="46" t="str">
        <f t="shared" si="453"/>
        <v/>
      </c>
      <c r="DH84" s="46" t="str">
        <f t="shared" si="454"/>
        <v/>
      </c>
      <c r="DI84" s="46" t="str">
        <f t="shared" si="455"/>
        <v/>
      </c>
      <c r="DJ84" s="46" t="str">
        <f t="shared" si="456"/>
        <v/>
      </c>
      <c r="DK84" s="46" t="str">
        <f t="shared" si="457"/>
        <v/>
      </c>
      <c r="DL84" s="46" t="str">
        <f t="shared" si="458"/>
        <v/>
      </c>
      <c r="DM84" s="46" t="str">
        <f t="shared" si="459"/>
        <v/>
      </c>
      <c r="DN84" s="46" t="str">
        <f t="shared" si="460"/>
        <v/>
      </c>
      <c r="DO84" s="46" t="str">
        <f t="shared" si="461"/>
        <v/>
      </c>
      <c r="DP84" s="46" t="str">
        <f t="shared" si="462"/>
        <v/>
      </c>
      <c r="DQ84" s="46" t="str">
        <f t="shared" si="463"/>
        <v/>
      </c>
      <c r="DR84" s="46" t="str">
        <f t="shared" si="464"/>
        <v/>
      </c>
      <c r="DS84" s="46" t="str">
        <f t="shared" si="465"/>
        <v/>
      </c>
      <c r="DT84" s="46" t="str">
        <f t="shared" si="466"/>
        <v/>
      </c>
      <c r="DU84" s="46" t="str">
        <f t="shared" si="467"/>
        <v/>
      </c>
      <c r="DV84" s="46" t="str">
        <f t="shared" si="468"/>
        <v/>
      </c>
      <c r="DW84" s="46" t="str">
        <f t="shared" si="469"/>
        <v/>
      </c>
      <c r="DX84" s="46" t="str">
        <f t="shared" si="470"/>
        <v/>
      </c>
      <c r="DY84" s="46" t="str">
        <f t="shared" si="471"/>
        <v/>
      </c>
      <c r="DZ84" s="46" t="str">
        <f t="shared" si="472"/>
        <v/>
      </c>
      <c r="EA84" s="46" t="str">
        <f t="shared" si="473"/>
        <v/>
      </c>
      <c r="EB84" s="46" t="str">
        <f t="shared" si="474"/>
        <v/>
      </c>
      <c r="EC84" s="46" t="str">
        <f t="shared" si="475"/>
        <v/>
      </c>
      <c r="ED84" s="46" t="str">
        <f t="shared" si="476"/>
        <v/>
      </c>
      <c r="EE84" s="46" t="str">
        <f t="shared" si="477"/>
        <v/>
      </c>
      <c r="EF84" s="46" t="str">
        <f t="shared" si="478"/>
        <v/>
      </c>
      <c r="EG84" s="46" t="str">
        <f t="shared" si="479"/>
        <v/>
      </c>
      <c r="EH84" s="46" t="str">
        <f t="shared" si="480"/>
        <v/>
      </c>
      <c r="EI84" s="46" t="str">
        <f t="shared" si="481"/>
        <v/>
      </c>
      <c r="EJ84" s="46" t="str">
        <f t="shared" si="482"/>
        <v/>
      </c>
      <c r="EK84" s="46" t="str">
        <f t="shared" si="483"/>
        <v/>
      </c>
      <c r="EL84" s="46" t="str">
        <f t="shared" si="484"/>
        <v/>
      </c>
      <c r="EM84" s="46" t="str">
        <f t="shared" si="485"/>
        <v/>
      </c>
      <c r="EN84" s="46" t="str">
        <f t="shared" si="486"/>
        <v/>
      </c>
      <c r="EO84" s="46" t="str">
        <f t="shared" si="487"/>
        <v/>
      </c>
      <c r="EP84" s="46" t="str">
        <f t="shared" si="488"/>
        <v/>
      </c>
      <c r="EQ84" s="46" t="str">
        <f t="shared" si="489"/>
        <v/>
      </c>
      <c r="ER84" s="46" t="str">
        <f t="shared" si="490"/>
        <v/>
      </c>
      <c r="ES84" s="46" t="str">
        <f t="shared" si="491"/>
        <v/>
      </c>
      <c r="ET84" s="46" t="str">
        <f t="shared" si="492"/>
        <v/>
      </c>
      <c r="EU84" s="46" t="str">
        <f t="shared" si="493"/>
        <v/>
      </c>
      <c r="EV84" s="46" t="str">
        <f t="shared" si="494"/>
        <v/>
      </c>
      <c r="EW84" s="46" t="str">
        <f t="shared" si="363"/>
        <v/>
      </c>
      <c r="EX84" s="46" t="str">
        <f t="shared" si="495"/>
        <v/>
      </c>
      <c r="EY84" s="46" t="str">
        <f t="shared" si="496"/>
        <v/>
      </c>
      <c r="EZ84" s="46" t="str">
        <f t="shared" si="497"/>
        <v/>
      </c>
      <c r="FA84" s="46" t="str">
        <f t="shared" si="498"/>
        <v/>
      </c>
      <c r="FB84" s="46" t="str">
        <f t="shared" si="499"/>
        <v/>
      </c>
      <c r="FC84" s="46" t="str">
        <f t="shared" si="500"/>
        <v/>
      </c>
      <c r="FD84" s="46" t="str">
        <f t="shared" si="501"/>
        <v/>
      </c>
      <c r="FE84" s="46" t="str">
        <f t="shared" si="502"/>
        <v/>
      </c>
      <c r="FF84" s="46" t="str">
        <f t="shared" si="503"/>
        <v/>
      </c>
      <c r="FG84" s="46" t="str">
        <f t="shared" si="504"/>
        <v/>
      </c>
      <c r="FH84" s="46" t="str">
        <f t="shared" si="505"/>
        <v/>
      </c>
      <c r="FI84" s="46" t="str">
        <f t="shared" si="506"/>
        <v/>
      </c>
      <c r="FJ84" s="46" t="str">
        <f t="shared" si="507"/>
        <v/>
      </c>
      <c r="FK84" s="46" t="str">
        <f t="shared" si="508"/>
        <v/>
      </c>
      <c r="FL84" s="46" t="str">
        <f t="shared" si="509"/>
        <v/>
      </c>
      <c r="FM84" s="46" t="str">
        <f t="shared" si="510"/>
        <v/>
      </c>
      <c r="FN84" s="46" t="str">
        <f t="shared" si="511"/>
        <v/>
      </c>
      <c r="FO84" s="46" t="str">
        <f t="shared" si="512"/>
        <v/>
      </c>
      <c r="FP84" s="46" t="str">
        <f t="shared" si="513"/>
        <v/>
      </c>
      <c r="FQ84" s="46" t="str">
        <f t="shared" si="514"/>
        <v/>
      </c>
      <c r="FR84" s="46" t="str">
        <f t="shared" si="515"/>
        <v/>
      </c>
      <c r="FS84" s="46" t="str">
        <f t="shared" si="516"/>
        <v/>
      </c>
      <c r="FT84" s="46" t="str">
        <f t="shared" si="517"/>
        <v/>
      </c>
      <c r="FU84" s="46" t="str">
        <f t="shared" si="518"/>
        <v/>
      </c>
      <c r="FV84" s="46" t="str">
        <f t="shared" si="519"/>
        <v/>
      </c>
      <c r="FW84" s="46" t="str">
        <f t="shared" si="520"/>
        <v/>
      </c>
      <c r="FX84" s="46" t="str">
        <f t="shared" si="521"/>
        <v/>
      </c>
      <c r="FY84" s="46" t="str">
        <f t="shared" si="522"/>
        <v/>
      </c>
      <c r="FZ84" s="46" t="str">
        <f t="shared" si="523"/>
        <v/>
      </c>
      <c r="GA84" s="46" t="str">
        <f t="shared" si="524"/>
        <v/>
      </c>
      <c r="GB84" s="46" t="str">
        <f t="shared" si="525"/>
        <v/>
      </c>
      <c r="GC84" s="46" t="str">
        <f t="shared" si="526"/>
        <v/>
      </c>
      <c r="GD84" s="46" t="str">
        <f t="shared" si="527"/>
        <v/>
      </c>
      <c r="GE84" s="46" t="str">
        <f t="shared" si="528"/>
        <v/>
      </c>
      <c r="GF84" s="46" t="str">
        <f t="shared" si="529"/>
        <v/>
      </c>
      <c r="GG84" s="46" t="str">
        <f t="shared" si="530"/>
        <v/>
      </c>
      <c r="GH84" s="46" t="str">
        <f t="shared" si="531"/>
        <v/>
      </c>
      <c r="GI84" s="46" t="str">
        <f t="shared" si="532"/>
        <v/>
      </c>
      <c r="GJ84" s="46" t="str">
        <f t="shared" si="533"/>
        <v/>
      </c>
      <c r="GK84" s="46" t="str">
        <f t="shared" si="534"/>
        <v/>
      </c>
      <c r="GL84" s="46" t="str">
        <f t="shared" si="535"/>
        <v/>
      </c>
      <c r="GM84" s="46" t="str">
        <f t="shared" si="536"/>
        <v/>
      </c>
      <c r="GN84" s="46" t="str">
        <f t="shared" si="537"/>
        <v/>
      </c>
      <c r="GO84" s="46" t="str">
        <f t="shared" si="538"/>
        <v/>
      </c>
      <c r="GP84" s="46" t="str">
        <f t="shared" si="539"/>
        <v/>
      </c>
      <c r="GQ84" s="46" t="str">
        <f t="shared" si="540"/>
        <v/>
      </c>
      <c r="GR84" s="46" t="str">
        <f t="shared" si="541"/>
        <v/>
      </c>
      <c r="GS84" s="46" t="str">
        <f t="shared" si="542"/>
        <v/>
      </c>
      <c r="GT84" s="46" t="str">
        <f t="shared" si="543"/>
        <v/>
      </c>
      <c r="GU84" s="46" t="str">
        <f t="shared" si="544"/>
        <v/>
      </c>
      <c r="GV84" s="46" t="str">
        <f t="shared" si="545"/>
        <v/>
      </c>
      <c r="GW84" s="46" t="str">
        <f t="shared" si="546"/>
        <v/>
      </c>
      <c r="GX84" s="46" t="str">
        <f t="shared" si="547"/>
        <v/>
      </c>
      <c r="GY84" s="46" t="str">
        <f t="shared" si="548"/>
        <v/>
      </c>
      <c r="GZ84" s="46" t="str">
        <f t="shared" si="549"/>
        <v/>
      </c>
      <c r="HA84" s="46" t="str">
        <f t="shared" si="550"/>
        <v/>
      </c>
      <c r="HB84" s="46" t="str">
        <f t="shared" si="551"/>
        <v/>
      </c>
      <c r="HC84" s="46" t="str">
        <f t="shared" si="552"/>
        <v/>
      </c>
      <c r="HD84" s="46" t="str">
        <f t="shared" si="553"/>
        <v/>
      </c>
      <c r="HE84" s="46" t="str">
        <f t="shared" si="554"/>
        <v/>
      </c>
      <c r="HF84" s="46" t="str">
        <f t="shared" si="555"/>
        <v/>
      </c>
      <c r="HG84" s="46" t="str">
        <f t="shared" si="556"/>
        <v/>
      </c>
      <c r="HH84" s="46" t="str">
        <f t="shared" si="557"/>
        <v/>
      </c>
      <c r="HI84" s="46" t="str">
        <f t="shared" si="364"/>
        <v/>
      </c>
      <c r="HJ84" s="46" t="str">
        <f t="shared" ref="HJ84:HJ103" si="582">IF(ISNONTEXT($W84),HI84+$W84,"")</f>
        <v/>
      </c>
      <c r="HK84" s="46" t="str">
        <f t="shared" ref="HK84:HK103" si="583">IF(ISNONTEXT($W84),HJ84+$W84,"")</f>
        <v/>
      </c>
      <c r="HL84" s="46" t="str">
        <f t="shared" ref="HL84:HL103" si="584">IF(ISNONTEXT($W84),HK84+$W84,"")</f>
        <v/>
      </c>
      <c r="HM84" s="46" t="str">
        <f t="shared" ref="HM84:HM103" si="585">IF(ISNONTEXT($W84),HL84+$W84,"")</f>
        <v/>
      </c>
      <c r="HN84" s="46" t="str">
        <f t="shared" ref="HN84:HN103" si="586">IF(ISNONTEXT($W84),HM84+$W84,"")</f>
        <v/>
      </c>
      <c r="HO84" s="46" t="str">
        <f t="shared" ref="HO84:HO103" si="587">IF(ISNONTEXT($W84),HN84+$W84,"")</f>
        <v/>
      </c>
      <c r="HP84" s="46" t="str">
        <f t="shared" ref="HP84:HP103" si="588">IF(ISNONTEXT($W84),HO84+$W84,"")</f>
        <v/>
      </c>
      <c r="HQ84" s="146" t="e">
        <f t="shared" si="348"/>
        <v>#N/A</v>
      </c>
      <c r="HR84" s="146" t="e">
        <f t="shared" si="563"/>
        <v>#N/A</v>
      </c>
      <c r="HS84" s="146" t="e">
        <f t="shared" si="563"/>
        <v>#N/A</v>
      </c>
      <c r="HT84" s="146" t="e">
        <f t="shared" si="563"/>
        <v>#N/A</v>
      </c>
      <c r="HU84" s="146" t="e">
        <f t="shared" si="576"/>
        <v>#N/A</v>
      </c>
      <c r="HV84" s="146" t="e">
        <f t="shared" si="576"/>
        <v>#N/A</v>
      </c>
      <c r="HW84" s="146" t="e">
        <f t="shared" si="576"/>
        <v>#N/A</v>
      </c>
      <c r="HX84" s="146" t="e">
        <f t="shared" si="576"/>
        <v>#N/A</v>
      </c>
      <c r="HY84" s="146" t="e">
        <f t="shared" si="576"/>
        <v>#N/A</v>
      </c>
      <c r="HZ84" s="146" t="e">
        <f t="shared" si="576"/>
        <v>#N/A</v>
      </c>
      <c r="IA84" s="146" t="e">
        <f t="shared" si="576"/>
        <v>#N/A</v>
      </c>
      <c r="IB84" s="146" t="e">
        <f t="shared" si="576"/>
        <v>#N/A</v>
      </c>
      <c r="IC84" s="146" t="e">
        <f t="shared" si="576"/>
        <v>#N/A</v>
      </c>
      <c r="ID84" s="146" t="e">
        <f t="shared" si="576"/>
        <v>#N/A</v>
      </c>
      <c r="IE84" s="146" t="e">
        <f t="shared" si="576"/>
        <v>#N/A</v>
      </c>
      <c r="IF84" s="146" t="e">
        <f t="shared" si="576"/>
        <v>#N/A</v>
      </c>
      <c r="IG84" s="146" t="e">
        <f t="shared" si="576"/>
        <v>#N/A</v>
      </c>
      <c r="IH84" s="146" t="e">
        <f t="shared" si="576"/>
        <v>#N/A</v>
      </c>
      <c r="II84" s="146" t="e">
        <f t="shared" si="576"/>
        <v>#N/A</v>
      </c>
      <c r="IJ84" s="146" t="e">
        <f t="shared" si="571"/>
        <v>#N/A</v>
      </c>
      <c r="IK84" s="146" t="e">
        <f t="shared" si="571"/>
        <v>#N/A</v>
      </c>
      <c r="IL84" s="146" t="e">
        <f t="shared" si="571"/>
        <v>#N/A</v>
      </c>
      <c r="IM84" s="146" t="e">
        <f t="shared" si="571"/>
        <v>#N/A</v>
      </c>
      <c r="IN84" s="146" t="e">
        <f t="shared" si="571"/>
        <v>#N/A</v>
      </c>
      <c r="IO84" s="146" t="e">
        <f t="shared" si="571"/>
        <v>#N/A</v>
      </c>
      <c r="IP84" s="146" t="e">
        <f t="shared" si="571"/>
        <v>#N/A</v>
      </c>
      <c r="IQ84" s="146" t="e">
        <f t="shared" si="571"/>
        <v>#N/A</v>
      </c>
      <c r="IR84" s="146" t="e">
        <f t="shared" si="571"/>
        <v>#N/A</v>
      </c>
      <c r="IS84" s="146" t="e">
        <f t="shared" si="571"/>
        <v>#N/A</v>
      </c>
      <c r="IT84" s="146" t="e">
        <f t="shared" si="571"/>
        <v>#N/A</v>
      </c>
      <c r="IU84" s="146" t="e">
        <f t="shared" si="571"/>
        <v>#N/A</v>
      </c>
      <c r="IV84" s="146" t="e">
        <f t="shared" si="571"/>
        <v>#N/A</v>
      </c>
      <c r="IW84" s="146" t="e">
        <f t="shared" si="571"/>
        <v>#N/A</v>
      </c>
      <c r="IX84" s="146" t="e">
        <f t="shared" si="571"/>
        <v>#N/A</v>
      </c>
      <c r="IY84" s="146" t="e">
        <f t="shared" si="567"/>
        <v>#N/A</v>
      </c>
      <c r="IZ84" s="146" t="e">
        <f t="shared" si="567"/>
        <v>#N/A</v>
      </c>
      <c r="JA84" s="146" t="e">
        <f t="shared" si="567"/>
        <v>#N/A</v>
      </c>
      <c r="JB84" s="146" t="e">
        <f t="shared" si="567"/>
        <v>#N/A</v>
      </c>
      <c r="JC84" s="146" t="e">
        <f t="shared" si="567"/>
        <v>#N/A</v>
      </c>
      <c r="JD84" s="146" t="e">
        <f t="shared" si="567"/>
        <v>#N/A</v>
      </c>
      <c r="JE84" s="146" t="e">
        <f t="shared" si="567"/>
        <v>#N/A</v>
      </c>
      <c r="JF84" s="146" t="e">
        <f t="shared" si="567"/>
        <v>#N/A</v>
      </c>
      <c r="JG84" s="146" t="e">
        <f t="shared" si="567"/>
        <v>#N/A</v>
      </c>
      <c r="JH84" s="146" t="e">
        <f t="shared" si="567"/>
        <v>#N/A</v>
      </c>
      <c r="JI84" s="146" t="e">
        <f t="shared" si="567"/>
        <v>#N/A</v>
      </c>
      <c r="JJ84" s="146" t="e">
        <f t="shared" si="567"/>
        <v>#N/A</v>
      </c>
      <c r="JK84" s="146" t="e">
        <f t="shared" si="567"/>
        <v>#N/A</v>
      </c>
      <c r="JL84" s="146" t="e">
        <f t="shared" si="567"/>
        <v>#N/A</v>
      </c>
      <c r="JM84" s="146" t="e">
        <f t="shared" si="567"/>
        <v>#N/A</v>
      </c>
      <c r="JN84" s="146" t="e">
        <f t="shared" si="357"/>
        <v>#N/A</v>
      </c>
      <c r="JO84" s="146" t="e">
        <f t="shared" si="357"/>
        <v>#N/A</v>
      </c>
      <c r="JP84" s="146" t="e">
        <f t="shared" si="357"/>
        <v>#N/A</v>
      </c>
      <c r="JQ84" s="146" t="e">
        <f t="shared" si="357"/>
        <v>#N/A</v>
      </c>
      <c r="JR84" s="146" t="e">
        <f t="shared" si="357"/>
        <v>#N/A</v>
      </c>
      <c r="JS84" s="146" t="e">
        <f t="shared" si="357"/>
        <v>#N/A</v>
      </c>
      <c r="JT84" s="146" t="e">
        <f t="shared" si="357"/>
        <v>#N/A</v>
      </c>
      <c r="JU84" s="146" t="e">
        <f t="shared" si="357"/>
        <v>#N/A</v>
      </c>
      <c r="JV84" s="146" t="e">
        <f t="shared" si="357"/>
        <v>#N/A</v>
      </c>
      <c r="JW84" s="146" t="e">
        <f t="shared" si="357"/>
        <v>#N/A</v>
      </c>
      <c r="JX84" s="146" t="e">
        <f t="shared" si="357"/>
        <v>#N/A</v>
      </c>
      <c r="JY84" s="146" t="e">
        <f t="shared" si="357"/>
        <v>#N/A</v>
      </c>
      <c r="JZ84" s="146" t="e">
        <f t="shared" si="357"/>
        <v>#N/A</v>
      </c>
      <c r="KA84" s="146" t="e">
        <f t="shared" si="357"/>
        <v>#N/A</v>
      </c>
      <c r="KB84" s="146" t="e">
        <f t="shared" si="357"/>
        <v>#N/A</v>
      </c>
      <c r="KC84" s="146" t="e">
        <f t="shared" si="365"/>
        <v>#N/A</v>
      </c>
      <c r="KD84" s="146" t="e">
        <f t="shared" si="564"/>
        <v>#N/A</v>
      </c>
      <c r="KE84" s="146" t="e">
        <f t="shared" si="564"/>
        <v>#N/A</v>
      </c>
      <c r="KF84" s="146" t="e">
        <f t="shared" si="564"/>
        <v>#N/A</v>
      </c>
      <c r="KG84" s="146" t="e">
        <f t="shared" si="577"/>
        <v>#N/A</v>
      </c>
      <c r="KH84" s="146" t="e">
        <f t="shared" si="577"/>
        <v>#N/A</v>
      </c>
      <c r="KI84" s="146" t="e">
        <f t="shared" si="577"/>
        <v>#N/A</v>
      </c>
      <c r="KJ84" s="146" t="e">
        <f t="shared" si="577"/>
        <v>#N/A</v>
      </c>
      <c r="KK84" s="146" t="e">
        <f t="shared" si="577"/>
        <v>#N/A</v>
      </c>
      <c r="KL84" s="146" t="e">
        <f t="shared" si="577"/>
        <v>#N/A</v>
      </c>
      <c r="KM84" s="146" t="e">
        <f t="shared" si="577"/>
        <v>#N/A</v>
      </c>
      <c r="KN84" s="146" t="e">
        <f t="shared" si="577"/>
        <v>#N/A</v>
      </c>
      <c r="KO84" s="146" t="e">
        <f t="shared" si="577"/>
        <v>#N/A</v>
      </c>
      <c r="KP84" s="146" t="e">
        <f t="shared" si="577"/>
        <v>#N/A</v>
      </c>
      <c r="KQ84" s="146" t="e">
        <f t="shared" si="577"/>
        <v>#N/A</v>
      </c>
      <c r="KR84" s="146" t="e">
        <f t="shared" si="577"/>
        <v>#N/A</v>
      </c>
      <c r="KS84" s="146" t="e">
        <f t="shared" si="577"/>
        <v>#N/A</v>
      </c>
      <c r="KT84" s="146" t="e">
        <f t="shared" si="577"/>
        <v>#N/A</v>
      </c>
      <c r="KU84" s="146" t="e">
        <f t="shared" si="577"/>
        <v>#N/A</v>
      </c>
      <c r="KV84" s="146" t="e">
        <f t="shared" si="572"/>
        <v>#N/A</v>
      </c>
      <c r="KW84" s="146" t="e">
        <f t="shared" si="572"/>
        <v>#N/A</v>
      </c>
      <c r="KX84" s="146" t="e">
        <f t="shared" si="572"/>
        <v>#N/A</v>
      </c>
      <c r="KY84" s="146" t="e">
        <f t="shared" si="572"/>
        <v>#N/A</v>
      </c>
      <c r="KZ84" s="146" t="e">
        <f t="shared" si="572"/>
        <v>#N/A</v>
      </c>
      <c r="LA84" s="146" t="e">
        <f t="shared" si="572"/>
        <v>#N/A</v>
      </c>
      <c r="LB84" s="146" t="e">
        <f t="shared" si="572"/>
        <v>#N/A</v>
      </c>
      <c r="LC84" s="146" t="e">
        <f t="shared" si="572"/>
        <v>#N/A</v>
      </c>
      <c r="LD84" s="146" t="e">
        <f t="shared" si="572"/>
        <v>#N/A</v>
      </c>
      <c r="LE84" s="146" t="e">
        <f t="shared" si="572"/>
        <v>#N/A</v>
      </c>
      <c r="LF84" s="146" t="e">
        <f t="shared" si="572"/>
        <v>#N/A</v>
      </c>
      <c r="LG84" s="146" t="e">
        <f t="shared" si="572"/>
        <v>#N/A</v>
      </c>
      <c r="LH84" s="146" t="e">
        <f t="shared" si="572"/>
        <v>#N/A</v>
      </c>
      <c r="LI84" s="146" t="e">
        <f t="shared" si="572"/>
        <v>#N/A</v>
      </c>
      <c r="LJ84" s="146" t="e">
        <f t="shared" si="572"/>
        <v>#N/A</v>
      </c>
      <c r="LK84" s="146" t="e">
        <f t="shared" si="568"/>
        <v>#N/A</v>
      </c>
      <c r="LL84" s="146" t="e">
        <f t="shared" si="568"/>
        <v>#N/A</v>
      </c>
      <c r="LM84" s="146" t="e">
        <f t="shared" si="568"/>
        <v>#N/A</v>
      </c>
      <c r="LN84" s="146" t="e">
        <f t="shared" si="568"/>
        <v>#N/A</v>
      </c>
      <c r="LO84" s="146" t="e">
        <f t="shared" si="568"/>
        <v>#N/A</v>
      </c>
      <c r="LP84" s="146" t="e">
        <f t="shared" si="568"/>
        <v>#N/A</v>
      </c>
      <c r="LQ84" s="146" t="e">
        <f t="shared" si="568"/>
        <v>#N/A</v>
      </c>
      <c r="LR84" s="146" t="e">
        <f t="shared" si="568"/>
        <v>#N/A</v>
      </c>
      <c r="LS84" s="146" t="e">
        <f t="shared" si="568"/>
        <v>#N/A</v>
      </c>
      <c r="LT84" s="146" t="e">
        <f t="shared" si="568"/>
        <v>#N/A</v>
      </c>
      <c r="LU84" s="146" t="e">
        <f t="shared" si="568"/>
        <v>#N/A</v>
      </c>
      <c r="LV84" s="146" t="e">
        <f t="shared" si="568"/>
        <v>#N/A</v>
      </c>
      <c r="LW84" s="146" t="e">
        <f t="shared" si="568"/>
        <v>#N/A</v>
      </c>
      <c r="LX84" s="146" t="e">
        <f t="shared" si="568"/>
        <v>#N/A</v>
      </c>
      <c r="LY84" s="146" t="e">
        <f t="shared" si="568"/>
        <v>#N/A</v>
      </c>
      <c r="LZ84" s="146" t="e">
        <f t="shared" si="358"/>
        <v>#N/A</v>
      </c>
      <c r="MA84" s="146" t="e">
        <f t="shared" si="358"/>
        <v>#N/A</v>
      </c>
      <c r="MB84" s="146" t="e">
        <f t="shared" si="358"/>
        <v>#N/A</v>
      </c>
      <c r="MC84" s="146" t="e">
        <f t="shared" si="358"/>
        <v>#N/A</v>
      </c>
      <c r="MD84" s="146" t="e">
        <f t="shared" si="358"/>
        <v>#N/A</v>
      </c>
      <c r="ME84" s="146" t="e">
        <f t="shared" si="358"/>
        <v>#N/A</v>
      </c>
      <c r="MF84" s="146" t="e">
        <f t="shared" si="358"/>
        <v>#N/A</v>
      </c>
      <c r="MG84" s="146" t="e">
        <f t="shared" si="358"/>
        <v>#N/A</v>
      </c>
      <c r="MH84" s="146" t="e">
        <f t="shared" si="358"/>
        <v>#N/A</v>
      </c>
      <c r="MI84" s="146" t="e">
        <f t="shared" si="358"/>
        <v>#N/A</v>
      </c>
      <c r="MJ84" s="146" t="e">
        <f t="shared" si="358"/>
        <v>#N/A</v>
      </c>
      <c r="MK84" s="146" t="e">
        <f t="shared" si="358"/>
        <v>#N/A</v>
      </c>
      <c r="ML84" s="146" t="e">
        <f t="shared" si="358"/>
        <v>#N/A</v>
      </c>
      <c r="MM84" s="146" t="e">
        <f t="shared" si="358"/>
        <v>#N/A</v>
      </c>
      <c r="MN84" s="146" t="e">
        <f t="shared" si="358"/>
        <v>#N/A</v>
      </c>
      <c r="MO84" s="146" t="e">
        <f t="shared" si="366"/>
        <v>#N/A</v>
      </c>
      <c r="MP84" s="146" t="e">
        <f t="shared" si="565"/>
        <v>#N/A</v>
      </c>
      <c r="MQ84" s="146" t="e">
        <f t="shared" si="565"/>
        <v>#N/A</v>
      </c>
      <c r="MR84" s="146" t="e">
        <f t="shared" si="565"/>
        <v>#N/A</v>
      </c>
      <c r="MS84" s="146" t="e">
        <f t="shared" si="578"/>
        <v>#N/A</v>
      </c>
      <c r="MT84" s="146" t="e">
        <f t="shared" si="578"/>
        <v>#N/A</v>
      </c>
      <c r="MU84" s="146" t="e">
        <f t="shared" si="578"/>
        <v>#N/A</v>
      </c>
      <c r="MV84" s="146" t="e">
        <f t="shared" si="578"/>
        <v>#N/A</v>
      </c>
      <c r="MW84" s="146" t="e">
        <f t="shared" si="578"/>
        <v>#N/A</v>
      </c>
      <c r="MX84" s="146" t="e">
        <f t="shared" si="578"/>
        <v>#N/A</v>
      </c>
      <c r="MY84" s="146" t="e">
        <f t="shared" si="578"/>
        <v>#N/A</v>
      </c>
      <c r="MZ84" s="146" t="e">
        <f t="shared" si="578"/>
        <v>#N/A</v>
      </c>
      <c r="NA84" s="146" t="e">
        <f t="shared" si="578"/>
        <v>#N/A</v>
      </c>
      <c r="NB84" s="146" t="e">
        <f t="shared" si="578"/>
        <v>#N/A</v>
      </c>
      <c r="NC84" s="146" t="e">
        <f t="shared" si="578"/>
        <v>#N/A</v>
      </c>
      <c r="ND84" s="146" t="e">
        <f t="shared" si="578"/>
        <v>#N/A</v>
      </c>
      <c r="NE84" s="146" t="e">
        <f t="shared" si="578"/>
        <v>#N/A</v>
      </c>
      <c r="NF84" s="146" t="e">
        <f t="shared" si="578"/>
        <v>#N/A</v>
      </c>
      <c r="NG84" s="146" t="e">
        <f t="shared" si="578"/>
        <v>#N/A</v>
      </c>
      <c r="NH84" s="146" t="e">
        <f t="shared" si="573"/>
        <v>#N/A</v>
      </c>
      <c r="NI84" s="146" t="e">
        <f t="shared" si="573"/>
        <v>#N/A</v>
      </c>
      <c r="NJ84" s="146" t="e">
        <f t="shared" si="573"/>
        <v>#N/A</v>
      </c>
      <c r="NK84" s="146" t="e">
        <f t="shared" si="573"/>
        <v>#N/A</v>
      </c>
      <c r="NL84" s="146" t="e">
        <f t="shared" si="573"/>
        <v>#N/A</v>
      </c>
      <c r="NM84" s="146" t="e">
        <f t="shared" si="573"/>
        <v>#N/A</v>
      </c>
      <c r="NN84" s="146" t="e">
        <f t="shared" si="573"/>
        <v>#N/A</v>
      </c>
      <c r="NO84" s="146" t="e">
        <f t="shared" si="573"/>
        <v>#N/A</v>
      </c>
      <c r="NP84" s="146" t="e">
        <f t="shared" si="573"/>
        <v>#N/A</v>
      </c>
      <c r="NQ84" s="146" t="e">
        <f t="shared" si="573"/>
        <v>#N/A</v>
      </c>
      <c r="NR84" s="146" t="e">
        <f t="shared" si="573"/>
        <v>#N/A</v>
      </c>
      <c r="NS84" s="146" t="e">
        <f t="shared" si="573"/>
        <v>#N/A</v>
      </c>
      <c r="NT84" s="146" t="e">
        <f t="shared" si="573"/>
        <v>#N/A</v>
      </c>
      <c r="NU84" s="146" t="e">
        <f t="shared" si="573"/>
        <v>#N/A</v>
      </c>
      <c r="NV84" s="146" t="e">
        <f t="shared" si="573"/>
        <v>#N/A</v>
      </c>
      <c r="NW84" s="146" t="e">
        <f t="shared" si="569"/>
        <v>#N/A</v>
      </c>
      <c r="NX84" s="146" t="e">
        <f t="shared" si="569"/>
        <v>#N/A</v>
      </c>
      <c r="NY84" s="146" t="e">
        <f t="shared" si="569"/>
        <v>#N/A</v>
      </c>
      <c r="NZ84" s="146" t="e">
        <f t="shared" si="569"/>
        <v>#N/A</v>
      </c>
      <c r="OA84" s="146" t="e">
        <f t="shared" si="569"/>
        <v>#N/A</v>
      </c>
      <c r="OB84" s="146" t="e">
        <f t="shared" si="569"/>
        <v>#N/A</v>
      </c>
      <c r="OC84" s="146" t="e">
        <f t="shared" si="569"/>
        <v>#N/A</v>
      </c>
      <c r="OD84" s="146" t="e">
        <f t="shared" si="569"/>
        <v>#N/A</v>
      </c>
      <c r="OE84" s="146" t="e">
        <f t="shared" si="569"/>
        <v>#N/A</v>
      </c>
      <c r="OF84" s="146" t="e">
        <f t="shared" si="569"/>
        <v>#N/A</v>
      </c>
      <c r="OG84" s="146" t="e">
        <f t="shared" si="569"/>
        <v>#N/A</v>
      </c>
      <c r="OH84" s="146" t="e">
        <f t="shared" si="569"/>
        <v>#N/A</v>
      </c>
      <c r="OI84" s="146" t="e">
        <f t="shared" si="569"/>
        <v>#N/A</v>
      </c>
      <c r="OJ84" s="146" t="e">
        <f t="shared" si="569"/>
        <v>#N/A</v>
      </c>
      <c r="OK84" s="146" t="e">
        <f t="shared" si="569"/>
        <v>#N/A</v>
      </c>
      <c r="OL84" s="146" t="e">
        <f t="shared" si="359"/>
        <v>#N/A</v>
      </c>
      <c r="OM84" s="146" t="e">
        <f t="shared" si="359"/>
        <v>#N/A</v>
      </c>
      <c r="ON84" s="146" t="e">
        <f t="shared" si="359"/>
        <v>#N/A</v>
      </c>
      <c r="OO84" s="146" t="e">
        <f t="shared" si="359"/>
        <v>#N/A</v>
      </c>
      <c r="OP84" s="146" t="e">
        <f t="shared" si="359"/>
        <v>#N/A</v>
      </c>
      <c r="OQ84" s="146" t="e">
        <f t="shared" si="359"/>
        <v>#N/A</v>
      </c>
      <c r="OR84" s="146" t="e">
        <f t="shared" si="359"/>
        <v>#N/A</v>
      </c>
      <c r="OS84" s="146" t="e">
        <f t="shared" si="359"/>
        <v>#N/A</v>
      </c>
      <c r="OT84" s="146" t="e">
        <f t="shared" si="359"/>
        <v>#N/A</v>
      </c>
      <c r="OU84" s="146" t="e">
        <f t="shared" si="359"/>
        <v>#N/A</v>
      </c>
      <c r="OV84" s="146" t="e">
        <f t="shared" si="359"/>
        <v>#N/A</v>
      </c>
      <c r="OW84" s="146" t="e">
        <f t="shared" si="359"/>
        <v>#N/A</v>
      </c>
      <c r="OX84" s="146" t="e">
        <f t="shared" si="359"/>
        <v>#N/A</v>
      </c>
      <c r="OY84" s="146" t="e">
        <f t="shared" si="359"/>
        <v>#N/A</v>
      </c>
      <c r="OZ84" s="146" t="e">
        <f t="shared" si="359"/>
        <v>#N/A</v>
      </c>
      <c r="PA84" s="146" t="e">
        <f t="shared" si="367"/>
        <v>#N/A</v>
      </c>
      <c r="PB84" s="146" t="e">
        <f t="shared" ref="PB84:PI99" si="589">IF(ISNONTEXT($K84),_xlfn.LOGNORM.DIST(HI84,LN($G84),LN($K84),FALSE),NA())</f>
        <v>#N/A</v>
      </c>
      <c r="PC84" s="146" t="e">
        <f t="shared" si="589"/>
        <v>#N/A</v>
      </c>
      <c r="PD84" s="146" t="e">
        <f t="shared" si="589"/>
        <v>#N/A</v>
      </c>
      <c r="PE84" s="146" t="e">
        <f t="shared" si="589"/>
        <v>#N/A</v>
      </c>
      <c r="PF84" s="146" t="e">
        <f t="shared" si="589"/>
        <v>#N/A</v>
      </c>
      <c r="PG84" s="146" t="e">
        <f t="shared" si="589"/>
        <v>#N/A</v>
      </c>
      <c r="PH84" s="146" t="e">
        <f t="shared" si="589"/>
        <v>#N/A</v>
      </c>
      <c r="PI84" s="146" t="e">
        <f t="shared" si="589"/>
        <v>#N/A</v>
      </c>
    </row>
    <row r="85" spans="1:425" hidden="1" x14ac:dyDescent="0.45">
      <c r="A85" s="4">
        <v>82</v>
      </c>
      <c r="B85" s="319" t="str">
        <f>IFERROR(_xlfn.LOGNORM.INV(VLookups!$B$22,LN($G85),LN($K85)),"")</f>
        <v/>
      </c>
      <c r="C85" s="81"/>
      <c r="D85" s="319" t="str">
        <f>IFERROR(_xlfn.LOGNORM.INV(VLookups!$B$23,LN($G85),LN($K85)),"")</f>
        <v/>
      </c>
      <c r="E85" s="32" t="str">
        <f t="shared" si="350"/>
        <v/>
      </c>
      <c r="F85" s="32" t="str">
        <f t="shared" si="351"/>
        <v/>
      </c>
      <c r="G85" s="65" t="str">
        <f>IF(AND(C85&gt;0,NOT(ISBLANK(H85))),IF(VLOOKUP($C$3,VLookups!$A$17:$B$18,2,FALSE),C85*VLOOKUP(H85,VLookups!$A$4:$B$13,2,FALSE),C85),"")</f>
        <v/>
      </c>
      <c r="H85" s="21"/>
      <c r="I85" s="53"/>
      <c r="J85" s="237"/>
      <c r="K85" s="320" t="str">
        <f>IF(C85&gt;0,IF(ISBLANK(J85),IF(ISBLANK(H85),"",VLOOKUP(H85,VLookups!$A$4:$C$13,3,FALSE)),J85),"")</f>
        <v/>
      </c>
      <c r="L85" s="320" t="str">
        <f t="shared" si="352"/>
        <v/>
      </c>
      <c r="M85" s="67" t="str">
        <f t="shared" si="353"/>
        <v/>
      </c>
      <c r="N85" s="81"/>
      <c r="O85" s="230" t="str">
        <f>IF(AND(N85&gt;0,C85&gt;0,NOT(K85="")),ABS(VLOOKUP($N$1,VLookups!$A$27:$B$28,2,FALSE)-_xlfn.LOGNORM.DIST(N85,LN(G85),LN(K85),TRUE)),"")</f>
        <v/>
      </c>
      <c r="P85" s="80" t="str">
        <f>IF(AND($B85&gt;0,$C85&gt;0,$D85&gt;0,NOT(ISBLANK($H85))),_xlfn.LOGNORM.INV(ABS(VLOOKUP($N$1,VLookups!$A$27:$B$28,2,FALSE)-P$3),LN($G85),LN($K85)),"")</f>
        <v/>
      </c>
      <c r="Q85" s="79" t="str">
        <f>IF(AND($B85&gt;0,$C85&gt;0,$D85&gt;0,NOT(ISBLANK($H85))),_xlfn.LOGNORM.INV(ABS(VLOOKUP($N$1,VLookups!$A$27:$B$28,2,FALSE)-Q$3),LN($G85),LN($K85)),"")</f>
        <v/>
      </c>
      <c r="R85" s="80" t="str">
        <f>IF(AND($B85&gt;0,$C85&gt;0,$D85&gt;0,NOT(ISBLANK($H85))),_xlfn.LOGNORM.INV(ABS(VLOOKUP($N$1,VLookups!$A$27:$B$28,2,FALSE)-R$3),LN($G85),LN($K85)),"")</f>
        <v/>
      </c>
      <c r="S85" s="79" t="str">
        <f>IF(AND($B85&gt;0,$C85&gt;0,$D85&gt;0,NOT(ISBLANK($H85))),_xlfn.LOGNORM.INV(ABS(VLOOKUP($N$1,VLookups!$A$27:$B$28,2,FALSE)-S$3),LN($G85),LN($K85)),"")</f>
        <v/>
      </c>
      <c r="T85" s="80" t="str">
        <f>IF(AND($B85&gt;0,$C85&gt;0,$D85&gt;0,NOT(ISBLANK($H85))),_xlfn.LOGNORM.INV(ABS(VLOOKUP($N$1,VLookups!$A$27:$B$28,2,FALSE)-T$3),LN($G85),LN($K85)),"")</f>
        <v/>
      </c>
      <c r="U85" s="79" t="str">
        <f>IF(AND($B85&gt;0,$C85&gt;0,$D85&gt;0,NOT(ISBLANK($H85))),_xlfn.LOGNORM.INV(ABS(VLOOKUP($N$1,VLookups!$A$27:$B$28,2,FALSE)-U$3),LN($G85),LN($K85)),"")</f>
        <v/>
      </c>
      <c r="V85" s="5"/>
      <c r="W85" s="145" t="str">
        <f t="shared" si="354"/>
        <v/>
      </c>
      <c r="X85" s="145" t="str">
        <f t="shared" si="355"/>
        <v/>
      </c>
      <c r="Y85" s="46" t="str">
        <f t="shared" ref="Y85" si="590">IF(ISNONTEXT($W85),X85+$W85,"")</f>
        <v/>
      </c>
      <c r="Z85" s="46" t="str">
        <f t="shared" si="369"/>
        <v/>
      </c>
      <c r="AA85" s="46" t="str">
        <f t="shared" si="370"/>
        <v/>
      </c>
      <c r="AB85" s="46" t="str">
        <f t="shared" si="371"/>
        <v/>
      </c>
      <c r="AC85" s="46" t="str">
        <f t="shared" si="372"/>
        <v/>
      </c>
      <c r="AD85" s="46" t="str">
        <f t="shared" si="373"/>
        <v/>
      </c>
      <c r="AE85" s="46" t="str">
        <f t="shared" si="374"/>
        <v/>
      </c>
      <c r="AF85" s="46" t="str">
        <f t="shared" si="375"/>
        <v/>
      </c>
      <c r="AG85" s="46" t="str">
        <f t="shared" si="376"/>
        <v/>
      </c>
      <c r="AH85" s="46" t="str">
        <f t="shared" si="377"/>
        <v/>
      </c>
      <c r="AI85" s="46" t="str">
        <f t="shared" si="378"/>
        <v/>
      </c>
      <c r="AJ85" s="46" t="str">
        <f t="shared" si="379"/>
        <v/>
      </c>
      <c r="AK85" s="46" t="str">
        <f t="shared" si="380"/>
        <v/>
      </c>
      <c r="AL85" s="46" t="str">
        <f t="shared" si="381"/>
        <v/>
      </c>
      <c r="AM85" s="46" t="str">
        <f t="shared" si="382"/>
        <v/>
      </c>
      <c r="AN85" s="46" t="str">
        <f t="shared" si="383"/>
        <v/>
      </c>
      <c r="AO85" s="46" t="str">
        <f t="shared" si="384"/>
        <v/>
      </c>
      <c r="AP85" s="46" t="str">
        <f t="shared" si="385"/>
        <v/>
      </c>
      <c r="AQ85" s="46" t="str">
        <f t="shared" si="386"/>
        <v/>
      </c>
      <c r="AR85" s="46" t="str">
        <f t="shared" si="387"/>
        <v/>
      </c>
      <c r="AS85" s="46" t="str">
        <f t="shared" si="388"/>
        <v/>
      </c>
      <c r="AT85" s="46" t="str">
        <f t="shared" si="389"/>
        <v/>
      </c>
      <c r="AU85" s="46" t="str">
        <f t="shared" si="390"/>
        <v/>
      </c>
      <c r="AV85" s="46" t="str">
        <f t="shared" si="391"/>
        <v/>
      </c>
      <c r="AW85" s="46" t="str">
        <f t="shared" si="392"/>
        <v/>
      </c>
      <c r="AX85" s="46" t="str">
        <f t="shared" si="393"/>
        <v/>
      </c>
      <c r="AY85" s="46" t="str">
        <f t="shared" si="394"/>
        <v/>
      </c>
      <c r="AZ85" s="46" t="str">
        <f t="shared" si="395"/>
        <v/>
      </c>
      <c r="BA85" s="46" t="str">
        <f t="shared" si="396"/>
        <v/>
      </c>
      <c r="BB85" s="46" t="str">
        <f t="shared" si="397"/>
        <v/>
      </c>
      <c r="BC85" s="46" t="str">
        <f t="shared" si="398"/>
        <v/>
      </c>
      <c r="BD85" s="46" t="str">
        <f t="shared" si="399"/>
        <v/>
      </c>
      <c r="BE85" s="46" t="str">
        <f t="shared" si="400"/>
        <v/>
      </c>
      <c r="BF85" s="46" t="str">
        <f t="shared" si="401"/>
        <v/>
      </c>
      <c r="BG85" s="46" t="str">
        <f t="shared" si="402"/>
        <v/>
      </c>
      <c r="BH85" s="46" t="str">
        <f t="shared" si="403"/>
        <v/>
      </c>
      <c r="BI85" s="46" t="str">
        <f t="shared" si="404"/>
        <v/>
      </c>
      <c r="BJ85" s="46" t="str">
        <f t="shared" si="405"/>
        <v/>
      </c>
      <c r="BK85" s="46" t="str">
        <f t="shared" si="406"/>
        <v/>
      </c>
      <c r="BL85" s="46" t="str">
        <f t="shared" si="407"/>
        <v/>
      </c>
      <c r="BM85" s="46" t="str">
        <f t="shared" si="408"/>
        <v/>
      </c>
      <c r="BN85" s="46" t="str">
        <f t="shared" si="409"/>
        <v/>
      </c>
      <c r="BO85" s="46" t="str">
        <f t="shared" si="410"/>
        <v/>
      </c>
      <c r="BP85" s="46" t="str">
        <f t="shared" si="411"/>
        <v/>
      </c>
      <c r="BQ85" s="46" t="str">
        <f t="shared" si="412"/>
        <v/>
      </c>
      <c r="BR85" s="46" t="str">
        <f t="shared" si="413"/>
        <v/>
      </c>
      <c r="BS85" s="46" t="str">
        <f t="shared" si="414"/>
        <v/>
      </c>
      <c r="BT85" s="46" t="str">
        <f t="shared" si="415"/>
        <v/>
      </c>
      <c r="BU85" s="46" t="str">
        <f t="shared" si="416"/>
        <v/>
      </c>
      <c r="BV85" s="46" t="str">
        <f t="shared" si="417"/>
        <v/>
      </c>
      <c r="BW85" s="46" t="str">
        <f t="shared" si="418"/>
        <v/>
      </c>
      <c r="BX85" s="46" t="str">
        <f t="shared" si="419"/>
        <v/>
      </c>
      <c r="BY85" s="46" t="str">
        <f t="shared" si="420"/>
        <v/>
      </c>
      <c r="BZ85" s="46" t="str">
        <f t="shared" si="421"/>
        <v/>
      </c>
      <c r="CA85" s="46" t="str">
        <f t="shared" si="422"/>
        <v/>
      </c>
      <c r="CB85" s="46" t="str">
        <f t="shared" si="423"/>
        <v/>
      </c>
      <c r="CC85" s="46" t="str">
        <f t="shared" si="424"/>
        <v/>
      </c>
      <c r="CD85" s="46" t="str">
        <f t="shared" si="425"/>
        <v/>
      </c>
      <c r="CE85" s="46" t="str">
        <f t="shared" si="426"/>
        <v/>
      </c>
      <c r="CF85" s="46" t="str">
        <f t="shared" si="427"/>
        <v/>
      </c>
      <c r="CG85" s="46" t="str">
        <f t="shared" si="428"/>
        <v/>
      </c>
      <c r="CH85" s="46" t="str">
        <f t="shared" si="429"/>
        <v/>
      </c>
      <c r="CI85" s="46" t="str">
        <f t="shared" si="430"/>
        <v/>
      </c>
      <c r="CJ85" s="46" t="str">
        <f t="shared" si="431"/>
        <v/>
      </c>
      <c r="CK85" s="46" t="str">
        <f t="shared" si="362"/>
        <v/>
      </c>
      <c r="CL85" s="46" t="str">
        <f t="shared" si="432"/>
        <v/>
      </c>
      <c r="CM85" s="46" t="str">
        <f t="shared" si="433"/>
        <v/>
      </c>
      <c r="CN85" s="46" t="str">
        <f t="shared" si="434"/>
        <v/>
      </c>
      <c r="CO85" s="46" t="str">
        <f t="shared" si="435"/>
        <v/>
      </c>
      <c r="CP85" s="46" t="str">
        <f t="shared" si="436"/>
        <v/>
      </c>
      <c r="CQ85" s="46" t="str">
        <f t="shared" si="437"/>
        <v/>
      </c>
      <c r="CR85" s="46" t="str">
        <f t="shared" si="438"/>
        <v/>
      </c>
      <c r="CS85" s="46" t="str">
        <f t="shared" si="439"/>
        <v/>
      </c>
      <c r="CT85" s="46" t="str">
        <f t="shared" si="440"/>
        <v/>
      </c>
      <c r="CU85" s="46" t="str">
        <f t="shared" si="441"/>
        <v/>
      </c>
      <c r="CV85" s="46" t="str">
        <f t="shared" si="442"/>
        <v/>
      </c>
      <c r="CW85" s="46" t="str">
        <f t="shared" si="443"/>
        <v/>
      </c>
      <c r="CX85" s="46" t="str">
        <f t="shared" si="444"/>
        <v/>
      </c>
      <c r="CY85" s="46" t="str">
        <f t="shared" si="445"/>
        <v/>
      </c>
      <c r="CZ85" s="46" t="str">
        <f t="shared" si="446"/>
        <v/>
      </c>
      <c r="DA85" s="46" t="str">
        <f t="shared" si="447"/>
        <v/>
      </c>
      <c r="DB85" s="46" t="str">
        <f t="shared" si="448"/>
        <v/>
      </c>
      <c r="DC85" s="46" t="str">
        <f t="shared" si="449"/>
        <v/>
      </c>
      <c r="DD85" s="46" t="str">
        <f t="shared" si="450"/>
        <v/>
      </c>
      <c r="DE85" s="46" t="str">
        <f t="shared" si="451"/>
        <v/>
      </c>
      <c r="DF85" s="46" t="str">
        <f t="shared" si="452"/>
        <v/>
      </c>
      <c r="DG85" s="46" t="str">
        <f t="shared" si="453"/>
        <v/>
      </c>
      <c r="DH85" s="46" t="str">
        <f t="shared" si="454"/>
        <v/>
      </c>
      <c r="DI85" s="46" t="str">
        <f t="shared" si="455"/>
        <v/>
      </c>
      <c r="DJ85" s="46" t="str">
        <f t="shared" si="456"/>
        <v/>
      </c>
      <c r="DK85" s="46" t="str">
        <f t="shared" si="457"/>
        <v/>
      </c>
      <c r="DL85" s="46" t="str">
        <f t="shared" si="458"/>
        <v/>
      </c>
      <c r="DM85" s="46" t="str">
        <f t="shared" si="459"/>
        <v/>
      </c>
      <c r="DN85" s="46" t="str">
        <f t="shared" si="460"/>
        <v/>
      </c>
      <c r="DO85" s="46" t="str">
        <f t="shared" si="461"/>
        <v/>
      </c>
      <c r="DP85" s="46" t="str">
        <f t="shared" si="462"/>
        <v/>
      </c>
      <c r="DQ85" s="46" t="str">
        <f t="shared" si="463"/>
        <v/>
      </c>
      <c r="DR85" s="46" t="str">
        <f t="shared" si="464"/>
        <v/>
      </c>
      <c r="DS85" s="46" t="str">
        <f t="shared" si="465"/>
        <v/>
      </c>
      <c r="DT85" s="46" t="str">
        <f t="shared" si="466"/>
        <v/>
      </c>
      <c r="DU85" s="46" t="str">
        <f t="shared" si="467"/>
        <v/>
      </c>
      <c r="DV85" s="46" t="str">
        <f t="shared" si="468"/>
        <v/>
      </c>
      <c r="DW85" s="46" t="str">
        <f t="shared" si="469"/>
        <v/>
      </c>
      <c r="DX85" s="46" t="str">
        <f t="shared" si="470"/>
        <v/>
      </c>
      <c r="DY85" s="46" t="str">
        <f t="shared" si="471"/>
        <v/>
      </c>
      <c r="DZ85" s="46" t="str">
        <f t="shared" si="472"/>
        <v/>
      </c>
      <c r="EA85" s="46" t="str">
        <f t="shared" si="473"/>
        <v/>
      </c>
      <c r="EB85" s="46" t="str">
        <f t="shared" si="474"/>
        <v/>
      </c>
      <c r="EC85" s="46" t="str">
        <f t="shared" si="475"/>
        <v/>
      </c>
      <c r="ED85" s="46" t="str">
        <f t="shared" si="476"/>
        <v/>
      </c>
      <c r="EE85" s="46" t="str">
        <f t="shared" si="477"/>
        <v/>
      </c>
      <c r="EF85" s="46" t="str">
        <f t="shared" si="478"/>
        <v/>
      </c>
      <c r="EG85" s="46" t="str">
        <f t="shared" si="479"/>
        <v/>
      </c>
      <c r="EH85" s="46" t="str">
        <f t="shared" si="480"/>
        <v/>
      </c>
      <c r="EI85" s="46" t="str">
        <f t="shared" si="481"/>
        <v/>
      </c>
      <c r="EJ85" s="46" t="str">
        <f t="shared" si="482"/>
        <v/>
      </c>
      <c r="EK85" s="46" t="str">
        <f t="shared" si="483"/>
        <v/>
      </c>
      <c r="EL85" s="46" t="str">
        <f t="shared" si="484"/>
        <v/>
      </c>
      <c r="EM85" s="46" t="str">
        <f t="shared" si="485"/>
        <v/>
      </c>
      <c r="EN85" s="46" t="str">
        <f t="shared" si="486"/>
        <v/>
      </c>
      <c r="EO85" s="46" t="str">
        <f t="shared" si="487"/>
        <v/>
      </c>
      <c r="EP85" s="46" t="str">
        <f t="shared" si="488"/>
        <v/>
      </c>
      <c r="EQ85" s="46" t="str">
        <f t="shared" si="489"/>
        <v/>
      </c>
      <c r="ER85" s="46" t="str">
        <f t="shared" si="490"/>
        <v/>
      </c>
      <c r="ES85" s="46" t="str">
        <f t="shared" si="491"/>
        <v/>
      </c>
      <c r="ET85" s="46" t="str">
        <f t="shared" si="492"/>
        <v/>
      </c>
      <c r="EU85" s="46" t="str">
        <f t="shared" si="493"/>
        <v/>
      </c>
      <c r="EV85" s="46" t="str">
        <f t="shared" si="494"/>
        <v/>
      </c>
      <c r="EW85" s="46" t="str">
        <f t="shared" si="363"/>
        <v/>
      </c>
      <c r="EX85" s="46" t="str">
        <f t="shared" si="495"/>
        <v/>
      </c>
      <c r="EY85" s="46" t="str">
        <f t="shared" si="496"/>
        <v/>
      </c>
      <c r="EZ85" s="46" t="str">
        <f t="shared" si="497"/>
        <v/>
      </c>
      <c r="FA85" s="46" t="str">
        <f t="shared" si="498"/>
        <v/>
      </c>
      <c r="FB85" s="46" t="str">
        <f t="shared" si="499"/>
        <v/>
      </c>
      <c r="FC85" s="46" t="str">
        <f t="shared" si="500"/>
        <v/>
      </c>
      <c r="FD85" s="46" t="str">
        <f t="shared" si="501"/>
        <v/>
      </c>
      <c r="FE85" s="46" t="str">
        <f t="shared" si="502"/>
        <v/>
      </c>
      <c r="FF85" s="46" t="str">
        <f t="shared" si="503"/>
        <v/>
      </c>
      <c r="FG85" s="46" t="str">
        <f t="shared" si="504"/>
        <v/>
      </c>
      <c r="FH85" s="46" t="str">
        <f t="shared" si="505"/>
        <v/>
      </c>
      <c r="FI85" s="46" t="str">
        <f t="shared" si="506"/>
        <v/>
      </c>
      <c r="FJ85" s="46" t="str">
        <f t="shared" si="507"/>
        <v/>
      </c>
      <c r="FK85" s="46" t="str">
        <f t="shared" si="508"/>
        <v/>
      </c>
      <c r="FL85" s="46" t="str">
        <f t="shared" si="509"/>
        <v/>
      </c>
      <c r="FM85" s="46" t="str">
        <f t="shared" si="510"/>
        <v/>
      </c>
      <c r="FN85" s="46" t="str">
        <f t="shared" si="511"/>
        <v/>
      </c>
      <c r="FO85" s="46" t="str">
        <f t="shared" si="512"/>
        <v/>
      </c>
      <c r="FP85" s="46" t="str">
        <f t="shared" si="513"/>
        <v/>
      </c>
      <c r="FQ85" s="46" t="str">
        <f t="shared" si="514"/>
        <v/>
      </c>
      <c r="FR85" s="46" t="str">
        <f t="shared" si="515"/>
        <v/>
      </c>
      <c r="FS85" s="46" t="str">
        <f t="shared" si="516"/>
        <v/>
      </c>
      <c r="FT85" s="46" t="str">
        <f t="shared" si="517"/>
        <v/>
      </c>
      <c r="FU85" s="46" t="str">
        <f t="shared" si="518"/>
        <v/>
      </c>
      <c r="FV85" s="46" t="str">
        <f t="shared" si="519"/>
        <v/>
      </c>
      <c r="FW85" s="46" t="str">
        <f t="shared" si="520"/>
        <v/>
      </c>
      <c r="FX85" s="46" t="str">
        <f t="shared" si="521"/>
        <v/>
      </c>
      <c r="FY85" s="46" t="str">
        <f t="shared" si="522"/>
        <v/>
      </c>
      <c r="FZ85" s="46" t="str">
        <f t="shared" si="523"/>
        <v/>
      </c>
      <c r="GA85" s="46" t="str">
        <f t="shared" si="524"/>
        <v/>
      </c>
      <c r="GB85" s="46" t="str">
        <f t="shared" si="525"/>
        <v/>
      </c>
      <c r="GC85" s="46" t="str">
        <f t="shared" si="526"/>
        <v/>
      </c>
      <c r="GD85" s="46" t="str">
        <f t="shared" si="527"/>
        <v/>
      </c>
      <c r="GE85" s="46" t="str">
        <f t="shared" si="528"/>
        <v/>
      </c>
      <c r="GF85" s="46" t="str">
        <f t="shared" si="529"/>
        <v/>
      </c>
      <c r="GG85" s="46" t="str">
        <f t="shared" si="530"/>
        <v/>
      </c>
      <c r="GH85" s="46" t="str">
        <f t="shared" si="531"/>
        <v/>
      </c>
      <c r="GI85" s="46" t="str">
        <f t="shared" si="532"/>
        <v/>
      </c>
      <c r="GJ85" s="46" t="str">
        <f t="shared" si="533"/>
        <v/>
      </c>
      <c r="GK85" s="46" t="str">
        <f t="shared" si="534"/>
        <v/>
      </c>
      <c r="GL85" s="46" t="str">
        <f t="shared" si="535"/>
        <v/>
      </c>
      <c r="GM85" s="46" t="str">
        <f t="shared" si="536"/>
        <v/>
      </c>
      <c r="GN85" s="46" t="str">
        <f t="shared" si="537"/>
        <v/>
      </c>
      <c r="GO85" s="46" t="str">
        <f t="shared" si="538"/>
        <v/>
      </c>
      <c r="GP85" s="46" t="str">
        <f t="shared" si="539"/>
        <v/>
      </c>
      <c r="GQ85" s="46" t="str">
        <f t="shared" si="540"/>
        <v/>
      </c>
      <c r="GR85" s="46" t="str">
        <f t="shared" si="541"/>
        <v/>
      </c>
      <c r="GS85" s="46" t="str">
        <f t="shared" si="542"/>
        <v/>
      </c>
      <c r="GT85" s="46" t="str">
        <f t="shared" si="543"/>
        <v/>
      </c>
      <c r="GU85" s="46" t="str">
        <f t="shared" si="544"/>
        <v/>
      </c>
      <c r="GV85" s="46" t="str">
        <f t="shared" si="545"/>
        <v/>
      </c>
      <c r="GW85" s="46" t="str">
        <f t="shared" si="546"/>
        <v/>
      </c>
      <c r="GX85" s="46" t="str">
        <f t="shared" si="547"/>
        <v/>
      </c>
      <c r="GY85" s="46" t="str">
        <f t="shared" si="548"/>
        <v/>
      </c>
      <c r="GZ85" s="46" t="str">
        <f t="shared" si="549"/>
        <v/>
      </c>
      <c r="HA85" s="46" t="str">
        <f t="shared" si="550"/>
        <v/>
      </c>
      <c r="HB85" s="46" t="str">
        <f t="shared" si="551"/>
        <v/>
      </c>
      <c r="HC85" s="46" t="str">
        <f t="shared" si="552"/>
        <v/>
      </c>
      <c r="HD85" s="46" t="str">
        <f t="shared" si="553"/>
        <v/>
      </c>
      <c r="HE85" s="46" t="str">
        <f t="shared" si="554"/>
        <v/>
      </c>
      <c r="HF85" s="46" t="str">
        <f t="shared" si="555"/>
        <v/>
      </c>
      <c r="HG85" s="46" t="str">
        <f t="shared" si="556"/>
        <v/>
      </c>
      <c r="HH85" s="46" t="str">
        <f t="shared" si="557"/>
        <v/>
      </c>
      <c r="HI85" s="46" t="str">
        <f t="shared" si="364"/>
        <v/>
      </c>
      <c r="HJ85" s="46" t="str">
        <f t="shared" si="582"/>
        <v/>
      </c>
      <c r="HK85" s="46" t="str">
        <f t="shared" si="583"/>
        <v/>
      </c>
      <c r="HL85" s="46" t="str">
        <f t="shared" si="584"/>
        <v/>
      </c>
      <c r="HM85" s="46" t="str">
        <f t="shared" si="585"/>
        <v/>
      </c>
      <c r="HN85" s="46" t="str">
        <f t="shared" si="586"/>
        <v/>
      </c>
      <c r="HO85" s="46" t="str">
        <f t="shared" si="587"/>
        <v/>
      </c>
      <c r="HP85" s="46" t="str">
        <f t="shared" si="588"/>
        <v/>
      </c>
      <c r="HQ85" s="146" t="e">
        <f t="shared" si="348"/>
        <v>#N/A</v>
      </c>
      <c r="HR85" s="146" t="e">
        <f t="shared" si="563"/>
        <v>#N/A</v>
      </c>
      <c r="HS85" s="146" t="e">
        <f t="shared" si="563"/>
        <v>#N/A</v>
      </c>
      <c r="HT85" s="146" t="e">
        <f t="shared" si="563"/>
        <v>#N/A</v>
      </c>
      <c r="HU85" s="146" t="e">
        <f t="shared" si="576"/>
        <v>#N/A</v>
      </c>
      <c r="HV85" s="146" t="e">
        <f t="shared" si="576"/>
        <v>#N/A</v>
      </c>
      <c r="HW85" s="146" t="e">
        <f t="shared" si="576"/>
        <v>#N/A</v>
      </c>
      <c r="HX85" s="146" t="e">
        <f t="shared" si="576"/>
        <v>#N/A</v>
      </c>
      <c r="HY85" s="146" t="e">
        <f t="shared" si="576"/>
        <v>#N/A</v>
      </c>
      <c r="HZ85" s="146" t="e">
        <f t="shared" si="576"/>
        <v>#N/A</v>
      </c>
      <c r="IA85" s="146" t="e">
        <f t="shared" si="576"/>
        <v>#N/A</v>
      </c>
      <c r="IB85" s="146" t="e">
        <f t="shared" si="576"/>
        <v>#N/A</v>
      </c>
      <c r="IC85" s="146" t="e">
        <f t="shared" si="576"/>
        <v>#N/A</v>
      </c>
      <c r="ID85" s="146" t="e">
        <f t="shared" si="576"/>
        <v>#N/A</v>
      </c>
      <c r="IE85" s="146" t="e">
        <f t="shared" si="576"/>
        <v>#N/A</v>
      </c>
      <c r="IF85" s="146" t="e">
        <f t="shared" si="576"/>
        <v>#N/A</v>
      </c>
      <c r="IG85" s="146" t="e">
        <f t="shared" si="576"/>
        <v>#N/A</v>
      </c>
      <c r="IH85" s="146" t="e">
        <f t="shared" si="576"/>
        <v>#N/A</v>
      </c>
      <c r="II85" s="146" t="e">
        <f t="shared" si="576"/>
        <v>#N/A</v>
      </c>
      <c r="IJ85" s="146" t="e">
        <f t="shared" si="571"/>
        <v>#N/A</v>
      </c>
      <c r="IK85" s="146" t="e">
        <f t="shared" si="571"/>
        <v>#N/A</v>
      </c>
      <c r="IL85" s="146" t="e">
        <f t="shared" si="571"/>
        <v>#N/A</v>
      </c>
      <c r="IM85" s="146" t="e">
        <f t="shared" si="571"/>
        <v>#N/A</v>
      </c>
      <c r="IN85" s="146" t="e">
        <f t="shared" si="571"/>
        <v>#N/A</v>
      </c>
      <c r="IO85" s="146" t="e">
        <f t="shared" si="571"/>
        <v>#N/A</v>
      </c>
      <c r="IP85" s="146" t="e">
        <f t="shared" si="571"/>
        <v>#N/A</v>
      </c>
      <c r="IQ85" s="146" t="e">
        <f t="shared" si="571"/>
        <v>#N/A</v>
      </c>
      <c r="IR85" s="146" t="e">
        <f t="shared" si="571"/>
        <v>#N/A</v>
      </c>
      <c r="IS85" s="146" t="e">
        <f t="shared" si="571"/>
        <v>#N/A</v>
      </c>
      <c r="IT85" s="146" t="e">
        <f t="shared" si="571"/>
        <v>#N/A</v>
      </c>
      <c r="IU85" s="146" t="e">
        <f t="shared" si="571"/>
        <v>#N/A</v>
      </c>
      <c r="IV85" s="146" t="e">
        <f t="shared" si="571"/>
        <v>#N/A</v>
      </c>
      <c r="IW85" s="146" t="e">
        <f t="shared" si="571"/>
        <v>#N/A</v>
      </c>
      <c r="IX85" s="146" t="e">
        <f t="shared" si="571"/>
        <v>#N/A</v>
      </c>
      <c r="IY85" s="146" t="e">
        <f t="shared" si="567"/>
        <v>#N/A</v>
      </c>
      <c r="IZ85" s="146" t="e">
        <f t="shared" si="567"/>
        <v>#N/A</v>
      </c>
      <c r="JA85" s="146" t="e">
        <f t="shared" si="567"/>
        <v>#N/A</v>
      </c>
      <c r="JB85" s="146" t="e">
        <f t="shared" si="567"/>
        <v>#N/A</v>
      </c>
      <c r="JC85" s="146" t="e">
        <f t="shared" si="567"/>
        <v>#N/A</v>
      </c>
      <c r="JD85" s="146" t="e">
        <f t="shared" si="567"/>
        <v>#N/A</v>
      </c>
      <c r="JE85" s="146" t="e">
        <f t="shared" si="567"/>
        <v>#N/A</v>
      </c>
      <c r="JF85" s="146" t="e">
        <f t="shared" si="567"/>
        <v>#N/A</v>
      </c>
      <c r="JG85" s="146" t="e">
        <f t="shared" si="567"/>
        <v>#N/A</v>
      </c>
      <c r="JH85" s="146" t="e">
        <f t="shared" si="567"/>
        <v>#N/A</v>
      </c>
      <c r="JI85" s="146" t="e">
        <f t="shared" si="567"/>
        <v>#N/A</v>
      </c>
      <c r="JJ85" s="146" t="e">
        <f t="shared" si="567"/>
        <v>#N/A</v>
      </c>
      <c r="JK85" s="146" t="e">
        <f t="shared" si="567"/>
        <v>#N/A</v>
      </c>
      <c r="JL85" s="146" t="e">
        <f t="shared" si="567"/>
        <v>#N/A</v>
      </c>
      <c r="JM85" s="146" t="e">
        <f t="shared" si="567"/>
        <v>#N/A</v>
      </c>
      <c r="JN85" s="146" t="e">
        <f t="shared" ref="JN85:KB100" si="591">IF(ISNONTEXT($K85),_xlfn.LOGNORM.DIST(BU85,LN($G85),LN($K85),FALSE),NA())</f>
        <v>#N/A</v>
      </c>
      <c r="JO85" s="146" t="e">
        <f t="shared" si="591"/>
        <v>#N/A</v>
      </c>
      <c r="JP85" s="146" t="e">
        <f t="shared" si="591"/>
        <v>#N/A</v>
      </c>
      <c r="JQ85" s="146" t="e">
        <f t="shared" si="591"/>
        <v>#N/A</v>
      </c>
      <c r="JR85" s="146" t="e">
        <f t="shared" si="591"/>
        <v>#N/A</v>
      </c>
      <c r="JS85" s="146" t="e">
        <f t="shared" si="591"/>
        <v>#N/A</v>
      </c>
      <c r="JT85" s="146" t="e">
        <f t="shared" si="591"/>
        <v>#N/A</v>
      </c>
      <c r="JU85" s="146" t="e">
        <f t="shared" si="591"/>
        <v>#N/A</v>
      </c>
      <c r="JV85" s="146" t="e">
        <f t="shared" si="591"/>
        <v>#N/A</v>
      </c>
      <c r="JW85" s="146" t="e">
        <f t="shared" si="591"/>
        <v>#N/A</v>
      </c>
      <c r="JX85" s="146" t="e">
        <f t="shared" si="591"/>
        <v>#N/A</v>
      </c>
      <c r="JY85" s="146" t="e">
        <f t="shared" si="591"/>
        <v>#N/A</v>
      </c>
      <c r="JZ85" s="146" t="e">
        <f t="shared" si="591"/>
        <v>#N/A</v>
      </c>
      <c r="KA85" s="146" t="e">
        <f t="shared" si="591"/>
        <v>#N/A</v>
      </c>
      <c r="KB85" s="146" t="e">
        <f t="shared" si="591"/>
        <v>#N/A</v>
      </c>
      <c r="KC85" s="146" t="e">
        <f t="shared" si="365"/>
        <v>#N/A</v>
      </c>
      <c r="KD85" s="146" t="e">
        <f t="shared" si="564"/>
        <v>#N/A</v>
      </c>
      <c r="KE85" s="146" t="e">
        <f t="shared" si="564"/>
        <v>#N/A</v>
      </c>
      <c r="KF85" s="146" t="e">
        <f t="shared" si="564"/>
        <v>#N/A</v>
      </c>
      <c r="KG85" s="146" t="e">
        <f t="shared" si="577"/>
        <v>#N/A</v>
      </c>
      <c r="KH85" s="146" t="e">
        <f t="shared" si="577"/>
        <v>#N/A</v>
      </c>
      <c r="KI85" s="146" t="e">
        <f t="shared" si="577"/>
        <v>#N/A</v>
      </c>
      <c r="KJ85" s="146" t="e">
        <f t="shared" si="577"/>
        <v>#N/A</v>
      </c>
      <c r="KK85" s="146" t="e">
        <f t="shared" si="577"/>
        <v>#N/A</v>
      </c>
      <c r="KL85" s="146" t="e">
        <f t="shared" si="577"/>
        <v>#N/A</v>
      </c>
      <c r="KM85" s="146" t="e">
        <f t="shared" si="577"/>
        <v>#N/A</v>
      </c>
      <c r="KN85" s="146" t="e">
        <f t="shared" si="577"/>
        <v>#N/A</v>
      </c>
      <c r="KO85" s="146" t="e">
        <f t="shared" si="577"/>
        <v>#N/A</v>
      </c>
      <c r="KP85" s="146" t="e">
        <f t="shared" si="577"/>
        <v>#N/A</v>
      </c>
      <c r="KQ85" s="146" t="e">
        <f t="shared" si="577"/>
        <v>#N/A</v>
      </c>
      <c r="KR85" s="146" t="e">
        <f t="shared" si="577"/>
        <v>#N/A</v>
      </c>
      <c r="KS85" s="146" t="e">
        <f t="shared" si="577"/>
        <v>#N/A</v>
      </c>
      <c r="KT85" s="146" t="e">
        <f t="shared" si="577"/>
        <v>#N/A</v>
      </c>
      <c r="KU85" s="146" t="e">
        <f t="shared" si="577"/>
        <v>#N/A</v>
      </c>
      <c r="KV85" s="146" t="e">
        <f t="shared" si="572"/>
        <v>#N/A</v>
      </c>
      <c r="KW85" s="146" t="e">
        <f t="shared" si="572"/>
        <v>#N/A</v>
      </c>
      <c r="KX85" s="146" t="e">
        <f t="shared" si="572"/>
        <v>#N/A</v>
      </c>
      <c r="KY85" s="146" t="e">
        <f t="shared" si="572"/>
        <v>#N/A</v>
      </c>
      <c r="KZ85" s="146" t="e">
        <f t="shared" si="572"/>
        <v>#N/A</v>
      </c>
      <c r="LA85" s="146" t="e">
        <f t="shared" si="572"/>
        <v>#N/A</v>
      </c>
      <c r="LB85" s="146" t="e">
        <f t="shared" si="572"/>
        <v>#N/A</v>
      </c>
      <c r="LC85" s="146" t="e">
        <f t="shared" si="572"/>
        <v>#N/A</v>
      </c>
      <c r="LD85" s="146" t="e">
        <f t="shared" si="572"/>
        <v>#N/A</v>
      </c>
      <c r="LE85" s="146" t="e">
        <f t="shared" si="572"/>
        <v>#N/A</v>
      </c>
      <c r="LF85" s="146" t="e">
        <f t="shared" si="572"/>
        <v>#N/A</v>
      </c>
      <c r="LG85" s="146" t="e">
        <f t="shared" si="572"/>
        <v>#N/A</v>
      </c>
      <c r="LH85" s="146" t="e">
        <f t="shared" si="572"/>
        <v>#N/A</v>
      </c>
      <c r="LI85" s="146" t="e">
        <f t="shared" si="572"/>
        <v>#N/A</v>
      </c>
      <c r="LJ85" s="146" t="e">
        <f t="shared" si="572"/>
        <v>#N/A</v>
      </c>
      <c r="LK85" s="146" t="e">
        <f t="shared" si="568"/>
        <v>#N/A</v>
      </c>
      <c r="LL85" s="146" t="e">
        <f t="shared" si="568"/>
        <v>#N/A</v>
      </c>
      <c r="LM85" s="146" t="e">
        <f t="shared" si="568"/>
        <v>#N/A</v>
      </c>
      <c r="LN85" s="146" t="e">
        <f t="shared" si="568"/>
        <v>#N/A</v>
      </c>
      <c r="LO85" s="146" t="e">
        <f t="shared" si="568"/>
        <v>#N/A</v>
      </c>
      <c r="LP85" s="146" t="e">
        <f t="shared" si="568"/>
        <v>#N/A</v>
      </c>
      <c r="LQ85" s="146" t="e">
        <f t="shared" si="568"/>
        <v>#N/A</v>
      </c>
      <c r="LR85" s="146" t="e">
        <f t="shared" si="568"/>
        <v>#N/A</v>
      </c>
      <c r="LS85" s="146" t="e">
        <f t="shared" si="568"/>
        <v>#N/A</v>
      </c>
      <c r="LT85" s="146" t="e">
        <f t="shared" si="568"/>
        <v>#N/A</v>
      </c>
      <c r="LU85" s="146" t="e">
        <f t="shared" si="568"/>
        <v>#N/A</v>
      </c>
      <c r="LV85" s="146" t="e">
        <f t="shared" si="568"/>
        <v>#N/A</v>
      </c>
      <c r="LW85" s="146" t="e">
        <f t="shared" si="568"/>
        <v>#N/A</v>
      </c>
      <c r="LX85" s="146" t="e">
        <f t="shared" si="568"/>
        <v>#N/A</v>
      </c>
      <c r="LY85" s="146" t="e">
        <f t="shared" si="568"/>
        <v>#N/A</v>
      </c>
      <c r="LZ85" s="146" t="e">
        <f t="shared" ref="LZ85:MN100" si="592">IF(ISNONTEXT($K85),_xlfn.LOGNORM.DIST(EG85,LN($G85),LN($K85),FALSE),NA())</f>
        <v>#N/A</v>
      </c>
      <c r="MA85" s="146" t="e">
        <f t="shared" si="592"/>
        <v>#N/A</v>
      </c>
      <c r="MB85" s="146" t="e">
        <f t="shared" si="592"/>
        <v>#N/A</v>
      </c>
      <c r="MC85" s="146" t="e">
        <f t="shared" si="592"/>
        <v>#N/A</v>
      </c>
      <c r="MD85" s="146" t="e">
        <f t="shared" si="592"/>
        <v>#N/A</v>
      </c>
      <c r="ME85" s="146" t="e">
        <f t="shared" si="592"/>
        <v>#N/A</v>
      </c>
      <c r="MF85" s="146" t="e">
        <f t="shared" si="592"/>
        <v>#N/A</v>
      </c>
      <c r="MG85" s="146" t="e">
        <f t="shared" si="592"/>
        <v>#N/A</v>
      </c>
      <c r="MH85" s="146" t="e">
        <f t="shared" si="592"/>
        <v>#N/A</v>
      </c>
      <c r="MI85" s="146" t="e">
        <f t="shared" si="592"/>
        <v>#N/A</v>
      </c>
      <c r="MJ85" s="146" t="e">
        <f t="shared" si="592"/>
        <v>#N/A</v>
      </c>
      <c r="MK85" s="146" t="e">
        <f t="shared" si="592"/>
        <v>#N/A</v>
      </c>
      <c r="ML85" s="146" t="e">
        <f t="shared" si="592"/>
        <v>#N/A</v>
      </c>
      <c r="MM85" s="146" t="e">
        <f t="shared" si="592"/>
        <v>#N/A</v>
      </c>
      <c r="MN85" s="146" t="e">
        <f t="shared" si="592"/>
        <v>#N/A</v>
      </c>
      <c r="MO85" s="146" t="e">
        <f t="shared" si="366"/>
        <v>#N/A</v>
      </c>
      <c r="MP85" s="146" t="e">
        <f t="shared" si="565"/>
        <v>#N/A</v>
      </c>
      <c r="MQ85" s="146" t="e">
        <f t="shared" si="565"/>
        <v>#N/A</v>
      </c>
      <c r="MR85" s="146" t="e">
        <f t="shared" si="565"/>
        <v>#N/A</v>
      </c>
      <c r="MS85" s="146" t="e">
        <f t="shared" si="578"/>
        <v>#N/A</v>
      </c>
      <c r="MT85" s="146" t="e">
        <f t="shared" si="578"/>
        <v>#N/A</v>
      </c>
      <c r="MU85" s="146" t="e">
        <f t="shared" si="578"/>
        <v>#N/A</v>
      </c>
      <c r="MV85" s="146" t="e">
        <f t="shared" si="578"/>
        <v>#N/A</v>
      </c>
      <c r="MW85" s="146" t="e">
        <f t="shared" si="578"/>
        <v>#N/A</v>
      </c>
      <c r="MX85" s="146" t="e">
        <f t="shared" si="578"/>
        <v>#N/A</v>
      </c>
      <c r="MY85" s="146" t="e">
        <f t="shared" si="578"/>
        <v>#N/A</v>
      </c>
      <c r="MZ85" s="146" t="e">
        <f t="shared" si="578"/>
        <v>#N/A</v>
      </c>
      <c r="NA85" s="146" t="e">
        <f t="shared" si="578"/>
        <v>#N/A</v>
      </c>
      <c r="NB85" s="146" t="e">
        <f t="shared" si="578"/>
        <v>#N/A</v>
      </c>
      <c r="NC85" s="146" t="e">
        <f t="shared" si="578"/>
        <v>#N/A</v>
      </c>
      <c r="ND85" s="146" t="e">
        <f t="shared" si="578"/>
        <v>#N/A</v>
      </c>
      <c r="NE85" s="146" t="e">
        <f t="shared" si="578"/>
        <v>#N/A</v>
      </c>
      <c r="NF85" s="146" t="e">
        <f t="shared" si="578"/>
        <v>#N/A</v>
      </c>
      <c r="NG85" s="146" t="e">
        <f t="shared" si="578"/>
        <v>#N/A</v>
      </c>
      <c r="NH85" s="146" t="e">
        <f t="shared" si="573"/>
        <v>#N/A</v>
      </c>
      <c r="NI85" s="146" t="e">
        <f t="shared" si="573"/>
        <v>#N/A</v>
      </c>
      <c r="NJ85" s="146" t="e">
        <f t="shared" si="573"/>
        <v>#N/A</v>
      </c>
      <c r="NK85" s="146" t="e">
        <f t="shared" si="573"/>
        <v>#N/A</v>
      </c>
      <c r="NL85" s="146" t="e">
        <f t="shared" si="573"/>
        <v>#N/A</v>
      </c>
      <c r="NM85" s="146" t="e">
        <f t="shared" si="573"/>
        <v>#N/A</v>
      </c>
      <c r="NN85" s="146" t="e">
        <f t="shared" si="573"/>
        <v>#N/A</v>
      </c>
      <c r="NO85" s="146" t="e">
        <f t="shared" si="573"/>
        <v>#N/A</v>
      </c>
      <c r="NP85" s="146" t="e">
        <f t="shared" si="573"/>
        <v>#N/A</v>
      </c>
      <c r="NQ85" s="146" t="e">
        <f t="shared" si="573"/>
        <v>#N/A</v>
      </c>
      <c r="NR85" s="146" t="e">
        <f t="shared" si="573"/>
        <v>#N/A</v>
      </c>
      <c r="NS85" s="146" t="e">
        <f t="shared" si="573"/>
        <v>#N/A</v>
      </c>
      <c r="NT85" s="146" t="e">
        <f t="shared" si="573"/>
        <v>#N/A</v>
      </c>
      <c r="NU85" s="146" t="e">
        <f t="shared" si="573"/>
        <v>#N/A</v>
      </c>
      <c r="NV85" s="146" t="e">
        <f t="shared" si="573"/>
        <v>#N/A</v>
      </c>
      <c r="NW85" s="146" t="e">
        <f t="shared" si="569"/>
        <v>#N/A</v>
      </c>
      <c r="NX85" s="146" t="e">
        <f t="shared" si="569"/>
        <v>#N/A</v>
      </c>
      <c r="NY85" s="146" t="e">
        <f t="shared" si="569"/>
        <v>#N/A</v>
      </c>
      <c r="NZ85" s="146" t="e">
        <f t="shared" si="569"/>
        <v>#N/A</v>
      </c>
      <c r="OA85" s="146" t="e">
        <f t="shared" si="569"/>
        <v>#N/A</v>
      </c>
      <c r="OB85" s="146" t="e">
        <f t="shared" si="569"/>
        <v>#N/A</v>
      </c>
      <c r="OC85" s="146" t="e">
        <f t="shared" si="569"/>
        <v>#N/A</v>
      </c>
      <c r="OD85" s="146" t="e">
        <f t="shared" si="569"/>
        <v>#N/A</v>
      </c>
      <c r="OE85" s="146" t="e">
        <f t="shared" si="569"/>
        <v>#N/A</v>
      </c>
      <c r="OF85" s="146" t="e">
        <f t="shared" si="569"/>
        <v>#N/A</v>
      </c>
      <c r="OG85" s="146" t="e">
        <f t="shared" si="569"/>
        <v>#N/A</v>
      </c>
      <c r="OH85" s="146" t="e">
        <f t="shared" si="569"/>
        <v>#N/A</v>
      </c>
      <c r="OI85" s="146" t="e">
        <f t="shared" si="569"/>
        <v>#N/A</v>
      </c>
      <c r="OJ85" s="146" t="e">
        <f t="shared" si="569"/>
        <v>#N/A</v>
      </c>
      <c r="OK85" s="146" t="e">
        <f t="shared" si="569"/>
        <v>#N/A</v>
      </c>
      <c r="OL85" s="146" t="e">
        <f t="shared" ref="OL85:OZ100" si="593">IF(ISNONTEXT($K85),_xlfn.LOGNORM.DIST(GS85,LN($G85),LN($K85),FALSE),NA())</f>
        <v>#N/A</v>
      </c>
      <c r="OM85" s="146" t="e">
        <f t="shared" si="593"/>
        <v>#N/A</v>
      </c>
      <c r="ON85" s="146" t="e">
        <f t="shared" si="593"/>
        <v>#N/A</v>
      </c>
      <c r="OO85" s="146" t="e">
        <f t="shared" si="593"/>
        <v>#N/A</v>
      </c>
      <c r="OP85" s="146" t="e">
        <f t="shared" si="593"/>
        <v>#N/A</v>
      </c>
      <c r="OQ85" s="146" t="e">
        <f t="shared" si="593"/>
        <v>#N/A</v>
      </c>
      <c r="OR85" s="146" t="e">
        <f t="shared" si="593"/>
        <v>#N/A</v>
      </c>
      <c r="OS85" s="146" t="e">
        <f t="shared" si="593"/>
        <v>#N/A</v>
      </c>
      <c r="OT85" s="146" t="e">
        <f t="shared" si="593"/>
        <v>#N/A</v>
      </c>
      <c r="OU85" s="146" t="e">
        <f t="shared" si="593"/>
        <v>#N/A</v>
      </c>
      <c r="OV85" s="146" t="e">
        <f t="shared" si="593"/>
        <v>#N/A</v>
      </c>
      <c r="OW85" s="146" t="e">
        <f t="shared" si="593"/>
        <v>#N/A</v>
      </c>
      <c r="OX85" s="146" t="e">
        <f t="shared" si="593"/>
        <v>#N/A</v>
      </c>
      <c r="OY85" s="146" t="e">
        <f t="shared" si="593"/>
        <v>#N/A</v>
      </c>
      <c r="OZ85" s="146" t="e">
        <f t="shared" si="593"/>
        <v>#N/A</v>
      </c>
      <c r="PA85" s="146" t="e">
        <f t="shared" si="367"/>
        <v>#N/A</v>
      </c>
      <c r="PB85" s="146" t="e">
        <f t="shared" si="589"/>
        <v>#N/A</v>
      </c>
      <c r="PC85" s="146" t="e">
        <f t="shared" si="589"/>
        <v>#N/A</v>
      </c>
      <c r="PD85" s="146" t="e">
        <f t="shared" si="589"/>
        <v>#N/A</v>
      </c>
      <c r="PE85" s="146" t="e">
        <f t="shared" si="589"/>
        <v>#N/A</v>
      </c>
      <c r="PF85" s="146" t="e">
        <f t="shared" si="589"/>
        <v>#N/A</v>
      </c>
      <c r="PG85" s="146" t="e">
        <f t="shared" si="589"/>
        <v>#N/A</v>
      </c>
      <c r="PH85" s="146" t="e">
        <f t="shared" si="589"/>
        <v>#N/A</v>
      </c>
      <c r="PI85" s="146" t="e">
        <f t="shared" si="589"/>
        <v>#N/A</v>
      </c>
    </row>
    <row r="86" spans="1:425" hidden="1" x14ac:dyDescent="0.45">
      <c r="A86" s="4">
        <v>83</v>
      </c>
      <c r="B86" s="319" t="str">
        <f>IFERROR(_xlfn.LOGNORM.INV(VLookups!$B$22,LN($G86),LN($K86)),"")</f>
        <v/>
      </c>
      <c r="C86" s="81"/>
      <c r="D86" s="319" t="str">
        <f>IFERROR(_xlfn.LOGNORM.INV(VLookups!$B$23,LN($G86),LN($K86)),"")</f>
        <v/>
      </c>
      <c r="E86" s="32" t="str">
        <f t="shared" si="350"/>
        <v/>
      </c>
      <c r="F86" s="32" t="str">
        <f t="shared" si="351"/>
        <v/>
      </c>
      <c r="G86" s="65" t="str">
        <f>IF(AND(C86&gt;0,NOT(ISBLANK(H86))),IF(VLOOKUP($C$3,VLookups!$A$17:$B$18,2,FALSE),C86*VLOOKUP(H86,VLookups!$A$4:$B$13,2,FALSE),C86),"")</f>
        <v/>
      </c>
      <c r="H86" s="21"/>
      <c r="I86" s="53"/>
      <c r="J86" s="237"/>
      <c r="K86" s="320" t="str">
        <f>IF(C86&gt;0,IF(ISBLANK(J86),IF(ISBLANK(H86),"",VLOOKUP(H86,VLookups!$A$4:$C$13,3,FALSE)),J86),"")</f>
        <v/>
      </c>
      <c r="L86" s="320" t="str">
        <f t="shared" si="352"/>
        <v/>
      </c>
      <c r="M86" s="67" t="str">
        <f t="shared" si="353"/>
        <v/>
      </c>
      <c r="N86" s="81"/>
      <c r="O86" s="230" t="str">
        <f>IF(AND(N86&gt;0,C86&gt;0,NOT(K86="")),ABS(VLOOKUP($N$1,VLookups!$A$27:$B$28,2,FALSE)-_xlfn.LOGNORM.DIST(N86,LN(G86),LN(K86),TRUE)),"")</f>
        <v/>
      </c>
      <c r="P86" s="80" t="str">
        <f>IF(AND($B86&gt;0,$C86&gt;0,$D86&gt;0,NOT(ISBLANK($H86))),_xlfn.LOGNORM.INV(ABS(VLOOKUP($N$1,VLookups!$A$27:$B$28,2,FALSE)-P$3),LN($G86),LN($K86)),"")</f>
        <v/>
      </c>
      <c r="Q86" s="79" t="str">
        <f>IF(AND($B86&gt;0,$C86&gt;0,$D86&gt;0,NOT(ISBLANK($H86))),_xlfn.LOGNORM.INV(ABS(VLOOKUP($N$1,VLookups!$A$27:$B$28,2,FALSE)-Q$3),LN($G86),LN($K86)),"")</f>
        <v/>
      </c>
      <c r="R86" s="80" t="str">
        <f>IF(AND($B86&gt;0,$C86&gt;0,$D86&gt;0,NOT(ISBLANK($H86))),_xlfn.LOGNORM.INV(ABS(VLOOKUP($N$1,VLookups!$A$27:$B$28,2,FALSE)-R$3),LN($G86),LN($K86)),"")</f>
        <v/>
      </c>
      <c r="S86" s="79" t="str">
        <f>IF(AND($B86&gt;0,$C86&gt;0,$D86&gt;0,NOT(ISBLANK($H86))),_xlfn.LOGNORM.INV(ABS(VLOOKUP($N$1,VLookups!$A$27:$B$28,2,FALSE)-S$3),LN($G86),LN($K86)),"")</f>
        <v/>
      </c>
      <c r="T86" s="80" t="str">
        <f>IF(AND($B86&gt;0,$C86&gt;0,$D86&gt;0,NOT(ISBLANK($H86))),_xlfn.LOGNORM.INV(ABS(VLOOKUP($N$1,VLookups!$A$27:$B$28,2,FALSE)-T$3),LN($G86),LN($K86)),"")</f>
        <v/>
      </c>
      <c r="U86" s="79" t="str">
        <f>IF(AND($B86&gt;0,$C86&gt;0,$D86&gt;0,NOT(ISBLANK($H86))),_xlfn.LOGNORM.INV(ABS(VLOOKUP($N$1,VLookups!$A$27:$B$28,2,FALSE)-U$3),LN($G86),LN($K86)),"")</f>
        <v/>
      </c>
      <c r="V86" s="5"/>
      <c r="W86" s="145" t="str">
        <f t="shared" si="354"/>
        <v/>
      </c>
      <c r="X86" s="145" t="str">
        <f t="shared" si="355"/>
        <v/>
      </c>
      <c r="Y86" s="46" t="str">
        <f t="shared" ref="Y86" si="594">IF(ISNONTEXT($W86),X86+$W86,"")</f>
        <v/>
      </c>
      <c r="Z86" s="46" t="str">
        <f t="shared" si="369"/>
        <v/>
      </c>
      <c r="AA86" s="46" t="str">
        <f t="shared" si="370"/>
        <v/>
      </c>
      <c r="AB86" s="46" t="str">
        <f t="shared" si="371"/>
        <v/>
      </c>
      <c r="AC86" s="46" t="str">
        <f t="shared" si="372"/>
        <v/>
      </c>
      <c r="AD86" s="46" t="str">
        <f t="shared" si="373"/>
        <v/>
      </c>
      <c r="AE86" s="46" t="str">
        <f t="shared" si="374"/>
        <v/>
      </c>
      <c r="AF86" s="46" t="str">
        <f t="shared" si="375"/>
        <v/>
      </c>
      <c r="AG86" s="46" t="str">
        <f t="shared" si="376"/>
        <v/>
      </c>
      <c r="AH86" s="46" t="str">
        <f t="shared" si="377"/>
        <v/>
      </c>
      <c r="AI86" s="46" t="str">
        <f t="shared" si="378"/>
        <v/>
      </c>
      <c r="AJ86" s="46" t="str">
        <f t="shared" si="379"/>
        <v/>
      </c>
      <c r="AK86" s="46" t="str">
        <f t="shared" si="380"/>
        <v/>
      </c>
      <c r="AL86" s="46" t="str">
        <f t="shared" si="381"/>
        <v/>
      </c>
      <c r="AM86" s="46" t="str">
        <f t="shared" si="382"/>
        <v/>
      </c>
      <c r="AN86" s="46" t="str">
        <f t="shared" si="383"/>
        <v/>
      </c>
      <c r="AO86" s="46" t="str">
        <f t="shared" si="384"/>
        <v/>
      </c>
      <c r="AP86" s="46" t="str">
        <f t="shared" si="385"/>
        <v/>
      </c>
      <c r="AQ86" s="46" t="str">
        <f t="shared" si="386"/>
        <v/>
      </c>
      <c r="AR86" s="46" t="str">
        <f t="shared" si="387"/>
        <v/>
      </c>
      <c r="AS86" s="46" t="str">
        <f t="shared" si="388"/>
        <v/>
      </c>
      <c r="AT86" s="46" t="str">
        <f t="shared" si="389"/>
        <v/>
      </c>
      <c r="AU86" s="46" t="str">
        <f t="shared" si="390"/>
        <v/>
      </c>
      <c r="AV86" s="46" t="str">
        <f t="shared" si="391"/>
        <v/>
      </c>
      <c r="AW86" s="46" t="str">
        <f t="shared" si="392"/>
        <v/>
      </c>
      <c r="AX86" s="46" t="str">
        <f t="shared" si="393"/>
        <v/>
      </c>
      <c r="AY86" s="46" t="str">
        <f t="shared" si="394"/>
        <v/>
      </c>
      <c r="AZ86" s="46" t="str">
        <f t="shared" si="395"/>
        <v/>
      </c>
      <c r="BA86" s="46" t="str">
        <f t="shared" si="396"/>
        <v/>
      </c>
      <c r="BB86" s="46" t="str">
        <f t="shared" si="397"/>
        <v/>
      </c>
      <c r="BC86" s="46" t="str">
        <f t="shared" si="398"/>
        <v/>
      </c>
      <c r="BD86" s="46" t="str">
        <f t="shared" si="399"/>
        <v/>
      </c>
      <c r="BE86" s="46" t="str">
        <f t="shared" si="400"/>
        <v/>
      </c>
      <c r="BF86" s="46" t="str">
        <f t="shared" si="401"/>
        <v/>
      </c>
      <c r="BG86" s="46" t="str">
        <f t="shared" si="402"/>
        <v/>
      </c>
      <c r="BH86" s="46" t="str">
        <f t="shared" si="403"/>
        <v/>
      </c>
      <c r="BI86" s="46" t="str">
        <f t="shared" si="404"/>
        <v/>
      </c>
      <c r="BJ86" s="46" t="str">
        <f t="shared" si="405"/>
        <v/>
      </c>
      <c r="BK86" s="46" t="str">
        <f t="shared" si="406"/>
        <v/>
      </c>
      <c r="BL86" s="46" t="str">
        <f t="shared" si="407"/>
        <v/>
      </c>
      <c r="BM86" s="46" t="str">
        <f t="shared" si="408"/>
        <v/>
      </c>
      <c r="BN86" s="46" t="str">
        <f t="shared" si="409"/>
        <v/>
      </c>
      <c r="BO86" s="46" t="str">
        <f t="shared" si="410"/>
        <v/>
      </c>
      <c r="BP86" s="46" t="str">
        <f t="shared" si="411"/>
        <v/>
      </c>
      <c r="BQ86" s="46" t="str">
        <f t="shared" si="412"/>
        <v/>
      </c>
      <c r="BR86" s="46" t="str">
        <f t="shared" si="413"/>
        <v/>
      </c>
      <c r="BS86" s="46" t="str">
        <f t="shared" si="414"/>
        <v/>
      </c>
      <c r="BT86" s="46" t="str">
        <f t="shared" si="415"/>
        <v/>
      </c>
      <c r="BU86" s="46" t="str">
        <f t="shared" si="416"/>
        <v/>
      </c>
      <c r="BV86" s="46" t="str">
        <f t="shared" si="417"/>
        <v/>
      </c>
      <c r="BW86" s="46" t="str">
        <f t="shared" si="418"/>
        <v/>
      </c>
      <c r="BX86" s="46" t="str">
        <f t="shared" si="419"/>
        <v/>
      </c>
      <c r="BY86" s="46" t="str">
        <f t="shared" si="420"/>
        <v/>
      </c>
      <c r="BZ86" s="46" t="str">
        <f t="shared" si="421"/>
        <v/>
      </c>
      <c r="CA86" s="46" t="str">
        <f t="shared" si="422"/>
        <v/>
      </c>
      <c r="CB86" s="46" t="str">
        <f t="shared" si="423"/>
        <v/>
      </c>
      <c r="CC86" s="46" t="str">
        <f t="shared" si="424"/>
        <v/>
      </c>
      <c r="CD86" s="46" t="str">
        <f t="shared" si="425"/>
        <v/>
      </c>
      <c r="CE86" s="46" t="str">
        <f t="shared" si="426"/>
        <v/>
      </c>
      <c r="CF86" s="46" t="str">
        <f t="shared" si="427"/>
        <v/>
      </c>
      <c r="CG86" s="46" t="str">
        <f t="shared" si="428"/>
        <v/>
      </c>
      <c r="CH86" s="46" t="str">
        <f t="shared" si="429"/>
        <v/>
      </c>
      <c r="CI86" s="46" t="str">
        <f t="shared" si="430"/>
        <v/>
      </c>
      <c r="CJ86" s="46" t="str">
        <f t="shared" si="431"/>
        <v/>
      </c>
      <c r="CK86" s="46" t="str">
        <f t="shared" si="362"/>
        <v/>
      </c>
      <c r="CL86" s="46" t="str">
        <f t="shared" si="432"/>
        <v/>
      </c>
      <c r="CM86" s="46" t="str">
        <f t="shared" si="433"/>
        <v/>
      </c>
      <c r="CN86" s="46" t="str">
        <f t="shared" si="434"/>
        <v/>
      </c>
      <c r="CO86" s="46" t="str">
        <f t="shared" si="435"/>
        <v/>
      </c>
      <c r="CP86" s="46" t="str">
        <f t="shared" si="436"/>
        <v/>
      </c>
      <c r="CQ86" s="46" t="str">
        <f t="shared" si="437"/>
        <v/>
      </c>
      <c r="CR86" s="46" t="str">
        <f t="shared" si="438"/>
        <v/>
      </c>
      <c r="CS86" s="46" t="str">
        <f t="shared" si="439"/>
        <v/>
      </c>
      <c r="CT86" s="46" t="str">
        <f t="shared" si="440"/>
        <v/>
      </c>
      <c r="CU86" s="46" t="str">
        <f t="shared" si="441"/>
        <v/>
      </c>
      <c r="CV86" s="46" t="str">
        <f t="shared" si="442"/>
        <v/>
      </c>
      <c r="CW86" s="46" t="str">
        <f t="shared" si="443"/>
        <v/>
      </c>
      <c r="CX86" s="46" t="str">
        <f t="shared" si="444"/>
        <v/>
      </c>
      <c r="CY86" s="46" t="str">
        <f t="shared" si="445"/>
        <v/>
      </c>
      <c r="CZ86" s="46" t="str">
        <f t="shared" si="446"/>
        <v/>
      </c>
      <c r="DA86" s="46" t="str">
        <f t="shared" si="447"/>
        <v/>
      </c>
      <c r="DB86" s="46" t="str">
        <f t="shared" si="448"/>
        <v/>
      </c>
      <c r="DC86" s="46" t="str">
        <f t="shared" si="449"/>
        <v/>
      </c>
      <c r="DD86" s="46" t="str">
        <f t="shared" si="450"/>
        <v/>
      </c>
      <c r="DE86" s="46" t="str">
        <f t="shared" si="451"/>
        <v/>
      </c>
      <c r="DF86" s="46" t="str">
        <f t="shared" si="452"/>
        <v/>
      </c>
      <c r="DG86" s="46" t="str">
        <f t="shared" si="453"/>
        <v/>
      </c>
      <c r="DH86" s="46" t="str">
        <f t="shared" si="454"/>
        <v/>
      </c>
      <c r="DI86" s="46" t="str">
        <f t="shared" si="455"/>
        <v/>
      </c>
      <c r="DJ86" s="46" t="str">
        <f t="shared" si="456"/>
        <v/>
      </c>
      <c r="DK86" s="46" t="str">
        <f t="shared" si="457"/>
        <v/>
      </c>
      <c r="DL86" s="46" t="str">
        <f t="shared" si="458"/>
        <v/>
      </c>
      <c r="DM86" s="46" t="str">
        <f t="shared" si="459"/>
        <v/>
      </c>
      <c r="DN86" s="46" t="str">
        <f t="shared" si="460"/>
        <v/>
      </c>
      <c r="DO86" s="46" t="str">
        <f t="shared" si="461"/>
        <v/>
      </c>
      <c r="DP86" s="46" t="str">
        <f t="shared" si="462"/>
        <v/>
      </c>
      <c r="DQ86" s="46" t="str">
        <f t="shared" si="463"/>
        <v/>
      </c>
      <c r="DR86" s="46" t="str">
        <f t="shared" si="464"/>
        <v/>
      </c>
      <c r="DS86" s="46" t="str">
        <f t="shared" si="465"/>
        <v/>
      </c>
      <c r="DT86" s="46" t="str">
        <f t="shared" si="466"/>
        <v/>
      </c>
      <c r="DU86" s="46" t="str">
        <f t="shared" si="467"/>
        <v/>
      </c>
      <c r="DV86" s="46" t="str">
        <f t="shared" si="468"/>
        <v/>
      </c>
      <c r="DW86" s="46" t="str">
        <f t="shared" si="469"/>
        <v/>
      </c>
      <c r="DX86" s="46" t="str">
        <f t="shared" si="470"/>
        <v/>
      </c>
      <c r="DY86" s="46" t="str">
        <f t="shared" si="471"/>
        <v/>
      </c>
      <c r="DZ86" s="46" t="str">
        <f t="shared" si="472"/>
        <v/>
      </c>
      <c r="EA86" s="46" t="str">
        <f t="shared" si="473"/>
        <v/>
      </c>
      <c r="EB86" s="46" t="str">
        <f t="shared" si="474"/>
        <v/>
      </c>
      <c r="EC86" s="46" t="str">
        <f t="shared" si="475"/>
        <v/>
      </c>
      <c r="ED86" s="46" t="str">
        <f t="shared" si="476"/>
        <v/>
      </c>
      <c r="EE86" s="46" t="str">
        <f t="shared" si="477"/>
        <v/>
      </c>
      <c r="EF86" s="46" t="str">
        <f t="shared" si="478"/>
        <v/>
      </c>
      <c r="EG86" s="46" t="str">
        <f t="shared" si="479"/>
        <v/>
      </c>
      <c r="EH86" s="46" t="str">
        <f t="shared" si="480"/>
        <v/>
      </c>
      <c r="EI86" s="46" t="str">
        <f t="shared" si="481"/>
        <v/>
      </c>
      <c r="EJ86" s="46" t="str">
        <f t="shared" si="482"/>
        <v/>
      </c>
      <c r="EK86" s="46" t="str">
        <f t="shared" si="483"/>
        <v/>
      </c>
      <c r="EL86" s="46" t="str">
        <f t="shared" si="484"/>
        <v/>
      </c>
      <c r="EM86" s="46" t="str">
        <f t="shared" si="485"/>
        <v/>
      </c>
      <c r="EN86" s="46" t="str">
        <f t="shared" si="486"/>
        <v/>
      </c>
      <c r="EO86" s="46" t="str">
        <f t="shared" si="487"/>
        <v/>
      </c>
      <c r="EP86" s="46" t="str">
        <f t="shared" si="488"/>
        <v/>
      </c>
      <c r="EQ86" s="46" t="str">
        <f t="shared" si="489"/>
        <v/>
      </c>
      <c r="ER86" s="46" t="str">
        <f t="shared" si="490"/>
        <v/>
      </c>
      <c r="ES86" s="46" t="str">
        <f t="shared" si="491"/>
        <v/>
      </c>
      <c r="ET86" s="46" t="str">
        <f t="shared" si="492"/>
        <v/>
      </c>
      <c r="EU86" s="46" t="str">
        <f t="shared" si="493"/>
        <v/>
      </c>
      <c r="EV86" s="46" t="str">
        <f t="shared" si="494"/>
        <v/>
      </c>
      <c r="EW86" s="46" t="str">
        <f t="shared" si="363"/>
        <v/>
      </c>
      <c r="EX86" s="46" t="str">
        <f t="shared" si="495"/>
        <v/>
      </c>
      <c r="EY86" s="46" t="str">
        <f t="shared" si="496"/>
        <v/>
      </c>
      <c r="EZ86" s="46" t="str">
        <f t="shared" si="497"/>
        <v/>
      </c>
      <c r="FA86" s="46" t="str">
        <f t="shared" si="498"/>
        <v/>
      </c>
      <c r="FB86" s="46" t="str">
        <f t="shared" si="499"/>
        <v/>
      </c>
      <c r="FC86" s="46" t="str">
        <f t="shared" si="500"/>
        <v/>
      </c>
      <c r="FD86" s="46" t="str">
        <f t="shared" si="501"/>
        <v/>
      </c>
      <c r="FE86" s="46" t="str">
        <f t="shared" si="502"/>
        <v/>
      </c>
      <c r="FF86" s="46" t="str">
        <f t="shared" si="503"/>
        <v/>
      </c>
      <c r="FG86" s="46" t="str">
        <f t="shared" si="504"/>
        <v/>
      </c>
      <c r="FH86" s="46" t="str">
        <f t="shared" si="505"/>
        <v/>
      </c>
      <c r="FI86" s="46" t="str">
        <f t="shared" si="506"/>
        <v/>
      </c>
      <c r="FJ86" s="46" t="str">
        <f t="shared" si="507"/>
        <v/>
      </c>
      <c r="FK86" s="46" t="str">
        <f t="shared" si="508"/>
        <v/>
      </c>
      <c r="FL86" s="46" t="str">
        <f t="shared" si="509"/>
        <v/>
      </c>
      <c r="FM86" s="46" t="str">
        <f t="shared" si="510"/>
        <v/>
      </c>
      <c r="FN86" s="46" t="str">
        <f t="shared" si="511"/>
        <v/>
      </c>
      <c r="FO86" s="46" t="str">
        <f t="shared" si="512"/>
        <v/>
      </c>
      <c r="FP86" s="46" t="str">
        <f t="shared" si="513"/>
        <v/>
      </c>
      <c r="FQ86" s="46" t="str">
        <f t="shared" si="514"/>
        <v/>
      </c>
      <c r="FR86" s="46" t="str">
        <f t="shared" si="515"/>
        <v/>
      </c>
      <c r="FS86" s="46" t="str">
        <f t="shared" si="516"/>
        <v/>
      </c>
      <c r="FT86" s="46" t="str">
        <f t="shared" si="517"/>
        <v/>
      </c>
      <c r="FU86" s="46" t="str">
        <f t="shared" si="518"/>
        <v/>
      </c>
      <c r="FV86" s="46" t="str">
        <f t="shared" si="519"/>
        <v/>
      </c>
      <c r="FW86" s="46" t="str">
        <f t="shared" si="520"/>
        <v/>
      </c>
      <c r="FX86" s="46" t="str">
        <f t="shared" si="521"/>
        <v/>
      </c>
      <c r="FY86" s="46" t="str">
        <f t="shared" si="522"/>
        <v/>
      </c>
      <c r="FZ86" s="46" t="str">
        <f t="shared" si="523"/>
        <v/>
      </c>
      <c r="GA86" s="46" t="str">
        <f t="shared" si="524"/>
        <v/>
      </c>
      <c r="GB86" s="46" t="str">
        <f t="shared" si="525"/>
        <v/>
      </c>
      <c r="GC86" s="46" t="str">
        <f t="shared" si="526"/>
        <v/>
      </c>
      <c r="GD86" s="46" t="str">
        <f t="shared" si="527"/>
        <v/>
      </c>
      <c r="GE86" s="46" t="str">
        <f t="shared" si="528"/>
        <v/>
      </c>
      <c r="GF86" s="46" t="str">
        <f t="shared" si="529"/>
        <v/>
      </c>
      <c r="GG86" s="46" t="str">
        <f t="shared" si="530"/>
        <v/>
      </c>
      <c r="GH86" s="46" t="str">
        <f t="shared" si="531"/>
        <v/>
      </c>
      <c r="GI86" s="46" t="str">
        <f t="shared" si="532"/>
        <v/>
      </c>
      <c r="GJ86" s="46" t="str">
        <f t="shared" si="533"/>
        <v/>
      </c>
      <c r="GK86" s="46" t="str">
        <f t="shared" si="534"/>
        <v/>
      </c>
      <c r="GL86" s="46" t="str">
        <f t="shared" si="535"/>
        <v/>
      </c>
      <c r="GM86" s="46" t="str">
        <f t="shared" si="536"/>
        <v/>
      </c>
      <c r="GN86" s="46" t="str">
        <f t="shared" si="537"/>
        <v/>
      </c>
      <c r="GO86" s="46" t="str">
        <f t="shared" si="538"/>
        <v/>
      </c>
      <c r="GP86" s="46" t="str">
        <f t="shared" si="539"/>
        <v/>
      </c>
      <c r="GQ86" s="46" t="str">
        <f t="shared" si="540"/>
        <v/>
      </c>
      <c r="GR86" s="46" t="str">
        <f t="shared" si="541"/>
        <v/>
      </c>
      <c r="GS86" s="46" t="str">
        <f t="shared" si="542"/>
        <v/>
      </c>
      <c r="GT86" s="46" t="str">
        <f t="shared" si="543"/>
        <v/>
      </c>
      <c r="GU86" s="46" t="str">
        <f t="shared" si="544"/>
        <v/>
      </c>
      <c r="GV86" s="46" t="str">
        <f t="shared" si="545"/>
        <v/>
      </c>
      <c r="GW86" s="46" t="str">
        <f t="shared" si="546"/>
        <v/>
      </c>
      <c r="GX86" s="46" t="str">
        <f t="shared" si="547"/>
        <v/>
      </c>
      <c r="GY86" s="46" t="str">
        <f t="shared" si="548"/>
        <v/>
      </c>
      <c r="GZ86" s="46" t="str">
        <f t="shared" si="549"/>
        <v/>
      </c>
      <c r="HA86" s="46" t="str">
        <f t="shared" si="550"/>
        <v/>
      </c>
      <c r="HB86" s="46" t="str">
        <f t="shared" si="551"/>
        <v/>
      </c>
      <c r="HC86" s="46" t="str">
        <f t="shared" si="552"/>
        <v/>
      </c>
      <c r="HD86" s="46" t="str">
        <f t="shared" si="553"/>
        <v/>
      </c>
      <c r="HE86" s="46" t="str">
        <f t="shared" si="554"/>
        <v/>
      </c>
      <c r="HF86" s="46" t="str">
        <f t="shared" si="555"/>
        <v/>
      </c>
      <c r="HG86" s="46" t="str">
        <f t="shared" si="556"/>
        <v/>
      </c>
      <c r="HH86" s="46" t="str">
        <f t="shared" si="557"/>
        <v/>
      </c>
      <c r="HI86" s="46" t="str">
        <f t="shared" si="364"/>
        <v/>
      </c>
      <c r="HJ86" s="46" t="str">
        <f t="shared" si="582"/>
        <v/>
      </c>
      <c r="HK86" s="46" t="str">
        <f t="shared" si="583"/>
        <v/>
      </c>
      <c r="HL86" s="46" t="str">
        <f t="shared" si="584"/>
        <v/>
      </c>
      <c r="HM86" s="46" t="str">
        <f t="shared" si="585"/>
        <v/>
      </c>
      <c r="HN86" s="46" t="str">
        <f t="shared" si="586"/>
        <v/>
      </c>
      <c r="HO86" s="46" t="str">
        <f t="shared" si="587"/>
        <v/>
      </c>
      <c r="HP86" s="46" t="str">
        <f t="shared" si="588"/>
        <v/>
      </c>
      <c r="HQ86" s="146" t="e">
        <f t="shared" si="348"/>
        <v>#N/A</v>
      </c>
      <c r="HR86" s="146" t="e">
        <f t="shared" si="563"/>
        <v>#N/A</v>
      </c>
      <c r="HS86" s="146" t="e">
        <f t="shared" si="563"/>
        <v>#N/A</v>
      </c>
      <c r="HT86" s="146" t="e">
        <f t="shared" si="563"/>
        <v>#N/A</v>
      </c>
      <c r="HU86" s="146" t="e">
        <f t="shared" si="576"/>
        <v>#N/A</v>
      </c>
      <c r="HV86" s="146" t="e">
        <f t="shared" si="576"/>
        <v>#N/A</v>
      </c>
      <c r="HW86" s="146" t="e">
        <f t="shared" si="576"/>
        <v>#N/A</v>
      </c>
      <c r="HX86" s="146" t="e">
        <f t="shared" si="576"/>
        <v>#N/A</v>
      </c>
      <c r="HY86" s="146" t="e">
        <f t="shared" si="576"/>
        <v>#N/A</v>
      </c>
      <c r="HZ86" s="146" t="e">
        <f t="shared" si="576"/>
        <v>#N/A</v>
      </c>
      <c r="IA86" s="146" t="e">
        <f t="shared" si="576"/>
        <v>#N/A</v>
      </c>
      <c r="IB86" s="146" t="e">
        <f t="shared" si="576"/>
        <v>#N/A</v>
      </c>
      <c r="IC86" s="146" t="e">
        <f t="shared" si="576"/>
        <v>#N/A</v>
      </c>
      <c r="ID86" s="146" t="e">
        <f t="shared" si="576"/>
        <v>#N/A</v>
      </c>
      <c r="IE86" s="146" t="e">
        <f t="shared" si="576"/>
        <v>#N/A</v>
      </c>
      <c r="IF86" s="146" t="e">
        <f t="shared" si="576"/>
        <v>#N/A</v>
      </c>
      <c r="IG86" s="146" t="e">
        <f t="shared" si="576"/>
        <v>#N/A</v>
      </c>
      <c r="IH86" s="146" t="e">
        <f t="shared" si="576"/>
        <v>#N/A</v>
      </c>
      <c r="II86" s="146" t="e">
        <f t="shared" si="576"/>
        <v>#N/A</v>
      </c>
      <c r="IJ86" s="146" t="e">
        <f t="shared" si="571"/>
        <v>#N/A</v>
      </c>
      <c r="IK86" s="146" t="e">
        <f t="shared" si="571"/>
        <v>#N/A</v>
      </c>
      <c r="IL86" s="146" t="e">
        <f t="shared" si="571"/>
        <v>#N/A</v>
      </c>
      <c r="IM86" s="146" t="e">
        <f t="shared" si="571"/>
        <v>#N/A</v>
      </c>
      <c r="IN86" s="146" t="e">
        <f t="shared" si="571"/>
        <v>#N/A</v>
      </c>
      <c r="IO86" s="146" t="e">
        <f t="shared" si="571"/>
        <v>#N/A</v>
      </c>
      <c r="IP86" s="146" t="e">
        <f t="shared" si="571"/>
        <v>#N/A</v>
      </c>
      <c r="IQ86" s="146" t="e">
        <f t="shared" si="571"/>
        <v>#N/A</v>
      </c>
      <c r="IR86" s="146" t="e">
        <f t="shared" si="571"/>
        <v>#N/A</v>
      </c>
      <c r="IS86" s="146" t="e">
        <f t="shared" si="571"/>
        <v>#N/A</v>
      </c>
      <c r="IT86" s="146" t="e">
        <f t="shared" si="571"/>
        <v>#N/A</v>
      </c>
      <c r="IU86" s="146" t="e">
        <f t="shared" si="571"/>
        <v>#N/A</v>
      </c>
      <c r="IV86" s="146" t="e">
        <f t="shared" si="571"/>
        <v>#N/A</v>
      </c>
      <c r="IW86" s="146" t="e">
        <f t="shared" si="571"/>
        <v>#N/A</v>
      </c>
      <c r="IX86" s="146" t="e">
        <f t="shared" si="571"/>
        <v>#N/A</v>
      </c>
      <c r="IY86" s="146" t="e">
        <f t="shared" si="567"/>
        <v>#N/A</v>
      </c>
      <c r="IZ86" s="146" t="e">
        <f t="shared" si="567"/>
        <v>#N/A</v>
      </c>
      <c r="JA86" s="146" t="e">
        <f t="shared" si="567"/>
        <v>#N/A</v>
      </c>
      <c r="JB86" s="146" t="e">
        <f t="shared" si="567"/>
        <v>#N/A</v>
      </c>
      <c r="JC86" s="146" t="e">
        <f t="shared" si="567"/>
        <v>#N/A</v>
      </c>
      <c r="JD86" s="146" t="e">
        <f t="shared" si="567"/>
        <v>#N/A</v>
      </c>
      <c r="JE86" s="146" t="e">
        <f t="shared" si="567"/>
        <v>#N/A</v>
      </c>
      <c r="JF86" s="146" t="e">
        <f t="shared" si="567"/>
        <v>#N/A</v>
      </c>
      <c r="JG86" s="146" t="e">
        <f t="shared" si="567"/>
        <v>#N/A</v>
      </c>
      <c r="JH86" s="146" t="e">
        <f t="shared" si="567"/>
        <v>#N/A</v>
      </c>
      <c r="JI86" s="146" t="e">
        <f t="shared" si="567"/>
        <v>#N/A</v>
      </c>
      <c r="JJ86" s="146" t="e">
        <f t="shared" si="567"/>
        <v>#N/A</v>
      </c>
      <c r="JK86" s="146" t="e">
        <f t="shared" si="567"/>
        <v>#N/A</v>
      </c>
      <c r="JL86" s="146" t="e">
        <f t="shared" si="567"/>
        <v>#N/A</v>
      </c>
      <c r="JM86" s="146" t="e">
        <f t="shared" si="567"/>
        <v>#N/A</v>
      </c>
      <c r="JN86" s="146" t="e">
        <f t="shared" si="591"/>
        <v>#N/A</v>
      </c>
      <c r="JO86" s="146" t="e">
        <f t="shared" si="591"/>
        <v>#N/A</v>
      </c>
      <c r="JP86" s="146" t="e">
        <f t="shared" si="591"/>
        <v>#N/A</v>
      </c>
      <c r="JQ86" s="146" t="e">
        <f t="shared" si="591"/>
        <v>#N/A</v>
      </c>
      <c r="JR86" s="146" t="e">
        <f t="shared" si="591"/>
        <v>#N/A</v>
      </c>
      <c r="JS86" s="146" t="e">
        <f t="shared" si="591"/>
        <v>#N/A</v>
      </c>
      <c r="JT86" s="146" t="e">
        <f t="shared" si="591"/>
        <v>#N/A</v>
      </c>
      <c r="JU86" s="146" t="e">
        <f t="shared" si="591"/>
        <v>#N/A</v>
      </c>
      <c r="JV86" s="146" t="e">
        <f t="shared" si="591"/>
        <v>#N/A</v>
      </c>
      <c r="JW86" s="146" t="e">
        <f t="shared" si="591"/>
        <v>#N/A</v>
      </c>
      <c r="JX86" s="146" t="e">
        <f t="shared" si="591"/>
        <v>#N/A</v>
      </c>
      <c r="JY86" s="146" t="e">
        <f t="shared" si="591"/>
        <v>#N/A</v>
      </c>
      <c r="JZ86" s="146" t="e">
        <f t="shared" si="591"/>
        <v>#N/A</v>
      </c>
      <c r="KA86" s="146" t="e">
        <f t="shared" si="591"/>
        <v>#N/A</v>
      </c>
      <c r="KB86" s="146" t="e">
        <f t="shared" si="591"/>
        <v>#N/A</v>
      </c>
      <c r="KC86" s="146" t="e">
        <f t="shared" si="365"/>
        <v>#N/A</v>
      </c>
      <c r="KD86" s="146" t="e">
        <f t="shared" si="564"/>
        <v>#N/A</v>
      </c>
      <c r="KE86" s="146" t="e">
        <f t="shared" si="564"/>
        <v>#N/A</v>
      </c>
      <c r="KF86" s="146" t="e">
        <f t="shared" si="564"/>
        <v>#N/A</v>
      </c>
      <c r="KG86" s="146" t="e">
        <f t="shared" si="577"/>
        <v>#N/A</v>
      </c>
      <c r="KH86" s="146" t="e">
        <f t="shared" si="577"/>
        <v>#N/A</v>
      </c>
      <c r="KI86" s="146" t="e">
        <f t="shared" si="577"/>
        <v>#N/A</v>
      </c>
      <c r="KJ86" s="146" t="e">
        <f t="shared" si="577"/>
        <v>#N/A</v>
      </c>
      <c r="KK86" s="146" t="e">
        <f t="shared" si="577"/>
        <v>#N/A</v>
      </c>
      <c r="KL86" s="146" t="e">
        <f t="shared" si="577"/>
        <v>#N/A</v>
      </c>
      <c r="KM86" s="146" t="e">
        <f t="shared" si="577"/>
        <v>#N/A</v>
      </c>
      <c r="KN86" s="146" t="e">
        <f t="shared" si="577"/>
        <v>#N/A</v>
      </c>
      <c r="KO86" s="146" t="e">
        <f t="shared" si="577"/>
        <v>#N/A</v>
      </c>
      <c r="KP86" s="146" t="e">
        <f t="shared" si="577"/>
        <v>#N/A</v>
      </c>
      <c r="KQ86" s="146" t="e">
        <f t="shared" si="577"/>
        <v>#N/A</v>
      </c>
      <c r="KR86" s="146" t="e">
        <f t="shared" si="577"/>
        <v>#N/A</v>
      </c>
      <c r="KS86" s="146" t="e">
        <f t="shared" si="577"/>
        <v>#N/A</v>
      </c>
      <c r="KT86" s="146" t="e">
        <f t="shared" si="577"/>
        <v>#N/A</v>
      </c>
      <c r="KU86" s="146" t="e">
        <f t="shared" si="577"/>
        <v>#N/A</v>
      </c>
      <c r="KV86" s="146" t="e">
        <f t="shared" si="572"/>
        <v>#N/A</v>
      </c>
      <c r="KW86" s="146" t="e">
        <f t="shared" si="572"/>
        <v>#N/A</v>
      </c>
      <c r="KX86" s="146" t="e">
        <f t="shared" si="572"/>
        <v>#N/A</v>
      </c>
      <c r="KY86" s="146" t="e">
        <f t="shared" si="572"/>
        <v>#N/A</v>
      </c>
      <c r="KZ86" s="146" t="e">
        <f t="shared" si="572"/>
        <v>#N/A</v>
      </c>
      <c r="LA86" s="146" t="e">
        <f t="shared" si="572"/>
        <v>#N/A</v>
      </c>
      <c r="LB86" s="146" t="e">
        <f t="shared" si="572"/>
        <v>#N/A</v>
      </c>
      <c r="LC86" s="146" t="e">
        <f t="shared" si="572"/>
        <v>#N/A</v>
      </c>
      <c r="LD86" s="146" t="e">
        <f t="shared" si="572"/>
        <v>#N/A</v>
      </c>
      <c r="LE86" s="146" t="e">
        <f t="shared" si="572"/>
        <v>#N/A</v>
      </c>
      <c r="LF86" s="146" t="e">
        <f t="shared" si="572"/>
        <v>#N/A</v>
      </c>
      <c r="LG86" s="146" t="e">
        <f t="shared" si="572"/>
        <v>#N/A</v>
      </c>
      <c r="LH86" s="146" t="e">
        <f t="shared" si="572"/>
        <v>#N/A</v>
      </c>
      <c r="LI86" s="146" t="e">
        <f t="shared" si="572"/>
        <v>#N/A</v>
      </c>
      <c r="LJ86" s="146" t="e">
        <f t="shared" si="572"/>
        <v>#N/A</v>
      </c>
      <c r="LK86" s="146" t="e">
        <f t="shared" si="568"/>
        <v>#N/A</v>
      </c>
      <c r="LL86" s="146" t="e">
        <f t="shared" si="568"/>
        <v>#N/A</v>
      </c>
      <c r="LM86" s="146" t="e">
        <f t="shared" si="568"/>
        <v>#N/A</v>
      </c>
      <c r="LN86" s="146" t="e">
        <f t="shared" si="568"/>
        <v>#N/A</v>
      </c>
      <c r="LO86" s="146" t="e">
        <f t="shared" si="568"/>
        <v>#N/A</v>
      </c>
      <c r="LP86" s="146" t="e">
        <f t="shared" si="568"/>
        <v>#N/A</v>
      </c>
      <c r="LQ86" s="146" t="e">
        <f t="shared" si="568"/>
        <v>#N/A</v>
      </c>
      <c r="LR86" s="146" t="e">
        <f t="shared" si="568"/>
        <v>#N/A</v>
      </c>
      <c r="LS86" s="146" t="e">
        <f t="shared" si="568"/>
        <v>#N/A</v>
      </c>
      <c r="LT86" s="146" t="e">
        <f t="shared" si="568"/>
        <v>#N/A</v>
      </c>
      <c r="LU86" s="146" t="e">
        <f t="shared" si="568"/>
        <v>#N/A</v>
      </c>
      <c r="LV86" s="146" t="e">
        <f t="shared" si="568"/>
        <v>#N/A</v>
      </c>
      <c r="LW86" s="146" t="e">
        <f t="shared" si="568"/>
        <v>#N/A</v>
      </c>
      <c r="LX86" s="146" t="e">
        <f t="shared" si="568"/>
        <v>#N/A</v>
      </c>
      <c r="LY86" s="146" t="e">
        <f t="shared" si="568"/>
        <v>#N/A</v>
      </c>
      <c r="LZ86" s="146" t="e">
        <f t="shared" si="592"/>
        <v>#N/A</v>
      </c>
      <c r="MA86" s="146" t="e">
        <f t="shared" si="592"/>
        <v>#N/A</v>
      </c>
      <c r="MB86" s="146" t="e">
        <f t="shared" si="592"/>
        <v>#N/A</v>
      </c>
      <c r="MC86" s="146" t="e">
        <f t="shared" si="592"/>
        <v>#N/A</v>
      </c>
      <c r="MD86" s="146" t="e">
        <f t="shared" si="592"/>
        <v>#N/A</v>
      </c>
      <c r="ME86" s="146" t="e">
        <f t="shared" si="592"/>
        <v>#N/A</v>
      </c>
      <c r="MF86" s="146" t="e">
        <f t="shared" si="592"/>
        <v>#N/A</v>
      </c>
      <c r="MG86" s="146" t="e">
        <f t="shared" si="592"/>
        <v>#N/A</v>
      </c>
      <c r="MH86" s="146" t="e">
        <f t="shared" si="592"/>
        <v>#N/A</v>
      </c>
      <c r="MI86" s="146" t="e">
        <f t="shared" si="592"/>
        <v>#N/A</v>
      </c>
      <c r="MJ86" s="146" t="e">
        <f t="shared" si="592"/>
        <v>#N/A</v>
      </c>
      <c r="MK86" s="146" t="e">
        <f t="shared" si="592"/>
        <v>#N/A</v>
      </c>
      <c r="ML86" s="146" t="e">
        <f t="shared" si="592"/>
        <v>#N/A</v>
      </c>
      <c r="MM86" s="146" t="e">
        <f t="shared" si="592"/>
        <v>#N/A</v>
      </c>
      <c r="MN86" s="146" t="e">
        <f t="shared" si="592"/>
        <v>#N/A</v>
      </c>
      <c r="MO86" s="146" t="e">
        <f t="shared" si="366"/>
        <v>#N/A</v>
      </c>
      <c r="MP86" s="146" t="e">
        <f t="shared" si="565"/>
        <v>#N/A</v>
      </c>
      <c r="MQ86" s="146" t="e">
        <f t="shared" si="565"/>
        <v>#N/A</v>
      </c>
      <c r="MR86" s="146" t="e">
        <f t="shared" si="565"/>
        <v>#N/A</v>
      </c>
      <c r="MS86" s="146" t="e">
        <f t="shared" si="578"/>
        <v>#N/A</v>
      </c>
      <c r="MT86" s="146" t="e">
        <f t="shared" si="578"/>
        <v>#N/A</v>
      </c>
      <c r="MU86" s="146" t="e">
        <f t="shared" si="578"/>
        <v>#N/A</v>
      </c>
      <c r="MV86" s="146" t="e">
        <f t="shared" si="578"/>
        <v>#N/A</v>
      </c>
      <c r="MW86" s="146" t="e">
        <f t="shared" si="578"/>
        <v>#N/A</v>
      </c>
      <c r="MX86" s="146" t="e">
        <f t="shared" si="578"/>
        <v>#N/A</v>
      </c>
      <c r="MY86" s="146" t="e">
        <f t="shared" si="578"/>
        <v>#N/A</v>
      </c>
      <c r="MZ86" s="146" t="e">
        <f t="shared" si="578"/>
        <v>#N/A</v>
      </c>
      <c r="NA86" s="146" t="e">
        <f t="shared" si="578"/>
        <v>#N/A</v>
      </c>
      <c r="NB86" s="146" t="e">
        <f t="shared" si="578"/>
        <v>#N/A</v>
      </c>
      <c r="NC86" s="146" t="e">
        <f t="shared" si="578"/>
        <v>#N/A</v>
      </c>
      <c r="ND86" s="146" t="e">
        <f t="shared" si="578"/>
        <v>#N/A</v>
      </c>
      <c r="NE86" s="146" t="e">
        <f t="shared" si="578"/>
        <v>#N/A</v>
      </c>
      <c r="NF86" s="146" t="e">
        <f t="shared" si="578"/>
        <v>#N/A</v>
      </c>
      <c r="NG86" s="146" t="e">
        <f t="shared" si="578"/>
        <v>#N/A</v>
      </c>
      <c r="NH86" s="146" t="e">
        <f t="shared" si="573"/>
        <v>#N/A</v>
      </c>
      <c r="NI86" s="146" t="e">
        <f t="shared" si="573"/>
        <v>#N/A</v>
      </c>
      <c r="NJ86" s="146" t="e">
        <f t="shared" si="573"/>
        <v>#N/A</v>
      </c>
      <c r="NK86" s="146" t="e">
        <f t="shared" si="573"/>
        <v>#N/A</v>
      </c>
      <c r="NL86" s="146" t="e">
        <f t="shared" si="573"/>
        <v>#N/A</v>
      </c>
      <c r="NM86" s="146" t="e">
        <f t="shared" si="573"/>
        <v>#N/A</v>
      </c>
      <c r="NN86" s="146" t="e">
        <f t="shared" si="573"/>
        <v>#N/A</v>
      </c>
      <c r="NO86" s="146" t="e">
        <f t="shared" si="573"/>
        <v>#N/A</v>
      </c>
      <c r="NP86" s="146" t="e">
        <f t="shared" si="573"/>
        <v>#N/A</v>
      </c>
      <c r="NQ86" s="146" t="e">
        <f t="shared" si="573"/>
        <v>#N/A</v>
      </c>
      <c r="NR86" s="146" t="e">
        <f t="shared" si="573"/>
        <v>#N/A</v>
      </c>
      <c r="NS86" s="146" t="e">
        <f t="shared" si="573"/>
        <v>#N/A</v>
      </c>
      <c r="NT86" s="146" t="e">
        <f t="shared" si="573"/>
        <v>#N/A</v>
      </c>
      <c r="NU86" s="146" t="e">
        <f t="shared" si="573"/>
        <v>#N/A</v>
      </c>
      <c r="NV86" s="146" t="e">
        <f t="shared" si="573"/>
        <v>#N/A</v>
      </c>
      <c r="NW86" s="146" t="e">
        <f t="shared" si="569"/>
        <v>#N/A</v>
      </c>
      <c r="NX86" s="146" t="e">
        <f t="shared" si="569"/>
        <v>#N/A</v>
      </c>
      <c r="NY86" s="146" t="e">
        <f t="shared" si="569"/>
        <v>#N/A</v>
      </c>
      <c r="NZ86" s="146" t="e">
        <f t="shared" si="569"/>
        <v>#N/A</v>
      </c>
      <c r="OA86" s="146" t="e">
        <f t="shared" si="569"/>
        <v>#N/A</v>
      </c>
      <c r="OB86" s="146" t="e">
        <f t="shared" si="569"/>
        <v>#N/A</v>
      </c>
      <c r="OC86" s="146" t="e">
        <f t="shared" si="569"/>
        <v>#N/A</v>
      </c>
      <c r="OD86" s="146" t="e">
        <f t="shared" si="569"/>
        <v>#N/A</v>
      </c>
      <c r="OE86" s="146" t="e">
        <f t="shared" si="569"/>
        <v>#N/A</v>
      </c>
      <c r="OF86" s="146" t="e">
        <f t="shared" si="569"/>
        <v>#N/A</v>
      </c>
      <c r="OG86" s="146" t="e">
        <f t="shared" si="569"/>
        <v>#N/A</v>
      </c>
      <c r="OH86" s="146" t="e">
        <f t="shared" si="569"/>
        <v>#N/A</v>
      </c>
      <c r="OI86" s="146" t="e">
        <f t="shared" si="569"/>
        <v>#N/A</v>
      </c>
      <c r="OJ86" s="146" t="e">
        <f t="shared" si="569"/>
        <v>#N/A</v>
      </c>
      <c r="OK86" s="146" t="e">
        <f t="shared" si="569"/>
        <v>#N/A</v>
      </c>
      <c r="OL86" s="146" t="e">
        <f t="shared" si="593"/>
        <v>#N/A</v>
      </c>
      <c r="OM86" s="146" t="e">
        <f t="shared" si="593"/>
        <v>#N/A</v>
      </c>
      <c r="ON86" s="146" t="e">
        <f t="shared" si="593"/>
        <v>#N/A</v>
      </c>
      <c r="OO86" s="146" t="e">
        <f t="shared" si="593"/>
        <v>#N/A</v>
      </c>
      <c r="OP86" s="146" t="e">
        <f t="shared" si="593"/>
        <v>#N/A</v>
      </c>
      <c r="OQ86" s="146" t="e">
        <f t="shared" si="593"/>
        <v>#N/A</v>
      </c>
      <c r="OR86" s="146" t="e">
        <f t="shared" si="593"/>
        <v>#N/A</v>
      </c>
      <c r="OS86" s="146" t="e">
        <f t="shared" si="593"/>
        <v>#N/A</v>
      </c>
      <c r="OT86" s="146" t="e">
        <f t="shared" si="593"/>
        <v>#N/A</v>
      </c>
      <c r="OU86" s="146" t="e">
        <f t="shared" si="593"/>
        <v>#N/A</v>
      </c>
      <c r="OV86" s="146" t="e">
        <f t="shared" si="593"/>
        <v>#N/A</v>
      </c>
      <c r="OW86" s="146" t="e">
        <f t="shared" si="593"/>
        <v>#N/A</v>
      </c>
      <c r="OX86" s="146" t="e">
        <f t="shared" si="593"/>
        <v>#N/A</v>
      </c>
      <c r="OY86" s="146" t="e">
        <f t="shared" si="593"/>
        <v>#N/A</v>
      </c>
      <c r="OZ86" s="146" t="e">
        <f t="shared" si="593"/>
        <v>#N/A</v>
      </c>
      <c r="PA86" s="146" t="e">
        <f t="shared" si="367"/>
        <v>#N/A</v>
      </c>
      <c r="PB86" s="146" t="e">
        <f t="shared" si="589"/>
        <v>#N/A</v>
      </c>
      <c r="PC86" s="146" t="e">
        <f t="shared" si="589"/>
        <v>#N/A</v>
      </c>
      <c r="PD86" s="146" t="e">
        <f t="shared" si="589"/>
        <v>#N/A</v>
      </c>
      <c r="PE86" s="146" t="e">
        <f t="shared" si="589"/>
        <v>#N/A</v>
      </c>
      <c r="PF86" s="146" t="e">
        <f t="shared" si="589"/>
        <v>#N/A</v>
      </c>
      <c r="PG86" s="146" t="e">
        <f t="shared" si="589"/>
        <v>#N/A</v>
      </c>
      <c r="PH86" s="146" t="e">
        <f t="shared" si="589"/>
        <v>#N/A</v>
      </c>
      <c r="PI86" s="146" t="e">
        <f t="shared" si="589"/>
        <v>#N/A</v>
      </c>
    </row>
    <row r="87" spans="1:425" hidden="1" x14ac:dyDescent="0.45">
      <c r="A87" s="4">
        <v>84</v>
      </c>
      <c r="B87" s="319" t="str">
        <f>IFERROR(_xlfn.LOGNORM.INV(VLookups!$B$22,LN($G87),LN($K87)),"")</f>
        <v/>
      </c>
      <c r="C87" s="81"/>
      <c r="D87" s="319" t="str">
        <f>IFERROR(_xlfn.LOGNORM.INV(VLookups!$B$23,LN($G87),LN($K87)),"")</f>
        <v/>
      </c>
      <c r="E87" s="32" t="str">
        <f t="shared" si="350"/>
        <v/>
      </c>
      <c r="F87" s="32" t="str">
        <f t="shared" si="351"/>
        <v/>
      </c>
      <c r="G87" s="65" t="str">
        <f>IF(AND(C87&gt;0,NOT(ISBLANK(H87))),IF(VLOOKUP($C$3,VLookups!$A$17:$B$18,2,FALSE),C87*VLOOKUP(H87,VLookups!$A$4:$B$13,2,FALSE),C87),"")</f>
        <v/>
      </c>
      <c r="H87" s="21"/>
      <c r="I87" s="53"/>
      <c r="J87" s="237"/>
      <c r="K87" s="320" t="str">
        <f>IF(C87&gt;0,IF(ISBLANK(J87),IF(ISBLANK(H87),"",VLOOKUP(H87,VLookups!$A$4:$C$13,3,FALSE)),J87),"")</f>
        <v/>
      </c>
      <c r="L87" s="320" t="str">
        <f t="shared" si="352"/>
        <v/>
      </c>
      <c r="M87" s="67" t="str">
        <f t="shared" si="353"/>
        <v/>
      </c>
      <c r="N87" s="81"/>
      <c r="O87" s="230" t="str">
        <f>IF(AND(N87&gt;0,C87&gt;0,NOT(K87="")),ABS(VLOOKUP($N$1,VLookups!$A$27:$B$28,2,FALSE)-_xlfn.LOGNORM.DIST(N87,LN(G87),LN(K87),TRUE)),"")</f>
        <v/>
      </c>
      <c r="P87" s="80" t="str">
        <f>IF(AND($B87&gt;0,$C87&gt;0,$D87&gt;0,NOT(ISBLANK($H87))),_xlfn.LOGNORM.INV(ABS(VLOOKUP($N$1,VLookups!$A$27:$B$28,2,FALSE)-P$3),LN($G87),LN($K87)),"")</f>
        <v/>
      </c>
      <c r="Q87" s="79" t="str">
        <f>IF(AND($B87&gt;0,$C87&gt;0,$D87&gt;0,NOT(ISBLANK($H87))),_xlfn.LOGNORM.INV(ABS(VLOOKUP($N$1,VLookups!$A$27:$B$28,2,FALSE)-Q$3),LN($G87),LN($K87)),"")</f>
        <v/>
      </c>
      <c r="R87" s="80" t="str">
        <f>IF(AND($B87&gt;0,$C87&gt;0,$D87&gt;0,NOT(ISBLANK($H87))),_xlfn.LOGNORM.INV(ABS(VLOOKUP($N$1,VLookups!$A$27:$B$28,2,FALSE)-R$3),LN($G87),LN($K87)),"")</f>
        <v/>
      </c>
      <c r="S87" s="79" t="str">
        <f>IF(AND($B87&gt;0,$C87&gt;0,$D87&gt;0,NOT(ISBLANK($H87))),_xlfn.LOGNORM.INV(ABS(VLOOKUP($N$1,VLookups!$A$27:$B$28,2,FALSE)-S$3),LN($G87),LN($K87)),"")</f>
        <v/>
      </c>
      <c r="T87" s="80" t="str">
        <f>IF(AND($B87&gt;0,$C87&gt;0,$D87&gt;0,NOT(ISBLANK($H87))),_xlfn.LOGNORM.INV(ABS(VLOOKUP($N$1,VLookups!$A$27:$B$28,2,FALSE)-T$3),LN($G87),LN($K87)),"")</f>
        <v/>
      </c>
      <c r="U87" s="79" t="str">
        <f>IF(AND($B87&gt;0,$C87&gt;0,$D87&gt;0,NOT(ISBLANK($H87))),_xlfn.LOGNORM.INV(ABS(VLOOKUP($N$1,VLookups!$A$27:$B$28,2,FALSE)-U$3),LN($G87),LN($K87)),"")</f>
        <v/>
      </c>
      <c r="V87" s="5"/>
      <c r="W87" s="145" t="str">
        <f t="shared" si="354"/>
        <v/>
      </c>
      <c r="X87" s="145" t="str">
        <f t="shared" si="355"/>
        <v/>
      </c>
      <c r="Y87" s="46" t="str">
        <f t="shared" ref="Y87" si="595">IF(ISNONTEXT($W87),X87+$W87,"")</f>
        <v/>
      </c>
      <c r="Z87" s="46" t="str">
        <f t="shared" si="369"/>
        <v/>
      </c>
      <c r="AA87" s="46" t="str">
        <f t="shared" si="370"/>
        <v/>
      </c>
      <c r="AB87" s="46" t="str">
        <f t="shared" si="371"/>
        <v/>
      </c>
      <c r="AC87" s="46" t="str">
        <f t="shared" si="372"/>
        <v/>
      </c>
      <c r="AD87" s="46" t="str">
        <f t="shared" si="373"/>
        <v/>
      </c>
      <c r="AE87" s="46" t="str">
        <f t="shared" si="374"/>
        <v/>
      </c>
      <c r="AF87" s="46" t="str">
        <f t="shared" si="375"/>
        <v/>
      </c>
      <c r="AG87" s="46" t="str">
        <f t="shared" si="376"/>
        <v/>
      </c>
      <c r="AH87" s="46" t="str">
        <f t="shared" si="377"/>
        <v/>
      </c>
      <c r="AI87" s="46" t="str">
        <f t="shared" si="378"/>
        <v/>
      </c>
      <c r="AJ87" s="46" t="str">
        <f t="shared" si="379"/>
        <v/>
      </c>
      <c r="AK87" s="46" t="str">
        <f t="shared" si="380"/>
        <v/>
      </c>
      <c r="AL87" s="46" t="str">
        <f t="shared" si="381"/>
        <v/>
      </c>
      <c r="AM87" s="46" t="str">
        <f t="shared" si="382"/>
        <v/>
      </c>
      <c r="AN87" s="46" t="str">
        <f t="shared" si="383"/>
        <v/>
      </c>
      <c r="AO87" s="46" t="str">
        <f t="shared" si="384"/>
        <v/>
      </c>
      <c r="AP87" s="46" t="str">
        <f t="shared" si="385"/>
        <v/>
      </c>
      <c r="AQ87" s="46" t="str">
        <f t="shared" si="386"/>
        <v/>
      </c>
      <c r="AR87" s="46" t="str">
        <f t="shared" si="387"/>
        <v/>
      </c>
      <c r="AS87" s="46" t="str">
        <f t="shared" si="388"/>
        <v/>
      </c>
      <c r="AT87" s="46" t="str">
        <f t="shared" si="389"/>
        <v/>
      </c>
      <c r="AU87" s="46" t="str">
        <f t="shared" si="390"/>
        <v/>
      </c>
      <c r="AV87" s="46" t="str">
        <f t="shared" si="391"/>
        <v/>
      </c>
      <c r="AW87" s="46" t="str">
        <f t="shared" si="392"/>
        <v/>
      </c>
      <c r="AX87" s="46" t="str">
        <f t="shared" si="393"/>
        <v/>
      </c>
      <c r="AY87" s="46" t="str">
        <f t="shared" si="394"/>
        <v/>
      </c>
      <c r="AZ87" s="46" t="str">
        <f t="shared" si="395"/>
        <v/>
      </c>
      <c r="BA87" s="46" t="str">
        <f t="shared" si="396"/>
        <v/>
      </c>
      <c r="BB87" s="46" t="str">
        <f t="shared" si="397"/>
        <v/>
      </c>
      <c r="BC87" s="46" t="str">
        <f t="shared" si="398"/>
        <v/>
      </c>
      <c r="BD87" s="46" t="str">
        <f t="shared" si="399"/>
        <v/>
      </c>
      <c r="BE87" s="46" t="str">
        <f t="shared" si="400"/>
        <v/>
      </c>
      <c r="BF87" s="46" t="str">
        <f t="shared" si="401"/>
        <v/>
      </c>
      <c r="BG87" s="46" t="str">
        <f t="shared" si="402"/>
        <v/>
      </c>
      <c r="BH87" s="46" t="str">
        <f t="shared" si="403"/>
        <v/>
      </c>
      <c r="BI87" s="46" t="str">
        <f t="shared" si="404"/>
        <v/>
      </c>
      <c r="BJ87" s="46" t="str">
        <f t="shared" si="405"/>
        <v/>
      </c>
      <c r="BK87" s="46" t="str">
        <f t="shared" si="406"/>
        <v/>
      </c>
      <c r="BL87" s="46" t="str">
        <f t="shared" si="407"/>
        <v/>
      </c>
      <c r="BM87" s="46" t="str">
        <f t="shared" si="408"/>
        <v/>
      </c>
      <c r="BN87" s="46" t="str">
        <f t="shared" si="409"/>
        <v/>
      </c>
      <c r="BO87" s="46" t="str">
        <f t="shared" si="410"/>
        <v/>
      </c>
      <c r="BP87" s="46" t="str">
        <f t="shared" si="411"/>
        <v/>
      </c>
      <c r="BQ87" s="46" t="str">
        <f t="shared" si="412"/>
        <v/>
      </c>
      <c r="BR87" s="46" t="str">
        <f t="shared" si="413"/>
        <v/>
      </c>
      <c r="BS87" s="46" t="str">
        <f t="shared" si="414"/>
        <v/>
      </c>
      <c r="BT87" s="46" t="str">
        <f t="shared" si="415"/>
        <v/>
      </c>
      <c r="BU87" s="46" t="str">
        <f t="shared" si="416"/>
        <v/>
      </c>
      <c r="BV87" s="46" t="str">
        <f t="shared" si="417"/>
        <v/>
      </c>
      <c r="BW87" s="46" t="str">
        <f t="shared" si="418"/>
        <v/>
      </c>
      <c r="BX87" s="46" t="str">
        <f t="shared" si="419"/>
        <v/>
      </c>
      <c r="BY87" s="46" t="str">
        <f t="shared" si="420"/>
        <v/>
      </c>
      <c r="BZ87" s="46" t="str">
        <f t="shared" si="421"/>
        <v/>
      </c>
      <c r="CA87" s="46" t="str">
        <f t="shared" si="422"/>
        <v/>
      </c>
      <c r="CB87" s="46" t="str">
        <f t="shared" si="423"/>
        <v/>
      </c>
      <c r="CC87" s="46" t="str">
        <f t="shared" si="424"/>
        <v/>
      </c>
      <c r="CD87" s="46" t="str">
        <f t="shared" si="425"/>
        <v/>
      </c>
      <c r="CE87" s="46" t="str">
        <f t="shared" si="426"/>
        <v/>
      </c>
      <c r="CF87" s="46" t="str">
        <f t="shared" si="427"/>
        <v/>
      </c>
      <c r="CG87" s="46" t="str">
        <f t="shared" si="428"/>
        <v/>
      </c>
      <c r="CH87" s="46" t="str">
        <f t="shared" si="429"/>
        <v/>
      </c>
      <c r="CI87" s="46" t="str">
        <f t="shared" si="430"/>
        <v/>
      </c>
      <c r="CJ87" s="46" t="str">
        <f t="shared" si="431"/>
        <v/>
      </c>
      <c r="CK87" s="46" t="str">
        <f t="shared" si="362"/>
        <v/>
      </c>
      <c r="CL87" s="46" t="str">
        <f t="shared" si="432"/>
        <v/>
      </c>
      <c r="CM87" s="46" t="str">
        <f t="shared" si="433"/>
        <v/>
      </c>
      <c r="CN87" s="46" t="str">
        <f t="shared" si="434"/>
        <v/>
      </c>
      <c r="CO87" s="46" t="str">
        <f t="shared" si="435"/>
        <v/>
      </c>
      <c r="CP87" s="46" t="str">
        <f t="shared" si="436"/>
        <v/>
      </c>
      <c r="CQ87" s="46" t="str">
        <f t="shared" si="437"/>
        <v/>
      </c>
      <c r="CR87" s="46" t="str">
        <f t="shared" si="438"/>
        <v/>
      </c>
      <c r="CS87" s="46" t="str">
        <f t="shared" si="439"/>
        <v/>
      </c>
      <c r="CT87" s="46" t="str">
        <f t="shared" si="440"/>
        <v/>
      </c>
      <c r="CU87" s="46" t="str">
        <f t="shared" si="441"/>
        <v/>
      </c>
      <c r="CV87" s="46" t="str">
        <f t="shared" si="442"/>
        <v/>
      </c>
      <c r="CW87" s="46" t="str">
        <f t="shared" si="443"/>
        <v/>
      </c>
      <c r="CX87" s="46" t="str">
        <f t="shared" si="444"/>
        <v/>
      </c>
      <c r="CY87" s="46" t="str">
        <f t="shared" si="445"/>
        <v/>
      </c>
      <c r="CZ87" s="46" t="str">
        <f t="shared" si="446"/>
        <v/>
      </c>
      <c r="DA87" s="46" t="str">
        <f t="shared" si="447"/>
        <v/>
      </c>
      <c r="DB87" s="46" t="str">
        <f t="shared" si="448"/>
        <v/>
      </c>
      <c r="DC87" s="46" t="str">
        <f t="shared" si="449"/>
        <v/>
      </c>
      <c r="DD87" s="46" t="str">
        <f t="shared" si="450"/>
        <v/>
      </c>
      <c r="DE87" s="46" t="str">
        <f t="shared" si="451"/>
        <v/>
      </c>
      <c r="DF87" s="46" t="str">
        <f t="shared" si="452"/>
        <v/>
      </c>
      <c r="DG87" s="46" t="str">
        <f t="shared" si="453"/>
        <v/>
      </c>
      <c r="DH87" s="46" t="str">
        <f t="shared" si="454"/>
        <v/>
      </c>
      <c r="DI87" s="46" t="str">
        <f t="shared" si="455"/>
        <v/>
      </c>
      <c r="DJ87" s="46" t="str">
        <f t="shared" si="456"/>
        <v/>
      </c>
      <c r="DK87" s="46" t="str">
        <f t="shared" si="457"/>
        <v/>
      </c>
      <c r="DL87" s="46" t="str">
        <f t="shared" si="458"/>
        <v/>
      </c>
      <c r="DM87" s="46" t="str">
        <f t="shared" si="459"/>
        <v/>
      </c>
      <c r="DN87" s="46" t="str">
        <f t="shared" si="460"/>
        <v/>
      </c>
      <c r="DO87" s="46" t="str">
        <f t="shared" si="461"/>
        <v/>
      </c>
      <c r="DP87" s="46" t="str">
        <f t="shared" si="462"/>
        <v/>
      </c>
      <c r="DQ87" s="46" t="str">
        <f t="shared" si="463"/>
        <v/>
      </c>
      <c r="DR87" s="46" t="str">
        <f t="shared" si="464"/>
        <v/>
      </c>
      <c r="DS87" s="46" t="str">
        <f t="shared" si="465"/>
        <v/>
      </c>
      <c r="DT87" s="46" t="str">
        <f t="shared" si="466"/>
        <v/>
      </c>
      <c r="DU87" s="46" t="str">
        <f t="shared" si="467"/>
        <v/>
      </c>
      <c r="DV87" s="46" t="str">
        <f t="shared" si="468"/>
        <v/>
      </c>
      <c r="DW87" s="46" t="str">
        <f t="shared" si="469"/>
        <v/>
      </c>
      <c r="DX87" s="46" t="str">
        <f t="shared" si="470"/>
        <v/>
      </c>
      <c r="DY87" s="46" t="str">
        <f t="shared" si="471"/>
        <v/>
      </c>
      <c r="DZ87" s="46" t="str">
        <f t="shared" si="472"/>
        <v/>
      </c>
      <c r="EA87" s="46" t="str">
        <f t="shared" si="473"/>
        <v/>
      </c>
      <c r="EB87" s="46" t="str">
        <f t="shared" si="474"/>
        <v/>
      </c>
      <c r="EC87" s="46" t="str">
        <f t="shared" si="475"/>
        <v/>
      </c>
      <c r="ED87" s="46" t="str">
        <f t="shared" si="476"/>
        <v/>
      </c>
      <c r="EE87" s="46" t="str">
        <f t="shared" si="477"/>
        <v/>
      </c>
      <c r="EF87" s="46" t="str">
        <f t="shared" si="478"/>
        <v/>
      </c>
      <c r="EG87" s="46" t="str">
        <f t="shared" si="479"/>
        <v/>
      </c>
      <c r="EH87" s="46" t="str">
        <f t="shared" si="480"/>
        <v/>
      </c>
      <c r="EI87" s="46" t="str">
        <f t="shared" si="481"/>
        <v/>
      </c>
      <c r="EJ87" s="46" t="str">
        <f t="shared" si="482"/>
        <v/>
      </c>
      <c r="EK87" s="46" t="str">
        <f t="shared" si="483"/>
        <v/>
      </c>
      <c r="EL87" s="46" t="str">
        <f t="shared" si="484"/>
        <v/>
      </c>
      <c r="EM87" s="46" t="str">
        <f t="shared" si="485"/>
        <v/>
      </c>
      <c r="EN87" s="46" t="str">
        <f t="shared" si="486"/>
        <v/>
      </c>
      <c r="EO87" s="46" t="str">
        <f t="shared" si="487"/>
        <v/>
      </c>
      <c r="EP87" s="46" t="str">
        <f t="shared" si="488"/>
        <v/>
      </c>
      <c r="EQ87" s="46" t="str">
        <f t="shared" si="489"/>
        <v/>
      </c>
      <c r="ER87" s="46" t="str">
        <f t="shared" si="490"/>
        <v/>
      </c>
      <c r="ES87" s="46" t="str">
        <f t="shared" si="491"/>
        <v/>
      </c>
      <c r="ET87" s="46" t="str">
        <f t="shared" si="492"/>
        <v/>
      </c>
      <c r="EU87" s="46" t="str">
        <f t="shared" si="493"/>
        <v/>
      </c>
      <c r="EV87" s="46" t="str">
        <f t="shared" si="494"/>
        <v/>
      </c>
      <c r="EW87" s="46" t="str">
        <f t="shared" si="363"/>
        <v/>
      </c>
      <c r="EX87" s="46" t="str">
        <f t="shared" si="495"/>
        <v/>
      </c>
      <c r="EY87" s="46" t="str">
        <f t="shared" si="496"/>
        <v/>
      </c>
      <c r="EZ87" s="46" t="str">
        <f t="shared" si="497"/>
        <v/>
      </c>
      <c r="FA87" s="46" t="str">
        <f t="shared" si="498"/>
        <v/>
      </c>
      <c r="FB87" s="46" t="str">
        <f t="shared" si="499"/>
        <v/>
      </c>
      <c r="FC87" s="46" t="str">
        <f t="shared" si="500"/>
        <v/>
      </c>
      <c r="FD87" s="46" t="str">
        <f t="shared" si="501"/>
        <v/>
      </c>
      <c r="FE87" s="46" t="str">
        <f t="shared" si="502"/>
        <v/>
      </c>
      <c r="FF87" s="46" t="str">
        <f t="shared" si="503"/>
        <v/>
      </c>
      <c r="FG87" s="46" t="str">
        <f t="shared" si="504"/>
        <v/>
      </c>
      <c r="FH87" s="46" t="str">
        <f t="shared" si="505"/>
        <v/>
      </c>
      <c r="FI87" s="46" t="str">
        <f t="shared" si="506"/>
        <v/>
      </c>
      <c r="FJ87" s="46" t="str">
        <f t="shared" si="507"/>
        <v/>
      </c>
      <c r="FK87" s="46" t="str">
        <f t="shared" si="508"/>
        <v/>
      </c>
      <c r="FL87" s="46" t="str">
        <f t="shared" si="509"/>
        <v/>
      </c>
      <c r="FM87" s="46" t="str">
        <f t="shared" si="510"/>
        <v/>
      </c>
      <c r="FN87" s="46" t="str">
        <f t="shared" si="511"/>
        <v/>
      </c>
      <c r="FO87" s="46" t="str">
        <f t="shared" si="512"/>
        <v/>
      </c>
      <c r="FP87" s="46" t="str">
        <f t="shared" si="513"/>
        <v/>
      </c>
      <c r="FQ87" s="46" t="str">
        <f t="shared" si="514"/>
        <v/>
      </c>
      <c r="FR87" s="46" t="str">
        <f t="shared" si="515"/>
        <v/>
      </c>
      <c r="FS87" s="46" t="str">
        <f t="shared" si="516"/>
        <v/>
      </c>
      <c r="FT87" s="46" t="str">
        <f t="shared" si="517"/>
        <v/>
      </c>
      <c r="FU87" s="46" t="str">
        <f t="shared" si="518"/>
        <v/>
      </c>
      <c r="FV87" s="46" t="str">
        <f t="shared" si="519"/>
        <v/>
      </c>
      <c r="FW87" s="46" t="str">
        <f t="shared" si="520"/>
        <v/>
      </c>
      <c r="FX87" s="46" t="str">
        <f t="shared" si="521"/>
        <v/>
      </c>
      <c r="FY87" s="46" t="str">
        <f t="shared" si="522"/>
        <v/>
      </c>
      <c r="FZ87" s="46" t="str">
        <f t="shared" si="523"/>
        <v/>
      </c>
      <c r="GA87" s="46" t="str">
        <f t="shared" si="524"/>
        <v/>
      </c>
      <c r="GB87" s="46" t="str">
        <f t="shared" si="525"/>
        <v/>
      </c>
      <c r="GC87" s="46" t="str">
        <f t="shared" si="526"/>
        <v/>
      </c>
      <c r="GD87" s="46" t="str">
        <f t="shared" si="527"/>
        <v/>
      </c>
      <c r="GE87" s="46" t="str">
        <f t="shared" si="528"/>
        <v/>
      </c>
      <c r="GF87" s="46" t="str">
        <f t="shared" si="529"/>
        <v/>
      </c>
      <c r="GG87" s="46" t="str">
        <f t="shared" si="530"/>
        <v/>
      </c>
      <c r="GH87" s="46" t="str">
        <f t="shared" si="531"/>
        <v/>
      </c>
      <c r="GI87" s="46" t="str">
        <f t="shared" si="532"/>
        <v/>
      </c>
      <c r="GJ87" s="46" t="str">
        <f t="shared" si="533"/>
        <v/>
      </c>
      <c r="GK87" s="46" t="str">
        <f t="shared" si="534"/>
        <v/>
      </c>
      <c r="GL87" s="46" t="str">
        <f t="shared" si="535"/>
        <v/>
      </c>
      <c r="GM87" s="46" t="str">
        <f t="shared" si="536"/>
        <v/>
      </c>
      <c r="GN87" s="46" t="str">
        <f t="shared" si="537"/>
        <v/>
      </c>
      <c r="GO87" s="46" t="str">
        <f t="shared" si="538"/>
        <v/>
      </c>
      <c r="GP87" s="46" t="str">
        <f t="shared" si="539"/>
        <v/>
      </c>
      <c r="GQ87" s="46" t="str">
        <f t="shared" si="540"/>
        <v/>
      </c>
      <c r="GR87" s="46" t="str">
        <f t="shared" si="541"/>
        <v/>
      </c>
      <c r="GS87" s="46" t="str">
        <f t="shared" si="542"/>
        <v/>
      </c>
      <c r="GT87" s="46" t="str">
        <f t="shared" si="543"/>
        <v/>
      </c>
      <c r="GU87" s="46" t="str">
        <f t="shared" si="544"/>
        <v/>
      </c>
      <c r="GV87" s="46" t="str">
        <f t="shared" si="545"/>
        <v/>
      </c>
      <c r="GW87" s="46" t="str">
        <f t="shared" si="546"/>
        <v/>
      </c>
      <c r="GX87" s="46" t="str">
        <f t="shared" si="547"/>
        <v/>
      </c>
      <c r="GY87" s="46" t="str">
        <f t="shared" si="548"/>
        <v/>
      </c>
      <c r="GZ87" s="46" t="str">
        <f t="shared" si="549"/>
        <v/>
      </c>
      <c r="HA87" s="46" t="str">
        <f t="shared" si="550"/>
        <v/>
      </c>
      <c r="HB87" s="46" t="str">
        <f t="shared" si="551"/>
        <v/>
      </c>
      <c r="HC87" s="46" t="str">
        <f t="shared" si="552"/>
        <v/>
      </c>
      <c r="HD87" s="46" t="str">
        <f t="shared" si="553"/>
        <v/>
      </c>
      <c r="HE87" s="46" t="str">
        <f t="shared" si="554"/>
        <v/>
      </c>
      <c r="HF87" s="46" t="str">
        <f t="shared" si="555"/>
        <v/>
      </c>
      <c r="HG87" s="46" t="str">
        <f t="shared" si="556"/>
        <v/>
      </c>
      <c r="HH87" s="46" t="str">
        <f t="shared" si="557"/>
        <v/>
      </c>
      <c r="HI87" s="46" t="str">
        <f t="shared" si="364"/>
        <v/>
      </c>
      <c r="HJ87" s="46" t="str">
        <f t="shared" si="582"/>
        <v/>
      </c>
      <c r="HK87" s="46" t="str">
        <f t="shared" si="583"/>
        <v/>
      </c>
      <c r="HL87" s="46" t="str">
        <f t="shared" si="584"/>
        <v/>
      </c>
      <c r="HM87" s="46" t="str">
        <f t="shared" si="585"/>
        <v/>
      </c>
      <c r="HN87" s="46" t="str">
        <f t="shared" si="586"/>
        <v/>
      </c>
      <c r="HO87" s="46" t="str">
        <f t="shared" si="587"/>
        <v/>
      </c>
      <c r="HP87" s="46" t="str">
        <f t="shared" si="588"/>
        <v/>
      </c>
      <c r="HQ87" s="146" t="e">
        <f t="shared" si="348"/>
        <v>#N/A</v>
      </c>
      <c r="HR87" s="146" t="e">
        <f t="shared" si="563"/>
        <v>#N/A</v>
      </c>
      <c r="HS87" s="146" t="e">
        <f t="shared" si="563"/>
        <v>#N/A</v>
      </c>
      <c r="HT87" s="146" t="e">
        <f t="shared" si="563"/>
        <v>#N/A</v>
      </c>
      <c r="HU87" s="146" t="e">
        <f t="shared" si="576"/>
        <v>#N/A</v>
      </c>
      <c r="HV87" s="146" t="e">
        <f t="shared" si="576"/>
        <v>#N/A</v>
      </c>
      <c r="HW87" s="146" t="e">
        <f t="shared" si="576"/>
        <v>#N/A</v>
      </c>
      <c r="HX87" s="146" t="e">
        <f t="shared" si="576"/>
        <v>#N/A</v>
      </c>
      <c r="HY87" s="146" t="e">
        <f t="shared" si="576"/>
        <v>#N/A</v>
      </c>
      <c r="HZ87" s="146" t="e">
        <f t="shared" si="576"/>
        <v>#N/A</v>
      </c>
      <c r="IA87" s="146" t="e">
        <f t="shared" si="576"/>
        <v>#N/A</v>
      </c>
      <c r="IB87" s="146" t="e">
        <f t="shared" si="576"/>
        <v>#N/A</v>
      </c>
      <c r="IC87" s="146" t="e">
        <f t="shared" si="576"/>
        <v>#N/A</v>
      </c>
      <c r="ID87" s="146" t="e">
        <f t="shared" si="576"/>
        <v>#N/A</v>
      </c>
      <c r="IE87" s="146" t="e">
        <f t="shared" si="576"/>
        <v>#N/A</v>
      </c>
      <c r="IF87" s="146" t="e">
        <f t="shared" si="576"/>
        <v>#N/A</v>
      </c>
      <c r="IG87" s="146" t="e">
        <f t="shared" si="576"/>
        <v>#N/A</v>
      </c>
      <c r="IH87" s="146" t="e">
        <f t="shared" si="576"/>
        <v>#N/A</v>
      </c>
      <c r="II87" s="146" t="e">
        <f t="shared" si="576"/>
        <v>#N/A</v>
      </c>
      <c r="IJ87" s="146" t="e">
        <f t="shared" si="571"/>
        <v>#N/A</v>
      </c>
      <c r="IK87" s="146" t="e">
        <f t="shared" si="571"/>
        <v>#N/A</v>
      </c>
      <c r="IL87" s="146" t="e">
        <f t="shared" si="571"/>
        <v>#N/A</v>
      </c>
      <c r="IM87" s="146" t="e">
        <f t="shared" si="571"/>
        <v>#N/A</v>
      </c>
      <c r="IN87" s="146" t="e">
        <f t="shared" si="571"/>
        <v>#N/A</v>
      </c>
      <c r="IO87" s="146" t="e">
        <f t="shared" si="571"/>
        <v>#N/A</v>
      </c>
      <c r="IP87" s="146" t="e">
        <f t="shared" si="571"/>
        <v>#N/A</v>
      </c>
      <c r="IQ87" s="146" t="e">
        <f t="shared" si="571"/>
        <v>#N/A</v>
      </c>
      <c r="IR87" s="146" t="e">
        <f t="shared" si="571"/>
        <v>#N/A</v>
      </c>
      <c r="IS87" s="146" t="e">
        <f t="shared" si="571"/>
        <v>#N/A</v>
      </c>
      <c r="IT87" s="146" t="e">
        <f t="shared" si="571"/>
        <v>#N/A</v>
      </c>
      <c r="IU87" s="146" t="e">
        <f t="shared" si="571"/>
        <v>#N/A</v>
      </c>
      <c r="IV87" s="146" t="e">
        <f t="shared" si="571"/>
        <v>#N/A</v>
      </c>
      <c r="IW87" s="146" t="e">
        <f t="shared" si="571"/>
        <v>#N/A</v>
      </c>
      <c r="IX87" s="146" t="e">
        <f t="shared" si="571"/>
        <v>#N/A</v>
      </c>
      <c r="IY87" s="146" t="e">
        <f t="shared" si="567"/>
        <v>#N/A</v>
      </c>
      <c r="IZ87" s="146" t="e">
        <f t="shared" si="567"/>
        <v>#N/A</v>
      </c>
      <c r="JA87" s="146" t="e">
        <f t="shared" si="567"/>
        <v>#N/A</v>
      </c>
      <c r="JB87" s="146" t="e">
        <f t="shared" si="567"/>
        <v>#N/A</v>
      </c>
      <c r="JC87" s="146" t="e">
        <f t="shared" si="567"/>
        <v>#N/A</v>
      </c>
      <c r="JD87" s="146" t="e">
        <f t="shared" si="567"/>
        <v>#N/A</v>
      </c>
      <c r="JE87" s="146" t="e">
        <f t="shared" si="567"/>
        <v>#N/A</v>
      </c>
      <c r="JF87" s="146" t="e">
        <f t="shared" si="567"/>
        <v>#N/A</v>
      </c>
      <c r="JG87" s="146" t="e">
        <f t="shared" si="567"/>
        <v>#N/A</v>
      </c>
      <c r="JH87" s="146" t="e">
        <f t="shared" si="567"/>
        <v>#N/A</v>
      </c>
      <c r="JI87" s="146" t="e">
        <f t="shared" si="567"/>
        <v>#N/A</v>
      </c>
      <c r="JJ87" s="146" t="e">
        <f t="shared" si="567"/>
        <v>#N/A</v>
      </c>
      <c r="JK87" s="146" t="e">
        <f t="shared" si="567"/>
        <v>#N/A</v>
      </c>
      <c r="JL87" s="146" t="e">
        <f t="shared" si="567"/>
        <v>#N/A</v>
      </c>
      <c r="JM87" s="146" t="e">
        <f t="shared" si="567"/>
        <v>#N/A</v>
      </c>
      <c r="JN87" s="146" t="e">
        <f t="shared" si="591"/>
        <v>#N/A</v>
      </c>
      <c r="JO87" s="146" t="e">
        <f t="shared" si="591"/>
        <v>#N/A</v>
      </c>
      <c r="JP87" s="146" t="e">
        <f t="shared" si="591"/>
        <v>#N/A</v>
      </c>
      <c r="JQ87" s="146" t="e">
        <f t="shared" si="591"/>
        <v>#N/A</v>
      </c>
      <c r="JR87" s="146" t="e">
        <f t="shared" si="591"/>
        <v>#N/A</v>
      </c>
      <c r="JS87" s="146" t="e">
        <f t="shared" si="591"/>
        <v>#N/A</v>
      </c>
      <c r="JT87" s="146" t="e">
        <f t="shared" si="591"/>
        <v>#N/A</v>
      </c>
      <c r="JU87" s="146" t="e">
        <f t="shared" si="591"/>
        <v>#N/A</v>
      </c>
      <c r="JV87" s="146" t="e">
        <f t="shared" si="591"/>
        <v>#N/A</v>
      </c>
      <c r="JW87" s="146" t="e">
        <f t="shared" si="591"/>
        <v>#N/A</v>
      </c>
      <c r="JX87" s="146" t="e">
        <f t="shared" si="591"/>
        <v>#N/A</v>
      </c>
      <c r="JY87" s="146" t="e">
        <f t="shared" si="591"/>
        <v>#N/A</v>
      </c>
      <c r="JZ87" s="146" t="e">
        <f t="shared" si="591"/>
        <v>#N/A</v>
      </c>
      <c r="KA87" s="146" t="e">
        <f t="shared" si="591"/>
        <v>#N/A</v>
      </c>
      <c r="KB87" s="146" t="e">
        <f t="shared" si="591"/>
        <v>#N/A</v>
      </c>
      <c r="KC87" s="146" t="e">
        <f t="shared" si="365"/>
        <v>#N/A</v>
      </c>
      <c r="KD87" s="146" t="e">
        <f t="shared" si="564"/>
        <v>#N/A</v>
      </c>
      <c r="KE87" s="146" t="e">
        <f t="shared" si="564"/>
        <v>#N/A</v>
      </c>
      <c r="KF87" s="146" t="e">
        <f t="shared" si="564"/>
        <v>#N/A</v>
      </c>
      <c r="KG87" s="146" t="e">
        <f t="shared" si="577"/>
        <v>#N/A</v>
      </c>
      <c r="KH87" s="146" t="e">
        <f t="shared" si="577"/>
        <v>#N/A</v>
      </c>
      <c r="KI87" s="146" t="e">
        <f t="shared" si="577"/>
        <v>#N/A</v>
      </c>
      <c r="KJ87" s="146" t="e">
        <f t="shared" si="577"/>
        <v>#N/A</v>
      </c>
      <c r="KK87" s="146" t="e">
        <f t="shared" si="577"/>
        <v>#N/A</v>
      </c>
      <c r="KL87" s="146" t="e">
        <f t="shared" si="577"/>
        <v>#N/A</v>
      </c>
      <c r="KM87" s="146" t="e">
        <f t="shared" si="577"/>
        <v>#N/A</v>
      </c>
      <c r="KN87" s="146" t="e">
        <f t="shared" si="577"/>
        <v>#N/A</v>
      </c>
      <c r="KO87" s="146" t="e">
        <f t="shared" si="577"/>
        <v>#N/A</v>
      </c>
      <c r="KP87" s="146" t="e">
        <f t="shared" si="577"/>
        <v>#N/A</v>
      </c>
      <c r="KQ87" s="146" t="e">
        <f t="shared" si="577"/>
        <v>#N/A</v>
      </c>
      <c r="KR87" s="146" t="e">
        <f t="shared" si="577"/>
        <v>#N/A</v>
      </c>
      <c r="KS87" s="146" t="e">
        <f t="shared" si="577"/>
        <v>#N/A</v>
      </c>
      <c r="KT87" s="146" t="e">
        <f t="shared" si="577"/>
        <v>#N/A</v>
      </c>
      <c r="KU87" s="146" t="e">
        <f t="shared" si="577"/>
        <v>#N/A</v>
      </c>
      <c r="KV87" s="146" t="e">
        <f t="shared" si="572"/>
        <v>#N/A</v>
      </c>
      <c r="KW87" s="146" t="e">
        <f t="shared" si="572"/>
        <v>#N/A</v>
      </c>
      <c r="KX87" s="146" t="e">
        <f t="shared" si="572"/>
        <v>#N/A</v>
      </c>
      <c r="KY87" s="146" t="e">
        <f t="shared" si="572"/>
        <v>#N/A</v>
      </c>
      <c r="KZ87" s="146" t="e">
        <f t="shared" si="572"/>
        <v>#N/A</v>
      </c>
      <c r="LA87" s="146" t="e">
        <f t="shared" si="572"/>
        <v>#N/A</v>
      </c>
      <c r="LB87" s="146" t="e">
        <f t="shared" si="572"/>
        <v>#N/A</v>
      </c>
      <c r="LC87" s="146" t="e">
        <f t="shared" si="572"/>
        <v>#N/A</v>
      </c>
      <c r="LD87" s="146" t="e">
        <f t="shared" si="572"/>
        <v>#N/A</v>
      </c>
      <c r="LE87" s="146" t="e">
        <f t="shared" si="572"/>
        <v>#N/A</v>
      </c>
      <c r="LF87" s="146" t="e">
        <f t="shared" si="572"/>
        <v>#N/A</v>
      </c>
      <c r="LG87" s="146" t="e">
        <f t="shared" si="572"/>
        <v>#N/A</v>
      </c>
      <c r="LH87" s="146" t="e">
        <f t="shared" si="572"/>
        <v>#N/A</v>
      </c>
      <c r="LI87" s="146" t="e">
        <f t="shared" si="572"/>
        <v>#N/A</v>
      </c>
      <c r="LJ87" s="146" t="e">
        <f t="shared" si="572"/>
        <v>#N/A</v>
      </c>
      <c r="LK87" s="146" t="e">
        <f t="shared" si="568"/>
        <v>#N/A</v>
      </c>
      <c r="LL87" s="146" t="e">
        <f t="shared" si="568"/>
        <v>#N/A</v>
      </c>
      <c r="LM87" s="146" t="e">
        <f t="shared" si="568"/>
        <v>#N/A</v>
      </c>
      <c r="LN87" s="146" t="e">
        <f t="shared" si="568"/>
        <v>#N/A</v>
      </c>
      <c r="LO87" s="146" t="e">
        <f t="shared" si="568"/>
        <v>#N/A</v>
      </c>
      <c r="LP87" s="146" t="e">
        <f t="shared" si="568"/>
        <v>#N/A</v>
      </c>
      <c r="LQ87" s="146" t="e">
        <f t="shared" si="568"/>
        <v>#N/A</v>
      </c>
      <c r="LR87" s="146" t="e">
        <f t="shared" si="568"/>
        <v>#N/A</v>
      </c>
      <c r="LS87" s="146" t="e">
        <f t="shared" si="568"/>
        <v>#N/A</v>
      </c>
      <c r="LT87" s="146" t="e">
        <f t="shared" si="568"/>
        <v>#N/A</v>
      </c>
      <c r="LU87" s="146" t="e">
        <f t="shared" si="568"/>
        <v>#N/A</v>
      </c>
      <c r="LV87" s="146" t="e">
        <f t="shared" si="568"/>
        <v>#N/A</v>
      </c>
      <c r="LW87" s="146" t="e">
        <f t="shared" si="568"/>
        <v>#N/A</v>
      </c>
      <c r="LX87" s="146" t="e">
        <f t="shared" si="568"/>
        <v>#N/A</v>
      </c>
      <c r="LY87" s="146" t="e">
        <f t="shared" si="568"/>
        <v>#N/A</v>
      </c>
      <c r="LZ87" s="146" t="e">
        <f t="shared" si="592"/>
        <v>#N/A</v>
      </c>
      <c r="MA87" s="146" t="e">
        <f t="shared" si="592"/>
        <v>#N/A</v>
      </c>
      <c r="MB87" s="146" t="e">
        <f t="shared" si="592"/>
        <v>#N/A</v>
      </c>
      <c r="MC87" s="146" t="e">
        <f t="shared" si="592"/>
        <v>#N/A</v>
      </c>
      <c r="MD87" s="146" t="e">
        <f t="shared" si="592"/>
        <v>#N/A</v>
      </c>
      <c r="ME87" s="146" t="e">
        <f t="shared" si="592"/>
        <v>#N/A</v>
      </c>
      <c r="MF87" s="146" t="e">
        <f t="shared" si="592"/>
        <v>#N/A</v>
      </c>
      <c r="MG87" s="146" t="e">
        <f t="shared" si="592"/>
        <v>#N/A</v>
      </c>
      <c r="MH87" s="146" t="e">
        <f t="shared" si="592"/>
        <v>#N/A</v>
      </c>
      <c r="MI87" s="146" t="e">
        <f t="shared" si="592"/>
        <v>#N/A</v>
      </c>
      <c r="MJ87" s="146" t="e">
        <f t="shared" si="592"/>
        <v>#N/A</v>
      </c>
      <c r="MK87" s="146" t="e">
        <f t="shared" si="592"/>
        <v>#N/A</v>
      </c>
      <c r="ML87" s="146" t="e">
        <f t="shared" si="592"/>
        <v>#N/A</v>
      </c>
      <c r="MM87" s="146" t="e">
        <f t="shared" si="592"/>
        <v>#N/A</v>
      </c>
      <c r="MN87" s="146" t="e">
        <f t="shared" si="592"/>
        <v>#N/A</v>
      </c>
      <c r="MO87" s="146" t="e">
        <f t="shared" si="366"/>
        <v>#N/A</v>
      </c>
      <c r="MP87" s="146" t="e">
        <f t="shared" si="565"/>
        <v>#N/A</v>
      </c>
      <c r="MQ87" s="146" t="e">
        <f t="shared" si="565"/>
        <v>#N/A</v>
      </c>
      <c r="MR87" s="146" t="e">
        <f t="shared" si="565"/>
        <v>#N/A</v>
      </c>
      <c r="MS87" s="146" t="e">
        <f t="shared" si="578"/>
        <v>#N/A</v>
      </c>
      <c r="MT87" s="146" t="e">
        <f t="shared" si="578"/>
        <v>#N/A</v>
      </c>
      <c r="MU87" s="146" t="e">
        <f t="shared" si="578"/>
        <v>#N/A</v>
      </c>
      <c r="MV87" s="146" t="e">
        <f t="shared" si="578"/>
        <v>#N/A</v>
      </c>
      <c r="MW87" s="146" t="e">
        <f t="shared" si="578"/>
        <v>#N/A</v>
      </c>
      <c r="MX87" s="146" t="e">
        <f t="shared" si="578"/>
        <v>#N/A</v>
      </c>
      <c r="MY87" s="146" t="e">
        <f t="shared" si="578"/>
        <v>#N/A</v>
      </c>
      <c r="MZ87" s="146" t="e">
        <f t="shared" si="578"/>
        <v>#N/A</v>
      </c>
      <c r="NA87" s="146" t="e">
        <f t="shared" si="578"/>
        <v>#N/A</v>
      </c>
      <c r="NB87" s="146" t="e">
        <f t="shared" si="578"/>
        <v>#N/A</v>
      </c>
      <c r="NC87" s="146" t="e">
        <f t="shared" si="578"/>
        <v>#N/A</v>
      </c>
      <c r="ND87" s="146" t="e">
        <f t="shared" si="578"/>
        <v>#N/A</v>
      </c>
      <c r="NE87" s="146" t="e">
        <f t="shared" si="578"/>
        <v>#N/A</v>
      </c>
      <c r="NF87" s="146" t="e">
        <f t="shared" si="578"/>
        <v>#N/A</v>
      </c>
      <c r="NG87" s="146" t="e">
        <f t="shared" si="578"/>
        <v>#N/A</v>
      </c>
      <c r="NH87" s="146" t="e">
        <f t="shared" si="573"/>
        <v>#N/A</v>
      </c>
      <c r="NI87" s="146" t="e">
        <f t="shared" si="573"/>
        <v>#N/A</v>
      </c>
      <c r="NJ87" s="146" t="e">
        <f t="shared" si="573"/>
        <v>#N/A</v>
      </c>
      <c r="NK87" s="146" t="e">
        <f t="shared" si="573"/>
        <v>#N/A</v>
      </c>
      <c r="NL87" s="146" t="e">
        <f t="shared" si="573"/>
        <v>#N/A</v>
      </c>
      <c r="NM87" s="146" t="e">
        <f t="shared" si="573"/>
        <v>#N/A</v>
      </c>
      <c r="NN87" s="146" t="e">
        <f t="shared" si="573"/>
        <v>#N/A</v>
      </c>
      <c r="NO87" s="146" t="e">
        <f t="shared" si="573"/>
        <v>#N/A</v>
      </c>
      <c r="NP87" s="146" t="e">
        <f t="shared" si="573"/>
        <v>#N/A</v>
      </c>
      <c r="NQ87" s="146" t="e">
        <f t="shared" si="573"/>
        <v>#N/A</v>
      </c>
      <c r="NR87" s="146" t="e">
        <f t="shared" si="573"/>
        <v>#N/A</v>
      </c>
      <c r="NS87" s="146" t="e">
        <f t="shared" si="573"/>
        <v>#N/A</v>
      </c>
      <c r="NT87" s="146" t="e">
        <f t="shared" si="573"/>
        <v>#N/A</v>
      </c>
      <c r="NU87" s="146" t="e">
        <f t="shared" si="573"/>
        <v>#N/A</v>
      </c>
      <c r="NV87" s="146" t="e">
        <f t="shared" si="573"/>
        <v>#N/A</v>
      </c>
      <c r="NW87" s="146" t="e">
        <f t="shared" si="569"/>
        <v>#N/A</v>
      </c>
      <c r="NX87" s="146" t="e">
        <f t="shared" si="569"/>
        <v>#N/A</v>
      </c>
      <c r="NY87" s="146" t="e">
        <f t="shared" si="569"/>
        <v>#N/A</v>
      </c>
      <c r="NZ87" s="146" t="e">
        <f t="shared" si="569"/>
        <v>#N/A</v>
      </c>
      <c r="OA87" s="146" t="e">
        <f t="shared" si="569"/>
        <v>#N/A</v>
      </c>
      <c r="OB87" s="146" t="e">
        <f t="shared" si="569"/>
        <v>#N/A</v>
      </c>
      <c r="OC87" s="146" t="e">
        <f t="shared" si="569"/>
        <v>#N/A</v>
      </c>
      <c r="OD87" s="146" t="e">
        <f t="shared" si="569"/>
        <v>#N/A</v>
      </c>
      <c r="OE87" s="146" t="e">
        <f t="shared" si="569"/>
        <v>#N/A</v>
      </c>
      <c r="OF87" s="146" t="e">
        <f t="shared" si="569"/>
        <v>#N/A</v>
      </c>
      <c r="OG87" s="146" t="e">
        <f t="shared" si="569"/>
        <v>#N/A</v>
      </c>
      <c r="OH87" s="146" t="e">
        <f t="shared" si="569"/>
        <v>#N/A</v>
      </c>
      <c r="OI87" s="146" t="e">
        <f t="shared" si="569"/>
        <v>#N/A</v>
      </c>
      <c r="OJ87" s="146" t="e">
        <f t="shared" si="569"/>
        <v>#N/A</v>
      </c>
      <c r="OK87" s="146" t="e">
        <f t="shared" si="569"/>
        <v>#N/A</v>
      </c>
      <c r="OL87" s="146" t="e">
        <f t="shared" si="593"/>
        <v>#N/A</v>
      </c>
      <c r="OM87" s="146" t="e">
        <f t="shared" si="593"/>
        <v>#N/A</v>
      </c>
      <c r="ON87" s="146" t="e">
        <f t="shared" si="593"/>
        <v>#N/A</v>
      </c>
      <c r="OO87" s="146" t="e">
        <f t="shared" si="593"/>
        <v>#N/A</v>
      </c>
      <c r="OP87" s="146" t="e">
        <f t="shared" si="593"/>
        <v>#N/A</v>
      </c>
      <c r="OQ87" s="146" t="e">
        <f t="shared" si="593"/>
        <v>#N/A</v>
      </c>
      <c r="OR87" s="146" t="e">
        <f t="shared" si="593"/>
        <v>#N/A</v>
      </c>
      <c r="OS87" s="146" t="e">
        <f t="shared" si="593"/>
        <v>#N/A</v>
      </c>
      <c r="OT87" s="146" t="e">
        <f t="shared" si="593"/>
        <v>#N/A</v>
      </c>
      <c r="OU87" s="146" t="e">
        <f t="shared" si="593"/>
        <v>#N/A</v>
      </c>
      <c r="OV87" s="146" t="e">
        <f t="shared" si="593"/>
        <v>#N/A</v>
      </c>
      <c r="OW87" s="146" t="e">
        <f t="shared" si="593"/>
        <v>#N/A</v>
      </c>
      <c r="OX87" s="146" t="e">
        <f t="shared" si="593"/>
        <v>#N/A</v>
      </c>
      <c r="OY87" s="146" t="e">
        <f t="shared" si="593"/>
        <v>#N/A</v>
      </c>
      <c r="OZ87" s="146" t="e">
        <f t="shared" si="593"/>
        <v>#N/A</v>
      </c>
      <c r="PA87" s="146" t="e">
        <f t="shared" si="367"/>
        <v>#N/A</v>
      </c>
      <c r="PB87" s="146" t="e">
        <f t="shared" si="589"/>
        <v>#N/A</v>
      </c>
      <c r="PC87" s="146" t="e">
        <f t="shared" si="589"/>
        <v>#N/A</v>
      </c>
      <c r="PD87" s="146" t="e">
        <f t="shared" si="589"/>
        <v>#N/A</v>
      </c>
      <c r="PE87" s="146" t="e">
        <f t="shared" si="589"/>
        <v>#N/A</v>
      </c>
      <c r="PF87" s="146" t="e">
        <f t="shared" si="589"/>
        <v>#N/A</v>
      </c>
      <c r="PG87" s="146" t="e">
        <f t="shared" si="589"/>
        <v>#N/A</v>
      </c>
      <c r="PH87" s="146" t="e">
        <f t="shared" si="589"/>
        <v>#N/A</v>
      </c>
      <c r="PI87" s="146" t="e">
        <f t="shared" si="589"/>
        <v>#N/A</v>
      </c>
    </row>
    <row r="88" spans="1:425" hidden="1" x14ac:dyDescent="0.45">
      <c r="A88" s="4">
        <v>85</v>
      </c>
      <c r="B88" s="319" t="str">
        <f>IFERROR(_xlfn.LOGNORM.INV(VLookups!$B$22,LN($G88),LN($K88)),"")</f>
        <v/>
      </c>
      <c r="C88" s="81"/>
      <c r="D88" s="319" t="str">
        <f>IFERROR(_xlfn.LOGNORM.INV(VLookups!$B$23,LN($G88),LN($K88)),"")</f>
        <v/>
      </c>
      <c r="E88" s="32" t="str">
        <f t="shared" si="350"/>
        <v/>
      </c>
      <c r="F88" s="32" t="str">
        <f t="shared" si="351"/>
        <v/>
      </c>
      <c r="G88" s="65" t="str">
        <f>IF(AND(C88&gt;0,NOT(ISBLANK(H88))),IF(VLOOKUP($C$3,VLookups!$A$17:$B$18,2,FALSE),C88*VLOOKUP(H88,VLookups!$A$4:$B$13,2,FALSE),C88),"")</f>
        <v/>
      </c>
      <c r="H88" s="21"/>
      <c r="I88" s="53"/>
      <c r="J88" s="237"/>
      <c r="K88" s="320" t="str">
        <f>IF(C88&gt;0,IF(ISBLANK(J88),IF(ISBLANK(H88),"",VLOOKUP(H88,VLookups!$A$4:$C$13,3,FALSE)),J88),"")</f>
        <v/>
      </c>
      <c r="L88" s="320" t="str">
        <f t="shared" si="352"/>
        <v/>
      </c>
      <c r="M88" s="67" t="str">
        <f t="shared" si="353"/>
        <v/>
      </c>
      <c r="N88" s="81"/>
      <c r="O88" s="230" t="str">
        <f>IF(AND(N88&gt;0,C88&gt;0,NOT(K88="")),ABS(VLOOKUP($N$1,VLookups!$A$27:$B$28,2,FALSE)-_xlfn.LOGNORM.DIST(N88,LN(G88),LN(K88),TRUE)),"")</f>
        <v/>
      </c>
      <c r="P88" s="80" t="str">
        <f>IF(AND($B88&gt;0,$C88&gt;0,$D88&gt;0,NOT(ISBLANK($H88))),_xlfn.LOGNORM.INV(ABS(VLOOKUP($N$1,VLookups!$A$27:$B$28,2,FALSE)-P$3),LN($G88),LN($K88)),"")</f>
        <v/>
      </c>
      <c r="Q88" s="79" t="str">
        <f>IF(AND($B88&gt;0,$C88&gt;0,$D88&gt;0,NOT(ISBLANK($H88))),_xlfn.LOGNORM.INV(ABS(VLOOKUP($N$1,VLookups!$A$27:$B$28,2,FALSE)-Q$3),LN($G88),LN($K88)),"")</f>
        <v/>
      </c>
      <c r="R88" s="80" t="str">
        <f>IF(AND($B88&gt;0,$C88&gt;0,$D88&gt;0,NOT(ISBLANK($H88))),_xlfn.LOGNORM.INV(ABS(VLOOKUP($N$1,VLookups!$A$27:$B$28,2,FALSE)-R$3),LN($G88),LN($K88)),"")</f>
        <v/>
      </c>
      <c r="S88" s="79" t="str">
        <f>IF(AND($B88&gt;0,$C88&gt;0,$D88&gt;0,NOT(ISBLANK($H88))),_xlfn.LOGNORM.INV(ABS(VLOOKUP($N$1,VLookups!$A$27:$B$28,2,FALSE)-S$3),LN($G88),LN($K88)),"")</f>
        <v/>
      </c>
      <c r="T88" s="80" t="str">
        <f>IF(AND($B88&gt;0,$C88&gt;0,$D88&gt;0,NOT(ISBLANK($H88))),_xlfn.LOGNORM.INV(ABS(VLOOKUP($N$1,VLookups!$A$27:$B$28,2,FALSE)-T$3),LN($G88),LN($K88)),"")</f>
        <v/>
      </c>
      <c r="U88" s="79" t="str">
        <f>IF(AND($B88&gt;0,$C88&gt;0,$D88&gt;0,NOT(ISBLANK($H88))),_xlfn.LOGNORM.INV(ABS(VLOOKUP($N$1,VLookups!$A$27:$B$28,2,FALSE)-U$3),LN($G88),LN($K88)),"")</f>
        <v/>
      </c>
      <c r="V88" s="5"/>
      <c r="W88" s="145" t="str">
        <f t="shared" si="354"/>
        <v/>
      </c>
      <c r="X88" s="145" t="str">
        <f t="shared" si="355"/>
        <v/>
      </c>
      <c r="Y88" s="46" t="str">
        <f t="shared" ref="Y88" si="596">IF(ISNONTEXT($W88),X88+$W88,"")</f>
        <v/>
      </c>
      <c r="Z88" s="46" t="str">
        <f t="shared" si="369"/>
        <v/>
      </c>
      <c r="AA88" s="46" t="str">
        <f t="shared" si="370"/>
        <v/>
      </c>
      <c r="AB88" s="46" t="str">
        <f t="shared" si="371"/>
        <v/>
      </c>
      <c r="AC88" s="46" t="str">
        <f t="shared" si="372"/>
        <v/>
      </c>
      <c r="AD88" s="46" t="str">
        <f t="shared" si="373"/>
        <v/>
      </c>
      <c r="AE88" s="46" t="str">
        <f t="shared" si="374"/>
        <v/>
      </c>
      <c r="AF88" s="46" t="str">
        <f t="shared" si="375"/>
        <v/>
      </c>
      <c r="AG88" s="46" t="str">
        <f t="shared" si="376"/>
        <v/>
      </c>
      <c r="AH88" s="46" t="str">
        <f t="shared" si="377"/>
        <v/>
      </c>
      <c r="AI88" s="46" t="str">
        <f t="shared" si="378"/>
        <v/>
      </c>
      <c r="AJ88" s="46" t="str">
        <f t="shared" si="379"/>
        <v/>
      </c>
      <c r="AK88" s="46" t="str">
        <f t="shared" si="380"/>
        <v/>
      </c>
      <c r="AL88" s="46" t="str">
        <f t="shared" si="381"/>
        <v/>
      </c>
      <c r="AM88" s="46" t="str">
        <f t="shared" si="382"/>
        <v/>
      </c>
      <c r="AN88" s="46" t="str">
        <f t="shared" si="383"/>
        <v/>
      </c>
      <c r="AO88" s="46" t="str">
        <f t="shared" si="384"/>
        <v/>
      </c>
      <c r="AP88" s="46" t="str">
        <f t="shared" si="385"/>
        <v/>
      </c>
      <c r="AQ88" s="46" t="str">
        <f t="shared" si="386"/>
        <v/>
      </c>
      <c r="AR88" s="46" t="str">
        <f t="shared" si="387"/>
        <v/>
      </c>
      <c r="AS88" s="46" t="str">
        <f t="shared" si="388"/>
        <v/>
      </c>
      <c r="AT88" s="46" t="str">
        <f t="shared" si="389"/>
        <v/>
      </c>
      <c r="AU88" s="46" t="str">
        <f t="shared" si="390"/>
        <v/>
      </c>
      <c r="AV88" s="46" t="str">
        <f t="shared" si="391"/>
        <v/>
      </c>
      <c r="AW88" s="46" t="str">
        <f t="shared" si="392"/>
        <v/>
      </c>
      <c r="AX88" s="46" t="str">
        <f t="shared" si="393"/>
        <v/>
      </c>
      <c r="AY88" s="46" t="str">
        <f t="shared" si="394"/>
        <v/>
      </c>
      <c r="AZ88" s="46" t="str">
        <f t="shared" si="395"/>
        <v/>
      </c>
      <c r="BA88" s="46" t="str">
        <f t="shared" si="396"/>
        <v/>
      </c>
      <c r="BB88" s="46" t="str">
        <f t="shared" si="397"/>
        <v/>
      </c>
      <c r="BC88" s="46" t="str">
        <f t="shared" si="398"/>
        <v/>
      </c>
      <c r="BD88" s="46" t="str">
        <f t="shared" si="399"/>
        <v/>
      </c>
      <c r="BE88" s="46" t="str">
        <f t="shared" si="400"/>
        <v/>
      </c>
      <c r="BF88" s="46" t="str">
        <f t="shared" si="401"/>
        <v/>
      </c>
      <c r="BG88" s="46" t="str">
        <f t="shared" si="402"/>
        <v/>
      </c>
      <c r="BH88" s="46" t="str">
        <f t="shared" si="403"/>
        <v/>
      </c>
      <c r="BI88" s="46" t="str">
        <f t="shared" si="404"/>
        <v/>
      </c>
      <c r="BJ88" s="46" t="str">
        <f t="shared" si="405"/>
        <v/>
      </c>
      <c r="BK88" s="46" t="str">
        <f t="shared" si="406"/>
        <v/>
      </c>
      <c r="BL88" s="46" t="str">
        <f t="shared" si="407"/>
        <v/>
      </c>
      <c r="BM88" s="46" t="str">
        <f t="shared" si="408"/>
        <v/>
      </c>
      <c r="BN88" s="46" t="str">
        <f t="shared" si="409"/>
        <v/>
      </c>
      <c r="BO88" s="46" t="str">
        <f t="shared" si="410"/>
        <v/>
      </c>
      <c r="BP88" s="46" t="str">
        <f t="shared" si="411"/>
        <v/>
      </c>
      <c r="BQ88" s="46" t="str">
        <f t="shared" si="412"/>
        <v/>
      </c>
      <c r="BR88" s="46" t="str">
        <f t="shared" si="413"/>
        <v/>
      </c>
      <c r="BS88" s="46" t="str">
        <f t="shared" si="414"/>
        <v/>
      </c>
      <c r="BT88" s="46" t="str">
        <f t="shared" si="415"/>
        <v/>
      </c>
      <c r="BU88" s="46" t="str">
        <f t="shared" si="416"/>
        <v/>
      </c>
      <c r="BV88" s="46" t="str">
        <f t="shared" si="417"/>
        <v/>
      </c>
      <c r="BW88" s="46" t="str">
        <f t="shared" si="418"/>
        <v/>
      </c>
      <c r="BX88" s="46" t="str">
        <f t="shared" si="419"/>
        <v/>
      </c>
      <c r="BY88" s="46" t="str">
        <f t="shared" si="420"/>
        <v/>
      </c>
      <c r="BZ88" s="46" t="str">
        <f t="shared" si="421"/>
        <v/>
      </c>
      <c r="CA88" s="46" t="str">
        <f t="shared" si="422"/>
        <v/>
      </c>
      <c r="CB88" s="46" t="str">
        <f t="shared" si="423"/>
        <v/>
      </c>
      <c r="CC88" s="46" t="str">
        <f t="shared" si="424"/>
        <v/>
      </c>
      <c r="CD88" s="46" t="str">
        <f t="shared" si="425"/>
        <v/>
      </c>
      <c r="CE88" s="46" t="str">
        <f t="shared" si="426"/>
        <v/>
      </c>
      <c r="CF88" s="46" t="str">
        <f t="shared" si="427"/>
        <v/>
      </c>
      <c r="CG88" s="46" t="str">
        <f t="shared" si="428"/>
        <v/>
      </c>
      <c r="CH88" s="46" t="str">
        <f t="shared" si="429"/>
        <v/>
      </c>
      <c r="CI88" s="46" t="str">
        <f t="shared" si="430"/>
        <v/>
      </c>
      <c r="CJ88" s="46" t="str">
        <f t="shared" si="431"/>
        <v/>
      </c>
      <c r="CK88" s="46" t="str">
        <f t="shared" si="362"/>
        <v/>
      </c>
      <c r="CL88" s="46" t="str">
        <f t="shared" si="432"/>
        <v/>
      </c>
      <c r="CM88" s="46" t="str">
        <f t="shared" si="433"/>
        <v/>
      </c>
      <c r="CN88" s="46" t="str">
        <f t="shared" si="434"/>
        <v/>
      </c>
      <c r="CO88" s="46" t="str">
        <f t="shared" si="435"/>
        <v/>
      </c>
      <c r="CP88" s="46" t="str">
        <f t="shared" si="436"/>
        <v/>
      </c>
      <c r="CQ88" s="46" t="str">
        <f t="shared" si="437"/>
        <v/>
      </c>
      <c r="CR88" s="46" t="str">
        <f t="shared" si="438"/>
        <v/>
      </c>
      <c r="CS88" s="46" t="str">
        <f t="shared" si="439"/>
        <v/>
      </c>
      <c r="CT88" s="46" t="str">
        <f t="shared" si="440"/>
        <v/>
      </c>
      <c r="CU88" s="46" t="str">
        <f t="shared" si="441"/>
        <v/>
      </c>
      <c r="CV88" s="46" t="str">
        <f t="shared" si="442"/>
        <v/>
      </c>
      <c r="CW88" s="46" t="str">
        <f t="shared" si="443"/>
        <v/>
      </c>
      <c r="CX88" s="46" t="str">
        <f t="shared" si="444"/>
        <v/>
      </c>
      <c r="CY88" s="46" t="str">
        <f t="shared" si="445"/>
        <v/>
      </c>
      <c r="CZ88" s="46" t="str">
        <f t="shared" si="446"/>
        <v/>
      </c>
      <c r="DA88" s="46" t="str">
        <f t="shared" si="447"/>
        <v/>
      </c>
      <c r="DB88" s="46" t="str">
        <f t="shared" si="448"/>
        <v/>
      </c>
      <c r="DC88" s="46" t="str">
        <f t="shared" si="449"/>
        <v/>
      </c>
      <c r="DD88" s="46" t="str">
        <f t="shared" si="450"/>
        <v/>
      </c>
      <c r="DE88" s="46" t="str">
        <f t="shared" si="451"/>
        <v/>
      </c>
      <c r="DF88" s="46" t="str">
        <f t="shared" si="452"/>
        <v/>
      </c>
      <c r="DG88" s="46" t="str">
        <f t="shared" si="453"/>
        <v/>
      </c>
      <c r="DH88" s="46" t="str">
        <f t="shared" si="454"/>
        <v/>
      </c>
      <c r="DI88" s="46" t="str">
        <f t="shared" si="455"/>
        <v/>
      </c>
      <c r="DJ88" s="46" t="str">
        <f t="shared" si="456"/>
        <v/>
      </c>
      <c r="DK88" s="46" t="str">
        <f t="shared" si="457"/>
        <v/>
      </c>
      <c r="DL88" s="46" t="str">
        <f t="shared" si="458"/>
        <v/>
      </c>
      <c r="DM88" s="46" t="str">
        <f t="shared" si="459"/>
        <v/>
      </c>
      <c r="DN88" s="46" t="str">
        <f t="shared" si="460"/>
        <v/>
      </c>
      <c r="DO88" s="46" t="str">
        <f t="shared" si="461"/>
        <v/>
      </c>
      <c r="DP88" s="46" t="str">
        <f t="shared" si="462"/>
        <v/>
      </c>
      <c r="DQ88" s="46" t="str">
        <f t="shared" si="463"/>
        <v/>
      </c>
      <c r="DR88" s="46" t="str">
        <f t="shared" si="464"/>
        <v/>
      </c>
      <c r="DS88" s="46" t="str">
        <f t="shared" si="465"/>
        <v/>
      </c>
      <c r="DT88" s="46" t="str">
        <f t="shared" si="466"/>
        <v/>
      </c>
      <c r="DU88" s="46" t="str">
        <f t="shared" si="467"/>
        <v/>
      </c>
      <c r="DV88" s="46" t="str">
        <f t="shared" si="468"/>
        <v/>
      </c>
      <c r="DW88" s="46" t="str">
        <f t="shared" si="469"/>
        <v/>
      </c>
      <c r="DX88" s="46" t="str">
        <f t="shared" si="470"/>
        <v/>
      </c>
      <c r="DY88" s="46" t="str">
        <f t="shared" si="471"/>
        <v/>
      </c>
      <c r="DZ88" s="46" t="str">
        <f t="shared" si="472"/>
        <v/>
      </c>
      <c r="EA88" s="46" t="str">
        <f t="shared" si="473"/>
        <v/>
      </c>
      <c r="EB88" s="46" t="str">
        <f t="shared" si="474"/>
        <v/>
      </c>
      <c r="EC88" s="46" t="str">
        <f t="shared" si="475"/>
        <v/>
      </c>
      <c r="ED88" s="46" t="str">
        <f t="shared" si="476"/>
        <v/>
      </c>
      <c r="EE88" s="46" t="str">
        <f t="shared" si="477"/>
        <v/>
      </c>
      <c r="EF88" s="46" t="str">
        <f t="shared" si="478"/>
        <v/>
      </c>
      <c r="EG88" s="46" t="str">
        <f t="shared" si="479"/>
        <v/>
      </c>
      <c r="EH88" s="46" t="str">
        <f t="shared" si="480"/>
        <v/>
      </c>
      <c r="EI88" s="46" t="str">
        <f t="shared" si="481"/>
        <v/>
      </c>
      <c r="EJ88" s="46" t="str">
        <f t="shared" si="482"/>
        <v/>
      </c>
      <c r="EK88" s="46" t="str">
        <f t="shared" si="483"/>
        <v/>
      </c>
      <c r="EL88" s="46" t="str">
        <f t="shared" si="484"/>
        <v/>
      </c>
      <c r="EM88" s="46" t="str">
        <f t="shared" si="485"/>
        <v/>
      </c>
      <c r="EN88" s="46" t="str">
        <f t="shared" si="486"/>
        <v/>
      </c>
      <c r="EO88" s="46" t="str">
        <f t="shared" si="487"/>
        <v/>
      </c>
      <c r="EP88" s="46" t="str">
        <f t="shared" si="488"/>
        <v/>
      </c>
      <c r="EQ88" s="46" t="str">
        <f t="shared" si="489"/>
        <v/>
      </c>
      <c r="ER88" s="46" t="str">
        <f t="shared" si="490"/>
        <v/>
      </c>
      <c r="ES88" s="46" t="str">
        <f t="shared" si="491"/>
        <v/>
      </c>
      <c r="ET88" s="46" t="str">
        <f t="shared" si="492"/>
        <v/>
      </c>
      <c r="EU88" s="46" t="str">
        <f t="shared" si="493"/>
        <v/>
      </c>
      <c r="EV88" s="46" t="str">
        <f t="shared" si="494"/>
        <v/>
      </c>
      <c r="EW88" s="46" t="str">
        <f t="shared" si="363"/>
        <v/>
      </c>
      <c r="EX88" s="46" t="str">
        <f t="shared" si="495"/>
        <v/>
      </c>
      <c r="EY88" s="46" t="str">
        <f t="shared" si="496"/>
        <v/>
      </c>
      <c r="EZ88" s="46" t="str">
        <f t="shared" si="497"/>
        <v/>
      </c>
      <c r="FA88" s="46" t="str">
        <f t="shared" si="498"/>
        <v/>
      </c>
      <c r="FB88" s="46" t="str">
        <f t="shared" si="499"/>
        <v/>
      </c>
      <c r="FC88" s="46" t="str">
        <f t="shared" si="500"/>
        <v/>
      </c>
      <c r="FD88" s="46" t="str">
        <f t="shared" si="501"/>
        <v/>
      </c>
      <c r="FE88" s="46" t="str">
        <f t="shared" si="502"/>
        <v/>
      </c>
      <c r="FF88" s="46" t="str">
        <f t="shared" si="503"/>
        <v/>
      </c>
      <c r="FG88" s="46" t="str">
        <f t="shared" si="504"/>
        <v/>
      </c>
      <c r="FH88" s="46" t="str">
        <f t="shared" si="505"/>
        <v/>
      </c>
      <c r="FI88" s="46" t="str">
        <f t="shared" si="506"/>
        <v/>
      </c>
      <c r="FJ88" s="46" t="str">
        <f t="shared" si="507"/>
        <v/>
      </c>
      <c r="FK88" s="46" t="str">
        <f t="shared" si="508"/>
        <v/>
      </c>
      <c r="FL88" s="46" t="str">
        <f t="shared" si="509"/>
        <v/>
      </c>
      <c r="FM88" s="46" t="str">
        <f t="shared" si="510"/>
        <v/>
      </c>
      <c r="FN88" s="46" t="str">
        <f t="shared" si="511"/>
        <v/>
      </c>
      <c r="FO88" s="46" t="str">
        <f t="shared" si="512"/>
        <v/>
      </c>
      <c r="FP88" s="46" t="str">
        <f t="shared" si="513"/>
        <v/>
      </c>
      <c r="FQ88" s="46" t="str">
        <f t="shared" si="514"/>
        <v/>
      </c>
      <c r="FR88" s="46" t="str">
        <f t="shared" si="515"/>
        <v/>
      </c>
      <c r="FS88" s="46" t="str">
        <f t="shared" si="516"/>
        <v/>
      </c>
      <c r="FT88" s="46" t="str">
        <f t="shared" si="517"/>
        <v/>
      </c>
      <c r="FU88" s="46" t="str">
        <f t="shared" si="518"/>
        <v/>
      </c>
      <c r="FV88" s="46" t="str">
        <f t="shared" si="519"/>
        <v/>
      </c>
      <c r="FW88" s="46" t="str">
        <f t="shared" si="520"/>
        <v/>
      </c>
      <c r="FX88" s="46" t="str">
        <f t="shared" si="521"/>
        <v/>
      </c>
      <c r="FY88" s="46" t="str">
        <f t="shared" si="522"/>
        <v/>
      </c>
      <c r="FZ88" s="46" t="str">
        <f t="shared" si="523"/>
        <v/>
      </c>
      <c r="GA88" s="46" t="str">
        <f t="shared" si="524"/>
        <v/>
      </c>
      <c r="GB88" s="46" t="str">
        <f t="shared" si="525"/>
        <v/>
      </c>
      <c r="GC88" s="46" t="str">
        <f t="shared" si="526"/>
        <v/>
      </c>
      <c r="GD88" s="46" t="str">
        <f t="shared" si="527"/>
        <v/>
      </c>
      <c r="GE88" s="46" t="str">
        <f t="shared" si="528"/>
        <v/>
      </c>
      <c r="GF88" s="46" t="str">
        <f t="shared" si="529"/>
        <v/>
      </c>
      <c r="GG88" s="46" t="str">
        <f t="shared" si="530"/>
        <v/>
      </c>
      <c r="GH88" s="46" t="str">
        <f t="shared" si="531"/>
        <v/>
      </c>
      <c r="GI88" s="46" t="str">
        <f t="shared" si="532"/>
        <v/>
      </c>
      <c r="GJ88" s="46" t="str">
        <f t="shared" si="533"/>
        <v/>
      </c>
      <c r="GK88" s="46" t="str">
        <f t="shared" si="534"/>
        <v/>
      </c>
      <c r="GL88" s="46" t="str">
        <f t="shared" si="535"/>
        <v/>
      </c>
      <c r="GM88" s="46" t="str">
        <f t="shared" si="536"/>
        <v/>
      </c>
      <c r="GN88" s="46" t="str">
        <f t="shared" si="537"/>
        <v/>
      </c>
      <c r="GO88" s="46" t="str">
        <f t="shared" si="538"/>
        <v/>
      </c>
      <c r="GP88" s="46" t="str">
        <f t="shared" si="539"/>
        <v/>
      </c>
      <c r="GQ88" s="46" t="str">
        <f t="shared" si="540"/>
        <v/>
      </c>
      <c r="GR88" s="46" t="str">
        <f t="shared" si="541"/>
        <v/>
      </c>
      <c r="GS88" s="46" t="str">
        <f t="shared" si="542"/>
        <v/>
      </c>
      <c r="GT88" s="46" t="str">
        <f t="shared" si="543"/>
        <v/>
      </c>
      <c r="GU88" s="46" t="str">
        <f t="shared" si="544"/>
        <v/>
      </c>
      <c r="GV88" s="46" t="str">
        <f t="shared" si="545"/>
        <v/>
      </c>
      <c r="GW88" s="46" t="str">
        <f t="shared" si="546"/>
        <v/>
      </c>
      <c r="GX88" s="46" t="str">
        <f t="shared" si="547"/>
        <v/>
      </c>
      <c r="GY88" s="46" t="str">
        <f t="shared" si="548"/>
        <v/>
      </c>
      <c r="GZ88" s="46" t="str">
        <f t="shared" si="549"/>
        <v/>
      </c>
      <c r="HA88" s="46" t="str">
        <f t="shared" si="550"/>
        <v/>
      </c>
      <c r="HB88" s="46" t="str">
        <f t="shared" si="551"/>
        <v/>
      </c>
      <c r="HC88" s="46" t="str">
        <f t="shared" si="552"/>
        <v/>
      </c>
      <c r="HD88" s="46" t="str">
        <f t="shared" si="553"/>
        <v/>
      </c>
      <c r="HE88" s="46" t="str">
        <f t="shared" si="554"/>
        <v/>
      </c>
      <c r="HF88" s="46" t="str">
        <f t="shared" si="555"/>
        <v/>
      </c>
      <c r="HG88" s="46" t="str">
        <f t="shared" si="556"/>
        <v/>
      </c>
      <c r="HH88" s="46" t="str">
        <f t="shared" si="557"/>
        <v/>
      </c>
      <c r="HI88" s="46" t="str">
        <f t="shared" si="364"/>
        <v/>
      </c>
      <c r="HJ88" s="46" t="str">
        <f t="shared" si="582"/>
        <v/>
      </c>
      <c r="HK88" s="46" t="str">
        <f t="shared" si="583"/>
        <v/>
      </c>
      <c r="HL88" s="46" t="str">
        <f t="shared" si="584"/>
        <v/>
      </c>
      <c r="HM88" s="46" t="str">
        <f t="shared" si="585"/>
        <v/>
      </c>
      <c r="HN88" s="46" t="str">
        <f t="shared" si="586"/>
        <v/>
      </c>
      <c r="HO88" s="46" t="str">
        <f t="shared" si="587"/>
        <v/>
      </c>
      <c r="HP88" s="46" t="str">
        <f t="shared" si="588"/>
        <v/>
      </c>
      <c r="HQ88" s="146" t="e">
        <f t="shared" si="348"/>
        <v>#N/A</v>
      </c>
      <c r="HR88" s="146" t="e">
        <f t="shared" si="563"/>
        <v>#N/A</v>
      </c>
      <c r="HS88" s="146" t="e">
        <f t="shared" si="563"/>
        <v>#N/A</v>
      </c>
      <c r="HT88" s="146" t="e">
        <f t="shared" si="563"/>
        <v>#N/A</v>
      </c>
      <c r="HU88" s="146" t="e">
        <f t="shared" si="576"/>
        <v>#N/A</v>
      </c>
      <c r="HV88" s="146" t="e">
        <f t="shared" si="576"/>
        <v>#N/A</v>
      </c>
      <c r="HW88" s="146" t="e">
        <f t="shared" si="576"/>
        <v>#N/A</v>
      </c>
      <c r="HX88" s="146" t="e">
        <f t="shared" si="576"/>
        <v>#N/A</v>
      </c>
      <c r="HY88" s="146" t="e">
        <f t="shared" si="576"/>
        <v>#N/A</v>
      </c>
      <c r="HZ88" s="146" t="e">
        <f t="shared" si="576"/>
        <v>#N/A</v>
      </c>
      <c r="IA88" s="146" t="e">
        <f t="shared" si="576"/>
        <v>#N/A</v>
      </c>
      <c r="IB88" s="146" t="e">
        <f t="shared" si="576"/>
        <v>#N/A</v>
      </c>
      <c r="IC88" s="146" t="e">
        <f t="shared" si="576"/>
        <v>#N/A</v>
      </c>
      <c r="ID88" s="146" t="e">
        <f t="shared" si="576"/>
        <v>#N/A</v>
      </c>
      <c r="IE88" s="146" t="e">
        <f t="shared" si="576"/>
        <v>#N/A</v>
      </c>
      <c r="IF88" s="146" t="e">
        <f t="shared" si="576"/>
        <v>#N/A</v>
      </c>
      <c r="IG88" s="146" t="e">
        <f t="shared" si="576"/>
        <v>#N/A</v>
      </c>
      <c r="IH88" s="146" t="e">
        <f t="shared" si="576"/>
        <v>#N/A</v>
      </c>
      <c r="II88" s="146" t="e">
        <f t="shared" si="576"/>
        <v>#N/A</v>
      </c>
      <c r="IJ88" s="146" t="e">
        <f t="shared" si="571"/>
        <v>#N/A</v>
      </c>
      <c r="IK88" s="146" t="e">
        <f t="shared" si="571"/>
        <v>#N/A</v>
      </c>
      <c r="IL88" s="146" t="e">
        <f t="shared" si="571"/>
        <v>#N/A</v>
      </c>
      <c r="IM88" s="146" t="e">
        <f t="shared" si="571"/>
        <v>#N/A</v>
      </c>
      <c r="IN88" s="146" t="e">
        <f t="shared" si="571"/>
        <v>#N/A</v>
      </c>
      <c r="IO88" s="146" t="e">
        <f t="shared" si="571"/>
        <v>#N/A</v>
      </c>
      <c r="IP88" s="146" t="e">
        <f t="shared" si="571"/>
        <v>#N/A</v>
      </c>
      <c r="IQ88" s="146" t="e">
        <f t="shared" si="571"/>
        <v>#N/A</v>
      </c>
      <c r="IR88" s="146" t="e">
        <f t="shared" si="571"/>
        <v>#N/A</v>
      </c>
      <c r="IS88" s="146" t="e">
        <f t="shared" si="571"/>
        <v>#N/A</v>
      </c>
      <c r="IT88" s="146" t="e">
        <f t="shared" si="571"/>
        <v>#N/A</v>
      </c>
      <c r="IU88" s="146" t="e">
        <f t="shared" si="571"/>
        <v>#N/A</v>
      </c>
      <c r="IV88" s="146" t="e">
        <f t="shared" si="571"/>
        <v>#N/A</v>
      </c>
      <c r="IW88" s="146" t="e">
        <f t="shared" si="571"/>
        <v>#N/A</v>
      </c>
      <c r="IX88" s="146" t="e">
        <f t="shared" si="571"/>
        <v>#N/A</v>
      </c>
      <c r="IY88" s="146" t="e">
        <f t="shared" si="567"/>
        <v>#N/A</v>
      </c>
      <c r="IZ88" s="146" t="e">
        <f t="shared" si="567"/>
        <v>#N/A</v>
      </c>
      <c r="JA88" s="146" t="e">
        <f t="shared" si="567"/>
        <v>#N/A</v>
      </c>
      <c r="JB88" s="146" t="e">
        <f t="shared" si="567"/>
        <v>#N/A</v>
      </c>
      <c r="JC88" s="146" t="e">
        <f t="shared" si="567"/>
        <v>#N/A</v>
      </c>
      <c r="JD88" s="146" t="e">
        <f t="shared" si="567"/>
        <v>#N/A</v>
      </c>
      <c r="JE88" s="146" t="e">
        <f t="shared" si="567"/>
        <v>#N/A</v>
      </c>
      <c r="JF88" s="146" t="e">
        <f t="shared" si="567"/>
        <v>#N/A</v>
      </c>
      <c r="JG88" s="146" t="e">
        <f t="shared" si="567"/>
        <v>#N/A</v>
      </c>
      <c r="JH88" s="146" t="e">
        <f t="shared" si="567"/>
        <v>#N/A</v>
      </c>
      <c r="JI88" s="146" t="e">
        <f t="shared" si="567"/>
        <v>#N/A</v>
      </c>
      <c r="JJ88" s="146" t="e">
        <f t="shared" si="567"/>
        <v>#N/A</v>
      </c>
      <c r="JK88" s="146" t="e">
        <f t="shared" si="567"/>
        <v>#N/A</v>
      </c>
      <c r="JL88" s="146" t="e">
        <f t="shared" si="567"/>
        <v>#N/A</v>
      </c>
      <c r="JM88" s="146" t="e">
        <f t="shared" si="567"/>
        <v>#N/A</v>
      </c>
      <c r="JN88" s="146" t="e">
        <f t="shared" si="591"/>
        <v>#N/A</v>
      </c>
      <c r="JO88" s="146" t="e">
        <f t="shared" si="591"/>
        <v>#N/A</v>
      </c>
      <c r="JP88" s="146" t="e">
        <f t="shared" si="591"/>
        <v>#N/A</v>
      </c>
      <c r="JQ88" s="146" t="e">
        <f t="shared" si="591"/>
        <v>#N/A</v>
      </c>
      <c r="JR88" s="146" t="e">
        <f t="shared" si="591"/>
        <v>#N/A</v>
      </c>
      <c r="JS88" s="146" t="e">
        <f t="shared" si="591"/>
        <v>#N/A</v>
      </c>
      <c r="JT88" s="146" t="e">
        <f t="shared" si="591"/>
        <v>#N/A</v>
      </c>
      <c r="JU88" s="146" t="e">
        <f t="shared" si="591"/>
        <v>#N/A</v>
      </c>
      <c r="JV88" s="146" t="e">
        <f t="shared" si="591"/>
        <v>#N/A</v>
      </c>
      <c r="JW88" s="146" t="e">
        <f t="shared" si="591"/>
        <v>#N/A</v>
      </c>
      <c r="JX88" s="146" t="e">
        <f t="shared" si="591"/>
        <v>#N/A</v>
      </c>
      <c r="JY88" s="146" t="e">
        <f t="shared" si="591"/>
        <v>#N/A</v>
      </c>
      <c r="JZ88" s="146" t="e">
        <f t="shared" si="591"/>
        <v>#N/A</v>
      </c>
      <c r="KA88" s="146" t="e">
        <f t="shared" si="591"/>
        <v>#N/A</v>
      </c>
      <c r="KB88" s="146" t="e">
        <f t="shared" si="591"/>
        <v>#N/A</v>
      </c>
      <c r="KC88" s="146" t="e">
        <f t="shared" si="365"/>
        <v>#N/A</v>
      </c>
      <c r="KD88" s="146" t="e">
        <f t="shared" si="564"/>
        <v>#N/A</v>
      </c>
      <c r="KE88" s="146" t="e">
        <f t="shared" si="564"/>
        <v>#N/A</v>
      </c>
      <c r="KF88" s="146" t="e">
        <f t="shared" si="564"/>
        <v>#N/A</v>
      </c>
      <c r="KG88" s="146" t="e">
        <f t="shared" si="577"/>
        <v>#N/A</v>
      </c>
      <c r="KH88" s="146" t="e">
        <f t="shared" si="577"/>
        <v>#N/A</v>
      </c>
      <c r="KI88" s="146" t="e">
        <f t="shared" si="577"/>
        <v>#N/A</v>
      </c>
      <c r="KJ88" s="146" t="e">
        <f t="shared" si="577"/>
        <v>#N/A</v>
      </c>
      <c r="KK88" s="146" t="e">
        <f t="shared" si="577"/>
        <v>#N/A</v>
      </c>
      <c r="KL88" s="146" t="e">
        <f t="shared" si="577"/>
        <v>#N/A</v>
      </c>
      <c r="KM88" s="146" t="e">
        <f t="shared" si="577"/>
        <v>#N/A</v>
      </c>
      <c r="KN88" s="146" t="e">
        <f t="shared" si="577"/>
        <v>#N/A</v>
      </c>
      <c r="KO88" s="146" t="e">
        <f t="shared" si="577"/>
        <v>#N/A</v>
      </c>
      <c r="KP88" s="146" t="e">
        <f t="shared" si="577"/>
        <v>#N/A</v>
      </c>
      <c r="KQ88" s="146" t="e">
        <f t="shared" si="577"/>
        <v>#N/A</v>
      </c>
      <c r="KR88" s="146" t="e">
        <f t="shared" si="577"/>
        <v>#N/A</v>
      </c>
      <c r="KS88" s="146" t="e">
        <f t="shared" si="577"/>
        <v>#N/A</v>
      </c>
      <c r="KT88" s="146" t="e">
        <f t="shared" si="577"/>
        <v>#N/A</v>
      </c>
      <c r="KU88" s="146" t="e">
        <f t="shared" si="577"/>
        <v>#N/A</v>
      </c>
      <c r="KV88" s="146" t="e">
        <f t="shared" si="572"/>
        <v>#N/A</v>
      </c>
      <c r="KW88" s="146" t="e">
        <f t="shared" si="572"/>
        <v>#N/A</v>
      </c>
      <c r="KX88" s="146" t="e">
        <f t="shared" si="572"/>
        <v>#N/A</v>
      </c>
      <c r="KY88" s="146" t="e">
        <f t="shared" si="572"/>
        <v>#N/A</v>
      </c>
      <c r="KZ88" s="146" t="e">
        <f t="shared" si="572"/>
        <v>#N/A</v>
      </c>
      <c r="LA88" s="146" t="e">
        <f t="shared" si="572"/>
        <v>#N/A</v>
      </c>
      <c r="LB88" s="146" t="e">
        <f t="shared" si="572"/>
        <v>#N/A</v>
      </c>
      <c r="LC88" s="146" t="e">
        <f t="shared" si="572"/>
        <v>#N/A</v>
      </c>
      <c r="LD88" s="146" t="e">
        <f t="shared" si="572"/>
        <v>#N/A</v>
      </c>
      <c r="LE88" s="146" t="e">
        <f t="shared" si="572"/>
        <v>#N/A</v>
      </c>
      <c r="LF88" s="146" t="e">
        <f t="shared" si="572"/>
        <v>#N/A</v>
      </c>
      <c r="LG88" s="146" t="e">
        <f t="shared" si="572"/>
        <v>#N/A</v>
      </c>
      <c r="LH88" s="146" t="e">
        <f t="shared" si="572"/>
        <v>#N/A</v>
      </c>
      <c r="LI88" s="146" t="e">
        <f t="shared" si="572"/>
        <v>#N/A</v>
      </c>
      <c r="LJ88" s="146" t="e">
        <f t="shared" si="572"/>
        <v>#N/A</v>
      </c>
      <c r="LK88" s="146" t="e">
        <f t="shared" si="568"/>
        <v>#N/A</v>
      </c>
      <c r="LL88" s="146" t="e">
        <f t="shared" si="568"/>
        <v>#N/A</v>
      </c>
      <c r="LM88" s="146" t="e">
        <f t="shared" si="568"/>
        <v>#N/A</v>
      </c>
      <c r="LN88" s="146" t="e">
        <f t="shared" si="568"/>
        <v>#N/A</v>
      </c>
      <c r="LO88" s="146" t="e">
        <f t="shared" si="568"/>
        <v>#N/A</v>
      </c>
      <c r="LP88" s="146" t="e">
        <f t="shared" si="568"/>
        <v>#N/A</v>
      </c>
      <c r="LQ88" s="146" t="e">
        <f t="shared" si="568"/>
        <v>#N/A</v>
      </c>
      <c r="LR88" s="146" t="e">
        <f t="shared" si="568"/>
        <v>#N/A</v>
      </c>
      <c r="LS88" s="146" t="e">
        <f t="shared" si="568"/>
        <v>#N/A</v>
      </c>
      <c r="LT88" s="146" t="e">
        <f t="shared" si="568"/>
        <v>#N/A</v>
      </c>
      <c r="LU88" s="146" t="e">
        <f t="shared" si="568"/>
        <v>#N/A</v>
      </c>
      <c r="LV88" s="146" t="e">
        <f t="shared" si="568"/>
        <v>#N/A</v>
      </c>
      <c r="LW88" s="146" t="e">
        <f t="shared" si="568"/>
        <v>#N/A</v>
      </c>
      <c r="LX88" s="146" t="e">
        <f t="shared" si="568"/>
        <v>#N/A</v>
      </c>
      <c r="LY88" s="146" t="e">
        <f t="shared" si="568"/>
        <v>#N/A</v>
      </c>
      <c r="LZ88" s="146" t="e">
        <f t="shared" si="592"/>
        <v>#N/A</v>
      </c>
      <c r="MA88" s="146" t="e">
        <f t="shared" si="592"/>
        <v>#N/A</v>
      </c>
      <c r="MB88" s="146" t="e">
        <f t="shared" si="592"/>
        <v>#N/A</v>
      </c>
      <c r="MC88" s="146" t="e">
        <f t="shared" si="592"/>
        <v>#N/A</v>
      </c>
      <c r="MD88" s="146" t="e">
        <f t="shared" si="592"/>
        <v>#N/A</v>
      </c>
      <c r="ME88" s="146" t="e">
        <f t="shared" si="592"/>
        <v>#N/A</v>
      </c>
      <c r="MF88" s="146" t="e">
        <f t="shared" si="592"/>
        <v>#N/A</v>
      </c>
      <c r="MG88" s="146" t="e">
        <f t="shared" si="592"/>
        <v>#N/A</v>
      </c>
      <c r="MH88" s="146" t="e">
        <f t="shared" si="592"/>
        <v>#N/A</v>
      </c>
      <c r="MI88" s="146" t="e">
        <f t="shared" si="592"/>
        <v>#N/A</v>
      </c>
      <c r="MJ88" s="146" t="e">
        <f t="shared" si="592"/>
        <v>#N/A</v>
      </c>
      <c r="MK88" s="146" t="e">
        <f t="shared" si="592"/>
        <v>#N/A</v>
      </c>
      <c r="ML88" s="146" t="e">
        <f t="shared" si="592"/>
        <v>#N/A</v>
      </c>
      <c r="MM88" s="146" t="e">
        <f t="shared" si="592"/>
        <v>#N/A</v>
      </c>
      <c r="MN88" s="146" t="e">
        <f t="shared" si="592"/>
        <v>#N/A</v>
      </c>
      <c r="MO88" s="146" t="e">
        <f t="shared" si="366"/>
        <v>#N/A</v>
      </c>
      <c r="MP88" s="146" t="e">
        <f t="shared" si="565"/>
        <v>#N/A</v>
      </c>
      <c r="MQ88" s="146" t="e">
        <f t="shared" si="565"/>
        <v>#N/A</v>
      </c>
      <c r="MR88" s="146" t="e">
        <f t="shared" si="565"/>
        <v>#N/A</v>
      </c>
      <c r="MS88" s="146" t="e">
        <f t="shared" si="578"/>
        <v>#N/A</v>
      </c>
      <c r="MT88" s="146" t="e">
        <f t="shared" si="578"/>
        <v>#N/A</v>
      </c>
      <c r="MU88" s="146" t="e">
        <f t="shared" si="578"/>
        <v>#N/A</v>
      </c>
      <c r="MV88" s="146" t="e">
        <f t="shared" si="578"/>
        <v>#N/A</v>
      </c>
      <c r="MW88" s="146" t="e">
        <f t="shared" si="578"/>
        <v>#N/A</v>
      </c>
      <c r="MX88" s="146" t="e">
        <f t="shared" si="578"/>
        <v>#N/A</v>
      </c>
      <c r="MY88" s="146" t="e">
        <f t="shared" si="578"/>
        <v>#N/A</v>
      </c>
      <c r="MZ88" s="146" t="e">
        <f t="shared" si="578"/>
        <v>#N/A</v>
      </c>
      <c r="NA88" s="146" t="e">
        <f t="shared" si="578"/>
        <v>#N/A</v>
      </c>
      <c r="NB88" s="146" t="e">
        <f t="shared" si="578"/>
        <v>#N/A</v>
      </c>
      <c r="NC88" s="146" t="e">
        <f t="shared" si="578"/>
        <v>#N/A</v>
      </c>
      <c r="ND88" s="146" t="e">
        <f t="shared" si="578"/>
        <v>#N/A</v>
      </c>
      <c r="NE88" s="146" t="e">
        <f t="shared" si="578"/>
        <v>#N/A</v>
      </c>
      <c r="NF88" s="146" t="e">
        <f t="shared" si="578"/>
        <v>#N/A</v>
      </c>
      <c r="NG88" s="146" t="e">
        <f t="shared" si="578"/>
        <v>#N/A</v>
      </c>
      <c r="NH88" s="146" t="e">
        <f t="shared" si="573"/>
        <v>#N/A</v>
      </c>
      <c r="NI88" s="146" t="e">
        <f t="shared" si="573"/>
        <v>#N/A</v>
      </c>
      <c r="NJ88" s="146" t="e">
        <f t="shared" si="573"/>
        <v>#N/A</v>
      </c>
      <c r="NK88" s="146" t="e">
        <f t="shared" si="573"/>
        <v>#N/A</v>
      </c>
      <c r="NL88" s="146" t="e">
        <f t="shared" si="573"/>
        <v>#N/A</v>
      </c>
      <c r="NM88" s="146" t="e">
        <f t="shared" si="573"/>
        <v>#N/A</v>
      </c>
      <c r="NN88" s="146" t="e">
        <f t="shared" si="573"/>
        <v>#N/A</v>
      </c>
      <c r="NO88" s="146" t="e">
        <f t="shared" si="573"/>
        <v>#N/A</v>
      </c>
      <c r="NP88" s="146" t="e">
        <f t="shared" si="573"/>
        <v>#N/A</v>
      </c>
      <c r="NQ88" s="146" t="e">
        <f t="shared" si="573"/>
        <v>#N/A</v>
      </c>
      <c r="NR88" s="146" t="e">
        <f t="shared" si="573"/>
        <v>#N/A</v>
      </c>
      <c r="NS88" s="146" t="e">
        <f t="shared" si="573"/>
        <v>#N/A</v>
      </c>
      <c r="NT88" s="146" t="e">
        <f t="shared" si="573"/>
        <v>#N/A</v>
      </c>
      <c r="NU88" s="146" t="e">
        <f t="shared" si="573"/>
        <v>#N/A</v>
      </c>
      <c r="NV88" s="146" t="e">
        <f t="shared" si="573"/>
        <v>#N/A</v>
      </c>
      <c r="NW88" s="146" t="e">
        <f t="shared" si="569"/>
        <v>#N/A</v>
      </c>
      <c r="NX88" s="146" t="e">
        <f t="shared" si="569"/>
        <v>#N/A</v>
      </c>
      <c r="NY88" s="146" t="e">
        <f t="shared" si="569"/>
        <v>#N/A</v>
      </c>
      <c r="NZ88" s="146" t="e">
        <f t="shared" si="569"/>
        <v>#N/A</v>
      </c>
      <c r="OA88" s="146" t="e">
        <f t="shared" si="569"/>
        <v>#N/A</v>
      </c>
      <c r="OB88" s="146" t="e">
        <f t="shared" si="569"/>
        <v>#N/A</v>
      </c>
      <c r="OC88" s="146" t="e">
        <f t="shared" si="569"/>
        <v>#N/A</v>
      </c>
      <c r="OD88" s="146" t="e">
        <f t="shared" si="569"/>
        <v>#N/A</v>
      </c>
      <c r="OE88" s="146" t="e">
        <f t="shared" si="569"/>
        <v>#N/A</v>
      </c>
      <c r="OF88" s="146" t="e">
        <f t="shared" si="569"/>
        <v>#N/A</v>
      </c>
      <c r="OG88" s="146" t="e">
        <f t="shared" si="569"/>
        <v>#N/A</v>
      </c>
      <c r="OH88" s="146" t="e">
        <f t="shared" si="569"/>
        <v>#N/A</v>
      </c>
      <c r="OI88" s="146" t="e">
        <f t="shared" si="569"/>
        <v>#N/A</v>
      </c>
      <c r="OJ88" s="146" t="e">
        <f t="shared" si="569"/>
        <v>#N/A</v>
      </c>
      <c r="OK88" s="146" t="e">
        <f t="shared" si="569"/>
        <v>#N/A</v>
      </c>
      <c r="OL88" s="146" t="e">
        <f t="shared" si="593"/>
        <v>#N/A</v>
      </c>
      <c r="OM88" s="146" t="e">
        <f t="shared" si="593"/>
        <v>#N/A</v>
      </c>
      <c r="ON88" s="146" t="e">
        <f t="shared" si="593"/>
        <v>#N/A</v>
      </c>
      <c r="OO88" s="146" t="e">
        <f t="shared" si="593"/>
        <v>#N/A</v>
      </c>
      <c r="OP88" s="146" t="e">
        <f t="shared" si="593"/>
        <v>#N/A</v>
      </c>
      <c r="OQ88" s="146" t="e">
        <f t="shared" si="593"/>
        <v>#N/A</v>
      </c>
      <c r="OR88" s="146" t="e">
        <f t="shared" si="593"/>
        <v>#N/A</v>
      </c>
      <c r="OS88" s="146" t="e">
        <f t="shared" si="593"/>
        <v>#N/A</v>
      </c>
      <c r="OT88" s="146" t="e">
        <f t="shared" si="593"/>
        <v>#N/A</v>
      </c>
      <c r="OU88" s="146" t="e">
        <f t="shared" si="593"/>
        <v>#N/A</v>
      </c>
      <c r="OV88" s="146" t="e">
        <f t="shared" si="593"/>
        <v>#N/A</v>
      </c>
      <c r="OW88" s="146" t="e">
        <f t="shared" si="593"/>
        <v>#N/A</v>
      </c>
      <c r="OX88" s="146" t="e">
        <f t="shared" si="593"/>
        <v>#N/A</v>
      </c>
      <c r="OY88" s="146" t="e">
        <f t="shared" si="593"/>
        <v>#N/A</v>
      </c>
      <c r="OZ88" s="146" t="e">
        <f t="shared" si="593"/>
        <v>#N/A</v>
      </c>
      <c r="PA88" s="146" t="e">
        <f t="shared" si="367"/>
        <v>#N/A</v>
      </c>
      <c r="PB88" s="146" t="e">
        <f t="shared" si="589"/>
        <v>#N/A</v>
      </c>
      <c r="PC88" s="146" t="e">
        <f t="shared" si="589"/>
        <v>#N/A</v>
      </c>
      <c r="PD88" s="146" t="e">
        <f t="shared" si="589"/>
        <v>#N/A</v>
      </c>
      <c r="PE88" s="146" t="e">
        <f t="shared" si="589"/>
        <v>#N/A</v>
      </c>
      <c r="PF88" s="146" t="e">
        <f t="shared" si="589"/>
        <v>#N/A</v>
      </c>
      <c r="PG88" s="146" t="e">
        <f t="shared" si="589"/>
        <v>#N/A</v>
      </c>
      <c r="PH88" s="146" t="e">
        <f t="shared" si="589"/>
        <v>#N/A</v>
      </c>
      <c r="PI88" s="146" t="e">
        <f t="shared" si="589"/>
        <v>#N/A</v>
      </c>
    </row>
    <row r="89" spans="1:425" hidden="1" x14ac:dyDescent="0.45">
      <c r="A89" s="4">
        <v>86</v>
      </c>
      <c r="B89" s="319" t="str">
        <f>IFERROR(_xlfn.LOGNORM.INV(VLookups!$B$22,LN($G89),LN($K89)),"")</f>
        <v/>
      </c>
      <c r="C89" s="81"/>
      <c r="D89" s="319" t="str">
        <f>IFERROR(_xlfn.LOGNORM.INV(VLookups!$B$23,LN($G89),LN($K89)),"")</f>
        <v/>
      </c>
      <c r="E89" s="32" t="str">
        <f t="shared" si="350"/>
        <v/>
      </c>
      <c r="F89" s="32" t="str">
        <f t="shared" si="351"/>
        <v/>
      </c>
      <c r="G89" s="65" t="str">
        <f>IF(AND(C89&gt;0,NOT(ISBLANK(H89))),IF(VLOOKUP($C$3,VLookups!$A$17:$B$18,2,FALSE),C89*VLOOKUP(H89,VLookups!$A$4:$B$13,2,FALSE),C89),"")</f>
        <v/>
      </c>
      <c r="H89" s="21"/>
      <c r="I89" s="53"/>
      <c r="J89" s="237"/>
      <c r="K89" s="320" t="str">
        <f>IF(C89&gt;0,IF(ISBLANK(J89),IF(ISBLANK(H89),"",VLOOKUP(H89,VLookups!$A$4:$C$13,3,FALSE)),J89),"")</f>
        <v/>
      </c>
      <c r="L89" s="320" t="str">
        <f t="shared" si="352"/>
        <v/>
      </c>
      <c r="M89" s="67" t="str">
        <f t="shared" si="353"/>
        <v/>
      </c>
      <c r="N89" s="81"/>
      <c r="O89" s="230" t="str">
        <f>IF(AND(N89&gt;0,C89&gt;0,NOT(K89="")),ABS(VLOOKUP($N$1,VLookups!$A$27:$B$28,2,FALSE)-_xlfn.LOGNORM.DIST(N89,LN(G89),LN(K89),TRUE)),"")</f>
        <v/>
      </c>
      <c r="P89" s="80" t="str">
        <f>IF(AND($B89&gt;0,$C89&gt;0,$D89&gt;0,NOT(ISBLANK($H89))),_xlfn.LOGNORM.INV(ABS(VLOOKUP($N$1,VLookups!$A$27:$B$28,2,FALSE)-P$3),LN($G89),LN($K89)),"")</f>
        <v/>
      </c>
      <c r="Q89" s="79" t="str">
        <f>IF(AND($B89&gt;0,$C89&gt;0,$D89&gt;0,NOT(ISBLANK($H89))),_xlfn.LOGNORM.INV(ABS(VLOOKUP($N$1,VLookups!$A$27:$B$28,2,FALSE)-Q$3),LN($G89),LN($K89)),"")</f>
        <v/>
      </c>
      <c r="R89" s="80" t="str">
        <f>IF(AND($B89&gt;0,$C89&gt;0,$D89&gt;0,NOT(ISBLANK($H89))),_xlfn.LOGNORM.INV(ABS(VLOOKUP($N$1,VLookups!$A$27:$B$28,2,FALSE)-R$3),LN($G89),LN($K89)),"")</f>
        <v/>
      </c>
      <c r="S89" s="79" t="str">
        <f>IF(AND($B89&gt;0,$C89&gt;0,$D89&gt;0,NOT(ISBLANK($H89))),_xlfn.LOGNORM.INV(ABS(VLOOKUP($N$1,VLookups!$A$27:$B$28,2,FALSE)-S$3),LN($G89),LN($K89)),"")</f>
        <v/>
      </c>
      <c r="T89" s="80" t="str">
        <f>IF(AND($B89&gt;0,$C89&gt;0,$D89&gt;0,NOT(ISBLANK($H89))),_xlfn.LOGNORM.INV(ABS(VLOOKUP($N$1,VLookups!$A$27:$B$28,2,FALSE)-T$3),LN($G89),LN($K89)),"")</f>
        <v/>
      </c>
      <c r="U89" s="79" t="str">
        <f>IF(AND($B89&gt;0,$C89&gt;0,$D89&gt;0,NOT(ISBLANK($H89))),_xlfn.LOGNORM.INV(ABS(VLOOKUP($N$1,VLookups!$A$27:$B$28,2,FALSE)-U$3),LN($G89),LN($K89)),"")</f>
        <v/>
      </c>
      <c r="V89" s="5"/>
      <c r="W89" s="145" t="str">
        <f t="shared" si="354"/>
        <v/>
      </c>
      <c r="X89" s="145" t="str">
        <f t="shared" si="355"/>
        <v/>
      </c>
      <c r="Y89" s="46" t="str">
        <f t="shared" ref="Y89" si="597">IF(ISNONTEXT($W89),X89+$W89,"")</f>
        <v/>
      </c>
      <c r="Z89" s="46" t="str">
        <f t="shared" si="369"/>
        <v/>
      </c>
      <c r="AA89" s="46" t="str">
        <f t="shared" si="370"/>
        <v/>
      </c>
      <c r="AB89" s="46" t="str">
        <f t="shared" si="371"/>
        <v/>
      </c>
      <c r="AC89" s="46" t="str">
        <f t="shared" si="372"/>
        <v/>
      </c>
      <c r="AD89" s="46" t="str">
        <f t="shared" si="373"/>
        <v/>
      </c>
      <c r="AE89" s="46" t="str">
        <f t="shared" si="374"/>
        <v/>
      </c>
      <c r="AF89" s="46" t="str">
        <f t="shared" si="375"/>
        <v/>
      </c>
      <c r="AG89" s="46" t="str">
        <f t="shared" si="376"/>
        <v/>
      </c>
      <c r="AH89" s="46" t="str">
        <f t="shared" si="377"/>
        <v/>
      </c>
      <c r="AI89" s="46" t="str">
        <f t="shared" si="378"/>
        <v/>
      </c>
      <c r="AJ89" s="46" t="str">
        <f t="shared" si="379"/>
        <v/>
      </c>
      <c r="AK89" s="46" t="str">
        <f t="shared" si="380"/>
        <v/>
      </c>
      <c r="AL89" s="46" t="str">
        <f t="shared" si="381"/>
        <v/>
      </c>
      <c r="AM89" s="46" t="str">
        <f t="shared" si="382"/>
        <v/>
      </c>
      <c r="AN89" s="46" t="str">
        <f t="shared" si="383"/>
        <v/>
      </c>
      <c r="AO89" s="46" t="str">
        <f t="shared" si="384"/>
        <v/>
      </c>
      <c r="AP89" s="46" t="str">
        <f t="shared" si="385"/>
        <v/>
      </c>
      <c r="AQ89" s="46" t="str">
        <f t="shared" si="386"/>
        <v/>
      </c>
      <c r="AR89" s="46" t="str">
        <f t="shared" si="387"/>
        <v/>
      </c>
      <c r="AS89" s="46" t="str">
        <f t="shared" si="388"/>
        <v/>
      </c>
      <c r="AT89" s="46" t="str">
        <f t="shared" si="389"/>
        <v/>
      </c>
      <c r="AU89" s="46" t="str">
        <f t="shared" si="390"/>
        <v/>
      </c>
      <c r="AV89" s="46" t="str">
        <f t="shared" si="391"/>
        <v/>
      </c>
      <c r="AW89" s="46" t="str">
        <f t="shared" si="392"/>
        <v/>
      </c>
      <c r="AX89" s="46" t="str">
        <f t="shared" si="393"/>
        <v/>
      </c>
      <c r="AY89" s="46" t="str">
        <f t="shared" si="394"/>
        <v/>
      </c>
      <c r="AZ89" s="46" t="str">
        <f t="shared" si="395"/>
        <v/>
      </c>
      <c r="BA89" s="46" t="str">
        <f t="shared" si="396"/>
        <v/>
      </c>
      <c r="BB89" s="46" t="str">
        <f t="shared" si="397"/>
        <v/>
      </c>
      <c r="BC89" s="46" t="str">
        <f t="shared" si="398"/>
        <v/>
      </c>
      <c r="BD89" s="46" t="str">
        <f t="shared" si="399"/>
        <v/>
      </c>
      <c r="BE89" s="46" t="str">
        <f t="shared" si="400"/>
        <v/>
      </c>
      <c r="BF89" s="46" t="str">
        <f t="shared" si="401"/>
        <v/>
      </c>
      <c r="BG89" s="46" t="str">
        <f t="shared" si="402"/>
        <v/>
      </c>
      <c r="BH89" s="46" t="str">
        <f t="shared" si="403"/>
        <v/>
      </c>
      <c r="BI89" s="46" t="str">
        <f t="shared" si="404"/>
        <v/>
      </c>
      <c r="BJ89" s="46" t="str">
        <f t="shared" si="405"/>
        <v/>
      </c>
      <c r="BK89" s="46" t="str">
        <f t="shared" si="406"/>
        <v/>
      </c>
      <c r="BL89" s="46" t="str">
        <f t="shared" si="407"/>
        <v/>
      </c>
      <c r="BM89" s="46" t="str">
        <f t="shared" si="408"/>
        <v/>
      </c>
      <c r="BN89" s="46" t="str">
        <f t="shared" si="409"/>
        <v/>
      </c>
      <c r="BO89" s="46" t="str">
        <f t="shared" si="410"/>
        <v/>
      </c>
      <c r="BP89" s="46" t="str">
        <f t="shared" si="411"/>
        <v/>
      </c>
      <c r="BQ89" s="46" t="str">
        <f t="shared" si="412"/>
        <v/>
      </c>
      <c r="BR89" s="46" t="str">
        <f t="shared" si="413"/>
        <v/>
      </c>
      <c r="BS89" s="46" t="str">
        <f t="shared" si="414"/>
        <v/>
      </c>
      <c r="BT89" s="46" t="str">
        <f t="shared" si="415"/>
        <v/>
      </c>
      <c r="BU89" s="46" t="str">
        <f t="shared" si="416"/>
        <v/>
      </c>
      <c r="BV89" s="46" t="str">
        <f t="shared" si="417"/>
        <v/>
      </c>
      <c r="BW89" s="46" t="str">
        <f t="shared" si="418"/>
        <v/>
      </c>
      <c r="BX89" s="46" t="str">
        <f t="shared" si="419"/>
        <v/>
      </c>
      <c r="BY89" s="46" t="str">
        <f t="shared" si="420"/>
        <v/>
      </c>
      <c r="BZ89" s="46" t="str">
        <f t="shared" si="421"/>
        <v/>
      </c>
      <c r="CA89" s="46" t="str">
        <f t="shared" si="422"/>
        <v/>
      </c>
      <c r="CB89" s="46" t="str">
        <f t="shared" si="423"/>
        <v/>
      </c>
      <c r="CC89" s="46" t="str">
        <f t="shared" si="424"/>
        <v/>
      </c>
      <c r="CD89" s="46" t="str">
        <f t="shared" si="425"/>
        <v/>
      </c>
      <c r="CE89" s="46" t="str">
        <f t="shared" si="426"/>
        <v/>
      </c>
      <c r="CF89" s="46" t="str">
        <f t="shared" si="427"/>
        <v/>
      </c>
      <c r="CG89" s="46" t="str">
        <f t="shared" si="428"/>
        <v/>
      </c>
      <c r="CH89" s="46" t="str">
        <f t="shared" si="429"/>
        <v/>
      </c>
      <c r="CI89" s="46" t="str">
        <f t="shared" si="430"/>
        <v/>
      </c>
      <c r="CJ89" s="46" t="str">
        <f t="shared" si="431"/>
        <v/>
      </c>
      <c r="CK89" s="46" t="str">
        <f t="shared" si="362"/>
        <v/>
      </c>
      <c r="CL89" s="46" t="str">
        <f t="shared" si="432"/>
        <v/>
      </c>
      <c r="CM89" s="46" t="str">
        <f t="shared" si="433"/>
        <v/>
      </c>
      <c r="CN89" s="46" t="str">
        <f t="shared" si="434"/>
        <v/>
      </c>
      <c r="CO89" s="46" t="str">
        <f t="shared" si="435"/>
        <v/>
      </c>
      <c r="CP89" s="46" t="str">
        <f t="shared" si="436"/>
        <v/>
      </c>
      <c r="CQ89" s="46" t="str">
        <f t="shared" si="437"/>
        <v/>
      </c>
      <c r="CR89" s="46" t="str">
        <f t="shared" si="438"/>
        <v/>
      </c>
      <c r="CS89" s="46" t="str">
        <f t="shared" si="439"/>
        <v/>
      </c>
      <c r="CT89" s="46" t="str">
        <f t="shared" si="440"/>
        <v/>
      </c>
      <c r="CU89" s="46" t="str">
        <f t="shared" si="441"/>
        <v/>
      </c>
      <c r="CV89" s="46" t="str">
        <f t="shared" si="442"/>
        <v/>
      </c>
      <c r="CW89" s="46" t="str">
        <f t="shared" si="443"/>
        <v/>
      </c>
      <c r="CX89" s="46" t="str">
        <f t="shared" si="444"/>
        <v/>
      </c>
      <c r="CY89" s="46" t="str">
        <f t="shared" si="445"/>
        <v/>
      </c>
      <c r="CZ89" s="46" t="str">
        <f t="shared" si="446"/>
        <v/>
      </c>
      <c r="DA89" s="46" t="str">
        <f t="shared" si="447"/>
        <v/>
      </c>
      <c r="DB89" s="46" t="str">
        <f t="shared" si="448"/>
        <v/>
      </c>
      <c r="DC89" s="46" t="str">
        <f t="shared" si="449"/>
        <v/>
      </c>
      <c r="DD89" s="46" t="str">
        <f t="shared" si="450"/>
        <v/>
      </c>
      <c r="DE89" s="46" t="str">
        <f t="shared" si="451"/>
        <v/>
      </c>
      <c r="DF89" s="46" t="str">
        <f t="shared" si="452"/>
        <v/>
      </c>
      <c r="DG89" s="46" t="str">
        <f t="shared" si="453"/>
        <v/>
      </c>
      <c r="DH89" s="46" t="str">
        <f t="shared" si="454"/>
        <v/>
      </c>
      <c r="DI89" s="46" t="str">
        <f t="shared" si="455"/>
        <v/>
      </c>
      <c r="DJ89" s="46" t="str">
        <f t="shared" si="456"/>
        <v/>
      </c>
      <c r="DK89" s="46" t="str">
        <f t="shared" si="457"/>
        <v/>
      </c>
      <c r="DL89" s="46" t="str">
        <f t="shared" si="458"/>
        <v/>
      </c>
      <c r="DM89" s="46" t="str">
        <f t="shared" si="459"/>
        <v/>
      </c>
      <c r="DN89" s="46" t="str">
        <f t="shared" si="460"/>
        <v/>
      </c>
      <c r="DO89" s="46" t="str">
        <f t="shared" si="461"/>
        <v/>
      </c>
      <c r="DP89" s="46" t="str">
        <f t="shared" si="462"/>
        <v/>
      </c>
      <c r="DQ89" s="46" t="str">
        <f t="shared" si="463"/>
        <v/>
      </c>
      <c r="DR89" s="46" t="str">
        <f t="shared" si="464"/>
        <v/>
      </c>
      <c r="DS89" s="46" t="str">
        <f t="shared" si="465"/>
        <v/>
      </c>
      <c r="DT89" s="46" t="str">
        <f t="shared" si="466"/>
        <v/>
      </c>
      <c r="DU89" s="46" t="str">
        <f t="shared" si="467"/>
        <v/>
      </c>
      <c r="DV89" s="46" t="str">
        <f t="shared" si="468"/>
        <v/>
      </c>
      <c r="DW89" s="46" t="str">
        <f t="shared" si="469"/>
        <v/>
      </c>
      <c r="DX89" s="46" t="str">
        <f t="shared" si="470"/>
        <v/>
      </c>
      <c r="DY89" s="46" t="str">
        <f t="shared" si="471"/>
        <v/>
      </c>
      <c r="DZ89" s="46" t="str">
        <f t="shared" si="472"/>
        <v/>
      </c>
      <c r="EA89" s="46" t="str">
        <f t="shared" si="473"/>
        <v/>
      </c>
      <c r="EB89" s="46" t="str">
        <f t="shared" si="474"/>
        <v/>
      </c>
      <c r="EC89" s="46" t="str">
        <f t="shared" si="475"/>
        <v/>
      </c>
      <c r="ED89" s="46" t="str">
        <f t="shared" si="476"/>
        <v/>
      </c>
      <c r="EE89" s="46" t="str">
        <f t="shared" si="477"/>
        <v/>
      </c>
      <c r="EF89" s="46" t="str">
        <f t="shared" si="478"/>
        <v/>
      </c>
      <c r="EG89" s="46" t="str">
        <f t="shared" si="479"/>
        <v/>
      </c>
      <c r="EH89" s="46" t="str">
        <f t="shared" si="480"/>
        <v/>
      </c>
      <c r="EI89" s="46" t="str">
        <f t="shared" si="481"/>
        <v/>
      </c>
      <c r="EJ89" s="46" t="str">
        <f t="shared" si="482"/>
        <v/>
      </c>
      <c r="EK89" s="46" t="str">
        <f t="shared" si="483"/>
        <v/>
      </c>
      <c r="EL89" s="46" t="str">
        <f t="shared" si="484"/>
        <v/>
      </c>
      <c r="EM89" s="46" t="str">
        <f t="shared" si="485"/>
        <v/>
      </c>
      <c r="EN89" s="46" t="str">
        <f t="shared" si="486"/>
        <v/>
      </c>
      <c r="EO89" s="46" t="str">
        <f t="shared" si="487"/>
        <v/>
      </c>
      <c r="EP89" s="46" t="str">
        <f t="shared" si="488"/>
        <v/>
      </c>
      <c r="EQ89" s="46" t="str">
        <f t="shared" si="489"/>
        <v/>
      </c>
      <c r="ER89" s="46" t="str">
        <f t="shared" si="490"/>
        <v/>
      </c>
      <c r="ES89" s="46" t="str">
        <f t="shared" si="491"/>
        <v/>
      </c>
      <c r="ET89" s="46" t="str">
        <f t="shared" si="492"/>
        <v/>
      </c>
      <c r="EU89" s="46" t="str">
        <f t="shared" si="493"/>
        <v/>
      </c>
      <c r="EV89" s="46" t="str">
        <f t="shared" si="494"/>
        <v/>
      </c>
      <c r="EW89" s="46" t="str">
        <f t="shared" si="363"/>
        <v/>
      </c>
      <c r="EX89" s="46" t="str">
        <f t="shared" si="495"/>
        <v/>
      </c>
      <c r="EY89" s="46" t="str">
        <f t="shared" si="496"/>
        <v/>
      </c>
      <c r="EZ89" s="46" t="str">
        <f t="shared" si="497"/>
        <v/>
      </c>
      <c r="FA89" s="46" t="str">
        <f t="shared" si="498"/>
        <v/>
      </c>
      <c r="FB89" s="46" t="str">
        <f t="shared" si="499"/>
        <v/>
      </c>
      <c r="FC89" s="46" t="str">
        <f t="shared" si="500"/>
        <v/>
      </c>
      <c r="FD89" s="46" t="str">
        <f t="shared" si="501"/>
        <v/>
      </c>
      <c r="FE89" s="46" t="str">
        <f t="shared" si="502"/>
        <v/>
      </c>
      <c r="FF89" s="46" t="str">
        <f t="shared" si="503"/>
        <v/>
      </c>
      <c r="FG89" s="46" t="str">
        <f t="shared" si="504"/>
        <v/>
      </c>
      <c r="FH89" s="46" t="str">
        <f t="shared" si="505"/>
        <v/>
      </c>
      <c r="FI89" s="46" t="str">
        <f t="shared" si="506"/>
        <v/>
      </c>
      <c r="FJ89" s="46" t="str">
        <f t="shared" si="507"/>
        <v/>
      </c>
      <c r="FK89" s="46" t="str">
        <f t="shared" si="508"/>
        <v/>
      </c>
      <c r="FL89" s="46" t="str">
        <f t="shared" si="509"/>
        <v/>
      </c>
      <c r="FM89" s="46" t="str">
        <f t="shared" si="510"/>
        <v/>
      </c>
      <c r="FN89" s="46" t="str">
        <f t="shared" si="511"/>
        <v/>
      </c>
      <c r="FO89" s="46" t="str">
        <f t="shared" si="512"/>
        <v/>
      </c>
      <c r="FP89" s="46" t="str">
        <f t="shared" si="513"/>
        <v/>
      </c>
      <c r="FQ89" s="46" t="str">
        <f t="shared" si="514"/>
        <v/>
      </c>
      <c r="FR89" s="46" t="str">
        <f t="shared" si="515"/>
        <v/>
      </c>
      <c r="FS89" s="46" t="str">
        <f t="shared" si="516"/>
        <v/>
      </c>
      <c r="FT89" s="46" t="str">
        <f t="shared" si="517"/>
        <v/>
      </c>
      <c r="FU89" s="46" t="str">
        <f t="shared" si="518"/>
        <v/>
      </c>
      <c r="FV89" s="46" t="str">
        <f t="shared" si="519"/>
        <v/>
      </c>
      <c r="FW89" s="46" t="str">
        <f t="shared" si="520"/>
        <v/>
      </c>
      <c r="FX89" s="46" t="str">
        <f t="shared" si="521"/>
        <v/>
      </c>
      <c r="FY89" s="46" t="str">
        <f t="shared" si="522"/>
        <v/>
      </c>
      <c r="FZ89" s="46" t="str">
        <f t="shared" si="523"/>
        <v/>
      </c>
      <c r="GA89" s="46" t="str">
        <f t="shared" si="524"/>
        <v/>
      </c>
      <c r="GB89" s="46" t="str">
        <f t="shared" si="525"/>
        <v/>
      </c>
      <c r="GC89" s="46" t="str">
        <f t="shared" si="526"/>
        <v/>
      </c>
      <c r="GD89" s="46" t="str">
        <f t="shared" si="527"/>
        <v/>
      </c>
      <c r="GE89" s="46" t="str">
        <f t="shared" si="528"/>
        <v/>
      </c>
      <c r="GF89" s="46" t="str">
        <f t="shared" si="529"/>
        <v/>
      </c>
      <c r="GG89" s="46" t="str">
        <f t="shared" si="530"/>
        <v/>
      </c>
      <c r="GH89" s="46" t="str">
        <f t="shared" si="531"/>
        <v/>
      </c>
      <c r="GI89" s="46" t="str">
        <f t="shared" si="532"/>
        <v/>
      </c>
      <c r="GJ89" s="46" t="str">
        <f t="shared" si="533"/>
        <v/>
      </c>
      <c r="GK89" s="46" t="str">
        <f t="shared" si="534"/>
        <v/>
      </c>
      <c r="GL89" s="46" t="str">
        <f t="shared" si="535"/>
        <v/>
      </c>
      <c r="GM89" s="46" t="str">
        <f t="shared" si="536"/>
        <v/>
      </c>
      <c r="GN89" s="46" t="str">
        <f t="shared" si="537"/>
        <v/>
      </c>
      <c r="GO89" s="46" t="str">
        <f t="shared" si="538"/>
        <v/>
      </c>
      <c r="GP89" s="46" t="str">
        <f t="shared" si="539"/>
        <v/>
      </c>
      <c r="GQ89" s="46" t="str">
        <f t="shared" si="540"/>
        <v/>
      </c>
      <c r="GR89" s="46" t="str">
        <f t="shared" si="541"/>
        <v/>
      </c>
      <c r="GS89" s="46" t="str">
        <f t="shared" si="542"/>
        <v/>
      </c>
      <c r="GT89" s="46" t="str">
        <f t="shared" si="543"/>
        <v/>
      </c>
      <c r="GU89" s="46" t="str">
        <f t="shared" si="544"/>
        <v/>
      </c>
      <c r="GV89" s="46" t="str">
        <f t="shared" si="545"/>
        <v/>
      </c>
      <c r="GW89" s="46" t="str">
        <f t="shared" si="546"/>
        <v/>
      </c>
      <c r="GX89" s="46" t="str">
        <f t="shared" si="547"/>
        <v/>
      </c>
      <c r="GY89" s="46" t="str">
        <f t="shared" si="548"/>
        <v/>
      </c>
      <c r="GZ89" s="46" t="str">
        <f t="shared" si="549"/>
        <v/>
      </c>
      <c r="HA89" s="46" t="str">
        <f t="shared" si="550"/>
        <v/>
      </c>
      <c r="HB89" s="46" t="str">
        <f t="shared" si="551"/>
        <v/>
      </c>
      <c r="HC89" s="46" t="str">
        <f t="shared" si="552"/>
        <v/>
      </c>
      <c r="HD89" s="46" t="str">
        <f t="shared" si="553"/>
        <v/>
      </c>
      <c r="HE89" s="46" t="str">
        <f t="shared" si="554"/>
        <v/>
      </c>
      <c r="HF89" s="46" t="str">
        <f t="shared" si="555"/>
        <v/>
      </c>
      <c r="HG89" s="46" t="str">
        <f t="shared" si="556"/>
        <v/>
      </c>
      <c r="HH89" s="46" t="str">
        <f t="shared" si="557"/>
        <v/>
      </c>
      <c r="HI89" s="46" t="str">
        <f t="shared" si="364"/>
        <v/>
      </c>
      <c r="HJ89" s="46" t="str">
        <f t="shared" si="582"/>
        <v/>
      </c>
      <c r="HK89" s="46" t="str">
        <f t="shared" si="583"/>
        <v/>
      </c>
      <c r="HL89" s="46" t="str">
        <f t="shared" si="584"/>
        <v/>
      </c>
      <c r="HM89" s="46" t="str">
        <f t="shared" si="585"/>
        <v/>
      </c>
      <c r="HN89" s="46" t="str">
        <f t="shared" si="586"/>
        <v/>
      </c>
      <c r="HO89" s="46" t="str">
        <f t="shared" si="587"/>
        <v/>
      </c>
      <c r="HP89" s="46" t="str">
        <f t="shared" si="588"/>
        <v/>
      </c>
      <c r="HQ89" s="146" t="e">
        <f t="shared" si="348"/>
        <v>#N/A</v>
      </c>
      <c r="HR89" s="146" t="e">
        <f t="shared" si="563"/>
        <v>#N/A</v>
      </c>
      <c r="HS89" s="146" t="e">
        <f t="shared" si="563"/>
        <v>#N/A</v>
      </c>
      <c r="HT89" s="146" t="e">
        <f t="shared" si="563"/>
        <v>#N/A</v>
      </c>
      <c r="HU89" s="146" t="e">
        <f t="shared" si="576"/>
        <v>#N/A</v>
      </c>
      <c r="HV89" s="146" t="e">
        <f t="shared" si="576"/>
        <v>#N/A</v>
      </c>
      <c r="HW89" s="146" t="e">
        <f t="shared" si="576"/>
        <v>#N/A</v>
      </c>
      <c r="HX89" s="146" t="e">
        <f t="shared" si="576"/>
        <v>#N/A</v>
      </c>
      <c r="HY89" s="146" t="e">
        <f t="shared" si="576"/>
        <v>#N/A</v>
      </c>
      <c r="HZ89" s="146" t="e">
        <f t="shared" si="576"/>
        <v>#N/A</v>
      </c>
      <c r="IA89" s="146" t="e">
        <f t="shared" si="576"/>
        <v>#N/A</v>
      </c>
      <c r="IB89" s="146" t="e">
        <f t="shared" si="576"/>
        <v>#N/A</v>
      </c>
      <c r="IC89" s="146" t="e">
        <f t="shared" si="576"/>
        <v>#N/A</v>
      </c>
      <c r="ID89" s="146" t="e">
        <f t="shared" si="576"/>
        <v>#N/A</v>
      </c>
      <c r="IE89" s="146" t="e">
        <f t="shared" si="576"/>
        <v>#N/A</v>
      </c>
      <c r="IF89" s="146" t="e">
        <f t="shared" si="576"/>
        <v>#N/A</v>
      </c>
      <c r="IG89" s="146" t="e">
        <f t="shared" si="576"/>
        <v>#N/A</v>
      </c>
      <c r="IH89" s="146" t="e">
        <f t="shared" si="576"/>
        <v>#N/A</v>
      </c>
      <c r="II89" s="146" t="e">
        <f t="shared" si="576"/>
        <v>#N/A</v>
      </c>
      <c r="IJ89" s="146" t="e">
        <f t="shared" si="571"/>
        <v>#N/A</v>
      </c>
      <c r="IK89" s="146" t="e">
        <f t="shared" si="571"/>
        <v>#N/A</v>
      </c>
      <c r="IL89" s="146" t="e">
        <f t="shared" si="571"/>
        <v>#N/A</v>
      </c>
      <c r="IM89" s="146" t="e">
        <f t="shared" si="571"/>
        <v>#N/A</v>
      </c>
      <c r="IN89" s="146" t="e">
        <f t="shared" si="571"/>
        <v>#N/A</v>
      </c>
      <c r="IO89" s="146" t="e">
        <f t="shared" si="571"/>
        <v>#N/A</v>
      </c>
      <c r="IP89" s="146" t="e">
        <f t="shared" si="571"/>
        <v>#N/A</v>
      </c>
      <c r="IQ89" s="146" t="e">
        <f t="shared" si="571"/>
        <v>#N/A</v>
      </c>
      <c r="IR89" s="146" t="e">
        <f t="shared" si="571"/>
        <v>#N/A</v>
      </c>
      <c r="IS89" s="146" t="e">
        <f t="shared" si="571"/>
        <v>#N/A</v>
      </c>
      <c r="IT89" s="146" t="e">
        <f t="shared" si="571"/>
        <v>#N/A</v>
      </c>
      <c r="IU89" s="146" t="e">
        <f t="shared" si="571"/>
        <v>#N/A</v>
      </c>
      <c r="IV89" s="146" t="e">
        <f t="shared" si="571"/>
        <v>#N/A</v>
      </c>
      <c r="IW89" s="146" t="e">
        <f t="shared" si="571"/>
        <v>#N/A</v>
      </c>
      <c r="IX89" s="146" t="e">
        <f t="shared" si="571"/>
        <v>#N/A</v>
      </c>
      <c r="IY89" s="146" t="e">
        <f t="shared" si="567"/>
        <v>#N/A</v>
      </c>
      <c r="IZ89" s="146" t="e">
        <f t="shared" si="567"/>
        <v>#N/A</v>
      </c>
      <c r="JA89" s="146" t="e">
        <f t="shared" si="567"/>
        <v>#N/A</v>
      </c>
      <c r="JB89" s="146" t="e">
        <f t="shared" si="567"/>
        <v>#N/A</v>
      </c>
      <c r="JC89" s="146" t="e">
        <f t="shared" si="567"/>
        <v>#N/A</v>
      </c>
      <c r="JD89" s="146" t="e">
        <f t="shared" si="567"/>
        <v>#N/A</v>
      </c>
      <c r="JE89" s="146" t="e">
        <f t="shared" si="567"/>
        <v>#N/A</v>
      </c>
      <c r="JF89" s="146" t="e">
        <f t="shared" si="567"/>
        <v>#N/A</v>
      </c>
      <c r="JG89" s="146" t="e">
        <f t="shared" si="567"/>
        <v>#N/A</v>
      </c>
      <c r="JH89" s="146" t="e">
        <f t="shared" si="567"/>
        <v>#N/A</v>
      </c>
      <c r="JI89" s="146" t="e">
        <f t="shared" si="567"/>
        <v>#N/A</v>
      </c>
      <c r="JJ89" s="146" t="e">
        <f t="shared" si="567"/>
        <v>#N/A</v>
      </c>
      <c r="JK89" s="146" t="e">
        <f t="shared" si="567"/>
        <v>#N/A</v>
      </c>
      <c r="JL89" s="146" t="e">
        <f t="shared" si="567"/>
        <v>#N/A</v>
      </c>
      <c r="JM89" s="146" t="e">
        <f t="shared" si="567"/>
        <v>#N/A</v>
      </c>
      <c r="JN89" s="146" t="e">
        <f t="shared" si="591"/>
        <v>#N/A</v>
      </c>
      <c r="JO89" s="146" t="e">
        <f t="shared" si="591"/>
        <v>#N/A</v>
      </c>
      <c r="JP89" s="146" t="e">
        <f t="shared" si="591"/>
        <v>#N/A</v>
      </c>
      <c r="JQ89" s="146" t="e">
        <f t="shared" si="591"/>
        <v>#N/A</v>
      </c>
      <c r="JR89" s="146" t="e">
        <f t="shared" si="591"/>
        <v>#N/A</v>
      </c>
      <c r="JS89" s="146" t="e">
        <f t="shared" si="591"/>
        <v>#N/A</v>
      </c>
      <c r="JT89" s="146" t="e">
        <f t="shared" si="591"/>
        <v>#N/A</v>
      </c>
      <c r="JU89" s="146" t="e">
        <f t="shared" si="591"/>
        <v>#N/A</v>
      </c>
      <c r="JV89" s="146" t="e">
        <f t="shared" si="591"/>
        <v>#N/A</v>
      </c>
      <c r="JW89" s="146" t="e">
        <f t="shared" si="591"/>
        <v>#N/A</v>
      </c>
      <c r="JX89" s="146" t="e">
        <f t="shared" si="591"/>
        <v>#N/A</v>
      </c>
      <c r="JY89" s="146" t="e">
        <f t="shared" si="591"/>
        <v>#N/A</v>
      </c>
      <c r="JZ89" s="146" t="e">
        <f t="shared" si="591"/>
        <v>#N/A</v>
      </c>
      <c r="KA89" s="146" t="e">
        <f t="shared" si="591"/>
        <v>#N/A</v>
      </c>
      <c r="KB89" s="146" t="e">
        <f t="shared" si="591"/>
        <v>#N/A</v>
      </c>
      <c r="KC89" s="146" t="e">
        <f t="shared" si="365"/>
        <v>#N/A</v>
      </c>
      <c r="KD89" s="146" t="e">
        <f t="shared" si="564"/>
        <v>#N/A</v>
      </c>
      <c r="KE89" s="146" t="e">
        <f t="shared" si="564"/>
        <v>#N/A</v>
      </c>
      <c r="KF89" s="146" t="e">
        <f t="shared" si="564"/>
        <v>#N/A</v>
      </c>
      <c r="KG89" s="146" t="e">
        <f t="shared" si="577"/>
        <v>#N/A</v>
      </c>
      <c r="KH89" s="146" t="e">
        <f t="shared" si="577"/>
        <v>#N/A</v>
      </c>
      <c r="KI89" s="146" t="e">
        <f t="shared" si="577"/>
        <v>#N/A</v>
      </c>
      <c r="KJ89" s="146" t="e">
        <f t="shared" si="577"/>
        <v>#N/A</v>
      </c>
      <c r="KK89" s="146" t="e">
        <f t="shared" si="577"/>
        <v>#N/A</v>
      </c>
      <c r="KL89" s="146" t="e">
        <f t="shared" si="577"/>
        <v>#N/A</v>
      </c>
      <c r="KM89" s="146" t="e">
        <f t="shared" si="577"/>
        <v>#N/A</v>
      </c>
      <c r="KN89" s="146" t="e">
        <f t="shared" si="577"/>
        <v>#N/A</v>
      </c>
      <c r="KO89" s="146" t="e">
        <f t="shared" si="577"/>
        <v>#N/A</v>
      </c>
      <c r="KP89" s="146" t="e">
        <f t="shared" si="577"/>
        <v>#N/A</v>
      </c>
      <c r="KQ89" s="146" t="e">
        <f t="shared" si="577"/>
        <v>#N/A</v>
      </c>
      <c r="KR89" s="146" t="e">
        <f t="shared" si="577"/>
        <v>#N/A</v>
      </c>
      <c r="KS89" s="146" t="e">
        <f t="shared" si="577"/>
        <v>#N/A</v>
      </c>
      <c r="KT89" s="146" t="e">
        <f t="shared" si="577"/>
        <v>#N/A</v>
      </c>
      <c r="KU89" s="146" t="e">
        <f t="shared" si="577"/>
        <v>#N/A</v>
      </c>
      <c r="KV89" s="146" t="e">
        <f t="shared" si="572"/>
        <v>#N/A</v>
      </c>
      <c r="KW89" s="146" t="e">
        <f t="shared" si="572"/>
        <v>#N/A</v>
      </c>
      <c r="KX89" s="146" t="e">
        <f t="shared" si="572"/>
        <v>#N/A</v>
      </c>
      <c r="KY89" s="146" t="e">
        <f t="shared" si="572"/>
        <v>#N/A</v>
      </c>
      <c r="KZ89" s="146" t="e">
        <f t="shared" si="572"/>
        <v>#N/A</v>
      </c>
      <c r="LA89" s="146" t="e">
        <f t="shared" si="572"/>
        <v>#N/A</v>
      </c>
      <c r="LB89" s="146" t="e">
        <f t="shared" si="572"/>
        <v>#N/A</v>
      </c>
      <c r="LC89" s="146" t="e">
        <f t="shared" si="572"/>
        <v>#N/A</v>
      </c>
      <c r="LD89" s="146" t="e">
        <f t="shared" si="572"/>
        <v>#N/A</v>
      </c>
      <c r="LE89" s="146" t="e">
        <f t="shared" si="572"/>
        <v>#N/A</v>
      </c>
      <c r="LF89" s="146" t="e">
        <f t="shared" si="572"/>
        <v>#N/A</v>
      </c>
      <c r="LG89" s="146" t="e">
        <f t="shared" si="572"/>
        <v>#N/A</v>
      </c>
      <c r="LH89" s="146" t="e">
        <f t="shared" si="572"/>
        <v>#N/A</v>
      </c>
      <c r="LI89" s="146" t="e">
        <f t="shared" si="572"/>
        <v>#N/A</v>
      </c>
      <c r="LJ89" s="146" t="e">
        <f t="shared" si="572"/>
        <v>#N/A</v>
      </c>
      <c r="LK89" s="146" t="e">
        <f t="shared" si="568"/>
        <v>#N/A</v>
      </c>
      <c r="LL89" s="146" t="e">
        <f t="shared" si="568"/>
        <v>#N/A</v>
      </c>
      <c r="LM89" s="146" t="e">
        <f t="shared" si="568"/>
        <v>#N/A</v>
      </c>
      <c r="LN89" s="146" t="e">
        <f t="shared" si="568"/>
        <v>#N/A</v>
      </c>
      <c r="LO89" s="146" t="e">
        <f t="shared" si="568"/>
        <v>#N/A</v>
      </c>
      <c r="LP89" s="146" t="e">
        <f t="shared" si="568"/>
        <v>#N/A</v>
      </c>
      <c r="LQ89" s="146" t="e">
        <f t="shared" si="568"/>
        <v>#N/A</v>
      </c>
      <c r="LR89" s="146" t="e">
        <f t="shared" si="568"/>
        <v>#N/A</v>
      </c>
      <c r="LS89" s="146" t="e">
        <f t="shared" si="568"/>
        <v>#N/A</v>
      </c>
      <c r="LT89" s="146" t="e">
        <f t="shared" si="568"/>
        <v>#N/A</v>
      </c>
      <c r="LU89" s="146" t="e">
        <f t="shared" si="568"/>
        <v>#N/A</v>
      </c>
      <c r="LV89" s="146" t="e">
        <f t="shared" si="568"/>
        <v>#N/A</v>
      </c>
      <c r="LW89" s="146" t="e">
        <f t="shared" si="568"/>
        <v>#N/A</v>
      </c>
      <c r="LX89" s="146" t="e">
        <f t="shared" si="568"/>
        <v>#N/A</v>
      </c>
      <c r="LY89" s="146" t="e">
        <f t="shared" si="568"/>
        <v>#N/A</v>
      </c>
      <c r="LZ89" s="146" t="e">
        <f t="shared" si="592"/>
        <v>#N/A</v>
      </c>
      <c r="MA89" s="146" t="e">
        <f t="shared" si="592"/>
        <v>#N/A</v>
      </c>
      <c r="MB89" s="146" t="e">
        <f t="shared" si="592"/>
        <v>#N/A</v>
      </c>
      <c r="MC89" s="146" t="e">
        <f t="shared" si="592"/>
        <v>#N/A</v>
      </c>
      <c r="MD89" s="146" t="e">
        <f t="shared" si="592"/>
        <v>#N/A</v>
      </c>
      <c r="ME89" s="146" t="e">
        <f t="shared" si="592"/>
        <v>#N/A</v>
      </c>
      <c r="MF89" s="146" t="e">
        <f t="shared" si="592"/>
        <v>#N/A</v>
      </c>
      <c r="MG89" s="146" t="e">
        <f t="shared" si="592"/>
        <v>#N/A</v>
      </c>
      <c r="MH89" s="146" t="e">
        <f t="shared" si="592"/>
        <v>#N/A</v>
      </c>
      <c r="MI89" s="146" t="e">
        <f t="shared" si="592"/>
        <v>#N/A</v>
      </c>
      <c r="MJ89" s="146" t="e">
        <f t="shared" si="592"/>
        <v>#N/A</v>
      </c>
      <c r="MK89" s="146" t="e">
        <f t="shared" si="592"/>
        <v>#N/A</v>
      </c>
      <c r="ML89" s="146" t="e">
        <f t="shared" si="592"/>
        <v>#N/A</v>
      </c>
      <c r="MM89" s="146" t="e">
        <f t="shared" si="592"/>
        <v>#N/A</v>
      </c>
      <c r="MN89" s="146" t="e">
        <f t="shared" si="592"/>
        <v>#N/A</v>
      </c>
      <c r="MO89" s="146" t="e">
        <f t="shared" si="366"/>
        <v>#N/A</v>
      </c>
      <c r="MP89" s="146" t="e">
        <f t="shared" si="565"/>
        <v>#N/A</v>
      </c>
      <c r="MQ89" s="146" t="e">
        <f t="shared" si="565"/>
        <v>#N/A</v>
      </c>
      <c r="MR89" s="146" t="e">
        <f t="shared" si="565"/>
        <v>#N/A</v>
      </c>
      <c r="MS89" s="146" t="e">
        <f t="shared" si="578"/>
        <v>#N/A</v>
      </c>
      <c r="MT89" s="146" t="e">
        <f t="shared" si="578"/>
        <v>#N/A</v>
      </c>
      <c r="MU89" s="146" t="e">
        <f t="shared" si="578"/>
        <v>#N/A</v>
      </c>
      <c r="MV89" s="146" t="e">
        <f t="shared" si="578"/>
        <v>#N/A</v>
      </c>
      <c r="MW89" s="146" t="e">
        <f t="shared" si="578"/>
        <v>#N/A</v>
      </c>
      <c r="MX89" s="146" t="e">
        <f t="shared" si="578"/>
        <v>#N/A</v>
      </c>
      <c r="MY89" s="146" t="e">
        <f t="shared" si="578"/>
        <v>#N/A</v>
      </c>
      <c r="MZ89" s="146" t="e">
        <f t="shared" si="578"/>
        <v>#N/A</v>
      </c>
      <c r="NA89" s="146" t="e">
        <f t="shared" si="578"/>
        <v>#N/A</v>
      </c>
      <c r="NB89" s="146" t="e">
        <f t="shared" si="578"/>
        <v>#N/A</v>
      </c>
      <c r="NC89" s="146" t="e">
        <f t="shared" si="578"/>
        <v>#N/A</v>
      </c>
      <c r="ND89" s="146" t="e">
        <f t="shared" si="578"/>
        <v>#N/A</v>
      </c>
      <c r="NE89" s="146" t="e">
        <f t="shared" si="578"/>
        <v>#N/A</v>
      </c>
      <c r="NF89" s="146" t="e">
        <f t="shared" si="578"/>
        <v>#N/A</v>
      </c>
      <c r="NG89" s="146" t="e">
        <f t="shared" si="578"/>
        <v>#N/A</v>
      </c>
      <c r="NH89" s="146" t="e">
        <f t="shared" si="573"/>
        <v>#N/A</v>
      </c>
      <c r="NI89" s="146" t="e">
        <f t="shared" si="573"/>
        <v>#N/A</v>
      </c>
      <c r="NJ89" s="146" t="e">
        <f t="shared" si="573"/>
        <v>#N/A</v>
      </c>
      <c r="NK89" s="146" t="e">
        <f t="shared" si="573"/>
        <v>#N/A</v>
      </c>
      <c r="NL89" s="146" t="e">
        <f t="shared" si="573"/>
        <v>#N/A</v>
      </c>
      <c r="NM89" s="146" t="e">
        <f t="shared" si="573"/>
        <v>#N/A</v>
      </c>
      <c r="NN89" s="146" t="e">
        <f t="shared" si="573"/>
        <v>#N/A</v>
      </c>
      <c r="NO89" s="146" t="e">
        <f t="shared" si="573"/>
        <v>#N/A</v>
      </c>
      <c r="NP89" s="146" t="e">
        <f t="shared" si="573"/>
        <v>#N/A</v>
      </c>
      <c r="NQ89" s="146" t="e">
        <f t="shared" si="573"/>
        <v>#N/A</v>
      </c>
      <c r="NR89" s="146" t="e">
        <f t="shared" si="573"/>
        <v>#N/A</v>
      </c>
      <c r="NS89" s="146" t="e">
        <f t="shared" si="573"/>
        <v>#N/A</v>
      </c>
      <c r="NT89" s="146" t="e">
        <f t="shared" si="573"/>
        <v>#N/A</v>
      </c>
      <c r="NU89" s="146" t="e">
        <f t="shared" si="573"/>
        <v>#N/A</v>
      </c>
      <c r="NV89" s="146" t="e">
        <f t="shared" si="573"/>
        <v>#N/A</v>
      </c>
      <c r="NW89" s="146" t="e">
        <f t="shared" si="569"/>
        <v>#N/A</v>
      </c>
      <c r="NX89" s="146" t="e">
        <f t="shared" si="569"/>
        <v>#N/A</v>
      </c>
      <c r="NY89" s="146" t="e">
        <f t="shared" si="569"/>
        <v>#N/A</v>
      </c>
      <c r="NZ89" s="146" t="e">
        <f t="shared" si="569"/>
        <v>#N/A</v>
      </c>
      <c r="OA89" s="146" t="e">
        <f t="shared" si="569"/>
        <v>#N/A</v>
      </c>
      <c r="OB89" s="146" t="e">
        <f t="shared" si="569"/>
        <v>#N/A</v>
      </c>
      <c r="OC89" s="146" t="e">
        <f t="shared" si="569"/>
        <v>#N/A</v>
      </c>
      <c r="OD89" s="146" t="e">
        <f t="shared" si="569"/>
        <v>#N/A</v>
      </c>
      <c r="OE89" s="146" t="e">
        <f t="shared" si="569"/>
        <v>#N/A</v>
      </c>
      <c r="OF89" s="146" t="e">
        <f t="shared" si="569"/>
        <v>#N/A</v>
      </c>
      <c r="OG89" s="146" t="e">
        <f t="shared" si="569"/>
        <v>#N/A</v>
      </c>
      <c r="OH89" s="146" t="e">
        <f t="shared" si="569"/>
        <v>#N/A</v>
      </c>
      <c r="OI89" s="146" t="e">
        <f t="shared" si="569"/>
        <v>#N/A</v>
      </c>
      <c r="OJ89" s="146" t="e">
        <f t="shared" si="569"/>
        <v>#N/A</v>
      </c>
      <c r="OK89" s="146" t="e">
        <f t="shared" si="569"/>
        <v>#N/A</v>
      </c>
      <c r="OL89" s="146" t="e">
        <f t="shared" si="593"/>
        <v>#N/A</v>
      </c>
      <c r="OM89" s="146" t="e">
        <f t="shared" si="593"/>
        <v>#N/A</v>
      </c>
      <c r="ON89" s="146" t="e">
        <f t="shared" si="593"/>
        <v>#N/A</v>
      </c>
      <c r="OO89" s="146" t="e">
        <f t="shared" si="593"/>
        <v>#N/A</v>
      </c>
      <c r="OP89" s="146" t="e">
        <f t="shared" si="593"/>
        <v>#N/A</v>
      </c>
      <c r="OQ89" s="146" t="e">
        <f t="shared" si="593"/>
        <v>#N/A</v>
      </c>
      <c r="OR89" s="146" t="e">
        <f t="shared" si="593"/>
        <v>#N/A</v>
      </c>
      <c r="OS89" s="146" t="e">
        <f t="shared" si="593"/>
        <v>#N/A</v>
      </c>
      <c r="OT89" s="146" t="e">
        <f t="shared" si="593"/>
        <v>#N/A</v>
      </c>
      <c r="OU89" s="146" t="e">
        <f t="shared" si="593"/>
        <v>#N/A</v>
      </c>
      <c r="OV89" s="146" t="e">
        <f t="shared" si="593"/>
        <v>#N/A</v>
      </c>
      <c r="OW89" s="146" t="e">
        <f t="shared" si="593"/>
        <v>#N/A</v>
      </c>
      <c r="OX89" s="146" t="e">
        <f t="shared" si="593"/>
        <v>#N/A</v>
      </c>
      <c r="OY89" s="146" t="e">
        <f t="shared" si="593"/>
        <v>#N/A</v>
      </c>
      <c r="OZ89" s="146" t="e">
        <f t="shared" si="593"/>
        <v>#N/A</v>
      </c>
      <c r="PA89" s="146" t="e">
        <f t="shared" si="367"/>
        <v>#N/A</v>
      </c>
      <c r="PB89" s="146" t="e">
        <f t="shared" si="589"/>
        <v>#N/A</v>
      </c>
      <c r="PC89" s="146" t="e">
        <f t="shared" si="589"/>
        <v>#N/A</v>
      </c>
      <c r="PD89" s="146" t="e">
        <f t="shared" si="589"/>
        <v>#N/A</v>
      </c>
      <c r="PE89" s="146" t="e">
        <f t="shared" si="589"/>
        <v>#N/A</v>
      </c>
      <c r="PF89" s="146" t="e">
        <f t="shared" si="589"/>
        <v>#N/A</v>
      </c>
      <c r="PG89" s="146" t="e">
        <f t="shared" si="589"/>
        <v>#N/A</v>
      </c>
      <c r="PH89" s="146" t="e">
        <f t="shared" si="589"/>
        <v>#N/A</v>
      </c>
      <c r="PI89" s="146" t="e">
        <f t="shared" si="589"/>
        <v>#N/A</v>
      </c>
    </row>
    <row r="90" spans="1:425" hidden="1" x14ac:dyDescent="0.45">
      <c r="A90" s="4">
        <v>87</v>
      </c>
      <c r="B90" s="319" t="str">
        <f>IFERROR(_xlfn.LOGNORM.INV(VLookups!$B$22,LN($G90),LN($K90)),"")</f>
        <v/>
      </c>
      <c r="C90" s="81"/>
      <c r="D90" s="319" t="str">
        <f>IFERROR(_xlfn.LOGNORM.INV(VLookups!$B$23,LN($G90),LN($K90)),"")</f>
        <v/>
      </c>
      <c r="E90" s="32" t="str">
        <f t="shared" si="350"/>
        <v/>
      </c>
      <c r="F90" s="32" t="str">
        <f t="shared" si="351"/>
        <v/>
      </c>
      <c r="G90" s="65" t="str">
        <f>IF(AND(C90&gt;0,NOT(ISBLANK(H90))),IF(VLOOKUP($C$3,VLookups!$A$17:$B$18,2,FALSE),C90*VLOOKUP(H90,VLookups!$A$4:$B$13,2,FALSE),C90),"")</f>
        <v/>
      </c>
      <c r="H90" s="21"/>
      <c r="I90" s="53"/>
      <c r="J90" s="237"/>
      <c r="K90" s="320" t="str">
        <f>IF(C90&gt;0,IF(ISBLANK(J90),IF(ISBLANK(H90),"",VLOOKUP(H90,VLookups!$A$4:$C$13,3,FALSE)),J90),"")</f>
        <v/>
      </c>
      <c r="L90" s="320" t="str">
        <f t="shared" si="352"/>
        <v/>
      </c>
      <c r="M90" s="67" t="str">
        <f t="shared" si="353"/>
        <v/>
      </c>
      <c r="N90" s="81"/>
      <c r="O90" s="230" t="str">
        <f>IF(AND(N90&gt;0,C90&gt;0,NOT(K90="")),ABS(VLOOKUP($N$1,VLookups!$A$27:$B$28,2,FALSE)-_xlfn.LOGNORM.DIST(N90,LN(G90),LN(K90),TRUE)),"")</f>
        <v/>
      </c>
      <c r="P90" s="80" t="str">
        <f>IF(AND($B90&gt;0,$C90&gt;0,$D90&gt;0,NOT(ISBLANK($H90))),_xlfn.LOGNORM.INV(ABS(VLOOKUP($N$1,VLookups!$A$27:$B$28,2,FALSE)-P$3),LN($G90),LN($K90)),"")</f>
        <v/>
      </c>
      <c r="Q90" s="79" t="str">
        <f>IF(AND($B90&gt;0,$C90&gt;0,$D90&gt;0,NOT(ISBLANK($H90))),_xlfn.LOGNORM.INV(ABS(VLOOKUP($N$1,VLookups!$A$27:$B$28,2,FALSE)-Q$3),LN($G90),LN($K90)),"")</f>
        <v/>
      </c>
      <c r="R90" s="80" t="str">
        <f>IF(AND($B90&gt;0,$C90&gt;0,$D90&gt;0,NOT(ISBLANK($H90))),_xlfn.LOGNORM.INV(ABS(VLOOKUP($N$1,VLookups!$A$27:$B$28,2,FALSE)-R$3),LN($G90),LN($K90)),"")</f>
        <v/>
      </c>
      <c r="S90" s="79" t="str">
        <f>IF(AND($B90&gt;0,$C90&gt;0,$D90&gt;0,NOT(ISBLANK($H90))),_xlfn.LOGNORM.INV(ABS(VLOOKUP($N$1,VLookups!$A$27:$B$28,2,FALSE)-S$3),LN($G90),LN($K90)),"")</f>
        <v/>
      </c>
      <c r="T90" s="80" t="str">
        <f>IF(AND($B90&gt;0,$C90&gt;0,$D90&gt;0,NOT(ISBLANK($H90))),_xlfn.LOGNORM.INV(ABS(VLOOKUP($N$1,VLookups!$A$27:$B$28,2,FALSE)-T$3),LN($G90),LN($K90)),"")</f>
        <v/>
      </c>
      <c r="U90" s="79" t="str">
        <f>IF(AND($B90&gt;0,$C90&gt;0,$D90&gt;0,NOT(ISBLANK($H90))),_xlfn.LOGNORM.INV(ABS(VLOOKUP($N$1,VLookups!$A$27:$B$28,2,FALSE)-U$3),LN($G90),LN($K90)),"")</f>
        <v/>
      </c>
      <c r="V90" s="5"/>
      <c r="W90" s="145" t="str">
        <f t="shared" si="354"/>
        <v/>
      </c>
      <c r="X90" s="145" t="str">
        <f t="shared" si="355"/>
        <v/>
      </c>
      <c r="Y90" s="46" t="str">
        <f t="shared" ref="Y90" si="598">IF(ISNONTEXT($W90),X90+$W90,"")</f>
        <v/>
      </c>
      <c r="Z90" s="46" t="str">
        <f t="shared" si="369"/>
        <v/>
      </c>
      <c r="AA90" s="46" t="str">
        <f t="shared" si="370"/>
        <v/>
      </c>
      <c r="AB90" s="46" t="str">
        <f t="shared" si="371"/>
        <v/>
      </c>
      <c r="AC90" s="46" t="str">
        <f t="shared" si="372"/>
        <v/>
      </c>
      <c r="AD90" s="46" t="str">
        <f t="shared" si="373"/>
        <v/>
      </c>
      <c r="AE90" s="46" t="str">
        <f t="shared" si="374"/>
        <v/>
      </c>
      <c r="AF90" s="46" t="str">
        <f t="shared" si="375"/>
        <v/>
      </c>
      <c r="AG90" s="46" t="str">
        <f t="shared" si="376"/>
        <v/>
      </c>
      <c r="AH90" s="46" t="str">
        <f t="shared" si="377"/>
        <v/>
      </c>
      <c r="AI90" s="46" t="str">
        <f t="shared" si="378"/>
        <v/>
      </c>
      <c r="AJ90" s="46" t="str">
        <f t="shared" si="379"/>
        <v/>
      </c>
      <c r="AK90" s="46" t="str">
        <f t="shared" si="380"/>
        <v/>
      </c>
      <c r="AL90" s="46" t="str">
        <f t="shared" si="381"/>
        <v/>
      </c>
      <c r="AM90" s="46" t="str">
        <f t="shared" si="382"/>
        <v/>
      </c>
      <c r="AN90" s="46" t="str">
        <f t="shared" si="383"/>
        <v/>
      </c>
      <c r="AO90" s="46" t="str">
        <f t="shared" si="384"/>
        <v/>
      </c>
      <c r="AP90" s="46" t="str">
        <f t="shared" si="385"/>
        <v/>
      </c>
      <c r="AQ90" s="46" t="str">
        <f t="shared" si="386"/>
        <v/>
      </c>
      <c r="AR90" s="46" t="str">
        <f t="shared" si="387"/>
        <v/>
      </c>
      <c r="AS90" s="46" t="str">
        <f t="shared" si="388"/>
        <v/>
      </c>
      <c r="AT90" s="46" t="str">
        <f t="shared" si="389"/>
        <v/>
      </c>
      <c r="AU90" s="46" t="str">
        <f t="shared" si="390"/>
        <v/>
      </c>
      <c r="AV90" s="46" t="str">
        <f t="shared" si="391"/>
        <v/>
      </c>
      <c r="AW90" s="46" t="str">
        <f t="shared" si="392"/>
        <v/>
      </c>
      <c r="AX90" s="46" t="str">
        <f t="shared" si="393"/>
        <v/>
      </c>
      <c r="AY90" s="46" t="str">
        <f t="shared" si="394"/>
        <v/>
      </c>
      <c r="AZ90" s="46" t="str">
        <f t="shared" si="395"/>
        <v/>
      </c>
      <c r="BA90" s="46" t="str">
        <f t="shared" si="396"/>
        <v/>
      </c>
      <c r="BB90" s="46" t="str">
        <f t="shared" si="397"/>
        <v/>
      </c>
      <c r="BC90" s="46" t="str">
        <f t="shared" si="398"/>
        <v/>
      </c>
      <c r="BD90" s="46" t="str">
        <f t="shared" si="399"/>
        <v/>
      </c>
      <c r="BE90" s="46" t="str">
        <f t="shared" si="400"/>
        <v/>
      </c>
      <c r="BF90" s="46" t="str">
        <f t="shared" si="401"/>
        <v/>
      </c>
      <c r="BG90" s="46" t="str">
        <f t="shared" si="402"/>
        <v/>
      </c>
      <c r="BH90" s="46" t="str">
        <f t="shared" si="403"/>
        <v/>
      </c>
      <c r="BI90" s="46" t="str">
        <f t="shared" si="404"/>
        <v/>
      </c>
      <c r="BJ90" s="46" t="str">
        <f t="shared" si="405"/>
        <v/>
      </c>
      <c r="BK90" s="46" t="str">
        <f t="shared" si="406"/>
        <v/>
      </c>
      <c r="BL90" s="46" t="str">
        <f t="shared" si="407"/>
        <v/>
      </c>
      <c r="BM90" s="46" t="str">
        <f t="shared" si="408"/>
        <v/>
      </c>
      <c r="BN90" s="46" t="str">
        <f t="shared" si="409"/>
        <v/>
      </c>
      <c r="BO90" s="46" t="str">
        <f t="shared" si="410"/>
        <v/>
      </c>
      <c r="BP90" s="46" t="str">
        <f t="shared" si="411"/>
        <v/>
      </c>
      <c r="BQ90" s="46" t="str">
        <f t="shared" si="412"/>
        <v/>
      </c>
      <c r="BR90" s="46" t="str">
        <f t="shared" si="413"/>
        <v/>
      </c>
      <c r="BS90" s="46" t="str">
        <f t="shared" si="414"/>
        <v/>
      </c>
      <c r="BT90" s="46" t="str">
        <f t="shared" si="415"/>
        <v/>
      </c>
      <c r="BU90" s="46" t="str">
        <f t="shared" si="416"/>
        <v/>
      </c>
      <c r="BV90" s="46" t="str">
        <f t="shared" si="417"/>
        <v/>
      </c>
      <c r="BW90" s="46" t="str">
        <f t="shared" si="418"/>
        <v/>
      </c>
      <c r="BX90" s="46" t="str">
        <f t="shared" si="419"/>
        <v/>
      </c>
      <c r="BY90" s="46" t="str">
        <f t="shared" si="420"/>
        <v/>
      </c>
      <c r="BZ90" s="46" t="str">
        <f t="shared" si="421"/>
        <v/>
      </c>
      <c r="CA90" s="46" t="str">
        <f t="shared" si="422"/>
        <v/>
      </c>
      <c r="CB90" s="46" t="str">
        <f t="shared" si="423"/>
        <v/>
      </c>
      <c r="CC90" s="46" t="str">
        <f t="shared" si="424"/>
        <v/>
      </c>
      <c r="CD90" s="46" t="str">
        <f t="shared" si="425"/>
        <v/>
      </c>
      <c r="CE90" s="46" t="str">
        <f t="shared" si="426"/>
        <v/>
      </c>
      <c r="CF90" s="46" t="str">
        <f t="shared" si="427"/>
        <v/>
      </c>
      <c r="CG90" s="46" t="str">
        <f t="shared" si="428"/>
        <v/>
      </c>
      <c r="CH90" s="46" t="str">
        <f t="shared" si="429"/>
        <v/>
      </c>
      <c r="CI90" s="46" t="str">
        <f t="shared" si="430"/>
        <v/>
      </c>
      <c r="CJ90" s="46" t="str">
        <f t="shared" si="431"/>
        <v/>
      </c>
      <c r="CK90" s="46" t="str">
        <f t="shared" si="362"/>
        <v/>
      </c>
      <c r="CL90" s="46" t="str">
        <f t="shared" si="432"/>
        <v/>
      </c>
      <c r="CM90" s="46" t="str">
        <f t="shared" si="433"/>
        <v/>
      </c>
      <c r="CN90" s="46" t="str">
        <f t="shared" si="434"/>
        <v/>
      </c>
      <c r="CO90" s="46" t="str">
        <f t="shared" si="435"/>
        <v/>
      </c>
      <c r="CP90" s="46" t="str">
        <f t="shared" si="436"/>
        <v/>
      </c>
      <c r="CQ90" s="46" t="str">
        <f t="shared" si="437"/>
        <v/>
      </c>
      <c r="CR90" s="46" t="str">
        <f t="shared" si="438"/>
        <v/>
      </c>
      <c r="CS90" s="46" t="str">
        <f t="shared" si="439"/>
        <v/>
      </c>
      <c r="CT90" s="46" t="str">
        <f t="shared" si="440"/>
        <v/>
      </c>
      <c r="CU90" s="46" t="str">
        <f t="shared" si="441"/>
        <v/>
      </c>
      <c r="CV90" s="46" t="str">
        <f t="shared" si="442"/>
        <v/>
      </c>
      <c r="CW90" s="46" t="str">
        <f t="shared" si="443"/>
        <v/>
      </c>
      <c r="CX90" s="46" t="str">
        <f t="shared" si="444"/>
        <v/>
      </c>
      <c r="CY90" s="46" t="str">
        <f t="shared" si="445"/>
        <v/>
      </c>
      <c r="CZ90" s="46" t="str">
        <f t="shared" si="446"/>
        <v/>
      </c>
      <c r="DA90" s="46" t="str">
        <f t="shared" si="447"/>
        <v/>
      </c>
      <c r="DB90" s="46" t="str">
        <f t="shared" si="448"/>
        <v/>
      </c>
      <c r="DC90" s="46" t="str">
        <f t="shared" si="449"/>
        <v/>
      </c>
      <c r="DD90" s="46" t="str">
        <f t="shared" si="450"/>
        <v/>
      </c>
      <c r="DE90" s="46" t="str">
        <f t="shared" si="451"/>
        <v/>
      </c>
      <c r="DF90" s="46" t="str">
        <f t="shared" si="452"/>
        <v/>
      </c>
      <c r="DG90" s="46" t="str">
        <f t="shared" si="453"/>
        <v/>
      </c>
      <c r="DH90" s="46" t="str">
        <f t="shared" si="454"/>
        <v/>
      </c>
      <c r="DI90" s="46" t="str">
        <f t="shared" si="455"/>
        <v/>
      </c>
      <c r="DJ90" s="46" t="str">
        <f t="shared" si="456"/>
        <v/>
      </c>
      <c r="DK90" s="46" t="str">
        <f t="shared" si="457"/>
        <v/>
      </c>
      <c r="DL90" s="46" t="str">
        <f t="shared" si="458"/>
        <v/>
      </c>
      <c r="DM90" s="46" t="str">
        <f t="shared" si="459"/>
        <v/>
      </c>
      <c r="DN90" s="46" t="str">
        <f t="shared" si="460"/>
        <v/>
      </c>
      <c r="DO90" s="46" t="str">
        <f t="shared" si="461"/>
        <v/>
      </c>
      <c r="DP90" s="46" t="str">
        <f t="shared" si="462"/>
        <v/>
      </c>
      <c r="DQ90" s="46" t="str">
        <f t="shared" si="463"/>
        <v/>
      </c>
      <c r="DR90" s="46" t="str">
        <f t="shared" si="464"/>
        <v/>
      </c>
      <c r="DS90" s="46" t="str">
        <f t="shared" si="465"/>
        <v/>
      </c>
      <c r="DT90" s="46" t="str">
        <f t="shared" si="466"/>
        <v/>
      </c>
      <c r="DU90" s="46" t="str">
        <f t="shared" si="467"/>
        <v/>
      </c>
      <c r="DV90" s="46" t="str">
        <f t="shared" si="468"/>
        <v/>
      </c>
      <c r="DW90" s="46" t="str">
        <f t="shared" si="469"/>
        <v/>
      </c>
      <c r="DX90" s="46" t="str">
        <f t="shared" si="470"/>
        <v/>
      </c>
      <c r="DY90" s="46" t="str">
        <f t="shared" si="471"/>
        <v/>
      </c>
      <c r="DZ90" s="46" t="str">
        <f t="shared" si="472"/>
        <v/>
      </c>
      <c r="EA90" s="46" t="str">
        <f t="shared" si="473"/>
        <v/>
      </c>
      <c r="EB90" s="46" t="str">
        <f t="shared" si="474"/>
        <v/>
      </c>
      <c r="EC90" s="46" t="str">
        <f t="shared" si="475"/>
        <v/>
      </c>
      <c r="ED90" s="46" t="str">
        <f t="shared" si="476"/>
        <v/>
      </c>
      <c r="EE90" s="46" t="str">
        <f t="shared" si="477"/>
        <v/>
      </c>
      <c r="EF90" s="46" t="str">
        <f t="shared" si="478"/>
        <v/>
      </c>
      <c r="EG90" s="46" t="str">
        <f t="shared" si="479"/>
        <v/>
      </c>
      <c r="EH90" s="46" t="str">
        <f t="shared" si="480"/>
        <v/>
      </c>
      <c r="EI90" s="46" t="str">
        <f t="shared" si="481"/>
        <v/>
      </c>
      <c r="EJ90" s="46" t="str">
        <f t="shared" si="482"/>
        <v/>
      </c>
      <c r="EK90" s="46" t="str">
        <f t="shared" si="483"/>
        <v/>
      </c>
      <c r="EL90" s="46" t="str">
        <f t="shared" si="484"/>
        <v/>
      </c>
      <c r="EM90" s="46" t="str">
        <f t="shared" si="485"/>
        <v/>
      </c>
      <c r="EN90" s="46" t="str">
        <f t="shared" si="486"/>
        <v/>
      </c>
      <c r="EO90" s="46" t="str">
        <f t="shared" si="487"/>
        <v/>
      </c>
      <c r="EP90" s="46" t="str">
        <f t="shared" si="488"/>
        <v/>
      </c>
      <c r="EQ90" s="46" t="str">
        <f t="shared" si="489"/>
        <v/>
      </c>
      <c r="ER90" s="46" t="str">
        <f t="shared" si="490"/>
        <v/>
      </c>
      <c r="ES90" s="46" t="str">
        <f t="shared" si="491"/>
        <v/>
      </c>
      <c r="ET90" s="46" t="str">
        <f t="shared" si="492"/>
        <v/>
      </c>
      <c r="EU90" s="46" t="str">
        <f t="shared" si="493"/>
        <v/>
      </c>
      <c r="EV90" s="46" t="str">
        <f t="shared" si="494"/>
        <v/>
      </c>
      <c r="EW90" s="46" t="str">
        <f t="shared" si="363"/>
        <v/>
      </c>
      <c r="EX90" s="46" t="str">
        <f t="shared" si="495"/>
        <v/>
      </c>
      <c r="EY90" s="46" t="str">
        <f t="shared" si="496"/>
        <v/>
      </c>
      <c r="EZ90" s="46" t="str">
        <f t="shared" si="497"/>
        <v/>
      </c>
      <c r="FA90" s="46" t="str">
        <f t="shared" si="498"/>
        <v/>
      </c>
      <c r="FB90" s="46" t="str">
        <f t="shared" si="499"/>
        <v/>
      </c>
      <c r="FC90" s="46" t="str">
        <f t="shared" si="500"/>
        <v/>
      </c>
      <c r="FD90" s="46" t="str">
        <f t="shared" si="501"/>
        <v/>
      </c>
      <c r="FE90" s="46" t="str">
        <f t="shared" si="502"/>
        <v/>
      </c>
      <c r="FF90" s="46" t="str">
        <f t="shared" si="503"/>
        <v/>
      </c>
      <c r="FG90" s="46" t="str">
        <f t="shared" si="504"/>
        <v/>
      </c>
      <c r="FH90" s="46" t="str">
        <f t="shared" si="505"/>
        <v/>
      </c>
      <c r="FI90" s="46" t="str">
        <f t="shared" si="506"/>
        <v/>
      </c>
      <c r="FJ90" s="46" t="str">
        <f t="shared" si="507"/>
        <v/>
      </c>
      <c r="FK90" s="46" t="str">
        <f t="shared" si="508"/>
        <v/>
      </c>
      <c r="FL90" s="46" t="str">
        <f t="shared" si="509"/>
        <v/>
      </c>
      <c r="FM90" s="46" t="str">
        <f t="shared" si="510"/>
        <v/>
      </c>
      <c r="FN90" s="46" t="str">
        <f t="shared" si="511"/>
        <v/>
      </c>
      <c r="FO90" s="46" t="str">
        <f t="shared" si="512"/>
        <v/>
      </c>
      <c r="FP90" s="46" t="str">
        <f t="shared" si="513"/>
        <v/>
      </c>
      <c r="FQ90" s="46" t="str">
        <f t="shared" si="514"/>
        <v/>
      </c>
      <c r="FR90" s="46" t="str">
        <f t="shared" si="515"/>
        <v/>
      </c>
      <c r="FS90" s="46" t="str">
        <f t="shared" si="516"/>
        <v/>
      </c>
      <c r="FT90" s="46" t="str">
        <f t="shared" si="517"/>
        <v/>
      </c>
      <c r="FU90" s="46" t="str">
        <f t="shared" si="518"/>
        <v/>
      </c>
      <c r="FV90" s="46" t="str">
        <f t="shared" si="519"/>
        <v/>
      </c>
      <c r="FW90" s="46" t="str">
        <f t="shared" si="520"/>
        <v/>
      </c>
      <c r="FX90" s="46" t="str">
        <f t="shared" si="521"/>
        <v/>
      </c>
      <c r="FY90" s="46" t="str">
        <f t="shared" si="522"/>
        <v/>
      </c>
      <c r="FZ90" s="46" t="str">
        <f t="shared" si="523"/>
        <v/>
      </c>
      <c r="GA90" s="46" t="str">
        <f t="shared" si="524"/>
        <v/>
      </c>
      <c r="GB90" s="46" t="str">
        <f t="shared" si="525"/>
        <v/>
      </c>
      <c r="GC90" s="46" t="str">
        <f t="shared" si="526"/>
        <v/>
      </c>
      <c r="GD90" s="46" t="str">
        <f t="shared" si="527"/>
        <v/>
      </c>
      <c r="GE90" s="46" t="str">
        <f t="shared" si="528"/>
        <v/>
      </c>
      <c r="GF90" s="46" t="str">
        <f t="shared" si="529"/>
        <v/>
      </c>
      <c r="GG90" s="46" t="str">
        <f t="shared" si="530"/>
        <v/>
      </c>
      <c r="GH90" s="46" t="str">
        <f t="shared" si="531"/>
        <v/>
      </c>
      <c r="GI90" s="46" t="str">
        <f t="shared" si="532"/>
        <v/>
      </c>
      <c r="GJ90" s="46" t="str">
        <f t="shared" si="533"/>
        <v/>
      </c>
      <c r="GK90" s="46" t="str">
        <f t="shared" si="534"/>
        <v/>
      </c>
      <c r="GL90" s="46" t="str">
        <f t="shared" si="535"/>
        <v/>
      </c>
      <c r="GM90" s="46" t="str">
        <f t="shared" si="536"/>
        <v/>
      </c>
      <c r="GN90" s="46" t="str">
        <f t="shared" si="537"/>
        <v/>
      </c>
      <c r="GO90" s="46" t="str">
        <f t="shared" si="538"/>
        <v/>
      </c>
      <c r="GP90" s="46" t="str">
        <f t="shared" si="539"/>
        <v/>
      </c>
      <c r="GQ90" s="46" t="str">
        <f t="shared" si="540"/>
        <v/>
      </c>
      <c r="GR90" s="46" t="str">
        <f t="shared" si="541"/>
        <v/>
      </c>
      <c r="GS90" s="46" t="str">
        <f t="shared" si="542"/>
        <v/>
      </c>
      <c r="GT90" s="46" t="str">
        <f t="shared" si="543"/>
        <v/>
      </c>
      <c r="GU90" s="46" t="str">
        <f t="shared" si="544"/>
        <v/>
      </c>
      <c r="GV90" s="46" t="str">
        <f t="shared" si="545"/>
        <v/>
      </c>
      <c r="GW90" s="46" t="str">
        <f t="shared" si="546"/>
        <v/>
      </c>
      <c r="GX90" s="46" t="str">
        <f t="shared" si="547"/>
        <v/>
      </c>
      <c r="GY90" s="46" t="str">
        <f t="shared" si="548"/>
        <v/>
      </c>
      <c r="GZ90" s="46" t="str">
        <f t="shared" si="549"/>
        <v/>
      </c>
      <c r="HA90" s="46" t="str">
        <f t="shared" si="550"/>
        <v/>
      </c>
      <c r="HB90" s="46" t="str">
        <f t="shared" si="551"/>
        <v/>
      </c>
      <c r="HC90" s="46" t="str">
        <f t="shared" si="552"/>
        <v/>
      </c>
      <c r="HD90" s="46" t="str">
        <f t="shared" si="553"/>
        <v/>
      </c>
      <c r="HE90" s="46" t="str">
        <f t="shared" si="554"/>
        <v/>
      </c>
      <c r="HF90" s="46" t="str">
        <f t="shared" si="555"/>
        <v/>
      </c>
      <c r="HG90" s="46" t="str">
        <f t="shared" si="556"/>
        <v/>
      </c>
      <c r="HH90" s="46" t="str">
        <f t="shared" si="557"/>
        <v/>
      </c>
      <c r="HI90" s="46" t="str">
        <f t="shared" si="364"/>
        <v/>
      </c>
      <c r="HJ90" s="46" t="str">
        <f t="shared" si="582"/>
        <v/>
      </c>
      <c r="HK90" s="46" t="str">
        <f t="shared" si="583"/>
        <v/>
      </c>
      <c r="HL90" s="46" t="str">
        <f t="shared" si="584"/>
        <v/>
      </c>
      <c r="HM90" s="46" t="str">
        <f t="shared" si="585"/>
        <v/>
      </c>
      <c r="HN90" s="46" t="str">
        <f t="shared" si="586"/>
        <v/>
      </c>
      <c r="HO90" s="46" t="str">
        <f t="shared" si="587"/>
        <v/>
      </c>
      <c r="HP90" s="46" t="str">
        <f t="shared" si="588"/>
        <v/>
      </c>
      <c r="HQ90" s="146" t="e">
        <f t="shared" si="348"/>
        <v>#N/A</v>
      </c>
      <c r="HR90" s="146" t="e">
        <f t="shared" si="563"/>
        <v>#N/A</v>
      </c>
      <c r="HS90" s="146" t="e">
        <f t="shared" si="563"/>
        <v>#N/A</v>
      </c>
      <c r="HT90" s="146" t="e">
        <f t="shared" si="563"/>
        <v>#N/A</v>
      </c>
      <c r="HU90" s="146" t="e">
        <f t="shared" si="576"/>
        <v>#N/A</v>
      </c>
      <c r="HV90" s="146" t="e">
        <f t="shared" si="576"/>
        <v>#N/A</v>
      </c>
      <c r="HW90" s="146" t="e">
        <f t="shared" si="576"/>
        <v>#N/A</v>
      </c>
      <c r="HX90" s="146" t="e">
        <f t="shared" si="576"/>
        <v>#N/A</v>
      </c>
      <c r="HY90" s="146" t="e">
        <f t="shared" si="576"/>
        <v>#N/A</v>
      </c>
      <c r="HZ90" s="146" t="e">
        <f t="shared" si="576"/>
        <v>#N/A</v>
      </c>
      <c r="IA90" s="146" t="e">
        <f t="shared" si="576"/>
        <v>#N/A</v>
      </c>
      <c r="IB90" s="146" t="e">
        <f t="shared" si="576"/>
        <v>#N/A</v>
      </c>
      <c r="IC90" s="146" t="e">
        <f t="shared" si="576"/>
        <v>#N/A</v>
      </c>
      <c r="ID90" s="146" t="e">
        <f t="shared" si="576"/>
        <v>#N/A</v>
      </c>
      <c r="IE90" s="146" t="e">
        <f t="shared" si="576"/>
        <v>#N/A</v>
      </c>
      <c r="IF90" s="146" t="e">
        <f t="shared" si="576"/>
        <v>#N/A</v>
      </c>
      <c r="IG90" s="146" t="e">
        <f t="shared" si="576"/>
        <v>#N/A</v>
      </c>
      <c r="IH90" s="146" t="e">
        <f t="shared" si="576"/>
        <v>#N/A</v>
      </c>
      <c r="II90" s="146" t="e">
        <f t="shared" si="576"/>
        <v>#N/A</v>
      </c>
      <c r="IJ90" s="146" t="e">
        <f t="shared" si="571"/>
        <v>#N/A</v>
      </c>
      <c r="IK90" s="146" t="e">
        <f t="shared" si="571"/>
        <v>#N/A</v>
      </c>
      <c r="IL90" s="146" t="e">
        <f t="shared" si="571"/>
        <v>#N/A</v>
      </c>
      <c r="IM90" s="146" t="e">
        <f t="shared" si="571"/>
        <v>#N/A</v>
      </c>
      <c r="IN90" s="146" t="e">
        <f t="shared" si="571"/>
        <v>#N/A</v>
      </c>
      <c r="IO90" s="146" t="e">
        <f t="shared" si="571"/>
        <v>#N/A</v>
      </c>
      <c r="IP90" s="146" t="e">
        <f t="shared" si="571"/>
        <v>#N/A</v>
      </c>
      <c r="IQ90" s="146" t="e">
        <f t="shared" si="571"/>
        <v>#N/A</v>
      </c>
      <c r="IR90" s="146" t="e">
        <f t="shared" si="571"/>
        <v>#N/A</v>
      </c>
      <c r="IS90" s="146" t="e">
        <f t="shared" si="571"/>
        <v>#N/A</v>
      </c>
      <c r="IT90" s="146" t="e">
        <f t="shared" si="571"/>
        <v>#N/A</v>
      </c>
      <c r="IU90" s="146" t="e">
        <f t="shared" si="571"/>
        <v>#N/A</v>
      </c>
      <c r="IV90" s="146" t="e">
        <f t="shared" si="571"/>
        <v>#N/A</v>
      </c>
      <c r="IW90" s="146" t="e">
        <f t="shared" si="571"/>
        <v>#N/A</v>
      </c>
      <c r="IX90" s="146" t="e">
        <f t="shared" si="571"/>
        <v>#N/A</v>
      </c>
      <c r="IY90" s="146" t="e">
        <f t="shared" si="567"/>
        <v>#N/A</v>
      </c>
      <c r="IZ90" s="146" t="e">
        <f t="shared" si="567"/>
        <v>#N/A</v>
      </c>
      <c r="JA90" s="146" t="e">
        <f t="shared" si="567"/>
        <v>#N/A</v>
      </c>
      <c r="JB90" s="146" t="e">
        <f t="shared" si="567"/>
        <v>#N/A</v>
      </c>
      <c r="JC90" s="146" t="e">
        <f t="shared" si="567"/>
        <v>#N/A</v>
      </c>
      <c r="JD90" s="146" t="e">
        <f t="shared" si="567"/>
        <v>#N/A</v>
      </c>
      <c r="JE90" s="146" t="e">
        <f t="shared" si="567"/>
        <v>#N/A</v>
      </c>
      <c r="JF90" s="146" t="e">
        <f t="shared" si="567"/>
        <v>#N/A</v>
      </c>
      <c r="JG90" s="146" t="e">
        <f t="shared" si="567"/>
        <v>#N/A</v>
      </c>
      <c r="JH90" s="146" t="e">
        <f t="shared" si="567"/>
        <v>#N/A</v>
      </c>
      <c r="JI90" s="146" t="e">
        <f t="shared" si="567"/>
        <v>#N/A</v>
      </c>
      <c r="JJ90" s="146" t="e">
        <f t="shared" si="567"/>
        <v>#N/A</v>
      </c>
      <c r="JK90" s="146" t="e">
        <f t="shared" si="567"/>
        <v>#N/A</v>
      </c>
      <c r="JL90" s="146" t="e">
        <f t="shared" si="567"/>
        <v>#N/A</v>
      </c>
      <c r="JM90" s="146" t="e">
        <f t="shared" si="567"/>
        <v>#N/A</v>
      </c>
      <c r="JN90" s="146" t="e">
        <f t="shared" si="591"/>
        <v>#N/A</v>
      </c>
      <c r="JO90" s="146" t="e">
        <f t="shared" si="591"/>
        <v>#N/A</v>
      </c>
      <c r="JP90" s="146" t="e">
        <f t="shared" si="591"/>
        <v>#N/A</v>
      </c>
      <c r="JQ90" s="146" t="e">
        <f t="shared" si="591"/>
        <v>#N/A</v>
      </c>
      <c r="JR90" s="146" t="e">
        <f t="shared" si="591"/>
        <v>#N/A</v>
      </c>
      <c r="JS90" s="146" t="e">
        <f t="shared" si="591"/>
        <v>#N/A</v>
      </c>
      <c r="JT90" s="146" t="e">
        <f t="shared" si="591"/>
        <v>#N/A</v>
      </c>
      <c r="JU90" s="146" t="e">
        <f t="shared" si="591"/>
        <v>#N/A</v>
      </c>
      <c r="JV90" s="146" t="e">
        <f t="shared" si="591"/>
        <v>#N/A</v>
      </c>
      <c r="JW90" s="146" t="e">
        <f t="shared" si="591"/>
        <v>#N/A</v>
      </c>
      <c r="JX90" s="146" t="e">
        <f t="shared" si="591"/>
        <v>#N/A</v>
      </c>
      <c r="JY90" s="146" t="e">
        <f t="shared" si="591"/>
        <v>#N/A</v>
      </c>
      <c r="JZ90" s="146" t="e">
        <f t="shared" si="591"/>
        <v>#N/A</v>
      </c>
      <c r="KA90" s="146" t="e">
        <f t="shared" si="591"/>
        <v>#N/A</v>
      </c>
      <c r="KB90" s="146" t="e">
        <f t="shared" si="591"/>
        <v>#N/A</v>
      </c>
      <c r="KC90" s="146" t="e">
        <f t="shared" si="365"/>
        <v>#N/A</v>
      </c>
      <c r="KD90" s="146" t="e">
        <f t="shared" si="564"/>
        <v>#N/A</v>
      </c>
      <c r="KE90" s="146" t="e">
        <f t="shared" si="564"/>
        <v>#N/A</v>
      </c>
      <c r="KF90" s="146" t="e">
        <f t="shared" si="564"/>
        <v>#N/A</v>
      </c>
      <c r="KG90" s="146" t="e">
        <f t="shared" si="577"/>
        <v>#N/A</v>
      </c>
      <c r="KH90" s="146" t="e">
        <f t="shared" si="577"/>
        <v>#N/A</v>
      </c>
      <c r="KI90" s="146" t="e">
        <f t="shared" si="577"/>
        <v>#N/A</v>
      </c>
      <c r="KJ90" s="146" t="e">
        <f t="shared" si="577"/>
        <v>#N/A</v>
      </c>
      <c r="KK90" s="146" t="e">
        <f t="shared" si="577"/>
        <v>#N/A</v>
      </c>
      <c r="KL90" s="146" t="e">
        <f t="shared" si="577"/>
        <v>#N/A</v>
      </c>
      <c r="KM90" s="146" t="e">
        <f t="shared" si="577"/>
        <v>#N/A</v>
      </c>
      <c r="KN90" s="146" t="e">
        <f t="shared" si="577"/>
        <v>#N/A</v>
      </c>
      <c r="KO90" s="146" t="e">
        <f t="shared" si="577"/>
        <v>#N/A</v>
      </c>
      <c r="KP90" s="146" t="e">
        <f t="shared" si="577"/>
        <v>#N/A</v>
      </c>
      <c r="KQ90" s="146" t="e">
        <f t="shared" si="577"/>
        <v>#N/A</v>
      </c>
      <c r="KR90" s="146" t="e">
        <f t="shared" si="577"/>
        <v>#N/A</v>
      </c>
      <c r="KS90" s="146" t="e">
        <f t="shared" si="577"/>
        <v>#N/A</v>
      </c>
      <c r="KT90" s="146" t="e">
        <f t="shared" si="577"/>
        <v>#N/A</v>
      </c>
      <c r="KU90" s="146" t="e">
        <f t="shared" si="577"/>
        <v>#N/A</v>
      </c>
      <c r="KV90" s="146" t="e">
        <f t="shared" si="572"/>
        <v>#N/A</v>
      </c>
      <c r="KW90" s="146" t="e">
        <f t="shared" si="572"/>
        <v>#N/A</v>
      </c>
      <c r="KX90" s="146" t="e">
        <f t="shared" si="572"/>
        <v>#N/A</v>
      </c>
      <c r="KY90" s="146" t="e">
        <f t="shared" si="572"/>
        <v>#N/A</v>
      </c>
      <c r="KZ90" s="146" t="e">
        <f t="shared" si="572"/>
        <v>#N/A</v>
      </c>
      <c r="LA90" s="146" t="e">
        <f t="shared" si="572"/>
        <v>#N/A</v>
      </c>
      <c r="LB90" s="146" t="e">
        <f t="shared" si="572"/>
        <v>#N/A</v>
      </c>
      <c r="LC90" s="146" t="e">
        <f t="shared" si="572"/>
        <v>#N/A</v>
      </c>
      <c r="LD90" s="146" t="e">
        <f t="shared" si="572"/>
        <v>#N/A</v>
      </c>
      <c r="LE90" s="146" t="e">
        <f t="shared" si="572"/>
        <v>#N/A</v>
      </c>
      <c r="LF90" s="146" t="e">
        <f t="shared" si="572"/>
        <v>#N/A</v>
      </c>
      <c r="LG90" s="146" t="e">
        <f t="shared" si="572"/>
        <v>#N/A</v>
      </c>
      <c r="LH90" s="146" t="e">
        <f t="shared" si="572"/>
        <v>#N/A</v>
      </c>
      <c r="LI90" s="146" t="e">
        <f t="shared" si="572"/>
        <v>#N/A</v>
      </c>
      <c r="LJ90" s="146" t="e">
        <f t="shared" si="572"/>
        <v>#N/A</v>
      </c>
      <c r="LK90" s="146" t="e">
        <f t="shared" si="568"/>
        <v>#N/A</v>
      </c>
      <c r="LL90" s="146" t="e">
        <f t="shared" si="568"/>
        <v>#N/A</v>
      </c>
      <c r="LM90" s="146" t="e">
        <f t="shared" si="568"/>
        <v>#N/A</v>
      </c>
      <c r="LN90" s="146" t="e">
        <f t="shared" si="568"/>
        <v>#N/A</v>
      </c>
      <c r="LO90" s="146" t="e">
        <f t="shared" si="568"/>
        <v>#N/A</v>
      </c>
      <c r="LP90" s="146" t="e">
        <f t="shared" si="568"/>
        <v>#N/A</v>
      </c>
      <c r="LQ90" s="146" t="e">
        <f t="shared" si="568"/>
        <v>#N/A</v>
      </c>
      <c r="LR90" s="146" t="e">
        <f t="shared" si="568"/>
        <v>#N/A</v>
      </c>
      <c r="LS90" s="146" t="e">
        <f t="shared" si="568"/>
        <v>#N/A</v>
      </c>
      <c r="LT90" s="146" t="e">
        <f t="shared" si="568"/>
        <v>#N/A</v>
      </c>
      <c r="LU90" s="146" t="e">
        <f t="shared" si="568"/>
        <v>#N/A</v>
      </c>
      <c r="LV90" s="146" t="e">
        <f t="shared" si="568"/>
        <v>#N/A</v>
      </c>
      <c r="LW90" s="146" t="e">
        <f t="shared" si="568"/>
        <v>#N/A</v>
      </c>
      <c r="LX90" s="146" t="e">
        <f t="shared" si="568"/>
        <v>#N/A</v>
      </c>
      <c r="LY90" s="146" t="e">
        <f t="shared" si="568"/>
        <v>#N/A</v>
      </c>
      <c r="LZ90" s="146" t="e">
        <f t="shared" si="592"/>
        <v>#N/A</v>
      </c>
      <c r="MA90" s="146" t="e">
        <f t="shared" si="592"/>
        <v>#N/A</v>
      </c>
      <c r="MB90" s="146" t="e">
        <f t="shared" si="592"/>
        <v>#N/A</v>
      </c>
      <c r="MC90" s="146" t="e">
        <f t="shared" si="592"/>
        <v>#N/A</v>
      </c>
      <c r="MD90" s="146" t="e">
        <f t="shared" si="592"/>
        <v>#N/A</v>
      </c>
      <c r="ME90" s="146" t="e">
        <f t="shared" si="592"/>
        <v>#N/A</v>
      </c>
      <c r="MF90" s="146" t="e">
        <f t="shared" si="592"/>
        <v>#N/A</v>
      </c>
      <c r="MG90" s="146" t="e">
        <f t="shared" si="592"/>
        <v>#N/A</v>
      </c>
      <c r="MH90" s="146" t="e">
        <f t="shared" si="592"/>
        <v>#N/A</v>
      </c>
      <c r="MI90" s="146" t="e">
        <f t="shared" si="592"/>
        <v>#N/A</v>
      </c>
      <c r="MJ90" s="146" t="e">
        <f t="shared" si="592"/>
        <v>#N/A</v>
      </c>
      <c r="MK90" s="146" t="e">
        <f t="shared" si="592"/>
        <v>#N/A</v>
      </c>
      <c r="ML90" s="146" t="e">
        <f t="shared" si="592"/>
        <v>#N/A</v>
      </c>
      <c r="MM90" s="146" t="e">
        <f t="shared" si="592"/>
        <v>#N/A</v>
      </c>
      <c r="MN90" s="146" t="e">
        <f t="shared" si="592"/>
        <v>#N/A</v>
      </c>
      <c r="MO90" s="146" t="e">
        <f t="shared" si="366"/>
        <v>#N/A</v>
      </c>
      <c r="MP90" s="146" t="e">
        <f t="shared" si="565"/>
        <v>#N/A</v>
      </c>
      <c r="MQ90" s="146" t="e">
        <f t="shared" si="565"/>
        <v>#N/A</v>
      </c>
      <c r="MR90" s="146" t="e">
        <f t="shared" si="565"/>
        <v>#N/A</v>
      </c>
      <c r="MS90" s="146" t="e">
        <f t="shared" si="578"/>
        <v>#N/A</v>
      </c>
      <c r="MT90" s="146" t="e">
        <f t="shared" si="578"/>
        <v>#N/A</v>
      </c>
      <c r="MU90" s="146" t="e">
        <f t="shared" si="578"/>
        <v>#N/A</v>
      </c>
      <c r="MV90" s="146" t="e">
        <f t="shared" si="578"/>
        <v>#N/A</v>
      </c>
      <c r="MW90" s="146" t="e">
        <f t="shared" si="578"/>
        <v>#N/A</v>
      </c>
      <c r="MX90" s="146" t="e">
        <f t="shared" si="578"/>
        <v>#N/A</v>
      </c>
      <c r="MY90" s="146" t="e">
        <f t="shared" si="578"/>
        <v>#N/A</v>
      </c>
      <c r="MZ90" s="146" t="e">
        <f t="shared" si="578"/>
        <v>#N/A</v>
      </c>
      <c r="NA90" s="146" t="e">
        <f t="shared" si="578"/>
        <v>#N/A</v>
      </c>
      <c r="NB90" s="146" t="e">
        <f t="shared" si="578"/>
        <v>#N/A</v>
      </c>
      <c r="NC90" s="146" t="e">
        <f t="shared" si="578"/>
        <v>#N/A</v>
      </c>
      <c r="ND90" s="146" t="e">
        <f t="shared" si="578"/>
        <v>#N/A</v>
      </c>
      <c r="NE90" s="146" t="e">
        <f t="shared" si="578"/>
        <v>#N/A</v>
      </c>
      <c r="NF90" s="146" t="e">
        <f t="shared" si="578"/>
        <v>#N/A</v>
      </c>
      <c r="NG90" s="146" t="e">
        <f t="shared" si="578"/>
        <v>#N/A</v>
      </c>
      <c r="NH90" s="146" t="e">
        <f t="shared" si="573"/>
        <v>#N/A</v>
      </c>
      <c r="NI90" s="146" t="e">
        <f t="shared" si="573"/>
        <v>#N/A</v>
      </c>
      <c r="NJ90" s="146" t="e">
        <f t="shared" si="573"/>
        <v>#N/A</v>
      </c>
      <c r="NK90" s="146" t="e">
        <f t="shared" si="573"/>
        <v>#N/A</v>
      </c>
      <c r="NL90" s="146" t="e">
        <f t="shared" si="573"/>
        <v>#N/A</v>
      </c>
      <c r="NM90" s="146" t="e">
        <f t="shared" si="573"/>
        <v>#N/A</v>
      </c>
      <c r="NN90" s="146" t="e">
        <f t="shared" si="573"/>
        <v>#N/A</v>
      </c>
      <c r="NO90" s="146" t="e">
        <f t="shared" si="573"/>
        <v>#N/A</v>
      </c>
      <c r="NP90" s="146" t="e">
        <f t="shared" si="573"/>
        <v>#N/A</v>
      </c>
      <c r="NQ90" s="146" t="e">
        <f t="shared" si="573"/>
        <v>#N/A</v>
      </c>
      <c r="NR90" s="146" t="e">
        <f t="shared" si="573"/>
        <v>#N/A</v>
      </c>
      <c r="NS90" s="146" t="e">
        <f t="shared" si="573"/>
        <v>#N/A</v>
      </c>
      <c r="NT90" s="146" t="e">
        <f t="shared" si="573"/>
        <v>#N/A</v>
      </c>
      <c r="NU90" s="146" t="e">
        <f t="shared" si="573"/>
        <v>#N/A</v>
      </c>
      <c r="NV90" s="146" t="e">
        <f t="shared" si="573"/>
        <v>#N/A</v>
      </c>
      <c r="NW90" s="146" t="e">
        <f t="shared" si="569"/>
        <v>#N/A</v>
      </c>
      <c r="NX90" s="146" t="e">
        <f t="shared" si="569"/>
        <v>#N/A</v>
      </c>
      <c r="NY90" s="146" t="e">
        <f t="shared" si="569"/>
        <v>#N/A</v>
      </c>
      <c r="NZ90" s="146" t="e">
        <f t="shared" si="569"/>
        <v>#N/A</v>
      </c>
      <c r="OA90" s="146" t="e">
        <f t="shared" si="569"/>
        <v>#N/A</v>
      </c>
      <c r="OB90" s="146" t="e">
        <f t="shared" si="569"/>
        <v>#N/A</v>
      </c>
      <c r="OC90" s="146" t="e">
        <f t="shared" si="569"/>
        <v>#N/A</v>
      </c>
      <c r="OD90" s="146" t="e">
        <f t="shared" si="569"/>
        <v>#N/A</v>
      </c>
      <c r="OE90" s="146" t="e">
        <f t="shared" si="569"/>
        <v>#N/A</v>
      </c>
      <c r="OF90" s="146" t="e">
        <f t="shared" si="569"/>
        <v>#N/A</v>
      </c>
      <c r="OG90" s="146" t="e">
        <f t="shared" si="569"/>
        <v>#N/A</v>
      </c>
      <c r="OH90" s="146" t="e">
        <f t="shared" si="569"/>
        <v>#N/A</v>
      </c>
      <c r="OI90" s="146" t="e">
        <f t="shared" si="569"/>
        <v>#N/A</v>
      </c>
      <c r="OJ90" s="146" t="e">
        <f t="shared" si="569"/>
        <v>#N/A</v>
      </c>
      <c r="OK90" s="146" t="e">
        <f t="shared" si="569"/>
        <v>#N/A</v>
      </c>
      <c r="OL90" s="146" t="e">
        <f t="shared" si="593"/>
        <v>#N/A</v>
      </c>
      <c r="OM90" s="146" t="e">
        <f t="shared" si="593"/>
        <v>#N/A</v>
      </c>
      <c r="ON90" s="146" t="e">
        <f t="shared" si="593"/>
        <v>#N/A</v>
      </c>
      <c r="OO90" s="146" t="e">
        <f t="shared" si="593"/>
        <v>#N/A</v>
      </c>
      <c r="OP90" s="146" t="e">
        <f t="shared" si="593"/>
        <v>#N/A</v>
      </c>
      <c r="OQ90" s="146" t="e">
        <f t="shared" si="593"/>
        <v>#N/A</v>
      </c>
      <c r="OR90" s="146" t="e">
        <f t="shared" si="593"/>
        <v>#N/A</v>
      </c>
      <c r="OS90" s="146" t="e">
        <f t="shared" si="593"/>
        <v>#N/A</v>
      </c>
      <c r="OT90" s="146" t="e">
        <f t="shared" si="593"/>
        <v>#N/A</v>
      </c>
      <c r="OU90" s="146" t="e">
        <f t="shared" si="593"/>
        <v>#N/A</v>
      </c>
      <c r="OV90" s="146" t="e">
        <f t="shared" si="593"/>
        <v>#N/A</v>
      </c>
      <c r="OW90" s="146" t="e">
        <f t="shared" si="593"/>
        <v>#N/A</v>
      </c>
      <c r="OX90" s="146" t="e">
        <f t="shared" si="593"/>
        <v>#N/A</v>
      </c>
      <c r="OY90" s="146" t="e">
        <f t="shared" si="593"/>
        <v>#N/A</v>
      </c>
      <c r="OZ90" s="146" t="e">
        <f t="shared" si="593"/>
        <v>#N/A</v>
      </c>
      <c r="PA90" s="146" t="e">
        <f t="shared" si="367"/>
        <v>#N/A</v>
      </c>
      <c r="PB90" s="146" t="e">
        <f t="shared" si="589"/>
        <v>#N/A</v>
      </c>
      <c r="PC90" s="146" t="e">
        <f t="shared" si="589"/>
        <v>#N/A</v>
      </c>
      <c r="PD90" s="146" t="e">
        <f t="shared" si="589"/>
        <v>#N/A</v>
      </c>
      <c r="PE90" s="146" t="e">
        <f t="shared" si="589"/>
        <v>#N/A</v>
      </c>
      <c r="PF90" s="146" t="e">
        <f t="shared" si="589"/>
        <v>#N/A</v>
      </c>
      <c r="PG90" s="146" t="e">
        <f t="shared" si="589"/>
        <v>#N/A</v>
      </c>
      <c r="PH90" s="146" t="e">
        <f t="shared" si="589"/>
        <v>#N/A</v>
      </c>
      <c r="PI90" s="146" t="e">
        <f t="shared" si="589"/>
        <v>#N/A</v>
      </c>
    </row>
    <row r="91" spans="1:425" hidden="1" x14ac:dyDescent="0.45">
      <c r="A91" s="4">
        <v>88</v>
      </c>
      <c r="B91" s="319" t="str">
        <f>IFERROR(_xlfn.LOGNORM.INV(VLookups!$B$22,LN($G91),LN($K91)),"")</f>
        <v/>
      </c>
      <c r="C91" s="81"/>
      <c r="D91" s="319" t="str">
        <f>IFERROR(_xlfn.LOGNORM.INV(VLookups!$B$23,LN($G91),LN($K91)),"")</f>
        <v/>
      </c>
      <c r="E91" s="32" t="str">
        <f t="shared" si="350"/>
        <v/>
      </c>
      <c r="F91" s="32" t="str">
        <f t="shared" si="351"/>
        <v/>
      </c>
      <c r="G91" s="65" t="str">
        <f>IF(AND(C91&gt;0,NOT(ISBLANK(H91))),IF(VLOOKUP($C$3,VLookups!$A$17:$B$18,2,FALSE),C91*VLOOKUP(H91,VLookups!$A$4:$B$13,2,FALSE),C91),"")</f>
        <v/>
      </c>
      <c r="H91" s="21"/>
      <c r="I91" s="53"/>
      <c r="J91" s="237"/>
      <c r="K91" s="320" t="str">
        <f>IF(C91&gt;0,IF(ISBLANK(J91),IF(ISBLANK(H91),"",VLOOKUP(H91,VLookups!$A$4:$C$13,3,FALSE)),J91),"")</f>
        <v/>
      </c>
      <c r="L91" s="320" t="str">
        <f t="shared" si="352"/>
        <v/>
      </c>
      <c r="M91" s="67" t="str">
        <f t="shared" si="353"/>
        <v/>
      </c>
      <c r="N91" s="81"/>
      <c r="O91" s="230" t="str">
        <f>IF(AND(N91&gt;0,C91&gt;0,NOT(K91="")),ABS(VLOOKUP($N$1,VLookups!$A$27:$B$28,2,FALSE)-_xlfn.LOGNORM.DIST(N91,LN(G91),LN(K91),TRUE)),"")</f>
        <v/>
      </c>
      <c r="P91" s="80" t="str">
        <f>IF(AND($B91&gt;0,$C91&gt;0,$D91&gt;0,NOT(ISBLANK($H91))),_xlfn.LOGNORM.INV(ABS(VLOOKUP($N$1,VLookups!$A$27:$B$28,2,FALSE)-P$3),LN($G91),LN($K91)),"")</f>
        <v/>
      </c>
      <c r="Q91" s="79" t="str">
        <f>IF(AND($B91&gt;0,$C91&gt;0,$D91&gt;0,NOT(ISBLANK($H91))),_xlfn.LOGNORM.INV(ABS(VLOOKUP($N$1,VLookups!$A$27:$B$28,2,FALSE)-Q$3),LN($G91),LN($K91)),"")</f>
        <v/>
      </c>
      <c r="R91" s="80" t="str">
        <f>IF(AND($B91&gt;0,$C91&gt;0,$D91&gt;0,NOT(ISBLANK($H91))),_xlfn.LOGNORM.INV(ABS(VLOOKUP($N$1,VLookups!$A$27:$B$28,2,FALSE)-R$3),LN($G91),LN($K91)),"")</f>
        <v/>
      </c>
      <c r="S91" s="79" t="str">
        <f>IF(AND($B91&gt;0,$C91&gt;0,$D91&gt;0,NOT(ISBLANK($H91))),_xlfn.LOGNORM.INV(ABS(VLOOKUP($N$1,VLookups!$A$27:$B$28,2,FALSE)-S$3),LN($G91),LN($K91)),"")</f>
        <v/>
      </c>
      <c r="T91" s="80" t="str">
        <f>IF(AND($B91&gt;0,$C91&gt;0,$D91&gt;0,NOT(ISBLANK($H91))),_xlfn.LOGNORM.INV(ABS(VLOOKUP($N$1,VLookups!$A$27:$B$28,2,FALSE)-T$3),LN($G91),LN($K91)),"")</f>
        <v/>
      </c>
      <c r="U91" s="79" t="str">
        <f>IF(AND($B91&gt;0,$C91&gt;0,$D91&gt;0,NOT(ISBLANK($H91))),_xlfn.LOGNORM.INV(ABS(VLOOKUP($N$1,VLookups!$A$27:$B$28,2,FALSE)-U$3),LN($G91),LN($K91)),"")</f>
        <v/>
      </c>
      <c r="V91" s="5"/>
      <c r="W91" s="145" t="str">
        <f t="shared" si="354"/>
        <v/>
      </c>
      <c r="X91" s="145" t="str">
        <f t="shared" si="355"/>
        <v/>
      </c>
      <c r="Y91" s="46" t="str">
        <f t="shared" ref="Y91" si="599">IF(ISNONTEXT($W91),X91+$W91,"")</f>
        <v/>
      </c>
      <c r="Z91" s="46" t="str">
        <f t="shared" si="369"/>
        <v/>
      </c>
      <c r="AA91" s="46" t="str">
        <f t="shared" si="370"/>
        <v/>
      </c>
      <c r="AB91" s="46" t="str">
        <f t="shared" si="371"/>
        <v/>
      </c>
      <c r="AC91" s="46" t="str">
        <f t="shared" si="372"/>
        <v/>
      </c>
      <c r="AD91" s="46" t="str">
        <f t="shared" si="373"/>
        <v/>
      </c>
      <c r="AE91" s="46" t="str">
        <f t="shared" si="374"/>
        <v/>
      </c>
      <c r="AF91" s="46" t="str">
        <f t="shared" si="375"/>
        <v/>
      </c>
      <c r="AG91" s="46" t="str">
        <f t="shared" si="376"/>
        <v/>
      </c>
      <c r="AH91" s="46" t="str">
        <f t="shared" si="377"/>
        <v/>
      </c>
      <c r="AI91" s="46" t="str">
        <f t="shared" si="378"/>
        <v/>
      </c>
      <c r="AJ91" s="46" t="str">
        <f t="shared" si="379"/>
        <v/>
      </c>
      <c r="AK91" s="46" t="str">
        <f t="shared" si="380"/>
        <v/>
      </c>
      <c r="AL91" s="46" t="str">
        <f t="shared" si="381"/>
        <v/>
      </c>
      <c r="AM91" s="46" t="str">
        <f t="shared" si="382"/>
        <v/>
      </c>
      <c r="AN91" s="46" t="str">
        <f t="shared" si="383"/>
        <v/>
      </c>
      <c r="AO91" s="46" t="str">
        <f t="shared" si="384"/>
        <v/>
      </c>
      <c r="AP91" s="46" t="str">
        <f t="shared" si="385"/>
        <v/>
      </c>
      <c r="AQ91" s="46" t="str">
        <f t="shared" si="386"/>
        <v/>
      </c>
      <c r="AR91" s="46" t="str">
        <f t="shared" si="387"/>
        <v/>
      </c>
      <c r="AS91" s="46" t="str">
        <f t="shared" si="388"/>
        <v/>
      </c>
      <c r="AT91" s="46" t="str">
        <f t="shared" si="389"/>
        <v/>
      </c>
      <c r="AU91" s="46" t="str">
        <f t="shared" si="390"/>
        <v/>
      </c>
      <c r="AV91" s="46" t="str">
        <f t="shared" si="391"/>
        <v/>
      </c>
      <c r="AW91" s="46" t="str">
        <f t="shared" si="392"/>
        <v/>
      </c>
      <c r="AX91" s="46" t="str">
        <f t="shared" si="393"/>
        <v/>
      </c>
      <c r="AY91" s="46" t="str">
        <f t="shared" si="394"/>
        <v/>
      </c>
      <c r="AZ91" s="46" t="str">
        <f t="shared" si="395"/>
        <v/>
      </c>
      <c r="BA91" s="46" t="str">
        <f t="shared" si="396"/>
        <v/>
      </c>
      <c r="BB91" s="46" t="str">
        <f t="shared" si="397"/>
        <v/>
      </c>
      <c r="BC91" s="46" t="str">
        <f t="shared" si="398"/>
        <v/>
      </c>
      <c r="BD91" s="46" t="str">
        <f t="shared" si="399"/>
        <v/>
      </c>
      <c r="BE91" s="46" t="str">
        <f t="shared" si="400"/>
        <v/>
      </c>
      <c r="BF91" s="46" t="str">
        <f t="shared" si="401"/>
        <v/>
      </c>
      <c r="BG91" s="46" t="str">
        <f t="shared" si="402"/>
        <v/>
      </c>
      <c r="BH91" s="46" t="str">
        <f t="shared" si="403"/>
        <v/>
      </c>
      <c r="BI91" s="46" t="str">
        <f t="shared" si="404"/>
        <v/>
      </c>
      <c r="BJ91" s="46" t="str">
        <f t="shared" si="405"/>
        <v/>
      </c>
      <c r="BK91" s="46" t="str">
        <f t="shared" si="406"/>
        <v/>
      </c>
      <c r="BL91" s="46" t="str">
        <f t="shared" si="407"/>
        <v/>
      </c>
      <c r="BM91" s="46" t="str">
        <f t="shared" si="408"/>
        <v/>
      </c>
      <c r="BN91" s="46" t="str">
        <f t="shared" si="409"/>
        <v/>
      </c>
      <c r="BO91" s="46" t="str">
        <f t="shared" si="410"/>
        <v/>
      </c>
      <c r="BP91" s="46" t="str">
        <f t="shared" si="411"/>
        <v/>
      </c>
      <c r="BQ91" s="46" t="str">
        <f t="shared" si="412"/>
        <v/>
      </c>
      <c r="BR91" s="46" t="str">
        <f t="shared" si="413"/>
        <v/>
      </c>
      <c r="BS91" s="46" t="str">
        <f t="shared" si="414"/>
        <v/>
      </c>
      <c r="BT91" s="46" t="str">
        <f t="shared" si="415"/>
        <v/>
      </c>
      <c r="BU91" s="46" t="str">
        <f t="shared" si="416"/>
        <v/>
      </c>
      <c r="BV91" s="46" t="str">
        <f t="shared" si="417"/>
        <v/>
      </c>
      <c r="BW91" s="46" t="str">
        <f t="shared" si="418"/>
        <v/>
      </c>
      <c r="BX91" s="46" t="str">
        <f t="shared" si="419"/>
        <v/>
      </c>
      <c r="BY91" s="46" t="str">
        <f t="shared" si="420"/>
        <v/>
      </c>
      <c r="BZ91" s="46" t="str">
        <f t="shared" si="421"/>
        <v/>
      </c>
      <c r="CA91" s="46" t="str">
        <f t="shared" si="422"/>
        <v/>
      </c>
      <c r="CB91" s="46" t="str">
        <f t="shared" si="423"/>
        <v/>
      </c>
      <c r="CC91" s="46" t="str">
        <f t="shared" si="424"/>
        <v/>
      </c>
      <c r="CD91" s="46" t="str">
        <f t="shared" si="425"/>
        <v/>
      </c>
      <c r="CE91" s="46" t="str">
        <f t="shared" si="426"/>
        <v/>
      </c>
      <c r="CF91" s="46" t="str">
        <f t="shared" si="427"/>
        <v/>
      </c>
      <c r="CG91" s="46" t="str">
        <f t="shared" si="428"/>
        <v/>
      </c>
      <c r="CH91" s="46" t="str">
        <f t="shared" si="429"/>
        <v/>
      </c>
      <c r="CI91" s="46" t="str">
        <f t="shared" si="430"/>
        <v/>
      </c>
      <c r="CJ91" s="46" t="str">
        <f t="shared" si="431"/>
        <v/>
      </c>
      <c r="CK91" s="46" t="str">
        <f t="shared" si="362"/>
        <v/>
      </c>
      <c r="CL91" s="46" t="str">
        <f t="shared" si="432"/>
        <v/>
      </c>
      <c r="CM91" s="46" t="str">
        <f t="shared" si="433"/>
        <v/>
      </c>
      <c r="CN91" s="46" t="str">
        <f t="shared" si="434"/>
        <v/>
      </c>
      <c r="CO91" s="46" t="str">
        <f t="shared" si="435"/>
        <v/>
      </c>
      <c r="CP91" s="46" t="str">
        <f t="shared" si="436"/>
        <v/>
      </c>
      <c r="CQ91" s="46" t="str">
        <f t="shared" si="437"/>
        <v/>
      </c>
      <c r="CR91" s="46" t="str">
        <f t="shared" si="438"/>
        <v/>
      </c>
      <c r="CS91" s="46" t="str">
        <f t="shared" si="439"/>
        <v/>
      </c>
      <c r="CT91" s="46" t="str">
        <f t="shared" si="440"/>
        <v/>
      </c>
      <c r="CU91" s="46" t="str">
        <f t="shared" si="441"/>
        <v/>
      </c>
      <c r="CV91" s="46" t="str">
        <f t="shared" si="442"/>
        <v/>
      </c>
      <c r="CW91" s="46" t="str">
        <f t="shared" si="443"/>
        <v/>
      </c>
      <c r="CX91" s="46" t="str">
        <f t="shared" si="444"/>
        <v/>
      </c>
      <c r="CY91" s="46" t="str">
        <f t="shared" si="445"/>
        <v/>
      </c>
      <c r="CZ91" s="46" t="str">
        <f t="shared" si="446"/>
        <v/>
      </c>
      <c r="DA91" s="46" t="str">
        <f t="shared" si="447"/>
        <v/>
      </c>
      <c r="DB91" s="46" t="str">
        <f t="shared" si="448"/>
        <v/>
      </c>
      <c r="DC91" s="46" t="str">
        <f t="shared" si="449"/>
        <v/>
      </c>
      <c r="DD91" s="46" t="str">
        <f t="shared" si="450"/>
        <v/>
      </c>
      <c r="DE91" s="46" t="str">
        <f t="shared" si="451"/>
        <v/>
      </c>
      <c r="DF91" s="46" t="str">
        <f t="shared" si="452"/>
        <v/>
      </c>
      <c r="DG91" s="46" t="str">
        <f t="shared" si="453"/>
        <v/>
      </c>
      <c r="DH91" s="46" t="str">
        <f t="shared" si="454"/>
        <v/>
      </c>
      <c r="DI91" s="46" t="str">
        <f t="shared" si="455"/>
        <v/>
      </c>
      <c r="DJ91" s="46" t="str">
        <f t="shared" si="456"/>
        <v/>
      </c>
      <c r="DK91" s="46" t="str">
        <f t="shared" si="457"/>
        <v/>
      </c>
      <c r="DL91" s="46" t="str">
        <f t="shared" si="458"/>
        <v/>
      </c>
      <c r="DM91" s="46" t="str">
        <f t="shared" si="459"/>
        <v/>
      </c>
      <c r="DN91" s="46" t="str">
        <f t="shared" si="460"/>
        <v/>
      </c>
      <c r="DO91" s="46" t="str">
        <f t="shared" si="461"/>
        <v/>
      </c>
      <c r="DP91" s="46" t="str">
        <f t="shared" si="462"/>
        <v/>
      </c>
      <c r="DQ91" s="46" t="str">
        <f t="shared" si="463"/>
        <v/>
      </c>
      <c r="DR91" s="46" t="str">
        <f t="shared" si="464"/>
        <v/>
      </c>
      <c r="DS91" s="46" t="str">
        <f t="shared" si="465"/>
        <v/>
      </c>
      <c r="DT91" s="46" t="str">
        <f t="shared" si="466"/>
        <v/>
      </c>
      <c r="DU91" s="46" t="str">
        <f t="shared" si="467"/>
        <v/>
      </c>
      <c r="DV91" s="46" t="str">
        <f t="shared" si="468"/>
        <v/>
      </c>
      <c r="DW91" s="46" t="str">
        <f t="shared" si="469"/>
        <v/>
      </c>
      <c r="DX91" s="46" t="str">
        <f t="shared" si="470"/>
        <v/>
      </c>
      <c r="DY91" s="46" t="str">
        <f t="shared" si="471"/>
        <v/>
      </c>
      <c r="DZ91" s="46" t="str">
        <f t="shared" si="472"/>
        <v/>
      </c>
      <c r="EA91" s="46" t="str">
        <f t="shared" si="473"/>
        <v/>
      </c>
      <c r="EB91" s="46" t="str">
        <f t="shared" si="474"/>
        <v/>
      </c>
      <c r="EC91" s="46" t="str">
        <f t="shared" si="475"/>
        <v/>
      </c>
      <c r="ED91" s="46" t="str">
        <f t="shared" si="476"/>
        <v/>
      </c>
      <c r="EE91" s="46" t="str">
        <f t="shared" si="477"/>
        <v/>
      </c>
      <c r="EF91" s="46" t="str">
        <f t="shared" si="478"/>
        <v/>
      </c>
      <c r="EG91" s="46" t="str">
        <f t="shared" si="479"/>
        <v/>
      </c>
      <c r="EH91" s="46" t="str">
        <f t="shared" si="480"/>
        <v/>
      </c>
      <c r="EI91" s="46" t="str">
        <f t="shared" si="481"/>
        <v/>
      </c>
      <c r="EJ91" s="46" t="str">
        <f t="shared" si="482"/>
        <v/>
      </c>
      <c r="EK91" s="46" t="str">
        <f t="shared" si="483"/>
        <v/>
      </c>
      <c r="EL91" s="46" t="str">
        <f t="shared" si="484"/>
        <v/>
      </c>
      <c r="EM91" s="46" t="str">
        <f t="shared" si="485"/>
        <v/>
      </c>
      <c r="EN91" s="46" t="str">
        <f t="shared" si="486"/>
        <v/>
      </c>
      <c r="EO91" s="46" t="str">
        <f t="shared" si="487"/>
        <v/>
      </c>
      <c r="EP91" s="46" t="str">
        <f t="shared" si="488"/>
        <v/>
      </c>
      <c r="EQ91" s="46" t="str">
        <f t="shared" si="489"/>
        <v/>
      </c>
      <c r="ER91" s="46" t="str">
        <f t="shared" si="490"/>
        <v/>
      </c>
      <c r="ES91" s="46" t="str">
        <f t="shared" si="491"/>
        <v/>
      </c>
      <c r="ET91" s="46" t="str">
        <f t="shared" si="492"/>
        <v/>
      </c>
      <c r="EU91" s="46" t="str">
        <f t="shared" si="493"/>
        <v/>
      </c>
      <c r="EV91" s="46" t="str">
        <f t="shared" si="494"/>
        <v/>
      </c>
      <c r="EW91" s="46" t="str">
        <f t="shared" si="363"/>
        <v/>
      </c>
      <c r="EX91" s="46" t="str">
        <f t="shared" si="495"/>
        <v/>
      </c>
      <c r="EY91" s="46" t="str">
        <f t="shared" si="496"/>
        <v/>
      </c>
      <c r="EZ91" s="46" t="str">
        <f t="shared" si="497"/>
        <v/>
      </c>
      <c r="FA91" s="46" t="str">
        <f t="shared" si="498"/>
        <v/>
      </c>
      <c r="FB91" s="46" t="str">
        <f t="shared" si="499"/>
        <v/>
      </c>
      <c r="FC91" s="46" t="str">
        <f t="shared" si="500"/>
        <v/>
      </c>
      <c r="FD91" s="46" t="str">
        <f t="shared" si="501"/>
        <v/>
      </c>
      <c r="FE91" s="46" t="str">
        <f t="shared" si="502"/>
        <v/>
      </c>
      <c r="FF91" s="46" t="str">
        <f t="shared" si="503"/>
        <v/>
      </c>
      <c r="FG91" s="46" t="str">
        <f t="shared" si="504"/>
        <v/>
      </c>
      <c r="FH91" s="46" t="str">
        <f t="shared" si="505"/>
        <v/>
      </c>
      <c r="FI91" s="46" t="str">
        <f t="shared" si="506"/>
        <v/>
      </c>
      <c r="FJ91" s="46" t="str">
        <f t="shared" si="507"/>
        <v/>
      </c>
      <c r="FK91" s="46" t="str">
        <f t="shared" si="508"/>
        <v/>
      </c>
      <c r="FL91" s="46" t="str">
        <f t="shared" si="509"/>
        <v/>
      </c>
      <c r="FM91" s="46" t="str">
        <f t="shared" si="510"/>
        <v/>
      </c>
      <c r="FN91" s="46" t="str">
        <f t="shared" si="511"/>
        <v/>
      </c>
      <c r="FO91" s="46" t="str">
        <f t="shared" si="512"/>
        <v/>
      </c>
      <c r="FP91" s="46" t="str">
        <f t="shared" si="513"/>
        <v/>
      </c>
      <c r="FQ91" s="46" t="str">
        <f t="shared" si="514"/>
        <v/>
      </c>
      <c r="FR91" s="46" t="str">
        <f t="shared" si="515"/>
        <v/>
      </c>
      <c r="FS91" s="46" t="str">
        <f t="shared" si="516"/>
        <v/>
      </c>
      <c r="FT91" s="46" t="str">
        <f t="shared" si="517"/>
        <v/>
      </c>
      <c r="FU91" s="46" t="str">
        <f t="shared" si="518"/>
        <v/>
      </c>
      <c r="FV91" s="46" t="str">
        <f t="shared" si="519"/>
        <v/>
      </c>
      <c r="FW91" s="46" t="str">
        <f t="shared" si="520"/>
        <v/>
      </c>
      <c r="FX91" s="46" t="str">
        <f t="shared" si="521"/>
        <v/>
      </c>
      <c r="FY91" s="46" t="str">
        <f t="shared" si="522"/>
        <v/>
      </c>
      <c r="FZ91" s="46" t="str">
        <f t="shared" si="523"/>
        <v/>
      </c>
      <c r="GA91" s="46" t="str">
        <f t="shared" si="524"/>
        <v/>
      </c>
      <c r="GB91" s="46" t="str">
        <f t="shared" si="525"/>
        <v/>
      </c>
      <c r="GC91" s="46" t="str">
        <f t="shared" si="526"/>
        <v/>
      </c>
      <c r="GD91" s="46" t="str">
        <f t="shared" si="527"/>
        <v/>
      </c>
      <c r="GE91" s="46" t="str">
        <f t="shared" si="528"/>
        <v/>
      </c>
      <c r="GF91" s="46" t="str">
        <f t="shared" si="529"/>
        <v/>
      </c>
      <c r="GG91" s="46" t="str">
        <f t="shared" si="530"/>
        <v/>
      </c>
      <c r="GH91" s="46" t="str">
        <f t="shared" si="531"/>
        <v/>
      </c>
      <c r="GI91" s="46" t="str">
        <f t="shared" si="532"/>
        <v/>
      </c>
      <c r="GJ91" s="46" t="str">
        <f t="shared" si="533"/>
        <v/>
      </c>
      <c r="GK91" s="46" t="str">
        <f t="shared" si="534"/>
        <v/>
      </c>
      <c r="GL91" s="46" t="str">
        <f t="shared" si="535"/>
        <v/>
      </c>
      <c r="GM91" s="46" t="str">
        <f t="shared" si="536"/>
        <v/>
      </c>
      <c r="GN91" s="46" t="str">
        <f t="shared" si="537"/>
        <v/>
      </c>
      <c r="GO91" s="46" t="str">
        <f t="shared" si="538"/>
        <v/>
      </c>
      <c r="GP91" s="46" t="str">
        <f t="shared" si="539"/>
        <v/>
      </c>
      <c r="GQ91" s="46" t="str">
        <f t="shared" si="540"/>
        <v/>
      </c>
      <c r="GR91" s="46" t="str">
        <f t="shared" si="541"/>
        <v/>
      </c>
      <c r="GS91" s="46" t="str">
        <f t="shared" si="542"/>
        <v/>
      </c>
      <c r="GT91" s="46" t="str">
        <f t="shared" si="543"/>
        <v/>
      </c>
      <c r="GU91" s="46" t="str">
        <f t="shared" si="544"/>
        <v/>
      </c>
      <c r="GV91" s="46" t="str">
        <f t="shared" si="545"/>
        <v/>
      </c>
      <c r="GW91" s="46" t="str">
        <f t="shared" si="546"/>
        <v/>
      </c>
      <c r="GX91" s="46" t="str">
        <f t="shared" si="547"/>
        <v/>
      </c>
      <c r="GY91" s="46" t="str">
        <f t="shared" si="548"/>
        <v/>
      </c>
      <c r="GZ91" s="46" t="str">
        <f t="shared" si="549"/>
        <v/>
      </c>
      <c r="HA91" s="46" t="str">
        <f t="shared" si="550"/>
        <v/>
      </c>
      <c r="HB91" s="46" t="str">
        <f t="shared" si="551"/>
        <v/>
      </c>
      <c r="HC91" s="46" t="str">
        <f t="shared" si="552"/>
        <v/>
      </c>
      <c r="HD91" s="46" t="str">
        <f t="shared" si="553"/>
        <v/>
      </c>
      <c r="HE91" s="46" t="str">
        <f t="shared" si="554"/>
        <v/>
      </c>
      <c r="HF91" s="46" t="str">
        <f t="shared" si="555"/>
        <v/>
      </c>
      <c r="HG91" s="46" t="str">
        <f t="shared" si="556"/>
        <v/>
      </c>
      <c r="HH91" s="46" t="str">
        <f t="shared" si="557"/>
        <v/>
      </c>
      <c r="HI91" s="46" t="str">
        <f t="shared" si="364"/>
        <v/>
      </c>
      <c r="HJ91" s="46" t="str">
        <f t="shared" si="582"/>
        <v/>
      </c>
      <c r="HK91" s="46" t="str">
        <f t="shared" si="583"/>
        <v/>
      </c>
      <c r="HL91" s="46" t="str">
        <f t="shared" si="584"/>
        <v/>
      </c>
      <c r="HM91" s="46" t="str">
        <f t="shared" si="585"/>
        <v/>
      </c>
      <c r="HN91" s="46" t="str">
        <f t="shared" si="586"/>
        <v/>
      </c>
      <c r="HO91" s="46" t="str">
        <f t="shared" si="587"/>
        <v/>
      </c>
      <c r="HP91" s="46" t="str">
        <f t="shared" si="588"/>
        <v/>
      </c>
      <c r="HQ91" s="146" t="e">
        <f t="shared" si="348"/>
        <v>#N/A</v>
      </c>
      <c r="HR91" s="146" t="e">
        <f t="shared" si="563"/>
        <v>#N/A</v>
      </c>
      <c r="HS91" s="146" t="e">
        <f t="shared" si="563"/>
        <v>#N/A</v>
      </c>
      <c r="HT91" s="146" t="e">
        <f t="shared" si="563"/>
        <v>#N/A</v>
      </c>
      <c r="HU91" s="146" t="e">
        <f t="shared" si="576"/>
        <v>#N/A</v>
      </c>
      <c r="HV91" s="146" t="e">
        <f t="shared" si="576"/>
        <v>#N/A</v>
      </c>
      <c r="HW91" s="146" t="e">
        <f t="shared" si="576"/>
        <v>#N/A</v>
      </c>
      <c r="HX91" s="146" t="e">
        <f t="shared" si="576"/>
        <v>#N/A</v>
      </c>
      <c r="HY91" s="146" t="e">
        <f t="shared" si="576"/>
        <v>#N/A</v>
      </c>
      <c r="HZ91" s="146" t="e">
        <f t="shared" si="576"/>
        <v>#N/A</v>
      </c>
      <c r="IA91" s="146" t="e">
        <f t="shared" si="576"/>
        <v>#N/A</v>
      </c>
      <c r="IB91" s="146" t="e">
        <f t="shared" si="576"/>
        <v>#N/A</v>
      </c>
      <c r="IC91" s="146" t="e">
        <f t="shared" si="576"/>
        <v>#N/A</v>
      </c>
      <c r="ID91" s="146" t="e">
        <f t="shared" si="576"/>
        <v>#N/A</v>
      </c>
      <c r="IE91" s="146" t="e">
        <f t="shared" si="576"/>
        <v>#N/A</v>
      </c>
      <c r="IF91" s="146" t="e">
        <f t="shared" si="576"/>
        <v>#N/A</v>
      </c>
      <c r="IG91" s="146" t="e">
        <f t="shared" si="576"/>
        <v>#N/A</v>
      </c>
      <c r="IH91" s="146" t="e">
        <f t="shared" si="576"/>
        <v>#N/A</v>
      </c>
      <c r="II91" s="146" t="e">
        <f t="shared" si="576"/>
        <v>#N/A</v>
      </c>
      <c r="IJ91" s="146" t="e">
        <f t="shared" si="571"/>
        <v>#N/A</v>
      </c>
      <c r="IK91" s="146" t="e">
        <f t="shared" si="571"/>
        <v>#N/A</v>
      </c>
      <c r="IL91" s="146" t="e">
        <f t="shared" si="571"/>
        <v>#N/A</v>
      </c>
      <c r="IM91" s="146" t="e">
        <f t="shared" si="571"/>
        <v>#N/A</v>
      </c>
      <c r="IN91" s="146" t="e">
        <f t="shared" si="571"/>
        <v>#N/A</v>
      </c>
      <c r="IO91" s="146" t="e">
        <f t="shared" si="571"/>
        <v>#N/A</v>
      </c>
      <c r="IP91" s="146" t="e">
        <f t="shared" si="571"/>
        <v>#N/A</v>
      </c>
      <c r="IQ91" s="146" t="e">
        <f t="shared" si="571"/>
        <v>#N/A</v>
      </c>
      <c r="IR91" s="146" t="e">
        <f t="shared" si="571"/>
        <v>#N/A</v>
      </c>
      <c r="IS91" s="146" t="e">
        <f t="shared" si="571"/>
        <v>#N/A</v>
      </c>
      <c r="IT91" s="146" t="e">
        <f t="shared" si="571"/>
        <v>#N/A</v>
      </c>
      <c r="IU91" s="146" t="e">
        <f t="shared" si="571"/>
        <v>#N/A</v>
      </c>
      <c r="IV91" s="146" t="e">
        <f t="shared" si="571"/>
        <v>#N/A</v>
      </c>
      <c r="IW91" s="146" t="e">
        <f t="shared" si="571"/>
        <v>#N/A</v>
      </c>
      <c r="IX91" s="146" t="e">
        <f t="shared" si="571"/>
        <v>#N/A</v>
      </c>
      <c r="IY91" s="146" t="e">
        <f t="shared" si="567"/>
        <v>#N/A</v>
      </c>
      <c r="IZ91" s="146" t="e">
        <f t="shared" si="567"/>
        <v>#N/A</v>
      </c>
      <c r="JA91" s="146" t="e">
        <f t="shared" si="567"/>
        <v>#N/A</v>
      </c>
      <c r="JB91" s="146" t="e">
        <f t="shared" si="567"/>
        <v>#N/A</v>
      </c>
      <c r="JC91" s="146" t="e">
        <f t="shared" si="567"/>
        <v>#N/A</v>
      </c>
      <c r="JD91" s="146" t="e">
        <f t="shared" si="567"/>
        <v>#N/A</v>
      </c>
      <c r="JE91" s="146" t="e">
        <f t="shared" si="567"/>
        <v>#N/A</v>
      </c>
      <c r="JF91" s="146" t="e">
        <f t="shared" si="567"/>
        <v>#N/A</v>
      </c>
      <c r="JG91" s="146" t="e">
        <f t="shared" si="567"/>
        <v>#N/A</v>
      </c>
      <c r="JH91" s="146" t="e">
        <f t="shared" si="567"/>
        <v>#N/A</v>
      </c>
      <c r="JI91" s="146" t="e">
        <f t="shared" si="567"/>
        <v>#N/A</v>
      </c>
      <c r="JJ91" s="146" t="e">
        <f t="shared" si="567"/>
        <v>#N/A</v>
      </c>
      <c r="JK91" s="146" t="e">
        <f t="shared" si="567"/>
        <v>#N/A</v>
      </c>
      <c r="JL91" s="146" t="e">
        <f t="shared" si="567"/>
        <v>#N/A</v>
      </c>
      <c r="JM91" s="146" t="e">
        <f t="shared" si="567"/>
        <v>#N/A</v>
      </c>
      <c r="JN91" s="146" t="e">
        <f t="shared" si="591"/>
        <v>#N/A</v>
      </c>
      <c r="JO91" s="146" t="e">
        <f t="shared" si="591"/>
        <v>#N/A</v>
      </c>
      <c r="JP91" s="146" t="e">
        <f t="shared" si="591"/>
        <v>#N/A</v>
      </c>
      <c r="JQ91" s="146" t="e">
        <f t="shared" si="591"/>
        <v>#N/A</v>
      </c>
      <c r="JR91" s="146" t="e">
        <f t="shared" si="591"/>
        <v>#N/A</v>
      </c>
      <c r="JS91" s="146" t="e">
        <f t="shared" si="591"/>
        <v>#N/A</v>
      </c>
      <c r="JT91" s="146" t="e">
        <f t="shared" si="591"/>
        <v>#N/A</v>
      </c>
      <c r="JU91" s="146" t="e">
        <f t="shared" si="591"/>
        <v>#N/A</v>
      </c>
      <c r="JV91" s="146" t="e">
        <f t="shared" si="591"/>
        <v>#N/A</v>
      </c>
      <c r="JW91" s="146" t="e">
        <f t="shared" si="591"/>
        <v>#N/A</v>
      </c>
      <c r="JX91" s="146" t="e">
        <f t="shared" si="591"/>
        <v>#N/A</v>
      </c>
      <c r="JY91" s="146" t="e">
        <f t="shared" si="591"/>
        <v>#N/A</v>
      </c>
      <c r="JZ91" s="146" t="e">
        <f t="shared" si="591"/>
        <v>#N/A</v>
      </c>
      <c r="KA91" s="146" t="e">
        <f t="shared" si="591"/>
        <v>#N/A</v>
      </c>
      <c r="KB91" s="146" t="e">
        <f t="shared" si="591"/>
        <v>#N/A</v>
      </c>
      <c r="KC91" s="146" t="e">
        <f t="shared" si="365"/>
        <v>#N/A</v>
      </c>
      <c r="KD91" s="146" t="e">
        <f t="shared" si="564"/>
        <v>#N/A</v>
      </c>
      <c r="KE91" s="146" t="e">
        <f t="shared" si="564"/>
        <v>#N/A</v>
      </c>
      <c r="KF91" s="146" t="e">
        <f t="shared" si="564"/>
        <v>#N/A</v>
      </c>
      <c r="KG91" s="146" t="e">
        <f t="shared" si="577"/>
        <v>#N/A</v>
      </c>
      <c r="KH91" s="146" t="e">
        <f t="shared" si="577"/>
        <v>#N/A</v>
      </c>
      <c r="KI91" s="146" t="e">
        <f t="shared" si="577"/>
        <v>#N/A</v>
      </c>
      <c r="KJ91" s="146" t="e">
        <f t="shared" si="577"/>
        <v>#N/A</v>
      </c>
      <c r="KK91" s="146" t="e">
        <f t="shared" si="577"/>
        <v>#N/A</v>
      </c>
      <c r="KL91" s="146" t="e">
        <f t="shared" si="577"/>
        <v>#N/A</v>
      </c>
      <c r="KM91" s="146" t="e">
        <f t="shared" si="577"/>
        <v>#N/A</v>
      </c>
      <c r="KN91" s="146" t="e">
        <f t="shared" si="577"/>
        <v>#N/A</v>
      </c>
      <c r="KO91" s="146" t="e">
        <f t="shared" si="577"/>
        <v>#N/A</v>
      </c>
      <c r="KP91" s="146" t="e">
        <f t="shared" si="577"/>
        <v>#N/A</v>
      </c>
      <c r="KQ91" s="146" t="e">
        <f t="shared" si="577"/>
        <v>#N/A</v>
      </c>
      <c r="KR91" s="146" t="e">
        <f t="shared" si="577"/>
        <v>#N/A</v>
      </c>
      <c r="KS91" s="146" t="e">
        <f t="shared" si="577"/>
        <v>#N/A</v>
      </c>
      <c r="KT91" s="146" t="e">
        <f t="shared" si="577"/>
        <v>#N/A</v>
      </c>
      <c r="KU91" s="146" t="e">
        <f t="shared" si="577"/>
        <v>#N/A</v>
      </c>
      <c r="KV91" s="146" t="e">
        <f t="shared" si="572"/>
        <v>#N/A</v>
      </c>
      <c r="KW91" s="146" t="e">
        <f t="shared" si="572"/>
        <v>#N/A</v>
      </c>
      <c r="KX91" s="146" t="e">
        <f t="shared" si="572"/>
        <v>#N/A</v>
      </c>
      <c r="KY91" s="146" t="e">
        <f t="shared" si="572"/>
        <v>#N/A</v>
      </c>
      <c r="KZ91" s="146" t="e">
        <f t="shared" si="572"/>
        <v>#N/A</v>
      </c>
      <c r="LA91" s="146" t="e">
        <f t="shared" si="572"/>
        <v>#N/A</v>
      </c>
      <c r="LB91" s="146" t="e">
        <f t="shared" si="572"/>
        <v>#N/A</v>
      </c>
      <c r="LC91" s="146" t="e">
        <f t="shared" si="572"/>
        <v>#N/A</v>
      </c>
      <c r="LD91" s="146" t="e">
        <f t="shared" si="572"/>
        <v>#N/A</v>
      </c>
      <c r="LE91" s="146" t="e">
        <f t="shared" si="572"/>
        <v>#N/A</v>
      </c>
      <c r="LF91" s="146" t="e">
        <f t="shared" si="572"/>
        <v>#N/A</v>
      </c>
      <c r="LG91" s="146" t="e">
        <f t="shared" si="572"/>
        <v>#N/A</v>
      </c>
      <c r="LH91" s="146" t="e">
        <f t="shared" si="572"/>
        <v>#N/A</v>
      </c>
      <c r="LI91" s="146" t="e">
        <f t="shared" si="572"/>
        <v>#N/A</v>
      </c>
      <c r="LJ91" s="146" t="e">
        <f t="shared" si="572"/>
        <v>#N/A</v>
      </c>
      <c r="LK91" s="146" t="e">
        <f t="shared" si="568"/>
        <v>#N/A</v>
      </c>
      <c r="LL91" s="146" t="e">
        <f t="shared" si="568"/>
        <v>#N/A</v>
      </c>
      <c r="LM91" s="146" t="e">
        <f t="shared" si="568"/>
        <v>#N/A</v>
      </c>
      <c r="LN91" s="146" t="e">
        <f t="shared" si="568"/>
        <v>#N/A</v>
      </c>
      <c r="LO91" s="146" t="e">
        <f t="shared" si="568"/>
        <v>#N/A</v>
      </c>
      <c r="LP91" s="146" t="e">
        <f t="shared" si="568"/>
        <v>#N/A</v>
      </c>
      <c r="LQ91" s="146" t="e">
        <f t="shared" si="568"/>
        <v>#N/A</v>
      </c>
      <c r="LR91" s="146" t="e">
        <f t="shared" si="568"/>
        <v>#N/A</v>
      </c>
      <c r="LS91" s="146" t="e">
        <f t="shared" si="568"/>
        <v>#N/A</v>
      </c>
      <c r="LT91" s="146" t="e">
        <f t="shared" si="568"/>
        <v>#N/A</v>
      </c>
      <c r="LU91" s="146" t="e">
        <f t="shared" si="568"/>
        <v>#N/A</v>
      </c>
      <c r="LV91" s="146" t="e">
        <f t="shared" si="568"/>
        <v>#N/A</v>
      </c>
      <c r="LW91" s="146" t="e">
        <f t="shared" si="568"/>
        <v>#N/A</v>
      </c>
      <c r="LX91" s="146" t="e">
        <f t="shared" si="568"/>
        <v>#N/A</v>
      </c>
      <c r="LY91" s="146" t="e">
        <f t="shared" si="568"/>
        <v>#N/A</v>
      </c>
      <c r="LZ91" s="146" t="e">
        <f t="shared" si="592"/>
        <v>#N/A</v>
      </c>
      <c r="MA91" s="146" t="e">
        <f t="shared" si="592"/>
        <v>#N/A</v>
      </c>
      <c r="MB91" s="146" t="e">
        <f t="shared" si="592"/>
        <v>#N/A</v>
      </c>
      <c r="MC91" s="146" t="e">
        <f t="shared" si="592"/>
        <v>#N/A</v>
      </c>
      <c r="MD91" s="146" t="e">
        <f t="shared" si="592"/>
        <v>#N/A</v>
      </c>
      <c r="ME91" s="146" t="e">
        <f t="shared" si="592"/>
        <v>#N/A</v>
      </c>
      <c r="MF91" s="146" t="e">
        <f t="shared" si="592"/>
        <v>#N/A</v>
      </c>
      <c r="MG91" s="146" t="e">
        <f t="shared" si="592"/>
        <v>#N/A</v>
      </c>
      <c r="MH91" s="146" t="e">
        <f t="shared" si="592"/>
        <v>#N/A</v>
      </c>
      <c r="MI91" s="146" t="e">
        <f t="shared" si="592"/>
        <v>#N/A</v>
      </c>
      <c r="MJ91" s="146" t="e">
        <f t="shared" si="592"/>
        <v>#N/A</v>
      </c>
      <c r="MK91" s="146" t="e">
        <f t="shared" si="592"/>
        <v>#N/A</v>
      </c>
      <c r="ML91" s="146" t="e">
        <f t="shared" si="592"/>
        <v>#N/A</v>
      </c>
      <c r="MM91" s="146" t="e">
        <f t="shared" si="592"/>
        <v>#N/A</v>
      </c>
      <c r="MN91" s="146" t="e">
        <f t="shared" si="592"/>
        <v>#N/A</v>
      </c>
      <c r="MO91" s="146" t="e">
        <f t="shared" si="366"/>
        <v>#N/A</v>
      </c>
      <c r="MP91" s="146" t="e">
        <f t="shared" si="565"/>
        <v>#N/A</v>
      </c>
      <c r="MQ91" s="146" t="e">
        <f t="shared" si="565"/>
        <v>#N/A</v>
      </c>
      <c r="MR91" s="146" t="e">
        <f t="shared" si="565"/>
        <v>#N/A</v>
      </c>
      <c r="MS91" s="146" t="e">
        <f t="shared" si="578"/>
        <v>#N/A</v>
      </c>
      <c r="MT91" s="146" t="e">
        <f t="shared" si="578"/>
        <v>#N/A</v>
      </c>
      <c r="MU91" s="146" t="e">
        <f t="shared" si="578"/>
        <v>#N/A</v>
      </c>
      <c r="MV91" s="146" t="e">
        <f t="shared" si="578"/>
        <v>#N/A</v>
      </c>
      <c r="MW91" s="146" t="e">
        <f t="shared" si="578"/>
        <v>#N/A</v>
      </c>
      <c r="MX91" s="146" t="e">
        <f t="shared" si="578"/>
        <v>#N/A</v>
      </c>
      <c r="MY91" s="146" t="e">
        <f t="shared" si="578"/>
        <v>#N/A</v>
      </c>
      <c r="MZ91" s="146" t="e">
        <f t="shared" si="578"/>
        <v>#N/A</v>
      </c>
      <c r="NA91" s="146" t="e">
        <f t="shared" si="578"/>
        <v>#N/A</v>
      </c>
      <c r="NB91" s="146" t="e">
        <f t="shared" si="578"/>
        <v>#N/A</v>
      </c>
      <c r="NC91" s="146" t="e">
        <f t="shared" si="578"/>
        <v>#N/A</v>
      </c>
      <c r="ND91" s="146" t="e">
        <f t="shared" si="578"/>
        <v>#N/A</v>
      </c>
      <c r="NE91" s="146" t="e">
        <f t="shared" si="578"/>
        <v>#N/A</v>
      </c>
      <c r="NF91" s="146" t="e">
        <f t="shared" si="578"/>
        <v>#N/A</v>
      </c>
      <c r="NG91" s="146" t="e">
        <f t="shared" si="578"/>
        <v>#N/A</v>
      </c>
      <c r="NH91" s="146" t="e">
        <f t="shared" si="573"/>
        <v>#N/A</v>
      </c>
      <c r="NI91" s="146" t="e">
        <f t="shared" si="573"/>
        <v>#N/A</v>
      </c>
      <c r="NJ91" s="146" t="e">
        <f t="shared" si="573"/>
        <v>#N/A</v>
      </c>
      <c r="NK91" s="146" t="e">
        <f t="shared" si="573"/>
        <v>#N/A</v>
      </c>
      <c r="NL91" s="146" t="e">
        <f t="shared" si="573"/>
        <v>#N/A</v>
      </c>
      <c r="NM91" s="146" t="e">
        <f t="shared" si="573"/>
        <v>#N/A</v>
      </c>
      <c r="NN91" s="146" t="e">
        <f t="shared" si="573"/>
        <v>#N/A</v>
      </c>
      <c r="NO91" s="146" t="e">
        <f t="shared" si="573"/>
        <v>#N/A</v>
      </c>
      <c r="NP91" s="146" t="e">
        <f t="shared" si="573"/>
        <v>#N/A</v>
      </c>
      <c r="NQ91" s="146" t="e">
        <f t="shared" si="573"/>
        <v>#N/A</v>
      </c>
      <c r="NR91" s="146" t="e">
        <f t="shared" si="573"/>
        <v>#N/A</v>
      </c>
      <c r="NS91" s="146" t="e">
        <f t="shared" si="573"/>
        <v>#N/A</v>
      </c>
      <c r="NT91" s="146" t="e">
        <f t="shared" si="573"/>
        <v>#N/A</v>
      </c>
      <c r="NU91" s="146" t="e">
        <f t="shared" si="573"/>
        <v>#N/A</v>
      </c>
      <c r="NV91" s="146" t="e">
        <f t="shared" si="573"/>
        <v>#N/A</v>
      </c>
      <c r="NW91" s="146" t="e">
        <f t="shared" si="569"/>
        <v>#N/A</v>
      </c>
      <c r="NX91" s="146" t="e">
        <f t="shared" si="569"/>
        <v>#N/A</v>
      </c>
      <c r="NY91" s="146" t="e">
        <f t="shared" si="569"/>
        <v>#N/A</v>
      </c>
      <c r="NZ91" s="146" t="e">
        <f t="shared" si="569"/>
        <v>#N/A</v>
      </c>
      <c r="OA91" s="146" t="e">
        <f t="shared" si="569"/>
        <v>#N/A</v>
      </c>
      <c r="OB91" s="146" t="e">
        <f t="shared" si="569"/>
        <v>#N/A</v>
      </c>
      <c r="OC91" s="146" t="e">
        <f t="shared" si="569"/>
        <v>#N/A</v>
      </c>
      <c r="OD91" s="146" t="e">
        <f t="shared" si="569"/>
        <v>#N/A</v>
      </c>
      <c r="OE91" s="146" t="e">
        <f t="shared" si="569"/>
        <v>#N/A</v>
      </c>
      <c r="OF91" s="146" t="e">
        <f t="shared" si="569"/>
        <v>#N/A</v>
      </c>
      <c r="OG91" s="146" t="e">
        <f t="shared" si="569"/>
        <v>#N/A</v>
      </c>
      <c r="OH91" s="146" t="e">
        <f t="shared" si="569"/>
        <v>#N/A</v>
      </c>
      <c r="OI91" s="146" t="e">
        <f t="shared" si="569"/>
        <v>#N/A</v>
      </c>
      <c r="OJ91" s="146" t="e">
        <f t="shared" si="569"/>
        <v>#N/A</v>
      </c>
      <c r="OK91" s="146" t="e">
        <f t="shared" si="569"/>
        <v>#N/A</v>
      </c>
      <c r="OL91" s="146" t="e">
        <f t="shared" si="593"/>
        <v>#N/A</v>
      </c>
      <c r="OM91" s="146" t="e">
        <f t="shared" si="593"/>
        <v>#N/A</v>
      </c>
      <c r="ON91" s="146" t="e">
        <f t="shared" si="593"/>
        <v>#N/A</v>
      </c>
      <c r="OO91" s="146" t="e">
        <f t="shared" si="593"/>
        <v>#N/A</v>
      </c>
      <c r="OP91" s="146" t="e">
        <f t="shared" si="593"/>
        <v>#N/A</v>
      </c>
      <c r="OQ91" s="146" t="e">
        <f t="shared" si="593"/>
        <v>#N/A</v>
      </c>
      <c r="OR91" s="146" t="e">
        <f t="shared" si="593"/>
        <v>#N/A</v>
      </c>
      <c r="OS91" s="146" t="e">
        <f t="shared" si="593"/>
        <v>#N/A</v>
      </c>
      <c r="OT91" s="146" t="e">
        <f t="shared" si="593"/>
        <v>#N/A</v>
      </c>
      <c r="OU91" s="146" t="e">
        <f t="shared" si="593"/>
        <v>#N/A</v>
      </c>
      <c r="OV91" s="146" t="e">
        <f t="shared" si="593"/>
        <v>#N/A</v>
      </c>
      <c r="OW91" s="146" t="e">
        <f t="shared" si="593"/>
        <v>#N/A</v>
      </c>
      <c r="OX91" s="146" t="e">
        <f t="shared" si="593"/>
        <v>#N/A</v>
      </c>
      <c r="OY91" s="146" t="e">
        <f t="shared" si="593"/>
        <v>#N/A</v>
      </c>
      <c r="OZ91" s="146" t="e">
        <f t="shared" si="593"/>
        <v>#N/A</v>
      </c>
      <c r="PA91" s="146" t="e">
        <f t="shared" si="367"/>
        <v>#N/A</v>
      </c>
      <c r="PB91" s="146" t="e">
        <f t="shared" si="589"/>
        <v>#N/A</v>
      </c>
      <c r="PC91" s="146" t="e">
        <f t="shared" si="589"/>
        <v>#N/A</v>
      </c>
      <c r="PD91" s="146" t="e">
        <f t="shared" si="589"/>
        <v>#N/A</v>
      </c>
      <c r="PE91" s="146" t="e">
        <f t="shared" si="589"/>
        <v>#N/A</v>
      </c>
      <c r="PF91" s="146" t="e">
        <f t="shared" si="589"/>
        <v>#N/A</v>
      </c>
      <c r="PG91" s="146" t="e">
        <f t="shared" si="589"/>
        <v>#N/A</v>
      </c>
      <c r="PH91" s="146" t="e">
        <f t="shared" si="589"/>
        <v>#N/A</v>
      </c>
      <c r="PI91" s="146" t="e">
        <f t="shared" si="589"/>
        <v>#N/A</v>
      </c>
    </row>
    <row r="92" spans="1:425" hidden="1" x14ac:dyDescent="0.45">
      <c r="A92" s="4">
        <v>89</v>
      </c>
      <c r="B92" s="319" t="str">
        <f>IFERROR(_xlfn.LOGNORM.INV(VLookups!$B$22,LN($G92),LN($K92)),"")</f>
        <v/>
      </c>
      <c r="C92" s="81"/>
      <c r="D92" s="319" t="str">
        <f>IFERROR(_xlfn.LOGNORM.INV(VLookups!$B$23,LN($G92),LN($K92)),"")</f>
        <v/>
      </c>
      <c r="E92" s="32" t="str">
        <f t="shared" si="350"/>
        <v/>
      </c>
      <c r="F92" s="32" t="str">
        <f t="shared" si="351"/>
        <v/>
      </c>
      <c r="G92" s="65" t="str">
        <f>IF(AND(C92&gt;0,NOT(ISBLANK(H92))),IF(VLOOKUP($C$3,VLookups!$A$17:$B$18,2,FALSE),C92*VLOOKUP(H92,VLookups!$A$4:$B$13,2,FALSE),C92),"")</f>
        <v/>
      </c>
      <c r="H92" s="21"/>
      <c r="I92" s="53"/>
      <c r="J92" s="237"/>
      <c r="K92" s="320" t="str">
        <f>IF(C92&gt;0,IF(ISBLANK(J92),IF(ISBLANK(H92),"",VLOOKUP(H92,VLookups!$A$4:$C$13,3,FALSE)),J92),"")</f>
        <v/>
      </c>
      <c r="L92" s="320" t="str">
        <f t="shared" si="352"/>
        <v/>
      </c>
      <c r="M92" s="67" t="str">
        <f t="shared" si="353"/>
        <v/>
      </c>
      <c r="N92" s="81"/>
      <c r="O92" s="230" t="str">
        <f>IF(AND(N92&gt;0,C92&gt;0,NOT(K92="")),ABS(VLOOKUP($N$1,VLookups!$A$27:$B$28,2,FALSE)-_xlfn.LOGNORM.DIST(N92,LN(G92),LN(K92),TRUE)),"")</f>
        <v/>
      </c>
      <c r="P92" s="80" t="str">
        <f>IF(AND($B92&gt;0,$C92&gt;0,$D92&gt;0,NOT(ISBLANK($H92))),_xlfn.LOGNORM.INV(ABS(VLOOKUP($N$1,VLookups!$A$27:$B$28,2,FALSE)-P$3),LN($G92),LN($K92)),"")</f>
        <v/>
      </c>
      <c r="Q92" s="79" t="str">
        <f>IF(AND($B92&gt;0,$C92&gt;0,$D92&gt;0,NOT(ISBLANK($H92))),_xlfn.LOGNORM.INV(ABS(VLOOKUP($N$1,VLookups!$A$27:$B$28,2,FALSE)-Q$3),LN($G92),LN($K92)),"")</f>
        <v/>
      </c>
      <c r="R92" s="80" t="str">
        <f>IF(AND($B92&gt;0,$C92&gt;0,$D92&gt;0,NOT(ISBLANK($H92))),_xlfn.LOGNORM.INV(ABS(VLOOKUP($N$1,VLookups!$A$27:$B$28,2,FALSE)-R$3),LN($G92),LN($K92)),"")</f>
        <v/>
      </c>
      <c r="S92" s="79" t="str">
        <f>IF(AND($B92&gt;0,$C92&gt;0,$D92&gt;0,NOT(ISBLANK($H92))),_xlfn.LOGNORM.INV(ABS(VLOOKUP($N$1,VLookups!$A$27:$B$28,2,FALSE)-S$3),LN($G92),LN($K92)),"")</f>
        <v/>
      </c>
      <c r="T92" s="80" t="str">
        <f>IF(AND($B92&gt;0,$C92&gt;0,$D92&gt;0,NOT(ISBLANK($H92))),_xlfn.LOGNORM.INV(ABS(VLOOKUP($N$1,VLookups!$A$27:$B$28,2,FALSE)-T$3),LN($G92),LN($K92)),"")</f>
        <v/>
      </c>
      <c r="U92" s="79" t="str">
        <f>IF(AND($B92&gt;0,$C92&gt;0,$D92&gt;0,NOT(ISBLANK($H92))),_xlfn.LOGNORM.INV(ABS(VLOOKUP($N$1,VLookups!$A$27:$B$28,2,FALSE)-U$3),LN($G92),LN($K92)),"")</f>
        <v/>
      </c>
      <c r="V92" s="5"/>
      <c r="W92" s="145" t="str">
        <f t="shared" si="354"/>
        <v/>
      </c>
      <c r="X92" s="145" t="str">
        <f t="shared" si="355"/>
        <v/>
      </c>
      <c r="Y92" s="46" t="str">
        <f t="shared" ref="Y92" si="600">IF(ISNONTEXT($W92),X92+$W92,"")</f>
        <v/>
      </c>
      <c r="Z92" s="46" t="str">
        <f t="shared" si="369"/>
        <v/>
      </c>
      <c r="AA92" s="46" t="str">
        <f t="shared" si="370"/>
        <v/>
      </c>
      <c r="AB92" s="46" t="str">
        <f t="shared" si="371"/>
        <v/>
      </c>
      <c r="AC92" s="46" t="str">
        <f t="shared" si="372"/>
        <v/>
      </c>
      <c r="AD92" s="46" t="str">
        <f t="shared" si="373"/>
        <v/>
      </c>
      <c r="AE92" s="46" t="str">
        <f t="shared" si="374"/>
        <v/>
      </c>
      <c r="AF92" s="46" t="str">
        <f t="shared" si="375"/>
        <v/>
      </c>
      <c r="AG92" s="46" t="str">
        <f t="shared" si="376"/>
        <v/>
      </c>
      <c r="AH92" s="46" t="str">
        <f t="shared" si="377"/>
        <v/>
      </c>
      <c r="AI92" s="46" t="str">
        <f t="shared" si="378"/>
        <v/>
      </c>
      <c r="AJ92" s="46" t="str">
        <f t="shared" si="379"/>
        <v/>
      </c>
      <c r="AK92" s="46" t="str">
        <f t="shared" si="380"/>
        <v/>
      </c>
      <c r="AL92" s="46" t="str">
        <f t="shared" si="381"/>
        <v/>
      </c>
      <c r="AM92" s="46" t="str">
        <f t="shared" si="382"/>
        <v/>
      </c>
      <c r="AN92" s="46" t="str">
        <f t="shared" si="383"/>
        <v/>
      </c>
      <c r="AO92" s="46" t="str">
        <f t="shared" si="384"/>
        <v/>
      </c>
      <c r="AP92" s="46" t="str">
        <f t="shared" si="385"/>
        <v/>
      </c>
      <c r="AQ92" s="46" t="str">
        <f t="shared" si="386"/>
        <v/>
      </c>
      <c r="AR92" s="46" t="str">
        <f t="shared" si="387"/>
        <v/>
      </c>
      <c r="AS92" s="46" t="str">
        <f t="shared" si="388"/>
        <v/>
      </c>
      <c r="AT92" s="46" t="str">
        <f t="shared" si="389"/>
        <v/>
      </c>
      <c r="AU92" s="46" t="str">
        <f t="shared" si="390"/>
        <v/>
      </c>
      <c r="AV92" s="46" t="str">
        <f t="shared" si="391"/>
        <v/>
      </c>
      <c r="AW92" s="46" t="str">
        <f t="shared" si="392"/>
        <v/>
      </c>
      <c r="AX92" s="46" t="str">
        <f t="shared" si="393"/>
        <v/>
      </c>
      <c r="AY92" s="46" t="str">
        <f t="shared" si="394"/>
        <v/>
      </c>
      <c r="AZ92" s="46" t="str">
        <f t="shared" si="395"/>
        <v/>
      </c>
      <c r="BA92" s="46" t="str">
        <f t="shared" si="396"/>
        <v/>
      </c>
      <c r="BB92" s="46" t="str">
        <f t="shared" si="397"/>
        <v/>
      </c>
      <c r="BC92" s="46" t="str">
        <f t="shared" si="398"/>
        <v/>
      </c>
      <c r="BD92" s="46" t="str">
        <f t="shared" si="399"/>
        <v/>
      </c>
      <c r="BE92" s="46" t="str">
        <f t="shared" si="400"/>
        <v/>
      </c>
      <c r="BF92" s="46" t="str">
        <f t="shared" si="401"/>
        <v/>
      </c>
      <c r="BG92" s="46" t="str">
        <f t="shared" si="402"/>
        <v/>
      </c>
      <c r="BH92" s="46" t="str">
        <f t="shared" si="403"/>
        <v/>
      </c>
      <c r="BI92" s="46" t="str">
        <f t="shared" si="404"/>
        <v/>
      </c>
      <c r="BJ92" s="46" t="str">
        <f t="shared" si="405"/>
        <v/>
      </c>
      <c r="BK92" s="46" t="str">
        <f t="shared" si="406"/>
        <v/>
      </c>
      <c r="BL92" s="46" t="str">
        <f t="shared" si="407"/>
        <v/>
      </c>
      <c r="BM92" s="46" t="str">
        <f t="shared" si="408"/>
        <v/>
      </c>
      <c r="BN92" s="46" t="str">
        <f t="shared" si="409"/>
        <v/>
      </c>
      <c r="BO92" s="46" t="str">
        <f t="shared" si="410"/>
        <v/>
      </c>
      <c r="BP92" s="46" t="str">
        <f t="shared" si="411"/>
        <v/>
      </c>
      <c r="BQ92" s="46" t="str">
        <f t="shared" si="412"/>
        <v/>
      </c>
      <c r="BR92" s="46" t="str">
        <f t="shared" si="413"/>
        <v/>
      </c>
      <c r="BS92" s="46" t="str">
        <f t="shared" si="414"/>
        <v/>
      </c>
      <c r="BT92" s="46" t="str">
        <f t="shared" si="415"/>
        <v/>
      </c>
      <c r="BU92" s="46" t="str">
        <f t="shared" si="416"/>
        <v/>
      </c>
      <c r="BV92" s="46" t="str">
        <f t="shared" si="417"/>
        <v/>
      </c>
      <c r="BW92" s="46" t="str">
        <f t="shared" si="418"/>
        <v/>
      </c>
      <c r="BX92" s="46" t="str">
        <f t="shared" si="419"/>
        <v/>
      </c>
      <c r="BY92" s="46" t="str">
        <f t="shared" si="420"/>
        <v/>
      </c>
      <c r="BZ92" s="46" t="str">
        <f t="shared" si="421"/>
        <v/>
      </c>
      <c r="CA92" s="46" t="str">
        <f t="shared" si="422"/>
        <v/>
      </c>
      <c r="CB92" s="46" t="str">
        <f t="shared" si="423"/>
        <v/>
      </c>
      <c r="CC92" s="46" t="str">
        <f t="shared" si="424"/>
        <v/>
      </c>
      <c r="CD92" s="46" t="str">
        <f t="shared" si="425"/>
        <v/>
      </c>
      <c r="CE92" s="46" t="str">
        <f t="shared" si="426"/>
        <v/>
      </c>
      <c r="CF92" s="46" t="str">
        <f t="shared" si="427"/>
        <v/>
      </c>
      <c r="CG92" s="46" t="str">
        <f t="shared" si="428"/>
        <v/>
      </c>
      <c r="CH92" s="46" t="str">
        <f t="shared" si="429"/>
        <v/>
      </c>
      <c r="CI92" s="46" t="str">
        <f t="shared" si="430"/>
        <v/>
      </c>
      <c r="CJ92" s="46" t="str">
        <f t="shared" si="431"/>
        <v/>
      </c>
      <c r="CK92" s="46" t="str">
        <f t="shared" si="362"/>
        <v/>
      </c>
      <c r="CL92" s="46" t="str">
        <f t="shared" si="432"/>
        <v/>
      </c>
      <c r="CM92" s="46" t="str">
        <f t="shared" si="433"/>
        <v/>
      </c>
      <c r="CN92" s="46" t="str">
        <f t="shared" si="434"/>
        <v/>
      </c>
      <c r="CO92" s="46" t="str">
        <f t="shared" si="435"/>
        <v/>
      </c>
      <c r="CP92" s="46" t="str">
        <f t="shared" si="436"/>
        <v/>
      </c>
      <c r="CQ92" s="46" t="str">
        <f t="shared" si="437"/>
        <v/>
      </c>
      <c r="CR92" s="46" t="str">
        <f t="shared" si="438"/>
        <v/>
      </c>
      <c r="CS92" s="46" t="str">
        <f t="shared" si="439"/>
        <v/>
      </c>
      <c r="CT92" s="46" t="str">
        <f t="shared" si="440"/>
        <v/>
      </c>
      <c r="CU92" s="46" t="str">
        <f t="shared" si="441"/>
        <v/>
      </c>
      <c r="CV92" s="46" t="str">
        <f t="shared" si="442"/>
        <v/>
      </c>
      <c r="CW92" s="46" t="str">
        <f t="shared" si="443"/>
        <v/>
      </c>
      <c r="CX92" s="46" t="str">
        <f t="shared" si="444"/>
        <v/>
      </c>
      <c r="CY92" s="46" t="str">
        <f t="shared" si="445"/>
        <v/>
      </c>
      <c r="CZ92" s="46" t="str">
        <f t="shared" si="446"/>
        <v/>
      </c>
      <c r="DA92" s="46" t="str">
        <f t="shared" si="447"/>
        <v/>
      </c>
      <c r="DB92" s="46" t="str">
        <f t="shared" si="448"/>
        <v/>
      </c>
      <c r="DC92" s="46" t="str">
        <f t="shared" si="449"/>
        <v/>
      </c>
      <c r="DD92" s="46" t="str">
        <f t="shared" si="450"/>
        <v/>
      </c>
      <c r="DE92" s="46" t="str">
        <f t="shared" si="451"/>
        <v/>
      </c>
      <c r="DF92" s="46" t="str">
        <f t="shared" si="452"/>
        <v/>
      </c>
      <c r="DG92" s="46" t="str">
        <f t="shared" si="453"/>
        <v/>
      </c>
      <c r="DH92" s="46" t="str">
        <f t="shared" si="454"/>
        <v/>
      </c>
      <c r="DI92" s="46" t="str">
        <f t="shared" si="455"/>
        <v/>
      </c>
      <c r="DJ92" s="46" t="str">
        <f t="shared" si="456"/>
        <v/>
      </c>
      <c r="DK92" s="46" t="str">
        <f t="shared" si="457"/>
        <v/>
      </c>
      <c r="DL92" s="46" t="str">
        <f t="shared" si="458"/>
        <v/>
      </c>
      <c r="DM92" s="46" t="str">
        <f t="shared" si="459"/>
        <v/>
      </c>
      <c r="DN92" s="46" t="str">
        <f t="shared" si="460"/>
        <v/>
      </c>
      <c r="DO92" s="46" t="str">
        <f t="shared" si="461"/>
        <v/>
      </c>
      <c r="DP92" s="46" t="str">
        <f t="shared" si="462"/>
        <v/>
      </c>
      <c r="DQ92" s="46" t="str">
        <f t="shared" si="463"/>
        <v/>
      </c>
      <c r="DR92" s="46" t="str">
        <f t="shared" si="464"/>
        <v/>
      </c>
      <c r="DS92" s="46" t="str">
        <f t="shared" si="465"/>
        <v/>
      </c>
      <c r="DT92" s="46" t="str">
        <f t="shared" si="466"/>
        <v/>
      </c>
      <c r="DU92" s="46" t="str">
        <f t="shared" si="467"/>
        <v/>
      </c>
      <c r="DV92" s="46" t="str">
        <f t="shared" si="468"/>
        <v/>
      </c>
      <c r="DW92" s="46" t="str">
        <f t="shared" si="469"/>
        <v/>
      </c>
      <c r="DX92" s="46" t="str">
        <f t="shared" si="470"/>
        <v/>
      </c>
      <c r="DY92" s="46" t="str">
        <f t="shared" si="471"/>
        <v/>
      </c>
      <c r="DZ92" s="46" t="str">
        <f t="shared" si="472"/>
        <v/>
      </c>
      <c r="EA92" s="46" t="str">
        <f t="shared" si="473"/>
        <v/>
      </c>
      <c r="EB92" s="46" t="str">
        <f t="shared" si="474"/>
        <v/>
      </c>
      <c r="EC92" s="46" t="str">
        <f t="shared" si="475"/>
        <v/>
      </c>
      <c r="ED92" s="46" t="str">
        <f t="shared" si="476"/>
        <v/>
      </c>
      <c r="EE92" s="46" t="str">
        <f t="shared" si="477"/>
        <v/>
      </c>
      <c r="EF92" s="46" t="str">
        <f t="shared" si="478"/>
        <v/>
      </c>
      <c r="EG92" s="46" t="str">
        <f t="shared" si="479"/>
        <v/>
      </c>
      <c r="EH92" s="46" t="str">
        <f t="shared" si="480"/>
        <v/>
      </c>
      <c r="EI92" s="46" t="str">
        <f t="shared" si="481"/>
        <v/>
      </c>
      <c r="EJ92" s="46" t="str">
        <f t="shared" si="482"/>
        <v/>
      </c>
      <c r="EK92" s="46" t="str">
        <f t="shared" si="483"/>
        <v/>
      </c>
      <c r="EL92" s="46" t="str">
        <f t="shared" si="484"/>
        <v/>
      </c>
      <c r="EM92" s="46" t="str">
        <f t="shared" si="485"/>
        <v/>
      </c>
      <c r="EN92" s="46" t="str">
        <f t="shared" si="486"/>
        <v/>
      </c>
      <c r="EO92" s="46" t="str">
        <f t="shared" si="487"/>
        <v/>
      </c>
      <c r="EP92" s="46" t="str">
        <f t="shared" si="488"/>
        <v/>
      </c>
      <c r="EQ92" s="46" t="str">
        <f t="shared" si="489"/>
        <v/>
      </c>
      <c r="ER92" s="46" t="str">
        <f t="shared" si="490"/>
        <v/>
      </c>
      <c r="ES92" s="46" t="str">
        <f t="shared" si="491"/>
        <v/>
      </c>
      <c r="ET92" s="46" t="str">
        <f t="shared" si="492"/>
        <v/>
      </c>
      <c r="EU92" s="46" t="str">
        <f t="shared" si="493"/>
        <v/>
      </c>
      <c r="EV92" s="46" t="str">
        <f t="shared" si="494"/>
        <v/>
      </c>
      <c r="EW92" s="46" t="str">
        <f t="shared" si="363"/>
        <v/>
      </c>
      <c r="EX92" s="46" t="str">
        <f t="shared" si="495"/>
        <v/>
      </c>
      <c r="EY92" s="46" t="str">
        <f t="shared" si="496"/>
        <v/>
      </c>
      <c r="EZ92" s="46" t="str">
        <f t="shared" si="497"/>
        <v/>
      </c>
      <c r="FA92" s="46" t="str">
        <f t="shared" si="498"/>
        <v/>
      </c>
      <c r="FB92" s="46" t="str">
        <f t="shared" si="499"/>
        <v/>
      </c>
      <c r="FC92" s="46" t="str">
        <f t="shared" si="500"/>
        <v/>
      </c>
      <c r="FD92" s="46" t="str">
        <f t="shared" si="501"/>
        <v/>
      </c>
      <c r="FE92" s="46" t="str">
        <f t="shared" si="502"/>
        <v/>
      </c>
      <c r="FF92" s="46" t="str">
        <f t="shared" si="503"/>
        <v/>
      </c>
      <c r="FG92" s="46" t="str">
        <f t="shared" si="504"/>
        <v/>
      </c>
      <c r="FH92" s="46" t="str">
        <f t="shared" si="505"/>
        <v/>
      </c>
      <c r="FI92" s="46" t="str">
        <f t="shared" si="506"/>
        <v/>
      </c>
      <c r="FJ92" s="46" t="str">
        <f t="shared" si="507"/>
        <v/>
      </c>
      <c r="FK92" s="46" t="str">
        <f t="shared" si="508"/>
        <v/>
      </c>
      <c r="FL92" s="46" t="str">
        <f t="shared" si="509"/>
        <v/>
      </c>
      <c r="FM92" s="46" t="str">
        <f t="shared" si="510"/>
        <v/>
      </c>
      <c r="FN92" s="46" t="str">
        <f t="shared" si="511"/>
        <v/>
      </c>
      <c r="FO92" s="46" t="str">
        <f t="shared" si="512"/>
        <v/>
      </c>
      <c r="FP92" s="46" t="str">
        <f t="shared" si="513"/>
        <v/>
      </c>
      <c r="FQ92" s="46" t="str">
        <f t="shared" si="514"/>
        <v/>
      </c>
      <c r="FR92" s="46" t="str">
        <f t="shared" si="515"/>
        <v/>
      </c>
      <c r="FS92" s="46" t="str">
        <f t="shared" si="516"/>
        <v/>
      </c>
      <c r="FT92" s="46" t="str">
        <f t="shared" si="517"/>
        <v/>
      </c>
      <c r="FU92" s="46" t="str">
        <f t="shared" si="518"/>
        <v/>
      </c>
      <c r="FV92" s="46" t="str">
        <f t="shared" si="519"/>
        <v/>
      </c>
      <c r="FW92" s="46" t="str">
        <f t="shared" si="520"/>
        <v/>
      </c>
      <c r="FX92" s="46" t="str">
        <f t="shared" si="521"/>
        <v/>
      </c>
      <c r="FY92" s="46" t="str">
        <f t="shared" si="522"/>
        <v/>
      </c>
      <c r="FZ92" s="46" t="str">
        <f t="shared" si="523"/>
        <v/>
      </c>
      <c r="GA92" s="46" t="str">
        <f t="shared" si="524"/>
        <v/>
      </c>
      <c r="GB92" s="46" t="str">
        <f t="shared" si="525"/>
        <v/>
      </c>
      <c r="GC92" s="46" t="str">
        <f t="shared" si="526"/>
        <v/>
      </c>
      <c r="GD92" s="46" t="str">
        <f t="shared" si="527"/>
        <v/>
      </c>
      <c r="GE92" s="46" t="str">
        <f t="shared" si="528"/>
        <v/>
      </c>
      <c r="GF92" s="46" t="str">
        <f t="shared" si="529"/>
        <v/>
      </c>
      <c r="GG92" s="46" t="str">
        <f t="shared" si="530"/>
        <v/>
      </c>
      <c r="GH92" s="46" t="str">
        <f t="shared" si="531"/>
        <v/>
      </c>
      <c r="GI92" s="46" t="str">
        <f t="shared" si="532"/>
        <v/>
      </c>
      <c r="GJ92" s="46" t="str">
        <f t="shared" si="533"/>
        <v/>
      </c>
      <c r="GK92" s="46" t="str">
        <f t="shared" si="534"/>
        <v/>
      </c>
      <c r="GL92" s="46" t="str">
        <f t="shared" si="535"/>
        <v/>
      </c>
      <c r="GM92" s="46" t="str">
        <f t="shared" si="536"/>
        <v/>
      </c>
      <c r="GN92" s="46" t="str">
        <f t="shared" si="537"/>
        <v/>
      </c>
      <c r="GO92" s="46" t="str">
        <f t="shared" si="538"/>
        <v/>
      </c>
      <c r="GP92" s="46" t="str">
        <f t="shared" si="539"/>
        <v/>
      </c>
      <c r="GQ92" s="46" t="str">
        <f t="shared" si="540"/>
        <v/>
      </c>
      <c r="GR92" s="46" t="str">
        <f t="shared" si="541"/>
        <v/>
      </c>
      <c r="GS92" s="46" t="str">
        <f t="shared" si="542"/>
        <v/>
      </c>
      <c r="GT92" s="46" t="str">
        <f t="shared" si="543"/>
        <v/>
      </c>
      <c r="GU92" s="46" t="str">
        <f t="shared" si="544"/>
        <v/>
      </c>
      <c r="GV92" s="46" t="str">
        <f t="shared" si="545"/>
        <v/>
      </c>
      <c r="GW92" s="46" t="str">
        <f t="shared" si="546"/>
        <v/>
      </c>
      <c r="GX92" s="46" t="str">
        <f t="shared" si="547"/>
        <v/>
      </c>
      <c r="GY92" s="46" t="str">
        <f t="shared" si="548"/>
        <v/>
      </c>
      <c r="GZ92" s="46" t="str">
        <f t="shared" si="549"/>
        <v/>
      </c>
      <c r="HA92" s="46" t="str">
        <f t="shared" si="550"/>
        <v/>
      </c>
      <c r="HB92" s="46" t="str">
        <f t="shared" si="551"/>
        <v/>
      </c>
      <c r="HC92" s="46" t="str">
        <f t="shared" si="552"/>
        <v/>
      </c>
      <c r="HD92" s="46" t="str">
        <f t="shared" si="553"/>
        <v/>
      </c>
      <c r="HE92" s="46" t="str">
        <f t="shared" si="554"/>
        <v/>
      </c>
      <c r="HF92" s="46" t="str">
        <f t="shared" si="555"/>
        <v/>
      </c>
      <c r="HG92" s="46" t="str">
        <f t="shared" si="556"/>
        <v/>
      </c>
      <c r="HH92" s="46" t="str">
        <f t="shared" si="557"/>
        <v/>
      </c>
      <c r="HI92" s="46" t="str">
        <f t="shared" si="364"/>
        <v/>
      </c>
      <c r="HJ92" s="46" t="str">
        <f t="shared" si="582"/>
        <v/>
      </c>
      <c r="HK92" s="46" t="str">
        <f t="shared" si="583"/>
        <v/>
      </c>
      <c r="HL92" s="46" t="str">
        <f t="shared" si="584"/>
        <v/>
      </c>
      <c r="HM92" s="46" t="str">
        <f t="shared" si="585"/>
        <v/>
      </c>
      <c r="HN92" s="46" t="str">
        <f t="shared" si="586"/>
        <v/>
      </c>
      <c r="HO92" s="46" t="str">
        <f t="shared" si="587"/>
        <v/>
      </c>
      <c r="HP92" s="46" t="str">
        <f t="shared" si="588"/>
        <v/>
      </c>
      <c r="HQ92" s="146" t="e">
        <f t="shared" si="348"/>
        <v>#N/A</v>
      </c>
      <c r="HR92" s="146" t="e">
        <f t="shared" si="563"/>
        <v>#N/A</v>
      </c>
      <c r="HS92" s="146" t="e">
        <f t="shared" si="563"/>
        <v>#N/A</v>
      </c>
      <c r="HT92" s="146" t="e">
        <f t="shared" si="563"/>
        <v>#N/A</v>
      </c>
      <c r="HU92" s="146" t="e">
        <f t="shared" si="576"/>
        <v>#N/A</v>
      </c>
      <c r="HV92" s="146" t="e">
        <f t="shared" si="576"/>
        <v>#N/A</v>
      </c>
      <c r="HW92" s="146" t="e">
        <f t="shared" si="576"/>
        <v>#N/A</v>
      </c>
      <c r="HX92" s="146" t="e">
        <f t="shared" si="576"/>
        <v>#N/A</v>
      </c>
      <c r="HY92" s="146" t="e">
        <f t="shared" si="576"/>
        <v>#N/A</v>
      </c>
      <c r="HZ92" s="146" t="e">
        <f t="shared" si="576"/>
        <v>#N/A</v>
      </c>
      <c r="IA92" s="146" t="e">
        <f t="shared" si="576"/>
        <v>#N/A</v>
      </c>
      <c r="IB92" s="146" t="e">
        <f t="shared" si="576"/>
        <v>#N/A</v>
      </c>
      <c r="IC92" s="146" t="e">
        <f t="shared" si="576"/>
        <v>#N/A</v>
      </c>
      <c r="ID92" s="146" t="e">
        <f t="shared" si="576"/>
        <v>#N/A</v>
      </c>
      <c r="IE92" s="146" t="e">
        <f t="shared" si="576"/>
        <v>#N/A</v>
      </c>
      <c r="IF92" s="146" t="e">
        <f t="shared" si="576"/>
        <v>#N/A</v>
      </c>
      <c r="IG92" s="146" t="e">
        <f t="shared" si="576"/>
        <v>#N/A</v>
      </c>
      <c r="IH92" s="146" t="e">
        <f t="shared" si="576"/>
        <v>#N/A</v>
      </c>
      <c r="II92" s="146" t="e">
        <f t="shared" si="576"/>
        <v>#N/A</v>
      </c>
      <c r="IJ92" s="146" t="e">
        <f t="shared" si="571"/>
        <v>#N/A</v>
      </c>
      <c r="IK92" s="146" t="e">
        <f t="shared" si="571"/>
        <v>#N/A</v>
      </c>
      <c r="IL92" s="146" t="e">
        <f t="shared" si="571"/>
        <v>#N/A</v>
      </c>
      <c r="IM92" s="146" t="e">
        <f t="shared" si="571"/>
        <v>#N/A</v>
      </c>
      <c r="IN92" s="146" t="e">
        <f t="shared" si="571"/>
        <v>#N/A</v>
      </c>
      <c r="IO92" s="146" t="e">
        <f t="shared" si="571"/>
        <v>#N/A</v>
      </c>
      <c r="IP92" s="146" t="e">
        <f t="shared" si="571"/>
        <v>#N/A</v>
      </c>
      <c r="IQ92" s="146" t="e">
        <f t="shared" si="571"/>
        <v>#N/A</v>
      </c>
      <c r="IR92" s="146" t="e">
        <f t="shared" si="571"/>
        <v>#N/A</v>
      </c>
      <c r="IS92" s="146" t="e">
        <f t="shared" si="571"/>
        <v>#N/A</v>
      </c>
      <c r="IT92" s="146" t="e">
        <f t="shared" si="571"/>
        <v>#N/A</v>
      </c>
      <c r="IU92" s="146" t="e">
        <f t="shared" si="571"/>
        <v>#N/A</v>
      </c>
      <c r="IV92" s="146" t="e">
        <f t="shared" si="571"/>
        <v>#N/A</v>
      </c>
      <c r="IW92" s="146" t="e">
        <f t="shared" si="571"/>
        <v>#N/A</v>
      </c>
      <c r="IX92" s="146" t="e">
        <f t="shared" si="571"/>
        <v>#N/A</v>
      </c>
      <c r="IY92" s="146" t="e">
        <f t="shared" si="567"/>
        <v>#N/A</v>
      </c>
      <c r="IZ92" s="146" t="e">
        <f t="shared" si="567"/>
        <v>#N/A</v>
      </c>
      <c r="JA92" s="146" t="e">
        <f t="shared" si="567"/>
        <v>#N/A</v>
      </c>
      <c r="JB92" s="146" t="e">
        <f t="shared" si="567"/>
        <v>#N/A</v>
      </c>
      <c r="JC92" s="146" t="e">
        <f t="shared" si="567"/>
        <v>#N/A</v>
      </c>
      <c r="JD92" s="146" t="e">
        <f t="shared" si="567"/>
        <v>#N/A</v>
      </c>
      <c r="JE92" s="146" t="e">
        <f t="shared" si="567"/>
        <v>#N/A</v>
      </c>
      <c r="JF92" s="146" t="e">
        <f t="shared" si="567"/>
        <v>#N/A</v>
      </c>
      <c r="JG92" s="146" t="e">
        <f t="shared" si="567"/>
        <v>#N/A</v>
      </c>
      <c r="JH92" s="146" t="e">
        <f t="shared" si="567"/>
        <v>#N/A</v>
      </c>
      <c r="JI92" s="146" t="e">
        <f t="shared" si="567"/>
        <v>#N/A</v>
      </c>
      <c r="JJ92" s="146" t="e">
        <f t="shared" si="567"/>
        <v>#N/A</v>
      </c>
      <c r="JK92" s="146" t="e">
        <f t="shared" si="567"/>
        <v>#N/A</v>
      </c>
      <c r="JL92" s="146" t="e">
        <f t="shared" si="567"/>
        <v>#N/A</v>
      </c>
      <c r="JM92" s="146" t="e">
        <f t="shared" si="567"/>
        <v>#N/A</v>
      </c>
      <c r="JN92" s="146" t="e">
        <f t="shared" si="591"/>
        <v>#N/A</v>
      </c>
      <c r="JO92" s="146" t="e">
        <f t="shared" si="591"/>
        <v>#N/A</v>
      </c>
      <c r="JP92" s="146" t="e">
        <f t="shared" si="591"/>
        <v>#N/A</v>
      </c>
      <c r="JQ92" s="146" t="e">
        <f t="shared" si="591"/>
        <v>#N/A</v>
      </c>
      <c r="JR92" s="146" t="e">
        <f t="shared" si="591"/>
        <v>#N/A</v>
      </c>
      <c r="JS92" s="146" t="e">
        <f t="shared" si="591"/>
        <v>#N/A</v>
      </c>
      <c r="JT92" s="146" t="e">
        <f t="shared" si="591"/>
        <v>#N/A</v>
      </c>
      <c r="JU92" s="146" t="e">
        <f t="shared" si="591"/>
        <v>#N/A</v>
      </c>
      <c r="JV92" s="146" t="e">
        <f t="shared" si="591"/>
        <v>#N/A</v>
      </c>
      <c r="JW92" s="146" t="e">
        <f t="shared" si="591"/>
        <v>#N/A</v>
      </c>
      <c r="JX92" s="146" t="e">
        <f t="shared" si="591"/>
        <v>#N/A</v>
      </c>
      <c r="JY92" s="146" t="e">
        <f t="shared" si="591"/>
        <v>#N/A</v>
      </c>
      <c r="JZ92" s="146" t="e">
        <f t="shared" si="591"/>
        <v>#N/A</v>
      </c>
      <c r="KA92" s="146" t="e">
        <f t="shared" si="591"/>
        <v>#N/A</v>
      </c>
      <c r="KB92" s="146" t="e">
        <f t="shared" si="591"/>
        <v>#N/A</v>
      </c>
      <c r="KC92" s="146" t="e">
        <f t="shared" si="365"/>
        <v>#N/A</v>
      </c>
      <c r="KD92" s="146" t="e">
        <f t="shared" si="564"/>
        <v>#N/A</v>
      </c>
      <c r="KE92" s="146" t="e">
        <f t="shared" si="564"/>
        <v>#N/A</v>
      </c>
      <c r="KF92" s="146" t="e">
        <f t="shared" si="564"/>
        <v>#N/A</v>
      </c>
      <c r="KG92" s="146" t="e">
        <f t="shared" si="577"/>
        <v>#N/A</v>
      </c>
      <c r="KH92" s="146" t="e">
        <f t="shared" si="577"/>
        <v>#N/A</v>
      </c>
      <c r="KI92" s="146" t="e">
        <f t="shared" si="577"/>
        <v>#N/A</v>
      </c>
      <c r="KJ92" s="146" t="e">
        <f t="shared" si="577"/>
        <v>#N/A</v>
      </c>
      <c r="KK92" s="146" t="e">
        <f t="shared" si="577"/>
        <v>#N/A</v>
      </c>
      <c r="KL92" s="146" t="e">
        <f t="shared" si="577"/>
        <v>#N/A</v>
      </c>
      <c r="KM92" s="146" t="e">
        <f t="shared" si="577"/>
        <v>#N/A</v>
      </c>
      <c r="KN92" s="146" t="e">
        <f t="shared" si="577"/>
        <v>#N/A</v>
      </c>
      <c r="KO92" s="146" t="e">
        <f t="shared" si="577"/>
        <v>#N/A</v>
      </c>
      <c r="KP92" s="146" t="e">
        <f t="shared" si="577"/>
        <v>#N/A</v>
      </c>
      <c r="KQ92" s="146" t="e">
        <f t="shared" si="577"/>
        <v>#N/A</v>
      </c>
      <c r="KR92" s="146" t="e">
        <f t="shared" si="577"/>
        <v>#N/A</v>
      </c>
      <c r="KS92" s="146" t="e">
        <f t="shared" si="577"/>
        <v>#N/A</v>
      </c>
      <c r="KT92" s="146" t="e">
        <f t="shared" si="577"/>
        <v>#N/A</v>
      </c>
      <c r="KU92" s="146" t="e">
        <f t="shared" si="577"/>
        <v>#N/A</v>
      </c>
      <c r="KV92" s="146" t="e">
        <f t="shared" si="572"/>
        <v>#N/A</v>
      </c>
      <c r="KW92" s="146" t="e">
        <f t="shared" si="572"/>
        <v>#N/A</v>
      </c>
      <c r="KX92" s="146" t="e">
        <f t="shared" si="572"/>
        <v>#N/A</v>
      </c>
      <c r="KY92" s="146" t="e">
        <f t="shared" si="572"/>
        <v>#N/A</v>
      </c>
      <c r="KZ92" s="146" t="e">
        <f t="shared" si="572"/>
        <v>#N/A</v>
      </c>
      <c r="LA92" s="146" t="e">
        <f t="shared" si="572"/>
        <v>#N/A</v>
      </c>
      <c r="LB92" s="146" t="e">
        <f t="shared" si="572"/>
        <v>#N/A</v>
      </c>
      <c r="LC92" s="146" t="e">
        <f t="shared" si="572"/>
        <v>#N/A</v>
      </c>
      <c r="LD92" s="146" t="e">
        <f t="shared" si="572"/>
        <v>#N/A</v>
      </c>
      <c r="LE92" s="146" t="e">
        <f t="shared" si="572"/>
        <v>#N/A</v>
      </c>
      <c r="LF92" s="146" t="e">
        <f t="shared" si="572"/>
        <v>#N/A</v>
      </c>
      <c r="LG92" s="146" t="e">
        <f t="shared" si="572"/>
        <v>#N/A</v>
      </c>
      <c r="LH92" s="146" t="e">
        <f t="shared" si="572"/>
        <v>#N/A</v>
      </c>
      <c r="LI92" s="146" t="e">
        <f t="shared" si="572"/>
        <v>#N/A</v>
      </c>
      <c r="LJ92" s="146" t="e">
        <f t="shared" si="572"/>
        <v>#N/A</v>
      </c>
      <c r="LK92" s="146" t="e">
        <f t="shared" si="568"/>
        <v>#N/A</v>
      </c>
      <c r="LL92" s="146" t="e">
        <f t="shared" si="568"/>
        <v>#N/A</v>
      </c>
      <c r="LM92" s="146" t="e">
        <f t="shared" si="568"/>
        <v>#N/A</v>
      </c>
      <c r="LN92" s="146" t="e">
        <f t="shared" si="568"/>
        <v>#N/A</v>
      </c>
      <c r="LO92" s="146" t="e">
        <f t="shared" si="568"/>
        <v>#N/A</v>
      </c>
      <c r="LP92" s="146" t="e">
        <f t="shared" si="568"/>
        <v>#N/A</v>
      </c>
      <c r="LQ92" s="146" t="e">
        <f t="shared" si="568"/>
        <v>#N/A</v>
      </c>
      <c r="LR92" s="146" t="e">
        <f t="shared" si="568"/>
        <v>#N/A</v>
      </c>
      <c r="LS92" s="146" t="e">
        <f t="shared" si="568"/>
        <v>#N/A</v>
      </c>
      <c r="LT92" s="146" t="e">
        <f t="shared" si="568"/>
        <v>#N/A</v>
      </c>
      <c r="LU92" s="146" t="e">
        <f t="shared" si="568"/>
        <v>#N/A</v>
      </c>
      <c r="LV92" s="146" t="e">
        <f t="shared" si="568"/>
        <v>#N/A</v>
      </c>
      <c r="LW92" s="146" t="e">
        <f t="shared" si="568"/>
        <v>#N/A</v>
      </c>
      <c r="LX92" s="146" t="e">
        <f t="shared" si="568"/>
        <v>#N/A</v>
      </c>
      <c r="LY92" s="146" t="e">
        <f t="shared" si="568"/>
        <v>#N/A</v>
      </c>
      <c r="LZ92" s="146" t="e">
        <f t="shared" si="592"/>
        <v>#N/A</v>
      </c>
      <c r="MA92" s="146" t="e">
        <f t="shared" si="592"/>
        <v>#N/A</v>
      </c>
      <c r="MB92" s="146" t="e">
        <f t="shared" si="592"/>
        <v>#N/A</v>
      </c>
      <c r="MC92" s="146" t="e">
        <f t="shared" si="592"/>
        <v>#N/A</v>
      </c>
      <c r="MD92" s="146" t="e">
        <f t="shared" si="592"/>
        <v>#N/A</v>
      </c>
      <c r="ME92" s="146" t="e">
        <f t="shared" si="592"/>
        <v>#N/A</v>
      </c>
      <c r="MF92" s="146" t="e">
        <f t="shared" si="592"/>
        <v>#N/A</v>
      </c>
      <c r="MG92" s="146" t="e">
        <f t="shared" si="592"/>
        <v>#N/A</v>
      </c>
      <c r="MH92" s="146" t="e">
        <f t="shared" si="592"/>
        <v>#N/A</v>
      </c>
      <c r="MI92" s="146" t="e">
        <f t="shared" si="592"/>
        <v>#N/A</v>
      </c>
      <c r="MJ92" s="146" t="e">
        <f t="shared" si="592"/>
        <v>#N/A</v>
      </c>
      <c r="MK92" s="146" t="e">
        <f t="shared" si="592"/>
        <v>#N/A</v>
      </c>
      <c r="ML92" s="146" t="e">
        <f t="shared" si="592"/>
        <v>#N/A</v>
      </c>
      <c r="MM92" s="146" t="e">
        <f t="shared" si="592"/>
        <v>#N/A</v>
      </c>
      <c r="MN92" s="146" t="e">
        <f t="shared" si="592"/>
        <v>#N/A</v>
      </c>
      <c r="MO92" s="146" t="e">
        <f t="shared" si="366"/>
        <v>#N/A</v>
      </c>
      <c r="MP92" s="146" t="e">
        <f t="shared" si="565"/>
        <v>#N/A</v>
      </c>
      <c r="MQ92" s="146" t="e">
        <f t="shared" si="565"/>
        <v>#N/A</v>
      </c>
      <c r="MR92" s="146" t="e">
        <f t="shared" si="565"/>
        <v>#N/A</v>
      </c>
      <c r="MS92" s="146" t="e">
        <f t="shared" si="578"/>
        <v>#N/A</v>
      </c>
      <c r="MT92" s="146" t="e">
        <f t="shared" si="578"/>
        <v>#N/A</v>
      </c>
      <c r="MU92" s="146" t="e">
        <f t="shared" si="578"/>
        <v>#N/A</v>
      </c>
      <c r="MV92" s="146" t="e">
        <f t="shared" si="578"/>
        <v>#N/A</v>
      </c>
      <c r="MW92" s="146" t="e">
        <f t="shared" si="578"/>
        <v>#N/A</v>
      </c>
      <c r="MX92" s="146" t="e">
        <f t="shared" si="578"/>
        <v>#N/A</v>
      </c>
      <c r="MY92" s="146" t="e">
        <f t="shared" si="578"/>
        <v>#N/A</v>
      </c>
      <c r="MZ92" s="146" t="e">
        <f t="shared" si="578"/>
        <v>#N/A</v>
      </c>
      <c r="NA92" s="146" t="e">
        <f t="shared" si="578"/>
        <v>#N/A</v>
      </c>
      <c r="NB92" s="146" t="e">
        <f t="shared" si="578"/>
        <v>#N/A</v>
      </c>
      <c r="NC92" s="146" t="e">
        <f t="shared" si="578"/>
        <v>#N/A</v>
      </c>
      <c r="ND92" s="146" t="e">
        <f t="shared" si="578"/>
        <v>#N/A</v>
      </c>
      <c r="NE92" s="146" t="e">
        <f t="shared" si="578"/>
        <v>#N/A</v>
      </c>
      <c r="NF92" s="146" t="e">
        <f t="shared" si="578"/>
        <v>#N/A</v>
      </c>
      <c r="NG92" s="146" t="e">
        <f t="shared" si="578"/>
        <v>#N/A</v>
      </c>
      <c r="NH92" s="146" t="e">
        <f t="shared" si="573"/>
        <v>#N/A</v>
      </c>
      <c r="NI92" s="146" t="e">
        <f t="shared" si="573"/>
        <v>#N/A</v>
      </c>
      <c r="NJ92" s="146" t="e">
        <f t="shared" si="573"/>
        <v>#N/A</v>
      </c>
      <c r="NK92" s="146" t="e">
        <f t="shared" si="573"/>
        <v>#N/A</v>
      </c>
      <c r="NL92" s="146" t="e">
        <f t="shared" si="573"/>
        <v>#N/A</v>
      </c>
      <c r="NM92" s="146" t="e">
        <f t="shared" si="573"/>
        <v>#N/A</v>
      </c>
      <c r="NN92" s="146" t="e">
        <f t="shared" si="573"/>
        <v>#N/A</v>
      </c>
      <c r="NO92" s="146" t="e">
        <f t="shared" si="573"/>
        <v>#N/A</v>
      </c>
      <c r="NP92" s="146" t="e">
        <f t="shared" si="573"/>
        <v>#N/A</v>
      </c>
      <c r="NQ92" s="146" t="e">
        <f t="shared" si="573"/>
        <v>#N/A</v>
      </c>
      <c r="NR92" s="146" t="e">
        <f t="shared" si="573"/>
        <v>#N/A</v>
      </c>
      <c r="NS92" s="146" t="e">
        <f t="shared" si="573"/>
        <v>#N/A</v>
      </c>
      <c r="NT92" s="146" t="e">
        <f t="shared" si="573"/>
        <v>#N/A</v>
      </c>
      <c r="NU92" s="146" t="e">
        <f t="shared" si="573"/>
        <v>#N/A</v>
      </c>
      <c r="NV92" s="146" t="e">
        <f t="shared" si="573"/>
        <v>#N/A</v>
      </c>
      <c r="NW92" s="146" t="e">
        <f t="shared" si="569"/>
        <v>#N/A</v>
      </c>
      <c r="NX92" s="146" t="e">
        <f t="shared" si="569"/>
        <v>#N/A</v>
      </c>
      <c r="NY92" s="146" t="e">
        <f t="shared" si="569"/>
        <v>#N/A</v>
      </c>
      <c r="NZ92" s="146" t="e">
        <f t="shared" si="569"/>
        <v>#N/A</v>
      </c>
      <c r="OA92" s="146" t="e">
        <f t="shared" si="569"/>
        <v>#N/A</v>
      </c>
      <c r="OB92" s="146" t="e">
        <f t="shared" si="569"/>
        <v>#N/A</v>
      </c>
      <c r="OC92" s="146" t="e">
        <f t="shared" si="569"/>
        <v>#N/A</v>
      </c>
      <c r="OD92" s="146" t="e">
        <f t="shared" si="569"/>
        <v>#N/A</v>
      </c>
      <c r="OE92" s="146" t="e">
        <f t="shared" si="569"/>
        <v>#N/A</v>
      </c>
      <c r="OF92" s="146" t="e">
        <f t="shared" si="569"/>
        <v>#N/A</v>
      </c>
      <c r="OG92" s="146" t="e">
        <f t="shared" si="569"/>
        <v>#N/A</v>
      </c>
      <c r="OH92" s="146" t="e">
        <f t="shared" si="569"/>
        <v>#N/A</v>
      </c>
      <c r="OI92" s="146" t="e">
        <f t="shared" si="569"/>
        <v>#N/A</v>
      </c>
      <c r="OJ92" s="146" t="e">
        <f t="shared" si="569"/>
        <v>#N/A</v>
      </c>
      <c r="OK92" s="146" t="e">
        <f t="shared" si="569"/>
        <v>#N/A</v>
      </c>
      <c r="OL92" s="146" t="e">
        <f t="shared" si="593"/>
        <v>#N/A</v>
      </c>
      <c r="OM92" s="146" t="e">
        <f t="shared" si="593"/>
        <v>#N/A</v>
      </c>
      <c r="ON92" s="146" t="e">
        <f t="shared" si="593"/>
        <v>#N/A</v>
      </c>
      <c r="OO92" s="146" t="e">
        <f t="shared" si="593"/>
        <v>#N/A</v>
      </c>
      <c r="OP92" s="146" t="e">
        <f t="shared" si="593"/>
        <v>#N/A</v>
      </c>
      <c r="OQ92" s="146" t="e">
        <f t="shared" si="593"/>
        <v>#N/A</v>
      </c>
      <c r="OR92" s="146" t="e">
        <f t="shared" si="593"/>
        <v>#N/A</v>
      </c>
      <c r="OS92" s="146" t="e">
        <f t="shared" si="593"/>
        <v>#N/A</v>
      </c>
      <c r="OT92" s="146" t="e">
        <f t="shared" si="593"/>
        <v>#N/A</v>
      </c>
      <c r="OU92" s="146" t="e">
        <f t="shared" si="593"/>
        <v>#N/A</v>
      </c>
      <c r="OV92" s="146" t="e">
        <f t="shared" si="593"/>
        <v>#N/A</v>
      </c>
      <c r="OW92" s="146" t="e">
        <f t="shared" si="593"/>
        <v>#N/A</v>
      </c>
      <c r="OX92" s="146" t="e">
        <f t="shared" si="593"/>
        <v>#N/A</v>
      </c>
      <c r="OY92" s="146" t="e">
        <f t="shared" si="593"/>
        <v>#N/A</v>
      </c>
      <c r="OZ92" s="146" t="e">
        <f t="shared" si="593"/>
        <v>#N/A</v>
      </c>
      <c r="PA92" s="146" t="e">
        <f t="shared" si="367"/>
        <v>#N/A</v>
      </c>
      <c r="PB92" s="146" t="e">
        <f t="shared" si="589"/>
        <v>#N/A</v>
      </c>
      <c r="PC92" s="146" t="e">
        <f t="shared" si="589"/>
        <v>#N/A</v>
      </c>
      <c r="PD92" s="146" t="e">
        <f t="shared" si="589"/>
        <v>#N/A</v>
      </c>
      <c r="PE92" s="146" t="e">
        <f t="shared" si="589"/>
        <v>#N/A</v>
      </c>
      <c r="PF92" s="146" t="e">
        <f t="shared" si="589"/>
        <v>#N/A</v>
      </c>
      <c r="PG92" s="146" t="e">
        <f t="shared" si="589"/>
        <v>#N/A</v>
      </c>
      <c r="PH92" s="146" t="e">
        <f t="shared" si="589"/>
        <v>#N/A</v>
      </c>
      <c r="PI92" s="146" t="e">
        <f t="shared" si="589"/>
        <v>#N/A</v>
      </c>
    </row>
    <row r="93" spans="1:425" hidden="1" x14ac:dyDescent="0.45">
      <c r="A93" s="4">
        <v>90</v>
      </c>
      <c r="B93" s="319" t="str">
        <f>IFERROR(_xlfn.LOGNORM.INV(VLookups!$B$22,LN($G93),LN($K93)),"")</f>
        <v/>
      </c>
      <c r="C93" s="81"/>
      <c r="D93" s="319" t="str">
        <f>IFERROR(_xlfn.LOGNORM.INV(VLookups!$B$23,LN($G93),LN($K93)),"")</f>
        <v/>
      </c>
      <c r="E93" s="32" t="str">
        <f t="shared" si="350"/>
        <v/>
      </c>
      <c r="F93" s="32" t="str">
        <f t="shared" si="351"/>
        <v/>
      </c>
      <c r="G93" s="65" t="str">
        <f>IF(AND(C93&gt;0,NOT(ISBLANK(H93))),IF(VLOOKUP($C$3,VLookups!$A$17:$B$18,2,FALSE),C93*VLOOKUP(H93,VLookups!$A$4:$B$13,2,FALSE),C93),"")</f>
        <v/>
      </c>
      <c r="H93" s="21"/>
      <c r="I93" s="53"/>
      <c r="J93" s="237"/>
      <c r="K93" s="320" t="str">
        <f>IF(C93&gt;0,IF(ISBLANK(J93),IF(ISBLANK(H93),"",VLOOKUP(H93,VLookups!$A$4:$C$13,3,FALSE)),J93),"")</f>
        <v/>
      </c>
      <c r="L93" s="320" t="str">
        <f t="shared" si="352"/>
        <v/>
      </c>
      <c r="M93" s="67" t="str">
        <f t="shared" si="353"/>
        <v/>
      </c>
      <c r="N93" s="81"/>
      <c r="O93" s="230" t="str">
        <f>IF(AND(N93&gt;0,C93&gt;0,NOT(K93="")),ABS(VLOOKUP($N$1,VLookups!$A$27:$B$28,2,FALSE)-_xlfn.LOGNORM.DIST(N93,LN(G93),LN(K93),TRUE)),"")</f>
        <v/>
      </c>
      <c r="P93" s="80" t="str">
        <f>IF(AND($B93&gt;0,$C93&gt;0,$D93&gt;0,NOT(ISBLANK($H93))),_xlfn.LOGNORM.INV(ABS(VLOOKUP($N$1,VLookups!$A$27:$B$28,2,FALSE)-P$3),LN($G93),LN($K93)),"")</f>
        <v/>
      </c>
      <c r="Q93" s="79" t="str">
        <f>IF(AND($B93&gt;0,$C93&gt;0,$D93&gt;0,NOT(ISBLANK($H93))),_xlfn.LOGNORM.INV(ABS(VLOOKUP($N$1,VLookups!$A$27:$B$28,2,FALSE)-Q$3),LN($G93),LN($K93)),"")</f>
        <v/>
      </c>
      <c r="R93" s="80" t="str">
        <f>IF(AND($B93&gt;0,$C93&gt;0,$D93&gt;0,NOT(ISBLANK($H93))),_xlfn.LOGNORM.INV(ABS(VLOOKUP($N$1,VLookups!$A$27:$B$28,2,FALSE)-R$3),LN($G93),LN($K93)),"")</f>
        <v/>
      </c>
      <c r="S93" s="79" t="str">
        <f>IF(AND($B93&gt;0,$C93&gt;0,$D93&gt;0,NOT(ISBLANK($H93))),_xlfn.LOGNORM.INV(ABS(VLOOKUP($N$1,VLookups!$A$27:$B$28,2,FALSE)-S$3),LN($G93),LN($K93)),"")</f>
        <v/>
      </c>
      <c r="T93" s="80" t="str">
        <f>IF(AND($B93&gt;0,$C93&gt;0,$D93&gt;0,NOT(ISBLANK($H93))),_xlfn.LOGNORM.INV(ABS(VLOOKUP($N$1,VLookups!$A$27:$B$28,2,FALSE)-T$3),LN($G93),LN($K93)),"")</f>
        <v/>
      </c>
      <c r="U93" s="79" t="str">
        <f>IF(AND($B93&gt;0,$C93&gt;0,$D93&gt;0,NOT(ISBLANK($H93))),_xlfn.LOGNORM.INV(ABS(VLOOKUP($N$1,VLookups!$A$27:$B$28,2,FALSE)-U$3),LN($G93),LN($K93)),"")</f>
        <v/>
      </c>
      <c r="V93" s="5"/>
      <c r="W93" s="145" t="str">
        <f t="shared" si="354"/>
        <v/>
      </c>
      <c r="X93" s="145" t="str">
        <f t="shared" si="355"/>
        <v/>
      </c>
      <c r="Y93" s="46" t="str">
        <f t="shared" ref="Y93" si="601">IF(ISNONTEXT($W93),X93+$W93,"")</f>
        <v/>
      </c>
      <c r="Z93" s="46" t="str">
        <f t="shared" si="369"/>
        <v/>
      </c>
      <c r="AA93" s="46" t="str">
        <f t="shared" si="370"/>
        <v/>
      </c>
      <c r="AB93" s="46" t="str">
        <f t="shared" si="371"/>
        <v/>
      </c>
      <c r="AC93" s="46" t="str">
        <f t="shared" si="372"/>
        <v/>
      </c>
      <c r="AD93" s="46" t="str">
        <f t="shared" si="373"/>
        <v/>
      </c>
      <c r="AE93" s="46" t="str">
        <f t="shared" si="374"/>
        <v/>
      </c>
      <c r="AF93" s="46" t="str">
        <f t="shared" si="375"/>
        <v/>
      </c>
      <c r="AG93" s="46" t="str">
        <f t="shared" si="376"/>
        <v/>
      </c>
      <c r="AH93" s="46" t="str">
        <f t="shared" si="377"/>
        <v/>
      </c>
      <c r="AI93" s="46" t="str">
        <f t="shared" si="378"/>
        <v/>
      </c>
      <c r="AJ93" s="46" t="str">
        <f t="shared" si="379"/>
        <v/>
      </c>
      <c r="AK93" s="46" t="str">
        <f t="shared" si="380"/>
        <v/>
      </c>
      <c r="AL93" s="46" t="str">
        <f t="shared" si="381"/>
        <v/>
      </c>
      <c r="AM93" s="46" t="str">
        <f t="shared" si="382"/>
        <v/>
      </c>
      <c r="AN93" s="46" t="str">
        <f t="shared" si="383"/>
        <v/>
      </c>
      <c r="AO93" s="46" t="str">
        <f t="shared" si="384"/>
        <v/>
      </c>
      <c r="AP93" s="46" t="str">
        <f t="shared" si="385"/>
        <v/>
      </c>
      <c r="AQ93" s="46" t="str">
        <f t="shared" si="386"/>
        <v/>
      </c>
      <c r="AR93" s="46" t="str">
        <f t="shared" si="387"/>
        <v/>
      </c>
      <c r="AS93" s="46" t="str">
        <f t="shared" si="388"/>
        <v/>
      </c>
      <c r="AT93" s="46" t="str">
        <f t="shared" si="389"/>
        <v/>
      </c>
      <c r="AU93" s="46" t="str">
        <f t="shared" si="390"/>
        <v/>
      </c>
      <c r="AV93" s="46" t="str">
        <f t="shared" si="391"/>
        <v/>
      </c>
      <c r="AW93" s="46" t="str">
        <f t="shared" si="392"/>
        <v/>
      </c>
      <c r="AX93" s="46" t="str">
        <f t="shared" si="393"/>
        <v/>
      </c>
      <c r="AY93" s="46" t="str">
        <f t="shared" si="394"/>
        <v/>
      </c>
      <c r="AZ93" s="46" t="str">
        <f t="shared" si="395"/>
        <v/>
      </c>
      <c r="BA93" s="46" t="str">
        <f t="shared" si="396"/>
        <v/>
      </c>
      <c r="BB93" s="46" t="str">
        <f t="shared" si="397"/>
        <v/>
      </c>
      <c r="BC93" s="46" t="str">
        <f t="shared" si="398"/>
        <v/>
      </c>
      <c r="BD93" s="46" t="str">
        <f t="shared" si="399"/>
        <v/>
      </c>
      <c r="BE93" s="46" t="str">
        <f t="shared" si="400"/>
        <v/>
      </c>
      <c r="BF93" s="46" t="str">
        <f t="shared" si="401"/>
        <v/>
      </c>
      <c r="BG93" s="46" t="str">
        <f t="shared" si="402"/>
        <v/>
      </c>
      <c r="BH93" s="46" t="str">
        <f t="shared" si="403"/>
        <v/>
      </c>
      <c r="BI93" s="46" t="str">
        <f t="shared" si="404"/>
        <v/>
      </c>
      <c r="BJ93" s="46" t="str">
        <f t="shared" si="405"/>
        <v/>
      </c>
      <c r="BK93" s="46" t="str">
        <f t="shared" si="406"/>
        <v/>
      </c>
      <c r="BL93" s="46" t="str">
        <f t="shared" si="407"/>
        <v/>
      </c>
      <c r="BM93" s="46" t="str">
        <f t="shared" si="408"/>
        <v/>
      </c>
      <c r="BN93" s="46" t="str">
        <f t="shared" si="409"/>
        <v/>
      </c>
      <c r="BO93" s="46" t="str">
        <f t="shared" si="410"/>
        <v/>
      </c>
      <c r="BP93" s="46" t="str">
        <f t="shared" si="411"/>
        <v/>
      </c>
      <c r="BQ93" s="46" t="str">
        <f t="shared" si="412"/>
        <v/>
      </c>
      <c r="BR93" s="46" t="str">
        <f t="shared" si="413"/>
        <v/>
      </c>
      <c r="BS93" s="46" t="str">
        <f t="shared" si="414"/>
        <v/>
      </c>
      <c r="BT93" s="46" t="str">
        <f t="shared" si="415"/>
        <v/>
      </c>
      <c r="BU93" s="46" t="str">
        <f t="shared" si="416"/>
        <v/>
      </c>
      <c r="BV93" s="46" t="str">
        <f t="shared" si="417"/>
        <v/>
      </c>
      <c r="BW93" s="46" t="str">
        <f t="shared" si="418"/>
        <v/>
      </c>
      <c r="BX93" s="46" t="str">
        <f t="shared" si="419"/>
        <v/>
      </c>
      <c r="BY93" s="46" t="str">
        <f t="shared" si="420"/>
        <v/>
      </c>
      <c r="BZ93" s="46" t="str">
        <f t="shared" si="421"/>
        <v/>
      </c>
      <c r="CA93" s="46" t="str">
        <f t="shared" si="422"/>
        <v/>
      </c>
      <c r="CB93" s="46" t="str">
        <f t="shared" si="423"/>
        <v/>
      </c>
      <c r="CC93" s="46" t="str">
        <f t="shared" si="424"/>
        <v/>
      </c>
      <c r="CD93" s="46" t="str">
        <f t="shared" si="425"/>
        <v/>
      </c>
      <c r="CE93" s="46" t="str">
        <f t="shared" si="426"/>
        <v/>
      </c>
      <c r="CF93" s="46" t="str">
        <f t="shared" si="427"/>
        <v/>
      </c>
      <c r="CG93" s="46" t="str">
        <f t="shared" si="428"/>
        <v/>
      </c>
      <c r="CH93" s="46" t="str">
        <f t="shared" si="429"/>
        <v/>
      </c>
      <c r="CI93" s="46" t="str">
        <f t="shared" si="430"/>
        <v/>
      </c>
      <c r="CJ93" s="46" t="str">
        <f t="shared" si="431"/>
        <v/>
      </c>
      <c r="CK93" s="46" t="str">
        <f t="shared" si="362"/>
        <v/>
      </c>
      <c r="CL93" s="46" t="str">
        <f t="shared" si="432"/>
        <v/>
      </c>
      <c r="CM93" s="46" t="str">
        <f t="shared" si="433"/>
        <v/>
      </c>
      <c r="CN93" s="46" t="str">
        <f t="shared" si="434"/>
        <v/>
      </c>
      <c r="CO93" s="46" t="str">
        <f t="shared" si="435"/>
        <v/>
      </c>
      <c r="CP93" s="46" t="str">
        <f t="shared" si="436"/>
        <v/>
      </c>
      <c r="CQ93" s="46" t="str">
        <f t="shared" si="437"/>
        <v/>
      </c>
      <c r="CR93" s="46" t="str">
        <f t="shared" si="438"/>
        <v/>
      </c>
      <c r="CS93" s="46" t="str">
        <f t="shared" si="439"/>
        <v/>
      </c>
      <c r="CT93" s="46" t="str">
        <f t="shared" si="440"/>
        <v/>
      </c>
      <c r="CU93" s="46" t="str">
        <f t="shared" si="441"/>
        <v/>
      </c>
      <c r="CV93" s="46" t="str">
        <f t="shared" si="442"/>
        <v/>
      </c>
      <c r="CW93" s="46" t="str">
        <f t="shared" si="443"/>
        <v/>
      </c>
      <c r="CX93" s="46" t="str">
        <f t="shared" si="444"/>
        <v/>
      </c>
      <c r="CY93" s="46" t="str">
        <f t="shared" si="445"/>
        <v/>
      </c>
      <c r="CZ93" s="46" t="str">
        <f t="shared" si="446"/>
        <v/>
      </c>
      <c r="DA93" s="46" t="str">
        <f t="shared" si="447"/>
        <v/>
      </c>
      <c r="DB93" s="46" t="str">
        <f t="shared" si="448"/>
        <v/>
      </c>
      <c r="DC93" s="46" t="str">
        <f t="shared" si="449"/>
        <v/>
      </c>
      <c r="DD93" s="46" t="str">
        <f t="shared" si="450"/>
        <v/>
      </c>
      <c r="DE93" s="46" t="str">
        <f t="shared" si="451"/>
        <v/>
      </c>
      <c r="DF93" s="46" t="str">
        <f t="shared" si="452"/>
        <v/>
      </c>
      <c r="DG93" s="46" t="str">
        <f t="shared" si="453"/>
        <v/>
      </c>
      <c r="DH93" s="46" t="str">
        <f t="shared" si="454"/>
        <v/>
      </c>
      <c r="DI93" s="46" t="str">
        <f t="shared" si="455"/>
        <v/>
      </c>
      <c r="DJ93" s="46" t="str">
        <f t="shared" si="456"/>
        <v/>
      </c>
      <c r="DK93" s="46" t="str">
        <f t="shared" si="457"/>
        <v/>
      </c>
      <c r="DL93" s="46" t="str">
        <f t="shared" si="458"/>
        <v/>
      </c>
      <c r="DM93" s="46" t="str">
        <f t="shared" si="459"/>
        <v/>
      </c>
      <c r="DN93" s="46" t="str">
        <f t="shared" si="460"/>
        <v/>
      </c>
      <c r="DO93" s="46" t="str">
        <f t="shared" si="461"/>
        <v/>
      </c>
      <c r="DP93" s="46" t="str">
        <f t="shared" si="462"/>
        <v/>
      </c>
      <c r="DQ93" s="46" t="str">
        <f t="shared" si="463"/>
        <v/>
      </c>
      <c r="DR93" s="46" t="str">
        <f t="shared" si="464"/>
        <v/>
      </c>
      <c r="DS93" s="46" t="str">
        <f t="shared" si="465"/>
        <v/>
      </c>
      <c r="DT93" s="46" t="str">
        <f t="shared" si="466"/>
        <v/>
      </c>
      <c r="DU93" s="46" t="str">
        <f t="shared" si="467"/>
        <v/>
      </c>
      <c r="DV93" s="46" t="str">
        <f t="shared" si="468"/>
        <v/>
      </c>
      <c r="DW93" s="46" t="str">
        <f t="shared" si="469"/>
        <v/>
      </c>
      <c r="DX93" s="46" t="str">
        <f t="shared" si="470"/>
        <v/>
      </c>
      <c r="DY93" s="46" t="str">
        <f t="shared" si="471"/>
        <v/>
      </c>
      <c r="DZ93" s="46" t="str">
        <f t="shared" si="472"/>
        <v/>
      </c>
      <c r="EA93" s="46" t="str">
        <f t="shared" si="473"/>
        <v/>
      </c>
      <c r="EB93" s="46" t="str">
        <f t="shared" si="474"/>
        <v/>
      </c>
      <c r="EC93" s="46" t="str">
        <f t="shared" si="475"/>
        <v/>
      </c>
      <c r="ED93" s="46" t="str">
        <f t="shared" si="476"/>
        <v/>
      </c>
      <c r="EE93" s="46" t="str">
        <f t="shared" si="477"/>
        <v/>
      </c>
      <c r="EF93" s="46" t="str">
        <f t="shared" si="478"/>
        <v/>
      </c>
      <c r="EG93" s="46" t="str">
        <f t="shared" si="479"/>
        <v/>
      </c>
      <c r="EH93" s="46" t="str">
        <f t="shared" si="480"/>
        <v/>
      </c>
      <c r="EI93" s="46" t="str">
        <f t="shared" si="481"/>
        <v/>
      </c>
      <c r="EJ93" s="46" t="str">
        <f t="shared" si="482"/>
        <v/>
      </c>
      <c r="EK93" s="46" t="str">
        <f t="shared" si="483"/>
        <v/>
      </c>
      <c r="EL93" s="46" t="str">
        <f t="shared" si="484"/>
        <v/>
      </c>
      <c r="EM93" s="46" t="str">
        <f t="shared" si="485"/>
        <v/>
      </c>
      <c r="EN93" s="46" t="str">
        <f t="shared" si="486"/>
        <v/>
      </c>
      <c r="EO93" s="46" t="str">
        <f t="shared" si="487"/>
        <v/>
      </c>
      <c r="EP93" s="46" t="str">
        <f t="shared" si="488"/>
        <v/>
      </c>
      <c r="EQ93" s="46" t="str">
        <f t="shared" si="489"/>
        <v/>
      </c>
      <c r="ER93" s="46" t="str">
        <f t="shared" si="490"/>
        <v/>
      </c>
      <c r="ES93" s="46" t="str">
        <f t="shared" si="491"/>
        <v/>
      </c>
      <c r="ET93" s="46" t="str">
        <f t="shared" si="492"/>
        <v/>
      </c>
      <c r="EU93" s="46" t="str">
        <f t="shared" si="493"/>
        <v/>
      </c>
      <c r="EV93" s="46" t="str">
        <f t="shared" si="494"/>
        <v/>
      </c>
      <c r="EW93" s="46" t="str">
        <f t="shared" si="363"/>
        <v/>
      </c>
      <c r="EX93" s="46" t="str">
        <f t="shared" si="495"/>
        <v/>
      </c>
      <c r="EY93" s="46" t="str">
        <f t="shared" si="496"/>
        <v/>
      </c>
      <c r="EZ93" s="46" t="str">
        <f t="shared" si="497"/>
        <v/>
      </c>
      <c r="FA93" s="46" t="str">
        <f t="shared" si="498"/>
        <v/>
      </c>
      <c r="FB93" s="46" t="str">
        <f t="shared" si="499"/>
        <v/>
      </c>
      <c r="FC93" s="46" t="str">
        <f t="shared" si="500"/>
        <v/>
      </c>
      <c r="FD93" s="46" t="str">
        <f t="shared" si="501"/>
        <v/>
      </c>
      <c r="FE93" s="46" t="str">
        <f t="shared" si="502"/>
        <v/>
      </c>
      <c r="FF93" s="46" t="str">
        <f t="shared" si="503"/>
        <v/>
      </c>
      <c r="FG93" s="46" t="str">
        <f t="shared" si="504"/>
        <v/>
      </c>
      <c r="FH93" s="46" t="str">
        <f t="shared" si="505"/>
        <v/>
      </c>
      <c r="FI93" s="46" t="str">
        <f t="shared" si="506"/>
        <v/>
      </c>
      <c r="FJ93" s="46" t="str">
        <f t="shared" si="507"/>
        <v/>
      </c>
      <c r="FK93" s="46" t="str">
        <f t="shared" si="508"/>
        <v/>
      </c>
      <c r="FL93" s="46" t="str">
        <f t="shared" si="509"/>
        <v/>
      </c>
      <c r="FM93" s="46" t="str">
        <f t="shared" si="510"/>
        <v/>
      </c>
      <c r="FN93" s="46" t="str">
        <f t="shared" si="511"/>
        <v/>
      </c>
      <c r="FO93" s="46" t="str">
        <f t="shared" si="512"/>
        <v/>
      </c>
      <c r="FP93" s="46" t="str">
        <f t="shared" si="513"/>
        <v/>
      </c>
      <c r="FQ93" s="46" t="str">
        <f t="shared" si="514"/>
        <v/>
      </c>
      <c r="FR93" s="46" t="str">
        <f t="shared" si="515"/>
        <v/>
      </c>
      <c r="FS93" s="46" t="str">
        <f t="shared" si="516"/>
        <v/>
      </c>
      <c r="FT93" s="46" t="str">
        <f t="shared" si="517"/>
        <v/>
      </c>
      <c r="FU93" s="46" t="str">
        <f t="shared" si="518"/>
        <v/>
      </c>
      <c r="FV93" s="46" t="str">
        <f t="shared" si="519"/>
        <v/>
      </c>
      <c r="FW93" s="46" t="str">
        <f t="shared" si="520"/>
        <v/>
      </c>
      <c r="FX93" s="46" t="str">
        <f t="shared" si="521"/>
        <v/>
      </c>
      <c r="FY93" s="46" t="str">
        <f t="shared" si="522"/>
        <v/>
      </c>
      <c r="FZ93" s="46" t="str">
        <f t="shared" si="523"/>
        <v/>
      </c>
      <c r="GA93" s="46" t="str">
        <f t="shared" si="524"/>
        <v/>
      </c>
      <c r="GB93" s="46" t="str">
        <f t="shared" si="525"/>
        <v/>
      </c>
      <c r="GC93" s="46" t="str">
        <f t="shared" si="526"/>
        <v/>
      </c>
      <c r="GD93" s="46" t="str">
        <f t="shared" si="527"/>
        <v/>
      </c>
      <c r="GE93" s="46" t="str">
        <f t="shared" si="528"/>
        <v/>
      </c>
      <c r="GF93" s="46" t="str">
        <f t="shared" si="529"/>
        <v/>
      </c>
      <c r="GG93" s="46" t="str">
        <f t="shared" si="530"/>
        <v/>
      </c>
      <c r="GH93" s="46" t="str">
        <f t="shared" si="531"/>
        <v/>
      </c>
      <c r="GI93" s="46" t="str">
        <f t="shared" si="532"/>
        <v/>
      </c>
      <c r="GJ93" s="46" t="str">
        <f t="shared" si="533"/>
        <v/>
      </c>
      <c r="GK93" s="46" t="str">
        <f t="shared" si="534"/>
        <v/>
      </c>
      <c r="GL93" s="46" t="str">
        <f t="shared" si="535"/>
        <v/>
      </c>
      <c r="GM93" s="46" t="str">
        <f t="shared" si="536"/>
        <v/>
      </c>
      <c r="GN93" s="46" t="str">
        <f t="shared" si="537"/>
        <v/>
      </c>
      <c r="GO93" s="46" t="str">
        <f t="shared" si="538"/>
        <v/>
      </c>
      <c r="GP93" s="46" t="str">
        <f t="shared" si="539"/>
        <v/>
      </c>
      <c r="GQ93" s="46" t="str">
        <f t="shared" si="540"/>
        <v/>
      </c>
      <c r="GR93" s="46" t="str">
        <f t="shared" si="541"/>
        <v/>
      </c>
      <c r="GS93" s="46" t="str">
        <f t="shared" si="542"/>
        <v/>
      </c>
      <c r="GT93" s="46" t="str">
        <f t="shared" si="543"/>
        <v/>
      </c>
      <c r="GU93" s="46" t="str">
        <f t="shared" si="544"/>
        <v/>
      </c>
      <c r="GV93" s="46" t="str">
        <f t="shared" si="545"/>
        <v/>
      </c>
      <c r="GW93" s="46" t="str">
        <f t="shared" si="546"/>
        <v/>
      </c>
      <c r="GX93" s="46" t="str">
        <f t="shared" si="547"/>
        <v/>
      </c>
      <c r="GY93" s="46" t="str">
        <f t="shared" si="548"/>
        <v/>
      </c>
      <c r="GZ93" s="46" t="str">
        <f t="shared" si="549"/>
        <v/>
      </c>
      <c r="HA93" s="46" t="str">
        <f t="shared" si="550"/>
        <v/>
      </c>
      <c r="HB93" s="46" t="str">
        <f t="shared" si="551"/>
        <v/>
      </c>
      <c r="HC93" s="46" t="str">
        <f t="shared" si="552"/>
        <v/>
      </c>
      <c r="HD93" s="46" t="str">
        <f t="shared" si="553"/>
        <v/>
      </c>
      <c r="HE93" s="46" t="str">
        <f t="shared" si="554"/>
        <v/>
      </c>
      <c r="HF93" s="46" t="str">
        <f t="shared" si="555"/>
        <v/>
      </c>
      <c r="HG93" s="46" t="str">
        <f t="shared" si="556"/>
        <v/>
      </c>
      <c r="HH93" s="46" t="str">
        <f t="shared" si="557"/>
        <v/>
      </c>
      <c r="HI93" s="46" t="str">
        <f t="shared" si="364"/>
        <v/>
      </c>
      <c r="HJ93" s="46" t="str">
        <f t="shared" si="582"/>
        <v/>
      </c>
      <c r="HK93" s="46" t="str">
        <f t="shared" si="583"/>
        <v/>
      </c>
      <c r="HL93" s="46" t="str">
        <f t="shared" si="584"/>
        <v/>
      </c>
      <c r="HM93" s="46" t="str">
        <f t="shared" si="585"/>
        <v/>
      </c>
      <c r="HN93" s="46" t="str">
        <f t="shared" si="586"/>
        <v/>
      </c>
      <c r="HO93" s="46" t="str">
        <f t="shared" si="587"/>
        <v/>
      </c>
      <c r="HP93" s="46" t="str">
        <f t="shared" si="588"/>
        <v/>
      </c>
      <c r="HQ93" s="146" t="e">
        <f t="shared" si="348"/>
        <v>#N/A</v>
      </c>
      <c r="HR93" s="146" t="e">
        <f t="shared" ref="HR93:HT103" si="602">IF(ISNONTEXT($K93),_xlfn.LOGNORM.DIST(Y93,LN($G93),LN($K93),FALSE),NA())</f>
        <v>#N/A</v>
      </c>
      <c r="HS93" s="146" t="e">
        <f t="shared" si="602"/>
        <v>#N/A</v>
      </c>
      <c r="HT93" s="146" t="e">
        <f t="shared" si="602"/>
        <v>#N/A</v>
      </c>
      <c r="HU93" s="146" t="e">
        <f t="shared" si="576"/>
        <v>#N/A</v>
      </c>
      <c r="HV93" s="146" t="e">
        <f t="shared" si="576"/>
        <v>#N/A</v>
      </c>
      <c r="HW93" s="146" t="e">
        <f t="shared" si="576"/>
        <v>#N/A</v>
      </c>
      <c r="HX93" s="146" t="e">
        <f t="shared" si="576"/>
        <v>#N/A</v>
      </c>
      <c r="HY93" s="146" t="e">
        <f t="shared" si="576"/>
        <v>#N/A</v>
      </c>
      <c r="HZ93" s="146" t="e">
        <f t="shared" si="576"/>
        <v>#N/A</v>
      </c>
      <c r="IA93" s="146" t="e">
        <f t="shared" si="576"/>
        <v>#N/A</v>
      </c>
      <c r="IB93" s="146" t="e">
        <f t="shared" si="576"/>
        <v>#N/A</v>
      </c>
      <c r="IC93" s="146" t="e">
        <f t="shared" si="576"/>
        <v>#N/A</v>
      </c>
      <c r="ID93" s="146" t="e">
        <f t="shared" si="576"/>
        <v>#N/A</v>
      </c>
      <c r="IE93" s="146" t="e">
        <f t="shared" si="576"/>
        <v>#N/A</v>
      </c>
      <c r="IF93" s="146" t="e">
        <f t="shared" si="576"/>
        <v>#N/A</v>
      </c>
      <c r="IG93" s="146" t="e">
        <f t="shared" si="576"/>
        <v>#N/A</v>
      </c>
      <c r="IH93" s="146" t="e">
        <f t="shared" si="576"/>
        <v>#N/A</v>
      </c>
      <c r="II93" s="146" t="e">
        <f t="shared" si="576"/>
        <v>#N/A</v>
      </c>
      <c r="IJ93" s="146" t="e">
        <f t="shared" si="571"/>
        <v>#N/A</v>
      </c>
      <c r="IK93" s="146" t="e">
        <f t="shared" si="571"/>
        <v>#N/A</v>
      </c>
      <c r="IL93" s="146" t="e">
        <f t="shared" si="571"/>
        <v>#N/A</v>
      </c>
      <c r="IM93" s="146" t="e">
        <f t="shared" si="571"/>
        <v>#N/A</v>
      </c>
      <c r="IN93" s="146" t="e">
        <f t="shared" si="571"/>
        <v>#N/A</v>
      </c>
      <c r="IO93" s="146" t="e">
        <f t="shared" si="571"/>
        <v>#N/A</v>
      </c>
      <c r="IP93" s="146" t="e">
        <f t="shared" si="571"/>
        <v>#N/A</v>
      </c>
      <c r="IQ93" s="146" t="e">
        <f t="shared" si="571"/>
        <v>#N/A</v>
      </c>
      <c r="IR93" s="146" t="e">
        <f t="shared" si="571"/>
        <v>#N/A</v>
      </c>
      <c r="IS93" s="146" t="e">
        <f t="shared" si="571"/>
        <v>#N/A</v>
      </c>
      <c r="IT93" s="146" t="e">
        <f t="shared" si="571"/>
        <v>#N/A</v>
      </c>
      <c r="IU93" s="146" t="e">
        <f t="shared" si="571"/>
        <v>#N/A</v>
      </c>
      <c r="IV93" s="146" t="e">
        <f t="shared" si="571"/>
        <v>#N/A</v>
      </c>
      <c r="IW93" s="146" t="e">
        <f t="shared" si="571"/>
        <v>#N/A</v>
      </c>
      <c r="IX93" s="146" t="e">
        <f t="shared" si="571"/>
        <v>#N/A</v>
      </c>
      <c r="IY93" s="146" t="e">
        <f t="shared" si="567"/>
        <v>#N/A</v>
      </c>
      <c r="IZ93" s="146" t="e">
        <f t="shared" si="567"/>
        <v>#N/A</v>
      </c>
      <c r="JA93" s="146" t="e">
        <f t="shared" si="567"/>
        <v>#N/A</v>
      </c>
      <c r="JB93" s="146" t="e">
        <f t="shared" si="567"/>
        <v>#N/A</v>
      </c>
      <c r="JC93" s="146" t="e">
        <f t="shared" si="567"/>
        <v>#N/A</v>
      </c>
      <c r="JD93" s="146" t="e">
        <f t="shared" si="567"/>
        <v>#N/A</v>
      </c>
      <c r="JE93" s="146" t="e">
        <f t="shared" si="567"/>
        <v>#N/A</v>
      </c>
      <c r="JF93" s="146" t="e">
        <f t="shared" si="567"/>
        <v>#N/A</v>
      </c>
      <c r="JG93" s="146" t="e">
        <f t="shared" si="567"/>
        <v>#N/A</v>
      </c>
      <c r="JH93" s="146" t="e">
        <f t="shared" si="567"/>
        <v>#N/A</v>
      </c>
      <c r="JI93" s="146" t="e">
        <f t="shared" si="567"/>
        <v>#N/A</v>
      </c>
      <c r="JJ93" s="146" t="e">
        <f t="shared" si="567"/>
        <v>#N/A</v>
      </c>
      <c r="JK93" s="146" t="e">
        <f t="shared" si="567"/>
        <v>#N/A</v>
      </c>
      <c r="JL93" s="146" t="e">
        <f t="shared" si="567"/>
        <v>#N/A</v>
      </c>
      <c r="JM93" s="146" t="e">
        <f t="shared" si="567"/>
        <v>#N/A</v>
      </c>
      <c r="JN93" s="146" t="e">
        <f t="shared" si="591"/>
        <v>#N/A</v>
      </c>
      <c r="JO93" s="146" t="e">
        <f t="shared" si="591"/>
        <v>#N/A</v>
      </c>
      <c r="JP93" s="146" t="e">
        <f t="shared" si="591"/>
        <v>#N/A</v>
      </c>
      <c r="JQ93" s="146" t="e">
        <f t="shared" si="591"/>
        <v>#N/A</v>
      </c>
      <c r="JR93" s="146" t="e">
        <f t="shared" si="591"/>
        <v>#N/A</v>
      </c>
      <c r="JS93" s="146" t="e">
        <f t="shared" si="591"/>
        <v>#N/A</v>
      </c>
      <c r="JT93" s="146" t="e">
        <f t="shared" si="591"/>
        <v>#N/A</v>
      </c>
      <c r="JU93" s="146" t="e">
        <f t="shared" si="591"/>
        <v>#N/A</v>
      </c>
      <c r="JV93" s="146" t="e">
        <f t="shared" si="591"/>
        <v>#N/A</v>
      </c>
      <c r="JW93" s="146" t="e">
        <f t="shared" si="591"/>
        <v>#N/A</v>
      </c>
      <c r="JX93" s="146" t="e">
        <f t="shared" si="591"/>
        <v>#N/A</v>
      </c>
      <c r="JY93" s="146" t="e">
        <f t="shared" si="591"/>
        <v>#N/A</v>
      </c>
      <c r="JZ93" s="146" t="e">
        <f t="shared" si="591"/>
        <v>#N/A</v>
      </c>
      <c r="KA93" s="146" t="e">
        <f t="shared" si="591"/>
        <v>#N/A</v>
      </c>
      <c r="KB93" s="146" t="e">
        <f t="shared" si="591"/>
        <v>#N/A</v>
      </c>
      <c r="KC93" s="146" t="e">
        <f t="shared" si="365"/>
        <v>#N/A</v>
      </c>
      <c r="KD93" s="146" t="e">
        <f t="shared" ref="KD93:KF103" si="603">IF(ISNONTEXT($K93),_xlfn.LOGNORM.DIST(CK93,LN($G93),LN($K93),FALSE),NA())</f>
        <v>#N/A</v>
      </c>
      <c r="KE93" s="146" t="e">
        <f t="shared" si="603"/>
        <v>#N/A</v>
      </c>
      <c r="KF93" s="146" t="e">
        <f t="shared" si="603"/>
        <v>#N/A</v>
      </c>
      <c r="KG93" s="146" t="e">
        <f t="shared" si="577"/>
        <v>#N/A</v>
      </c>
      <c r="KH93" s="146" t="e">
        <f t="shared" si="577"/>
        <v>#N/A</v>
      </c>
      <c r="KI93" s="146" t="e">
        <f t="shared" si="577"/>
        <v>#N/A</v>
      </c>
      <c r="KJ93" s="146" t="e">
        <f t="shared" si="577"/>
        <v>#N/A</v>
      </c>
      <c r="KK93" s="146" t="e">
        <f t="shared" si="577"/>
        <v>#N/A</v>
      </c>
      <c r="KL93" s="146" t="e">
        <f t="shared" si="577"/>
        <v>#N/A</v>
      </c>
      <c r="KM93" s="146" t="e">
        <f t="shared" si="577"/>
        <v>#N/A</v>
      </c>
      <c r="KN93" s="146" t="e">
        <f t="shared" si="577"/>
        <v>#N/A</v>
      </c>
      <c r="KO93" s="146" t="e">
        <f t="shared" si="577"/>
        <v>#N/A</v>
      </c>
      <c r="KP93" s="146" t="e">
        <f t="shared" si="577"/>
        <v>#N/A</v>
      </c>
      <c r="KQ93" s="146" t="e">
        <f t="shared" si="577"/>
        <v>#N/A</v>
      </c>
      <c r="KR93" s="146" t="e">
        <f t="shared" si="577"/>
        <v>#N/A</v>
      </c>
      <c r="KS93" s="146" t="e">
        <f t="shared" si="577"/>
        <v>#N/A</v>
      </c>
      <c r="KT93" s="146" t="e">
        <f t="shared" si="577"/>
        <v>#N/A</v>
      </c>
      <c r="KU93" s="146" t="e">
        <f t="shared" si="577"/>
        <v>#N/A</v>
      </c>
      <c r="KV93" s="146" t="e">
        <f t="shared" si="572"/>
        <v>#N/A</v>
      </c>
      <c r="KW93" s="146" t="e">
        <f t="shared" si="572"/>
        <v>#N/A</v>
      </c>
      <c r="KX93" s="146" t="e">
        <f t="shared" si="572"/>
        <v>#N/A</v>
      </c>
      <c r="KY93" s="146" t="e">
        <f t="shared" si="572"/>
        <v>#N/A</v>
      </c>
      <c r="KZ93" s="146" t="e">
        <f t="shared" si="572"/>
        <v>#N/A</v>
      </c>
      <c r="LA93" s="146" t="e">
        <f t="shared" si="572"/>
        <v>#N/A</v>
      </c>
      <c r="LB93" s="146" t="e">
        <f t="shared" si="572"/>
        <v>#N/A</v>
      </c>
      <c r="LC93" s="146" t="e">
        <f t="shared" si="572"/>
        <v>#N/A</v>
      </c>
      <c r="LD93" s="146" t="e">
        <f t="shared" si="572"/>
        <v>#N/A</v>
      </c>
      <c r="LE93" s="146" t="e">
        <f t="shared" si="572"/>
        <v>#N/A</v>
      </c>
      <c r="LF93" s="146" t="e">
        <f t="shared" si="572"/>
        <v>#N/A</v>
      </c>
      <c r="LG93" s="146" t="e">
        <f t="shared" si="572"/>
        <v>#N/A</v>
      </c>
      <c r="LH93" s="146" t="e">
        <f t="shared" si="572"/>
        <v>#N/A</v>
      </c>
      <c r="LI93" s="146" t="e">
        <f t="shared" si="572"/>
        <v>#N/A</v>
      </c>
      <c r="LJ93" s="146" t="e">
        <f t="shared" si="572"/>
        <v>#N/A</v>
      </c>
      <c r="LK93" s="146" t="e">
        <f t="shared" si="568"/>
        <v>#N/A</v>
      </c>
      <c r="LL93" s="146" t="e">
        <f t="shared" si="568"/>
        <v>#N/A</v>
      </c>
      <c r="LM93" s="146" t="e">
        <f t="shared" si="568"/>
        <v>#N/A</v>
      </c>
      <c r="LN93" s="146" t="e">
        <f t="shared" si="568"/>
        <v>#N/A</v>
      </c>
      <c r="LO93" s="146" t="e">
        <f t="shared" si="568"/>
        <v>#N/A</v>
      </c>
      <c r="LP93" s="146" t="e">
        <f t="shared" si="568"/>
        <v>#N/A</v>
      </c>
      <c r="LQ93" s="146" t="e">
        <f t="shared" si="568"/>
        <v>#N/A</v>
      </c>
      <c r="LR93" s="146" t="e">
        <f t="shared" si="568"/>
        <v>#N/A</v>
      </c>
      <c r="LS93" s="146" t="e">
        <f t="shared" si="568"/>
        <v>#N/A</v>
      </c>
      <c r="LT93" s="146" t="e">
        <f t="shared" si="568"/>
        <v>#N/A</v>
      </c>
      <c r="LU93" s="146" t="e">
        <f t="shared" si="568"/>
        <v>#N/A</v>
      </c>
      <c r="LV93" s="146" t="e">
        <f t="shared" si="568"/>
        <v>#N/A</v>
      </c>
      <c r="LW93" s="146" t="e">
        <f t="shared" si="568"/>
        <v>#N/A</v>
      </c>
      <c r="LX93" s="146" t="e">
        <f t="shared" si="568"/>
        <v>#N/A</v>
      </c>
      <c r="LY93" s="146" t="e">
        <f t="shared" si="568"/>
        <v>#N/A</v>
      </c>
      <c r="LZ93" s="146" t="e">
        <f t="shared" si="592"/>
        <v>#N/A</v>
      </c>
      <c r="MA93" s="146" t="e">
        <f t="shared" si="592"/>
        <v>#N/A</v>
      </c>
      <c r="MB93" s="146" t="e">
        <f t="shared" si="592"/>
        <v>#N/A</v>
      </c>
      <c r="MC93" s="146" t="e">
        <f t="shared" si="592"/>
        <v>#N/A</v>
      </c>
      <c r="MD93" s="146" t="e">
        <f t="shared" si="592"/>
        <v>#N/A</v>
      </c>
      <c r="ME93" s="146" t="e">
        <f t="shared" si="592"/>
        <v>#N/A</v>
      </c>
      <c r="MF93" s="146" t="e">
        <f t="shared" si="592"/>
        <v>#N/A</v>
      </c>
      <c r="MG93" s="146" t="e">
        <f t="shared" si="592"/>
        <v>#N/A</v>
      </c>
      <c r="MH93" s="146" t="e">
        <f t="shared" si="592"/>
        <v>#N/A</v>
      </c>
      <c r="MI93" s="146" t="e">
        <f t="shared" si="592"/>
        <v>#N/A</v>
      </c>
      <c r="MJ93" s="146" t="e">
        <f t="shared" si="592"/>
        <v>#N/A</v>
      </c>
      <c r="MK93" s="146" t="e">
        <f t="shared" si="592"/>
        <v>#N/A</v>
      </c>
      <c r="ML93" s="146" t="e">
        <f t="shared" si="592"/>
        <v>#N/A</v>
      </c>
      <c r="MM93" s="146" t="e">
        <f t="shared" si="592"/>
        <v>#N/A</v>
      </c>
      <c r="MN93" s="146" t="e">
        <f t="shared" si="592"/>
        <v>#N/A</v>
      </c>
      <c r="MO93" s="146" t="e">
        <f t="shared" si="366"/>
        <v>#N/A</v>
      </c>
      <c r="MP93" s="146" t="e">
        <f t="shared" ref="MP93:MR103" si="604">IF(ISNONTEXT($K93),_xlfn.LOGNORM.DIST(EW93,LN($G93),LN($K93),FALSE),NA())</f>
        <v>#N/A</v>
      </c>
      <c r="MQ93" s="146" t="e">
        <f t="shared" si="604"/>
        <v>#N/A</v>
      </c>
      <c r="MR93" s="146" t="e">
        <f t="shared" si="604"/>
        <v>#N/A</v>
      </c>
      <c r="MS93" s="146" t="e">
        <f t="shared" si="578"/>
        <v>#N/A</v>
      </c>
      <c r="MT93" s="146" t="e">
        <f t="shared" si="578"/>
        <v>#N/A</v>
      </c>
      <c r="MU93" s="146" t="e">
        <f t="shared" si="578"/>
        <v>#N/A</v>
      </c>
      <c r="MV93" s="146" t="e">
        <f t="shared" si="578"/>
        <v>#N/A</v>
      </c>
      <c r="MW93" s="146" t="e">
        <f t="shared" si="578"/>
        <v>#N/A</v>
      </c>
      <c r="MX93" s="146" t="e">
        <f t="shared" si="578"/>
        <v>#N/A</v>
      </c>
      <c r="MY93" s="146" t="e">
        <f t="shared" si="578"/>
        <v>#N/A</v>
      </c>
      <c r="MZ93" s="146" t="e">
        <f t="shared" si="578"/>
        <v>#N/A</v>
      </c>
      <c r="NA93" s="146" t="e">
        <f t="shared" si="578"/>
        <v>#N/A</v>
      </c>
      <c r="NB93" s="146" t="e">
        <f t="shared" si="578"/>
        <v>#N/A</v>
      </c>
      <c r="NC93" s="146" t="e">
        <f t="shared" si="578"/>
        <v>#N/A</v>
      </c>
      <c r="ND93" s="146" t="e">
        <f t="shared" si="578"/>
        <v>#N/A</v>
      </c>
      <c r="NE93" s="146" t="e">
        <f t="shared" si="578"/>
        <v>#N/A</v>
      </c>
      <c r="NF93" s="146" t="e">
        <f t="shared" si="578"/>
        <v>#N/A</v>
      </c>
      <c r="NG93" s="146" t="e">
        <f t="shared" si="578"/>
        <v>#N/A</v>
      </c>
      <c r="NH93" s="146" t="e">
        <f t="shared" si="573"/>
        <v>#N/A</v>
      </c>
      <c r="NI93" s="146" t="e">
        <f t="shared" si="573"/>
        <v>#N/A</v>
      </c>
      <c r="NJ93" s="146" t="e">
        <f t="shared" si="573"/>
        <v>#N/A</v>
      </c>
      <c r="NK93" s="146" t="e">
        <f t="shared" si="573"/>
        <v>#N/A</v>
      </c>
      <c r="NL93" s="146" t="e">
        <f t="shared" si="573"/>
        <v>#N/A</v>
      </c>
      <c r="NM93" s="146" t="e">
        <f t="shared" si="573"/>
        <v>#N/A</v>
      </c>
      <c r="NN93" s="146" t="e">
        <f t="shared" si="573"/>
        <v>#N/A</v>
      </c>
      <c r="NO93" s="146" t="e">
        <f t="shared" si="573"/>
        <v>#N/A</v>
      </c>
      <c r="NP93" s="146" t="e">
        <f t="shared" si="573"/>
        <v>#N/A</v>
      </c>
      <c r="NQ93" s="146" t="e">
        <f t="shared" si="573"/>
        <v>#N/A</v>
      </c>
      <c r="NR93" s="146" t="e">
        <f t="shared" si="573"/>
        <v>#N/A</v>
      </c>
      <c r="NS93" s="146" t="e">
        <f t="shared" si="573"/>
        <v>#N/A</v>
      </c>
      <c r="NT93" s="146" t="e">
        <f t="shared" si="573"/>
        <v>#N/A</v>
      </c>
      <c r="NU93" s="146" t="e">
        <f t="shared" si="573"/>
        <v>#N/A</v>
      </c>
      <c r="NV93" s="146" t="e">
        <f t="shared" si="573"/>
        <v>#N/A</v>
      </c>
      <c r="NW93" s="146" t="e">
        <f t="shared" si="569"/>
        <v>#N/A</v>
      </c>
      <c r="NX93" s="146" t="e">
        <f t="shared" si="569"/>
        <v>#N/A</v>
      </c>
      <c r="NY93" s="146" t="e">
        <f t="shared" si="569"/>
        <v>#N/A</v>
      </c>
      <c r="NZ93" s="146" t="e">
        <f t="shared" si="569"/>
        <v>#N/A</v>
      </c>
      <c r="OA93" s="146" t="e">
        <f t="shared" si="569"/>
        <v>#N/A</v>
      </c>
      <c r="OB93" s="146" t="e">
        <f t="shared" si="569"/>
        <v>#N/A</v>
      </c>
      <c r="OC93" s="146" t="e">
        <f t="shared" si="569"/>
        <v>#N/A</v>
      </c>
      <c r="OD93" s="146" t="e">
        <f t="shared" si="569"/>
        <v>#N/A</v>
      </c>
      <c r="OE93" s="146" t="e">
        <f t="shared" si="569"/>
        <v>#N/A</v>
      </c>
      <c r="OF93" s="146" t="e">
        <f t="shared" si="569"/>
        <v>#N/A</v>
      </c>
      <c r="OG93" s="146" t="e">
        <f t="shared" si="569"/>
        <v>#N/A</v>
      </c>
      <c r="OH93" s="146" t="e">
        <f t="shared" si="569"/>
        <v>#N/A</v>
      </c>
      <c r="OI93" s="146" t="e">
        <f t="shared" si="569"/>
        <v>#N/A</v>
      </c>
      <c r="OJ93" s="146" t="e">
        <f t="shared" si="569"/>
        <v>#N/A</v>
      </c>
      <c r="OK93" s="146" t="e">
        <f t="shared" si="569"/>
        <v>#N/A</v>
      </c>
      <c r="OL93" s="146" t="e">
        <f t="shared" si="593"/>
        <v>#N/A</v>
      </c>
      <c r="OM93" s="146" t="e">
        <f t="shared" si="593"/>
        <v>#N/A</v>
      </c>
      <c r="ON93" s="146" t="e">
        <f t="shared" si="593"/>
        <v>#N/A</v>
      </c>
      <c r="OO93" s="146" t="e">
        <f t="shared" si="593"/>
        <v>#N/A</v>
      </c>
      <c r="OP93" s="146" t="e">
        <f t="shared" si="593"/>
        <v>#N/A</v>
      </c>
      <c r="OQ93" s="146" t="e">
        <f t="shared" si="593"/>
        <v>#N/A</v>
      </c>
      <c r="OR93" s="146" t="e">
        <f t="shared" si="593"/>
        <v>#N/A</v>
      </c>
      <c r="OS93" s="146" t="e">
        <f t="shared" si="593"/>
        <v>#N/A</v>
      </c>
      <c r="OT93" s="146" t="e">
        <f t="shared" si="593"/>
        <v>#N/A</v>
      </c>
      <c r="OU93" s="146" t="e">
        <f t="shared" si="593"/>
        <v>#N/A</v>
      </c>
      <c r="OV93" s="146" t="e">
        <f t="shared" si="593"/>
        <v>#N/A</v>
      </c>
      <c r="OW93" s="146" t="e">
        <f t="shared" si="593"/>
        <v>#N/A</v>
      </c>
      <c r="OX93" s="146" t="e">
        <f t="shared" si="593"/>
        <v>#N/A</v>
      </c>
      <c r="OY93" s="146" t="e">
        <f t="shared" si="593"/>
        <v>#N/A</v>
      </c>
      <c r="OZ93" s="146" t="e">
        <f t="shared" si="593"/>
        <v>#N/A</v>
      </c>
      <c r="PA93" s="146" t="e">
        <f t="shared" si="367"/>
        <v>#N/A</v>
      </c>
      <c r="PB93" s="146" t="e">
        <f t="shared" si="589"/>
        <v>#N/A</v>
      </c>
      <c r="PC93" s="146" t="e">
        <f t="shared" si="589"/>
        <v>#N/A</v>
      </c>
      <c r="PD93" s="146" t="e">
        <f t="shared" si="589"/>
        <v>#N/A</v>
      </c>
      <c r="PE93" s="146" t="e">
        <f t="shared" si="589"/>
        <v>#N/A</v>
      </c>
      <c r="PF93" s="146" t="e">
        <f t="shared" si="589"/>
        <v>#N/A</v>
      </c>
      <c r="PG93" s="146" t="e">
        <f t="shared" si="589"/>
        <v>#N/A</v>
      </c>
      <c r="PH93" s="146" t="e">
        <f t="shared" si="589"/>
        <v>#N/A</v>
      </c>
      <c r="PI93" s="146" t="e">
        <f t="shared" si="589"/>
        <v>#N/A</v>
      </c>
    </row>
    <row r="94" spans="1:425" hidden="1" x14ac:dyDescent="0.45">
      <c r="A94" s="4">
        <v>91</v>
      </c>
      <c r="B94" s="319" t="str">
        <f>IFERROR(_xlfn.LOGNORM.INV(VLookups!$B$22,LN($G94),LN($K94)),"")</f>
        <v/>
      </c>
      <c r="C94" s="81"/>
      <c r="D94" s="319" t="str">
        <f>IFERROR(_xlfn.LOGNORM.INV(VLookups!$B$23,LN($G94),LN($K94)),"")</f>
        <v/>
      </c>
      <c r="E94" s="32" t="str">
        <f t="shared" si="350"/>
        <v/>
      </c>
      <c r="F94" s="32" t="str">
        <f t="shared" si="351"/>
        <v/>
      </c>
      <c r="G94" s="65" t="str">
        <f>IF(AND(C94&gt;0,NOT(ISBLANK(H94))),IF(VLOOKUP($C$3,VLookups!$A$17:$B$18,2,FALSE),C94*VLOOKUP(H94,VLookups!$A$4:$B$13,2,FALSE),C94),"")</f>
        <v/>
      </c>
      <c r="H94" s="21"/>
      <c r="I94" s="53"/>
      <c r="J94" s="237"/>
      <c r="K94" s="320" t="str">
        <f>IF(C94&gt;0,IF(ISBLANK(J94),IF(ISBLANK(H94),"",VLOOKUP(H94,VLookups!$A$4:$C$13,3,FALSE)),J94),"")</f>
        <v/>
      </c>
      <c r="L94" s="320" t="str">
        <f t="shared" si="352"/>
        <v/>
      </c>
      <c r="M94" s="67" t="str">
        <f t="shared" si="353"/>
        <v/>
      </c>
      <c r="N94" s="81"/>
      <c r="O94" s="230" t="str">
        <f>IF(AND(N94&gt;0,C94&gt;0,NOT(K94="")),ABS(VLOOKUP($N$1,VLookups!$A$27:$B$28,2,FALSE)-_xlfn.LOGNORM.DIST(N94,LN(G94),LN(K94),TRUE)),"")</f>
        <v/>
      </c>
      <c r="P94" s="80" t="str">
        <f>IF(AND($B94&gt;0,$C94&gt;0,$D94&gt;0,NOT(ISBLANK($H94))),_xlfn.LOGNORM.INV(ABS(VLOOKUP($N$1,VLookups!$A$27:$B$28,2,FALSE)-P$3),LN($G94),LN($K94)),"")</f>
        <v/>
      </c>
      <c r="Q94" s="79" t="str">
        <f>IF(AND($B94&gt;0,$C94&gt;0,$D94&gt;0,NOT(ISBLANK($H94))),_xlfn.LOGNORM.INV(ABS(VLOOKUP($N$1,VLookups!$A$27:$B$28,2,FALSE)-Q$3),LN($G94),LN($K94)),"")</f>
        <v/>
      </c>
      <c r="R94" s="80" t="str">
        <f>IF(AND($B94&gt;0,$C94&gt;0,$D94&gt;0,NOT(ISBLANK($H94))),_xlfn.LOGNORM.INV(ABS(VLOOKUP($N$1,VLookups!$A$27:$B$28,2,FALSE)-R$3),LN($G94),LN($K94)),"")</f>
        <v/>
      </c>
      <c r="S94" s="79" t="str">
        <f>IF(AND($B94&gt;0,$C94&gt;0,$D94&gt;0,NOT(ISBLANK($H94))),_xlfn.LOGNORM.INV(ABS(VLOOKUP($N$1,VLookups!$A$27:$B$28,2,FALSE)-S$3),LN($G94),LN($K94)),"")</f>
        <v/>
      </c>
      <c r="T94" s="80" t="str">
        <f>IF(AND($B94&gt;0,$C94&gt;0,$D94&gt;0,NOT(ISBLANK($H94))),_xlfn.LOGNORM.INV(ABS(VLOOKUP($N$1,VLookups!$A$27:$B$28,2,FALSE)-T$3),LN($G94),LN($K94)),"")</f>
        <v/>
      </c>
      <c r="U94" s="79" t="str">
        <f>IF(AND($B94&gt;0,$C94&gt;0,$D94&gt;0,NOT(ISBLANK($H94))),_xlfn.LOGNORM.INV(ABS(VLOOKUP($N$1,VLookups!$A$27:$B$28,2,FALSE)-U$3),LN($G94),LN($K94)),"")</f>
        <v/>
      </c>
      <c r="V94" s="5"/>
      <c r="W94" s="145" t="str">
        <f t="shared" si="354"/>
        <v/>
      </c>
      <c r="X94" s="145" t="str">
        <f t="shared" si="355"/>
        <v/>
      </c>
      <c r="Y94" s="46" t="str">
        <f t="shared" ref="Y94" si="605">IF(ISNONTEXT($W94),X94+$W94,"")</f>
        <v/>
      </c>
      <c r="Z94" s="46" t="str">
        <f t="shared" si="369"/>
        <v/>
      </c>
      <c r="AA94" s="46" t="str">
        <f t="shared" si="370"/>
        <v/>
      </c>
      <c r="AB94" s="46" t="str">
        <f t="shared" si="371"/>
        <v/>
      </c>
      <c r="AC94" s="46" t="str">
        <f t="shared" si="372"/>
        <v/>
      </c>
      <c r="AD94" s="46" t="str">
        <f t="shared" si="373"/>
        <v/>
      </c>
      <c r="AE94" s="46" t="str">
        <f t="shared" si="374"/>
        <v/>
      </c>
      <c r="AF94" s="46" t="str">
        <f t="shared" si="375"/>
        <v/>
      </c>
      <c r="AG94" s="46" t="str">
        <f t="shared" si="376"/>
        <v/>
      </c>
      <c r="AH94" s="46" t="str">
        <f t="shared" si="377"/>
        <v/>
      </c>
      <c r="AI94" s="46" t="str">
        <f t="shared" si="378"/>
        <v/>
      </c>
      <c r="AJ94" s="46" t="str">
        <f t="shared" si="379"/>
        <v/>
      </c>
      <c r="AK94" s="46" t="str">
        <f t="shared" si="380"/>
        <v/>
      </c>
      <c r="AL94" s="46" t="str">
        <f t="shared" si="381"/>
        <v/>
      </c>
      <c r="AM94" s="46" t="str">
        <f t="shared" si="382"/>
        <v/>
      </c>
      <c r="AN94" s="46" t="str">
        <f t="shared" si="383"/>
        <v/>
      </c>
      <c r="AO94" s="46" t="str">
        <f t="shared" si="384"/>
        <v/>
      </c>
      <c r="AP94" s="46" t="str">
        <f t="shared" si="385"/>
        <v/>
      </c>
      <c r="AQ94" s="46" t="str">
        <f t="shared" si="386"/>
        <v/>
      </c>
      <c r="AR94" s="46" t="str">
        <f t="shared" si="387"/>
        <v/>
      </c>
      <c r="AS94" s="46" t="str">
        <f t="shared" si="388"/>
        <v/>
      </c>
      <c r="AT94" s="46" t="str">
        <f t="shared" si="389"/>
        <v/>
      </c>
      <c r="AU94" s="46" t="str">
        <f t="shared" si="390"/>
        <v/>
      </c>
      <c r="AV94" s="46" t="str">
        <f t="shared" si="391"/>
        <v/>
      </c>
      <c r="AW94" s="46" t="str">
        <f t="shared" si="392"/>
        <v/>
      </c>
      <c r="AX94" s="46" t="str">
        <f t="shared" si="393"/>
        <v/>
      </c>
      <c r="AY94" s="46" t="str">
        <f t="shared" si="394"/>
        <v/>
      </c>
      <c r="AZ94" s="46" t="str">
        <f t="shared" si="395"/>
        <v/>
      </c>
      <c r="BA94" s="46" t="str">
        <f t="shared" si="396"/>
        <v/>
      </c>
      <c r="BB94" s="46" t="str">
        <f t="shared" si="397"/>
        <v/>
      </c>
      <c r="BC94" s="46" t="str">
        <f t="shared" si="398"/>
        <v/>
      </c>
      <c r="BD94" s="46" t="str">
        <f t="shared" si="399"/>
        <v/>
      </c>
      <c r="BE94" s="46" t="str">
        <f t="shared" si="400"/>
        <v/>
      </c>
      <c r="BF94" s="46" t="str">
        <f t="shared" si="401"/>
        <v/>
      </c>
      <c r="BG94" s="46" t="str">
        <f t="shared" si="402"/>
        <v/>
      </c>
      <c r="BH94" s="46" t="str">
        <f t="shared" si="403"/>
        <v/>
      </c>
      <c r="BI94" s="46" t="str">
        <f t="shared" si="404"/>
        <v/>
      </c>
      <c r="BJ94" s="46" t="str">
        <f t="shared" si="405"/>
        <v/>
      </c>
      <c r="BK94" s="46" t="str">
        <f t="shared" si="406"/>
        <v/>
      </c>
      <c r="BL94" s="46" t="str">
        <f t="shared" si="407"/>
        <v/>
      </c>
      <c r="BM94" s="46" t="str">
        <f t="shared" si="408"/>
        <v/>
      </c>
      <c r="BN94" s="46" t="str">
        <f t="shared" si="409"/>
        <v/>
      </c>
      <c r="BO94" s="46" t="str">
        <f t="shared" si="410"/>
        <v/>
      </c>
      <c r="BP94" s="46" t="str">
        <f t="shared" si="411"/>
        <v/>
      </c>
      <c r="BQ94" s="46" t="str">
        <f t="shared" si="412"/>
        <v/>
      </c>
      <c r="BR94" s="46" t="str">
        <f t="shared" si="413"/>
        <v/>
      </c>
      <c r="BS94" s="46" t="str">
        <f t="shared" si="414"/>
        <v/>
      </c>
      <c r="BT94" s="46" t="str">
        <f t="shared" si="415"/>
        <v/>
      </c>
      <c r="BU94" s="46" t="str">
        <f t="shared" si="416"/>
        <v/>
      </c>
      <c r="BV94" s="46" t="str">
        <f t="shared" si="417"/>
        <v/>
      </c>
      <c r="BW94" s="46" t="str">
        <f t="shared" si="418"/>
        <v/>
      </c>
      <c r="BX94" s="46" t="str">
        <f t="shared" si="419"/>
        <v/>
      </c>
      <c r="BY94" s="46" t="str">
        <f t="shared" si="420"/>
        <v/>
      </c>
      <c r="BZ94" s="46" t="str">
        <f t="shared" si="421"/>
        <v/>
      </c>
      <c r="CA94" s="46" t="str">
        <f t="shared" si="422"/>
        <v/>
      </c>
      <c r="CB94" s="46" t="str">
        <f t="shared" si="423"/>
        <v/>
      </c>
      <c r="CC94" s="46" t="str">
        <f t="shared" si="424"/>
        <v/>
      </c>
      <c r="CD94" s="46" t="str">
        <f t="shared" si="425"/>
        <v/>
      </c>
      <c r="CE94" s="46" t="str">
        <f t="shared" si="426"/>
        <v/>
      </c>
      <c r="CF94" s="46" t="str">
        <f t="shared" si="427"/>
        <v/>
      </c>
      <c r="CG94" s="46" t="str">
        <f t="shared" si="428"/>
        <v/>
      </c>
      <c r="CH94" s="46" t="str">
        <f t="shared" si="429"/>
        <v/>
      </c>
      <c r="CI94" s="46" t="str">
        <f t="shared" si="430"/>
        <v/>
      </c>
      <c r="CJ94" s="46" t="str">
        <f t="shared" si="431"/>
        <v/>
      </c>
      <c r="CK94" s="46" t="str">
        <f t="shared" si="362"/>
        <v/>
      </c>
      <c r="CL94" s="46" t="str">
        <f t="shared" si="432"/>
        <v/>
      </c>
      <c r="CM94" s="46" t="str">
        <f t="shared" si="433"/>
        <v/>
      </c>
      <c r="CN94" s="46" t="str">
        <f t="shared" si="434"/>
        <v/>
      </c>
      <c r="CO94" s="46" t="str">
        <f t="shared" si="435"/>
        <v/>
      </c>
      <c r="CP94" s="46" t="str">
        <f t="shared" si="436"/>
        <v/>
      </c>
      <c r="CQ94" s="46" t="str">
        <f t="shared" si="437"/>
        <v/>
      </c>
      <c r="CR94" s="46" t="str">
        <f t="shared" si="438"/>
        <v/>
      </c>
      <c r="CS94" s="46" t="str">
        <f t="shared" si="439"/>
        <v/>
      </c>
      <c r="CT94" s="46" t="str">
        <f t="shared" si="440"/>
        <v/>
      </c>
      <c r="CU94" s="46" t="str">
        <f t="shared" si="441"/>
        <v/>
      </c>
      <c r="CV94" s="46" t="str">
        <f t="shared" si="442"/>
        <v/>
      </c>
      <c r="CW94" s="46" t="str">
        <f t="shared" si="443"/>
        <v/>
      </c>
      <c r="CX94" s="46" t="str">
        <f t="shared" si="444"/>
        <v/>
      </c>
      <c r="CY94" s="46" t="str">
        <f t="shared" si="445"/>
        <v/>
      </c>
      <c r="CZ94" s="46" t="str">
        <f t="shared" si="446"/>
        <v/>
      </c>
      <c r="DA94" s="46" t="str">
        <f t="shared" si="447"/>
        <v/>
      </c>
      <c r="DB94" s="46" t="str">
        <f t="shared" si="448"/>
        <v/>
      </c>
      <c r="DC94" s="46" t="str">
        <f t="shared" si="449"/>
        <v/>
      </c>
      <c r="DD94" s="46" t="str">
        <f t="shared" si="450"/>
        <v/>
      </c>
      <c r="DE94" s="46" t="str">
        <f t="shared" si="451"/>
        <v/>
      </c>
      <c r="DF94" s="46" t="str">
        <f t="shared" si="452"/>
        <v/>
      </c>
      <c r="DG94" s="46" t="str">
        <f t="shared" si="453"/>
        <v/>
      </c>
      <c r="DH94" s="46" t="str">
        <f t="shared" si="454"/>
        <v/>
      </c>
      <c r="DI94" s="46" t="str">
        <f t="shared" si="455"/>
        <v/>
      </c>
      <c r="DJ94" s="46" t="str">
        <f t="shared" si="456"/>
        <v/>
      </c>
      <c r="DK94" s="46" t="str">
        <f t="shared" si="457"/>
        <v/>
      </c>
      <c r="DL94" s="46" t="str">
        <f t="shared" si="458"/>
        <v/>
      </c>
      <c r="DM94" s="46" t="str">
        <f t="shared" si="459"/>
        <v/>
      </c>
      <c r="DN94" s="46" t="str">
        <f t="shared" si="460"/>
        <v/>
      </c>
      <c r="DO94" s="46" t="str">
        <f t="shared" si="461"/>
        <v/>
      </c>
      <c r="DP94" s="46" t="str">
        <f t="shared" si="462"/>
        <v/>
      </c>
      <c r="DQ94" s="46" t="str">
        <f t="shared" si="463"/>
        <v/>
      </c>
      <c r="DR94" s="46" t="str">
        <f t="shared" si="464"/>
        <v/>
      </c>
      <c r="DS94" s="46" t="str">
        <f t="shared" si="465"/>
        <v/>
      </c>
      <c r="DT94" s="46" t="str">
        <f t="shared" si="466"/>
        <v/>
      </c>
      <c r="DU94" s="46" t="str">
        <f t="shared" si="467"/>
        <v/>
      </c>
      <c r="DV94" s="46" t="str">
        <f t="shared" si="468"/>
        <v/>
      </c>
      <c r="DW94" s="46" t="str">
        <f t="shared" si="469"/>
        <v/>
      </c>
      <c r="DX94" s="46" t="str">
        <f t="shared" si="470"/>
        <v/>
      </c>
      <c r="DY94" s="46" t="str">
        <f t="shared" si="471"/>
        <v/>
      </c>
      <c r="DZ94" s="46" t="str">
        <f t="shared" si="472"/>
        <v/>
      </c>
      <c r="EA94" s="46" t="str">
        <f t="shared" si="473"/>
        <v/>
      </c>
      <c r="EB94" s="46" t="str">
        <f t="shared" si="474"/>
        <v/>
      </c>
      <c r="EC94" s="46" t="str">
        <f t="shared" si="475"/>
        <v/>
      </c>
      <c r="ED94" s="46" t="str">
        <f t="shared" si="476"/>
        <v/>
      </c>
      <c r="EE94" s="46" t="str">
        <f t="shared" si="477"/>
        <v/>
      </c>
      <c r="EF94" s="46" t="str">
        <f t="shared" si="478"/>
        <v/>
      </c>
      <c r="EG94" s="46" t="str">
        <f t="shared" si="479"/>
        <v/>
      </c>
      <c r="EH94" s="46" t="str">
        <f t="shared" si="480"/>
        <v/>
      </c>
      <c r="EI94" s="46" t="str">
        <f t="shared" si="481"/>
        <v/>
      </c>
      <c r="EJ94" s="46" t="str">
        <f t="shared" si="482"/>
        <v/>
      </c>
      <c r="EK94" s="46" t="str">
        <f t="shared" si="483"/>
        <v/>
      </c>
      <c r="EL94" s="46" t="str">
        <f t="shared" si="484"/>
        <v/>
      </c>
      <c r="EM94" s="46" t="str">
        <f t="shared" si="485"/>
        <v/>
      </c>
      <c r="EN94" s="46" t="str">
        <f t="shared" si="486"/>
        <v/>
      </c>
      <c r="EO94" s="46" t="str">
        <f t="shared" si="487"/>
        <v/>
      </c>
      <c r="EP94" s="46" t="str">
        <f t="shared" si="488"/>
        <v/>
      </c>
      <c r="EQ94" s="46" t="str">
        <f t="shared" si="489"/>
        <v/>
      </c>
      <c r="ER94" s="46" t="str">
        <f t="shared" si="490"/>
        <v/>
      </c>
      <c r="ES94" s="46" t="str">
        <f t="shared" si="491"/>
        <v/>
      </c>
      <c r="ET94" s="46" t="str">
        <f t="shared" si="492"/>
        <v/>
      </c>
      <c r="EU94" s="46" t="str">
        <f t="shared" si="493"/>
        <v/>
      </c>
      <c r="EV94" s="46" t="str">
        <f t="shared" si="494"/>
        <v/>
      </c>
      <c r="EW94" s="46" t="str">
        <f t="shared" si="363"/>
        <v/>
      </c>
      <c r="EX94" s="46" t="str">
        <f t="shared" si="495"/>
        <v/>
      </c>
      <c r="EY94" s="46" t="str">
        <f t="shared" si="496"/>
        <v/>
      </c>
      <c r="EZ94" s="46" t="str">
        <f t="shared" si="497"/>
        <v/>
      </c>
      <c r="FA94" s="46" t="str">
        <f t="shared" si="498"/>
        <v/>
      </c>
      <c r="FB94" s="46" t="str">
        <f t="shared" si="499"/>
        <v/>
      </c>
      <c r="FC94" s="46" t="str">
        <f t="shared" si="500"/>
        <v/>
      </c>
      <c r="FD94" s="46" t="str">
        <f t="shared" si="501"/>
        <v/>
      </c>
      <c r="FE94" s="46" t="str">
        <f t="shared" si="502"/>
        <v/>
      </c>
      <c r="FF94" s="46" t="str">
        <f t="shared" si="503"/>
        <v/>
      </c>
      <c r="FG94" s="46" t="str">
        <f t="shared" si="504"/>
        <v/>
      </c>
      <c r="FH94" s="46" t="str">
        <f t="shared" si="505"/>
        <v/>
      </c>
      <c r="FI94" s="46" t="str">
        <f t="shared" si="506"/>
        <v/>
      </c>
      <c r="FJ94" s="46" t="str">
        <f t="shared" si="507"/>
        <v/>
      </c>
      <c r="FK94" s="46" t="str">
        <f t="shared" si="508"/>
        <v/>
      </c>
      <c r="FL94" s="46" t="str">
        <f t="shared" si="509"/>
        <v/>
      </c>
      <c r="FM94" s="46" t="str">
        <f t="shared" si="510"/>
        <v/>
      </c>
      <c r="FN94" s="46" t="str">
        <f t="shared" si="511"/>
        <v/>
      </c>
      <c r="FO94" s="46" t="str">
        <f t="shared" si="512"/>
        <v/>
      </c>
      <c r="FP94" s="46" t="str">
        <f t="shared" si="513"/>
        <v/>
      </c>
      <c r="FQ94" s="46" t="str">
        <f t="shared" si="514"/>
        <v/>
      </c>
      <c r="FR94" s="46" t="str">
        <f t="shared" si="515"/>
        <v/>
      </c>
      <c r="FS94" s="46" t="str">
        <f t="shared" si="516"/>
        <v/>
      </c>
      <c r="FT94" s="46" t="str">
        <f t="shared" si="517"/>
        <v/>
      </c>
      <c r="FU94" s="46" t="str">
        <f t="shared" si="518"/>
        <v/>
      </c>
      <c r="FV94" s="46" t="str">
        <f t="shared" si="519"/>
        <v/>
      </c>
      <c r="FW94" s="46" t="str">
        <f t="shared" si="520"/>
        <v/>
      </c>
      <c r="FX94" s="46" t="str">
        <f t="shared" si="521"/>
        <v/>
      </c>
      <c r="FY94" s="46" t="str">
        <f t="shared" si="522"/>
        <v/>
      </c>
      <c r="FZ94" s="46" t="str">
        <f t="shared" si="523"/>
        <v/>
      </c>
      <c r="GA94" s="46" t="str">
        <f t="shared" si="524"/>
        <v/>
      </c>
      <c r="GB94" s="46" t="str">
        <f t="shared" si="525"/>
        <v/>
      </c>
      <c r="GC94" s="46" t="str">
        <f t="shared" si="526"/>
        <v/>
      </c>
      <c r="GD94" s="46" t="str">
        <f t="shared" si="527"/>
        <v/>
      </c>
      <c r="GE94" s="46" t="str">
        <f t="shared" si="528"/>
        <v/>
      </c>
      <c r="GF94" s="46" t="str">
        <f t="shared" si="529"/>
        <v/>
      </c>
      <c r="GG94" s="46" t="str">
        <f t="shared" si="530"/>
        <v/>
      </c>
      <c r="GH94" s="46" t="str">
        <f t="shared" si="531"/>
        <v/>
      </c>
      <c r="GI94" s="46" t="str">
        <f t="shared" si="532"/>
        <v/>
      </c>
      <c r="GJ94" s="46" t="str">
        <f t="shared" si="533"/>
        <v/>
      </c>
      <c r="GK94" s="46" t="str">
        <f t="shared" si="534"/>
        <v/>
      </c>
      <c r="GL94" s="46" t="str">
        <f t="shared" si="535"/>
        <v/>
      </c>
      <c r="GM94" s="46" t="str">
        <f t="shared" si="536"/>
        <v/>
      </c>
      <c r="GN94" s="46" t="str">
        <f t="shared" si="537"/>
        <v/>
      </c>
      <c r="GO94" s="46" t="str">
        <f t="shared" si="538"/>
        <v/>
      </c>
      <c r="GP94" s="46" t="str">
        <f t="shared" si="539"/>
        <v/>
      </c>
      <c r="GQ94" s="46" t="str">
        <f t="shared" si="540"/>
        <v/>
      </c>
      <c r="GR94" s="46" t="str">
        <f t="shared" si="541"/>
        <v/>
      </c>
      <c r="GS94" s="46" t="str">
        <f t="shared" si="542"/>
        <v/>
      </c>
      <c r="GT94" s="46" t="str">
        <f t="shared" si="543"/>
        <v/>
      </c>
      <c r="GU94" s="46" t="str">
        <f t="shared" si="544"/>
        <v/>
      </c>
      <c r="GV94" s="46" t="str">
        <f t="shared" si="545"/>
        <v/>
      </c>
      <c r="GW94" s="46" t="str">
        <f t="shared" si="546"/>
        <v/>
      </c>
      <c r="GX94" s="46" t="str">
        <f t="shared" si="547"/>
        <v/>
      </c>
      <c r="GY94" s="46" t="str">
        <f t="shared" si="548"/>
        <v/>
      </c>
      <c r="GZ94" s="46" t="str">
        <f t="shared" si="549"/>
        <v/>
      </c>
      <c r="HA94" s="46" t="str">
        <f t="shared" si="550"/>
        <v/>
      </c>
      <c r="HB94" s="46" t="str">
        <f t="shared" si="551"/>
        <v/>
      </c>
      <c r="HC94" s="46" t="str">
        <f t="shared" si="552"/>
        <v/>
      </c>
      <c r="HD94" s="46" t="str">
        <f t="shared" si="553"/>
        <v/>
      </c>
      <c r="HE94" s="46" t="str">
        <f t="shared" si="554"/>
        <v/>
      </c>
      <c r="HF94" s="46" t="str">
        <f t="shared" si="555"/>
        <v/>
      </c>
      <c r="HG94" s="46" t="str">
        <f t="shared" si="556"/>
        <v/>
      </c>
      <c r="HH94" s="46" t="str">
        <f t="shared" si="557"/>
        <v/>
      </c>
      <c r="HI94" s="46" t="str">
        <f t="shared" si="364"/>
        <v/>
      </c>
      <c r="HJ94" s="46" t="str">
        <f t="shared" si="582"/>
        <v/>
      </c>
      <c r="HK94" s="46" t="str">
        <f t="shared" si="583"/>
        <v/>
      </c>
      <c r="HL94" s="46" t="str">
        <f t="shared" si="584"/>
        <v/>
      </c>
      <c r="HM94" s="46" t="str">
        <f t="shared" si="585"/>
        <v/>
      </c>
      <c r="HN94" s="46" t="str">
        <f t="shared" si="586"/>
        <v/>
      </c>
      <c r="HO94" s="46" t="str">
        <f t="shared" si="587"/>
        <v/>
      </c>
      <c r="HP94" s="46" t="str">
        <f t="shared" si="588"/>
        <v/>
      </c>
      <c r="HQ94" s="146" t="e">
        <f t="shared" si="348"/>
        <v>#N/A</v>
      </c>
      <c r="HR94" s="146" t="e">
        <f t="shared" si="602"/>
        <v>#N/A</v>
      </c>
      <c r="HS94" s="146" t="e">
        <f t="shared" si="602"/>
        <v>#N/A</v>
      </c>
      <c r="HT94" s="146" t="e">
        <f t="shared" si="602"/>
        <v>#N/A</v>
      </c>
      <c r="HU94" s="146" t="e">
        <f t="shared" si="576"/>
        <v>#N/A</v>
      </c>
      <c r="HV94" s="146" t="e">
        <f t="shared" si="576"/>
        <v>#N/A</v>
      </c>
      <c r="HW94" s="146" t="e">
        <f t="shared" si="576"/>
        <v>#N/A</v>
      </c>
      <c r="HX94" s="146" t="e">
        <f t="shared" si="576"/>
        <v>#N/A</v>
      </c>
      <c r="HY94" s="146" t="e">
        <f t="shared" si="576"/>
        <v>#N/A</v>
      </c>
      <c r="HZ94" s="146" t="e">
        <f t="shared" si="576"/>
        <v>#N/A</v>
      </c>
      <c r="IA94" s="146" t="e">
        <f t="shared" si="576"/>
        <v>#N/A</v>
      </c>
      <c r="IB94" s="146" t="e">
        <f t="shared" si="576"/>
        <v>#N/A</v>
      </c>
      <c r="IC94" s="146" t="e">
        <f t="shared" si="576"/>
        <v>#N/A</v>
      </c>
      <c r="ID94" s="146" t="e">
        <f t="shared" si="576"/>
        <v>#N/A</v>
      </c>
      <c r="IE94" s="146" t="e">
        <f t="shared" si="576"/>
        <v>#N/A</v>
      </c>
      <c r="IF94" s="146" t="e">
        <f t="shared" si="576"/>
        <v>#N/A</v>
      </c>
      <c r="IG94" s="146" t="e">
        <f t="shared" si="576"/>
        <v>#N/A</v>
      </c>
      <c r="IH94" s="146" t="e">
        <f t="shared" si="576"/>
        <v>#N/A</v>
      </c>
      <c r="II94" s="146" t="e">
        <f t="shared" si="576"/>
        <v>#N/A</v>
      </c>
      <c r="IJ94" s="146" t="e">
        <f t="shared" si="571"/>
        <v>#N/A</v>
      </c>
      <c r="IK94" s="146" t="e">
        <f t="shared" si="571"/>
        <v>#N/A</v>
      </c>
      <c r="IL94" s="146" t="e">
        <f t="shared" si="571"/>
        <v>#N/A</v>
      </c>
      <c r="IM94" s="146" t="e">
        <f t="shared" si="571"/>
        <v>#N/A</v>
      </c>
      <c r="IN94" s="146" t="e">
        <f t="shared" si="571"/>
        <v>#N/A</v>
      </c>
      <c r="IO94" s="146" t="e">
        <f t="shared" si="571"/>
        <v>#N/A</v>
      </c>
      <c r="IP94" s="146" t="e">
        <f t="shared" si="571"/>
        <v>#N/A</v>
      </c>
      <c r="IQ94" s="146" t="e">
        <f t="shared" si="571"/>
        <v>#N/A</v>
      </c>
      <c r="IR94" s="146" t="e">
        <f t="shared" si="571"/>
        <v>#N/A</v>
      </c>
      <c r="IS94" s="146" t="e">
        <f t="shared" si="571"/>
        <v>#N/A</v>
      </c>
      <c r="IT94" s="146" t="e">
        <f t="shared" si="571"/>
        <v>#N/A</v>
      </c>
      <c r="IU94" s="146" t="e">
        <f t="shared" si="571"/>
        <v>#N/A</v>
      </c>
      <c r="IV94" s="146" t="e">
        <f t="shared" si="571"/>
        <v>#N/A</v>
      </c>
      <c r="IW94" s="146" t="e">
        <f t="shared" si="571"/>
        <v>#N/A</v>
      </c>
      <c r="IX94" s="146" t="e">
        <f t="shared" si="571"/>
        <v>#N/A</v>
      </c>
      <c r="IY94" s="146" t="e">
        <f t="shared" ref="IY94:JM103" si="606">IF(ISNONTEXT($K94),_xlfn.LOGNORM.DIST(BF94,LN($G94),LN($K94),FALSE),NA())</f>
        <v>#N/A</v>
      </c>
      <c r="IZ94" s="146" t="e">
        <f t="shared" si="606"/>
        <v>#N/A</v>
      </c>
      <c r="JA94" s="146" t="e">
        <f t="shared" si="606"/>
        <v>#N/A</v>
      </c>
      <c r="JB94" s="146" t="e">
        <f t="shared" si="606"/>
        <v>#N/A</v>
      </c>
      <c r="JC94" s="146" t="e">
        <f t="shared" si="606"/>
        <v>#N/A</v>
      </c>
      <c r="JD94" s="146" t="e">
        <f t="shared" si="606"/>
        <v>#N/A</v>
      </c>
      <c r="JE94" s="146" t="e">
        <f t="shared" si="606"/>
        <v>#N/A</v>
      </c>
      <c r="JF94" s="146" t="e">
        <f t="shared" si="606"/>
        <v>#N/A</v>
      </c>
      <c r="JG94" s="146" t="e">
        <f t="shared" si="606"/>
        <v>#N/A</v>
      </c>
      <c r="JH94" s="146" t="e">
        <f t="shared" si="606"/>
        <v>#N/A</v>
      </c>
      <c r="JI94" s="146" t="e">
        <f t="shared" si="606"/>
        <v>#N/A</v>
      </c>
      <c r="JJ94" s="146" t="e">
        <f t="shared" si="606"/>
        <v>#N/A</v>
      </c>
      <c r="JK94" s="146" t="e">
        <f t="shared" si="606"/>
        <v>#N/A</v>
      </c>
      <c r="JL94" s="146" t="e">
        <f t="shared" si="606"/>
        <v>#N/A</v>
      </c>
      <c r="JM94" s="146" t="e">
        <f t="shared" si="606"/>
        <v>#N/A</v>
      </c>
      <c r="JN94" s="146" t="e">
        <f t="shared" si="591"/>
        <v>#N/A</v>
      </c>
      <c r="JO94" s="146" t="e">
        <f t="shared" si="591"/>
        <v>#N/A</v>
      </c>
      <c r="JP94" s="146" t="e">
        <f t="shared" si="591"/>
        <v>#N/A</v>
      </c>
      <c r="JQ94" s="146" t="e">
        <f t="shared" si="591"/>
        <v>#N/A</v>
      </c>
      <c r="JR94" s="146" t="e">
        <f t="shared" si="591"/>
        <v>#N/A</v>
      </c>
      <c r="JS94" s="146" t="e">
        <f t="shared" si="591"/>
        <v>#N/A</v>
      </c>
      <c r="JT94" s="146" t="e">
        <f t="shared" si="591"/>
        <v>#N/A</v>
      </c>
      <c r="JU94" s="146" t="e">
        <f t="shared" si="591"/>
        <v>#N/A</v>
      </c>
      <c r="JV94" s="146" t="e">
        <f t="shared" si="591"/>
        <v>#N/A</v>
      </c>
      <c r="JW94" s="146" t="e">
        <f t="shared" si="591"/>
        <v>#N/A</v>
      </c>
      <c r="JX94" s="146" t="e">
        <f t="shared" si="591"/>
        <v>#N/A</v>
      </c>
      <c r="JY94" s="146" t="e">
        <f t="shared" si="591"/>
        <v>#N/A</v>
      </c>
      <c r="JZ94" s="146" t="e">
        <f t="shared" si="591"/>
        <v>#N/A</v>
      </c>
      <c r="KA94" s="146" t="e">
        <f t="shared" si="591"/>
        <v>#N/A</v>
      </c>
      <c r="KB94" s="146" t="e">
        <f t="shared" si="591"/>
        <v>#N/A</v>
      </c>
      <c r="KC94" s="146" t="e">
        <f t="shared" si="365"/>
        <v>#N/A</v>
      </c>
      <c r="KD94" s="146" t="e">
        <f t="shared" si="603"/>
        <v>#N/A</v>
      </c>
      <c r="KE94" s="146" t="e">
        <f t="shared" si="603"/>
        <v>#N/A</v>
      </c>
      <c r="KF94" s="146" t="e">
        <f t="shared" si="603"/>
        <v>#N/A</v>
      </c>
      <c r="KG94" s="146" t="e">
        <f t="shared" si="577"/>
        <v>#N/A</v>
      </c>
      <c r="KH94" s="146" t="e">
        <f t="shared" si="577"/>
        <v>#N/A</v>
      </c>
      <c r="KI94" s="146" t="e">
        <f t="shared" si="577"/>
        <v>#N/A</v>
      </c>
      <c r="KJ94" s="146" t="e">
        <f t="shared" si="577"/>
        <v>#N/A</v>
      </c>
      <c r="KK94" s="146" t="e">
        <f t="shared" si="577"/>
        <v>#N/A</v>
      </c>
      <c r="KL94" s="146" t="e">
        <f t="shared" si="577"/>
        <v>#N/A</v>
      </c>
      <c r="KM94" s="146" t="e">
        <f t="shared" si="577"/>
        <v>#N/A</v>
      </c>
      <c r="KN94" s="146" t="e">
        <f t="shared" si="577"/>
        <v>#N/A</v>
      </c>
      <c r="KO94" s="146" t="e">
        <f t="shared" si="577"/>
        <v>#N/A</v>
      </c>
      <c r="KP94" s="146" t="e">
        <f t="shared" si="577"/>
        <v>#N/A</v>
      </c>
      <c r="KQ94" s="146" t="e">
        <f t="shared" si="577"/>
        <v>#N/A</v>
      </c>
      <c r="KR94" s="146" t="e">
        <f t="shared" si="577"/>
        <v>#N/A</v>
      </c>
      <c r="KS94" s="146" t="e">
        <f t="shared" si="577"/>
        <v>#N/A</v>
      </c>
      <c r="KT94" s="146" t="e">
        <f t="shared" si="577"/>
        <v>#N/A</v>
      </c>
      <c r="KU94" s="146" t="e">
        <f t="shared" si="577"/>
        <v>#N/A</v>
      </c>
      <c r="KV94" s="146" t="e">
        <f t="shared" si="572"/>
        <v>#N/A</v>
      </c>
      <c r="KW94" s="146" t="e">
        <f t="shared" si="572"/>
        <v>#N/A</v>
      </c>
      <c r="KX94" s="146" t="e">
        <f t="shared" si="572"/>
        <v>#N/A</v>
      </c>
      <c r="KY94" s="146" t="e">
        <f t="shared" si="572"/>
        <v>#N/A</v>
      </c>
      <c r="KZ94" s="146" t="e">
        <f t="shared" si="572"/>
        <v>#N/A</v>
      </c>
      <c r="LA94" s="146" t="e">
        <f t="shared" si="572"/>
        <v>#N/A</v>
      </c>
      <c r="LB94" s="146" t="e">
        <f t="shared" si="572"/>
        <v>#N/A</v>
      </c>
      <c r="LC94" s="146" t="e">
        <f t="shared" si="572"/>
        <v>#N/A</v>
      </c>
      <c r="LD94" s="146" t="e">
        <f t="shared" si="572"/>
        <v>#N/A</v>
      </c>
      <c r="LE94" s="146" t="e">
        <f t="shared" si="572"/>
        <v>#N/A</v>
      </c>
      <c r="LF94" s="146" t="e">
        <f t="shared" si="572"/>
        <v>#N/A</v>
      </c>
      <c r="LG94" s="146" t="e">
        <f t="shared" si="572"/>
        <v>#N/A</v>
      </c>
      <c r="LH94" s="146" t="e">
        <f t="shared" si="572"/>
        <v>#N/A</v>
      </c>
      <c r="LI94" s="146" t="e">
        <f t="shared" si="572"/>
        <v>#N/A</v>
      </c>
      <c r="LJ94" s="146" t="e">
        <f t="shared" si="572"/>
        <v>#N/A</v>
      </c>
      <c r="LK94" s="146" t="e">
        <f t="shared" ref="LK94:LY103" si="607">IF(ISNONTEXT($K94),_xlfn.LOGNORM.DIST(DR94,LN($G94),LN($K94),FALSE),NA())</f>
        <v>#N/A</v>
      </c>
      <c r="LL94" s="146" t="e">
        <f t="shared" si="607"/>
        <v>#N/A</v>
      </c>
      <c r="LM94" s="146" t="e">
        <f t="shared" si="607"/>
        <v>#N/A</v>
      </c>
      <c r="LN94" s="146" t="e">
        <f t="shared" si="607"/>
        <v>#N/A</v>
      </c>
      <c r="LO94" s="146" t="e">
        <f t="shared" si="607"/>
        <v>#N/A</v>
      </c>
      <c r="LP94" s="146" t="e">
        <f t="shared" si="607"/>
        <v>#N/A</v>
      </c>
      <c r="LQ94" s="146" t="e">
        <f t="shared" si="607"/>
        <v>#N/A</v>
      </c>
      <c r="LR94" s="146" t="e">
        <f t="shared" si="607"/>
        <v>#N/A</v>
      </c>
      <c r="LS94" s="146" t="e">
        <f t="shared" si="607"/>
        <v>#N/A</v>
      </c>
      <c r="LT94" s="146" t="e">
        <f t="shared" si="607"/>
        <v>#N/A</v>
      </c>
      <c r="LU94" s="146" t="e">
        <f t="shared" si="607"/>
        <v>#N/A</v>
      </c>
      <c r="LV94" s="146" t="e">
        <f t="shared" si="607"/>
        <v>#N/A</v>
      </c>
      <c r="LW94" s="146" t="e">
        <f t="shared" si="607"/>
        <v>#N/A</v>
      </c>
      <c r="LX94" s="146" t="e">
        <f t="shared" si="607"/>
        <v>#N/A</v>
      </c>
      <c r="LY94" s="146" t="e">
        <f t="shared" si="607"/>
        <v>#N/A</v>
      </c>
      <c r="LZ94" s="146" t="e">
        <f t="shared" si="592"/>
        <v>#N/A</v>
      </c>
      <c r="MA94" s="146" t="e">
        <f t="shared" si="592"/>
        <v>#N/A</v>
      </c>
      <c r="MB94" s="146" t="e">
        <f t="shared" si="592"/>
        <v>#N/A</v>
      </c>
      <c r="MC94" s="146" t="e">
        <f t="shared" si="592"/>
        <v>#N/A</v>
      </c>
      <c r="MD94" s="146" t="e">
        <f t="shared" si="592"/>
        <v>#N/A</v>
      </c>
      <c r="ME94" s="146" t="e">
        <f t="shared" si="592"/>
        <v>#N/A</v>
      </c>
      <c r="MF94" s="146" t="e">
        <f t="shared" si="592"/>
        <v>#N/A</v>
      </c>
      <c r="MG94" s="146" t="e">
        <f t="shared" si="592"/>
        <v>#N/A</v>
      </c>
      <c r="MH94" s="146" t="e">
        <f t="shared" si="592"/>
        <v>#N/A</v>
      </c>
      <c r="MI94" s="146" t="e">
        <f t="shared" si="592"/>
        <v>#N/A</v>
      </c>
      <c r="MJ94" s="146" t="e">
        <f t="shared" si="592"/>
        <v>#N/A</v>
      </c>
      <c r="MK94" s="146" t="e">
        <f t="shared" si="592"/>
        <v>#N/A</v>
      </c>
      <c r="ML94" s="146" t="e">
        <f t="shared" si="592"/>
        <v>#N/A</v>
      </c>
      <c r="MM94" s="146" t="e">
        <f t="shared" si="592"/>
        <v>#N/A</v>
      </c>
      <c r="MN94" s="146" t="e">
        <f t="shared" si="592"/>
        <v>#N/A</v>
      </c>
      <c r="MO94" s="146" t="e">
        <f t="shared" si="366"/>
        <v>#N/A</v>
      </c>
      <c r="MP94" s="146" t="e">
        <f t="shared" si="604"/>
        <v>#N/A</v>
      </c>
      <c r="MQ94" s="146" t="e">
        <f t="shared" si="604"/>
        <v>#N/A</v>
      </c>
      <c r="MR94" s="146" t="e">
        <f t="shared" si="604"/>
        <v>#N/A</v>
      </c>
      <c r="MS94" s="146" t="e">
        <f t="shared" si="578"/>
        <v>#N/A</v>
      </c>
      <c r="MT94" s="146" t="e">
        <f t="shared" si="578"/>
        <v>#N/A</v>
      </c>
      <c r="MU94" s="146" t="e">
        <f t="shared" si="578"/>
        <v>#N/A</v>
      </c>
      <c r="MV94" s="146" t="e">
        <f t="shared" si="578"/>
        <v>#N/A</v>
      </c>
      <c r="MW94" s="146" t="e">
        <f t="shared" si="578"/>
        <v>#N/A</v>
      </c>
      <c r="MX94" s="146" t="e">
        <f t="shared" si="578"/>
        <v>#N/A</v>
      </c>
      <c r="MY94" s="146" t="e">
        <f t="shared" si="578"/>
        <v>#N/A</v>
      </c>
      <c r="MZ94" s="146" t="e">
        <f t="shared" si="578"/>
        <v>#N/A</v>
      </c>
      <c r="NA94" s="146" t="e">
        <f t="shared" si="578"/>
        <v>#N/A</v>
      </c>
      <c r="NB94" s="146" t="e">
        <f t="shared" si="578"/>
        <v>#N/A</v>
      </c>
      <c r="NC94" s="146" t="e">
        <f t="shared" si="578"/>
        <v>#N/A</v>
      </c>
      <c r="ND94" s="146" t="e">
        <f t="shared" si="578"/>
        <v>#N/A</v>
      </c>
      <c r="NE94" s="146" t="e">
        <f t="shared" si="578"/>
        <v>#N/A</v>
      </c>
      <c r="NF94" s="146" t="e">
        <f t="shared" si="578"/>
        <v>#N/A</v>
      </c>
      <c r="NG94" s="146" t="e">
        <f t="shared" si="578"/>
        <v>#N/A</v>
      </c>
      <c r="NH94" s="146" t="e">
        <f t="shared" si="573"/>
        <v>#N/A</v>
      </c>
      <c r="NI94" s="146" t="e">
        <f t="shared" si="573"/>
        <v>#N/A</v>
      </c>
      <c r="NJ94" s="146" t="e">
        <f t="shared" si="573"/>
        <v>#N/A</v>
      </c>
      <c r="NK94" s="146" t="e">
        <f t="shared" si="573"/>
        <v>#N/A</v>
      </c>
      <c r="NL94" s="146" t="e">
        <f t="shared" si="573"/>
        <v>#N/A</v>
      </c>
      <c r="NM94" s="146" t="e">
        <f t="shared" si="573"/>
        <v>#N/A</v>
      </c>
      <c r="NN94" s="146" t="e">
        <f t="shared" si="573"/>
        <v>#N/A</v>
      </c>
      <c r="NO94" s="146" t="e">
        <f t="shared" si="573"/>
        <v>#N/A</v>
      </c>
      <c r="NP94" s="146" t="e">
        <f t="shared" si="573"/>
        <v>#N/A</v>
      </c>
      <c r="NQ94" s="146" t="e">
        <f t="shared" si="573"/>
        <v>#N/A</v>
      </c>
      <c r="NR94" s="146" t="e">
        <f t="shared" si="573"/>
        <v>#N/A</v>
      </c>
      <c r="NS94" s="146" t="e">
        <f t="shared" si="573"/>
        <v>#N/A</v>
      </c>
      <c r="NT94" s="146" t="e">
        <f t="shared" si="573"/>
        <v>#N/A</v>
      </c>
      <c r="NU94" s="146" t="e">
        <f t="shared" si="573"/>
        <v>#N/A</v>
      </c>
      <c r="NV94" s="146" t="e">
        <f t="shared" si="573"/>
        <v>#N/A</v>
      </c>
      <c r="NW94" s="146" t="e">
        <f t="shared" ref="NW94:OK103" si="608">IF(ISNONTEXT($K94),_xlfn.LOGNORM.DIST(GD94,LN($G94),LN($K94),FALSE),NA())</f>
        <v>#N/A</v>
      </c>
      <c r="NX94" s="146" t="e">
        <f t="shared" si="608"/>
        <v>#N/A</v>
      </c>
      <c r="NY94" s="146" t="e">
        <f t="shared" si="608"/>
        <v>#N/A</v>
      </c>
      <c r="NZ94" s="146" t="e">
        <f t="shared" si="608"/>
        <v>#N/A</v>
      </c>
      <c r="OA94" s="146" t="e">
        <f t="shared" si="608"/>
        <v>#N/A</v>
      </c>
      <c r="OB94" s="146" t="e">
        <f t="shared" si="608"/>
        <v>#N/A</v>
      </c>
      <c r="OC94" s="146" t="e">
        <f t="shared" si="608"/>
        <v>#N/A</v>
      </c>
      <c r="OD94" s="146" t="e">
        <f t="shared" si="608"/>
        <v>#N/A</v>
      </c>
      <c r="OE94" s="146" t="e">
        <f t="shared" si="608"/>
        <v>#N/A</v>
      </c>
      <c r="OF94" s="146" t="e">
        <f t="shared" si="608"/>
        <v>#N/A</v>
      </c>
      <c r="OG94" s="146" t="e">
        <f t="shared" si="608"/>
        <v>#N/A</v>
      </c>
      <c r="OH94" s="146" t="e">
        <f t="shared" si="608"/>
        <v>#N/A</v>
      </c>
      <c r="OI94" s="146" t="e">
        <f t="shared" si="608"/>
        <v>#N/A</v>
      </c>
      <c r="OJ94" s="146" t="e">
        <f t="shared" si="608"/>
        <v>#N/A</v>
      </c>
      <c r="OK94" s="146" t="e">
        <f t="shared" si="608"/>
        <v>#N/A</v>
      </c>
      <c r="OL94" s="146" t="e">
        <f t="shared" si="593"/>
        <v>#N/A</v>
      </c>
      <c r="OM94" s="146" t="e">
        <f t="shared" si="593"/>
        <v>#N/A</v>
      </c>
      <c r="ON94" s="146" t="e">
        <f t="shared" si="593"/>
        <v>#N/A</v>
      </c>
      <c r="OO94" s="146" t="e">
        <f t="shared" si="593"/>
        <v>#N/A</v>
      </c>
      <c r="OP94" s="146" t="e">
        <f t="shared" si="593"/>
        <v>#N/A</v>
      </c>
      <c r="OQ94" s="146" t="e">
        <f t="shared" si="593"/>
        <v>#N/A</v>
      </c>
      <c r="OR94" s="146" t="e">
        <f t="shared" si="593"/>
        <v>#N/A</v>
      </c>
      <c r="OS94" s="146" t="e">
        <f t="shared" si="593"/>
        <v>#N/A</v>
      </c>
      <c r="OT94" s="146" t="e">
        <f t="shared" si="593"/>
        <v>#N/A</v>
      </c>
      <c r="OU94" s="146" t="e">
        <f t="shared" si="593"/>
        <v>#N/A</v>
      </c>
      <c r="OV94" s="146" t="e">
        <f t="shared" si="593"/>
        <v>#N/A</v>
      </c>
      <c r="OW94" s="146" t="e">
        <f t="shared" si="593"/>
        <v>#N/A</v>
      </c>
      <c r="OX94" s="146" t="e">
        <f t="shared" si="593"/>
        <v>#N/A</v>
      </c>
      <c r="OY94" s="146" t="e">
        <f t="shared" si="593"/>
        <v>#N/A</v>
      </c>
      <c r="OZ94" s="146" t="e">
        <f t="shared" si="593"/>
        <v>#N/A</v>
      </c>
      <c r="PA94" s="146" t="e">
        <f t="shared" si="367"/>
        <v>#N/A</v>
      </c>
      <c r="PB94" s="146" t="e">
        <f t="shared" si="589"/>
        <v>#N/A</v>
      </c>
      <c r="PC94" s="146" t="e">
        <f t="shared" si="589"/>
        <v>#N/A</v>
      </c>
      <c r="PD94" s="146" t="e">
        <f t="shared" si="589"/>
        <v>#N/A</v>
      </c>
      <c r="PE94" s="146" t="e">
        <f t="shared" si="589"/>
        <v>#N/A</v>
      </c>
      <c r="PF94" s="146" t="e">
        <f t="shared" si="589"/>
        <v>#N/A</v>
      </c>
      <c r="PG94" s="146" t="e">
        <f t="shared" si="589"/>
        <v>#N/A</v>
      </c>
      <c r="PH94" s="146" t="e">
        <f t="shared" si="589"/>
        <v>#N/A</v>
      </c>
      <c r="PI94" s="146" t="e">
        <f t="shared" si="589"/>
        <v>#N/A</v>
      </c>
    </row>
    <row r="95" spans="1:425" hidden="1" x14ac:dyDescent="0.45">
      <c r="A95" s="4">
        <v>92</v>
      </c>
      <c r="B95" s="319" t="str">
        <f>IFERROR(_xlfn.LOGNORM.INV(VLookups!$B$22,LN($G95),LN($K95)),"")</f>
        <v/>
      </c>
      <c r="C95" s="81"/>
      <c r="D95" s="319" t="str">
        <f>IFERROR(_xlfn.LOGNORM.INV(VLookups!$B$23,LN($G95),LN($K95)),"")</f>
        <v/>
      </c>
      <c r="E95" s="32" t="str">
        <f t="shared" si="350"/>
        <v/>
      </c>
      <c r="F95" s="32" t="str">
        <f t="shared" si="351"/>
        <v/>
      </c>
      <c r="G95" s="65" t="str">
        <f>IF(AND(C95&gt;0,NOT(ISBLANK(H95))),IF(VLOOKUP($C$3,VLookups!$A$17:$B$18,2,FALSE),C95*VLOOKUP(H95,VLookups!$A$4:$B$13,2,FALSE),C95),"")</f>
        <v/>
      </c>
      <c r="H95" s="21"/>
      <c r="I95" s="53"/>
      <c r="J95" s="237"/>
      <c r="K95" s="320" t="str">
        <f>IF(C95&gt;0,IF(ISBLANK(J95),IF(ISBLANK(H95),"",VLOOKUP(H95,VLookups!$A$4:$C$13,3,FALSE)),J95),"")</f>
        <v/>
      </c>
      <c r="L95" s="320" t="str">
        <f t="shared" si="352"/>
        <v/>
      </c>
      <c r="M95" s="67" t="str">
        <f t="shared" si="353"/>
        <v/>
      </c>
      <c r="N95" s="81"/>
      <c r="O95" s="230" t="str">
        <f>IF(AND(N95&gt;0,C95&gt;0,NOT(K95="")),ABS(VLOOKUP($N$1,VLookups!$A$27:$B$28,2,FALSE)-_xlfn.LOGNORM.DIST(N95,LN(G95),LN(K95),TRUE)),"")</f>
        <v/>
      </c>
      <c r="P95" s="80" t="str">
        <f>IF(AND($B95&gt;0,$C95&gt;0,$D95&gt;0,NOT(ISBLANK($H95))),_xlfn.LOGNORM.INV(ABS(VLOOKUP($N$1,VLookups!$A$27:$B$28,2,FALSE)-P$3),LN($G95),LN($K95)),"")</f>
        <v/>
      </c>
      <c r="Q95" s="79" t="str">
        <f>IF(AND($B95&gt;0,$C95&gt;0,$D95&gt;0,NOT(ISBLANK($H95))),_xlfn.LOGNORM.INV(ABS(VLOOKUP($N$1,VLookups!$A$27:$B$28,2,FALSE)-Q$3),LN($G95),LN($K95)),"")</f>
        <v/>
      </c>
      <c r="R95" s="80" t="str">
        <f>IF(AND($B95&gt;0,$C95&gt;0,$D95&gt;0,NOT(ISBLANK($H95))),_xlfn.LOGNORM.INV(ABS(VLOOKUP($N$1,VLookups!$A$27:$B$28,2,FALSE)-R$3),LN($G95),LN($K95)),"")</f>
        <v/>
      </c>
      <c r="S95" s="79" t="str">
        <f>IF(AND($B95&gt;0,$C95&gt;0,$D95&gt;0,NOT(ISBLANK($H95))),_xlfn.LOGNORM.INV(ABS(VLOOKUP($N$1,VLookups!$A$27:$B$28,2,FALSE)-S$3),LN($G95),LN($K95)),"")</f>
        <v/>
      </c>
      <c r="T95" s="80" t="str">
        <f>IF(AND($B95&gt;0,$C95&gt;0,$D95&gt;0,NOT(ISBLANK($H95))),_xlfn.LOGNORM.INV(ABS(VLOOKUP($N$1,VLookups!$A$27:$B$28,2,FALSE)-T$3),LN($G95),LN($K95)),"")</f>
        <v/>
      </c>
      <c r="U95" s="79" t="str">
        <f>IF(AND($B95&gt;0,$C95&gt;0,$D95&gt;0,NOT(ISBLANK($H95))),_xlfn.LOGNORM.INV(ABS(VLOOKUP($N$1,VLookups!$A$27:$B$28,2,FALSE)-U$3),LN($G95),LN($K95)),"")</f>
        <v/>
      </c>
      <c r="V95" s="5"/>
      <c r="W95" s="145" t="str">
        <f t="shared" si="354"/>
        <v/>
      </c>
      <c r="X95" s="145" t="str">
        <f t="shared" si="355"/>
        <v/>
      </c>
      <c r="Y95" s="46" t="str">
        <f t="shared" ref="Y95" si="609">IF(ISNONTEXT($W95),X95+$W95,"")</f>
        <v/>
      </c>
      <c r="Z95" s="46" t="str">
        <f t="shared" si="369"/>
        <v/>
      </c>
      <c r="AA95" s="46" t="str">
        <f t="shared" si="370"/>
        <v/>
      </c>
      <c r="AB95" s="46" t="str">
        <f t="shared" si="371"/>
        <v/>
      </c>
      <c r="AC95" s="46" t="str">
        <f t="shared" si="372"/>
        <v/>
      </c>
      <c r="AD95" s="46" t="str">
        <f t="shared" si="373"/>
        <v/>
      </c>
      <c r="AE95" s="46" t="str">
        <f t="shared" si="374"/>
        <v/>
      </c>
      <c r="AF95" s="46" t="str">
        <f t="shared" si="375"/>
        <v/>
      </c>
      <c r="AG95" s="46" t="str">
        <f t="shared" si="376"/>
        <v/>
      </c>
      <c r="AH95" s="46" t="str">
        <f t="shared" si="377"/>
        <v/>
      </c>
      <c r="AI95" s="46" t="str">
        <f t="shared" si="378"/>
        <v/>
      </c>
      <c r="AJ95" s="46" t="str">
        <f t="shared" si="379"/>
        <v/>
      </c>
      <c r="AK95" s="46" t="str">
        <f t="shared" si="380"/>
        <v/>
      </c>
      <c r="AL95" s="46" t="str">
        <f t="shared" si="381"/>
        <v/>
      </c>
      <c r="AM95" s="46" t="str">
        <f t="shared" si="382"/>
        <v/>
      </c>
      <c r="AN95" s="46" t="str">
        <f t="shared" si="383"/>
        <v/>
      </c>
      <c r="AO95" s="46" t="str">
        <f t="shared" si="384"/>
        <v/>
      </c>
      <c r="AP95" s="46" t="str">
        <f t="shared" si="385"/>
        <v/>
      </c>
      <c r="AQ95" s="46" t="str">
        <f t="shared" si="386"/>
        <v/>
      </c>
      <c r="AR95" s="46" t="str">
        <f t="shared" si="387"/>
        <v/>
      </c>
      <c r="AS95" s="46" t="str">
        <f t="shared" si="388"/>
        <v/>
      </c>
      <c r="AT95" s="46" t="str">
        <f t="shared" si="389"/>
        <v/>
      </c>
      <c r="AU95" s="46" t="str">
        <f t="shared" si="390"/>
        <v/>
      </c>
      <c r="AV95" s="46" t="str">
        <f t="shared" si="391"/>
        <v/>
      </c>
      <c r="AW95" s="46" t="str">
        <f t="shared" si="392"/>
        <v/>
      </c>
      <c r="AX95" s="46" t="str">
        <f t="shared" si="393"/>
        <v/>
      </c>
      <c r="AY95" s="46" t="str">
        <f t="shared" si="394"/>
        <v/>
      </c>
      <c r="AZ95" s="46" t="str">
        <f t="shared" si="395"/>
        <v/>
      </c>
      <c r="BA95" s="46" t="str">
        <f t="shared" si="396"/>
        <v/>
      </c>
      <c r="BB95" s="46" t="str">
        <f t="shared" si="397"/>
        <v/>
      </c>
      <c r="BC95" s="46" t="str">
        <f t="shared" si="398"/>
        <v/>
      </c>
      <c r="BD95" s="46" t="str">
        <f t="shared" si="399"/>
        <v/>
      </c>
      <c r="BE95" s="46" t="str">
        <f t="shared" si="400"/>
        <v/>
      </c>
      <c r="BF95" s="46" t="str">
        <f t="shared" si="401"/>
        <v/>
      </c>
      <c r="BG95" s="46" t="str">
        <f t="shared" si="402"/>
        <v/>
      </c>
      <c r="BH95" s="46" t="str">
        <f t="shared" si="403"/>
        <v/>
      </c>
      <c r="BI95" s="46" t="str">
        <f t="shared" si="404"/>
        <v/>
      </c>
      <c r="BJ95" s="46" t="str">
        <f t="shared" si="405"/>
        <v/>
      </c>
      <c r="BK95" s="46" t="str">
        <f t="shared" si="406"/>
        <v/>
      </c>
      <c r="BL95" s="46" t="str">
        <f t="shared" si="407"/>
        <v/>
      </c>
      <c r="BM95" s="46" t="str">
        <f t="shared" si="408"/>
        <v/>
      </c>
      <c r="BN95" s="46" t="str">
        <f t="shared" si="409"/>
        <v/>
      </c>
      <c r="BO95" s="46" t="str">
        <f t="shared" si="410"/>
        <v/>
      </c>
      <c r="BP95" s="46" t="str">
        <f t="shared" si="411"/>
        <v/>
      </c>
      <c r="BQ95" s="46" t="str">
        <f t="shared" si="412"/>
        <v/>
      </c>
      <c r="BR95" s="46" t="str">
        <f t="shared" si="413"/>
        <v/>
      </c>
      <c r="BS95" s="46" t="str">
        <f t="shared" si="414"/>
        <v/>
      </c>
      <c r="BT95" s="46" t="str">
        <f t="shared" si="415"/>
        <v/>
      </c>
      <c r="BU95" s="46" t="str">
        <f t="shared" si="416"/>
        <v/>
      </c>
      <c r="BV95" s="46" t="str">
        <f t="shared" si="417"/>
        <v/>
      </c>
      <c r="BW95" s="46" t="str">
        <f t="shared" si="418"/>
        <v/>
      </c>
      <c r="BX95" s="46" t="str">
        <f t="shared" si="419"/>
        <v/>
      </c>
      <c r="BY95" s="46" t="str">
        <f t="shared" si="420"/>
        <v/>
      </c>
      <c r="BZ95" s="46" t="str">
        <f t="shared" si="421"/>
        <v/>
      </c>
      <c r="CA95" s="46" t="str">
        <f t="shared" si="422"/>
        <v/>
      </c>
      <c r="CB95" s="46" t="str">
        <f t="shared" si="423"/>
        <v/>
      </c>
      <c r="CC95" s="46" t="str">
        <f t="shared" si="424"/>
        <v/>
      </c>
      <c r="CD95" s="46" t="str">
        <f t="shared" si="425"/>
        <v/>
      </c>
      <c r="CE95" s="46" t="str">
        <f t="shared" si="426"/>
        <v/>
      </c>
      <c r="CF95" s="46" t="str">
        <f t="shared" si="427"/>
        <v/>
      </c>
      <c r="CG95" s="46" t="str">
        <f t="shared" si="428"/>
        <v/>
      </c>
      <c r="CH95" s="46" t="str">
        <f t="shared" si="429"/>
        <v/>
      </c>
      <c r="CI95" s="46" t="str">
        <f t="shared" si="430"/>
        <v/>
      </c>
      <c r="CJ95" s="46" t="str">
        <f t="shared" si="431"/>
        <v/>
      </c>
      <c r="CK95" s="46" t="str">
        <f t="shared" si="362"/>
        <v/>
      </c>
      <c r="CL95" s="46" t="str">
        <f t="shared" si="432"/>
        <v/>
      </c>
      <c r="CM95" s="46" t="str">
        <f t="shared" si="433"/>
        <v/>
      </c>
      <c r="CN95" s="46" t="str">
        <f t="shared" si="434"/>
        <v/>
      </c>
      <c r="CO95" s="46" t="str">
        <f t="shared" si="435"/>
        <v/>
      </c>
      <c r="CP95" s="46" t="str">
        <f t="shared" si="436"/>
        <v/>
      </c>
      <c r="CQ95" s="46" t="str">
        <f t="shared" si="437"/>
        <v/>
      </c>
      <c r="CR95" s="46" t="str">
        <f t="shared" si="438"/>
        <v/>
      </c>
      <c r="CS95" s="46" t="str">
        <f t="shared" si="439"/>
        <v/>
      </c>
      <c r="CT95" s="46" t="str">
        <f t="shared" si="440"/>
        <v/>
      </c>
      <c r="CU95" s="46" t="str">
        <f t="shared" si="441"/>
        <v/>
      </c>
      <c r="CV95" s="46" t="str">
        <f t="shared" si="442"/>
        <v/>
      </c>
      <c r="CW95" s="46" t="str">
        <f t="shared" si="443"/>
        <v/>
      </c>
      <c r="CX95" s="46" t="str">
        <f t="shared" si="444"/>
        <v/>
      </c>
      <c r="CY95" s="46" t="str">
        <f t="shared" si="445"/>
        <v/>
      </c>
      <c r="CZ95" s="46" t="str">
        <f t="shared" si="446"/>
        <v/>
      </c>
      <c r="DA95" s="46" t="str">
        <f t="shared" si="447"/>
        <v/>
      </c>
      <c r="DB95" s="46" t="str">
        <f t="shared" si="448"/>
        <v/>
      </c>
      <c r="DC95" s="46" t="str">
        <f t="shared" si="449"/>
        <v/>
      </c>
      <c r="DD95" s="46" t="str">
        <f t="shared" si="450"/>
        <v/>
      </c>
      <c r="DE95" s="46" t="str">
        <f t="shared" si="451"/>
        <v/>
      </c>
      <c r="DF95" s="46" t="str">
        <f t="shared" si="452"/>
        <v/>
      </c>
      <c r="DG95" s="46" t="str">
        <f t="shared" si="453"/>
        <v/>
      </c>
      <c r="DH95" s="46" t="str">
        <f t="shared" si="454"/>
        <v/>
      </c>
      <c r="DI95" s="46" t="str">
        <f t="shared" si="455"/>
        <v/>
      </c>
      <c r="DJ95" s="46" t="str">
        <f t="shared" si="456"/>
        <v/>
      </c>
      <c r="DK95" s="46" t="str">
        <f t="shared" si="457"/>
        <v/>
      </c>
      <c r="DL95" s="46" t="str">
        <f t="shared" si="458"/>
        <v/>
      </c>
      <c r="DM95" s="46" t="str">
        <f t="shared" si="459"/>
        <v/>
      </c>
      <c r="DN95" s="46" t="str">
        <f t="shared" si="460"/>
        <v/>
      </c>
      <c r="DO95" s="46" t="str">
        <f t="shared" si="461"/>
        <v/>
      </c>
      <c r="DP95" s="46" t="str">
        <f t="shared" si="462"/>
        <v/>
      </c>
      <c r="DQ95" s="46" t="str">
        <f t="shared" si="463"/>
        <v/>
      </c>
      <c r="DR95" s="46" t="str">
        <f t="shared" si="464"/>
        <v/>
      </c>
      <c r="DS95" s="46" t="str">
        <f t="shared" si="465"/>
        <v/>
      </c>
      <c r="DT95" s="46" t="str">
        <f t="shared" si="466"/>
        <v/>
      </c>
      <c r="DU95" s="46" t="str">
        <f t="shared" si="467"/>
        <v/>
      </c>
      <c r="DV95" s="46" t="str">
        <f t="shared" si="468"/>
        <v/>
      </c>
      <c r="DW95" s="46" t="str">
        <f t="shared" si="469"/>
        <v/>
      </c>
      <c r="DX95" s="46" t="str">
        <f t="shared" si="470"/>
        <v/>
      </c>
      <c r="DY95" s="46" t="str">
        <f t="shared" si="471"/>
        <v/>
      </c>
      <c r="DZ95" s="46" t="str">
        <f t="shared" si="472"/>
        <v/>
      </c>
      <c r="EA95" s="46" t="str">
        <f t="shared" si="473"/>
        <v/>
      </c>
      <c r="EB95" s="46" t="str">
        <f t="shared" si="474"/>
        <v/>
      </c>
      <c r="EC95" s="46" t="str">
        <f t="shared" si="475"/>
        <v/>
      </c>
      <c r="ED95" s="46" t="str">
        <f t="shared" si="476"/>
        <v/>
      </c>
      <c r="EE95" s="46" t="str">
        <f t="shared" si="477"/>
        <v/>
      </c>
      <c r="EF95" s="46" t="str">
        <f t="shared" si="478"/>
        <v/>
      </c>
      <c r="EG95" s="46" t="str">
        <f t="shared" si="479"/>
        <v/>
      </c>
      <c r="EH95" s="46" t="str">
        <f t="shared" si="480"/>
        <v/>
      </c>
      <c r="EI95" s="46" t="str">
        <f t="shared" si="481"/>
        <v/>
      </c>
      <c r="EJ95" s="46" t="str">
        <f t="shared" si="482"/>
        <v/>
      </c>
      <c r="EK95" s="46" t="str">
        <f t="shared" si="483"/>
        <v/>
      </c>
      <c r="EL95" s="46" t="str">
        <f t="shared" si="484"/>
        <v/>
      </c>
      <c r="EM95" s="46" t="str">
        <f t="shared" si="485"/>
        <v/>
      </c>
      <c r="EN95" s="46" t="str">
        <f t="shared" si="486"/>
        <v/>
      </c>
      <c r="EO95" s="46" t="str">
        <f t="shared" si="487"/>
        <v/>
      </c>
      <c r="EP95" s="46" t="str">
        <f t="shared" si="488"/>
        <v/>
      </c>
      <c r="EQ95" s="46" t="str">
        <f t="shared" si="489"/>
        <v/>
      </c>
      <c r="ER95" s="46" t="str">
        <f t="shared" si="490"/>
        <v/>
      </c>
      <c r="ES95" s="46" t="str">
        <f t="shared" si="491"/>
        <v/>
      </c>
      <c r="ET95" s="46" t="str">
        <f t="shared" si="492"/>
        <v/>
      </c>
      <c r="EU95" s="46" t="str">
        <f t="shared" si="493"/>
        <v/>
      </c>
      <c r="EV95" s="46" t="str">
        <f t="shared" si="494"/>
        <v/>
      </c>
      <c r="EW95" s="46" t="str">
        <f t="shared" si="363"/>
        <v/>
      </c>
      <c r="EX95" s="46" t="str">
        <f t="shared" si="495"/>
        <v/>
      </c>
      <c r="EY95" s="46" t="str">
        <f t="shared" si="496"/>
        <v/>
      </c>
      <c r="EZ95" s="46" t="str">
        <f t="shared" si="497"/>
        <v/>
      </c>
      <c r="FA95" s="46" t="str">
        <f t="shared" si="498"/>
        <v/>
      </c>
      <c r="FB95" s="46" t="str">
        <f t="shared" si="499"/>
        <v/>
      </c>
      <c r="FC95" s="46" t="str">
        <f t="shared" si="500"/>
        <v/>
      </c>
      <c r="FD95" s="46" t="str">
        <f t="shared" si="501"/>
        <v/>
      </c>
      <c r="FE95" s="46" t="str">
        <f t="shared" si="502"/>
        <v/>
      </c>
      <c r="FF95" s="46" t="str">
        <f t="shared" si="503"/>
        <v/>
      </c>
      <c r="FG95" s="46" t="str">
        <f t="shared" si="504"/>
        <v/>
      </c>
      <c r="FH95" s="46" t="str">
        <f t="shared" si="505"/>
        <v/>
      </c>
      <c r="FI95" s="46" t="str">
        <f t="shared" si="506"/>
        <v/>
      </c>
      <c r="FJ95" s="46" t="str">
        <f t="shared" si="507"/>
        <v/>
      </c>
      <c r="FK95" s="46" t="str">
        <f t="shared" si="508"/>
        <v/>
      </c>
      <c r="FL95" s="46" t="str">
        <f t="shared" si="509"/>
        <v/>
      </c>
      <c r="FM95" s="46" t="str">
        <f t="shared" si="510"/>
        <v/>
      </c>
      <c r="FN95" s="46" t="str">
        <f t="shared" si="511"/>
        <v/>
      </c>
      <c r="FO95" s="46" t="str">
        <f t="shared" si="512"/>
        <v/>
      </c>
      <c r="FP95" s="46" t="str">
        <f t="shared" si="513"/>
        <v/>
      </c>
      <c r="FQ95" s="46" t="str">
        <f t="shared" si="514"/>
        <v/>
      </c>
      <c r="FR95" s="46" t="str">
        <f t="shared" si="515"/>
        <v/>
      </c>
      <c r="FS95" s="46" t="str">
        <f t="shared" si="516"/>
        <v/>
      </c>
      <c r="FT95" s="46" t="str">
        <f t="shared" si="517"/>
        <v/>
      </c>
      <c r="FU95" s="46" t="str">
        <f t="shared" si="518"/>
        <v/>
      </c>
      <c r="FV95" s="46" t="str">
        <f t="shared" si="519"/>
        <v/>
      </c>
      <c r="FW95" s="46" t="str">
        <f t="shared" si="520"/>
        <v/>
      </c>
      <c r="FX95" s="46" t="str">
        <f t="shared" si="521"/>
        <v/>
      </c>
      <c r="FY95" s="46" t="str">
        <f t="shared" si="522"/>
        <v/>
      </c>
      <c r="FZ95" s="46" t="str">
        <f t="shared" si="523"/>
        <v/>
      </c>
      <c r="GA95" s="46" t="str">
        <f t="shared" si="524"/>
        <v/>
      </c>
      <c r="GB95" s="46" t="str">
        <f t="shared" si="525"/>
        <v/>
      </c>
      <c r="GC95" s="46" t="str">
        <f t="shared" si="526"/>
        <v/>
      </c>
      <c r="GD95" s="46" t="str">
        <f t="shared" si="527"/>
        <v/>
      </c>
      <c r="GE95" s="46" t="str">
        <f t="shared" si="528"/>
        <v/>
      </c>
      <c r="GF95" s="46" t="str">
        <f t="shared" si="529"/>
        <v/>
      </c>
      <c r="GG95" s="46" t="str">
        <f t="shared" si="530"/>
        <v/>
      </c>
      <c r="GH95" s="46" t="str">
        <f t="shared" si="531"/>
        <v/>
      </c>
      <c r="GI95" s="46" t="str">
        <f t="shared" si="532"/>
        <v/>
      </c>
      <c r="GJ95" s="46" t="str">
        <f t="shared" si="533"/>
        <v/>
      </c>
      <c r="GK95" s="46" t="str">
        <f t="shared" si="534"/>
        <v/>
      </c>
      <c r="GL95" s="46" t="str">
        <f t="shared" si="535"/>
        <v/>
      </c>
      <c r="GM95" s="46" t="str">
        <f t="shared" si="536"/>
        <v/>
      </c>
      <c r="GN95" s="46" t="str">
        <f t="shared" si="537"/>
        <v/>
      </c>
      <c r="GO95" s="46" t="str">
        <f t="shared" si="538"/>
        <v/>
      </c>
      <c r="GP95" s="46" t="str">
        <f t="shared" si="539"/>
        <v/>
      </c>
      <c r="GQ95" s="46" t="str">
        <f t="shared" si="540"/>
        <v/>
      </c>
      <c r="GR95" s="46" t="str">
        <f t="shared" si="541"/>
        <v/>
      </c>
      <c r="GS95" s="46" t="str">
        <f t="shared" si="542"/>
        <v/>
      </c>
      <c r="GT95" s="46" t="str">
        <f t="shared" si="543"/>
        <v/>
      </c>
      <c r="GU95" s="46" t="str">
        <f t="shared" si="544"/>
        <v/>
      </c>
      <c r="GV95" s="46" t="str">
        <f t="shared" si="545"/>
        <v/>
      </c>
      <c r="GW95" s="46" t="str">
        <f t="shared" si="546"/>
        <v/>
      </c>
      <c r="GX95" s="46" t="str">
        <f t="shared" si="547"/>
        <v/>
      </c>
      <c r="GY95" s="46" t="str">
        <f t="shared" si="548"/>
        <v/>
      </c>
      <c r="GZ95" s="46" t="str">
        <f t="shared" si="549"/>
        <v/>
      </c>
      <c r="HA95" s="46" t="str">
        <f t="shared" si="550"/>
        <v/>
      </c>
      <c r="HB95" s="46" t="str">
        <f t="shared" si="551"/>
        <v/>
      </c>
      <c r="HC95" s="46" t="str">
        <f t="shared" si="552"/>
        <v/>
      </c>
      <c r="HD95" s="46" t="str">
        <f t="shared" si="553"/>
        <v/>
      </c>
      <c r="HE95" s="46" t="str">
        <f t="shared" si="554"/>
        <v/>
      </c>
      <c r="HF95" s="46" t="str">
        <f t="shared" si="555"/>
        <v/>
      </c>
      <c r="HG95" s="46" t="str">
        <f t="shared" si="556"/>
        <v/>
      </c>
      <c r="HH95" s="46" t="str">
        <f t="shared" si="557"/>
        <v/>
      </c>
      <c r="HI95" s="46" t="str">
        <f t="shared" si="364"/>
        <v/>
      </c>
      <c r="HJ95" s="46" t="str">
        <f t="shared" si="582"/>
        <v/>
      </c>
      <c r="HK95" s="46" t="str">
        <f t="shared" si="583"/>
        <v/>
      </c>
      <c r="HL95" s="46" t="str">
        <f t="shared" si="584"/>
        <v/>
      </c>
      <c r="HM95" s="46" t="str">
        <f t="shared" si="585"/>
        <v/>
      </c>
      <c r="HN95" s="46" t="str">
        <f t="shared" si="586"/>
        <v/>
      </c>
      <c r="HO95" s="46" t="str">
        <f t="shared" si="587"/>
        <v/>
      </c>
      <c r="HP95" s="46" t="str">
        <f t="shared" si="588"/>
        <v/>
      </c>
      <c r="HQ95" s="146" t="e">
        <f t="shared" si="348"/>
        <v>#N/A</v>
      </c>
      <c r="HR95" s="146" t="e">
        <f t="shared" si="602"/>
        <v>#N/A</v>
      </c>
      <c r="HS95" s="146" t="e">
        <f t="shared" si="602"/>
        <v>#N/A</v>
      </c>
      <c r="HT95" s="146" t="e">
        <f t="shared" si="602"/>
        <v>#N/A</v>
      </c>
      <c r="HU95" s="146" t="e">
        <f t="shared" si="576"/>
        <v>#N/A</v>
      </c>
      <c r="HV95" s="146" t="e">
        <f t="shared" si="576"/>
        <v>#N/A</v>
      </c>
      <c r="HW95" s="146" t="e">
        <f t="shared" si="576"/>
        <v>#N/A</v>
      </c>
      <c r="HX95" s="146" t="e">
        <f t="shared" si="576"/>
        <v>#N/A</v>
      </c>
      <c r="HY95" s="146" t="e">
        <f t="shared" si="576"/>
        <v>#N/A</v>
      </c>
      <c r="HZ95" s="146" t="e">
        <f t="shared" si="576"/>
        <v>#N/A</v>
      </c>
      <c r="IA95" s="146" t="e">
        <f t="shared" si="576"/>
        <v>#N/A</v>
      </c>
      <c r="IB95" s="146" t="e">
        <f t="shared" si="576"/>
        <v>#N/A</v>
      </c>
      <c r="IC95" s="146" t="e">
        <f t="shared" si="576"/>
        <v>#N/A</v>
      </c>
      <c r="ID95" s="146" t="e">
        <f t="shared" si="576"/>
        <v>#N/A</v>
      </c>
      <c r="IE95" s="146" t="e">
        <f t="shared" si="576"/>
        <v>#N/A</v>
      </c>
      <c r="IF95" s="146" t="e">
        <f t="shared" si="576"/>
        <v>#N/A</v>
      </c>
      <c r="IG95" s="146" t="e">
        <f t="shared" si="576"/>
        <v>#N/A</v>
      </c>
      <c r="IH95" s="146" t="e">
        <f t="shared" si="576"/>
        <v>#N/A</v>
      </c>
      <c r="II95" s="146" t="e">
        <f t="shared" si="576"/>
        <v>#N/A</v>
      </c>
      <c r="IJ95" s="146" t="e">
        <f t="shared" ref="IJ95:IX103" si="610">IF(ISNONTEXT($K95),_xlfn.LOGNORM.DIST(AQ95,LN($G95),LN($K95),FALSE),NA())</f>
        <v>#N/A</v>
      </c>
      <c r="IK95" s="146" t="e">
        <f t="shared" si="610"/>
        <v>#N/A</v>
      </c>
      <c r="IL95" s="146" t="e">
        <f t="shared" si="610"/>
        <v>#N/A</v>
      </c>
      <c r="IM95" s="146" t="e">
        <f t="shared" si="610"/>
        <v>#N/A</v>
      </c>
      <c r="IN95" s="146" t="e">
        <f t="shared" si="610"/>
        <v>#N/A</v>
      </c>
      <c r="IO95" s="146" t="e">
        <f t="shared" si="610"/>
        <v>#N/A</v>
      </c>
      <c r="IP95" s="146" t="e">
        <f t="shared" si="610"/>
        <v>#N/A</v>
      </c>
      <c r="IQ95" s="146" t="e">
        <f t="shared" si="610"/>
        <v>#N/A</v>
      </c>
      <c r="IR95" s="146" t="e">
        <f t="shared" si="610"/>
        <v>#N/A</v>
      </c>
      <c r="IS95" s="146" t="e">
        <f t="shared" si="610"/>
        <v>#N/A</v>
      </c>
      <c r="IT95" s="146" t="e">
        <f t="shared" si="610"/>
        <v>#N/A</v>
      </c>
      <c r="IU95" s="146" t="e">
        <f t="shared" si="610"/>
        <v>#N/A</v>
      </c>
      <c r="IV95" s="146" t="e">
        <f t="shared" si="610"/>
        <v>#N/A</v>
      </c>
      <c r="IW95" s="146" t="e">
        <f t="shared" si="610"/>
        <v>#N/A</v>
      </c>
      <c r="IX95" s="146" t="e">
        <f t="shared" si="610"/>
        <v>#N/A</v>
      </c>
      <c r="IY95" s="146" t="e">
        <f t="shared" si="606"/>
        <v>#N/A</v>
      </c>
      <c r="IZ95" s="146" t="e">
        <f t="shared" si="606"/>
        <v>#N/A</v>
      </c>
      <c r="JA95" s="146" t="e">
        <f t="shared" si="606"/>
        <v>#N/A</v>
      </c>
      <c r="JB95" s="146" t="e">
        <f t="shared" si="606"/>
        <v>#N/A</v>
      </c>
      <c r="JC95" s="146" t="e">
        <f t="shared" si="606"/>
        <v>#N/A</v>
      </c>
      <c r="JD95" s="146" t="e">
        <f t="shared" si="606"/>
        <v>#N/A</v>
      </c>
      <c r="JE95" s="146" t="e">
        <f t="shared" si="606"/>
        <v>#N/A</v>
      </c>
      <c r="JF95" s="146" t="e">
        <f t="shared" si="606"/>
        <v>#N/A</v>
      </c>
      <c r="JG95" s="146" t="e">
        <f t="shared" si="606"/>
        <v>#N/A</v>
      </c>
      <c r="JH95" s="146" t="e">
        <f t="shared" si="606"/>
        <v>#N/A</v>
      </c>
      <c r="JI95" s="146" t="e">
        <f t="shared" si="606"/>
        <v>#N/A</v>
      </c>
      <c r="JJ95" s="146" t="e">
        <f t="shared" si="606"/>
        <v>#N/A</v>
      </c>
      <c r="JK95" s="146" t="e">
        <f t="shared" si="606"/>
        <v>#N/A</v>
      </c>
      <c r="JL95" s="146" t="e">
        <f t="shared" si="606"/>
        <v>#N/A</v>
      </c>
      <c r="JM95" s="146" t="e">
        <f t="shared" si="606"/>
        <v>#N/A</v>
      </c>
      <c r="JN95" s="146" t="e">
        <f t="shared" si="591"/>
        <v>#N/A</v>
      </c>
      <c r="JO95" s="146" t="e">
        <f t="shared" si="591"/>
        <v>#N/A</v>
      </c>
      <c r="JP95" s="146" t="e">
        <f t="shared" si="591"/>
        <v>#N/A</v>
      </c>
      <c r="JQ95" s="146" t="e">
        <f t="shared" si="591"/>
        <v>#N/A</v>
      </c>
      <c r="JR95" s="146" t="e">
        <f t="shared" si="591"/>
        <v>#N/A</v>
      </c>
      <c r="JS95" s="146" t="e">
        <f t="shared" si="591"/>
        <v>#N/A</v>
      </c>
      <c r="JT95" s="146" t="e">
        <f t="shared" si="591"/>
        <v>#N/A</v>
      </c>
      <c r="JU95" s="146" t="e">
        <f t="shared" si="591"/>
        <v>#N/A</v>
      </c>
      <c r="JV95" s="146" t="e">
        <f t="shared" si="591"/>
        <v>#N/A</v>
      </c>
      <c r="JW95" s="146" t="e">
        <f t="shared" si="591"/>
        <v>#N/A</v>
      </c>
      <c r="JX95" s="146" t="e">
        <f t="shared" si="591"/>
        <v>#N/A</v>
      </c>
      <c r="JY95" s="146" t="e">
        <f t="shared" si="591"/>
        <v>#N/A</v>
      </c>
      <c r="JZ95" s="146" t="e">
        <f t="shared" si="591"/>
        <v>#N/A</v>
      </c>
      <c r="KA95" s="146" t="e">
        <f t="shared" si="591"/>
        <v>#N/A</v>
      </c>
      <c r="KB95" s="146" t="e">
        <f t="shared" si="591"/>
        <v>#N/A</v>
      </c>
      <c r="KC95" s="146" t="e">
        <f t="shared" si="365"/>
        <v>#N/A</v>
      </c>
      <c r="KD95" s="146" t="e">
        <f t="shared" si="603"/>
        <v>#N/A</v>
      </c>
      <c r="KE95" s="146" t="e">
        <f t="shared" si="603"/>
        <v>#N/A</v>
      </c>
      <c r="KF95" s="146" t="e">
        <f t="shared" si="603"/>
        <v>#N/A</v>
      </c>
      <c r="KG95" s="146" t="e">
        <f t="shared" si="577"/>
        <v>#N/A</v>
      </c>
      <c r="KH95" s="146" t="e">
        <f t="shared" si="577"/>
        <v>#N/A</v>
      </c>
      <c r="KI95" s="146" t="e">
        <f t="shared" si="577"/>
        <v>#N/A</v>
      </c>
      <c r="KJ95" s="146" t="e">
        <f t="shared" si="577"/>
        <v>#N/A</v>
      </c>
      <c r="KK95" s="146" t="e">
        <f t="shared" si="577"/>
        <v>#N/A</v>
      </c>
      <c r="KL95" s="146" t="e">
        <f t="shared" si="577"/>
        <v>#N/A</v>
      </c>
      <c r="KM95" s="146" t="e">
        <f t="shared" si="577"/>
        <v>#N/A</v>
      </c>
      <c r="KN95" s="146" t="e">
        <f t="shared" si="577"/>
        <v>#N/A</v>
      </c>
      <c r="KO95" s="146" t="e">
        <f t="shared" si="577"/>
        <v>#N/A</v>
      </c>
      <c r="KP95" s="146" t="e">
        <f t="shared" si="577"/>
        <v>#N/A</v>
      </c>
      <c r="KQ95" s="146" t="e">
        <f t="shared" si="577"/>
        <v>#N/A</v>
      </c>
      <c r="KR95" s="146" t="e">
        <f t="shared" si="577"/>
        <v>#N/A</v>
      </c>
      <c r="KS95" s="146" t="e">
        <f t="shared" si="577"/>
        <v>#N/A</v>
      </c>
      <c r="KT95" s="146" t="e">
        <f t="shared" si="577"/>
        <v>#N/A</v>
      </c>
      <c r="KU95" s="146" t="e">
        <f t="shared" si="577"/>
        <v>#N/A</v>
      </c>
      <c r="KV95" s="146" t="e">
        <f t="shared" ref="KV95:LJ103" si="611">IF(ISNONTEXT($K95),_xlfn.LOGNORM.DIST(DC95,LN($G95),LN($K95),FALSE),NA())</f>
        <v>#N/A</v>
      </c>
      <c r="KW95" s="146" t="e">
        <f t="shared" si="611"/>
        <v>#N/A</v>
      </c>
      <c r="KX95" s="146" t="e">
        <f t="shared" si="611"/>
        <v>#N/A</v>
      </c>
      <c r="KY95" s="146" t="e">
        <f t="shared" si="611"/>
        <v>#N/A</v>
      </c>
      <c r="KZ95" s="146" t="e">
        <f t="shared" si="611"/>
        <v>#N/A</v>
      </c>
      <c r="LA95" s="146" t="e">
        <f t="shared" si="611"/>
        <v>#N/A</v>
      </c>
      <c r="LB95" s="146" t="e">
        <f t="shared" si="611"/>
        <v>#N/A</v>
      </c>
      <c r="LC95" s="146" t="e">
        <f t="shared" si="611"/>
        <v>#N/A</v>
      </c>
      <c r="LD95" s="146" t="e">
        <f t="shared" si="611"/>
        <v>#N/A</v>
      </c>
      <c r="LE95" s="146" t="e">
        <f t="shared" si="611"/>
        <v>#N/A</v>
      </c>
      <c r="LF95" s="146" t="e">
        <f t="shared" si="611"/>
        <v>#N/A</v>
      </c>
      <c r="LG95" s="146" t="e">
        <f t="shared" si="611"/>
        <v>#N/A</v>
      </c>
      <c r="LH95" s="146" t="e">
        <f t="shared" si="611"/>
        <v>#N/A</v>
      </c>
      <c r="LI95" s="146" t="e">
        <f t="shared" si="611"/>
        <v>#N/A</v>
      </c>
      <c r="LJ95" s="146" t="e">
        <f t="shared" si="611"/>
        <v>#N/A</v>
      </c>
      <c r="LK95" s="146" t="e">
        <f t="shared" si="607"/>
        <v>#N/A</v>
      </c>
      <c r="LL95" s="146" t="e">
        <f t="shared" si="607"/>
        <v>#N/A</v>
      </c>
      <c r="LM95" s="146" t="e">
        <f t="shared" si="607"/>
        <v>#N/A</v>
      </c>
      <c r="LN95" s="146" t="e">
        <f t="shared" si="607"/>
        <v>#N/A</v>
      </c>
      <c r="LO95" s="146" t="e">
        <f t="shared" si="607"/>
        <v>#N/A</v>
      </c>
      <c r="LP95" s="146" t="e">
        <f t="shared" si="607"/>
        <v>#N/A</v>
      </c>
      <c r="LQ95" s="146" t="e">
        <f t="shared" si="607"/>
        <v>#N/A</v>
      </c>
      <c r="LR95" s="146" t="e">
        <f t="shared" si="607"/>
        <v>#N/A</v>
      </c>
      <c r="LS95" s="146" t="e">
        <f t="shared" si="607"/>
        <v>#N/A</v>
      </c>
      <c r="LT95" s="146" t="e">
        <f t="shared" si="607"/>
        <v>#N/A</v>
      </c>
      <c r="LU95" s="146" t="e">
        <f t="shared" si="607"/>
        <v>#N/A</v>
      </c>
      <c r="LV95" s="146" t="e">
        <f t="shared" si="607"/>
        <v>#N/A</v>
      </c>
      <c r="LW95" s="146" t="e">
        <f t="shared" si="607"/>
        <v>#N/A</v>
      </c>
      <c r="LX95" s="146" t="e">
        <f t="shared" si="607"/>
        <v>#N/A</v>
      </c>
      <c r="LY95" s="146" t="e">
        <f t="shared" si="607"/>
        <v>#N/A</v>
      </c>
      <c r="LZ95" s="146" t="e">
        <f t="shared" si="592"/>
        <v>#N/A</v>
      </c>
      <c r="MA95" s="146" t="e">
        <f t="shared" si="592"/>
        <v>#N/A</v>
      </c>
      <c r="MB95" s="146" t="e">
        <f t="shared" si="592"/>
        <v>#N/A</v>
      </c>
      <c r="MC95" s="146" t="e">
        <f t="shared" si="592"/>
        <v>#N/A</v>
      </c>
      <c r="MD95" s="146" t="e">
        <f t="shared" si="592"/>
        <v>#N/A</v>
      </c>
      <c r="ME95" s="146" t="e">
        <f t="shared" si="592"/>
        <v>#N/A</v>
      </c>
      <c r="MF95" s="146" t="e">
        <f t="shared" si="592"/>
        <v>#N/A</v>
      </c>
      <c r="MG95" s="146" t="e">
        <f t="shared" si="592"/>
        <v>#N/A</v>
      </c>
      <c r="MH95" s="146" t="e">
        <f t="shared" si="592"/>
        <v>#N/A</v>
      </c>
      <c r="MI95" s="146" t="e">
        <f t="shared" si="592"/>
        <v>#N/A</v>
      </c>
      <c r="MJ95" s="146" t="e">
        <f t="shared" si="592"/>
        <v>#N/A</v>
      </c>
      <c r="MK95" s="146" t="e">
        <f t="shared" si="592"/>
        <v>#N/A</v>
      </c>
      <c r="ML95" s="146" t="e">
        <f t="shared" si="592"/>
        <v>#N/A</v>
      </c>
      <c r="MM95" s="146" t="e">
        <f t="shared" si="592"/>
        <v>#N/A</v>
      </c>
      <c r="MN95" s="146" t="e">
        <f t="shared" si="592"/>
        <v>#N/A</v>
      </c>
      <c r="MO95" s="146" t="e">
        <f t="shared" si="366"/>
        <v>#N/A</v>
      </c>
      <c r="MP95" s="146" t="e">
        <f t="shared" si="604"/>
        <v>#N/A</v>
      </c>
      <c r="MQ95" s="146" t="e">
        <f t="shared" si="604"/>
        <v>#N/A</v>
      </c>
      <c r="MR95" s="146" t="e">
        <f t="shared" si="604"/>
        <v>#N/A</v>
      </c>
      <c r="MS95" s="146" t="e">
        <f t="shared" si="578"/>
        <v>#N/A</v>
      </c>
      <c r="MT95" s="146" t="e">
        <f t="shared" si="578"/>
        <v>#N/A</v>
      </c>
      <c r="MU95" s="146" t="e">
        <f t="shared" si="578"/>
        <v>#N/A</v>
      </c>
      <c r="MV95" s="146" t="e">
        <f t="shared" si="578"/>
        <v>#N/A</v>
      </c>
      <c r="MW95" s="146" t="e">
        <f t="shared" si="578"/>
        <v>#N/A</v>
      </c>
      <c r="MX95" s="146" t="e">
        <f t="shared" si="578"/>
        <v>#N/A</v>
      </c>
      <c r="MY95" s="146" t="e">
        <f t="shared" si="578"/>
        <v>#N/A</v>
      </c>
      <c r="MZ95" s="146" t="e">
        <f t="shared" si="578"/>
        <v>#N/A</v>
      </c>
      <c r="NA95" s="146" t="e">
        <f t="shared" si="578"/>
        <v>#N/A</v>
      </c>
      <c r="NB95" s="146" t="e">
        <f t="shared" si="578"/>
        <v>#N/A</v>
      </c>
      <c r="NC95" s="146" t="e">
        <f t="shared" si="578"/>
        <v>#N/A</v>
      </c>
      <c r="ND95" s="146" t="e">
        <f t="shared" si="578"/>
        <v>#N/A</v>
      </c>
      <c r="NE95" s="146" t="e">
        <f t="shared" si="578"/>
        <v>#N/A</v>
      </c>
      <c r="NF95" s="146" t="e">
        <f t="shared" si="578"/>
        <v>#N/A</v>
      </c>
      <c r="NG95" s="146" t="e">
        <f t="shared" si="578"/>
        <v>#N/A</v>
      </c>
      <c r="NH95" s="146" t="e">
        <f t="shared" ref="NH95:NV103" si="612">IF(ISNONTEXT($K95),_xlfn.LOGNORM.DIST(FO95,LN($G95),LN($K95),FALSE),NA())</f>
        <v>#N/A</v>
      </c>
      <c r="NI95" s="146" t="e">
        <f t="shared" si="612"/>
        <v>#N/A</v>
      </c>
      <c r="NJ95" s="146" t="e">
        <f t="shared" si="612"/>
        <v>#N/A</v>
      </c>
      <c r="NK95" s="146" t="e">
        <f t="shared" si="612"/>
        <v>#N/A</v>
      </c>
      <c r="NL95" s="146" t="e">
        <f t="shared" si="612"/>
        <v>#N/A</v>
      </c>
      <c r="NM95" s="146" t="e">
        <f t="shared" si="612"/>
        <v>#N/A</v>
      </c>
      <c r="NN95" s="146" t="e">
        <f t="shared" si="612"/>
        <v>#N/A</v>
      </c>
      <c r="NO95" s="146" t="e">
        <f t="shared" si="612"/>
        <v>#N/A</v>
      </c>
      <c r="NP95" s="146" t="e">
        <f t="shared" si="612"/>
        <v>#N/A</v>
      </c>
      <c r="NQ95" s="146" t="e">
        <f t="shared" si="612"/>
        <v>#N/A</v>
      </c>
      <c r="NR95" s="146" t="e">
        <f t="shared" si="612"/>
        <v>#N/A</v>
      </c>
      <c r="NS95" s="146" t="e">
        <f t="shared" si="612"/>
        <v>#N/A</v>
      </c>
      <c r="NT95" s="146" t="e">
        <f t="shared" si="612"/>
        <v>#N/A</v>
      </c>
      <c r="NU95" s="146" t="e">
        <f t="shared" si="612"/>
        <v>#N/A</v>
      </c>
      <c r="NV95" s="146" t="e">
        <f t="shared" si="612"/>
        <v>#N/A</v>
      </c>
      <c r="NW95" s="146" t="e">
        <f t="shared" si="608"/>
        <v>#N/A</v>
      </c>
      <c r="NX95" s="146" t="e">
        <f t="shared" si="608"/>
        <v>#N/A</v>
      </c>
      <c r="NY95" s="146" t="e">
        <f t="shared" si="608"/>
        <v>#N/A</v>
      </c>
      <c r="NZ95" s="146" t="e">
        <f t="shared" si="608"/>
        <v>#N/A</v>
      </c>
      <c r="OA95" s="146" t="e">
        <f t="shared" si="608"/>
        <v>#N/A</v>
      </c>
      <c r="OB95" s="146" t="e">
        <f t="shared" si="608"/>
        <v>#N/A</v>
      </c>
      <c r="OC95" s="146" t="e">
        <f t="shared" si="608"/>
        <v>#N/A</v>
      </c>
      <c r="OD95" s="146" t="e">
        <f t="shared" si="608"/>
        <v>#N/A</v>
      </c>
      <c r="OE95" s="146" t="e">
        <f t="shared" si="608"/>
        <v>#N/A</v>
      </c>
      <c r="OF95" s="146" t="e">
        <f t="shared" si="608"/>
        <v>#N/A</v>
      </c>
      <c r="OG95" s="146" t="e">
        <f t="shared" si="608"/>
        <v>#N/A</v>
      </c>
      <c r="OH95" s="146" t="e">
        <f t="shared" si="608"/>
        <v>#N/A</v>
      </c>
      <c r="OI95" s="146" t="e">
        <f t="shared" si="608"/>
        <v>#N/A</v>
      </c>
      <c r="OJ95" s="146" t="e">
        <f t="shared" si="608"/>
        <v>#N/A</v>
      </c>
      <c r="OK95" s="146" t="e">
        <f t="shared" si="608"/>
        <v>#N/A</v>
      </c>
      <c r="OL95" s="146" t="e">
        <f t="shared" si="593"/>
        <v>#N/A</v>
      </c>
      <c r="OM95" s="146" t="e">
        <f t="shared" si="593"/>
        <v>#N/A</v>
      </c>
      <c r="ON95" s="146" t="e">
        <f t="shared" si="593"/>
        <v>#N/A</v>
      </c>
      <c r="OO95" s="146" t="e">
        <f t="shared" si="593"/>
        <v>#N/A</v>
      </c>
      <c r="OP95" s="146" t="e">
        <f t="shared" si="593"/>
        <v>#N/A</v>
      </c>
      <c r="OQ95" s="146" t="e">
        <f t="shared" si="593"/>
        <v>#N/A</v>
      </c>
      <c r="OR95" s="146" t="e">
        <f t="shared" si="593"/>
        <v>#N/A</v>
      </c>
      <c r="OS95" s="146" t="e">
        <f t="shared" si="593"/>
        <v>#N/A</v>
      </c>
      <c r="OT95" s="146" t="e">
        <f t="shared" si="593"/>
        <v>#N/A</v>
      </c>
      <c r="OU95" s="146" t="e">
        <f t="shared" si="593"/>
        <v>#N/A</v>
      </c>
      <c r="OV95" s="146" t="e">
        <f t="shared" si="593"/>
        <v>#N/A</v>
      </c>
      <c r="OW95" s="146" t="e">
        <f t="shared" si="593"/>
        <v>#N/A</v>
      </c>
      <c r="OX95" s="146" t="e">
        <f t="shared" si="593"/>
        <v>#N/A</v>
      </c>
      <c r="OY95" s="146" t="e">
        <f t="shared" si="593"/>
        <v>#N/A</v>
      </c>
      <c r="OZ95" s="146" t="e">
        <f t="shared" si="593"/>
        <v>#N/A</v>
      </c>
      <c r="PA95" s="146" t="e">
        <f t="shared" si="367"/>
        <v>#N/A</v>
      </c>
      <c r="PB95" s="146" t="e">
        <f t="shared" si="589"/>
        <v>#N/A</v>
      </c>
      <c r="PC95" s="146" t="e">
        <f t="shared" si="589"/>
        <v>#N/A</v>
      </c>
      <c r="PD95" s="146" t="e">
        <f t="shared" si="589"/>
        <v>#N/A</v>
      </c>
      <c r="PE95" s="146" t="e">
        <f t="shared" si="589"/>
        <v>#N/A</v>
      </c>
      <c r="PF95" s="146" t="e">
        <f t="shared" si="589"/>
        <v>#N/A</v>
      </c>
      <c r="PG95" s="146" t="e">
        <f t="shared" si="589"/>
        <v>#N/A</v>
      </c>
      <c r="PH95" s="146" t="e">
        <f t="shared" si="589"/>
        <v>#N/A</v>
      </c>
      <c r="PI95" s="146" t="e">
        <f t="shared" si="589"/>
        <v>#N/A</v>
      </c>
    </row>
    <row r="96" spans="1:425" hidden="1" x14ac:dyDescent="0.45">
      <c r="A96" s="4">
        <v>93</v>
      </c>
      <c r="B96" s="319" t="str">
        <f>IFERROR(_xlfn.LOGNORM.INV(VLookups!$B$22,LN($G96),LN($K96)),"")</f>
        <v/>
      </c>
      <c r="C96" s="81"/>
      <c r="D96" s="319" t="str">
        <f>IFERROR(_xlfn.LOGNORM.INV(VLookups!$B$23,LN($G96),LN($K96)),"")</f>
        <v/>
      </c>
      <c r="E96" s="32" t="str">
        <f t="shared" si="350"/>
        <v/>
      </c>
      <c r="F96" s="32" t="str">
        <f t="shared" si="351"/>
        <v/>
      </c>
      <c r="G96" s="65" t="str">
        <f>IF(AND(C96&gt;0,NOT(ISBLANK(H96))),IF(VLOOKUP($C$3,VLookups!$A$17:$B$18,2,FALSE),C96*VLOOKUP(H96,VLookups!$A$4:$B$13,2,FALSE),C96),"")</f>
        <v/>
      </c>
      <c r="H96" s="21"/>
      <c r="I96" s="53"/>
      <c r="J96" s="237"/>
      <c r="K96" s="320" t="str">
        <f>IF(C96&gt;0,IF(ISBLANK(J96),IF(ISBLANK(H96),"",VLOOKUP(H96,VLookups!$A$4:$C$13,3,FALSE)),J96),"")</f>
        <v/>
      </c>
      <c r="L96" s="320" t="str">
        <f t="shared" si="352"/>
        <v/>
      </c>
      <c r="M96" s="67" t="str">
        <f t="shared" si="353"/>
        <v/>
      </c>
      <c r="N96" s="81"/>
      <c r="O96" s="230" t="str">
        <f>IF(AND(N96&gt;0,C96&gt;0,NOT(K96="")),ABS(VLOOKUP($N$1,VLookups!$A$27:$B$28,2,FALSE)-_xlfn.LOGNORM.DIST(N96,LN(G96),LN(K96),TRUE)),"")</f>
        <v/>
      </c>
      <c r="P96" s="80" t="str">
        <f>IF(AND($B96&gt;0,$C96&gt;0,$D96&gt;0,NOT(ISBLANK($H96))),_xlfn.LOGNORM.INV(ABS(VLOOKUP($N$1,VLookups!$A$27:$B$28,2,FALSE)-P$3),LN($G96),LN($K96)),"")</f>
        <v/>
      </c>
      <c r="Q96" s="79" t="str">
        <f>IF(AND($B96&gt;0,$C96&gt;0,$D96&gt;0,NOT(ISBLANK($H96))),_xlfn.LOGNORM.INV(ABS(VLOOKUP($N$1,VLookups!$A$27:$B$28,2,FALSE)-Q$3),LN($G96),LN($K96)),"")</f>
        <v/>
      </c>
      <c r="R96" s="80" t="str">
        <f>IF(AND($B96&gt;0,$C96&gt;0,$D96&gt;0,NOT(ISBLANK($H96))),_xlfn.LOGNORM.INV(ABS(VLOOKUP($N$1,VLookups!$A$27:$B$28,2,FALSE)-R$3),LN($G96),LN($K96)),"")</f>
        <v/>
      </c>
      <c r="S96" s="79" t="str">
        <f>IF(AND($B96&gt;0,$C96&gt;0,$D96&gt;0,NOT(ISBLANK($H96))),_xlfn.LOGNORM.INV(ABS(VLOOKUP($N$1,VLookups!$A$27:$B$28,2,FALSE)-S$3),LN($G96),LN($K96)),"")</f>
        <v/>
      </c>
      <c r="T96" s="80" t="str">
        <f>IF(AND($B96&gt;0,$C96&gt;0,$D96&gt;0,NOT(ISBLANK($H96))),_xlfn.LOGNORM.INV(ABS(VLOOKUP($N$1,VLookups!$A$27:$B$28,2,FALSE)-T$3),LN($G96),LN($K96)),"")</f>
        <v/>
      </c>
      <c r="U96" s="79" t="str">
        <f>IF(AND($B96&gt;0,$C96&gt;0,$D96&gt;0,NOT(ISBLANK($H96))),_xlfn.LOGNORM.INV(ABS(VLOOKUP($N$1,VLookups!$A$27:$B$28,2,FALSE)-U$3),LN($G96),LN($K96)),"")</f>
        <v/>
      </c>
      <c r="V96" s="5"/>
      <c r="W96" s="145" t="str">
        <f t="shared" si="354"/>
        <v/>
      </c>
      <c r="X96" s="145" t="str">
        <f t="shared" si="355"/>
        <v/>
      </c>
      <c r="Y96" s="46" t="str">
        <f t="shared" ref="Y96" si="613">IF(ISNONTEXT($W96),X96+$W96,"")</f>
        <v/>
      </c>
      <c r="Z96" s="46" t="str">
        <f t="shared" si="369"/>
        <v/>
      </c>
      <c r="AA96" s="46" t="str">
        <f t="shared" si="370"/>
        <v/>
      </c>
      <c r="AB96" s="46" t="str">
        <f t="shared" si="371"/>
        <v/>
      </c>
      <c r="AC96" s="46" t="str">
        <f t="shared" si="372"/>
        <v/>
      </c>
      <c r="AD96" s="46" t="str">
        <f t="shared" si="373"/>
        <v/>
      </c>
      <c r="AE96" s="46" t="str">
        <f t="shared" si="374"/>
        <v/>
      </c>
      <c r="AF96" s="46" t="str">
        <f t="shared" si="375"/>
        <v/>
      </c>
      <c r="AG96" s="46" t="str">
        <f t="shared" si="376"/>
        <v/>
      </c>
      <c r="AH96" s="46" t="str">
        <f t="shared" si="377"/>
        <v/>
      </c>
      <c r="AI96" s="46" t="str">
        <f t="shared" si="378"/>
        <v/>
      </c>
      <c r="AJ96" s="46" t="str">
        <f t="shared" si="379"/>
        <v/>
      </c>
      <c r="AK96" s="46" t="str">
        <f t="shared" si="380"/>
        <v/>
      </c>
      <c r="AL96" s="46" t="str">
        <f t="shared" si="381"/>
        <v/>
      </c>
      <c r="AM96" s="46" t="str">
        <f t="shared" si="382"/>
        <v/>
      </c>
      <c r="AN96" s="46" t="str">
        <f t="shared" si="383"/>
        <v/>
      </c>
      <c r="AO96" s="46" t="str">
        <f t="shared" si="384"/>
        <v/>
      </c>
      <c r="AP96" s="46" t="str">
        <f t="shared" si="385"/>
        <v/>
      </c>
      <c r="AQ96" s="46" t="str">
        <f t="shared" si="386"/>
        <v/>
      </c>
      <c r="AR96" s="46" t="str">
        <f t="shared" si="387"/>
        <v/>
      </c>
      <c r="AS96" s="46" t="str">
        <f t="shared" si="388"/>
        <v/>
      </c>
      <c r="AT96" s="46" t="str">
        <f t="shared" si="389"/>
        <v/>
      </c>
      <c r="AU96" s="46" t="str">
        <f t="shared" si="390"/>
        <v/>
      </c>
      <c r="AV96" s="46" t="str">
        <f t="shared" si="391"/>
        <v/>
      </c>
      <c r="AW96" s="46" t="str">
        <f t="shared" si="392"/>
        <v/>
      </c>
      <c r="AX96" s="46" t="str">
        <f t="shared" si="393"/>
        <v/>
      </c>
      <c r="AY96" s="46" t="str">
        <f t="shared" si="394"/>
        <v/>
      </c>
      <c r="AZ96" s="46" t="str">
        <f t="shared" si="395"/>
        <v/>
      </c>
      <c r="BA96" s="46" t="str">
        <f t="shared" si="396"/>
        <v/>
      </c>
      <c r="BB96" s="46" t="str">
        <f t="shared" si="397"/>
        <v/>
      </c>
      <c r="BC96" s="46" t="str">
        <f t="shared" si="398"/>
        <v/>
      </c>
      <c r="BD96" s="46" t="str">
        <f t="shared" si="399"/>
        <v/>
      </c>
      <c r="BE96" s="46" t="str">
        <f t="shared" si="400"/>
        <v/>
      </c>
      <c r="BF96" s="46" t="str">
        <f t="shared" si="401"/>
        <v/>
      </c>
      <c r="BG96" s="46" t="str">
        <f t="shared" si="402"/>
        <v/>
      </c>
      <c r="BH96" s="46" t="str">
        <f t="shared" si="403"/>
        <v/>
      </c>
      <c r="BI96" s="46" t="str">
        <f t="shared" si="404"/>
        <v/>
      </c>
      <c r="BJ96" s="46" t="str">
        <f t="shared" si="405"/>
        <v/>
      </c>
      <c r="BK96" s="46" t="str">
        <f t="shared" si="406"/>
        <v/>
      </c>
      <c r="BL96" s="46" t="str">
        <f t="shared" si="407"/>
        <v/>
      </c>
      <c r="BM96" s="46" t="str">
        <f t="shared" si="408"/>
        <v/>
      </c>
      <c r="BN96" s="46" t="str">
        <f t="shared" si="409"/>
        <v/>
      </c>
      <c r="BO96" s="46" t="str">
        <f t="shared" si="410"/>
        <v/>
      </c>
      <c r="BP96" s="46" t="str">
        <f t="shared" si="411"/>
        <v/>
      </c>
      <c r="BQ96" s="46" t="str">
        <f t="shared" si="412"/>
        <v/>
      </c>
      <c r="BR96" s="46" t="str">
        <f t="shared" si="413"/>
        <v/>
      </c>
      <c r="BS96" s="46" t="str">
        <f t="shared" si="414"/>
        <v/>
      </c>
      <c r="BT96" s="46" t="str">
        <f t="shared" si="415"/>
        <v/>
      </c>
      <c r="BU96" s="46" t="str">
        <f t="shared" si="416"/>
        <v/>
      </c>
      <c r="BV96" s="46" t="str">
        <f t="shared" si="417"/>
        <v/>
      </c>
      <c r="BW96" s="46" t="str">
        <f t="shared" si="418"/>
        <v/>
      </c>
      <c r="BX96" s="46" t="str">
        <f t="shared" si="419"/>
        <v/>
      </c>
      <c r="BY96" s="46" t="str">
        <f t="shared" si="420"/>
        <v/>
      </c>
      <c r="BZ96" s="46" t="str">
        <f t="shared" si="421"/>
        <v/>
      </c>
      <c r="CA96" s="46" t="str">
        <f t="shared" si="422"/>
        <v/>
      </c>
      <c r="CB96" s="46" t="str">
        <f t="shared" si="423"/>
        <v/>
      </c>
      <c r="CC96" s="46" t="str">
        <f t="shared" si="424"/>
        <v/>
      </c>
      <c r="CD96" s="46" t="str">
        <f t="shared" si="425"/>
        <v/>
      </c>
      <c r="CE96" s="46" t="str">
        <f t="shared" si="426"/>
        <v/>
      </c>
      <c r="CF96" s="46" t="str">
        <f t="shared" si="427"/>
        <v/>
      </c>
      <c r="CG96" s="46" t="str">
        <f t="shared" si="428"/>
        <v/>
      </c>
      <c r="CH96" s="46" t="str">
        <f t="shared" si="429"/>
        <v/>
      </c>
      <c r="CI96" s="46" t="str">
        <f t="shared" si="430"/>
        <v/>
      </c>
      <c r="CJ96" s="46" t="str">
        <f t="shared" si="431"/>
        <v/>
      </c>
      <c r="CK96" s="46" t="str">
        <f t="shared" si="362"/>
        <v/>
      </c>
      <c r="CL96" s="46" t="str">
        <f t="shared" si="432"/>
        <v/>
      </c>
      <c r="CM96" s="46" t="str">
        <f t="shared" si="433"/>
        <v/>
      </c>
      <c r="CN96" s="46" t="str">
        <f t="shared" si="434"/>
        <v/>
      </c>
      <c r="CO96" s="46" t="str">
        <f t="shared" si="435"/>
        <v/>
      </c>
      <c r="CP96" s="46" t="str">
        <f t="shared" si="436"/>
        <v/>
      </c>
      <c r="CQ96" s="46" t="str">
        <f t="shared" si="437"/>
        <v/>
      </c>
      <c r="CR96" s="46" t="str">
        <f t="shared" si="438"/>
        <v/>
      </c>
      <c r="CS96" s="46" t="str">
        <f t="shared" si="439"/>
        <v/>
      </c>
      <c r="CT96" s="46" t="str">
        <f t="shared" si="440"/>
        <v/>
      </c>
      <c r="CU96" s="46" t="str">
        <f t="shared" si="441"/>
        <v/>
      </c>
      <c r="CV96" s="46" t="str">
        <f t="shared" si="442"/>
        <v/>
      </c>
      <c r="CW96" s="46" t="str">
        <f t="shared" si="443"/>
        <v/>
      </c>
      <c r="CX96" s="46" t="str">
        <f t="shared" si="444"/>
        <v/>
      </c>
      <c r="CY96" s="46" t="str">
        <f t="shared" si="445"/>
        <v/>
      </c>
      <c r="CZ96" s="46" t="str">
        <f t="shared" si="446"/>
        <v/>
      </c>
      <c r="DA96" s="46" t="str">
        <f t="shared" si="447"/>
        <v/>
      </c>
      <c r="DB96" s="46" t="str">
        <f t="shared" si="448"/>
        <v/>
      </c>
      <c r="DC96" s="46" t="str">
        <f t="shared" si="449"/>
        <v/>
      </c>
      <c r="DD96" s="46" t="str">
        <f t="shared" si="450"/>
        <v/>
      </c>
      <c r="DE96" s="46" t="str">
        <f t="shared" si="451"/>
        <v/>
      </c>
      <c r="DF96" s="46" t="str">
        <f t="shared" si="452"/>
        <v/>
      </c>
      <c r="DG96" s="46" t="str">
        <f t="shared" si="453"/>
        <v/>
      </c>
      <c r="DH96" s="46" t="str">
        <f t="shared" si="454"/>
        <v/>
      </c>
      <c r="DI96" s="46" t="str">
        <f t="shared" si="455"/>
        <v/>
      </c>
      <c r="DJ96" s="46" t="str">
        <f t="shared" si="456"/>
        <v/>
      </c>
      <c r="DK96" s="46" t="str">
        <f t="shared" si="457"/>
        <v/>
      </c>
      <c r="DL96" s="46" t="str">
        <f t="shared" si="458"/>
        <v/>
      </c>
      <c r="DM96" s="46" t="str">
        <f t="shared" si="459"/>
        <v/>
      </c>
      <c r="DN96" s="46" t="str">
        <f t="shared" si="460"/>
        <v/>
      </c>
      <c r="DO96" s="46" t="str">
        <f t="shared" si="461"/>
        <v/>
      </c>
      <c r="DP96" s="46" t="str">
        <f t="shared" si="462"/>
        <v/>
      </c>
      <c r="DQ96" s="46" t="str">
        <f t="shared" si="463"/>
        <v/>
      </c>
      <c r="DR96" s="46" t="str">
        <f t="shared" si="464"/>
        <v/>
      </c>
      <c r="DS96" s="46" t="str">
        <f t="shared" si="465"/>
        <v/>
      </c>
      <c r="DT96" s="46" t="str">
        <f t="shared" si="466"/>
        <v/>
      </c>
      <c r="DU96" s="46" t="str">
        <f t="shared" si="467"/>
        <v/>
      </c>
      <c r="DV96" s="46" t="str">
        <f t="shared" si="468"/>
        <v/>
      </c>
      <c r="DW96" s="46" t="str">
        <f t="shared" si="469"/>
        <v/>
      </c>
      <c r="DX96" s="46" t="str">
        <f t="shared" si="470"/>
        <v/>
      </c>
      <c r="DY96" s="46" t="str">
        <f t="shared" si="471"/>
        <v/>
      </c>
      <c r="DZ96" s="46" t="str">
        <f t="shared" si="472"/>
        <v/>
      </c>
      <c r="EA96" s="46" t="str">
        <f t="shared" si="473"/>
        <v/>
      </c>
      <c r="EB96" s="46" t="str">
        <f t="shared" si="474"/>
        <v/>
      </c>
      <c r="EC96" s="46" t="str">
        <f t="shared" si="475"/>
        <v/>
      </c>
      <c r="ED96" s="46" t="str">
        <f t="shared" si="476"/>
        <v/>
      </c>
      <c r="EE96" s="46" t="str">
        <f t="shared" si="477"/>
        <v/>
      </c>
      <c r="EF96" s="46" t="str">
        <f t="shared" si="478"/>
        <v/>
      </c>
      <c r="EG96" s="46" t="str">
        <f t="shared" si="479"/>
        <v/>
      </c>
      <c r="EH96" s="46" t="str">
        <f t="shared" si="480"/>
        <v/>
      </c>
      <c r="EI96" s="46" t="str">
        <f t="shared" si="481"/>
        <v/>
      </c>
      <c r="EJ96" s="46" t="str">
        <f t="shared" si="482"/>
        <v/>
      </c>
      <c r="EK96" s="46" t="str">
        <f t="shared" si="483"/>
        <v/>
      </c>
      <c r="EL96" s="46" t="str">
        <f t="shared" si="484"/>
        <v/>
      </c>
      <c r="EM96" s="46" t="str">
        <f t="shared" si="485"/>
        <v/>
      </c>
      <c r="EN96" s="46" t="str">
        <f t="shared" si="486"/>
        <v/>
      </c>
      <c r="EO96" s="46" t="str">
        <f t="shared" si="487"/>
        <v/>
      </c>
      <c r="EP96" s="46" t="str">
        <f t="shared" si="488"/>
        <v/>
      </c>
      <c r="EQ96" s="46" t="str">
        <f t="shared" si="489"/>
        <v/>
      </c>
      <c r="ER96" s="46" t="str">
        <f t="shared" si="490"/>
        <v/>
      </c>
      <c r="ES96" s="46" t="str">
        <f t="shared" si="491"/>
        <v/>
      </c>
      <c r="ET96" s="46" t="str">
        <f t="shared" si="492"/>
        <v/>
      </c>
      <c r="EU96" s="46" t="str">
        <f t="shared" si="493"/>
        <v/>
      </c>
      <c r="EV96" s="46" t="str">
        <f t="shared" si="494"/>
        <v/>
      </c>
      <c r="EW96" s="46" t="str">
        <f t="shared" si="363"/>
        <v/>
      </c>
      <c r="EX96" s="46" t="str">
        <f t="shared" si="495"/>
        <v/>
      </c>
      <c r="EY96" s="46" t="str">
        <f t="shared" si="496"/>
        <v/>
      </c>
      <c r="EZ96" s="46" t="str">
        <f t="shared" si="497"/>
        <v/>
      </c>
      <c r="FA96" s="46" t="str">
        <f t="shared" si="498"/>
        <v/>
      </c>
      <c r="FB96" s="46" t="str">
        <f t="shared" si="499"/>
        <v/>
      </c>
      <c r="FC96" s="46" t="str">
        <f t="shared" si="500"/>
        <v/>
      </c>
      <c r="FD96" s="46" t="str">
        <f t="shared" si="501"/>
        <v/>
      </c>
      <c r="FE96" s="46" t="str">
        <f t="shared" si="502"/>
        <v/>
      </c>
      <c r="FF96" s="46" t="str">
        <f t="shared" si="503"/>
        <v/>
      </c>
      <c r="FG96" s="46" t="str">
        <f t="shared" si="504"/>
        <v/>
      </c>
      <c r="FH96" s="46" t="str">
        <f t="shared" si="505"/>
        <v/>
      </c>
      <c r="FI96" s="46" t="str">
        <f t="shared" si="506"/>
        <v/>
      </c>
      <c r="FJ96" s="46" t="str">
        <f t="shared" si="507"/>
        <v/>
      </c>
      <c r="FK96" s="46" t="str">
        <f t="shared" si="508"/>
        <v/>
      </c>
      <c r="FL96" s="46" t="str">
        <f t="shared" si="509"/>
        <v/>
      </c>
      <c r="FM96" s="46" t="str">
        <f t="shared" si="510"/>
        <v/>
      </c>
      <c r="FN96" s="46" t="str">
        <f t="shared" si="511"/>
        <v/>
      </c>
      <c r="FO96" s="46" t="str">
        <f t="shared" si="512"/>
        <v/>
      </c>
      <c r="FP96" s="46" t="str">
        <f t="shared" si="513"/>
        <v/>
      </c>
      <c r="FQ96" s="46" t="str">
        <f t="shared" si="514"/>
        <v/>
      </c>
      <c r="FR96" s="46" t="str">
        <f t="shared" si="515"/>
        <v/>
      </c>
      <c r="FS96" s="46" t="str">
        <f t="shared" si="516"/>
        <v/>
      </c>
      <c r="FT96" s="46" t="str">
        <f t="shared" si="517"/>
        <v/>
      </c>
      <c r="FU96" s="46" t="str">
        <f t="shared" si="518"/>
        <v/>
      </c>
      <c r="FV96" s="46" t="str">
        <f t="shared" si="519"/>
        <v/>
      </c>
      <c r="FW96" s="46" t="str">
        <f t="shared" si="520"/>
        <v/>
      </c>
      <c r="FX96" s="46" t="str">
        <f t="shared" si="521"/>
        <v/>
      </c>
      <c r="FY96" s="46" t="str">
        <f t="shared" si="522"/>
        <v/>
      </c>
      <c r="FZ96" s="46" t="str">
        <f t="shared" si="523"/>
        <v/>
      </c>
      <c r="GA96" s="46" t="str">
        <f t="shared" si="524"/>
        <v/>
      </c>
      <c r="GB96" s="46" t="str">
        <f t="shared" si="525"/>
        <v/>
      </c>
      <c r="GC96" s="46" t="str">
        <f t="shared" si="526"/>
        <v/>
      </c>
      <c r="GD96" s="46" t="str">
        <f t="shared" si="527"/>
        <v/>
      </c>
      <c r="GE96" s="46" t="str">
        <f t="shared" si="528"/>
        <v/>
      </c>
      <c r="GF96" s="46" t="str">
        <f t="shared" si="529"/>
        <v/>
      </c>
      <c r="GG96" s="46" t="str">
        <f t="shared" si="530"/>
        <v/>
      </c>
      <c r="GH96" s="46" t="str">
        <f t="shared" si="531"/>
        <v/>
      </c>
      <c r="GI96" s="46" t="str">
        <f t="shared" si="532"/>
        <v/>
      </c>
      <c r="GJ96" s="46" t="str">
        <f t="shared" si="533"/>
        <v/>
      </c>
      <c r="GK96" s="46" t="str">
        <f t="shared" si="534"/>
        <v/>
      </c>
      <c r="GL96" s="46" t="str">
        <f t="shared" si="535"/>
        <v/>
      </c>
      <c r="GM96" s="46" t="str">
        <f t="shared" si="536"/>
        <v/>
      </c>
      <c r="GN96" s="46" t="str">
        <f t="shared" si="537"/>
        <v/>
      </c>
      <c r="GO96" s="46" t="str">
        <f t="shared" si="538"/>
        <v/>
      </c>
      <c r="GP96" s="46" t="str">
        <f t="shared" si="539"/>
        <v/>
      </c>
      <c r="GQ96" s="46" t="str">
        <f t="shared" si="540"/>
        <v/>
      </c>
      <c r="GR96" s="46" t="str">
        <f t="shared" si="541"/>
        <v/>
      </c>
      <c r="GS96" s="46" t="str">
        <f t="shared" si="542"/>
        <v/>
      </c>
      <c r="GT96" s="46" t="str">
        <f t="shared" si="543"/>
        <v/>
      </c>
      <c r="GU96" s="46" t="str">
        <f t="shared" si="544"/>
        <v/>
      </c>
      <c r="GV96" s="46" t="str">
        <f t="shared" si="545"/>
        <v/>
      </c>
      <c r="GW96" s="46" t="str">
        <f t="shared" si="546"/>
        <v/>
      </c>
      <c r="GX96" s="46" t="str">
        <f t="shared" si="547"/>
        <v/>
      </c>
      <c r="GY96" s="46" t="str">
        <f t="shared" si="548"/>
        <v/>
      </c>
      <c r="GZ96" s="46" t="str">
        <f t="shared" si="549"/>
        <v/>
      </c>
      <c r="HA96" s="46" t="str">
        <f t="shared" si="550"/>
        <v/>
      </c>
      <c r="HB96" s="46" t="str">
        <f t="shared" si="551"/>
        <v/>
      </c>
      <c r="HC96" s="46" t="str">
        <f t="shared" si="552"/>
        <v/>
      </c>
      <c r="HD96" s="46" t="str">
        <f t="shared" si="553"/>
        <v/>
      </c>
      <c r="HE96" s="46" t="str">
        <f t="shared" si="554"/>
        <v/>
      </c>
      <c r="HF96" s="46" t="str">
        <f t="shared" si="555"/>
        <v/>
      </c>
      <c r="HG96" s="46" t="str">
        <f t="shared" si="556"/>
        <v/>
      </c>
      <c r="HH96" s="46" t="str">
        <f t="shared" si="557"/>
        <v/>
      </c>
      <c r="HI96" s="46" t="str">
        <f t="shared" si="364"/>
        <v/>
      </c>
      <c r="HJ96" s="46" t="str">
        <f t="shared" si="582"/>
        <v/>
      </c>
      <c r="HK96" s="46" t="str">
        <f t="shared" si="583"/>
        <v/>
      </c>
      <c r="HL96" s="46" t="str">
        <f t="shared" si="584"/>
        <v/>
      </c>
      <c r="HM96" s="46" t="str">
        <f t="shared" si="585"/>
        <v/>
      </c>
      <c r="HN96" s="46" t="str">
        <f t="shared" si="586"/>
        <v/>
      </c>
      <c r="HO96" s="46" t="str">
        <f t="shared" si="587"/>
        <v/>
      </c>
      <c r="HP96" s="46" t="str">
        <f t="shared" si="588"/>
        <v/>
      </c>
      <c r="HQ96" s="146" t="e">
        <f t="shared" si="348"/>
        <v>#N/A</v>
      </c>
      <c r="HR96" s="146" t="e">
        <f t="shared" si="602"/>
        <v>#N/A</v>
      </c>
      <c r="HS96" s="146" t="e">
        <f t="shared" si="602"/>
        <v>#N/A</v>
      </c>
      <c r="HT96" s="146" t="e">
        <f t="shared" si="602"/>
        <v>#N/A</v>
      </c>
      <c r="HU96" s="146" t="e">
        <f t="shared" si="576"/>
        <v>#N/A</v>
      </c>
      <c r="HV96" s="146" t="e">
        <f t="shared" si="576"/>
        <v>#N/A</v>
      </c>
      <c r="HW96" s="146" t="e">
        <f t="shared" si="576"/>
        <v>#N/A</v>
      </c>
      <c r="HX96" s="146" t="e">
        <f t="shared" si="576"/>
        <v>#N/A</v>
      </c>
      <c r="HY96" s="146" t="e">
        <f t="shared" si="576"/>
        <v>#N/A</v>
      </c>
      <c r="HZ96" s="146" t="e">
        <f t="shared" si="576"/>
        <v>#N/A</v>
      </c>
      <c r="IA96" s="146" t="e">
        <f t="shared" si="576"/>
        <v>#N/A</v>
      </c>
      <c r="IB96" s="146" t="e">
        <f t="shared" si="576"/>
        <v>#N/A</v>
      </c>
      <c r="IC96" s="146" t="e">
        <f t="shared" si="576"/>
        <v>#N/A</v>
      </c>
      <c r="ID96" s="146" t="e">
        <f t="shared" si="576"/>
        <v>#N/A</v>
      </c>
      <c r="IE96" s="146" t="e">
        <f t="shared" si="576"/>
        <v>#N/A</v>
      </c>
      <c r="IF96" s="146" t="e">
        <f t="shared" si="576"/>
        <v>#N/A</v>
      </c>
      <c r="IG96" s="146" t="e">
        <f t="shared" si="576"/>
        <v>#N/A</v>
      </c>
      <c r="IH96" s="146" t="e">
        <f t="shared" si="576"/>
        <v>#N/A</v>
      </c>
      <c r="II96" s="146" t="e">
        <f t="shared" si="576"/>
        <v>#N/A</v>
      </c>
      <c r="IJ96" s="146" t="e">
        <f t="shared" si="610"/>
        <v>#N/A</v>
      </c>
      <c r="IK96" s="146" t="e">
        <f t="shared" si="610"/>
        <v>#N/A</v>
      </c>
      <c r="IL96" s="146" t="e">
        <f t="shared" si="610"/>
        <v>#N/A</v>
      </c>
      <c r="IM96" s="146" t="e">
        <f t="shared" si="610"/>
        <v>#N/A</v>
      </c>
      <c r="IN96" s="146" t="e">
        <f t="shared" si="610"/>
        <v>#N/A</v>
      </c>
      <c r="IO96" s="146" t="e">
        <f t="shared" si="610"/>
        <v>#N/A</v>
      </c>
      <c r="IP96" s="146" t="e">
        <f t="shared" si="610"/>
        <v>#N/A</v>
      </c>
      <c r="IQ96" s="146" t="e">
        <f t="shared" si="610"/>
        <v>#N/A</v>
      </c>
      <c r="IR96" s="146" t="e">
        <f t="shared" si="610"/>
        <v>#N/A</v>
      </c>
      <c r="IS96" s="146" t="e">
        <f t="shared" si="610"/>
        <v>#N/A</v>
      </c>
      <c r="IT96" s="146" t="e">
        <f t="shared" si="610"/>
        <v>#N/A</v>
      </c>
      <c r="IU96" s="146" t="e">
        <f t="shared" si="610"/>
        <v>#N/A</v>
      </c>
      <c r="IV96" s="146" t="e">
        <f t="shared" si="610"/>
        <v>#N/A</v>
      </c>
      <c r="IW96" s="146" t="e">
        <f t="shared" si="610"/>
        <v>#N/A</v>
      </c>
      <c r="IX96" s="146" t="e">
        <f t="shared" si="610"/>
        <v>#N/A</v>
      </c>
      <c r="IY96" s="146" t="e">
        <f t="shared" si="606"/>
        <v>#N/A</v>
      </c>
      <c r="IZ96" s="146" t="e">
        <f t="shared" si="606"/>
        <v>#N/A</v>
      </c>
      <c r="JA96" s="146" t="e">
        <f t="shared" si="606"/>
        <v>#N/A</v>
      </c>
      <c r="JB96" s="146" t="e">
        <f t="shared" si="606"/>
        <v>#N/A</v>
      </c>
      <c r="JC96" s="146" t="e">
        <f t="shared" si="606"/>
        <v>#N/A</v>
      </c>
      <c r="JD96" s="146" t="e">
        <f t="shared" si="606"/>
        <v>#N/A</v>
      </c>
      <c r="JE96" s="146" t="e">
        <f t="shared" si="606"/>
        <v>#N/A</v>
      </c>
      <c r="JF96" s="146" t="e">
        <f t="shared" si="606"/>
        <v>#N/A</v>
      </c>
      <c r="JG96" s="146" t="e">
        <f t="shared" si="606"/>
        <v>#N/A</v>
      </c>
      <c r="JH96" s="146" t="e">
        <f t="shared" si="606"/>
        <v>#N/A</v>
      </c>
      <c r="JI96" s="146" t="e">
        <f t="shared" si="606"/>
        <v>#N/A</v>
      </c>
      <c r="JJ96" s="146" t="e">
        <f t="shared" si="606"/>
        <v>#N/A</v>
      </c>
      <c r="JK96" s="146" t="e">
        <f t="shared" si="606"/>
        <v>#N/A</v>
      </c>
      <c r="JL96" s="146" t="e">
        <f t="shared" si="606"/>
        <v>#N/A</v>
      </c>
      <c r="JM96" s="146" t="e">
        <f t="shared" si="606"/>
        <v>#N/A</v>
      </c>
      <c r="JN96" s="146" t="e">
        <f t="shared" si="591"/>
        <v>#N/A</v>
      </c>
      <c r="JO96" s="146" t="e">
        <f t="shared" si="591"/>
        <v>#N/A</v>
      </c>
      <c r="JP96" s="146" t="e">
        <f t="shared" si="591"/>
        <v>#N/A</v>
      </c>
      <c r="JQ96" s="146" t="e">
        <f t="shared" si="591"/>
        <v>#N/A</v>
      </c>
      <c r="JR96" s="146" t="e">
        <f t="shared" si="591"/>
        <v>#N/A</v>
      </c>
      <c r="JS96" s="146" t="e">
        <f t="shared" si="591"/>
        <v>#N/A</v>
      </c>
      <c r="JT96" s="146" t="e">
        <f t="shared" si="591"/>
        <v>#N/A</v>
      </c>
      <c r="JU96" s="146" t="e">
        <f t="shared" si="591"/>
        <v>#N/A</v>
      </c>
      <c r="JV96" s="146" t="e">
        <f t="shared" si="591"/>
        <v>#N/A</v>
      </c>
      <c r="JW96" s="146" t="e">
        <f t="shared" si="591"/>
        <v>#N/A</v>
      </c>
      <c r="JX96" s="146" t="e">
        <f t="shared" si="591"/>
        <v>#N/A</v>
      </c>
      <c r="JY96" s="146" t="e">
        <f t="shared" si="591"/>
        <v>#N/A</v>
      </c>
      <c r="JZ96" s="146" t="e">
        <f t="shared" si="591"/>
        <v>#N/A</v>
      </c>
      <c r="KA96" s="146" t="e">
        <f t="shared" si="591"/>
        <v>#N/A</v>
      </c>
      <c r="KB96" s="146" t="e">
        <f t="shared" si="591"/>
        <v>#N/A</v>
      </c>
      <c r="KC96" s="146" t="e">
        <f t="shared" si="365"/>
        <v>#N/A</v>
      </c>
      <c r="KD96" s="146" t="e">
        <f t="shared" si="603"/>
        <v>#N/A</v>
      </c>
      <c r="KE96" s="146" t="e">
        <f t="shared" si="603"/>
        <v>#N/A</v>
      </c>
      <c r="KF96" s="146" t="e">
        <f t="shared" si="603"/>
        <v>#N/A</v>
      </c>
      <c r="KG96" s="146" t="e">
        <f t="shared" si="577"/>
        <v>#N/A</v>
      </c>
      <c r="KH96" s="146" t="e">
        <f t="shared" si="577"/>
        <v>#N/A</v>
      </c>
      <c r="KI96" s="146" t="e">
        <f t="shared" si="577"/>
        <v>#N/A</v>
      </c>
      <c r="KJ96" s="146" t="e">
        <f t="shared" si="577"/>
        <v>#N/A</v>
      </c>
      <c r="KK96" s="146" t="e">
        <f t="shared" si="577"/>
        <v>#N/A</v>
      </c>
      <c r="KL96" s="146" t="e">
        <f t="shared" si="577"/>
        <v>#N/A</v>
      </c>
      <c r="KM96" s="146" t="e">
        <f t="shared" si="577"/>
        <v>#N/A</v>
      </c>
      <c r="KN96" s="146" t="e">
        <f t="shared" si="577"/>
        <v>#N/A</v>
      </c>
      <c r="KO96" s="146" t="e">
        <f t="shared" si="577"/>
        <v>#N/A</v>
      </c>
      <c r="KP96" s="146" t="e">
        <f t="shared" si="577"/>
        <v>#N/A</v>
      </c>
      <c r="KQ96" s="146" t="e">
        <f t="shared" si="577"/>
        <v>#N/A</v>
      </c>
      <c r="KR96" s="146" t="e">
        <f t="shared" si="577"/>
        <v>#N/A</v>
      </c>
      <c r="KS96" s="146" t="e">
        <f t="shared" si="577"/>
        <v>#N/A</v>
      </c>
      <c r="KT96" s="146" t="e">
        <f t="shared" si="577"/>
        <v>#N/A</v>
      </c>
      <c r="KU96" s="146" t="e">
        <f t="shared" si="577"/>
        <v>#N/A</v>
      </c>
      <c r="KV96" s="146" t="e">
        <f t="shared" si="611"/>
        <v>#N/A</v>
      </c>
      <c r="KW96" s="146" t="e">
        <f t="shared" si="611"/>
        <v>#N/A</v>
      </c>
      <c r="KX96" s="146" t="e">
        <f t="shared" si="611"/>
        <v>#N/A</v>
      </c>
      <c r="KY96" s="146" t="e">
        <f t="shared" si="611"/>
        <v>#N/A</v>
      </c>
      <c r="KZ96" s="146" t="e">
        <f t="shared" si="611"/>
        <v>#N/A</v>
      </c>
      <c r="LA96" s="146" t="e">
        <f t="shared" si="611"/>
        <v>#N/A</v>
      </c>
      <c r="LB96" s="146" t="e">
        <f t="shared" si="611"/>
        <v>#N/A</v>
      </c>
      <c r="LC96" s="146" t="e">
        <f t="shared" si="611"/>
        <v>#N/A</v>
      </c>
      <c r="LD96" s="146" t="e">
        <f t="shared" si="611"/>
        <v>#N/A</v>
      </c>
      <c r="LE96" s="146" t="e">
        <f t="shared" si="611"/>
        <v>#N/A</v>
      </c>
      <c r="LF96" s="146" t="e">
        <f t="shared" si="611"/>
        <v>#N/A</v>
      </c>
      <c r="LG96" s="146" t="e">
        <f t="shared" si="611"/>
        <v>#N/A</v>
      </c>
      <c r="LH96" s="146" t="e">
        <f t="shared" si="611"/>
        <v>#N/A</v>
      </c>
      <c r="LI96" s="146" t="e">
        <f t="shared" si="611"/>
        <v>#N/A</v>
      </c>
      <c r="LJ96" s="146" t="e">
        <f t="shared" si="611"/>
        <v>#N/A</v>
      </c>
      <c r="LK96" s="146" t="e">
        <f t="shared" si="607"/>
        <v>#N/A</v>
      </c>
      <c r="LL96" s="146" t="e">
        <f t="shared" si="607"/>
        <v>#N/A</v>
      </c>
      <c r="LM96" s="146" t="e">
        <f t="shared" si="607"/>
        <v>#N/A</v>
      </c>
      <c r="LN96" s="146" t="e">
        <f t="shared" si="607"/>
        <v>#N/A</v>
      </c>
      <c r="LO96" s="146" t="e">
        <f t="shared" si="607"/>
        <v>#N/A</v>
      </c>
      <c r="LP96" s="146" t="e">
        <f t="shared" si="607"/>
        <v>#N/A</v>
      </c>
      <c r="LQ96" s="146" t="e">
        <f t="shared" si="607"/>
        <v>#N/A</v>
      </c>
      <c r="LR96" s="146" t="e">
        <f t="shared" si="607"/>
        <v>#N/A</v>
      </c>
      <c r="LS96" s="146" t="e">
        <f t="shared" si="607"/>
        <v>#N/A</v>
      </c>
      <c r="LT96" s="146" t="e">
        <f t="shared" si="607"/>
        <v>#N/A</v>
      </c>
      <c r="LU96" s="146" t="e">
        <f t="shared" si="607"/>
        <v>#N/A</v>
      </c>
      <c r="LV96" s="146" t="e">
        <f t="shared" si="607"/>
        <v>#N/A</v>
      </c>
      <c r="LW96" s="146" t="e">
        <f t="shared" si="607"/>
        <v>#N/A</v>
      </c>
      <c r="LX96" s="146" t="e">
        <f t="shared" si="607"/>
        <v>#N/A</v>
      </c>
      <c r="LY96" s="146" t="e">
        <f t="shared" si="607"/>
        <v>#N/A</v>
      </c>
      <c r="LZ96" s="146" t="e">
        <f t="shared" si="592"/>
        <v>#N/A</v>
      </c>
      <c r="MA96" s="146" t="e">
        <f t="shared" si="592"/>
        <v>#N/A</v>
      </c>
      <c r="MB96" s="146" t="e">
        <f t="shared" si="592"/>
        <v>#N/A</v>
      </c>
      <c r="MC96" s="146" t="e">
        <f t="shared" si="592"/>
        <v>#N/A</v>
      </c>
      <c r="MD96" s="146" t="e">
        <f t="shared" si="592"/>
        <v>#N/A</v>
      </c>
      <c r="ME96" s="146" t="e">
        <f t="shared" si="592"/>
        <v>#N/A</v>
      </c>
      <c r="MF96" s="146" t="e">
        <f t="shared" si="592"/>
        <v>#N/A</v>
      </c>
      <c r="MG96" s="146" t="e">
        <f t="shared" si="592"/>
        <v>#N/A</v>
      </c>
      <c r="MH96" s="146" t="e">
        <f t="shared" si="592"/>
        <v>#N/A</v>
      </c>
      <c r="MI96" s="146" t="e">
        <f t="shared" si="592"/>
        <v>#N/A</v>
      </c>
      <c r="MJ96" s="146" t="e">
        <f t="shared" si="592"/>
        <v>#N/A</v>
      </c>
      <c r="MK96" s="146" t="e">
        <f t="shared" si="592"/>
        <v>#N/A</v>
      </c>
      <c r="ML96" s="146" t="e">
        <f t="shared" si="592"/>
        <v>#N/A</v>
      </c>
      <c r="MM96" s="146" t="e">
        <f t="shared" si="592"/>
        <v>#N/A</v>
      </c>
      <c r="MN96" s="146" t="e">
        <f t="shared" si="592"/>
        <v>#N/A</v>
      </c>
      <c r="MO96" s="146" t="e">
        <f t="shared" si="366"/>
        <v>#N/A</v>
      </c>
      <c r="MP96" s="146" t="e">
        <f t="shared" si="604"/>
        <v>#N/A</v>
      </c>
      <c r="MQ96" s="146" t="e">
        <f t="shared" si="604"/>
        <v>#N/A</v>
      </c>
      <c r="MR96" s="146" t="e">
        <f t="shared" si="604"/>
        <v>#N/A</v>
      </c>
      <c r="MS96" s="146" t="e">
        <f t="shared" si="578"/>
        <v>#N/A</v>
      </c>
      <c r="MT96" s="146" t="e">
        <f t="shared" si="578"/>
        <v>#N/A</v>
      </c>
      <c r="MU96" s="146" t="e">
        <f t="shared" si="578"/>
        <v>#N/A</v>
      </c>
      <c r="MV96" s="146" t="e">
        <f t="shared" si="578"/>
        <v>#N/A</v>
      </c>
      <c r="MW96" s="146" t="e">
        <f t="shared" si="578"/>
        <v>#N/A</v>
      </c>
      <c r="MX96" s="146" t="e">
        <f t="shared" si="578"/>
        <v>#N/A</v>
      </c>
      <c r="MY96" s="146" t="e">
        <f t="shared" si="578"/>
        <v>#N/A</v>
      </c>
      <c r="MZ96" s="146" t="e">
        <f t="shared" si="578"/>
        <v>#N/A</v>
      </c>
      <c r="NA96" s="146" t="e">
        <f t="shared" si="578"/>
        <v>#N/A</v>
      </c>
      <c r="NB96" s="146" t="e">
        <f t="shared" si="578"/>
        <v>#N/A</v>
      </c>
      <c r="NC96" s="146" t="e">
        <f t="shared" si="578"/>
        <v>#N/A</v>
      </c>
      <c r="ND96" s="146" t="e">
        <f t="shared" si="578"/>
        <v>#N/A</v>
      </c>
      <c r="NE96" s="146" t="e">
        <f t="shared" si="578"/>
        <v>#N/A</v>
      </c>
      <c r="NF96" s="146" t="e">
        <f t="shared" si="578"/>
        <v>#N/A</v>
      </c>
      <c r="NG96" s="146" t="e">
        <f t="shared" si="578"/>
        <v>#N/A</v>
      </c>
      <c r="NH96" s="146" t="e">
        <f t="shared" si="612"/>
        <v>#N/A</v>
      </c>
      <c r="NI96" s="146" t="e">
        <f t="shared" si="612"/>
        <v>#N/A</v>
      </c>
      <c r="NJ96" s="146" t="e">
        <f t="shared" si="612"/>
        <v>#N/A</v>
      </c>
      <c r="NK96" s="146" t="e">
        <f t="shared" si="612"/>
        <v>#N/A</v>
      </c>
      <c r="NL96" s="146" t="e">
        <f t="shared" si="612"/>
        <v>#N/A</v>
      </c>
      <c r="NM96" s="146" t="e">
        <f t="shared" si="612"/>
        <v>#N/A</v>
      </c>
      <c r="NN96" s="146" t="e">
        <f t="shared" si="612"/>
        <v>#N/A</v>
      </c>
      <c r="NO96" s="146" t="e">
        <f t="shared" si="612"/>
        <v>#N/A</v>
      </c>
      <c r="NP96" s="146" t="e">
        <f t="shared" si="612"/>
        <v>#N/A</v>
      </c>
      <c r="NQ96" s="146" t="e">
        <f t="shared" si="612"/>
        <v>#N/A</v>
      </c>
      <c r="NR96" s="146" t="e">
        <f t="shared" si="612"/>
        <v>#N/A</v>
      </c>
      <c r="NS96" s="146" t="e">
        <f t="shared" si="612"/>
        <v>#N/A</v>
      </c>
      <c r="NT96" s="146" t="e">
        <f t="shared" si="612"/>
        <v>#N/A</v>
      </c>
      <c r="NU96" s="146" t="e">
        <f t="shared" si="612"/>
        <v>#N/A</v>
      </c>
      <c r="NV96" s="146" t="e">
        <f t="shared" si="612"/>
        <v>#N/A</v>
      </c>
      <c r="NW96" s="146" t="e">
        <f t="shared" si="608"/>
        <v>#N/A</v>
      </c>
      <c r="NX96" s="146" t="e">
        <f t="shared" si="608"/>
        <v>#N/A</v>
      </c>
      <c r="NY96" s="146" t="e">
        <f t="shared" si="608"/>
        <v>#N/A</v>
      </c>
      <c r="NZ96" s="146" t="e">
        <f t="shared" si="608"/>
        <v>#N/A</v>
      </c>
      <c r="OA96" s="146" t="e">
        <f t="shared" si="608"/>
        <v>#N/A</v>
      </c>
      <c r="OB96" s="146" t="e">
        <f t="shared" si="608"/>
        <v>#N/A</v>
      </c>
      <c r="OC96" s="146" t="e">
        <f t="shared" si="608"/>
        <v>#N/A</v>
      </c>
      <c r="OD96" s="146" t="e">
        <f t="shared" si="608"/>
        <v>#N/A</v>
      </c>
      <c r="OE96" s="146" t="e">
        <f t="shared" si="608"/>
        <v>#N/A</v>
      </c>
      <c r="OF96" s="146" t="e">
        <f t="shared" si="608"/>
        <v>#N/A</v>
      </c>
      <c r="OG96" s="146" t="e">
        <f t="shared" si="608"/>
        <v>#N/A</v>
      </c>
      <c r="OH96" s="146" t="e">
        <f t="shared" si="608"/>
        <v>#N/A</v>
      </c>
      <c r="OI96" s="146" t="e">
        <f t="shared" si="608"/>
        <v>#N/A</v>
      </c>
      <c r="OJ96" s="146" t="e">
        <f t="shared" si="608"/>
        <v>#N/A</v>
      </c>
      <c r="OK96" s="146" t="e">
        <f t="shared" si="608"/>
        <v>#N/A</v>
      </c>
      <c r="OL96" s="146" t="e">
        <f t="shared" si="593"/>
        <v>#N/A</v>
      </c>
      <c r="OM96" s="146" t="e">
        <f t="shared" si="593"/>
        <v>#N/A</v>
      </c>
      <c r="ON96" s="146" t="e">
        <f t="shared" si="593"/>
        <v>#N/A</v>
      </c>
      <c r="OO96" s="146" t="e">
        <f t="shared" si="593"/>
        <v>#N/A</v>
      </c>
      <c r="OP96" s="146" t="e">
        <f t="shared" si="593"/>
        <v>#N/A</v>
      </c>
      <c r="OQ96" s="146" t="e">
        <f t="shared" si="593"/>
        <v>#N/A</v>
      </c>
      <c r="OR96" s="146" t="e">
        <f t="shared" si="593"/>
        <v>#N/A</v>
      </c>
      <c r="OS96" s="146" t="e">
        <f t="shared" si="593"/>
        <v>#N/A</v>
      </c>
      <c r="OT96" s="146" t="e">
        <f t="shared" si="593"/>
        <v>#N/A</v>
      </c>
      <c r="OU96" s="146" t="e">
        <f t="shared" si="593"/>
        <v>#N/A</v>
      </c>
      <c r="OV96" s="146" t="e">
        <f t="shared" si="593"/>
        <v>#N/A</v>
      </c>
      <c r="OW96" s="146" t="e">
        <f t="shared" si="593"/>
        <v>#N/A</v>
      </c>
      <c r="OX96" s="146" t="e">
        <f t="shared" si="593"/>
        <v>#N/A</v>
      </c>
      <c r="OY96" s="146" t="e">
        <f t="shared" si="593"/>
        <v>#N/A</v>
      </c>
      <c r="OZ96" s="146" t="e">
        <f t="shared" si="593"/>
        <v>#N/A</v>
      </c>
      <c r="PA96" s="146" t="e">
        <f t="shared" si="367"/>
        <v>#N/A</v>
      </c>
      <c r="PB96" s="146" t="e">
        <f t="shared" si="589"/>
        <v>#N/A</v>
      </c>
      <c r="PC96" s="146" t="e">
        <f t="shared" si="589"/>
        <v>#N/A</v>
      </c>
      <c r="PD96" s="146" t="e">
        <f t="shared" si="589"/>
        <v>#N/A</v>
      </c>
      <c r="PE96" s="146" t="e">
        <f t="shared" si="589"/>
        <v>#N/A</v>
      </c>
      <c r="PF96" s="146" t="e">
        <f t="shared" si="589"/>
        <v>#N/A</v>
      </c>
      <c r="PG96" s="146" t="e">
        <f t="shared" si="589"/>
        <v>#N/A</v>
      </c>
      <c r="PH96" s="146" t="e">
        <f t="shared" si="589"/>
        <v>#N/A</v>
      </c>
      <c r="PI96" s="146" t="e">
        <f t="shared" si="589"/>
        <v>#N/A</v>
      </c>
    </row>
    <row r="97" spans="1:425" hidden="1" x14ac:dyDescent="0.45">
      <c r="A97" s="4">
        <v>94</v>
      </c>
      <c r="B97" s="319" t="str">
        <f>IFERROR(_xlfn.LOGNORM.INV(VLookups!$B$22,LN($G97),LN($K97)),"")</f>
        <v/>
      </c>
      <c r="C97" s="81"/>
      <c r="D97" s="319" t="str">
        <f>IFERROR(_xlfn.LOGNORM.INV(VLookups!$B$23,LN($G97),LN($K97)),"")</f>
        <v/>
      </c>
      <c r="E97" s="32" t="str">
        <f t="shared" si="350"/>
        <v/>
      </c>
      <c r="F97" s="32" t="str">
        <f t="shared" si="351"/>
        <v/>
      </c>
      <c r="G97" s="65" t="str">
        <f>IF(AND(C97&gt;0,NOT(ISBLANK(H97))),IF(VLOOKUP($C$3,VLookups!$A$17:$B$18,2,FALSE),C97*VLOOKUP(H97,VLookups!$A$4:$B$13,2,FALSE),C97),"")</f>
        <v/>
      </c>
      <c r="H97" s="21"/>
      <c r="I97" s="53"/>
      <c r="J97" s="237"/>
      <c r="K97" s="320" t="str">
        <f>IF(C97&gt;0,IF(ISBLANK(J97),IF(ISBLANK(H97),"",VLOOKUP(H97,VLookups!$A$4:$C$13,3,FALSE)),J97),"")</f>
        <v/>
      </c>
      <c r="L97" s="320" t="str">
        <f t="shared" si="352"/>
        <v/>
      </c>
      <c r="M97" s="67" t="str">
        <f t="shared" si="353"/>
        <v/>
      </c>
      <c r="N97" s="81"/>
      <c r="O97" s="230" t="str">
        <f>IF(AND(N97&gt;0,C97&gt;0,NOT(K97="")),ABS(VLOOKUP($N$1,VLookups!$A$27:$B$28,2,FALSE)-_xlfn.LOGNORM.DIST(N97,LN(G97),LN(K97),TRUE)),"")</f>
        <v/>
      </c>
      <c r="P97" s="80" t="str">
        <f>IF(AND($B97&gt;0,$C97&gt;0,$D97&gt;0,NOT(ISBLANK($H97))),_xlfn.LOGNORM.INV(ABS(VLOOKUP($N$1,VLookups!$A$27:$B$28,2,FALSE)-P$3),LN($G97),LN($K97)),"")</f>
        <v/>
      </c>
      <c r="Q97" s="79" t="str">
        <f>IF(AND($B97&gt;0,$C97&gt;0,$D97&gt;0,NOT(ISBLANK($H97))),_xlfn.LOGNORM.INV(ABS(VLOOKUP($N$1,VLookups!$A$27:$B$28,2,FALSE)-Q$3),LN($G97),LN($K97)),"")</f>
        <v/>
      </c>
      <c r="R97" s="80" t="str">
        <f>IF(AND($B97&gt;0,$C97&gt;0,$D97&gt;0,NOT(ISBLANK($H97))),_xlfn.LOGNORM.INV(ABS(VLOOKUP($N$1,VLookups!$A$27:$B$28,2,FALSE)-R$3),LN($G97),LN($K97)),"")</f>
        <v/>
      </c>
      <c r="S97" s="79" t="str">
        <f>IF(AND($B97&gt;0,$C97&gt;0,$D97&gt;0,NOT(ISBLANK($H97))),_xlfn.LOGNORM.INV(ABS(VLOOKUP($N$1,VLookups!$A$27:$B$28,2,FALSE)-S$3),LN($G97),LN($K97)),"")</f>
        <v/>
      </c>
      <c r="T97" s="80" t="str">
        <f>IF(AND($B97&gt;0,$C97&gt;0,$D97&gt;0,NOT(ISBLANK($H97))),_xlfn.LOGNORM.INV(ABS(VLOOKUP($N$1,VLookups!$A$27:$B$28,2,FALSE)-T$3),LN($G97),LN($K97)),"")</f>
        <v/>
      </c>
      <c r="U97" s="79" t="str">
        <f>IF(AND($B97&gt;0,$C97&gt;0,$D97&gt;0,NOT(ISBLANK($H97))),_xlfn.LOGNORM.INV(ABS(VLOOKUP($N$1,VLookups!$A$27:$B$28,2,FALSE)-U$3),LN($G97),LN($K97)),"")</f>
        <v/>
      </c>
      <c r="V97" s="5"/>
      <c r="W97" s="145" t="str">
        <f t="shared" si="354"/>
        <v/>
      </c>
      <c r="X97" s="145" t="str">
        <f t="shared" si="355"/>
        <v/>
      </c>
      <c r="Y97" s="46" t="str">
        <f t="shared" ref="Y97" si="614">IF(ISNONTEXT($W97),X97+$W97,"")</f>
        <v/>
      </c>
      <c r="Z97" s="46" t="str">
        <f t="shared" si="369"/>
        <v/>
      </c>
      <c r="AA97" s="46" t="str">
        <f t="shared" si="370"/>
        <v/>
      </c>
      <c r="AB97" s="46" t="str">
        <f t="shared" si="371"/>
        <v/>
      </c>
      <c r="AC97" s="46" t="str">
        <f t="shared" si="372"/>
        <v/>
      </c>
      <c r="AD97" s="46" t="str">
        <f t="shared" si="373"/>
        <v/>
      </c>
      <c r="AE97" s="46" t="str">
        <f t="shared" si="374"/>
        <v/>
      </c>
      <c r="AF97" s="46" t="str">
        <f t="shared" si="375"/>
        <v/>
      </c>
      <c r="AG97" s="46" t="str">
        <f t="shared" si="376"/>
        <v/>
      </c>
      <c r="AH97" s="46" t="str">
        <f t="shared" si="377"/>
        <v/>
      </c>
      <c r="AI97" s="46" t="str">
        <f t="shared" si="378"/>
        <v/>
      </c>
      <c r="AJ97" s="46" t="str">
        <f t="shared" si="379"/>
        <v/>
      </c>
      <c r="AK97" s="46" t="str">
        <f t="shared" si="380"/>
        <v/>
      </c>
      <c r="AL97" s="46" t="str">
        <f t="shared" si="381"/>
        <v/>
      </c>
      <c r="AM97" s="46" t="str">
        <f t="shared" si="382"/>
        <v/>
      </c>
      <c r="AN97" s="46" t="str">
        <f t="shared" si="383"/>
        <v/>
      </c>
      <c r="AO97" s="46" t="str">
        <f t="shared" si="384"/>
        <v/>
      </c>
      <c r="AP97" s="46" t="str">
        <f t="shared" si="385"/>
        <v/>
      </c>
      <c r="AQ97" s="46" t="str">
        <f t="shared" si="386"/>
        <v/>
      </c>
      <c r="AR97" s="46" t="str">
        <f t="shared" si="387"/>
        <v/>
      </c>
      <c r="AS97" s="46" t="str">
        <f t="shared" si="388"/>
        <v/>
      </c>
      <c r="AT97" s="46" t="str">
        <f t="shared" si="389"/>
        <v/>
      </c>
      <c r="AU97" s="46" t="str">
        <f t="shared" si="390"/>
        <v/>
      </c>
      <c r="AV97" s="46" t="str">
        <f t="shared" si="391"/>
        <v/>
      </c>
      <c r="AW97" s="46" t="str">
        <f t="shared" si="392"/>
        <v/>
      </c>
      <c r="AX97" s="46" t="str">
        <f t="shared" si="393"/>
        <v/>
      </c>
      <c r="AY97" s="46" t="str">
        <f t="shared" si="394"/>
        <v/>
      </c>
      <c r="AZ97" s="46" t="str">
        <f t="shared" si="395"/>
        <v/>
      </c>
      <c r="BA97" s="46" t="str">
        <f t="shared" si="396"/>
        <v/>
      </c>
      <c r="BB97" s="46" t="str">
        <f t="shared" si="397"/>
        <v/>
      </c>
      <c r="BC97" s="46" t="str">
        <f t="shared" si="398"/>
        <v/>
      </c>
      <c r="BD97" s="46" t="str">
        <f t="shared" si="399"/>
        <v/>
      </c>
      <c r="BE97" s="46" t="str">
        <f t="shared" si="400"/>
        <v/>
      </c>
      <c r="BF97" s="46" t="str">
        <f t="shared" si="401"/>
        <v/>
      </c>
      <c r="BG97" s="46" t="str">
        <f t="shared" si="402"/>
        <v/>
      </c>
      <c r="BH97" s="46" t="str">
        <f t="shared" si="403"/>
        <v/>
      </c>
      <c r="BI97" s="46" t="str">
        <f t="shared" si="404"/>
        <v/>
      </c>
      <c r="BJ97" s="46" t="str">
        <f t="shared" si="405"/>
        <v/>
      </c>
      <c r="BK97" s="46" t="str">
        <f t="shared" si="406"/>
        <v/>
      </c>
      <c r="BL97" s="46" t="str">
        <f t="shared" si="407"/>
        <v/>
      </c>
      <c r="BM97" s="46" t="str">
        <f t="shared" si="408"/>
        <v/>
      </c>
      <c r="BN97" s="46" t="str">
        <f t="shared" si="409"/>
        <v/>
      </c>
      <c r="BO97" s="46" t="str">
        <f t="shared" si="410"/>
        <v/>
      </c>
      <c r="BP97" s="46" t="str">
        <f t="shared" si="411"/>
        <v/>
      </c>
      <c r="BQ97" s="46" t="str">
        <f t="shared" si="412"/>
        <v/>
      </c>
      <c r="BR97" s="46" t="str">
        <f t="shared" si="413"/>
        <v/>
      </c>
      <c r="BS97" s="46" t="str">
        <f t="shared" si="414"/>
        <v/>
      </c>
      <c r="BT97" s="46" t="str">
        <f t="shared" si="415"/>
        <v/>
      </c>
      <c r="BU97" s="46" t="str">
        <f t="shared" si="416"/>
        <v/>
      </c>
      <c r="BV97" s="46" t="str">
        <f t="shared" si="417"/>
        <v/>
      </c>
      <c r="BW97" s="46" t="str">
        <f t="shared" si="418"/>
        <v/>
      </c>
      <c r="BX97" s="46" t="str">
        <f t="shared" si="419"/>
        <v/>
      </c>
      <c r="BY97" s="46" t="str">
        <f t="shared" si="420"/>
        <v/>
      </c>
      <c r="BZ97" s="46" t="str">
        <f t="shared" si="421"/>
        <v/>
      </c>
      <c r="CA97" s="46" t="str">
        <f t="shared" si="422"/>
        <v/>
      </c>
      <c r="CB97" s="46" t="str">
        <f t="shared" si="423"/>
        <v/>
      </c>
      <c r="CC97" s="46" t="str">
        <f t="shared" si="424"/>
        <v/>
      </c>
      <c r="CD97" s="46" t="str">
        <f t="shared" si="425"/>
        <v/>
      </c>
      <c r="CE97" s="46" t="str">
        <f t="shared" si="426"/>
        <v/>
      </c>
      <c r="CF97" s="46" t="str">
        <f t="shared" si="427"/>
        <v/>
      </c>
      <c r="CG97" s="46" t="str">
        <f t="shared" si="428"/>
        <v/>
      </c>
      <c r="CH97" s="46" t="str">
        <f t="shared" si="429"/>
        <v/>
      </c>
      <c r="CI97" s="46" t="str">
        <f t="shared" si="430"/>
        <v/>
      </c>
      <c r="CJ97" s="46" t="str">
        <f t="shared" si="431"/>
        <v/>
      </c>
      <c r="CK97" s="46" t="str">
        <f t="shared" si="362"/>
        <v/>
      </c>
      <c r="CL97" s="46" t="str">
        <f t="shared" si="432"/>
        <v/>
      </c>
      <c r="CM97" s="46" t="str">
        <f t="shared" si="433"/>
        <v/>
      </c>
      <c r="CN97" s="46" t="str">
        <f t="shared" si="434"/>
        <v/>
      </c>
      <c r="CO97" s="46" t="str">
        <f t="shared" si="435"/>
        <v/>
      </c>
      <c r="CP97" s="46" t="str">
        <f t="shared" si="436"/>
        <v/>
      </c>
      <c r="CQ97" s="46" t="str">
        <f t="shared" si="437"/>
        <v/>
      </c>
      <c r="CR97" s="46" t="str">
        <f t="shared" si="438"/>
        <v/>
      </c>
      <c r="CS97" s="46" t="str">
        <f t="shared" si="439"/>
        <v/>
      </c>
      <c r="CT97" s="46" t="str">
        <f t="shared" si="440"/>
        <v/>
      </c>
      <c r="CU97" s="46" t="str">
        <f t="shared" si="441"/>
        <v/>
      </c>
      <c r="CV97" s="46" t="str">
        <f t="shared" si="442"/>
        <v/>
      </c>
      <c r="CW97" s="46" t="str">
        <f t="shared" si="443"/>
        <v/>
      </c>
      <c r="CX97" s="46" t="str">
        <f t="shared" si="444"/>
        <v/>
      </c>
      <c r="CY97" s="46" t="str">
        <f t="shared" si="445"/>
        <v/>
      </c>
      <c r="CZ97" s="46" t="str">
        <f t="shared" si="446"/>
        <v/>
      </c>
      <c r="DA97" s="46" t="str">
        <f t="shared" si="447"/>
        <v/>
      </c>
      <c r="DB97" s="46" t="str">
        <f t="shared" si="448"/>
        <v/>
      </c>
      <c r="DC97" s="46" t="str">
        <f t="shared" si="449"/>
        <v/>
      </c>
      <c r="DD97" s="46" t="str">
        <f t="shared" si="450"/>
        <v/>
      </c>
      <c r="DE97" s="46" t="str">
        <f t="shared" si="451"/>
        <v/>
      </c>
      <c r="DF97" s="46" t="str">
        <f t="shared" si="452"/>
        <v/>
      </c>
      <c r="DG97" s="46" t="str">
        <f t="shared" si="453"/>
        <v/>
      </c>
      <c r="DH97" s="46" t="str">
        <f t="shared" si="454"/>
        <v/>
      </c>
      <c r="DI97" s="46" t="str">
        <f t="shared" si="455"/>
        <v/>
      </c>
      <c r="DJ97" s="46" t="str">
        <f t="shared" si="456"/>
        <v/>
      </c>
      <c r="DK97" s="46" t="str">
        <f t="shared" si="457"/>
        <v/>
      </c>
      <c r="DL97" s="46" t="str">
        <f t="shared" si="458"/>
        <v/>
      </c>
      <c r="DM97" s="46" t="str">
        <f t="shared" si="459"/>
        <v/>
      </c>
      <c r="DN97" s="46" t="str">
        <f t="shared" si="460"/>
        <v/>
      </c>
      <c r="DO97" s="46" t="str">
        <f t="shared" si="461"/>
        <v/>
      </c>
      <c r="DP97" s="46" t="str">
        <f t="shared" si="462"/>
        <v/>
      </c>
      <c r="DQ97" s="46" t="str">
        <f t="shared" si="463"/>
        <v/>
      </c>
      <c r="DR97" s="46" t="str">
        <f t="shared" si="464"/>
        <v/>
      </c>
      <c r="DS97" s="46" t="str">
        <f t="shared" si="465"/>
        <v/>
      </c>
      <c r="DT97" s="46" t="str">
        <f t="shared" si="466"/>
        <v/>
      </c>
      <c r="DU97" s="46" t="str">
        <f t="shared" si="467"/>
        <v/>
      </c>
      <c r="DV97" s="46" t="str">
        <f t="shared" si="468"/>
        <v/>
      </c>
      <c r="DW97" s="46" t="str">
        <f t="shared" si="469"/>
        <v/>
      </c>
      <c r="DX97" s="46" t="str">
        <f t="shared" si="470"/>
        <v/>
      </c>
      <c r="DY97" s="46" t="str">
        <f t="shared" si="471"/>
        <v/>
      </c>
      <c r="DZ97" s="46" t="str">
        <f t="shared" si="472"/>
        <v/>
      </c>
      <c r="EA97" s="46" t="str">
        <f t="shared" si="473"/>
        <v/>
      </c>
      <c r="EB97" s="46" t="str">
        <f t="shared" si="474"/>
        <v/>
      </c>
      <c r="EC97" s="46" t="str">
        <f t="shared" si="475"/>
        <v/>
      </c>
      <c r="ED97" s="46" t="str">
        <f t="shared" si="476"/>
        <v/>
      </c>
      <c r="EE97" s="46" t="str">
        <f t="shared" si="477"/>
        <v/>
      </c>
      <c r="EF97" s="46" t="str">
        <f t="shared" si="478"/>
        <v/>
      </c>
      <c r="EG97" s="46" t="str">
        <f t="shared" si="479"/>
        <v/>
      </c>
      <c r="EH97" s="46" t="str">
        <f t="shared" si="480"/>
        <v/>
      </c>
      <c r="EI97" s="46" t="str">
        <f t="shared" si="481"/>
        <v/>
      </c>
      <c r="EJ97" s="46" t="str">
        <f t="shared" si="482"/>
        <v/>
      </c>
      <c r="EK97" s="46" t="str">
        <f t="shared" si="483"/>
        <v/>
      </c>
      <c r="EL97" s="46" t="str">
        <f t="shared" si="484"/>
        <v/>
      </c>
      <c r="EM97" s="46" t="str">
        <f t="shared" si="485"/>
        <v/>
      </c>
      <c r="EN97" s="46" t="str">
        <f t="shared" si="486"/>
        <v/>
      </c>
      <c r="EO97" s="46" t="str">
        <f t="shared" si="487"/>
        <v/>
      </c>
      <c r="EP97" s="46" t="str">
        <f t="shared" si="488"/>
        <v/>
      </c>
      <c r="EQ97" s="46" t="str">
        <f t="shared" si="489"/>
        <v/>
      </c>
      <c r="ER97" s="46" t="str">
        <f t="shared" si="490"/>
        <v/>
      </c>
      <c r="ES97" s="46" t="str">
        <f t="shared" si="491"/>
        <v/>
      </c>
      <c r="ET97" s="46" t="str">
        <f t="shared" si="492"/>
        <v/>
      </c>
      <c r="EU97" s="46" t="str">
        <f t="shared" si="493"/>
        <v/>
      </c>
      <c r="EV97" s="46" t="str">
        <f t="shared" si="494"/>
        <v/>
      </c>
      <c r="EW97" s="46" t="str">
        <f t="shared" si="363"/>
        <v/>
      </c>
      <c r="EX97" s="46" t="str">
        <f t="shared" si="495"/>
        <v/>
      </c>
      <c r="EY97" s="46" t="str">
        <f t="shared" si="496"/>
        <v/>
      </c>
      <c r="EZ97" s="46" t="str">
        <f t="shared" si="497"/>
        <v/>
      </c>
      <c r="FA97" s="46" t="str">
        <f t="shared" si="498"/>
        <v/>
      </c>
      <c r="FB97" s="46" t="str">
        <f t="shared" si="499"/>
        <v/>
      </c>
      <c r="FC97" s="46" t="str">
        <f t="shared" si="500"/>
        <v/>
      </c>
      <c r="FD97" s="46" t="str">
        <f t="shared" si="501"/>
        <v/>
      </c>
      <c r="FE97" s="46" t="str">
        <f t="shared" si="502"/>
        <v/>
      </c>
      <c r="FF97" s="46" t="str">
        <f t="shared" si="503"/>
        <v/>
      </c>
      <c r="FG97" s="46" t="str">
        <f t="shared" si="504"/>
        <v/>
      </c>
      <c r="FH97" s="46" t="str">
        <f t="shared" si="505"/>
        <v/>
      </c>
      <c r="FI97" s="46" t="str">
        <f t="shared" si="506"/>
        <v/>
      </c>
      <c r="FJ97" s="46" t="str">
        <f t="shared" si="507"/>
        <v/>
      </c>
      <c r="FK97" s="46" t="str">
        <f t="shared" si="508"/>
        <v/>
      </c>
      <c r="FL97" s="46" t="str">
        <f t="shared" si="509"/>
        <v/>
      </c>
      <c r="FM97" s="46" t="str">
        <f t="shared" si="510"/>
        <v/>
      </c>
      <c r="FN97" s="46" t="str">
        <f t="shared" si="511"/>
        <v/>
      </c>
      <c r="FO97" s="46" t="str">
        <f t="shared" si="512"/>
        <v/>
      </c>
      <c r="FP97" s="46" t="str">
        <f t="shared" si="513"/>
        <v/>
      </c>
      <c r="FQ97" s="46" t="str">
        <f t="shared" si="514"/>
        <v/>
      </c>
      <c r="FR97" s="46" t="str">
        <f t="shared" si="515"/>
        <v/>
      </c>
      <c r="FS97" s="46" t="str">
        <f t="shared" si="516"/>
        <v/>
      </c>
      <c r="FT97" s="46" t="str">
        <f t="shared" si="517"/>
        <v/>
      </c>
      <c r="FU97" s="46" t="str">
        <f t="shared" si="518"/>
        <v/>
      </c>
      <c r="FV97" s="46" t="str">
        <f t="shared" si="519"/>
        <v/>
      </c>
      <c r="FW97" s="46" t="str">
        <f t="shared" si="520"/>
        <v/>
      </c>
      <c r="FX97" s="46" t="str">
        <f t="shared" si="521"/>
        <v/>
      </c>
      <c r="FY97" s="46" t="str">
        <f t="shared" si="522"/>
        <v/>
      </c>
      <c r="FZ97" s="46" t="str">
        <f t="shared" si="523"/>
        <v/>
      </c>
      <c r="GA97" s="46" t="str">
        <f t="shared" si="524"/>
        <v/>
      </c>
      <c r="GB97" s="46" t="str">
        <f t="shared" si="525"/>
        <v/>
      </c>
      <c r="GC97" s="46" t="str">
        <f t="shared" si="526"/>
        <v/>
      </c>
      <c r="GD97" s="46" t="str">
        <f t="shared" si="527"/>
        <v/>
      </c>
      <c r="GE97" s="46" t="str">
        <f t="shared" si="528"/>
        <v/>
      </c>
      <c r="GF97" s="46" t="str">
        <f t="shared" si="529"/>
        <v/>
      </c>
      <c r="GG97" s="46" t="str">
        <f t="shared" si="530"/>
        <v/>
      </c>
      <c r="GH97" s="46" t="str">
        <f t="shared" si="531"/>
        <v/>
      </c>
      <c r="GI97" s="46" t="str">
        <f t="shared" si="532"/>
        <v/>
      </c>
      <c r="GJ97" s="46" t="str">
        <f t="shared" si="533"/>
        <v/>
      </c>
      <c r="GK97" s="46" t="str">
        <f t="shared" si="534"/>
        <v/>
      </c>
      <c r="GL97" s="46" t="str">
        <f t="shared" si="535"/>
        <v/>
      </c>
      <c r="GM97" s="46" t="str">
        <f t="shared" si="536"/>
        <v/>
      </c>
      <c r="GN97" s="46" t="str">
        <f t="shared" si="537"/>
        <v/>
      </c>
      <c r="GO97" s="46" t="str">
        <f t="shared" si="538"/>
        <v/>
      </c>
      <c r="GP97" s="46" t="str">
        <f t="shared" si="539"/>
        <v/>
      </c>
      <c r="GQ97" s="46" t="str">
        <f t="shared" si="540"/>
        <v/>
      </c>
      <c r="GR97" s="46" t="str">
        <f t="shared" si="541"/>
        <v/>
      </c>
      <c r="GS97" s="46" t="str">
        <f t="shared" si="542"/>
        <v/>
      </c>
      <c r="GT97" s="46" t="str">
        <f t="shared" si="543"/>
        <v/>
      </c>
      <c r="GU97" s="46" t="str">
        <f t="shared" si="544"/>
        <v/>
      </c>
      <c r="GV97" s="46" t="str">
        <f t="shared" si="545"/>
        <v/>
      </c>
      <c r="GW97" s="46" t="str">
        <f t="shared" si="546"/>
        <v/>
      </c>
      <c r="GX97" s="46" t="str">
        <f t="shared" si="547"/>
        <v/>
      </c>
      <c r="GY97" s="46" t="str">
        <f t="shared" si="548"/>
        <v/>
      </c>
      <c r="GZ97" s="46" t="str">
        <f t="shared" si="549"/>
        <v/>
      </c>
      <c r="HA97" s="46" t="str">
        <f t="shared" si="550"/>
        <v/>
      </c>
      <c r="HB97" s="46" t="str">
        <f t="shared" si="551"/>
        <v/>
      </c>
      <c r="HC97" s="46" t="str">
        <f t="shared" si="552"/>
        <v/>
      </c>
      <c r="HD97" s="46" t="str">
        <f t="shared" si="553"/>
        <v/>
      </c>
      <c r="HE97" s="46" t="str">
        <f t="shared" si="554"/>
        <v/>
      </c>
      <c r="HF97" s="46" t="str">
        <f t="shared" si="555"/>
        <v/>
      </c>
      <c r="HG97" s="46" t="str">
        <f t="shared" si="556"/>
        <v/>
      </c>
      <c r="HH97" s="46" t="str">
        <f t="shared" si="557"/>
        <v/>
      </c>
      <c r="HI97" s="46" t="str">
        <f t="shared" si="364"/>
        <v/>
      </c>
      <c r="HJ97" s="46" t="str">
        <f t="shared" si="582"/>
        <v/>
      </c>
      <c r="HK97" s="46" t="str">
        <f t="shared" si="583"/>
        <v/>
      </c>
      <c r="HL97" s="46" t="str">
        <f t="shared" si="584"/>
        <v/>
      </c>
      <c r="HM97" s="46" t="str">
        <f t="shared" si="585"/>
        <v/>
      </c>
      <c r="HN97" s="46" t="str">
        <f t="shared" si="586"/>
        <v/>
      </c>
      <c r="HO97" s="46" t="str">
        <f t="shared" si="587"/>
        <v/>
      </c>
      <c r="HP97" s="46" t="str">
        <f t="shared" si="588"/>
        <v/>
      </c>
      <c r="HQ97" s="146" t="e">
        <f t="shared" si="348"/>
        <v>#N/A</v>
      </c>
      <c r="HR97" s="146" t="e">
        <f t="shared" si="602"/>
        <v>#N/A</v>
      </c>
      <c r="HS97" s="146" t="e">
        <f t="shared" si="602"/>
        <v>#N/A</v>
      </c>
      <c r="HT97" s="146" t="e">
        <f t="shared" si="602"/>
        <v>#N/A</v>
      </c>
      <c r="HU97" s="146" t="e">
        <f t="shared" ref="HU97:II103" si="615">IF(ISNONTEXT($K97),_xlfn.LOGNORM.DIST(AB97,LN($G97),LN($K97),FALSE),NA())</f>
        <v>#N/A</v>
      </c>
      <c r="HV97" s="146" t="e">
        <f t="shared" si="615"/>
        <v>#N/A</v>
      </c>
      <c r="HW97" s="146" t="e">
        <f t="shared" si="615"/>
        <v>#N/A</v>
      </c>
      <c r="HX97" s="146" t="e">
        <f t="shared" si="615"/>
        <v>#N/A</v>
      </c>
      <c r="HY97" s="146" t="e">
        <f t="shared" si="615"/>
        <v>#N/A</v>
      </c>
      <c r="HZ97" s="146" t="e">
        <f t="shared" si="615"/>
        <v>#N/A</v>
      </c>
      <c r="IA97" s="146" t="e">
        <f t="shared" si="615"/>
        <v>#N/A</v>
      </c>
      <c r="IB97" s="146" t="e">
        <f t="shared" si="615"/>
        <v>#N/A</v>
      </c>
      <c r="IC97" s="146" t="e">
        <f t="shared" si="615"/>
        <v>#N/A</v>
      </c>
      <c r="ID97" s="146" t="e">
        <f t="shared" si="615"/>
        <v>#N/A</v>
      </c>
      <c r="IE97" s="146" t="e">
        <f t="shared" si="615"/>
        <v>#N/A</v>
      </c>
      <c r="IF97" s="146" t="e">
        <f t="shared" si="615"/>
        <v>#N/A</v>
      </c>
      <c r="IG97" s="146" t="e">
        <f t="shared" si="615"/>
        <v>#N/A</v>
      </c>
      <c r="IH97" s="146" t="e">
        <f t="shared" si="615"/>
        <v>#N/A</v>
      </c>
      <c r="II97" s="146" t="e">
        <f t="shared" si="615"/>
        <v>#N/A</v>
      </c>
      <c r="IJ97" s="146" t="e">
        <f t="shared" si="610"/>
        <v>#N/A</v>
      </c>
      <c r="IK97" s="146" t="e">
        <f t="shared" si="610"/>
        <v>#N/A</v>
      </c>
      <c r="IL97" s="146" t="e">
        <f t="shared" si="610"/>
        <v>#N/A</v>
      </c>
      <c r="IM97" s="146" t="e">
        <f t="shared" si="610"/>
        <v>#N/A</v>
      </c>
      <c r="IN97" s="146" t="e">
        <f t="shared" si="610"/>
        <v>#N/A</v>
      </c>
      <c r="IO97" s="146" t="e">
        <f t="shared" si="610"/>
        <v>#N/A</v>
      </c>
      <c r="IP97" s="146" t="e">
        <f t="shared" si="610"/>
        <v>#N/A</v>
      </c>
      <c r="IQ97" s="146" t="e">
        <f t="shared" si="610"/>
        <v>#N/A</v>
      </c>
      <c r="IR97" s="146" t="e">
        <f t="shared" si="610"/>
        <v>#N/A</v>
      </c>
      <c r="IS97" s="146" t="e">
        <f t="shared" si="610"/>
        <v>#N/A</v>
      </c>
      <c r="IT97" s="146" t="e">
        <f t="shared" si="610"/>
        <v>#N/A</v>
      </c>
      <c r="IU97" s="146" t="e">
        <f t="shared" si="610"/>
        <v>#N/A</v>
      </c>
      <c r="IV97" s="146" t="e">
        <f t="shared" si="610"/>
        <v>#N/A</v>
      </c>
      <c r="IW97" s="146" t="e">
        <f t="shared" si="610"/>
        <v>#N/A</v>
      </c>
      <c r="IX97" s="146" t="e">
        <f t="shared" si="610"/>
        <v>#N/A</v>
      </c>
      <c r="IY97" s="146" t="e">
        <f t="shared" si="606"/>
        <v>#N/A</v>
      </c>
      <c r="IZ97" s="146" t="e">
        <f t="shared" si="606"/>
        <v>#N/A</v>
      </c>
      <c r="JA97" s="146" t="e">
        <f t="shared" si="606"/>
        <v>#N/A</v>
      </c>
      <c r="JB97" s="146" t="e">
        <f t="shared" si="606"/>
        <v>#N/A</v>
      </c>
      <c r="JC97" s="146" t="e">
        <f t="shared" si="606"/>
        <v>#N/A</v>
      </c>
      <c r="JD97" s="146" t="e">
        <f t="shared" si="606"/>
        <v>#N/A</v>
      </c>
      <c r="JE97" s="146" t="e">
        <f t="shared" si="606"/>
        <v>#N/A</v>
      </c>
      <c r="JF97" s="146" t="e">
        <f t="shared" si="606"/>
        <v>#N/A</v>
      </c>
      <c r="JG97" s="146" t="e">
        <f t="shared" si="606"/>
        <v>#N/A</v>
      </c>
      <c r="JH97" s="146" t="e">
        <f t="shared" si="606"/>
        <v>#N/A</v>
      </c>
      <c r="JI97" s="146" t="e">
        <f t="shared" si="606"/>
        <v>#N/A</v>
      </c>
      <c r="JJ97" s="146" t="e">
        <f t="shared" si="606"/>
        <v>#N/A</v>
      </c>
      <c r="JK97" s="146" t="e">
        <f t="shared" si="606"/>
        <v>#N/A</v>
      </c>
      <c r="JL97" s="146" t="e">
        <f t="shared" si="606"/>
        <v>#N/A</v>
      </c>
      <c r="JM97" s="146" t="e">
        <f t="shared" si="606"/>
        <v>#N/A</v>
      </c>
      <c r="JN97" s="146" t="e">
        <f t="shared" si="591"/>
        <v>#N/A</v>
      </c>
      <c r="JO97" s="146" t="e">
        <f t="shared" si="591"/>
        <v>#N/A</v>
      </c>
      <c r="JP97" s="146" t="e">
        <f t="shared" si="591"/>
        <v>#N/A</v>
      </c>
      <c r="JQ97" s="146" t="e">
        <f t="shared" si="591"/>
        <v>#N/A</v>
      </c>
      <c r="JR97" s="146" t="e">
        <f t="shared" si="591"/>
        <v>#N/A</v>
      </c>
      <c r="JS97" s="146" t="e">
        <f t="shared" si="591"/>
        <v>#N/A</v>
      </c>
      <c r="JT97" s="146" t="e">
        <f t="shared" si="591"/>
        <v>#N/A</v>
      </c>
      <c r="JU97" s="146" t="e">
        <f t="shared" si="591"/>
        <v>#N/A</v>
      </c>
      <c r="JV97" s="146" t="e">
        <f t="shared" si="591"/>
        <v>#N/A</v>
      </c>
      <c r="JW97" s="146" t="e">
        <f t="shared" si="591"/>
        <v>#N/A</v>
      </c>
      <c r="JX97" s="146" t="e">
        <f t="shared" si="591"/>
        <v>#N/A</v>
      </c>
      <c r="JY97" s="146" t="e">
        <f t="shared" si="591"/>
        <v>#N/A</v>
      </c>
      <c r="JZ97" s="146" t="e">
        <f t="shared" si="591"/>
        <v>#N/A</v>
      </c>
      <c r="KA97" s="146" t="e">
        <f t="shared" si="591"/>
        <v>#N/A</v>
      </c>
      <c r="KB97" s="146" t="e">
        <f t="shared" si="591"/>
        <v>#N/A</v>
      </c>
      <c r="KC97" s="146" t="e">
        <f t="shared" si="365"/>
        <v>#N/A</v>
      </c>
      <c r="KD97" s="146" t="e">
        <f t="shared" si="603"/>
        <v>#N/A</v>
      </c>
      <c r="KE97" s="146" t="e">
        <f t="shared" si="603"/>
        <v>#N/A</v>
      </c>
      <c r="KF97" s="146" t="e">
        <f t="shared" si="603"/>
        <v>#N/A</v>
      </c>
      <c r="KG97" s="146" t="e">
        <f t="shared" ref="KG97:KU103" si="616">IF(ISNONTEXT($K97),_xlfn.LOGNORM.DIST(CN97,LN($G97),LN($K97),FALSE),NA())</f>
        <v>#N/A</v>
      </c>
      <c r="KH97" s="146" t="e">
        <f t="shared" si="616"/>
        <v>#N/A</v>
      </c>
      <c r="KI97" s="146" t="e">
        <f t="shared" si="616"/>
        <v>#N/A</v>
      </c>
      <c r="KJ97" s="146" t="e">
        <f t="shared" si="616"/>
        <v>#N/A</v>
      </c>
      <c r="KK97" s="146" t="e">
        <f t="shared" si="616"/>
        <v>#N/A</v>
      </c>
      <c r="KL97" s="146" t="e">
        <f t="shared" si="616"/>
        <v>#N/A</v>
      </c>
      <c r="KM97" s="146" t="e">
        <f t="shared" si="616"/>
        <v>#N/A</v>
      </c>
      <c r="KN97" s="146" t="e">
        <f t="shared" si="616"/>
        <v>#N/A</v>
      </c>
      <c r="KO97" s="146" t="e">
        <f t="shared" si="616"/>
        <v>#N/A</v>
      </c>
      <c r="KP97" s="146" t="e">
        <f t="shared" si="616"/>
        <v>#N/A</v>
      </c>
      <c r="KQ97" s="146" t="e">
        <f t="shared" si="616"/>
        <v>#N/A</v>
      </c>
      <c r="KR97" s="146" t="e">
        <f t="shared" si="616"/>
        <v>#N/A</v>
      </c>
      <c r="KS97" s="146" t="e">
        <f t="shared" si="616"/>
        <v>#N/A</v>
      </c>
      <c r="KT97" s="146" t="e">
        <f t="shared" si="616"/>
        <v>#N/A</v>
      </c>
      <c r="KU97" s="146" t="e">
        <f t="shared" si="616"/>
        <v>#N/A</v>
      </c>
      <c r="KV97" s="146" t="e">
        <f t="shared" si="611"/>
        <v>#N/A</v>
      </c>
      <c r="KW97" s="146" t="e">
        <f t="shared" si="611"/>
        <v>#N/A</v>
      </c>
      <c r="KX97" s="146" t="e">
        <f t="shared" si="611"/>
        <v>#N/A</v>
      </c>
      <c r="KY97" s="146" t="e">
        <f t="shared" si="611"/>
        <v>#N/A</v>
      </c>
      <c r="KZ97" s="146" t="e">
        <f t="shared" si="611"/>
        <v>#N/A</v>
      </c>
      <c r="LA97" s="146" t="e">
        <f t="shared" si="611"/>
        <v>#N/A</v>
      </c>
      <c r="LB97" s="146" t="e">
        <f t="shared" si="611"/>
        <v>#N/A</v>
      </c>
      <c r="LC97" s="146" t="e">
        <f t="shared" si="611"/>
        <v>#N/A</v>
      </c>
      <c r="LD97" s="146" t="e">
        <f t="shared" si="611"/>
        <v>#N/A</v>
      </c>
      <c r="LE97" s="146" t="e">
        <f t="shared" si="611"/>
        <v>#N/A</v>
      </c>
      <c r="LF97" s="146" t="e">
        <f t="shared" si="611"/>
        <v>#N/A</v>
      </c>
      <c r="LG97" s="146" t="e">
        <f t="shared" si="611"/>
        <v>#N/A</v>
      </c>
      <c r="LH97" s="146" t="e">
        <f t="shared" si="611"/>
        <v>#N/A</v>
      </c>
      <c r="LI97" s="146" t="e">
        <f t="shared" si="611"/>
        <v>#N/A</v>
      </c>
      <c r="LJ97" s="146" t="e">
        <f t="shared" si="611"/>
        <v>#N/A</v>
      </c>
      <c r="LK97" s="146" t="e">
        <f t="shared" si="607"/>
        <v>#N/A</v>
      </c>
      <c r="LL97" s="146" t="e">
        <f t="shared" si="607"/>
        <v>#N/A</v>
      </c>
      <c r="LM97" s="146" t="e">
        <f t="shared" si="607"/>
        <v>#N/A</v>
      </c>
      <c r="LN97" s="146" t="e">
        <f t="shared" si="607"/>
        <v>#N/A</v>
      </c>
      <c r="LO97" s="146" t="e">
        <f t="shared" si="607"/>
        <v>#N/A</v>
      </c>
      <c r="LP97" s="146" t="e">
        <f t="shared" si="607"/>
        <v>#N/A</v>
      </c>
      <c r="LQ97" s="146" t="e">
        <f t="shared" si="607"/>
        <v>#N/A</v>
      </c>
      <c r="LR97" s="146" t="e">
        <f t="shared" si="607"/>
        <v>#N/A</v>
      </c>
      <c r="LS97" s="146" t="e">
        <f t="shared" si="607"/>
        <v>#N/A</v>
      </c>
      <c r="LT97" s="146" t="e">
        <f t="shared" si="607"/>
        <v>#N/A</v>
      </c>
      <c r="LU97" s="146" t="e">
        <f t="shared" si="607"/>
        <v>#N/A</v>
      </c>
      <c r="LV97" s="146" t="e">
        <f t="shared" si="607"/>
        <v>#N/A</v>
      </c>
      <c r="LW97" s="146" t="e">
        <f t="shared" si="607"/>
        <v>#N/A</v>
      </c>
      <c r="LX97" s="146" t="e">
        <f t="shared" si="607"/>
        <v>#N/A</v>
      </c>
      <c r="LY97" s="146" t="e">
        <f t="shared" si="607"/>
        <v>#N/A</v>
      </c>
      <c r="LZ97" s="146" t="e">
        <f t="shared" si="592"/>
        <v>#N/A</v>
      </c>
      <c r="MA97" s="146" t="e">
        <f t="shared" si="592"/>
        <v>#N/A</v>
      </c>
      <c r="MB97" s="146" t="e">
        <f t="shared" si="592"/>
        <v>#N/A</v>
      </c>
      <c r="MC97" s="146" t="e">
        <f t="shared" si="592"/>
        <v>#N/A</v>
      </c>
      <c r="MD97" s="146" t="e">
        <f t="shared" si="592"/>
        <v>#N/A</v>
      </c>
      <c r="ME97" s="146" t="e">
        <f t="shared" si="592"/>
        <v>#N/A</v>
      </c>
      <c r="MF97" s="146" t="e">
        <f t="shared" si="592"/>
        <v>#N/A</v>
      </c>
      <c r="MG97" s="146" t="e">
        <f t="shared" si="592"/>
        <v>#N/A</v>
      </c>
      <c r="MH97" s="146" t="e">
        <f t="shared" si="592"/>
        <v>#N/A</v>
      </c>
      <c r="MI97" s="146" t="e">
        <f t="shared" si="592"/>
        <v>#N/A</v>
      </c>
      <c r="MJ97" s="146" t="e">
        <f t="shared" si="592"/>
        <v>#N/A</v>
      </c>
      <c r="MK97" s="146" t="e">
        <f t="shared" si="592"/>
        <v>#N/A</v>
      </c>
      <c r="ML97" s="146" t="e">
        <f t="shared" si="592"/>
        <v>#N/A</v>
      </c>
      <c r="MM97" s="146" t="e">
        <f t="shared" si="592"/>
        <v>#N/A</v>
      </c>
      <c r="MN97" s="146" t="e">
        <f t="shared" si="592"/>
        <v>#N/A</v>
      </c>
      <c r="MO97" s="146" t="e">
        <f t="shared" si="366"/>
        <v>#N/A</v>
      </c>
      <c r="MP97" s="146" t="e">
        <f t="shared" si="604"/>
        <v>#N/A</v>
      </c>
      <c r="MQ97" s="146" t="e">
        <f t="shared" si="604"/>
        <v>#N/A</v>
      </c>
      <c r="MR97" s="146" t="e">
        <f t="shared" si="604"/>
        <v>#N/A</v>
      </c>
      <c r="MS97" s="146" t="e">
        <f t="shared" ref="MS97:NG103" si="617">IF(ISNONTEXT($K97),_xlfn.LOGNORM.DIST(EZ97,LN($G97),LN($K97),FALSE),NA())</f>
        <v>#N/A</v>
      </c>
      <c r="MT97" s="146" t="e">
        <f t="shared" si="617"/>
        <v>#N/A</v>
      </c>
      <c r="MU97" s="146" t="e">
        <f t="shared" si="617"/>
        <v>#N/A</v>
      </c>
      <c r="MV97" s="146" t="e">
        <f t="shared" si="617"/>
        <v>#N/A</v>
      </c>
      <c r="MW97" s="146" t="e">
        <f t="shared" si="617"/>
        <v>#N/A</v>
      </c>
      <c r="MX97" s="146" t="e">
        <f t="shared" si="617"/>
        <v>#N/A</v>
      </c>
      <c r="MY97" s="146" t="e">
        <f t="shared" si="617"/>
        <v>#N/A</v>
      </c>
      <c r="MZ97" s="146" t="e">
        <f t="shared" si="617"/>
        <v>#N/A</v>
      </c>
      <c r="NA97" s="146" t="e">
        <f t="shared" si="617"/>
        <v>#N/A</v>
      </c>
      <c r="NB97" s="146" t="e">
        <f t="shared" si="617"/>
        <v>#N/A</v>
      </c>
      <c r="NC97" s="146" t="e">
        <f t="shared" si="617"/>
        <v>#N/A</v>
      </c>
      <c r="ND97" s="146" t="e">
        <f t="shared" si="617"/>
        <v>#N/A</v>
      </c>
      <c r="NE97" s="146" t="e">
        <f t="shared" si="617"/>
        <v>#N/A</v>
      </c>
      <c r="NF97" s="146" t="e">
        <f t="shared" si="617"/>
        <v>#N/A</v>
      </c>
      <c r="NG97" s="146" t="e">
        <f t="shared" si="617"/>
        <v>#N/A</v>
      </c>
      <c r="NH97" s="146" t="e">
        <f t="shared" si="612"/>
        <v>#N/A</v>
      </c>
      <c r="NI97" s="146" t="e">
        <f t="shared" si="612"/>
        <v>#N/A</v>
      </c>
      <c r="NJ97" s="146" t="e">
        <f t="shared" si="612"/>
        <v>#N/A</v>
      </c>
      <c r="NK97" s="146" t="e">
        <f t="shared" si="612"/>
        <v>#N/A</v>
      </c>
      <c r="NL97" s="146" t="e">
        <f t="shared" si="612"/>
        <v>#N/A</v>
      </c>
      <c r="NM97" s="146" t="e">
        <f t="shared" si="612"/>
        <v>#N/A</v>
      </c>
      <c r="NN97" s="146" t="e">
        <f t="shared" si="612"/>
        <v>#N/A</v>
      </c>
      <c r="NO97" s="146" t="e">
        <f t="shared" si="612"/>
        <v>#N/A</v>
      </c>
      <c r="NP97" s="146" t="e">
        <f t="shared" si="612"/>
        <v>#N/A</v>
      </c>
      <c r="NQ97" s="146" t="e">
        <f t="shared" si="612"/>
        <v>#N/A</v>
      </c>
      <c r="NR97" s="146" t="e">
        <f t="shared" si="612"/>
        <v>#N/A</v>
      </c>
      <c r="NS97" s="146" t="e">
        <f t="shared" si="612"/>
        <v>#N/A</v>
      </c>
      <c r="NT97" s="146" t="e">
        <f t="shared" si="612"/>
        <v>#N/A</v>
      </c>
      <c r="NU97" s="146" t="e">
        <f t="shared" si="612"/>
        <v>#N/A</v>
      </c>
      <c r="NV97" s="146" t="e">
        <f t="shared" si="612"/>
        <v>#N/A</v>
      </c>
      <c r="NW97" s="146" t="e">
        <f t="shared" si="608"/>
        <v>#N/A</v>
      </c>
      <c r="NX97" s="146" t="e">
        <f t="shared" si="608"/>
        <v>#N/A</v>
      </c>
      <c r="NY97" s="146" t="e">
        <f t="shared" si="608"/>
        <v>#N/A</v>
      </c>
      <c r="NZ97" s="146" t="e">
        <f t="shared" si="608"/>
        <v>#N/A</v>
      </c>
      <c r="OA97" s="146" t="e">
        <f t="shared" si="608"/>
        <v>#N/A</v>
      </c>
      <c r="OB97" s="146" t="e">
        <f t="shared" si="608"/>
        <v>#N/A</v>
      </c>
      <c r="OC97" s="146" t="e">
        <f t="shared" si="608"/>
        <v>#N/A</v>
      </c>
      <c r="OD97" s="146" t="e">
        <f t="shared" si="608"/>
        <v>#N/A</v>
      </c>
      <c r="OE97" s="146" t="e">
        <f t="shared" si="608"/>
        <v>#N/A</v>
      </c>
      <c r="OF97" s="146" t="e">
        <f t="shared" si="608"/>
        <v>#N/A</v>
      </c>
      <c r="OG97" s="146" t="e">
        <f t="shared" si="608"/>
        <v>#N/A</v>
      </c>
      <c r="OH97" s="146" t="e">
        <f t="shared" si="608"/>
        <v>#N/A</v>
      </c>
      <c r="OI97" s="146" t="e">
        <f t="shared" si="608"/>
        <v>#N/A</v>
      </c>
      <c r="OJ97" s="146" t="e">
        <f t="shared" si="608"/>
        <v>#N/A</v>
      </c>
      <c r="OK97" s="146" t="e">
        <f t="shared" si="608"/>
        <v>#N/A</v>
      </c>
      <c r="OL97" s="146" t="e">
        <f t="shared" si="593"/>
        <v>#N/A</v>
      </c>
      <c r="OM97" s="146" t="e">
        <f t="shared" si="593"/>
        <v>#N/A</v>
      </c>
      <c r="ON97" s="146" t="e">
        <f t="shared" si="593"/>
        <v>#N/A</v>
      </c>
      <c r="OO97" s="146" t="e">
        <f t="shared" si="593"/>
        <v>#N/A</v>
      </c>
      <c r="OP97" s="146" t="e">
        <f t="shared" si="593"/>
        <v>#N/A</v>
      </c>
      <c r="OQ97" s="146" t="e">
        <f t="shared" si="593"/>
        <v>#N/A</v>
      </c>
      <c r="OR97" s="146" t="e">
        <f t="shared" si="593"/>
        <v>#N/A</v>
      </c>
      <c r="OS97" s="146" t="e">
        <f t="shared" si="593"/>
        <v>#N/A</v>
      </c>
      <c r="OT97" s="146" t="e">
        <f t="shared" si="593"/>
        <v>#N/A</v>
      </c>
      <c r="OU97" s="146" t="e">
        <f t="shared" si="593"/>
        <v>#N/A</v>
      </c>
      <c r="OV97" s="146" t="e">
        <f t="shared" si="593"/>
        <v>#N/A</v>
      </c>
      <c r="OW97" s="146" t="e">
        <f t="shared" si="593"/>
        <v>#N/A</v>
      </c>
      <c r="OX97" s="146" t="e">
        <f t="shared" si="593"/>
        <v>#N/A</v>
      </c>
      <c r="OY97" s="146" t="e">
        <f t="shared" si="593"/>
        <v>#N/A</v>
      </c>
      <c r="OZ97" s="146" t="e">
        <f t="shared" si="593"/>
        <v>#N/A</v>
      </c>
      <c r="PA97" s="146" t="e">
        <f t="shared" si="367"/>
        <v>#N/A</v>
      </c>
      <c r="PB97" s="146" t="e">
        <f t="shared" si="589"/>
        <v>#N/A</v>
      </c>
      <c r="PC97" s="146" t="e">
        <f t="shared" si="589"/>
        <v>#N/A</v>
      </c>
      <c r="PD97" s="146" t="e">
        <f t="shared" si="589"/>
        <v>#N/A</v>
      </c>
      <c r="PE97" s="146" t="e">
        <f t="shared" si="589"/>
        <v>#N/A</v>
      </c>
      <c r="PF97" s="146" t="e">
        <f t="shared" si="589"/>
        <v>#N/A</v>
      </c>
      <c r="PG97" s="146" t="e">
        <f t="shared" si="589"/>
        <v>#N/A</v>
      </c>
      <c r="PH97" s="146" t="e">
        <f t="shared" si="589"/>
        <v>#N/A</v>
      </c>
      <c r="PI97" s="146" t="e">
        <f t="shared" si="589"/>
        <v>#N/A</v>
      </c>
    </row>
    <row r="98" spans="1:425" hidden="1" x14ac:dyDescent="0.45">
      <c r="A98" s="4">
        <v>95</v>
      </c>
      <c r="B98" s="319" t="str">
        <f>IFERROR(_xlfn.LOGNORM.INV(VLookups!$B$22,LN($G98),LN($K98)),"")</f>
        <v/>
      </c>
      <c r="C98" s="81"/>
      <c r="D98" s="319" t="str">
        <f>IFERROR(_xlfn.LOGNORM.INV(VLookups!$B$23,LN($G98),LN($K98)),"")</f>
        <v/>
      </c>
      <c r="E98" s="32" t="str">
        <f t="shared" si="350"/>
        <v/>
      </c>
      <c r="F98" s="32" t="str">
        <f t="shared" si="351"/>
        <v/>
      </c>
      <c r="G98" s="65" t="str">
        <f>IF(AND(C98&gt;0,NOT(ISBLANK(H98))),IF(VLOOKUP($C$3,VLookups!$A$17:$B$18,2,FALSE),C98*VLOOKUP(H98,VLookups!$A$4:$B$13,2,FALSE),C98),"")</f>
        <v/>
      </c>
      <c r="H98" s="21"/>
      <c r="I98" s="53"/>
      <c r="J98" s="237"/>
      <c r="K98" s="320" t="str">
        <f>IF(C98&gt;0,IF(ISBLANK(J98),IF(ISBLANK(H98),"",VLOOKUP(H98,VLookups!$A$4:$C$13,3,FALSE)),J98),"")</f>
        <v/>
      </c>
      <c r="L98" s="320" t="str">
        <f t="shared" si="352"/>
        <v/>
      </c>
      <c r="M98" s="67" t="str">
        <f t="shared" si="353"/>
        <v/>
      </c>
      <c r="N98" s="81"/>
      <c r="O98" s="230" t="str">
        <f>IF(AND(N98&gt;0,C98&gt;0,NOT(K98="")),ABS(VLOOKUP($N$1,VLookups!$A$27:$B$28,2,FALSE)-_xlfn.LOGNORM.DIST(N98,LN(G98),LN(K98),TRUE)),"")</f>
        <v/>
      </c>
      <c r="P98" s="80" t="str">
        <f>IF(AND($B98&gt;0,$C98&gt;0,$D98&gt;0,NOT(ISBLANK($H98))),_xlfn.LOGNORM.INV(ABS(VLOOKUP($N$1,VLookups!$A$27:$B$28,2,FALSE)-P$3),LN($G98),LN($K98)),"")</f>
        <v/>
      </c>
      <c r="Q98" s="79" t="str">
        <f>IF(AND($B98&gt;0,$C98&gt;0,$D98&gt;0,NOT(ISBLANK($H98))),_xlfn.LOGNORM.INV(ABS(VLOOKUP($N$1,VLookups!$A$27:$B$28,2,FALSE)-Q$3),LN($G98),LN($K98)),"")</f>
        <v/>
      </c>
      <c r="R98" s="80" t="str">
        <f>IF(AND($B98&gt;0,$C98&gt;0,$D98&gt;0,NOT(ISBLANK($H98))),_xlfn.LOGNORM.INV(ABS(VLOOKUP($N$1,VLookups!$A$27:$B$28,2,FALSE)-R$3),LN($G98),LN($K98)),"")</f>
        <v/>
      </c>
      <c r="S98" s="79" t="str">
        <f>IF(AND($B98&gt;0,$C98&gt;0,$D98&gt;0,NOT(ISBLANK($H98))),_xlfn.LOGNORM.INV(ABS(VLOOKUP($N$1,VLookups!$A$27:$B$28,2,FALSE)-S$3),LN($G98),LN($K98)),"")</f>
        <v/>
      </c>
      <c r="T98" s="80" t="str">
        <f>IF(AND($B98&gt;0,$C98&gt;0,$D98&gt;0,NOT(ISBLANK($H98))),_xlfn.LOGNORM.INV(ABS(VLOOKUP($N$1,VLookups!$A$27:$B$28,2,FALSE)-T$3),LN($G98),LN($K98)),"")</f>
        <v/>
      </c>
      <c r="U98" s="79" t="str">
        <f>IF(AND($B98&gt;0,$C98&gt;0,$D98&gt;0,NOT(ISBLANK($H98))),_xlfn.LOGNORM.INV(ABS(VLOOKUP($N$1,VLookups!$A$27:$B$28,2,FALSE)-U$3),LN($G98),LN($K98)),"")</f>
        <v/>
      </c>
      <c r="V98" s="5"/>
      <c r="W98" s="145" t="str">
        <f t="shared" si="354"/>
        <v/>
      </c>
      <c r="X98" s="145" t="str">
        <f t="shared" si="355"/>
        <v/>
      </c>
      <c r="Y98" s="46" t="str">
        <f t="shared" ref="Y98" si="618">IF(ISNONTEXT($W98),X98+$W98,"")</f>
        <v/>
      </c>
      <c r="Z98" s="46" t="str">
        <f t="shared" si="369"/>
        <v/>
      </c>
      <c r="AA98" s="46" t="str">
        <f t="shared" si="370"/>
        <v/>
      </c>
      <c r="AB98" s="46" t="str">
        <f t="shared" si="371"/>
        <v/>
      </c>
      <c r="AC98" s="46" t="str">
        <f t="shared" si="372"/>
        <v/>
      </c>
      <c r="AD98" s="46" t="str">
        <f t="shared" si="373"/>
        <v/>
      </c>
      <c r="AE98" s="46" t="str">
        <f t="shared" si="374"/>
        <v/>
      </c>
      <c r="AF98" s="46" t="str">
        <f t="shared" si="375"/>
        <v/>
      </c>
      <c r="AG98" s="46" t="str">
        <f t="shared" si="376"/>
        <v/>
      </c>
      <c r="AH98" s="46" t="str">
        <f t="shared" si="377"/>
        <v/>
      </c>
      <c r="AI98" s="46" t="str">
        <f t="shared" si="378"/>
        <v/>
      </c>
      <c r="AJ98" s="46" t="str">
        <f t="shared" si="379"/>
        <v/>
      </c>
      <c r="AK98" s="46" t="str">
        <f t="shared" si="380"/>
        <v/>
      </c>
      <c r="AL98" s="46" t="str">
        <f t="shared" si="381"/>
        <v/>
      </c>
      <c r="AM98" s="46" t="str">
        <f t="shared" si="382"/>
        <v/>
      </c>
      <c r="AN98" s="46" t="str">
        <f t="shared" si="383"/>
        <v/>
      </c>
      <c r="AO98" s="46" t="str">
        <f t="shared" si="384"/>
        <v/>
      </c>
      <c r="AP98" s="46" t="str">
        <f t="shared" si="385"/>
        <v/>
      </c>
      <c r="AQ98" s="46" t="str">
        <f t="shared" si="386"/>
        <v/>
      </c>
      <c r="AR98" s="46" t="str">
        <f t="shared" si="387"/>
        <v/>
      </c>
      <c r="AS98" s="46" t="str">
        <f t="shared" si="388"/>
        <v/>
      </c>
      <c r="AT98" s="46" t="str">
        <f t="shared" si="389"/>
        <v/>
      </c>
      <c r="AU98" s="46" t="str">
        <f t="shared" si="390"/>
        <v/>
      </c>
      <c r="AV98" s="46" t="str">
        <f t="shared" si="391"/>
        <v/>
      </c>
      <c r="AW98" s="46" t="str">
        <f t="shared" si="392"/>
        <v/>
      </c>
      <c r="AX98" s="46" t="str">
        <f t="shared" si="393"/>
        <v/>
      </c>
      <c r="AY98" s="46" t="str">
        <f t="shared" si="394"/>
        <v/>
      </c>
      <c r="AZ98" s="46" t="str">
        <f t="shared" si="395"/>
        <v/>
      </c>
      <c r="BA98" s="46" t="str">
        <f t="shared" si="396"/>
        <v/>
      </c>
      <c r="BB98" s="46" t="str">
        <f t="shared" si="397"/>
        <v/>
      </c>
      <c r="BC98" s="46" t="str">
        <f t="shared" si="398"/>
        <v/>
      </c>
      <c r="BD98" s="46" t="str">
        <f t="shared" si="399"/>
        <v/>
      </c>
      <c r="BE98" s="46" t="str">
        <f t="shared" si="400"/>
        <v/>
      </c>
      <c r="BF98" s="46" t="str">
        <f t="shared" si="401"/>
        <v/>
      </c>
      <c r="BG98" s="46" t="str">
        <f t="shared" si="402"/>
        <v/>
      </c>
      <c r="BH98" s="46" t="str">
        <f t="shared" si="403"/>
        <v/>
      </c>
      <c r="BI98" s="46" t="str">
        <f t="shared" si="404"/>
        <v/>
      </c>
      <c r="BJ98" s="46" t="str">
        <f t="shared" si="405"/>
        <v/>
      </c>
      <c r="BK98" s="46" t="str">
        <f t="shared" si="406"/>
        <v/>
      </c>
      <c r="BL98" s="46" t="str">
        <f t="shared" si="407"/>
        <v/>
      </c>
      <c r="BM98" s="46" t="str">
        <f t="shared" si="408"/>
        <v/>
      </c>
      <c r="BN98" s="46" t="str">
        <f t="shared" si="409"/>
        <v/>
      </c>
      <c r="BO98" s="46" t="str">
        <f t="shared" si="410"/>
        <v/>
      </c>
      <c r="BP98" s="46" t="str">
        <f t="shared" si="411"/>
        <v/>
      </c>
      <c r="BQ98" s="46" t="str">
        <f t="shared" si="412"/>
        <v/>
      </c>
      <c r="BR98" s="46" t="str">
        <f t="shared" si="413"/>
        <v/>
      </c>
      <c r="BS98" s="46" t="str">
        <f t="shared" si="414"/>
        <v/>
      </c>
      <c r="BT98" s="46" t="str">
        <f t="shared" si="415"/>
        <v/>
      </c>
      <c r="BU98" s="46" t="str">
        <f t="shared" si="416"/>
        <v/>
      </c>
      <c r="BV98" s="46" t="str">
        <f t="shared" si="417"/>
        <v/>
      </c>
      <c r="BW98" s="46" t="str">
        <f t="shared" si="418"/>
        <v/>
      </c>
      <c r="BX98" s="46" t="str">
        <f t="shared" si="419"/>
        <v/>
      </c>
      <c r="BY98" s="46" t="str">
        <f t="shared" si="420"/>
        <v/>
      </c>
      <c r="BZ98" s="46" t="str">
        <f t="shared" si="421"/>
        <v/>
      </c>
      <c r="CA98" s="46" t="str">
        <f t="shared" si="422"/>
        <v/>
      </c>
      <c r="CB98" s="46" t="str">
        <f t="shared" si="423"/>
        <v/>
      </c>
      <c r="CC98" s="46" t="str">
        <f t="shared" si="424"/>
        <v/>
      </c>
      <c r="CD98" s="46" t="str">
        <f t="shared" si="425"/>
        <v/>
      </c>
      <c r="CE98" s="46" t="str">
        <f t="shared" si="426"/>
        <v/>
      </c>
      <c r="CF98" s="46" t="str">
        <f t="shared" si="427"/>
        <v/>
      </c>
      <c r="CG98" s="46" t="str">
        <f t="shared" si="428"/>
        <v/>
      </c>
      <c r="CH98" s="46" t="str">
        <f t="shared" si="429"/>
        <v/>
      </c>
      <c r="CI98" s="46" t="str">
        <f t="shared" si="430"/>
        <v/>
      </c>
      <c r="CJ98" s="46" t="str">
        <f t="shared" si="431"/>
        <v/>
      </c>
      <c r="CK98" s="46" t="str">
        <f t="shared" si="362"/>
        <v/>
      </c>
      <c r="CL98" s="46" t="str">
        <f t="shared" si="432"/>
        <v/>
      </c>
      <c r="CM98" s="46" t="str">
        <f t="shared" si="433"/>
        <v/>
      </c>
      <c r="CN98" s="46" t="str">
        <f t="shared" si="434"/>
        <v/>
      </c>
      <c r="CO98" s="46" t="str">
        <f t="shared" si="435"/>
        <v/>
      </c>
      <c r="CP98" s="46" t="str">
        <f t="shared" si="436"/>
        <v/>
      </c>
      <c r="CQ98" s="46" t="str">
        <f t="shared" si="437"/>
        <v/>
      </c>
      <c r="CR98" s="46" t="str">
        <f t="shared" si="438"/>
        <v/>
      </c>
      <c r="CS98" s="46" t="str">
        <f t="shared" si="439"/>
        <v/>
      </c>
      <c r="CT98" s="46" t="str">
        <f t="shared" si="440"/>
        <v/>
      </c>
      <c r="CU98" s="46" t="str">
        <f t="shared" si="441"/>
        <v/>
      </c>
      <c r="CV98" s="46" t="str">
        <f t="shared" si="442"/>
        <v/>
      </c>
      <c r="CW98" s="46" t="str">
        <f t="shared" si="443"/>
        <v/>
      </c>
      <c r="CX98" s="46" t="str">
        <f t="shared" si="444"/>
        <v/>
      </c>
      <c r="CY98" s="46" t="str">
        <f t="shared" si="445"/>
        <v/>
      </c>
      <c r="CZ98" s="46" t="str">
        <f t="shared" si="446"/>
        <v/>
      </c>
      <c r="DA98" s="46" t="str">
        <f t="shared" si="447"/>
        <v/>
      </c>
      <c r="DB98" s="46" t="str">
        <f t="shared" si="448"/>
        <v/>
      </c>
      <c r="DC98" s="46" t="str">
        <f t="shared" si="449"/>
        <v/>
      </c>
      <c r="DD98" s="46" t="str">
        <f t="shared" si="450"/>
        <v/>
      </c>
      <c r="DE98" s="46" t="str">
        <f t="shared" si="451"/>
        <v/>
      </c>
      <c r="DF98" s="46" t="str">
        <f t="shared" si="452"/>
        <v/>
      </c>
      <c r="DG98" s="46" t="str">
        <f t="shared" si="453"/>
        <v/>
      </c>
      <c r="DH98" s="46" t="str">
        <f t="shared" si="454"/>
        <v/>
      </c>
      <c r="DI98" s="46" t="str">
        <f t="shared" si="455"/>
        <v/>
      </c>
      <c r="DJ98" s="46" t="str">
        <f t="shared" si="456"/>
        <v/>
      </c>
      <c r="DK98" s="46" t="str">
        <f t="shared" si="457"/>
        <v/>
      </c>
      <c r="DL98" s="46" t="str">
        <f t="shared" si="458"/>
        <v/>
      </c>
      <c r="DM98" s="46" t="str">
        <f t="shared" si="459"/>
        <v/>
      </c>
      <c r="DN98" s="46" t="str">
        <f t="shared" si="460"/>
        <v/>
      </c>
      <c r="DO98" s="46" t="str">
        <f t="shared" si="461"/>
        <v/>
      </c>
      <c r="DP98" s="46" t="str">
        <f t="shared" si="462"/>
        <v/>
      </c>
      <c r="DQ98" s="46" t="str">
        <f t="shared" si="463"/>
        <v/>
      </c>
      <c r="DR98" s="46" t="str">
        <f t="shared" si="464"/>
        <v/>
      </c>
      <c r="DS98" s="46" t="str">
        <f t="shared" si="465"/>
        <v/>
      </c>
      <c r="DT98" s="46" t="str">
        <f t="shared" si="466"/>
        <v/>
      </c>
      <c r="DU98" s="46" t="str">
        <f t="shared" si="467"/>
        <v/>
      </c>
      <c r="DV98" s="46" t="str">
        <f t="shared" si="468"/>
        <v/>
      </c>
      <c r="DW98" s="46" t="str">
        <f t="shared" si="469"/>
        <v/>
      </c>
      <c r="DX98" s="46" t="str">
        <f t="shared" si="470"/>
        <v/>
      </c>
      <c r="DY98" s="46" t="str">
        <f t="shared" si="471"/>
        <v/>
      </c>
      <c r="DZ98" s="46" t="str">
        <f t="shared" si="472"/>
        <v/>
      </c>
      <c r="EA98" s="46" t="str">
        <f t="shared" si="473"/>
        <v/>
      </c>
      <c r="EB98" s="46" t="str">
        <f t="shared" si="474"/>
        <v/>
      </c>
      <c r="EC98" s="46" t="str">
        <f t="shared" si="475"/>
        <v/>
      </c>
      <c r="ED98" s="46" t="str">
        <f t="shared" si="476"/>
        <v/>
      </c>
      <c r="EE98" s="46" t="str">
        <f t="shared" si="477"/>
        <v/>
      </c>
      <c r="EF98" s="46" t="str">
        <f t="shared" si="478"/>
        <v/>
      </c>
      <c r="EG98" s="46" t="str">
        <f t="shared" si="479"/>
        <v/>
      </c>
      <c r="EH98" s="46" t="str">
        <f t="shared" si="480"/>
        <v/>
      </c>
      <c r="EI98" s="46" t="str">
        <f t="shared" si="481"/>
        <v/>
      </c>
      <c r="EJ98" s="46" t="str">
        <f t="shared" si="482"/>
        <v/>
      </c>
      <c r="EK98" s="46" t="str">
        <f t="shared" si="483"/>
        <v/>
      </c>
      <c r="EL98" s="46" t="str">
        <f t="shared" si="484"/>
        <v/>
      </c>
      <c r="EM98" s="46" t="str">
        <f t="shared" si="485"/>
        <v/>
      </c>
      <c r="EN98" s="46" t="str">
        <f t="shared" si="486"/>
        <v/>
      </c>
      <c r="EO98" s="46" t="str">
        <f t="shared" si="487"/>
        <v/>
      </c>
      <c r="EP98" s="46" t="str">
        <f t="shared" si="488"/>
        <v/>
      </c>
      <c r="EQ98" s="46" t="str">
        <f t="shared" si="489"/>
        <v/>
      </c>
      <c r="ER98" s="46" t="str">
        <f t="shared" si="490"/>
        <v/>
      </c>
      <c r="ES98" s="46" t="str">
        <f t="shared" si="491"/>
        <v/>
      </c>
      <c r="ET98" s="46" t="str">
        <f t="shared" si="492"/>
        <v/>
      </c>
      <c r="EU98" s="46" t="str">
        <f t="shared" si="493"/>
        <v/>
      </c>
      <c r="EV98" s="46" t="str">
        <f t="shared" si="494"/>
        <v/>
      </c>
      <c r="EW98" s="46" t="str">
        <f t="shared" si="363"/>
        <v/>
      </c>
      <c r="EX98" s="46" t="str">
        <f t="shared" si="495"/>
        <v/>
      </c>
      <c r="EY98" s="46" t="str">
        <f t="shared" si="496"/>
        <v/>
      </c>
      <c r="EZ98" s="46" t="str">
        <f t="shared" si="497"/>
        <v/>
      </c>
      <c r="FA98" s="46" t="str">
        <f t="shared" si="498"/>
        <v/>
      </c>
      <c r="FB98" s="46" t="str">
        <f t="shared" si="499"/>
        <v/>
      </c>
      <c r="FC98" s="46" t="str">
        <f t="shared" si="500"/>
        <v/>
      </c>
      <c r="FD98" s="46" t="str">
        <f t="shared" si="501"/>
        <v/>
      </c>
      <c r="FE98" s="46" t="str">
        <f t="shared" si="502"/>
        <v/>
      </c>
      <c r="FF98" s="46" t="str">
        <f t="shared" si="503"/>
        <v/>
      </c>
      <c r="FG98" s="46" t="str">
        <f t="shared" si="504"/>
        <v/>
      </c>
      <c r="FH98" s="46" t="str">
        <f t="shared" si="505"/>
        <v/>
      </c>
      <c r="FI98" s="46" t="str">
        <f t="shared" si="506"/>
        <v/>
      </c>
      <c r="FJ98" s="46" t="str">
        <f t="shared" si="507"/>
        <v/>
      </c>
      <c r="FK98" s="46" t="str">
        <f t="shared" si="508"/>
        <v/>
      </c>
      <c r="FL98" s="46" t="str">
        <f t="shared" si="509"/>
        <v/>
      </c>
      <c r="FM98" s="46" t="str">
        <f t="shared" si="510"/>
        <v/>
      </c>
      <c r="FN98" s="46" t="str">
        <f t="shared" si="511"/>
        <v/>
      </c>
      <c r="FO98" s="46" t="str">
        <f t="shared" si="512"/>
        <v/>
      </c>
      <c r="FP98" s="46" t="str">
        <f t="shared" si="513"/>
        <v/>
      </c>
      <c r="FQ98" s="46" t="str">
        <f t="shared" si="514"/>
        <v/>
      </c>
      <c r="FR98" s="46" t="str">
        <f t="shared" si="515"/>
        <v/>
      </c>
      <c r="FS98" s="46" t="str">
        <f t="shared" si="516"/>
        <v/>
      </c>
      <c r="FT98" s="46" t="str">
        <f t="shared" si="517"/>
        <v/>
      </c>
      <c r="FU98" s="46" t="str">
        <f t="shared" si="518"/>
        <v/>
      </c>
      <c r="FV98" s="46" t="str">
        <f t="shared" si="519"/>
        <v/>
      </c>
      <c r="FW98" s="46" t="str">
        <f t="shared" si="520"/>
        <v/>
      </c>
      <c r="FX98" s="46" t="str">
        <f t="shared" si="521"/>
        <v/>
      </c>
      <c r="FY98" s="46" t="str">
        <f t="shared" si="522"/>
        <v/>
      </c>
      <c r="FZ98" s="46" t="str">
        <f t="shared" si="523"/>
        <v/>
      </c>
      <c r="GA98" s="46" t="str">
        <f t="shared" si="524"/>
        <v/>
      </c>
      <c r="GB98" s="46" t="str">
        <f t="shared" si="525"/>
        <v/>
      </c>
      <c r="GC98" s="46" t="str">
        <f t="shared" si="526"/>
        <v/>
      </c>
      <c r="GD98" s="46" t="str">
        <f t="shared" si="527"/>
        <v/>
      </c>
      <c r="GE98" s="46" t="str">
        <f t="shared" si="528"/>
        <v/>
      </c>
      <c r="GF98" s="46" t="str">
        <f t="shared" si="529"/>
        <v/>
      </c>
      <c r="GG98" s="46" t="str">
        <f t="shared" si="530"/>
        <v/>
      </c>
      <c r="GH98" s="46" t="str">
        <f t="shared" si="531"/>
        <v/>
      </c>
      <c r="GI98" s="46" t="str">
        <f t="shared" si="532"/>
        <v/>
      </c>
      <c r="GJ98" s="46" t="str">
        <f t="shared" si="533"/>
        <v/>
      </c>
      <c r="GK98" s="46" t="str">
        <f t="shared" si="534"/>
        <v/>
      </c>
      <c r="GL98" s="46" t="str">
        <f t="shared" si="535"/>
        <v/>
      </c>
      <c r="GM98" s="46" t="str">
        <f t="shared" si="536"/>
        <v/>
      </c>
      <c r="GN98" s="46" t="str">
        <f t="shared" si="537"/>
        <v/>
      </c>
      <c r="GO98" s="46" t="str">
        <f t="shared" si="538"/>
        <v/>
      </c>
      <c r="GP98" s="46" t="str">
        <f t="shared" si="539"/>
        <v/>
      </c>
      <c r="GQ98" s="46" t="str">
        <f t="shared" si="540"/>
        <v/>
      </c>
      <c r="GR98" s="46" t="str">
        <f t="shared" si="541"/>
        <v/>
      </c>
      <c r="GS98" s="46" t="str">
        <f t="shared" si="542"/>
        <v/>
      </c>
      <c r="GT98" s="46" t="str">
        <f t="shared" si="543"/>
        <v/>
      </c>
      <c r="GU98" s="46" t="str">
        <f t="shared" si="544"/>
        <v/>
      </c>
      <c r="GV98" s="46" t="str">
        <f t="shared" si="545"/>
        <v/>
      </c>
      <c r="GW98" s="46" t="str">
        <f t="shared" si="546"/>
        <v/>
      </c>
      <c r="GX98" s="46" t="str">
        <f t="shared" si="547"/>
        <v/>
      </c>
      <c r="GY98" s="46" t="str">
        <f t="shared" si="548"/>
        <v/>
      </c>
      <c r="GZ98" s="46" t="str">
        <f t="shared" si="549"/>
        <v/>
      </c>
      <c r="HA98" s="46" t="str">
        <f t="shared" si="550"/>
        <v/>
      </c>
      <c r="HB98" s="46" t="str">
        <f t="shared" si="551"/>
        <v/>
      </c>
      <c r="HC98" s="46" t="str">
        <f t="shared" si="552"/>
        <v/>
      </c>
      <c r="HD98" s="46" t="str">
        <f t="shared" si="553"/>
        <v/>
      </c>
      <c r="HE98" s="46" t="str">
        <f t="shared" si="554"/>
        <v/>
      </c>
      <c r="HF98" s="46" t="str">
        <f t="shared" si="555"/>
        <v/>
      </c>
      <c r="HG98" s="46" t="str">
        <f t="shared" si="556"/>
        <v/>
      </c>
      <c r="HH98" s="46" t="str">
        <f t="shared" si="557"/>
        <v/>
      </c>
      <c r="HI98" s="46" t="str">
        <f t="shared" si="364"/>
        <v/>
      </c>
      <c r="HJ98" s="46" t="str">
        <f t="shared" si="582"/>
        <v/>
      </c>
      <c r="HK98" s="46" t="str">
        <f t="shared" si="583"/>
        <v/>
      </c>
      <c r="HL98" s="46" t="str">
        <f t="shared" si="584"/>
        <v/>
      </c>
      <c r="HM98" s="46" t="str">
        <f t="shared" si="585"/>
        <v/>
      </c>
      <c r="HN98" s="46" t="str">
        <f t="shared" si="586"/>
        <v/>
      </c>
      <c r="HO98" s="46" t="str">
        <f t="shared" si="587"/>
        <v/>
      </c>
      <c r="HP98" s="46" t="str">
        <f t="shared" si="588"/>
        <v/>
      </c>
      <c r="HQ98" s="146" t="e">
        <f t="shared" si="348"/>
        <v>#N/A</v>
      </c>
      <c r="HR98" s="146" t="e">
        <f t="shared" si="602"/>
        <v>#N/A</v>
      </c>
      <c r="HS98" s="146" t="e">
        <f t="shared" si="602"/>
        <v>#N/A</v>
      </c>
      <c r="HT98" s="146" t="e">
        <f t="shared" si="602"/>
        <v>#N/A</v>
      </c>
      <c r="HU98" s="146" t="e">
        <f t="shared" si="615"/>
        <v>#N/A</v>
      </c>
      <c r="HV98" s="146" t="e">
        <f t="shared" si="615"/>
        <v>#N/A</v>
      </c>
      <c r="HW98" s="146" t="e">
        <f t="shared" si="615"/>
        <v>#N/A</v>
      </c>
      <c r="HX98" s="146" t="e">
        <f t="shared" si="615"/>
        <v>#N/A</v>
      </c>
      <c r="HY98" s="146" t="e">
        <f t="shared" si="615"/>
        <v>#N/A</v>
      </c>
      <c r="HZ98" s="146" t="e">
        <f t="shared" si="615"/>
        <v>#N/A</v>
      </c>
      <c r="IA98" s="146" t="e">
        <f t="shared" si="615"/>
        <v>#N/A</v>
      </c>
      <c r="IB98" s="146" t="e">
        <f t="shared" si="615"/>
        <v>#N/A</v>
      </c>
      <c r="IC98" s="146" t="e">
        <f t="shared" si="615"/>
        <v>#N/A</v>
      </c>
      <c r="ID98" s="146" t="e">
        <f t="shared" si="615"/>
        <v>#N/A</v>
      </c>
      <c r="IE98" s="146" t="e">
        <f t="shared" si="615"/>
        <v>#N/A</v>
      </c>
      <c r="IF98" s="146" t="e">
        <f t="shared" si="615"/>
        <v>#N/A</v>
      </c>
      <c r="IG98" s="146" t="e">
        <f t="shared" si="615"/>
        <v>#N/A</v>
      </c>
      <c r="IH98" s="146" t="e">
        <f t="shared" si="615"/>
        <v>#N/A</v>
      </c>
      <c r="II98" s="146" t="e">
        <f t="shared" si="615"/>
        <v>#N/A</v>
      </c>
      <c r="IJ98" s="146" t="e">
        <f t="shared" si="610"/>
        <v>#N/A</v>
      </c>
      <c r="IK98" s="146" t="e">
        <f t="shared" si="610"/>
        <v>#N/A</v>
      </c>
      <c r="IL98" s="146" t="e">
        <f t="shared" si="610"/>
        <v>#N/A</v>
      </c>
      <c r="IM98" s="146" t="e">
        <f t="shared" si="610"/>
        <v>#N/A</v>
      </c>
      <c r="IN98" s="146" t="e">
        <f t="shared" si="610"/>
        <v>#N/A</v>
      </c>
      <c r="IO98" s="146" t="e">
        <f t="shared" si="610"/>
        <v>#N/A</v>
      </c>
      <c r="IP98" s="146" t="e">
        <f t="shared" si="610"/>
        <v>#N/A</v>
      </c>
      <c r="IQ98" s="146" t="e">
        <f t="shared" si="610"/>
        <v>#N/A</v>
      </c>
      <c r="IR98" s="146" t="e">
        <f t="shared" si="610"/>
        <v>#N/A</v>
      </c>
      <c r="IS98" s="146" t="e">
        <f t="shared" si="610"/>
        <v>#N/A</v>
      </c>
      <c r="IT98" s="146" t="e">
        <f t="shared" si="610"/>
        <v>#N/A</v>
      </c>
      <c r="IU98" s="146" t="e">
        <f t="shared" si="610"/>
        <v>#N/A</v>
      </c>
      <c r="IV98" s="146" t="e">
        <f t="shared" si="610"/>
        <v>#N/A</v>
      </c>
      <c r="IW98" s="146" t="e">
        <f t="shared" si="610"/>
        <v>#N/A</v>
      </c>
      <c r="IX98" s="146" t="e">
        <f t="shared" si="610"/>
        <v>#N/A</v>
      </c>
      <c r="IY98" s="146" t="e">
        <f t="shared" si="606"/>
        <v>#N/A</v>
      </c>
      <c r="IZ98" s="146" t="e">
        <f t="shared" si="606"/>
        <v>#N/A</v>
      </c>
      <c r="JA98" s="146" t="e">
        <f t="shared" si="606"/>
        <v>#N/A</v>
      </c>
      <c r="JB98" s="146" t="e">
        <f t="shared" si="606"/>
        <v>#N/A</v>
      </c>
      <c r="JC98" s="146" t="e">
        <f t="shared" si="606"/>
        <v>#N/A</v>
      </c>
      <c r="JD98" s="146" t="e">
        <f t="shared" si="606"/>
        <v>#N/A</v>
      </c>
      <c r="JE98" s="146" t="e">
        <f t="shared" si="606"/>
        <v>#N/A</v>
      </c>
      <c r="JF98" s="146" t="e">
        <f t="shared" si="606"/>
        <v>#N/A</v>
      </c>
      <c r="JG98" s="146" t="e">
        <f t="shared" si="606"/>
        <v>#N/A</v>
      </c>
      <c r="JH98" s="146" t="e">
        <f t="shared" si="606"/>
        <v>#N/A</v>
      </c>
      <c r="JI98" s="146" t="e">
        <f t="shared" si="606"/>
        <v>#N/A</v>
      </c>
      <c r="JJ98" s="146" t="e">
        <f t="shared" si="606"/>
        <v>#N/A</v>
      </c>
      <c r="JK98" s="146" t="e">
        <f t="shared" si="606"/>
        <v>#N/A</v>
      </c>
      <c r="JL98" s="146" t="e">
        <f t="shared" si="606"/>
        <v>#N/A</v>
      </c>
      <c r="JM98" s="146" t="e">
        <f t="shared" si="606"/>
        <v>#N/A</v>
      </c>
      <c r="JN98" s="146" t="e">
        <f t="shared" si="591"/>
        <v>#N/A</v>
      </c>
      <c r="JO98" s="146" t="e">
        <f t="shared" si="591"/>
        <v>#N/A</v>
      </c>
      <c r="JP98" s="146" t="e">
        <f t="shared" si="591"/>
        <v>#N/A</v>
      </c>
      <c r="JQ98" s="146" t="e">
        <f t="shared" si="591"/>
        <v>#N/A</v>
      </c>
      <c r="JR98" s="146" t="e">
        <f t="shared" si="591"/>
        <v>#N/A</v>
      </c>
      <c r="JS98" s="146" t="e">
        <f t="shared" si="591"/>
        <v>#N/A</v>
      </c>
      <c r="JT98" s="146" t="e">
        <f t="shared" si="591"/>
        <v>#N/A</v>
      </c>
      <c r="JU98" s="146" t="e">
        <f t="shared" si="591"/>
        <v>#N/A</v>
      </c>
      <c r="JV98" s="146" t="e">
        <f t="shared" si="591"/>
        <v>#N/A</v>
      </c>
      <c r="JW98" s="146" t="e">
        <f t="shared" si="591"/>
        <v>#N/A</v>
      </c>
      <c r="JX98" s="146" t="e">
        <f t="shared" si="591"/>
        <v>#N/A</v>
      </c>
      <c r="JY98" s="146" t="e">
        <f t="shared" si="591"/>
        <v>#N/A</v>
      </c>
      <c r="JZ98" s="146" t="e">
        <f t="shared" si="591"/>
        <v>#N/A</v>
      </c>
      <c r="KA98" s="146" t="e">
        <f t="shared" si="591"/>
        <v>#N/A</v>
      </c>
      <c r="KB98" s="146" t="e">
        <f t="shared" si="591"/>
        <v>#N/A</v>
      </c>
      <c r="KC98" s="146" t="e">
        <f t="shared" si="365"/>
        <v>#N/A</v>
      </c>
      <c r="KD98" s="146" t="e">
        <f t="shared" si="603"/>
        <v>#N/A</v>
      </c>
      <c r="KE98" s="146" t="e">
        <f t="shared" si="603"/>
        <v>#N/A</v>
      </c>
      <c r="KF98" s="146" t="e">
        <f t="shared" si="603"/>
        <v>#N/A</v>
      </c>
      <c r="KG98" s="146" t="e">
        <f t="shared" si="616"/>
        <v>#N/A</v>
      </c>
      <c r="KH98" s="146" t="e">
        <f t="shared" si="616"/>
        <v>#N/A</v>
      </c>
      <c r="KI98" s="146" t="e">
        <f t="shared" si="616"/>
        <v>#N/A</v>
      </c>
      <c r="KJ98" s="146" t="e">
        <f t="shared" si="616"/>
        <v>#N/A</v>
      </c>
      <c r="KK98" s="146" t="e">
        <f t="shared" si="616"/>
        <v>#N/A</v>
      </c>
      <c r="KL98" s="146" t="e">
        <f t="shared" si="616"/>
        <v>#N/A</v>
      </c>
      <c r="KM98" s="146" t="e">
        <f t="shared" si="616"/>
        <v>#N/A</v>
      </c>
      <c r="KN98" s="146" t="e">
        <f t="shared" si="616"/>
        <v>#N/A</v>
      </c>
      <c r="KO98" s="146" t="e">
        <f t="shared" si="616"/>
        <v>#N/A</v>
      </c>
      <c r="KP98" s="146" t="e">
        <f t="shared" si="616"/>
        <v>#N/A</v>
      </c>
      <c r="KQ98" s="146" t="e">
        <f t="shared" si="616"/>
        <v>#N/A</v>
      </c>
      <c r="KR98" s="146" t="e">
        <f t="shared" si="616"/>
        <v>#N/A</v>
      </c>
      <c r="KS98" s="146" t="e">
        <f t="shared" si="616"/>
        <v>#N/A</v>
      </c>
      <c r="KT98" s="146" t="e">
        <f t="shared" si="616"/>
        <v>#N/A</v>
      </c>
      <c r="KU98" s="146" t="e">
        <f t="shared" si="616"/>
        <v>#N/A</v>
      </c>
      <c r="KV98" s="146" t="e">
        <f t="shared" si="611"/>
        <v>#N/A</v>
      </c>
      <c r="KW98" s="146" t="e">
        <f t="shared" si="611"/>
        <v>#N/A</v>
      </c>
      <c r="KX98" s="146" t="e">
        <f t="shared" si="611"/>
        <v>#N/A</v>
      </c>
      <c r="KY98" s="146" t="e">
        <f t="shared" si="611"/>
        <v>#N/A</v>
      </c>
      <c r="KZ98" s="146" t="e">
        <f t="shared" si="611"/>
        <v>#N/A</v>
      </c>
      <c r="LA98" s="146" t="e">
        <f t="shared" si="611"/>
        <v>#N/A</v>
      </c>
      <c r="LB98" s="146" t="e">
        <f t="shared" si="611"/>
        <v>#N/A</v>
      </c>
      <c r="LC98" s="146" t="e">
        <f t="shared" si="611"/>
        <v>#N/A</v>
      </c>
      <c r="LD98" s="146" t="e">
        <f t="shared" si="611"/>
        <v>#N/A</v>
      </c>
      <c r="LE98" s="146" t="e">
        <f t="shared" si="611"/>
        <v>#N/A</v>
      </c>
      <c r="LF98" s="146" t="e">
        <f t="shared" si="611"/>
        <v>#N/A</v>
      </c>
      <c r="LG98" s="146" t="e">
        <f t="shared" si="611"/>
        <v>#N/A</v>
      </c>
      <c r="LH98" s="146" t="e">
        <f t="shared" si="611"/>
        <v>#N/A</v>
      </c>
      <c r="LI98" s="146" t="e">
        <f t="shared" si="611"/>
        <v>#N/A</v>
      </c>
      <c r="LJ98" s="146" t="e">
        <f t="shared" si="611"/>
        <v>#N/A</v>
      </c>
      <c r="LK98" s="146" t="e">
        <f t="shared" si="607"/>
        <v>#N/A</v>
      </c>
      <c r="LL98" s="146" t="e">
        <f t="shared" si="607"/>
        <v>#N/A</v>
      </c>
      <c r="LM98" s="146" t="e">
        <f t="shared" si="607"/>
        <v>#N/A</v>
      </c>
      <c r="LN98" s="146" t="e">
        <f t="shared" si="607"/>
        <v>#N/A</v>
      </c>
      <c r="LO98" s="146" t="e">
        <f t="shared" si="607"/>
        <v>#N/A</v>
      </c>
      <c r="LP98" s="146" t="e">
        <f t="shared" si="607"/>
        <v>#N/A</v>
      </c>
      <c r="LQ98" s="146" t="e">
        <f t="shared" si="607"/>
        <v>#N/A</v>
      </c>
      <c r="LR98" s="146" t="e">
        <f t="shared" si="607"/>
        <v>#N/A</v>
      </c>
      <c r="LS98" s="146" t="e">
        <f t="shared" si="607"/>
        <v>#N/A</v>
      </c>
      <c r="LT98" s="146" t="e">
        <f t="shared" si="607"/>
        <v>#N/A</v>
      </c>
      <c r="LU98" s="146" t="e">
        <f t="shared" si="607"/>
        <v>#N/A</v>
      </c>
      <c r="LV98" s="146" t="e">
        <f t="shared" si="607"/>
        <v>#N/A</v>
      </c>
      <c r="LW98" s="146" t="e">
        <f t="shared" si="607"/>
        <v>#N/A</v>
      </c>
      <c r="LX98" s="146" t="e">
        <f t="shared" si="607"/>
        <v>#N/A</v>
      </c>
      <c r="LY98" s="146" t="e">
        <f t="shared" si="607"/>
        <v>#N/A</v>
      </c>
      <c r="LZ98" s="146" t="e">
        <f t="shared" si="592"/>
        <v>#N/A</v>
      </c>
      <c r="MA98" s="146" t="e">
        <f t="shared" si="592"/>
        <v>#N/A</v>
      </c>
      <c r="MB98" s="146" t="e">
        <f t="shared" si="592"/>
        <v>#N/A</v>
      </c>
      <c r="MC98" s="146" t="e">
        <f t="shared" si="592"/>
        <v>#N/A</v>
      </c>
      <c r="MD98" s="146" t="e">
        <f t="shared" si="592"/>
        <v>#N/A</v>
      </c>
      <c r="ME98" s="146" t="e">
        <f t="shared" si="592"/>
        <v>#N/A</v>
      </c>
      <c r="MF98" s="146" t="e">
        <f t="shared" si="592"/>
        <v>#N/A</v>
      </c>
      <c r="MG98" s="146" t="e">
        <f t="shared" si="592"/>
        <v>#N/A</v>
      </c>
      <c r="MH98" s="146" t="e">
        <f t="shared" si="592"/>
        <v>#N/A</v>
      </c>
      <c r="MI98" s="146" t="e">
        <f t="shared" si="592"/>
        <v>#N/A</v>
      </c>
      <c r="MJ98" s="146" t="e">
        <f t="shared" si="592"/>
        <v>#N/A</v>
      </c>
      <c r="MK98" s="146" t="e">
        <f t="shared" si="592"/>
        <v>#N/A</v>
      </c>
      <c r="ML98" s="146" t="e">
        <f t="shared" si="592"/>
        <v>#N/A</v>
      </c>
      <c r="MM98" s="146" t="e">
        <f t="shared" si="592"/>
        <v>#N/A</v>
      </c>
      <c r="MN98" s="146" t="e">
        <f t="shared" si="592"/>
        <v>#N/A</v>
      </c>
      <c r="MO98" s="146" t="e">
        <f t="shared" si="366"/>
        <v>#N/A</v>
      </c>
      <c r="MP98" s="146" t="e">
        <f t="shared" si="604"/>
        <v>#N/A</v>
      </c>
      <c r="MQ98" s="146" t="e">
        <f t="shared" si="604"/>
        <v>#N/A</v>
      </c>
      <c r="MR98" s="146" t="e">
        <f t="shared" si="604"/>
        <v>#N/A</v>
      </c>
      <c r="MS98" s="146" t="e">
        <f t="shared" si="617"/>
        <v>#N/A</v>
      </c>
      <c r="MT98" s="146" t="e">
        <f t="shared" si="617"/>
        <v>#N/A</v>
      </c>
      <c r="MU98" s="146" t="e">
        <f t="shared" si="617"/>
        <v>#N/A</v>
      </c>
      <c r="MV98" s="146" t="e">
        <f t="shared" si="617"/>
        <v>#N/A</v>
      </c>
      <c r="MW98" s="146" t="e">
        <f t="shared" si="617"/>
        <v>#N/A</v>
      </c>
      <c r="MX98" s="146" t="e">
        <f t="shared" si="617"/>
        <v>#N/A</v>
      </c>
      <c r="MY98" s="146" t="e">
        <f t="shared" si="617"/>
        <v>#N/A</v>
      </c>
      <c r="MZ98" s="146" t="e">
        <f t="shared" si="617"/>
        <v>#N/A</v>
      </c>
      <c r="NA98" s="146" t="e">
        <f t="shared" si="617"/>
        <v>#N/A</v>
      </c>
      <c r="NB98" s="146" t="e">
        <f t="shared" si="617"/>
        <v>#N/A</v>
      </c>
      <c r="NC98" s="146" t="e">
        <f t="shared" si="617"/>
        <v>#N/A</v>
      </c>
      <c r="ND98" s="146" t="e">
        <f t="shared" si="617"/>
        <v>#N/A</v>
      </c>
      <c r="NE98" s="146" t="e">
        <f t="shared" si="617"/>
        <v>#N/A</v>
      </c>
      <c r="NF98" s="146" t="e">
        <f t="shared" si="617"/>
        <v>#N/A</v>
      </c>
      <c r="NG98" s="146" t="e">
        <f t="shared" si="617"/>
        <v>#N/A</v>
      </c>
      <c r="NH98" s="146" t="e">
        <f t="shared" si="612"/>
        <v>#N/A</v>
      </c>
      <c r="NI98" s="146" t="e">
        <f t="shared" si="612"/>
        <v>#N/A</v>
      </c>
      <c r="NJ98" s="146" t="e">
        <f t="shared" si="612"/>
        <v>#N/A</v>
      </c>
      <c r="NK98" s="146" t="e">
        <f t="shared" si="612"/>
        <v>#N/A</v>
      </c>
      <c r="NL98" s="146" t="e">
        <f t="shared" si="612"/>
        <v>#N/A</v>
      </c>
      <c r="NM98" s="146" t="e">
        <f t="shared" si="612"/>
        <v>#N/A</v>
      </c>
      <c r="NN98" s="146" t="e">
        <f t="shared" si="612"/>
        <v>#N/A</v>
      </c>
      <c r="NO98" s="146" t="e">
        <f t="shared" si="612"/>
        <v>#N/A</v>
      </c>
      <c r="NP98" s="146" t="e">
        <f t="shared" si="612"/>
        <v>#N/A</v>
      </c>
      <c r="NQ98" s="146" t="e">
        <f t="shared" si="612"/>
        <v>#N/A</v>
      </c>
      <c r="NR98" s="146" t="e">
        <f t="shared" si="612"/>
        <v>#N/A</v>
      </c>
      <c r="NS98" s="146" t="e">
        <f t="shared" si="612"/>
        <v>#N/A</v>
      </c>
      <c r="NT98" s="146" t="e">
        <f t="shared" si="612"/>
        <v>#N/A</v>
      </c>
      <c r="NU98" s="146" t="e">
        <f t="shared" si="612"/>
        <v>#N/A</v>
      </c>
      <c r="NV98" s="146" t="e">
        <f t="shared" si="612"/>
        <v>#N/A</v>
      </c>
      <c r="NW98" s="146" t="e">
        <f t="shared" si="608"/>
        <v>#N/A</v>
      </c>
      <c r="NX98" s="146" t="e">
        <f t="shared" si="608"/>
        <v>#N/A</v>
      </c>
      <c r="NY98" s="146" t="e">
        <f t="shared" si="608"/>
        <v>#N/A</v>
      </c>
      <c r="NZ98" s="146" t="e">
        <f t="shared" si="608"/>
        <v>#N/A</v>
      </c>
      <c r="OA98" s="146" t="e">
        <f t="shared" si="608"/>
        <v>#N/A</v>
      </c>
      <c r="OB98" s="146" t="e">
        <f t="shared" si="608"/>
        <v>#N/A</v>
      </c>
      <c r="OC98" s="146" t="e">
        <f t="shared" si="608"/>
        <v>#N/A</v>
      </c>
      <c r="OD98" s="146" t="e">
        <f t="shared" si="608"/>
        <v>#N/A</v>
      </c>
      <c r="OE98" s="146" t="e">
        <f t="shared" si="608"/>
        <v>#N/A</v>
      </c>
      <c r="OF98" s="146" t="e">
        <f t="shared" si="608"/>
        <v>#N/A</v>
      </c>
      <c r="OG98" s="146" t="e">
        <f t="shared" si="608"/>
        <v>#N/A</v>
      </c>
      <c r="OH98" s="146" t="e">
        <f t="shared" si="608"/>
        <v>#N/A</v>
      </c>
      <c r="OI98" s="146" t="e">
        <f t="shared" si="608"/>
        <v>#N/A</v>
      </c>
      <c r="OJ98" s="146" t="e">
        <f t="shared" si="608"/>
        <v>#N/A</v>
      </c>
      <c r="OK98" s="146" t="e">
        <f t="shared" si="608"/>
        <v>#N/A</v>
      </c>
      <c r="OL98" s="146" t="e">
        <f t="shared" si="593"/>
        <v>#N/A</v>
      </c>
      <c r="OM98" s="146" t="e">
        <f t="shared" si="593"/>
        <v>#N/A</v>
      </c>
      <c r="ON98" s="146" t="e">
        <f t="shared" si="593"/>
        <v>#N/A</v>
      </c>
      <c r="OO98" s="146" t="e">
        <f t="shared" si="593"/>
        <v>#N/A</v>
      </c>
      <c r="OP98" s="146" t="e">
        <f t="shared" si="593"/>
        <v>#N/A</v>
      </c>
      <c r="OQ98" s="146" t="e">
        <f t="shared" si="593"/>
        <v>#N/A</v>
      </c>
      <c r="OR98" s="146" t="e">
        <f t="shared" si="593"/>
        <v>#N/A</v>
      </c>
      <c r="OS98" s="146" t="e">
        <f t="shared" si="593"/>
        <v>#N/A</v>
      </c>
      <c r="OT98" s="146" t="e">
        <f t="shared" si="593"/>
        <v>#N/A</v>
      </c>
      <c r="OU98" s="146" t="e">
        <f t="shared" si="593"/>
        <v>#N/A</v>
      </c>
      <c r="OV98" s="146" t="e">
        <f t="shared" si="593"/>
        <v>#N/A</v>
      </c>
      <c r="OW98" s="146" t="e">
        <f t="shared" si="593"/>
        <v>#N/A</v>
      </c>
      <c r="OX98" s="146" t="e">
        <f t="shared" si="593"/>
        <v>#N/A</v>
      </c>
      <c r="OY98" s="146" t="e">
        <f t="shared" si="593"/>
        <v>#N/A</v>
      </c>
      <c r="OZ98" s="146" t="e">
        <f t="shared" si="593"/>
        <v>#N/A</v>
      </c>
      <c r="PA98" s="146" t="e">
        <f t="shared" si="367"/>
        <v>#N/A</v>
      </c>
      <c r="PB98" s="146" t="e">
        <f t="shared" si="589"/>
        <v>#N/A</v>
      </c>
      <c r="PC98" s="146" t="e">
        <f t="shared" si="589"/>
        <v>#N/A</v>
      </c>
      <c r="PD98" s="146" t="e">
        <f t="shared" si="589"/>
        <v>#N/A</v>
      </c>
      <c r="PE98" s="146" t="e">
        <f t="shared" si="589"/>
        <v>#N/A</v>
      </c>
      <c r="PF98" s="146" t="e">
        <f t="shared" si="589"/>
        <v>#N/A</v>
      </c>
      <c r="PG98" s="146" t="e">
        <f t="shared" si="589"/>
        <v>#N/A</v>
      </c>
      <c r="PH98" s="146" t="e">
        <f t="shared" si="589"/>
        <v>#N/A</v>
      </c>
      <c r="PI98" s="146" t="e">
        <f t="shared" si="589"/>
        <v>#N/A</v>
      </c>
    </row>
    <row r="99" spans="1:425" hidden="1" x14ac:dyDescent="0.45">
      <c r="A99" s="4">
        <v>96</v>
      </c>
      <c r="B99" s="319" t="str">
        <f>IFERROR(_xlfn.LOGNORM.INV(VLookups!$B$22,LN($G99),LN($K99)),"")</f>
        <v/>
      </c>
      <c r="C99" s="81"/>
      <c r="D99" s="319" t="str">
        <f>IFERROR(_xlfn.LOGNORM.INV(VLookups!$B$23,LN($G99),LN($K99)),"")</f>
        <v/>
      </c>
      <c r="E99" s="32" t="str">
        <f t="shared" si="350"/>
        <v/>
      </c>
      <c r="F99" s="32" t="str">
        <f t="shared" si="351"/>
        <v/>
      </c>
      <c r="G99" s="65" t="str">
        <f>IF(AND(C99&gt;0,NOT(ISBLANK(H99))),IF(VLOOKUP($C$3,VLookups!$A$17:$B$18,2,FALSE),C99*VLOOKUP(H99,VLookups!$A$4:$B$13,2,FALSE),C99),"")</f>
        <v/>
      </c>
      <c r="H99" s="21"/>
      <c r="I99" s="53"/>
      <c r="J99" s="237"/>
      <c r="K99" s="320" t="str">
        <f>IF(C99&gt;0,IF(ISBLANK(J99),IF(ISBLANK(H99),"",VLOOKUP(H99,VLookups!$A$4:$C$13,3,FALSE)),J99),"")</f>
        <v/>
      </c>
      <c r="L99" s="320" t="str">
        <f t="shared" si="352"/>
        <v/>
      </c>
      <c r="M99" s="67" t="str">
        <f t="shared" si="353"/>
        <v/>
      </c>
      <c r="N99" s="81"/>
      <c r="O99" s="230" t="str">
        <f>IF(AND(N99&gt;0,C99&gt;0,NOT(K99="")),ABS(VLOOKUP($N$1,VLookups!$A$27:$B$28,2,FALSE)-_xlfn.LOGNORM.DIST(N99,LN(G99),LN(K99),TRUE)),"")</f>
        <v/>
      </c>
      <c r="P99" s="80" t="str">
        <f>IF(AND($B99&gt;0,$C99&gt;0,$D99&gt;0,NOT(ISBLANK($H99))),_xlfn.LOGNORM.INV(ABS(VLOOKUP($N$1,VLookups!$A$27:$B$28,2,FALSE)-P$3),LN($G99),LN($K99)),"")</f>
        <v/>
      </c>
      <c r="Q99" s="79" t="str">
        <f>IF(AND($B99&gt;0,$C99&gt;0,$D99&gt;0,NOT(ISBLANK($H99))),_xlfn.LOGNORM.INV(ABS(VLOOKUP($N$1,VLookups!$A$27:$B$28,2,FALSE)-Q$3),LN($G99),LN($K99)),"")</f>
        <v/>
      </c>
      <c r="R99" s="80" t="str">
        <f>IF(AND($B99&gt;0,$C99&gt;0,$D99&gt;0,NOT(ISBLANK($H99))),_xlfn.LOGNORM.INV(ABS(VLOOKUP($N$1,VLookups!$A$27:$B$28,2,FALSE)-R$3),LN($G99),LN($K99)),"")</f>
        <v/>
      </c>
      <c r="S99" s="79" t="str">
        <f>IF(AND($B99&gt;0,$C99&gt;0,$D99&gt;0,NOT(ISBLANK($H99))),_xlfn.LOGNORM.INV(ABS(VLOOKUP($N$1,VLookups!$A$27:$B$28,2,FALSE)-S$3),LN($G99),LN($K99)),"")</f>
        <v/>
      </c>
      <c r="T99" s="80" t="str">
        <f>IF(AND($B99&gt;0,$C99&gt;0,$D99&gt;0,NOT(ISBLANK($H99))),_xlfn.LOGNORM.INV(ABS(VLOOKUP($N$1,VLookups!$A$27:$B$28,2,FALSE)-T$3),LN($G99),LN($K99)),"")</f>
        <v/>
      </c>
      <c r="U99" s="79" t="str">
        <f>IF(AND($B99&gt;0,$C99&gt;0,$D99&gt;0,NOT(ISBLANK($H99))),_xlfn.LOGNORM.INV(ABS(VLOOKUP($N$1,VLookups!$A$27:$B$28,2,FALSE)-U$3),LN($G99),LN($K99)),"")</f>
        <v/>
      </c>
      <c r="V99" s="5"/>
      <c r="W99" s="145" t="str">
        <f t="shared" si="354"/>
        <v/>
      </c>
      <c r="X99" s="145" t="str">
        <f t="shared" si="355"/>
        <v/>
      </c>
      <c r="Y99" s="46" t="str">
        <f t="shared" ref="Y99" si="619">IF(ISNONTEXT($W99),X99+$W99,"")</f>
        <v/>
      </c>
      <c r="Z99" s="46" t="str">
        <f t="shared" si="369"/>
        <v/>
      </c>
      <c r="AA99" s="46" t="str">
        <f t="shared" si="370"/>
        <v/>
      </c>
      <c r="AB99" s="46" t="str">
        <f t="shared" si="371"/>
        <v/>
      </c>
      <c r="AC99" s="46" t="str">
        <f t="shared" si="372"/>
        <v/>
      </c>
      <c r="AD99" s="46" t="str">
        <f t="shared" si="373"/>
        <v/>
      </c>
      <c r="AE99" s="46" t="str">
        <f t="shared" si="374"/>
        <v/>
      </c>
      <c r="AF99" s="46" t="str">
        <f t="shared" si="375"/>
        <v/>
      </c>
      <c r="AG99" s="46" t="str">
        <f t="shared" si="376"/>
        <v/>
      </c>
      <c r="AH99" s="46" t="str">
        <f t="shared" si="377"/>
        <v/>
      </c>
      <c r="AI99" s="46" t="str">
        <f t="shared" si="378"/>
        <v/>
      </c>
      <c r="AJ99" s="46" t="str">
        <f t="shared" si="379"/>
        <v/>
      </c>
      <c r="AK99" s="46" t="str">
        <f t="shared" si="380"/>
        <v/>
      </c>
      <c r="AL99" s="46" t="str">
        <f t="shared" si="381"/>
        <v/>
      </c>
      <c r="AM99" s="46" t="str">
        <f t="shared" si="382"/>
        <v/>
      </c>
      <c r="AN99" s="46" t="str">
        <f t="shared" si="383"/>
        <v/>
      </c>
      <c r="AO99" s="46" t="str">
        <f t="shared" si="384"/>
        <v/>
      </c>
      <c r="AP99" s="46" t="str">
        <f t="shared" si="385"/>
        <v/>
      </c>
      <c r="AQ99" s="46" t="str">
        <f t="shared" si="386"/>
        <v/>
      </c>
      <c r="AR99" s="46" t="str">
        <f t="shared" si="387"/>
        <v/>
      </c>
      <c r="AS99" s="46" t="str">
        <f t="shared" si="388"/>
        <v/>
      </c>
      <c r="AT99" s="46" t="str">
        <f t="shared" si="389"/>
        <v/>
      </c>
      <c r="AU99" s="46" t="str">
        <f t="shared" si="390"/>
        <v/>
      </c>
      <c r="AV99" s="46" t="str">
        <f t="shared" si="391"/>
        <v/>
      </c>
      <c r="AW99" s="46" t="str">
        <f t="shared" si="392"/>
        <v/>
      </c>
      <c r="AX99" s="46" t="str">
        <f t="shared" si="393"/>
        <v/>
      </c>
      <c r="AY99" s="46" t="str">
        <f t="shared" si="394"/>
        <v/>
      </c>
      <c r="AZ99" s="46" t="str">
        <f t="shared" si="395"/>
        <v/>
      </c>
      <c r="BA99" s="46" t="str">
        <f t="shared" si="396"/>
        <v/>
      </c>
      <c r="BB99" s="46" t="str">
        <f t="shared" si="397"/>
        <v/>
      </c>
      <c r="BC99" s="46" t="str">
        <f t="shared" si="398"/>
        <v/>
      </c>
      <c r="BD99" s="46" t="str">
        <f t="shared" si="399"/>
        <v/>
      </c>
      <c r="BE99" s="46" t="str">
        <f t="shared" si="400"/>
        <v/>
      </c>
      <c r="BF99" s="46" t="str">
        <f t="shared" si="401"/>
        <v/>
      </c>
      <c r="BG99" s="46" t="str">
        <f t="shared" si="402"/>
        <v/>
      </c>
      <c r="BH99" s="46" t="str">
        <f t="shared" si="403"/>
        <v/>
      </c>
      <c r="BI99" s="46" t="str">
        <f t="shared" si="404"/>
        <v/>
      </c>
      <c r="BJ99" s="46" t="str">
        <f t="shared" si="405"/>
        <v/>
      </c>
      <c r="BK99" s="46" t="str">
        <f t="shared" si="406"/>
        <v/>
      </c>
      <c r="BL99" s="46" t="str">
        <f t="shared" si="407"/>
        <v/>
      </c>
      <c r="BM99" s="46" t="str">
        <f t="shared" si="408"/>
        <v/>
      </c>
      <c r="BN99" s="46" t="str">
        <f t="shared" si="409"/>
        <v/>
      </c>
      <c r="BO99" s="46" t="str">
        <f t="shared" si="410"/>
        <v/>
      </c>
      <c r="BP99" s="46" t="str">
        <f t="shared" si="411"/>
        <v/>
      </c>
      <c r="BQ99" s="46" t="str">
        <f t="shared" si="412"/>
        <v/>
      </c>
      <c r="BR99" s="46" t="str">
        <f t="shared" si="413"/>
        <v/>
      </c>
      <c r="BS99" s="46" t="str">
        <f t="shared" si="414"/>
        <v/>
      </c>
      <c r="BT99" s="46" t="str">
        <f t="shared" si="415"/>
        <v/>
      </c>
      <c r="BU99" s="46" t="str">
        <f t="shared" si="416"/>
        <v/>
      </c>
      <c r="BV99" s="46" t="str">
        <f t="shared" si="417"/>
        <v/>
      </c>
      <c r="BW99" s="46" t="str">
        <f t="shared" si="418"/>
        <v/>
      </c>
      <c r="BX99" s="46" t="str">
        <f t="shared" si="419"/>
        <v/>
      </c>
      <c r="BY99" s="46" t="str">
        <f t="shared" si="420"/>
        <v/>
      </c>
      <c r="BZ99" s="46" t="str">
        <f t="shared" si="421"/>
        <v/>
      </c>
      <c r="CA99" s="46" t="str">
        <f t="shared" si="422"/>
        <v/>
      </c>
      <c r="CB99" s="46" t="str">
        <f t="shared" si="423"/>
        <v/>
      </c>
      <c r="CC99" s="46" t="str">
        <f t="shared" si="424"/>
        <v/>
      </c>
      <c r="CD99" s="46" t="str">
        <f t="shared" si="425"/>
        <v/>
      </c>
      <c r="CE99" s="46" t="str">
        <f t="shared" si="426"/>
        <v/>
      </c>
      <c r="CF99" s="46" t="str">
        <f t="shared" si="427"/>
        <v/>
      </c>
      <c r="CG99" s="46" t="str">
        <f t="shared" si="428"/>
        <v/>
      </c>
      <c r="CH99" s="46" t="str">
        <f t="shared" si="429"/>
        <v/>
      </c>
      <c r="CI99" s="46" t="str">
        <f t="shared" si="430"/>
        <v/>
      </c>
      <c r="CJ99" s="46" t="str">
        <f t="shared" si="431"/>
        <v/>
      </c>
      <c r="CK99" s="46" t="str">
        <f t="shared" si="362"/>
        <v/>
      </c>
      <c r="CL99" s="46" t="str">
        <f t="shared" si="432"/>
        <v/>
      </c>
      <c r="CM99" s="46" t="str">
        <f t="shared" si="433"/>
        <v/>
      </c>
      <c r="CN99" s="46" t="str">
        <f t="shared" si="434"/>
        <v/>
      </c>
      <c r="CO99" s="46" t="str">
        <f t="shared" si="435"/>
        <v/>
      </c>
      <c r="CP99" s="46" t="str">
        <f t="shared" si="436"/>
        <v/>
      </c>
      <c r="CQ99" s="46" t="str">
        <f t="shared" si="437"/>
        <v/>
      </c>
      <c r="CR99" s="46" t="str">
        <f t="shared" si="438"/>
        <v/>
      </c>
      <c r="CS99" s="46" t="str">
        <f t="shared" si="439"/>
        <v/>
      </c>
      <c r="CT99" s="46" t="str">
        <f t="shared" si="440"/>
        <v/>
      </c>
      <c r="CU99" s="46" t="str">
        <f t="shared" si="441"/>
        <v/>
      </c>
      <c r="CV99" s="46" t="str">
        <f t="shared" si="442"/>
        <v/>
      </c>
      <c r="CW99" s="46" t="str">
        <f t="shared" si="443"/>
        <v/>
      </c>
      <c r="CX99" s="46" t="str">
        <f t="shared" si="444"/>
        <v/>
      </c>
      <c r="CY99" s="46" t="str">
        <f t="shared" si="445"/>
        <v/>
      </c>
      <c r="CZ99" s="46" t="str">
        <f t="shared" si="446"/>
        <v/>
      </c>
      <c r="DA99" s="46" t="str">
        <f t="shared" si="447"/>
        <v/>
      </c>
      <c r="DB99" s="46" t="str">
        <f t="shared" si="448"/>
        <v/>
      </c>
      <c r="DC99" s="46" t="str">
        <f t="shared" si="449"/>
        <v/>
      </c>
      <c r="DD99" s="46" t="str">
        <f t="shared" si="450"/>
        <v/>
      </c>
      <c r="DE99" s="46" t="str">
        <f t="shared" si="451"/>
        <v/>
      </c>
      <c r="DF99" s="46" t="str">
        <f t="shared" si="452"/>
        <v/>
      </c>
      <c r="DG99" s="46" t="str">
        <f t="shared" si="453"/>
        <v/>
      </c>
      <c r="DH99" s="46" t="str">
        <f t="shared" si="454"/>
        <v/>
      </c>
      <c r="DI99" s="46" t="str">
        <f t="shared" si="455"/>
        <v/>
      </c>
      <c r="DJ99" s="46" t="str">
        <f t="shared" si="456"/>
        <v/>
      </c>
      <c r="DK99" s="46" t="str">
        <f t="shared" si="457"/>
        <v/>
      </c>
      <c r="DL99" s="46" t="str">
        <f t="shared" si="458"/>
        <v/>
      </c>
      <c r="DM99" s="46" t="str">
        <f t="shared" si="459"/>
        <v/>
      </c>
      <c r="DN99" s="46" t="str">
        <f t="shared" si="460"/>
        <v/>
      </c>
      <c r="DO99" s="46" t="str">
        <f t="shared" si="461"/>
        <v/>
      </c>
      <c r="DP99" s="46" t="str">
        <f t="shared" si="462"/>
        <v/>
      </c>
      <c r="DQ99" s="46" t="str">
        <f t="shared" si="463"/>
        <v/>
      </c>
      <c r="DR99" s="46" t="str">
        <f t="shared" si="464"/>
        <v/>
      </c>
      <c r="DS99" s="46" t="str">
        <f t="shared" si="465"/>
        <v/>
      </c>
      <c r="DT99" s="46" t="str">
        <f t="shared" si="466"/>
        <v/>
      </c>
      <c r="DU99" s="46" t="str">
        <f t="shared" si="467"/>
        <v/>
      </c>
      <c r="DV99" s="46" t="str">
        <f t="shared" si="468"/>
        <v/>
      </c>
      <c r="DW99" s="46" t="str">
        <f t="shared" si="469"/>
        <v/>
      </c>
      <c r="DX99" s="46" t="str">
        <f t="shared" si="470"/>
        <v/>
      </c>
      <c r="DY99" s="46" t="str">
        <f t="shared" si="471"/>
        <v/>
      </c>
      <c r="DZ99" s="46" t="str">
        <f t="shared" si="472"/>
        <v/>
      </c>
      <c r="EA99" s="46" t="str">
        <f t="shared" si="473"/>
        <v/>
      </c>
      <c r="EB99" s="46" t="str">
        <f t="shared" si="474"/>
        <v/>
      </c>
      <c r="EC99" s="46" t="str">
        <f t="shared" si="475"/>
        <v/>
      </c>
      <c r="ED99" s="46" t="str">
        <f t="shared" si="476"/>
        <v/>
      </c>
      <c r="EE99" s="46" t="str">
        <f t="shared" si="477"/>
        <v/>
      </c>
      <c r="EF99" s="46" t="str">
        <f t="shared" si="478"/>
        <v/>
      </c>
      <c r="EG99" s="46" t="str">
        <f t="shared" si="479"/>
        <v/>
      </c>
      <c r="EH99" s="46" t="str">
        <f t="shared" si="480"/>
        <v/>
      </c>
      <c r="EI99" s="46" t="str">
        <f t="shared" si="481"/>
        <v/>
      </c>
      <c r="EJ99" s="46" t="str">
        <f t="shared" si="482"/>
        <v/>
      </c>
      <c r="EK99" s="46" t="str">
        <f t="shared" si="483"/>
        <v/>
      </c>
      <c r="EL99" s="46" t="str">
        <f t="shared" si="484"/>
        <v/>
      </c>
      <c r="EM99" s="46" t="str">
        <f t="shared" si="485"/>
        <v/>
      </c>
      <c r="EN99" s="46" t="str">
        <f t="shared" si="486"/>
        <v/>
      </c>
      <c r="EO99" s="46" t="str">
        <f t="shared" si="487"/>
        <v/>
      </c>
      <c r="EP99" s="46" t="str">
        <f t="shared" si="488"/>
        <v/>
      </c>
      <c r="EQ99" s="46" t="str">
        <f t="shared" si="489"/>
        <v/>
      </c>
      <c r="ER99" s="46" t="str">
        <f t="shared" si="490"/>
        <v/>
      </c>
      <c r="ES99" s="46" t="str">
        <f t="shared" si="491"/>
        <v/>
      </c>
      <c r="ET99" s="46" t="str">
        <f t="shared" si="492"/>
        <v/>
      </c>
      <c r="EU99" s="46" t="str">
        <f t="shared" si="493"/>
        <v/>
      </c>
      <c r="EV99" s="46" t="str">
        <f t="shared" si="494"/>
        <v/>
      </c>
      <c r="EW99" s="46" t="str">
        <f t="shared" si="363"/>
        <v/>
      </c>
      <c r="EX99" s="46" t="str">
        <f t="shared" si="495"/>
        <v/>
      </c>
      <c r="EY99" s="46" t="str">
        <f t="shared" si="496"/>
        <v/>
      </c>
      <c r="EZ99" s="46" t="str">
        <f t="shared" si="497"/>
        <v/>
      </c>
      <c r="FA99" s="46" t="str">
        <f t="shared" si="498"/>
        <v/>
      </c>
      <c r="FB99" s="46" t="str">
        <f t="shared" si="499"/>
        <v/>
      </c>
      <c r="FC99" s="46" t="str">
        <f t="shared" si="500"/>
        <v/>
      </c>
      <c r="FD99" s="46" t="str">
        <f t="shared" si="501"/>
        <v/>
      </c>
      <c r="FE99" s="46" t="str">
        <f t="shared" si="502"/>
        <v/>
      </c>
      <c r="FF99" s="46" t="str">
        <f t="shared" si="503"/>
        <v/>
      </c>
      <c r="FG99" s="46" t="str">
        <f t="shared" si="504"/>
        <v/>
      </c>
      <c r="FH99" s="46" t="str">
        <f t="shared" si="505"/>
        <v/>
      </c>
      <c r="FI99" s="46" t="str">
        <f t="shared" si="506"/>
        <v/>
      </c>
      <c r="FJ99" s="46" t="str">
        <f t="shared" si="507"/>
        <v/>
      </c>
      <c r="FK99" s="46" t="str">
        <f t="shared" si="508"/>
        <v/>
      </c>
      <c r="FL99" s="46" t="str">
        <f t="shared" si="509"/>
        <v/>
      </c>
      <c r="FM99" s="46" t="str">
        <f t="shared" si="510"/>
        <v/>
      </c>
      <c r="FN99" s="46" t="str">
        <f t="shared" si="511"/>
        <v/>
      </c>
      <c r="FO99" s="46" t="str">
        <f t="shared" si="512"/>
        <v/>
      </c>
      <c r="FP99" s="46" t="str">
        <f t="shared" si="513"/>
        <v/>
      </c>
      <c r="FQ99" s="46" t="str">
        <f t="shared" si="514"/>
        <v/>
      </c>
      <c r="FR99" s="46" t="str">
        <f t="shared" si="515"/>
        <v/>
      </c>
      <c r="FS99" s="46" t="str">
        <f t="shared" si="516"/>
        <v/>
      </c>
      <c r="FT99" s="46" t="str">
        <f t="shared" si="517"/>
        <v/>
      </c>
      <c r="FU99" s="46" t="str">
        <f t="shared" si="518"/>
        <v/>
      </c>
      <c r="FV99" s="46" t="str">
        <f t="shared" si="519"/>
        <v/>
      </c>
      <c r="FW99" s="46" t="str">
        <f t="shared" si="520"/>
        <v/>
      </c>
      <c r="FX99" s="46" t="str">
        <f t="shared" si="521"/>
        <v/>
      </c>
      <c r="FY99" s="46" t="str">
        <f t="shared" si="522"/>
        <v/>
      </c>
      <c r="FZ99" s="46" t="str">
        <f t="shared" si="523"/>
        <v/>
      </c>
      <c r="GA99" s="46" t="str">
        <f t="shared" si="524"/>
        <v/>
      </c>
      <c r="GB99" s="46" t="str">
        <f t="shared" si="525"/>
        <v/>
      </c>
      <c r="GC99" s="46" t="str">
        <f t="shared" si="526"/>
        <v/>
      </c>
      <c r="GD99" s="46" t="str">
        <f t="shared" si="527"/>
        <v/>
      </c>
      <c r="GE99" s="46" t="str">
        <f t="shared" si="528"/>
        <v/>
      </c>
      <c r="GF99" s="46" t="str">
        <f t="shared" si="529"/>
        <v/>
      </c>
      <c r="GG99" s="46" t="str">
        <f t="shared" si="530"/>
        <v/>
      </c>
      <c r="GH99" s="46" t="str">
        <f t="shared" si="531"/>
        <v/>
      </c>
      <c r="GI99" s="46" t="str">
        <f t="shared" si="532"/>
        <v/>
      </c>
      <c r="GJ99" s="46" t="str">
        <f t="shared" si="533"/>
        <v/>
      </c>
      <c r="GK99" s="46" t="str">
        <f t="shared" si="534"/>
        <v/>
      </c>
      <c r="GL99" s="46" t="str">
        <f t="shared" si="535"/>
        <v/>
      </c>
      <c r="GM99" s="46" t="str">
        <f t="shared" si="536"/>
        <v/>
      </c>
      <c r="GN99" s="46" t="str">
        <f t="shared" si="537"/>
        <v/>
      </c>
      <c r="GO99" s="46" t="str">
        <f t="shared" si="538"/>
        <v/>
      </c>
      <c r="GP99" s="46" t="str">
        <f t="shared" si="539"/>
        <v/>
      </c>
      <c r="GQ99" s="46" t="str">
        <f t="shared" si="540"/>
        <v/>
      </c>
      <c r="GR99" s="46" t="str">
        <f t="shared" si="541"/>
        <v/>
      </c>
      <c r="GS99" s="46" t="str">
        <f t="shared" si="542"/>
        <v/>
      </c>
      <c r="GT99" s="46" t="str">
        <f t="shared" si="543"/>
        <v/>
      </c>
      <c r="GU99" s="46" t="str">
        <f t="shared" si="544"/>
        <v/>
      </c>
      <c r="GV99" s="46" t="str">
        <f t="shared" si="545"/>
        <v/>
      </c>
      <c r="GW99" s="46" t="str">
        <f t="shared" si="546"/>
        <v/>
      </c>
      <c r="GX99" s="46" t="str">
        <f t="shared" si="547"/>
        <v/>
      </c>
      <c r="GY99" s="46" t="str">
        <f t="shared" si="548"/>
        <v/>
      </c>
      <c r="GZ99" s="46" t="str">
        <f t="shared" si="549"/>
        <v/>
      </c>
      <c r="HA99" s="46" t="str">
        <f t="shared" si="550"/>
        <v/>
      </c>
      <c r="HB99" s="46" t="str">
        <f t="shared" si="551"/>
        <v/>
      </c>
      <c r="HC99" s="46" t="str">
        <f t="shared" si="552"/>
        <v/>
      </c>
      <c r="HD99" s="46" t="str">
        <f t="shared" si="553"/>
        <v/>
      </c>
      <c r="HE99" s="46" t="str">
        <f t="shared" si="554"/>
        <v/>
      </c>
      <c r="HF99" s="46" t="str">
        <f t="shared" si="555"/>
        <v/>
      </c>
      <c r="HG99" s="46" t="str">
        <f t="shared" si="556"/>
        <v/>
      </c>
      <c r="HH99" s="46" t="str">
        <f t="shared" si="557"/>
        <v/>
      </c>
      <c r="HI99" s="46" t="str">
        <f t="shared" si="364"/>
        <v/>
      </c>
      <c r="HJ99" s="46" t="str">
        <f t="shared" si="582"/>
        <v/>
      </c>
      <c r="HK99" s="46" t="str">
        <f t="shared" si="583"/>
        <v/>
      </c>
      <c r="HL99" s="46" t="str">
        <f t="shared" si="584"/>
        <v/>
      </c>
      <c r="HM99" s="46" t="str">
        <f t="shared" si="585"/>
        <v/>
      </c>
      <c r="HN99" s="46" t="str">
        <f t="shared" si="586"/>
        <v/>
      </c>
      <c r="HO99" s="46" t="str">
        <f t="shared" si="587"/>
        <v/>
      </c>
      <c r="HP99" s="46" t="str">
        <f t="shared" si="588"/>
        <v/>
      </c>
      <c r="HQ99" s="146" t="e">
        <f t="shared" si="348"/>
        <v>#N/A</v>
      </c>
      <c r="HR99" s="146" t="e">
        <f t="shared" si="602"/>
        <v>#N/A</v>
      </c>
      <c r="HS99" s="146" t="e">
        <f t="shared" si="602"/>
        <v>#N/A</v>
      </c>
      <c r="HT99" s="146" t="e">
        <f t="shared" si="602"/>
        <v>#N/A</v>
      </c>
      <c r="HU99" s="146" t="e">
        <f t="shared" si="615"/>
        <v>#N/A</v>
      </c>
      <c r="HV99" s="146" t="e">
        <f t="shared" si="615"/>
        <v>#N/A</v>
      </c>
      <c r="HW99" s="146" t="e">
        <f t="shared" si="615"/>
        <v>#N/A</v>
      </c>
      <c r="HX99" s="146" t="e">
        <f t="shared" si="615"/>
        <v>#N/A</v>
      </c>
      <c r="HY99" s="146" t="e">
        <f t="shared" si="615"/>
        <v>#N/A</v>
      </c>
      <c r="HZ99" s="146" t="e">
        <f t="shared" si="615"/>
        <v>#N/A</v>
      </c>
      <c r="IA99" s="146" t="e">
        <f t="shared" si="615"/>
        <v>#N/A</v>
      </c>
      <c r="IB99" s="146" t="e">
        <f t="shared" si="615"/>
        <v>#N/A</v>
      </c>
      <c r="IC99" s="146" t="e">
        <f t="shared" si="615"/>
        <v>#N/A</v>
      </c>
      <c r="ID99" s="146" t="e">
        <f t="shared" si="615"/>
        <v>#N/A</v>
      </c>
      <c r="IE99" s="146" t="e">
        <f t="shared" si="615"/>
        <v>#N/A</v>
      </c>
      <c r="IF99" s="146" t="e">
        <f t="shared" si="615"/>
        <v>#N/A</v>
      </c>
      <c r="IG99" s="146" t="e">
        <f t="shared" si="615"/>
        <v>#N/A</v>
      </c>
      <c r="IH99" s="146" t="e">
        <f t="shared" si="615"/>
        <v>#N/A</v>
      </c>
      <c r="II99" s="146" t="e">
        <f t="shared" si="615"/>
        <v>#N/A</v>
      </c>
      <c r="IJ99" s="146" t="e">
        <f t="shared" si="610"/>
        <v>#N/A</v>
      </c>
      <c r="IK99" s="146" t="e">
        <f t="shared" si="610"/>
        <v>#N/A</v>
      </c>
      <c r="IL99" s="146" t="e">
        <f t="shared" si="610"/>
        <v>#N/A</v>
      </c>
      <c r="IM99" s="146" t="e">
        <f t="shared" si="610"/>
        <v>#N/A</v>
      </c>
      <c r="IN99" s="146" t="e">
        <f t="shared" si="610"/>
        <v>#N/A</v>
      </c>
      <c r="IO99" s="146" t="e">
        <f t="shared" si="610"/>
        <v>#N/A</v>
      </c>
      <c r="IP99" s="146" t="e">
        <f t="shared" si="610"/>
        <v>#N/A</v>
      </c>
      <c r="IQ99" s="146" t="e">
        <f t="shared" si="610"/>
        <v>#N/A</v>
      </c>
      <c r="IR99" s="146" t="e">
        <f t="shared" si="610"/>
        <v>#N/A</v>
      </c>
      <c r="IS99" s="146" t="e">
        <f t="shared" si="610"/>
        <v>#N/A</v>
      </c>
      <c r="IT99" s="146" t="e">
        <f t="shared" si="610"/>
        <v>#N/A</v>
      </c>
      <c r="IU99" s="146" t="e">
        <f t="shared" si="610"/>
        <v>#N/A</v>
      </c>
      <c r="IV99" s="146" t="e">
        <f t="shared" si="610"/>
        <v>#N/A</v>
      </c>
      <c r="IW99" s="146" t="e">
        <f t="shared" si="610"/>
        <v>#N/A</v>
      </c>
      <c r="IX99" s="146" t="e">
        <f t="shared" si="610"/>
        <v>#N/A</v>
      </c>
      <c r="IY99" s="146" t="e">
        <f t="shared" si="606"/>
        <v>#N/A</v>
      </c>
      <c r="IZ99" s="146" t="e">
        <f t="shared" si="606"/>
        <v>#N/A</v>
      </c>
      <c r="JA99" s="146" t="e">
        <f t="shared" si="606"/>
        <v>#N/A</v>
      </c>
      <c r="JB99" s="146" t="e">
        <f t="shared" si="606"/>
        <v>#N/A</v>
      </c>
      <c r="JC99" s="146" t="e">
        <f t="shared" si="606"/>
        <v>#N/A</v>
      </c>
      <c r="JD99" s="146" t="e">
        <f t="shared" si="606"/>
        <v>#N/A</v>
      </c>
      <c r="JE99" s="146" t="e">
        <f t="shared" si="606"/>
        <v>#N/A</v>
      </c>
      <c r="JF99" s="146" t="e">
        <f t="shared" si="606"/>
        <v>#N/A</v>
      </c>
      <c r="JG99" s="146" t="e">
        <f t="shared" si="606"/>
        <v>#N/A</v>
      </c>
      <c r="JH99" s="146" t="e">
        <f t="shared" si="606"/>
        <v>#N/A</v>
      </c>
      <c r="JI99" s="146" t="e">
        <f t="shared" si="606"/>
        <v>#N/A</v>
      </c>
      <c r="JJ99" s="146" t="e">
        <f t="shared" si="606"/>
        <v>#N/A</v>
      </c>
      <c r="JK99" s="146" t="e">
        <f t="shared" si="606"/>
        <v>#N/A</v>
      </c>
      <c r="JL99" s="146" t="e">
        <f t="shared" si="606"/>
        <v>#N/A</v>
      </c>
      <c r="JM99" s="146" t="e">
        <f t="shared" si="606"/>
        <v>#N/A</v>
      </c>
      <c r="JN99" s="146" t="e">
        <f t="shared" si="591"/>
        <v>#N/A</v>
      </c>
      <c r="JO99" s="146" t="e">
        <f t="shared" si="591"/>
        <v>#N/A</v>
      </c>
      <c r="JP99" s="146" t="e">
        <f t="shared" si="591"/>
        <v>#N/A</v>
      </c>
      <c r="JQ99" s="146" t="e">
        <f t="shared" si="591"/>
        <v>#N/A</v>
      </c>
      <c r="JR99" s="146" t="e">
        <f t="shared" si="591"/>
        <v>#N/A</v>
      </c>
      <c r="JS99" s="146" t="e">
        <f t="shared" si="591"/>
        <v>#N/A</v>
      </c>
      <c r="JT99" s="146" t="e">
        <f t="shared" si="591"/>
        <v>#N/A</v>
      </c>
      <c r="JU99" s="146" t="e">
        <f t="shared" si="591"/>
        <v>#N/A</v>
      </c>
      <c r="JV99" s="146" t="e">
        <f t="shared" si="591"/>
        <v>#N/A</v>
      </c>
      <c r="JW99" s="146" t="e">
        <f t="shared" si="591"/>
        <v>#N/A</v>
      </c>
      <c r="JX99" s="146" t="e">
        <f t="shared" si="591"/>
        <v>#N/A</v>
      </c>
      <c r="JY99" s="146" t="e">
        <f t="shared" si="591"/>
        <v>#N/A</v>
      </c>
      <c r="JZ99" s="146" t="e">
        <f t="shared" si="591"/>
        <v>#N/A</v>
      </c>
      <c r="KA99" s="146" t="e">
        <f t="shared" si="591"/>
        <v>#N/A</v>
      </c>
      <c r="KB99" s="146" t="e">
        <f t="shared" si="591"/>
        <v>#N/A</v>
      </c>
      <c r="KC99" s="146" t="e">
        <f t="shared" si="365"/>
        <v>#N/A</v>
      </c>
      <c r="KD99" s="146" t="e">
        <f t="shared" si="603"/>
        <v>#N/A</v>
      </c>
      <c r="KE99" s="146" t="e">
        <f t="shared" si="603"/>
        <v>#N/A</v>
      </c>
      <c r="KF99" s="146" t="e">
        <f t="shared" si="603"/>
        <v>#N/A</v>
      </c>
      <c r="KG99" s="146" t="e">
        <f t="shared" si="616"/>
        <v>#N/A</v>
      </c>
      <c r="KH99" s="146" t="e">
        <f t="shared" si="616"/>
        <v>#N/A</v>
      </c>
      <c r="KI99" s="146" t="e">
        <f t="shared" si="616"/>
        <v>#N/A</v>
      </c>
      <c r="KJ99" s="146" t="e">
        <f t="shared" si="616"/>
        <v>#N/A</v>
      </c>
      <c r="KK99" s="146" t="e">
        <f t="shared" si="616"/>
        <v>#N/A</v>
      </c>
      <c r="KL99" s="146" t="e">
        <f t="shared" si="616"/>
        <v>#N/A</v>
      </c>
      <c r="KM99" s="146" t="e">
        <f t="shared" si="616"/>
        <v>#N/A</v>
      </c>
      <c r="KN99" s="146" t="e">
        <f t="shared" si="616"/>
        <v>#N/A</v>
      </c>
      <c r="KO99" s="146" t="e">
        <f t="shared" si="616"/>
        <v>#N/A</v>
      </c>
      <c r="KP99" s="146" t="e">
        <f t="shared" si="616"/>
        <v>#N/A</v>
      </c>
      <c r="KQ99" s="146" t="e">
        <f t="shared" si="616"/>
        <v>#N/A</v>
      </c>
      <c r="KR99" s="146" t="e">
        <f t="shared" si="616"/>
        <v>#N/A</v>
      </c>
      <c r="KS99" s="146" t="e">
        <f t="shared" si="616"/>
        <v>#N/A</v>
      </c>
      <c r="KT99" s="146" t="e">
        <f t="shared" si="616"/>
        <v>#N/A</v>
      </c>
      <c r="KU99" s="146" t="e">
        <f t="shared" si="616"/>
        <v>#N/A</v>
      </c>
      <c r="KV99" s="146" t="e">
        <f t="shared" si="611"/>
        <v>#N/A</v>
      </c>
      <c r="KW99" s="146" t="e">
        <f t="shared" si="611"/>
        <v>#N/A</v>
      </c>
      <c r="KX99" s="146" t="e">
        <f t="shared" si="611"/>
        <v>#N/A</v>
      </c>
      <c r="KY99" s="146" t="e">
        <f t="shared" si="611"/>
        <v>#N/A</v>
      </c>
      <c r="KZ99" s="146" t="e">
        <f t="shared" si="611"/>
        <v>#N/A</v>
      </c>
      <c r="LA99" s="146" t="e">
        <f t="shared" si="611"/>
        <v>#N/A</v>
      </c>
      <c r="LB99" s="146" t="e">
        <f t="shared" si="611"/>
        <v>#N/A</v>
      </c>
      <c r="LC99" s="146" t="e">
        <f t="shared" si="611"/>
        <v>#N/A</v>
      </c>
      <c r="LD99" s="146" t="e">
        <f t="shared" si="611"/>
        <v>#N/A</v>
      </c>
      <c r="LE99" s="146" t="e">
        <f t="shared" si="611"/>
        <v>#N/A</v>
      </c>
      <c r="LF99" s="146" t="e">
        <f t="shared" si="611"/>
        <v>#N/A</v>
      </c>
      <c r="LG99" s="146" t="e">
        <f t="shared" si="611"/>
        <v>#N/A</v>
      </c>
      <c r="LH99" s="146" t="e">
        <f t="shared" si="611"/>
        <v>#N/A</v>
      </c>
      <c r="LI99" s="146" t="e">
        <f t="shared" si="611"/>
        <v>#N/A</v>
      </c>
      <c r="LJ99" s="146" t="e">
        <f t="shared" si="611"/>
        <v>#N/A</v>
      </c>
      <c r="LK99" s="146" t="e">
        <f t="shared" si="607"/>
        <v>#N/A</v>
      </c>
      <c r="LL99" s="146" t="e">
        <f t="shared" si="607"/>
        <v>#N/A</v>
      </c>
      <c r="LM99" s="146" t="e">
        <f t="shared" si="607"/>
        <v>#N/A</v>
      </c>
      <c r="LN99" s="146" t="e">
        <f t="shared" si="607"/>
        <v>#N/A</v>
      </c>
      <c r="LO99" s="146" t="e">
        <f t="shared" si="607"/>
        <v>#N/A</v>
      </c>
      <c r="LP99" s="146" t="e">
        <f t="shared" si="607"/>
        <v>#N/A</v>
      </c>
      <c r="LQ99" s="146" t="e">
        <f t="shared" si="607"/>
        <v>#N/A</v>
      </c>
      <c r="LR99" s="146" t="e">
        <f t="shared" si="607"/>
        <v>#N/A</v>
      </c>
      <c r="LS99" s="146" t="e">
        <f t="shared" si="607"/>
        <v>#N/A</v>
      </c>
      <c r="LT99" s="146" t="e">
        <f t="shared" si="607"/>
        <v>#N/A</v>
      </c>
      <c r="LU99" s="146" t="e">
        <f t="shared" si="607"/>
        <v>#N/A</v>
      </c>
      <c r="LV99" s="146" t="e">
        <f t="shared" si="607"/>
        <v>#N/A</v>
      </c>
      <c r="LW99" s="146" t="e">
        <f t="shared" si="607"/>
        <v>#N/A</v>
      </c>
      <c r="LX99" s="146" t="e">
        <f t="shared" si="607"/>
        <v>#N/A</v>
      </c>
      <c r="LY99" s="146" t="e">
        <f t="shared" si="607"/>
        <v>#N/A</v>
      </c>
      <c r="LZ99" s="146" t="e">
        <f t="shared" si="592"/>
        <v>#N/A</v>
      </c>
      <c r="MA99" s="146" t="e">
        <f t="shared" si="592"/>
        <v>#N/A</v>
      </c>
      <c r="MB99" s="146" t="e">
        <f t="shared" si="592"/>
        <v>#N/A</v>
      </c>
      <c r="MC99" s="146" t="e">
        <f t="shared" si="592"/>
        <v>#N/A</v>
      </c>
      <c r="MD99" s="146" t="e">
        <f t="shared" si="592"/>
        <v>#N/A</v>
      </c>
      <c r="ME99" s="146" t="e">
        <f t="shared" si="592"/>
        <v>#N/A</v>
      </c>
      <c r="MF99" s="146" t="e">
        <f t="shared" si="592"/>
        <v>#N/A</v>
      </c>
      <c r="MG99" s="146" t="e">
        <f t="shared" si="592"/>
        <v>#N/A</v>
      </c>
      <c r="MH99" s="146" t="e">
        <f t="shared" si="592"/>
        <v>#N/A</v>
      </c>
      <c r="MI99" s="146" t="e">
        <f t="shared" si="592"/>
        <v>#N/A</v>
      </c>
      <c r="MJ99" s="146" t="e">
        <f t="shared" si="592"/>
        <v>#N/A</v>
      </c>
      <c r="MK99" s="146" t="e">
        <f t="shared" si="592"/>
        <v>#N/A</v>
      </c>
      <c r="ML99" s="146" t="e">
        <f t="shared" si="592"/>
        <v>#N/A</v>
      </c>
      <c r="MM99" s="146" t="e">
        <f t="shared" si="592"/>
        <v>#N/A</v>
      </c>
      <c r="MN99" s="146" t="e">
        <f t="shared" si="592"/>
        <v>#N/A</v>
      </c>
      <c r="MO99" s="146" t="e">
        <f t="shared" si="366"/>
        <v>#N/A</v>
      </c>
      <c r="MP99" s="146" t="e">
        <f t="shared" si="604"/>
        <v>#N/A</v>
      </c>
      <c r="MQ99" s="146" t="e">
        <f t="shared" si="604"/>
        <v>#N/A</v>
      </c>
      <c r="MR99" s="146" t="e">
        <f t="shared" si="604"/>
        <v>#N/A</v>
      </c>
      <c r="MS99" s="146" t="e">
        <f t="shared" si="617"/>
        <v>#N/A</v>
      </c>
      <c r="MT99" s="146" t="e">
        <f t="shared" si="617"/>
        <v>#N/A</v>
      </c>
      <c r="MU99" s="146" t="e">
        <f t="shared" si="617"/>
        <v>#N/A</v>
      </c>
      <c r="MV99" s="146" t="e">
        <f t="shared" si="617"/>
        <v>#N/A</v>
      </c>
      <c r="MW99" s="146" t="e">
        <f t="shared" si="617"/>
        <v>#N/A</v>
      </c>
      <c r="MX99" s="146" t="e">
        <f t="shared" si="617"/>
        <v>#N/A</v>
      </c>
      <c r="MY99" s="146" t="e">
        <f t="shared" si="617"/>
        <v>#N/A</v>
      </c>
      <c r="MZ99" s="146" t="e">
        <f t="shared" si="617"/>
        <v>#N/A</v>
      </c>
      <c r="NA99" s="146" t="e">
        <f t="shared" si="617"/>
        <v>#N/A</v>
      </c>
      <c r="NB99" s="146" t="e">
        <f t="shared" si="617"/>
        <v>#N/A</v>
      </c>
      <c r="NC99" s="146" t="e">
        <f t="shared" si="617"/>
        <v>#N/A</v>
      </c>
      <c r="ND99" s="146" t="e">
        <f t="shared" si="617"/>
        <v>#N/A</v>
      </c>
      <c r="NE99" s="146" t="e">
        <f t="shared" si="617"/>
        <v>#N/A</v>
      </c>
      <c r="NF99" s="146" t="e">
        <f t="shared" si="617"/>
        <v>#N/A</v>
      </c>
      <c r="NG99" s="146" t="e">
        <f t="shared" si="617"/>
        <v>#N/A</v>
      </c>
      <c r="NH99" s="146" t="e">
        <f t="shared" si="612"/>
        <v>#N/A</v>
      </c>
      <c r="NI99" s="146" t="e">
        <f t="shared" si="612"/>
        <v>#N/A</v>
      </c>
      <c r="NJ99" s="146" t="e">
        <f t="shared" si="612"/>
        <v>#N/A</v>
      </c>
      <c r="NK99" s="146" t="e">
        <f t="shared" si="612"/>
        <v>#N/A</v>
      </c>
      <c r="NL99" s="146" t="e">
        <f t="shared" si="612"/>
        <v>#N/A</v>
      </c>
      <c r="NM99" s="146" t="e">
        <f t="shared" si="612"/>
        <v>#N/A</v>
      </c>
      <c r="NN99" s="146" t="e">
        <f t="shared" si="612"/>
        <v>#N/A</v>
      </c>
      <c r="NO99" s="146" t="e">
        <f t="shared" si="612"/>
        <v>#N/A</v>
      </c>
      <c r="NP99" s="146" t="e">
        <f t="shared" si="612"/>
        <v>#N/A</v>
      </c>
      <c r="NQ99" s="146" t="e">
        <f t="shared" si="612"/>
        <v>#N/A</v>
      </c>
      <c r="NR99" s="146" t="e">
        <f t="shared" si="612"/>
        <v>#N/A</v>
      </c>
      <c r="NS99" s="146" t="e">
        <f t="shared" si="612"/>
        <v>#N/A</v>
      </c>
      <c r="NT99" s="146" t="e">
        <f t="shared" si="612"/>
        <v>#N/A</v>
      </c>
      <c r="NU99" s="146" t="e">
        <f t="shared" si="612"/>
        <v>#N/A</v>
      </c>
      <c r="NV99" s="146" t="e">
        <f t="shared" si="612"/>
        <v>#N/A</v>
      </c>
      <c r="NW99" s="146" t="e">
        <f t="shared" si="608"/>
        <v>#N/A</v>
      </c>
      <c r="NX99" s="146" t="e">
        <f t="shared" si="608"/>
        <v>#N/A</v>
      </c>
      <c r="NY99" s="146" t="e">
        <f t="shared" si="608"/>
        <v>#N/A</v>
      </c>
      <c r="NZ99" s="146" t="e">
        <f t="shared" si="608"/>
        <v>#N/A</v>
      </c>
      <c r="OA99" s="146" t="e">
        <f t="shared" si="608"/>
        <v>#N/A</v>
      </c>
      <c r="OB99" s="146" t="e">
        <f t="shared" si="608"/>
        <v>#N/A</v>
      </c>
      <c r="OC99" s="146" t="e">
        <f t="shared" si="608"/>
        <v>#N/A</v>
      </c>
      <c r="OD99" s="146" t="e">
        <f t="shared" si="608"/>
        <v>#N/A</v>
      </c>
      <c r="OE99" s="146" t="e">
        <f t="shared" si="608"/>
        <v>#N/A</v>
      </c>
      <c r="OF99" s="146" t="e">
        <f t="shared" si="608"/>
        <v>#N/A</v>
      </c>
      <c r="OG99" s="146" t="e">
        <f t="shared" si="608"/>
        <v>#N/A</v>
      </c>
      <c r="OH99" s="146" t="e">
        <f t="shared" si="608"/>
        <v>#N/A</v>
      </c>
      <c r="OI99" s="146" t="e">
        <f t="shared" si="608"/>
        <v>#N/A</v>
      </c>
      <c r="OJ99" s="146" t="e">
        <f t="shared" si="608"/>
        <v>#N/A</v>
      </c>
      <c r="OK99" s="146" t="e">
        <f t="shared" si="608"/>
        <v>#N/A</v>
      </c>
      <c r="OL99" s="146" t="e">
        <f t="shared" si="593"/>
        <v>#N/A</v>
      </c>
      <c r="OM99" s="146" t="e">
        <f t="shared" si="593"/>
        <v>#N/A</v>
      </c>
      <c r="ON99" s="146" t="e">
        <f t="shared" si="593"/>
        <v>#N/A</v>
      </c>
      <c r="OO99" s="146" t="e">
        <f t="shared" si="593"/>
        <v>#N/A</v>
      </c>
      <c r="OP99" s="146" t="e">
        <f t="shared" si="593"/>
        <v>#N/A</v>
      </c>
      <c r="OQ99" s="146" t="e">
        <f t="shared" si="593"/>
        <v>#N/A</v>
      </c>
      <c r="OR99" s="146" t="e">
        <f t="shared" si="593"/>
        <v>#N/A</v>
      </c>
      <c r="OS99" s="146" t="e">
        <f t="shared" si="593"/>
        <v>#N/A</v>
      </c>
      <c r="OT99" s="146" t="e">
        <f t="shared" si="593"/>
        <v>#N/A</v>
      </c>
      <c r="OU99" s="146" t="e">
        <f t="shared" si="593"/>
        <v>#N/A</v>
      </c>
      <c r="OV99" s="146" t="e">
        <f t="shared" si="593"/>
        <v>#N/A</v>
      </c>
      <c r="OW99" s="146" t="e">
        <f t="shared" si="593"/>
        <v>#N/A</v>
      </c>
      <c r="OX99" s="146" t="e">
        <f t="shared" si="593"/>
        <v>#N/A</v>
      </c>
      <c r="OY99" s="146" t="e">
        <f t="shared" si="593"/>
        <v>#N/A</v>
      </c>
      <c r="OZ99" s="146" t="e">
        <f t="shared" si="593"/>
        <v>#N/A</v>
      </c>
      <c r="PA99" s="146" t="e">
        <f t="shared" si="367"/>
        <v>#N/A</v>
      </c>
      <c r="PB99" s="146" t="e">
        <f t="shared" si="589"/>
        <v>#N/A</v>
      </c>
      <c r="PC99" s="146" t="e">
        <f t="shared" si="589"/>
        <v>#N/A</v>
      </c>
      <c r="PD99" s="146" t="e">
        <f t="shared" si="589"/>
        <v>#N/A</v>
      </c>
      <c r="PE99" s="146" t="e">
        <f t="shared" si="589"/>
        <v>#N/A</v>
      </c>
      <c r="PF99" s="146" t="e">
        <f t="shared" si="589"/>
        <v>#N/A</v>
      </c>
      <c r="PG99" s="146" t="e">
        <f t="shared" si="589"/>
        <v>#N/A</v>
      </c>
      <c r="PH99" s="146" t="e">
        <f t="shared" si="589"/>
        <v>#N/A</v>
      </c>
      <c r="PI99" s="146" t="e">
        <f t="shared" si="589"/>
        <v>#N/A</v>
      </c>
    </row>
    <row r="100" spans="1:425" hidden="1" x14ac:dyDescent="0.45">
      <c r="A100" s="4">
        <v>97</v>
      </c>
      <c r="B100" s="319" t="str">
        <f>IFERROR(_xlfn.LOGNORM.INV(VLookups!$B$22,LN($G100),LN($K100)),"")</f>
        <v/>
      </c>
      <c r="C100" s="81"/>
      <c r="D100" s="319" t="str">
        <f>IFERROR(_xlfn.LOGNORM.INV(VLookups!$B$23,LN($G100),LN($K100)),"")</f>
        <v/>
      </c>
      <c r="E100" s="32" t="str">
        <f t="shared" si="350"/>
        <v/>
      </c>
      <c r="F100" s="32" t="str">
        <f t="shared" si="351"/>
        <v/>
      </c>
      <c r="G100" s="65" t="str">
        <f>IF(AND(C100&gt;0,NOT(ISBLANK(H100))),IF(VLOOKUP($C$3,VLookups!$A$17:$B$18,2,FALSE),C100*VLOOKUP(H100,VLookups!$A$4:$B$13,2,FALSE),C100),"")</f>
        <v/>
      </c>
      <c r="H100" s="21"/>
      <c r="I100" s="53"/>
      <c r="J100" s="237"/>
      <c r="K100" s="320" t="str">
        <f>IF(C100&gt;0,IF(ISBLANK(J100),IF(ISBLANK(H100),"",VLOOKUP(H100,VLookups!$A$4:$C$13,3,FALSE)),J100),"")</f>
        <v/>
      </c>
      <c r="L100" s="320" t="str">
        <f t="shared" si="352"/>
        <v/>
      </c>
      <c r="M100" s="67" t="str">
        <f t="shared" si="353"/>
        <v/>
      </c>
      <c r="N100" s="81"/>
      <c r="O100" s="230" t="str">
        <f>IF(AND(N100&gt;0,C100&gt;0,NOT(K100="")),ABS(VLOOKUP($N$1,VLookups!$A$27:$B$28,2,FALSE)-_xlfn.LOGNORM.DIST(N100,LN(G100),LN(K100),TRUE)),"")</f>
        <v/>
      </c>
      <c r="P100" s="80" t="str">
        <f>IF(AND($B100&gt;0,$C100&gt;0,$D100&gt;0,NOT(ISBLANK($H100))),_xlfn.LOGNORM.INV(ABS(VLOOKUP($N$1,VLookups!$A$27:$B$28,2,FALSE)-P$3),LN($G100),LN($K100)),"")</f>
        <v/>
      </c>
      <c r="Q100" s="79" t="str">
        <f>IF(AND($B100&gt;0,$C100&gt;0,$D100&gt;0,NOT(ISBLANK($H100))),_xlfn.LOGNORM.INV(ABS(VLOOKUP($N$1,VLookups!$A$27:$B$28,2,FALSE)-Q$3),LN($G100),LN($K100)),"")</f>
        <v/>
      </c>
      <c r="R100" s="80" t="str">
        <f>IF(AND($B100&gt;0,$C100&gt;0,$D100&gt;0,NOT(ISBLANK($H100))),_xlfn.LOGNORM.INV(ABS(VLOOKUP($N$1,VLookups!$A$27:$B$28,2,FALSE)-R$3),LN($G100),LN($K100)),"")</f>
        <v/>
      </c>
      <c r="S100" s="79" t="str">
        <f>IF(AND($B100&gt;0,$C100&gt;0,$D100&gt;0,NOT(ISBLANK($H100))),_xlfn.LOGNORM.INV(ABS(VLOOKUP($N$1,VLookups!$A$27:$B$28,2,FALSE)-S$3),LN($G100),LN($K100)),"")</f>
        <v/>
      </c>
      <c r="T100" s="80" t="str">
        <f>IF(AND($B100&gt;0,$C100&gt;0,$D100&gt;0,NOT(ISBLANK($H100))),_xlfn.LOGNORM.INV(ABS(VLOOKUP($N$1,VLookups!$A$27:$B$28,2,FALSE)-T$3),LN($G100),LN($K100)),"")</f>
        <v/>
      </c>
      <c r="U100" s="79" t="str">
        <f>IF(AND($B100&gt;0,$C100&gt;0,$D100&gt;0,NOT(ISBLANK($H100))),_xlfn.LOGNORM.INV(ABS(VLOOKUP($N$1,VLookups!$A$27:$B$28,2,FALSE)-U$3),LN($G100),LN($K100)),"")</f>
        <v/>
      </c>
      <c r="V100" s="5"/>
      <c r="W100" s="145" t="str">
        <f t="shared" si="354"/>
        <v/>
      </c>
      <c r="X100" s="145" t="str">
        <f t="shared" si="355"/>
        <v/>
      </c>
      <c r="Y100" s="46" t="str">
        <f t="shared" ref="Y100" si="620">IF(ISNONTEXT($W100),X100+$W100,"")</f>
        <v/>
      </c>
      <c r="Z100" s="46" t="str">
        <f t="shared" si="369"/>
        <v/>
      </c>
      <c r="AA100" s="46" t="str">
        <f t="shared" si="370"/>
        <v/>
      </c>
      <c r="AB100" s="46" t="str">
        <f t="shared" si="371"/>
        <v/>
      </c>
      <c r="AC100" s="46" t="str">
        <f t="shared" si="372"/>
        <v/>
      </c>
      <c r="AD100" s="46" t="str">
        <f t="shared" si="373"/>
        <v/>
      </c>
      <c r="AE100" s="46" t="str">
        <f t="shared" si="374"/>
        <v/>
      </c>
      <c r="AF100" s="46" t="str">
        <f t="shared" si="375"/>
        <v/>
      </c>
      <c r="AG100" s="46" t="str">
        <f t="shared" si="376"/>
        <v/>
      </c>
      <c r="AH100" s="46" t="str">
        <f t="shared" si="377"/>
        <v/>
      </c>
      <c r="AI100" s="46" t="str">
        <f t="shared" si="378"/>
        <v/>
      </c>
      <c r="AJ100" s="46" t="str">
        <f t="shared" si="379"/>
        <v/>
      </c>
      <c r="AK100" s="46" t="str">
        <f t="shared" si="380"/>
        <v/>
      </c>
      <c r="AL100" s="46" t="str">
        <f t="shared" si="381"/>
        <v/>
      </c>
      <c r="AM100" s="46" t="str">
        <f t="shared" si="382"/>
        <v/>
      </c>
      <c r="AN100" s="46" t="str">
        <f t="shared" si="383"/>
        <v/>
      </c>
      <c r="AO100" s="46" t="str">
        <f t="shared" si="384"/>
        <v/>
      </c>
      <c r="AP100" s="46" t="str">
        <f t="shared" si="385"/>
        <v/>
      </c>
      <c r="AQ100" s="46" t="str">
        <f t="shared" si="386"/>
        <v/>
      </c>
      <c r="AR100" s="46" t="str">
        <f t="shared" si="387"/>
        <v/>
      </c>
      <c r="AS100" s="46" t="str">
        <f t="shared" si="388"/>
        <v/>
      </c>
      <c r="AT100" s="46" t="str">
        <f t="shared" si="389"/>
        <v/>
      </c>
      <c r="AU100" s="46" t="str">
        <f t="shared" si="390"/>
        <v/>
      </c>
      <c r="AV100" s="46" t="str">
        <f t="shared" si="391"/>
        <v/>
      </c>
      <c r="AW100" s="46" t="str">
        <f t="shared" si="392"/>
        <v/>
      </c>
      <c r="AX100" s="46" t="str">
        <f t="shared" si="393"/>
        <v/>
      </c>
      <c r="AY100" s="46" t="str">
        <f t="shared" si="394"/>
        <v/>
      </c>
      <c r="AZ100" s="46" t="str">
        <f t="shared" si="395"/>
        <v/>
      </c>
      <c r="BA100" s="46" t="str">
        <f t="shared" si="396"/>
        <v/>
      </c>
      <c r="BB100" s="46" t="str">
        <f t="shared" si="397"/>
        <v/>
      </c>
      <c r="BC100" s="46" t="str">
        <f t="shared" si="398"/>
        <v/>
      </c>
      <c r="BD100" s="46" t="str">
        <f t="shared" si="399"/>
        <v/>
      </c>
      <c r="BE100" s="46" t="str">
        <f t="shared" si="400"/>
        <v/>
      </c>
      <c r="BF100" s="46" t="str">
        <f t="shared" si="401"/>
        <v/>
      </c>
      <c r="BG100" s="46" t="str">
        <f t="shared" si="402"/>
        <v/>
      </c>
      <c r="BH100" s="46" t="str">
        <f t="shared" si="403"/>
        <v/>
      </c>
      <c r="BI100" s="46" t="str">
        <f t="shared" si="404"/>
        <v/>
      </c>
      <c r="BJ100" s="46" t="str">
        <f t="shared" si="405"/>
        <v/>
      </c>
      <c r="BK100" s="46" t="str">
        <f t="shared" si="406"/>
        <v/>
      </c>
      <c r="BL100" s="46" t="str">
        <f t="shared" si="407"/>
        <v/>
      </c>
      <c r="BM100" s="46" t="str">
        <f t="shared" si="408"/>
        <v/>
      </c>
      <c r="BN100" s="46" t="str">
        <f t="shared" si="409"/>
        <v/>
      </c>
      <c r="BO100" s="46" t="str">
        <f t="shared" si="410"/>
        <v/>
      </c>
      <c r="BP100" s="46" t="str">
        <f t="shared" si="411"/>
        <v/>
      </c>
      <c r="BQ100" s="46" t="str">
        <f t="shared" si="412"/>
        <v/>
      </c>
      <c r="BR100" s="46" t="str">
        <f t="shared" si="413"/>
        <v/>
      </c>
      <c r="BS100" s="46" t="str">
        <f t="shared" si="414"/>
        <v/>
      </c>
      <c r="BT100" s="46" t="str">
        <f t="shared" si="415"/>
        <v/>
      </c>
      <c r="BU100" s="46" t="str">
        <f t="shared" si="416"/>
        <v/>
      </c>
      <c r="BV100" s="46" t="str">
        <f t="shared" si="417"/>
        <v/>
      </c>
      <c r="BW100" s="46" t="str">
        <f t="shared" si="418"/>
        <v/>
      </c>
      <c r="BX100" s="46" t="str">
        <f t="shared" si="419"/>
        <v/>
      </c>
      <c r="BY100" s="46" t="str">
        <f t="shared" si="420"/>
        <v/>
      </c>
      <c r="BZ100" s="46" t="str">
        <f t="shared" si="421"/>
        <v/>
      </c>
      <c r="CA100" s="46" t="str">
        <f t="shared" si="422"/>
        <v/>
      </c>
      <c r="CB100" s="46" t="str">
        <f t="shared" si="423"/>
        <v/>
      </c>
      <c r="CC100" s="46" t="str">
        <f t="shared" si="424"/>
        <v/>
      </c>
      <c r="CD100" s="46" t="str">
        <f t="shared" si="425"/>
        <v/>
      </c>
      <c r="CE100" s="46" t="str">
        <f t="shared" si="426"/>
        <v/>
      </c>
      <c r="CF100" s="46" t="str">
        <f t="shared" si="427"/>
        <v/>
      </c>
      <c r="CG100" s="46" t="str">
        <f t="shared" si="428"/>
        <v/>
      </c>
      <c r="CH100" s="46" t="str">
        <f t="shared" si="429"/>
        <v/>
      </c>
      <c r="CI100" s="46" t="str">
        <f t="shared" si="430"/>
        <v/>
      </c>
      <c r="CJ100" s="46" t="str">
        <f t="shared" si="431"/>
        <v/>
      </c>
      <c r="CK100" s="46" t="str">
        <f t="shared" si="362"/>
        <v/>
      </c>
      <c r="CL100" s="46" t="str">
        <f t="shared" si="432"/>
        <v/>
      </c>
      <c r="CM100" s="46" t="str">
        <f t="shared" si="433"/>
        <v/>
      </c>
      <c r="CN100" s="46" t="str">
        <f t="shared" si="434"/>
        <v/>
      </c>
      <c r="CO100" s="46" t="str">
        <f t="shared" si="435"/>
        <v/>
      </c>
      <c r="CP100" s="46" t="str">
        <f t="shared" si="436"/>
        <v/>
      </c>
      <c r="CQ100" s="46" t="str">
        <f t="shared" si="437"/>
        <v/>
      </c>
      <c r="CR100" s="46" t="str">
        <f t="shared" si="438"/>
        <v/>
      </c>
      <c r="CS100" s="46" t="str">
        <f t="shared" si="439"/>
        <v/>
      </c>
      <c r="CT100" s="46" t="str">
        <f t="shared" si="440"/>
        <v/>
      </c>
      <c r="CU100" s="46" t="str">
        <f t="shared" si="441"/>
        <v/>
      </c>
      <c r="CV100" s="46" t="str">
        <f t="shared" si="442"/>
        <v/>
      </c>
      <c r="CW100" s="46" t="str">
        <f t="shared" si="443"/>
        <v/>
      </c>
      <c r="CX100" s="46" t="str">
        <f t="shared" si="444"/>
        <v/>
      </c>
      <c r="CY100" s="46" t="str">
        <f t="shared" si="445"/>
        <v/>
      </c>
      <c r="CZ100" s="46" t="str">
        <f t="shared" si="446"/>
        <v/>
      </c>
      <c r="DA100" s="46" t="str">
        <f t="shared" si="447"/>
        <v/>
      </c>
      <c r="DB100" s="46" t="str">
        <f t="shared" si="448"/>
        <v/>
      </c>
      <c r="DC100" s="46" t="str">
        <f t="shared" si="449"/>
        <v/>
      </c>
      <c r="DD100" s="46" t="str">
        <f t="shared" si="450"/>
        <v/>
      </c>
      <c r="DE100" s="46" t="str">
        <f t="shared" si="451"/>
        <v/>
      </c>
      <c r="DF100" s="46" t="str">
        <f t="shared" si="452"/>
        <v/>
      </c>
      <c r="DG100" s="46" t="str">
        <f t="shared" si="453"/>
        <v/>
      </c>
      <c r="DH100" s="46" t="str">
        <f t="shared" si="454"/>
        <v/>
      </c>
      <c r="DI100" s="46" t="str">
        <f t="shared" si="455"/>
        <v/>
      </c>
      <c r="DJ100" s="46" t="str">
        <f t="shared" si="456"/>
        <v/>
      </c>
      <c r="DK100" s="46" t="str">
        <f t="shared" si="457"/>
        <v/>
      </c>
      <c r="DL100" s="46" t="str">
        <f t="shared" si="458"/>
        <v/>
      </c>
      <c r="DM100" s="46" t="str">
        <f t="shared" si="459"/>
        <v/>
      </c>
      <c r="DN100" s="46" t="str">
        <f t="shared" si="460"/>
        <v/>
      </c>
      <c r="DO100" s="46" t="str">
        <f t="shared" si="461"/>
        <v/>
      </c>
      <c r="DP100" s="46" t="str">
        <f t="shared" si="462"/>
        <v/>
      </c>
      <c r="DQ100" s="46" t="str">
        <f t="shared" si="463"/>
        <v/>
      </c>
      <c r="DR100" s="46" t="str">
        <f t="shared" si="464"/>
        <v/>
      </c>
      <c r="DS100" s="46" t="str">
        <f t="shared" si="465"/>
        <v/>
      </c>
      <c r="DT100" s="46" t="str">
        <f t="shared" si="466"/>
        <v/>
      </c>
      <c r="DU100" s="46" t="str">
        <f t="shared" si="467"/>
        <v/>
      </c>
      <c r="DV100" s="46" t="str">
        <f t="shared" si="468"/>
        <v/>
      </c>
      <c r="DW100" s="46" t="str">
        <f t="shared" si="469"/>
        <v/>
      </c>
      <c r="DX100" s="46" t="str">
        <f t="shared" si="470"/>
        <v/>
      </c>
      <c r="DY100" s="46" t="str">
        <f t="shared" si="471"/>
        <v/>
      </c>
      <c r="DZ100" s="46" t="str">
        <f t="shared" si="472"/>
        <v/>
      </c>
      <c r="EA100" s="46" t="str">
        <f t="shared" si="473"/>
        <v/>
      </c>
      <c r="EB100" s="46" t="str">
        <f t="shared" si="474"/>
        <v/>
      </c>
      <c r="EC100" s="46" t="str">
        <f t="shared" si="475"/>
        <v/>
      </c>
      <c r="ED100" s="46" t="str">
        <f t="shared" si="476"/>
        <v/>
      </c>
      <c r="EE100" s="46" t="str">
        <f t="shared" si="477"/>
        <v/>
      </c>
      <c r="EF100" s="46" t="str">
        <f t="shared" si="478"/>
        <v/>
      </c>
      <c r="EG100" s="46" t="str">
        <f t="shared" si="479"/>
        <v/>
      </c>
      <c r="EH100" s="46" t="str">
        <f t="shared" si="480"/>
        <v/>
      </c>
      <c r="EI100" s="46" t="str">
        <f t="shared" si="481"/>
        <v/>
      </c>
      <c r="EJ100" s="46" t="str">
        <f t="shared" si="482"/>
        <v/>
      </c>
      <c r="EK100" s="46" t="str">
        <f t="shared" si="483"/>
        <v/>
      </c>
      <c r="EL100" s="46" t="str">
        <f t="shared" si="484"/>
        <v/>
      </c>
      <c r="EM100" s="46" t="str">
        <f t="shared" si="485"/>
        <v/>
      </c>
      <c r="EN100" s="46" t="str">
        <f t="shared" si="486"/>
        <v/>
      </c>
      <c r="EO100" s="46" t="str">
        <f t="shared" si="487"/>
        <v/>
      </c>
      <c r="EP100" s="46" t="str">
        <f t="shared" si="488"/>
        <v/>
      </c>
      <c r="EQ100" s="46" t="str">
        <f t="shared" si="489"/>
        <v/>
      </c>
      <c r="ER100" s="46" t="str">
        <f t="shared" si="490"/>
        <v/>
      </c>
      <c r="ES100" s="46" t="str">
        <f t="shared" si="491"/>
        <v/>
      </c>
      <c r="ET100" s="46" t="str">
        <f t="shared" si="492"/>
        <v/>
      </c>
      <c r="EU100" s="46" t="str">
        <f t="shared" si="493"/>
        <v/>
      </c>
      <c r="EV100" s="46" t="str">
        <f t="shared" si="494"/>
        <v/>
      </c>
      <c r="EW100" s="46" t="str">
        <f t="shared" si="363"/>
        <v/>
      </c>
      <c r="EX100" s="46" t="str">
        <f t="shared" si="495"/>
        <v/>
      </c>
      <c r="EY100" s="46" t="str">
        <f t="shared" si="496"/>
        <v/>
      </c>
      <c r="EZ100" s="46" t="str">
        <f t="shared" si="497"/>
        <v/>
      </c>
      <c r="FA100" s="46" t="str">
        <f t="shared" si="498"/>
        <v/>
      </c>
      <c r="FB100" s="46" t="str">
        <f t="shared" si="499"/>
        <v/>
      </c>
      <c r="FC100" s="46" t="str">
        <f t="shared" si="500"/>
        <v/>
      </c>
      <c r="FD100" s="46" t="str">
        <f t="shared" si="501"/>
        <v/>
      </c>
      <c r="FE100" s="46" t="str">
        <f t="shared" si="502"/>
        <v/>
      </c>
      <c r="FF100" s="46" t="str">
        <f t="shared" si="503"/>
        <v/>
      </c>
      <c r="FG100" s="46" t="str">
        <f t="shared" si="504"/>
        <v/>
      </c>
      <c r="FH100" s="46" t="str">
        <f t="shared" si="505"/>
        <v/>
      </c>
      <c r="FI100" s="46" t="str">
        <f t="shared" si="506"/>
        <v/>
      </c>
      <c r="FJ100" s="46" t="str">
        <f t="shared" si="507"/>
        <v/>
      </c>
      <c r="FK100" s="46" t="str">
        <f t="shared" si="508"/>
        <v/>
      </c>
      <c r="FL100" s="46" t="str">
        <f t="shared" si="509"/>
        <v/>
      </c>
      <c r="FM100" s="46" t="str">
        <f t="shared" si="510"/>
        <v/>
      </c>
      <c r="FN100" s="46" t="str">
        <f t="shared" si="511"/>
        <v/>
      </c>
      <c r="FO100" s="46" t="str">
        <f t="shared" si="512"/>
        <v/>
      </c>
      <c r="FP100" s="46" t="str">
        <f t="shared" si="513"/>
        <v/>
      </c>
      <c r="FQ100" s="46" t="str">
        <f t="shared" si="514"/>
        <v/>
      </c>
      <c r="FR100" s="46" t="str">
        <f t="shared" si="515"/>
        <v/>
      </c>
      <c r="FS100" s="46" t="str">
        <f t="shared" si="516"/>
        <v/>
      </c>
      <c r="FT100" s="46" t="str">
        <f t="shared" si="517"/>
        <v/>
      </c>
      <c r="FU100" s="46" t="str">
        <f t="shared" si="518"/>
        <v/>
      </c>
      <c r="FV100" s="46" t="str">
        <f t="shared" si="519"/>
        <v/>
      </c>
      <c r="FW100" s="46" t="str">
        <f t="shared" si="520"/>
        <v/>
      </c>
      <c r="FX100" s="46" t="str">
        <f t="shared" si="521"/>
        <v/>
      </c>
      <c r="FY100" s="46" t="str">
        <f t="shared" si="522"/>
        <v/>
      </c>
      <c r="FZ100" s="46" t="str">
        <f t="shared" si="523"/>
        <v/>
      </c>
      <c r="GA100" s="46" t="str">
        <f t="shared" si="524"/>
        <v/>
      </c>
      <c r="GB100" s="46" t="str">
        <f t="shared" si="525"/>
        <v/>
      </c>
      <c r="GC100" s="46" t="str">
        <f t="shared" si="526"/>
        <v/>
      </c>
      <c r="GD100" s="46" t="str">
        <f t="shared" si="527"/>
        <v/>
      </c>
      <c r="GE100" s="46" t="str">
        <f t="shared" si="528"/>
        <v/>
      </c>
      <c r="GF100" s="46" t="str">
        <f t="shared" si="529"/>
        <v/>
      </c>
      <c r="GG100" s="46" t="str">
        <f t="shared" si="530"/>
        <v/>
      </c>
      <c r="GH100" s="46" t="str">
        <f t="shared" si="531"/>
        <v/>
      </c>
      <c r="GI100" s="46" t="str">
        <f t="shared" si="532"/>
        <v/>
      </c>
      <c r="GJ100" s="46" t="str">
        <f t="shared" si="533"/>
        <v/>
      </c>
      <c r="GK100" s="46" t="str">
        <f t="shared" si="534"/>
        <v/>
      </c>
      <c r="GL100" s="46" t="str">
        <f t="shared" si="535"/>
        <v/>
      </c>
      <c r="GM100" s="46" t="str">
        <f t="shared" si="536"/>
        <v/>
      </c>
      <c r="GN100" s="46" t="str">
        <f t="shared" si="537"/>
        <v/>
      </c>
      <c r="GO100" s="46" t="str">
        <f t="shared" si="538"/>
        <v/>
      </c>
      <c r="GP100" s="46" t="str">
        <f t="shared" si="539"/>
        <v/>
      </c>
      <c r="GQ100" s="46" t="str">
        <f t="shared" si="540"/>
        <v/>
      </c>
      <c r="GR100" s="46" t="str">
        <f t="shared" si="541"/>
        <v/>
      </c>
      <c r="GS100" s="46" t="str">
        <f t="shared" si="542"/>
        <v/>
      </c>
      <c r="GT100" s="46" t="str">
        <f t="shared" si="543"/>
        <v/>
      </c>
      <c r="GU100" s="46" t="str">
        <f t="shared" si="544"/>
        <v/>
      </c>
      <c r="GV100" s="46" t="str">
        <f t="shared" si="545"/>
        <v/>
      </c>
      <c r="GW100" s="46" t="str">
        <f t="shared" si="546"/>
        <v/>
      </c>
      <c r="GX100" s="46" t="str">
        <f t="shared" si="547"/>
        <v/>
      </c>
      <c r="GY100" s="46" t="str">
        <f t="shared" si="548"/>
        <v/>
      </c>
      <c r="GZ100" s="46" t="str">
        <f t="shared" si="549"/>
        <v/>
      </c>
      <c r="HA100" s="46" t="str">
        <f t="shared" si="550"/>
        <v/>
      </c>
      <c r="HB100" s="46" t="str">
        <f t="shared" si="551"/>
        <v/>
      </c>
      <c r="HC100" s="46" t="str">
        <f t="shared" si="552"/>
        <v/>
      </c>
      <c r="HD100" s="46" t="str">
        <f t="shared" si="553"/>
        <v/>
      </c>
      <c r="HE100" s="46" t="str">
        <f t="shared" si="554"/>
        <v/>
      </c>
      <c r="HF100" s="46" t="str">
        <f t="shared" si="555"/>
        <v/>
      </c>
      <c r="HG100" s="46" t="str">
        <f t="shared" si="556"/>
        <v/>
      </c>
      <c r="HH100" s="46" t="str">
        <f t="shared" si="557"/>
        <v/>
      </c>
      <c r="HI100" s="46" t="str">
        <f t="shared" si="364"/>
        <v/>
      </c>
      <c r="HJ100" s="46" t="str">
        <f t="shared" si="582"/>
        <v/>
      </c>
      <c r="HK100" s="46" t="str">
        <f t="shared" si="583"/>
        <v/>
      </c>
      <c r="HL100" s="46" t="str">
        <f t="shared" si="584"/>
        <v/>
      </c>
      <c r="HM100" s="46" t="str">
        <f t="shared" si="585"/>
        <v/>
      </c>
      <c r="HN100" s="46" t="str">
        <f t="shared" si="586"/>
        <v/>
      </c>
      <c r="HO100" s="46" t="str">
        <f t="shared" si="587"/>
        <v/>
      </c>
      <c r="HP100" s="46" t="str">
        <f t="shared" si="588"/>
        <v/>
      </c>
      <c r="HQ100" s="146" t="e">
        <f t="shared" si="348"/>
        <v>#N/A</v>
      </c>
      <c r="HR100" s="146" t="e">
        <f t="shared" si="602"/>
        <v>#N/A</v>
      </c>
      <c r="HS100" s="146" t="e">
        <f t="shared" si="602"/>
        <v>#N/A</v>
      </c>
      <c r="HT100" s="146" t="e">
        <f t="shared" si="602"/>
        <v>#N/A</v>
      </c>
      <c r="HU100" s="146" t="e">
        <f t="shared" si="615"/>
        <v>#N/A</v>
      </c>
      <c r="HV100" s="146" t="e">
        <f t="shared" si="615"/>
        <v>#N/A</v>
      </c>
      <c r="HW100" s="146" t="e">
        <f t="shared" si="615"/>
        <v>#N/A</v>
      </c>
      <c r="HX100" s="146" t="e">
        <f t="shared" si="615"/>
        <v>#N/A</v>
      </c>
      <c r="HY100" s="146" t="e">
        <f t="shared" si="615"/>
        <v>#N/A</v>
      </c>
      <c r="HZ100" s="146" t="e">
        <f t="shared" si="615"/>
        <v>#N/A</v>
      </c>
      <c r="IA100" s="146" t="e">
        <f t="shared" si="615"/>
        <v>#N/A</v>
      </c>
      <c r="IB100" s="146" t="e">
        <f t="shared" si="615"/>
        <v>#N/A</v>
      </c>
      <c r="IC100" s="146" t="e">
        <f t="shared" si="615"/>
        <v>#N/A</v>
      </c>
      <c r="ID100" s="146" t="e">
        <f t="shared" si="615"/>
        <v>#N/A</v>
      </c>
      <c r="IE100" s="146" t="e">
        <f t="shared" si="615"/>
        <v>#N/A</v>
      </c>
      <c r="IF100" s="146" t="e">
        <f t="shared" si="615"/>
        <v>#N/A</v>
      </c>
      <c r="IG100" s="146" t="e">
        <f t="shared" si="615"/>
        <v>#N/A</v>
      </c>
      <c r="IH100" s="146" t="e">
        <f t="shared" si="615"/>
        <v>#N/A</v>
      </c>
      <c r="II100" s="146" t="e">
        <f t="shared" si="615"/>
        <v>#N/A</v>
      </c>
      <c r="IJ100" s="146" t="e">
        <f t="shared" si="610"/>
        <v>#N/A</v>
      </c>
      <c r="IK100" s="146" t="e">
        <f t="shared" si="610"/>
        <v>#N/A</v>
      </c>
      <c r="IL100" s="146" t="e">
        <f t="shared" si="610"/>
        <v>#N/A</v>
      </c>
      <c r="IM100" s="146" t="e">
        <f t="shared" si="610"/>
        <v>#N/A</v>
      </c>
      <c r="IN100" s="146" t="e">
        <f t="shared" si="610"/>
        <v>#N/A</v>
      </c>
      <c r="IO100" s="146" t="e">
        <f t="shared" si="610"/>
        <v>#N/A</v>
      </c>
      <c r="IP100" s="146" t="e">
        <f t="shared" si="610"/>
        <v>#N/A</v>
      </c>
      <c r="IQ100" s="146" t="e">
        <f t="shared" si="610"/>
        <v>#N/A</v>
      </c>
      <c r="IR100" s="146" t="e">
        <f t="shared" si="610"/>
        <v>#N/A</v>
      </c>
      <c r="IS100" s="146" t="e">
        <f t="shared" si="610"/>
        <v>#N/A</v>
      </c>
      <c r="IT100" s="146" t="e">
        <f t="shared" si="610"/>
        <v>#N/A</v>
      </c>
      <c r="IU100" s="146" t="e">
        <f t="shared" si="610"/>
        <v>#N/A</v>
      </c>
      <c r="IV100" s="146" t="e">
        <f t="shared" si="610"/>
        <v>#N/A</v>
      </c>
      <c r="IW100" s="146" t="e">
        <f t="shared" si="610"/>
        <v>#N/A</v>
      </c>
      <c r="IX100" s="146" t="e">
        <f t="shared" si="610"/>
        <v>#N/A</v>
      </c>
      <c r="IY100" s="146" t="e">
        <f t="shared" si="606"/>
        <v>#N/A</v>
      </c>
      <c r="IZ100" s="146" t="e">
        <f t="shared" si="606"/>
        <v>#N/A</v>
      </c>
      <c r="JA100" s="146" t="e">
        <f t="shared" si="606"/>
        <v>#N/A</v>
      </c>
      <c r="JB100" s="146" t="e">
        <f t="shared" si="606"/>
        <v>#N/A</v>
      </c>
      <c r="JC100" s="146" t="e">
        <f t="shared" si="606"/>
        <v>#N/A</v>
      </c>
      <c r="JD100" s="146" t="e">
        <f t="shared" si="606"/>
        <v>#N/A</v>
      </c>
      <c r="JE100" s="146" t="e">
        <f t="shared" si="606"/>
        <v>#N/A</v>
      </c>
      <c r="JF100" s="146" t="e">
        <f t="shared" si="606"/>
        <v>#N/A</v>
      </c>
      <c r="JG100" s="146" t="e">
        <f t="shared" si="606"/>
        <v>#N/A</v>
      </c>
      <c r="JH100" s="146" t="e">
        <f t="shared" si="606"/>
        <v>#N/A</v>
      </c>
      <c r="JI100" s="146" t="e">
        <f t="shared" si="606"/>
        <v>#N/A</v>
      </c>
      <c r="JJ100" s="146" t="e">
        <f t="shared" si="606"/>
        <v>#N/A</v>
      </c>
      <c r="JK100" s="146" t="e">
        <f t="shared" si="606"/>
        <v>#N/A</v>
      </c>
      <c r="JL100" s="146" t="e">
        <f t="shared" si="606"/>
        <v>#N/A</v>
      </c>
      <c r="JM100" s="146" t="e">
        <f t="shared" si="606"/>
        <v>#N/A</v>
      </c>
      <c r="JN100" s="146" t="e">
        <f t="shared" si="591"/>
        <v>#N/A</v>
      </c>
      <c r="JO100" s="146" t="e">
        <f t="shared" si="591"/>
        <v>#N/A</v>
      </c>
      <c r="JP100" s="146" t="e">
        <f t="shared" si="591"/>
        <v>#N/A</v>
      </c>
      <c r="JQ100" s="146" t="e">
        <f t="shared" si="591"/>
        <v>#N/A</v>
      </c>
      <c r="JR100" s="146" t="e">
        <f t="shared" si="591"/>
        <v>#N/A</v>
      </c>
      <c r="JS100" s="146" t="e">
        <f t="shared" si="591"/>
        <v>#N/A</v>
      </c>
      <c r="JT100" s="146" t="e">
        <f t="shared" si="591"/>
        <v>#N/A</v>
      </c>
      <c r="JU100" s="146" t="e">
        <f t="shared" si="591"/>
        <v>#N/A</v>
      </c>
      <c r="JV100" s="146" t="e">
        <f t="shared" si="591"/>
        <v>#N/A</v>
      </c>
      <c r="JW100" s="146" t="e">
        <f t="shared" si="591"/>
        <v>#N/A</v>
      </c>
      <c r="JX100" s="146" t="e">
        <f t="shared" si="591"/>
        <v>#N/A</v>
      </c>
      <c r="JY100" s="146" t="e">
        <f t="shared" si="591"/>
        <v>#N/A</v>
      </c>
      <c r="JZ100" s="146" t="e">
        <f t="shared" si="591"/>
        <v>#N/A</v>
      </c>
      <c r="KA100" s="146" t="e">
        <f t="shared" si="591"/>
        <v>#N/A</v>
      </c>
      <c r="KB100" s="146" t="e">
        <f t="shared" si="591"/>
        <v>#N/A</v>
      </c>
      <c r="KC100" s="146" t="e">
        <f t="shared" si="365"/>
        <v>#N/A</v>
      </c>
      <c r="KD100" s="146" t="e">
        <f t="shared" si="603"/>
        <v>#N/A</v>
      </c>
      <c r="KE100" s="146" t="e">
        <f t="shared" si="603"/>
        <v>#N/A</v>
      </c>
      <c r="KF100" s="146" t="e">
        <f t="shared" si="603"/>
        <v>#N/A</v>
      </c>
      <c r="KG100" s="146" t="e">
        <f t="shared" si="616"/>
        <v>#N/A</v>
      </c>
      <c r="KH100" s="146" t="e">
        <f t="shared" si="616"/>
        <v>#N/A</v>
      </c>
      <c r="KI100" s="146" t="e">
        <f t="shared" si="616"/>
        <v>#N/A</v>
      </c>
      <c r="KJ100" s="146" t="e">
        <f t="shared" si="616"/>
        <v>#N/A</v>
      </c>
      <c r="KK100" s="146" t="e">
        <f t="shared" si="616"/>
        <v>#N/A</v>
      </c>
      <c r="KL100" s="146" t="e">
        <f t="shared" si="616"/>
        <v>#N/A</v>
      </c>
      <c r="KM100" s="146" t="e">
        <f t="shared" si="616"/>
        <v>#N/A</v>
      </c>
      <c r="KN100" s="146" t="e">
        <f t="shared" si="616"/>
        <v>#N/A</v>
      </c>
      <c r="KO100" s="146" t="e">
        <f t="shared" si="616"/>
        <v>#N/A</v>
      </c>
      <c r="KP100" s="146" t="e">
        <f t="shared" si="616"/>
        <v>#N/A</v>
      </c>
      <c r="KQ100" s="146" t="e">
        <f t="shared" si="616"/>
        <v>#N/A</v>
      </c>
      <c r="KR100" s="146" t="e">
        <f t="shared" si="616"/>
        <v>#N/A</v>
      </c>
      <c r="KS100" s="146" t="e">
        <f t="shared" si="616"/>
        <v>#N/A</v>
      </c>
      <c r="KT100" s="146" t="e">
        <f t="shared" si="616"/>
        <v>#N/A</v>
      </c>
      <c r="KU100" s="146" t="e">
        <f t="shared" si="616"/>
        <v>#N/A</v>
      </c>
      <c r="KV100" s="146" t="e">
        <f t="shared" si="611"/>
        <v>#N/A</v>
      </c>
      <c r="KW100" s="146" t="e">
        <f t="shared" si="611"/>
        <v>#N/A</v>
      </c>
      <c r="KX100" s="146" t="e">
        <f t="shared" si="611"/>
        <v>#N/A</v>
      </c>
      <c r="KY100" s="146" t="e">
        <f t="shared" si="611"/>
        <v>#N/A</v>
      </c>
      <c r="KZ100" s="146" t="e">
        <f t="shared" si="611"/>
        <v>#N/A</v>
      </c>
      <c r="LA100" s="146" t="e">
        <f t="shared" si="611"/>
        <v>#N/A</v>
      </c>
      <c r="LB100" s="146" t="e">
        <f t="shared" si="611"/>
        <v>#N/A</v>
      </c>
      <c r="LC100" s="146" t="e">
        <f t="shared" si="611"/>
        <v>#N/A</v>
      </c>
      <c r="LD100" s="146" t="e">
        <f t="shared" si="611"/>
        <v>#N/A</v>
      </c>
      <c r="LE100" s="146" t="e">
        <f t="shared" si="611"/>
        <v>#N/A</v>
      </c>
      <c r="LF100" s="146" t="e">
        <f t="shared" si="611"/>
        <v>#N/A</v>
      </c>
      <c r="LG100" s="146" t="e">
        <f t="shared" si="611"/>
        <v>#N/A</v>
      </c>
      <c r="LH100" s="146" t="e">
        <f t="shared" si="611"/>
        <v>#N/A</v>
      </c>
      <c r="LI100" s="146" t="e">
        <f t="shared" si="611"/>
        <v>#N/A</v>
      </c>
      <c r="LJ100" s="146" t="e">
        <f t="shared" si="611"/>
        <v>#N/A</v>
      </c>
      <c r="LK100" s="146" t="e">
        <f t="shared" si="607"/>
        <v>#N/A</v>
      </c>
      <c r="LL100" s="146" t="e">
        <f t="shared" si="607"/>
        <v>#N/A</v>
      </c>
      <c r="LM100" s="146" t="e">
        <f t="shared" si="607"/>
        <v>#N/A</v>
      </c>
      <c r="LN100" s="146" t="e">
        <f t="shared" si="607"/>
        <v>#N/A</v>
      </c>
      <c r="LO100" s="146" t="e">
        <f t="shared" si="607"/>
        <v>#N/A</v>
      </c>
      <c r="LP100" s="146" t="e">
        <f t="shared" si="607"/>
        <v>#N/A</v>
      </c>
      <c r="LQ100" s="146" t="e">
        <f t="shared" si="607"/>
        <v>#N/A</v>
      </c>
      <c r="LR100" s="146" t="e">
        <f t="shared" si="607"/>
        <v>#N/A</v>
      </c>
      <c r="LS100" s="146" t="e">
        <f t="shared" si="607"/>
        <v>#N/A</v>
      </c>
      <c r="LT100" s="146" t="e">
        <f t="shared" si="607"/>
        <v>#N/A</v>
      </c>
      <c r="LU100" s="146" t="e">
        <f t="shared" si="607"/>
        <v>#N/A</v>
      </c>
      <c r="LV100" s="146" t="e">
        <f t="shared" si="607"/>
        <v>#N/A</v>
      </c>
      <c r="LW100" s="146" t="e">
        <f t="shared" si="607"/>
        <v>#N/A</v>
      </c>
      <c r="LX100" s="146" t="e">
        <f t="shared" si="607"/>
        <v>#N/A</v>
      </c>
      <c r="LY100" s="146" t="e">
        <f t="shared" si="607"/>
        <v>#N/A</v>
      </c>
      <c r="LZ100" s="146" t="e">
        <f t="shared" si="592"/>
        <v>#N/A</v>
      </c>
      <c r="MA100" s="146" t="e">
        <f t="shared" si="592"/>
        <v>#N/A</v>
      </c>
      <c r="MB100" s="146" t="e">
        <f t="shared" si="592"/>
        <v>#N/A</v>
      </c>
      <c r="MC100" s="146" t="e">
        <f t="shared" si="592"/>
        <v>#N/A</v>
      </c>
      <c r="MD100" s="146" t="e">
        <f t="shared" si="592"/>
        <v>#N/A</v>
      </c>
      <c r="ME100" s="146" t="e">
        <f t="shared" si="592"/>
        <v>#N/A</v>
      </c>
      <c r="MF100" s="146" t="e">
        <f t="shared" si="592"/>
        <v>#N/A</v>
      </c>
      <c r="MG100" s="146" t="e">
        <f t="shared" si="592"/>
        <v>#N/A</v>
      </c>
      <c r="MH100" s="146" t="e">
        <f t="shared" si="592"/>
        <v>#N/A</v>
      </c>
      <c r="MI100" s="146" t="e">
        <f t="shared" si="592"/>
        <v>#N/A</v>
      </c>
      <c r="MJ100" s="146" t="e">
        <f t="shared" si="592"/>
        <v>#N/A</v>
      </c>
      <c r="MK100" s="146" t="e">
        <f t="shared" si="592"/>
        <v>#N/A</v>
      </c>
      <c r="ML100" s="146" t="e">
        <f t="shared" si="592"/>
        <v>#N/A</v>
      </c>
      <c r="MM100" s="146" t="e">
        <f t="shared" si="592"/>
        <v>#N/A</v>
      </c>
      <c r="MN100" s="146" t="e">
        <f t="shared" si="592"/>
        <v>#N/A</v>
      </c>
      <c r="MO100" s="146" t="e">
        <f t="shared" si="366"/>
        <v>#N/A</v>
      </c>
      <c r="MP100" s="146" t="e">
        <f t="shared" si="604"/>
        <v>#N/A</v>
      </c>
      <c r="MQ100" s="146" t="e">
        <f t="shared" si="604"/>
        <v>#N/A</v>
      </c>
      <c r="MR100" s="146" t="e">
        <f t="shared" si="604"/>
        <v>#N/A</v>
      </c>
      <c r="MS100" s="146" t="e">
        <f t="shared" si="617"/>
        <v>#N/A</v>
      </c>
      <c r="MT100" s="146" t="e">
        <f t="shared" si="617"/>
        <v>#N/A</v>
      </c>
      <c r="MU100" s="146" t="e">
        <f t="shared" si="617"/>
        <v>#N/A</v>
      </c>
      <c r="MV100" s="146" t="e">
        <f t="shared" si="617"/>
        <v>#N/A</v>
      </c>
      <c r="MW100" s="146" t="e">
        <f t="shared" si="617"/>
        <v>#N/A</v>
      </c>
      <c r="MX100" s="146" t="e">
        <f t="shared" si="617"/>
        <v>#N/A</v>
      </c>
      <c r="MY100" s="146" t="e">
        <f t="shared" si="617"/>
        <v>#N/A</v>
      </c>
      <c r="MZ100" s="146" t="e">
        <f t="shared" si="617"/>
        <v>#N/A</v>
      </c>
      <c r="NA100" s="146" t="e">
        <f t="shared" si="617"/>
        <v>#N/A</v>
      </c>
      <c r="NB100" s="146" t="e">
        <f t="shared" si="617"/>
        <v>#N/A</v>
      </c>
      <c r="NC100" s="146" t="e">
        <f t="shared" si="617"/>
        <v>#N/A</v>
      </c>
      <c r="ND100" s="146" t="e">
        <f t="shared" si="617"/>
        <v>#N/A</v>
      </c>
      <c r="NE100" s="146" t="e">
        <f t="shared" si="617"/>
        <v>#N/A</v>
      </c>
      <c r="NF100" s="146" t="e">
        <f t="shared" si="617"/>
        <v>#N/A</v>
      </c>
      <c r="NG100" s="146" t="e">
        <f t="shared" si="617"/>
        <v>#N/A</v>
      </c>
      <c r="NH100" s="146" t="e">
        <f t="shared" si="612"/>
        <v>#N/A</v>
      </c>
      <c r="NI100" s="146" t="e">
        <f t="shared" si="612"/>
        <v>#N/A</v>
      </c>
      <c r="NJ100" s="146" t="e">
        <f t="shared" si="612"/>
        <v>#N/A</v>
      </c>
      <c r="NK100" s="146" t="e">
        <f t="shared" si="612"/>
        <v>#N/A</v>
      </c>
      <c r="NL100" s="146" t="e">
        <f t="shared" si="612"/>
        <v>#N/A</v>
      </c>
      <c r="NM100" s="146" t="e">
        <f t="shared" si="612"/>
        <v>#N/A</v>
      </c>
      <c r="NN100" s="146" t="e">
        <f t="shared" si="612"/>
        <v>#N/A</v>
      </c>
      <c r="NO100" s="146" t="e">
        <f t="shared" si="612"/>
        <v>#N/A</v>
      </c>
      <c r="NP100" s="146" t="e">
        <f t="shared" si="612"/>
        <v>#N/A</v>
      </c>
      <c r="NQ100" s="146" t="e">
        <f t="shared" si="612"/>
        <v>#N/A</v>
      </c>
      <c r="NR100" s="146" t="e">
        <f t="shared" si="612"/>
        <v>#N/A</v>
      </c>
      <c r="NS100" s="146" t="e">
        <f t="shared" si="612"/>
        <v>#N/A</v>
      </c>
      <c r="NT100" s="146" t="e">
        <f t="shared" si="612"/>
        <v>#N/A</v>
      </c>
      <c r="NU100" s="146" t="e">
        <f t="shared" si="612"/>
        <v>#N/A</v>
      </c>
      <c r="NV100" s="146" t="e">
        <f t="shared" si="612"/>
        <v>#N/A</v>
      </c>
      <c r="NW100" s="146" t="e">
        <f t="shared" si="608"/>
        <v>#N/A</v>
      </c>
      <c r="NX100" s="146" t="e">
        <f t="shared" si="608"/>
        <v>#N/A</v>
      </c>
      <c r="NY100" s="146" t="e">
        <f t="shared" si="608"/>
        <v>#N/A</v>
      </c>
      <c r="NZ100" s="146" t="e">
        <f t="shared" si="608"/>
        <v>#N/A</v>
      </c>
      <c r="OA100" s="146" t="e">
        <f t="shared" si="608"/>
        <v>#N/A</v>
      </c>
      <c r="OB100" s="146" t="e">
        <f t="shared" si="608"/>
        <v>#N/A</v>
      </c>
      <c r="OC100" s="146" t="e">
        <f t="shared" si="608"/>
        <v>#N/A</v>
      </c>
      <c r="OD100" s="146" t="e">
        <f t="shared" si="608"/>
        <v>#N/A</v>
      </c>
      <c r="OE100" s="146" t="e">
        <f t="shared" si="608"/>
        <v>#N/A</v>
      </c>
      <c r="OF100" s="146" t="e">
        <f t="shared" si="608"/>
        <v>#N/A</v>
      </c>
      <c r="OG100" s="146" t="e">
        <f t="shared" si="608"/>
        <v>#N/A</v>
      </c>
      <c r="OH100" s="146" t="e">
        <f t="shared" si="608"/>
        <v>#N/A</v>
      </c>
      <c r="OI100" s="146" t="e">
        <f t="shared" si="608"/>
        <v>#N/A</v>
      </c>
      <c r="OJ100" s="146" t="e">
        <f t="shared" si="608"/>
        <v>#N/A</v>
      </c>
      <c r="OK100" s="146" t="e">
        <f t="shared" si="608"/>
        <v>#N/A</v>
      </c>
      <c r="OL100" s="146" t="e">
        <f t="shared" si="593"/>
        <v>#N/A</v>
      </c>
      <c r="OM100" s="146" t="e">
        <f t="shared" si="593"/>
        <v>#N/A</v>
      </c>
      <c r="ON100" s="146" t="e">
        <f t="shared" si="593"/>
        <v>#N/A</v>
      </c>
      <c r="OO100" s="146" t="e">
        <f t="shared" si="593"/>
        <v>#N/A</v>
      </c>
      <c r="OP100" s="146" t="e">
        <f t="shared" si="593"/>
        <v>#N/A</v>
      </c>
      <c r="OQ100" s="146" t="e">
        <f t="shared" si="593"/>
        <v>#N/A</v>
      </c>
      <c r="OR100" s="146" t="e">
        <f t="shared" si="593"/>
        <v>#N/A</v>
      </c>
      <c r="OS100" s="146" t="e">
        <f t="shared" si="593"/>
        <v>#N/A</v>
      </c>
      <c r="OT100" s="146" t="e">
        <f t="shared" si="593"/>
        <v>#N/A</v>
      </c>
      <c r="OU100" s="146" t="e">
        <f t="shared" si="593"/>
        <v>#N/A</v>
      </c>
      <c r="OV100" s="146" t="e">
        <f t="shared" si="593"/>
        <v>#N/A</v>
      </c>
      <c r="OW100" s="146" t="e">
        <f t="shared" si="593"/>
        <v>#N/A</v>
      </c>
      <c r="OX100" s="146" t="e">
        <f t="shared" si="593"/>
        <v>#N/A</v>
      </c>
      <c r="OY100" s="146" t="e">
        <f t="shared" si="593"/>
        <v>#N/A</v>
      </c>
      <c r="OZ100" s="146" t="e">
        <f t="shared" si="593"/>
        <v>#N/A</v>
      </c>
      <c r="PA100" s="146" t="e">
        <f t="shared" si="367"/>
        <v>#N/A</v>
      </c>
      <c r="PB100" s="146" t="e">
        <f t="shared" ref="PB100:PI103" si="621">IF(ISNONTEXT($K100),_xlfn.LOGNORM.DIST(HI100,LN($G100),LN($K100),FALSE),NA())</f>
        <v>#N/A</v>
      </c>
      <c r="PC100" s="146" t="e">
        <f t="shared" si="621"/>
        <v>#N/A</v>
      </c>
      <c r="PD100" s="146" t="e">
        <f t="shared" si="621"/>
        <v>#N/A</v>
      </c>
      <c r="PE100" s="146" t="e">
        <f t="shared" si="621"/>
        <v>#N/A</v>
      </c>
      <c r="PF100" s="146" t="e">
        <f t="shared" si="621"/>
        <v>#N/A</v>
      </c>
      <c r="PG100" s="146" t="e">
        <f t="shared" si="621"/>
        <v>#N/A</v>
      </c>
      <c r="PH100" s="146" t="e">
        <f t="shared" si="621"/>
        <v>#N/A</v>
      </c>
      <c r="PI100" s="146" t="e">
        <f t="shared" si="621"/>
        <v>#N/A</v>
      </c>
    </row>
    <row r="101" spans="1:425" hidden="1" x14ac:dyDescent="0.45">
      <c r="A101" s="4">
        <v>98</v>
      </c>
      <c r="B101" s="319" t="str">
        <f>IFERROR(_xlfn.LOGNORM.INV(VLookups!$B$22,LN($G101),LN($K101)),"")</f>
        <v/>
      </c>
      <c r="C101" s="81"/>
      <c r="D101" s="319" t="str">
        <f>IFERROR(_xlfn.LOGNORM.INV(VLookups!$B$23,LN($G101),LN($K101)),"")</f>
        <v/>
      </c>
      <c r="E101" s="32" t="str">
        <f t="shared" si="350"/>
        <v/>
      </c>
      <c r="F101" s="32" t="str">
        <f t="shared" si="351"/>
        <v/>
      </c>
      <c r="G101" s="65" t="str">
        <f>IF(AND(C101&gt;0,NOT(ISBLANK(H101))),IF(VLOOKUP($C$3,VLookups!$A$17:$B$18,2,FALSE),C101*VLOOKUP(H101,VLookups!$A$4:$B$13,2,FALSE),C101),"")</f>
        <v/>
      </c>
      <c r="H101" s="21"/>
      <c r="I101" s="53"/>
      <c r="J101" s="237"/>
      <c r="K101" s="320" t="str">
        <f>IF(C101&gt;0,IF(ISBLANK(J101),IF(ISBLANK(H101),"",VLOOKUP(H101,VLookups!$A$4:$C$13,3,FALSE)),J101),"")</f>
        <v/>
      </c>
      <c r="L101" s="320" t="str">
        <f t="shared" si="352"/>
        <v/>
      </c>
      <c r="M101" s="67" t="str">
        <f t="shared" si="353"/>
        <v/>
      </c>
      <c r="N101" s="81"/>
      <c r="O101" s="230" t="str">
        <f>IF(AND(N101&gt;0,C101&gt;0,NOT(K101="")),ABS(VLOOKUP($N$1,VLookups!$A$27:$B$28,2,FALSE)-_xlfn.LOGNORM.DIST(N101,LN(G101),LN(K101),TRUE)),"")</f>
        <v/>
      </c>
      <c r="P101" s="80" t="str">
        <f>IF(AND($B101&gt;0,$C101&gt;0,$D101&gt;0,NOT(ISBLANK($H101))),_xlfn.LOGNORM.INV(ABS(VLOOKUP($N$1,VLookups!$A$27:$B$28,2,FALSE)-P$3),LN($G101),LN($K101)),"")</f>
        <v/>
      </c>
      <c r="Q101" s="79" t="str">
        <f>IF(AND($B101&gt;0,$C101&gt;0,$D101&gt;0,NOT(ISBLANK($H101))),_xlfn.LOGNORM.INV(ABS(VLOOKUP($N$1,VLookups!$A$27:$B$28,2,FALSE)-Q$3),LN($G101),LN($K101)),"")</f>
        <v/>
      </c>
      <c r="R101" s="80" t="str">
        <f>IF(AND($B101&gt;0,$C101&gt;0,$D101&gt;0,NOT(ISBLANK($H101))),_xlfn.LOGNORM.INV(ABS(VLOOKUP($N$1,VLookups!$A$27:$B$28,2,FALSE)-R$3),LN($G101),LN($K101)),"")</f>
        <v/>
      </c>
      <c r="S101" s="79" t="str">
        <f>IF(AND($B101&gt;0,$C101&gt;0,$D101&gt;0,NOT(ISBLANK($H101))),_xlfn.LOGNORM.INV(ABS(VLOOKUP($N$1,VLookups!$A$27:$B$28,2,FALSE)-S$3),LN($G101),LN($K101)),"")</f>
        <v/>
      </c>
      <c r="T101" s="80" t="str">
        <f>IF(AND($B101&gt;0,$C101&gt;0,$D101&gt;0,NOT(ISBLANK($H101))),_xlfn.LOGNORM.INV(ABS(VLOOKUP($N$1,VLookups!$A$27:$B$28,2,FALSE)-T$3),LN($G101),LN($K101)),"")</f>
        <v/>
      </c>
      <c r="U101" s="79" t="str">
        <f>IF(AND($B101&gt;0,$C101&gt;0,$D101&gt;0,NOT(ISBLANK($H101))),_xlfn.LOGNORM.INV(ABS(VLOOKUP($N$1,VLookups!$A$27:$B$28,2,FALSE)-U$3),LN($G101),LN($K101)),"")</f>
        <v/>
      </c>
      <c r="V101" s="5"/>
      <c r="W101" s="145" t="str">
        <f t="shared" si="354"/>
        <v/>
      </c>
      <c r="X101" s="145" t="str">
        <f t="shared" si="355"/>
        <v/>
      </c>
      <c r="Y101" s="46" t="str">
        <f t="shared" ref="Y101" si="622">IF(ISNONTEXT($W101),X101+$W101,"")</f>
        <v/>
      </c>
      <c r="Z101" s="46" t="str">
        <f t="shared" si="369"/>
        <v/>
      </c>
      <c r="AA101" s="46" t="str">
        <f t="shared" si="370"/>
        <v/>
      </c>
      <c r="AB101" s="46" t="str">
        <f t="shared" si="371"/>
        <v/>
      </c>
      <c r="AC101" s="46" t="str">
        <f t="shared" si="372"/>
        <v/>
      </c>
      <c r="AD101" s="46" t="str">
        <f t="shared" si="373"/>
        <v/>
      </c>
      <c r="AE101" s="46" t="str">
        <f t="shared" si="374"/>
        <v/>
      </c>
      <c r="AF101" s="46" t="str">
        <f t="shared" si="375"/>
        <v/>
      </c>
      <c r="AG101" s="46" t="str">
        <f t="shared" si="376"/>
        <v/>
      </c>
      <c r="AH101" s="46" t="str">
        <f t="shared" si="377"/>
        <v/>
      </c>
      <c r="AI101" s="46" t="str">
        <f t="shared" si="378"/>
        <v/>
      </c>
      <c r="AJ101" s="46" t="str">
        <f t="shared" si="379"/>
        <v/>
      </c>
      <c r="AK101" s="46" t="str">
        <f t="shared" si="380"/>
        <v/>
      </c>
      <c r="AL101" s="46" t="str">
        <f t="shared" si="381"/>
        <v/>
      </c>
      <c r="AM101" s="46" t="str">
        <f t="shared" si="382"/>
        <v/>
      </c>
      <c r="AN101" s="46" t="str">
        <f t="shared" si="383"/>
        <v/>
      </c>
      <c r="AO101" s="46" t="str">
        <f t="shared" si="384"/>
        <v/>
      </c>
      <c r="AP101" s="46" t="str">
        <f t="shared" si="385"/>
        <v/>
      </c>
      <c r="AQ101" s="46" t="str">
        <f t="shared" si="386"/>
        <v/>
      </c>
      <c r="AR101" s="46" t="str">
        <f t="shared" si="387"/>
        <v/>
      </c>
      <c r="AS101" s="46" t="str">
        <f t="shared" si="388"/>
        <v/>
      </c>
      <c r="AT101" s="46" t="str">
        <f t="shared" si="389"/>
        <v/>
      </c>
      <c r="AU101" s="46" t="str">
        <f t="shared" si="390"/>
        <v/>
      </c>
      <c r="AV101" s="46" t="str">
        <f t="shared" si="391"/>
        <v/>
      </c>
      <c r="AW101" s="46" t="str">
        <f t="shared" si="392"/>
        <v/>
      </c>
      <c r="AX101" s="46" t="str">
        <f t="shared" si="393"/>
        <v/>
      </c>
      <c r="AY101" s="46" t="str">
        <f t="shared" si="394"/>
        <v/>
      </c>
      <c r="AZ101" s="46" t="str">
        <f t="shared" si="395"/>
        <v/>
      </c>
      <c r="BA101" s="46" t="str">
        <f t="shared" si="396"/>
        <v/>
      </c>
      <c r="BB101" s="46" t="str">
        <f t="shared" si="397"/>
        <v/>
      </c>
      <c r="BC101" s="46" t="str">
        <f t="shared" si="398"/>
        <v/>
      </c>
      <c r="BD101" s="46" t="str">
        <f t="shared" si="399"/>
        <v/>
      </c>
      <c r="BE101" s="46" t="str">
        <f t="shared" si="400"/>
        <v/>
      </c>
      <c r="BF101" s="46" t="str">
        <f t="shared" si="401"/>
        <v/>
      </c>
      <c r="BG101" s="46" t="str">
        <f t="shared" si="402"/>
        <v/>
      </c>
      <c r="BH101" s="46" t="str">
        <f t="shared" si="403"/>
        <v/>
      </c>
      <c r="BI101" s="46" t="str">
        <f t="shared" si="404"/>
        <v/>
      </c>
      <c r="BJ101" s="46" t="str">
        <f t="shared" si="405"/>
        <v/>
      </c>
      <c r="BK101" s="46" t="str">
        <f t="shared" si="406"/>
        <v/>
      </c>
      <c r="BL101" s="46" t="str">
        <f t="shared" si="407"/>
        <v/>
      </c>
      <c r="BM101" s="46" t="str">
        <f t="shared" si="408"/>
        <v/>
      </c>
      <c r="BN101" s="46" t="str">
        <f t="shared" si="409"/>
        <v/>
      </c>
      <c r="BO101" s="46" t="str">
        <f t="shared" si="410"/>
        <v/>
      </c>
      <c r="BP101" s="46" t="str">
        <f t="shared" si="411"/>
        <v/>
      </c>
      <c r="BQ101" s="46" t="str">
        <f t="shared" si="412"/>
        <v/>
      </c>
      <c r="BR101" s="46" t="str">
        <f t="shared" si="413"/>
        <v/>
      </c>
      <c r="BS101" s="46" t="str">
        <f t="shared" si="414"/>
        <v/>
      </c>
      <c r="BT101" s="46" t="str">
        <f t="shared" si="415"/>
        <v/>
      </c>
      <c r="BU101" s="46" t="str">
        <f t="shared" si="416"/>
        <v/>
      </c>
      <c r="BV101" s="46" t="str">
        <f t="shared" si="417"/>
        <v/>
      </c>
      <c r="BW101" s="46" t="str">
        <f t="shared" si="418"/>
        <v/>
      </c>
      <c r="BX101" s="46" t="str">
        <f t="shared" si="419"/>
        <v/>
      </c>
      <c r="BY101" s="46" t="str">
        <f t="shared" si="420"/>
        <v/>
      </c>
      <c r="BZ101" s="46" t="str">
        <f t="shared" si="421"/>
        <v/>
      </c>
      <c r="CA101" s="46" t="str">
        <f t="shared" si="422"/>
        <v/>
      </c>
      <c r="CB101" s="46" t="str">
        <f t="shared" si="423"/>
        <v/>
      </c>
      <c r="CC101" s="46" t="str">
        <f t="shared" si="424"/>
        <v/>
      </c>
      <c r="CD101" s="46" t="str">
        <f t="shared" si="425"/>
        <v/>
      </c>
      <c r="CE101" s="46" t="str">
        <f t="shared" si="426"/>
        <v/>
      </c>
      <c r="CF101" s="46" t="str">
        <f t="shared" si="427"/>
        <v/>
      </c>
      <c r="CG101" s="46" t="str">
        <f t="shared" si="428"/>
        <v/>
      </c>
      <c r="CH101" s="46" t="str">
        <f t="shared" si="429"/>
        <v/>
      </c>
      <c r="CI101" s="46" t="str">
        <f t="shared" si="430"/>
        <v/>
      </c>
      <c r="CJ101" s="46" t="str">
        <f t="shared" si="431"/>
        <v/>
      </c>
      <c r="CK101" s="46" t="str">
        <f t="shared" si="362"/>
        <v/>
      </c>
      <c r="CL101" s="46" t="str">
        <f t="shared" si="432"/>
        <v/>
      </c>
      <c r="CM101" s="46" t="str">
        <f t="shared" si="433"/>
        <v/>
      </c>
      <c r="CN101" s="46" t="str">
        <f t="shared" si="434"/>
        <v/>
      </c>
      <c r="CO101" s="46" t="str">
        <f t="shared" si="435"/>
        <v/>
      </c>
      <c r="CP101" s="46" t="str">
        <f t="shared" si="436"/>
        <v/>
      </c>
      <c r="CQ101" s="46" t="str">
        <f t="shared" si="437"/>
        <v/>
      </c>
      <c r="CR101" s="46" t="str">
        <f t="shared" si="438"/>
        <v/>
      </c>
      <c r="CS101" s="46" t="str">
        <f t="shared" si="439"/>
        <v/>
      </c>
      <c r="CT101" s="46" t="str">
        <f t="shared" si="440"/>
        <v/>
      </c>
      <c r="CU101" s="46" t="str">
        <f t="shared" si="441"/>
        <v/>
      </c>
      <c r="CV101" s="46" t="str">
        <f t="shared" si="442"/>
        <v/>
      </c>
      <c r="CW101" s="46" t="str">
        <f t="shared" si="443"/>
        <v/>
      </c>
      <c r="CX101" s="46" t="str">
        <f t="shared" si="444"/>
        <v/>
      </c>
      <c r="CY101" s="46" t="str">
        <f t="shared" si="445"/>
        <v/>
      </c>
      <c r="CZ101" s="46" t="str">
        <f t="shared" si="446"/>
        <v/>
      </c>
      <c r="DA101" s="46" t="str">
        <f t="shared" si="447"/>
        <v/>
      </c>
      <c r="DB101" s="46" t="str">
        <f t="shared" si="448"/>
        <v/>
      </c>
      <c r="DC101" s="46" t="str">
        <f t="shared" si="449"/>
        <v/>
      </c>
      <c r="DD101" s="46" t="str">
        <f t="shared" si="450"/>
        <v/>
      </c>
      <c r="DE101" s="46" t="str">
        <f t="shared" si="451"/>
        <v/>
      </c>
      <c r="DF101" s="46" t="str">
        <f t="shared" si="452"/>
        <v/>
      </c>
      <c r="DG101" s="46" t="str">
        <f t="shared" si="453"/>
        <v/>
      </c>
      <c r="DH101" s="46" t="str">
        <f t="shared" si="454"/>
        <v/>
      </c>
      <c r="DI101" s="46" t="str">
        <f t="shared" si="455"/>
        <v/>
      </c>
      <c r="DJ101" s="46" t="str">
        <f t="shared" si="456"/>
        <v/>
      </c>
      <c r="DK101" s="46" t="str">
        <f t="shared" si="457"/>
        <v/>
      </c>
      <c r="DL101" s="46" t="str">
        <f t="shared" si="458"/>
        <v/>
      </c>
      <c r="DM101" s="46" t="str">
        <f t="shared" si="459"/>
        <v/>
      </c>
      <c r="DN101" s="46" t="str">
        <f t="shared" si="460"/>
        <v/>
      </c>
      <c r="DO101" s="46" t="str">
        <f t="shared" si="461"/>
        <v/>
      </c>
      <c r="DP101" s="46" t="str">
        <f t="shared" si="462"/>
        <v/>
      </c>
      <c r="DQ101" s="46" t="str">
        <f t="shared" si="463"/>
        <v/>
      </c>
      <c r="DR101" s="46" t="str">
        <f t="shared" si="464"/>
        <v/>
      </c>
      <c r="DS101" s="46" t="str">
        <f t="shared" si="465"/>
        <v/>
      </c>
      <c r="DT101" s="46" t="str">
        <f t="shared" si="466"/>
        <v/>
      </c>
      <c r="DU101" s="46" t="str">
        <f t="shared" si="467"/>
        <v/>
      </c>
      <c r="DV101" s="46" t="str">
        <f t="shared" si="468"/>
        <v/>
      </c>
      <c r="DW101" s="46" t="str">
        <f t="shared" si="469"/>
        <v/>
      </c>
      <c r="DX101" s="46" t="str">
        <f t="shared" si="470"/>
        <v/>
      </c>
      <c r="DY101" s="46" t="str">
        <f t="shared" si="471"/>
        <v/>
      </c>
      <c r="DZ101" s="46" t="str">
        <f t="shared" si="472"/>
        <v/>
      </c>
      <c r="EA101" s="46" t="str">
        <f t="shared" si="473"/>
        <v/>
      </c>
      <c r="EB101" s="46" t="str">
        <f t="shared" si="474"/>
        <v/>
      </c>
      <c r="EC101" s="46" t="str">
        <f t="shared" si="475"/>
        <v/>
      </c>
      <c r="ED101" s="46" t="str">
        <f t="shared" si="476"/>
        <v/>
      </c>
      <c r="EE101" s="46" t="str">
        <f t="shared" si="477"/>
        <v/>
      </c>
      <c r="EF101" s="46" t="str">
        <f t="shared" si="478"/>
        <v/>
      </c>
      <c r="EG101" s="46" t="str">
        <f t="shared" si="479"/>
        <v/>
      </c>
      <c r="EH101" s="46" t="str">
        <f t="shared" si="480"/>
        <v/>
      </c>
      <c r="EI101" s="46" t="str">
        <f t="shared" si="481"/>
        <v/>
      </c>
      <c r="EJ101" s="46" t="str">
        <f t="shared" si="482"/>
        <v/>
      </c>
      <c r="EK101" s="46" t="str">
        <f t="shared" si="483"/>
        <v/>
      </c>
      <c r="EL101" s="46" t="str">
        <f t="shared" si="484"/>
        <v/>
      </c>
      <c r="EM101" s="46" t="str">
        <f t="shared" si="485"/>
        <v/>
      </c>
      <c r="EN101" s="46" t="str">
        <f t="shared" si="486"/>
        <v/>
      </c>
      <c r="EO101" s="46" t="str">
        <f t="shared" si="487"/>
        <v/>
      </c>
      <c r="EP101" s="46" t="str">
        <f t="shared" si="488"/>
        <v/>
      </c>
      <c r="EQ101" s="46" t="str">
        <f t="shared" si="489"/>
        <v/>
      </c>
      <c r="ER101" s="46" t="str">
        <f t="shared" si="490"/>
        <v/>
      </c>
      <c r="ES101" s="46" t="str">
        <f t="shared" si="491"/>
        <v/>
      </c>
      <c r="ET101" s="46" t="str">
        <f t="shared" si="492"/>
        <v/>
      </c>
      <c r="EU101" s="46" t="str">
        <f t="shared" si="493"/>
        <v/>
      </c>
      <c r="EV101" s="46" t="str">
        <f t="shared" si="494"/>
        <v/>
      </c>
      <c r="EW101" s="46" t="str">
        <f t="shared" si="363"/>
        <v/>
      </c>
      <c r="EX101" s="46" t="str">
        <f t="shared" si="495"/>
        <v/>
      </c>
      <c r="EY101" s="46" t="str">
        <f t="shared" si="496"/>
        <v/>
      </c>
      <c r="EZ101" s="46" t="str">
        <f t="shared" si="497"/>
        <v/>
      </c>
      <c r="FA101" s="46" t="str">
        <f t="shared" si="498"/>
        <v/>
      </c>
      <c r="FB101" s="46" t="str">
        <f t="shared" si="499"/>
        <v/>
      </c>
      <c r="FC101" s="46" t="str">
        <f t="shared" si="500"/>
        <v/>
      </c>
      <c r="FD101" s="46" t="str">
        <f t="shared" si="501"/>
        <v/>
      </c>
      <c r="FE101" s="46" t="str">
        <f t="shared" si="502"/>
        <v/>
      </c>
      <c r="FF101" s="46" t="str">
        <f t="shared" si="503"/>
        <v/>
      </c>
      <c r="FG101" s="46" t="str">
        <f t="shared" si="504"/>
        <v/>
      </c>
      <c r="FH101" s="46" t="str">
        <f t="shared" si="505"/>
        <v/>
      </c>
      <c r="FI101" s="46" t="str">
        <f t="shared" si="506"/>
        <v/>
      </c>
      <c r="FJ101" s="46" t="str">
        <f t="shared" si="507"/>
        <v/>
      </c>
      <c r="FK101" s="46" t="str">
        <f t="shared" si="508"/>
        <v/>
      </c>
      <c r="FL101" s="46" t="str">
        <f t="shared" si="509"/>
        <v/>
      </c>
      <c r="FM101" s="46" t="str">
        <f t="shared" si="510"/>
        <v/>
      </c>
      <c r="FN101" s="46" t="str">
        <f t="shared" si="511"/>
        <v/>
      </c>
      <c r="FO101" s="46" t="str">
        <f t="shared" si="512"/>
        <v/>
      </c>
      <c r="FP101" s="46" t="str">
        <f t="shared" si="513"/>
        <v/>
      </c>
      <c r="FQ101" s="46" t="str">
        <f t="shared" si="514"/>
        <v/>
      </c>
      <c r="FR101" s="46" t="str">
        <f t="shared" si="515"/>
        <v/>
      </c>
      <c r="FS101" s="46" t="str">
        <f t="shared" si="516"/>
        <v/>
      </c>
      <c r="FT101" s="46" t="str">
        <f t="shared" si="517"/>
        <v/>
      </c>
      <c r="FU101" s="46" t="str">
        <f t="shared" si="518"/>
        <v/>
      </c>
      <c r="FV101" s="46" t="str">
        <f t="shared" si="519"/>
        <v/>
      </c>
      <c r="FW101" s="46" t="str">
        <f t="shared" si="520"/>
        <v/>
      </c>
      <c r="FX101" s="46" t="str">
        <f t="shared" si="521"/>
        <v/>
      </c>
      <c r="FY101" s="46" t="str">
        <f t="shared" si="522"/>
        <v/>
      </c>
      <c r="FZ101" s="46" t="str">
        <f t="shared" si="523"/>
        <v/>
      </c>
      <c r="GA101" s="46" t="str">
        <f t="shared" si="524"/>
        <v/>
      </c>
      <c r="GB101" s="46" t="str">
        <f t="shared" si="525"/>
        <v/>
      </c>
      <c r="GC101" s="46" t="str">
        <f t="shared" si="526"/>
        <v/>
      </c>
      <c r="GD101" s="46" t="str">
        <f t="shared" si="527"/>
        <v/>
      </c>
      <c r="GE101" s="46" t="str">
        <f t="shared" si="528"/>
        <v/>
      </c>
      <c r="GF101" s="46" t="str">
        <f t="shared" si="529"/>
        <v/>
      </c>
      <c r="GG101" s="46" t="str">
        <f t="shared" si="530"/>
        <v/>
      </c>
      <c r="GH101" s="46" t="str">
        <f t="shared" si="531"/>
        <v/>
      </c>
      <c r="GI101" s="46" t="str">
        <f t="shared" si="532"/>
        <v/>
      </c>
      <c r="GJ101" s="46" t="str">
        <f t="shared" si="533"/>
        <v/>
      </c>
      <c r="GK101" s="46" t="str">
        <f t="shared" si="534"/>
        <v/>
      </c>
      <c r="GL101" s="46" t="str">
        <f t="shared" si="535"/>
        <v/>
      </c>
      <c r="GM101" s="46" t="str">
        <f t="shared" si="536"/>
        <v/>
      </c>
      <c r="GN101" s="46" t="str">
        <f t="shared" si="537"/>
        <v/>
      </c>
      <c r="GO101" s="46" t="str">
        <f t="shared" si="538"/>
        <v/>
      </c>
      <c r="GP101" s="46" t="str">
        <f t="shared" si="539"/>
        <v/>
      </c>
      <c r="GQ101" s="46" t="str">
        <f t="shared" si="540"/>
        <v/>
      </c>
      <c r="GR101" s="46" t="str">
        <f t="shared" si="541"/>
        <v/>
      </c>
      <c r="GS101" s="46" t="str">
        <f t="shared" si="542"/>
        <v/>
      </c>
      <c r="GT101" s="46" t="str">
        <f t="shared" si="543"/>
        <v/>
      </c>
      <c r="GU101" s="46" t="str">
        <f t="shared" si="544"/>
        <v/>
      </c>
      <c r="GV101" s="46" t="str">
        <f t="shared" si="545"/>
        <v/>
      </c>
      <c r="GW101" s="46" t="str">
        <f t="shared" si="546"/>
        <v/>
      </c>
      <c r="GX101" s="46" t="str">
        <f t="shared" si="547"/>
        <v/>
      </c>
      <c r="GY101" s="46" t="str">
        <f t="shared" si="548"/>
        <v/>
      </c>
      <c r="GZ101" s="46" t="str">
        <f t="shared" si="549"/>
        <v/>
      </c>
      <c r="HA101" s="46" t="str">
        <f t="shared" si="550"/>
        <v/>
      </c>
      <c r="HB101" s="46" t="str">
        <f t="shared" si="551"/>
        <v/>
      </c>
      <c r="HC101" s="46" t="str">
        <f t="shared" si="552"/>
        <v/>
      </c>
      <c r="HD101" s="46" t="str">
        <f t="shared" si="553"/>
        <v/>
      </c>
      <c r="HE101" s="46" t="str">
        <f t="shared" si="554"/>
        <v/>
      </c>
      <c r="HF101" s="46" t="str">
        <f t="shared" si="555"/>
        <v/>
      </c>
      <c r="HG101" s="46" t="str">
        <f t="shared" si="556"/>
        <v/>
      </c>
      <c r="HH101" s="46" t="str">
        <f t="shared" si="557"/>
        <v/>
      </c>
      <c r="HI101" s="46" t="str">
        <f t="shared" si="364"/>
        <v/>
      </c>
      <c r="HJ101" s="46" t="str">
        <f t="shared" si="582"/>
        <v/>
      </c>
      <c r="HK101" s="46" t="str">
        <f t="shared" si="583"/>
        <v/>
      </c>
      <c r="HL101" s="46" t="str">
        <f t="shared" si="584"/>
        <v/>
      </c>
      <c r="HM101" s="46" t="str">
        <f t="shared" si="585"/>
        <v/>
      </c>
      <c r="HN101" s="46" t="str">
        <f t="shared" si="586"/>
        <v/>
      </c>
      <c r="HO101" s="46" t="str">
        <f t="shared" si="587"/>
        <v/>
      </c>
      <c r="HP101" s="46" t="str">
        <f t="shared" si="588"/>
        <v/>
      </c>
      <c r="HQ101" s="146" t="e">
        <f t="shared" si="348"/>
        <v>#N/A</v>
      </c>
      <c r="HR101" s="146" t="e">
        <f t="shared" si="602"/>
        <v>#N/A</v>
      </c>
      <c r="HS101" s="146" t="e">
        <f t="shared" si="602"/>
        <v>#N/A</v>
      </c>
      <c r="HT101" s="146" t="e">
        <f t="shared" si="602"/>
        <v>#N/A</v>
      </c>
      <c r="HU101" s="146" t="e">
        <f t="shared" si="615"/>
        <v>#N/A</v>
      </c>
      <c r="HV101" s="146" t="e">
        <f t="shared" si="615"/>
        <v>#N/A</v>
      </c>
      <c r="HW101" s="146" t="e">
        <f t="shared" si="615"/>
        <v>#N/A</v>
      </c>
      <c r="HX101" s="146" t="e">
        <f t="shared" si="615"/>
        <v>#N/A</v>
      </c>
      <c r="HY101" s="146" t="e">
        <f t="shared" si="615"/>
        <v>#N/A</v>
      </c>
      <c r="HZ101" s="146" t="e">
        <f t="shared" si="615"/>
        <v>#N/A</v>
      </c>
      <c r="IA101" s="146" t="e">
        <f t="shared" si="615"/>
        <v>#N/A</v>
      </c>
      <c r="IB101" s="146" t="e">
        <f t="shared" si="615"/>
        <v>#N/A</v>
      </c>
      <c r="IC101" s="146" t="e">
        <f t="shared" si="615"/>
        <v>#N/A</v>
      </c>
      <c r="ID101" s="146" t="e">
        <f t="shared" si="615"/>
        <v>#N/A</v>
      </c>
      <c r="IE101" s="146" t="e">
        <f t="shared" si="615"/>
        <v>#N/A</v>
      </c>
      <c r="IF101" s="146" t="e">
        <f t="shared" si="615"/>
        <v>#N/A</v>
      </c>
      <c r="IG101" s="146" t="e">
        <f t="shared" si="615"/>
        <v>#N/A</v>
      </c>
      <c r="IH101" s="146" t="e">
        <f t="shared" si="615"/>
        <v>#N/A</v>
      </c>
      <c r="II101" s="146" t="e">
        <f t="shared" si="615"/>
        <v>#N/A</v>
      </c>
      <c r="IJ101" s="146" t="e">
        <f t="shared" si="610"/>
        <v>#N/A</v>
      </c>
      <c r="IK101" s="146" t="e">
        <f t="shared" si="610"/>
        <v>#N/A</v>
      </c>
      <c r="IL101" s="146" t="e">
        <f t="shared" si="610"/>
        <v>#N/A</v>
      </c>
      <c r="IM101" s="146" t="e">
        <f t="shared" si="610"/>
        <v>#N/A</v>
      </c>
      <c r="IN101" s="146" t="e">
        <f t="shared" si="610"/>
        <v>#N/A</v>
      </c>
      <c r="IO101" s="146" t="e">
        <f t="shared" si="610"/>
        <v>#N/A</v>
      </c>
      <c r="IP101" s="146" t="e">
        <f t="shared" si="610"/>
        <v>#N/A</v>
      </c>
      <c r="IQ101" s="146" t="e">
        <f t="shared" si="610"/>
        <v>#N/A</v>
      </c>
      <c r="IR101" s="146" t="e">
        <f t="shared" si="610"/>
        <v>#N/A</v>
      </c>
      <c r="IS101" s="146" t="e">
        <f t="shared" si="610"/>
        <v>#N/A</v>
      </c>
      <c r="IT101" s="146" t="e">
        <f t="shared" si="610"/>
        <v>#N/A</v>
      </c>
      <c r="IU101" s="146" t="e">
        <f t="shared" si="610"/>
        <v>#N/A</v>
      </c>
      <c r="IV101" s="146" t="e">
        <f t="shared" si="610"/>
        <v>#N/A</v>
      </c>
      <c r="IW101" s="146" t="e">
        <f t="shared" si="610"/>
        <v>#N/A</v>
      </c>
      <c r="IX101" s="146" t="e">
        <f t="shared" si="610"/>
        <v>#N/A</v>
      </c>
      <c r="IY101" s="146" t="e">
        <f t="shared" si="606"/>
        <v>#N/A</v>
      </c>
      <c r="IZ101" s="146" t="e">
        <f t="shared" si="606"/>
        <v>#N/A</v>
      </c>
      <c r="JA101" s="146" t="e">
        <f t="shared" si="606"/>
        <v>#N/A</v>
      </c>
      <c r="JB101" s="146" t="e">
        <f t="shared" si="606"/>
        <v>#N/A</v>
      </c>
      <c r="JC101" s="146" t="e">
        <f t="shared" si="606"/>
        <v>#N/A</v>
      </c>
      <c r="JD101" s="146" t="e">
        <f t="shared" si="606"/>
        <v>#N/A</v>
      </c>
      <c r="JE101" s="146" t="e">
        <f t="shared" si="606"/>
        <v>#N/A</v>
      </c>
      <c r="JF101" s="146" t="e">
        <f t="shared" si="606"/>
        <v>#N/A</v>
      </c>
      <c r="JG101" s="146" t="e">
        <f t="shared" si="606"/>
        <v>#N/A</v>
      </c>
      <c r="JH101" s="146" t="e">
        <f t="shared" si="606"/>
        <v>#N/A</v>
      </c>
      <c r="JI101" s="146" t="e">
        <f t="shared" si="606"/>
        <v>#N/A</v>
      </c>
      <c r="JJ101" s="146" t="e">
        <f t="shared" si="606"/>
        <v>#N/A</v>
      </c>
      <c r="JK101" s="146" t="e">
        <f t="shared" si="606"/>
        <v>#N/A</v>
      </c>
      <c r="JL101" s="146" t="e">
        <f t="shared" si="606"/>
        <v>#N/A</v>
      </c>
      <c r="JM101" s="146" t="e">
        <f t="shared" si="606"/>
        <v>#N/A</v>
      </c>
      <c r="JN101" s="146" t="e">
        <f t="shared" ref="JN101:KB103" si="623">IF(ISNONTEXT($K101),_xlfn.LOGNORM.DIST(BU101,LN($G101),LN($K101),FALSE),NA())</f>
        <v>#N/A</v>
      </c>
      <c r="JO101" s="146" t="e">
        <f t="shared" si="623"/>
        <v>#N/A</v>
      </c>
      <c r="JP101" s="146" t="e">
        <f t="shared" si="623"/>
        <v>#N/A</v>
      </c>
      <c r="JQ101" s="146" t="e">
        <f t="shared" si="623"/>
        <v>#N/A</v>
      </c>
      <c r="JR101" s="146" t="e">
        <f t="shared" si="623"/>
        <v>#N/A</v>
      </c>
      <c r="JS101" s="146" t="e">
        <f t="shared" si="623"/>
        <v>#N/A</v>
      </c>
      <c r="JT101" s="146" t="e">
        <f t="shared" si="623"/>
        <v>#N/A</v>
      </c>
      <c r="JU101" s="146" t="e">
        <f t="shared" si="623"/>
        <v>#N/A</v>
      </c>
      <c r="JV101" s="146" t="e">
        <f t="shared" si="623"/>
        <v>#N/A</v>
      </c>
      <c r="JW101" s="146" t="e">
        <f t="shared" si="623"/>
        <v>#N/A</v>
      </c>
      <c r="JX101" s="146" t="e">
        <f t="shared" si="623"/>
        <v>#N/A</v>
      </c>
      <c r="JY101" s="146" t="e">
        <f t="shared" si="623"/>
        <v>#N/A</v>
      </c>
      <c r="JZ101" s="146" t="e">
        <f t="shared" si="623"/>
        <v>#N/A</v>
      </c>
      <c r="KA101" s="146" t="e">
        <f t="shared" si="623"/>
        <v>#N/A</v>
      </c>
      <c r="KB101" s="146" t="e">
        <f t="shared" si="623"/>
        <v>#N/A</v>
      </c>
      <c r="KC101" s="146" t="e">
        <f t="shared" si="365"/>
        <v>#N/A</v>
      </c>
      <c r="KD101" s="146" t="e">
        <f t="shared" si="603"/>
        <v>#N/A</v>
      </c>
      <c r="KE101" s="146" t="e">
        <f t="shared" si="603"/>
        <v>#N/A</v>
      </c>
      <c r="KF101" s="146" t="e">
        <f t="shared" si="603"/>
        <v>#N/A</v>
      </c>
      <c r="KG101" s="146" t="e">
        <f t="shared" si="616"/>
        <v>#N/A</v>
      </c>
      <c r="KH101" s="146" t="e">
        <f t="shared" si="616"/>
        <v>#N/A</v>
      </c>
      <c r="KI101" s="146" t="e">
        <f t="shared" si="616"/>
        <v>#N/A</v>
      </c>
      <c r="KJ101" s="146" t="e">
        <f t="shared" si="616"/>
        <v>#N/A</v>
      </c>
      <c r="KK101" s="146" t="e">
        <f t="shared" si="616"/>
        <v>#N/A</v>
      </c>
      <c r="KL101" s="146" t="e">
        <f t="shared" si="616"/>
        <v>#N/A</v>
      </c>
      <c r="KM101" s="146" t="e">
        <f t="shared" si="616"/>
        <v>#N/A</v>
      </c>
      <c r="KN101" s="146" t="e">
        <f t="shared" si="616"/>
        <v>#N/A</v>
      </c>
      <c r="KO101" s="146" t="e">
        <f t="shared" si="616"/>
        <v>#N/A</v>
      </c>
      <c r="KP101" s="146" t="e">
        <f t="shared" si="616"/>
        <v>#N/A</v>
      </c>
      <c r="KQ101" s="146" t="e">
        <f t="shared" si="616"/>
        <v>#N/A</v>
      </c>
      <c r="KR101" s="146" t="e">
        <f t="shared" si="616"/>
        <v>#N/A</v>
      </c>
      <c r="KS101" s="146" t="e">
        <f t="shared" si="616"/>
        <v>#N/A</v>
      </c>
      <c r="KT101" s="146" t="e">
        <f t="shared" si="616"/>
        <v>#N/A</v>
      </c>
      <c r="KU101" s="146" t="e">
        <f t="shared" si="616"/>
        <v>#N/A</v>
      </c>
      <c r="KV101" s="146" t="e">
        <f t="shared" si="611"/>
        <v>#N/A</v>
      </c>
      <c r="KW101" s="146" t="e">
        <f t="shared" si="611"/>
        <v>#N/A</v>
      </c>
      <c r="KX101" s="146" t="e">
        <f t="shared" si="611"/>
        <v>#N/A</v>
      </c>
      <c r="KY101" s="146" t="e">
        <f t="shared" si="611"/>
        <v>#N/A</v>
      </c>
      <c r="KZ101" s="146" t="e">
        <f t="shared" si="611"/>
        <v>#N/A</v>
      </c>
      <c r="LA101" s="146" t="e">
        <f t="shared" si="611"/>
        <v>#N/A</v>
      </c>
      <c r="LB101" s="146" t="e">
        <f t="shared" si="611"/>
        <v>#N/A</v>
      </c>
      <c r="LC101" s="146" t="e">
        <f t="shared" si="611"/>
        <v>#N/A</v>
      </c>
      <c r="LD101" s="146" t="e">
        <f t="shared" si="611"/>
        <v>#N/A</v>
      </c>
      <c r="LE101" s="146" t="e">
        <f t="shared" si="611"/>
        <v>#N/A</v>
      </c>
      <c r="LF101" s="146" t="e">
        <f t="shared" si="611"/>
        <v>#N/A</v>
      </c>
      <c r="LG101" s="146" t="e">
        <f t="shared" si="611"/>
        <v>#N/A</v>
      </c>
      <c r="LH101" s="146" t="e">
        <f t="shared" si="611"/>
        <v>#N/A</v>
      </c>
      <c r="LI101" s="146" t="e">
        <f t="shared" si="611"/>
        <v>#N/A</v>
      </c>
      <c r="LJ101" s="146" t="e">
        <f t="shared" si="611"/>
        <v>#N/A</v>
      </c>
      <c r="LK101" s="146" t="e">
        <f t="shared" si="607"/>
        <v>#N/A</v>
      </c>
      <c r="LL101" s="146" t="e">
        <f t="shared" si="607"/>
        <v>#N/A</v>
      </c>
      <c r="LM101" s="146" t="e">
        <f t="shared" si="607"/>
        <v>#N/A</v>
      </c>
      <c r="LN101" s="146" t="e">
        <f t="shared" si="607"/>
        <v>#N/A</v>
      </c>
      <c r="LO101" s="146" t="e">
        <f t="shared" si="607"/>
        <v>#N/A</v>
      </c>
      <c r="LP101" s="146" t="e">
        <f t="shared" si="607"/>
        <v>#N/A</v>
      </c>
      <c r="LQ101" s="146" t="e">
        <f t="shared" si="607"/>
        <v>#N/A</v>
      </c>
      <c r="LR101" s="146" t="e">
        <f t="shared" si="607"/>
        <v>#N/A</v>
      </c>
      <c r="LS101" s="146" t="e">
        <f t="shared" si="607"/>
        <v>#N/A</v>
      </c>
      <c r="LT101" s="146" t="e">
        <f t="shared" si="607"/>
        <v>#N/A</v>
      </c>
      <c r="LU101" s="146" t="e">
        <f t="shared" si="607"/>
        <v>#N/A</v>
      </c>
      <c r="LV101" s="146" t="e">
        <f t="shared" si="607"/>
        <v>#N/A</v>
      </c>
      <c r="LW101" s="146" t="e">
        <f t="shared" si="607"/>
        <v>#N/A</v>
      </c>
      <c r="LX101" s="146" t="e">
        <f t="shared" si="607"/>
        <v>#N/A</v>
      </c>
      <c r="LY101" s="146" t="e">
        <f t="shared" si="607"/>
        <v>#N/A</v>
      </c>
      <c r="LZ101" s="146" t="e">
        <f t="shared" ref="LZ101:MN103" si="624">IF(ISNONTEXT($K101),_xlfn.LOGNORM.DIST(EG101,LN($G101),LN($K101),FALSE),NA())</f>
        <v>#N/A</v>
      </c>
      <c r="MA101" s="146" t="e">
        <f t="shared" si="624"/>
        <v>#N/A</v>
      </c>
      <c r="MB101" s="146" t="e">
        <f t="shared" si="624"/>
        <v>#N/A</v>
      </c>
      <c r="MC101" s="146" t="e">
        <f t="shared" si="624"/>
        <v>#N/A</v>
      </c>
      <c r="MD101" s="146" t="e">
        <f t="shared" si="624"/>
        <v>#N/A</v>
      </c>
      <c r="ME101" s="146" t="e">
        <f t="shared" si="624"/>
        <v>#N/A</v>
      </c>
      <c r="MF101" s="146" t="e">
        <f t="shared" si="624"/>
        <v>#N/A</v>
      </c>
      <c r="MG101" s="146" t="e">
        <f t="shared" si="624"/>
        <v>#N/A</v>
      </c>
      <c r="MH101" s="146" t="e">
        <f t="shared" si="624"/>
        <v>#N/A</v>
      </c>
      <c r="MI101" s="146" t="e">
        <f t="shared" si="624"/>
        <v>#N/A</v>
      </c>
      <c r="MJ101" s="146" t="e">
        <f t="shared" si="624"/>
        <v>#N/A</v>
      </c>
      <c r="MK101" s="146" t="e">
        <f t="shared" si="624"/>
        <v>#N/A</v>
      </c>
      <c r="ML101" s="146" t="e">
        <f t="shared" si="624"/>
        <v>#N/A</v>
      </c>
      <c r="MM101" s="146" t="e">
        <f t="shared" si="624"/>
        <v>#N/A</v>
      </c>
      <c r="MN101" s="146" t="e">
        <f t="shared" si="624"/>
        <v>#N/A</v>
      </c>
      <c r="MO101" s="146" t="e">
        <f t="shared" si="366"/>
        <v>#N/A</v>
      </c>
      <c r="MP101" s="146" t="e">
        <f t="shared" si="604"/>
        <v>#N/A</v>
      </c>
      <c r="MQ101" s="146" t="e">
        <f t="shared" si="604"/>
        <v>#N/A</v>
      </c>
      <c r="MR101" s="146" t="e">
        <f t="shared" si="604"/>
        <v>#N/A</v>
      </c>
      <c r="MS101" s="146" t="e">
        <f t="shared" si="617"/>
        <v>#N/A</v>
      </c>
      <c r="MT101" s="146" t="e">
        <f t="shared" si="617"/>
        <v>#N/A</v>
      </c>
      <c r="MU101" s="146" t="e">
        <f t="shared" si="617"/>
        <v>#N/A</v>
      </c>
      <c r="MV101" s="146" t="e">
        <f t="shared" si="617"/>
        <v>#N/A</v>
      </c>
      <c r="MW101" s="146" t="e">
        <f t="shared" si="617"/>
        <v>#N/A</v>
      </c>
      <c r="MX101" s="146" t="e">
        <f t="shared" si="617"/>
        <v>#N/A</v>
      </c>
      <c r="MY101" s="146" t="e">
        <f t="shared" si="617"/>
        <v>#N/A</v>
      </c>
      <c r="MZ101" s="146" t="e">
        <f t="shared" si="617"/>
        <v>#N/A</v>
      </c>
      <c r="NA101" s="146" t="e">
        <f t="shared" si="617"/>
        <v>#N/A</v>
      </c>
      <c r="NB101" s="146" t="e">
        <f t="shared" si="617"/>
        <v>#N/A</v>
      </c>
      <c r="NC101" s="146" t="e">
        <f t="shared" si="617"/>
        <v>#N/A</v>
      </c>
      <c r="ND101" s="146" t="e">
        <f t="shared" si="617"/>
        <v>#N/A</v>
      </c>
      <c r="NE101" s="146" t="e">
        <f t="shared" si="617"/>
        <v>#N/A</v>
      </c>
      <c r="NF101" s="146" t="e">
        <f t="shared" si="617"/>
        <v>#N/A</v>
      </c>
      <c r="NG101" s="146" t="e">
        <f t="shared" si="617"/>
        <v>#N/A</v>
      </c>
      <c r="NH101" s="146" t="e">
        <f t="shared" si="612"/>
        <v>#N/A</v>
      </c>
      <c r="NI101" s="146" t="e">
        <f t="shared" si="612"/>
        <v>#N/A</v>
      </c>
      <c r="NJ101" s="146" t="e">
        <f t="shared" si="612"/>
        <v>#N/A</v>
      </c>
      <c r="NK101" s="146" t="e">
        <f t="shared" si="612"/>
        <v>#N/A</v>
      </c>
      <c r="NL101" s="146" t="e">
        <f t="shared" si="612"/>
        <v>#N/A</v>
      </c>
      <c r="NM101" s="146" t="e">
        <f t="shared" si="612"/>
        <v>#N/A</v>
      </c>
      <c r="NN101" s="146" t="e">
        <f t="shared" si="612"/>
        <v>#N/A</v>
      </c>
      <c r="NO101" s="146" t="e">
        <f t="shared" si="612"/>
        <v>#N/A</v>
      </c>
      <c r="NP101" s="146" t="e">
        <f t="shared" si="612"/>
        <v>#N/A</v>
      </c>
      <c r="NQ101" s="146" t="e">
        <f t="shared" si="612"/>
        <v>#N/A</v>
      </c>
      <c r="NR101" s="146" t="e">
        <f t="shared" si="612"/>
        <v>#N/A</v>
      </c>
      <c r="NS101" s="146" t="e">
        <f t="shared" si="612"/>
        <v>#N/A</v>
      </c>
      <c r="NT101" s="146" t="e">
        <f t="shared" si="612"/>
        <v>#N/A</v>
      </c>
      <c r="NU101" s="146" t="e">
        <f t="shared" si="612"/>
        <v>#N/A</v>
      </c>
      <c r="NV101" s="146" t="e">
        <f t="shared" si="612"/>
        <v>#N/A</v>
      </c>
      <c r="NW101" s="146" t="e">
        <f t="shared" si="608"/>
        <v>#N/A</v>
      </c>
      <c r="NX101" s="146" t="e">
        <f t="shared" si="608"/>
        <v>#N/A</v>
      </c>
      <c r="NY101" s="146" t="e">
        <f t="shared" si="608"/>
        <v>#N/A</v>
      </c>
      <c r="NZ101" s="146" t="e">
        <f t="shared" si="608"/>
        <v>#N/A</v>
      </c>
      <c r="OA101" s="146" t="e">
        <f t="shared" si="608"/>
        <v>#N/A</v>
      </c>
      <c r="OB101" s="146" t="e">
        <f t="shared" si="608"/>
        <v>#N/A</v>
      </c>
      <c r="OC101" s="146" t="e">
        <f t="shared" si="608"/>
        <v>#N/A</v>
      </c>
      <c r="OD101" s="146" t="e">
        <f t="shared" si="608"/>
        <v>#N/A</v>
      </c>
      <c r="OE101" s="146" t="e">
        <f t="shared" si="608"/>
        <v>#N/A</v>
      </c>
      <c r="OF101" s="146" t="e">
        <f t="shared" si="608"/>
        <v>#N/A</v>
      </c>
      <c r="OG101" s="146" t="e">
        <f t="shared" si="608"/>
        <v>#N/A</v>
      </c>
      <c r="OH101" s="146" t="e">
        <f t="shared" si="608"/>
        <v>#N/A</v>
      </c>
      <c r="OI101" s="146" t="e">
        <f t="shared" si="608"/>
        <v>#N/A</v>
      </c>
      <c r="OJ101" s="146" t="e">
        <f t="shared" si="608"/>
        <v>#N/A</v>
      </c>
      <c r="OK101" s="146" t="e">
        <f t="shared" si="608"/>
        <v>#N/A</v>
      </c>
      <c r="OL101" s="146" t="e">
        <f t="shared" ref="OL101:OZ103" si="625">IF(ISNONTEXT($K101),_xlfn.LOGNORM.DIST(GS101,LN($G101),LN($K101),FALSE),NA())</f>
        <v>#N/A</v>
      </c>
      <c r="OM101" s="146" t="e">
        <f t="shared" si="625"/>
        <v>#N/A</v>
      </c>
      <c r="ON101" s="146" t="e">
        <f t="shared" si="625"/>
        <v>#N/A</v>
      </c>
      <c r="OO101" s="146" t="e">
        <f t="shared" si="625"/>
        <v>#N/A</v>
      </c>
      <c r="OP101" s="146" t="e">
        <f t="shared" si="625"/>
        <v>#N/A</v>
      </c>
      <c r="OQ101" s="146" t="e">
        <f t="shared" si="625"/>
        <v>#N/A</v>
      </c>
      <c r="OR101" s="146" t="e">
        <f t="shared" si="625"/>
        <v>#N/A</v>
      </c>
      <c r="OS101" s="146" t="e">
        <f t="shared" si="625"/>
        <v>#N/A</v>
      </c>
      <c r="OT101" s="146" t="e">
        <f t="shared" si="625"/>
        <v>#N/A</v>
      </c>
      <c r="OU101" s="146" t="e">
        <f t="shared" si="625"/>
        <v>#N/A</v>
      </c>
      <c r="OV101" s="146" t="e">
        <f t="shared" si="625"/>
        <v>#N/A</v>
      </c>
      <c r="OW101" s="146" t="e">
        <f t="shared" si="625"/>
        <v>#N/A</v>
      </c>
      <c r="OX101" s="146" t="e">
        <f t="shared" si="625"/>
        <v>#N/A</v>
      </c>
      <c r="OY101" s="146" t="e">
        <f t="shared" si="625"/>
        <v>#N/A</v>
      </c>
      <c r="OZ101" s="146" t="e">
        <f t="shared" si="625"/>
        <v>#N/A</v>
      </c>
      <c r="PA101" s="146" t="e">
        <f t="shared" si="367"/>
        <v>#N/A</v>
      </c>
      <c r="PB101" s="146" t="e">
        <f t="shared" si="621"/>
        <v>#N/A</v>
      </c>
      <c r="PC101" s="146" t="e">
        <f t="shared" si="621"/>
        <v>#N/A</v>
      </c>
      <c r="PD101" s="146" t="e">
        <f t="shared" si="621"/>
        <v>#N/A</v>
      </c>
      <c r="PE101" s="146" t="e">
        <f t="shared" si="621"/>
        <v>#N/A</v>
      </c>
      <c r="PF101" s="146" t="e">
        <f t="shared" si="621"/>
        <v>#N/A</v>
      </c>
      <c r="PG101" s="146" t="e">
        <f t="shared" si="621"/>
        <v>#N/A</v>
      </c>
      <c r="PH101" s="146" t="e">
        <f t="shared" si="621"/>
        <v>#N/A</v>
      </c>
      <c r="PI101" s="146" t="e">
        <f t="shared" si="621"/>
        <v>#N/A</v>
      </c>
    </row>
    <row r="102" spans="1:425" hidden="1" x14ac:dyDescent="0.45">
      <c r="A102" s="4">
        <v>99</v>
      </c>
      <c r="B102" s="319" t="str">
        <f>IFERROR(_xlfn.LOGNORM.INV(VLookups!$B$22,LN($G102),LN($K102)),"")</f>
        <v/>
      </c>
      <c r="C102" s="81"/>
      <c r="D102" s="319" t="str">
        <f>IFERROR(_xlfn.LOGNORM.INV(VLookups!$B$23,LN($G102),LN($K102)),"")</f>
        <v/>
      </c>
      <c r="E102" s="32" t="str">
        <f t="shared" si="350"/>
        <v/>
      </c>
      <c r="F102" s="32" t="str">
        <f t="shared" si="351"/>
        <v/>
      </c>
      <c r="G102" s="65" t="str">
        <f>IF(AND(C102&gt;0,NOT(ISBLANK(H102))),IF(VLOOKUP($C$3,VLookups!$A$17:$B$18,2,FALSE),C102*VLOOKUP(H102,VLookups!$A$4:$B$13,2,FALSE),C102),"")</f>
        <v/>
      </c>
      <c r="H102" s="21"/>
      <c r="I102" s="53"/>
      <c r="J102" s="237"/>
      <c r="K102" s="320" t="str">
        <f>IF(C102&gt;0,IF(ISBLANK(J102),IF(ISBLANK(H102),"",VLOOKUP(H102,VLookups!$A$4:$C$13,3,FALSE)),J102),"")</f>
        <v/>
      </c>
      <c r="L102" s="320" t="str">
        <f t="shared" si="352"/>
        <v/>
      </c>
      <c r="M102" s="67" t="str">
        <f t="shared" si="353"/>
        <v/>
      </c>
      <c r="N102" s="81"/>
      <c r="O102" s="230" t="str">
        <f>IF(AND(N102&gt;0,C102&gt;0,NOT(K102="")),ABS(VLOOKUP($N$1,VLookups!$A$27:$B$28,2,FALSE)-_xlfn.LOGNORM.DIST(N102,LN(G102),LN(K102),TRUE)),"")</f>
        <v/>
      </c>
      <c r="P102" s="80" t="str">
        <f>IF(AND($B102&gt;0,$C102&gt;0,$D102&gt;0,NOT(ISBLANK($H102))),_xlfn.LOGNORM.INV(ABS(VLOOKUP($N$1,VLookups!$A$27:$B$28,2,FALSE)-P$3),LN($G102),LN($K102)),"")</f>
        <v/>
      </c>
      <c r="Q102" s="79" t="str">
        <f>IF(AND($B102&gt;0,$C102&gt;0,$D102&gt;0,NOT(ISBLANK($H102))),_xlfn.LOGNORM.INV(ABS(VLOOKUP($N$1,VLookups!$A$27:$B$28,2,FALSE)-Q$3),LN($G102),LN($K102)),"")</f>
        <v/>
      </c>
      <c r="R102" s="80" t="str">
        <f>IF(AND($B102&gt;0,$C102&gt;0,$D102&gt;0,NOT(ISBLANK($H102))),_xlfn.LOGNORM.INV(ABS(VLOOKUP($N$1,VLookups!$A$27:$B$28,2,FALSE)-R$3),LN($G102),LN($K102)),"")</f>
        <v/>
      </c>
      <c r="S102" s="79" t="str">
        <f>IF(AND($B102&gt;0,$C102&gt;0,$D102&gt;0,NOT(ISBLANK($H102))),_xlfn.LOGNORM.INV(ABS(VLOOKUP($N$1,VLookups!$A$27:$B$28,2,FALSE)-S$3),LN($G102),LN($K102)),"")</f>
        <v/>
      </c>
      <c r="T102" s="80" t="str">
        <f>IF(AND($B102&gt;0,$C102&gt;0,$D102&gt;0,NOT(ISBLANK($H102))),_xlfn.LOGNORM.INV(ABS(VLOOKUP($N$1,VLookups!$A$27:$B$28,2,FALSE)-T$3),LN($G102),LN($K102)),"")</f>
        <v/>
      </c>
      <c r="U102" s="79" t="str">
        <f>IF(AND($B102&gt;0,$C102&gt;0,$D102&gt;0,NOT(ISBLANK($H102))),_xlfn.LOGNORM.INV(ABS(VLOOKUP($N$1,VLookups!$A$27:$B$28,2,FALSE)-U$3),LN($G102),LN($K102)),"")</f>
        <v/>
      </c>
      <c r="V102" s="5"/>
      <c r="W102" s="145" t="str">
        <f t="shared" si="354"/>
        <v/>
      </c>
      <c r="X102" s="145" t="str">
        <f t="shared" si="355"/>
        <v/>
      </c>
      <c r="Y102" s="46" t="str">
        <f t="shared" ref="Y102" si="626">IF(ISNONTEXT($W102),X102+$W102,"")</f>
        <v/>
      </c>
      <c r="Z102" s="46" t="str">
        <f t="shared" si="369"/>
        <v/>
      </c>
      <c r="AA102" s="46" t="str">
        <f t="shared" si="370"/>
        <v/>
      </c>
      <c r="AB102" s="46" t="str">
        <f t="shared" si="371"/>
        <v/>
      </c>
      <c r="AC102" s="46" t="str">
        <f t="shared" si="372"/>
        <v/>
      </c>
      <c r="AD102" s="46" t="str">
        <f t="shared" si="373"/>
        <v/>
      </c>
      <c r="AE102" s="46" t="str">
        <f t="shared" si="374"/>
        <v/>
      </c>
      <c r="AF102" s="46" t="str">
        <f t="shared" si="375"/>
        <v/>
      </c>
      <c r="AG102" s="46" t="str">
        <f t="shared" si="376"/>
        <v/>
      </c>
      <c r="AH102" s="46" t="str">
        <f t="shared" si="377"/>
        <v/>
      </c>
      <c r="AI102" s="46" t="str">
        <f t="shared" si="378"/>
        <v/>
      </c>
      <c r="AJ102" s="46" t="str">
        <f t="shared" si="379"/>
        <v/>
      </c>
      <c r="AK102" s="46" t="str">
        <f t="shared" si="380"/>
        <v/>
      </c>
      <c r="AL102" s="46" t="str">
        <f t="shared" si="381"/>
        <v/>
      </c>
      <c r="AM102" s="46" t="str">
        <f t="shared" si="382"/>
        <v/>
      </c>
      <c r="AN102" s="46" t="str">
        <f t="shared" si="383"/>
        <v/>
      </c>
      <c r="AO102" s="46" t="str">
        <f t="shared" si="384"/>
        <v/>
      </c>
      <c r="AP102" s="46" t="str">
        <f t="shared" si="385"/>
        <v/>
      </c>
      <c r="AQ102" s="46" t="str">
        <f t="shared" si="386"/>
        <v/>
      </c>
      <c r="AR102" s="46" t="str">
        <f t="shared" si="387"/>
        <v/>
      </c>
      <c r="AS102" s="46" t="str">
        <f t="shared" si="388"/>
        <v/>
      </c>
      <c r="AT102" s="46" t="str">
        <f t="shared" si="389"/>
        <v/>
      </c>
      <c r="AU102" s="46" t="str">
        <f t="shared" si="390"/>
        <v/>
      </c>
      <c r="AV102" s="46" t="str">
        <f t="shared" si="391"/>
        <v/>
      </c>
      <c r="AW102" s="46" t="str">
        <f t="shared" si="392"/>
        <v/>
      </c>
      <c r="AX102" s="46" t="str">
        <f t="shared" si="393"/>
        <v/>
      </c>
      <c r="AY102" s="46" t="str">
        <f t="shared" si="394"/>
        <v/>
      </c>
      <c r="AZ102" s="46" t="str">
        <f t="shared" si="395"/>
        <v/>
      </c>
      <c r="BA102" s="46" t="str">
        <f t="shared" si="396"/>
        <v/>
      </c>
      <c r="BB102" s="46" t="str">
        <f t="shared" si="397"/>
        <v/>
      </c>
      <c r="BC102" s="46" t="str">
        <f t="shared" si="398"/>
        <v/>
      </c>
      <c r="BD102" s="46" t="str">
        <f t="shared" si="399"/>
        <v/>
      </c>
      <c r="BE102" s="46" t="str">
        <f t="shared" si="400"/>
        <v/>
      </c>
      <c r="BF102" s="46" t="str">
        <f t="shared" si="401"/>
        <v/>
      </c>
      <c r="BG102" s="46" t="str">
        <f t="shared" si="402"/>
        <v/>
      </c>
      <c r="BH102" s="46" t="str">
        <f t="shared" si="403"/>
        <v/>
      </c>
      <c r="BI102" s="46" t="str">
        <f t="shared" si="404"/>
        <v/>
      </c>
      <c r="BJ102" s="46" t="str">
        <f t="shared" si="405"/>
        <v/>
      </c>
      <c r="BK102" s="46" t="str">
        <f t="shared" si="406"/>
        <v/>
      </c>
      <c r="BL102" s="46" t="str">
        <f t="shared" si="407"/>
        <v/>
      </c>
      <c r="BM102" s="46" t="str">
        <f t="shared" si="408"/>
        <v/>
      </c>
      <c r="BN102" s="46" t="str">
        <f t="shared" si="409"/>
        <v/>
      </c>
      <c r="BO102" s="46" t="str">
        <f t="shared" si="410"/>
        <v/>
      </c>
      <c r="BP102" s="46" t="str">
        <f t="shared" si="411"/>
        <v/>
      </c>
      <c r="BQ102" s="46" t="str">
        <f t="shared" si="412"/>
        <v/>
      </c>
      <c r="BR102" s="46" t="str">
        <f t="shared" si="413"/>
        <v/>
      </c>
      <c r="BS102" s="46" t="str">
        <f t="shared" si="414"/>
        <v/>
      </c>
      <c r="BT102" s="46" t="str">
        <f t="shared" si="415"/>
        <v/>
      </c>
      <c r="BU102" s="46" t="str">
        <f t="shared" si="416"/>
        <v/>
      </c>
      <c r="BV102" s="46" t="str">
        <f t="shared" si="417"/>
        <v/>
      </c>
      <c r="BW102" s="46" t="str">
        <f t="shared" si="418"/>
        <v/>
      </c>
      <c r="BX102" s="46" t="str">
        <f t="shared" si="419"/>
        <v/>
      </c>
      <c r="BY102" s="46" t="str">
        <f t="shared" si="420"/>
        <v/>
      </c>
      <c r="BZ102" s="46" t="str">
        <f t="shared" si="421"/>
        <v/>
      </c>
      <c r="CA102" s="46" t="str">
        <f t="shared" si="422"/>
        <v/>
      </c>
      <c r="CB102" s="46" t="str">
        <f t="shared" si="423"/>
        <v/>
      </c>
      <c r="CC102" s="46" t="str">
        <f t="shared" si="424"/>
        <v/>
      </c>
      <c r="CD102" s="46" t="str">
        <f t="shared" si="425"/>
        <v/>
      </c>
      <c r="CE102" s="46" t="str">
        <f t="shared" si="426"/>
        <v/>
      </c>
      <c r="CF102" s="46" t="str">
        <f t="shared" si="427"/>
        <v/>
      </c>
      <c r="CG102" s="46" t="str">
        <f t="shared" si="428"/>
        <v/>
      </c>
      <c r="CH102" s="46" t="str">
        <f t="shared" si="429"/>
        <v/>
      </c>
      <c r="CI102" s="46" t="str">
        <f t="shared" si="430"/>
        <v/>
      </c>
      <c r="CJ102" s="46" t="str">
        <f t="shared" si="431"/>
        <v/>
      </c>
      <c r="CK102" s="46" t="str">
        <f t="shared" si="362"/>
        <v/>
      </c>
      <c r="CL102" s="46" t="str">
        <f t="shared" si="432"/>
        <v/>
      </c>
      <c r="CM102" s="46" t="str">
        <f t="shared" si="433"/>
        <v/>
      </c>
      <c r="CN102" s="46" t="str">
        <f t="shared" si="434"/>
        <v/>
      </c>
      <c r="CO102" s="46" t="str">
        <f t="shared" si="435"/>
        <v/>
      </c>
      <c r="CP102" s="46" t="str">
        <f t="shared" si="436"/>
        <v/>
      </c>
      <c r="CQ102" s="46" t="str">
        <f t="shared" si="437"/>
        <v/>
      </c>
      <c r="CR102" s="46" t="str">
        <f t="shared" si="438"/>
        <v/>
      </c>
      <c r="CS102" s="46" t="str">
        <f t="shared" si="439"/>
        <v/>
      </c>
      <c r="CT102" s="46" t="str">
        <f t="shared" si="440"/>
        <v/>
      </c>
      <c r="CU102" s="46" t="str">
        <f t="shared" si="441"/>
        <v/>
      </c>
      <c r="CV102" s="46" t="str">
        <f t="shared" si="442"/>
        <v/>
      </c>
      <c r="CW102" s="46" t="str">
        <f t="shared" si="443"/>
        <v/>
      </c>
      <c r="CX102" s="46" t="str">
        <f t="shared" si="444"/>
        <v/>
      </c>
      <c r="CY102" s="46" t="str">
        <f t="shared" si="445"/>
        <v/>
      </c>
      <c r="CZ102" s="46" t="str">
        <f t="shared" si="446"/>
        <v/>
      </c>
      <c r="DA102" s="46" t="str">
        <f t="shared" si="447"/>
        <v/>
      </c>
      <c r="DB102" s="46" t="str">
        <f t="shared" si="448"/>
        <v/>
      </c>
      <c r="DC102" s="46" t="str">
        <f t="shared" si="449"/>
        <v/>
      </c>
      <c r="DD102" s="46" t="str">
        <f t="shared" si="450"/>
        <v/>
      </c>
      <c r="DE102" s="46" t="str">
        <f t="shared" si="451"/>
        <v/>
      </c>
      <c r="DF102" s="46" t="str">
        <f t="shared" si="452"/>
        <v/>
      </c>
      <c r="DG102" s="46" t="str">
        <f t="shared" si="453"/>
        <v/>
      </c>
      <c r="DH102" s="46" t="str">
        <f t="shared" si="454"/>
        <v/>
      </c>
      <c r="DI102" s="46" t="str">
        <f t="shared" si="455"/>
        <v/>
      </c>
      <c r="DJ102" s="46" t="str">
        <f t="shared" si="456"/>
        <v/>
      </c>
      <c r="DK102" s="46" t="str">
        <f t="shared" si="457"/>
        <v/>
      </c>
      <c r="DL102" s="46" t="str">
        <f t="shared" si="458"/>
        <v/>
      </c>
      <c r="DM102" s="46" t="str">
        <f t="shared" si="459"/>
        <v/>
      </c>
      <c r="DN102" s="46" t="str">
        <f t="shared" si="460"/>
        <v/>
      </c>
      <c r="DO102" s="46" t="str">
        <f t="shared" si="461"/>
        <v/>
      </c>
      <c r="DP102" s="46" t="str">
        <f t="shared" si="462"/>
        <v/>
      </c>
      <c r="DQ102" s="46" t="str">
        <f t="shared" si="463"/>
        <v/>
      </c>
      <c r="DR102" s="46" t="str">
        <f t="shared" si="464"/>
        <v/>
      </c>
      <c r="DS102" s="46" t="str">
        <f t="shared" si="465"/>
        <v/>
      </c>
      <c r="DT102" s="46" t="str">
        <f t="shared" si="466"/>
        <v/>
      </c>
      <c r="DU102" s="46" t="str">
        <f t="shared" si="467"/>
        <v/>
      </c>
      <c r="DV102" s="46" t="str">
        <f t="shared" si="468"/>
        <v/>
      </c>
      <c r="DW102" s="46" t="str">
        <f t="shared" si="469"/>
        <v/>
      </c>
      <c r="DX102" s="46" t="str">
        <f t="shared" si="470"/>
        <v/>
      </c>
      <c r="DY102" s="46" t="str">
        <f t="shared" si="471"/>
        <v/>
      </c>
      <c r="DZ102" s="46" t="str">
        <f t="shared" si="472"/>
        <v/>
      </c>
      <c r="EA102" s="46" t="str">
        <f t="shared" si="473"/>
        <v/>
      </c>
      <c r="EB102" s="46" t="str">
        <f t="shared" si="474"/>
        <v/>
      </c>
      <c r="EC102" s="46" t="str">
        <f t="shared" si="475"/>
        <v/>
      </c>
      <c r="ED102" s="46" t="str">
        <f t="shared" si="476"/>
        <v/>
      </c>
      <c r="EE102" s="46" t="str">
        <f t="shared" si="477"/>
        <v/>
      </c>
      <c r="EF102" s="46" t="str">
        <f t="shared" si="478"/>
        <v/>
      </c>
      <c r="EG102" s="46" t="str">
        <f t="shared" si="479"/>
        <v/>
      </c>
      <c r="EH102" s="46" t="str">
        <f t="shared" si="480"/>
        <v/>
      </c>
      <c r="EI102" s="46" t="str">
        <f t="shared" si="481"/>
        <v/>
      </c>
      <c r="EJ102" s="46" t="str">
        <f t="shared" si="482"/>
        <v/>
      </c>
      <c r="EK102" s="46" t="str">
        <f t="shared" si="483"/>
        <v/>
      </c>
      <c r="EL102" s="46" t="str">
        <f t="shared" si="484"/>
        <v/>
      </c>
      <c r="EM102" s="46" t="str">
        <f t="shared" si="485"/>
        <v/>
      </c>
      <c r="EN102" s="46" t="str">
        <f t="shared" si="486"/>
        <v/>
      </c>
      <c r="EO102" s="46" t="str">
        <f t="shared" si="487"/>
        <v/>
      </c>
      <c r="EP102" s="46" t="str">
        <f t="shared" si="488"/>
        <v/>
      </c>
      <c r="EQ102" s="46" t="str">
        <f t="shared" si="489"/>
        <v/>
      </c>
      <c r="ER102" s="46" t="str">
        <f t="shared" si="490"/>
        <v/>
      </c>
      <c r="ES102" s="46" t="str">
        <f t="shared" si="491"/>
        <v/>
      </c>
      <c r="ET102" s="46" t="str">
        <f t="shared" si="492"/>
        <v/>
      </c>
      <c r="EU102" s="46" t="str">
        <f t="shared" si="493"/>
        <v/>
      </c>
      <c r="EV102" s="46" t="str">
        <f t="shared" si="494"/>
        <v/>
      </c>
      <c r="EW102" s="46" t="str">
        <f t="shared" si="363"/>
        <v/>
      </c>
      <c r="EX102" s="46" t="str">
        <f t="shared" si="495"/>
        <v/>
      </c>
      <c r="EY102" s="46" t="str">
        <f t="shared" si="496"/>
        <v/>
      </c>
      <c r="EZ102" s="46" t="str">
        <f t="shared" si="497"/>
        <v/>
      </c>
      <c r="FA102" s="46" t="str">
        <f t="shared" si="498"/>
        <v/>
      </c>
      <c r="FB102" s="46" t="str">
        <f t="shared" si="499"/>
        <v/>
      </c>
      <c r="FC102" s="46" t="str">
        <f t="shared" si="500"/>
        <v/>
      </c>
      <c r="FD102" s="46" t="str">
        <f t="shared" si="501"/>
        <v/>
      </c>
      <c r="FE102" s="46" t="str">
        <f t="shared" si="502"/>
        <v/>
      </c>
      <c r="FF102" s="46" t="str">
        <f t="shared" si="503"/>
        <v/>
      </c>
      <c r="FG102" s="46" t="str">
        <f t="shared" si="504"/>
        <v/>
      </c>
      <c r="FH102" s="46" t="str">
        <f t="shared" si="505"/>
        <v/>
      </c>
      <c r="FI102" s="46" t="str">
        <f t="shared" si="506"/>
        <v/>
      </c>
      <c r="FJ102" s="46" t="str">
        <f t="shared" si="507"/>
        <v/>
      </c>
      <c r="FK102" s="46" t="str">
        <f t="shared" si="508"/>
        <v/>
      </c>
      <c r="FL102" s="46" t="str">
        <f t="shared" si="509"/>
        <v/>
      </c>
      <c r="FM102" s="46" t="str">
        <f t="shared" si="510"/>
        <v/>
      </c>
      <c r="FN102" s="46" t="str">
        <f t="shared" si="511"/>
        <v/>
      </c>
      <c r="FO102" s="46" t="str">
        <f t="shared" si="512"/>
        <v/>
      </c>
      <c r="FP102" s="46" t="str">
        <f t="shared" si="513"/>
        <v/>
      </c>
      <c r="FQ102" s="46" t="str">
        <f t="shared" si="514"/>
        <v/>
      </c>
      <c r="FR102" s="46" t="str">
        <f t="shared" si="515"/>
        <v/>
      </c>
      <c r="FS102" s="46" t="str">
        <f t="shared" si="516"/>
        <v/>
      </c>
      <c r="FT102" s="46" t="str">
        <f t="shared" si="517"/>
        <v/>
      </c>
      <c r="FU102" s="46" t="str">
        <f t="shared" si="518"/>
        <v/>
      </c>
      <c r="FV102" s="46" t="str">
        <f t="shared" si="519"/>
        <v/>
      </c>
      <c r="FW102" s="46" t="str">
        <f t="shared" si="520"/>
        <v/>
      </c>
      <c r="FX102" s="46" t="str">
        <f t="shared" si="521"/>
        <v/>
      </c>
      <c r="FY102" s="46" t="str">
        <f t="shared" si="522"/>
        <v/>
      </c>
      <c r="FZ102" s="46" t="str">
        <f t="shared" si="523"/>
        <v/>
      </c>
      <c r="GA102" s="46" t="str">
        <f t="shared" si="524"/>
        <v/>
      </c>
      <c r="GB102" s="46" t="str">
        <f t="shared" si="525"/>
        <v/>
      </c>
      <c r="GC102" s="46" t="str">
        <f t="shared" si="526"/>
        <v/>
      </c>
      <c r="GD102" s="46" t="str">
        <f t="shared" si="527"/>
        <v/>
      </c>
      <c r="GE102" s="46" t="str">
        <f t="shared" si="528"/>
        <v/>
      </c>
      <c r="GF102" s="46" t="str">
        <f t="shared" si="529"/>
        <v/>
      </c>
      <c r="GG102" s="46" t="str">
        <f t="shared" si="530"/>
        <v/>
      </c>
      <c r="GH102" s="46" t="str">
        <f t="shared" si="531"/>
        <v/>
      </c>
      <c r="GI102" s="46" t="str">
        <f t="shared" si="532"/>
        <v/>
      </c>
      <c r="GJ102" s="46" t="str">
        <f t="shared" si="533"/>
        <v/>
      </c>
      <c r="GK102" s="46" t="str">
        <f t="shared" si="534"/>
        <v/>
      </c>
      <c r="GL102" s="46" t="str">
        <f t="shared" si="535"/>
        <v/>
      </c>
      <c r="GM102" s="46" t="str">
        <f t="shared" si="536"/>
        <v/>
      </c>
      <c r="GN102" s="46" t="str">
        <f t="shared" si="537"/>
        <v/>
      </c>
      <c r="GO102" s="46" t="str">
        <f t="shared" si="538"/>
        <v/>
      </c>
      <c r="GP102" s="46" t="str">
        <f t="shared" si="539"/>
        <v/>
      </c>
      <c r="GQ102" s="46" t="str">
        <f t="shared" si="540"/>
        <v/>
      </c>
      <c r="GR102" s="46" t="str">
        <f t="shared" si="541"/>
        <v/>
      </c>
      <c r="GS102" s="46" t="str">
        <f t="shared" si="542"/>
        <v/>
      </c>
      <c r="GT102" s="46" t="str">
        <f t="shared" si="543"/>
        <v/>
      </c>
      <c r="GU102" s="46" t="str">
        <f t="shared" si="544"/>
        <v/>
      </c>
      <c r="GV102" s="46" t="str">
        <f t="shared" si="545"/>
        <v/>
      </c>
      <c r="GW102" s="46" t="str">
        <f t="shared" si="546"/>
        <v/>
      </c>
      <c r="GX102" s="46" t="str">
        <f t="shared" si="547"/>
        <v/>
      </c>
      <c r="GY102" s="46" t="str">
        <f t="shared" si="548"/>
        <v/>
      </c>
      <c r="GZ102" s="46" t="str">
        <f t="shared" si="549"/>
        <v/>
      </c>
      <c r="HA102" s="46" t="str">
        <f t="shared" si="550"/>
        <v/>
      </c>
      <c r="HB102" s="46" t="str">
        <f t="shared" si="551"/>
        <v/>
      </c>
      <c r="HC102" s="46" t="str">
        <f t="shared" si="552"/>
        <v/>
      </c>
      <c r="HD102" s="46" t="str">
        <f t="shared" si="553"/>
        <v/>
      </c>
      <c r="HE102" s="46" t="str">
        <f t="shared" si="554"/>
        <v/>
      </c>
      <c r="HF102" s="46" t="str">
        <f t="shared" si="555"/>
        <v/>
      </c>
      <c r="HG102" s="46" t="str">
        <f t="shared" si="556"/>
        <v/>
      </c>
      <c r="HH102" s="46" t="str">
        <f t="shared" si="557"/>
        <v/>
      </c>
      <c r="HI102" s="46" t="str">
        <f t="shared" si="364"/>
        <v/>
      </c>
      <c r="HJ102" s="46" t="str">
        <f t="shared" si="582"/>
        <v/>
      </c>
      <c r="HK102" s="46" t="str">
        <f t="shared" si="583"/>
        <v/>
      </c>
      <c r="HL102" s="46" t="str">
        <f t="shared" si="584"/>
        <v/>
      </c>
      <c r="HM102" s="46" t="str">
        <f t="shared" si="585"/>
        <v/>
      </c>
      <c r="HN102" s="46" t="str">
        <f t="shared" si="586"/>
        <v/>
      </c>
      <c r="HO102" s="46" t="str">
        <f t="shared" si="587"/>
        <v/>
      </c>
      <c r="HP102" s="46" t="str">
        <f t="shared" si="588"/>
        <v/>
      </c>
      <c r="HQ102" s="146" t="e">
        <f t="shared" si="348"/>
        <v>#N/A</v>
      </c>
      <c r="HR102" s="146" t="e">
        <f t="shared" si="602"/>
        <v>#N/A</v>
      </c>
      <c r="HS102" s="146" t="e">
        <f t="shared" si="602"/>
        <v>#N/A</v>
      </c>
      <c r="HT102" s="146" t="e">
        <f t="shared" si="602"/>
        <v>#N/A</v>
      </c>
      <c r="HU102" s="146" t="e">
        <f t="shared" si="615"/>
        <v>#N/A</v>
      </c>
      <c r="HV102" s="146" t="e">
        <f t="shared" si="615"/>
        <v>#N/A</v>
      </c>
      <c r="HW102" s="146" t="e">
        <f t="shared" si="615"/>
        <v>#N/A</v>
      </c>
      <c r="HX102" s="146" t="e">
        <f t="shared" si="615"/>
        <v>#N/A</v>
      </c>
      <c r="HY102" s="146" t="e">
        <f t="shared" si="615"/>
        <v>#N/A</v>
      </c>
      <c r="HZ102" s="146" t="e">
        <f t="shared" si="615"/>
        <v>#N/A</v>
      </c>
      <c r="IA102" s="146" t="e">
        <f t="shared" si="615"/>
        <v>#N/A</v>
      </c>
      <c r="IB102" s="146" t="e">
        <f t="shared" si="615"/>
        <v>#N/A</v>
      </c>
      <c r="IC102" s="146" t="e">
        <f t="shared" si="615"/>
        <v>#N/A</v>
      </c>
      <c r="ID102" s="146" t="e">
        <f t="shared" si="615"/>
        <v>#N/A</v>
      </c>
      <c r="IE102" s="146" t="e">
        <f t="shared" si="615"/>
        <v>#N/A</v>
      </c>
      <c r="IF102" s="146" t="e">
        <f t="shared" si="615"/>
        <v>#N/A</v>
      </c>
      <c r="IG102" s="146" t="e">
        <f t="shared" si="615"/>
        <v>#N/A</v>
      </c>
      <c r="IH102" s="146" t="e">
        <f t="shared" si="615"/>
        <v>#N/A</v>
      </c>
      <c r="II102" s="146" t="e">
        <f t="shared" si="615"/>
        <v>#N/A</v>
      </c>
      <c r="IJ102" s="146" t="e">
        <f t="shared" si="610"/>
        <v>#N/A</v>
      </c>
      <c r="IK102" s="146" t="e">
        <f t="shared" si="610"/>
        <v>#N/A</v>
      </c>
      <c r="IL102" s="146" t="e">
        <f t="shared" si="610"/>
        <v>#N/A</v>
      </c>
      <c r="IM102" s="146" t="e">
        <f t="shared" si="610"/>
        <v>#N/A</v>
      </c>
      <c r="IN102" s="146" t="e">
        <f t="shared" si="610"/>
        <v>#N/A</v>
      </c>
      <c r="IO102" s="146" t="e">
        <f t="shared" si="610"/>
        <v>#N/A</v>
      </c>
      <c r="IP102" s="146" t="e">
        <f t="shared" si="610"/>
        <v>#N/A</v>
      </c>
      <c r="IQ102" s="146" t="e">
        <f t="shared" si="610"/>
        <v>#N/A</v>
      </c>
      <c r="IR102" s="146" t="e">
        <f t="shared" si="610"/>
        <v>#N/A</v>
      </c>
      <c r="IS102" s="146" t="e">
        <f t="shared" si="610"/>
        <v>#N/A</v>
      </c>
      <c r="IT102" s="146" t="e">
        <f t="shared" si="610"/>
        <v>#N/A</v>
      </c>
      <c r="IU102" s="146" t="e">
        <f t="shared" si="610"/>
        <v>#N/A</v>
      </c>
      <c r="IV102" s="146" t="e">
        <f t="shared" si="610"/>
        <v>#N/A</v>
      </c>
      <c r="IW102" s="146" t="e">
        <f t="shared" si="610"/>
        <v>#N/A</v>
      </c>
      <c r="IX102" s="146" t="e">
        <f t="shared" si="610"/>
        <v>#N/A</v>
      </c>
      <c r="IY102" s="146" t="e">
        <f t="shared" si="606"/>
        <v>#N/A</v>
      </c>
      <c r="IZ102" s="146" t="e">
        <f t="shared" si="606"/>
        <v>#N/A</v>
      </c>
      <c r="JA102" s="146" t="e">
        <f t="shared" si="606"/>
        <v>#N/A</v>
      </c>
      <c r="JB102" s="146" t="e">
        <f t="shared" si="606"/>
        <v>#N/A</v>
      </c>
      <c r="JC102" s="146" t="e">
        <f t="shared" si="606"/>
        <v>#N/A</v>
      </c>
      <c r="JD102" s="146" t="e">
        <f t="shared" si="606"/>
        <v>#N/A</v>
      </c>
      <c r="JE102" s="146" t="e">
        <f t="shared" si="606"/>
        <v>#N/A</v>
      </c>
      <c r="JF102" s="146" t="e">
        <f t="shared" si="606"/>
        <v>#N/A</v>
      </c>
      <c r="JG102" s="146" t="e">
        <f t="shared" si="606"/>
        <v>#N/A</v>
      </c>
      <c r="JH102" s="146" t="e">
        <f t="shared" si="606"/>
        <v>#N/A</v>
      </c>
      <c r="JI102" s="146" t="e">
        <f t="shared" si="606"/>
        <v>#N/A</v>
      </c>
      <c r="JJ102" s="146" t="e">
        <f t="shared" si="606"/>
        <v>#N/A</v>
      </c>
      <c r="JK102" s="146" t="e">
        <f t="shared" si="606"/>
        <v>#N/A</v>
      </c>
      <c r="JL102" s="146" t="e">
        <f t="shared" si="606"/>
        <v>#N/A</v>
      </c>
      <c r="JM102" s="146" t="e">
        <f t="shared" si="606"/>
        <v>#N/A</v>
      </c>
      <c r="JN102" s="146" t="e">
        <f t="shared" si="623"/>
        <v>#N/A</v>
      </c>
      <c r="JO102" s="146" t="e">
        <f t="shared" si="623"/>
        <v>#N/A</v>
      </c>
      <c r="JP102" s="146" t="e">
        <f t="shared" si="623"/>
        <v>#N/A</v>
      </c>
      <c r="JQ102" s="146" t="e">
        <f t="shared" si="623"/>
        <v>#N/A</v>
      </c>
      <c r="JR102" s="146" t="e">
        <f t="shared" si="623"/>
        <v>#N/A</v>
      </c>
      <c r="JS102" s="146" t="e">
        <f t="shared" si="623"/>
        <v>#N/A</v>
      </c>
      <c r="JT102" s="146" t="e">
        <f t="shared" si="623"/>
        <v>#N/A</v>
      </c>
      <c r="JU102" s="146" t="e">
        <f t="shared" si="623"/>
        <v>#N/A</v>
      </c>
      <c r="JV102" s="146" t="e">
        <f t="shared" si="623"/>
        <v>#N/A</v>
      </c>
      <c r="JW102" s="146" t="e">
        <f t="shared" si="623"/>
        <v>#N/A</v>
      </c>
      <c r="JX102" s="146" t="e">
        <f t="shared" si="623"/>
        <v>#N/A</v>
      </c>
      <c r="JY102" s="146" t="e">
        <f t="shared" si="623"/>
        <v>#N/A</v>
      </c>
      <c r="JZ102" s="146" t="e">
        <f t="shared" si="623"/>
        <v>#N/A</v>
      </c>
      <c r="KA102" s="146" t="e">
        <f t="shared" si="623"/>
        <v>#N/A</v>
      </c>
      <c r="KB102" s="146" t="e">
        <f t="shared" si="623"/>
        <v>#N/A</v>
      </c>
      <c r="KC102" s="146" t="e">
        <f t="shared" si="365"/>
        <v>#N/A</v>
      </c>
      <c r="KD102" s="146" t="e">
        <f t="shared" si="603"/>
        <v>#N/A</v>
      </c>
      <c r="KE102" s="146" t="e">
        <f t="shared" si="603"/>
        <v>#N/A</v>
      </c>
      <c r="KF102" s="146" t="e">
        <f t="shared" si="603"/>
        <v>#N/A</v>
      </c>
      <c r="KG102" s="146" t="e">
        <f t="shared" si="616"/>
        <v>#N/A</v>
      </c>
      <c r="KH102" s="146" t="e">
        <f t="shared" si="616"/>
        <v>#N/A</v>
      </c>
      <c r="KI102" s="146" t="e">
        <f t="shared" si="616"/>
        <v>#N/A</v>
      </c>
      <c r="KJ102" s="146" t="e">
        <f t="shared" si="616"/>
        <v>#N/A</v>
      </c>
      <c r="KK102" s="146" t="e">
        <f t="shared" si="616"/>
        <v>#N/A</v>
      </c>
      <c r="KL102" s="146" t="e">
        <f t="shared" si="616"/>
        <v>#N/A</v>
      </c>
      <c r="KM102" s="146" t="e">
        <f t="shared" si="616"/>
        <v>#N/A</v>
      </c>
      <c r="KN102" s="146" t="e">
        <f t="shared" si="616"/>
        <v>#N/A</v>
      </c>
      <c r="KO102" s="146" t="e">
        <f t="shared" si="616"/>
        <v>#N/A</v>
      </c>
      <c r="KP102" s="146" t="e">
        <f t="shared" si="616"/>
        <v>#N/A</v>
      </c>
      <c r="KQ102" s="146" t="e">
        <f t="shared" si="616"/>
        <v>#N/A</v>
      </c>
      <c r="KR102" s="146" t="e">
        <f t="shared" si="616"/>
        <v>#N/A</v>
      </c>
      <c r="KS102" s="146" t="e">
        <f t="shared" si="616"/>
        <v>#N/A</v>
      </c>
      <c r="KT102" s="146" t="e">
        <f t="shared" si="616"/>
        <v>#N/A</v>
      </c>
      <c r="KU102" s="146" t="e">
        <f t="shared" si="616"/>
        <v>#N/A</v>
      </c>
      <c r="KV102" s="146" t="e">
        <f t="shared" si="611"/>
        <v>#N/A</v>
      </c>
      <c r="KW102" s="146" t="e">
        <f t="shared" si="611"/>
        <v>#N/A</v>
      </c>
      <c r="KX102" s="146" t="e">
        <f t="shared" si="611"/>
        <v>#N/A</v>
      </c>
      <c r="KY102" s="146" t="e">
        <f t="shared" si="611"/>
        <v>#N/A</v>
      </c>
      <c r="KZ102" s="146" t="e">
        <f t="shared" si="611"/>
        <v>#N/A</v>
      </c>
      <c r="LA102" s="146" t="e">
        <f t="shared" si="611"/>
        <v>#N/A</v>
      </c>
      <c r="LB102" s="146" t="e">
        <f t="shared" si="611"/>
        <v>#N/A</v>
      </c>
      <c r="LC102" s="146" t="e">
        <f t="shared" si="611"/>
        <v>#N/A</v>
      </c>
      <c r="LD102" s="146" t="e">
        <f t="shared" si="611"/>
        <v>#N/A</v>
      </c>
      <c r="LE102" s="146" t="e">
        <f t="shared" si="611"/>
        <v>#N/A</v>
      </c>
      <c r="LF102" s="146" t="e">
        <f t="shared" si="611"/>
        <v>#N/A</v>
      </c>
      <c r="LG102" s="146" t="e">
        <f t="shared" si="611"/>
        <v>#N/A</v>
      </c>
      <c r="LH102" s="146" t="e">
        <f t="shared" si="611"/>
        <v>#N/A</v>
      </c>
      <c r="LI102" s="146" t="e">
        <f t="shared" si="611"/>
        <v>#N/A</v>
      </c>
      <c r="LJ102" s="146" t="e">
        <f t="shared" si="611"/>
        <v>#N/A</v>
      </c>
      <c r="LK102" s="146" t="e">
        <f t="shared" si="607"/>
        <v>#N/A</v>
      </c>
      <c r="LL102" s="146" t="e">
        <f t="shared" si="607"/>
        <v>#N/A</v>
      </c>
      <c r="LM102" s="146" t="e">
        <f t="shared" si="607"/>
        <v>#N/A</v>
      </c>
      <c r="LN102" s="146" t="e">
        <f t="shared" si="607"/>
        <v>#N/A</v>
      </c>
      <c r="LO102" s="146" t="e">
        <f t="shared" si="607"/>
        <v>#N/A</v>
      </c>
      <c r="LP102" s="146" t="e">
        <f t="shared" si="607"/>
        <v>#N/A</v>
      </c>
      <c r="LQ102" s="146" t="e">
        <f t="shared" si="607"/>
        <v>#N/A</v>
      </c>
      <c r="LR102" s="146" t="e">
        <f t="shared" si="607"/>
        <v>#N/A</v>
      </c>
      <c r="LS102" s="146" t="e">
        <f t="shared" si="607"/>
        <v>#N/A</v>
      </c>
      <c r="LT102" s="146" t="e">
        <f t="shared" si="607"/>
        <v>#N/A</v>
      </c>
      <c r="LU102" s="146" t="e">
        <f t="shared" si="607"/>
        <v>#N/A</v>
      </c>
      <c r="LV102" s="146" t="e">
        <f t="shared" si="607"/>
        <v>#N/A</v>
      </c>
      <c r="LW102" s="146" t="e">
        <f t="shared" si="607"/>
        <v>#N/A</v>
      </c>
      <c r="LX102" s="146" t="e">
        <f t="shared" si="607"/>
        <v>#N/A</v>
      </c>
      <c r="LY102" s="146" t="e">
        <f t="shared" si="607"/>
        <v>#N/A</v>
      </c>
      <c r="LZ102" s="146" t="e">
        <f t="shared" si="624"/>
        <v>#N/A</v>
      </c>
      <c r="MA102" s="146" t="e">
        <f t="shared" si="624"/>
        <v>#N/A</v>
      </c>
      <c r="MB102" s="146" t="e">
        <f t="shared" si="624"/>
        <v>#N/A</v>
      </c>
      <c r="MC102" s="146" t="e">
        <f t="shared" si="624"/>
        <v>#N/A</v>
      </c>
      <c r="MD102" s="146" t="e">
        <f t="shared" si="624"/>
        <v>#N/A</v>
      </c>
      <c r="ME102" s="146" t="e">
        <f t="shared" si="624"/>
        <v>#N/A</v>
      </c>
      <c r="MF102" s="146" t="e">
        <f t="shared" si="624"/>
        <v>#N/A</v>
      </c>
      <c r="MG102" s="146" t="e">
        <f t="shared" si="624"/>
        <v>#N/A</v>
      </c>
      <c r="MH102" s="146" t="e">
        <f t="shared" si="624"/>
        <v>#N/A</v>
      </c>
      <c r="MI102" s="146" t="e">
        <f t="shared" si="624"/>
        <v>#N/A</v>
      </c>
      <c r="MJ102" s="146" t="e">
        <f t="shared" si="624"/>
        <v>#N/A</v>
      </c>
      <c r="MK102" s="146" t="e">
        <f t="shared" si="624"/>
        <v>#N/A</v>
      </c>
      <c r="ML102" s="146" t="e">
        <f t="shared" si="624"/>
        <v>#N/A</v>
      </c>
      <c r="MM102" s="146" t="e">
        <f t="shared" si="624"/>
        <v>#N/A</v>
      </c>
      <c r="MN102" s="146" t="e">
        <f t="shared" si="624"/>
        <v>#N/A</v>
      </c>
      <c r="MO102" s="146" t="e">
        <f t="shared" si="366"/>
        <v>#N/A</v>
      </c>
      <c r="MP102" s="146" t="e">
        <f t="shared" si="604"/>
        <v>#N/A</v>
      </c>
      <c r="MQ102" s="146" t="e">
        <f t="shared" si="604"/>
        <v>#N/A</v>
      </c>
      <c r="MR102" s="146" t="e">
        <f t="shared" si="604"/>
        <v>#N/A</v>
      </c>
      <c r="MS102" s="146" t="e">
        <f t="shared" si="617"/>
        <v>#N/A</v>
      </c>
      <c r="MT102" s="146" t="e">
        <f t="shared" si="617"/>
        <v>#N/A</v>
      </c>
      <c r="MU102" s="146" t="e">
        <f t="shared" si="617"/>
        <v>#N/A</v>
      </c>
      <c r="MV102" s="146" t="e">
        <f t="shared" si="617"/>
        <v>#N/A</v>
      </c>
      <c r="MW102" s="146" t="e">
        <f t="shared" si="617"/>
        <v>#N/A</v>
      </c>
      <c r="MX102" s="146" t="e">
        <f t="shared" si="617"/>
        <v>#N/A</v>
      </c>
      <c r="MY102" s="146" t="e">
        <f t="shared" si="617"/>
        <v>#N/A</v>
      </c>
      <c r="MZ102" s="146" t="e">
        <f t="shared" si="617"/>
        <v>#N/A</v>
      </c>
      <c r="NA102" s="146" t="e">
        <f t="shared" si="617"/>
        <v>#N/A</v>
      </c>
      <c r="NB102" s="146" t="e">
        <f t="shared" si="617"/>
        <v>#N/A</v>
      </c>
      <c r="NC102" s="146" t="e">
        <f t="shared" si="617"/>
        <v>#N/A</v>
      </c>
      <c r="ND102" s="146" t="e">
        <f t="shared" si="617"/>
        <v>#N/A</v>
      </c>
      <c r="NE102" s="146" t="e">
        <f t="shared" si="617"/>
        <v>#N/A</v>
      </c>
      <c r="NF102" s="146" t="e">
        <f t="shared" si="617"/>
        <v>#N/A</v>
      </c>
      <c r="NG102" s="146" t="e">
        <f t="shared" si="617"/>
        <v>#N/A</v>
      </c>
      <c r="NH102" s="146" t="e">
        <f t="shared" si="612"/>
        <v>#N/A</v>
      </c>
      <c r="NI102" s="146" t="e">
        <f t="shared" si="612"/>
        <v>#N/A</v>
      </c>
      <c r="NJ102" s="146" t="e">
        <f t="shared" si="612"/>
        <v>#N/A</v>
      </c>
      <c r="NK102" s="146" t="e">
        <f t="shared" si="612"/>
        <v>#N/A</v>
      </c>
      <c r="NL102" s="146" t="e">
        <f t="shared" si="612"/>
        <v>#N/A</v>
      </c>
      <c r="NM102" s="146" t="e">
        <f t="shared" si="612"/>
        <v>#N/A</v>
      </c>
      <c r="NN102" s="146" t="e">
        <f t="shared" si="612"/>
        <v>#N/A</v>
      </c>
      <c r="NO102" s="146" t="e">
        <f t="shared" si="612"/>
        <v>#N/A</v>
      </c>
      <c r="NP102" s="146" t="e">
        <f t="shared" si="612"/>
        <v>#N/A</v>
      </c>
      <c r="NQ102" s="146" t="e">
        <f t="shared" si="612"/>
        <v>#N/A</v>
      </c>
      <c r="NR102" s="146" t="e">
        <f t="shared" si="612"/>
        <v>#N/A</v>
      </c>
      <c r="NS102" s="146" t="e">
        <f t="shared" si="612"/>
        <v>#N/A</v>
      </c>
      <c r="NT102" s="146" t="e">
        <f t="shared" si="612"/>
        <v>#N/A</v>
      </c>
      <c r="NU102" s="146" t="e">
        <f t="shared" si="612"/>
        <v>#N/A</v>
      </c>
      <c r="NV102" s="146" t="e">
        <f t="shared" si="612"/>
        <v>#N/A</v>
      </c>
      <c r="NW102" s="146" t="e">
        <f t="shared" si="608"/>
        <v>#N/A</v>
      </c>
      <c r="NX102" s="146" t="e">
        <f t="shared" si="608"/>
        <v>#N/A</v>
      </c>
      <c r="NY102" s="146" t="e">
        <f t="shared" si="608"/>
        <v>#N/A</v>
      </c>
      <c r="NZ102" s="146" t="e">
        <f t="shared" si="608"/>
        <v>#N/A</v>
      </c>
      <c r="OA102" s="146" t="e">
        <f t="shared" si="608"/>
        <v>#N/A</v>
      </c>
      <c r="OB102" s="146" t="e">
        <f t="shared" si="608"/>
        <v>#N/A</v>
      </c>
      <c r="OC102" s="146" t="e">
        <f t="shared" si="608"/>
        <v>#N/A</v>
      </c>
      <c r="OD102" s="146" t="e">
        <f t="shared" si="608"/>
        <v>#N/A</v>
      </c>
      <c r="OE102" s="146" t="e">
        <f t="shared" si="608"/>
        <v>#N/A</v>
      </c>
      <c r="OF102" s="146" t="e">
        <f t="shared" si="608"/>
        <v>#N/A</v>
      </c>
      <c r="OG102" s="146" t="e">
        <f t="shared" si="608"/>
        <v>#N/A</v>
      </c>
      <c r="OH102" s="146" t="e">
        <f t="shared" si="608"/>
        <v>#N/A</v>
      </c>
      <c r="OI102" s="146" t="e">
        <f t="shared" si="608"/>
        <v>#N/A</v>
      </c>
      <c r="OJ102" s="146" t="e">
        <f t="shared" si="608"/>
        <v>#N/A</v>
      </c>
      <c r="OK102" s="146" t="e">
        <f t="shared" si="608"/>
        <v>#N/A</v>
      </c>
      <c r="OL102" s="146" t="e">
        <f t="shared" si="625"/>
        <v>#N/A</v>
      </c>
      <c r="OM102" s="146" t="e">
        <f t="shared" si="625"/>
        <v>#N/A</v>
      </c>
      <c r="ON102" s="146" t="e">
        <f t="shared" si="625"/>
        <v>#N/A</v>
      </c>
      <c r="OO102" s="146" t="e">
        <f t="shared" si="625"/>
        <v>#N/A</v>
      </c>
      <c r="OP102" s="146" t="e">
        <f t="shared" si="625"/>
        <v>#N/A</v>
      </c>
      <c r="OQ102" s="146" t="e">
        <f t="shared" si="625"/>
        <v>#N/A</v>
      </c>
      <c r="OR102" s="146" t="e">
        <f t="shared" si="625"/>
        <v>#N/A</v>
      </c>
      <c r="OS102" s="146" t="e">
        <f t="shared" si="625"/>
        <v>#N/A</v>
      </c>
      <c r="OT102" s="146" t="e">
        <f t="shared" si="625"/>
        <v>#N/A</v>
      </c>
      <c r="OU102" s="146" t="e">
        <f t="shared" si="625"/>
        <v>#N/A</v>
      </c>
      <c r="OV102" s="146" t="e">
        <f t="shared" si="625"/>
        <v>#N/A</v>
      </c>
      <c r="OW102" s="146" t="e">
        <f t="shared" si="625"/>
        <v>#N/A</v>
      </c>
      <c r="OX102" s="146" t="e">
        <f t="shared" si="625"/>
        <v>#N/A</v>
      </c>
      <c r="OY102" s="146" t="e">
        <f t="shared" si="625"/>
        <v>#N/A</v>
      </c>
      <c r="OZ102" s="146" t="e">
        <f t="shared" si="625"/>
        <v>#N/A</v>
      </c>
      <c r="PA102" s="146" t="e">
        <f t="shared" si="367"/>
        <v>#N/A</v>
      </c>
      <c r="PB102" s="146" t="e">
        <f t="shared" si="621"/>
        <v>#N/A</v>
      </c>
      <c r="PC102" s="146" t="e">
        <f t="shared" si="621"/>
        <v>#N/A</v>
      </c>
      <c r="PD102" s="146" t="e">
        <f t="shared" si="621"/>
        <v>#N/A</v>
      </c>
      <c r="PE102" s="146" t="e">
        <f t="shared" si="621"/>
        <v>#N/A</v>
      </c>
      <c r="PF102" s="146" t="e">
        <f t="shared" si="621"/>
        <v>#N/A</v>
      </c>
      <c r="PG102" s="146" t="e">
        <f t="shared" si="621"/>
        <v>#N/A</v>
      </c>
      <c r="PH102" s="146" t="e">
        <f t="shared" si="621"/>
        <v>#N/A</v>
      </c>
      <c r="PI102" s="146" t="e">
        <f t="shared" si="621"/>
        <v>#N/A</v>
      </c>
    </row>
    <row r="103" spans="1:425" hidden="1" x14ac:dyDescent="0.45">
      <c r="A103" s="4">
        <v>100</v>
      </c>
      <c r="B103" s="319" t="str">
        <f>IFERROR(_xlfn.LOGNORM.INV(VLookups!$B$22,LN($G103),LN($K103)),"")</f>
        <v/>
      </c>
      <c r="C103" s="81"/>
      <c r="D103" s="319" t="str">
        <f>IFERROR(_xlfn.LOGNORM.INV(VLookups!$B$23,LN($G103),LN($K103)),"")</f>
        <v/>
      </c>
      <c r="E103" s="32" t="str">
        <f t="shared" si="350"/>
        <v/>
      </c>
      <c r="F103" s="32" t="str">
        <f t="shared" si="351"/>
        <v/>
      </c>
      <c r="G103" s="65" t="str">
        <f>IF(AND(C103&gt;0,NOT(ISBLANK(H103))),IF(VLOOKUP($C$3,VLookups!$A$17:$B$18,2,FALSE),C103*VLOOKUP(H103,VLookups!$A$4:$B$13,2,FALSE),C103),"")</f>
        <v/>
      </c>
      <c r="H103" s="21"/>
      <c r="I103" s="53"/>
      <c r="J103" s="237"/>
      <c r="K103" s="320" t="str">
        <f>IF(C103&gt;0,IF(ISBLANK(J103),IF(ISBLANK(H103),"",VLOOKUP(H103,VLookups!$A$4:$C$13,3,FALSE)),J103),"")</f>
        <v/>
      </c>
      <c r="L103" s="320" t="str">
        <f t="shared" si="352"/>
        <v/>
      </c>
      <c r="M103" s="67" t="str">
        <f t="shared" si="353"/>
        <v/>
      </c>
      <c r="N103" s="81"/>
      <c r="O103" s="230" t="str">
        <f>IF(AND(N103&gt;0,C103&gt;0,NOT(K103="")),ABS(VLOOKUP($N$1,VLookups!$A$27:$B$28,2,FALSE)-_xlfn.LOGNORM.DIST(N103,LN(G103),LN(K103),TRUE)),"")</f>
        <v/>
      </c>
      <c r="P103" s="80" t="str">
        <f>IF(AND($B103&gt;0,$C103&gt;0,$D103&gt;0,NOT(ISBLANK($H103))),_xlfn.LOGNORM.INV(ABS(VLOOKUP($N$1,VLookups!$A$27:$B$28,2,FALSE)-P$3),LN($G103),LN($K103)),"")</f>
        <v/>
      </c>
      <c r="Q103" s="79" t="str">
        <f>IF(AND($B103&gt;0,$C103&gt;0,$D103&gt;0,NOT(ISBLANK($H103))),_xlfn.LOGNORM.INV(ABS(VLOOKUP($N$1,VLookups!$A$27:$B$28,2,FALSE)-Q$3),LN($G103),LN($K103)),"")</f>
        <v/>
      </c>
      <c r="R103" s="80" t="str">
        <f>IF(AND($B103&gt;0,$C103&gt;0,$D103&gt;0,NOT(ISBLANK($H103))),_xlfn.LOGNORM.INV(ABS(VLOOKUP($N$1,VLookups!$A$27:$B$28,2,FALSE)-R$3),LN($G103),LN($K103)),"")</f>
        <v/>
      </c>
      <c r="S103" s="79" t="str">
        <f>IF(AND($B103&gt;0,$C103&gt;0,$D103&gt;0,NOT(ISBLANK($H103))),_xlfn.LOGNORM.INV(ABS(VLOOKUP($N$1,VLookups!$A$27:$B$28,2,FALSE)-S$3),LN($G103),LN($K103)),"")</f>
        <v/>
      </c>
      <c r="T103" s="80" t="str">
        <f>IF(AND($B103&gt;0,$C103&gt;0,$D103&gt;0,NOT(ISBLANK($H103))),_xlfn.LOGNORM.INV(ABS(VLOOKUP($N$1,VLookups!$A$27:$B$28,2,FALSE)-T$3),LN($G103),LN($K103)),"")</f>
        <v/>
      </c>
      <c r="U103" s="79" t="str">
        <f>IF(AND($B103&gt;0,$C103&gt;0,$D103&gt;0,NOT(ISBLANK($H103))),_xlfn.LOGNORM.INV(ABS(VLOOKUP($N$1,VLookups!$A$27:$B$28,2,FALSE)-U$3),LN($G103),LN($K103)),"")</f>
        <v/>
      </c>
      <c r="V103" s="5"/>
      <c r="W103" s="145" t="str">
        <f t="shared" si="354"/>
        <v/>
      </c>
      <c r="X103" s="145" t="str">
        <f t="shared" si="355"/>
        <v/>
      </c>
      <c r="Y103" s="46" t="str">
        <f t="shared" ref="Y103" si="627">IF(ISNONTEXT($W103),X103+$W103,"")</f>
        <v/>
      </c>
      <c r="Z103" s="46" t="str">
        <f t="shared" si="369"/>
        <v/>
      </c>
      <c r="AA103" s="46" t="str">
        <f t="shared" si="370"/>
        <v/>
      </c>
      <c r="AB103" s="46" t="str">
        <f t="shared" si="371"/>
        <v/>
      </c>
      <c r="AC103" s="46" t="str">
        <f t="shared" si="372"/>
        <v/>
      </c>
      <c r="AD103" s="46" t="str">
        <f t="shared" si="373"/>
        <v/>
      </c>
      <c r="AE103" s="46" t="str">
        <f t="shared" si="374"/>
        <v/>
      </c>
      <c r="AF103" s="46" t="str">
        <f t="shared" si="375"/>
        <v/>
      </c>
      <c r="AG103" s="46" t="str">
        <f t="shared" si="376"/>
        <v/>
      </c>
      <c r="AH103" s="46" t="str">
        <f t="shared" si="377"/>
        <v/>
      </c>
      <c r="AI103" s="46" t="str">
        <f t="shared" si="378"/>
        <v/>
      </c>
      <c r="AJ103" s="46" t="str">
        <f t="shared" si="379"/>
        <v/>
      </c>
      <c r="AK103" s="46" t="str">
        <f t="shared" si="380"/>
        <v/>
      </c>
      <c r="AL103" s="46" t="str">
        <f t="shared" si="381"/>
        <v/>
      </c>
      <c r="AM103" s="46" t="str">
        <f t="shared" si="382"/>
        <v/>
      </c>
      <c r="AN103" s="46" t="str">
        <f t="shared" si="383"/>
        <v/>
      </c>
      <c r="AO103" s="46" t="str">
        <f t="shared" si="384"/>
        <v/>
      </c>
      <c r="AP103" s="46" t="str">
        <f t="shared" si="385"/>
        <v/>
      </c>
      <c r="AQ103" s="46" t="str">
        <f t="shared" si="386"/>
        <v/>
      </c>
      <c r="AR103" s="46" t="str">
        <f t="shared" si="387"/>
        <v/>
      </c>
      <c r="AS103" s="46" t="str">
        <f t="shared" si="388"/>
        <v/>
      </c>
      <c r="AT103" s="46" t="str">
        <f t="shared" si="389"/>
        <v/>
      </c>
      <c r="AU103" s="46" t="str">
        <f t="shared" si="390"/>
        <v/>
      </c>
      <c r="AV103" s="46" t="str">
        <f t="shared" si="391"/>
        <v/>
      </c>
      <c r="AW103" s="46" t="str">
        <f t="shared" si="392"/>
        <v/>
      </c>
      <c r="AX103" s="46" t="str">
        <f t="shared" si="393"/>
        <v/>
      </c>
      <c r="AY103" s="46" t="str">
        <f t="shared" si="394"/>
        <v/>
      </c>
      <c r="AZ103" s="46" t="str">
        <f t="shared" si="395"/>
        <v/>
      </c>
      <c r="BA103" s="46" t="str">
        <f t="shared" si="396"/>
        <v/>
      </c>
      <c r="BB103" s="46" t="str">
        <f t="shared" si="397"/>
        <v/>
      </c>
      <c r="BC103" s="46" t="str">
        <f t="shared" si="398"/>
        <v/>
      </c>
      <c r="BD103" s="46" t="str">
        <f t="shared" si="399"/>
        <v/>
      </c>
      <c r="BE103" s="46" t="str">
        <f t="shared" si="400"/>
        <v/>
      </c>
      <c r="BF103" s="46" t="str">
        <f t="shared" si="401"/>
        <v/>
      </c>
      <c r="BG103" s="46" t="str">
        <f t="shared" si="402"/>
        <v/>
      </c>
      <c r="BH103" s="46" t="str">
        <f t="shared" si="403"/>
        <v/>
      </c>
      <c r="BI103" s="46" t="str">
        <f t="shared" si="404"/>
        <v/>
      </c>
      <c r="BJ103" s="46" t="str">
        <f t="shared" si="405"/>
        <v/>
      </c>
      <c r="BK103" s="46" t="str">
        <f t="shared" si="406"/>
        <v/>
      </c>
      <c r="BL103" s="46" t="str">
        <f t="shared" si="407"/>
        <v/>
      </c>
      <c r="BM103" s="46" t="str">
        <f t="shared" si="408"/>
        <v/>
      </c>
      <c r="BN103" s="46" t="str">
        <f t="shared" si="409"/>
        <v/>
      </c>
      <c r="BO103" s="46" t="str">
        <f t="shared" si="410"/>
        <v/>
      </c>
      <c r="BP103" s="46" t="str">
        <f t="shared" si="411"/>
        <v/>
      </c>
      <c r="BQ103" s="46" t="str">
        <f t="shared" si="412"/>
        <v/>
      </c>
      <c r="BR103" s="46" t="str">
        <f t="shared" si="413"/>
        <v/>
      </c>
      <c r="BS103" s="46" t="str">
        <f t="shared" si="414"/>
        <v/>
      </c>
      <c r="BT103" s="46" t="str">
        <f t="shared" si="415"/>
        <v/>
      </c>
      <c r="BU103" s="46" t="str">
        <f t="shared" si="416"/>
        <v/>
      </c>
      <c r="BV103" s="46" t="str">
        <f t="shared" si="417"/>
        <v/>
      </c>
      <c r="BW103" s="46" t="str">
        <f t="shared" si="418"/>
        <v/>
      </c>
      <c r="BX103" s="46" t="str">
        <f t="shared" si="419"/>
        <v/>
      </c>
      <c r="BY103" s="46" t="str">
        <f t="shared" si="420"/>
        <v/>
      </c>
      <c r="BZ103" s="46" t="str">
        <f t="shared" si="421"/>
        <v/>
      </c>
      <c r="CA103" s="46" t="str">
        <f t="shared" si="422"/>
        <v/>
      </c>
      <c r="CB103" s="46" t="str">
        <f t="shared" si="423"/>
        <v/>
      </c>
      <c r="CC103" s="46" t="str">
        <f t="shared" si="424"/>
        <v/>
      </c>
      <c r="CD103" s="46" t="str">
        <f t="shared" si="425"/>
        <v/>
      </c>
      <c r="CE103" s="46" t="str">
        <f t="shared" si="426"/>
        <v/>
      </c>
      <c r="CF103" s="46" t="str">
        <f t="shared" si="427"/>
        <v/>
      </c>
      <c r="CG103" s="46" t="str">
        <f t="shared" si="428"/>
        <v/>
      </c>
      <c r="CH103" s="46" t="str">
        <f t="shared" si="429"/>
        <v/>
      </c>
      <c r="CI103" s="46" t="str">
        <f t="shared" si="430"/>
        <v/>
      </c>
      <c r="CJ103" s="46" t="str">
        <f t="shared" si="431"/>
        <v/>
      </c>
      <c r="CK103" s="46" t="str">
        <f t="shared" si="362"/>
        <v/>
      </c>
      <c r="CL103" s="46" t="str">
        <f t="shared" si="432"/>
        <v/>
      </c>
      <c r="CM103" s="46" t="str">
        <f t="shared" si="433"/>
        <v/>
      </c>
      <c r="CN103" s="46" t="str">
        <f t="shared" si="434"/>
        <v/>
      </c>
      <c r="CO103" s="46" t="str">
        <f t="shared" si="435"/>
        <v/>
      </c>
      <c r="CP103" s="46" t="str">
        <f t="shared" si="436"/>
        <v/>
      </c>
      <c r="CQ103" s="46" t="str">
        <f t="shared" si="437"/>
        <v/>
      </c>
      <c r="CR103" s="46" t="str">
        <f t="shared" si="438"/>
        <v/>
      </c>
      <c r="CS103" s="46" t="str">
        <f t="shared" si="439"/>
        <v/>
      </c>
      <c r="CT103" s="46" t="str">
        <f t="shared" si="440"/>
        <v/>
      </c>
      <c r="CU103" s="46" t="str">
        <f t="shared" si="441"/>
        <v/>
      </c>
      <c r="CV103" s="46" t="str">
        <f t="shared" si="442"/>
        <v/>
      </c>
      <c r="CW103" s="46" t="str">
        <f t="shared" si="443"/>
        <v/>
      </c>
      <c r="CX103" s="46" t="str">
        <f t="shared" si="444"/>
        <v/>
      </c>
      <c r="CY103" s="46" t="str">
        <f t="shared" si="445"/>
        <v/>
      </c>
      <c r="CZ103" s="46" t="str">
        <f t="shared" si="446"/>
        <v/>
      </c>
      <c r="DA103" s="46" t="str">
        <f t="shared" si="447"/>
        <v/>
      </c>
      <c r="DB103" s="46" t="str">
        <f t="shared" si="448"/>
        <v/>
      </c>
      <c r="DC103" s="46" t="str">
        <f t="shared" si="449"/>
        <v/>
      </c>
      <c r="DD103" s="46" t="str">
        <f t="shared" si="450"/>
        <v/>
      </c>
      <c r="DE103" s="46" t="str">
        <f t="shared" si="451"/>
        <v/>
      </c>
      <c r="DF103" s="46" t="str">
        <f t="shared" si="452"/>
        <v/>
      </c>
      <c r="DG103" s="46" t="str">
        <f t="shared" si="453"/>
        <v/>
      </c>
      <c r="DH103" s="46" t="str">
        <f t="shared" si="454"/>
        <v/>
      </c>
      <c r="DI103" s="46" t="str">
        <f t="shared" si="455"/>
        <v/>
      </c>
      <c r="DJ103" s="46" t="str">
        <f t="shared" si="456"/>
        <v/>
      </c>
      <c r="DK103" s="46" t="str">
        <f t="shared" si="457"/>
        <v/>
      </c>
      <c r="DL103" s="46" t="str">
        <f t="shared" si="458"/>
        <v/>
      </c>
      <c r="DM103" s="46" t="str">
        <f t="shared" si="459"/>
        <v/>
      </c>
      <c r="DN103" s="46" t="str">
        <f t="shared" si="460"/>
        <v/>
      </c>
      <c r="DO103" s="46" t="str">
        <f t="shared" si="461"/>
        <v/>
      </c>
      <c r="DP103" s="46" t="str">
        <f t="shared" si="462"/>
        <v/>
      </c>
      <c r="DQ103" s="46" t="str">
        <f t="shared" si="463"/>
        <v/>
      </c>
      <c r="DR103" s="46" t="str">
        <f t="shared" si="464"/>
        <v/>
      </c>
      <c r="DS103" s="46" t="str">
        <f t="shared" si="465"/>
        <v/>
      </c>
      <c r="DT103" s="46" t="str">
        <f t="shared" si="466"/>
        <v/>
      </c>
      <c r="DU103" s="46" t="str">
        <f t="shared" si="467"/>
        <v/>
      </c>
      <c r="DV103" s="46" t="str">
        <f t="shared" si="468"/>
        <v/>
      </c>
      <c r="DW103" s="46" t="str">
        <f t="shared" si="469"/>
        <v/>
      </c>
      <c r="DX103" s="46" t="str">
        <f t="shared" si="470"/>
        <v/>
      </c>
      <c r="DY103" s="46" t="str">
        <f t="shared" si="471"/>
        <v/>
      </c>
      <c r="DZ103" s="46" t="str">
        <f t="shared" si="472"/>
        <v/>
      </c>
      <c r="EA103" s="46" t="str">
        <f t="shared" si="473"/>
        <v/>
      </c>
      <c r="EB103" s="46" t="str">
        <f t="shared" si="474"/>
        <v/>
      </c>
      <c r="EC103" s="46" t="str">
        <f t="shared" si="475"/>
        <v/>
      </c>
      <c r="ED103" s="46" t="str">
        <f t="shared" si="476"/>
        <v/>
      </c>
      <c r="EE103" s="46" t="str">
        <f t="shared" si="477"/>
        <v/>
      </c>
      <c r="EF103" s="46" t="str">
        <f t="shared" si="478"/>
        <v/>
      </c>
      <c r="EG103" s="46" t="str">
        <f t="shared" si="479"/>
        <v/>
      </c>
      <c r="EH103" s="46" t="str">
        <f t="shared" si="480"/>
        <v/>
      </c>
      <c r="EI103" s="46" t="str">
        <f t="shared" si="481"/>
        <v/>
      </c>
      <c r="EJ103" s="46" t="str">
        <f t="shared" si="482"/>
        <v/>
      </c>
      <c r="EK103" s="46" t="str">
        <f t="shared" si="483"/>
        <v/>
      </c>
      <c r="EL103" s="46" t="str">
        <f t="shared" si="484"/>
        <v/>
      </c>
      <c r="EM103" s="46" t="str">
        <f t="shared" si="485"/>
        <v/>
      </c>
      <c r="EN103" s="46" t="str">
        <f t="shared" si="486"/>
        <v/>
      </c>
      <c r="EO103" s="46" t="str">
        <f t="shared" si="487"/>
        <v/>
      </c>
      <c r="EP103" s="46" t="str">
        <f t="shared" si="488"/>
        <v/>
      </c>
      <c r="EQ103" s="46" t="str">
        <f t="shared" si="489"/>
        <v/>
      </c>
      <c r="ER103" s="46" t="str">
        <f t="shared" si="490"/>
        <v/>
      </c>
      <c r="ES103" s="46" t="str">
        <f t="shared" si="491"/>
        <v/>
      </c>
      <c r="ET103" s="46" t="str">
        <f t="shared" si="492"/>
        <v/>
      </c>
      <c r="EU103" s="46" t="str">
        <f t="shared" si="493"/>
        <v/>
      </c>
      <c r="EV103" s="46" t="str">
        <f t="shared" si="494"/>
        <v/>
      </c>
      <c r="EW103" s="46" t="str">
        <f t="shared" si="363"/>
        <v/>
      </c>
      <c r="EX103" s="46" t="str">
        <f t="shared" si="495"/>
        <v/>
      </c>
      <c r="EY103" s="46" t="str">
        <f t="shared" si="496"/>
        <v/>
      </c>
      <c r="EZ103" s="46" t="str">
        <f t="shared" si="497"/>
        <v/>
      </c>
      <c r="FA103" s="46" t="str">
        <f t="shared" si="498"/>
        <v/>
      </c>
      <c r="FB103" s="46" t="str">
        <f t="shared" si="499"/>
        <v/>
      </c>
      <c r="FC103" s="46" t="str">
        <f t="shared" si="500"/>
        <v/>
      </c>
      <c r="FD103" s="46" t="str">
        <f t="shared" si="501"/>
        <v/>
      </c>
      <c r="FE103" s="46" t="str">
        <f t="shared" si="502"/>
        <v/>
      </c>
      <c r="FF103" s="46" t="str">
        <f t="shared" si="503"/>
        <v/>
      </c>
      <c r="FG103" s="46" t="str">
        <f t="shared" si="504"/>
        <v/>
      </c>
      <c r="FH103" s="46" t="str">
        <f t="shared" si="505"/>
        <v/>
      </c>
      <c r="FI103" s="46" t="str">
        <f t="shared" si="506"/>
        <v/>
      </c>
      <c r="FJ103" s="46" t="str">
        <f t="shared" si="507"/>
        <v/>
      </c>
      <c r="FK103" s="46" t="str">
        <f t="shared" si="508"/>
        <v/>
      </c>
      <c r="FL103" s="46" t="str">
        <f t="shared" si="509"/>
        <v/>
      </c>
      <c r="FM103" s="46" t="str">
        <f t="shared" si="510"/>
        <v/>
      </c>
      <c r="FN103" s="46" t="str">
        <f t="shared" si="511"/>
        <v/>
      </c>
      <c r="FO103" s="46" t="str">
        <f t="shared" si="512"/>
        <v/>
      </c>
      <c r="FP103" s="46" t="str">
        <f t="shared" si="513"/>
        <v/>
      </c>
      <c r="FQ103" s="46" t="str">
        <f t="shared" si="514"/>
        <v/>
      </c>
      <c r="FR103" s="46" t="str">
        <f t="shared" si="515"/>
        <v/>
      </c>
      <c r="FS103" s="46" t="str">
        <f t="shared" si="516"/>
        <v/>
      </c>
      <c r="FT103" s="46" t="str">
        <f t="shared" si="517"/>
        <v/>
      </c>
      <c r="FU103" s="46" t="str">
        <f t="shared" si="518"/>
        <v/>
      </c>
      <c r="FV103" s="46" t="str">
        <f t="shared" si="519"/>
        <v/>
      </c>
      <c r="FW103" s="46" t="str">
        <f t="shared" si="520"/>
        <v/>
      </c>
      <c r="FX103" s="46" t="str">
        <f t="shared" si="521"/>
        <v/>
      </c>
      <c r="FY103" s="46" t="str">
        <f t="shared" si="522"/>
        <v/>
      </c>
      <c r="FZ103" s="46" t="str">
        <f t="shared" si="523"/>
        <v/>
      </c>
      <c r="GA103" s="46" t="str">
        <f t="shared" si="524"/>
        <v/>
      </c>
      <c r="GB103" s="46" t="str">
        <f t="shared" si="525"/>
        <v/>
      </c>
      <c r="GC103" s="46" t="str">
        <f t="shared" si="526"/>
        <v/>
      </c>
      <c r="GD103" s="46" t="str">
        <f t="shared" si="527"/>
        <v/>
      </c>
      <c r="GE103" s="46" t="str">
        <f t="shared" si="528"/>
        <v/>
      </c>
      <c r="GF103" s="46" t="str">
        <f t="shared" si="529"/>
        <v/>
      </c>
      <c r="GG103" s="46" t="str">
        <f t="shared" si="530"/>
        <v/>
      </c>
      <c r="GH103" s="46" t="str">
        <f t="shared" si="531"/>
        <v/>
      </c>
      <c r="GI103" s="46" t="str">
        <f t="shared" si="532"/>
        <v/>
      </c>
      <c r="GJ103" s="46" t="str">
        <f t="shared" si="533"/>
        <v/>
      </c>
      <c r="GK103" s="46" t="str">
        <f t="shared" si="534"/>
        <v/>
      </c>
      <c r="GL103" s="46" t="str">
        <f t="shared" si="535"/>
        <v/>
      </c>
      <c r="GM103" s="46" t="str">
        <f t="shared" si="536"/>
        <v/>
      </c>
      <c r="GN103" s="46" t="str">
        <f t="shared" si="537"/>
        <v/>
      </c>
      <c r="GO103" s="46" t="str">
        <f t="shared" si="538"/>
        <v/>
      </c>
      <c r="GP103" s="46" t="str">
        <f t="shared" si="539"/>
        <v/>
      </c>
      <c r="GQ103" s="46" t="str">
        <f t="shared" si="540"/>
        <v/>
      </c>
      <c r="GR103" s="46" t="str">
        <f t="shared" si="541"/>
        <v/>
      </c>
      <c r="GS103" s="46" t="str">
        <f t="shared" si="542"/>
        <v/>
      </c>
      <c r="GT103" s="46" t="str">
        <f t="shared" si="543"/>
        <v/>
      </c>
      <c r="GU103" s="46" t="str">
        <f t="shared" si="544"/>
        <v/>
      </c>
      <c r="GV103" s="46" t="str">
        <f t="shared" si="545"/>
        <v/>
      </c>
      <c r="GW103" s="46" t="str">
        <f t="shared" si="546"/>
        <v/>
      </c>
      <c r="GX103" s="46" t="str">
        <f t="shared" si="547"/>
        <v/>
      </c>
      <c r="GY103" s="46" t="str">
        <f t="shared" si="548"/>
        <v/>
      </c>
      <c r="GZ103" s="46" t="str">
        <f t="shared" si="549"/>
        <v/>
      </c>
      <c r="HA103" s="46" t="str">
        <f t="shared" si="550"/>
        <v/>
      </c>
      <c r="HB103" s="46" t="str">
        <f t="shared" si="551"/>
        <v/>
      </c>
      <c r="HC103" s="46" t="str">
        <f t="shared" si="552"/>
        <v/>
      </c>
      <c r="HD103" s="46" t="str">
        <f t="shared" si="553"/>
        <v/>
      </c>
      <c r="HE103" s="46" t="str">
        <f t="shared" si="554"/>
        <v/>
      </c>
      <c r="HF103" s="46" t="str">
        <f t="shared" si="555"/>
        <v/>
      </c>
      <c r="HG103" s="46" t="str">
        <f t="shared" si="556"/>
        <v/>
      </c>
      <c r="HH103" s="46" t="str">
        <f t="shared" si="557"/>
        <v/>
      </c>
      <c r="HI103" s="46" t="str">
        <f t="shared" si="364"/>
        <v/>
      </c>
      <c r="HJ103" s="46" t="str">
        <f t="shared" si="582"/>
        <v/>
      </c>
      <c r="HK103" s="46" t="str">
        <f t="shared" si="583"/>
        <v/>
      </c>
      <c r="HL103" s="46" t="str">
        <f t="shared" si="584"/>
        <v/>
      </c>
      <c r="HM103" s="46" t="str">
        <f t="shared" si="585"/>
        <v/>
      </c>
      <c r="HN103" s="46" t="str">
        <f t="shared" si="586"/>
        <v/>
      </c>
      <c r="HO103" s="46" t="str">
        <f t="shared" si="587"/>
        <v/>
      </c>
      <c r="HP103" s="46" t="str">
        <f t="shared" si="588"/>
        <v/>
      </c>
      <c r="HQ103" s="146" t="e">
        <f t="shared" si="348"/>
        <v>#N/A</v>
      </c>
      <c r="HR103" s="146" t="e">
        <f t="shared" si="602"/>
        <v>#N/A</v>
      </c>
      <c r="HS103" s="146" t="e">
        <f t="shared" si="602"/>
        <v>#N/A</v>
      </c>
      <c r="HT103" s="146" t="e">
        <f t="shared" si="602"/>
        <v>#N/A</v>
      </c>
      <c r="HU103" s="146" t="e">
        <f t="shared" si="615"/>
        <v>#N/A</v>
      </c>
      <c r="HV103" s="146" t="e">
        <f t="shared" si="615"/>
        <v>#N/A</v>
      </c>
      <c r="HW103" s="146" t="e">
        <f t="shared" si="615"/>
        <v>#N/A</v>
      </c>
      <c r="HX103" s="146" t="e">
        <f t="shared" si="615"/>
        <v>#N/A</v>
      </c>
      <c r="HY103" s="146" t="e">
        <f t="shared" si="615"/>
        <v>#N/A</v>
      </c>
      <c r="HZ103" s="146" t="e">
        <f t="shared" si="615"/>
        <v>#N/A</v>
      </c>
      <c r="IA103" s="146" t="e">
        <f t="shared" si="615"/>
        <v>#N/A</v>
      </c>
      <c r="IB103" s="146" t="e">
        <f t="shared" si="615"/>
        <v>#N/A</v>
      </c>
      <c r="IC103" s="146" t="e">
        <f t="shared" si="615"/>
        <v>#N/A</v>
      </c>
      <c r="ID103" s="146" t="e">
        <f t="shared" si="615"/>
        <v>#N/A</v>
      </c>
      <c r="IE103" s="146" t="e">
        <f t="shared" si="615"/>
        <v>#N/A</v>
      </c>
      <c r="IF103" s="146" t="e">
        <f t="shared" si="615"/>
        <v>#N/A</v>
      </c>
      <c r="IG103" s="146" t="e">
        <f t="shared" si="615"/>
        <v>#N/A</v>
      </c>
      <c r="IH103" s="146" t="e">
        <f t="shared" si="615"/>
        <v>#N/A</v>
      </c>
      <c r="II103" s="146" t="e">
        <f t="shared" si="615"/>
        <v>#N/A</v>
      </c>
      <c r="IJ103" s="146" t="e">
        <f t="shared" si="610"/>
        <v>#N/A</v>
      </c>
      <c r="IK103" s="146" t="e">
        <f t="shared" si="610"/>
        <v>#N/A</v>
      </c>
      <c r="IL103" s="146" t="e">
        <f t="shared" si="610"/>
        <v>#N/A</v>
      </c>
      <c r="IM103" s="146" t="e">
        <f t="shared" si="610"/>
        <v>#N/A</v>
      </c>
      <c r="IN103" s="146" t="e">
        <f t="shared" si="610"/>
        <v>#N/A</v>
      </c>
      <c r="IO103" s="146" t="e">
        <f t="shared" si="610"/>
        <v>#N/A</v>
      </c>
      <c r="IP103" s="146" t="e">
        <f t="shared" si="610"/>
        <v>#N/A</v>
      </c>
      <c r="IQ103" s="146" t="e">
        <f t="shared" si="610"/>
        <v>#N/A</v>
      </c>
      <c r="IR103" s="146" t="e">
        <f t="shared" si="610"/>
        <v>#N/A</v>
      </c>
      <c r="IS103" s="146" t="e">
        <f t="shared" si="610"/>
        <v>#N/A</v>
      </c>
      <c r="IT103" s="146" t="e">
        <f t="shared" si="610"/>
        <v>#N/A</v>
      </c>
      <c r="IU103" s="146" t="e">
        <f t="shared" si="610"/>
        <v>#N/A</v>
      </c>
      <c r="IV103" s="146" t="e">
        <f t="shared" si="610"/>
        <v>#N/A</v>
      </c>
      <c r="IW103" s="146" t="e">
        <f t="shared" si="610"/>
        <v>#N/A</v>
      </c>
      <c r="IX103" s="146" t="e">
        <f t="shared" si="610"/>
        <v>#N/A</v>
      </c>
      <c r="IY103" s="146" t="e">
        <f t="shared" si="606"/>
        <v>#N/A</v>
      </c>
      <c r="IZ103" s="146" t="e">
        <f t="shared" si="606"/>
        <v>#N/A</v>
      </c>
      <c r="JA103" s="146" t="e">
        <f t="shared" si="606"/>
        <v>#N/A</v>
      </c>
      <c r="JB103" s="146" t="e">
        <f t="shared" si="606"/>
        <v>#N/A</v>
      </c>
      <c r="JC103" s="146" t="e">
        <f t="shared" si="606"/>
        <v>#N/A</v>
      </c>
      <c r="JD103" s="146" t="e">
        <f t="shared" si="606"/>
        <v>#N/A</v>
      </c>
      <c r="JE103" s="146" t="e">
        <f t="shared" si="606"/>
        <v>#N/A</v>
      </c>
      <c r="JF103" s="146" t="e">
        <f t="shared" si="606"/>
        <v>#N/A</v>
      </c>
      <c r="JG103" s="146" t="e">
        <f t="shared" si="606"/>
        <v>#N/A</v>
      </c>
      <c r="JH103" s="146" t="e">
        <f t="shared" si="606"/>
        <v>#N/A</v>
      </c>
      <c r="JI103" s="146" t="e">
        <f t="shared" si="606"/>
        <v>#N/A</v>
      </c>
      <c r="JJ103" s="146" t="e">
        <f t="shared" si="606"/>
        <v>#N/A</v>
      </c>
      <c r="JK103" s="146" t="e">
        <f t="shared" si="606"/>
        <v>#N/A</v>
      </c>
      <c r="JL103" s="146" t="e">
        <f t="shared" si="606"/>
        <v>#N/A</v>
      </c>
      <c r="JM103" s="146" t="e">
        <f t="shared" si="606"/>
        <v>#N/A</v>
      </c>
      <c r="JN103" s="146" t="e">
        <f t="shared" si="623"/>
        <v>#N/A</v>
      </c>
      <c r="JO103" s="146" t="e">
        <f t="shared" si="623"/>
        <v>#N/A</v>
      </c>
      <c r="JP103" s="146" t="e">
        <f t="shared" si="623"/>
        <v>#N/A</v>
      </c>
      <c r="JQ103" s="146" t="e">
        <f t="shared" si="623"/>
        <v>#N/A</v>
      </c>
      <c r="JR103" s="146" t="e">
        <f t="shared" si="623"/>
        <v>#N/A</v>
      </c>
      <c r="JS103" s="146" t="e">
        <f t="shared" si="623"/>
        <v>#N/A</v>
      </c>
      <c r="JT103" s="146" t="e">
        <f t="shared" si="623"/>
        <v>#N/A</v>
      </c>
      <c r="JU103" s="146" t="e">
        <f t="shared" si="623"/>
        <v>#N/A</v>
      </c>
      <c r="JV103" s="146" t="e">
        <f t="shared" si="623"/>
        <v>#N/A</v>
      </c>
      <c r="JW103" s="146" t="e">
        <f t="shared" si="623"/>
        <v>#N/A</v>
      </c>
      <c r="JX103" s="146" t="e">
        <f t="shared" si="623"/>
        <v>#N/A</v>
      </c>
      <c r="JY103" s="146" t="e">
        <f t="shared" si="623"/>
        <v>#N/A</v>
      </c>
      <c r="JZ103" s="146" t="e">
        <f t="shared" si="623"/>
        <v>#N/A</v>
      </c>
      <c r="KA103" s="146" t="e">
        <f t="shared" si="623"/>
        <v>#N/A</v>
      </c>
      <c r="KB103" s="146" t="e">
        <f t="shared" si="623"/>
        <v>#N/A</v>
      </c>
      <c r="KC103" s="146" t="e">
        <f t="shared" si="365"/>
        <v>#N/A</v>
      </c>
      <c r="KD103" s="146" t="e">
        <f t="shared" si="603"/>
        <v>#N/A</v>
      </c>
      <c r="KE103" s="146" t="e">
        <f t="shared" si="603"/>
        <v>#N/A</v>
      </c>
      <c r="KF103" s="146" t="e">
        <f t="shared" si="603"/>
        <v>#N/A</v>
      </c>
      <c r="KG103" s="146" t="e">
        <f t="shared" si="616"/>
        <v>#N/A</v>
      </c>
      <c r="KH103" s="146" t="e">
        <f t="shared" si="616"/>
        <v>#N/A</v>
      </c>
      <c r="KI103" s="146" t="e">
        <f t="shared" si="616"/>
        <v>#N/A</v>
      </c>
      <c r="KJ103" s="146" t="e">
        <f t="shared" si="616"/>
        <v>#N/A</v>
      </c>
      <c r="KK103" s="146" t="e">
        <f t="shared" si="616"/>
        <v>#N/A</v>
      </c>
      <c r="KL103" s="146" t="e">
        <f t="shared" si="616"/>
        <v>#N/A</v>
      </c>
      <c r="KM103" s="146" t="e">
        <f t="shared" si="616"/>
        <v>#N/A</v>
      </c>
      <c r="KN103" s="146" t="e">
        <f t="shared" si="616"/>
        <v>#N/A</v>
      </c>
      <c r="KO103" s="146" t="e">
        <f t="shared" si="616"/>
        <v>#N/A</v>
      </c>
      <c r="KP103" s="146" t="e">
        <f t="shared" si="616"/>
        <v>#N/A</v>
      </c>
      <c r="KQ103" s="146" t="e">
        <f t="shared" si="616"/>
        <v>#N/A</v>
      </c>
      <c r="KR103" s="146" t="e">
        <f t="shared" si="616"/>
        <v>#N/A</v>
      </c>
      <c r="KS103" s="146" t="e">
        <f t="shared" si="616"/>
        <v>#N/A</v>
      </c>
      <c r="KT103" s="146" t="e">
        <f t="shared" si="616"/>
        <v>#N/A</v>
      </c>
      <c r="KU103" s="146" t="e">
        <f t="shared" si="616"/>
        <v>#N/A</v>
      </c>
      <c r="KV103" s="146" t="e">
        <f t="shared" si="611"/>
        <v>#N/A</v>
      </c>
      <c r="KW103" s="146" t="e">
        <f t="shared" si="611"/>
        <v>#N/A</v>
      </c>
      <c r="KX103" s="146" t="e">
        <f t="shared" si="611"/>
        <v>#N/A</v>
      </c>
      <c r="KY103" s="146" t="e">
        <f t="shared" si="611"/>
        <v>#N/A</v>
      </c>
      <c r="KZ103" s="146" t="e">
        <f t="shared" si="611"/>
        <v>#N/A</v>
      </c>
      <c r="LA103" s="146" t="e">
        <f t="shared" si="611"/>
        <v>#N/A</v>
      </c>
      <c r="LB103" s="146" t="e">
        <f t="shared" si="611"/>
        <v>#N/A</v>
      </c>
      <c r="LC103" s="146" t="e">
        <f t="shared" si="611"/>
        <v>#N/A</v>
      </c>
      <c r="LD103" s="146" t="e">
        <f t="shared" si="611"/>
        <v>#N/A</v>
      </c>
      <c r="LE103" s="146" t="e">
        <f t="shared" si="611"/>
        <v>#N/A</v>
      </c>
      <c r="LF103" s="146" t="e">
        <f t="shared" si="611"/>
        <v>#N/A</v>
      </c>
      <c r="LG103" s="146" t="e">
        <f t="shared" si="611"/>
        <v>#N/A</v>
      </c>
      <c r="LH103" s="146" t="e">
        <f t="shared" si="611"/>
        <v>#N/A</v>
      </c>
      <c r="LI103" s="146" t="e">
        <f t="shared" si="611"/>
        <v>#N/A</v>
      </c>
      <c r="LJ103" s="146" t="e">
        <f t="shared" si="611"/>
        <v>#N/A</v>
      </c>
      <c r="LK103" s="146" t="e">
        <f t="shared" si="607"/>
        <v>#N/A</v>
      </c>
      <c r="LL103" s="146" t="e">
        <f t="shared" si="607"/>
        <v>#N/A</v>
      </c>
      <c r="LM103" s="146" t="e">
        <f t="shared" si="607"/>
        <v>#N/A</v>
      </c>
      <c r="LN103" s="146" t="e">
        <f t="shared" si="607"/>
        <v>#N/A</v>
      </c>
      <c r="LO103" s="146" t="e">
        <f t="shared" si="607"/>
        <v>#N/A</v>
      </c>
      <c r="LP103" s="146" t="e">
        <f t="shared" si="607"/>
        <v>#N/A</v>
      </c>
      <c r="LQ103" s="146" t="e">
        <f t="shared" si="607"/>
        <v>#N/A</v>
      </c>
      <c r="LR103" s="146" t="e">
        <f t="shared" si="607"/>
        <v>#N/A</v>
      </c>
      <c r="LS103" s="146" t="e">
        <f t="shared" si="607"/>
        <v>#N/A</v>
      </c>
      <c r="LT103" s="146" t="e">
        <f t="shared" si="607"/>
        <v>#N/A</v>
      </c>
      <c r="LU103" s="146" t="e">
        <f t="shared" si="607"/>
        <v>#N/A</v>
      </c>
      <c r="LV103" s="146" t="e">
        <f t="shared" si="607"/>
        <v>#N/A</v>
      </c>
      <c r="LW103" s="146" t="e">
        <f t="shared" si="607"/>
        <v>#N/A</v>
      </c>
      <c r="LX103" s="146" t="e">
        <f t="shared" si="607"/>
        <v>#N/A</v>
      </c>
      <c r="LY103" s="146" t="e">
        <f t="shared" si="607"/>
        <v>#N/A</v>
      </c>
      <c r="LZ103" s="146" t="e">
        <f t="shared" si="624"/>
        <v>#N/A</v>
      </c>
      <c r="MA103" s="146" t="e">
        <f t="shared" si="624"/>
        <v>#N/A</v>
      </c>
      <c r="MB103" s="146" t="e">
        <f t="shared" si="624"/>
        <v>#N/A</v>
      </c>
      <c r="MC103" s="146" t="e">
        <f t="shared" si="624"/>
        <v>#N/A</v>
      </c>
      <c r="MD103" s="146" t="e">
        <f t="shared" si="624"/>
        <v>#N/A</v>
      </c>
      <c r="ME103" s="146" t="e">
        <f t="shared" si="624"/>
        <v>#N/A</v>
      </c>
      <c r="MF103" s="146" t="e">
        <f t="shared" si="624"/>
        <v>#N/A</v>
      </c>
      <c r="MG103" s="146" t="e">
        <f t="shared" si="624"/>
        <v>#N/A</v>
      </c>
      <c r="MH103" s="146" t="e">
        <f t="shared" si="624"/>
        <v>#N/A</v>
      </c>
      <c r="MI103" s="146" t="e">
        <f t="shared" si="624"/>
        <v>#N/A</v>
      </c>
      <c r="MJ103" s="146" t="e">
        <f t="shared" si="624"/>
        <v>#N/A</v>
      </c>
      <c r="MK103" s="146" t="e">
        <f t="shared" si="624"/>
        <v>#N/A</v>
      </c>
      <c r="ML103" s="146" t="e">
        <f t="shared" si="624"/>
        <v>#N/A</v>
      </c>
      <c r="MM103" s="146" t="e">
        <f t="shared" si="624"/>
        <v>#N/A</v>
      </c>
      <c r="MN103" s="146" t="e">
        <f t="shared" si="624"/>
        <v>#N/A</v>
      </c>
      <c r="MO103" s="146" t="e">
        <f t="shared" si="366"/>
        <v>#N/A</v>
      </c>
      <c r="MP103" s="146" t="e">
        <f t="shared" si="604"/>
        <v>#N/A</v>
      </c>
      <c r="MQ103" s="146" t="e">
        <f t="shared" si="604"/>
        <v>#N/A</v>
      </c>
      <c r="MR103" s="146" t="e">
        <f t="shared" si="604"/>
        <v>#N/A</v>
      </c>
      <c r="MS103" s="146" t="e">
        <f t="shared" si="617"/>
        <v>#N/A</v>
      </c>
      <c r="MT103" s="146" t="e">
        <f t="shared" si="617"/>
        <v>#N/A</v>
      </c>
      <c r="MU103" s="146" t="e">
        <f t="shared" si="617"/>
        <v>#N/A</v>
      </c>
      <c r="MV103" s="146" t="e">
        <f t="shared" si="617"/>
        <v>#N/A</v>
      </c>
      <c r="MW103" s="146" t="e">
        <f t="shared" si="617"/>
        <v>#N/A</v>
      </c>
      <c r="MX103" s="146" t="e">
        <f t="shared" si="617"/>
        <v>#N/A</v>
      </c>
      <c r="MY103" s="146" t="e">
        <f t="shared" si="617"/>
        <v>#N/A</v>
      </c>
      <c r="MZ103" s="146" t="e">
        <f t="shared" si="617"/>
        <v>#N/A</v>
      </c>
      <c r="NA103" s="146" t="e">
        <f t="shared" si="617"/>
        <v>#N/A</v>
      </c>
      <c r="NB103" s="146" t="e">
        <f t="shared" si="617"/>
        <v>#N/A</v>
      </c>
      <c r="NC103" s="146" t="e">
        <f t="shared" si="617"/>
        <v>#N/A</v>
      </c>
      <c r="ND103" s="146" t="e">
        <f t="shared" si="617"/>
        <v>#N/A</v>
      </c>
      <c r="NE103" s="146" t="e">
        <f t="shared" si="617"/>
        <v>#N/A</v>
      </c>
      <c r="NF103" s="146" t="e">
        <f t="shared" si="617"/>
        <v>#N/A</v>
      </c>
      <c r="NG103" s="146" t="e">
        <f t="shared" si="617"/>
        <v>#N/A</v>
      </c>
      <c r="NH103" s="146" t="e">
        <f t="shared" si="612"/>
        <v>#N/A</v>
      </c>
      <c r="NI103" s="146" t="e">
        <f t="shared" si="612"/>
        <v>#N/A</v>
      </c>
      <c r="NJ103" s="146" t="e">
        <f t="shared" si="612"/>
        <v>#N/A</v>
      </c>
      <c r="NK103" s="146" t="e">
        <f t="shared" si="612"/>
        <v>#N/A</v>
      </c>
      <c r="NL103" s="146" t="e">
        <f t="shared" si="612"/>
        <v>#N/A</v>
      </c>
      <c r="NM103" s="146" t="e">
        <f t="shared" si="612"/>
        <v>#N/A</v>
      </c>
      <c r="NN103" s="146" t="e">
        <f t="shared" si="612"/>
        <v>#N/A</v>
      </c>
      <c r="NO103" s="146" t="e">
        <f t="shared" si="612"/>
        <v>#N/A</v>
      </c>
      <c r="NP103" s="146" t="e">
        <f t="shared" si="612"/>
        <v>#N/A</v>
      </c>
      <c r="NQ103" s="146" t="e">
        <f t="shared" si="612"/>
        <v>#N/A</v>
      </c>
      <c r="NR103" s="146" t="e">
        <f t="shared" si="612"/>
        <v>#N/A</v>
      </c>
      <c r="NS103" s="146" t="e">
        <f t="shared" si="612"/>
        <v>#N/A</v>
      </c>
      <c r="NT103" s="146" t="e">
        <f t="shared" si="612"/>
        <v>#N/A</v>
      </c>
      <c r="NU103" s="146" t="e">
        <f t="shared" si="612"/>
        <v>#N/A</v>
      </c>
      <c r="NV103" s="146" t="e">
        <f t="shared" si="612"/>
        <v>#N/A</v>
      </c>
      <c r="NW103" s="146" t="e">
        <f t="shared" si="608"/>
        <v>#N/A</v>
      </c>
      <c r="NX103" s="146" t="e">
        <f t="shared" si="608"/>
        <v>#N/A</v>
      </c>
      <c r="NY103" s="146" t="e">
        <f t="shared" si="608"/>
        <v>#N/A</v>
      </c>
      <c r="NZ103" s="146" t="e">
        <f t="shared" si="608"/>
        <v>#N/A</v>
      </c>
      <c r="OA103" s="146" t="e">
        <f t="shared" si="608"/>
        <v>#N/A</v>
      </c>
      <c r="OB103" s="146" t="e">
        <f t="shared" si="608"/>
        <v>#N/A</v>
      </c>
      <c r="OC103" s="146" t="e">
        <f t="shared" si="608"/>
        <v>#N/A</v>
      </c>
      <c r="OD103" s="146" t="e">
        <f t="shared" si="608"/>
        <v>#N/A</v>
      </c>
      <c r="OE103" s="146" t="e">
        <f t="shared" si="608"/>
        <v>#N/A</v>
      </c>
      <c r="OF103" s="146" t="e">
        <f t="shared" si="608"/>
        <v>#N/A</v>
      </c>
      <c r="OG103" s="146" t="e">
        <f t="shared" si="608"/>
        <v>#N/A</v>
      </c>
      <c r="OH103" s="146" t="e">
        <f t="shared" si="608"/>
        <v>#N/A</v>
      </c>
      <c r="OI103" s="146" t="e">
        <f t="shared" si="608"/>
        <v>#N/A</v>
      </c>
      <c r="OJ103" s="146" t="e">
        <f t="shared" si="608"/>
        <v>#N/A</v>
      </c>
      <c r="OK103" s="146" t="e">
        <f t="shared" si="608"/>
        <v>#N/A</v>
      </c>
      <c r="OL103" s="146" t="e">
        <f t="shared" si="625"/>
        <v>#N/A</v>
      </c>
      <c r="OM103" s="146" t="e">
        <f t="shared" si="625"/>
        <v>#N/A</v>
      </c>
      <c r="ON103" s="146" t="e">
        <f t="shared" si="625"/>
        <v>#N/A</v>
      </c>
      <c r="OO103" s="146" t="e">
        <f t="shared" si="625"/>
        <v>#N/A</v>
      </c>
      <c r="OP103" s="146" t="e">
        <f t="shared" si="625"/>
        <v>#N/A</v>
      </c>
      <c r="OQ103" s="146" t="e">
        <f t="shared" si="625"/>
        <v>#N/A</v>
      </c>
      <c r="OR103" s="146" t="e">
        <f t="shared" si="625"/>
        <v>#N/A</v>
      </c>
      <c r="OS103" s="146" t="e">
        <f t="shared" si="625"/>
        <v>#N/A</v>
      </c>
      <c r="OT103" s="146" t="e">
        <f t="shared" si="625"/>
        <v>#N/A</v>
      </c>
      <c r="OU103" s="146" t="e">
        <f t="shared" si="625"/>
        <v>#N/A</v>
      </c>
      <c r="OV103" s="146" t="e">
        <f t="shared" si="625"/>
        <v>#N/A</v>
      </c>
      <c r="OW103" s="146" t="e">
        <f t="shared" si="625"/>
        <v>#N/A</v>
      </c>
      <c r="OX103" s="146" t="e">
        <f t="shared" si="625"/>
        <v>#N/A</v>
      </c>
      <c r="OY103" s="146" t="e">
        <f t="shared" si="625"/>
        <v>#N/A</v>
      </c>
      <c r="OZ103" s="146" t="e">
        <f t="shared" si="625"/>
        <v>#N/A</v>
      </c>
      <c r="PA103" s="146" t="e">
        <f t="shared" si="367"/>
        <v>#N/A</v>
      </c>
      <c r="PB103" s="146" t="e">
        <f t="shared" si="621"/>
        <v>#N/A</v>
      </c>
      <c r="PC103" s="146" t="e">
        <f t="shared" si="621"/>
        <v>#N/A</v>
      </c>
      <c r="PD103" s="146" t="e">
        <f t="shared" si="621"/>
        <v>#N/A</v>
      </c>
      <c r="PE103" s="146" t="e">
        <f t="shared" si="621"/>
        <v>#N/A</v>
      </c>
      <c r="PF103" s="146" t="e">
        <f t="shared" si="621"/>
        <v>#N/A</v>
      </c>
      <c r="PG103" s="146" t="e">
        <f t="shared" si="621"/>
        <v>#N/A</v>
      </c>
      <c r="PH103" s="146" t="e">
        <f t="shared" si="621"/>
        <v>#N/A</v>
      </c>
      <c r="PI103" s="146" t="e">
        <f t="shared" si="621"/>
        <v>#N/A</v>
      </c>
    </row>
    <row r="104" spans="1:425" x14ac:dyDescent="0.45">
      <c r="A104" s="2"/>
      <c r="B104" s="76">
        <f>SUM(B4:B103)</f>
        <v>410.52758442850478</v>
      </c>
      <c r="C104" s="76">
        <f>SUM(C4:C103)</f>
        <v>1000</v>
      </c>
      <c r="D104" s="76">
        <f>SUM(D4:D103)</f>
        <v>3424.8544470461238</v>
      </c>
      <c r="E104" s="33"/>
      <c r="F104" s="33"/>
      <c r="G104" s="76">
        <f>SUM(G4:G103)</f>
        <v>1083.5</v>
      </c>
      <c r="H104" s="309" t="s">
        <v>893</v>
      </c>
      <c r="I104" s="5"/>
      <c r="L104" s="321">
        <f>IF(K4="","",SQRT(M104))</f>
        <v>185.47878530734391</v>
      </c>
      <c r="M104" s="64">
        <f>IF(M4="","",SUM(M4:M103))</f>
        <v>34402.379799087779</v>
      </c>
      <c r="N104" s="76">
        <f>IF(SUM(N4:N103)=0,"",SUM(N4:N103))</f>
        <v>1500</v>
      </c>
      <c r="O104" s="231">
        <f>IF(OR(L104="",N104=""),"",ABS(VLOOKUP($N$1,VLookups!$A$27:$B$28,2,FALSE)-_xlfn.NORM.DIST(N104,G104,L104,TRUE)))</f>
        <v>0.98763325086238474</v>
      </c>
      <c r="P104" s="78">
        <f t="shared" ref="P104:U104" si="628">SUM(P4:P103)</f>
        <v>759.85613282999145</v>
      </c>
      <c r="Q104" s="78">
        <f t="shared" si="628"/>
        <v>1578.920230582454</v>
      </c>
      <c r="R104" s="78">
        <f t="shared" si="628"/>
        <v>1466.7552282014699</v>
      </c>
      <c r="S104" s="78">
        <f t="shared" si="628"/>
        <v>1384.0962295707809</v>
      </c>
      <c r="T104" s="78">
        <f t="shared" si="628"/>
        <v>1317.4274218796807</v>
      </c>
      <c r="U104" s="78">
        <f t="shared" si="628"/>
        <v>1260.692953238266</v>
      </c>
      <c r="V104" s="5"/>
      <c r="W104" s="347"/>
      <c r="X104" s="153">
        <f>IF(AND(B104&gt;0,C104&gt;0,D104&gt;0),G104-(3*L104),"")</f>
        <v>527.06364407796832</v>
      </c>
      <c r="Y104" s="212">
        <f>IF(ISNONTEXT($X104),X104+(($HP$104-$X$104)/200),"")</f>
        <v>532.6280076371886</v>
      </c>
      <c r="Z104" s="212">
        <f t="shared" ref="Z104:CK104" si="629">IF(ISNONTEXT($X104),Y104+(($HP$104-$X$104)/200),"")</f>
        <v>538.19237119640889</v>
      </c>
      <c r="AA104" s="212">
        <f t="shared" si="629"/>
        <v>543.75673475562917</v>
      </c>
      <c r="AB104" s="212">
        <f t="shared" si="629"/>
        <v>549.32109831484945</v>
      </c>
      <c r="AC104" s="212">
        <f t="shared" si="629"/>
        <v>554.88546187406973</v>
      </c>
      <c r="AD104" s="212">
        <f t="shared" si="629"/>
        <v>560.44982543329002</v>
      </c>
      <c r="AE104" s="212">
        <f t="shared" si="629"/>
        <v>566.0141889925103</v>
      </c>
      <c r="AF104" s="212">
        <f t="shared" si="629"/>
        <v>571.57855255173058</v>
      </c>
      <c r="AG104" s="212">
        <f t="shared" si="629"/>
        <v>577.14291611095086</v>
      </c>
      <c r="AH104" s="212">
        <f t="shared" si="629"/>
        <v>582.70727967017115</v>
      </c>
      <c r="AI104" s="212">
        <f t="shared" si="629"/>
        <v>588.27164322939143</v>
      </c>
      <c r="AJ104" s="212">
        <f t="shared" si="629"/>
        <v>593.83600678861171</v>
      </c>
      <c r="AK104" s="212">
        <f t="shared" si="629"/>
        <v>599.40037034783199</v>
      </c>
      <c r="AL104" s="212">
        <f t="shared" si="629"/>
        <v>604.96473390705228</v>
      </c>
      <c r="AM104" s="212">
        <f t="shared" si="629"/>
        <v>610.52909746627256</v>
      </c>
      <c r="AN104" s="212">
        <f t="shared" si="629"/>
        <v>616.09346102549284</v>
      </c>
      <c r="AO104" s="212">
        <f t="shared" si="629"/>
        <v>621.65782458471313</v>
      </c>
      <c r="AP104" s="212">
        <f t="shared" si="629"/>
        <v>627.22218814393341</v>
      </c>
      <c r="AQ104" s="212">
        <f t="shared" si="629"/>
        <v>632.78655170315369</v>
      </c>
      <c r="AR104" s="212">
        <f t="shared" si="629"/>
        <v>638.35091526237397</v>
      </c>
      <c r="AS104" s="212">
        <f t="shared" si="629"/>
        <v>643.91527882159426</v>
      </c>
      <c r="AT104" s="212">
        <f t="shared" si="629"/>
        <v>649.47964238081454</v>
      </c>
      <c r="AU104" s="212">
        <f t="shared" si="629"/>
        <v>655.04400594003482</v>
      </c>
      <c r="AV104" s="212">
        <f t="shared" si="629"/>
        <v>660.6083694992551</v>
      </c>
      <c r="AW104" s="212">
        <f t="shared" si="629"/>
        <v>666.17273305847539</v>
      </c>
      <c r="AX104" s="212">
        <f t="shared" si="629"/>
        <v>671.73709661769567</v>
      </c>
      <c r="AY104" s="212">
        <f t="shared" si="629"/>
        <v>677.30146017691595</v>
      </c>
      <c r="AZ104" s="212">
        <f t="shared" si="629"/>
        <v>682.86582373613624</v>
      </c>
      <c r="BA104" s="212">
        <f t="shared" si="629"/>
        <v>688.43018729535652</v>
      </c>
      <c r="BB104" s="212">
        <f t="shared" si="629"/>
        <v>693.9945508545768</v>
      </c>
      <c r="BC104" s="212">
        <f t="shared" si="629"/>
        <v>699.55891441379708</v>
      </c>
      <c r="BD104" s="212">
        <f t="shared" si="629"/>
        <v>705.12327797301737</v>
      </c>
      <c r="BE104" s="212">
        <f t="shared" si="629"/>
        <v>710.68764153223765</v>
      </c>
      <c r="BF104" s="212">
        <f t="shared" si="629"/>
        <v>716.25200509145793</v>
      </c>
      <c r="BG104" s="212">
        <f t="shared" si="629"/>
        <v>721.81636865067821</v>
      </c>
      <c r="BH104" s="212">
        <f t="shared" si="629"/>
        <v>727.3807322098985</v>
      </c>
      <c r="BI104" s="212">
        <f t="shared" si="629"/>
        <v>732.94509576911878</v>
      </c>
      <c r="BJ104" s="212">
        <f t="shared" si="629"/>
        <v>738.50945932833906</v>
      </c>
      <c r="BK104" s="212">
        <f t="shared" si="629"/>
        <v>744.07382288755934</v>
      </c>
      <c r="BL104" s="212">
        <f t="shared" si="629"/>
        <v>749.63818644677963</v>
      </c>
      <c r="BM104" s="212">
        <f t="shared" si="629"/>
        <v>755.20255000599991</v>
      </c>
      <c r="BN104" s="212">
        <f t="shared" si="629"/>
        <v>760.76691356522019</v>
      </c>
      <c r="BO104" s="212">
        <f t="shared" si="629"/>
        <v>766.33127712444048</v>
      </c>
      <c r="BP104" s="212">
        <f t="shared" si="629"/>
        <v>771.89564068366076</v>
      </c>
      <c r="BQ104" s="212">
        <f t="shared" si="629"/>
        <v>777.46000424288104</v>
      </c>
      <c r="BR104" s="212">
        <f t="shared" si="629"/>
        <v>783.02436780210132</v>
      </c>
      <c r="BS104" s="212">
        <f t="shared" si="629"/>
        <v>788.58873136132161</v>
      </c>
      <c r="BT104" s="212">
        <f t="shared" si="629"/>
        <v>794.15309492054189</v>
      </c>
      <c r="BU104" s="212">
        <f t="shared" si="629"/>
        <v>799.71745847976217</v>
      </c>
      <c r="BV104" s="212">
        <f t="shared" si="629"/>
        <v>805.28182203898245</v>
      </c>
      <c r="BW104" s="212">
        <f t="shared" si="629"/>
        <v>810.84618559820274</v>
      </c>
      <c r="BX104" s="212">
        <f t="shared" si="629"/>
        <v>816.41054915742302</v>
      </c>
      <c r="BY104" s="212">
        <f t="shared" si="629"/>
        <v>821.9749127166433</v>
      </c>
      <c r="BZ104" s="212">
        <f t="shared" si="629"/>
        <v>827.53927627586359</v>
      </c>
      <c r="CA104" s="212">
        <f t="shared" si="629"/>
        <v>833.10363983508387</v>
      </c>
      <c r="CB104" s="212">
        <f t="shared" si="629"/>
        <v>838.66800339430415</v>
      </c>
      <c r="CC104" s="212">
        <f t="shared" si="629"/>
        <v>844.23236695352443</v>
      </c>
      <c r="CD104" s="212">
        <f t="shared" si="629"/>
        <v>849.79673051274472</v>
      </c>
      <c r="CE104" s="212">
        <f t="shared" si="629"/>
        <v>855.361094071965</v>
      </c>
      <c r="CF104" s="212">
        <f t="shared" si="629"/>
        <v>860.92545763118528</v>
      </c>
      <c r="CG104" s="212">
        <f t="shared" si="629"/>
        <v>866.48982119040556</v>
      </c>
      <c r="CH104" s="212">
        <f t="shared" si="629"/>
        <v>872.05418474962585</v>
      </c>
      <c r="CI104" s="212">
        <f t="shared" si="629"/>
        <v>877.61854830884613</v>
      </c>
      <c r="CJ104" s="212">
        <f t="shared" si="629"/>
        <v>883.18291186806641</v>
      </c>
      <c r="CK104" s="212">
        <f t="shared" si="629"/>
        <v>888.7472754272867</v>
      </c>
      <c r="CL104" s="212">
        <f t="shared" ref="CL104:EW104" si="630">IF(ISNONTEXT($X104),CK104+(($HP$104-$X$104)/200),"")</f>
        <v>894.31163898650698</v>
      </c>
      <c r="CM104" s="212">
        <f t="shared" si="630"/>
        <v>899.87600254572726</v>
      </c>
      <c r="CN104" s="212">
        <f t="shared" si="630"/>
        <v>905.44036610494754</v>
      </c>
      <c r="CO104" s="212">
        <f t="shared" si="630"/>
        <v>911.00472966416783</v>
      </c>
      <c r="CP104" s="212">
        <f t="shared" si="630"/>
        <v>916.56909322338811</v>
      </c>
      <c r="CQ104" s="212">
        <f t="shared" si="630"/>
        <v>922.13345678260839</v>
      </c>
      <c r="CR104" s="212">
        <f t="shared" si="630"/>
        <v>927.69782034182867</v>
      </c>
      <c r="CS104" s="212">
        <f t="shared" si="630"/>
        <v>933.26218390104896</v>
      </c>
      <c r="CT104" s="212">
        <f t="shared" si="630"/>
        <v>938.82654746026924</v>
      </c>
      <c r="CU104" s="212">
        <f t="shared" si="630"/>
        <v>944.39091101948952</v>
      </c>
      <c r="CV104" s="212">
        <f t="shared" si="630"/>
        <v>949.9552745787098</v>
      </c>
      <c r="CW104" s="212">
        <f t="shared" si="630"/>
        <v>955.51963813793009</v>
      </c>
      <c r="CX104" s="212">
        <f t="shared" si="630"/>
        <v>961.08400169715037</v>
      </c>
      <c r="CY104" s="212">
        <f t="shared" si="630"/>
        <v>966.64836525637065</v>
      </c>
      <c r="CZ104" s="212">
        <f t="shared" si="630"/>
        <v>972.21272881559094</v>
      </c>
      <c r="DA104" s="212">
        <f t="shared" si="630"/>
        <v>977.77709237481122</v>
      </c>
      <c r="DB104" s="212">
        <f t="shared" si="630"/>
        <v>983.3414559340315</v>
      </c>
      <c r="DC104" s="212">
        <f t="shared" si="630"/>
        <v>988.90581949325178</v>
      </c>
      <c r="DD104" s="212">
        <f t="shared" si="630"/>
        <v>994.47018305247207</v>
      </c>
      <c r="DE104" s="212">
        <f t="shared" si="630"/>
        <v>1000.0345466116923</v>
      </c>
      <c r="DF104" s="212">
        <f t="shared" si="630"/>
        <v>1005.5989101709126</v>
      </c>
      <c r="DG104" s="212">
        <f t="shared" si="630"/>
        <v>1011.1632737301329</v>
      </c>
      <c r="DH104" s="212">
        <f t="shared" si="630"/>
        <v>1016.7276372893532</v>
      </c>
      <c r="DI104" s="212">
        <f t="shared" si="630"/>
        <v>1022.2920008485735</v>
      </c>
      <c r="DJ104" s="212">
        <f t="shared" si="630"/>
        <v>1027.8563644077938</v>
      </c>
      <c r="DK104" s="212">
        <f t="shared" si="630"/>
        <v>1033.420727967014</v>
      </c>
      <c r="DL104" s="212">
        <f t="shared" si="630"/>
        <v>1038.9850915262343</v>
      </c>
      <c r="DM104" s="212">
        <f t="shared" si="630"/>
        <v>1044.5494550854546</v>
      </c>
      <c r="DN104" s="212">
        <f t="shared" si="630"/>
        <v>1050.1138186446749</v>
      </c>
      <c r="DO104" s="212">
        <f t="shared" si="630"/>
        <v>1055.6781822038952</v>
      </c>
      <c r="DP104" s="212">
        <f t="shared" si="630"/>
        <v>1061.2425457631155</v>
      </c>
      <c r="DQ104" s="212">
        <f t="shared" si="630"/>
        <v>1066.8069093223357</v>
      </c>
      <c r="DR104" s="212">
        <f t="shared" si="630"/>
        <v>1072.371272881556</v>
      </c>
      <c r="DS104" s="212">
        <f t="shared" si="630"/>
        <v>1077.9356364407763</v>
      </c>
      <c r="DT104" s="212">
        <f t="shared" si="630"/>
        <v>1083.4999999999966</v>
      </c>
      <c r="DU104" s="212">
        <f t="shared" si="630"/>
        <v>1089.0643635592169</v>
      </c>
      <c r="DV104" s="212">
        <f t="shared" si="630"/>
        <v>1094.6287271184372</v>
      </c>
      <c r="DW104" s="212">
        <f t="shared" si="630"/>
        <v>1100.1930906776574</v>
      </c>
      <c r="DX104" s="212">
        <f t="shared" si="630"/>
        <v>1105.7574542368777</v>
      </c>
      <c r="DY104" s="212">
        <f t="shared" si="630"/>
        <v>1111.321817796098</v>
      </c>
      <c r="DZ104" s="212">
        <f t="shared" si="630"/>
        <v>1116.8861813553183</v>
      </c>
      <c r="EA104" s="212">
        <f t="shared" si="630"/>
        <v>1122.4505449145386</v>
      </c>
      <c r="EB104" s="212">
        <f t="shared" si="630"/>
        <v>1128.0149084737589</v>
      </c>
      <c r="EC104" s="212">
        <f t="shared" si="630"/>
        <v>1133.5792720329791</v>
      </c>
      <c r="ED104" s="212">
        <f t="shared" si="630"/>
        <v>1139.1436355921994</v>
      </c>
      <c r="EE104" s="212">
        <f t="shared" si="630"/>
        <v>1144.7079991514197</v>
      </c>
      <c r="EF104" s="212">
        <f t="shared" si="630"/>
        <v>1150.27236271064</v>
      </c>
      <c r="EG104" s="212">
        <f t="shared" si="630"/>
        <v>1155.8367262698603</v>
      </c>
      <c r="EH104" s="212">
        <f t="shared" si="630"/>
        <v>1161.4010898290805</v>
      </c>
      <c r="EI104" s="212">
        <f t="shared" si="630"/>
        <v>1166.9654533883008</v>
      </c>
      <c r="EJ104" s="212">
        <f t="shared" si="630"/>
        <v>1172.5298169475211</v>
      </c>
      <c r="EK104" s="212">
        <f t="shared" si="630"/>
        <v>1178.0941805067414</v>
      </c>
      <c r="EL104" s="212">
        <f t="shared" si="630"/>
        <v>1183.6585440659617</v>
      </c>
      <c r="EM104" s="212">
        <f t="shared" si="630"/>
        <v>1189.222907625182</v>
      </c>
      <c r="EN104" s="212">
        <f t="shared" si="630"/>
        <v>1194.7872711844022</v>
      </c>
      <c r="EO104" s="212">
        <f t="shared" si="630"/>
        <v>1200.3516347436225</v>
      </c>
      <c r="EP104" s="212">
        <f t="shared" si="630"/>
        <v>1205.9159983028428</v>
      </c>
      <c r="EQ104" s="212">
        <f t="shared" si="630"/>
        <v>1211.4803618620631</v>
      </c>
      <c r="ER104" s="212">
        <f t="shared" si="630"/>
        <v>1217.0447254212834</v>
      </c>
      <c r="ES104" s="212">
        <f t="shared" si="630"/>
        <v>1222.6090889805037</v>
      </c>
      <c r="ET104" s="212">
        <f t="shared" si="630"/>
        <v>1228.1734525397239</v>
      </c>
      <c r="EU104" s="212">
        <f t="shared" si="630"/>
        <v>1233.7378160989442</v>
      </c>
      <c r="EV104" s="212">
        <f t="shared" si="630"/>
        <v>1239.3021796581645</v>
      </c>
      <c r="EW104" s="212">
        <f t="shared" si="630"/>
        <v>1244.8665432173848</v>
      </c>
      <c r="EX104" s="212">
        <f t="shared" ref="EX104:HI104" si="631">IF(ISNONTEXT($X104),EW104+(($HP$104-$X$104)/200),"")</f>
        <v>1250.4309067766051</v>
      </c>
      <c r="EY104" s="212">
        <f t="shared" si="631"/>
        <v>1255.9952703358254</v>
      </c>
      <c r="EZ104" s="212">
        <f t="shared" si="631"/>
        <v>1261.5596338950456</v>
      </c>
      <c r="FA104" s="212">
        <f t="shared" si="631"/>
        <v>1267.1239974542659</v>
      </c>
      <c r="FB104" s="212">
        <f t="shared" si="631"/>
        <v>1272.6883610134862</v>
      </c>
      <c r="FC104" s="212">
        <f t="shared" si="631"/>
        <v>1278.2527245727065</v>
      </c>
      <c r="FD104" s="212">
        <f t="shared" si="631"/>
        <v>1283.8170881319268</v>
      </c>
      <c r="FE104" s="212">
        <f t="shared" si="631"/>
        <v>1289.381451691147</v>
      </c>
      <c r="FF104" s="212">
        <f t="shared" si="631"/>
        <v>1294.9458152503673</v>
      </c>
      <c r="FG104" s="212">
        <f t="shared" si="631"/>
        <v>1300.5101788095876</v>
      </c>
      <c r="FH104" s="212">
        <f t="shared" si="631"/>
        <v>1306.0745423688079</v>
      </c>
      <c r="FI104" s="212">
        <f t="shared" si="631"/>
        <v>1311.6389059280282</v>
      </c>
      <c r="FJ104" s="212">
        <f t="shared" si="631"/>
        <v>1317.2032694872485</v>
      </c>
      <c r="FK104" s="212">
        <f t="shared" si="631"/>
        <v>1322.7676330464687</v>
      </c>
      <c r="FL104" s="212">
        <f t="shared" si="631"/>
        <v>1328.331996605689</v>
      </c>
      <c r="FM104" s="212">
        <f t="shared" si="631"/>
        <v>1333.8963601649093</v>
      </c>
      <c r="FN104" s="212">
        <f t="shared" si="631"/>
        <v>1339.4607237241296</v>
      </c>
      <c r="FO104" s="212">
        <f t="shared" si="631"/>
        <v>1345.0250872833499</v>
      </c>
      <c r="FP104" s="212">
        <f t="shared" si="631"/>
        <v>1350.5894508425702</v>
      </c>
      <c r="FQ104" s="212">
        <f t="shared" si="631"/>
        <v>1356.1538144017904</v>
      </c>
      <c r="FR104" s="212">
        <f t="shared" si="631"/>
        <v>1361.7181779610107</v>
      </c>
      <c r="FS104" s="212">
        <f t="shared" si="631"/>
        <v>1367.282541520231</v>
      </c>
      <c r="FT104" s="212">
        <f t="shared" si="631"/>
        <v>1372.8469050794513</v>
      </c>
      <c r="FU104" s="212">
        <f t="shared" si="631"/>
        <v>1378.4112686386716</v>
      </c>
      <c r="FV104" s="212">
        <f t="shared" si="631"/>
        <v>1383.9756321978919</v>
      </c>
      <c r="FW104" s="212">
        <f t="shared" si="631"/>
        <v>1389.5399957571121</v>
      </c>
      <c r="FX104" s="212">
        <f t="shared" si="631"/>
        <v>1395.1043593163324</v>
      </c>
      <c r="FY104" s="212">
        <f t="shared" si="631"/>
        <v>1400.6687228755527</v>
      </c>
      <c r="FZ104" s="212">
        <f t="shared" si="631"/>
        <v>1406.233086434773</v>
      </c>
      <c r="GA104" s="212">
        <f t="shared" si="631"/>
        <v>1411.7974499939933</v>
      </c>
      <c r="GB104" s="212">
        <f t="shared" si="631"/>
        <v>1417.3618135532136</v>
      </c>
      <c r="GC104" s="212">
        <f t="shared" si="631"/>
        <v>1422.9261771124338</v>
      </c>
      <c r="GD104" s="212">
        <f t="shared" si="631"/>
        <v>1428.4905406716541</v>
      </c>
      <c r="GE104" s="212">
        <f t="shared" si="631"/>
        <v>1434.0549042308744</v>
      </c>
      <c r="GF104" s="212">
        <f t="shared" si="631"/>
        <v>1439.6192677900947</v>
      </c>
      <c r="GG104" s="212">
        <f t="shared" si="631"/>
        <v>1445.183631349315</v>
      </c>
      <c r="GH104" s="212">
        <f t="shared" si="631"/>
        <v>1450.7479949085352</v>
      </c>
      <c r="GI104" s="212">
        <f t="shared" si="631"/>
        <v>1456.3123584677555</v>
      </c>
      <c r="GJ104" s="212">
        <f t="shared" si="631"/>
        <v>1461.8767220269758</v>
      </c>
      <c r="GK104" s="212">
        <f t="shared" si="631"/>
        <v>1467.4410855861961</v>
      </c>
      <c r="GL104" s="212">
        <f t="shared" si="631"/>
        <v>1473.0054491454164</v>
      </c>
      <c r="GM104" s="212">
        <f t="shared" si="631"/>
        <v>1478.5698127046367</v>
      </c>
      <c r="GN104" s="212">
        <f t="shared" si="631"/>
        <v>1484.1341762638569</v>
      </c>
      <c r="GO104" s="212">
        <f t="shared" si="631"/>
        <v>1489.6985398230772</v>
      </c>
      <c r="GP104" s="212">
        <f t="shared" si="631"/>
        <v>1495.2629033822975</v>
      </c>
      <c r="GQ104" s="212">
        <f t="shared" si="631"/>
        <v>1500.8272669415178</v>
      </c>
      <c r="GR104" s="212">
        <f t="shared" si="631"/>
        <v>1506.3916305007381</v>
      </c>
      <c r="GS104" s="212">
        <f t="shared" si="631"/>
        <v>1511.9559940599584</v>
      </c>
      <c r="GT104" s="212">
        <f t="shared" si="631"/>
        <v>1517.5203576191786</v>
      </c>
      <c r="GU104" s="212">
        <f t="shared" si="631"/>
        <v>1523.0847211783989</v>
      </c>
      <c r="GV104" s="212">
        <f t="shared" si="631"/>
        <v>1528.6490847376192</v>
      </c>
      <c r="GW104" s="212">
        <f t="shared" si="631"/>
        <v>1534.2134482968395</v>
      </c>
      <c r="GX104" s="212">
        <f t="shared" si="631"/>
        <v>1539.7778118560598</v>
      </c>
      <c r="GY104" s="212">
        <f t="shared" si="631"/>
        <v>1545.3421754152801</v>
      </c>
      <c r="GZ104" s="212">
        <f t="shared" si="631"/>
        <v>1550.9065389745003</v>
      </c>
      <c r="HA104" s="212">
        <f t="shared" si="631"/>
        <v>1556.4709025337206</v>
      </c>
      <c r="HB104" s="212">
        <f t="shared" si="631"/>
        <v>1562.0352660929409</v>
      </c>
      <c r="HC104" s="212">
        <f t="shared" si="631"/>
        <v>1567.5996296521612</v>
      </c>
      <c r="HD104" s="212">
        <f t="shared" si="631"/>
        <v>1573.1639932113815</v>
      </c>
      <c r="HE104" s="212">
        <f t="shared" si="631"/>
        <v>1578.7283567706017</v>
      </c>
      <c r="HF104" s="212">
        <f t="shared" si="631"/>
        <v>1584.292720329822</v>
      </c>
      <c r="HG104" s="212">
        <f t="shared" si="631"/>
        <v>1589.8570838890423</v>
      </c>
      <c r="HH104" s="212">
        <f t="shared" si="631"/>
        <v>1595.4214474482626</v>
      </c>
      <c r="HI104" s="212">
        <f t="shared" si="631"/>
        <v>1600.9858110074829</v>
      </c>
      <c r="HJ104" s="212">
        <f t="shared" ref="HJ104:HO104" si="632">IF(ISNONTEXT($X104),HI104+(($HP$104-$X$104)/200),"")</f>
        <v>1606.5501745667032</v>
      </c>
      <c r="HK104" s="212">
        <f t="shared" si="632"/>
        <v>1612.1145381259234</v>
      </c>
      <c r="HL104" s="212">
        <f t="shared" si="632"/>
        <v>1617.6789016851437</v>
      </c>
      <c r="HM104" s="212">
        <f t="shared" si="632"/>
        <v>1623.243265244364</v>
      </c>
      <c r="HN104" s="212">
        <f t="shared" si="632"/>
        <v>1628.8076288035843</v>
      </c>
      <c r="HO104" s="212">
        <f t="shared" si="632"/>
        <v>1634.3719923628046</v>
      </c>
      <c r="HP104" s="153">
        <f>IF(ISNONTEXT($X104),G104+(3*L104),"")</f>
        <v>1639.9363559220317</v>
      </c>
      <c r="HQ104" s="146">
        <f>IF(ISNONTEXT($L104),_xlfn.NORM.DIST(X104,$G104,$L104,FALSE),NA())</f>
        <v>2.3894098748783102E-5</v>
      </c>
      <c r="HR104" s="146">
        <f t="shared" ref="HR104:KC104" si="633">IF(ISNONTEXT($L104),_xlfn.NORM.DIST(Y104,$G104,$L104,FALSE),NA())</f>
        <v>2.6132546091173038E-5</v>
      </c>
      <c r="HS104" s="146">
        <f t="shared" si="633"/>
        <v>2.8554984638996956E-5</v>
      </c>
      <c r="HT104" s="146">
        <f t="shared" si="633"/>
        <v>3.1173909598816713E-5</v>
      </c>
      <c r="HU104" s="146">
        <f t="shared" si="633"/>
        <v>3.4002413730581029E-5</v>
      </c>
      <c r="HV104" s="146">
        <f t="shared" si="633"/>
        <v>3.7054192905272615E-5</v>
      </c>
      <c r="HW104" s="146">
        <f t="shared" si="633"/>
        <v>4.0343549335743164E-5</v>
      </c>
      <c r="HX104" s="146">
        <f t="shared" si="633"/>
        <v>4.3885392251507877E-5</v>
      </c>
      <c r="HY104" s="146">
        <f t="shared" si="633"/>
        <v>4.7695235784396344E-5</v>
      </c>
      <c r="HZ104" s="146">
        <f t="shared" si="633"/>
        <v>5.1789193829485457E-5</v>
      </c>
      <c r="IA104" s="146">
        <f t="shared" si="633"/>
        <v>5.618397164481507E-5</v>
      </c>
      <c r="IB104" s="146">
        <f t="shared" si="633"/>
        <v>6.0896853954158737E-5</v>
      </c>
      <c r="IC104" s="146">
        <f t="shared" si="633"/>
        <v>6.594568931972411E-5</v>
      </c>
      <c r="ID104" s="146">
        <f t="shared" si="633"/>
        <v>7.1348870556234544E-5</v>
      </c>
      <c r="IE104" s="146">
        <f t="shared" si="633"/>
        <v>7.7125310964516037E-5</v>
      </c>
      <c r="IF104" s="146">
        <f t="shared" si="633"/>
        <v>8.3294416171612518E-5</v>
      </c>
      <c r="IG104" s="146">
        <f t="shared" si="633"/>
        <v>8.9876051375676667E-5</v>
      </c>
      <c r="IH104" s="146">
        <f t="shared" si="633"/>
        <v>9.6890503807542237E-5</v>
      </c>
      <c r="II104" s="146">
        <f t="shared" si="633"/>
        <v>1.0435844023704859E-4</v>
      </c>
      <c r="IJ104" s="146">
        <f t="shared" si="633"/>
        <v>1.1230085937093584E-4</v>
      </c>
      <c r="IK104" s="146">
        <f t="shared" si="633"/>
        <v>1.2073903901049547E-4</v>
      </c>
      <c r="IL104" s="146">
        <f t="shared" si="633"/>
        <v>1.2969447786118484E-4</v>
      </c>
      <c r="IM104" s="146">
        <f t="shared" si="633"/>
        <v>1.3918883191308705E-4</v>
      </c>
      <c r="IN104" s="146">
        <f t="shared" si="633"/>
        <v>1.4924384534040983E-4</v>
      </c>
      <c r="IO104" s="146">
        <f t="shared" si="633"/>
        <v>1.5988127590011147E-4</v>
      </c>
      <c r="IP104" s="146">
        <f t="shared" si="633"/>
        <v>1.711228148441535E-4</v>
      </c>
      <c r="IQ104" s="146">
        <f t="shared" si="633"/>
        <v>1.8299000139669876E-4</v>
      </c>
      <c r="IR104" s="146">
        <f t="shared" si="633"/>
        <v>1.955041318866674E-4</v>
      </c>
      <c r="IS104" s="146">
        <f t="shared" si="633"/>
        <v>2.0868616366727212E-4</v>
      </c>
      <c r="IT104" s="146">
        <f t="shared" si="633"/>
        <v>2.2255661399727476E-4</v>
      </c>
      <c r="IU104" s="146">
        <f t="shared" si="633"/>
        <v>2.3713545410352223E-4</v>
      </c>
      <c r="IV104" s="146">
        <f t="shared" si="633"/>
        <v>2.5244199869055696E-4</v>
      </c>
      <c r="IW104" s="146">
        <f t="shared" si="633"/>
        <v>2.6849479121048768E-4</v>
      </c>
      <c r="IX104" s="146">
        <f t="shared" si="633"/>
        <v>2.8531148525450445E-4</v>
      </c>
      <c r="IY104" s="146">
        <f t="shared" si="633"/>
        <v>3.0290872247610537E-4</v>
      </c>
      <c r="IZ104" s="146">
        <f t="shared" si="633"/>
        <v>3.2130200750487523E-4</v>
      </c>
      <c r="JA104" s="146">
        <f t="shared" si="633"/>
        <v>3.4050558035812859E-4</v>
      </c>
      <c r="JB104" s="146">
        <f t="shared" si="633"/>
        <v>3.6053228690547507E-4</v>
      </c>
      <c r="JC104" s="146">
        <f t="shared" si="633"/>
        <v>3.8139344798793852E-4</v>
      </c>
      <c r="JD104" s="146">
        <f t="shared" si="633"/>
        <v>4.030987278382092E-4</v>
      </c>
      <c r="JE104" s="146">
        <f t="shared" si="633"/>
        <v>4.2565600249144597E-4</v>
      </c>
      <c r="JF104" s="146">
        <f t="shared" si="633"/>
        <v>4.4907122891631022E-4</v>
      </c>
      <c r="JG104" s="146">
        <f t="shared" si="633"/>
        <v>4.7334831563309926E-4</v>
      </c>
      <c r="JH104" s="146">
        <f t="shared" si="633"/>
        <v>4.9848899561948231E-4</v>
      </c>
      <c r="JI104" s="146">
        <f t="shared" si="633"/>
        <v>5.2449270233394382E-4</v>
      </c>
      <c r="JJ104" s="146">
        <f t="shared" si="633"/>
        <v>5.5135644971213604E-4</v>
      </c>
      <c r="JK104" s="146">
        <f t="shared" si="633"/>
        <v>5.7907471701147543E-4</v>
      </c>
      <c r="JL104" s="146">
        <f t="shared" si="633"/>
        <v>6.0763933939407034E-4</v>
      </c>
      <c r="JM104" s="146">
        <f t="shared" si="633"/>
        <v>6.370394051470118E-4</v>
      </c>
      <c r="JN104" s="146">
        <f t="shared" si="633"/>
        <v>6.6726116044184128E-4</v>
      </c>
      <c r="JO104" s="146">
        <f t="shared" si="633"/>
        <v>6.9828792253127708E-4</v>
      </c>
      <c r="JP104" s="146">
        <f t="shared" si="633"/>
        <v>7.3010000227075912E-4</v>
      </c>
      <c r="JQ104" s="146">
        <f t="shared" si="633"/>
        <v>7.6267463683479179E-4</v>
      </c>
      <c r="JR104" s="146">
        <f t="shared" si="633"/>
        <v>7.9598593347326638E-4</v>
      </c>
      <c r="JS104" s="146">
        <f t="shared" si="633"/>
        <v>8.3000482512075261E-4</v>
      </c>
      <c r="JT104" s="146">
        <f t="shared" si="633"/>
        <v>8.6469903863214015E-4</v>
      </c>
      <c r="JU104" s="146">
        <f t="shared" si="633"/>
        <v>9.0003307637092787E-4</v>
      </c>
      <c r="JV104" s="146">
        <f t="shared" si="633"/>
        <v>9.359682118219967E-4</v>
      </c>
      <c r="JW104" s="146">
        <f t="shared" si="633"/>
        <v>9.7246249983898455E-4</v>
      </c>
      <c r="JX104" s="146">
        <f t="shared" si="633"/>
        <v>1.0094708020675918E-3</v>
      </c>
      <c r="JY104" s="146">
        <f t="shared" si="633"/>
        <v>1.0469448280105906E-3</v>
      </c>
      <c r="JZ104" s="146">
        <f t="shared" si="633"/>
        <v>1.0848331921183218E-3</v>
      </c>
      <c r="KA104" s="146">
        <f t="shared" si="633"/>
        <v>1.1230814872004551E-3</v>
      </c>
      <c r="KB104" s="146">
        <f t="shared" si="633"/>
        <v>1.1616323743612854E-3</v>
      </c>
      <c r="KC104" s="146">
        <f t="shared" si="633"/>
        <v>1.2004256895623659E-3</v>
      </c>
      <c r="KD104" s="146">
        <f t="shared" ref="KD104:MO104" si="634">IF(ISNONTEXT($L104),_xlfn.NORM.DIST(CK104,$G104,$L104,FALSE),NA())</f>
        <v>1.2393985668134959E-3</v>
      </c>
      <c r="KE104" s="146">
        <f t="shared" si="634"/>
        <v>1.2784855778866673E-3</v>
      </c>
      <c r="KF104" s="146">
        <f t="shared" si="634"/>
        <v>1.3176188883382779E-3</v>
      </c>
      <c r="KG104" s="146">
        <f t="shared" si="634"/>
        <v>1.3567284295135527E-3</v>
      </c>
      <c r="KH104" s="146">
        <f t="shared" si="634"/>
        <v>1.3957420860944984E-3</v>
      </c>
      <c r="KI104" s="146">
        <f t="shared" si="634"/>
        <v>1.4345858986397854E-3</v>
      </c>
      <c r="KJ104" s="146">
        <f t="shared" si="634"/>
        <v>1.473184280452554E-3</v>
      </c>
      <c r="KK104" s="146">
        <f t="shared" si="634"/>
        <v>1.5114602480012975E-3</v>
      </c>
      <c r="KL104" s="146">
        <f t="shared" si="634"/>
        <v>1.5493356640105568E-3</v>
      </c>
      <c r="KM104" s="146">
        <f t="shared" si="634"/>
        <v>1.5867314922331942E-3</v>
      </c>
      <c r="KN104" s="146">
        <f t="shared" si="634"/>
        <v>1.623568062815419E-3</v>
      </c>
      <c r="KO104" s="146">
        <f t="shared" si="634"/>
        <v>1.6597653470704539E-3</v>
      </c>
      <c r="KP104" s="146">
        <f t="shared" si="634"/>
        <v>1.6952432403876895E-3</v>
      </c>
      <c r="KQ104" s="146">
        <f t="shared" si="634"/>
        <v>1.7299218519222484E-3</v>
      </c>
      <c r="KR104" s="146">
        <f t="shared" si="634"/>
        <v>1.763721799635912E-3</v>
      </c>
      <c r="KS104" s="146">
        <f t="shared" si="634"/>
        <v>1.7965645091951275E-3</v>
      </c>
      <c r="KT104" s="146">
        <f t="shared" si="634"/>
        <v>1.8283725151760626E-3</v>
      </c>
      <c r="KU104" s="146">
        <f t="shared" si="634"/>
        <v>1.8590697629810159E-3</v>
      </c>
      <c r="KV104" s="146">
        <f t="shared" si="634"/>
        <v>1.8885819098355585E-3</v>
      </c>
      <c r="KW104" s="146">
        <f t="shared" si="634"/>
        <v>1.9168366232120101E-3</v>
      </c>
      <c r="KX104" s="146">
        <f t="shared" si="634"/>
        <v>1.9437638750126676E-3</v>
      </c>
      <c r="KY104" s="146">
        <f t="shared" si="634"/>
        <v>1.9692962298459107E-3</v>
      </c>
      <c r="KZ104" s="146">
        <f t="shared" si="634"/>
        <v>1.993369125740069E-3</v>
      </c>
      <c r="LA104" s="146">
        <f t="shared" si="634"/>
        <v>2.0159211456638832E-3</v>
      </c>
      <c r="LB104" s="146">
        <f t="shared" si="634"/>
        <v>2.036894278258484E-3</v>
      </c>
      <c r="LC104" s="146">
        <f t="shared" si="634"/>
        <v>2.0562341662338965E-3</v>
      </c>
      <c r="LD104" s="146">
        <f t="shared" si="634"/>
        <v>2.0738903409430005E-3</v>
      </c>
      <c r="LE104" s="146">
        <f t="shared" si="634"/>
        <v>2.0898164417171498E-3</v>
      </c>
      <c r="LF104" s="146">
        <f t="shared" si="634"/>
        <v>2.103970418629982E-3</v>
      </c>
      <c r="LG104" s="146">
        <f t="shared" si="634"/>
        <v>2.1163147174486359E-3</v>
      </c>
      <c r="LH104" s="146">
        <f t="shared" si="634"/>
        <v>2.1268164456340589E-3</v>
      </c>
      <c r="LI104" s="146">
        <f t="shared" si="634"/>
        <v>2.1354475183635612E-3</v>
      </c>
      <c r="LJ104" s="146">
        <f t="shared" si="634"/>
        <v>2.1421847836683868E-3</v>
      </c>
      <c r="LK104" s="146">
        <f t="shared" si="634"/>
        <v>2.1470101259059684E-3</v>
      </c>
      <c r="LL104" s="146">
        <f t="shared" si="634"/>
        <v>2.1499105469196251E-3</v>
      </c>
      <c r="LM104" s="146">
        <f t="shared" si="634"/>
        <v>2.1508782243768385E-3</v>
      </c>
      <c r="LN104" s="146">
        <f t="shared" si="634"/>
        <v>2.1499105469196273E-3</v>
      </c>
      <c r="LO104" s="146">
        <f t="shared" si="634"/>
        <v>2.1470101259059731E-3</v>
      </c>
      <c r="LP104" s="146">
        <f t="shared" si="634"/>
        <v>2.1421847836683942E-3</v>
      </c>
      <c r="LQ104" s="146">
        <f t="shared" si="634"/>
        <v>2.1354475183635703E-3</v>
      </c>
      <c r="LR104" s="146">
        <f t="shared" si="634"/>
        <v>2.1268164456340706E-3</v>
      </c>
      <c r="LS104" s="146">
        <f t="shared" si="634"/>
        <v>2.1163147174486493E-3</v>
      </c>
      <c r="LT104" s="146">
        <f t="shared" si="634"/>
        <v>2.103970418629998E-3</v>
      </c>
      <c r="LU104" s="146">
        <f t="shared" si="634"/>
        <v>2.089816441717168E-3</v>
      </c>
      <c r="LV104" s="146">
        <f t="shared" si="634"/>
        <v>2.0738903409430209E-3</v>
      </c>
      <c r="LW104" s="146">
        <f t="shared" si="634"/>
        <v>2.0562341662339191E-3</v>
      </c>
      <c r="LX104" s="146">
        <f t="shared" si="634"/>
        <v>2.0368942782585087E-3</v>
      </c>
      <c r="LY104" s="146">
        <f t="shared" si="634"/>
        <v>2.0159211456639101E-3</v>
      </c>
      <c r="LZ104" s="146">
        <f t="shared" si="634"/>
        <v>1.9933691257400972E-3</v>
      </c>
      <c r="MA104" s="146">
        <f t="shared" si="634"/>
        <v>1.9692962298459415E-3</v>
      </c>
      <c r="MB104" s="146">
        <f t="shared" si="634"/>
        <v>1.9437638750126997E-3</v>
      </c>
      <c r="MC104" s="146">
        <f t="shared" si="634"/>
        <v>1.9168366232120439E-3</v>
      </c>
      <c r="MD104" s="146">
        <f t="shared" si="634"/>
        <v>1.8885819098355941E-3</v>
      </c>
      <c r="ME104" s="146">
        <f t="shared" si="634"/>
        <v>1.859069762981053E-3</v>
      </c>
      <c r="MF104" s="146">
        <f t="shared" si="634"/>
        <v>1.828372515176101E-3</v>
      </c>
      <c r="MG104" s="146">
        <f t="shared" si="634"/>
        <v>1.796564509195167E-3</v>
      </c>
      <c r="MH104" s="146">
        <f t="shared" si="634"/>
        <v>1.7637217996359527E-3</v>
      </c>
      <c r="MI104" s="146">
        <f t="shared" si="634"/>
        <v>1.7299218519222907E-3</v>
      </c>
      <c r="MJ104" s="146">
        <f t="shared" si="634"/>
        <v>1.6952432403877324E-3</v>
      </c>
      <c r="MK104" s="146">
        <f t="shared" si="634"/>
        <v>1.6597653470704979E-3</v>
      </c>
      <c r="ML104" s="146">
        <f t="shared" si="634"/>
        <v>1.6235680628154637E-3</v>
      </c>
      <c r="MM104" s="146">
        <f t="shared" si="634"/>
        <v>1.5867314922332397E-3</v>
      </c>
      <c r="MN104" s="146">
        <f t="shared" si="634"/>
        <v>1.549335664010603E-3</v>
      </c>
      <c r="MO104" s="146">
        <f t="shared" si="634"/>
        <v>1.5114602480013446E-3</v>
      </c>
      <c r="MP104" s="146">
        <f t="shared" ref="MP104:PA104" si="635">IF(ISNONTEXT($L104),_xlfn.NORM.DIST(EW104,$G104,$L104,FALSE),NA())</f>
        <v>1.473184280452601E-3</v>
      </c>
      <c r="MQ104" s="146">
        <f t="shared" si="635"/>
        <v>1.4345858986398328E-3</v>
      </c>
      <c r="MR104" s="146">
        <f t="shared" si="635"/>
        <v>1.3957420860945462E-3</v>
      </c>
      <c r="MS104" s="146">
        <f t="shared" si="635"/>
        <v>1.3567284295136004E-3</v>
      </c>
      <c r="MT104" s="146">
        <f t="shared" si="635"/>
        <v>1.3176188883383261E-3</v>
      </c>
      <c r="MU104" s="146">
        <f t="shared" si="635"/>
        <v>1.2784855778867153E-3</v>
      </c>
      <c r="MV104" s="146">
        <f t="shared" si="635"/>
        <v>1.2393985668135436E-3</v>
      </c>
      <c r="MW104" s="146">
        <f t="shared" si="635"/>
        <v>1.2004256895624134E-3</v>
      </c>
      <c r="MX104" s="146">
        <f t="shared" si="635"/>
        <v>1.1616323743613324E-3</v>
      </c>
      <c r="MY104" s="146">
        <f t="shared" si="635"/>
        <v>1.1230814872005017E-3</v>
      </c>
      <c r="MZ104" s="146">
        <f t="shared" si="635"/>
        <v>1.0848331921183682E-3</v>
      </c>
      <c r="NA104" s="146">
        <f t="shared" si="635"/>
        <v>1.0469448280106368E-3</v>
      </c>
      <c r="NB104" s="146">
        <f t="shared" si="635"/>
        <v>1.0094708020676371E-3</v>
      </c>
      <c r="NC104" s="146">
        <f t="shared" si="635"/>
        <v>9.7246249983902943E-4</v>
      </c>
      <c r="ND104" s="146">
        <f t="shared" si="635"/>
        <v>9.3596821182204083E-4</v>
      </c>
      <c r="NE104" s="146">
        <f t="shared" si="635"/>
        <v>9.0003307637097146E-4</v>
      </c>
      <c r="NF104" s="146">
        <f t="shared" si="635"/>
        <v>8.646990386321832E-4</v>
      </c>
      <c r="NG104" s="146">
        <f t="shared" si="635"/>
        <v>8.3000482512079489E-4</v>
      </c>
      <c r="NH104" s="146">
        <f t="shared" si="635"/>
        <v>7.9598593347330769E-4</v>
      </c>
      <c r="NI104" s="146">
        <f t="shared" si="635"/>
        <v>7.6267463683483234E-4</v>
      </c>
      <c r="NJ104" s="146">
        <f t="shared" si="635"/>
        <v>7.3010000227079869E-4</v>
      </c>
      <c r="NK104" s="146">
        <f t="shared" si="635"/>
        <v>6.982879225313159E-4</v>
      </c>
      <c r="NL104" s="146">
        <f t="shared" si="635"/>
        <v>6.6726116044187891E-4</v>
      </c>
      <c r="NM104" s="146">
        <f t="shared" si="635"/>
        <v>6.3703940514704845E-4</v>
      </c>
      <c r="NN104" s="146">
        <f t="shared" si="635"/>
        <v>6.076393393941058E-4</v>
      </c>
      <c r="NO104" s="146">
        <f t="shared" si="635"/>
        <v>5.790747170115098E-4</v>
      </c>
      <c r="NP104" s="146">
        <f t="shared" si="635"/>
        <v>5.5135644971216966E-4</v>
      </c>
      <c r="NQ104" s="146">
        <f t="shared" si="635"/>
        <v>5.2449270233397634E-4</v>
      </c>
      <c r="NR104" s="146">
        <f t="shared" si="635"/>
        <v>4.9848899561951376E-4</v>
      </c>
      <c r="NS104" s="146">
        <f t="shared" si="635"/>
        <v>4.7334831563312961E-4</v>
      </c>
      <c r="NT104" s="146">
        <f t="shared" si="635"/>
        <v>4.4907122891633944E-4</v>
      </c>
      <c r="NU104" s="146">
        <f t="shared" si="635"/>
        <v>4.2565600249147421E-4</v>
      </c>
      <c r="NV104" s="146">
        <f t="shared" si="635"/>
        <v>4.030987278382363E-4</v>
      </c>
      <c r="NW104" s="146">
        <f t="shared" si="635"/>
        <v>3.8139344798796459E-4</v>
      </c>
      <c r="NX104" s="146">
        <f t="shared" si="635"/>
        <v>3.6053228690550001E-4</v>
      </c>
      <c r="NY104" s="146">
        <f t="shared" si="635"/>
        <v>3.4050558035815255E-4</v>
      </c>
      <c r="NZ104" s="146">
        <f t="shared" si="635"/>
        <v>3.2130200750489816E-4</v>
      </c>
      <c r="OA104" s="146">
        <f t="shared" si="635"/>
        <v>3.0290872247612738E-4</v>
      </c>
      <c r="OB104" s="146">
        <f t="shared" si="635"/>
        <v>2.8531148525452553E-4</v>
      </c>
      <c r="OC104" s="146">
        <f t="shared" si="635"/>
        <v>2.6849479121050795E-4</v>
      </c>
      <c r="OD104" s="146">
        <f t="shared" si="635"/>
        <v>2.5244199869057626E-4</v>
      </c>
      <c r="OE104" s="146">
        <f t="shared" si="635"/>
        <v>2.3713545410354055E-4</v>
      </c>
      <c r="OF104" s="146">
        <f t="shared" si="635"/>
        <v>2.2255661399729227E-4</v>
      </c>
      <c r="OG104" s="146">
        <f t="shared" si="635"/>
        <v>2.0868616366728868E-4</v>
      </c>
      <c r="OH104" s="146">
        <f t="shared" si="635"/>
        <v>1.9550413188668318E-4</v>
      </c>
      <c r="OI104" s="146">
        <f t="shared" si="635"/>
        <v>1.829900013967137E-4</v>
      </c>
      <c r="OJ104" s="146">
        <f t="shared" si="635"/>
        <v>1.7112281484416762E-4</v>
      </c>
      <c r="OK104" s="146">
        <f t="shared" si="635"/>
        <v>1.5988127590012486E-4</v>
      </c>
      <c r="OL104" s="146">
        <f t="shared" si="635"/>
        <v>1.4924384534042257E-4</v>
      </c>
      <c r="OM104" s="146">
        <f t="shared" si="635"/>
        <v>1.3918883191309906E-4</v>
      </c>
      <c r="ON104" s="146">
        <f t="shared" si="635"/>
        <v>1.2969447786119611E-4</v>
      </c>
      <c r="OO104" s="146">
        <f t="shared" si="635"/>
        <v>1.2073903901050614E-4</v>
      </c>
      <c r="OP104" s="146">
        <f t="shared" si="635"/>
        <v>1.1230085937094586E-4</v>
      </c>
      <c r="OQ104" s="146">
        <f t="shared" si="635"/>
        <v>1.0435844023705805E-4</v>
      </c>
      <c r="OR104" s="146">
        <f t="shared" si="635"/>
        <v>9.6890503807551086E-5</v>
      </c>
      <c r="OS104" s="146">
        <f t="shared" si="635"/>
        <v>8.9876051375685015E-5</v>
      </c>
      <c r="OT104" s="146">
        <f t="shared" si="635"/>
        <v>8.3294416171620365E-5</v>
      </c>
      <c r="OU104" s="146">
        <f t="shared" si="635"/>
        <v>7.7125310964523355E-5</v>
      </c>
      <c r="OV104" s="146">
        <f t="shared" si="635"/>
        <v>7.1348870556241388E-5</v>
      </c>
      <c r="OW104" s="146">
        <f t="shared" si="635"/>
        <v>6.5945689319730561E-5</v>
      </c>
      <c r="OX104" s="146">
        <f t="shared" si="635"/>
        <v>6.0896853954164713E-5</v>
      </c>
      <c r="OY104" s="146">
        <f t="shared" si="635"/>
        <v>5.618397164482066E-5</v>
      </c>
      <c r="OZ104" s="146">
        <f t="shared" si="635"/>
        <v>5.1789193829490661E-5</v>
      </c>
      <c r="PA104" s="146">
        <f t="shared" si="635"/>
        <v>4.769523578440121E-5</v>
      </c>
      <c r="PB104" s="146">
        <f t="shared" ref="PB104:PI104" si="636">IF(ISNONTEXT($L104),_xlfn.NORM.DIST(HI104,$G104,$L104,FALSE),NA())</f>
        <v>4.3885392251512383E-5</v>
      </c>
      <c r="PC104" s="146">
        <f t="shared" si="636"/>
        <v>4.0343549335747352E-5</v>
      </c>
      <c r="PD104" s="146">
        <f t="shared" si="636"/>
        <v>3.7054192905276498E-5</v>
      </c>
      <c r="PE104" s="146">
        <f t="shared" si="636"/>
        <v>3.4002413730584627E-5</v>
      </c>
      <c r="PF104" s="146">
        <f t="shared" si="636"/>
        <v>3.117390959882006E-5</v>
      </c>
      <c r="PG104" s="146">
        <f t="shared" si="636"/>
        <v>2.8554984639000046E-5</v>
      </c>
      <c r="PH104" s="146">
        <f t="shared" si="636"/>
        <v>2.613254609117589E-5</v>
      </c>
      <c r="PI104" s="146">
        <f t="shared" si="636"/>
        <v>2.3894098748783102E-5</v>
      </c>
    </row>
    <row r="105" spans="1:425" x14ac:dyDescent="0.45">
      <c r="A105" s="2"/>
      <c r="B105" s="414" t="s">
        <v>882</v>
      </c>
      <c r="C105" s="414"/>
      <c r="D105" s="414"/>
      <c r="E105" s="2"/>
      <c r="F105" s="2"/>
      <c r="G105" s="5"/>
      <c r="H105" s="2"/>
      <c r="I105" s="2"/>
      <c r="J105" s="2"/>
      <c r="K105" s="2"/>
      <c r="L105" s="2"/>
      <c r="M105" s="2"/>
      <c r="N105" s="22"/>
      <c r="O105" s="232"/>
      <c r="P105" s="31"/>
      <c r="Q105" s="31"/>
      <c r="R105" s="31"/>
      <c r="S105" s="31"/>
      <c r="T105" s="31"/>
      <c r="U105" s="31"/>
      <c r="V105" s="5"/>
    </row>
    <row r="106" spans="1:425" ht="15.75" x14ac:dyDescent="0.5">
      <c r="A106" s="5"/>
      <c r="B106" s="392" t="s">
        <v>45</v>
      </c>
      <c r="C106" s="393"/>
      <c r="D106" s="394"/>
      <c r="E106" s="5"/>
      <c r="F106" s="5"/>
      <c r="G106" s="5"/>
      <c r="H106" s="5"/>
      <c r="I106" s="5"/>
      <c r="K106" s="29" t="s">
        <v>54</v>
      </c>
      <c r="L106" s="29"/>
      <c r="M106" s="29"/>
      <c r="N106" s="83">
        <v>1000</v>
      </c>
      <c r="O106" s="233">
        <f>IF(OR(L104="",N106=""),"",ABS(VLOOKUP($N$1,VLookups!$A$27:$B$28,2,FALSE)-_xlfn.NORM.DIST(N106,G104,L104,TRUE)))</f>
        <v>0.32628807264653287</v>
      </c>
      <c r="P106" s="58">
        <f>IF($L$104="","",_xlfn.NORM.INV(ABS(VLOOKUP($N$1,VLookups!$A$27:$B$28,2,FALSE)-P$3),$G$104,$L104))</f>
        <v>845.79937231406257</v>
      </c>
      <c r="Q106" s="59">
        <f>IF($L$104="","",_xlfn.NORM.INV(ABS(VLOOKUP($N$1,VLookups!$A$27:$B$28,2,FALSE)-Q$3),$G$104,$L104))</f>
        <v>1321.2006276859374</v>
      </c>
      <c r="R106" s="60">
        <f>IF($L$104="","",_xlfn.NORM.INV(ABS(VLOOKUP($N$1,VLookups!$A$27:$B$28,2,FALSE)-R$3),$G$104,$L104))</f>
        <v>1275.7364061352814</v>
      </c>
      <c r="S106" s="61">
        <f>IF($L$104="","",_xlfn.NORM.INV(ABS(VLOOKUP($N$1,VLookups!$A$27:$B$28,2,FALSE)-S$3),$G$104,$L104))</f>
        <v>1239.6028840919726</v>
      </c>
      <c r="T106" s="62">
        <f>IF($L$104="","",_xlfn.NORM.INV(ABS(VLOOKUP($N$1,VLookups!$A$27:$B$28,2,FALSE)-T$3),$G$104,$L104))</f>
        <v>1208.6035395686231</v>
      </c>
      <c r="U106" s="63">
        <f>IF($L$104="","",_xlfn.NORM.INV(ABS(VLOOKUP($N$1,VLookups!$A$27:$B$28,2,FALSE)-U$3),$G$104,$L104))</f>
        <v>1180.7651701116358</v>
      </c>
      <c r="V106" s="5"/>
      <c r="HQ106" s="175">
        <f>IF(AND($D$112&gt;0,$D$113&gt;0),IF(OR(X104&lt;$D$112,X104=$D$112),HQ104,0),"")</f>
        <v>2.3894098748783102E-5</v>
      </c>
      <c r="HR106" s="175">
        <f t="shared" ref="HR106:KC106" si="637">IF(AND($D$112&gt;0,$D$113&gt;0),IF(OR(Y104&lt;$D$112,Y104=$D$112),HR104,0),"")</f>
        <v>2.6132546091173038E-5</v>
      </c>
      <c r="HS106" s="175">
        <f t="shared" si="637"/>
        <v>2.8554984638996956E-5</v>
      </c>
      <c r="HT106" s="175">
        <f t="shared" si="637"/>
        <v>3.1173909598816713E-5</v>
      </c>
      <c r="HU106" s="175">
        <f t="shared" si="637"/>
        <v>3.4002413730581029E-5</v>
      </c>
      <c r="HV106" s="175">
        <f t="shared" si="637"/>
        <v>3.7054192905272615E-5</v>
      </c>
      <c r="HW106" s="175">
        <f t="shared" si="637"/>
        <v>4.0343549335743164E-5</v>
      </c>
      <c r="HX106" s="175">
        <f t="shared" si="637"/>
        <v>4.3885392251507877E-5</v>
      </c>
      <c r="HY106" s="175">
        <f t="shared" si="637"/>
        <v>4.7695235784396344E-5</v>
      </c>
      <c r="HZ106" s="175">
        <f t="shared" si="637"/>
        <v>5.1789193829485457E-5</v>
      </c>
      <c r="IA106" s="175">
        <f t="shared" si="637"/>
        <v>5.618397164481507E-5</v>
      </c>
      <c r="IB106" s="175">
        <f t="shared" si="637"/>
        <v>6.0896853954158737E-5</v>
      </c>
      <c r="IC106" s="175">
        <f t="shared" si="637"/>
        <v>6.594568931972411E-5</v>
      </c>
      <c r="ID106" s="175">
        <f t="shared" si="637"/>
        <v>7.1348870556234544E-5</v>
      </c>
      <c r="IE106" s="175">
        <f t="shared" si="637"/>
        <v>7.7125310964516037E-5</v>
      </c>
      <c r="IF106" s="175">
        <f t="shared" si="637"/>
        <v>8.3294416171612518E-5</v>
      </c>
      <c r="IG106" s="175">
        <f t="shared" si="637"/>
        <v>8.9876051375676667E-5</v>
      </c>
      <c r="IH106" s="175">
        <f t="shared" si="637"/>
        <v>9.6890503807542237E-5</v>
      </c>
      <c r="II106" s="175">
        <f t="shared" si="637"/>
        <v>1.0435844023704859E-4</v>
      </c>
      <c r="IJ106" s="175">
        <f t="shared" si="637"/>
        <v>1.1230085937093584E-4</v>
      </c>
      <c r="IK106" s="175">
        <f t="shared" si="637"/>
        <v>1.2073903901049547E-4</v>
      </c>
      <c r="IL106" s="175">
        <f t="shared" si="637"/>
        <v>1.2969447786118484E-4</v>
      </c>
      <c r="IM106" s="175">
        <f t="shared" si="637"/>
        <v>1.3918883191308705E-4</v>
      </c>
      <c r="IN106" s="175">
        <f t="shared" si="637"/>
        <v>1.4924384534040983E-4</v>
      </c>
      <c r="IO106" s="175">
        <f t="shared" si="637"/>
        <v>1.5988127590011147E-4</v>
      </c>
      <c r="IP106" s="175">
        <f t="shared" si="637"/>
        <v>1.711228148441535E-4</v>
      </c>
      <c r="IQ106" s="175">
        <f t="shared" si="637"/>
        <v>1.8299000139669876E-4</v>
      </c>
      <c r="IR106" s="175">
        <f t="shared" si="637"/>
        <v>1.955041318866674E-4</v>
      </c>
      <c r="IS106" s="175">
        <f t="shared" si="637"/>
        <v>2.0868616366727212E-4</v>
      </c>
      <c r="IT106" s="175">
        <f t="shared" si="637"/>
        <v>2.2255661399727476E-4</v>
      </c>
      <c r="IU106" s="175">
        <f t="shared" si="637"/>
        <v>2.3713545410352223E-4</v>
      </c>
      <c r="IV106" s="175">
        <f t="shared" si="637"/>
        <v>2.5244199869055696E-4</v>
      </c>
      <c r="IW106" s="175">
        <f t="shared" si="637"/>
        <v>2.6849479121048768E-4</v>
      </c>
      <c r="IX106" s="175">
        <f t="shared" si="637"/>
        <v>2.8531148525450445E-4</v>
      </c>
      <c r="IY106" s="175">
        <f t="shared" si="637"/>
        <v>3.0290872247610537E-4</v>
      </c>
      <c r="IZ106" s="175">
        <f t="shared" si="637"/>
        <v>3.2130200750487523E-4</v>
      </c>
      <c r="JA106" s="175">
        <f t="shared" si="637"/>
        <v>3.4050558035812859E-4</v>
      </c>
      <c r="JB106" s="175">
        <f t="shared" si="637"/>
        <v>3.6053228690547507E-4</v>
      </c>
      <c r="JC106" s="175">
        <f t="shared" si="637"/>
        <v>3.8139344798793852E-4</v>
      </c>
      <c r="JD106" s="175">
        <f t="shared" si="637"/>
        <v>4.030987278382092E-4</v>
      </c>
      <c r="JE106" s="175">
        <f t="shared" si="637"/>
        <v>4.2565600249144597E-4</v>
      </c>
      <c r="JF106" s="175">
        <f t="shared" si="637"/>
        <v>4.4907122891631022E-4</v>
      </c>
      <c r="JG106" s="175">
        <f t="shared" si="637"/>
        <v>4.7334831563309926E-4</v>
      </c>
      <c r="JH106" s="175">
        <f t="shared" si="637"/>
        <v>4.9848899561948231E-4</v>
      </c>
      <c r="JI106" s="175">
        <f t="shared" si="637"/>
        <v>5.2449270233394382E-4</v>
      </c>
      <c r="JJ106" s="175">
        <f t="shared" si="637"/>
        <v>5.5135644971213604E-4</v>
      </c>
      <c r="JK106" s="175">
        <f t="shared" si="637"/>
        <v>5.7907471701147543E-4</v>
      </c>
      <c r="JL106" s="175">
        <f t="shared" si="637"/>
        <v>6.0763933939407034E-4</v>
      </c>
      <c r="JM106" s="175">
        <f t="shared" si="637"/>
        <v>6.370394051470118E-4</v>
      </c>
      <c r="JN106" s="175">
        <f t="shared" si="637"/>
        <v>6.6726116044184128E-4</v>
      </c>
      <c r="JO106" s="175">
        <f t="shared" si="637"/>
        <v>6.9828792253127708E-4</v>
      </c>
      <c r="JP106" s="175">
        <f t="shared" si="637"/>
        <v>7.3010000227075912E-4</v>
      </c>
      <c r="JQ106" s="175">
        <f t="shared" si="637"/>
        <v>7.6267463683479179E-4</v>
      </c>
      <c r="JR106" s="175">
        <f t="shared" si="637"/>
        <v>7.9598593347326638E-4</v>
      </c>
      <c r="JS106" s="175">
        <f t="shared" si="637"/>
        <v>8.3000482512075261E-4</v>
      </c>
      <c r="JT106" s="175">
        <f t="shared" si="637"/>
        <v>8.6469903863214015E-4</v>
      </c>
      <c r="JU106" s="175">
        <f t="shared" si="637"/>
        <v>9.0003307637092787E-4</v>
      </c>
      <c r="JV106" s="175">
        <f t="shared" si="637"/>
        <v>9.359682118219967E-4</v>
      </c>
      <c r="JW106" s="175">
        <f t="shared" si="637"/>
        <v>0</v>
      </c>
      <c r="JX106" s="175">
        <f t="shared" si="637"/>
        <v>0</v>
      </c>
      <c r="JY106" s="175">
        <f t="shared" si="637"/>
        <v>0</v>
      </c>
      <c r="JZ106" s="175">
        <f t="shared" si="637"/>
        <v>0</v>
      </c>
      <c r="KA106" s="175">
        <f t="shared" si="637"/>
        <v>0</v>
      </c>
      <c r="KB106" s="175">
        <f t="shared" si="637"/>
        <v>0</v>
      </c>
      <c r="KC106" s="175">
        <f t="shared" si="637"/>
        <v>0</v>
      </c>
      <c r="KD106" s="175">
        <f t="shared" ref="KD106:MO106" si="638">IF(AND($D$112&gt;0,$D$113&gt;0),IF(OR(CK104&lt;$D$112,CK104=$D$112),KD104,0),"")</f>
        <v>0</v>
      </c>
      <c r="KE106" s="175">
        <f t="shared" si="638"/>
        <v>0</v>
      </c>
      <c r="KF106" s="175">
        <f t="shared" si="638"/>
        <v>0</v>
      </c>
      <c r="KG106" s="175">
        <f t="shared" si="638"/>
        <v>0</v>
      </c>
      <c r="KH106" s="175">
        <f t="shared" si="638"/>
        <v>0</v>
      </c>
      <c r="KI106" s="175">
        <f t="shared" si="638"/>
        <v>0</v>
      </c>
      <c r="KJ106" s="175">
        <f t="shared" si="638"/>
        <v>0</v>
      </c>
      <c r="KK106" s="175">
        <f t="shared" si="638"/>
        <v>0</v>
      </c>
      <c r="KL106" s="175">
        <f t="shared" si="638"/>
        <v>0</v>
      </c>
      <c r="KM106" s="175">
        <f t="shared" si="638"/>
        <v>0</v>
      </c>
      <c r="KN106" s="175">
        <f t="shared" si="638"/>
        <v>0</v>
      </c>
      <c r="KO106" s="175">
        <f t="shared" si="638"/>
        <v>0</v>
      </c>
      <c r="KP106" s="175">
        <f t="shared" si="638"/>
        <v>0</v>
      </c>
      <c r="KQ106" s="175">
        <f t="shared" si="638"/>
        <v>0</v>
      </c>
      <c r="KR106" s="175">
        <f t="shared" si="638"/>
        <v>0</v>
      </c>
      <c r="KS106" s="175">
        <f t="shared" si="638"/>
        <v>0</v>
      </c>
      <c r="KT106" s="175">
        <f t="shared" si="638"/>
        <v>0</v>
      </c>
      <c r="KU106" s="175">
        <f t="shared" si="638"/>
        <v>0</v>
      </c>
      <c r="KV106" s="175">
        <f t="shared" si="638"/>
        <v>0</v>
      </c>
      <c r="KW106" s="175">
        <f t="shared" si="638"/>
        <v>0</v>
      </c>
      <c r="KX106" s="175">
        <f t="shared" si="638"/>
        <v>0</v>
      </c>
      <c r="KY106" s="175">
        <f t="shared" si="638"/>
        <v>0</v>
      </c>
      <c r="KZ106" s="175">
        <f t="shared" si="638"/>
        <v>0</v>
      </c>
      <c r="LA106" s="175">
        <f t="shared" si="638"/>
        <v>0</v>
      </c>
      <c r="LB106" s="175">
        <f t="shared" si="638"/>
        <v>0</v>
      </c>
      <c r="LC106" s="175">
        <f t="shared" si="638"/>
        <v>0</v>
      </c>
      <c r="LD106" s="175">
        <f t="shared" si="638"/>
        <v>0</v>
      </c>
      <c r="LE106" s="175">
        <f t="shared" si="638"/>
        <v>0</v>
      </c>
      <c r="LF106" s="175">
        <f t="shared" si="638"/>
        <v>0</v>
      </c>
      <c r="LG106" s="175">
        <f t="shared" si="638"/>
        <v>0</v>
      </c>
      <c r="LH106" s="175">
        <f t="shared" si="638"/>
        <v>0</v>
      </c>
      <c r="LI106" s="175">
        <f t="shared" si="638"/>
        <v>0</v>
      </c>
      <c r="LJ106" s="175">
        <f t="shared" si="638"/>
        <v>0</v>
      </c>
      <c r="LK106" s="175">
        <f t="shared" si="638"/>
        <v>0</v>
      </c>
      <c r="LL106" s="175">
        <f t="shared" si="638"/>
        <v>0</v>
      </c>
      <c r="LM106" s="175">
        <f t="shared" si="638"/>
        <v>0</v>
      </c>
      <c r="LN106" s="175">
        <f t="shared" si="638"/>
        <v>0</v>
      </c>
      <c r="LO106" s="175">
        <f t="shared" si="638"/>
        <v>0</v>
      </c>
      <c r="LP106" s="175">
        <f t="shared" si="638"/>
        <v>0</v>
      </c>
      <c r="LQ106" s="175">
        <f t="shared" si="638"/>
        <v>0</v>
      </c>
      <c r="LR106" s="175">
        <f t="shared" si="638"/>
        <v>0</v>
      </c>
      <c r="LS106" s="175">
        <f t="shared" si="638"/>
        <v>0</v>
      </c>
      <c r="LT106" s="175">
        <f t="shared" si="638"/>
        <v>0</v>
      </c>
      <c r="LU106" s="175">
        <f t="shared" si="638"/>
        <v>0</v>
      </c>
      <c r="LV106" s="175">
        <f t="shared" si="638"/>
        <v>0</v>
      </c>
      <c r="LW106" s="175">
        <f t="shared" si="638"/>
        <v>0</v>
      </c>
      <c r="LX106" s="175">
        <f t="shared" si="638"/>
        <v>0</v>
      </c>
      <c r="LY106" s="175">
        <f t="shared" si="638"/>
        <v>0</v>
      </c>
      <c r="LZ106" s="175">
        <f t="shared" si="638"/>
        <v>0</v>
      </c>
      <c r="MA106" s="175">
        <f t="shared" si="638"/>
        <v>0</v>
      </c>
      <c r="MB106" s="175">
        <f t="shared" si="638"/>
        <v>0</v>
      </c>
      <c r="MC106" s="175">
        <f t="shared" si="638"/>
        <v>0</v>
      </c>
      <c r="MD106" s="175">
        <f t="shared" si="638"/>
        <v>0</v>
      </c>
      <c r="ME106" s="175">
        <f t="shared" si="638"/>
        <v>0</v>
      </c>
      <c r="MF106" s="175">
        <f t="shared" si="638"/>
        <v>0</v>
      </c>
      <c r="MG106" s="175">
        <f t="shared" si="638"/>
        <v>0</v>
      </c>
      <c r="MH106" s="175">
        <f t="shared" si="638"/>
        <v>0</v>
      </c>
      <c r="MI106" s="175">
        <f t="shared" si="638"/>
        <v>0</v>
      </c>
      <c r="MJ106" s="175">
        <f t="shared" si="638"/>
        <v>0</v>
      </c>
      <c r="MK106" s="175">
        <f t="shared" si="638"/>
        <v>0</v>
      </c>
      <c r="ML106" s="175">
        <f t="shared" si="638"/>
        <v>0</v>
      </c>
      <c r="MM106" s="175">
        <f t="shared" si="638"/>
        <v>0</v>
      </c>
      <c r="MN106" s="175">
        <f t="shared" si="638"/>
        <v>0</v>
      </c>
      <c r="MO106" s="175">
        <f t="shared" si="638"/>
        <v>0</v>
      </c>
      <c r="MP106" s="175">
        <f t="shared" ref="MP106:PA106" si="639">IF(AND($D$112&gt;0,$D$113&gt;0),IF(OR(EW104&lt;$D$112,EW104=$D$112),MP104,0),"")</f>
        <v>0</v>
      </c>
      <c r="MQ106" s="175">
        <f t="shared" si="639"/>
        <v>0</v>
      </c>
      <c r="MR106" s="175">
        <f t="shared" si="639"/>
        <v>0</v>
      </c>
      <c r="MS106" s="175">
        <f t="shared" si="639"/>
        <v>0</v>
      </c>
      <c r="MT106" s="175">
        <f t="shared" si="639"/>
        <v>0</v>
      </c>
      <c r="MU106" s="175">
        <f t="shared" si="639"/>
        <v>0</v>
      </c>
      <c r="MV106" s="175">
        <f t="shared" si="639"/>
        <v>0</v>
      </c>
      <c r="MW106" s="175">
        <f t="shared" si="639"/>
        <v>0</v>
      </c>
      <c r="MX106" s="175">
        <f t="shared" si="639"/>
        <v>0</v>
      </c>
      <c r="MY106" s="175">
        <f t="shared" si="639"/>
        <v>0</v>
      </c>
      <c r="MZ106" s="175">
        <f t="shared" si="639"/>
        <v>0</v>
      </c>
      <c r="NA106" s="175">
        <f t="shared" si="639"/>
        <v>0</v>
      </c>
      <c r="NB106" s="175">
        <f t="shared" si="639"/>
        <v>0</v>
      </c>
      <c r="NC106" s="175">
        <f t="shared" si="639"/>
        <v>0</v>
      </c>
      <c r="ND106" s="175">
        <f t="shared" si="639"/>
        <v>0</v>
      </c>
      <c r="NE106" s="175">
        <f t="shared" si="639"/>
        <v>0</v>
      </c>
      <c r="NF106" s="175">
        <f t="shared" si="639"/>
        <v>0</v>
      </c>
      <c r="NG106" s="175">
        <f t="shared" si="639"/>
        <v>0</v>
      </c>
      <c r="NH106" s="175">
        <f t="shared" si="639"/>
        <v>0</v>
      </c>
      <c r="NI106" s="175">
        <f t="shared" si="639"/>
        <v>0</v>
      </c>
      <c r="NJ106" s="175">
        <f t="shared" si="639"/>
        <v>0</v>
      </c>
      <c r="NK106" s="175">
        <f t="shared" si="639"/>
        <v>0</v>
      </c>
      <c r="NL106" s="175">
        <f t="shared" si="639"/>
        <v>0</v>
      </c>
      <c r="NM106" s="175">
        <f t="shared" si="639"/>
        <v>0</v>
      </c>
      <c r="NN106" s="175">
        <f t="shared" si="639"/>
        <v>0</v>
      </c>
      <c r="NO106" s="175">
        <f t="shared" si="639"/>
        <v>0</v>
      </c>
      <c r="NP106" s="175">
        <f t="shared" si="639"/>
        <v>0</v>
      </c>
      <c r="NQ106" s="175">
        <f t="shared" si="639"/>
        <v>0</v>
      </c>
      <c r="NR106" s="175">
        <f t="shared" si="639"/>
        <v>0</v>
      </c>
      <c r="NS106" s="175">
        <f t="shared" si="639"/>
        <v>0</v>
      </c>
      <c r="NT106" s="175">
        <f t="shared" si="639"/>
        <v>0</v>
      </c>
      <c r="NU106" s="175">
        <f t="shared" si="639"/>
        <v>0</v>
      </c>
      <c r="NV106" s="175">
        <f t="shared" si="639"/>
        <v>0</v>
      </c>
      <c r="NW106" s="175">
        <f t="shared" si="639"/>
        <v>0</v>
      </c>
      <c r="NX106" s="175">
        <f t="shared" si="639"/>
        <v>0</v>
      </c>
      <c r="NY106" s="175">
        <f t="shared" si="639"/>
        <v>0</v>
      </c>
      <c r="NZ106" s="175">
        <f t="shared" si="639"/>
        <v>0</v>
      </c>
      <c r="OA106" s="175">
        <f t="shared" si="639"/>
        <v>0</v>
      </c>
      <c r="OB106" s="175">
        <f t="shared" si="639"/>
        <v>0</v>
      </c>
      <c r="OC106" s="175">
        <f t="shared" si="639"/>
        <v>0</v>
      </c>
      <c r="OD106" s="175">
        <f t="shared" si="639"/>
        <v>0</v>
      </c>
      <c r="OE106" s="175">
        <f t="shared" si="639"/>
        <v>0</v>
      </c>
      <c r="OF106" s="175">
        <f t="shared" si="639"/>
        <v>0</v>
      </c>
      <c r="OG106" s="175">
        <f t="shared" si="639"/>
        <v>0</v>
      </c>
      <c r="OH106" s="175">
        <f t="shared" si="639"/>
        <v>0</v>
      </c>
      <c r="OI106" s="175">
        <f t="shared" si="639"/>
        <v>0</v>
      </c>
      <c r="OJ106" s="175">
        <f t="shared" si="639"/>
        <v>0</v>
      </c>
      <c r="OK106" s="175">
        <f t="shared" si="639"/>
        <v>0</v>
      </c>
      <c r="OL106" s="175">
        <f t="shared" si="639"/>
        <v>0</v>
      </c>
      <c r="OM106" s="175">
        <f t="shared" si="639"/>
        <v>0</v>
      </c>
      <c r="ON106" s="175">
        <f t="shared" si="639"/>
        <v>0</v>
      </c>
      <c r="OO106" s="175">
        <f t="shared" si="639"/>
        <v>0</v>
      </c>
      <c r="OP106" s="175">
        <f t="shared" si="639"/>
        <v>0</v>
      </c>
      <c r="OQ106" s="175">
        <f t="shared" si="639"/>
        <v>0</v>
      </c>
      <c r="OR106" s="175">
        <f t="shared" si="639"/>
        <v>0</v>
      </c>
      <c r="OS106" s="175">
        <f t="shared" si="639"/>
        <v>0</v>
      </c>
      <c r="OT106" s="175">
        <f t="shared" si="639"/>
        <v>0</v>
      </c>
      <c r="OU106" s="175">
        <f t="shared" si="639"/>
        <v>0</v>
      </c>
      <c r="OV106" s="175">
        <f t="shared" si="639"/>
        <v>0</v>
      </c>
      <c r="OW106" s="175">
        <f t="shared" si="639"/>
        <v>0</v>
      </c>
      <c r="OX106" s="175">
        <f t="shared" si="639"/>
        <v>0</v>
      </c>
      <c r="OY106" s="175">
        <f t="shared" si="639"/>
        <v>0</v>
      </c>
      <c r="OZ106" s="175">
        <f t="shared" si="639"/>
        <v>0</v>
      </c>
      <c r="PA106" s="175">
        <f t="shared" si="639"/>
        <v>0</v>
      </c>
      <c r="PB106" s="175">
        <f t="shared" ref="PB106:PI106" si="640">IF(AND($D$112&gt;0,$D$113&gt;0),IF(OR(HI104&lt;$D$112,HI104=$D$112),PB104,0),"")</f>
        <v>0</v>
      </c>
      <c r="PC106" s="175">
        <f t="shared" si="640"/>
        <v>0</v>
      </c>
      <c r="PD106" s="175">
        <f t="shared" si="640"/>
        <v>0</v>
      </c>
      <c r="PE106" s="175">
        <f t="shared" si="640"/>
        <v>0</v>
      </c>
      <c r="PF106" s="175">
        <f t="shared" si="640"/>
        <v>0</v>
      </c>
      <c r="PG106" s="175">
        <f t="shared" si="640"/>
        <v>0</v>
      </c>
      <c r="PH106" s="175">
        <f t="shared" si="640"/>
        <v>0</v>
      </c>
      <c r="PI106" s="175">
        <f t="shared" si="640"/>
        <v>0</v>
      </c>
    </row>
    <row r="107" spans="1:425" x14ac:dyDescent="0.45">
      <c r="A107" s="5"/>
      <c r="B107" s="5"/>
      <c r="C107" s="5"/>
      <c r="D107" s="5"/>
      <c r="E107" s="2"/>
      <c r="F107" s="2"/>
      <c r="G107" s="5"/>
      <c r="H107" s="5"/>
      <c r="I107" s="5"/>
      <c r="J107" s="5"/>
      <c r="K107" s="5"/>
      <c r="L107" s="5"/>
      <c r="M107" s="5"/>
      <c r="N107" s="5"/>
      <c r="O107" s="5"/>
      <c r="P107" s="5"/>
      <c r="Q107" s="5"/>
      <c r="R107" s="5"/>
      <c r="S107" s="5"/>
      <c r="T107" s="5"/>
      <c r="U107" s="5"/>
      <c r="V107" s="5"/>
      <c r="HQ107" s="175">
        <f>IF(AND($D$112&gt;0,$D$113&gt;0),IF(AND(X104&gt;$D$112,OR(X104&lt;$D$113,X104=$D$113)),HQ104,0),"")</f>
        <v>0</v>
      </c>
      <c r="HR107" s="175">
        <f t="shared" ref="HR107:KC107" si="641">IF(AND($D$112&gt;0,$D$113&gt;0),IF(AND(Y104&gt;$D$112,OR(Y104&lt;$D$113,Y104=$D$113)),HR104,0),"")</f>
        <v>0</v>
      </c>
      <c r="HS107" s="175">
        <f t="shared" si="641"/>
        <v>0</v>
      </c>
      <c r="HT107" s="175">
        <f t="shared" si="641"/>
        <v>0</v>
      </c>
      <c r="HU107" s="175">
        <f t="shared" si="641"/>
        <v>0</v>
      </c>
      <c r="HV107" s="175">
        <f t="shared" si="641"/>
        <v>0</v>
      </c>
      <c r="HW107" s="175">
        <f t="shared" si="641"/>
        <v>0</v>
      </c>
      <c r="HX107" s="175">
        <f t="shared" si="641"/>
        <v>0</v>
      </c>
      <c r="HY107" s="175">
        <f t="shared" si="641"/>
        <v>0</v>
      </c>
      <c r="HZ107" s="175">
        <f t="shared" si="641"/>
        <v>0</v>
      </c>
      <c r="IA107" s="175">
        <f t="shared" si="641"/>
        <v>0</v>
      </c>
      <c r="IB107" s="175">
        <f t="shared" si="641"/>
        <v>0</v>
      </c>
      <c r="IC107" s="175">
        <f t="shared" si="641"/>
        <v>0</v>
      </c>
      <c r="ID107" s="175">
        <f t="shared" si="641"/>
        <v>0</v>
      </c>
      <c r="IE107" s="175">
        <f t="shared" si="641"/>
        <v>0</v>
      </c>
      <c r="IF107" s="175">
        <f t="shared" si="641"/>
        <v>0</v>
      </c>
      <c r="IG107" s="175">
        <f t="shared" si="641"/>
        <v>0</v>
      </c>
      <c r="IH107" s="175">
        <f t="shared" si="641"/>
        <v>0</v>
      </c>
      <c r="II107" s="175">
        <f t="shared" si="641"/>
        <v>0</v>
      </c>
      <c r="IJ107" s="175">
        <f t="shared" si="641"/>
        <v>0</v>
      </c>
      <c r="IK107" s="175">
        <f t="shared" si="641"/>
        <v>0</v>
      </c>
      <c r="IL107" s="175">
        <f t="shared" si="641"/>
        <v>0</v>
      </c>
      <c r="IM107" s="175">
        <f t="shared" si="641"/>
        <v>0</v>
      </c>
      <c r="IN107" s="175">
        <f t="shared" si="641"/>
        <v>0</v>
      </c>
      <c r="IO107" s="175">
        <f t="shared" si="641"/>
        <v>0</v>
      </c>
      <c r="IP107" s="175">
        <f t="shared" si="641"/>
        <v>0</v>
      </c>
      <c r="IQ107" s="175">
        <f t="shared" si="641"/>
        <v>0</v>
      </c>
      <c r="IR107" s="175">
        <f t="shared" si="641"/>
        <v>0</v>
      </c>
      <c r="IS107" s="175">
        <f t="shared" si="641"/>
        <v>0</v>
      </c>
      <c r="IT107" s="175">
        <f t="shared" si="641"/>
        <v>0</v>
      </c>
      <c r="IU107" s="175">
        <f t="shared" si="641"/>
        <v>0</v>
      </c>
      <c r="IV107" s="175">
        <f t="shared" si="641"/>
        <v>0</v>
      </c>
      <c r="IW107" s="175">
        <f t="shared" si="641"/>
        <v>0</v>
      </c>
      <c r="IX107" s="175">
        <f t="shared" si="641"/>
        <v>0</v>
      </c>
      <c r="IY107" s="175">
        <f t="shared" si="641"/>
        <v>0</v>
      </c>
      <c r="IZ107" s="175">
        <f t="shared" si="641"/>
        <v>0</v>
      </c>
      <c r="JA107" s="175">
        <f t="shared" si="641"/>
        <v>0</v>
      </c>
      <c r="JB107" s="175">
        <f t="shared" si="641"/>
        <v>0</v>
      </c>
      <c r="JC107" s="175">
        <f t="shared" si="641"/>
        <v>0</v>
      </c>
      <c r="JD107" s="175">
        <f t="shared" si="641"/>
        <v>0</v>
      </c>
      <c r="JE107" s="175">
        <f t="shared" si="641"/>
        <v>0</v>
      </c>
      <c r="JF107" s="175">
        <f t="shared" si="641"/>
        <v>0</v>
      </c>
      <c r="JG107" s="175">
        <f t="shared" si="641"/>
        <v>0</v>
      </c>
      <c r="JH107" s="175">
        <f t="shared" si="641"/>
        <v>0</v>
      </c>
      <c r="JI107" s="175">
        <f t="shared" si="641"/>
        <v>0</v>
      </c>
      <c r="JJ107" s="175">
        <f t="shared" si="641"/>
        <v>0</v>
      </c>
      <c r="JK107" s="175">
        <f t="shared" si="641"/>
        <v>0</v>
      </c>
      <c r="JL107" s="175">
        <f t="shared" si="641"/>
        <v>0</v>
      </c>
      <c r="JM107" s="175">
        <f t="shared" si="641"/>
        <v>0</v>
      </c>
      <c r="JN107" s="175">
        <f t="shared" si="641"/>
        <v>0</v>
      </c>
      <c r="JO107" s="175">
        <f t="shared" si="641"/>
        <v>0</v>
      </c>
      <c r="JP107" s="175">
        <f t="shared" si="641"/>
        <v>0</v>
      </c>
      <c r="JQ107" s="175">
        <f t="shared" si="641"/>
        <v>0</v>
      </c>
      <c r="JR107" s="175">
        <f t="shared" si="641"/>
        <v>0</v>
      </c>
      <c r="JS107" s="175">
        <f t="shared" si="641"/>
        <v>0</v>
      </c>
      <c r="JT107" s="175">
        <f t="shared" si="641"/>
        <v>0</v>
      </c>
      <c r="JU107" s="175">
        <f t="shared" si="641"/>
        <v>0</v>
      </c>
      <c r="JV107" s="175">
        <f t="shared" si="641"/>
        <v>0</v>
      </c>
      <c r="JW107" s="175">
        <f t="shared" si="641"/>
        <v>9.7246249983898455E-4</v>
      </c>
      <c r="JX107" s="175">
        <f t="shared" si="641"/>
        <v>1.0094708020675918E-3</v>
      </c>
      <c r="JY107" s="175">
        <f t="shared" si="641"/>
        <v>1.0469448280105906E-3</v>
      </c>
      <c r="JZ107" s="175">
        <f t="shared" si="641"/>
        <v>1.0848331921183218E-3</v>
      </c>
      <c r="KA107" s="175">
        <f t="shared" si="641"/>
        <v>1.1230814872004551E-3</v>
      </c>
      <c r="KB107" s="175">
        <f t="shared" si="641"/>
        <v>1.1616323743612854E-3</v>
      </c>
      <c r="KC107" s="175">
        <f t="shared" si="641"/>
        <v>1.2004256895623659E-3</v>
      </c>
      <c r="KD107" s="175">
        <f t="shared" ref="KD107:MO107" si="642">IF(AND($D$112&gt;0,$D$113&gt;0),IF(AND(CK104&gt;$D$112,OR(CK104&lt;$D$113,CK104=$D$113)),KD104,0),"")</f>
        <v>1.2393985668134959E-3</v>
      </c>
      <c r="KE107" s="175">
        <f t="shared" si="642"/>
        <v>1.2784855778866673E-3</v>
      </c>
      <c r="KF107" s="175">
        <f t="shared" si="642"/>
        <v>1.3176188883382779E-3</v>
      </c>
      <c r="KG107" s="175">
        <f t="shared" si="642"/>
        <v>1.3567284295135527E-3</v>
      </c>
      <c r="KH107" s="175">
        <f t="shared" si="642"/>
        <v>1.3957420860944984E-3</v>
      </c>
      <c r="KI107" s="175">
        <f t="shared" si="642"/>
        <v>1.4345858986397854E-3</v>
      </c>
      <c r="KJ107" s="175">
        <f t="shared" si="642"/>
        <v>1.473184280452554E-3</v>
      </c>
      <c r="KK107" s="175">
        <f t="shared" si="642"/>
        <v>1.5114602480012975E-3</v>
      </c>
      <c r="KL107" s="175">
        <f t="shared" si="642"/>
        <v>1.5493356640105568E-3</v>
      </c>
      <c r="KM107" s="175">
        <f t="shared" si="642"/>
        <v>1.5867314922331942E-3</v>
      </c>
      <c r="KN107" s="175">
        <f t="shared" si="642"/>
        <v>1.623568062815419E-3</v>
      </c>
      <c r="KO107" s="175">
        <f t="shared" si="642"/>
        <v>1.6597653470704539E-3</v>
      </c>
      <c r="KP107" s="175">
        <f t="shared" si="642"/>
        <v>1.6952432403876895E-3</v>
      </c>
      <c r="KQ107" s="175">
        <f t="shared" si="642"/>
        <v>1.7299218519222484E-3</v>
      </c>
      <c r="KR107" s="175">
        <f t="shared" si="642"/>
        <v>1.763721799635912E-3</v>
      </c>
      <c r="KS107" s="175">
        <f t="shared" si="642"/>
        <v>1.7965645091951275E-3</v>
      </c>
      <c r="KT107" s="175">
        <f t="shared" si="642"/>
        <v>1.8283725151760626E-3</v>
      </c>
      <c r="KU107" s="175">
        <f t="shared" si="642"/>
        <v>1.8590697629810159E-3</v>
      </c>
      <c r="KV107" s="175">
        <f t="shared" si="642"/>
        <v>1.8885819098355585E-3</v>
      </c>
      <c r="KW107" s="175">
        <f t="shared" si="642"/>
        <v>1.9168366232120101E-3</v>
      </c>
      <c r="KX107" s="175">
        <f t="shared" si="642"/>
        <v>1.9437638750126676E-3</v>
      </c>
      <c r="KY107" s="175">
        <f t="shared" si="642"/>
        <v>1.9692962298459107E-3</v>
      </c>
      <c r="KZ107" s="175">
        <f t="shared" si="642"/>
        <v>1.993369125740069E-3</v>
      </c>
      <c r="LA107" s="175">
        <f t="shared" si="642"/>
        <v>2.0159211456638832E-3</v>
      </c>
      <c r="LB107" s="175">
        <f t="shared" si="642"/>
        <v>2.036894278258484E-3</v>
      </c>
      <c r="LC107" s="175">
        <f t="shared" si="642"/>
        <v>2.0562341662338965E-3</v>
      </c>
      <c r="LD107" s="175">
        <f t="shared" si="642"/>
        <v>2.0738903409430005E-3</v>
      </c>
      <c r="LE107" s="175">
        <f t="shared" si="642"/>
        <v>2.0898164417171498E-3</v>
      </c>
      <c r="LF107" s="175">
        <f t="shared" si="642"/>
        <v>2.103970418629982E-3</v>
      </c>
      <c r="LG107" s="175">
        <f t="shared" si="642"/>
        <v>2.1163147174486359E-3</v>
      </c>
      <c r="LH107" s="175">
        <f t="shared" si="642"/>
        <v>2.1268164456340589E-3</v>
      </c>
      <c r="LI107" s="175">
        <f t="shared" si="642"/>
        <v>2.1354475183635612E-3</v>
      </c>
      <c r="LJ107" s="175">
        <f t="shared" si="642"/>
        <v>2.1421847836683868E-3</v>
      </c>
      <c r="LK107" s="175">
        <f t="shared" si="642"/>
        <v>2.1470101259059684E-3</v>
      </c>
      <c r="LL107" s="175">
        <f t="shared" si="642"/>
        <v>2.1499105469196251E-3</v>
      </c>
      <c r="LM107" s="175">
        <f t="shared" si="642"/>
        <v>2.1508782243768385E-3</v>
      </c>
      <c r="LN107" s="175">
        <f t="shared" si="642"/>
        <v>2.1499105469196273E-3</v>
      </c>
      <c r="LO107" s="175">
        <f t="shared" si="642"/>
        <v>2.1470101259059731E-3</v>
      </c>
      <c r="LP107" s="175">
        <f t="shared" si="642"/>
        <v>2.1421847836683942E-3</v>
      </c>
      <c r="LQ107" s="175">
        <f t="shared" si="642"/>
        <v>2.1354475183635703E-3</v>
      </c>
      <c r="LR107" s="175">
        <f t="shared" si="642"/>
        <v>2.1268164456340706E-3</v>
      </c>
      <c r="LS107" s="175">
        <f t="shared" si="642"/>
        <v>2.1163147174486493E-3</v>
      </c>
      <c r="LT107" s="175">
        <f t="shared" si="642"/>
        <v>2.103970418629998E-3</v>
      </c>
      <c r="LU107" s="175">
        <f t="shared" si="642"/>
        <v>2.089816441717168E-3</v>
      </c>
      <c r="LV107" s="175">
        <f t="shared" si="642"/>
        <v>2.0738903409430209E-3</v>
      </c>
      <c r="LW107" s="175">
        <f t="shared" si="642"/>
        <v>2.0562341662339191E-3</v>
      </c>
      <c r="LX107" s="175">
        <f t="shared" si="642"/>
        <v>2.0368942782585087E-3</v>
      </c>
      <c r="LY107" s="175">
        <f t="shared" si="642"/>
        <v>2.0159211456639101E-3</v>
      </c>
      <c r="LZ107" s="175">
        <f t="shared" si="642"/>
        <v>1.9933691257400972E-3</v>
      </c>
      <c r="MA107" s="175">
        <f t="shared" si="642"/>
        <v>1.9692962298459415E-3</v>
      </c>
      <c r="MB107" s="175">
        <f t="shared" si="642"/>
        <v>1.9437638750126997E-3</v>
      </c>
      <c r="MC107" s="175">
        <f t="shared" si="642"/>
        <v>1.9168366232120439E-3</v>
      </c>
      <c r="MD107" s="175">
        <f t="shared" si="642"/>
        <v>1.8885819098355941E-3</v>
      </c>
      <c r="ME107" s="175">
        <f t="shared" si="642"/>
        <v>1.859069762981053E-3</v>
      </c>
      <c r="MF107" s="175">
        <f t="shared" si="642"/>
        <v>1.828372515176101E-3</v>
      </c>
      <c r="MG107" s="175">
        <f t="shared" si="642"/>
        <v>1.796564509195167E-3</v>
      </c>
      <c r="MH107" s="175">
        <f t="shared" si="642"/>
        <v>1.7637217996359527E-3</v>
      </c>
      <c r="MI107" s="175">
        <f t="shared" si="642"/>
        <v>1.7299218519222907E-3</v>
      </c>
      <c r="MJ107" s="175">
        <f t="shared" si="642"/>
        <v>1.6952432403877324E-3</v>
      </c>
      <c r="MK107" s="175">
        <f t="shared" si="642"/>
        <v>1.6597653470704979E-3</v>
      </c>
      <c r="ML107" s="175">
        <f t="shared" si="642"/>
        <v>1.6235680628154637E-3</v>
      </c>
      <c r="MM107" s="175">
        <f t="shared" si="642"/>
        <v>1.5867314922332397E-3</v>
      </c>
      <c r="MN107" s="175">
        <f t="shared" si="642"/>
        <v>1.549335664010603E-3</v>
      </c>
      <c r="MO107" s="175">
        <f t="shared" si="642"/>
        <v>1.5114602480013446E-3</v>
      </c>
      <c r="MP107" s="175">
        <f t="shared" ref="MP107:PA107" si="643">IF(AND($D$112&gt;0,$D$113&gt;0),IF(AND(EW104&gt;$D$112,OR(EW104&lt;$D$113,EW104=$D$113)),MP104,0),"")</f>
        <v>1.473184280452601E-3</v>
      </c>
      <c r="MQ107" s="175">
        <f t="shared" si="643"/>
        <v>1.4345858986398328E-3</v>
      </c>
      <c r="MR107" s="175">
        <f t="shared" si="643"/>
        <v>1.3957420860945462E-3</v>
      </c>
      <c r="MS107" s="175">
        <f t="shared" si="643"/>
        <v>1.3567284295136004E-3</v>
      </c>
      <c r="MT107" s="175">
        <f t="shared" si="643"/>
        <v>1.3176188883383261E-3</v>
      </c>
      <c r="MU107" s="175">
        <f t="shared" si="643"/>
        <v>1.2784855778867153E-3</v>
      </c>
      <c r="MV107" s="175">
        <f t="shared" si="643"/>
        <v>1.2393985668135436E-3</v>
      </c>
      <c r="MW107" s="175">
        <f t="shared" si="643"/>
        <v>1.2004256895624134E-3</v>
      </c>
      <c r="MX107" s="175">
        <f t="shared" si="643"/>
        <v>1.1616323743613324E-3</v>
      </c>
      <c r="MY107" s="175">
        <f t="shared" si="643"/>
        <v>1.1230814872005017E-3</v>
      </c>
      <c r="MZ107" s="175">
        <f t="shared" si="643"/>
        <v>1.0848331921183682E-3</v>
      </c>
      <c r="NA107" s="175">
        <f t="shared" si="643"/>
        <v>1.0469448280106368E-3</v>
      </c>
      <c r="NB107" s="175">
        <f t="shared" si="643"/>
        <v>1.0094708020676371E-3</v>
      </c>
      <c r="NC107" s="175">
        <f t="shared" si="643"/>
        <v>9.7246249983902943E-4</v>
      </c>
      <c r="ND107" s="175">
        <f t="shared" si="643"/>
        <v>0</v>
      </c>
      <c r="NE107" s="175">
        <f t="shared" si="643"/>
        <v>0</v>
      </c>
      <c r="NF107" s="175">
        <f t="shared" si="643"/>
        <v>0</v>
      </c>
      <c r="NG107" s="175">
        <f t="shared" si="643"/>
        <v>0</v>
      </c>
      <c r="NH107" s="175">
        <f t="shared" si="643"/>
        <v>0</v>
      </c>
      <c r="NI107" s="175">
        <f t="shared" si="643"/>
        <v>0</v>
      </c>
      <c r="NJ107" s="175">
        <f t="shared" si="643"/>
        <v>0</v>
      </c>
      <c r="NK107" s="175">
        <f t="shared" si="643"/>
        <v>0</v>
      </c>
      <c r="NL107" s="175">
        <f t="shared" si="643"/>
        <v>0</v>
      </c>
      <c r="NM107" s="175">
        <f t="shared" si="643"/>
        <v>0</v>
      </c>
      <c r="NN107" s="175">
        <f t="shared" si="643"/>
        <v>0</v>
      </c>
      <c r="NO107" s="175">
        <f t="shared" si="643"/>
        <v>0</v>
      </c>
      <c r="NP107" s="175">
        <f t="shared" si="643"/>
        <v>0</v>
      </c>
      <c r="NQ107" s="175">
        <f t="shared" si="643"/>
        <v>0</v>
      </c>
      <c r="NR107" s="175">
        <f t="shared" si="643"/>
        <v>0</v>
      </c>
      <c r="NS107" s="175">
        <f t="shared" si="643"/>
        <v>0</v>
      </c>
      <c r="NT107" s="175">
        <f t="shared" si="643"/>
        <v>0</v>
      </c>
      <c r="NU107" s="175">
        <f t="shared" si="643"/>
        <v>0</v>
      </c>
      <c r="NV107" s="175">
        <f t="shared" si="643"/>
        <v>0</v>
      </c>
      <c r="NW107" s="175">
        <f t="shared" si="643"/>
        <v>0</v>
      </c>
      <c r="NX107" s="175">
        <f t="shared" si="643"/>
        <v>0</v>
      </c>
      <c r="NY107" s="175">
        <f t="shared" si="643"/>
        <v>0</v>
      </c>
      <c r="NZ107" s="175">
        <f t="shared" si="643"/>
        <v>0</v>
      </c>
      <c r="OA107" s="175">
        <f t="shared" si="643"/>
        <v>0</v>
      </c>
      <c r="OB107" s="175">
        <f t="shared" si="643"/>
        <v>0</v>
      </c>
      <c r="OC107" s="175">
        <f t="shared" si="643"/>
        <v>0</v>
      </c>
      <c r="OD107" s="175">
        <f t="shared" si="643"/>
        <v>0</v>
      </c>
      <c r="OE107" s="175">
        <f t="shared" si="643"/>
        <v>0</v>
      </c>
      <c r="OF107" s="175">
        <f t="shared" si="643"/>
        <v>0</v>
      </c>
      <c r="OG107" s="175">
        <f t="shared" si="643"/>
        <v>0</v>
      </c>
      <c r="OH107" s="175">
        <f t="shared" si="643"/>
        <v>0</v>
      </c>
      <c r="OI107" s="175">
        <f t="shared" si="643"/>
        <v>0</v>
      </c>
      <c r="OJ107" s="175">
        <f t="shared" si="643"/>
        <v>0</v>
      </c>
      <c r="OK107" s="175">
        <f t="shared" si="643"/>
        <v>0</v>
      </c>
      <c r="OL107" s="175">
        <f t="shared" si="643"/>
        <v>0</v>
      </c>
      <c r="OM107" s="175">
        <f t="shared" si="643"/>
        <v>0</v>
      </c>
      <c r="ON107" s="175">
        <f t="shared" si="643"/>
        <v>0</v>
      </c>
      <c r="OO107" s="175">
        <f t="shared" si="643"/>
        <v>0</v>
      </c>
      <c r="OP107" s="175">
        <f t="shared" si="643"/>
        <v>0</v>
      </c>
      <c r="OQ107" s="175">
        <f t="shared" si="643"/>
        <v>0</v>
      </c>
      <c r="OR107" s="175">
        <f t="shared" si="643"/>
        <v>0</v>
      </c>
      <c r="OS107" s="175">
        <f t="shared" si="643"/>
        <v>0</v>
      </c>
      <c r="OT107" s="175">
        <f t="shared" si="643"/>
        <v>0</v>
      </c>
      <c r="OU107" s="175">
        <f t="shared" si="643"/>
        <v>0</v>
      </c>
      <c r="OV107" s="175">
        <f t="shared" si="643"/>
        <v>0</v>
      </c>
      <c r="OW107" s="175">
        <f t="shared" si="643"/>
        <v>0</v>
      </c>
      <c r="OX107" s="175">
        <f t="shared" si="643"/>
        <v>0</v>
      </c>
      <c r="OY107" s="175">
        <f t="shared" si="643"/>
        <v>0</v>
      </c>
      <c r="OZ107" s="175">
        <f t="shared" si="643"/>
        <v>0</v>
      </c>
      <c r="PA107" s="175">
        <f t="shared" si="643"/>
        <v>0</v>
      </c>
      <c r="PB107" s="175">
        <f t="shared" ref="PB107:PI107" si="644">IF(AND($D$112&gt;0,$D$113&gt;0),IF(AND(HI104&gt;$D$112,OR(HI104&lt;$D$113,HI104=$D$113)),PB104,0),"")</f>
        <v>0</v>
      </c>
      <c r="PC107" s="175">
        <f t="shared" si="644"/>
        <v>0</v>
      </c>
      <c r="PD107" s="175">
        <f t="shared" si="644"/>
        <v>0</v>
      </c>
      <c r="PE107" s="175">
        <f t="shared" si="644"/>
        <v>0</v>
      </c>
      <c r="PF107" s="175">
        <f t="shared" si="644"/>
        <v>0</v>
      </c>
      <c r="PG107" s="175">
        <f t="shared" si="644"/>
        <v>0</v>
      </c>
      <c r="PH107" s="175">
        <f t="shared" si="644"/>
        <v>0</v>
      </c>
      <c r="PI107" s="175">
        <f t="shared" si="644"/>
        <v>0</v>
      </c>
    </row>
    <row r="108" spans="1:425" ht="15.75" x14ac:dyDescent="0.5">
      <c r="A108" s="5"/>
      <c r="B108" s="5"/>
      <c r="C108" s="29" t="str">
        <f>IF(VLOOKUP(VLookups!$A$54,VLookups!$A$48:$B$50,2,FALSE),"With a confidence interval of","With a credible interval of")</f>
        <v>With a confidence interval of</v>
      </c>
      <c r="D108" s="84">
        <v>0.8</v>
      </c>
      <c r="E108" s="270"/>
      <c r="F108" s="36"/>
      <c r="G108" s="5"/>
      <c r="H108" s="5"/>
      <c r="I108" s="5"/>
      <c r="J108" s="5"/>
      <c r="K108" s="5"/>
      <c r="L108" s="5"/>
      <c r="M108" s="5"/>
      <c r="N108" s="5"/>
      <c r="O108" s="5"/>
      <c r="P108" s="5"/>
      <c r="Q108" s="5"/>
      <c r="R108" s="5"/>
      <c r="S108" s="5"/>
      <c r="T108" s="5"/>
      <c r="U108" s="5"/>
      <c r="V108" s="5"/>
      <c r="HQ108" s="175">
        <f>IF(AND($D$112&gt;0,$D$113&gt;0),IF(AND(X104&gt;$D$113),HQ104,0),"")</f>
        <v>0</v>
      </c>
      <c r="HR108" s="175">
        <f t="shared" ref="HR108:KC108" si="645">IF(AND($D$112&gt;0,$D$113&gt;0),IF(AND(Y104&gt;$D$113),HR104,0),"")</f>
        <v>0</v>
      </c>
      <c r="HS108" s="175">
        <f t="shared" si="645"/>
        <v>0</v>
      </c>
      <c r="HT108" s="175">
        <f t="shared" si="645"/>
        <v>0</v>
      </c>
      <c r="HU108" s="175">
        <f t="shared" si="645"/>
        <v>0</v>
      </c>
      <c r="HV108" s="175">
        <f t="shared" si="645"/>
        <v>0</v>
      </c>
      <c r="HW108" s="175">
        <f t="shared" si="645"/>
        <v>0</v>
      </c>
      <c r="HX108" s="175">
        <f t="shared" si="645"/>
        <v>0</v>
      </c>
      <c r="HY108" s="175">
        <f t="shared" si="645"/>
        <v>0</v>
      </c>
      <c r="HZ108" s="175">
        <f t="shared" si="645"/>
        <v>0</v>
      </c>
      <c r="IA108" s="175">
        <f t="shared" si="645"/>
        <v>0</v>
      </c>
      <c r="IB108" s="175">
        <f t="shared" si="645"/>
        <v>0</v>
      </c>
      <c r="IC108" s="175">
        <f t="shared" si="645"/>
        <v>0</v>
      </c>
      <c r="ID108" s="175">
        <f t="shared" si="645"/>
        <v>0</v>
      </c>
      <c r="IE108" s="175">
        <f t="shared" si="645"/>
        <v>0</v>
      </c>
      <c r="IF108" s="175">
        <f t="shared" si="645"/>
        <v>0</v>
      </c>
      <c r="IG108" s="175">
        <f t="shared" si="645"/>
        <v>0</v>
      </c>
      <c r="IH108" s="175">
        <f t="shared" si="645"/>
        <v>0</v>
      </c>
      <c r="II108" s="175">
        <f t="shared" si="645"/>
        <v>0</v>
      </c>
      <c r="IJ108" s="175">
        <f t="shared" si="645"/>
        <v>0</v>
      </c>
      <c r="IK108" s="175">
        <f t="shared" si="645"/>
        <v>0</v>
      </c>
      <c r="IL108" s="175">
        <f t="shared" si="645"/>
        <v>0</v>
      </c>
      <c r="IM108" s="175">
        <f t="shared" si="645"/>
        <v>0</v>
      </c>
      <c r="IN108" s="175">
        <f t="shared" si="645"/>
        <v>0</v>
      </c>
      <c r="IO108" s="175">
        <f t="shared" si="645"/>
        <v>0</v>
      </c>
      <c r="IP108" s="175">
        <f t="shared" si="645"/>
        <v>0</v>
      </c>
      <c r="IQ108" s="175">
        <f t="shared" si="645"/>
        <v>0</v>
      </c>
      <c r="IR108" s="175">
        <f t="shared" si="645"/>
        <v>0</v>
      </c>
      <c r="IS108" s="175">
        <f t="shared" si="645"/>
        <v>0</v>
      </c>
      <c r="IT108" s="175">
        <f t="shared" si="645"/>
        <v>0</v>
      </c>
      <c r="IU108" s="175">
        <f t="shared" si="645"/>
        <v>0</v>
      </c>
      <c r="IV108" s="175">
        <f t="shared" si="645"/>
        <v>0</v>
      </c>
      <c r="IW108" s="175">
        <f t="shared" si="645"/>
        <v>0</v>
      </c>
      <c r="IX108" s="175">
        <f t="shared" si="645"/>
        <v>0</v>
      </c>
      <c r="IY108" s="175">
        <f t="shared" si="645"/>
        <v>0</v>
      </c>
      <c r="IZ108" s="175">
        <f t="shared" si="645"/>
        <v>0</v>
      </c>
      <c r="JA108" s="175">
        <f t="shared" si="645"/>
        <v>0</v>
      </c>
      <c r="JB108" s="175">
        <f t="shared" si="645"/>
        <v>0</v>
      </c>
      <c r="JC108" s="175">
        <f t="shared" si="645"/>
        <v>0</v>
      </c>
      <c r="JD108" s="175">
        <f t="shared" si="645"/>
        <v>0</v>
      </c>
      <c r="JE108" s="175">
        <f t="shared" si="645"/>
        <v>0</v>
      </c>
      <c r="JF108" s="175">
        <f t="shared" si="645"/>
        <v>0</v>
      </c>
      <c r="JG108" s="175">
        <f t="shared" si="645"/>
        <v>0</v>
      </c>
      <c r="JH108" s="175">
        <f t="shared" si="645"/>
        <v>0</v>
      </c>
      <c r="JI108" s="175">
        <f t="shared" si="645"/>
        <v>0</v>
      </c>
      <c r="JJ108" s="175">
        <f t="shared" si="645"/>
        <v>0</v>
      </c>
      <c r="JK108" s="175">
        <f t="shared" si="645"/>
        <v>0</v>
      </c>
      <c r="JL108" s="175">
        <f t="shared" si="645"/>
        <v>0</v>
      </c>
      <c r="JM108" s="175">
        <f t="shared" si="645"/>
        <v>0</v>
      </c>
      <c r="JN108" s="175">
        <f t="shared" si="645"/>
        <v>0</v>
      </c>
      <c r="JO108" s="175">
        <f t="shared" si="645"/>
        <v>0</v>
      </c>
      <c r="JP108" s="175">
        <f t="shared" si="645"/>
        <v>0</v>
      </c>
      <c r="JQ108" s="175">
        <f t="shared" si="645"/>
        <v>0</v>
      </c>
      <c r="JR108" s="175">
        <f t="shared" si="645"/>
        <v>0</v>
      </c>
      <c r="JS108" s="175">
        <f t="shared" si="645"/>
        <v>0</v>
      </c>
      <c r="JT108" s="175">
        <f t="shared" si="645"/>
        <v>0</v>
      </c>
      <c r="JU108" s="175">
        <f t="shared" si="645"/>
        <v>0</v>
      </c>
      <c r="JV108" s="175">
        <f t="shared" si="645"/>
        <v>0</v>
      </c>
      <c r="JW108" s="175">
        <f t="shared" si="645"/>
        <v>0</v>
      </c>
      <c r="JX108" s="175">
        <f t="shared" si="645"/>
        <v>0</v>
      </c>
      <c r="JY108" s="175">
        <f t="shared" si="645"/>
        <v>0</v>
      </c>
      <c r="JZ108" s="175">
        <f t="shared" si="645"/>
        <v>0</v>
      </c>
      <c r="KA108" s="175">
        <f t="shared" si="645"/>
        <v>0</v>
      </c>
      <c r="KB108" s="175">
        <f t="shared" si="645"/>
        <v>0</v>
      </c>
      <c r="KC108" s="175">
        <f t="shared" si="645"/>
        <v>0</v>
      </c>
      <c r="KD108" s="175">
        <f t="shared" ref="KD108:MO108" si="646">IF(AND($D$112&gt;0,$D$113&gt;0),IF(AND(CK104&gt;$D$113),KD104,0),"")</f>
        <v>0</v>
      </c>
      <c r="KE108" s="175">
        <f t="shared" si="646"/>
        <v>0</v>
      </c>
      <c r="KF108" s="175">
        <f t="shared" si="646"/>
        <v>0</v>
      </c>
      <c r="KG108" s="175">
        <f t="shared" si="646"/>
        <v>0</v>
      </c>
      <c r="KH108" s="175">
        <f t="shared" si="646"/>
        <v>0</v>
      </c>
      <c r="KI108" s="175">
        <f t="shared" si="646"/>
        <v>0</v>
      </c>
      <c r="KJ108" s="175">
        <f t="shared" si="646"/>
        <v>0</v>
      </c>
      <c r="KK108" s="175">
        <f t="shared" si="646"/>
        <v>0</v>
      </c>
      <c r="KL108" s="175">
        <f t="shared" si="646"/>
        <v>0</v>
      </c>
      <c r="KM108" s="175">
        <f t="shared" si="646"/>
        <v>0</v>
      </c>
      <c r="KN108" s="175">
        <f t="shared" si="646"/>
        <v>0</v>
      </c>
      <c r="KO108" s="175">
        <f t="shared" si="646"/>
        <v>0</v>
      </c>
      <c r="KP108" s="175">
        <f t="shared" si="646"/>
        <v>0</v>
      </c>
      <c r="KQ108" s="175">
        <f t="shared" si="646"/>
        <v>0</v>
      </c>
      <c r="KR108" s="175">
        <f t="shared" si="646"/>
        <v>0</v>
      </c>
      <c r="KS108" s="175">
        <f t="shared" si="646"/>
        <v>0</v>
      </c>
      <c r="KT108" s="175">
        <f t="shared" si="646"/>
        <v>0</v>
      </c>
      <c r="KU108" s="175">
        <f t="shared" si="646"/>
        <v>0</v>
      </c>
      <c r="KV108" s="175">
        <f t="shared" si="646"/>
        <v>0</v>
      </c>
      <c r="KW108" s="175">
        <f t="shared" si="646"/>
        <v>0</v>
      </c>
      <c r="KX108" s="175">
        <f t="shared" si="646"/>
        <v>0</v>
      </c>
      <c r="KY108" s="175">
        <f t="shared" si="646"/>
        <v>0</v>
      </c>
      <c r="KZ108" s="175">
        <f t="shared" si="646"/>
        <v>0</v>
      </c>
      <c r="LA108" s="175">
        <f t="shared" si="646"/>
        <v>0</v>
      </c>
      <c r="LB108" s="175">
        <f t="shared" si="646"/>
        <v>0</v>
      </c>
      <c r="LC108" s="175">
        <f t="shared" si="646"/>
        <v>0</v>
      </c>
      <c r="LD108" s="175">
        <f t="shared" si="646"/>
        <v>0</v>
      </c>
      <c r="LE108" s="175">
        <f t="shared" si="646"/>
        <v>0</v>
      </c>
      <c r="LF108" s="175">
        <f t="shared" si="646"/>
        <v>0</v>
      </c>
      <c r="LG108" s="175">
        <f t="shared" si="646"/>
        <v>0</v>
      </c>
      <c r="LH108" s="175">
        <f t="shared" si="646"/>
        <v>0</v>
      </c>
      <c r="LI108" s="175">
        <f t="shared" si="646"/>
        <v>0</v>
      </c>
      <c r="LJ108" s="175">
        <f t="shared" si="646"/>
        <v>0</v>
      </c>
      <c r="LK108" s="175">
        <f t="shared" si="646"/>
        <v>0</v>
      </c>
      <c r="LL108" s="175">
        <f t="shared" si="646"/>
        <v>0</v>
      </c>
      <c r="LM108" s="175">
        <f t="shared" si="646"/>
        <v>0</v>
      </c>
      <c r="LN108" s="175">
        <f t="shared" si="646"/>
        <v>0</v>
      </c>
      <c r="LO108" s="175">
        <f t="shared" si="646"/>
        <v>0</v>
      </c>
      <c r="LP108" s="175">
        <f t="shared" si="646"/>
        <v>0</v>
      </c>
      <c r="LQ108" s="175">
        <f t="shared" si="646"/>
        <v>0</v>
      </c>
      <c r="LR108" s="175">
        <f t="shared" si="646"/>
        <v>0</v>
      </c>
      <c r="LS108" s="175">
        <f t="shared" si="646"/>
        <v>0</v>
      </c>
      <c r="LT108" s="175">
        <f t="shared" si="646"/>
        <v>0</v>
      </c>
      <c r="LU108" s="175">
        <f t="shared" si="646"/>
        <v>0</v>
      </c>
      <c r="LV108" s="175">
        <f t="shared" si="646"/>
        <v>0</v>
      </c>
      <c r="LW108" s="175">
        <f t="shared" si="646"/>
        <v>0</v>
      </c>
      <c r="LX108" s="175">
        <f t="shared" si="646"/>
        <v>0</v>
      </c>
      <c r="LY108" s="175">
        <f t="shared" si="646"/>
        <v>0</v>
      </c>
      <c r="LZ108" s="175">
        <f t="shared" si="646"/>
        <v>0</v>
      </c>
      <c r="MA108" s="175">
        <f t="shared" si="646"/>
        <v>0</v>
      </c>
      <c r="MB108" s="175">
        <f t="shared" si="646"/>
        <v>0</v>
      </c>
      <c r="MC108" s="175">
        <f t="shared" si="646"/>
        <v>0</v>
      </c>
      <c r="MD108" s="175">
        <f t="shared" si="646"/>
        <v>0</v>
      </c>
      <c r="ME108" s="175">
        <f t="shared" si="646"/>
        <v>0</v>
      </c>
      <c r="MF108" s="175">
        <f t="shared" si="646"/>
        <v>0</v>
      </c>
      <c r="MG108" s="175">
        <f t="shared" si="646"/>
        <v>0</v>
      </c>
      <c r="MH108" s="175">
        <f t="shared" si="646"/>
        <v>0</v>
      </c>
      <c r="MI108" s="175">
        <f t="shared" si="646"/>
        <v>0</v>
      </c>
      <c r="MJ108" s="175">
        <f t="shared" si="646"/>
        <v>0</v>
      </c>
      <c r="MK108" s="175">
        <f t="shared" si="646"/>
        <v>0</v>
      </c>
      <c r="ML108" s="175">
        <f t="shared" si="646"/>
        <v>0</v>
      </c>
      <c r="MM108" s="175">
        <f t="shared" si="646"/>
        <v>0</v>
      </c>
      <c r="MN108" s="175">
        <f t="shared" si="646"/>
        <v>0</v>
      </c>
      <c r="MO108" s="175">
        <f t="shared" si="646"/>
        <v>0</v>
      </c>
      <c r="MP108" s="175">
        <f t="shared" ref="MP108:PA108" si="647">IF(AND($D$112&gt;0,$D$113&gt;0),IF(AND(EW104&gt;$D$113),MP104,0),"")</f>
        <v>0</v>
      </c>
      <c r="MQ108" s="175">
        <f t="shared" si="647"/>
        <v>0</v>
      </c>
      <c r="MR108" s="175">
        <f t="shared" si="647"/>
        <v>0</v>
      </c>
      <c r="MS108" s="175">
        <f t="shared" si="647"/>
        <v>0</v>
      </c>
      <c r="MT108" s="175">
        <f t="shared" si="647"/>
        <v>0</v>
      </c>
      <c r="MU108" s="175">
        <f t="shared" si="647"/>
        <v>0</v>
      </c>
      <c r="MV108" s="175">
        <f t="shared" si="647"/>
        <v>0</v>
      </c>
      <c r="MW108" s="175">
        <f t="shared" si="647"/>
        <v>0</v>
      </c>
      <c r="MX108" s="175">
        <f t="shared" si="647"/>
        <v>0</v>
      </c>
      <c r="MY108" s="175">
        <f t="shared" si="647"/>
        <v>0</v>
      </c>
      <c r="MZ108" s="175">
        <f t="shared" si="647"/>
        <v>0</v>
      </c>
      <c r="NA108" s="175">
        <f t="shared" si="647"/>
        <v>0</v>
      </c>
      <c r="NB108" s="175">
        <f t="shared" si="647"/>
        <v>0</v>
      </c>
      <c r="NC108" s="175">
        <f t="shared" si="647"/>
        <v>0</v>
      </c>
      <c r="ND108" s="175">
        <f t="shared" si="647"/>
        <v>9.3596821182204083E-4</v>
      </c>
      <c r="NE108" s="175">
        <f t="shared" si="647"/>
        <v>9.0003307637097146E-4</v>
      </c>
      <c r="NF108" s="175">
        <f t="shared" si="647"/>
        <v>8.646990386321832E-4</v>
      </c>
      <c r="NG108" s="175">
        <f t="shared" si="647"/>
        <v>8.3000482512079489E-4</v>
      </c>
      <c r="NH108" s="175">
        <f t="shared" si="647"/>
        <v>7.9598593347330769E-4</v>
      </c>
      <c r="NI108" s="175">
        <f t="shared" si="647"/>
        <v>7.6267463683483234E-4</v>
      </c>
      <c r="NJ108" s="175">
        <f t="shared" si="647"/>
        <v>7.3010000227079869E-4</v>
      </c>
      <c r="NK108" s="175">
        <f t="shared" si="647"/>
        <v>6.982879225313159E-4</v>
      </c>
      <c r="NL108" s="175">
        <f t="shared" si="647"/>
        <v>6.6726116044187891E-4</v>
      </c>
      <c r="NM108" s="175">
        <f t="shared" si="647"/>
        <v>6.3703940514704845E-4</v>
      </c>
      <c r="NN108" s="175">
        <f t="shared" si="647"/>
        <v>6.076393393941058E-4</v>
      </c>
      <c r="NO108" s="175">
        <f t="shared" si="647"/>
        <v>5.790747170115098E-4</v>
      </c>
      <c r="NP108" s="175">
        <f t="shared" si="647"/>
        <v>5.5135644971216966E-4</v>
      </c>
      <c r="NQ108" s="175">
        <f t="shared" si="647"/>
        <v>5.2449270233397634E-4</v>
      </c>
      <c r="NR108" s="175">
        <f t="shared" si="647"/>
        <v>4.9848899561951376E-4</v>
      </c>
      <c r="NS108" s="175">
        <f t="shared" si="647"/>
        <v>4.7334831563312961E-4</v>
      </c>
      <c r="NT108" s="175">
        <f t="shared" si="647"/>
        <v>4.4907122891633944E-4</v>
      </c>
      <c r="NU108" s="175">
        <f t="shared" si="647"/>
        <v>4.2565600249147421E-4</v>
      </c>
      <c r="NV108" s="175">
        <f t="shared" si="647"/>
        <v>4.030987278382363E-4</v>
      </c>
      <c r="NW108" s="175">
        <f t="shared" si="647"/>
        <v>3.8139344798796459E-4</v>
      </c>
      <c r="NX108" s="175">
        <f t="shared" si="647"/>
        <v>3.6053228690550001E-4</v>
      </c>
      <c r="NY108" s="175">
        <f t="shared" si="647"/>
        <v>3.4050558035815255E-4</v>
      </c>
      <c r="NZ108" s="175">
        <f t="shared" si="647"/>
        <v>3.2130200750489816E-4</v>
      </c>
      <c r="OA108" s="175">
        <f t="shared" si="647"/>
        <v>3.0290872247612738E-4</v>
      </c>
      <c r="OB108" s="175">
        <f t="shared" si="647"/>
        <v>2.8531148525452553E-4</v>
      </c>
      <c r="OC108" s="175">
        <f t="shared" si="647"/>
        <v>2.6849479121050795E-4</v>
      </c>
      <c r="OD108" s="175">
        <f t="shared" si="647"/>
        <v>2.5244199869057626E-4</v>
      </c>
      <c r="OE108" s="175">
        <f t="shared" si="647"/>
        <v>2.3713545410354055E-4</v>
      </c>
      <c r="OF108" s="175">
        <f t="shared" si="647"/>
        <v>2.2255661399729227E-4</v>
      </c>
      <c r="OG108" s="175">
        <f t="shared" si="647"/>
        <v>2.0868616366728868E-4</v>
      </c>
      <c r="OH108" s="175">
        <f t="shared" si="647"/>
        <v>1.9550413188668318E-4</v>
      </c>
      <c r="OI108" s="175">
        <f t="shared" si="647"/>
        <v>1.829900013967137E-4</v>
      </c>
      <c r="OJ108" s="175">
        <f t="shared" si="647"/>
        <v>1.7112281484416762E-4</v>
      </c>
      <c r="OK108" s="175">
        <f t="shared" si="647"/>
        <v>1.5988127590012486E-4</v>
      </c>
      <c r="OL108" s="175">
        <f t="shared" si="647"/>
        <v>1.4924384534042257E-4</v>
      </c>
      <c r="OM108" s="175">
        <f t="shared" si="647"/>
        <v>1.3918883191309906E-4</v>
      </c>
      <c r="ON108" s="175">
        <f t="shared" si="647"/>
        <v>1.2969447786119611E-4</v>
      </c>
      <c r="OO108" s="175">
        <f t="shared" si="647"/>
        <v>1.2073903901050614E-4</v>
      </c>
      <c r="OP108" s="175">
        <f t="shared" si="647"/>
        <v>1.1230085937094586E-4</v>
      </c>
      <c r="OQ108" s="175">
        <f t="shared" si="647"/>
        <v>1.0435844023705805E-4</v>
      </c>
      <c r="OR108" s="175">
        <f t="shared" si="647"/>
        <v>9.6890503807551086E-5</v>
      </c>
      <c r="OS108" s="175">
        <f t="shared" si="647"/>
        <v>8.9876051375685015E-5</v>
      </c>
      <c r="OT108" s="175">
        <f t="shared" si="647"/>
        <v>8.3294416171620365E-5</v>
      </c>
      <c r="OU108" s="175">
        <f t="shared" si="647"/>
        <v>7.7125310964523355E-5</v>
      </c>
      <c r="OV108" s="175">
        <f t="shared" si="647"/>
        <v>7.1348870556241388E-5</v>
      </c>
      <c r="OW108" s="175">
        <f t="shared" si="647"/>
        <v>6.5945689319730561E-5</v>
      </c>
      <c r="OX108" s="175">
        <f t="shared" si="647"/>
        <v>6.0896853954164713E-5</v>
      </c>
      <c r="OY108" s="175">
        <f t="shared" si="647"/>
        <v>5.618397164482066E-5</v>
      </c>
      <c r="OZ108" s="175">
        <f t="shared" si="647"/>
        <v>5.1789193829490661E-5</v>
      </c>
      <c r="PA108" s="175">
        <f t="shared" si="647"/>
        <v>4.769523578440121E-5</v>
      </c>
      <c r="PB108" s="175">
        <f t="shared" ref="PB108:PI108" si="648">IF(AND($D$112&gt;0,$D$113&gt;0),IF(AND(HI104&gt;$D$113),PB104,0),"")</f>
        <v>4.3885392251512383E-5</v>
      </c>
      <c r="PC108" s="175">
        <f t="shared" si="648"/>
        <v>4.0343549335747352E-5</v>
      </c>
      <c r="PD108" s="175">
        <f t="shared" si="648"/>
        <v>3.7054192905276498E-5</v>
      </c>
      <c r="PE108" s="175">
        <f t="shared" si="648"/>
        <v>3.4002413730584627E-5</v>
      </c>
      <c r="PF108" s="175">
        <f t="shared" si="648"/>
        <v>3.117390959882006E-5</v>
      </c>
      <c r="PG108" s="175">
        <f t="shared" si="648"/>
        <v>2.8554984639000046E-5</v>
      </c>
      <c r="PH108" s="175">
        <f t="shared" si="648"/>
        <v>2.613254609117589E-5</v>
      </c>
      <c r="PI108" s="175">
        <f t="shared" si="648"/>
        <v>2.3894098748783102E-5</v>
      </c>
    </row>
    <row r="109" spans="1:425" ht="15.75" x14ac:dyDescent="0.5">
      <c r="A109" s="5"/>
      <c r="C109" s="29" t="s">
        <v>16</v>
      </c>
      <c r="D109" s="68">
        <f>IF(AND(D108&gt;0,D108&lt;1,NOT(L104="")),_xlfn.NORM.INV((1-$D$108)/2,$G$104,$L$104),"")</f>
        <v>845.79937231406257</v>
      </c>
      <c r="E109" s="35"/>
      <c r="F109" s="2"/>
      <c r="G109" s="5"/>
      <c r="H109" s="5"/>
      <c r="I109" s="5"/>
      <c r="J109" s="5"/>
      <c r="K109" s="5"/>
      <c r="L109" s="5"/>
      <c r="M109" s="5"/>
      <c r="N109" s="5"/>
      <c r="O109" s="5"/>
      <c r="P109" s="5"/>
      <c r="Q109" s="5"/>
      <c r="R109" s="5"/>
      <c r="S109" s="5"/>
      <c r="T109" s="5"/>
      <c r="U109" s="5"/>
      <c r="V109" s="5"/>
      <c r="HQ109" s="219">
        <f>MAX(HQ106:HQ108)</f>
        <v>2.3894098748783102E-5</v>
      </c>
      <c r="HR109" s="219">
        <f t="shared" ref="HR109:KC109" si="649">MAX(HR106:HR108)</f>
        <v>2.6132546091173038E-5</v>
      </c>
      <c r="HS109" s="219">
        <f t="shared" si="649"/>
        <v>2.8554984638996956E-5</v>
      </c>
      <c r="HT109" s="219">
        <f t="shared" si="649"/>
        <v>3.1173909598816713E-5</v>
      </c>
      <c r="HU109" s="219">
        <f t="shared" si="649"/>
        <v>3.4002413730581029E-5</v>
      </c>
      <c r="HV109" s="219">
        <f t="shared" si="649"/>
        <v>3.7054192905272615E-5</v>
      </c>
      <c r="HW109" s="219">
        <f t="shared" si="649"/>
        <v>4.0343549335743164E-5</v>
      </c>
      <c r="HX109" s="219">
        <f t="shared" si="649"/>
        <v>4.3885392251507877E-5</v>
      </c>
      <c r="HY109" s="219">
        <f t="shared" si="649"/>
        <v>4.7695235784396344E-5</v>
      </c>
      <c r="HZ109" s="219">
        <f t="shared" si="649"/>
        <v>5.1789193829485457E-5</v>
      </c>
      <c r="IA109" s="219">
        <f t="shared" si="649"/>
        <v>5.618397164481507E-5</v>
      </c>
      <c r="IB109" s="219">
        <f t="shared" si="649"/>
        <v>6.0896853954158737E-5</v>
      </c>
      <c r="IC109" s="219">
        <f t="shared" si="649"/>
        <v>6.594568931972411E-5</v>
      </c>
      <c r="ID109" s="219">
        <f t="shared" si="649"/>
        <v>7.1348870556234544E-5</v>
      </c>
      <c r="IE109" s="219">
        <f t="shared" si="649"/>
        <v>7.7125310964516037E-5</v>
      </c>
      <c r="IF109" s="219">
        <f t="shared" si="649"/>
        <v>8.3294416171612518E-5</v>
      </c>
      <c r="IG109" s="219">
        <f t="shared" si="649"/>
        <v>8.9876051375676667E-5</v>
      </c>
      <c r="IH109" s="219">
        <f t="shared" si="649"/>
        <v>9.6890503807542237E-5</v>
      </c>
      <c r="II109" s="219">
        <f t="shared" si="649"/>
        <v>1.0435844023704859E-4</v>
      </c>
      <c r="IJ109" s="219">
        <f t="shared" si="649"/>
        <v>1.1230085937093584E-4</v>
      </c>
      <c r="IK109" s="219">
        <f t="shared" si="649"/>
        <v>1.2073903901049547E-4</v>
      </c>
      <c r="IL109" s="219">
        <f t="shared" si="649"/>
        <v>1.2969447786118484E-4</v>
      </c>
      <c r="IM109" s="219">
        <f t="shared" si="649"/>
        <v>1.3918883191308705E-4</v>
      </c>
      <c r="IN109" s="219">
        <f t="shared" si="649"/>
        <v>1.4924384534040983E-4</v>
      </c>
      <c r="IO109" s="219">
        <f t="shared" si="649"/>
        <v>1.5988127590011147E-4</v>
      </c>
      <c r="IP109" s="219">
        <f t="shared" si="649"/>
        <v>1.711228148441535E-4</v>
      </c>
      <c r="IQ109" s="219">
        <f t="shared" si="649"/>
        <v>1.8299000139669876E-4</v>
      </c>
      <c r="IR109" s="219">
        <f t="shared" si="649"/>
        <v>1.955041318866674E-4</v>
      </c>
      <c r="IS109" s="219">
        <f t="shared" si="649"/>
        <v>2.0868616366727212E-4</v>
      </c>
      <c r="IT109" s="219">
        <f t="shared" si="649"/>
        <v>2.2255661399727476E-4</v>
      </c>
      <c r="IU109" s="219">
        <f t="shared" si="649"/>
        <v>2.3713545410352223E-4</v>
      </c>
      <c r="IV109" s="219">
        <f t="shared" si="649"/>
        <v>2.5244199869055696E-4</v>
      </c>
      <c r="IW109" s="219">
        <f t="shared" si="649"/>
        <v>2.6849479121048768E-4</v>
      </c>
      <c r="IX109" s="219">
        <f t="shared" si="649"/>
        <v>2.8531148525450445E-4</v>
      </c>
      <c r="IY109" s="219">
        <f t="shared" si="649"/>
        <v>3.0290872247610537E-4</v>
      </c>
      <c r="IZ109" s="219">
        <f t="shared" si="649"/>
        <v>3.2130200750487523E-4</v>
      </c>
      <c r="JA109" s="219">
        <f t="shared" si="649"/>
        <v>3.4050558035812859E-4</v>
      </c>
      <c r="JB109" s="219">
        <f t="shared" si="649"/>
        <v>3.6053228690547507E-4</v>
      </c>
      <c r="JC109" s="219">
        <f t="shared" si="649"/>
        <v>3.8139344798793852E-4</v>
      </c>
      <c r="JD109" s="219">
        <f t="shared" si="649"/>
        <v>4.030987278382092E-4</v>
      </c>
      <c r="JE109" s="219">
        <f t="shared" si="649"/>
        <v>4.2565600249144597E-4</v>
      </c>
      <c r="JF109" s="219">
        <f t="shared" si="649"/>
        <v>4.4907122891631022E-4</v>
      </c>
      <c r="JG109" s="219">
        <f t="shared" si="649"/>
        <v>4.7334831563309926E-4</v>
      </c>
      <c r="JH109" s="219">
        <f t="shared" si="649"/>
        <v>4.9848899561948231E-4</v>
      </c>
      <c r="JI109" s="219">
        <f t="shared" si="649"/>
        <v>5.2449270233394382E-4</v>
      </c>
      <c r="JJ109" s="219">
        <f t="shared" si="649"/>
        <v>5.5135644971213604E-4</v>
      </c>
      <c r="JK109" s="219">
        <f t="shared" si="649"/>
        <v>5.7907471701147543E-4</v>
      </c>
      <c r="JL109" s="219">
        <f t="shared" si="649"/>
        <v>6.0763933939407034E-4</v>
      </c>
      <c r="JM109" s="219">
        <f t="shared" si="649"/>
        <v>6.370394051470118E-4</v>
      </c>
      <c r="JN109" s="219">
        <f t="shared" si="649"/>
        <v>6.6726116044184128E-4</v>
      </c>
      <c r="JO109" s="219">
        <f t="shared" si="649"/>
        <v>6.9828792253127708E-4</v>
      </c>
      <c r="JP109" s="219">
        <f t="shared" si="649"/>
        <v>7.3010000227075912E-4</v>
      </c>
      <c r="JQ109" s="219">
        <f t="shared" si="649"/>
        <v>7.6267463683479179E-4</v>
      </c>
      <c r="JR109" s="219">
        <f t="shared" si="649"/>
        <v>7.9598593347326638E-4</v>
      </c>
      <c r="JS109" s="219">
        <f t="shared" si="649"/>
        <v>8.3000482512075261E-4</v>
      </c>
      <c r="JT109" s="219">
        <f t="shared" si="649"/>
        <v>8.6469903863214015E-4</v>
      </c>
      <c r="JU109" s="219">
        <f t="shared" si="649"/>
        <v>9.0003307637092787E-4</v>
      </c>
      <c r="JV109" s="219">
        <f t="shared" si="649"/>
        <v>9.359682118219967E-4</v>
      </c>
      <c r="JW109" s="219">
        <f t="shared" si="649"/>
        <v>9.7246249983898455E-4</v>
      </c>
      <c r="JX109" s="219">
        <f t="shared" si="649"/>
        <v>1.0094708020675918E-3</v>
      </c>
      <c r="JY109" s="219">
        <f t="shared" si="649"/>
        <v>1.0469448280105906E-3</v>
      </c>
      <c r="JZ109" s="219">
        <f t="shared" si="649"/>
        <v>1.0848331921183218E-3</v>
      </c>
      <c r="KA109" s="219">
        <f t="shared" si="649"/>
        <v>1.1230814872004551E-3</v>
      </c>
      <c r="KB109" s="219">
        <f t="shared" si="649"/>
        <v>1.1616323743612854E-3</v>
      </c>
      <c r="KC109" s="219">
        <f t="shared" si="649"/>
        <v>1.2004256895623659E-3</v>
      </c>
      <c r="KD109" s="219">
        <f t="shared" ref="KD109:MO109" si="650">MAX(KD106:KD108)</f>
        <v>1.2393985668134959E-3</v>
      </c>
      <c r="KE109" s="219">
        <f t="shared" si="650"/>
        <v>1.2784855778866673E-3</v>
      </c>
      <c r="KF109" s="219">
        <f t="shared" si="650"/>
        <v>1.3176188883382779E-3</v>
      </c>
      <c r="KG109" s="219">
        <f t="shared" si="650"/>
        <v>1.3567284295135527E-3</v>
      </c>
      <c r="KH109" s="219">
        <f t="shared" si="650"/>
        <v>1.3957420860944984E-3</v>
      </c>
      <c r="KI109" s="219">
        <f t="shared" si="650"/>
        <v>1.4345858986397854E-3</v>
      </c>
      <c r="KJ109" s="219">
        <f t="shared" si="650"/>
        <v>1.473184280452554E-3</v>
      </c>
      <c r="KK109" s="219">
        <f t="shared" si="650"/>
        <v>1.5114602480012975E-3</v>
      </c>
      <c r="KL109" s="219">
        <f t="shared" si="650"/>
        <v>1.5493356640105568E-3</v>
      </c>
      <c r="KM109" s="219">
        <f t="shared" si="650"/>
        <v>1.5867314922331942E-3</v>
      </c>
      <c r="KN109" s="219">
        <f t="shared" si="650"/>
        <v>1.623568062815419E-3</v>
      </c>
      <c r="KO109" s="219">
        <f t="shared" si="650"/>
        <v>1.6597653470704539E-3</v>
      </c>
      <c r="KP109" s="219">
        <f t="shared" si="650"/>
        <v>1.6952432403876895E-3</v>
      </c>
      <c r="KQ109" s="219">
        <f t="shared" si="650"/>
        <v>1.7299218519222484E-3</v>
      </c>
      <c r="KR109" s="219">
        <f t="shared" si="650"/>
        <v>1.763721799635912E-3</v>
      </c>
      <c r="KS109" s="219">
        <f t="shared" si="650"/>
        <v>1.7965645091951275E-3</v>
      </c>
      <c r="KT109" s="219">
        <f t="shared" si="650"/>
        <v>1.8283725151760626E-3</v>
      </c>
      <c r="KU109" s="219">
        <f t="shared" si="650"/>
        <v>1.8590697629810159E-3</v>
      </c>
      <c r="KV109" s="219">
        <f t="shared" si="650"/>
        <v>1.8885819098355585E-3</v>
      </c>
      <c r="KW109" s="219">
        <f t="shared" si="650"/>
        <v>1.9168366232120101E-3</v>
      </c>
      <c r="KX109" s="219">
        <f t="shared" si="650"/>
        <v>1.9437638750126676E-3</v>
      </c>
      <c r="KY109" s="219">
        <f t="shared" si="650"/>
        <v>1.9692962298459107E-3</v>
      </c>
      <c r="KZ109" s="219">
        <f t="shared" si="650"/>
        <v>1.993369125740069E-3</v>
      </c>
      <c r="LA109" s="219">
        <f t="shared" si="650"/>
        <v>2.0159211456638832E-3</v>
      </c>
      <c r="LB109" s="219">
        <f t="shared" si="650"/>
        <v>2.036894278258484E-3</v>
      </c>
      <c r="LC109" s="219">
        <f t="shared" si="650"/>
        <v>2.0562341662338965E-3</v>
      </c>
      <c r="LD109" s="219">
        <f t="shared" si="650"/>
        <v>2.0738903409430005E-3</v>
      </c>
      <c r="LE109" s="219">
        <f t="shared" si="650"/>
        <v>2.0898164417171498E-3</v>
      </c>
      <c r="LF109" s="219">
        <f t="shared" si="650"/>
        <v>2.103970418629982E-3</v>
      </c>
      <c r="LG109" s="219">
        <f t="shared" si="650"/>
        <v>2.1163147174486359E-3</v>
      </c>
      <c r="LH109" s="219">
        <f t="shared" si="650"/>
        <v>2.1268164456340589E-3</v>
      </c>
      <c r="LI109" s="219">
        <f t="shared" si="650"/>
        <v>2.1354475183635612E-3</v>
      </c>
      <c r="LJ109" s="219">
        <f t="shared" si="650"/>
        <v>2.1421847836683868E-3</v>
      </c>
      <c r="LK109" s="219">
        <f t="shared" si="650"/>
        <v>2.1470101259059684E-3</v>
      </c>
      <c r="LL109" s="219">
        <f t="shared" si="650"/>
        <v>2.1499105469196251E-3</v>
      </c>
      <c r="LM109" s="219">
        <f t="shared" si="650"/>
        <v>2.1508782243768385E-3</v>
      </c>
      <c r="LN109" s="219">
        <f t="shared" si="650"/>
        <v>2.1499105469196273E-3</v>
      </c>
      <c r="LO109" s="219">
        <f t="shared" si="650"/>
        <v>2.1470101259059731E-3</v>
      </c>
      <c r="LP109" s="219">
        <f t="shared" si="650"/>
        <v>2.1421847836683942E-3</v>
      </c>
      <c r="LQ109" s="219">
        <f t="shared" si="650"/>
        <v>2.1354475183635703E-3</v>
      </c>
      <c r="LR109" s="219">
        <f t="shared" si="650"/>
        <v>2.1268164456340706E-3</v>
      </c>
      <c r="LS109" s="219">
        <f t="shared" si="650"/>
        <v>2.1163147174486493E-3</v>
      </c>
      <c r="LT109" s="219">
        <f t="shared" si="650"/>
        <v>2.103970418629998E-3</v>
      </c>
      <c r="LU109" s="219">
        <f t="shared" si="650"/>
        <v>2.089816441717168E-3</v>
      </c>
      <c r="LV109" s="219">
        <f t="shared" si="650"/>
        <v>2.0738903409430209E-3</v>
      </c>
      <c r="LW109" s="219">
        <f t="shared" si="650"/>
        <v>2.0562341662339191E-3</v>
      </c>
      <c r="LX109" s="219">
        <f t="shared" si="650"/>
        <v>2.0368942782585087E-3</v>
      </c>
      <c r="LY109" s="219">
        <f t="shared" si="650"/>
        <v>2.0159211456639101E-3</v>
      </c>
      <c r="LZ109" s="219">
        <f t="shared" si="650"/>
        <v>1.9933691257400972E-3</v>
      </c>
      <c r="MA109" s="219">
        <f t="shared" si="650"/>
        <v>1.9692962298459415E-3</v>
      </c>
      <c r="MB109" s="219">
        <f t="shared" si="650"/>
        <v>1.9437638750126997E-3</v>
      </c>
      <c r="MC109" s="219">
        <f t="shared" si="650"/>
        <v>1.9168366232120439E-3</v>
      </c>
      <c r="MD109" s="219">
        <f t="shared" si="650"/>
        <v>1.8885819098355941E-3</v>
      </c>
      <c r="ME109" s="219">
        <f t="shared" si="650"/>
        <v>1.859069762981053E-3</v>
      </c>
      <c r="MF109" s="219">
        <f t="shared" si="650"/>
        <v>1.828372515176101E-3</v>
      </c>
      <c r="MG109" s="219">
        <f t="shared" si="650"/>
        <v>1.796564509195167E-3</v>
      </c>
      <c r="MH109" s="219">
        <f t="shared" si="650"/>
        <v>1.7637217996359527E-3</v>
      </c>
      <c r="MI109" s="219">
        <f t="shared" si="650"/>
        <v>1.7299218519222907E-3</v>
      </c>
      <c r="MJ109" s="219">
        <f t="shared" si="650"/>
        <v>1.6952432403877324E-3</v>
      </c>
      <c r="MK109" s="219">
        <f t="shared" si="650"/>
        <v>1.6597653470704979E-3</v>
      </c>
      <c r="ML109" s="219">
        <f t="shared" si="650"/>
        <v>1.6235680628154637E-3</v>
      </c>
      <c r="MM109" s="219">
        <f t="shared" si="650"/>
        <v>1.5867314922332397E-3</v>
      </c>
      <c r="MN109" s="219">
        <f t="shared" si="650"/>
        <v>1.549335664010603E-3</v>
      </c>
      <c r="MO109" s="219">
        <f t="shared" si="650"/>
        <v>1.5114602480013446E-3</v>
      </c>
      <c r="MP109" s="219">
        <f t="shared" ref="MP109:PA109" si="651">MAX(MP106:MP108)</f>
        <v>1.473184280452601E-3</v>
      </c>
      <c r="MQ109" s="219">
        <f t="shared" si="651"/>
        <v>1.4345858986398328E-3</v>
      </c>
      <c r="MR109" s="219">
        <f t="shared" si="651"/>
        <v>1.3957420860945462E-3</v>
      </c>
      <c r="MS109" s="219">
        <f t="shared" si="651"/>
        <v>1.3567284295136004E-3</v>
      </c>
      <c r="MT109" s="219">
        <f t="shared" si="651"/>
        <v>1.3176188883383261E-3</v>
      </c>
      <c r="MU109" s="219">
        <f t="shared" si="651"/>
        <v>1.2784855778867153E-3</v>
      </c>
      <c r="MV109" s="219">
        <f t="shared" si="651"/>
        <v>1.2393985668135436E-3</v>
      </c>
      <c r="MW109" s="219">
        <f t="shared" si="651"/>
        <v>1.2004256895624134E-3</v>
      </c>
      <c r="MX109" s="219">
        <f t="shared" si="651"/>
        <v>1.1616323743613324E-3</v>
      </c>
      <c r="MY109" s="219">
        <f t="shared" si="651"/>
        <v>1.1230814872005017E-3</v>
      </c>
      <c r="MZ109" s="219">
        <f t="shared" si="651"/>
        <v>1.0848331921183682E-3</v>
      </c>
      <c r="NA109" s="219">
        <f t="shared" si="651"/>
        <v>1.0469448280106368E-3</v>
      </c>
      <c r="NB109" s="219">
        <f t="shared" si="651"/>
        <v>1.0094708020676371E-3</v>
      </c>
      <c r="NC109" s="219">
        <f t="shared" si="651"/>
        <v>9.7246249983902943E-4</v>
      </c>
      <c r="ND109" s="219">
        <f t="shared" si="651"/>
        <v>9.3596821182204083E-4</v>
      </c>
      <c r="NE109" s="219">
        <f t="shared" si="651"/>
        <v>9.0003307637097146E-4</v>
      </c>
      <c r="NF109" s="219">
        <f t="shared" si="651"/>
        <v>8.646990386321832E-4</v>
      </c>
      <c r="NG109" s="219">
        <f t="shared" si="651"/>
        <v>8.3000482512079489E-4</v>
      </c>
      <c r="NH109" s="219">
        <f t="shared" si="651"/>
        <v>7.9598593347330769E-4</v>
      </c>
      <c r="NI109" s="219">
        <f t="shared" si="651"/>
        <v>7.6267463683483234E-4</v>
      </c>
      <c r="NJ109" s="219">
        <f t="shared" si="651"/>
        <v>7.3010000227079869E-4</v>
      </c>
      <c r="NK109" s="219">
        <f t="shared" si="651"/>
        <v>6.982879225313159E-4</v>
      </c>
      <c r="NL109" s="219">
        <f t="shared" si="651"/>
        <v>6.6726116044187891E-4</v>
      </c>
      <c r="NM109" s="219">
        <f t="shared" si="651"/>
        <v>6.3703940514704845E-4</v>
      </c>
      <c r="NN109" s="219">
        <f t="shared" si="651"/>
        <v>6.076393393941058E-4</v>
      </c>
      <c r="NO109" s="219">
        <f t="shared" si="651"/>
        <v>5.790747170115098E-4</v>
      </c>
      <c r="NP109" s="219">
        <f t="shared" si="651"/>
        <v>5.5135644971216966E-4</v>
      </c>
      <c r="NQ109" s="219">
        <f t="shared" si="651"/>
        <v>5.2449270233397634E-4</v>
      </c>
      <c r="NR109" s="219">
        <f t="shared" si="651"/>
        <v>4.9848899561951376E-4</v>
      </c>
      <c r="NS109" s="219">
        <f t="shared" si="651"/>
        <v>4.7334831563312961E-4</v>
      </c>
      <c r="NT109" s="219">
        <f t="shared" si="651"/>
        <v>4.4907122891633944E-4</v>
      </c>
      <c r="NU109" s="219">
        <f t="shared" si="651"/>
        <v>4.2565600249147421E-4</v>
      </c>
      <c r="NV109" s="219">
        <f t="shared" si="651"/>
        <v>4.030987278382363E-4</v>
      </c>
      <c r="NW109" s="219">
        <f t="shared" si="651"/>
        <v>3.8139344798796459E-4</v>
      </c>
      <c r="NX109" s="219">
        <f t="shared" si="651"/>
        <v>3.6053228690550001E-4</v>
      </c>
      <c r="NY109" s="219">
        <f t="shared" si="651"/>
        <v>3.4050558035815255E-4</v>
      </c>
      <c r="NZ109" s="219">
        <f t="shared" si="651"/>
        <v>3.2130200750489816E-4</v>
      </c>
      <c r="OA109" s="219">
        <f t="shared" si="651"/>
        <v>3.0290872247612738E-4</v>
      </c>
      <c r="OB109" s="219">
        <f t="shared" si="651"/>
        <v>2.8531148525452553E-4</v>
      </c>
      <c r="OC109" s="219">
        <f t="shared" si="651"/>
        <v>2.6849479121050795E-4</v>
      </c>
      <c r="OD109" s="219">
        <f t="shared" si="651"/>
        <v>2.5244199869057626E-4</v>
      </c>
      <c r="OE109" s="219">
        <f t="shared" si="651"/>
        <v>2.3713545410354055E-4</v>
      </c>
      <c r="OF109" s="219">
        <f t="shared" si="651"/>
        <v>2.2255661399729227E-4</v>
      </c>
      <c r="OG109" s="219">
        <f t="shared" si="651"/>
        <v>2.0868616366728868E-4</v>
      </c>
      <c r="OH109" s="219">
        <f t="shared" si="651"/>
        <v>1.9550413188668318E-4</v>
      </c>
      <c r="OI109" s="219">
        <f t="shared" si="651"/>
        <v>1.829900013967137E-4</v>
      </c>
      <c r="OJ109" s="219">
        <f t="shared" si="651"/>
        <v>1.7112281484416762E-4</v>
      </c>
      <c r="OK109" s="219">
        <f t="shared" si="651"/>
        <v>1.5988127590012486E-4</v>
      </c>
      <c r="OL109" s="219">
        <f t="shared" si="651"/>
        <v>1.4924384534042257E-4</v>
      </c>
      <c r="OM109" s="219">
        <f t="shared" si="651"/>
        <v>1.3918883191309906E-4</v>
      </c>
      <c r="ON109" s="219">
        <f t="shared" si="651"/>
        <v>1.2969447786119611E-4</v>
      </c>
      <c r="OO109" s="219">
        <f t="shared" si="651"/>
        <v>1.2073903901050614E-4</v>
      </c>
      <c r="OP109" s="219">
        <f t="shared" si="651"/>
        <v>1.1230085937094586E-4</v>
      </c>
      <c r="OQ109" s="219">
        <f t="shared" si="651"/>
        <v>1.0435844023705805E-4</v>
      </c>
      <c r="OR109" s="219">
        <f t="shared" si="651"/>
        <v>9.6890503807551086E-5</v>
      </c>
      <c r="OS109" s="219">
        <f t="shared" si="651"/>
        <v>8.9876051375685015E-5</v>
      </c>
      <c r="OT109" s="219">
        <f t="shared" si="651"/>
        <v>8.3294416171620365E-5</v>
      </c>
      <c r="OU109" s="219">
        <f t="shared" si="651"/>
        <v>7.7125310964523355E-5</v>
      </c>
      <c r="OV109" s="219">
        <f t="shared" si="651"/>
        <v>7.1348870556241388E-5</v>
      </c>
      <c r="OW109" s="219">
        <f t="shared" si="651"/>
        <v>6.5945689319730561E-5</v>
      </c>
      <c r="OX109" s="219">
        <f t="shared" si="651"/>
        <v>6.0896853954164713E-5</v>
      </c>
      <c r="OY109" s="219">
        <f t="shared" si="651"/>
        <v>5.618397164482066E-5</v>
      </c>
      <c r="OZ109" s="219">
        <f t="shared" si="651"/>
        <v>5.1789193829490661E-5</v>
      </c>
      <c r="PA109" s="219">
        <f t="shared" si="651"/>
        <v>4.769523578440121E-5</v>
      </c>
      <c r="PB109" s="219">
        <f t="shared" ref="PB109:PI109" si="652">MAX(PB106:PB108)</f>
        <v>4.3885392251512383E-5</v>
      </c>
      <c r="PC109" s="219">
        <f t="shared" si="652"/>
        <v>4.0343549335747352E-5</v>
      </c>
      <c r="PD109" s="219">
        <f t="shared" si="652"/>
        <v>3.7054192905276498E-5</v>
      </c>
      <c r="PE109" s="219">
        <f t="shared" si="652"/>
        <v>3.4002413730584627E-5</v>
      </c>
      <c r="PF109" s="219">
        <f t="shared" si="652"/>
        <v>3.117390959882006E-5</v>
      </c>
      <c r="PG109" s="219">
        <f t="shared" si="652"/>
        <v>2.8554984639000046E-5</v>
      </c>
      <c r="PH109" s="219">
        <f t="shared" si="652"/>
        <v>2.613254609117589E-5</v>
      </c>
      <c r="PI109" s="219">
        <f t="shared" si="652"/>
        <v>2.3894098748783102E-5</v>
      </c>
    </row>
    <row r="110" spans="1:425" ht="15.75" x14ac:dyDescent="0.5">
      <c r="A110" s="5"/>
      <c r="B110" s="5"/>
      <c r="C110" s="29" t="s">
        <v>48</v>
      </c>
      <c r="D110" s="68">
        <f>IF(AND(D108&gt;0,D108&lt;1,NOT(L104="")),_xlfn.NORM.INV(($D$108+(1-$D$108)/2),$G$104,$L$104),"")</f>
        <v>1321.2006276859374</v>
      </c>
      <c r="E110" s="35"/>
      <c r="F110" s="2"/>
      <c r="G110" s="5"/>
      <c r="H110" s="5"/>
      <c r="I110" s="5"/>
      <c r="J110" s="5"/>
      <c r="K110" s="5"/>
      <c r="L110" s="5"/>
      <c r="M110" s="5"/>
      <c r="N110" s="5"/>
      <c r="O110" s="5"/>
      <c r="P110" s="5"/>
      <c r="Q110" s="5"/>
      <c r="R110" s="5"/>
      <c r="S110" s="5"/>
      <c r="T110" s="5"/>
      <c r="U110" s="5"/>
      <c r="V110" s="5"/>
    </row>
    <row r="111" spans="1:425" ht="16.899999999999999" x14ac:dyDescent="0.5">
      <c r="A111" s="5"/>
      <c r="B111" s="5"/>
      <c r="C111" s="29"/>
      <c r="D111" s="38"/>
      <c r="E111" s="35"/>
      <c r="F111" s="2"/>
      <c r="G111" s="5"/>
      <c r="H111" s="5"/>
      <c r="I111" s="5"/>
      <c r="J111" s="5"/>
      <c r="K111" s="5"/>
      <c r="L111" s="5"/>
      <c r="M111" s="5"/>
      <c r="N111" s="5"/>
      <c r="O111" s="5"/>
      <c r="P111" s="5"/>
      <c r="Q111" s="5"/>
      <c r="R111" s="5"/>
      <c r="S111" s="5"/>
      <c r="T111" s="5"/>
      <c r="U111" s="5"/>
      <c r="V111" s="5"/>
    </row>
    <row r="112" spans="1:425" ht="15.75" x14ac:dyDescent="0.5">
      <c r="A112" s="5"/>
      <c r="B112" s="5"/>
      <c r="C112" s="69" t="s">
        <v>18</v>
      </c>
      <c r="D112" s="85">
        <v>846</v>
      </c>
      <c r="E112" s="35"/>
      <c r="F112" s="42" t="s">
        <v>21</v>
      </c>
      <c r="G112" s="5"/>
      <c r="H112" s="5"/>
      <c r="I112" s="5"/>
      <c r="J112" s="5"/>
      <c r="K112" s="5"/>
      <c r="L112" s="5"/>
      <c r="M112" s="5"/>
      <c r="N112" s="5"/>
      <c r="O112" s="5"/>
      <c r="P112" s="5"/>
      <c r="Q112" s="5"/>
      <c r="R112" s="5"/>
      <c r="S112" s="5"/>
      <c r="T112" s="5"/>
      <c r="U112" s="5"/>
      <c r="V112" s="5"/>
    </row>
    <row r="113" spans="1:22" ht="15.75" x14ac:dyDescent="0.5">
      <c r="A113" s="5"/>
      <c r="B113" s="5"/>
      <c r="C113" s="69" t="s">
        <v>19</v>
      </c>
      <c r="D113" s="85">
        <v>1321</v>
      </c>
      <c r="E113" s="35"/>
      <c r="F113" s="42" t="s">
        <v>22</v>
      </c>
      <c r="G113" s="5"/>
      <c r="H113" s="5"/>
      <c r="I113" s="5"/>
      <c r="J113" s="5"/>
      <c r="K113" s="5"/>
      <c r="L113" s="5"/>
      <c r="M113" s="5"/>
      <c r="N113" s="5"/>
      <c r="O113" s="5"/>
      <c r="P113" s="5"/>
      <c r="Q113" s="5"/>
      <c r="R113" s="5"/>
      <c r="S113" s="5"/>
      <c r="T113" s="5"/>
      <c r="U113" s="5"/>
      <c r="V113" s="5"/>
    </row>
    <row r="114" spans="1:22" ht="16.899999999999999" x14ac:dyDescent="0.5">
      <c r="A114" s="5"/>
      <c r="B114" s="5"/>
      <c r="C114" s="69" t="s">
        <v>49</v>
      </c>
      <c r="D114" s="39">
        <f>IF(AND($D$112&gt;0,$D$113&gt;0,$D$112&lt;$D$113,NOT(L104="")),_xlfn.NORM.DIST($D$113,$G$104,$L$104,TRUE)-_xlfn.NORM.DIST($D$112,$G$104,$L$104,TRUE),"")</f>
        <v>0.79962007263652946</v>
      </c>
      <c r="E114" s="35"/>
      <c r="F114" s="42" t="s">
        <v>36</v>
      </c>
      <c r="G114" s="5"/>
      <c r="H114" s="5"/>
      <c r="I114" s="5"/>
      <c r="J114" s="5"/>
      <c r="K114" s="5"/>
      <c r="L114" s="5"/>
      <c r="M114" s="5"/>
      <c r="N114" s="5"/>
      <c r="O114" s="5"/>
      <c r="P114" s="5"/>
      <c r="Q114" s="5"/>
      <c r="R114" s="5"/>
      <c r="S114" s="5"/>
      <c r="T114" s="5"/>
      <c r="U114" s="5"/>
      <c r="V114" s="5"/>
    </row>
    <row r="115" spans="1:22" ht="16.899999999999999" x14ac:dyDescent="0.5">
      <c r="A115" s="5"/>
      <c r="B115" s="5"/>
      <c r="C115" s="69" t="s">
        <v>156</v>
      </c>
      <c r="D115" s="41">
        <f>IF(AND($D$112&gt;0,$D$113&gt;0,$D$112&lt;$D$113,NOT($L$104="")),_xlfn.NORM.DIST(D112,$G$104,$L$104,TRUE),"")</f>
        <v>0.10018996368173529</v>
      </c>
      <c r="E115" s="35"/>
      <c r="F115" s="42" t="s">
        <v>37</v>
      </c>
      <c r="G115" s="5"/>
      <c r="H115" s="5"/>
      <c r="I115" s="5"/>
      <c r="J115" s="5"/>
      <c r="K115" s="5"/>
      <c r="L115" s="5"/>
      <c r="M115" s="5"/>
      <c r="N115" s="5"/>
      <c r="O115" s="5"/>
      <c r="P115" s="5"/>
      <c r="Q115" s="5"/>
      <c r="R115" s="5"/>
      <c r="S115" s="5"/>
      <c r="T115" s="5"/>
      <c r="U115" s="5"/>
      <c r="V115" s="5"/>
    </row>
    <row r="116" spans="1:22" ht="16.899999999999999" x14ac:dyDescent="0.5">
      <c r="A116" s="5"/>
      <c r="B116" s="5"/>
      <c r="C116" s="69" t="s">
        <v>157</v>
      </c>
      <c r="D116" s="40">
        <f>IF(AND($D$112&gt;0,$D$113&gt;0,$D$112&lt;$D$113,NOT($L$104="")),1-_xlfn.NORM.DIST(D113,$G$104,$L$104,TRUE),"")</f>
        <v>0.10018996368173527</v>
      </c>
      <c r="E116" s="35"/>
      <c r="F116" s="42" t="s">
        <v>35</v>
      </c>
      <c r="G116" s="5"/>
      <c r="H116" s="5"/>
      <c r="I116" s="5"/>
      <c r="J116" s="5"/>
      <c r="K116" s="5"/>
      <c r="L116" s="5"/>
      <c r="M116" s="5"/>
      <c r="N116" s="5"/>
      <c r="O116" s="5"/>
      <c r="P116" s="5"/>
      <c r="Q116" s="5"/>
      <c r="R116" s="5"/>
      <c r="S116" s="5"/>
      <c r="T116" s="5"/>
      <c r="U116" s="5"/>
      <c r="V116" s="5"/>
    </row>
    <row r="117" spans="1:22" x14ac:dyDescent="0.45">
      <c r="A117" s="5"/>
      <c r="B117" s="5"/>
      <c r="C117" s="29"/>
      <c r="D117" s="29"/>
      <c r="E117" s="2"/>
      <c r="F117" s="2"/>
      <c r="G117" s="5"/>
      <c r="H117" s="5"/>
      <c r="I117" s="5"/>
      <c r="J117" s="5"/>
      <c r="K117" s="5"/>
      <c r="L117" s="5"/>
      <c r="M117" s="5"/>
      <c r="N117" s="5"/>
      <c r="O117" s="5"/>
      <c r="P117" s="5"/>
      <c r="Q117" s="5"/>
      <c r="R117" s="5"/>
      <c r="S117" s="5"/>
      <c r="T117" s="5"/>
      <c r="U117" s="5"/>
      <c r="V117" s="5"/>
    </row>
    <row r="118" spans="1:22" x14ac:dyDescent="0.45">
      <c r="A118" s="5"/>
      <c r="B118" s="5"/>
      <c r="C118" s="29"/>
      <c r="D118" s="29"/>
      <c r="E118" s="2"/>
      <c r="F118" s="2"/>
      <c r="G118" s="5"/>
      <c r="H118" s="5"/>
      <c r="I118" s="5"/>
      <c r="J118" s="5"/>
      <c r="K118" s="5"/>
      <c r="L118" s="5"/>
      <c r="M118" s="5"/>
      <c r="N118" s="5"/>
      <c r="O118" s="5"/>
      <c r="P118" s="5"/>
      <c r="Q118" s="5"/>
      <c r="R118" s="5"/>
      <c r="S118" s="5"/>
      <c r="T118" s="5"/>
      <c r="U118" s="5"/>
      <c r="V118" s="5"/>
    </row>
    <row r="119" spans="1:22" x14ac:dyDescent="0.45">
      <c r="A119" s="5"/>
      <c r="B119" s="5"/>
      <c r="C119" s="29"/>
      <c r="D119" s="29"/>
      <c r="E119" s="2"/>
      <c r="F119" s="2"/>
      <c r="G119" s="5"/>
      <c r="H119" s="5"/>
      <c r="I119" s="5"/>
      <c r="J119" s="5"/>
      <c r="K119" s="5"/>
      <c r="L119" s="5"/>
      <c r="M119" s="5"/>
      <c r="N119" s="5"/>
      <c r="O119" s="5"/>
      <c r="P119" s="5"/>
      <c r="Q119" s="5"/>
      <c r="R119" s="5"/>
      <c r="S119" s="5"/>
      <c r="T119" s="5"/>
      <c r="U119" s="5"/>
      <c r="V119" s="5"/>
    </row>
    <row r="120" spans="1:22" x14ac:dyDescent="0.45">
      <c r="A120" s="5"/>
      <c r="B120" s="5"/>
      <c r="C120" s="29"/>
      <c r="D120" s="29"/>
      <c r="E120" s="2"/>
      <c r="F120" s="2"/>
      <c r="G120" s="5"/>
      <c r="H120" s="5"/>
      <c r="I120" s="5"/>
      <c r="J120" s="5"/>
      <c r="K120" s="5"/>
      <c r="L120" s="5"/>
      <c r="M120" s="5"/>
      <c r="N120" s="5"/>
      <c r="O120" s="5"/>
      <c r="P120" s="5"/>
      <c r="Q120" s="5"/>
      <c r="R120" s="5"/>
      <c r="S120" s="5"/>
      <c r="T120" s="5"/>
      <c r="U120" s="5"/>
      <c r="V120" s="5"/>
    </row>
    <row r="121" spans="1:22" x14ac:dyDescent="0.45">
      <c r="A121" s="5"/>
      <c r="B121" s="5"/>
      <c r="C121" s="29"/>
      <c r="D121" s="29"/>
      <c r="E121" s="2"/>
      <c r="F121" s="2"/>
      <c r="G121" s="5"/>
      <c r="H121" s="5"/>
      <c r="I121" s="5"/>
      <c r="J121" s="5"/>
      <c r="K121" s="5"/>
      <c r="L121" s="5"/>
      <c r="M121" s="5"/>
      <c r="N121" s="5"/>
      <c r="O121" s="5"/>
      <c r="P121" s="5"/>
      <c r="Q121" s="5"/>
      <c r="R121" s="5"/>
      <c r="S121" s="5"/>
      <c r="T121" s="5"/>
      <c r="U121" s="5"/>
      <c r="V121" s="5"/>
    </row>
    <row r="122" spans="1:22" x14ac:dyDescent="0.45">
      <c r="A122" s="5"/>
      <c r="B122" s="5"/>
      <c r="C122" s="29"/>
      <c r="D122" s="29"/>
      <c r="E122" s="2"/>
      <c r="F122" s="2"/>
      <c r="G122" s="5"/>
      <c r="H122" s="5"/>
      <c r="I122" s="5"/>
      <c r="J122" s="5"/>
      <c r="K122" s="5"/>
      <c r="L122" s="5"/>
      <c r="M122" s="5"/>
      <c r="N122" s="5"/>
      <c r="O122" s="5"/>
      <c r="P122" s="5"/>
      <c r="Q122" s="5"/>
      <c r="R122" s="5"/>
      <c r="S122" s="5"/>
      <c r="T122" s="5"/>
      <c r="U122" s="5"/>
      <c r="V122" s="5"/>
    </row>
    <row r="123" spans="1:22" x14ac:dyDescent="0.45">
      <c r="A123" s="5"/>
      <c r="B123" s="5"/>
      <c r="C123" s="29"/>
      <c r="D123" s="29"/>
      <c r="E123" s="2"/>
      <c r="F123" s="2"/>
      <c r="G123" s="5"/>
      <c r="H123" s="5"/>
      <c r="I123" s="5"/>
      <c r="J123" s="5"/>
      <c r="K123" s="5"/>
      <c r="L123" s="5"/>
      <c r="M123" s="5"/>
      <c r="N123" s="5"/>
      <c r="O123" s="5"/>
      <c r="P123" s="5"/>
      <c r="Q123" s="5"/>
      <c r="R123" s="5"/>
      <c r="S123" s="5"/>
      <c r="T123" s="5"/>
      <c r="U123" s="5"/>
      <c r="V123" s="5"/>
    </row>
    <row r="124" spans="1:22" x14ac:dyDescent="0.45">
      <c r="A124" s="5"/>
      <c r="B124" s="5"/>
      <c r="C124" s="29"/>
      <c r="D124" s="29"/>
      <c r="E124" s="2"/>
      <c r="F124" s="2"/>
      <c r="G124" s="5"/>
      <c r="H124" s="5"/>
      <c r="I124" s="5"/>
      <c r="J124" s="5"/>
      <c r="K124" s="5"/>
      <c r="L124" s="5"/>
      <c r="M124" s="5"/>
      <c r="N124" s="5"/>
      <c r="O124" s="5"/>
      <c r="P124" s="5"/>
      <c r="Q124" s="5"/>
      <c r="R124" s="5"/>
      <c r="S124" s="5"/>
      <c r="T124" s="5"/>
      <c r="U124" s="5"/>
      <c r="V124" s="5"/>
    </row>
    <row r="125" spans="1:22" x14ac:dyDescent="0.45">
      <c r="A125" s="5"/>
      <c r="B125" s="5"/>
      <c r="C125" s="29"/>
      <c r="D125" s="29"/>
      <c r="E125" s="2"/>
      <c r="F125" s="2"/>
      <c r="G125" s="5"/>
      <c r="H125" s="5"/>
      <c r="I125" s="5"/>
      <c r="J125" s="5"/>
      <c r="K125" s="5"/>
      <c r="L125" s="5"/>
      <c r="M125" s="5"/>
      <c r="N125" s="5"/>
      <c r="O125" s="5"/>
      <c r="P125" s="5"/>
      <c r="Q125" s="5"/>
      <c r="R125" s="5"/>
      <c r="S125" s="5"/>
      <c r="T125" s="5"/>
      <c r="U125" s="5"/>
      <c r="V125" s="5"/>
    </row>
    <row r="126" spans="1:22" x14ac:dyDescent="0.45">
      <c r="A126" s="5"/>
      <c r="B126" s="5"/>
      <c r="C126" s="29"/>
      <c r="D126" s="29"/>
      <c r="E126" s="2"/>
      <c r="F126" s="2"/>
      <c r="G126" s="5"/>
      <c r="H126" s="5"/>
      <c r="I126" s="5"/>
      <c r="J126" s="5"/>
      <c r="K126" s="5"/>
      <c r="L126" s="5"/>
      <c r="M126" s="5"/>
      <c r="N126" s="5"/>
      <c r="O126" s="5"/>
      <c r="P126" s="5"/>
      <c r="Q126" s="5"/>
      <c r="R126" s="5"/>
      <c r="S126" s="5"/>
      <c r="T126" s="5"/>
      <c r="U126" s="5"/>
      <c r="V126" s="5"/>
    </row>
    <row r="127" spans="1:22" x14ac:dyDescent="0.45">
      <c r="A127" s="5"/>
      <c r="B127" s="5"/>
      <c r="C127" s="29"/>
      <c r="D127" s="29"/>
      <c r="E127" s="2"/>
      <c r="F127" s="2"/>
      <c r="G127" s="5"/>
      <c r="H127" s="5"/>
      <c r="I127" s="5"/>
      <c r="J127" s="5"/>
      <c r="K127" s="5"/>
      <c r="L127" s="5"/>
      <c r="M127" s="5"/>
      <c r="N127" s="5"/>
      <c r="O127" s="5"/>
      <c r="P127" s="5"/>
      <c r="Q127" s="5"/>
      <c r="R127" s="5"/>
      <c r="S127" s="5"/>
      <c r="T127" s="5"/>
      <c r="U127" s="5"/>
      <c r="V127" s="5"/>
    </row>
    <row r="128" spans="1:22" x14ac:dyDescent="0.45">
      <c r="A128" s="5"/>
      <c r="B128" s="5"/>
      <c r="C128" s="29"/>
      <c r="D128" s="29"/>
      <c r="E128" s="2"/>
      <c r="F128" s="2"/>
      <c r="G128" s="5"/>
      <c r="H128" s="5"/>
      <c r="I128" s="5"/>
      <c r="J128" s="5"/>
      <c r="K128" s="5"/>
      <c r="L128" s="5"/>
      <c r="M128" s="5"/>
      <c r="N128" s="5"/>
      <c r="O128" s="5"/>
      <c r="P128" s="5"/>
      <c r="Q128" s="5"/>
      <c r="R128" s="5"/>
      <c r="S128" s="5"/>
      <c r="T128" s="5"/>
      <c r="U128" s="5"/>
      <c r="V128" s="5"/>
    </row>
    <row r="129" spans="1:22" x14ac:dyDescent="0.45">
      <c r="A129" s="5"/>
      <c r="B129" s="5"/>
      <c r="C129" s="29"/>
      <c r="D129" s="29"/>
      <c r="E129" s="2"/>
      <c r="F129" s="2"/>
      <c r="G129" s="5"/>
      <c r="H129" s="5"/>
      <c r="I129" s="5"/>
      <c r="J129" s="5"/>
      <c r="K129" s="5"/>
      <c r="L129" s="5"/>
      <c r="M129" s="5"/>
      <c r="N129" s="5"/>
      <c r="O129" s="5"/>
      <c r="P129" s="5"/>
      <c r="Q129" s="5"/>
      <c r="R129" s="5"/>
      <c r="S129" s="5"/>
      <c r="T129" s="5"/>
      <c r="U129" s="5"/>
      <c r="V129" s="5"/>
    </row>
    <row r="130" spans="1:22" x14ac:dyDescent="0.45">
      <c r="A130" s="5"/>
      <c r="B130" s="5"/>
      <c r="C130" s="29"/>
      <c r="D130" s="29"/>
      <c r="E130" s="2"/>
      <c r="F130" s="2"/>
      <c r="G130" s="5"/>
      <c r="H130" s="5"/>
      <c r="I130" s="5"/>
      <c r="J130" s="5"/>
      <c r="K130" s="5"/>
      <c r="L130" s="5"/>
      <c r="M130" s="5"/>
      <c r="N130" s="5"/>
      <c r="O130" s="5"/>
      <c r="P130" s="5"/>
      <c r="Q130" s="5"/>
      <c r="R130" s="5"/>
      <c r="S130" s="5"/>
      <c r="T130" s="5"/>
      <c r="U130" s="5"/>
      <c r="V130" s="5"/>
    </row>
    <row r="131" spans="1:22" x14ac:dyDescent="0.45">
      <c r="A131" s="5"/>
      <c r="B131" s="5"/>
      <c r="C131" s="29"/>
      <c r="D131" s="29"/>
      <c r="E131" s="2"/>
      <c r="F131" s="2"/>
      <c r="G131" s="5"/>
      <c r="H131" s="5"/>
      <c r="I131" s="5"/>
      <c r="J131" s="5"/>
      <c r="K131" s="5"/>
      <c r="L131" s="5"/>
      <c r="M131" s="5"/>
      <c r="N131" s="5"/>
      <c r="O131" s="5"/>
      <c r="P131" s="5"/>
      <c r="Q131" s="5"/>
      <c r="R131" s="5"/>
      <c r="S131" s="5"/>
      <c r="T131" s="5"/>
      <c r="U131" s="5"/>
      <c r="V131" s="5"/>
    </row>
    <row r="132" spans="1:22" x14ac:dyDescent="0.45">
      <c r="A132" s="5"/>
      <c r="B132" s="5"/>
      <c r="C132" s="29"/>
      <c r="D132" s="29"/>
      <c r="E132" s="2"/>
      <c r="F132" s="2"/>
      <c r="G132" s="5"/>
      <c r="H132" s="5"/>
      <c r="I132" s="5"/>
      <c r="J132" s="5"/>
      <c r="K132" s="5"/>
      <c r="L132" s="5"/>
      <c r="M132" s="5"/>
      <c r="N132" s="5"/>
      <c r="O132" s="5"/>
      <c r="P132" s="5"/>
      <c r="Q132" s="5"/>
      <c r="R132" s="5"/>
      <c r="S132" s="5"/>
      <c r="T132" s="5"/>
      <c r="U132" s="5"/>
      <c r="V132" s="5"/>
    </row>
    <row r="133" spans="1:22" x14ac:dyDescent="0.45">
      <c r="A133" s="5"/>
      <c r="B133" s="5"/>
      <c r="C133" s="29"/>
      <c r="D133" s="29"/>
      <c r="E133" s="2"/>
      <c r="F133" s="2"/>
      <c r="G133" s="5"/>
      <c r="H133" s="5"/>
      <c r="I133" s="5"/>
      <c r="J133" s="5"/>
      <c r="K133" s="5"/>
      <c r="L133" s="5"/>
      <c r="M133" s="5"/>
      <c r="N133" s="5"/>
      <c r="O133" s="5"/>
      <c r="P133" s="5"/>
      <c r="Q133" s="5"/>
      <c r="R133" s="5"/>
      <c r="S133" s="5"/>
      <c r="T133" s="5"/>
      <c r="U133" s="5"/>
      <c r="V133" s="5"/>
    </row>
    <row r="134" spans="1:22" x14ac:dyDescent="0.45">
      <c r="A134" s="5"/>
      <c r="B134" s="5"/>
      <c r="C134" s="29"/>
      <c r="D134" s="29"/>
      <c r="E134" s="2"/>
      <c r="F134" s="2"/>
      <c r="G134" s="5"/>
      <c r="H134" s="5"/>
      <c r="I134" s="5"/>
      <c r="J134" s="5"/>
      <c r="K134" s="5"/>
      <c r="L134" s="5"/>
      <c r="M134" s="5"/>
      <c r="N134" s="5"/>
      <c r="O134" s="5"/>
      <c r="P134" s="5"/>
      <c r="Q134" s="5"/>
      <c r="R134" s="5"/>
      <c r="S134" s="5"/>
      <c r="T134" s="5"/>
      <c r="U134" s="5"/>
      <c r="V134" s="5"/>
    </row>
    <row r="135" spans="1:22" x14ac:dyDescent="0.45">
      <c r="A135" s="5"/>
      <c r="B135" s="5"/>
      <c r="C135" s="29"/>
      <c r="D135" s="29"/>
      <c r="E135" s="2"/>
      <c r="F135" s="2"/>
      <c r="G135" s="5"/>
      <c r="H135" s="5"/>
      <c r="I135" s="5"/>
      <c r="J135" s="5"/>
      <c r="K135" s="5"/>
      <c r="L135" s="5"/>
      <c r="M135" s="5"/>
      <c r="N135" s="5"/>
      <c r="O135" s="5"/>
      <c r="P135" s="5"/>
      <c r="Q135" s="5"/>
      <c r="R135" s="5"/>
      <c r="S135" s="5"/>
      <c r="T135" s="5"/>
      <c r="U135" s="5"/>
      <c r="V135" s="5"/>
    </row>
    <row r="136" spans="1:22" x14ac:dyDescent="0.45">
      <c r="A136" s="5"/>
      <c r="B136" s="5"/>
      <c r="C136" s="5"/>
      <c r="D136" s="5"/>
      <c r="E136" s="2"/>
      <c r="F136" s="2"/>
      <c r="G136" s="5"/>
      <c r="H136" s="5"/>
      <c r="I136" s="5"/>
      <c r="J136" s="5"/>
      <c r="K136" s="5"/>
      <c r="L136" s="5"/>
      <c r="M136" s="5"/>
      <c r="N136" s="5"/>
      <c r="O136" s="5"/>
      <c r="P136" s="5"/>
      <c r="Q136" s="5"/>
      <c r="R136" s="5"/>
      <c r="S136" s="5"/>
      <c r="T136" s="5"/>
      <c r="U136" s="5"/>
      <c r="V136" s="5"/>
    </row>
    <row r="137" spans="1:22" x14ac:dyDescent="0.45">
      <c r="A137" s="2"/>
      <c r="B137" s="7" t="s">
        <v>7</v>
      </c>
      <c r="C137" s="8"/>
      <c r="D137" s="8"/>
      <c r="E137" s="9"/>
      <c r="F137" s="9"/>
      <c r="G137" s="8"/>
      <c r="H137" s="9"/>
      <c r="I137" s="9"/>
      <c r="J137" s="8"/>
      <c r="K137" s="8"/>
      <c r="L137" s="8"/>
      <c r="M137" s="8"/>
      <c r="N137" s="8"/>
      <c r="O137" s="30"/>
      <c r="V137" s="5"/>
    </row>
    <row r="138" spans="1:22" x14ac:dyDescent="0.45">
      <c r="A138" s="2"/>
      <c r="B138" s="10" t="s">
        <v>776</v>
      </c>
      <c r="C138" s="11"/>
      <c r="D138" s="11"/>
      <c r="E138" s="12"/>
      <c r="F138" s="12"/>
      <c r="G138" s="11"/>
      <c r="H138" s="12"/>
      <c r="I138" s="12"/>
      <c r="J138" s="11"/>
      <c r="K138" s="11"/>
      <c r="L138" s="11"/>
      <c r="M138" s="11"/>
      <c r="N138" s="11"/>
      <c r="O138" s="13"/>
      <c r="V138" s="5"/>
    </row>
    <row r="139" spans="1:22" x14ac:dyDescent="0.45">
      <c r="A139" s="2"/>
      <c r="B139" s="10" t="s">
        <v>56</v>
      </c>
      <c r="C139" s="11"/>
      <c r="D139" s="11"/>
      <c r="E139" s="12"/>
      <c r="F139" s="12"/>
      <c r="G139" s="11"/>
      <c r="H139" s="12"/>
      <c r="I139" s="12"/>
      <c r="J139" s="11"/>
      <c r="K139" s="11"/>
      <c r="L139" s="11"/>
      <c r="M139" s="11"/>
      <c r="N139" s="11"/>
      <c r="O139" s="13"/>
      <c r="V139" s="5"/>
    </row>
    <row r="140" spans="1:22" x14ac:dyDescent="0.45">
      <c r="A140" s="2"/>
      <c r="B140" s="10" t="s">
        <v>32</v>
      </c>
      <c r="C140" s="11"/>
      <c r="D140" s="11"/>
      <c r="E140" s="12"/>
      <c r="F140" s="12"/>
      <c r="G140" s="11"/>
      <c r="H140" s="12"/>
      <c r="I140" s="12"/>
      <c r="J140" s="11"/>
      <c r="K140" s="11"/>
      <c r="L140" s="11"/>
      <c r="M140" s="11"/>
      <c r="N140" s="11"/>
      <c r="O140" s="13"/>
      <c r="V140" s="5"/>
    </row>
    <row r="141" spans="1:22" x14ac:dyDescent="0.45">
      <c r="A141" s="2"/>
      <c r="B141" s="10"/>
      <c r="C141" s="11"/>
      <c r="D141" s="11"/>
      <c r="E141" s="12"/>
      <c r="F141" s="12"/>
      <c r="G141" s="11"/>
      <c r="H141" s="12"/>
      <c r="I141" s="12"/>
      <c r="J141" s="11"/>
      <c r="K141" s="11"/>
      <c r="L141" s="11"/>
      <c r="M141" s="11"/>
      <c r="N141" s="11"/>
      <c r="O141" s="13"/>
      <c r="V141" s="5"/>
    </row>
    <row r="142" spans="1:22" x14ac:dyDescent="0.45">
      <c r="A142" s="2"/>
      <c r="B142" s="10" t="s">
        <v>777</v>
      </c>
      <c r="C142" s="11"/>
      <c r="D142" s="11"/>
      <c r="E142" s="12"/>
      <c r="F142" s="12"/>
      <c r="G142" s="11"/>
      <c r="H142" s="12"/>
      <c r="I142" s="12"/>
      <c r="J142" s="11"/>
      <c r="K142" s="11"/>
      <c r="L142" s="11"/>
      <c r="M142" s="11"/>
      <c r="N142" s="11"/>
      <c r="O142" s="13"/>
      <c r="V142" s="5"/>
    </row>
    <row r="143" spans="1:22" x14ac:dyDescent="0.45">
      <c r="A143" s="2"/>
      <c r="B143" s="10" t="s">
        <v>779</v>
      </c>
      <c r="C143" s="11"/>
      <c r="D143" s="11"/>
      <c r="E143" s="12"/>
      <c r="F143" s="12"/>
      <c r="G143" s="11"/>
      <c r="H143" s="12"/>
      <c r="I143" s="12"/>
      <c r="J143" s="11"/>
      <c r="K143" s="11"/>
      <c r="L143" s="11"/>
      <c r="M143" s="11"/>
      <c r="N143" s="11"/>
      <c r="O143" s="13"/>
      <c r="V143" s="5"/>
    </row>
    <row r="144" spans="1:22" x14ac:dyDescent="0.45">
      <c r="A144" s="2"/>
      <c r="B144" s="10" t="s">
        <v>778</v>
      </c>
      <c r="C144" s="11"/>
      <c r="D144" s="11"/>
      <c r="E144" s="12"/>
      <c r="F144" s="12"/>
      <c r="G144" s="11"/>
      <c r="H144" s="12"/>
      <c r="I144" s="12"/>
      <c r="J144" s="11"/>
      <c r="K144" s="11"/>
      <c r="L144" s="11"/>
      <c r="M144" s="11"/>
      <c r="N144" s="11"/>
      <c r="O144" s="13"/>
      <c r="V144" s="5"/>
    </row>
    <row r="145" spans="1:22" x14ac:dyDescent="0.45">
      <c r="A145" s="2"/>
      <c r="B145" s="10"/>
      <c r="C145" s="11"/>
      <c r="D145" s="11"/>
      <c r="E145" s="12"/>
      <c r="F145" s="12"/>
      <c r="G145" s="11"/>
      <c r="H145" s="12"/>
      <c r="I145" s="12"/>
      <c r="J145" s="11"/>
      <c r="K145" s="11"/>
      <c r="L145" s="11"/>
      <c r="M145" s="11"/>
      <c r="N145" s="11"/>
      <c r="O145" s="13"/>
      <c r="V145" s="5"/>
    </row>
    <row r="146" spans="1:22" x14ac:dyDescent="0.45">
      <c r="A146" s="2"/>
      <c r="B146" s="14" t="s">
        <v>8</v>
      </c>
      <c r="C146" s="11"/>
      <c r="D146" s="11"/>
      <c r="E146" s="12"/>
      <c r="F146" s="12"/>
      <c r="G146" s="11"/>
      <c r="H146" s="12"/>
      <c r="I146" s="12"/>
      <c r="J146" s="11"/>
      <c r="K146" s="11"/>
      <c r="L146" s="11"/>
      <c r="M146" s="11"/>
      <c r="N146" s="11"/>
      <c r="O146" s="13"/>
      <c r="V146" s="5"/>
    </row>
    <row r="147" spans="1:22" x14ac:dyDescent="0.45">
      <c r="A147" s="2"/>
      <c r="B147" s="10" t="s">
        <v>47</v>
      </c>
      <c r="C147" s="11"/>
      <c r="D147" s="11"/>
      <c r="E147" s="12"/>
      <c r="F147" s="12"/>
      <c r="G147" s="11"/>
      <c r="H147" s="12"/>
      <c r="I147" s="12"/>
      <c r="J147" s="11"/>
      <c r="K147" s="11"/>
      <c r="L147" s="11"/>
      <c r="M147" s="11"/>
      <c r="N147" s="11"/>
      <c r="O147" s="13"/>
      <c r="V147" s="5"/>
    </row>
    <row r="148" spans="1:22" x14ac:dyDescent="0.45">
      <c r="A148" s="2"/>
      <c r="B148" s="15"/>
      <c r="C148" s="16"/>
      <c r="D148" s="16"/>
      <c r="E148" s="17"/>
      <c r="F148" s="17"/>
      <c r="G148" s="16"/>
      <c r="H148" s="17"/>
      <c r="I148" s="17"/>
      <c r="J148" s="16"/>
      <c r="K148" s="16"/>
      <c r="L148" s="16"/>
      <c r="M148" s="16"/>
      <c r="N148" s="16"/>
      <c r="O148" s="18"/>
      <c r="V148" s="5"/>
    </row>
    <row r="149" spans="1:22" x14ac:dyDescent="0.45">
      <c r="A149" s="2"/>
      <c r="B149" s="5"/>
      <c r="C149" s="5"/>
      <c r="D149" s="5"/>
      <c r="E149" s="2"/>
      <c r="F149" s="2"/>
      <c r="G149" s="5"/>
      <c r="H149" s="2"/>
      <c r="I149" s="2"/>
      <c r="J149" s="5"/>
      <c r="K149" s="5"/>
      <c r="L149" s="5"/>
      <c r="M149" s="5"/>
      <c r="N149" s="5"/>
      <c r="O149" s="5"/>
      <c r="P149" s="5"/>
      <c r="Q149" s="5"/>
      <c r="R149" s="5"/>
      <c r="S149" s="5"/>
      <c r="T149" s="5"/>
      <c r="U149" s="5"/>
      <c r="V149" s="5"/>
    </row>
    <row r="150" spans="1:22" x14ac:dyDescent="0.45">
      <c r="A150" s="2"/>
      <c r="B150" s="19" t="str">
        <f>_xlfn.CONCAT("Version ",'Change Log'!$B$3," – © 2022-",YEAR('Change Log'!$A$3),IF('Change Log'!$C$3="William W. Davis",", William W. Davis, MSPM, PMP",_xlfn.CONCAT(", original copyright holder is William W. Davis, MSPM, PMP; later modified by ",'Change Log'!$C$3)))</f>
        <v>Version 2.1 – © 2022-2025, William W. Davis, MSPM, PMP</v>
      </c>
      <c r="C150" s="5"/>
      <c r="D150" s="5"/>
      <c r="E150" s="5"/>
      <c r="F150" s="2"/>
      <c r="G150" s="2"/>
      <c r="H150" s="5"/>
      <c r="I150" s="5"/>
      <c r="J150" s="2"/>
      <c r="K150" s="2"/>
      <c r="L150" s="2"/>
      <c r="M150" s="5"/>
      <c r="N150" s="5"/>
      <c r="O150" s="5"/>
      <c r="P150" s="5"/>
      <c r="Q150" s="5"/>
      <c r="R150" s="5"/>
      <c r="S150" s="5"/>
      <c r="T150" s="5"/>
      <c r="U150" s="5"/>
      <c r="V150" s="5"/>
    </row>
    <row r="151" spans="1:22" x14ac:dyDescent="0.45">
      <c r="A151" s="2"/>
      <c r="B151" s="387" t="s">
        <v>80</v>
      </c>
      <c r="C151" s="387"/>
      <c r="D151" s="387"/>
      <c r="E151" s="387"/>
      <c r="F151" s="387"/>
      <c r="G151" s="387"/>
      <c r="H151" s="387"/>
      <c r="I151" s="89"/>
      <c r="J151" s="2"/>
      <c r="K151" s="2"/>
      <c r="L151" s="2"/>
      <c r="M151" s="5"/>
      <c r="N151" s="5"/>
      <c r="O151" s="5"/>
      <c r="P151" s="5"/>
      <c r="Q151" s="5"/>
      <c r="R151" s="5"/>
      <c r="S151" s="5"/>
      <c r="T151" s="5"/>
      <c r="U151" s="5"/>
      <c r="V151" s="5"/>
    </row>
    <row r="152" spans="1:22" x14ac:dyDescent="0.45">
      <c r="A152" s="2"/>
      <c r="B152" s="387" t="s">
        <v>885</v>
      </c>
      <c r="C152" s="387"/>
      <c r="D152" s="387"/>
      <c r="E152" s="387"/>
      <c r="F152" s="387"/>
      <c r="G152" s="387"/>
      <c r="H152" s="387"/>
      <c r="I152" s="89"/>
      <c r="J152" s="2"/>
      <c r="K152" s="2"/>
      <c r="L152" s="2"/>
      <c r="M152" s="5"/>
      <c r="N152" s="5"/>
      <c r="O152" s="5"/>
      <c r="P152" s="5"/>
      <c r="Q152" s="5"/>
      <c r="R152" s="5"/>
      <c r="S152" s="5"/>
      <c r="T152" s="5"/>
      <c r="U152" s="5"/>
      <c r="V152" s="5"/>
    </row>
    <row r="153" spans="1:22" x14ac:dyDescent="0.45">
      <c r="A153" s="2"/>
      <c r="B153" s="387" t="s">
        <v>60</v>
      </c>
      <c r="C153" s="387"/>
      <c r="D153" s="387"/>
      <c r="E153" s="387"/>
      <c r="F153" s="387"/>
      <c r="G153" s="387"/>
      <c r="H153" s="387"/>
      <c r="I153" s="89"/>
      <c r="J153" s="2"/>
      <c r="K153" s="2"/>
      <c r="L153" s="2"/>
      <c r="M153" s="5"/>
      <c r="N153" s="5"/>
      <c r="O153" s="5"/>
      <c r="P153" s="5"/>
      <c r="Q153" s="5"/>
      <c r="R153" s="5"/>
      <c r="S153" s="5"/>
      <c r="T153" s="5"/>
      <c r="U153" s="5"/>
      <c r="V153" s="5"/>
    </row>
    <row r="154" spans="1:22" x14ac:dyDescent="0.45">
      <c r="A154" s="2"/>
      <c r="B154" s="387" t="s">
        <v>139</v>
      </c>
      <c r="C154" s="387"/>
      <c r="D154" s="387"/>
      <c r="E154" s="387"/>
      <c r="F154" s="387"/>
      <c r="G154" s="387"/>
      <c r="H154" s="387"/>
      <c r="I154" s="89"/>
      <c r="J154" s="2"/>
      <c r="K154" s="2"/>
      <c r="L154" s="2"/>
      <c r="M154" s="5"/>
      <c r="N154" s="5"/>
      <c r="O154" s="5"/>
      <c r="P154" s="5"/>
      <c r="Q154" s="5"/>
      <c r="R154" s="5"/>
      <c r="S154" s="5"/>
      <c r="T154" s="5"/>
      <c r="U154" s="5"/>
      <c r="V154" s="5"/>
    </row>
    <row r="155" spans="1:22" x14ac:dyDescent="0.45">
      <c r="A155" s="2"/>
      <c r="B155" s="387" t="s">
        <v>883</v>
      </c>
      <c r="C155" s="387"/>
      <c r="D155" s="387"/>
      <c r="E155" s="387"/>
      <c r="F155" s="387"/>
      <c r="G155" s="387"/>
      <c r="H155" s="387"/>
      <c r="I155" s="89"/>
      <c r="J155" s="2"/>
      <c r="K155" s="2"/>
      <c r="L155" s="2"/>
      <c r="M155" s="5"/>
      <c r="N155" s="5"/>
      <c r="O155" s="5"/>
      <c r="P155" s="5"/>
      <c r="Q155" s="5"/>
      <c r="R155" s="5"/>
      <c r="S155" s="5"/>
      <c r="T155" s="5"/>
      <c r="U155" s="5"/>
      <c r="V155" s="5"/>
    </row>
    <row r="156" spans="1:22" x14ac:dyDescent="0.45">
      <c r="A156" s="2"/>
      <c r="B156" s="132" t="s">
        <v>137</v>
      </c>
      <c r="C156" s="5"/>
      <c r="D156" s="5"/>
      <c r="E156" s="5"/>
      <c r="F156" s="2"/>
      <c r="G156" s="2"/>
      <c r="H156" s="5"/>
      <c r="I156" s="5"/>
      <c r="J156" s="2"/>
      <c r="K156" s="2"/>
      <c r="L156" s="2"/>
      <c r="M156" s="5"/>
      <c r="N156" s="5"/>
      <c r="O156" s="5"/>
      <c r="P156" s="5"/>
      <c r="Q156" s="5"/>
      <c r="R156" s="5"/>
      <c r="S156" s="5"/>
      <c r="T156" s="5"/>
      <c r="U156" s="5"/>
      <c r="V156" s="5"/>
    </row>
    <row r="157" spans="1:22" x14ac:dyDescent="0.45">
      <c r="A157" s="2"/>
      <c r="B157" s="132" t="s">
        <v>58</v>
      </c>
      <c r="C157" s="5"/>
      <c r="D157" s="5"/>
      <c r="E157" s="5"/>
      <c r="F157" s="2"/>
      <c r="G157" s="2"/>
      <c r="H157" s="5"/>
      <c r="I157" s="5"/>
      <c r="J157" s="2"/>
      <c r="K157" s="2"/>
      <c r="L157" s="2"/>
      <c r="M157" s="5"/>
      <c r="N157" s="5"/>
      <c r="O157" s="5"/>
      <c r="P157" s="5"/>
      <c r="Q157" s="5"/>
      <c r="R157" s="5"/>
      <c r="S157" s="5"/>
      <c r="T157" s="5"/>
      <c r="U157" s="5"/>
      <c r="V157" s="5"/>
    </row>
    <row r="158" spans="1:22" x14ac:dyDescent="0.45">
      <c r="A158" s="19"/>
      <c r="B158" s="132" t="s">
        <v>136</v>
      </c>
      <c r="C158" s="5"/>
      <c r="D158" s="5"/>
      <c r="E158" s="2"/>
      <c r="F158" s="2"/>
      <c r="G158" s="5"/>
      <c r="H158" s="2"/>
      <c r="I158" s="2"/>
      <c r="J158" s="5"/>
      <c r="K158" s="5"/>
      <c r="L158" s="5"/>
      <c r="M158" s="5"/>
      <c r="N158" s="5"/>
      <c r="O158" s="5"/>
      <c r="P158" s="5"/>
      <c r="Q158" s="5"/>
      <c r="R158" s="5"/>
      <c r="S158" s="5"/>
      <c r="T158" s="5"/>
      <c r="U158" s="5"/>
      <c r="V158" s="5"/>
    </row>
    <row r="159" spans="1:22" x14ac:dyDescent="0.45">
      <c r="A159" s="19"/>
      <c r="B159" s="132" t="s">
        <v>138</v>
      </c>
      <c r="C159" s="5"/>
      <c r="D159" s="5"/>
      <c r="E159" s="2"/>
      <c r="F159" s="2"/>
      <c r="G159" s="5"/>
      <c r="H159" s="2"/>
      <c r="I159" s="2"/>
      <c r="J159" s="5"/>
      <c r="K159" s="5"/>
      <c r="L159" s="5"/>
      <c r="M159" s="5"/>
      <c r="N159" s="5"/>
      <c r="O159" s="5"/>
      <c r="P159" s="5"/>
      <c r="Q159" s="5"/>
      <c r="R159" s="5"/>
      <c r="S159" s="5"/>
      <c r="T159" s="5"/>
      <c r="U159" s="5"/>
      <c r="V159" s="5"/>
    </row>
    <row r="160" spans="1:22" x14ac:dyDescent="0.45">
      <c r="A160" s="19"/>
      <c r="B160" s="132" t="s">
        <v>671</v>
      </c>
      <c r="C160" s="5"/>
      <c r="D160" s="5"/>
      <c r="E160" s="2"/>
      <c r="F160" s="2"/>
      <c r="G160" s="5"/>
      <c r="H160" s="2"/>
      <c r="I160" s="2"/>
      <c r="J160" s="5"/>
      <c r="K160" s="5"/>
      <c r="L160" s="5"/>
      <c r="M160" s="5"/>
      <c r="N160" s="5"/>
      <c r="O160" s="5"/>
      <c r="P160" s="5"/>
      <c r="Q160" s="5"/>
      <c r="R160" s="5"/>
      <c r="S160" s="5"/>
      <c r="T160" s="5"/>
      <c r="U160" s="5"/>
      <c r="V160" s="5"/>
    </row>
    <row r="161" spans="1:22" x14ac:dyDescent="0.45">
      <c r="A161" s="19"/>
      <c r="B161" s="132" t="s">
        <v>672</v>
      </c>
      <c r="C161" s="5"/>
      <c r="D161" s="5"/>
      <c r="E161" s="2"/>
      <c r="F161" s="2"/>
      <c r="G161" s="5"/>
      <c r="H161" s="2"/>
      <c r="I161" s="2"/>
      <c r="J161" s="5"/>
      <c r="K161" s="5"/>
      <c r="L161" s="5"/>
      <c r="M161" s="5"/>
      <c r="N161" s="5"/>
      <c r="O161" s="5"/>
      <c r="P161" s="5"/>
      <c r="Q161" s="5"/>
      <c r="R161" s="5"/>
      <c r="S161" s="5"/>
      <c r="T161" s="5"/>
      <c r="U161" s="5"/>
      <c r="V161" s="5"/>
    </row>
    <row r="162" spans="1:22" x14ac:dyDescent="0.45">
      <c r="B162" s="132"/>
    </row>
    <row r="163" spans="1:22" x14ac:dyDescent="0.45">
      <c r="B163" s="132" t="s">
        <v>673</v>
      </c>
    </row>
    <row r="164" spans="1:22" x14ac:dyDescent="0.45">
      <c r="B164" s="132" t="s">
        <v>57</v>
      </c>
    </row>
    <row r="165" spans="1:22" x14ac:dyDescent="0.45">
      <c r="B165" s="388" t="s">
        <v>677</v>
      </c>
      <c r="C165" s="388"/>
      <c r="D165" s="388"/>
      <c r="E165" s="388"/>
      <c r="F165" s="388"/>
      <c r="G165" s="388"/>
      <c r="H165" s="388"/>
    </row>
    <row r="174" spans="1:22" x14ac:dyDescent="0.45">
      <c r="A174"/>
      <c r="H174"/>
      <c r="I174"/>
    </row>
    <row r="175" spans="1:22" x14ac:dyDescent="0.45">
      <c r="A175"/>
      <c r="H175"/>
      <c r="I175"/>
    </row>
    <row r="176" spans="1:22" x14ac:dyDescent="0.45">
      <c r="A176"/>
      <c r="H176"/>
      <c r="I176"/>
    </row>
    <row r="177" spans="1:9" x14ac:dyDescent="0.45">
      <c r="A177"/>
      <c r="H177"/>
      <c r="I177"/>
    </row>
    <row r="178" spans="1:9" x14ac:dyDescent="0.45">
      <c r="A178"/>
      <c r="H178"/>
      <c r="I178"/>
    </row>
    <row r="179" spans="1:9" x14ac:dyDescent="0.45">
      <c r="A179"/>
      <c r="H179"/>
      <c r="I179"/>
    </row>
    <row r="180" spans="1:9" x14ac:dyDescent="0.45">
      <c r="A180"/>
      <c r="H180"/>
      <c r="I180"/>
    </row>
    <row r="181" spans="1:9" x14ac:dyDescent="0.45">
      <c r="A181"/>
      <c r="H181"/>
      <c r="I181"/>
    </row>
    <row r="182" spans="1:9" x14ac:dyDescent="0.45">
      <c r="A182"/>
      <c r="H182"/>
      <c r="I182"/>
    </row>
    <row r="183" spans="1:9" x14ac:dyDescent="0.45">
      <c r="A183"/>
      <c r="H183"/>
      <c r="I183"/>
    </row>
    <row r="184" spans="1:9" x14ac:dyDescent="0.45">
      <c r="A184"/>
      <c r="H184"/>
      <c r="I184"/>
    </row>
    <row r="185" spans="1:9" x14ac:dyDescent="0.45">
      <c r="A185"/>
      <c r="H185"/>
      <c r="I185"/>
    </row>
    <row r="186" spans="1:9" x14ac:dyDescent="0.45">
      <c r="A186"/>
      <c r="H186"/>
      <c r="I186"/>
    </row>
    <row r="187" spans="1:9" x14ac:dyDescent="0.45">
      <c r="A187"/>
      <c r="H187"/>
      <c r="I187"/>
    </row>
    <row r="188" spans="1:9" x14ac:dyDescent="0.45">
      <c r="A188"/>
      <c r="H188"/>
      <c r="I188"/>
    </row>
    <row r="189" spans="1:9" x14ac:dyDescent="0.45">
      <c r="A189"/>
      <c r="H189"/>
      <c r="I189"/>
    </row>
    <row r="190" spans="1:9" x14ac:dyDescent="0.45">
      <c r="A190"/>
      <c r="H190"/>
      <c r="I190"/>
    </row>
    <row r="191" spans="1:9" x14ac:dyDescent="0.45">
      <c r="A191"/>
      <c r="H191"/>
      <c r="I191"/>
    </row>
    <row r="192" spans="1:9" x14ac:dyDescent="0.45">
      <c r="A192"/>
      <c r="H192"/>
      <c r="I192"/>
    </row>
    <row r="193" spans="1:9" x14ac:dyDescent="0.45">
      <c r="A193"/>
      <c r="H193"/>
      <c r="I193"/>
    </row>
    <row r="194" spans="1:9" x14ac:dyDescent="0.45">
      <c r="A194"/>
      <c r="H194"/>
      <c r="I194"/>
    </row>
    <row r="195" spans="1:9" x14ac:dyDescent="0.45">
      <c r="A195"/>
      <c r="H195"/>
      <c r="I195"/>
    </row>
    <row r="196" spans="1:9" x14ac:dyDescent="0.45">
      <c r="A196"/>
      <c r="H196"/>
      <c r="I196"/>
    </row>
    <row r="197" spans="1:9" x14ac:dyDescent="0.45">
      <c r="A197"/>
      <c r="H197"/>
      <c r="I197"/>
    </row>
    <row r="198" spans="1:9" x14ac:dyDescent="0.45">
      <c r="A198"/>
      <c r="H198"/>
      <c r="I198"/>
    </row>
    <row r="199" spans="1:9" x14ac:dyDescent="0.45">
      <c r="A199"/>
      <c r="H199"/>
      <c r="I199"/>
    </row>
    <row r="200" spans="1:9" x14ac:dyDescent="0.45">
      <c r="A200"/>
      <c r="H200"/>
      <c r="I200"/>
    </row>
    <row r="201" spans="1:9" x14ac:dyDescent="0.45">
      <c r="A201"/>
      <c r="H201"/>
      <c r="I201"/>
    </row>
    <row r="202" spans="1:9" x14ac:dyDescent="0.45">
      <c r="A202"/>
      <c r="H202"/>
      <c r="I202"/>
    </row>
    <row r="203" spans="1:9" x14ac:dyDescent="0.45">
      <c r="A203"/>
      <c r="H203"/>
      <c r="I203"/>
    </row>
    <row r="204" spans="1:9" x14ac:dyDescent="0.45">
      <c r="A204"/>
      <c r="H204"/>
      <c r="I204"/>
    </row>
    <row r="205" spans="1:9" x14ac:dyDescent="0.45">
      <c r="A205"/>
      <c r="H205"/>
      <c r="I205"/>
    </row>
    <row r="206" spans="1:9" x14ac:dyDescent="0.45">
      <c r="A206"/>
      <c r="H206"/>
      <c r="I206"/>
    </row>
    <row r="207" spans="1:9" x14ac:dyDescent="0.45">
      <c r="A207"/>
      <c r="H207"/>
      <c r="I207"/>
    </row>
    <row r="208" spans="1:9" x14ac:dyDescent="0.45">
      <c r="A208"/>
      <c r="H208"/>
      <c r="I208"/>
    </row>
    <row r="209" spans="1:9" x14ac:dyDescent="0.45">
      <c r="A209"/>
      <c r="H209"/>
      <c r="I209"/>
    </row>
    <row r="210" spans="1:9" x14ac:dyDescent="0.45">
      <c r="A210"/>
      <c r="H210"/>
      <c r="I210"/>
    </row>
    <row r="211" spans="1:9" x14ac:dyDescent="0.45">
      <c r="A211"/>
      <c r="H211"/>
      <c r="I211"/>
    </row>
    <row r="212" spans="1:9" x14ac:dyDescent="0.45">
      <c r="A212"/>
      <c r="H212"/>
      <c r="I212"/>
    </row>
    <row r="213" spans="1:9" x14ac:dyDescent="0.45">
      <c r="A213"/>
      <c r="H213"/>
      <c r="I213"/>
    </row>
    <row r="214" spans="1:9" x14ac:dyDescent="0.45">
      <c r="A214"/>
      <c r="H214"/>
      <c r="I214"/>
    </row>
    <row r="215" spans="1:9" x14ac:dyDescent="0.45">
      <c r="A215"/>
      <c r="H215"/>
      <c r="I215"/>
    </row>
    <row r="216" spans="1:9" x14ac:dyDescent="0.45">
      <c r="A216"/>
      <c r="H216"/>
      <c r="I216"/>
    </row>
    <row r="217" spans="1:9" x14ac:dyDescent="0.45">
      <c r="A217"/>
      <c r="H217"/>
      <c r="I217"/>
    </row>
    <row r="218" spans="1:9" x14ac:dyDescent="0.45">
      <c r="A218"/>
      <c r="H218"/>
      <c r="I218"/>
    </row>
    <row r="219" spans="1:9" x14ac:dyDescent="0.45">
      <c r="A219"/>
      <c r="H219"/>
      <c r="I219"/>
    </row>
    <row r="220" spans="1:9" x14ac:dyDescent="0.45">
      <c r="A220"/>
      <c r="H220"/>
      <c r="I220"/>
    </row>
    <row r="221" spans="1:9" x14ac:dyDescent="0.45">
      <c r="A221"/>
      <c r="H221"/>
      <c r="I221"/>
    </row>
    <row r="222" spans="1:9" x14ac:dyDescent="0.45">
      <c r="A222"/>
      <c r="H222"/>
      <c r="I222"/>
    </row>
    <row r="223" spans="1:9" x14ac:dyDescent="0.45">
      <c r="A223"/>
      <c r="H223"/>
      <c r="I223"/>
    </row>
    <row r="224" spans="1:9" x14ac:dyDescent="0.45">
      <c r="A224"/>
      <c r="H224"/>
      <c r="I224"/>
    </row>
    <row r="225" spans="1:9" x14ac:dyDescent="0.45">
      <c r="A225"/>
      <c r="H225"/>
      <c r="I225"/>
    </row>
    <row r="226" spans="1:9" x14ac:dyDescent="0.45">
      <c r="A226"/>
      <c r="H226"/>
      <c r="I226"/>
    </row>
    <row r="227" spans="1:9" x14ac:dyDescent="0.45">
      <c r="A227"/>
      <c r="H227"/>
      <c r="I227"/>
    </row>
    <row r="228" spans="1:9" x14ac:dyDescent="0.45">
      <c r="A228"/>
      <c r="H228"/>
      <c r="I228"/>
    </row>
    <row r="229" spans="1:9" x14ac:dyDescent="0.45">
      <c r="A229"/>
      <c r="H229"/>
      <c r="I229"/>
    </row>
    <row r="230" spans="1:9" x14ac:dyDescent="0.45">
      <c r="A230"/>
      <c r="H230"/>
      <c r="I230"/>
    </row>
    <row r="231" spans="1:9" x14ac:dyDescent="0.45">
      <c r="A231"/>
      <c r="H231"/>
      <c r="I231"/>
    </row>
    <row r="232" spans="1:9" x14ac:dyDescent="0.45">
      <c r="A232"/>
      <c r="H232"/>
      <c r="I232"/>
    </row>
    <row r="233" spans="1:9" x14ac:dyDescent="0.45">
      <c r="A233"/>
      <c r="H233"/>
      <c r="I233"/>
    </row>
    <row r="234" spans="1:9" x14ac:dyDescent="0.45">
      <c r="A234"/>
      <c r="H234"/>
      <c r="I234"/>
    </row>
    <row r="235" spans="1:9" x14ac:dyDescent="0.45">
      <c r="A235"/>
      <c r="H235"/>
      <c r="I235"/>
    </row>
    <row r="236" spans="1:9" x14ac:dyDescent="0.45">
      <c r="A236"/>
      <c r="H236"/>
      <c r="I236"/>
    </row>
    <row r="237" spans="1:9" x14ac:dyDescent="0.45">
      <c r="A237"/>
      <c r="H237"/>
      <c r="I237"/>
    </row>
    <row r="238" spans="1:9" x14ac:dyDescent="0.45">
      <c r="A238"/>
      <c r="H238"/>
      <c r="I238"/>
    </row>
    <row r="239" spans="1:9" x14ac:dyDescent="0.45">
      <c r="A239"/>
      <c r="H239"/>
      <c r="I239"/>
    </row>
    <row r="240" spans="1:9" x14ac:dyDescent="0.45">
      <c r="A240"/>
      <c r="H240"/>
      <c r="I240"/>
    </row>
    <row r="241" spans="1:9" x14ac:dyDescent="0.45">
      <c r="A241"/>
      <c r="H241"/>
      <c r="I241"/>
    </row>
    <row r="242" spans="1:9" x14ac:dyDescent="0.45">
      <c r="A242"/>
      <c r="H242"/>
      <c r="I242"/>
    </row>
    <row r="243" spans="1:9" x14ac:dyDescent="0.45">
      <c r="A243"/>
      <c r="H243"/>
      <c r="I243"/>
    </row>
    <row r="244" spans="1:9" x14ac:dyDescent="0.45">
      <c r="A244"/>
      <c r="H244"/>
      <c r="I244"/>
    </row>
    <row r="245" spans="1:9" x14ac:dyDescent="0.45">
      <c r="A245"/>
      <c r="H245"/>
      <c r="I245"/>
    </row>
    <row r="246" spans="1:9" x14ac:dyDescent="0.45">
      <c r="A246"/>
      <c r="H246"/>
      <c r="I246"/>
    </row>
    <row r="247" spans="1:9" x14ac:dyDescent="0.45">
      <c r="A247"/>
      <c r="H247"/>
      <c r="I247"/>
    </row>
    <row r="248" spans="1:9" x14ac:dyDescent="0.45">
      <c r="A248"/>
      <c r="H248"/>
      <c r="I248"/>
    </row>
    <row r="249" spans="1:9" x14ac:dyDescent="0.45">
      <c r="A249"/>
      <c r="H249"/>
      <c r="I249"/>
    </row>
    <row r="250" spans="1:9" x14ac:dyDescent="0.45">
      <c r="A250"/>
      <c r="H250"/>
      <c r="I250"/>
    </row>
    <row r="251" spans="1:9" x14ac:dyDescent="0.45">
      <c r="A251"/>
      <c r="H251"/>
      <c r="I251"/>
    </row>
    <row r="252" spans="1:9" x14ac:dyDescent="0.45">
      <c r="A252"/>
      <c r="H252"/>
      <c r="I252"/>
    </row>
    <row r="253" spans="1:9" x14ac:dyDescent="0.45">
      <c r="A253"/>
      <c r="H253"/>
      <c r="I253"/>
    </row>
    <row r="254" spans="1:9" x14ac:dyDescent="0.45">
      <c r="A254"/>
      <c r="H254"/>
      <c r="I254"/>
    </row>
    <row r="255" spans="1:9" x14ac:dyDescent="0.45">
      <c r="A255"/>
      <c r="H255"/>
      <c r="I255"/>
    </row>
    <row r="256" spans="1:9" x14ac:dyDescent="0.45">
      <c r="A256"/>
      <c r="H256"/>
      <c r="I256"/>
    </row>
    <row r="257" spans="1:9" x14ac:dyDescent="0.45">
      <c r="A257"/>
      <c r="H257"/>
      <c r="I257"/>
    </row>
    <row r="258" spans="1:9" x14ac:dyDescent="0.45">
      <c r="A258"/>
      <c r="H258"/>
      <c r="I258"/>
    </row>
    <row r="259" spans="1:9" x14ac:dyDescent="0.45">
      <c r="A259"/>
      <c r="H259"/>
      <c r="I259"/>
    </row>
    <row r="260" spans="1:9" x14ac:dyDescent="0.45">
      <c r="A260"/>
      <c r="H260"/>
      <c r="I260"/>
    </row>
    <row r="261" spans="1:9" x14ac:dyDescent="0.45">
      <c r="A261"/>
      <c r="H261"/>
      <c r="I261"/>
    </row>
    <row r="262" spans="1:9" x14ac:dyDescent="0.45">
      <c r="A262"/>
      <c r="H262"/>
      <c r="I262"/>
    </row>
    <row r="263" spans="1:9" x14ac:dyDescent="0.45">
      <c r="A263"/>
      <c r="H263"/>
      <c r="I263"/>
    </row>
    <row r="264" spans="1:9" x14ac:dyDescent="0.45">
      <c r="A264"/>
      <c r="H264"/>
      <c r="I264"/>
    </row>
    <row r="265" spans="1:9" x14ac:dyDescent="0.45">
      <c r="A265"/>
      <c r="H265"/>
      <c r="I265"/>
    </row>
    <row r="266" spans="1:9" x14ac:dyDescent="0.45">
      <c r="A266"/>
      <c r="H266"/>
      <c r="I266"/>
    </row>
    <row r="267" spans="1:9" x14ac:dyDescent="0.45">
      <c r="A267"/>
      <c r="H267"/>
      <c r="I267"/>
    </row>
    <row r="268" spans="1:9" x14ac:dyDescent="0.45">
      <c r="A268"/>
      <c r="H268"/>
      <c r="I268"/>
    </row>
    <row r="269" spans="1:9" x14ac:dyDescent="0.45">
      <c r="A269"/>
      <c r="H269"/>
      <c r="I269"/>
    </row>
    <row r="270" spans="1:9" x14ac:dyDescent="0.45">
      <c r="A270"/>
      <c r="H270"/>
      <c r="I270"/>
    </row>
    <row r="271" spans="1:9" x14ac:dyDescent="0.45">
      <c r="A271"/>
      <c r="H271"/>
      <c r="I271"/>
    </row>
    <row r="272" spans="1:9" x14ac:dyDescent="0.45">
      <c r="A272"/>
      <c r="H272"/>
      <c r="I272"/>
    </row>
    <row r="273" spans="1:9" x14ac:dyDescent="0.45">
      <c r="A273"/>
      <c r="H273"/>
      <c r="I273"/>
    </row>
    <row r="274" spans="1:9" x14ac:dyDescent="0.45">
      <c r="A274"/>
      <c r="H274"/>
      <c r="I274"/>
    </row>
    <row r="275" spans="1:9" x14ac:dyDescent="0.45">
      <c r="A275"/>
      <c r="H275"/>
      <c r="I275"/>
    </row>
    <row r="276" spans="1:9" x14ac:dyDescent="0.45">
      <c r="A276"/>
      <c r="H276"/>
      <c r="I276"/>
    </row>
    <row r="277" spans="1:9" x14ac:dyDescent="0.45">
      <c r="A277"/>
      <c r="H277"/>
      <c r="I277"/>
    </row>
    <row r="278" spans="1:9" x14ac:dyDescent="0.45">
      <c r="A278"/>
      <c r="H278"/>
      <c r="I278"/>
    </row>
    <row r="279" spans="1:9" x14ac:dyDescent="0.45">
      <c r="A279"/>
      <c r="H279"/>
      <c r="I279"/>
    </row>
    <row r="280" spans="1:9" x14ac:dyDescent="0.45">
      <c r="A280"/>
      <c r="H280"/>
      <c r="I280"/>
    </row>
    <row r="281" spans="1:9" x14ac:dyDescent="0.45">
      <c r="A281"/>
      <c r="H281"/>
      <c r="I281"/>
    </row>
    <row r="282" spans="1:9" x14ac:dyDescent="0.45">
      <c r="A282"/>
      <c r="H282"/>
      <c r="I282"/>
    </row>
    <row r="283" spans="1:9" x14ac:dyDescent="0.45">
      <c r="A283"/>
      <c r="H283"/>
      <c r="I283"/>
    </row>
    <row r="284" spans="1:9" x14ac:dyDescent="0.45">
      <c r="A284"/>
      <c r="H284"/>
      <c r="I284"/>
    </row>
    <row r="285" spans="1:9" x14ac:dyDescent="0.45">
      <c r="A285"/>
      <c r="H285"/>
      <c r="I285"/>
    </row>
    <row r="286" spans="1:9" x14ac:dyDescent="0.45">
      <c r="A286"/>
      <c r="H286"/>
      <c r="I286"/>
    </row>
    <row r="287" spans="1:9" x14ac:dyDescent="0.45">
      <c r="A287"/>
      <c r="H287"/>
      <c r="I287"/>
    </row>
    <row r="288" spans="1:9" x14ac:dyDescent="0.45">
      <c r="A288"/>
      <c r="H288"/>
      <c r="I288"/>
    </row>
    <row r="289" spans="1:9" x14ac:dyDescent="0.45">
      <c r="A289"/>
      <c r="H289"/>
      <c r="I289"/>
    </row>
    <row r="290" spans="1:9" x14ac:dyDescent="0.45">
      <c r="A290"/>
      <c r="H290"/>
      <c r="I290"/>
    </row>
    <row r="291" spans="1:9" x14ac:dyDescent="0.45">
      <c r="A291"/>
      <c r="H291"/>
      <c r="I291"/>
    </row>
    <row r="292" spans="1:9" x14ac:dyDescent="0.45">
      <c r="A292"/>
      <c r="H292"/>
      <c r="I292"/>
    </row>
    <row r="293" spans="1:9" x14ac:dyDescent="0.45">
      <c r="A293"/>
      <c r="H293"/>
      <c r="I293"/>
    </row>
    <row r="294" spans="1:9" x14ac:dyDescent="0.45">
      <c r="A294"/>
      <c r="H294"/>
      <c r="I294"/>
    </row>
    <row r="295" spans="1:9" x14ac:dyDescent="0.45">
      <c r="A295"/>
      <c r="H295"/>
      <c r="I295"/>
    </row>
    <row r="296" spans="1:9" x14ac:dyDescent="0.45">
      <c r="A296"/>
      <c r="H296"/>
      <c r="I296"/>
    </row>
    <row r="297" spans="1:9" x14ac:dyDescent="0.45">
      <c r="A297"/>
      <c r="H297"/>
      <c r="I297"/>
    </row>
    <row r="298" spans="1:9" x14ac:dyDescent="0.45">
      <c r="A298"/>
      <c r="H298"/>
      <c r="I298"/>
    </row>
    <row r="299" spans="1:9" x14ac:dyDescent="0.45">
      <c r="A299"/>
      <c r="H299"/>
      <c r="I299"/>
    </row>
    <row r="300" spans="1:9" x14ac:dyDescent="0.45">
      <c r="A300"/>
      <c r="H300"/>
      <c r="I300"/>
    </row>
    <row r="301" spans="1:9" x14ac:dyDescent="0.45">
      <c r="A301"/>
      <c r="H301"/>
      <c r="I301"/>
    </row>
    <row r="302" spans="1:9" x14ac:dyDescent="0.45">
      <c r="A302"/>
      <c r="H302"/>
      <c r="I302"/>
    </row>
    <row r="303" spans="1:9" x14ac:dyDescent="0.45">
      <c r="A303"/>
      <c r="H303"/>
      <c r="I303"/>
    </row>
    <row r="304" spans="1:9" x14ac:dyDescent="0.45">
      <c r="A304"/>
      <c r="H304"/>
      <c r="I304"/>
    </row>
    <row r="305" spans="1:9" x14ac:dyDescent="0.45">
      <c r="A305"/>
      <c r="H305"/>
      <c r="I305"/>
    </row>
    <row r="306" spans="1:9" x14ac:dyDescent="0.45">
      <c r="A306"/>
      <c r="H306"/>
      <c r="I306"/>
    </row>
    <row r="307" spans="1:9" x14ac:dyDescent="0.45">
      <c r="A307"/>
      <c r="H307"/>
      <c r="I307"/>
    </row>
    <row r="308" spans="1:9" x14ac:dyDescent="0.45">
      <c r="A308"/>
      <c r="H308"/>
      <c r="I308"/>
    </row>
    <row r="309" spans="1:9" x14ac:dyDescent="0.45">
      <c r="A309"/>
      <c r="H309"/>
      <c r="I309"/>
    </row>
    <row r="310" spans="1:9" x14ac:dyDescent="0.45">
      <c r="A310"/>
      <c r="H310"/>
      <c r="I310"/>
    </row>
    <row r="311" spans="1:9" x14ac:dyDescent="0.45">
      <c r="A311"/>
      <c r="H311"/>
      <c r="I311"/>
    </row>
    <row r="312" spans="1:9" x14ac:dyDescent="0.45">
      <c r="A312"/>
      <c r="H312"/>
      <c r="I312"/>
    </row>
    <row r="313" spans="1:9" x14ac:dyDescent="0.45">
      <c r="A313"/>
      <c r="H313"/>
      <c r="I313"/>
    </row>
    <row r="314" spans="1:9" x14ac:dyDescent="0.45">
      <c r="A314"/>
      <c r="H314"/>
      <c r="I314"/>
    </row>
    <row r="315" spans="1:9" x14ac:dyDescent="0.45">
      <c r="A315"/>
      <c r="H315"/>
      <c r="I315"/>
    </row>
    <row r="316" spans="1:9" x14ac:dyDescent="0.45">
      <c r="A316"/>
      <c r="H316"/>
      <c r="I316"/>
    </row>
    <row r="317" spans="1:9" x14ac:dyDescent="0.45">
      <c r="A317"/>
      <c r="H317"/>
      <c r="I317"/>
    </row>
    <row r="318" spans="1:9" x14ac:dyDescent="0.45">
      <c r="A318"/>
      <c r="H318"/>
      <c r="I318"/>
    </row>
    <row r="319" spans="1:9" x14ac:dyDescent="0.45">
      <c r="A319"/>
      <c r="H319"/>
      <c r="I319"/>
    </row>
    <row r="320" spans="1:9" x14ac:dyDescent="0.45">
      <c r="A320"/>
      <c r="H320"/>
      <c r="I320"/>
    </row>
    <row r="321" spans="1:9" x14ac:dyDescent="0.45">
      <c r="A321"/>
      <c r="H321"/>
      <c r="I321"/>
    </row>
    <row r="322" spans="1:9" x14ac:dyDescent="0.45">
      <c r="A322"/>
      <c r="H322"/>
      <c r="I322"/>
    </row>
    <row r="323" spans="1:9" x14ac:dyDescent="0.45">
      <c r="A323"/>
      <c r="H323"/>
      <c r="I323"/>
    </row>
    <row r="324" spans="1:9" x14ac:dyDescent="0.45">
      <c r="A324"/>
      <c r="H324"/>
      <c r="I324"/>
    </row>
    <row r="325" spans="1:9" x14ac:dyDescent="0.45">
      <c r="A325"/>
      <c r="H325"/>
      <c r="I325"/>
    </row>
    <row r="326" spans="1:9" x14ac:dyDescent="0.45">
      <c r="A326"/>
      <c r="H326"/>
      <c r="I326"/>
    </row>
    <row r="327" spans="1:9" x14ac:dyDescent="0.45">
      <c r="A327"/>
      <c r="H327"/>
      <c r="I327"/>
    </row>
    <row r="328" spans="1:9" x14ac:dyDescent="0.45">
      <c r="A328"/>
      <c r="H328"/>
      <c r="I328"/>
    </row>
    <row r="331" spans="1:9" x14ac:dyDescent="0.45">
      <c r="A331"/>
      <c r="H331"/>
      <c r="I331"/>
    </row>
    <row r="332" spans="1:9" x14ac:dyDescent="0.45">
      <c r="A332"/>
      <c r="H332"/>
      <c r="I332"/>
    </row>
    <row r="333" spans="1:9" x14ac:dyDescent="0.45">
      <c r="A333"/>
      <c r="H333"/>
      <c r="I333"/>
    </row>
    <row r="334" spans="1:9" x14ac:dyDescent="0.45">
      <c r="A334"/>
      <c r="H334"/>
      <c r="I334"/>
    </row>
    <row r="335" spans="1:9" x14ac:dyDescent="0.45">
      <c r="A335"/>
      <c r="H335"/>
      <c r="I335"/>
    </row>
    <row r="336" spans="1:9" x14ac:dyDescent="0.45">
      <c r="A336"/>
      <c r="H336"/>
      <c r="I336"/>
    </row>
    <row r="337" spans="1:9" x14ac:dyDescent="0.45">
      <c r="A337"/>
      <c r="H337"/>
      <c r="I337"/>
    </row>
    <row r="338" spans="1:9" x14ac:dyDescent="0.45">
      <c r="A338"/>
      <c r="H338"/>
      <c r="I338"/>
    </row>
    <row r="339" spans="1:9" x14ac:dyDescent="0.45">
      <c r="A339"/>
      <c r="H339"/>
      <c r="I339"/>
    </row>
    <row r="340" spans="1:9" x14ac:dyDescent="0.45">
      <c r="A340"/>
      <c r="H340"/>
      <c r="I340"/>
    </row>
    <row r="341" spans="1:9" x14ac:dyDescent="0.45">
      <c r="A341"/>
      <c r="H341"/>
      <c r="I341"/>
    </row>
    <row r="342" spans="1:9" x14ac:dyDescent="0.45">
      <c r="A342"/>
      <c r="H342"/>
      <c r="I342"/>
    </row>
    <row r="343" spans="1:9" x14ac:dyDescent="0.45">
      <c r="A343"/>
      <c r="H343"/>
      <c r="I343"/>
    </row>
    <row r="344" spans="1:9" x14ac:dyDescent="0.45">
      <c r="A344"/>
      <c r="H344"/>
      <c r="I344"/>
    </row>
    <row r="345" spans="1:9" x14ac:dyDescent="0.45">
      <c r="A345"/>
      <c r="H345"/>
      <c r="I345"/>
    </row>
    <row r="346" spans="1:9" x14ac:dyDescent="0.45">
      <c r="A346"/>
      <c r="H346"/>
      <c r="I346"/>
    </row>
  </sheetData>
  <mergeCells count="13">
    <mergeCell ref="B165:H165"/>
    <mergeCell ref="B155:H155"/>
    <mergeCell ref="P1:U1"/>
    <mergeCell ref="P2:U2"/>
    <mergeCell ref="B151:H151"/>
    <mergeCell ref="N2:N3"/>
    <mergeCell ref="O2:O3"/>
    <mergeCell ref="N1:O1"/>
    <mergeCell ref="B106:D106"/>
    <mergeCell ref="B152:H152"/>
    <mergeCell ref="B153:H153"/>
    <mergeCell ref="B154:H154"/>
    <mergeCell ref="B105:D105"/>
  </mergeCells>
  <conditionalFormatting sqref="E4:E103">
    <cfRule type="iconSet" priority="28">
      <iconSet iconSet="3Symbols2" showValue="0">
        <cfvo type="percent" val="0"/>
        <cfvo type="percent" val="0.5"/>
        <cfvo type="num" val="1"/>
      </iconSet>
    </cfRule>
  </conditionalFormatting>
  <conditionalFormatting sqref="F4:F103">
    <cfRule type="iconSet" priority="29">
      <iconSet showValue="0">
        <cfvo type="percent" val="0"/>
        <cfvo type="num" val="0.2"/>
        <cfvo type="num" val="0.3332"/>
      </iconSet>
    </cfRule>
  </conditionalFormatting>
  <conditionalFormatting sqref="P106:U106">
    <cfRule type="colorScale" priority="2">
      <colorScale>
        <cfvo type="min"/>
        <cfvo type="max"/>
        <color theme="9" tint="0.79998168889431442"/>
        <color theme="9"/>
      </colorScale>
    </cfRule>
  </conditionalFormatting>
  <dataValidations count="1">
    <dataValidation type="decimal" allowBlank="1" showInputMessage="1" showErrorMessage="1" sqref="P3:U3" xr:uid="{14607F70-52F0-4800-954F-962F0498A5D3}">
      <formula1>0.0001</formula1>
      <formula2>0.9999</formula2>
    </dataValidation>
  </dataValidations>
  <hyperlinks>
    <hyperlink ref="B151" r:id="rId1" display="Download more FREE Statistical PERT templates at https://www.statisticalpert.com" xr:uid="{00000000-0004-0000-0300-000000000000}"/>
    <hyperlink ref="B152" r:id="rId2" display="Take a Pluralsight course on Statistical PERT" xr:uid="{00000000-0004-0000-0300-000001000000}"/>
    <hyperlink ref="B153" r:id="rId3" xr:uid="{00000000-0004-0000-0300-000002000000}"/>
    <hyperlink ref="B155" r:id="rId4" display="Follow Statistical PERT on Twitter to learn when new updates are released" xr:uid="{00000000-0004-0000-0300-000003000000}"/>
    <hyperlink ref="B153:H153" r:id="rId5" display="Watch Statistical PERT videos on YouTube " xr:uid="{00000000-0004-0000-0300-000004000000}"/>
    <hyperlink ref="B154:H154" r:id="rId6" display="Connect with or follow me on LinkedIn" xr:uid="{61767FE9-4CD9-4F46-943E-29624A13317C}"/>
    <hyperlink ref="B152:H152" r:id="rId7" display="Watch a Pluralsight course on Statistical PERT® Normal Edition" xr:uid="{10B5A3C3-9849-4A2F-912D-D8F6949B0588}"/>
    <hyperlink ref="B165" r:id="rId8" display="See the GNU General Public License for more details (http://www.gnu.org/licenses/)." xr:uid="{72888D31-7C89-4B1A-8549-FB79D2F42A20}"/>
    <hyperlink ref="B155:H155" r:id="rId9" location="newsletter" display="Subscribe to the SPERT® newsletter for monthly tips, free webinars, and new release notifications" xr:uid="{9B0F9715-61A4-430A-8327-A2C178185926}"/>
  </hyperlinks>
  <pageMargins left="0.7" right="0.7" top="0.75" bottom="0.75" header="0.3" footer="0.3"/>
  <pageSetup orientation="portrait"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1" id="{8A658016-42E1-41E7-ADAA-FA120D907E2D}">
            <xm:f>IF($B$106=VLookups!$A$32,TRUE,FALSE)</xm:f>
            <x14:dxf>
              <numFmt numFmtId="9" formatCode="&quot;$&quot;#,##0_);\(&quot;$&quot;#,##0\)"/>
            </x14:dxf>
          </x14:cfRule>
          <xm:sqref>B4:U104</xm:sqref>
        </x14:conditionalFormatting>
        <x14:conditionalFormatting xmlns:xm="http://schemas.microsoft.com/office/excel/2006/main">
          <x14:cfRule type="expression" priority="5" id="{8C840B46-2209-4578-A6D6-E703F9ED3D76}">
            <xm:f>IF($B$106=VLookups!$A$32,TRUE,FALSE)</xm:f>
            <x14:dxf>
              <numFmt numFmtId="9" formatCode="&quot;$&quot;#,##0_);\(&quot;$&quot;#,##0\)"/>
            </x14:dxf>
          </x14:cfRule>
          <xm:sqref>D109:D110</xm:sqref>
        </x14:conditionalFormatting>
        <x14:conditionalFormatting xmlns:xm="http://schemas.microsoft.com/office/excel/2006/main">
          <x14:cfRule type="expression" priority="4" id="{0C2A89C9-2252-42E5-8E7D-F4F1C5533795}">
            <xm:f>IF($B$106=VLookups!$A$32,TRUE,FALSE)</xm:f>
            <x14:dxf>
              <numFmt numFmtId="9" formatCode="&quot;$&quot;#,##0_);\(&quot;$&quot;#,##0\)"/>
            </x14:dxf>
          </x14:cfRule>
          <xm:sqref>D112:D113</xm:sqref>
        </x14:conditionalFormatting>
        <x14:conditionalFormatting xmlns:xm="http://schemas.microsoft.com/office/excel/2006/main">
          <x14:cfRule type="expression" priority="24" id="{B07D9ABA-CD4E-47DB-8925-CAF3F777D7EF}">
            <xm:f>IF($B$106=VLookups!$A$32,TRUE,FALSE)</xm:f>
            <x14:dxf>
              <numFmt numFmtId="9" formatCode="&quot;$&quot;#,##0_);\(&quot;$&quot;#,##0\)"/>
            </x14:dxf>
          </x14:cfRule>
          <xm:sqref>J4:L103 J104 L104</xm:sqref>
        </x14:conditionalFormatting>
        <x14:conditionalFormatting xmlns:xm="http://schemas.microsoft.com/office/excel/2006/main">
          <x14:cfRule type="expression" priority="15" id="{E688BD00-C981-4A64-AA2C-5872D812239E}">
            <xm:f>IF($B$106=VLookups!$A$32,TRUE,FALSE)</xm:f>
            <x14:dxf>
              <numFmt numFmtId="9" formatCode="&quot;$&quot;#,##0_);\(&quot;$&quot;#,##0\)"/>
            </x14:dxf>
          </x14:cfRule>
          <xm:sqref>N106</xm:sqref>
        </x14:conditionalFormatting>
        <x14:conditionalFormatting xmlns:xm="http://schemas.microsoft.com/office/excel/2006/main">
          <x14:cfRule type="expression" priority="6" id="{4714CA22-C829-4742-9648-D708D3E2749A}">
            <xm:f>IF($B$106=VLookups!$A$32,TRUE,FALSE)</xm:f>
            <x14:dxf>
              <numFmt numFmtId="9" formatCode="&quot;$&quot;#,##0_);\(&quot;$&quot;#,##0\)"/>
            </x14:dxf>
          </x14:cfRule>
          <xm:sqref>P106:U106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VLookups!$A$4:$A$13</xm:f>
          </x14:formula1>
          <xm:sqref>I104 H4:H103</xm:sqref>
        </x14:dataValidation>
        <x14:dataValidation type="list" allowBlank="1" showInputMessage="1" showErrorMessage="1" xr:uid="{00000000-0002-0000-0300-000001000000}">
          <x14:formula1>
            <xm:f>VLookups!$A$27:$A$28</xm:f>
          </x14:formula1>
          <xm:sqref>N1:O1</xm:sqref>
        </x14:dataValidation>
        <x14:dataValidation type="list" allowBlank="1" showInputMessage="1" showErrorMessage="1" xr:uid="{00000000-0002-0000-0300-000002000000}">
          <x14:formula1>
            <xm:f>VLookups!$A$32:$A$33</xm:f>
          </x14:formula1>
          <xm:sqref>B106:D106</xm:sqref>
        </x14:dataValidation>
        <x14:dataValidation type="list" allowBlank="1" showInputMessage="1" showErrorMessage="1" xr:uid="{D97668D9-5D3C-453D-8E13-DF00A99C8D4A}">
          <x14:formula1>
            <xm:f>VLookups!$A$17:$A$18</xm:f>
          </x14:formula1>
          <xm:sqref>C3</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1A9BDCBF-2B8E-422D-A332-56C5D81F89B0}">
          <x14:colorSeries theme="1"/>
          <x14:colorNegative rgb="FFD00000"/>
          <x14:colorAxis rgb="FF000000"/>
          <x14:colorMarkers rgb="FFD00000"/>
          <x14:colorFirst rgb="FFD00000"/>
          <x14:colorLast rgb="FFD00000"/>
          <x14:colorHigh rgb="FFD00000"/>
          <x14:colorLow rgb="FFD00000"/>
          <x14:sparklines>
            <x14:sparkline>
              <xm:f>'SPERT® Lognormal (Multi-row)'!HQ4:PI4</xm:f>
              <xm:sqref>I4</xm:sqref>
            </x14:sparkline>
            <x14:sparkline>
              <xm:f>'SPERT® Lognormal (Multi-row)'!HQ5:PI5</xm:f>
              <xm:sqref>I5</xm:sqref>
            </x14:sparkline>
            <x14:sparkline>
              <xm:f>'SPERT® Lognormal (Multi-row)'!HQ6:PI6</xm:f>
              <xm:sqref>I6</xm:sqref>
            </x14:sparkline>
            <x14:sparkline>
              <xm:f>'SPERT® Lognormal (Multi-row)'!HQ7:PI7</xm:f>
              <xm:sqref>I7</xm:sqref>
            </x14:sparkline>
            <x14:sparkline>
              <xm:f>'SPERT® Lognormal (Multi-row)'!HQ8:PI8</xm:f>
              <xm:sqref>I8</xm:sqref>
            </x14:sparkline>
            <x14:sparkline>
              <xm:f>'SPERT® Lognormal (Multi-row)'!HQ9:PI9</xm:f>
              <xm:sqref>I9</xm:sqref>
            </x14:sparkline>
            <x14:sparkline>
              <xm:f>'SPERT® Lognormal (Multi-row)'!HQ10:PI10</xm:f>
              <xm:sqref>I10</xm:sqref>
            </x14:sparkline>
            <x14:sparkline>
              <xm:f>'SPERT® Lognormal (Multi-row)'!HQ11:PI11</xm:f>
              <xm:sqref>I11</xm:sqref>
            </x14:sparkline>
            <x14:sparkline>
              <xm:f>'SPERT® Lognormal (Multi-row)'!HQ12:PI12</xm:f>
              <xm:sqref>I12</xm:sqref>
            </x14:sparkline>
            <x14:sparkline>
              <xm:f>'SPERT® Lognormal (Multi-row)'!HQ13:PI13</xm:f>
              <xm:sqref>I13</xm:sqref>
            </x14:sparkline>
            <x14:sparkline>
              <xm:f>'SPERT® Lognormal (Multi-row)'!HQ14:PI14</xm:f>
              <xm:sqref>I14</xm:sqref>
            </x14:sparkline>
            <x14:sparkline>
              <xm:f>'SPERT® Lognormal (Multi-row)'!HQ15:PI15</xm:f>
              <xm:sqref>I15</xm:sqref>
            </x14:sparkline>
            <x14:sparkline>
              <xm:f>'SPERT® Lognormal (Multi-row)'!HQ16:PI16</xm:f>
              <xm:sqref>I16</xm:sqref>
            </x14:sparkline>
            <x14:sparkline>
              <xm:f>'SPERT® Lognormal (Multi-row)'!HQ17:PI17</xm:f>
              <xm:sqref>I17</xm:sqref>
            </x14:sparkline>
            <x14:sparkline>
              <xm:f>'SPERT® Lognormal (Multi-row)'!HQ18:PI18</xm:f>
              <xm:sqref>I18</xm:sqref>
            </x14:sparkline>
            <x14:sparkline>
              <xm:f>'SPERT® Lognormal (Multi-row)'!HQ19:PI19</xm:f>
              <xm:sqref>I19</xm:sqref>
            </x14:sparkline>
            <x14:sparkline>
              <xm:f>'SPERT® Lognormal (Multi-row)'!HQ20:PI20</xm:f>
              <xm:sqref>I20</xm:sqref>
            </x14:sparkline>
            <x14:sparkline>
              <xm:f>'SPERT® Lognormal (Multi-row)'!HQ21:PI21</xm:f>
              <xm:sqref>I21</xm:sqref>
            </x14:sparkline>
            <x14:sparkline>
              <xm:f>'SPERT® Lognormal (Multi-row)'!HQ22:PI22</xm:f>
              <xm:sqref>I22</xm:sqref>
            </x14:sparkline>
            <x14:sparkline>
              <xm:f>'SPERT® Lognormal (Multi-row)'!HQ23:PI23</xm:f>
              <xm:sqref>I23</xm:sqref>
            </x14:sparkline>
            <x14:sparkline>
              <xm:f>'SPERT® Lognormal (Multi-row)'!HQ24:PI24</xm:f>
              <xm:sqref>I24</xm:sqref>
            </x14:sparkline>
            <x14:sparkline>
              <xm:f>'SPERT® Lognormal (Multi-row)'!HQ25:PI25</xm:f>
              <xm:sqref>I25</xm:sqref>
            </x14:sparkline>
            <x14:sparkline>
              <xm:f>'SPERT® Lognormal (Multi-row)'!HQ26:PI26</xm:f>
              <xm:sqref>I26</xm:sqref>
            </x14:sparkline>
            <x14:sparkline>
              <xm:f>'SPERT® Lognormal (Multi-row)'!HQ27:PI27</xm:f>
              <xm:sqref>I27</xm:sqref>
            </x14:sparkline>
            <x14:sparkline>
              <xm:f>'SPERT® Lognormal (Multi-row)'!HQ28:PI28</xm:f>
              <xm:sqref>I28</xm:sqref>
            </x14:sparkline>
            <x14:sparkline>
              <xm:f>'SPERT® Lognormal (Multi-row)'!HQ29:PI29</xm:f>
              <xm:sqref>I29</xm:sqref>
            </x14:sparkline>
            <x14:sparkline>
              <xm:f>'SPERT® Lognormal (Multi-row)'!HQ30:PI30</xm:f>
              <xm:sqref>I30</xm:sqref>
            </x14:sparkline>
            <x14:sparkline>
              <xm:f>'SPERT® Lognormal (Multi-row)'!HQ31:PI31</xm:f>
              <xm:sqref>I31</xm:sqref>
            </x14:sparkline>
            <x14:sparkline>
              <xm:f>'SPERT® Lognormal (Multi-row)'!HQ32:PI32</xm:f>
              <xm:sqref>I32</xm:sqref>
            </x14:sparkline>
            <x14:sparkline>
              <xm:f>'SPERT® Lognormal (Multi-row)'!HQ33:PI33</xm:f>
              <xm:sqref>I33</xm:sqref>
            </x14:sparkline>
            <x14:sparkline>
              <xm:f>'SPERT® Lognormal (Multi-row)'!HQ34:PI34</xm:f>
              <xm:sqref>I34</xm:sqref>
            </x14:sparkline>
            <x14:sparkline>
              <xm:f>'SPERT® Lognormal (Multi-row)'!HQ35:PI35</xm:f>
              <xm:sqref>I35</xm:sqref>
            </x14:sparkline>
            <x14:sparkline>
              <xm:f>'SPERT® Lognormal (Multi-row)'!HQ36:PI36</xm:f>
              <xm:sqref>I36</xm:sqref>
            </x14:sparkline>
            <x14:sparkline>
              <xm:f>'SPERT® Lognormal (Multi-row)'!HQ37:PI37</xm:f>
              <xm:sqref>I37</xm:sqref>
            </x14:sparkline>
            <x14:sparkline>
              <xm:f>'SPERT® Lognormal (Multi-row)'!HQ38:PI38</xm:f>
              <xm:sqref>I38</xm:sqref>
            </x14:sparkline>
            <x14:sparkline>
              <xm:f>'SPERT® Lognormal (Multi-row)'!HQ39:PI39</xm:f>
              <xm:sqref>I39</xm:sqref>
            </x14:sparkline>
            <x14:sparkline>
              <xm:f>'SPERT® Lognormal (Multi-row)'!HQ40:PI40</xm:f>
              <xm:sqref>I40</xm:sqref>
            </x14:sparkline>
            <x14:sparkline>
              <xm:f>'SPERT® Lognormal (Multi-row)'!HQ41:PI41</xm:f>
              <xm:sqref>I41</xm:sqref>
            </x14:sparkline>
            <x14:sparkline>
              <xm:f>'SPERT® Lognormal (Multi-row)'!HQ42:PI42</xm:f>
              <xm:sqref>I42</xm:sqref>
            </x14:sparkline>
            <x14:sparkline>
              <xm:f>'SPERT® Lognormal (Multi-row)'!HQ43:PI43</xm:f>
              <xm:sqref>I43</xm:sqref>
            </x14:sparkline>
            <x14:sparkline>
              <xm:f>'SPERT® Lognormal (Multi-row)'!HQ44:PI44</xm:f>
              <xm:sqref>I44</xm:sqref>
            </x14:sparkline>
            <x14:sparkline>
              <xm:f>'SPERT® Lognormal (Multi-row)'!HQ45:PI45</xm:f>
              <xm:sqref>I45</xm:sqref>
            </x14:sparkline>
            <x14:sparkline>
              <xm:f>'SPERT® Lognormal (Multi-row)'!HQ46:PI46</xm:f>
              <xm:sqref>I46</xm:sqref>
            </x14:sparkline>
            <x14:sparkline>
              <xm:f>'SPERT® Lognormal (Multi-row)'!HQ47:PI47</xm:f>
              <xm:sqref>I47</xm:sqref>
            </x14:sparkline>
            <x14:sparkline>
              <xm:f>'SPERT® Lognormal (Multi-row)'!HQ48:PI48</xm:f>
              <xm:sqref>I48</xm:sqref>
            </x14:sparkline>
            <x14:sparkline>
              <xm:f>'SPERT® Lognormal (Multi-row)'!HQ49:PI49</xm:f>
              <xm:sqref>I49</xm:sqref>
            </x14:sparkline>
            <x14:sparkline>
              <xm:f>'SPERT® Lognormal (Multi-row)'!HQ50:PI50</xm:f>
              <xm:sqref>I50</xm:sqref>
            </x14:sparkline>
            <x14:sparkline>
              <xm:f>'SPERT® Lognormal (Multi-row)'!HQ51:PI51</xm:f>
              <xm:sqref>I51</xm:sqref>
            </x14:sparkline>
            <x14:sparkline>
              <xm:f>'SPERT® Lognormal (Multi-row)'!HQ52:PI52</xm:f>
              <xm:sqref>I52</xm:sqref>
            </x14:sparkline>
            <x14:sparkline>
              <xm:f>'SPERT® Lognormal (Multi-row)'!HQ53:PI53</xm:f>
              <xm:sqref>I53</xm:sqref>
            </x14:sparkline>
            <x14:sparkline>
              <xm:f>'SPERT® Lognormal (Multi-row)'!HQ54:PI54</xm:f>
              <xm:sqref>I54</xm:sqref>
            </x14:sparkline>
            <x14:sparkline>
              <xm:f>'SPERT® Lognormal (Multi-row)'!HQ55:PI55</xm:f>
              <xm:sqref>I55</xm:sqref>
            </x14:sparkline>
            <x14:sparkline>
              <xm:f>'SPERT® Lognormal (Multi-row)'!HQ56:PI56</xm:f>
              <xm:sqref>I56</xm:sqref>
            </x14:sparkline>
            <x14:sparkline>
              <xm:f>'SPERT® Lognormal (Multi-row)'!HQ57:PI57</xm:f>
              <xm:sqref>I57</xm:sqref>
            </x14:sparkline>
            <x14:sparkline>
              <xm:f>'SPERT® Lognormal (Multi-row)'!HQ58:PI58</xm:f>
              <xm:sqref>I58</xm:sqref>
            </x14:sparkline>
            <x14:sparkline>
              <xm:f>'SPERT® Lognormal (Multi-row)'!HQ59:PI59</xm:f>
              <xm:sqref>I59</xm:sqref>
            </x14:sparkline>
            <x14:sparkline>
              <xm:f>'SPERT® Lognormal (Multi-row)'!HQ60:PI60</xm:f>
              <xm:sqref>I60</xm:sqref>
            </x14:sparkline>
            <x14:sparkline>
              <xm:f>'SPERT® Lognormal (Multi-row)'!HQ61:PI61</xm:f>
              <xm:sqref>I61</xm:sqref>
            </x14:sparkline>
            <x14:sparkline>
              <xm:f>'SPERT® Lognormal (Multi-row)'!HQ62:PI62</xm:f>
              <xm:sqref>I62</xm:sqref>
            </x14:sparkline>
            <x14:sparkline>
              <xm:f>'SPERT® Lognormal (Multi-row)'!HQ63:PI63</xm:f>
              <xm:sqref>I63</xm:sqref>
            </x14:sparkline>
            <x14:sparkline>
              <xm:f>'SPERT® Lognormal (Multi-row)'!HQ64:PI64</xm:f>
              <xm:sqref>I64</xm:sqref>
            </x14:sparkline>
            <x14:sparkline>
              <xm:f>'SPERT® Lognormal (Multi-row)'!HQ65:PI65</xm:f>
              <xm:sqref>I65</xm:sqref>
            </x14:sparkline>
            <x14:sparkline>
              <xm:f>'SPERT® Lognormal (Multi-row)'!HQ66:PI66</xm:f>
              <xm:sqref>I66</xm:sqref>
            </x14:sparkline>
            <x14:sparkline>
              <xm:f>'SPERT® Lognormal (Multi-row)'!HQ67:PI67</xm:f>
              <xm:sqref>I67</xm:sqref>
            </x14:sparkline>
            <x14:sparkline>
              <xm:f>'SPERT® Lognormal (Multi-row)'!HQ68:PI68</xm:f>
              <xm:sqref>I68</xm:sqref>
            </x14:sparkline>
            <x14:sparkline>
              <xm:f>'SPERT® Lognormal (Multi-row)'!HQ69:PI69</xm:f>
              <xm:sqref>I69</xm:sqref>
            </x14:sparkline>
            <x14:sparkline>
              <xm:f>'SPERT® Lognormal (Multi-row)'!HQ70:PI70</xm:f>
              <xm:sqref>I70</xm:sqref>
            </x14:sparkline>
            <x14:sparkline>
              <xm:f>'SPERT® Lognormal (Multi-row)'!HQ71:PI71</xm:f>
              <xm:sqref>I71</xm:sqref>
            </x14:sparkline>
            <x14:sparkline>
              <xm:f>'SPERT® Lognormal (Multi-row)'!HQ72:PI72</xm:f>
              <xm:sqref>I72</xm:sqref>
            </x14:sparkline>
            <x14:sparkline>
              <xm:f>'SPERT® Lognormal (Multi-row)'!HQ73:PI73</xm:f>
              <xm:sqref>I73</xm:sqref>
            </x14:sparkline>
            <x14:sparkline>
              <xm:f>'SPERT® Lognormal (Multi-row)'!HQ74:PI74</xm:f>
              <xm:sqref>I74</xm:sqref>
            </x14:sparkline>
            <x14:sparkline>
              <xm:f>'SPERT® Lognormal (Multi-row)'!HQ75:PI75</xm:f>
              <xm:sqref>I75</xm:sqref>
            </x14:sparkline>
            <x14:sparkline>
              <xm:f>'SPERT® Lognormal (Multi-row)'!HQ76:PI76</xm:f>
              <xm:sqref>I76</xm:sqref>
            </x14:sparkline>
            <x14:sparkline>
              <xm:f>'SPERT® Lognormal (Multi-row)'!HQ77:PI77</xm:f>
              <xm:sqref>I77</xm:sqref>
            </x14:sparkline>
            <x14:sparkline>
              <xm:f>'SPERT® Lognormal (Multi-row)'!HQ78:PI78</xm:f>
              <xm:sqref>I78</xm:sqref>
            </x14:sparkline>
            <x14:sparkline>
              <xm:f>'SPERT® Lognormal (Multi-row)'!HQ79:PI79</xm:f>
              <xm:sqref>I79</xm:sqref>
            </x14:sparkline>
            <x14:sparkline>
              <xm:f>'SPERT® Lognormal (Multi-row)'!HQ80:PI80</xm:f>
              <xm:sqref>I80</xm:sqref>
            </x14:sparkline>
            <x14:sparkline>
              <xm:f>'SPERT® Lognormal (Multi-row)'!HQ81:PI81</xm:f>
              <xm:sqref>I81</xm:sqref>
            </x14:sparkline>
            <x14:sparkline>
              <xm:f>'SPERT® Lognormal (Multi-row)'!HQ82:PI82</xm:f>
              <xm:sqref>I82</xm:sqref>
            </x14:sparkline>
            <x14:sparkline>
              <xm:f>'SPERT® Lognormal (Multi-row)'!HQ83:PI83</xm:f>
              <xm:sqref>I83</xm:sqref>
            </x14:sparkline>
            <x14:sparkline>
              <xm:f>'SPERT® Lognormal (Multi-row)'!HQ84:PI84</xm:f>
              <xm:sqref>I84</xm:sqref>
            </x14:sparkline>
            <x14:sparkline>
              <xm:f>'SPERT® Lognormal (Multi-row)'!HQ85:PI85</xm:f>
              <xm:sqref>I85</xm:sqref>
            </x14:sparkline>
            <x14:sparkline>
              <xm:f>'SPERT® Lognormal (Multi-row)'!HQ86:PI86</xm:f>
              <xm:sqref>I86</xm:sqref>
            </x14:sparkline>
            <x14:sparkline>
              <xm:f>'SPERT® Lognormal (Multi-row)'!HQ87:PI87</xm:f>
              <xm:sqref>I87</xm:sqref>
            </x14:sparkline>
            <x14:sparkline>
              <xm:f>'SPERT® Lognormal (Multi-row)'!HQ88:PI88</xm:f>
              <xm:sqref>I88</xm:sqref>
            </x14:sparkline>
            <x14:sparkline>
              <xm:f>'SPERT® Lognormal (Multi-row)'!HQ89:PI89</xm:f>
              <xm:sqref>I89</xm:sqref>
            </x14:sparkline>
            <x14:sparkline>
              <xm:f>'SPERT® Lognormal (Multi-row)'!HQ90:PI90</xm:f>
              <xm:sqref>I90</xm:sqref>
            </x14:sparkline>
            <x14:sparkline>
              <xm:f>'SPERT® Lognormal (Multi-row)'!HQ91:PI91</xm:f>
              <xm:sqref>I91</xm:sqref>
            </x14:sparkline>
            <x14:sparkline>
              <xm:f>'SPERT® Lognormal (Multi-row)'!HQ92:PI92</xm:f>
              <xm:sqref>I92</xm:sqref>
            </x14:sparkline>
            <x14:sparkline>
              <xm:f>'SPERT® Lognormal (Multi-row)'!HQ93:PI93</xm:f>
              <xm:sqref>I93</xm:sqref>
            </x14:sparkline>
            <x14:sparkline>
              <xm:f>'SPERT® Lognormal (Multi-row)'!HQ94:PI94</xm:f>
              <xm:sqref>I94</xm:sqref>
            </x14:sparkline>
            <x14:sparkline>
              <xm:f>'SPERT® Lognormal (Multi-row)'!HQ95:PI95</xm:f>
              <xm:sqref>I95</xm:sqref>
            </x14:sparkline>
            <x14:sparkline>
              <xm:f>'SPERT® Lognormal (Multi-row)'!HQ96:PI96</xm:f>
              <xm:sqref>I96</xm:sqref>
            </x14:sparkline>
            <x14:sparkline>
              <xm:f>'SPERT® Lognormal (Multi-row)'!HQ97:PI97</xm:f>
              <xm:sqref>I97</xm:sqref>
            </x14:sparkline>
            <x14:sparkline>
              <xm:f>'SPERT® Lognormal (Multi-row)'!HQ98:PI98</xm:f>
              <xm:sqref>I98</xm:sqref>
            </x14:sparkline>
            <x14:sparkline>
              <xm:f>'SPERT® Lognormal (Multi-row)'!HQ99:PI99</xm:f>
              <xm:sqref>I99</xm:sqref>
            </x14:sparkline>
            <x14:sparkline>
              <xm:f>'SPERT® Lognormal (Multi-row)'!HQ100:PI100</xm:f>
              <xm:sqref>I100</xm:sqref>
            </x14:sparkline>
            <x14:sparkline>
              <xm:f>'SPERT® Lognormal (Multi-row)'!HQ101:PI101</xm:f>
              <xm:sqref>I101</xm:sqref>
            </x14:sparkline>
            <x14:sparkline>
              <xm:f>'SPERT® Lognormal (Multi-row)'!HQ102:PI102</xm:f>
              <xm:sqref>I102</xm:sqref>
            </x14:sparkline>
            <x14:sparkline>
              <xm:f>'SPERT® Lognormal (Multi-row)'!HQ103:PI103</xm:f>
              <xm:sqref>I103</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U343"/>
  <sheetViews>
    <sheetView showGridLines="0" workbookViewId="0">
      <selection activeCell="B3" sqref="B3"/>
    </sheetView>
  </sheetViews>
  <sheetFormatPr defaultRowHeight="14.25" x14ac:dyDescent="0.45"/>
  <cols>
    <col min="1" max="1" width="5.73046875" style="1" customWidth="1"/>
    <col min="2" max="2" width="7.73046875" style="1" customWidth="1"/>
    <col min="3" max="3" width="10.73046875" style="1" customWidth="1"/>
    <col min="4" max="7" width="10.73046875" customWidth="1"/>
    <col min="8" max="8" width="7.73046875" customWidth="1"/>
    <col min="9" max="10" width="4.73046875" style="1" customWidth="1"/>
    <col min="11" max="11" width="10.73046875" customWidth="1"/>
    <col min="12" max="12" width="25.73046875" style="1" customWidth="1"/>
    <col min="13" max="13" width="7.73046875" style="1" customWidth="1"/>
    <col min="14" max="15" width="8.73046875" customWidth="1"/>
    <col min="16" max="16" width="13.53125" hidden="1" customWidth="1"/>
    <col min="17" max="24" width="10.73046875" customWidth="1"/>
    <col min="26" max="127" width="9.1328125" hidden="1" customWidth="1"/>
    <col min="128" max="128" width="12" hidden="1" customWidth="1"/>
    <col min="129" max="228" width="9.1328125" hidden="1" customWidth="1"/>
  </cols>
  <sheetData>
    <row r="1" spans="1:229" ht="24" customHeight="1" x14ac:dyDescent="0.45">
      <c r="A1" s="50"/>
      <c r="B1" s="50" t="s">
        <v>833</v>
      </c>
      <c r="C1" s="50"/>
      <c r="E1" s="5"/>
      <c r="F1" s="5"/>
      <c r="G1" s="5"/>
      <c r="H1" s="5"/>
      <c r="I1" s="2"/>
      <c r="J1" s="2"/>
      <c r="K1" s="5"/>
      <c r="L1" s="2"/>
      <c r="M1" s="2"/>
      <c r="N1" s="5"/>
      <c r="O1" s="5"/>
      <c r="P1" s="5"/>
      <c r="Q1" s="399" t="s">
        <v>43</v>
      </c>
      <c r="R1" s="400"/>
      <c r="S1" s="415" t="str">
        <f>VLOOKUP(Q1,VLookups!A27:C28,3,FALSE)</f>
        <v>Show the likelihood that the SPERT estimates will be EQUAL TO or GREATER THAN an uncertainty</v>
      </c>
      <c r="T1" s="415"/>
      <c r="U1" s="415"/>
      <c r="V1" s="415"/>
      <c r="W1" s="415"/>
      <c r="X1" s="415"/>
      <c r="Y1" s="5"/>
    </row>
    <row r="2" spans="1:229" ht="15" customHeight="1" x14ac:dyDescent="0.45">
      <c r="A2" s="2"/>
      <c r="C2" s="2"/>
      <c r="D2" s="48">
        <v>-0.5</v>
      </c>
      <c r="E2" s="107" t="s">
        <v>62</v>
      </c>
      <c r="F2" s="87">
        <v>1</v>
      </c>
      <c r="G2" s="2"/>
      <c r="I2" s="24"/>
      <c r="J2" s="24"/>
      <c r="K2" s="23"/>
      <c r="L2" s="24"/>
      <c r="M2" s="24"/>
      <c r="N2" s="5"/>
      <c r="O2" s="5"/>
      <c r="P2" s="5"/>
      <c r="Q2" s="412" t="s">
        <v>40</v>
      </c>
      <c r="R2" s="412" t="s">
        <v>41</v>
      </c>
      <c r="S2" s="409" t="s">
        <v>31</v>
      </c>
      <c r="T2" s="410"/>
      <c r="U2" s="410"/>
      <c r="V2" s="410"/>
      <c r="W2" s="410"/>
      <c r="X2" s="411"/>
      <c r="Y2" s="5"/>
      <c r="Z2" s="144" t="s">
        <v>111</v>
      </c>
    </row>
    <row r="3" spans="1:229" x14ac:dyDescent="0.45">
      <c r="A3" s="91" t="s">
        <v>5</v>
      </c>
      <c r="B3" s="109" t="s">
        <v>64</v>
      </c>
      <c r="C3" s="109" t="s">
        <v>66</v>
      </c>
      <c r="D3" s="104" t="s">
        <v>24</v>
      </c>
      <c r="E3" s="105" t="s">
        <v>6</v>
      </c>
      <c r="F3" s="106" t="s">
        <v>25</v>
      </c>
      <c r="G3" s="109" t="s">
        <v>67</v>
      </c>
      <c r="H3" s="109" t="s">
        <v>65</v>
      </c>
      <c r="I3" s="90"/>
      <c r="J3" s="53"/>
      <c r="K3" s="53" t="s">
        <v>39</v>
      </c>
      <c r="L3" s="53" t="s">
        <v>9</v>
      </c>
      <c r="M3" s="53" t="s">
        <v>108</v>
      </c>
      <c r="N3" s="53" t="s">
        <v>682</v>
      </c>
      <c r="O3" s="53" t="s">
        <v>38</v>
      </c>
      <c r="P3" s="53" t="s">
        <v>51</v>
      </c>
      <c r="Q3" s="413"/>
      <c r="R3" s="413"/>
      <c r="S3" s="86">
        <v>0.1</v>
      </c>
      <c r="T3" s="49">
        <v>0.9</v>
      </c>
      <c r="U3" s="49">
        <v>0.85</v>
      </c>
      <c r="V3" s="49">
        <v>0.8</v>
      </c>
      <c r="W3" s="49">
        <v>0.75</v>
      </c>
      <c r="X3" s="49">
        <v>0.7</v>
      </c>
      <c r="Y3" s="5"/>
      <c r="Z3" s="144" t="s">
        <v>112</v>
      </c>
      <c r="DX3" s="144" t="s">
        <v>109</v>
      </c>
      <c r="HU3" s="147" t="s">
        <v>141</v>
      </c>
    </row>
    <row r="4" spans="1:229" x14ac:dyDescent="0.45">
      <c r="A4" s="4">
        <v>1</v>
      </c>
      <c r="B4" s="101"/>
      <c r="C4" s="102"/>
      <c r="D4" s="108">
        <f>IF(ISBLANK(E4),"",IF(NOT(ISBLANK(C4)),C4,IF(NOT(ISBLANK(B4)),E4*(1+B4),E4*(1+$D$2))))</f>
        <v>60</v>
      </c>
      <c r="E4" s="81">
        <v>120</v>
      </c>
      <c r="F4" s="108">
        <f>IF(ISBLANK(E4),"",IF(NOT(ISBLANK(G4)),G4,IF(NOT(ISBLANK(H4)),E4*(1+H4),E4*(1+$F$2))))</f>
        <v>240</v>
      </c>
      <c r="G4" s="102"/>
      <c r="H4" s="100"/>
      <c r="I4" s="32">
        <f t="shared" ref="I4:I67" si="0">IF(OR(ISBLANK(E4),ISBLANK(F4),ISBLANK(D4)),"",IF(AND(D4&gt;0,E4&gt;0,F4&gt;0),IF(E4&gt;D4,IF(F4&gt;E4,1,-1),-1)))</f>
        <v>1</v>
      </c>
      <c r="J4" s="32">
        <f t="shared" ref="J4:J67" si="1">IF(OR(ISBLANK(D4),ISBLANK(E4),ISBLANK(F4)),"",IFERROR(MIN(E4-D4,F4-E4)/MAX(E4-D4,F4-E4),""))</f>
        <v>0.5</v>
      </c>
      <c r="K4" s="65">
        <f>IF(AND(D4&gt;0,E4&gt;0,F4&gt;0),(D4+(4*E4)+F4)/6,"")</f>
        <v>130</v>
      </c>
      <c r="L4" s="21" t="s">
        <v>10</v>
      </c>
      <c r="M4" s="53"/>
      <c r="N4" s="237"/>
      <c r="O4" s="66">
        <f>IF(AND(D4&gt;0,E4&gt;0,F4&gt;0),IF(ISBLANK(N4),IF(ISBLANK(L4),"",(F4-D4)*VLOOKUP(L4,VLookups!$A$4:$B$13,2,FALSE)),N4),"")</f>
        <v>181.8</v>
      </c>
      <c r="P4" s="67">
        <f t="shared" ref="P4:P35" si="2">IF(O4="","",O4^2)</f>
        <v>33051.240000000005</v>
      </c>
      <c r="Q4" s="81">
        <v>150</v>
      </c>
      <c r="R4" s="230">
        <f>IF(AND(Q4&gt;0,E4&gt;0,NOT(O4="")),ABS(VLOOKUP($Q$1,VLookups!$A$27:$B$28,2,FALSE)-_xlfn.NORM.DIST(Q4,K4,O4,TRUE)),"")</f>
        <v>0.54379967487153691</v>
      </c>
      <c r="S4" s="80">
        <f>IF(AND($D4&gt;0,$E4&gt;0,$F4&gt;0,NOT(ISBLANK($L4))),_xlfn.NORM.INV(ABS(VLOOKUP($Q$1,VLookups!$A$27:$B$28,2,FALSE)-S$3),$K4,$O4),"")</f>
        <v>-102.98607461600841</v>
      </c>
      <c r="T4" s="79">
        <f>IF(AND($D4&gt;0,$E4&gt;0,$F4&gt;0,NOT(ISBLANK($L4))),_xlfn.NORM.INV(ABS(VLOOKUP($Q$1,VLookups!$A$27:$B$28,2,FALSE)-T$3),$K4,$O4),"")</f>
        <v>362.98607461600841</v>
      </c>
      <c r="U4" s="80">
        <f>IF(AND($D4&gt;0,$E4&gt;0,$F4&gt;0,NOT(ISBLANK($L4))),_xlfn.NORM.INV(ABS(VLOOKUP($Q$1,VLookups!$A$27:$B$28,2,FALSE)-U$3),$K4,$O4),"")</f>
        <v>318.423590209971</v>
      </c>
      <c r="V4" s="79">
        <f>IF(AND($D4&gt;0,$E4&gt;0,$F4&gt;0,NOT(ISBLANK($L4))),_xlfn.NORM.INV(ABS(VLOOKUP($Q$1,VLookups!$A$27:$B$28,2,FALSE)-V$3),$K4,$O4),"")</f>
        <v>283.00674026355591</v>
      </c>
      <c r="W4" s="80">
        <f>IF(AND($D4&gt;0,$E4&gt;0,$F4&gt;0,NOT(ISBLANK($L4))),_xlfn.NORM.INV(ABS(VLOOKUP($Q$1,VLookups!$A$27:$B$28,2,FALSE)-W$3),$K4,$O4),"")</f>
        <v>252.6222365856477</v>
      </c>
      <c r="X4" s="79">
        <f>IF(AND($D4&gt;0,$E4&gt;0,$F4&gt;0,NOT(ISBLANK($L4))),_xlfn.NORM.INV(ABS(VLOOKUP($Q$1,VLookups!$A$27:$B$28,2,FALSE)-X$3),$K4,$O4),"")</f>
        <v>225.33601321032182</v>
      </c>
      <c r="Y4" s="5"/>
      <c r="Z4" s="145">
        <f>IF(AND(D4&gt;0,E4&gt;0,F4&gt;0),ABS(F4-D4)/60,"")</f>
        <v>3</v>
      </c>
      <c r="AA4" s="46">
        <f>IF(ISNONTEXT($Z4),AB4-$Z4,"")</f>
        <v>0</v>
      </c>
      <c r="AB4" s="46">
        <f t="shared" ref="AB4:AT4" si="3">IF(ISNONTEXT($Z4),AC4-$Z4,"")</f>
        <v>3</v>
      </c>
      <c r="AC4" s="46">
        <f t="shared" si="3"/>
        <v>6</v>
      </c>
      <c r="AD4" s="46">
        <f t="shared" si="3"/>
        <v>9</v>
      </c>
      <c r="AE4" s="46">
        <f t="shared" si="3"/>
        <v>12</v>
      </c>
      <c r="AF4" s="46">
        <f t="shared" si="3"/>
        <v>15</v>
      </c>
      <c r="AG4" s="46">
        <f t="shared" si="3"/>
        <v>18</v>
      </c>
      <c r="AH4" s="46">
        <f t="shared" si="3"/>
        <v>21</v>
      </c>
      <c r="AI4" s="46">
        <f t="shared" si="3"/>
        <v>24</v>
      </c>
      <c r="AJ4" s="46">
        <f t="shared" si="3"/>
        <v>27</v>
      </c>
      <c r="AK4" s="46">
        <f t="shared" si="3"/>
        <v>30</v>
      </c>
      <c r="AL4" s="46">
        <f t="shared" si="3"/>
        <v>33</v>
      </c>
      <c r="AM4" s="46">
        <f t="shared" si="3"/>
        <v>36</v>
      </c>
      <c r="AN4" s="46">
        <f t="shared" si="3"/>
        <v>39</v>
      </c>
      <c r="AO4" s="46">
        <f t="shared" si="3"/>
        <v>42</v>
      </c>
      <c r="AP4" s="46">
        <f t="shared" si="3"/>
        <v>45</v>
      </c>
      <c r="AQ4" s="46">
        <f t="shared" si="3"/>
        <v>48</v>
      </c>
      <c r="AR4" s="46">
        <f t="shared" si="3"/>
        <v>51</v>
      </c>
      <c r="AS4" s="46">
        <f t="shared" si="3"/>
        <v>54</v>
      </c>
      <c r="AT4" s="46">
        <f t="shared" si="3"/>
        <v>57</v>
      </c>
      <c r="AU4" s="46">
        <f>IF(ISNONTEXT($Z4),$D4,"")</f>
        <v>60</v>
      </c>
      <c r="AV4" s="46">
        <f>IF(ISNONTEXT($Z4),AU4+$Z4,"")</f>
        <v>63</v>
      </c>
      <c r="AW4" s="46">
        <f t="shared" ref="AW4:DH4" si="4">IF(ISNONTEXT($Z4),AV4+$Z4,"")</f>
        <v>66</v>
      </c>
      <c r="AX4" s="46">
        <f t="shared" si="4"/>
        <v>69</v>
      </c>
      <c r="AY4" s="46">
        <f t="shared" si="4"/>
        <v>72</v>
      </c>
      <c r="AZ4" s="46">
        <f t="shared" si="4"/>
        <v>75</v>
      </c>
      <c r="BA4" s="46">
        <f t="shared" si="4"/>
        <v>78</v>
      </c>
      <c r="BB4" s="46">
        <f t="shared" si="4"/>
        <v>81</v>
      </c>
      <c r="BC4" s="46">
        <f t="shared" si="4"/>
        <v>84</v>
      </c>
      <c r="BD4" s="46">
        <f t="shared" si="4"/>
        <v>87</v>
      </c>
      <c r="BE4" s="46">
        <f t="shared" si="4"/>
        <v>90</v>
      </c>
      <c r="BF4" s="46">
        <f t="shared" si="4"/>
        <v>93</v>
      </c>
      <c r="BG4" s="46">
        <f t="shared" si="4"/>
        <v>96</v>
      </c>
      <c r="BH4" s="46">
        <f t="shared" si="4"/>
        <v>99</v>
      </c>
      <c r="BI4" s="46">
        <f t="shared" si="4"/>
        <v>102</v>
      </c>
      <c r="BJ4" s="46">
        <f t="shared" si="4"/>
        <v>105</v>
      </c>
      <c r="BK4" s="46">
        <f t="shared" si="4"/>
        <v>108</v>
      </c>
      <c r="BL4" s="46">
        <f t="shared" si="4"/>
        <v>111</v>
      </c>
      <c r="BM4" s="46">
        <f t="shared" si="4"/>
        <v>114</v>
      </c>
      <c r="BN4" s="46">
        <f t="shared" si="4"/>
        <v>117</v>
      </c>
      <c r="BO4" s="46">
        <f t="shared" si="4"/>
        <v>120</v>
      </c>
      <c r="BP4" s="46">
        <f t="shared" si="4"/>
        <v>123</v>
      </c>
      <c r="BQ4" s="46">
        <f t="shared" si="4"/>
        <v>126</v>
      </c>
      <c r="BR4" s="46">
        <f t="shared" si="4"/>
        <v>129</v>
      </c>
      <c r="BS4" s="46">
        <f t="shared" si="4"/>
        <v>132</v>
      </c>
      <c r="BT4" s="46">
        <f t="shared" si="4"/>
        <v>135</v>
      </c>
      <c r="BU4" s="46">
        <f t="shared" si="4"/>
        <v>138</v>
      </c>
      <c r="BV4" s="46">
        <f t="shared" si="4"/>
        <v>141</v>
      </c>
      <c r="BW4" s="46">
        <f t="shared" si="4"/>
        <v>144</v>
      </c>
      <c r="BX4" s="46">
        <f t="shared" si="4"/>
        <v>147</v>
      </c>
      <c r="BY4" s="46">
        <f t="shared" si="4"/>
        <v>150</v>
      </c>
      <c r="BZ4" s="46">
        <f t="shared" si="4"/>
        <v>153</v>
      </c>
      <c r="CA4" s="46">
        <f t="shared" si="4"/>
        <v>156</v>
      </c>
      <c r="CB4" s="46">
        <f t="shared" si="4"/>
        <v>159</v>
      </c>
      <c r="CC4" s="46">
        <f t="shared" si="4"/>
        <v>162</v>
      </c>
      <c r="CD4" s="46">
        <f t="shared" si="4"/>
        <v>165</v>
      </c>
      <c r="CE4" s="46">
        <f t="shared" si="4"/>
        <v>168</v>
      </c>
      <c r="CF4" s="46">
        <f t="shared" si="4"/>
        <v>171</v>
      </c>
      <c r="CG4" s="46">
        <f t="shared" si="4"/>
        <v>174</v>
      </c>
      <c r="CH4" s="46">
        <f t="shared" si="4"/>
        <v>177</v>
      </c>
      <c r="CI4" s="46">
        <f t="shared" si="4"/>
        <v>180</v>
      </c>
      <c r="CJ4" s="46">
        <f t="shared" si="4"/>
        <v>183</v>
      </c>
      <c r="CK4" s="46">
        <f t="shared" si="4"/>
        <v>186</v>
      </c>
      <c r="CL4" s="46">
        <f t="shared" si="4"/>
        <v>189</v>
      </c>
      <c r="CM4" s="46">
        <f t="shared" si="4"/>
        <v>192</v>
      </c>
      <c r="CN4" s="46">
        <f t="shared" si="4"/>
        <v>195</v>
      </c>
      <c r="CO4" s="46">
        <f t="shared" si="4"/>
        <v>198</v>
      </c>
      <c r="CP4" s="46">
        <f t="shared" si="4"/>
        <v>201</v>
      </c>
      <c r="CQ4" s="46">
        <f t="shared" si="4"/>
        <v>204</v>
      </c>
      <c r="CR4" s="46">
        <f t="shared" si="4"/>
        <v>207</v>
      </c>
      <c r="CS4" s="46">
        <f t="shared" si="4"/>
        <v>210</v>
      </c>
      <c r="CT4" s="46">
        <f t="shared" si="4"/>
        <v>213</v>
      </c>
      <c r="CU4" s="46">
        <f t="shared" si="4"/>
        <v>216</v>
      </c>
      <c r="CV4" s="46">
        <f t="shared" si="4"/>
        <v>219</v>
      </c>
      <c r="CW4" s="46">
        <f t="shared" si="4"/>
        <v>222</v>
      </c>
      <c r="CX4" s="46">
        <f t="shared" si="4"/>
        <v>225</v>
      </c>
      <c r="CY4" s="46">
        <f t="shared" si="4"/>
        <v>228</v>
      </c>
      <c r="CZ4" s="46">
        <f t="shared" si="4"/>
        <v>231</v>
      </c>
      <c r="DA4" s="46">
        <f t="shared" si="4"/>
        <v>234</v>
      </c>
      <c r="DB4" s="46">
        <f t="shared" si="4"/>
        <v>237</v>
      </c>
      <c r="DC4" s="46">
        <f t="shared" si="4"/>
        <v>240</v>
      </c>
      <c r="DD4" s="46">
        <f t="shared" si="4"/>
        <v>243</v>
      </c>
      <c r="DE4" s="46">
        <f t="shared" si="4"/>
        <v>246</v>
      </c>
      <c r="DF4" s="46">
        <f t="shared" si="4"/>
        <v>249</v>
      </c>
      <c r="DG4" s="46">
        <f t="shared" si="4"/>
        <v>252</v>
      </c>
      <c r="DH4" s="46">
        <f t="shared" si="4"/>
        <v>255</v>
      </c>
      <c r="DI4" s="46">
        <f t="shared" ref="DI4:DW4" si="5">IF(ISNONTEXT($Z4),DH4+$Z4,"")</f>
        <v>258</v>
      </c>
      <c r="DJ4" s="46">
        <f t="shared" si="5"/>
        <v>261</v>
      </c>
      <c r="DK4" s="46">
        <f t="shared" si="5"/>
        <v>264</v>
      </c>
      <c r="DL4" s="46">
        <f t="shared" si="5"/>
        <v>267</v>
      </c>
      <c r="DM4" s="46">
        <f t="shared" si="5"/>
        <v>270</v>
      </c>
      <c r="DN4" s="46">
        <f t="shared" si="5"/>
        <v>273</v>
      </c>
      <c r="DO4" s="46">
        <f t="shared" si="5"/>
        <v>276</v>
      </c>
      <c r="DP4" s="46">
        <f t="shared" si="5"/>
        <v>279</v>
      </c>
      <c r="DQ4" s="46">
        <f t="shared" si="5"/>
        <v>282</v>
      </c>
      <c r="DR4" s="46">
        <f t="shared" si="5"/>
        <v>285</v>
      </c>
      <c r="DS4" s="46">
        <f t="shared" si="5"/>
        <v>288</v>
      </c>
      <c r="DT4" s="46">
        <f t="shared" si="5"/>
        <v>291</v>
      </c>
      <c r="DU4" s="46">
        <f t="shared" si="5"/>
        <v>294</v>
      </c>
      <c r="DV4" s="46">
        <f t="shared" si="5"/>
        <v>297</v>
      </c>
      <c r="DW4" s="46">
        <f t="shared" si="5"/>
        <v>300</v>
      </c>
      <c r="DX4" s="146">
        <f t="shared" ref="DX4:DX35" si="6">IF(ISNONTEXT($O4),_xlfn.NORM.DIST(AA4,$K4,$O4,FALSE),NA())</f>
        <v>1.6993501849899225E-3</v>
      </c>
      <c r="DY4" s="146">
        <f t="shared" ref="DY4:DY35" si="7">IF(ISNONTEXT($O4),_xlfn.NORM.DIST(AB4,$K4,$O4,FALSE),NA())</f>
        <v>1.7192869509853154E-3</v>
      </c>
      <c r="DZ4" s="146">
        <f t="shared" ref="DZ4:DZ35" si="8">IF(ISNONTEXT($O4),_xlfn.NORM.DIST(AC4,$K4,$O4,FALSE),NA())</f>
        <v>1.7389840174185816E-3</v>
      </c>
      <c r="EA4" s="146">
        <f t="shared" ref="EA4:EA35" si="9">IF(ISNONTEXT($O4),_xlfn.NORM.DIST(AD4,$K4,$O4,FALSE),NA())</f>
        <v>1.7584278509864672E-3</v>
      </c>
      <c r="EB4" s="146">
        <f t="shared" ref="EB4:EB35" si="10">IF(ISNONTEXT($O4),_xlfn.NORM.DIST(AE4,$K4,$O4,FALSE),NA())</f>
        <v>1.7776049732198076E-3</v>
      </c>
      <c r="EC4" s="146">
        <f t="shared" ref="EC4:EC35" si="11">IF(ISNONTEXT($O4),_xlfn.NORM.DIST(AF4,$K4,$O4,FALSE),NA())</f>
        <v>1.7965019758564705E-3</v>
      </c>
      <c r="ED4" s="146">
        <f t="shared" ref="ED4:ED35" si="12">IF(ISNONTEXT($O4),_xlfn.NORM.DIST(AG4,$K4,$O4,FALSE),NA())</f>
        <v>1.8151055362879563E-3</v>
      </c>
      <c r="EE4" s="146">
        <f t="shared" ref="EE4:EE35" si="13">IF(ISNONTEXT($O4),_xlfn.NORM.DIST(AH4,$K4,$O4,FALSE),NA())</f>
        <v>1.8334024330550983E-3</v>
      </c>
      <c r="EF4" s="146">
        <f t="shared" ref="EF4:EF35" si="14">IF(ISNONTEXT($O4),_xlfn.NORM.DIST(AI4,$K4,$O4,FALSE),NA())</f>
        <v>1.8513795613679352E-3</v>
      </c>
      <c r="EG4" s="146">
        <f t="shared" ref="EG4:EG35" si="15">IF(ISNONTEXT($O4),_xlfn.NORM.DIST(AJ4,$K4,$O4,FALSE),NA())</f>
        <v>1.8690239486245264E-3</v>
      </c>
      <c r="EH4" s="146">
        <f t="shared" ref="EH4:EH35" si="16">IF(ISNONTEXT($O4),_xlfn.NORM.DIST(AK4,$K4,$O4,FALSE),NA())</f>
        <v>1.8863227699032308E-3</v>
      </c>
      <c r="EI4" s="146">
        <f t="shared" ref="EI4:EI35" si="17">IF(ISNONTEXT($O4),_xlfn.NORM.DIST(AL4,$K4,$O4,FALSE),NA())</f>
        <v>1.9032633634027494E-3</v>
      </c>
      <c r="EJ4" s="146">
        <f t="shared" ref="EJ4:EJ35" si="18">IF(ISNONTEXT($O4),_xlfn.NORM.DIST(AM4,$K4,$O4,FALSE),NA())</f>
        <v>1.9198332458041057E-3</v>
      </c>
      <c r="EK4" s="146">
        <f t="shared" ref="EK4:EK35" si="19">IF(ISNONTEXT($O4),_xlfn.NORM.DIST(AN4,$K4,$O4,FALSE),NA())</f>
        <v>1.9360201275286297E-3</v>
      </c>
      <c r="EL4" s="146">
        <f t="shared" ref="EL4:EL35" si="20">IF(ISNONTEXT($O4),_xlfn.NORM.DIST(AO4,$K4,$O4,FALSE),NA())</f>
        <v>1.9518119278659765E-3</v>
      </c>
      <c r="EM4" s="146">
        <f t="shared" ref="EM4:EM35" si="21">IF(ISNONTEXT($O4),_xlfn.NORM.DIST(AP4,$K4,$O4,FALSE),NA())</f>
        <v>1.9671967899462343E-3</v>
      </c>
      <c r="EN4" s="146">
        <f t="shared" ref="EN4:EN35" si="22">IF(ISNONTEXT($O4),_xlfn.NORM.DIST(AQ4,$K4,$O4,FALSE),NA())</f>
        <v>1.982163095530252E-3</v>
      </c>
      <c r="EO4" s="146">
        <f t="shared" ref="EO4:EO35" si="23">IF(ISNONTEXT($O4),_xlfn.NORM.DIST(AR4,$K4,$O4,FALSE),NA())</f>
        <v>1.9966994795924389E-3</v>
      </c>
      <c r="EP4" s="146">
        <f t="shared" ref="EP4:EP35" si="24">IF(ISNONTEXT($O4),_xlfn.NORM.DIST(AS4,$K4,$O4,FALSE),NA())</f>
        <v>2.0107948446705026E-3</v>
      </c>
      <c r="EQ4" s="146">
        <f t="shared" ref="EQ4:EQ35" si="25">IF(ISNONTEXT($O4),_xlfn.NORM.DIST(AT4,$K4,$O4,FALSE),NA())</f>
        <v>2.024438374956809E-3</v>
      </c>
      <c r="ER4" s="146">
        <f t="shared" ref="ER4:ER35" si="26">IF(ISNONTEXT($O4),_xlfn.NORM.DIST(AU4,$K4,$O4,FALSE),NA())</f>
        <v>2.0376195501063828E-3</v>
      </c>
      <c r="ES4" s="146">
        <f t="shared" ref="ES4:ES35" si="27">IF(ISNONTEXT($O4),_xlfn.NORM.DIST(AV4,$K4,$O4,FALSE),NA())</f>
        <v>2.0503281587369096E-3</v>
      </c>
      <c r="ET4" s="146">
        <f t="shared" ref="ET4:ET35" si="28">IF(ISNONTEXT($O4),_xlfn.NORM.DIST(AW4,$K4,$O4,FALSE),NA())</f>
        <v>2.0625543115965223E-3</v>
      </c>
      <c r="EU4" s="146">
        <f t="shared" ref="EU4:EU35" si="29">IF(ISNONTEXT($O4),_xlfn.NORM.DIST(AX4,$K4,$O4,FALSE),NA())</f>
        <v>2.0742884543756422E-3</v>
      </c>
      <c r="EV4" s="146">
        <f t="shared" ref="EV4:EV35" si="30">IF(ISNONTEXT($O4),_xlfn.NORM.DIST(AY4,$K4,$O4,FALSE),NA())</f>
        <v>2.0855213801396484E-3</v>
      </c>
      <c r="EW4" s="146">
        <f t="shared" ref="EW4:EW35" si="31">IF(ISNONTEXT($O4),_xlfn.NORM.DIST(AZ4,$K4,$O4,FALSE),NA())</f>
        <v>2.0962442413597635E-3</v>
      </c>
      <c r="EX4" s="146">
        <f t="shared" ref="EX4:EX35" si="32">IF(ISNONTEXT($O4),_xlfn.NORM.DIST(BA4,$K4,$O4,FALSE),NA())</f>
        <v>2.1064485615201528E-3</v>
      </c>
      <c r="EY4" s="146">
        <f t="shared" ref="EY4:EY35" si="33">IF(ISNONTEXT($O4),_xlfn.NORM.DIST(BB4,$K4,$O4,FALSE),NA())</f>
        <v>2.1161262462799338E-3</v>
      </c>
      <c r="EZ4" s="146">
        <f t="shared" ref="EZ4:EZ35" si="34">IF(ISNONTEXT($O4),_xlfn.NORM.DIST(BC4,$K4,$O4,FALSE),NA())</f>
        <v>2.1252695941695351E-3</v>
      </c>
      <c r="FA4" s="146">
        <f t="shared" ref="FA4:FA35" si="35">IF(ISNONTEXT($O4),_xlfn.NORM.DIST(BD4,$K4,$O4,FALSE),NA())</f>
        <v>2.1338713068016226E-3</v>
      </c>
      <c r="FB4" s="146">
        <f t="shared" ref="FB4:FB35" si="36">IF(ISNONTEXT($O4),_xlfn.NORM.DIST(BE4,$K4,$O4,FALSE),NA())</f>
        <v>2.1419244985776413E-3</v>
      </c>
      <c r="FC4" s="146">
        <f t="shared" ref="FC4:FC35" si="37">IF(ISNONTEXT($O4),_xlfn.NORM.DIST(BF4,$K4,$O4,FALSE),NA())</f>
        <v>2.1494227058719141E-3</v>
      </c>
      <c r="FD4" s="146">
        <f t="shared" ref="FD4:FD35" si="38">IF(ISNONTEXT($O4),_xlfn.NORM.DIST(BG4,$K4,$O4,FALSE),NA())</f>
        <v>2.1563598956761453E-3</v>
      </c>
      <c r="FE4" s="146">
        <f t="shared" ref="FE4:FE35" si="39">IF(ISNONTEXT($O4),_xlfn.NORM.DIST(BH4,$K4,$O4,FALSE),NA())</f>
        <v>2.1627304736881519E-3</v>
      </c>
      <c r="FF4" s="146">
        <f t="shared" ref="FF4:FF35" si="40">IF(ISNONTEXT($O4),_xlfn.NORM.DIST(BI4,$K4,$O4,FALSE),NA())</f>
        <v>2.1685292918296375E-3</v>
      </c>
      <c r="FG4" s="146">
        <f t="shared" ref="FG4:FG35" si="41">IF(ISNONTEXT($O4),_xlfn.NORM.DIST(BJ4,$K4,$O4,FALSE),NA())</f>
        <v>2.1737516551788706E-3</v>
      </c>
      <c r="FH4" s="146">
        <f t="shared" ref="FH4:FH35" si="42">IF(ISNONTEXT($O4),_xlfn.NORM.DIST(BK4,$K4,$O4,FALSE),NA())</f>
        <v>2.1783933283052001E-3</v>
      </c>
      <c r="FI4" s="146">
        <f t="shared" ref="FI4:FI35" si="43">IF(ISNONTEXT($O4),_xlfn.NORM.DIST(BL4,$K4,$O4,FALSE),NA())</f>
        <v>2.1824505409934387E-3</v>
      </c>
      <c r="FJ4" s="146">
        <f t="shared" ref="FJ4:FJ35" si="44">IF(ISNONTEXT($O4),_xlfn.NORM.DIST(BM4,$K4,$O4,FALSE),NA())</f>
        <v>2.18591999334729E-3</v>
      </c>
      <c r="FK4" s="146">
        <f t="shared" ref="FK4:FK35" si="45">IF(ISNONTEXT($O4),_xlfn.NORM.DIST(BN4,$K4,$O4,FALSE),NA())</f>
        <v>2.188798860262145E-3</v>
      </c>
      <c r="FL4" s="146">
        <f t="shared" ref="FL4:FL35" si="46">IF(ISNONTEXT($O4),_xlfn.NORM.DIST(BO4,$K4,$O4,FALSE),NA())</f>
        <v>2.1910847952587623E-3</v>
      </c>
      <c r="FM4" s="146">
        <f t="shared" ref="FM4:FM35" si="47">IF(ISNONTEXT($O4),_xlfn.NORM.DIST(BP4,$K4,$O4,FALSE),NA())</f>
        <v>2.1927759336705498E-3</v>
      </c>
      <c r="FN4" s="146">
        <f t="shared" ref="FN4:FN35" si="48">IF(ISNONTEXT($O4),_xlfn.NORM.DIST(BQ4,$K4,$O4,FALSE),NA())</f>
        <v>2.1938708951783903E-3</v>
      </c>
      <c r="FO4" s="146">
        <f t="shared" ref="FO4:FO35" si="49">IF(ISNONTEXT($O4),_xlfn.NORM.DIST(BR4,$K4,$O4,FALSE),NA())</f>
        <v>2.1943687856881759E-3</v>
      </c>
      <c r="FP4" s="146">
        <f t="shared" ref="FP4:FP35" si="50">IF(ISNONTEXT($O4),_xlfn.NORM.DIST(BS4,$K4,$O4,FALSE),NA())</f>
        <v>2.1942691985474931E-3</v>
      </c>
      <c r="FQ4" s="146">
        <f t="shared" ref="FQ4:FQ35" si="51">IF(ISNONTEXT($O4),_xlfn.NORM.DIST(BT4,$K4,$O4,FALSE),NA())</f>
        <v>2.1935722150991295E-3</v>
      </c>
      <c r="FR4" s="146">
        <f t="shared" ref="FR4:FR35" si="52">IF(ISNONTEXT($O4),_xlfn.NORM.DIST(BU4,$K4,$O4,FALSE),NA())</f>
        <v>2.1922784045703457E-3</v>
      </c>
      <c r="FS4" s="146">
        <f t="shared" ref="FS4:FS35" si="53">IF(ISNONTEXT($O4),_xlfn.NORM.DIST(BV4,$K4,$O4,FALSE),NA())</f>
        <v>2.1903888232981351E-3</v>
      </c>
      <c r="FT4" s="146">
        <f t="shared" ref="FT4:FT35" si="54">IF(ISNONTEXT($O4),_xlfn.NORM.DIST(BW4,$K4,$O4,FALSE),NA())</f>
        <v>2.1879050132919326E-3</v>
      </c>
      <c r="FU4" s="146">
        <f t="shared" ref="FU4:FU35" si="55">IF(ISNONTEXT($O4),_xlfn.NORM.DIST(BX4,$K4,$O4,FALSE),NA())</f>
        <v>2.1848290001365255E-3</v>
      </c>
      <c r="FV4" s="146">
        <f t="shared" ref="FV4:FV35" si="56">IF(ISNONTEXT($O4),_xlfn.NORM.DIST(BY4,$K4,$O4,FALSE),NA())</f>
        <v>2.1811632902391438E-3</v>
      </c>
      <c r="FW4" s="146">
        <f t="shared" ref="FW4:FW35" si="57">IF(ISNONTEXT($O4),_xlfn.NORM.DIST(BZ4,$K4,$O4,FALSE),NA())</f>
        <v>2.1769108674259798E-3</v>
      </c>
      <c r="FX4" s="146">
        <f t="shared" ref="FX4:FX35" si="58">IF(ISNONTEXT($O4),_xlfn.NORM.DIST(CA4,$K4,$O4,FALSE),NA())</f>
        <v>2.1720751888945991E-3</v>
      </c>
      <c r="FY4" s="146">
        <f t="shared" ref="FY4:FY35" si="59">IF(ISNONTEXT($O4),_xlfn.NORM.DIST(CB4,$K4,$O4,FALSE),NA())</f>
        <v>2.1666601805299325E-3</v>
      </c>
      <c r="FZ4" s="146">
        <f t="shared" ref="FZ4:FZ35" si="60">IF(ISNONTEXT($O4),_xlfn.NORM.DIST(CC4,$K4,$O4,FALSE),NA())</f>
        <v>2.1606702315927311E-3</v>
      </c>
      <c r="GA4" s="146">
        <f t="shared" ref="GA4:GA35" si="61">IF(ISNONTEXT($O4),_xlfn.NORM.DIST(CD4,$K4,$O4,FALSE),NA())</f>
        <v>2.1541101887905451E-3</v>
      </c>
      <c r="GB4" s="146">
        <f t="shared" ref="GB4:GB35" si="62">IF(ISNONTEXT($O4),_xlfn.NORM.DIST(CE4,$K4,$O4,FALSE),NA())</f>
        <v>2.1469853497424374E-3</v>
      </c>
      <c r="GC4" s="146">
        <f t="shared" ref="GC4:GC35" si="63">IF(ISNONTEXT($O4),_xlfn.NORM.DIST(CF4,$K4,$O4,FALSE),NA())</f>
        <v>2.1393014558497669E-3</v>
      </c>
      <c r="GD4" s="146">
        <f t="shared" ref="GD4:GD35" si="64">IF(ISNONTEXT($O4),_xlfn.NORM.DIST(CG4,$K4,$O4,FALSE),NA())</f>
        <v>2.1310646845864715E-3</v>
      </c>
      <c r="GE4" s="146">
        <f t="shared" ref="GE4:GE35" si="65">IF(ISNONTEXT($O4),_xlfn.NORM.DIST(CH4,$K4,$O4,FALSE),NA())</f>
        <v>2.1222816412233437E-3</v>
      </c>
      <c r="GF4" s="146">
        <f t="shared" ref="GF4:GF35" si="66">IF(ISNONTEXT($O4),_xlfn.NORM.DIST(CI4,$K4,$O4,FALSE),NA())</f>
        <v>2.1129593500018155E-3</v>
      </c>
      <c r="GG4" s="146">
        <f t="shared" ref="GG4:GG35" si="67">IF(ISNONTEXT($O4),_xlfn.NORM.DIST(CJ4,$K4,$O4,FALSE),NA())</f>
        <v>2.1031052447737604E-3</v>
      </c>
      <c r="GH4" s="146">
        <f t="shared" ref="GH4:GH35" si="68">IF(ISNONTEXT($O4),_xlfn.NORM.DIST(CK4,$K4,$O4,FALSE),NA())</f>
        <v>2.0927271591247689E-3</v>
      </c>
      <c r="GI4" s="146">
        <f t="shared" ref="GI4:GI35" si="69">IF(ISNONTEXT($O4),_xlfn.NORM.DIST(CL4,$K4,$O4,FALSE),NA())</f>
        <v>2.0818333159992697E-3</v>
      </c>
      <c r="GJ4" s="146">
        <f t="shared" ref="GJ4:GJ35" si="70">IF(ISNONTEXT($O4),_xlfn.NORM.DIST(CM4,$K4,$O4,FALSE),NA())</f>
        <v>2.0704323168467113E-3</v>
      </c>
      <c r="GK4" s="146">
        <f t="shared" ref="GK4:GK35" si="71">IF(ISNONTEXT($O4),_xlfn.NORM.DIST(CN4,$K4,$O4,FALSE),NA())</f>
        <v>2.0585331303088704E-3</v>
      </c>
      <c r="GL4" s="146">
        <f t="shared" ref="GL4:GL35" si="72">IF(ISNONTEXT($O4),_xlfn.NORM.DIST(CO4,$K4,$O4,FALSE),NA())</f>
        <v>2.0461450804690846E-3</v>
      </c>
      <c r="GM4" s="146">
        <f t="shared" ref="GM4:GM35" si="73">IF(ISNONTEXT($O4),_xlfn.NORM.DIST(CP4,$K4,$O4,FALSE),NA())</f>
        <v>2.033277834684967E-3</v>
      </c>
      <c r="GN4" s="146">
        <f t="shared" ref="GN4:GN35" si="74">IF(ISNONTEXT($O4),_xlfn.NORM.DIST(CQ4,$K4,$O4,FALSE),NA())</f>
        <v>2.0199413910267972E-3</v>
      </c>
      <c r="GO4" s="146">
        <f t="shared" ref="GO4:GO35" si="75">IF(ISNONTEXT($O4),_xlfn.NORM.DIST(CR4,$K4,$O4,FALSE),NA())</f>
        <v>2.0061460653444311E-3</v>
      </c>
      <c r="GP4" s="146">
        <f t="shared" ref="GP4:GP35" si="76">IF(ISNONTEXT($O4),_xlfn.NORM.DIST(CS4,$K4,$O4,FALSE),NA())</f>
        <v>1.9919024779861084E-3</v>
      </c>
      <c r="GQ4" s="146">
        <f t="shared" ref="GQ4:GQ35" si="77">IF(ISNONTEXT($O4),_xlfn.NORM.DIST(CT4,$K4,$O4,FALSE),NA())</f>
        <v>1.9772215401930755E-3</v>
      </c>
      <c r="GR4" s="146">
        <f t="shared" ref="GR4:GR35" si="78">IF(ISNONTEXT($O4),_xlfn.NORM.DIST(CU4,$K4,$O4,FALSE),NA())</f>
        <v>1.9621144401943749E-3</v>
      </c>
      <c r="GS4" s="146">
        <f t="shared" ref="GS4:GS35" si="79">IF(ISNONTEXT($O4),_xlfn.NORM.DIST(CV4,$K4,$O4,FALSE),NA())</f>
        <v>1.9465926290265648E-3</v>
      </c>
      <c r="GT4" s="146">
        <f t="shared" ref="GT4:GT35" si="80">IF(ISNONTEXT($O4),_xlfn.NORM.DIST(CW4,$K4,$O4,FALSE),NA())</f>
        <v>1.9306678061034703E-3</v>
      </c>
      <c r="GU4" s="146">
        <f t="shared" ref="GU4:GU35" si="81">IF(ISNONTEXT($O4),_xlfn.NORM.DIST(CX4,$K4,$O4,FALSE),NA())</f>
        <v>1.914351904561358E-3</v>
      </c>
      <c r="GV4" s="146">
        <f t="shared" ref="GV4:GV35" si="82">IF(ISNONTEXT($O4),_xlfn.NORM.DIST(CY4,$K4,$O4,FALSE),NA())</f>
        <v>1.897657076405149E-3</v>
      </c>
      <c r="GW4" s="146">
        <f t="shared" ref="GW4:GW35" si="83">IF(ISNONTEXT($O4),_xlfn.NORM.DIST(CZ4,$K4,$O4,FALSE),NA())</f>
        <v>1.8805956774814586E-3</v>
      </c>
      <c r="GX4" s="146">
        <f t="shared" ref="GX4:GX35" si="84">IF(ISNONTEXT($O4),_xlfn.NORM.DIST(DA4,$K4,$O4,FALSE),NA())</f>
        <v>1.8631802523043719E-3</v>
      </c>
      <c r="GY4" s="146">
        <f t="shared" ref="GY4:GY35" si="85">IF(ISNONTEXT($O4),_xlfn.NORM.DIST(DB4,$K4,$O4,FALSE),NA())</f>
        <v>1.8454235187599097E-3</v>
      </c>
      <c r="GZ4" s="146">
        <f t="shared" ref="GZ4:GZ35" si="86">IF(ISNONTEXT($O4),_xlfn.NORM.DIST(DC4,$K4,$O4,FALSE),NA())</f>
        <v>1.8273383527151502E-3</v>
      </c>
      <c r="HA4" s="146">
        <f t="shared" ref="HA4:HA35" si="87">IF(ISNONTEXT($O4),_xlfn.NORM.DIST(DD4,$K4,$O4,FALSE),NA())</f>
        <v>1.8089377725579092E-3</v>
      </c>
      <c r="HB4" s="146">
        <f t="shared" ref="HB4:HB35" si="88">IF(ISNONTEXT($O4),_xlfn.NORM.DIST(DE4,$K4,$O4,FALSE),NA())</f>
        <v>1.7902349236927695E-3</v>
      </c>
      <c r="HC4" s="146">
        <f t="shared" ref="HC4:HC35" si="89">IF(ISNONTEXT($O4),_xlfn.NORM.DIST(DF4,$K4,$O4,FALSE),NA())</f>
        <v>1.7712430630190961E-3</v>
      </c>
      <c r="HD4" s="146">
        <f t="shared" ref="HD4:HD35" si="90">IF(ISNONTEXT($O4),_xlfn.NORM.DIST(DG4,$K4,$O4,FALSE),NA())</f>
        <v>1.7519755434164282E-3</v>
      </c>
      <c r="HE4" s="146">
        <f t="shared" ref="HE4:HE35" si="91">IF(ISNONTEXT($O4),_xlfn.NORM.DIST(DH4,$K4,$O4,FALSE),NA())</f>
        <v>1.7324457982623965E-3</v>
      </c>
      <c r="HF4" s="146">
        <f t="shared" ref="HF4:HF35" si="92">IF(ISNONTEXT($O4),_xlfn.NORM.DIST(DI4,$K4,$O4,FALSE),NA())</f>
        <v>1.7126673260079608E-3</v>
      </c>
      <c r="HG4" s="146">
        <f t="shared" ref="HG4:HG35" si="93">IF(ISNONTEXT($O4),_xlfn.NORM.DIST(DJ4,$K4,$O4,FALSE),NA())</f>
        <v>1.6926536748344155E-3</v>
      </c>
      <c r="HH4" s="146">
        <f t="shared" ref="HH4:HH35" si="94">IF(ISNONTEXT($O4),_xlfn.NORM.DIST(DK4,$K4,$O4,FALSE),NA())</f>
        <v>1.6724184274161552E-3</v>
      </c>
      <c r="HI4" s="146">
        <f t="shared" ref="HI4:HI35" si="95">IF(ISNONTEXT($O4),_xlfn.NORM.DIST(DL4,$K4,$O4,FALSE),NA())</f>
        <v>1.6519751858127553E-3</v>
      </c>
      <c r="HJ4" s="146">
        <f t="shared" ref="HJ4:HJ35" si="96">IF(ISNONTEXT($O4),_xlfn.NORM.DIST(DM4,$K4,$O4,FALSE),NA())</f>
        <v>1.6313375565133745E-3</v>
      </c>
      <c r="HK4" s="146">
        <f t="shared" ref="HK4:HK35" si="97">IF(ISNONTEXT($O4),_xlfn.NORM.DIST(DN4,$K4,$O4,FALSE),NA())</f>
        <v>1.6105191356559497E-3</v>
      </c>
      <c r="HL4" s="146">
        <f t="shared" ref="HL4:HL35" si="98">IF(ISNONTEXT($O4),_xlfn.NORM.DIST(DO4,$K4,$O4,FALSE),NA())</f>
        <v>1.5895334944430377E-3</v>
      </c>
      <c r="HM4" s="146">
        <f t="shared" ref="HM4:HM35" si="99">IF(ISNONTEXT($O4),_xlfn.NORM.DIST(DP4,$K4,$O4,FALSE),NA())</f>
        <v>1.5683941647755171E-3</v>
      </c>
      <c r="HN4" s="146">
        <f t="shared" ref="HN4:HN35" si="100">IF(ISNONTEXT($O4),_xlfn.NORM.DIST(DQ4,$K4,$O4,FALSE),NA())</f>
        <v>1.5471146251246897E-3</v>
      </c>
      <c r="HO4" s="146">
        <f t="shared" ref="HO4:HO35" si="101">IF(ISNONTEXT($O4),_xlfn.NORM.DIST(DR4,$K4,$O4,FALSE),NA())</f>
        <v>1.5257082866625975E-3</v>
      </c>
      <c r="HP4" s="146">
        <f t="shared" ref="HP4:HP35" si="102">IF(ISNONTEXT($O4),_xlfn.NORM.DIST(DS4,$K4,$O4,FALSE),NA())</f>
        <v>1.5041884796696272E-3</v>
      </c>
      <c r="HQ4" s="146">
        <f t="shared" ref="HQ4:HQ35" si="103">IF(ISNONTEXT($O4),_xlfn.NORM.DIST(DT4,$K4,$O4,FALSE),NA())</f>
        <v>1.482568440237686E-3</v>
      </c>
      <c r="HR4" s="146">
        <f t="shared" ref="HR4:HR35" si="104">IF(ISNONTEXT($O4),_xlfn.NORM.DIST(DU4,$K4,$O4,FALSE),NA())</f>
        <v>1.4608612972864356E-3</v>
      </c>
      <c r="HS4" s="146">
        <f t="shared" ref="HS4:HS35" si="105">IF(ISNONTEXT($O4),_xlfn.NORM.DIST(DV4,$K4,$O4,FALSE),NA())</f>
        <v>1.439080059909217E-3</v>
      </c>
      <c r="HT4" s="146">
        <f t="shared" ref="HT4:HT35" si="106">IF(ISNONTEXT($O4),_xlfn.NORM.DIST(DW4,$K4,$O4,FALSE),NA())</f>
        <v>1.4172376050644556E-3</v>
      </c>
    </row>
    <row r="5" spans="1:229" x14ac:dyDescent="0.45">
      <c r="A5" s="4">
        <v>2</v>
      </c>
      <c r="B5" s="101"/>
      <c r="C5" s="103"/>
      <c r="D5" s="108">
        <f t="shared" ref="D5:D35" si="107">IF(ISBLANK(E5),"",IF(NOT(ISBLANK(C5)),C5,IF(NOT(ISBLANK(B5)),E5*(1+B5),E5*(1+$D$2))))</f>
        <v>60</v>
      </c>
      <c r="E5" s="81">
        <v>120</v>
      </c>
      <c r="F5" s="108">
        <f t="shared" ref="F5:F35" si="108">IF(ISBLANK(E5),"",IF(NOT(ISBLANK(G5)),G5,IF(NOT(ISBLANK(H5)),E5*(1+H5),E5*(1+$F$2))))</f>
        <v>240</v>
      </c>
      <c r="G5" s="103"/>
      <c r="H5" s="100"/>
      <c r="I5" s="32">
        <f t="shared" si="0"/>
        <v>1</v>
      </c>
      <c r="J5" s="32">
        <f t="shared" si="1"/>
        <v>0.5</v>
      </c>
      <c r="K5" s="65">
        <f t="shared" ref="K5:K68" si="109">IF(AND(D5&gt;0,E5&gt;0,F5&gt;0),(D5+(4*E5)+F5)/6,"")</f>
        <v>130</v>
      </c>
      <c r="L5" s="21" t="s">
        <v>695</v>
      </c>
      <c r="M5" s="53"/>
      <c r="N5" s="237"/>
      <c r="O5" s="66">
        <f>IF(AND(D5&gt;0,E5&gt;0,F5&gt;0),IF(ISBLANK(N5),IF(ISBLANK(L5),"",(F5-D5)*VLOOKUP(L5,VLookups!$A$4:$B$13,2,FALSE)),N5),"")</f>
        <v>181.8</v>
      </c>
      <c r="P5" s="67">
        <f t="shared" si="2"/>
        <v>33051.240000000005</v>
      </c>
      <c r="Q5" s="81">
        <v>150</v>
      </c>
      <c r="R5" s="230">
        <f>IF(AND(Q5&gt;0,E5&gt;0,NOT(O5="")),ABS(VLOOKUP($Q$1,VLookups!$A$27:$B$28,2,FALSE)-_xlfn.NORM.DIST(Q5,K5,O5,TRUE)),"")</f>
        <v>0.54379967487153691</v>
      </c>
      <c r="S5" s="80">
        <f>IF(AND($D5&gt;0,$E5&gt;0,$F5&gt;0,NOT(ISBLANK($L5))),_xlfn.NORM.INV(ABS(VLOOKUP($Q$1,VLookups!$A$27:$B$28,2,FALSE)-S$3),$K5,$O5),"")</f>
        <v>-102.98607461600841</v>
      </c>
      <c r="T5" s="79">
        <f>IF(AND($D5&gt;0,$E5&gt;0,$F5&gt;0,NOT(ISBLANK($L5))),_xlfn.NORM.INV(ABS(VLOOKUP($Q$1,VLookups!$A$27:$B$28,2,FALSE)-T$3),$K5,$O5),"")</f>
        <v>362.98607461600841</v>
      </c>
      <c r="U5" s="80">
        <f>IF(AND($D5&gt;0,$E5&gt;0,$F5&gt;0,NOT(ISBLANK($L5))),_xlfn.NORM.INV(ABS(VLOOKUP($Q$1,VLookups!$A$27:$B$28,2,FALSE)-U$3),$K5,$O5),"")</f>
        <v>318.423590209971</v>
      </c>
      <c r="V5" s="79">
        <f>IF(AND($D5&gt;0,$E5&gt;0,$F5&gt;0,NOT(ISBLANK($L5))),_xlfn.NORM.INV(ABS(VLOOKUP($Q$1,VLookups!$A$27:$B$28,2,FALSE)-V$3),$K5,$O5),"")</f>
        <v>283.00674026355591</v>
      </c>
      <c r="W5" s="80">
        <f>IF(AND($D5&gt;0,$E5&gt;0,$F5&gt;0,NOT(ISBLANK($L5))),_xlfn.NORM.INV(ABS(VLOOKUP($Q$1,VLookups!$A$27:$B$28,2,FALSE)-W$3),$K5,$O5),"")</f>
        <v>252.6222365856477</v>
      </c>
      <c r="X5" s="79">
        <f>IF(AND($D5&gt;0,$E5&gt;0,$F5&gt;0,NOT(ISBLANK($L5))),_xlfn.NORM.INV(ABS(VLOOKUP($Q$1,VLookups!$A$27:$B$28,2,FALSE)-X$3),$K5,$O5),"")</f>
        <v>225.33601321032182</v>
      </c>
      <c r="Y5" s="5"/>
      <c r="Z5" s="145">
        <f t="shared" ref="Z5:Z68" si="110">IF(AND(D5&gt;0,E5&gt;0,F5&gt;0),ABS(F5-D5)/60,"")</f>
        <v>3</v>
      </c>
      <c r="AA5" s="46">
        <f t="shared" ref="AA5:AT5" si="111">IF(ISNONTEXT($Z5),AB5-$Z5,"")</f>
        <v>0</v>
      </c>
      <c r="AB5" s="46">
        <f t="shared" si="111"/>
        <v>3</v>
      </c>
      <c r="AC5" s="46">
        <f t="shared" si="111"/>
        <v>6</v>
      </c>
      <c r="AD5" s="46">
        <f t="shared" si="111"/>
        <v>9</v>
      </c>
      <c r="AE5" s="46">
        <f t="shared" si="111"/>
        <v>12</v>
      </c>
      <c r="AF5" s="46">
        <f t="shared" si="111"/>
        <v>15</v>
      </c>
      <c r="AG5" s="46">
        <f t="shared" si="111"/>
        <v>18</v>
      </c>
      <c r="AH5" s="46">
        <f t="shared" si="111"/>
        <v>21</v>
      </c>
      <c r="AI5" s="46">
        <f t="shared" si="111"/>
        <v>24</v>
      </c>
      <c r="AJ5" s="46">
        <f t="shared" si="111"/>
        <v>27</v>
      </c>
      <c r="AK5" s="46">
        <f t="shared" si="111"/>
        <v>30</v>
      </c>
      <c r="AL5" s="46">
        <f t="shared" si="111"/>
        <v>33</v>
      </c>
      <c r="AM5" s="46">
        <f t="shared" si="111"/>
        <v>36</v>
      </c>
      <c r="AN5" s="46">
        <f t="shared" si="111"/>
        <v>39</v>
      </c>
      <c r="AO5" s="46">
        <f t="shared" si="111"/>
        <v>42</v>
      </c>
      <c r="AP5" s="46">
        <f t="shared" si="111"/>
        <v>45</v>
      </c>
      <c r="AQ5" s="46">
        <f t="shared" si="111"/>
        <v>48</v>
      </c>
      <c r="AR5" s="46">
        <f t="shared" si="111"/>
        <v>51</v>
      </c>
      <c r="AS5" s="46">
        <f t="shared" si="111"/>
        <v>54</v>
      </c>
      <c r="AT5" s="46">
        <f t="shared" si="111"/>
        <v>57</v>
      </c>
      <c r="AU5" s="46">
        <f t="shared" ref="AU5:AU68" si="112">IF(ISNONTEXT($Z5),$D5,"")</f>
        <v>60</v>
      </c>
      <c r="AV5" s="46">
        <f t="shared" ref="AV5:DG5" si="113">IF(ISNONTEXT($Z5),AU5+$Z5,"")</f>
        <v>63</v>
      </c>
      <c r="AW5" s="46">
        <f t="shared" si="113"/>
        <v>66</v>
      </c>
      <c r="AX5" s="46">
        <f t="shared" si="113"/>
        <v>69</v>
      </c>
      <c r="AY5" s="46">
        <f t="shared" si="113"/>
        <v>72</v>
      </c>
      <c r="AZ5" s="46">
        <f t="shared" si="113"/>
        <v>75</v>
      </c>
      <c r="BA5" s="46">
        <f t="shared" si="113"/>
        <v>78</v>
      </c>
      <c r="BB5" s="46">
        <f t="shared" si="113"/>
        <v>81</v>
      </c>
      <c r="BC5" s="46">
        <f t="shared" si="113"/>
        <v>84</v>
      </c>
      <c r="BD5" s="46">
        <f t="shared" si="113"/>
        <v>87</v>
      </c>
      <c r="BE5" s="46">
        <f t="shared" si="113"/>
        <v>90</v>
      </c>
      <c r="BF5" s="46">
        <f t="shared" si="113"/>
        <v>93</v>
      </c>
      <c r="BG5" s="46">
        <f t="shared" si="113"/>
        <v>96</v>
      </c>
      <c r="BH5" s="46">
        <f t="shared" si="113"/>
        <v>99</v>
      </c>
      <c r="BI5" s="46">
        <f t="shared" si="113"/>
        <v>102</v>
      </c>
      <c r="BJ5" s="46">
        <f t="shared" si="113"/>
        <v>105</v>
      </c>
      <c r="BK5" s="46">
        <f t="shared" si="113"/>
        <v>108</v>
      </c>
      <c r="BL5" s="46">
        <f t="shared" si="113"/>
        <v>111</v>
      </c>
      <c r="BM5" s="46">
        <f t="shared" si="113"/>
        <v>114</v>
      </c>
      <c r="BN5" s="46">
        <f t="shared" si="113"/>
        <v>117</v>
      </c>
      <c r="BO5" s="46">
        <f t="shared" si="113"/>
        <v>120</v>
      </c>
      <c r="BP5" s="46">
        <f t="shared" si="113"/>
        <v>123</v>
      </c>
      <c r="BQ5" s="46">
        <f t="shared" si="113"/>
        <v>126</v>
      </c>
      <c r="BR5" s="46">
        <f t="shared" si="113"/>
        <v>129</v>
      </c>
      <c r="BS5" s="46">
        <f t="shared" si="113"/>
        <v>132</v>
      </c>
      <c r="BT5" s="46">
        <f t="shared" si="113"/>
        <v>135</v>
      </c>
      <c r="BU5" s="46">
        <f t="shared" si="113"/>
        <v>138</v>
      </c>
      <c r="BV5" s="46">
        <f t="shared" si="113"/>
        <v>141</v>
      </c>
      <c r="BW5" s="46">
        <f t="shared" si="113"/>
        <v>144</v>
      </c>
      <c r="BX5" s="46">
        <f t="shared" si="113"/>
        <v>147</v>
      </c>
      <c r="BY5" s="46">
        <f t="shared" si="113"/>
        <v>150</v>
      </c>
      <c r="BZ5" s="46">
        <f t="shared" si="113"/>
        <v>153</v>
      </c>
      <c r="CA5" s="46">
        <f t="shared" si="113"/>
        <v>156</v>
      </c>
      <c r="CB5" s="46">
        <f t="shared" si="113"/>
        <v>159</v>
      </c>
      <c r="CC5" s="46">
        <f t="shared" si="113"/>
        <v>162</v>
      </c>
      <c r="CD5" s="46">
        <f t="shared" si="113"/>
        <v>165</v>
      </c>
      <c r="CE5" s="46">
        <f t="shared" si="113"/>
        <v>168</v>
      </c>
      <c r="CF5" s="46">
        <f t="shared" si="113"/>
        <v>171</v>
      </c>
      <c r="CG5" s="46">
        <f t="shared" si="113"/>
        <v>174</v>
      </c>
      <c r="CH5" s="46">
        <f t="shared" si="113"/>
        <v>177</v>
      </c>
      <c r="CI5" s="46">
        <f t="shared" si="113"/>
        <v>180</v>
      </c>
      <c r="CJ5" s="46">
        <f t="shared" si="113"/>
        <v>183</v>
      </c>
      <c r="CK5" s="46">
        <f t="shared" si="113"/>
        <v>186</v>
      </c>
      <c r="CL5" s="46">
        <f t="shared" si="113"/>
        <v>189</v>
      </c>
      <c r="CM5" s="46">
        <f t="shared" si="113"/>
        <v>192</v>
      </c>
      <c r="CN5" s="46">
        <f t="shared" si="113"/>
        <v>195</v>
      </c>
      <c r="CO5" s="46">
        <f t="shared" si="113"/>
        <v>198</v>
      </c>
      <c r="CP5" s="46">
        <f t="shared" si="113"/>
        <v>201</v>
      </c>
      <c r="CQ5" s="46">
        <f t="shared" si="113"/>
        <v>204</v>
      </c>
      <c r="CR5" s="46">
        <f t="shared" si="113"/>
        <v>207</v>
      </c>
      <c r="CS5" s="46">
        <f t="shared" si="113"/>
        <v>210</v>
      </c>
      <c r="CT5" s="46">
        <f t="shared" si="113"/>
        <v>213</v>
      </c>
      <c r="CU5" s="46">
        <f t="shared" si="113"/>
        <v>216</v>
      </c>
      <c r="CV5" s="46">
        <f t="shared" si="113"/>
        <v>219</v>
      </c>
      <c r="CW5" s="46">
        <f t="shared" si="113"/>
        <v>222</v>
      </c>
      <c r="CX5" s="46">
        <f t="shared" si="113"/>
        <v>225</v>
      </c>
      <c r="CY5" s="46">
        <f t="shared" si="113"/>
        <v>228</v>
      </c>
      <c r="CZ5" s="46">
        <f t="shared" si="113"/>
        <v>231</v>
      </c>
      <c r="DA5" s="46">
        <f t="shared" si="113"/>
        <v>234</v>
      </c>
      <c r="DB5" s="46">
        <f t="shared" si="113"/>
        <v>237</v>
      </c>
      <c r="DC5" s="46">
        <f t="shared" si="113"/>
        <v>240</v>
      </c>
      <c r="DD5" s="46">
        <f t="shared" si="113"/>
        <v>243</v>
      </c>
      <c r="DE5" s="46">
        <f t="shared" si="113"/>
        <v>246</v>
      </c>
      <c r="DF5" s="46">
        <f t="shared" si="113"/>
        <v>249</v>
      </c>
      <c r="DG5" s="46">
        <f t="shared" si="113"/>
        <v>252</v>
      </c>
      <c r="DH5" s="46">
        <f t="shared" ref="DH5:DW5" si="114">IF(ISNONTEXT($Z5),DG5+$Z5,"")</f>
        <v>255</v>
      </c>
      <c r="DI5" s="46">
        <f t="shared" si="114"/>
        <v>258</v>
      </c>
      <c r="DJ5" s="46">
        <f t="shared" si="114"/>
        <v>261</v>
      </c>
      <c r="DK5" s="46">
        <f t="shared" si="114"/>
        <v>264</v>
      </c>
      <c r="DL5" s="46">
        <f t="shared" si="114"/>
        <v>267</v>
      </c>
      <c r="DM5" s="46">
        <f t="shared" si="114"/>
        <v>270</v>
      </c>
      <c r="DN5" s="46">
        <f t="shared" si="114"/>
        <v>273</v>
      </c>
      <c r="DO5" s="46">
        <f t="shared" si="114"/>
        <v>276</v>
      </c>
      <c r="DP5" s="46">
        <f t="shared" si="114"/>
        <v>279</v>
      </c>
      <c r="DQ5" s="46">
        <f t="shared" si="114"/>
        <v>282</v>
      </c>
      <c r="DR5" s="46">
        <f t="shared" si="114"/>
        <v>285</v>
      </c>
      <c r="DS5" s="46">
        <f t="shared" si="114"/>
        <v>288</v>
      </c>
      <c r="DT5" s="46">
        <f t="shared" si="114"/>
        <v>291</v>
      </c>
      <c r="DU5" s="46">
        <f t="shared" si="114"/>
        <v>294</v>
      </c>
      <c r="DV5" s="46">
        <f t="shared" si="114"/>
        <v>297</v>
      </c>
      <c r="DW5" s="46">
        <f t="shared" si="114"/>
        <v>300</v>
      </c>
      <c r="DX5" s="146">
        <f t="shared" si="6"/>
        <v>1.6993501849899225E-3</v>
      </c>
      <c r="DY5" s="146">
        <f t="shared" si="7"/>
        <v>1.7192869509853154E-3</v>
      </c>
      <c r="DZ5" s="146">
        <f t="shared" si="8"/>
        <v>1.7389840174185816E-3</v>
      </c>
      <c r="EA5" s="146">
        <f t="shared" si="9"/>
        <v>1.7584278509864672E-3</v>
      </c>
      <c r="EB5" s="146">
        <f t="shared" si="10"/>
        <v>1.7776049732198076E-3</v>
      </c>
      <c r="EC5" s="146">
        <f t="shared" si="11"/>
        <v>1.7965019758564705E-3</v>
      </c>
      <c r="ED5" s="146">
        <f t="shared" si="12"/>
        <v>1.8151055362879563E-3</v>
      </c>
      <c r="EE5" s="146">
        <f t="shared" si="13"/>
        <v>1.8334024330550983E-3</v>
      </c>
      <c r="EF5" s="146">
        <f t="shared" si="14"/>
        <v>1.8513795613679352E-3</v>
      </c>
      <c r="EG5" s="146">
        <f t="shared" si="15"/>
        <v>1.8690239486245264E-3</v>
      </c>
      <c r="EH5" s="146">
        <f t="shared" si="16"/>
        <v>1.8863227699032308E-3</v>
      </c>
      <c r="EI5" s="146">
        <f t="shared" si="17"/>
        <v>1.9032633634027494E-3</v>
      </c>
      <c r="EJ5" s="146">
        <f t="shared" si="18"/>
        <v>1.9198332458041057E-3</v>
      </c>
      <c r="EK5" s="146">
        <f t="shared" si="19"/>
        <v>1.9360201275286297E-3</v>
      </c>
      <c r="EL5" s="146">
        <f t="shared" si="20"/>
        <v>1.9518119278659765E-3</v>
      </c>
      <c r="EM5" s="146">
        <f t="shared" si="21"/>
        <v>1.9671967899462343E-3</v>
      </c>
      <c r="EN5" s="146">
        <f t="shared" si="22"/>
        <v>1.982163095530252E-3</v>
      </c>
      <c r="EO5" s="146">
        <f t="shared" si="23"/>
        <v>1.9966994795924389E-3</v>
      </c>
      <c r="EP5" s="146">
        <f t="shared" si="24"/>
        <v>2.0107948446705026E-3</v>
      </c>
      <c r="EQ5" s="146">
        <f t="shared" si="25"/>
        <v>2.024438374956809E-3</v>
      </c>
      <c r="ER5" s="146">
        <f t="shared" si="26"/>
        <v>2.0376195501063828E-3</v>
      </c>
      <c r="ES5" s="146">
        <f t="shared" si="27"/>
        <v>2.0503281587369096E-3</v>
      </c>
      <c r="ET5" s="146">
        <f t="shared" si="28"/>
        <v>2.0625543115965223E-3</v>
      </c>
      <c r="EU5" s="146">
        <f t="shared" si="29"/>
        <v>2.0742884543756422E-3</v>
      </c>
      <c r="EV5" s="146">
        <f t="shared" si="30"/>
        <v>2.0855213801396484E-3</v>
      </c>
      <c r="EW5" s="146">
        <f t="shared" si="31"/>
        <v>2.0962442413597635E-3</v>
      </c>
      <c r="EX5" s="146">
        <f t="shared" si="32"/>
        <v>2.1064485615201528E-3</v>
      </c>
      <c r="EY5" s="146">
        <f t="shared" si="33"/>
        <v>2.1161262462799338E-3</v>
      </c>
      <c r="EZ5" s="146">
        <f t="shared" si="34"/>
        <v>2.1252695941695351E-3</v>
      </c>
      <c r="FA5" s="146">
        <f t="shared" si="35"/>
        <v>2.1338713068016226E-3</v>
      </c>
      <c r="FB5" s="146">
        <f t="shared" si="36"/>
        <v>2.1419244985776413E-3</v>
      </c>
      <c r="FC5" s="146">
        <f t="shared" si="37"/>
        <v>2.1494227058719141E-3</v>
      </c>
      <c r="FD5" s="146">
        <f t="shared" si="38"/>
        <v>2.1563598956761453E-3</v>
      </c>
      <c r="FE5" s="146">
        <f t="shared" si="39"/>
        <v>2.1627304736881519E-3</v>
      </c>
      <c r="FF5" s="146">
        <f t="shared" si="40"/>
        <v>2.1685292918296375E-3</v>
      </c>
      <c r="FG5" s="146">
        <f t="shared" si="41"/>
        <v>2.1737516551788706E-3</v>
      </c>
      <c r="FH5" s="146">
        <f t="shared" si="42"/>
        <v>2.1783933283052001E-3</v>
      </c>
      <c r="FI5" s="146">
        <f t="shared" si="43"/>
        <v>2.1824505409934387E-3</v>
      </c>
      <c r="FJ5" s="146">
        <f t="shared" si="44"/>
        <v>2.18591999334729E-3</v>
      </c>
      <c r="FK5" s="146">
        <f t="shared" si="45"/>
        <v>2.188798860262145E-3</v>
      </c>
      <c r="FL5" s="146">
        <f t="shared" si="46"/>
        <v>2.1910847952587623E-3</v>
      </c>
      <c r="FM5" s="146">
        <f t="shared" si="47"/>
        <v>2.1927759336705498E-3</v>
      </c>
      <c r="FN5" s="146">
        <f t="shared" si="48"/>
        <v>2.1938708951783903E-3</v>
      </c>
      <c r="FO5" s="146">
        <f t="shared" si="49"/>
        <v>2.1943687856881759E-3</v>
      </c>
      <c r="FP5" s="146">
        <f t="shared" si="50"/>
        <v>2.1942691985474931E-3</v>
      </c>
      <c r="FQ5" s="146">
        <f t="shared" si="51"/>
        <v>2.1935722150991295E-3</v>
      </c>
      <c r="FR5" s="146">
        <f t="shared" si="52"/>
        <v>2.1922784045703457E-3</v>
      </c>
      <c r="FS5" s="146">
        <f t="shared" si="53"/>
        <v>2.1903888232981351E-3</v>
      </c>
      <c r="FT5" s="146">
        <f t="shared" si="54"/>
        <v>2.1879050132919326E-3</v>
      </c>
      <c r="FU5" s="146">
        <f t="shared" si="55"/>
        <v>2.1848290001365255E-3</v>
      </c>
      <c r="FV5" s="146">
        <f t="shared" si="56"/>
        <v>2.1811632902391438E-3</v>
      </c>
      <c r="FW5" s="146">
        <f t="shared" si="57"/>
        <v>2.1769108674259798E-3</v>
      </c>
      <c r="FX5" s="146">
        <f t="shared" si="58"/>
        <v>2.1720751888945991E-3</v>
      </c>
      <c r="FY5" s="146">
        <f t="shared" si="59"/>
        <v>2.1666601805299325E-3</v>
      </c>
      <c r="FZ5" s="146">
        <f t="shared" si="60"/>
        <v>2.1606702315927311E-3</v>
      </c>
      <c r="GA5" s="146">
        <f t="shared" si="61"/>
        <v>2.1541101887905451E-3</v>
      </c>
      <c r="GB5" s="146">
        <f t="shared" si="62"/>
        <v>2.1469853497424374E-3</v>
      </c>
      <c r="GC5" s="146">
        <f t="shared" si="63"/>
        <v>2.1393014558497669E-3</v>
      </c>
      <c r="GD5" s="146">
        <f t="shared" si="64"/>
        <v>2.1310646845864715E-3</v>
      </c>
      <c r="GE5" s="146">
        <f t="shared" si="65"/>
        <v>2.1222816412233437E-3</v>
      </c>
      <c r="GF5" s="146">
        <f t="shared" si="66"/>
        <v>2.1129593500018155E-3</v>
      </c>
      <c r="GG5" s="146">
        <f t="shared" si="67"/>
        <v>2.1031052447737604E-3</v>
      </c>
      <c r="GH5" s="146">
        <f t="shared" si="68"/>
        <v>2.0927271591247689E-3</v>
      </c>
      <c r="GI5" s="146">
        <f t="shared" si="69"/>
        <v>2.0818333159992697E-3</v>
      </c>
      <c r="GJ5" s="146">
        <f t="shared" si="70"/>
        <v>2.0704323168467113E-3</v>
      </c>
      <c r="GK5" s="146">
        <f t="shared" si="71"/>
        <v>2.0585331303088704E-3</v>
      </c>
      <c r="GL5" s="146">
        <f t="shared" si="72"/>
        <v>2.0461450804690846E-3</v>
      </c>
      <c r="GM5" s="146">
        <f t="shared" si="73"/>
        <v>2.033277834684967E-3</v>
      </c>
      <c r="GN5" s="146">
        <f t="shared" si="74"/>
        <v>2.0199413910267972E-3</v>
      </c>
      <c r="GO5" s="146">
        <f t="shared" si="75"/>
        <v>2.0061460653444311E-3</v>
      </c>
      <c r="GP5" s="146">
        <f t="shared" si="76"/>
        <v>1.9919024779861084E-3</v>
      </c>
      <c r="GQ5" s="146">
        <f t="shared" si="77"/>
        <v>1.9772215401930755E-3</v>
      </c>
      <c r="GR5" s="146">
        <f t="shared" si="78"/>
        <v>1.9621144401943749E-3</v>
      </c>
      <c r="GS5" s="146">
        <f t="shared" si="79"/>
        <v>1.9465926290265648E-3</v>
      </c>
      <c r="GT5" s="146">
        <f t="shared" si="80"/>
        <v>1.9306678061034703E-3</v>
      </c>
      <c r="GU5" s="146">
        <f t="shared" si="81"/>
        <v>1.914351904561358E-3</v>
      </c>
      <c r="GV5" s="146">
        <f t="shared" si="82"/>
        <v>1.897657076405149E-3</v>
      </c>
      <c r="GW5" s="146">
        <f t="shared" si="83"/>
        <v>1.8805956774814586E-3</v>
      </c>
      <c r="GX5" s="146">
        <f t="shared" si="84"/>
        <v>1.8631802523043719E-3</v>
      </c>
      <c r="GY5" s="146">
        <f t="shared" si="85"/>
        <v>1.8454235187599097E-3</v>
      </c>
      <c r="GZ5" s="146">
        <f t="shared" si="86"/>
        <v>1.8273383527151502E-3</v>
      </c>
      <c r="HA5" s="146">
        <f t="shared" si="87"/>
        <v>1.8089377725579092E-3</v>
      </c>
      <c r="HB5" s="146">
        <f t="shared" si="88"/>
        <v>1.7902349236927695E-3</v>
      </c>
      <c r="HC5" s="146">
        <f t="shared" si="89"/>
        <v>1.7712430630190961E-3</v>
      </c>
      <c r="HD5" s="146">
        <f t="shared" si="90"/>
        <v>1.7519755434164282E-3</v>
      </c>
      <c r="HE5" s="146">
        <f t="shared" si="91"/>
        <v>1.7324457982623965E-3</v>
      </c>
      <c r="HF5" s="146">
        <f t="shared" si="92"/>
        <v>1.7126673260079608E-3</v>
      </c>
      <c r="HG5" s="146">
        <f t="shared" si="93"/>
        <v>1.6926536748344155E-3</v>
      </c>
      <c r="HH5" s="146">
        <f t="shared" si="94"/>
        <v>1.6724184274161552E-3</v>
      </c>
      <c r="HI5" s="146">
        <f t="shared" si="95"/>
        <v>1.6519751858127553E-3</v>
      </c>
      <c r="HJ5" s="146">
        <f t="shared" si="96"/>
        <v>1.6313375565133745E-3</v>
      </c>
      <c r="HK5" s="146">
        <f t="shared" si="97"/>
        <v>1.6105191356559497E-3</v>
      </c>
      <c r="HL5" s="146">
        <f t="shared" si="98"/>
        <v>1.5895334944430377E-3</v>
      </c>
      <c r="HM5" s="146">
        <f t="shared" si="99"/>
        <v>1.5683941647755171E-3</v>
      </c>
      <c r="HN5" s="146">
        <f t="shared" si="100"/>
        <v>1.5471146251246897E-3</v>
      </c>
      <c r="HO5" s="146">
        <f t="shared" si="101"/>
        <v>1.5257082866625975E-3</v>
      </c>
      <c r="HP5" s="146">
        <f t="shared" si="102"/>
        <v>1.5041884796696272E-3</v>
      </c>
      <c r="HQ5" s="146">
        <f t="shared" si="103"/>
        <v>1.482568440237686E-3</v>
      </c>
      <c r="HR5" s="146">
        <f t="shared" si="104"/>
        <v>1.4608612972864356E-3</v>
      </c>
      <c r="HS5" s="146">
        <f t="shared" si="105"/>
        <v>1.439080059909217E-3</v>
      </c>
      <c r="HT5" s="146">
        <f t="shared" si="106"/>
        <v>1.4172376050644556E-3</v>
      </c>
    </row>
    <row r="6" spans="1:229" x14ac:dyDescent="0.45">
      <c r="A6" s="4">
        <v>3</v>
      </c>
      <c r="B6" s="101"/>
      <c r="C6" s="103"/>
      <c r="D6" s="108">
        <f t="shared" si="107"/>
        <v>60</v>
      </c>
      <c r="E6" s="81">
        <v>120</v>
      </c>
      <c r="F6" s="108">
        <f t="shared" si="108"/>
        <v>240</v>
      </c>
      <c r="G6" s="103"/>
      <c r="H6" s="100"/>
      <c r="I6" s="32">
        <f t="shared" si="0"/>
        <v>1</v>
      </c>
      <c r="J6" s="32">
        <f t="shared" si="1"/>
        <v>0.5</v>
      </c>
      <c r="K6" s="65">
        <f t="shared" si="109"/>
        <v>130</v>
      </c>
      <c r="L6" s="21" t="s">
        <v>0</v>
      </c>
      <c r="M6" s="53"/>
      <c r="N6" s="237"/>
      <c r="O6" s="66">
        <f>IF(AND(D6&gt;0,E6&gt;0,F6&gt;0),IF(ISBLANK(N6),IF(ISBLANK(L6),"",(F6-D6)*VLOOKUP(L6,VLookups!$A$4:$B$13,2,FALSE)),N6),"")</f>
        <v>185.4</v>
      </c>
      <c r="P6" s="67">
        <f t="shared" si="2"/>
        <v>34373.160000000003</v>
      </c>
      <c r="Q6" s="81">
        <v>150</v>
      </c>
      <c r="R6" s="230">
        <f>IF(AND(Q6&gt;0,E6&gt;0,NOT(O6="")),ABS(VLOOKUP($Q$1,VLookups!$A$27:$B$28,2,FALSE)-_xlfn.NORM.DIST(Q6,K6,O6,TRUE)),"")</f>
        <v>0.54295252227494584</v>
      </c>
      <c r="S6" s="80">
        <f>IF(AND($D6&gt;0,$E6&gt;0,$F6&gt;0,NOT(ISBLANK($L6))),_xlfn.NORM.INV(ABS(VLOOKUP($Q$1,VLookups!$A$27:$B$28,2,FALSE)-S$3),$K6,$O6),"")</f>
        <v>-107.59966025196897</v>
      </c>
      <c r="T6" s="79">
        <f>IF(AND($D6&gt;0,$E6&gt;0,$F6&gt;0,NOT(ISBLANK($L6))),_xlfn.NORM.INV(ABS(VLOOKUP($Q$1,VLookups!$A$27:$B$28,2,FALSE)-T$3),$K6,$O6),"")</f>
        <v>367.599660251969</v>
      </c>
      <c r="U6" s="80">
        <f>IF(AND($D6&gt;0,$E6&gt;0,$F6&gt;0,NOT(ISBLANK($L6))),_xlfn.NORM.INV(ABS(VLOOKUP($Q$1,VLookups!$A$27:$B$28,2,FALSE)-U$3),$K6,$O6),"")</f>
        <v>322.15475041214864</v>
      </c>
      <c r="V6" s="79">
        <f>IF(AND($D6&gt;0,$E6&gt;0,$F6&gt;0,NOT(ISBLANK($L6))),_xlfn.NORM.INV(ABS(VLOOKUP($Q$1,VLookups!$A$27:$B$28,2,FALSE)-V$3),$K6,$O6),"")</f>
        <v>286.03657670441839</v>
      </c>
      <c r="W6" s="80">
        <f>IF(AND($D6&gt;0,$E6&gt;0,$F6&gt;0,NOT(ISBLANK($L6))),_xlfn.NORM.INV(ABS(VLOOKUP($Q$1,VLookups!$A$27:$B$28,2,FALSE)-W$3),$K6,$O6),"")</f>
        <v>255.05039968635361</v>
      </c>
      <c r="X6" s="79">
        <f>IF(AND($D6&gt;0,$E6&gt;0,$F6&gt;0,NOT(ISBLANK($L6))),_xlfn.NORM.INV(ABS(VLOOKUP($Q$1,VLookups!$A$27:$B$28,2,FALSE)-X$3),$K6,$O6),"")</f>
        <v>227.22385505607076</v>
      </c>
      <c r="Y6" s="5"/>
      <c r="Z6" s="145">
        <f t="shared" si="110"/>
        <v>3</v>
      </c>
      <c r="AA6" s="46">
        <f t="shared" ref="AA6:AT6" si="115">IF(ISNONTEXT($Z6),AB6-$Z6,"")</f>
        <v>0</v>
      </c>
      <c r="AB6" s="46">
        <f t="shared" si="115"/>
        <v>3</v>
      </c>
      <c r="AC6" s="46">
        <f t="shared" si="115"/>
        <v>6</v>
      </c>
      <c r="AD6" s="46">
        <f t="shared" si="115"/>
        <v>9</v>
      </c>
      <c r="AE6" s="46">
        <f t="shared" si="115"/>
        <v>12</v>
      </c>
      <c r="AF6" s="46">
        <f t="shared" si="115"/>
        <v>15</v>
      </c>
      <c r="AG6" s="46">
        <f t="shared" si="115"/>
        <v>18</v>
      </c>
      <c r="AH6" s="46">
        <f t="shared" si="115"/>
        <v>21</v>
      </c>
      <c r="AI6" s="46">
        <f t="shared" si="115"/>
        <v>24</v>
      </c>
      <c r="AJ6" s="46">
        <f t="shared" si="115"/>
        <v>27</v>
      </c>
      <c r="AK6" s="46">
        <f t="shared" si="115"/>
        <v>30</v>
      </c>
      <c r="AL6" s="46">
        <f t="shared" si="115"/>
        <v>33</v>
      </c>
      <c r="AM6" s="46">
        <f t="shared" si="115"/>
        <v>36</v>
      </c>
      <c r="AN6" s="46">
        <f t="shared" si="115"/>
        <v>39</v>
      </c>
      <c r="AO6" s="46">
        <f t="shared" si="115"/>
        <v>42</v>
      </c>
      <c r="AP6" s="46">
        <f t="shared" si="115"/>
        <v>45</v>
      </c>
      <c r="AQ6" s="46">
        <f t="shared" si="115"/>
        <v>48</v>
      </c>
      <c r="AR6" s="46">
        <f t="shared" si="115"/>
        <v>51</v>
      </c>
      <c r="AS6" s="46">
        <f t="shared" si="115"/>
        <v>54</v>
      </c>
      <c r="AT6" s="46">
        <f t="shared" si="115"/>
        <v>57</v>
      </c>
      <c r="AU6" s="46">
        <f t="shared" si="112"/>
        <v>60</v>
      </c>
      <c r="AV6" s="46">
        <f t="shared" ref="AV6:DG6" si="116">IF(ISNONTEXT($Z6),AU6+$Z6,"")</f>
        <v>63</v>
      </c>
      <c r="AW6" s="46">
        <f t="shared" si="116"/>
        <v>66</v>
      </c>
      <c r="AX6" s="46">
        <f t="shared" si="116"/>
        <v>69</v>
      </c>
      <c r="AY6" s="46">
        <f t="shared" si="116"/>
        <v>72</v>
      </c>
      <c r="AZ6" s="46">
        <f t="shared" si="116"/>
        <v>75</v>
      </c>
      <c r="BA6" s="46">
        <f t="shared" si="116"/>
        <v>78</v>
      </c>
      <c r="BB6" s="46">
        <f t="shared" si="116"/>
        <v>81</v>
      </c>
      <c r="BC6" s="46">
        <f t="shared" si="116"/>
        <v>84</v>
      </c>
      <c r="BD6" s="46">
        <f t="shared" si="116"/>
        <v>87</v>
      </c>
      <c r="BE6" s="46">
        <f t="shared" si="116"/>
        <v>90</v>
      </c>
      <c r="BF6" s="46">
        <f t="shared" si="116"/>
        <v>93</v>
      </c>
      <c r="BG6" s="46">
        <f t="shared" si="116"/>
        <v>96</v>
      </c>
      <c r="BH6" s="46">
        <f t="shared" si="116"/>
        <v>99</v>
      </c>
      <c r="BI6" s="46">
        <f t="shared" si="116"/>
        <v>102</v>
      </c>
      <c r="BJ6" s="46">
        <f t="shared" si="116"/>
        <v>105</v>
      </c>
      <c r="BK6" s="46">
        <f t="shared" si="116"/>
        <v>108</v>
      </c>
      <c r="BL6" s="46">
        <f t="shared" si="116"/>
        <v>111</v>
      </c>
      <c r="BM6" s="46">
        <f t="shared" si="116"/>
        <v>114</v>
      </c>
      <c r="BN6" s="46">
        <f t="shared" si="116"/>
        <v>117</v>
      </c>
      <c r="BO6" s="46">
        <f t="shared" si="116"/>
        <v>120</v>
      </c>
      <c r="BP6" s="46">
        <f t="shared" si="116"/>
        <v>123</v>
      </c>
      <c r="BQ6" s="46">
        <f t="shared" si="116"/>
        <v>126</v>
      </c>
      <c r="BR6" s="46">
        <f t="shared" si="116"/>
        <v>129</v>
      </c>
      <c r="BS6" s="46">
        <f t="shared" si="116"/>
        <v>132</v>
      </c>
      <c r="BT6" s="46">
        <f t="shared" si="116"/>
        <v>135</v>
      </c>
      <c r="BU6" s="46">
        <f t="shared" si="116"/>
        <v>138</v>
      </c>
      <c r="BV6" s="46">
        <f t="shared" si="116"/>
        <v>141</v>
      </c>
      <c r="BW6" s="46">
        <f t="shared" si="116"/>
        <v>144</v>
      </c>
      <c r="BX6" s="46">
        <f t="shared" si="116"/>
        <v>147</v>
      </c>
      <c r="BY6" s="46">
        <f t="shared" si="116"/>
        <v>150</v>
      </c>
      <c r="BZ6" s="46">
        <f t="shared" si="116"/>
        <v>153</v>
      </c>
      <c r="CA6" s="46">
        <f t="shared" si="116"/>
        <v>156</v>
      </c>
      <c r="CB6" s="46">
        <f t="shared" si="116"/>
        <v>159</v>
      </c>
      <c r="CC6" s="46">
        <f t="shared" si="116"/>
        <v>162</v>
      </c>
      <c r="CD6" s="46">
        <f t="shared" si="116"/>
        <v>165</v>
      </c>
      <c r="CE6" s="46">
        <f t="shared" si="116"/>
        <v>168</v>
      </c>
      <c r="CF6" s="46">
        <f t="shared" si="116"/>
        <v>171</v>
      </c>
      <c r="CG6" s="46">
        <f t="shared" si="116"/>
        <v>174</v>
      </c>
      <c r="CH6" s="46">
        <f t="shared" si="116"/>
        <v>177</v>
      </c>
      <c r="CI6" s="46">
        <f t="shared" si="116"/>
        <v>180</v>
      </c>
      <c r="CJ6" s="46">
        <f t="shared" si="116"/>
        <v>183</v>
      </c>
      <c r="CK6" s="46">
        <f t="shared" si="116"/>
        <v>186</v>
      </c>
      <c r="CL6" s="46">
        <f t="shared" si="116"/>
        <v>189</v>
      </c>
      <c r="CM6" s="46">
        <f t="shared" si="116"/>
        <v>192</v>
      </c>
      <c r="CN6" s="46">
        <f t="shared" si="116"/>
        <v>195</v>
      </c>
      <c r="CO6" s="46">
        <f t="shared" si="116"/>
        <v>198</v>
      </c>
      <c r="CP6" s="46">
        <f t="shared" si="116"/>
        <v>201</v>
      </c>
      <c r="CQ6" s="46">
        <f t="shared" si="116"/>
        <v>204</v>
      </c>
      <c r="CR6" s="46">
        <f t="shared" si="116"/>
        <v>207</v>
      </c>
      <c r="CS6" s="46">
        <f t="shared" si="116"/>
        <v>210</v>
      </c>
      <c r="CT6" s="46">
        <f t="shared" si="116"/>
        <v>213</v>
      </c>
      <c r="CU6" s="46">
        <f t="shared" si="116"/>
        <v>216</v>
      </c>
      <c r="CV6" s="46">
        <f t="shared" si="116"/>
        <v>219</v>
      </c>
      <c r="CW6" s="46">
        <f t="shared" si="116"/>
        <v>222</v>
      </c>
      <c r="CX6" s="46">
        <f t="shared" si="116"/>
        <v>225</v>
      </c>
      <c r="CY6" s="46">
        <f t="shared" si="116"/>
        <v>228</v>
      </c>
      <c r="CZ6" s="46">
        <f t="shared" si="116"/>
        <v>231</v>
      </c>
      <c r="DA6" s="46">
        <f t="shared" si="116"/>
        <v>234</v>
      </c>
      <c r="DB6" s="46">
        <f t="shared" si="116"/>
        <v>237</v>
      </c>
      <c r="DC6" s="46">
        <f t="shared" si="116"/>
        <v>240</v>
      </c>
      <c r="DD6" s="46">
        <f t="shared" si="116"/>
        <v>243</v>
      </c>
      <c r="DE6" s="46">
        <f t="shared" si="116"/>
        <v>246</v>
      </c>
      <c r="DF6" s="46">
        <f t="shared" si="116"/>
        <v>249</v>
      </c>
      <c r="DG6" s="46">
        <f t="shared" si="116"/>
        <v>252</v>
      </c>
      <c r="DH6" s="46">
        <f t="shared" ref="DH6:DW6" si="117">IF(ISNONTEXT($Z6),DG6+$Z6,"")</f>
        <v>255</v>
      </c>
      <c r="DI6" s="46">
        <f t="shared" si="117"/>
        <v>258</v>
      </c>
      <c r="DJ6" s="46">
        <f t="shared" si="117"/>
        <v>261</v>
      </c>
      <c r="DK6" s="46">
        <f t="shared" si="117"/>
        <v>264</v>
      </c>
      <c r="DL6" s="46">
        <f t="shared" si="117"/>
        <v>267</v>
      </c>
      <c r="DM6" s="46">
        <f t="shared" si="117"/>
        <v>270</v>
      </c>
      <c r="DN6" s="46">
        <f t="shared" si="117"/>
        <v>273</v>
      </c>
      <c r="DO6" s="46">
        <f t="shared" si="117"/>
        <v>276</v>
      </c>
      <c r="DP6" s="46">
        <f t="shared" si="117"/>
        <v>279</v>
      </c>
      <c r="DQ6" s="46">
        <f t="shared" si="117"/>
        <v>282</v>
      </c>
      <c r="DR6" s="46">
        <f t="shared" si="117"/>
        <v>285</v>
      </c>
      <c r="DS6" s="46">
        <f t="shared" si="117"/>
        <v>288</v>
      </c>
      <c r="DT6" s="46">
        <f t="shared" si="117"/>
        <v>291</v>
      </c>
      <c r="DU6" s="46">
        <f t="shared" si="117"/>
        <v>294</v>
      </c>
      <c r="DV6" s="46">
        <f t="shared" si="117"/>
        <v>297</v>
      </c>
      <c r="DW6" s="46">
        <f t="shared" si="117"/>
        <v>300</v>
      </c>
      <c r="DX6" s="146">
        <f t="shared" si="6"/>
        <v>1.6828179714106289E-3</v>
      </c>
      <c r="DY6" s="146">
        <f t="shared" si="7"/>
        <v>1.7017972490148043E-3</v>
      </c>
      <c r="DZ6" s="146">
        <f t="shared" si="8"/>
        <v>1.7205400283030756E-3</v>
      </c>
      <c r="EA6" s="146">
        <f t="shared" si="9"/>
        <v>1.7390338369136287E-3</v>
      </c>
      <c r="EB6" s="146">
        <f t="shared" si="10"/>
        <v>1.7572662633772657E-3</v>
      </c>
      <c r="EC6" s="146">
        <f t="shared" si="11"/>
        <v>1.7752249708379261E-3</v>
      </c>
      <c r="ED6" s="146">
        <f t="shared" si="12"/>
        <v>1.7928977108206854E-3</v>
      </c>
      <c r="EE6" s="146">
        <f t="shared" si="13"/>
        <v>1.8102723370259804E-3</v>
      </c>
      <c r="EF6" s="146">
        <f t="shared" si="14"/>
        <v>1.82733681912857E-3</v>
      </c>
      <c r="EG6" s="146">
        <f t="shared" si="15"/>
        <v>1.8440792565594889E-3</v>
      </c>
      <c r="EH6" s="146">
        <f t="shared" si="16"/>
        <v>1.86048789224908E-3</v>
      </c>
      <c r="EI6" s="146">
        <f t="shared" si="17"/>
        <v>1.8765511263090595E-3</v>
      </c>
      <c r="EJ6" s="146">
        <f t="shared" si="18"/>
        <v>1.8922575296314611E-3</v>
      </c>
      <c r="EK6" s="146">
        <f t="shared" si="19"/>
        <v>1.9075958573822724E-3</v>
      </c>
      <c r="EL6" s="146">
        <f t="shared" si="20"/>
        <v>1.922555062367571E-3</v>
      </c>
      <c r="EM6" s="146">
        <f t="shared" si="21"/>
        <v>1.9371243082500103E-3</v>
      </c>
      <c r="EN6" s="146">
        <f t="shared" si="22"/>
        <v>1.9512929825936025E-3</v>
      </c>
      <c r="EO6" s="146">
        <f t="shared" si="23"/>
        <v>1.9650507097148857E-3</v>
      </c>
      <c r="EP6" s="146">
        <f t="shared" si="24"/>
        <v>1.9783873633187473E-3</v>
      </c>
      <c r="EQ6" s="146">
        <f t="shared" si="25"/>
        <v>1.9912930788974098E-3</v>
      </c>
      <c r="ER6" s="146">
        <f t="shared" si="26"/>
        <v>2.003758265871374E-3</v>
      </c>
      <c r="ES6" s="146">
        <f t="shared" si="27"/>
        <v>2.0157736194514227E-3</v>
      </c>
      <c r="ET6" s="146">
        <f t="shared" si="28"/>
        <v>2.0273301322011939E-3</v>
      </c>
      <c r="EU6" s="146">
        <f t="shared" si="29"/>
        <v>2.0384191052802134E-3</v>
      </c>
      <c r="EV6" s="146">
        <f t="shared" si="30"/>
        <v>2.0490321593477751E-3</v>
      </c>
      <c r="EW6" s="146">
        <f t="shared" si="31"/>
        <v>2.0591612451085423E-3</v>
      </c>
      <c r="EX6" s="146">
        <f t="shared" si="32"/>
        <v>2.0687986534813087E-3</v>
      </c>
      <c r="EY6" s="146">
        <f t="shared" si="33"/>
        <v>2.0779370253729396E-3</v>
      </c>
      <c r="EZ6" s="146">
        <f t="shared" si="34"/>
        <v>2.0865693610401565E-3</v>
      </c>
      <c r="FA6" s="146">
        <f t="shared" si="35"/>
        <v>2.0946890290225026E-3</v>
      </c>
      <c r="FB6" s="146">
        <f t="shared" si="36"/>
        <v>2.1022897746305232E-3</v>
      </c>
      <c r="FC6" s="146">
        <f t="shared" si="37"/>
        <v>2.1093657279739712E-3</v>
      </c>
      <c r="FD6" s="146">
        <f t="shared" si="38"/>
        <v>2.1159114115155988E-3</v>
      </c>
      <c r="FE6" s="146">
        <f t="shared" si="39"/>
        <v>2.1219217471369375E-3</v>
      </c>
      <c r="FF6" s="146">
        <f t="shared" si="40"/>
        <v>2.1273920627033131E-3</v>
      </c>
      <c r="FG6" s="146">
        <f t="shared" si="41"/>
        <v>2.1323180981161973E-3</v>
      </c>
      <c r="FH6" s="146">
        <f t="shared" si="42"/>
        <v>2.1366960108419428E-3</v>
      </c>
      <c r="FI6" s="146">
        <f t="shared" si="43"/>
        <v>2.1405223809068436E-3</v>
      </c>
      <c r="FJ6" s="146">
        <f t="shared" si="44"/>
        <v>2.1437942153494367E-3</v>
      </c>
      <c r="FK6" s="146">
        <f t="shared" si="45"/>
        <v>2.1465089521219244E-3</v>
      </c>
      <c r="FL6" s="146">
        <f t="shared" si="46"/>
        <v>2.1486644634336094E-3</v>
      </c>
      <c r="FM6" s="146">
        <f t="shared" si="47"/>
        <v>2.150259058530227E-3</v>
      </c>
      <c r="FN6" s="146">
        <f t="shared" si="48"/>
        <v>2.1512914859040892E-3</v>
      </c>
      <c r="FO6" s="146">
        <f t="shared" si="49"/>
        <v>2.1517609349310076E-3</v>
      </c>
      <c r="FP6" s="146">
        <f t="shared" si="50"/>
        <v>2.1516670369309868E-3</v>
      </c>
      <c r="FQ6" s="146">
        <f t="shared" si="51"/>
        <v>2.1510098656507526E-3</v>
      </c>
      <c r="FR6" s="146">
        <f t="shared" si="52"/>
        <v>2.1497899371672249E-3</v>
      </c>
      <c r="FS6" s="146">
        <f t="shared" si="53"/>
        <v>2.1480082092121188E-3</v>
      </c>
      <c r="FT6" s="146">
        <f t="shared" si="54"/>
        <v>2.1456660799189071E-3</v>
      </c>
      <c r="FU6" s="146">
        <f t="shared" si="55"/>
        <v>2.1427653859944391E-3</v>
      </c>
      <c r="FV6" s="146">
        <f t="shared" si="56"/>
        <v>2.1393084003185647E-3</v>
      </c>
      <c r="FW6" s="146">
        <f t="shared" si="57"/>
        <v>2.1352978289761525E-3</v>
      </c>
      <c r="FX6" s="146">
        <f t="shared" si="58"/>
        <v>2.130736807726932E-3</v>
      </c>
      <c r="FY6" s="146">
        <f t="shared" si="59"/>
        <v>2.1256288979196025E-3</v>
      </c>
      <c r="FZ6" s="146">
        <f t="shared" si="60"/>
        <v>2.1199780818576611E-3</v>
      </c>
      <c r="GA6" s="146">
        <f t="shared" si="61"/>
        <v>2.1137887576253966E-3</v>
      </c>
      <c r="GB6" s="146">
        <f t="shared" si="62"/>
        <v>2.1070657333834499E-3</v>
      </c>
      <c r="GC6" s="146">
        <f t="shared" si="63"/>
        <v>2.0998142211443088E-3</v>
      </c>
      <c r="GD6" s="146">
        <f t="shared" si="64"/>
        <v>2.0920398300390123E-3</v>
      </c>
      <c r="GE6" s="146">
        <f t="shared" si="65"/>
        <v>2.0837485590872369E-3</v>
      </c>
      <c r="GF6" s="146">
        <f t="shared" si="66"/>
        <v>2.0749467894838115E-3</v>
      </c>
      <c r="GG6" s="146">
        <f t="shared" si="67"/>
        <v>2.0656412764155506E-3</v>
      </c>
      <c r="GH6" s="146">
        <f t="shared" si="68"/>
        <v>2.0558391404230806E-3</v>
      </c>
      <c r="GI6" s="146">
        <f t="shared" si="69"/>
        <v>2.0455478583231296E-3</v>
      </c>
      <c r="GJ6" s="146">
        <f t="shared" si="70"/>
        <v>2.0347752537074669E-3</v>
      </c>
      <c r="GK6" s="146">
        <f t="shared" si="71"/>
        <v>2.023529487035399E-3</v>
      </c>
      <c r="GL6" s="146">
        <f t="shared" si="72"/>
        <v>2.0118190453373695E-3</v>
      </c>
      <c r="GM6" s="146">
        <f t="shared" si="73"/>
        <v>1.9996527315478368E-3</v>
      </c>
      <c r="GN6" s="146">
        <f t="shared" si="74"/>
        <v>1.9870396534861961E-3</v>
      </c>
      <c r="GO6" s="146">
        <f t="shared" si="75"/>
        <v>1.9739892125050264E-3</v>
      </c>
      <c r="GP6" s="146">
        <f t="shared" si="76"/>
        <v>1.9605110918254538E-3</v>
      </c>
      <c r="GQ6" s="146">
        <f t="shared" si="77"/>
        <v>1.9466152445798703E-3</v>
      </c>
      <c r="GR6" s="146">
        <f t="shared" si="78"/>
        <v>1.9323118815826384E-3</v>
      </c>
      <c r="GS6" s="146">
        <f t="shared" si="79"/>
        <v>1.9176114588497883E-3</v>
      </c>
      <c r="GT6" s="146">
        <f t="shared" si="80"/>
        <v>1.9025246648890115E-3</v>
      </c>
      <c r="GU6" s="146">
        <f t="shared" si="81"/>
        <v>1.8870624077815326E-3</v>
      </c>
      <c r="GV6" s="146">
        <f t="shared" si="82"/>
        <v>1.8712358020776464E-3</v>
      </c>
      <c r="GW6" s="146">
        <f t="shared" si="83"/>
        <v>1.8550561555278956E-3</v>
      </c>
      <c r="GX6" s="146">
        <f t="shared" si="84"/>
        <v>1.8385349556719695E-3</v>
      </c>
      <c r="GY6" s="146">
        <f t="shared" si="85"/>
        <v>1.8216838563074984E-3</v>
      </c>
      <c r="GZ6" s="146">
        <f t="shared" si="86"/>
        <v>1.8045146638609362E-3</v>
      </c>
      <c r="HA6" s="146">
        <f t="shared" si="87"/>
        <v>1.7870393236827189E-3</v>
      </c>
      <c r="HB6" s="146">
        <f t="shared" si="88"/>
        <v>1.7692699062888128E-3</v>
      </c>
      <c r="HC6" s="146">
        <f t="shared" si="89"/>
        <v>1.751218593570663E-3</v>
      </c>
      <c r="HD6" s="146">
        <f t="shared" si="90"/>
        <v>1.7328976649954107E-3</v>
      </c>
      <c r="HE6" s="146">
        <f t="shared" si="91"/>
        <v>1.7143194838180288E-3</v>
      </c>
      <c r="HF6" s="146">
        <f t="shared" si="92"/>
        <v>1.6954964833268053E-3</v>
      </c>
      <c r="HG6" s="146">
        <f t="shared" si="93"/>
        <v>1.6764411531433158E-3</v>
      </c>
      <c r="HH6" s="146">
        <f t="shared" si="94"/>
        <v>1.6571660255976955E-3</v>
      </c>
      <c r="HI6" s="146">
        <f t="shared" si="95"/>
        <v>1.6376836621996714E-3</v>
      </c>
      <c r="HJ6" s="146">
        <f t="shared" si="96"/>
        <v>1.6180066402254039E-3</v>
      </c>
      <c r="HK6" s="146">
        <f t="shared" si="97"/>
        <v>1.5981475394397484E-3</v>
      </c>
      <c r="HL6" s="146">
        <f t="shared" si="98"/>
        <v>1.5781189289730828E-3</v>
      </c>
      <c r="HM6" s="146">
        <f t="shared" si="99"/>
        <v>1.5579333543713223E-3</v>
      </c>
      <c r="HN6" s="146">
        <f t="shared" si="100"/>
        <v>1.5376033248372162E-3</v>
      </c>
      <c r="HO6" s="146">
        <f t="shared" si="101"/>
        <v>1.517141300680437E-3</v>
      </c>
      <c r="HP6" s="146">
        <f t="shared" si="102"/>
        <v>1.4965596809933819E-3</v>
      </c>
      <c r="HQ6" s="146">
        <f t="shared" si="103"/>
        <v>1.4758707915689603E-3</v>
      </c>
      <c r="HR6" s="146">
        <f t="shared" si="104"/>
        <v>1.4550868730760099E-3</v>
      </c>
      <c r="HS6" s="146">
        <f t="shared" si="105"/>
        <v>1.4342200695072803E-3</v>
      </c>
      <c r="HT6" s="146">
        <f t="shared" si="106"/>
        <v>1.4132824169142413E-3</v>
      </c>
    </row>
    <row r="7" spans="1:229" x14ac:dyDescent="0.45">
      <c r="A7" s="4">
        <v>4</v>
      </c>
      <c r="B7" s="101">
        <v>-0.1</v>
      </c>
      <c r="C7" s="103"/>
      <c r="D7" s="108">
        <f t="shared" si="107"/>
        <v>108</v>
      </c>
      <c r="E7" s="81">
        <v>120</v>
      </c>
      <c r="F7" s="108">
        <f t="shared" si="108"/>
        <v>144</v>
      </c>
      <c r="G7" s="103"/>
      <c r="H7" s="100">
        <v>0.2</v>
      </c>
      <c r="I7" s="32">
        <f t="shared" si="0"/>
        <v>1</v>
      </c>
      <c r="J7" s="32">
        <f t="shared" si="1"/>
        <v>0.5</v>
      </c>
      <c r="K7" s="65">
        <f t="shared" si="109"/>
        <v>122</v>
      </c>
      <c r="L7" s="21" t="s">
        <v>3</v>
      </c>
      <c r="M7" s="53"/>
      <c r="N7" s="237">
        <v>10</v>
      </c>
      <c r="O7" s="66">
        <f>IF(AND(D7&gt;0,E7&gt;0,F7&gt;0),IF(ISBLANK(N7),IF(ISBLANK(L7),"",(F7-D7)*VLOOKUP(L7,VLookups!$A$4:$B$13,2,FALSE)),N7),"")</f>
        <v>10</v>
      </c>
      <c r="P7" s="67">
        <f t="shared" si="2"/>
        <v>100</v>
      </c>
      <c r="Q7" s="81">
        <v>150</v>
      </c>
      <c r="R7" s="230">
        <f>IF(AND(Q7&gt;0,E7&gt;0,NOT(O7="")),ABS(VLOOKUP($Q$1,VLookups!$A$27:$B$28,2,FALSE)-_xlfn.NORM.DIST(Q7,K7,O7,TRUE)),"")</f>
        <v>0.99744486966957202</v>
      </c>
      <c r="S7" s="80">
        <f>IF(AND($D7&gt;0,$E7&gt;0,$F7&gt;0,NOT(ISBLANK($L7))),_xlfn.NORM.INV(ABS(VLOOKUP($Q$1,VLookups!$A$27:$B$28,2,FALSE)-S$3),$K7,$O7),"")</f>
        <v>109.18448434455399</v>
      </c>
      <c r="T7" s="79">
        <f>IF(AND($D7&gt;0,$E7&gt;0,$F7&gt;0,NOT(ISBLANK($L7))),_xlfn.NORM.INV(ABS(VLOOKUP($Q$1,VLookups!$A$27:$B$28,2,FALSE)-T$3),$K7,$O7),"")</f>
        <v>134.81551565544601</v>
      </c>
      <c r="U7" s="80">
        <f>IF(AND($D7&gt;0,$E7&gt;0,$F7&gt;0,NOT(ISBLANK($L7))),_xlfn.NORM.INV(ABS(VLOOKUP($Q$1,VLookups!$A$27:$B$28,2,FALSE)-U$3),$K7,$O7),"")</f>
        <v>132.36433389493789</v>
      </c>
      <c r="V7" s="79">
        <f>IF(AND($D7&gt;0,$E7&gt;0,$F7&gt;0,NOT(ISBLANK($L7))),_xlfn.NORM.INV(ABS(VLOOKUP($Q$1,VLookups!$A$27:$B$28,2,FALSE)-V$3),$K7,$O7),"")</f>
        <v>130.41621233572914</v>
      </c>
      <c r="W7" s="80">
        <f>IF(AND($D7&gt;0,$E7&gt;0,$F7&gt;0,NOT(ISBLANK($L7))),_xlfn.NORM.INV(ABS(VLOOKUP($Q$1,VLookups!$A$27:$B$28,2,FALSE)-W$3),$K7,$O7),"")</f>
        <v>128.74489750196082</v>
      </c>
      <c r="X7" s="79">
        <f>IF(AND($D7&gt;0,$E7&gt;0,$F7&gt;0,NOT(ISBLANK($L7))),_xlfn.NORM.INV(ABS(VLOOKUP($Q$1,VLookups!$A$27:$B$28,2,FALSE)-X$3),$K7,$O7),"")</f>
        <v>127.24400512708041</v>
      </c>
      <c r="Y7" s="5"/>
      <c r="Z7" s="145">
        <f t="shared" si="110"/>
        <v>0.6</v>
      </c>
      <c r="AA7" s="46">
        <f t="shared" ref="AA7:AT7" si="118">IF(ISNONTEXT($Z7),AB7-$Z7,"")</f>
        <v>96.000000000000114</v>
      </c>
      <c r="AB7" s="46">
        <f t="shared" si="118"/>
        <v>96.600000000000108</v>
      </c>
      <c r="AC7" s="46">
        <f t="shared" si="118"/>
        <v>97.200000000000102</v>
      </c>
      <c r="AD7" s="46">
        <f t="shared" si="118"/>
        <v>97.800000000000097</v>
      </c>
      <c r="AE7" s="46">
        <f t="shared" si="118"/>
        <v>98.400000000000091</v>
      </c>
      <c r="AF7" s="46">
        <f t="shared" si="118"/>
        <v>99.000000000000085</v>
      </c>
      <c r="AG7" s="46">
        <f t="shared" si="118"/>
        <v>99.60000000000008</v>
      </c>
      <c r="AH7" s="46">
        <f t="shared" si="118"/>
        <v>100.20000000000007</v>
      </c>
      <c r="AI7" s="46">
        <f t="shared" si="118"/>
        <v>100.80000000000007</v>
      </c>
      <c r="AJ7" s="46">
        <f t="shared" si="118"/>
        <v>101.40000000000006</v>
      </c>
      <c r="AK7" s="46">
        <f t="shared" si="118"/>
        <v>102.00000000000006</v>
      </c>
      <c r="AL7" s="46">
        <f t="shared" si="118"/>
        <v>102.60000000000005</v>
      </c>
      <c r="AM7" s="46">
        <f t="shared" si="118"/>
        <v>103.20000000000005</v>
      </c>
      <c r="AN7" s="46">
        <f t="shared" si="118"/>
        <v>103.80000000000004</v>
      </c>
      <c r="AO7" s="46">
        <f t="shared" si="118"/>
        <v>104.40000000000003</v>
      </c>
      <c r="AP7" s="46">
        <f t="shared" si="118"/>
        <v>105.00000000000003</v>
      </c>
      <c r="AQ7" s="46">
        <f t="shared" si="118"/>
        <v>105.60000000000002</v>
      </c>
      <c r="AR7" s="46">
        <f t="shared" si="118"/>
        <v>106.20000000000002</v>
      </c>
      <c r="AS7" s="46">
        <f t="shared" si="118"/>
        <v>106.80000000000001</v>
      </c>
      <c r="AT7" s="46">
        <f t="shared" si="118"/>
        <v>107.4</v>
      </c>
      <c r="AU7" s="46">
        <f t="shared" si="112"/>
        <v>108</v>
      </c>
      <c r="AV7" s="46">
        <f t="shared" ref="AV7:DG7" si="119">IF(ISNONTEXT($Z7),AU7+$Z7,"")</f>
        <v>108.6</v>
      </c>
      <c r="AW7" s="46">
        <f t="shared" si="119"/>
        <v>109.19999999999999</v>
      </c>
      <c r="AX7" s="46">
        <f t="shared" si="119"/>
        <v>109.79999999999998</v>
      </c>
      <c r="AY7" s="46">
        <f t="shared" si="119"/>
        <v>110.39999999999998</v>
      </c>
      <c r="AZ7" s="46">
        <f t="shared" si="119"/>
        <v>110.99999999999997</v>
      </c>
      <c r="BA7" s="46">
        <f t="shared" si="119"/>
        <v>111.59999999999997</v>
      </c>
      <c r="BB7" s="46">
        <f t="shared" si="119"/>
        <v>112.19999999999996</v>
      </c>
      <c r="BC7" s="46">
        <f t="shared" si="119"/>
        <v>112.79999999999995</v>
      </c>
      <c r="BD7" s="46">
        <f t="shared" si="119"/>
        <v>113.39999999999995</v>
      </c>
      <c r="BE7" s="46">
        <f t="shared" si="119"/>
        <v>113.99999999999994</v>
      </c>
      <c r="BF7" s="46">
        <f t="shared" si="119"/>
        <v>114.59999999999994</v>
      </c>
      <c r="BG7" s="46">
        <f t="shared" si="119"/>
        <v>115.19999999999993</v>
      </c>
      <c r="BH7" s="46">
        <f t="shared" si="119"/>
        <v>115.79999999999993</v>
      </c>
      <c r="BI7" s="46">
        <f t="shared" si="119"/>
        <v>116.39999999999992</v>
      </c>
      <c r="BJ7" s="46">
        <f t="shared" si="119"/>
        <v>116.99999999999991</v>
      </c>
      <c r="BK7" s="46">
        <f t="shared" si="119"/>
        <v>117.59999999999991</v>
      </c>
      <c r="BL7" s="46">
        <f t="shared" si="119"/>
        <v>118.1999999999999</v>
      </c>
      <c r="BM7" s="46">
        <f t="shared" si="119"/>
        <v>118.7999999999999</v>
      </c>
      <c r="BN7" s="46">
        <f t="shared" si="119"/>
        <v>119.39999999999989</v>
      </c>
      <c r="BO7" s="46">
        <f t="shared" si="119"/>
        <v>119.99999999999989</v>
      </c>
      <c r="BP7" s="46">
        <f t="shared" si="119"/>
        <v>120.59999999999988</v>
      </c>
      <c r="BQ7" s="46">
        <f t="shared" si="119"/>
        <v>121.19999999999987</v>
      </c>
      <c r="BR7" s="46">
        <f t="shared" si="119"/>
        <v>121.79999999999987</v>
      </c>
      <c r="BS7" s="46">
        <f t="shared" si="119"/>
        <v>122.39999999999986</v>
      </c>
      <c r="BT7" s="46">
        <f t="shared" si="119"/>
        <v>122.99999999999986</v>
      </c>
      <c r="BU7" s="46">
        <f t="shared" si="119"/>
        <v>123.59999999999985</v>
      </c>
      <c r="BV7" s="46">
        <f t="shared" si="119"/>
        <v>124.19999999999985</v>
      </c>
      <c r="BW7" s="46">
        <f t="shared" si="119"/>
        <v>124.79999999999984</v>
      </c>
      <c r="BX7" s="46">
        <f t="shared" si="119"/>
        <v>125.39999999999984</v>
      </c>
      <c r="BY7" s="46">
        <f t="shared" si="119"/>
        <v>125.99999999999983</v>
      </c>
      <c r="BZ7" s="46">
        <f t="shared" si="119"/>
        <v>126.59999999999982</v>
      </c>
      <c r="CA7" s="46">
        <f t="shared" si="119"/>
        <v>127.19999999999982</v>
      </c>
      <c r="CB7" s="46">
        <f t="shared" si="119"/>
        <v>127.79999999999981</v>
      </c>
      <c r="CC7" s="46">
        <f t="shared" si="119"/>
        <v>128.39999999999981</v>
      </c>
      <c r="CD7" s="46">
        <f t="shared" si="119"/>
        <v>128.9999999999998</v>
      </c>
      <c r="CE7" s="46">
        <f t="shared" si="119"/>
        <v>129.5999999999998</v>
      </c>
      <c r="CF7" s="46">
        <f t="shared" si="119"/>
        <v>130.19999999999979</v>
      </c>
      <c r="CG7" s="46">
        <f t="shared" si="119"/>
        <v>130.79999999999978</v>
      </c>
      <c r="CH7" s="46">
        <f t="shared" si="119"/>
        <v>131.39999999999978</v>
      </c>
      <c r="CI7" s="46">
        <f t="shared" si="119"/>
        <v>131.99999999999977</v>
      </c>
      <c r="CJ7" s="46">
        <f t="shared" si="119"/>
        <v>132.59999999999977</v>
      </c>
      <c r="CK7" s="46">
        <f t="shared" si="119"/>
        <v>133.19999999999976</v>
      </c>
      <c r="CL7" s="46">
        <f t="shared" si="119"/>
        <v>133.79999999999976</v>
      </c>
      <c r="CM7" s="46">
        <f t="shared" si="119"/>
        <v>134.39999999999975</v>
      </c>
      <c r="CN7" s="46">
        <f t="shared" si="119"/>
        <v>134.99999999999974</v>
      </c>
      <c r="CO7" s="46">
        <f t="shared" si="119"/>
        <v>135.59999999999974</v>
      </c>
      <c r="CP7" s="46">
        <f t="shared" si="119"/>
        <v>136.19999999999973</v>
      </c>
      <c r="CQ7" s="46">
        <f t="shared" si="119"/>
        <v>136.79999999999973</v>
      </c>
      <c r="CR7" s="46">
        <f t="shared" si="119"/>
        <v>137.39999999999972</v>
      </c>
      <c r="CS7" s="46">
        <f t="shared" si="119"/>
        <v>137.99999999999972</v>
      </c>
      <c r="CT7" s="46">
        <f t="shared" si="119"/>
        <v>138.59999999999971</v>
      </c>
      <c r="CU7" s="46">
        <f t="shared" si="119"/>
        <v>139.1999999999997</v>
      </c>
      <c r="CV7" s="46">
        <f t="shared" si="119"/>
        <v>139.7999999999997</v>
      </c>
      <c r="CW7" s="46">
        <f t="shared" si="119"/>
        <v>140.39999999999969</v>
      </c>
      <c r="CX7" s="46">
        <f t="shared" si="119"/>
        <v>140.99999999999969</v>
      </c>
      <c r="CY7" s="46">
        <f t="shared" si="119"/>
        <v>141.59999999999968</v>
      </c>
      <c r="CZ7" s="46">
        <f t="shared" si="119"/>
        <v>142.19999999999968</v>
      </c>
      <c r="DA7" s="46">
        <f t="shared" si="119"/>
        <v>142.79999999999967</v>
      </c>
      <c r="DB7" s="46">
        <f t="shared" si="119"/>
        <v>143.39999999999966</v>
      </c>
      <c r="DC7" s="46">
        <f t="shared" si="119"/>
        <v>143.99999999999966</v>
      </c>
      <c r="DD7" s="46">
        <f t="shared" si="119"/>
        <v>144.59999999999965</v>
      </c>
      <c r="DE7" s="46">
        <f t="shared" si="119"/>
        <v>145.19999999999965</v>
      </c>
      <c r="DF7" s="46">
        <f t="shared" si="119"/>
        <v>145.79999999999964</v>
      </c>
      <c r="DG7" s="46">
        <f t="shared" si="119"/>
        <v>146.39999999999964</v>
      </c>
      <c r="DH7" s="46">
        <f t="shared" ref="DH7:DW7" si="120">IF(ISNONTEXT($Z7),DG7+$Z7,"")</f>
        <v>146.99999999999963</v>
      </c>
      <c r="DI7" s="46">
        <f t="shared" si="120"/>
        <v>147.59999999999962</v>
      </c>
      <c r="DJ7" s="46">
        <f t="shared" si="120"/>
        <v>148.19999999999962</v>
      </c>
      <c r="DK7" s="46">
        <f t="shared" si="120"/>
        <v>148.79999999999961</v>
      </c>
      <c r="DL7" s="46">
        <f t="shared" si="120"/>
        <v>149.39999999999961</v>
      </c>
      <c r="DM7" s="46">
        <f t="shared" si="120"/>
        <v>149.9999999999996</v>
      </c>
      <c r="DN7" s="46">
        <f t="shared" si="120"/>
        <v>150.5999999999996</v>
      </c>
      <c r="DO7" s="46">
        <f t="shared" si="120"/>
        <v>151.19999999999959</v>
      </c>
      <c r="DP7" s="46">
        <f t="shared" si="120"/>
        <v>151.79999999999959</v>
      </c>
      <c r="DQ7" s="46">
        <f t="shared" si="120"/>
        <v>152.39999999999958</v>
      </c>
      <c r="DR7" s="46">
        <f t="shared" si="120"/>
        <v>152.99999999999957</v>
      </c>
      <c r="DS7" s="46">
        <f t="shared" si="120"/>
        <v>153.59999999999957</v>
      </c>
      <c r="DT7" s="46">
        <f t="shared" si="120"/>
        <v>154.19999999999956</v>
      </c>
      <c r="DU7" s="46">
        <f t="shared" si="120"/>
        <v>154.79999999999956</v>
      </c>
      <c r="DV7" s="46">
        <f t="shared" si="120"/>
        <v>155.39999999999955</v>
      </c>
      <c r="DW7" s="46">
        <f t="shared" si="120"/>
        <v>155.99999999999955</v>
      </c>
      <c r="DX7" s="146">
        <f t="shared" si="6"/>
        <v>1.3582969233686024E-3</v>
      </c>
      <c r="DY7" s="146">
        <f t="shared" si="7"/>
        <v>1.5847579025361248E-3</v>
      </c>
      <c r="DZ7" s="146">
        <f t="shared" si="8"/>
        <v>1.8423310646862512E-3</v>
      </c>
      <c r="EA7" s="146">
        <f t="shared" si="9"/>
        <v>2.1340714899923288E-3</v>
      </c>
      <c r="EB7" s="146">
        <f t="shared" si="10"/>
        <v>2.463126930638302E-3</v>
      </c>
      <c r="EC7" s="146">
        <f t="shared" si="11"/>
        <v>2.8327037741601741E-3</v>
      </c>
      <c r="ED7" s="146">
        <f t="shared" si="12"/>
        <v>3.2460265643698017E-3</v>
      </c>
      <c r="EE7" s="146">
        <f t="shared" si="13"/>
        <v>3.7062910247807083E-3</v>
      </c>
      <c r="EF7" s="146">
        <f t="shared" si="14"/>
        <v>4.2166106961770951E-3</v>
      </c>
      <c r="EG7" s="146">
        <f t="shared" si="15"/>
        <v>4.7799574882077629E-3</v>
      </c>
      <c r="EH7" s="146">
        <f t="shared" si="16"/>
        <v>5.3990966513188677E-3</v>
      </c>
      <c r="EI7" s="146">
        <f t="shared" si="17"/>
        <v>6.0765168954565393E-3</v>
      </c>
      <c r="EJ7" s="146">
        <f t="shared" si="18"/>
        <v>6.8143566101045161E-3</v>
      </c>
      <c r="EK7" s="146">
        <f t="shared" si="19"/>
        <v>7.614327369620786E-3</v>
      </c>
      <c r="EL7" s="146">
        <f t="shared" si="20"/>
        <v>8.477636130802272E-3</v>
      </c>
      <c r="EM7" s="146">
        <f t="shared" si="21"/>
        <v>9.4049077376887405E-3</v>
      </c>
      <c r="EN7" s="146">
        <f t="shared" si="22"/>
        <v>1.0396109532876459E-2</v>
      </c>
      <c r="EO7" s="146">
        <f t="shared" si="23"/>
        <v>1.1450480025929268E-2</v>
      </c>
      <c r="EP7" s="146">
        <f t="shared" si="24"/>
        <v>1.2566463678908834E-2</v>
      </c>
      <c r="EQ7" s="146">
        <f t="shared" si="25"/>
        <v>1.3741653928228188E-2</v>
      </c>
      <c r="ER7" s="146">
        <f t="shared" si="26"/>
        <v>1.4972746563574486E-2</v>
      </c>
      <c r="ES7" s="146">
        <f t="shared" si="27"/>
        <v>1.6255505522553403E-2</v>
      </c>
      <c r="ET7" s="146">
        <f t="shared" si="28"/>
        <v>1.758474302976621E-2</v>
      </c>
      <c r="EU7" s="146">
        <f t="shared" si="29"/>
        <v>1.8954315809163985E-2</v>
      </c>
      <c r="EV7" s="146">
        <f t="shared" si="30"/>
        <v>2.0357138829075888E-2</v>
      </c>
      <c r="EW7" s="146">
        <f t="shared" si="31"/>
        <v>2.1785217703254988E-2</v>
      </c>
      <c r="EX7" s="146">
        <f t="shared" si="32"/>
        <v>2.3229700474336538E-2</v>
      </c>
      <c r="EY7" s="146">
        <f t="shared" si="33"/>
        <v>2.4680949056704173E-2</v>
      </c>
      <c r="EZ7" s="146">
        <f t="shared" si="34"/>
        <v>2.6128630124955206E-2</v>
      </c>
      <c r="FA7" s="146">
        <f t="shared" si="35"/>
        <v>2.7561824715345545E-2</v>
      </c>
      <c r="FB7" s="146">
        <f t="shared" si="36"/>
        <v>2.8969155276148142E-2</v>
      </c>
      <c r="FC7" s="146">
        <f t="shared" si="37"/>
        <v>3.0338928375629872E-2</v>
      </c>
      <c r="FD7" s="146">
        <f t="shared" si="38"/>
        <v>3.1659290771089137E-2</v>
      </c>
      <c r="FE7" s="146">
        <f t="shared" si="39"/>
        <v>3.2918396077076327E-2</v>
      </c>
      <c r="FF7" s="146">
        <f t="shared" si="40"/>
        <v>3.4104578863035105E-2</v>
      </c>
      <c r="FG7" s="146">
        <f t="shared" si="41"/>
        <v>3.52065326764298E-2</v>
      </c>
      <c r="FH7" s="146">
        <f t="shared" si="42"/>
        <v>3.6213488241309072E-2</v>
      </c>
      <c r="FI7" s="146">
        <f t="shared" si="43"/>
        <v>3.7115387935946466E-2</v>
      </c>
      <c r="FJ7" s="146">
        <f t="shared" si="44"/>
        <v>3.7903052615270043E-2</v>
      </c>
      <c r="FK7" s="146">
        <f t="shared" si="45"/>
        <v>3.8568336919181503E-2</v>
      </c>
      <c r="FL7" s="146">
        <f t="shared" si="46"/>
        <v>3.9104269397545501E-2</v>
      </c>
      <c r="FM7" s="146">
        <f t="shared" si="47"/>
        <v>3.9505174083461055E-2</v>
      </c>
      <c r="FN7" s="146">
        <f t="shared" si="48"/>
        <v>3.9766770551160846E-2</v>
      </c>
      <c r="FO7" s="146">
        <f t="shared" si="49"/>
        <v>3.9886249992366604E-2</v>
      </c>
      <c r="FP7" s="146">
        <f t="shared" si="50"/>
        <v>3.9862325420460525E-2</v>
      </c>
      <c r="FQ7" s="146">
        <f t="shared" si="51"/>
        <v>3.9695254747701234E-2</v>
      </c>
      <c r="FR7" s="146">
        <f t="shared" si="52"/>
        <v>3.9386836156854177E-2</v>
      </c>
      <c r="FS7" s="146">
        <f t="shared" si="53"/>
        <v>3.8940375883379175E-2</v>
      </c>
      <c r="FT7" s="146">
        <f t="shared" si="54"/>
        <v>3.8360629215348024E-2</v>
      </c>
      <c r="FU7" s="146">
        <f t="shared" si="55"/>
        <v>3.7653716183325608E-2</v>
      </c>
      <c r="FV7" s="146">
        <f t="shared" si="56"/>
        <v>3.6827014030332582E-2</v>
      </c>
      <c r="FW7" s="146">
        <f t="shared" si="57"/>
        <v>3.5889029103354751E-2</v>
      </c>
      <c r="FX7" s="146">
        <f t="shared" si="58"/>
        <v>3.4849251275897782E-2</v>
      </c>
      <c r="FY7" s="146">
        <f t="shared" si="59"/>
        <v>3.3717994382238423E-2</v>
      </c>
      <c r="FZ7" s="146">
        <f t="shared" si="60"/>
        <v>3.2506226408408619E-2</v>
      </c>
      <c r="GA7" s="146">
        <f t="shared" si="61"/>
        <v>3.1225393336676562E-2</v>
      </c>
      <c r="GB7" s="146">
        <f t="shared" si="62"/>
        <v>2.9887240577595738E-2</v>
      </c>
      <c r="GC7" s="146">
        <f t="shared" si="63"/>
        <v>2.8503635848901213E-2</v>
      </c>
      <c r="GD7" s="146">
        <f t="shared" si="64"/>
        <v>2.7086397179834319E-2</v>
      </c>
      <c r="GE7" s="146">
        <f t="shared" si="65"/>
        <v>2.5647129442562568E-2</v>
      </c>
      <c r="GF7" s="146">
        <f t="shared" si="66"/>
        <v>2.4197072451914887E-2</v>
      </c>
      <c r="GG7" s="146">
        <f t="shared" si="67"/>
        <v>2.2746963245739153E-2</v>
      </c>
      <c r="GH7" s="146">
        <f t="shared" si="68"/>
        <v>2.1306914677572359E-2</v>
      </c>
      <c r="GI7" s="146">
        <f t="shared" si="69"/>
        <v>1.9886311938728168E-2</v>
      </c>
      <c r="GJ7" s="146">
        <f t="shared" si="70"/>
        <v>1.8493728096331104E-2</v>
      </c>
      <c r="GK7" s="146">
        <f t="shared" si="71"/>
        <v>1.7136859204781304E-2</v>
      </c>
      <c r="GL7" s="146">
        <f t="shared" si="72"/>
        <v>1.5822479037038865E-2</v>
      </c>
      <c r="GM7" s="146">
        <f t="shared" si="73"/>
        <v>1.4556413003735313E-2</v>
      </c>
      <c r="GN7" s="146">
        <f t="shared" si="74"/>
        <v>1.3343530395100771E-2</v>
      </c>
      <c r="GO7" s="146">
        <f t="shared" si="75"/>
        <v>1.2187753703240703E-2</v>
      </c>
      <c r="GP7" s="146">
        <f t="shared" si="76"/>
        <v>1.1092083467946059E-2</v>
      </c>
      <c r="GQ7" s="146">
        <f t="shared" si="77"/>
        <v>1.0058636842769539E-2</v>
      </c>
      <c r="GR7" s="146">
        <f t="shared" si="78"/>
        <v>9.0886979016287471E-3</v>
      </c>
      <c r="GS7" s="146">
        <f t="shared" si="79"/>
        <v>8.18277759921472E-3</v>
      </c>
      <c r="GT7" s="146">
        <f t="shared" si="80"/>
        <v>7.3406812581661048E-3</v>
      </c>
      <c r="GU7" s="146">
        <f t="shared" si="81"/>
        <v>6.5615814774680481E-3</v>
      </c>
      <c r="GV7" s="146">
        <f t="shared" si="82"/>
        <v>5.8440944333455098E-3</v>
      </c>
      <c r="GW7" s="146">
        <f t="shared" si="83"/>
        <v>5.1863576682823938E-3</v>
      </c>
      <c r="GX7" s="146">
        <f t="shared" si="84"/>
        <v>4.586107627105802E-3</v>
      </c>
      <c r="GY7" s="146">
        <f t="shared" si="85"/>
        <v>4.0407553922863215E-3</v>
      </c>
      <c r="GZ7" s="146">
        <f t="shared" si="86"/>
        <v>3.5474592846234084E-3</v>
      </c>
      <c r="HA7" s="146">
        <f t="shared" si="87"/>
        <v>3.1031932215010694E-3</v>
      </c>
      <c r="HB7" s="146">
        <f t="shared" si="88"/>
        <v>2.7048099546883998E-3</v>
      </c>
      <c r="HC7" s="146">
        <f t="shared" si="89"/>
        <v>2.3490985358203356E-3</v>
      </c>
      <c r="HD7" s="146">
        <f t="shared" si="90"/>
        <v>2.0328355738227642E-3</v>
      </c>
      <c r="HE7" s="146">
        <f t="shared" si="91"/>
        <v>1.7528300493570156E-3</v>
      </c>
      <c r="HF7" s="146">
        <f t="shared" si="92"/>
        <v>1.5059616327378908E-3</v>
      </c>
      <c r="HG7" s="146">
        <f t="shared" si="93"/>
        <v>1.28921261078966E-3</v>
      </c>
      <c r="HH7" s="146">
        <f t="shared" si="94"/>
        <v>1.0996936629406714E-3</v>
      </c>
      <c r="HI7" s="146">
        <f t="shared" si="95"/>
        <v>9.3466383676132968E-4</v>
      </c>
      <c r="HJ7" s="146">
        <f t="shared" si="96"/>
        <v>7.9154515829808422E-4</v>
      </c>
      <c r="HK7" s="146">
        <f t="shared" si="97"/>
        <v>6.6793237392033923E-4</v>
      </c>
      <c r="HL7" s="146">
        <f t="shared" si="98"/>
        <v>5.6159835959916366E-4</v>
      </c>
      <c r="HM7" s="146">
        <f t="shared" si="99"/>
        <v>4.7049575269345609E-4</v>
      </c>
      <c r="HN7" s="146">
        <f t="shared" si="100"/>
        <v>3.9275536289252815E-4</v>
      </c>
      <c r="HO7" s="146">
        <f t="shared" si="101"/>
        <v>3.2668190562003512E-4</v>
      </c>
      <c r="HP7" s="146">
        <f t="shared" si="102"/>
        <v>2.7074757568410727E-4</v>
      </c>
      <c r="HQ7" s="146">
        <f t="shared" si="103"/>
        <v>2.2358394396888542E-4</v>
      </c>
      <c r="HR7" s="146">
        <f t="shared" si="104"/>
        <v>1.8397261808245457E-4</v>
      </c>
      <c r="HS7" s="146">
        <f t="shared" si="105"/>
        <v>1.5083506148505339E-4</v>
      </c>
      <c r="HT7" s="146">
        <f t="shared" si="106"/>
        <v>1.2322191684732093E-4</v>
      </c>
    </row>
    <row r="8" spans="1:229" x14ac:dyDescent="0.45">
      <c r="A8" s="4">
        <v>5</v>
      </c>
      <c r="B8" s="101">
        <v>-0.25</v>
      </c>
      <c r="C8" s="103"/>
      <c r="D8" s="108">
        <f t="shared" si="107"/>
        <v>90</v>
      </c>
      <c r="E8" s="81">
        <v>120</v>
      </c>
      <c r="F8" s="108">
        <f t="shared" si="108"/>
        <v>160</v>
      </c>
      <c r="G8" s="103">
        <v>160</v>
      </c>
      <c r="H8" s="100"/>
      <c r="I8" s="32">
        <f t="shared" si="0"/>
        <v>1</v>
      </c>
      <c r="J8" s="32">
        <f t="shared" si="1"/>
        <v>0.75</v>
      </c>
      <c r="K8" s="65">
        <f t="shared" si="109"/>
        <v>121.66666666666667</v>
      </c>
      <c r="L8" s="21" t="s">
        <v>1</v>
      </c>
      <c r="M8" s="53"/>
      <c r="N8" s="237"/>
      <c r="O8" s="66">
        <f>IF(AND(D8&gt;0,E8&gt;0,F8&gt;0),IF(ISBLANK(N8),IF(ISBLANK(L8),"",(F8-D8)*VLOOKUP(L8,VLookups!$A$4:$B$13,2,FALSE)),N8),"")</f>
        <v>74.2</v>
      </c>
      <c r="P8" s="67">
        <f t="shared" si="2"/>
        <v>5505.64</v>
      </c>
      <c r="Q8" s="81">
        <v>150</v>
      </c>
      <c r="R8" s="230">
        <f>IF(AND(Q8&gt;0,E8&gt;0,NOT(O8="")),ABS(VLOOKUP($Q$1,VLookups!$A$27:$B$28,2,FALSE)-_xlfn.NORM.DIST(Q8,K8,O8,TRUE)),"")</f>
        <v>0.64871400198876072</v>
      </c>
      <c r="S8" s="80">
        <f>IF(AND($D8&gt;0,$E8&gt;0,$F8&gt;0,NOT(ISBLANK($L8))),_xlfn.NORM.INV(ABS(VLOOKUP($Q$1,VLookups!$A$27:$B$28,2,FALSE)-S$3),$K8,$O8),"")</f>
        <v>26.575540503257301</v>
      </c>
      <c r="T8" s="79">
        <f>IF(AND($D8&gt;0,$E8&gt;0,$F8&gt;0,NOT(ISBLANK($L8))),_xlfn.NORM.INV(ABS(VLOOKUP($Q$1,VLookups!$A$27:$B$28,2,FALSE)-T$3),$K8,$O8),"")</f>
        <v>216.75779283007603</v>
      </c>
      <c r="U8" s="80">
        <f>IF(AND($D8&gt;0,$E8&gt;0,$F8&gt;0,NOT(ISBLANK($L8))),_xlfn.NORM.INV(ABS(VLOOKUP($Q$1,VLookups!$A$27:$B$28,2,FALSE)-U$3),$K8,$O8),"")</f>
        <v>198.57002416710588</v>
      </c>
      <c r="V8" s="79">
        <f>IF(AND($D8&gt;0,$E8&gt;0,$F8&gt;0,NOT(ISBLANK($L8))),_xlfn.NORM.INV(ABS(VLOOKUP($Q$1,VLookups!$A$27:$B$28,2,FALSE)-V$3),$K8,$O8),"")</f>
        <v>184.11496219777695</v>
      </c>
      <c r="W8" s="80">
        <f>IF(AND($D8&gt;0,$E8&gt;0,$F8&gt;0,NOT(ISBLANK($L8))),_xlfn.NORM.INV(ABS(VLOOKUP($Q$1,VLookups!$A$27:$B$28,2,FALSE)-W$3),$K8,$O8),"")</f>
        <v>171.71380613121596</v>
      </c>
      <c r="X8" s="79">
        <f>IF(AND($D8&gt;0,$E8&gt;0,$F8&gt;0,NOT(ISBLANK($L8))),_xlfn.NORM.INV(ABS(VLOOKUP($Q$1,VLookups!$A$27:$B$28,2,FALSE)-X$3),$K8,$O8),"")</f>
        <v>160.5771847096033</v>
      </c>
      <c r="Y8" s="5"/>
      <c r="Z8" s="145">
        <f t="shared" si="110"/>
        <v>1.1666666666666667</v>
      </c>
      <c r="AA8" s="46">
        <f t="shared" ref="AA8:AT8" si="121">IF(ISNONTEXT($Z8),AB8-$Z8,"")</f>
        <v>66.666666666666572</v>
      </c>
      <c r="AB8" s="46">
        <f t="shared" si="121"/>
        <v>67.833333333333243</v>
      </c>
      <c r="AC8" s="46">
        <f t="shared" si="121"/>
        <v>68.999999999999915</v>
      </c>
      <c r="AD8" s="46">
        <f t="shared" si="121"/>
        <v>70.166666666666586</v>
      </c>
      <c r="AE8" s="46">
        <f t="shared" si="121"/>
        <v>71.333333333333258</v>
      </c>
      <c r="AF8" s="46">
        <f t="shared" si="121"/>
        <v>72.499999999999929</v>
      </c>
      <c r="AG8" s="46">
        <f t="shared" si="121"/>
        <v>73.6666666666666</v>
      </c>
      <c r="AH8" s="46">
        <f t="shared" si="121"/>
        <v>74.833333333333272</v>
      </c>
      <c r="AI8" s="46">
        <f t="shared" si="121"/>
        <v>75.999999999999943</v>
      </c>
      <c r="AJ8" s="46">
        <f t="shared" si="121"/>
        <v>77.166666666666615</v>
      </c>
      <c r="AK8" s="46">
        <f t="shared" si="121"/>
        <v>78.333333333333286</v>
      </c>
      <c r="AL8" s="46">
        <f t="shared" si="121"/>
        <v>79.499999999999957</v>
      </c>
      <c r="AM8" s="46">
        <f t="shared" si="121"/>
        <v>80.666666666666629</v>
      </c>
      <c r="AN8" s="46">
        <f t="shared" si="121"/>
        <v>81.8333333333333</v>
      </c>
      <c r="AO8" s="46">
        <f t="shared" si="121"/>
        <v>82.999999999999972</v>
      </c>
      <c r="AP8" s="46">
        <f t="shared" si="121"/>
        <v>84.166666666666643</v>
      </c>
      <c r="AQ8" s="46">
        <f t="shared" si="121"/>
        <v>85.333333333333314</v>
      </c>
      <c r="AR8" s="46">
        <f t="shared" si="121"/>
        <v>86.499999999999986</v>
      </c>
      <c r="AS8" s="46">
        <f t="shared" si="121"/>
        <v>87.666666666666657</v>
      </c>
      <c r="AT8" s="46">
        <f t="shared" si="121"/>
        <v>88.833333333333329</v>
      </c>
      <c r="AU8" s="46">
        <f t="shared" si="112"/>
        <v>90</v>
      </c>
      <c r="AV8" s="46">
        <f t="shared" ref="AV8:DG8" si="122">IF(ISNONTEXT($Z8),AU8+$Z8,"")</f>
        <v>91.166666666666671</v>
      </c>
      <c r="AW8" s="46">
        <f t="shared" si="122"/>
        <v>92.333333333333343</v>
      </c>
      <c r="AX8" s="46">
        <f t="shared" si="122"/>
        <v>93.500000000000014</v>
      </c>
      <c r="AY8" s="46">
        <f t="shared" si="122"/>
        <v>94.666666666666686</v>
      </c>
      <c r="AZ8" s="46">
        <f t="shared" si="122"/>
        <v>95.833333333333357</v>
      </c>
      <c r="BA8" s="46">
        <f t="shared" si="122"/>
        <v>97.000000000000028</v>
      </c>
      <c r="BB8" s="46">
        <f t="shared" si="122"/>
        <v>98.1666666666667</v>
      </c>
      <c r="BC8" s="46">
        <f t="shared" si="122"/>
        <v>99.333333333333371</v>
      </c>
      <c r="BD8" s="46">
        <f t="shared" si="122"/>
        <v>100.50000000000004</v>
      </c>
      <c r="BE8" s="46">
        <f t="shared" si="122"/>
        <v>101.66666666666671</v>
      </c>
      <c r="BF8" s="46">
        <f t="shared" si="122"/>
        <v>102.83333333333339</v>
      </c>
      <c r="BG8" s="46">
        <f t="shared" si="122"/>
        <v>104.00000000000006</v>
      </c>
      <c r="BH8" s="46">
        <f t="shared" si="122"/>
        <v>105.16666666666673</v>
      </c>
      <c r="BI8" s="46">
        <f t="shared" si="122"/>
        <v>106.3333333333334</v>
      </c>
      <c r="BJ8" s="46">
        <f t="shared" si="122"/>
        <v>107.50000000000007</v>
      </c>
      <c r="BK8" s="46">
        <f t="shared" si="122"/>
        <v>108.66666666666674</v>
      </c>
      <c r="BL8" s="46">
        <f t="shared" si="122"/>
        <v>109.83333333333341</v>
      </c>
      <c r="BM8" s="46">
        <f t="shared" si="122"/>
        <v>111.00000000000009</v>
      </c>
      <c r="BN8" s="46">
        <f t="shared" si="122"/>
        <v>112.16666666666676</v>
      </c>
      <c r="BO8" s="46">
        <f t="shared" si="122"/>
        <v>113.33333333333343</v>
      </c>
      <c r="BP8" s="46">
        <f t="shared" si="122"/>
        <v>114.5000000000001</v>
      </c>
      <c r="BQ8" s="46">
        <f t="shared" si="122"/>
        <v>115.66666666666677</v>
      </c>
      <c r="BR8" s="46">
        <f t="shared" si="122"/>
        <v>116.83333333333344</v>
      </c>
      <c r="BS8" s="46">
        <f t="shared" si="122"/>
        <v>118.00000000000011</v>
      </c>
      <c r="BT8" s="46">
        <f t="shared" si="122"/>
        <v>119.16666666666679</v>
      </c>
      <c r="BU8" s="46">
        <f t="shared" si="122"/>
        <v>120.33333333333346</v>
      </c>
      <c r="BV8" s="46">
        <f t="shared" si="122"/>
        <v>121.50000000000013</v>
      </c>
      <c r="BW8" s="46">
        <f t="shared" si="122"/>
        <v>122.6666666666668</v>
      </c>
      <c r="BX8" s="46">
        <f t="shared" si="122"/>
        <v>123.83333333333347</v>
      </c>
      <c r="BY8" s="46">
        <f t="shared" si="122"/>
        <v>125.00000000000014</v>
      </c>
      <c r="BZ8" s="46">
        <f t="shared" si="122"/>
        <v>126.16666666666681</v>
      </c>
      <c r="CA8" s="46">
        <f t="shared" si="122"/>
        <v>127.33333333333348</v>
      </c>
      <c r="CB8" s="46">
        <f t="shared" si="122"/>
        <v>128.50000000000014</v>
      </c>
      <c r="CC8" s="46">
        <f t="shared" si="122"/>
        <v>129.6666666666668</v>
      </c>
      <c r="CD8" s="46">
        <f t="shared" si="122"/>
        <v>130.83333333333346</v>
      </c>
      <c r="CE8" s="46">
        <f t="shared" si="122"/>
        <v>132.00000000000011</v>
      </c>
      <c r="CF8" s="46">
        <f t="shared" si="122"/>
        <v>133.16666666666677</v>
      </c>
      <c r="CG8" s="46">
        <f t="shared" si="122"/>
        <v>134.33333333333343</v>
      </c>
      <c r="CH8" s="46">
        <f t="shared" si="122"/>
        <v>135.50000000000009</v>
      </c>
      <c r="CI8" s="46">
        <f t="shared" si="122"/>
        <v>136.66666666666674</v>
      </c>
      <c r="CJ8" s="46">
        <f t="shared" si="122"/>
        <v>137.8333333333334</v>
      </c>
      <c r="CK8" s="46">
        <f t="shared" si="122"/>
        <v>139.00000000000006</v>
      </c>
      <c r="CL8" s="46">
        <f t="shared" si="122"/>
        <v>140.16666666666671</v>
      </c>
      <c r="CM8" s="46">
        <f t="shared" si="122"/>
        <v>141.33333333333337</v>
      </c>
      <c r="CN8" s="46">
        <f t="shared" si="122"/>
        <v>142.50000000000003</v>
      </c>
      <c r="CO8" s="46">
        <f t="shared" si="122"/>
        <v>143.66666666666669</v>
      </c>
      <c r="CP8" s="46">
        <f t="shared" si="122"/>
        <v>144.83333333333334</v>
      </c>
      <c r="CQ8" s="46">
        <f t="shared" si="122"/>
        <v>146</v>
      </c>
      <c r="CR8" s="46">
        <f t="shared" si="122"/>
        <v>147.16666666666666</v>
      </c>
      <c r="CS8" s="46">
        <f t="shared" si="122"/>
        <v>148.33333333333331</v>
      </c>
      <c r="CT8" s="46">
        <f t="shared" si="122"/>
        <v>149.49999999999997</v>
      </c>
      <c r="CU8" s="46">
        <f t="shared" si="122"/>
        <v>150.66666666666663</v>
      </c>
      <c r="CV8" s="46">
        <f t="shared" si="122"/>
        <v>151.83333333333329</v>
      </c>
      <c r="CW8" s="46">
        <f t="shared" si="122"/>
        <v>152.99999999999994</v>
      </c>
      <c r="CX8" s="46">
        <f t="shared" si="122"/>
        <v>154.1666666666666</v>
      </c>
      <c r="CY8" s="46">
        <f t="shared" si="122"/>
        <v>155.33333333333326</v>
      </c>
      <c r="CZ8" s="46">
        <f t="shared" si="122"/>
        <v>156.49999999999991</v>
      </c>
      <c r="DA8" s="46">
        <f t="shared" si="122"/>
        <v>157.66666666666657</v>
      </c>
      <c r="DB8" s="46">
        <f t="shared" si="122"/>
        <v>158.83333333333323</v>
      </c>
      <c r="DC8" s="46">
        <f t="shared" si="122"/>
        <v>159.99999999999989</v>
      </c>
      <c r="DD8" s="46">
        <f t="shared" si="122"/>
        <v>161.16666666666654</v>
      </c>
      <c r="DE8" s="46">
        <f t="shared" si="122"/>
        <v>162.3333333333332</v>
      </c>
      <c r="DF8" s="46">
        <f t="shared" si="122"/>
        <v>163.49999999999986</v>
      </c>
      <c r="DG8" s="46">
        <f t="shared" si="122"/>
        <v>164.66666666666652</v>
      </c>
      <c r="DH8" s="46">
        <f t="shared" ref="DH8:DW8" si="123">IF(ISNONTEXT($Z8),DG8+$Z8,"")</f>
        <v>165.83333333333317</v>
      </c>
      <c r="DI8" s="46">
        <f t="shared" si="123"/>
        <v>166.99999999999983</v>
      </c>
      <c r="DJ8" s="46">
        <f t="shared" si="123"/>
        <v>168.16666666666649</v>
      </c>
      <c r="DK8" s="46">
        <f t="shared" si="123"/>
        <v>169.33333333333314</v>
      </c>
      <c r="DL8" s="46">
        <f t="shared" si="123"/>
        <v>170.4999999999998</v>
      </c>
      <c r="DM8" s="46">
        <f t="shared" si="123"/>
        <v>171.66666666666646</v>
      </c>
      <c r="DN8" s="46">
        <f t="shared" si="123"/>
        <v>172.83333333333312</v>
      </c>
      <c r="DO8" s="46">
        <f t="shared" si="123"/>
        <v>173.99999999999977</v>
      </c>
      <c r="DP8" s="46">
        <f t="shared" si="123"/>
        <v>175.16666666666643</v>
      </c>
      <c r="DQ8" s="46">
        <f t="shared" si="123"/>
        <v>176.33333333333309</v>
      </c>
      <c r="DR8" s="46">
        <f t="shared" si="123"/>
        <v>177.49999999999974</v>
      </c>
      <c r="DS8" s="46">
        <f t="shared" si="123"/>
        <v>178.6666666666664</v>
      </c>
      <c r="DT8" s="46">
        <f t="shared" si="123"/>
        <v>179.83333333333306</v>
      </c>
      <c r="DU8" s="46">
        <f t="shared" si="123"/>
        <v>180.99999999999972</v>
      </c>
      <c r="DV8" s="46">
        <f t="shared" si="123"/>
        <v>182.16666666666637</v>
      </c>
      <c r="DW8" s="46">
        <f t="shared" si="123"/>
        <v>183.33333333333303</v>
      </c>
      <c r="DX8" s="146">
        <f t="shared" si="6"/>
        <v>4.0850513831288899E-3</v>
      </c>
      <c r="DY8" s="146">
        <f t="shared" si="7"/>
        <v>4.1324291723603438E-3</v>
      </c>
      <c r="DZ8" s="146">
        <f t="shared" si="8"/>
        <v>4.1793230966691982E-3</v>
      </c>
      <c r="EA8" s="146">
        <f t="shared" si="9"/>
        <v>4.2257043502372128E-3</v>
      </c>
      <c r="EB8" s="146">
        <f t="shared" si="10"/>
        <v>4.2715441862885058E-3</v>
      </c>
      <c r="EC8" s="146">
        <f t="shared" si="11"/>
        <v>4.3168139463241328E-3</v>
      </c>
      <c r="ED8" s="146">
        <f t="shared" si="12"/>
        <v>4.3614850895677222E-3</v>
      </c>
      <c r="EE8" s="146">
        <f t="shared" si="13"/>
        <v>4.4055292225805591E-3</v>
      </c>
      <c r="EF8" s="146">
        <f t="shared" si="14"/>
        <v>4.4489181290037639E-3</v>
      </c>
      <c r="EG8" s="146">
        <f t="shared" si="15"/>
        <v>4.4916237993845413E-3</v>
      </c>
      <c r="EH8" s="146">
        <f t="shared" si="16"/>
        <v>4.5336184610429067E-3</v>
      </c>
      <c r="EI8" s="146">
        <f t="shared" si="17"/>
        <v>4.5748746079347646E-3</v>
      </c>
      <c r="EJ8" s="146">
        <f t="shared" si="18"/>
        <v>4.6153650304668302E-3</v>
      </c>
      <c r="EK8" s="146">
        <f t="shared" si="19"/>
        <v>4.6550628452184896E-3</v>
      </c>
      <c r="EL8" s="146">
        <f t="shared" si="20"/>
        <v>4.6939415245255238E-3</v>
      </c>
      <c r="EM8" s="146">
        <f t="shared" si="21"/>
        <v>4.7319749258803558E-3</v>
      </c>
      <c r="EN8" s="146">
        <f t="shared" si="22"/>
        <v>4.7691373211035037E-3</v>
      </c>
      <c r="EO8" s="146">
        <f t="shared" si="23"/>
        <v>4.8054034252408605E-3</v>
      </c>
      <c r="EP8" s="146">
        <f t="shared" si="24"/>
        <v>4.8407484251415615E-3</v>
      </c>
      <c r="EQ8" s="146">
        <f t="shared" si="25"/>
        <v>4.8751480076713949E-3</v>
      </c>
      <c r="ER8" s="146">
        <f t="shared" si="26"/>
        <v>4.9085783875169745E-3</v>
      </c>
      <c r="ES8" s="146">
        <f t="shared" si="27"/>
        <v>4.9410163345362844E-3</v>
      </c>
      <c r="ET8" s="146">
        <f t="shared" si="28"/>
        <v>4.9724392006116778E-3</v>
      </c>
      <c r="EU8" s="146">
        <f t="shared" si="29"/>
        <v>5.0028249459619463E-3</v>
      </c>
      <c r="EV8" s="146">
        <f t="shared" si="30"/>
        <v>5.0321521648707635E-3</v>
      </c>
      <c r="EW8" s="146">
        <f t="shared" si="31"/>
        <v>5.0604001107894736E-3</v>
      </c>
      <c r="EX8" s="146">
        <f t="shared" si="32"/>
        <v>5.0875487207731199E-3</v>
      </c>
      <c r="EY8" s="146">
        <f t="shared" si="33"/>
        <v>5.113578639209403E-3</v>
      </c>
      <c r="EZ8" s="146">
        <f t="shared" si="34"/>
        <v>5.1384712408013653E-3</v>
      </c>
      <c r="FA8" s="146">
        <f t="shared" si="35"/>
        <v>5.1622086527655852E-3</v>
      </c>
      <c r="FB8" s="146">
        <f t="shared" si="36"/>
        <v>5.1847737762088899E-3</v>
      </c>
      <c r="FC8" s="146">
        <f t="shared" si="37"/>
        <v>5.206150306647798E-3</v>
      </c>
      <c r="FD8" s="146">
        <f t="shared" si="38"/>
        <v>5.2263227536362492E-3</v>
      </c>
      <c r="FE8" s="146">
        <f t="shared" si="39"/>
        <v>5.2452764594685267E-3</v>
      </c>
      <c r="FF8" s="146">
        <f t="shared" si="40"/>
        <v>5.2629976169257936E-3</v>
      </c>
      <c r="FG8" s="146">
        <f t="shared" si="41"/>
        <v>5.2794732860361581E-3</v>
      </c>
      <c r="FH8" s="146">
        <f t="shared" si="42"/>
        <v>5.2946914098197951E-3</v>
      </c>
      <c r="FI8" s="146">
        <f t="shared" si="43"/>
        <v>5.3086408289922992E-3</v>
      </c>
      <c r="FJ8" s="146">
        <f t="shared" si="44"/>
        <v>5.3213112956011811E-3</v>
      </c>
      <c r="FK8" s="146">
        <f t="shared" si="45"/>
        <v>5.33269348557218E-3</v>
      </c>
      <c r="FL8" s="146">
        <f t="shared" si="46"/>
        <v>5.3427790101438794E-3</v>
      </c>
      <c r="FM8" s="146">
        <f t="shared" si="47"/>
        <v>5.3515604261710091E-3</v>
      </c>
      <c r="FN8" s="146">
        <f t="shared" si="48"/>
        <v>5.3590312452787107E-3</v>
      </c>
      <c r="FO8" s="146">
        <f t="shared" si="49"/>
        <v>5.3651859418520128E-3</v>
      </c>
      <c r="FP8" s="146">
        <f t="shared" si="50"/>
        <v>5.3700199598467353E-3</v>
      </c>
      <c r="FQ8" s="146">
        <f t="shared" si="51"/>
        <v>5.3735297184100746E-3</v>
      </c>
      <c r="FR8" s="146">
        <f t="shared" si="52"/>
        <v>5.3757126163011702E-3</v>
      </c>
      <c r="FS8" s="146">
        <f t="shared" si="53"/>
        <v>5.3765670351039957E-3</v>
      </c>
      <c r="FT8" s="146">
        <f t="shared" si="54"/>
        <v>5.3760923412270413E-3</v>
      </c>
      <c r="FU8" s="146">
        <f t="shared" si="55"/>
        <v>5.3742888866863091E-3</v>
      </c>
      <c r="FV8" s="146">
        <f t="shared" si="56"/>
        <v>5.371158008670278E-3</v>
      </c>
      <c r="FW8" s="146">
        <f t="shared" si="57"/>
        <v>5.3667020278875934E-3</v>
      </c>
      <c r="FX8" s="146">
        <f t="shared" si="58"/>
        <v>5.3609242457003199E-3</v>
      </c>
      <c r="FY8" s="146">
        <f t="shared" si="59"/>
        <v>5.3538289400477442E-3</v>
      </c>
      <c r="FZ8" s="146">
        <f t="shared" si="60"/>
        <v>5.345421360167751E-3</v>
      </c>
      <c r="GA8" s="146">
        <f t="shared" si="61"/>
        <v>5.3357077201248966E-3</v>
      </c>
      <c r="GB8" s="146">
        <f t="shared" si="62"/>
        <v>5.3246951911563555E-3</v>
      </c>
      <c r="GC8" s="146">
        <f t="shared" si="63"/>
        <v>5.3123918928489229E-3</v>
      </c>
      <c r="GD8" s="146">
        <f t="shared" si="64"/>
        <v>5.2988068831622964E-3</v>
      </c>
      <c r="GE8" s="146">
        <f t="shared" si="65"/>
        <v>5.2839501473157628E-3</v>
      </c>
      <c r="GF8" s="146">
        <f t="shared" si="66"/>
        <v>5.2678325855574039E-3</v>
      </c>
      <c r="GG8" s="146">
        <f t="shared" si="67"/>
        <v>5.250465999836783E-3</v>
      </c>
      <c r="GH8" s="146">
        <f t="shared" si="68"/>
        <v>5.231863079403919E-3</v>
      </c>
      <c r="GI8" s="146">
        <f t="shared" si="69"/>
        <v>5.2120373853591518E-3</v>
      </c>
      <c r="GJ8" s="146">
        <f t="shared" si="70"/>
        <v>5.1910033341802256E-3</v>
      </c>
      <c r="GK8" s="146">
        <f t="shared" si="71"/>
        <v>5.1687761802546098E-3</v>
      </c>
      <c r="GL8" s="146">
        <f t="shared" si="72"/>
        <v>5.1453719974466549E-3</v>
      </c>
      <c r="GM8" s="146">
        <f t="shared" si="73"/>
        <v>5.1208076597307958E-3</v>
      </c>
      <c r="GN8" s="146">
        <f t="shared" si="74"/>
        <v>5.095100820923423E-3</v>
      </c>
      <c r="GO8" s="146">
        <f t="shared" si="75"/>
        <v>5.0682698935475053E-3</v>
      </c>
      <c r="GP8" s="146">
        <f t="shared" si="76"/>
        <v>5.0403340268653863E-3</v>
      </c>
      <c r="GQ8" s="146">
        <f t="shared" si="77"/>
        <v>5.0113130841163925E-3</v>
      </c>
      <c r="GR8" s="146">
        <f t="shared" si="78"/>
        <v>4.9812276189971335E-3</v>
      </c>
      <c r="GS8" s="146">
        <f t="shared" si="79"/>
        <v>4.9500988514234292E-3</v>
      </c>
      <c r="GT8" s="146">
        <f t="shared" si="80"/>
        <v>4.9179486426138659E-3</v>
      </c>
      <c r="GU8" s="146">
        <f t="shared" si="81"/>
        <v>4.8847994695358533E-3</v>
      </c>
      <c r="GV8" s="146">
        <f t="shared" si="82"/>
        <v>4.850674398755985E-3</v>
      </c>
      <c r="GW8" s="146">
        <f t="shared" si="83"/>
        <v>4.8155970597371887E-3</v>
      </c>
      <c r="GX8" s="146">
        <f t="shared" si="84"/>
        <v>4.7795916176258781E-3</v>
      </c>
      <c r="GY8" s="146">
        <f t="shared" si="85"/>
        <v>4.7426827455728723E-3</v>
      </c>
      <c r="GZ8" s="146">
        <f t="shared" si="86"/>
        <v>4.7048955966323682E-3</v>
      </c>
      <c r="HA8" s="146">
        <f t="shared" si="87"/>
        <v>4.6662557752836049E-3</v>
      </c>
      <c r="HB8" s="146">
        <f t="shared" si="88"/>
        <v>4.6267893086202414E-3</v>
      </c>
      <c r="HC8" s="146">
        <f t="shared" si="89"/>
        <v>4.5865226172526162E-3</v>
      </c>
      <c r="HD8" s="146">
        <f t="shared" si="90"/>
        <v>4.5454824859682266E-3</v>
      </c>
      <c r="HE8" s="146">
        <f t="shared" si="91"/>
        <v>4.5036960341958169E-3</v>
      </c>
      <c r="HF8" s="146">
        <f t="shared" si="92"/>
        <v>4.4611906863183644E-3</v>
      </c>
      <c r="HG8" s="146">
        <f t="shared" si="93"/>
        <v>4.4179941418801567E-3</v>
      </c>
      <c r="HH8" s="146">
        <f t="shared" si="94"/>
        <v>4.3741343457329093E-3</v>
      </c>
      <c r="HI8" s="146">
        <f t="shared" si="95"/>
        <v>4.3296394581655651E-3</v>
      </c>
      <c r="HJ8" s="146">
        <f t="shared" si="96"/>
        <v>4.2845378250620054E-3</v>
      </c>
      <c r="HK8" s="146">
        <f t="shared" si="97"/>
        <v>4.2388579481304322E-3</v>
      </c>
      <c r="HL8" s="146">
        <f t="shared" si="98"/>
        <v>4.1926284552476229E-3</v>
      </c>
      <c r="HM8" s="146">
        <f t="shared" si="99"/>
        <v>4.1458780709605998E-3</v>
      </c>
      <c r="HN8" s="146">
        <f t="shared" si="100"/>
        <v>4.0986355871875484E-3</v>
      </c>
      <c r="HO8" s="146">
        <f t="shared" si="101"/>
        <v>4.0509298341590309E-3</v>
      </c>
      <c r="HP8" s="146">
        <f t="shared" si="102"/>
        <v>4.0027896516396533E-3</v>
      </c>
      <c r="HQ8" s="146">
        <f t="shared" si="103"/>
        <v>3.9542438604694393E-3</v>
      </c>
      <c r="HR8" s="146">
        <f t="shared" si="104"/>
        <v>3.9053212344631275E-3</v>
      </c>
      <c r="HS8" s="146">
        <f t="shared" si="105"/>
        <v>3.8560504727045896E-3</v>
      </c>
      <c r="HT8" s="146">
        <f t="shared" si="106"/>
        <v>3.8064601722723776E-3</v>
      </c>
    </row>
    <row r="9" spans="1:229" x14ac:dyDescent="0.45">
      <c r="A9" s="4">
        <v>6</v>
      </c>
      <c r="B9" s="101"/>
      <c r="C9" s="103">
        <v>40</v>
      </c>
      <c r="D9" s="108">
        <f t="shared" si="107"/>
        <v>40</v>
      </c>
      <c r="E9" s="81">
        <v>120</v>
      </c>
      <c r="F9" s="108">
        <f t="shared" si="108"/>
        <v>200</v>
      </c>
      <c r="G9" s="103">
        <v>200</v>
      </c>
      <c r="H9" s="100"/>
      <c r="I9" s="32">
        <f t="shared" si="0"/>
        <v>1</v>
      </c>
      <c r="J9" s="32">
        <f t="shared" si="1"/>
        <v>1</v>
      </c>
      <c r="K9" s="65">
        <f t="shared" si="109"/>
        <v>120</v>
      </c>
      <c r="L9" s="21" t="s">
        <v>4</v>
      </c>
      <c r="M9" s="53"/>
      <c r="N9" s="237"/>
      <c r="O9" s="66">
        <f>IF(AND(D9&gt;0,E9&gt;0,F9&gt;0),IF(ISBLANK(N9),IF(ISBLANK(L9),"",(F9-D9)*VLOOKUP(L9,VLookups!$A$4:$B$13,2,FALSE)),N9),"")</f>
        <v>172.8</v>
      </c>
      <c r="P9" s="67">
        <f t="shared" si="2"/>
        <v>29859.840000000004</v>
      </c>
      <c r="Q9" s="81">
        <v>150</v>
      </c>
      <c r="R9" s="230">
        <f>IF(AND(Q9&gt;0,E9&gt;0,NOT(O9="")),ABS(VLOOKUP($Q$1,VLookups!$A$27:$B$28,2,FALSE)-_xlfn.NORM.DIST(Q9,K9,O9,TRUE)),"")</f>
        <v>0.56891445038431865</v>
      </c>
      <c r="S9" s="80">
        <f>IF(AND($D9&gt;0,$E9&gt;0,$F9&gt;0,NOT(ISBLANK($L9))),_xlfn.NORM.INV(ABS(VLOOKUP($Q$1,VLookups!$A$27:$B$28,2,FALSE)-S$3),$K9,$O9),"")</f>
        <v>-101.45211052610699</v>
      </c>
      <c r="T9" s="79">
        <f>IF(AND($D9&gt;0,$E9&gt;0,$F9&gt;0,NOT(ISBLANK($L9))),_xlfn.NORM.INV(ABS(VLOOKUP($Q$1,VLookups!$A$27:$B$28,2,FALSE)-T$3),$K9,$O9),"")</f>
        <v>341.45211052610699</v>
      </c>
      <c r="U9" s="80">
        <f>IF(AND($D9&gt;0,$E9&gt;0,$F9&gt;0,NOT(ISBLANK($L9))),_xlfn.NORM.INV(ABS(VLOOKUP($Q$1,VLookups!$A$27:$B$28,2,FALSE)-U$3),$K9,$O9),"")</f>
        <v>299.09568970452688</v>
      </c>
      <c r="V9" s="79">
        <f>IF(AND($D9&gt;0,$E9&gt;0,$F9&gt;0,NOT(ISBLANK($L9))),_xlfn.NORM.INV(ABS(VLOOKUP($Q$1,VLookups!$A$27:$B$28,2,FALSE)-V$3),$K9,$O9),"")</f>
        <v>265.43214916139971</v>
      </c>
      <c r="W9" s="80">
        <f>IF(AND($D9&gt;0,$E9&gt;0,$F9&gt;0,NOT(ISBLANK($L9))),_xlfn.NORM.INV(ABS(VLOOKUP($Q$1,VLookups!$A$27:$B$28,2,FALSE)-W$3),$K9,$O9),"")</f>
        <v>236.55182883388295</v>
      </c>
      <c r="X9" s="79">
        <f>IF(AND($D9&gt;0,$E9&gt;0,$F9&gt;0,NOT(ISBLANK($L9))),_xlfn.NORM.INV(ABS(VLOOKUP($Q$1,VLookups!$A$27:$B$28,2,FALSE)-X$3),$K9,$O9),"")</f>
        <v>210.61640859594945</v>
      </c>
      <c r="Y9" s="5"/>
      <c r="Z9" s="145">
        <f t="shared" si="110"/>
        <v>2.6666666666666665</v>
      </c>
      <c r="AA9" s="46">
        <f t="shared" ref="AA9:AT9" si="124">IF(ISNONTEXT($Z9),AB9-$Z9,"")</f>
        <v>-13.333333333333329</v>
      </c>
      <c r="AB9" s="46">
        <f t="shared" si="124"/>
        <v>-10.666666666666663</v>
      </c>
      <c r="AC9" s="46">
        <f t="shared" si="124"/>
        <v>-7.9999999999999964</v>
      </c>
      <c r="AD9" s="46">
        <f t="shared" si="124"/>
        <v>-5.3333333333333304</v>
      </c>
      <c r="AE9" s="46">
        <f t="shared" si="124"/>
        <v>-2.6666666666666639</v>
      </c>
      <c r="AF9" s="46">
        <f t="shared" si="124"/>
        <v>2.6645352591003757E-15</v>
      </c>
      <c r="AG9" s="46">
        <f t="shared" si="124"/>
        <v>2.6666666666666692</v>
      </c>
      <c r="AH9" s="46">
        <f t="shared" si="124"/>
        <v>5.3333333333333357</v>
      </c>
      <c r="AI9" s="46">
        <f t="shared" si="124"/>
        <v>8.0000000000000018</v>
      </c>
      <c r="AJ9" s="46">
        <f t="shared" si="124"/>
        <v>10.666666666666668</v>
      </c>
      <c r="AK9" s="46">
        <f t="shared" si="124"/>
        <v>13.333333333333334</v>
      </c>
      <c r="AL9" s="46">
        <f t="shared" si="124"/>
        <v>16</v>
      </c>
      <c r="AM9" s="46">
        <f t="shared" si="124"/>
        <v>18.666666666666668</v>
      </c>
      <c r="AN9" s="46">
        <f t="shared" si="124"/>
        <v>21.333333333333336</v>
      </c>
      <c r="AO9" s="46">
        <f t="shared" si="124"/>
        <v>24.000000000000004</v>
      </c>
      <c r="AP9" s="46">
        <f t="shared" si="124"/>
        <v>26.666666666666671</v>
      </c>
      <c r="AQ9" s="46">
        <f t="shared" si="124"/>
        <v>29.333333333333339</v>
      </c>
      <c r="AR9" s="46">
        <f t="shared" si="124"/>
        <v>32.000000000000007</v>
      </c>
      <c r="AS9" s="46">
        <f t="shared" si="124"/>
        <v>34.666666666666671</v>
      </c>
      <c r="AT9" s="46">
        <f t="shared" si="124"/>
        <v>37.333333333333336</v>
      </c>
      <c r="AU9" s="46">
        <f t="shared" si="112"/>
        <v>40</v>
      </c>
      <c r="AV9" s="46">
        <f t="shared" ref="AV9:DG9" si="125">IF(ISNONTEXT($Z9),AU9+$Z9,"")</f>
        <v>42.666666666666664</v>
      </c>
      <c r="AW9" s="46">
        <f t="shared" si="125"/>
        <v>45.333333333333329</v>
      </c>
      <c r="AX9" s="46">
        <f t="shared" si="125"/>
        <v>47.999999999999993</v>
      </c>
      <c r="AY9" s="46">
        <f t="shared" si="125"/>
        <v>50.666666666666657</v>
      </c>
      <c r="AZ9" s="46">
        <f t="shared" si="125"/>
        <v>53.333333333333321</v>
      </c>
      <c r="BA9" s="46">
        <f t="shared" si="125"/>
        <v>55.999999999999986</v>
      </c>
      <c r="BB9" s="46">
        <f t="shared" si="125"/>
        <v>58.66666666666665</v>
      </c>
      <c r="BC9" s="46">
        <f t="shared" si="125"/>
        <v>61.333333333333314</v>
      </c>
      <c r="BD9" s="46">
        <f t="shared" si="125"/>
        <v>63.999999999999979</v>
      </c>
      <c r="BE9" s="46">
        <f t="shared" si="125"/>
        <v>66.666666666666643</v>
      </c>
      <c r="BF9" s="46">
        <f t="shared" si="125"/>
        <v>69.333333333333314</v>
      </c>
      <c r="BG9" s="46">
        <f t="shared" si="125"/>
        <v>71.999999999999986</v>
      </c>
      <c r="BH9" s="46">
        <f t="shared" si="125"/>
        <v>74.666666666666657</v>
      </c>
      <c r="BI9" s="46">
        <f t="shared" si="125"/>
        <v>77.333333333333329</v>
      </c>
      <c r="BJ9" s="46">
        <f t="shared" si="125"/>
        <v>80</v>
      </c>
      <c r="BK9" s="46">
        <f t="shared" si="125"/>
        <v>82.666666666666671</v>
      </c>
      <c r="BL9" s="46">
        <f t="shared" si="125"/>
        <v>85.333333333333343</v>
      </c>
      <c r="BM9" s="46">
        <f t="shared" si="125"/>
        <v>88.000000000000014</v>
      </c>
      <c r="BN9" s="46">
        <f t="shared" si="125"/>
        <v>90.666666666666686</v>
      </c>
      <c r="BO9" s="46">
        <f t="shared" si="125"/>
        <v>93.333333333333357</v>
      </c>
      <c r="BP9" s="46">
        <f t="shared" si="125"/>
        <v>96.000000000000028</v>
      </c>
      <c r="BQ9" s="46">
        <f t="shared" si="125"/>
        <v>98.6666666666667</v>
      </c>
      <c r="BR9" s="46">
        <f t="shared" si="125"/>
        <v>101.33333333333337</v>
      </c>
      <c r="BS9" s="46">
        <f t="shared" si="125"/>
        <v>104.00000000000004</v>
      </c>
      <c r="BT9" s="46">
        <f t="shared" si="125"/>
        <v>106.66666666666671</v>
      </c>
      <c r="BU9" s="46">
        <f t="shared" si="125"/>
        <v>109.33333333333339</v>
      </c>
      <c r="BV9" s="46">
        <f t="shared" si="125"/>
        <v>112.00000000000006</v>
      </c>
      <c r="BW9" s="46">
        <f t="shared" si="125"/>
        <v>114.66666666666673</v>
      </c>
      <c r="BX9" s="46">
        <f t="shared" si="125"/>
        <v>117.3333333333334</v>
      </c>
      <c r="BY9" s="46">
        <f t="shared" si="125"/>
        <v>120.00000000000007</v>
      </c>
      <c r="BZ9" s="46">
        <f t="shared" si="125"/>
        <v>122.66666666666674</v>
      </c>
      <c r="CA9" s="46">
        <f t="shared" si="125"/>
        <v>125.33333333333341</v>
      </c>
      <c r="CB9" s="46">
        <f t="shared" si="125"/>
        <v>128.00000000000009</v>
      </c>
      <c r="CC9" s="46">
        <f t="shared" si="125"/>
        <v>130.66666666666674</v>
      </c>
      <c r="CD9" s="46">
        <f t="shared" si="125"/>
        <v>133.3333333333334</v>
      </c>
      <c r="CE9" s="46">
        <f t="shared" si="125"/>
        <v>136.00000000000006</v>
      </c>
      <c r="CF9" s="46">
        <f t="shared" si="125"/>
        <v>138.66666666666671</v>
      </c>
      <c r="CG9" s="46">
        <f t="shared" si="125"/>
        <v>141.33333333333337</v>
      </c>
      <c r="CH9" s="46">
        <f t="shared" si="125"/>
        <v>144.00000000000003</v>
      </c>
      <c r="CI9" s="46">
        <f t="shared" si="125"/>
        <v>146.66666666666669</v>
      </c>
      <c r="CJ9" s="46">
        <f t="shared" si="125"/>
        <v>149.33333333333334</v>
      </c>
      <c r="CK9" s="46">
        <f t="shared" si="125"/>
        <v>152</v>
      </c>
      <c r="CL9" s="46">
        <f t="shared" si="125"/>
        <v>154.66666666666666</v>
      </c>
      <c r="CM9" s="46">
        <f t="shared" si="125"/>
        <v>157.33333333333331</v>
      </c>
      <c r="CN9" s="46">
        <f t="shared" si="125"/>
        <v>159.99999999999997</v>
      </c>
      <c r="CO9" s="46">
        <f t="shared" si="125"/>
        <v>162.66666666666663</v>
      </c>
      <c r="CP9" s="46">
        <f t="shared" si="125"/>
        <v>165.33333333333329</v>
      </c>
      <c r="CQ9" s="46">
        <f t="shared" si="125"/>
        <v>167.99999999999994</v>
      </c>
      <c r="CR9" s="46">
        <f t="shared" si="125"/>
        <v>170.6666666666666</v>
      </c>
      <c r="CS9" s="46">
        <f t="shared" si="125"/>
        <v>173.33333333333326</v>
      </c>
      <c r="CT9" s="46">
        <f t="shared" si="125"/>
        <v>175.99999999999991</v>
      </c>
      <c r="CU9" s="46">
        <f t="shared" si="125"/>
        <v>178.66666666666657</v>
      </c>
      <c r="CV9" s="46">
        <f t="shared" si="125"/>
        <v>181.33333333333323</v>
      </c>
      <c r="CW9" s="46">
        <f t="shared" si="125"/>
        <v>183.99999999999989</v>
      </c>
      <c r="CX9" s="46">
        <f t="shared" si="125"/>
        <v>186.66666666666654</v>
      </c>
      <c r="CY9" s="46">
        <f t="shared" si="125"/>
        <v>189.3333333333332</v>
      </c>
      <c r="CZ9" s="46">
        <f t="shared" si="125"/>
        <v>191.99999999999986</v>
      </c>
      <c r="DA9" s="46">
        <f t="shared" si="125"/>
        <v>194.66666666666652</v>
      </c>
      <c r="DB9" s="46">
        <f t="shared" si="125"/>
        <v>197.33333333333317</v>
      </c>
      <c r="DC9" s="46">
        <f t="shared" si="125"/>
        <v>199.99999999999983</v>
      </c>
      <c r="DD9" s="46">
        <f t="shared" si="125"/>
        <v>202.66666666666649</v>
      </c>
      <c r="DE9" s="46">
        <f t="shared" si="125"/>
        <v>205.33333333333314</v>
      </c>
      <c r="DF9" s="46">
        <f t="shared" si="125"/>
        <v>207.9999999999998</v>
      </c>
      <c r="DG9" s="46">
        <f t="shared" si="125"/>
        <v>210.66666666666646</v>
      </c>
      <c r="DH9" s="46">
        <f t="shared" ref="DH9:DW9" si="126">IF(ISNONTEXT($Z9),DG9+$Z9,"")</f>
        <v>213.33333333333312</v>
      </c>
      <c r="DI9" s="46">
        <f t="shared" si="126"/>
        <v>215.99999999999977</v>
      </c>
      <c r="DJ9" s="46">
        <f t="shared" si="126"/>
        <v>218.66666666666643</v>
      </c>
      <c r="DK9" s="46">
        <f t="shared" si="126"/>
        <v>221.33333333333309</v>
      </c>
      <c r="DL9" s="46">
        <f t="shared" si="126"/>
        <v>223.99999999999974</v>
      </c>
      <c r="DM9" s="46">
        <f t="shared" si="126"/>
        <v>226.6666666666664</v>
      </c>
      <c r="DN9" s="46">
        <f t="shared" si="126"/>
        <v>229.33333333333306</v>
      </c>
      <c r="DO9" s="46">
        <f t="shared" si="126"/>
        <v>231.99999999999972</v>
      </c>
      <c r="DP9" s="46">
        <f t="shared" si="126"/>
        <v>234.66666666666637</v>
      </c>
      <c r="DQ9" s="46">
        <f t="shared" si="126"/>
        <v>237.33333333333303</v>
      </c>
      <c r="DR9" s="46">
        <f t="shared" si="126"/>
        <v>239.99999999999969</v>
      </c>
      <c r="DS9" s="46">
        <f t="shared" si="126"/>
        <v>242.66666666666634</v>
      </c>
      <c r="DT9" s="46">
        <f t="shared" si="126"/>
        <v>245.333333333333</v>
      </c>
      <c r="DU9" s="46">
        <f t="shared" si="126"/>
        <v>247.99999999999966</v>
      </c>
      <c r="DV9" s="46">
        <f t="shared" si="126"/>
        <v>250.66666666666632</v>
      </c>
      <c r="DW9" s="46">
        <f t="shared" si="126"/>
        <v>253.33333333333297</v>
      </c>
      <c r="DX9" s="146">
        <f t="shared" si="6"/>
        <v>1.7142827970749253E-3</v>
      </c>
      <c r="DY9" s="146">
        <f t="shared" si="7"/>
        <v>1.7346110468975081E-3</v>
      </c>
      <c r="DZ9" s="146">
        <f t="shared" si="8"/>
        <v>1.7547624066221543E-3</v>
      </c>
      <c r="EA9" s="146">
        <f t="shared" si="9"/>
        <v>1.7747251685960228E-3</v>
      </c>
      <c r="EB9" s="146">
        <f t="shared" si="10"/>
        <v>1.7944876260718285E-3</v>
      </c>
      <c r="EC9" s="146">
        <f t="shared" si="11"/>
        <v>1.8140380844312838E-3</v>
      </c>
      <c r="ED9" s="146">
        <f t="shared" si="12"/>
        <v>1.8333648725203343E-3</v>
      </c>
      <c r="EE9" s="146">
        <f t="shared" si="13"/>
        <v>1.8524563540811515E-3</v>
      </c>
      <c r="EF9" s="146">
        <f t="shared" si="14"/>
        <v>1.8713009392655243E-3</v>
      </c>
      <c r="EG9" s="146">
        <f t="shared" si="15"/>
        <v>1.8898870962139715E-3</v>
      </c>
      <c r="EH9" s="146">
        <f t="shared" si="16"/>
        <v>1.9082033626846386E-3</v>
      </c>
      <c r="EI9" s="146">
        <f t="shared" si="17"/>
        <v>1.9262383577157867E-3</v>
      </c>
      <c r="EJ9" s="146">
        <f t="shared" si="18"/>
        <v>1.9439807933054672E-3</v>
      </c>
      <c r="EK9" s="146">
        <f t="shared" si="19"/>
        <v>1.9614194860917791E-3</v>
      </c>
      <c r="EL9" s="146">
        <f t="shared" si="20"/>
        <v>1.9785433690169513E-3</v>
      </c>
      <c r="EM9" s="146">
        <f t="shared" si="21"/>
        <v>1.9953415029583667E-3</v>
      </c>
      <c r="EN9" s="146">
        <f t="shared" si="22"/>
        <v>2.0118030883095311E-3</v>
      </c>
      <c r="EO9" s="146">
        <f t="shared" si="23"/>
        <v>2.0279174764939486E-3</v>
      </c>
      <c r="EP9" s="146">
        <f t="shared" si="24"/>
        <v>2.0436741813948029E-3</v>
      </c>
      <c r="EQ9" s="146">
        <f t="shared" si="25"/>
        <v>2.0590628906833634E-3</v>
      </c>
      <c r="ER9" s="146">
        <f t="shared" si="26"/>
        <v>2.0740734770290526E-3</v>
      </c>
      <c r="ES9" s="146">
        <f t="shared" si="27"/>
        <v>2.0886960091741837E-3</v>
      </c>
      <c r="ET9" s="146">
        <f t="shared" si="28"/>
        <v>2.1029207628564671E-3</v>
      </c>
      <c r="EU9" s="146">
        <f t="shared" si="29"/>
        <v>2.1167382315625139E-3</v>
      </c>
      <c r="EV9" s="146">
        <f t="shared" si="30"/>
        <v>2.1301391370957341E-3</v>
      </c>
      <c r="EW9" s="146">
        <f t="shared" si="31"/>
        <v>2.1431144399422153E-3</v>
      </c>
      <c r="EX9" s="146">
        <f t="shared" si="32"/>
        <v>2.1556553494183946E-3</v>
      </c>
      <c r="EY9" s="146">
        <f t="shared" si="33"/>
        <v>2.1677533335846106E-3</v>
      </c>
      <c r="EZ9" s="146">
        <f t="shared" si="34"/>
        <v>2.1794001289088898E-3</v>
      </c>
      <c r="FA9" s="146">
        <f t="shared" si="35"/>
        <v>2.1905877496656767E-3</v>
      </c>
      <c r="FB9" s="146">
        <f t="shared" si="36"/>
        <v>2.201308497054542E-3</v>
      </c>
      <c r="FC9" s="146">
        <f t="shared" si="37"/>
        <v>2.2115549680243132E-3</v>
      </c>
      <c r="FD9" s="146">
        <f t="shared" si="38"/>
        <v>2.2213200637884742E-3</v>
      </c>
      <c r="FE9" s="146">
        <f t="shared" si="39"/>
        <v>2.2305969980181257E-3</v>
      </c>
      <c r="FF9" s="146">
        <f t="shared" si="40"/>
        <v>2.2393793046992828E-3</v>
      </c>
      <c r="FG9" s="146">
        <f t="shared" si="41"/>
        <v>2.2476608456417691E-3</v>
      </c>
      <c r="FH9" s="146">
        <f t="shared" si="42"/>
        <v>2.2554358176275118E-3</v>
      </c>
      <c r="FI9" s="146">
        <f t="shared" si="43"/>
        <v>2.2626987591865774E-3</v>
      </c>
      <c r="FJ9" s="146">
        <f t="shared" si="44"/>
        <v>2.269444556989888E-3</v>
      </c>
      <c r="FK9" s="146">
        <f t="shared" si="45"/>
        <v>2.275668451848126E-3</v>
      </c>
      <c r="FL9" s="146">
        <f t="shared" si="46"/>
        <v>2.2813660443069938E-3</v>
      </c>
      <c r="FM9" s="146">
        <f t="shared" si="47"/>
        <v>2.2865332998296037E-3</v>
      </c>
      <c r="FN9" s="146">
        <f t="shared" si="48"/>
        <v>2.2911665535574706E-3</v>
      </c>
      <c r="FO9" s="146">
        <f t="shared" si="49"/>
        <v>2.2952625146422231E-3</v>
      </c>
      <c r="FP9" s="146">
        <f t="shared" si="50"/>
        <v>2.2988182701408838E-3</v>
      </c>
      <c r="FQ9" s="146">
        <f t="shared" si="51"/>
        <v>2.3018312884682517E-3</v>
      </c>
      <c r="FR9" s="146">
        <f t="shared" si="52"/>
        <v>2.3042994224006666E-3</v>
      </c>
      <c r="FS9" s="146">
        <f t="shared" si="53"/>
        <v>2.306220911626159E-3</v>
      </c>
      <c r="FT9" s="146">
        <f t="shared" si="54"/>
        <v>2.3075943848367545E-3</v>
      </c>
      <c r="FU9" s="146">
        <f t="shared" si="55"/>
        <v>2.3084188613594434E-3</v>
      </c>
      <c r="FV9" s="146">
        <f t="shared" si="56"/>
        <v>2.3086937523231058E-3</v>
      </c>
      <c r="FW9" s="146">
        <f t="shared" si="57"/>
        <v>2.3084188613594434E-3</v>
      </c>
      <c r="FX9" s="146">
        <f t="shared" si="58"/>
        <v>2.3075943848367545E-3</v>
      </c>
      <c r="FY9" s="146">
        <f t="shared" si="59"/>
        <v>2.306220911626159E-3</v>
      </c>
      <c r="FZ9" s="146">
        <f t="shared" si="60"/>
        <v>2.3042994224006666E-3</v>
      </c>
      <c r="GA9" s="146">
        <f t="shared" si="61"/>
        <v>2.3018312884682517E-3</v>
      </c>
      <c r="GB9" s="146">
        <f t="shared" si="62"/>
        <v>2.2988182701408838E-3</v>
      </c>
      <c r="GC9" s="146">
        <f t="shared" si="63"/>
        <v>2.2952625146422227E-3</v>
      </c>
      <c r="GD9" s="146">
        <f t="shared" si="64"/>
        <v>2.2911665535574706E-3</v>
      </c>
      <c r="GE9" s="146">
        <f t="shared" si="65"/>
        <v>2.2865332998296037E-3</v>
      </c>
      <c r="GF9" s="146">
        <f t="shared" si="66"/>
        <v>2.2813660443069938E-3</v>
      </c>
      <c r="GG9" s="146">
        <f t="shared" si="67"/>
        <v>2.275668451848126E-3</v>
      </c>
      <c r="GH9" s="146">
        <f t="shared" si="68"/>
        <v>2.269444556989888E-3</v>
      </c>
      <c r="GI9" s="146">
        <f t="shared" si="69"/>
        <v>2.2626987591865774E-3</v>
      </c>
      <c r="GJ9" s="146">
        <f t="shared" si="70"/>
        <v>2.2554358176275118E-3</v>
      </c>
      <c r="GK9" s="146">
        <f t="shared" si="71"/>
        <v>2.2476608456417691E-3</v>
      </c>
      <c r="GL9" s="146">
        <f t="shared" si="72"/>
        <v>2.2393793046992833E-3</v>
      </c>
      <c r="GM9" s="146">
        <f t="shared" si="73"/>
        <v>2.2305969980181261E-3</v>
      </c>
      <c r="GN9" s="146">
        <f t="shared" si="74"/>
        <v>2.2213200637884742E-3</v>
      </c>
      <c r="GO9" s="146">
        <f t="shared" si="75"/>
        <v>2.2115549680243132E-3</v>
      </c>
      <c r="GP9" s="146">
        <f t="shared" si="76"/>
        <v>2.2013084970545424E-3</v>
      </c>
      <c r="GQ9" s="146">
        <f t="shared" si="77"/>
        <v>2.1905877496656775E-3</v>
      </c>
      <c r="GR9" s="146">
        <f t="shared" si="78"/>
        <v>2.1794001289088902E-3</v>
      </c>
      <c r="GS9" s="146">
        <f t="shared" si="79"/>
        <v>2.167753333584611E-3</v>
      </c>
      <c r="GT9" s="146">
        <f t="shared" si="80"/>
        <v>2.1556553494183955E-3</v>
      </c>
      <c r="GU9" s="146">
        <f t="shared" si="81"/>
        <v>2.1431144399422157E-3</v>
      </c>
      <c r="GV9" s="146">
        <f t="shared" si="82"/>
        <v>2.130139137095735E-3</v>
      </c>
      <c r="GW9" s="146">
        <f t="shared" si="83"/>
        <v>2.1167382315625148E-3</v>
      </c>
      <c r="GX9" s="146">
        <f t="shared" si="84"/>
        <v>2.1029207628564675E-3</v>
      </c>
      <c r="GY9" s="146">
        <f t="shared" si="85"/>
        <v>2.0886960091741845E-3</v>
      </c>
      <c r="GZ9" s="146">
        <f t="shared" si="86"/>
        <v>2.074073477029053E-3</v>
      </c>
      <c r="HA9" s="146">
        <f t="shared" si="87"/>
        <v>2.0590628906833643E-3</v>
      </c>
      <c r="HB9" s="146">
        <f t="shared" si="88"/>
        <v>2.0436741813948042E-3</v>
      </c>
      <c r="HC9" s="146">
        <f t="shared" si="89"/>
        <v>2.0279174764939499E-3</v>
      </c>
      <c r="HD9" s="146">
        <f t="shared" si="90"/>
        <v>2.0118030883095324E-3</v>
      </c>
      <c r="HE9" s="146">
        <f t="shared" si="91"/>
        <v>1.995341502958368E-3</v>
      </c>
      <c r="HF9" s="146">
        <f t="shared" si="92"/>
        <v>1.978543369016953E-3</v>
      </c>
      <c r="HG9" s="146">
        <f t="shared" si="93"/>
        <v>1.9614194860917804E-3</v>
      </c>
      <c r="HH9" s="146">
        <f t="shared" si="94"/>
        <v>1.9439807933054687E-3</v>
      </c>
      <c r="HI9" s="146">
        <f t="shared" si="95"/>
        <v>1.926238357715788E-3</v>
      </c>
      <c r="HJ9" s="146">
        <f t="shared" si="96"/>
        <v>1.9082033626846404E-3</v>
      </c>
      <c r="HK9" s="146">
        <f t="shared" si="97"/>
        <v>1.8898870962139737E-3</v>
      </c>
      <c r="HL9" s="146">
        <f t="shared" si="98"/>
        <v>1.8713009392655263E-3</v>
      </c>
      <c r="HM9" s="146">
        <f t="shared" si="99"/>
        <v>1.8524563540811537E-3</v>
      </c>
      <c r="HN9" s="146">
        <f t="shared" si="100"/>
        <v>1.8333648725203365E-3</v>
      </c>
      <c r="HO9" s="146">
        <f t="shared" si="101"/>
        <v>1.8140380844312862E-3</v>
      </c>
      <c r="HP9" s="146">
        <f t="shared" si="102"/>
        <v>1.7944876260718307E-3</v>
      </c>
      <c r="HQ9" s="146">
        <f t="shared" si="103"/>
        <v>1.7747251685960252E-3</v>
      </c>
      <c r="HR9" s="146">
        <f t="shared" si="104"/>
        <v>1.7547624066221567E-3</v>
      </c>
      <c r="HS9" s="146">
        <f t="shared" si="105"/>
        <v>1.7346110468975104E-3</v>
      </c>
      <c r="HT9" s="146">
        <f t="shared" si="106"/>
        <v>1.7142827970749279E-3</v>
      </c>
    </row>
    <row r="10" spans="1:229" x14ac:dyDescent="0.45">
      <c r="A10" s="4">
        <v>7</v>
      </c>
      <c r="B10" s="101"/>
      <c r="C10" s="103">
        <v>80</v>
      </c>
      <c r="D10" s="108">
        <f t="shared" si="107"/>
        <v>80</v>
      </c>
      <c r="E10" s="81">
        <v>120</v>
      </c>
      <c r="F10" s="108">
        <f t="shared" si="108"/>
        <v>210</v>
      </c>
      <c r="G10" s="103"/>
      <c r="H10" s="100">
        <v>0.75</v>
      </c>
      <c r="I10" s="32">
        <f t="shared" si="0"/>
        <v>1</v>
      </c>
      <c r="J10" s="32">
        <f t="shared" si="1"/>
        <v>0.44444444444444442</v>
      </c>
      <c r="K10" s="65">
        <f t="shared" si="109"/>
        <v>128.33333333333334</v>
      </c>
      <c r="L10" s="21" t="s">
        <v>2</v>
      </c>
      <c r="M10" s="53"/>
      <c r="N10" s="237"/>
      <c r="O10" s="66">
        <f>IF(AND(D10&gt;0,E10&gt;0,F10&gt;0),IF(ISBLANK(N10),IF(ISBLANK(L10),"",(F10-D10)*VLOOKUP(L10,VLookups!$A$4:$B$13,2,FALSE)),N10),"")</f>
        <v>143</v>
      </c>
      <c r="P10" s="67">
        <f t="shared" si="2"/>
        <v>20449</v>
      </c>
      <c r="Q10" s="81">
        <v>150</v>
      </c>
      <c r="R10" s="230">
        <f>IF(AND(Q10&gt;0,E10&gt;0,NOT(O10="")),ABS(VLOOKUP($Q$1,VLookups!$A$27:$B$28,2,FALSE)-_xlfn.NORM.DIST(Q10,K10,O10,TRUE)),"")</f>
        <v>0.56021532018266584</v>
      </c>
      <c r="S10" s="80">
        <f>IF(AND($D10&gt;0,$E10&gt;0,$F10&gt;0,NOT(ISBLANK($L10))),_xlfn.NORM.INV(ABS(VLOOKUP($Q$1,VLookups!$A$27:$B$28,2,FALSE)-S$3),$K10,$O10),"")</f>
        <v>-54.928540539544542</v>
      </c>
      <c r="T10" s="79">
        <f>IF(AND($D10&gt;0,$E10&gt;0,$F10&gt;0,NOT(ISBLANK($L10))),_xlfn.NORM.INV(ABS(VLOOKUP($Q$1,VLookups!$A$27:$B$28,2,FALSE)-T$3),$K10,$O10),"")</f>
        <v>311.59520720621123</v>
      </c>
      <c r="U10" s="80">
        <f>IF(AND($D10&gt;0,$E10&gt;0,$F10&gt;0,NOT(ISBLANK($L10))),_xlfn.NORM.INV(ABS(VLOOKUP($Q$1,VLookups!$A$27:$B$28,2,FALSE)-U$3),$K10,$O10),"")</f>
        <v>276.5433080309453</v>
      </c>
      <c r="V10" s="79">
        <f>IF(AND($D10&gt;0,$E10&gt;0,$F10&gt;0,NOT(ISBLANK($L10))),_xlfn.NORM.INV(ABS(VLOOKUP($Q$1,VLookups!$A$27:$B$28,2,FALSE)-V$3),$K10,$O10),"")</f>
        <v>248.68516973426017</v>
      </c>
      <c r="W10" s="80">
        <f>IF(AND($D10&gt;0,$E10&gt;0,$F10&gt;0,NOT(ISBLANK($L10))),_xlfn.NORM.INV(ABS(VLOOKUP($Q$1,VLookups!$A$27:$B$28,2,FALSE)-W$3),$K10,$O10),"")</f>
        <v>224.78536761137306</v>
      </c>
      <c r="X10" s="79">
        <f>IF(AND($D10&gt;0,$E10&gt;0,$F10&gt;0,NOT(ISBLANK($L10))),_xlfn.NORM.INV(ABS(VLOOKUP($Q$1,VLookups!$A$27:$B$28,2,FALSE)-X$3),$K10,$O10),"")</f>
        <v>203.32260665058317</v>
      </c>
      <c r="Y10" s="5"/>
      <c r="Z10" s="145">
        <f t="shared" si="110"/>
        <v>2.1666666666666665</v>
      </c>
      <c r="AA10" s="46">
        <f t="shared" ref="AA10:AT10" si="127">IF(ISNONTEXT($Z10),AB10-$Z10,"")</f>
        <v>36.666666666666664</v>
      </c>
      <c r="AB10" s="46">
        <f t="shared" si="127"/>
        <v>38.833333333333329</v>
      </c>
      <c r="AC10" s="46">
        <f t="shared" si="127"/>
        <v>40.999999999999993</v>
      </c>
      <c r="AD10" s="46">
        <f t="shared" si="127"/>
        <v>43.166666666666657</v>
      </c>
      <c r="AE10" s="46">
        <f t="shared" si="127"/>
        <v>45.333333333333321</v>
      </c>
      <c r="AF10" s="46">
        <f t="shared" si="127"/>
        <v>47.499999999999986</v>
      </c>
      <c r="AG10" s="46">
        <f t="shared" si="127"/>
        <v>49.66666666666665</v>
      </c>
      <c r="AH10" s="46">
        <f t="shared" si="127"/>
        <v>51.833333333333314</v>
      </c>
      <c r="AI10" s="46">
        <f t="shared" si="127"/>
        <v>53.999999999999979</v>
      </c>
      <c r="AJ10" s="46">
        <f t="shared" si="127"/>
        <v>56.166666666666643</v>
      </c>
      <c r="AK10" s="46">
        <f t="shared" si="127"/>
        <v>58.333333333333307</v>
      </c>
      <c r="AL10" s="46">
        <f t="shared" si="127"/>
        <v>60.499999999999972</v>
      </c>
      <c r="AM10" s="46">
        <f t="shared" si="127"/>
        <v>62.666666666666636</v>
      </c>
      <c r="AN10" s="46">
        <f t="shared" si="127"/>
        <v>64.8333333333333</v>
      </c>
      <c r="AO10" s="46">
        <f t="shared" si="127"/>
        <v>66.999999999999972</v>
      </c>
      <c r="AP10" s="46">
        <f t="shared" si="127"/>
        <v>69.166666666666643</v>
      </c>
      <c r="AQ10" s="46">
        <f t="shared" si="127"/>
        <v>71.333333333333314</v>
      </c>
      <c r="AR10" s="46">
        <f t="shared" si="127"/>
        <v>73.499999999999986</v>
      </c>
      <c r="AS10" s="46">
        <f t="shared" si="127"/>
        <v>75.666666666666657</v>
      </c>
      <c r="AT10" s="46">
        <f t="shared" si="127"/>
        <v>77.833333333333329</v>
      </c>
      <c r="AU10" s="46">
        <f t="shared" si="112"/>
        <v>80</v>
      </c>
      <c r="AV10" s="46">
        <f t="shared" ref="AV10:DG10" si="128">IF(ISNONTEXT($Z10),AU10+$Z10,"")</f>
        <v>82.166666666666671</v>
      </c>
      <c r="AW10" s="46">
        <f t="shared" si="128"/>
        <v>84.333333333333343</v>
      </c>
      <c r="AX10" s="46">
        <f t="shared" si="128"/>
        <v>86.500000000000014</v>
      </c>
      <c r="AY10" s="46">
        <f t="shared" si="128"/>
        <v>88.666666666666686</v>
      </c>
      <c r="AZ10" s="46">
        <f t="shared" si="128"/>
        <v>90.833333333333357</v>
      </c>
      <c r="BA10" s="46">
        <f t="shared" si="128"/>
        <v>93.000000000000028</v>
      </c>
      <c r="BB10" s="46">
        <f t="shared" si="128"/>
        <v>95.1666666666667</v>
      </c>
      <c r="BC10" s="46">
        <f t="shared" si="128"/>
        <v>97.333333333333371</v>
      </c>
      <c r="BD10" s="46">
        <f t="shared" si="128"/>
        <v>99.500000000000043</v>
      </c>
      <c r="BE10" s="46">
        <f t="shared" si="128"/>
        <v>101.66666666666671</v>
      </c>
      <c r="BF10" s="46">
        <f t="shared" si="128"/>
        <v>103.83333333333339</v>
      </c>
      <c r="BG10" s="46">
        <f t="shared" si="128"/>
        <v>106.00000000000006</v>
      </c>
      <c r="BH10" s="46">
        <f t="shared" si="128"/>
        <v>108.16666666666673</v>
      </c>
      <c r="BI10" s="46">
        <f t="shared" si="128"/>
        <v>110.3333333333334</v>
      </c>
      <c r="BJ10" s="46">
        <f t="shared" si="128"/>
        <v>112.50000000000007</v>
      </c>
      <c r="BK10" s="46">
        <f t="shared" si="128"/>
        <v>114.66666666666674</v>
      </c>
      <c r="BL10" s="46">
        <f t="shared" si="128"/>
        <v>116.83333333333341</v>
      </c>
      <c r="BM10" s="46">
        <f t="shared" si="128"/>
        <v>119.00000000000009</v>
      </c>
      <c r="BN10" s="46">
        <f t="shared" si="128"/>
        <v>121.16666666666676</v>
      </c>
      <c r="BO10" s="46">
        <f t="shared" si="128"/>
        <v>123.33333333333343</v>
      </c>
      <c r="BP10" s="46">
        <f t="shared" si="128"/>
        <v>125.5000000000001</v>
      </c>
      <c r="BQ10" s="46">
        <f t="shared" si="128"/>
        <v>127.66666666666677</v>
      </c>
      <c r="BR10" s="46">
        <f t="shared" si="128"/>
        <v>129.83333333333343</v>
      </c>
      <c r="BS10" s="46">
        <f t="shared" si="128"/>
        <v>132.00000000000009</v>
      </c>
      <c r="BT10" s="46">
        <f t="shared" si="128"/>
        <v>134.16666666666674</v>
      </c>
      <c r="BU10" s="46">
        <f t="shared" si="128"/>
        <v>136.3333333333334</v>
      </c>
      <c r="BV10" s="46">
        <f t="shared" si="128"/>
        <v>138.50000000000006</v>
      </c>
      <c r="BW10" s="46">
        <f t="shared" si="128"/>
        <v>140.66666666666671</v>
      </c>
      <c r="BX10" s="46">
        <f t="shared" si="128"/>
        <v>142.83333333333337</v>
      </c>
      <c r="BY10" s="46">
        <f t="shared" si="128"/>
        <v>145.00000000000003</v>
      </c>
      <c r="BZ10" s="46">
        <f t="shared" si="128"/>
        <v>147.16666666666669</v>
      </c>
      <c r="CA10" s="46">
        <f t="shared" si="128"/>
        <v>149.33333333333334</v>
      </c>
      <c r="CB10" s="46">
        <f t="shared" si="128"/>
        <v>151.5</v>
      </c>
      <c r="CC10" s="46">
        <f t="shared" si="128"/>
        <v>153.66666666666666</v>
      </c>
      <c r="CD10" s="46">
        <f t="shared" si="128"/>
        <v>155.83333333333331</v>
      </c>
      <c r="CE10" s="46">
        <f t="shared" si="128"/>
        <v>157.99999999999997</v>
      </c>
      <c r="CF10" s="46">
        <f t="shared" si="128"/>
        <v>160.16666666666663</v>
      </c>
      <c r="CG10" s="46">
        <f t="shared" si="128"/>
        <v>162.33333333333329</v>
      </c>
      <c r="CH10" s="46">
        <f t="shared" si="128"/>
        <v>164.49999999999994</v>
      </c>
      <c r="CI10" s="46">
        <f t="shared" si="128"/>
        <v>166.6666666666666</v>
      </c>
      <c r="CJ10" s="46">
        <f t="shared" si="128"/>
        <v>168.83333333333326</v>
      </c>
      <c r="CK10" s="46">
        <f t="shared" si="128"/>
        <v>170.99999999999991</v>
      </c>
      <c r="CL10" s="46">
        <f t="shared" si="128"/>
        <v>173.16666666666657</v>
      </c>
      <c r="CM10" s="46">
        <f t="shared" si="128"/>
        <v>175.33333333333323</v>
      </c>
      <c r="CN10" s="46">
        <f t="shared" si="128"/>
        <v>177.49999999999989</v>
      </c>
      <c r="CO10" s="46">
        <f t="shared" si="128"/>
        <v>179.66666666666654</v>
      </c>
      <c r="CP10" s="46">
        <f t="shared" si="128"/>
        <v>181.8333333333332</v>
      </c>
      <c r="CQ10" s="46">
        <f t="shared" si="128"/>
        <v>183.99999999999986</v>
      </c>
      <c r="CR10" s="46">
        <f t="shared" si="128"/>
        <v>186.16666666666652</v>
      </c>
      <c r="CS10" s="46">
        <f t="shared" si="128"/>
        <v>188.33333333333317</v>
      </c>
      <c r="CT10" s="46">
        <f t="shared" si="128"/>
        <v>190.49999999999983</v>
      </c>
      <c r="CU10" s="46">
        <f t="shared" si="128"/>
        <v>192.66666666666649</v>
      </c>
      <c r="CV10" s="46">
        <f t="shared" si="128"/>
        <v>194.83333333333314</v>
      </c>
      <c r="CW10" s="46">
        <f t="shared" si="128"/>
        <v>196.9999999999998</v>
      </c>
      <c r="CX10" s="46">
        <f t="shared" si="128"/>
        <v>199.16666666666646</v>
      </c>
      <c r="CY10" s="46">
        <f t="shared" si="128"/>
        <v>201.33333333333312</v>
      </c>
      <c r="CZ10" s="46">
        <f t="shared" si="128"/>
        <v>203.49999999999977</v>
      </c>
      <c r="DA10" s="46">
        <f t="shared" si="128"/>
        <v>205.66666666666643</v>
      </c>
      <c r="DB10" s="46">
        <f t="shared" si="128"/>
        <v>207.83333333333309</v>
      </c>
      <c r="DC10" s="46">
        <f t="shared" si="128"/>
        <v>209.99999999999974</v>
      </c>
      <c r="DD10" s="46">
        <f t="shared" si="128"/>
        <v>212.1666666666664</v>
      </c>
      <c r="DE10" s="46">
        <f t="shared" si="128"/>
        <v>214.33333333333306</v>
      </c>
      <c r="DF10" s="46">
        <f t="shared" si="128"/>
        <v>216.49999999999972</v>
      </c>
      <c r="DG10" s="46">
        <f t="shared" si="128"/>
        <v>218.66666666666637</v>
      </c>
      <c r="DH10" s="46">
        <f t="shared" ref="DH10:DW10" si="129">IF(ISNONTEXT($Z10),DG10+$Z10,"")</f>
        <v>220.83333333333303</v>
      </c>
      <c r="DI10" s="46">
        <f t="shared" si="129"/>
        <v>222.99999999999969</v>
      </c>
      <c r="DJ10" s="46">
        <f t="shared" si="129"/>
        <v>225.16666666666634</v>
      </c>
      <c r="DK10" s="46">
        <f t="shared" si="129"/>
        <v>227.333333333333</v>
      </c>
      <c r="DL10" s="46">
        <f t="shared" si="129"/>
        <v>229.49999999999966</v>
      </c>
      <c r="DM10" s="46">
        <f t="shared" si="129"/>
        <v>231.66666666666632</v>
      </c>
      <c r="DN10" s="46">
        <f t="shared" si="129"/>
        <v>233.83333333333297</v>
      </c>
      <c r="DO10" s="46">
        <f t="shared" si="129"/>
        <v>235.99999999999963</v>
      </c>
      <c r="DP10" s="46">
        <f t="shared" si="129"/>
        <v>238.16666666666629</v>
      </c>
      <c r="DQ10" s="46">
        <f t="shared" si="129"/>
        <v>240.33333333333294</v>
      </c>
      <c r="DR10" s="46">
        <f t="shared" si="129"/>
        <v>242.4999999999996</v>
      </c>
      <c r="DS10" s="46">
        <f t="shared" si="129"/>
        <v>244.66666666666626</v>
      </c>
      <c r="DT10" s="46">
        <f t="shared" si="129"/>
        <v>246.83333333333292</v>
      </c>
      <c r="DU10" s="46">
        <f t="shared" si="129"/>
        <v>248.99999999999957</v>
      </c>
      <c r="DV10" s="46">
        <f t="shared" si="129"/>
        <v>251.16666666666623</v>
      </c>
      <c r="DW10" s="46">
        <f t="shared" si="129"/>
        <v>253.33333333333289</v>
      </c>
      <c r="DX10" s="146">
        <f t="shared" si="6"/>
        <v>2.2716698533878986E-3</v>
      </c>
      <c r="DY10" s="146">
        <f t="shared" si="7"/>
        <v>2.2935776815713586E-3</v>
      </c>
      <c r="DZ10" s="146">
        <f t="shared" si="8"/>
        <v>2.3151652375296319E-3</v>
      </c>
      <c r="EA10" s="146">
        <f t="shared" si="9"/>
        <v>2.3364195496603422E-3</v>
      </c>
      <c r="EB10" s="146">
        <f t="shared" si="10"/>
        <v>2.3573277563208998E-3</v>
      </c>
      <c r="EC10" s="146">
        <f t="shared" si="11"/>
        <v>2.3778771187004991E-3</v>
      </c>
      <c r="ED10" s="146">
        <f t="shared" si="12"/>
        <v>2.3980550336671854E-3</v>
      </c>
      <c r="EE10" s="146">
        <f t="shared" si="13"/>
        <v>2.4178490465719934E-3</v>
      </c>
      <c r="EF10" s="146">
        <f t="shared" si="14"/>
        <v>2.4372468639920837E-3</v>
      </c>
      <c r="EG10" s="146">
        <f t="shared" si="15"/>
        <v>2.4562363663947289E-3</v>
      </c>
      <c r="EH10" s="146">
        <f t="shared" si="16"/>
        <v>2.4748056207039887E-3</v>
      </c>
      <c r="EI10" s="146">
        <f t="shared" si="17"/>
        <v>2.492942892751916E-3</v>
      </c>
      <c r="EJ10" s="146">
        <f t="shared" si="18"/>
        <v>2.5106366595961885E-3</v>
      </c>
      <c r="EK10" s="146">
        <f t="shared" si="19"/>
        <v>2.5278756216861225E-3</v>
      </c>
      <c r="EL10" s="146">
        <f t="shared" si="20"/>
        <v>2.5446487148591433E-3</v>
      </c>
      <c r="EM10" s="146">
        <f t="shared" si="21"/>
        <v>2.5609451221499371E-3</v>
      </c>
      <c r="EN10" s="146">
        <f t="shared" si="22"/>
        <v>2.5767542853946759E-3</v>
      </c>
      <c r="EO10" s="146">
        <f t="shared" si="23"/>
        <v>2.592065916612919E-3</v>
      </c>
      <c r="EP10" s="146">
        <f t="shared" si="24"/>
        <v>2.6068700091500564E-3</v>
      </c>
      <c r="EQ10" s="146">
        <f t="shared" si="25"/>
        <v>2.6211568485634074E-3</v>
      </c>
      <c r="ER10" s="146">
        <f t="shared" si="26"/>
        <v>2.6349170232354332E-3</v>
      </c>
      <c r="ES10" s="146">
        <f t="shared" si="27"/>
        <v>2.6481414346978356E-3</v>
      </c>
      <c r="ET10" s="146">
        <f t="shared" si="28"/>
        <v>2.6608213076507073E-3</v>
      </c>
      <c r="EU10" s="146">
        <f t="shared" si="29"/>
        <v>2.6729481996613023E-3</v>
      </c>
      <c r="EV10" s="146">
        <f t="shared" si="30"/>
        <v>2.6845140105274208E-3</v>
      </c>
      <c r="EW10" s="146">
        <f t="shared" si="31"/>
        <v>2.6955109912908839E-3</v>
      </c>
      <c r="EX10" s="146">
        <f t="shared" si="32"/>
        <v>2.7059317528870695E-3</v>
      </c>
      <c r="EY10" s="146">
        <f t="shared" si="33"/>
        <v>2.7157692744169811E-3</v>
      </c>
      <c r="EZ10" s="146">
        <f t="shared" si="34"/>
        <v>2.7250169110289036E-3</v>
      </c>
      <c r="FA10" s="146">
        <f t="shared" si="35"/>
        <v>2.7336684013972599E-3</v>
      </c>
      <c r="FB10" s="146">
        <f t="shared" si="36"/>
        <v>2.7417178747868773E-3</v>
      </c>
      <c r="FC10" s="146">
        <f t="shared" si="37"/>
        <v>2.7491598576915221E-3</v>
      </c>
      <c r="FD10" s="146">
        <f t="shared" si="38"/>
        <v>2.7559892800361817E-3</v>
      </c>
      <c r="FE10" s="146">
        <f t="shared" si="39"/>
        <v>2.7622014809332639E-3</v>
      </c>
      <c r="FF10" s="146">
        <f t="shared" si="40"/>
        <v>2.7677922139835625E-3</v>
      </c>
      <c r="FG10" s="146">
        <f t="shared" si="41"/>
        <v>2.7727576521135488E-3</v>
      </c>
      <c r="FH10" s="146">
        <f t="shared" si="42"/>
        <v>2.7770943919412784E-3</v>
      </c>
      <c r="FI10" s="146">
        <f t="shared" si="43"/>
        <v>2.7807994576639398E-3</v>
      </c>
      <c r="FJ10" s="146">
        <f t="shared" si="44"/>
        <v>2.7838703044608232E-3</v>
      </c>
      <c r="FK10" s="146">
        <f t="shared" si="45"/>
        <v>2.7863048214062723E-3</v>
      </c>
      <c r="FL10" s="146">
        <f t="shared" si="46"/>
        <v>2.7881013338879423E-3</v>
      </c>
      <c r="FM10" s="146">
        <f t="shared" si="47"/>
        <v>2.7892586055264894E-3</v>
      </c>
      <c r="FN10" s="146">
        <f t="shared" si="48"/>
        <v>2.7897758395936108E-3</v>
      </c>
      <c r="FO10" s="146">
        <f t="shared" si="49"/>
        <v>2.7896526799261624E-3</v>
      </c>
      <c r="FP10" s="146">
        <f t="shared" si="50"/>
        <v>2.7888892113348759E-3</v>
      </c>
      <c r="FQ10" s="146">
        <f t="shared" si="51"/>
        <v>2.7874859595070313E-3</v>
      </c>
      <c r="FR10" s="146">
        <f t="shared" si="52"/>
        <v>2.7854438904032293E-3</v>
      </c>
      <c r="FS10" s="146">
        <f t="shared" si="53"/>
        <v>2.7827644091492419E-3</v>
      </c>
      <c r="FT10" s="146">
        <f t="shared" si="54"/>
        <v>2.7794493584247168E-3</v>
      </c>
      <c r="FU10" s="146">
        <f t="shared" si="55"/>
        <v>2.7755010163513214E-3</v>
      </c>
      <c r="FV10" s="146">
        <f t="shared" si="56"/>
        <v>2.7709220938837171E-3</v>
      </c>
      <c r="FW10" s="146">
        <f t="shared" si="57"/>
        <v>2.7657157317075411E-3</v>
      </c>
      <c r="FX10" s="146">
        <f t="shared" si="58"/>
        <v>2.7598854966493784E-3</v>
      </c>
      <c r="FY10" s="146">
        <f t="shared" si="59"/>
        <v>2.7534353776044475E-3</v>
      </c>
      <c r="FZ10" s="146">
        <f t="shared" si="60"/>
        <v>2.7463697809885293E-3</v>
      </c>
      <c r="GA10" s="146">
        <f t="shared" si="61"/>
        <v>2.7386935257213852E-3</v>
      </c>
      <c r="GB10" s="146">
        <f t="shared" si="62"/>
        <v>2.7304118377496625E-3</v>
      </c>
      <c r="GC10" s="146">
        <f t="shared" si="63"/>
        <v>2.7215303441180069E-3</v>
      </c>
      <c r="GD10" s="146">
        <f t="shared" si="64"/>
        <v>2.7120550665977864E-3</v>
      </c>
      <c r="GE10" s="146">
        <f t="shared" si="65"/>
        <v>2.7019924148835375E-3</v>
      </c>
      <c r="GF10" s="146">
        <f t="shared" si="66"/>
        <v>2.6913491793678834E-3</v>
      </c>
      <c r="GG10" s="146">
        <f t="shared" si="67"/>
        <v>2.6801325235063286E-3</v>
      </c>
      <c r="GH10" s="146">
        <f t="shared" si="68"/>
        <v>2.6683499757839471E-3</v>
      </c>
      <c r="GI10" s="146">
        <f t="shared" si="69"/>
        <v>2.6560094212965657E-3</v>
      </c>
      <c r="GJ10" s="146">
        <f t="shared" si="70"/>
        <v>2.6431190929596289E-3</v>
      </c>
      <c r="GK10" s="146">
        <f t="shared" si="71"/>
        <v>2.6296875623584514E-3</v>
      </c>
      <c r="GL10" s="146">
        <f t="shared" si="72"/>
        <v>2.6157237302540928E-3</v>
      </c>
      <c r="GM10" s="146">
        <f t="shared" si="73"/>
        <v>2.6012368167595665E-3</v>
      </c>
      <c r="GN10" s="146">
        <f t="shared" si="74"/>
        <v>2.5862363512015522E-3</v>
      </c>
      <c r="GO10" s="146">
        <f t="shared" si="75"/>
        <v>2.5707321616832003E-3</v>
      </c>
      <c r="GP10" s="146">
        <f t="shared" si="76"/>
        <v>2.5547343643640319E-3</v>
      </c>
      <c r="GQ10" s="146">
        <f t="shared" si="77"/>
        <v>2.5382533524732596E-3</v>
      </c>
      <c r="GR10" s="146">
        <f t="shared" si="78"/>
        <v>2.5212997850732406E-3</v>
      </c>
      <c r="GS10" s="146">
        <f t="shared" si="79"/>
        <v>2.503884575590018E-3</v>
      </c>
      <c r="GT10" s="146">
        <f t="shared" si="80"/>
        <v>2.4860188801282086E-3</v>
      </c>
      <c r="GU10" s="146">
        <f t="shared" si="81"/>
        <v>2.4677140855877129E-3</v>
      </c>
      <c r="GV10" s="146">
        <f t="shared" si="82"/>
        <v>2.4489817975999204E-3</v>
      </c>
      <c r="GW10" s="146">
        <f t="shared" si="83"/>
        <v>2.4298338283012546E-3</v>
      </c>
      <c r="GX10" s="146">
        <f t="shared" si="84"/>
        <v>2.4102821839620289E-3</v>
      </c>
      <c r="GY10" s="146">
        <f t="shared" si="85"/>
        <v>2.3903390524886779E-3</v>
      </c>
      <c r="GZ10" s="146">
        <f t="shared" si="86"/>
        <v>2.3700167908175104E-3</v>
      </c>
      <c r="HA10" s="146">
        <f t="shared" si="87"/>
        <v>2.3493279122181283E-3</v>
      </c>
      <c r="HB10" s="146">
        <f t="shared" si="88"/>
        <v>2.3282850735246857E-3</v>
      </c>
      <c r="HC10" s="146">
        <f t="shared" si="89"/>
        <v>2.3069010623131031E-3</v>
      </c>
      <c r="HD10" s="146">
        <f t="shared" si="90"/>
        <v>2.2851887840422856E-3</v>
      </c>
      <c r="HE10" s="146">
        <f t="shared" si="91"/>
        <v>2.2631612491773108E-3</v>
      </c>
      <c r="HF10" s="146">
        <f t="shared" si="92"/>
        <v>2.2408315603123781E-3</v>
      </c>
      <c r="HG10" s="146">
        <f t="shared" si="93"/>
        <v>2.2182128993111969E-3</v>
      </c>
      <c r="HH10" s="146">
        <f t="shared" si="94"/>
        <v>2.1953185144822493E-3</v>
      </c>
      <c r="HI10" s="146">
        <f t="shared" si="95"/>
        <v>2.1721617078061654E-3</v>
      </c>
      <c r="HJ10" s="146">
        <f t="shared" si="96"/>
        <v>2.1487558222321838E-3</v>
      </c>
      <c r="HK10" s="146">
        <f t="shared" si="97"/>
        <v>2.1251142290603874E-3</v>
      </c>
      <c r="HL10" s="146">
        <f t="shared" si="98"/>
        <v>2.1012503154260887E-3</v>
      </c>
      <c r="HM10" s="146">
        <f t="shared" si="99"/>
        <v>2.0771774719024216E-3</v>
      </c>
      <c r="HN10" s="146">
        <f t="shared" si="100"/>
        <v>2.0529090802367898E-3</v>
      </c>
      <c r="HO10" s="146">
        <f t="shared" si="101"/>
        <v>2.0284585012364936E-3</v>
      </c>
      <c r="HP10" s="146">
        <f t="shared" si="102"/>
        <v>2.0038390628183867E-3</v>
      </c>
      <c r="HQ10" s="146">
        <f t="shared" si="103"/>
        <v>1.9790640482370216E-3</v>
      </c>
      <c r="HR10" s="146">
        <f t="shared" si="104"/>
        <v>1.9541466845052649E-3</v>
      </c>
      <c r="HS10" s="146">
        <f t="shared" si="105"/>
        <v>1.9291001310209035E-3</v>
      </c>
      <c r="HT10" s="146">
        <f t="shared" si="106"/>
        <v>1.9039374684122481E-3</v>
      </c>
    </row>
    <row r="11" spans="1:229" x14ac:dyDescent="0.45">
      <c r="A11" s="4">
        <v>8</v>
      </c>
      <c r="B11" s="101"/>
      <c r="C11" s="103"/>
      <c r="D11" s="108">
        <f t="shared" si="107"/>
        <v>60</v>
      </c>
      <c r="E11" s="81">
        <v>120</v>
      </c>
      <c r="F11" s="108">
        <f t="shared" si="108"/>
        <v>240</v>
      </c>
      <c r="G11" s="103"/>
      <c r="H11" s="100"/>
      <c r="I11" s="32">
        <f t="shared" si="0"/>
        <v>1</v>
      </c>
      <c r="J11" s="32">
        <f t="shared" si="1"/>
        <v>0.5</v>
      </c>
      <c r="K11" s="65">
        <f t="shared" si="109"/>
        <v>130</v>
      </c>
      <c r="L11" s="21" t="s">
        <v>696</v>
      </c>
      <c r="M11" s="53"/>
      <c r="N11" s="237"/>
      <c r="O11" s="66">
        <f>IF(AND(D11&gt;0,E11&gt;0,F11&gt;0),IF(ISBLANK(N11),IF(ISBLANK(L11),"",(F11-D11)*VLOOKUP(L11,VLookups!$A$4:$B$13,2,FALSE)),N11),"")</f>
        <v>201.60000000000002</v>
      </c>
      <c r="P11" s="67">
        <f t="shared" si="2"/>
        <v>40642.560000000012</v>
      </c>
      <c r="Q11" s="81">
        <v>150</v>
      </c>
      <c r="R11" s="230">
        <f>IF(AND(Q11&gt;0,E11&gt;0,NOT(O11="")),ABS(VLOOKUP($Q$1,VLookups!$A$27:$B$28,2,FALSE)-_xlfn.NORM.DIST(Q11,K11,O11,TRUE)),"")</f>
        <v>0.5395127831037716</v>
      </c>
      <c r="S11" s="80">
        <f>IF(AND($D11&gt;0,$E11&gt;0,$F11&gt;0,NOT(ISBLANK($L11))),_xlfn.NORM.INV(ABS(VLOOKUP($Q$1,VLookups!$A$27:$B$28,2,FALSE)-S$3),$K11,$O11),"")</f>
        <v>-128.36079561379148</v>
      </c>
      <c r="T11" s="79">
        <f>IF(AND($D11&gt;0,$E11&gt;0,$F11&gt;0,NOT(ISBLANK($L11))),_xlfn.NORM.INV(ABS(VLOOKUP($Q$1,VLookups!$A$27:$B$28,2,FALSE)-T$3),$K11,$O11),"")</f>
        <v>388.36079561379148</v>
      </c>
      <c r="U11" s="80">
        <f>IF(AND($D11&gt;0,$E11&gt;0,$F11&gt;0,NOT(ISBLANK($L11))),_xlfn.NORM.INV(ABS(VLOOKUP($Q$1,VLookups!$A$27:$B$28,2,FALSE)-U$3),$K11,$O11),"")</f>
        <v>338.94497132194806</v>
      </c>
      <c r="V11" s="79">
        <f>IF(AND($D11&gt;0,$E11&gt;0,$F11&gt;0,NOT(ISBLANK($L11))),_xlfn.NORM.INV(ABS(VLOOKUP($Q$1,VLookups!$A$27:$B$28,2,FALSE)-V$3),$K11,$O11),"")</f>
        <v>299.67084068829962</v>
      </c>
      <c r="W11" s="80">
        <f>IF(AND($D11&gt;0,$E11&gt;0,$F11&gt;0,NOT(ISBLANK($L11))),_xlfn.NORM.INV(ABS(VLOOKUP($Q$1,VLookups!$A$27:$B$28,2,FALSE)-W$3),$K11,$O11),"")</f>
        <v>265.97713363953017</v>
      </c>
      <c r="X11" s="79">
        <f>IF(AND($D11&gt;0,$E11&gt;0,$F11&gt;0,NOT(ISBLANK($L11))),_xlfn.NORM.INV(ABS(VLOOKUP($Q$1,VLookups!$A$27:$B$28,2,FALSE)-X$3),$K11,$O11),"")</f>
        <v>235.71914336194104</v>
      </c>
      <c r="Y11" s="5"/>
      <c r="Z11" s="145">
        <f t="shared" si="110"/>
        <v>3</v>
      </c>
      <c r="AA11" s="46">
        <f t="shared" ref="AA11:AT11" si="130">IF(ISNONTEXT($Z11),AB11-$Z11,"")</f>
        <v>0</v>
      </c>
      <c r="AB11" s="46">
        <f t="shared" si="130"/>
        <v>3</v>
      </c>
      <c r="AC11" s="46">
        <f t="shared" si="130"/>
        <v>6</v>
      </c>
      <c r="AD11" s="46">
        <f t="shared" si="130"/>
        <v>9</v>
      </c>
      <c r="AE11" s="46">
        <f t="shared" si="130"/>
        <v>12</v>
      </c>
      <c r="AF11" s="46">
        <f t="shared" si="130"/>
        <v>15</v>
      </c>
      <c r="AG11" s="46">
        <f t="shared" si="130"/>
        <v>18</v>
      </c>
      <c r="AH11" s="46">
        <f t="shared" si="130"/>
        <v>21</v>
      </c>
      <c r="AI11" s="46">
        <f t="shared" si="130"/>
        <v>24</v>
      </c>
      <c r="AJ11" s="46">
        <f t="shared" si="130"/>
        <v>27</v>
      </c>
      <c r="AK11" s="46">
        <f t="shared" si="130"/>
        <v>30</v>
      </c>
      <c r="AL11" s="46">
        <f t="shared" si="130"/>
        <v>33</v>
      </c>
      <c r="AM11" s="46">
        <f t="shared" si="130"/>
        <v>36</v>
      </c>
      <c r="AN11" s="46">
        <f t="shared" si="130"/>
        <v>39</v>
      </c>
      <c r="AO11" s="46">
        <f t="shared" si="130"/>
        <v>42</v>
      </c>
      <c r="AP11" s="46">
        <f t="shared" si="130"/>
        <v>45</v>
      </c>
      <c r="AQ11" s="46">
        <f t="shared" si="130"/>
        <v>48</v>
      </c>
      <c r="AR11" s="46">
        <f t="shared" si="130"/>
        <v>51</v>
      </c>
      <c r="AS11" s="46">
        <f t="shared" si="130"/>
        <v>54</v>
      </c>
      <c r="AT11" s="46">
        <f t="shared" si="130"/>
        <v>57</v>
      </c>
      <c r="AU11" s="46">
        <f t="shared" si="112"/>
        <v>60</v>
      </c>
      <c r="AV11" s="46">
        <f t="shared" ref="AV11:DG11" si="131">IF(ISNONTEXT($Z11),AU11+$Z11,"")</f>
        <v>63</v>
      </c>
      <c r="AW11" s="46">
        <f t="shared" si="131"/>
        <v>66</v>
      </c>
      <c r="AX11" s="46">
        <f t="shared" si="131"/>
        <v>69</v>
      </c>
      <c r="AY11" s="46">
        <f t="shared" si="131"/>
        <v>72</v>
      </c>
      <c r="AZ11" s="46">
        <f t="shared" si="131"/>
        <v>75</v>
      </c>
      <c r="BA11" s="46">
        <f t="shared" si="131"/>
        <v>78</v>
      </c>
      <c r="BB11" s="46">
        <f t="shared" si="131"/>
        <v>81</v>
      </c>
      <c r="BC11" s="46">
        <f t="shared" si="131"/>
        <v>84</v>
      </c>
      <c r="BD11" s="46">
        <f t="shared" si="131"/>
        <v>87</v>
      </c>
      <c r="BE11" s="46">
        <f t="shared" si="131"/>
        <v>90</v>
      </c>
      <c r="BF11" s="46">
        <f t="shared" si="131"/>
        <v>93</v>
      </c>
      <c r="BG11" s="46">
        <f t="shared" si="131"/>
        <v>96</v>
      </c>
      <c r="BH11" s="46">
        <f t="shared" si="131"/>
        <v>99</v>
      </c>
      <c r="BI11" s="46">
        <f t="shared" si="131"/>
        <v>102</v>
      </c>
      <c r="BJ11" s="46">
        <f t="shared" si="131"/>
        <v>105</v>
      </c>
      <c r="BK11" s="46">
        <f t="shared" si="131"/>
        <v>108</v>
      </c>
      <c r="BL11" s="46">
        <f t="shared" si="131"/>
        <v>111</v>
      </c>
      <c r="BM11" s="46">
        <f t="shared" si="131"/>
        <v>114</v>
      </c>
      <c r="BN11" s="46">
        <f t="shared" si="131"/>
        <v>117</v>
      </c>
      <c r="BO11" s="46">
        <f t="shared" si="131"/>
        <v>120</v>
      </c>
      <c r="BP11" s="46">
        <f t="shared" si="131"/>
        <v>123</v>
      </c>
      <c r="BQ11" s="46">
        <f t="shared" si="131"/>
        <v>126</v>
      </c>
      <c r="BR11" s="46">
        <f t="shared" si="131"/>
        <v>129</v>
      </c>
      <c r="BS11" s="46">
        <f t="shared" si="131"/>
        <v>132</v>
      </c>
      <c r="BT11" s="46">
        <f t="shared" si="131"/>
        <v>135</v>
      </c>
      <c r="BU11" s="46">
        <f t="shared" si="131"/>
        <v>138</v>
      </c>
      <c r="BV11" s="46">
        <f t="shared" si="131"/>
        <v>141</v>
      </c>
      <c r="BW11" s="46">
        <f t="shared" si="131"/>
        <v>144</v>
      </c>
      <c r="BX11" s="46">
        <f t="shared" si="131"/>
        <v>147</v>
      </c>
      <c r="BY11" s="46">
        <f t="shared" si="131"/>
        <v>150</v>
      </c>
      <c r="BZ11" s="46">
        <f t="shared" si="131"/>
        <v>153</v>
      </c>
      <c r="CA11" s="46">
        <f t="shared" si="131"/>
        <v>156</v>
      </c>
      <c r="CB11" s="46">
        <f t="shared" si="131"/>
        <v>159</v>
      </c>
      <c r="CC11" s="46">
        <f t="shared" si="131"/>
        <v>162</v>
      </c>
      <c r="CD11" s="46">
        <f t="shared" si="131"/>
        <v>165</v>
      </c>
      <c r="CE11" s="46">
        <f t="shared" si="131"/>
        <v>168</v>
      </c>
      <c r="CF11" s="46">
        <f t="shared" si="131"/>
        <v>171</v>
      </c>
      <c r="CG11" s="46">
        <f t="shared" si="131"/>
        <v>174</v>
      </c>
      <c r="CH11" s="46">
        <f t="shared" si="131"/>
        <v>177</v>
      </c>
      <c r="CI11" s="46">
        <f t="shared" si="131"/>
        <v>180</v>
      </c>
      <c r="CJ11" s="46">
        <f t="shared" si="131"/>
        <v>183</v>
      </c>
      <c r="CK11" s="46">
        <f t="shared" si="131"/>
        <v>186</v>
      </c>
      <c r="CL11" s="46">
        <f t="shared" si="131"/>
        <v>189</v>
      </c>
      <c r="CM11" s="46">
        <f t="shared" si="131"/>
        <v>192</v>
      </c>
      <c r="CN11" s="46">
        <f t="shared" si="131"/>
        <v>195</v>
      </c>
      <c r="CO11" s="46">
        <f t="shared" si="131"/>
        <v>198</v>
      </c>
      <c r="CP11" s="46">
        <f t="shared" si="131"/>
        <v>201</v>
      </c>
      <c r="CQ11" s="46">
        <f t="shared" si="131"/>
        <v>204</v>
      </c>
      <c r="CR11" s="46">
        <f t="shared" si="131"/>
        <v>207</v>
      </c>
      <c r="CS11" s="46">
        <f t="shared" si="131"/>
        <v>210</v>
      </c>
      <c r="CT11" s="46">
        <f t="shared" si="131"/>
        <v>213</v>
      </c>
      <c r="CU11" s="46">
        <f t="shared" si="131"/>
        <v>216</v>
      </c>
      <c r="CV11" s="46">
        <f t="shared" si="131"/>
        <v>219</v>
      </c>
      <c r="CW11" s="46">
        <f t="shared" si="131"/>
        <v>222</v>
      </c>
      <c r="CX11" s="46">
        <f t="shared" si="131"/>
        <v>225</v>
      </c>
      <c r="CY11" s="46">
        <f t="shared" si="131"/>
        <v>228</v>
      </c>
      <c r="CZ11" s="46">
        <f t="shared" si="131"/>
        <v>231</v>
      </c>
      <c r="DA11" s="46">
        <f t="shared" si="131"/>
        <v>234</v>
      </c>
      <c r="DB11" s="46">
        <f t="shared" si="131"/>
        <v>237</v>
      </c>
      <c r="DC11" s="46">
        <f t="shared" si="131"/>
        <v>240</v>
      </c>
      <c r="DD11" s="46">
        <f t="shared" si="131"/>
        <v>243</v>
      </c>
      <c r="DE11" s="46">
        <f t="shared" si="131"/>
        <v>246</v>
      </c>
      <c r="DF11" s="46">
        <f t="shared" si="131"/>
        <v>249</v>
      </c>
      <c r="DG11" s="46">
        <f t="shared" si="131"/>
        <v>252</v>
      </c>
      <c r="DH11" s="46">
        <f t="shared" ref="DH11:DW11" si="132">IF(ISNONTEXT($Z11),DG11+$Z11,"")</f>
        <v>255</v>
      </c>
      <c r="DI11" s="46">
        <f t="shared" si="132"/>
        <v>258</v>
      </c>
      <c r="DJ11" s="46">
        <f t="shared" si="132"/>
        <v>261</v>
      </c>
      <c r="DK11" s="46">
        <f t="shared" si="132"/>
        <v>264</v>
      </c>
      <c r="DL11" s="46">
        <f t="shared" si="132"/>
        <v>267</v>
      </c>
      <c r="DM11" s="46">
        <f t="shared" si="132"/>
        <v>270</v>
      </c>
      <c r="DN11" s="46">
        <f t="shared" si="132"/>
        <v>273</v>
      </c>
      <c r="DO11" s="46">
        <f t="shared" si="132"/>
        <v>276</v>
      </c>
      <c r="DP11" s="46">
        <f t="shared" si="132"/>
        <v>279</v>
      </c>
      <c r="DQ11" s="46">
        <f t="shared" si="132"/>
        <v>282</v>
      </c>
      <c r="DR11" s="46">
        <f t="shared" si="132"/>
        <v>285</v>
      </c>
      <c r="DS11" s="46">
        <f t="shared" si="132"/>
        <v>288</v>
      </c>
      <c r="DT11" s="46">
        <f t="shared" si="132"/>
        <v>291</v>
      </c>
      <c r="DU11" s="46">
        <f t="shared" si="132"/>
        <v>294</v>
      </c>
      <c r="DV11" s="46">
        <f t="shared" si="132"/>
        <v>297</v>
      </c>
      <c r="DW11" s="46">
        <f t="shared" si="132"/>
        <v>300</v>
      </c>
      <c r="DX11" s="146">
        <f t="shared" si="6"/>
        <v>1.6074050008518346E-3</v>
      </c>
      <c r="DY11" s="146">
        <f t="shared" si="7"/>
        <v>1.6227239840557268E-3</v>
      </c>
      <c r="DZ11" s="146">
        <f t="shared" si="8"/>
        <v>1.6378262362152776E-3</v>
      </c>
      <c r="EA11" s="146">
        <f t="shared" si="9"/>
        <v>1.6527030213247204E-3</v>
      </c>
      <c r="EB11" s="146">
        <f t="shared" si="10"/>
        <v>1.6673456735075635E-3</v>
      </c>
      <c r="EC11" s="146">
        <f t="shared" si="11"/>
        <v>1.6817456053630528E-3</v>
      </c>
      <c r="ED11" s="146">
        <f t="shared" si="12"/>
        <v>1.6958943163002439E-3</v>
      </c>
      <c r="EE11" s="146">
        <f t="shared" si="13"/>
        <v>1.7097834008484652E-3</v>
      </c>
      <c r="EF11" s="146">
        <f t="shared" si="14"/>
        <v>1.7234045569328655E-3</v>
      </c>
      <c r="EG11" s="146">
        <f t="shared" si="15"/>
        <v>1.7367495941037273E-3</v>
      </c>
      <c r="EH11" s="146">
        <f t="shared" si="16"/>
        <v>1.7498104417081851E-3</v>
      </c>
      <c r="EI11" s="146">
        <f t="shared" si="17"/>
        <v>1.7625791569929913E-3</v>
      </c>
      <c r="EJ11" s="146">
        <f t="shared" si="18"/>
        <v>1.7750479331269922E-3</v>
      </c>
      <c r="EK11" s="146">
        <f t="shared" si="19"/>
        <v>1.7872091071320171E-3</v>
      </c>
      <c r="EL11" s="146">
        <f t="shared" si="20"/>
        <v>1.7990551677109314E-3</v>
      </c>
      <c r="EM11" s="146">
        <f t="shared" si="21"/>
        <v>1.8105787629616999E-3</v>
      </c>
      <c r="EN11" s="146">
        <f t="shared" si="22"/>
        <v>1.8217727079663899E-3</v>
      </c>
      <c r="EO11" s="146">
        <f t="shared" si="23"/>
        <v>1.8326299922441771E-3</v>
      </c>
      <c r="EP11" s="146">
        <f t="shared" si="24"/>
        <v>1.8431437870575472E-3</v>
      </c>
      <c r="EQ11" s="146">
        <f t="shared" si="25"/>
        <v>1.8533074525610522E-3</v>
      </c>
      <c r="ER11" s="146">
        <f t="shared" si="26"/>
        <v>1.8631145447821631E-3</v>
      </c>
      <c r="ES11" s="146">
        <f t="shared" si="27"/>
        <v>1.8725588224239456E-3</v>
      </c>
      <c r="ET11" s="146">
        <f t="shared" si="28"/>
        <v>1.8816342534795276E-3</v>
      </c>
      <c r="EU11" s="146">
        <f t="shared" si="29"/>
        <v>1.8903350216485438E-3</v>
      </c>
      <c r="EV11" s="146">
        <f t="shared" si="30"/>
        <v>1.898655532546017E-3</v>
      </c>
      <c r="EW11" s="146">
        <f t="shared" si="31"/>
        <v>1.9065904196943939E-3</v>
      </c>
      <c r="EX11" s="146">
        <f t="shared" si="32"/>
        <v>1.9141345502897624E-3</v>
      </c>
      <c r="EY11" s="146">
        <f t="shared" si="33"/>
        <v>1.9212830307335769E-3</v>
      </c>
      <c r="EZ11" s="146">
        <f t="shared" si="34"/>
        <v>1.9280312119215478E-3</v>
      </c>
      <c r="FA11" s="146">
        <f t="shared" si="35"/>
        <v>1.9343746942816983E-3</v>
      </c>
      <c r="FB11" s="146">
        <f t="shared" si="36"/>
        <v>1.9403093325539422E-3</v>
      </c>
      <c r="FC11" s="146">
        <f t="shared" si="37"/>
        <v>1.9458312403039207E-3</v>
      </c>
      <c r="FD11" s="146">
        <f t="shared" si="38"/>
        <v>1.9509367941642128E-3</v>
      </c>
      <c r="FE11" s="146">
        <f t="shared" si="39"/>
        <v>1.9556226377964452E-3</v>
      </c>
      <c r="FF11" s="146">
        <f t="shared" si="40"/>
        <v>1.9598856855682317E-3</v>
      </c>
      <c r="FG11" s="146">
        <f t="shared" si="41"/>
        <v>1.9637231259393103E-3</v>
      </c>
      <c r="FH11" s="146">
        <f t="shared" si="42"/>
        <v>1.9671324245516693E-3</v>
      </c>
      <c r="FI11" s="146">
        <f t="shared" si="43"/>
        <v>1.9701113270189125E-3</v>
      </c>
      <c r="FJ11" s="146">
        <f t="shared" si="44"/>
        <v>1.9726578614105649E-3</v>
      </c>
      <c r="FK11" s="146">
        <f t="shared" si="45"/>
        <v>1.9747703404274833E-3</v>
      </c>
      <c r="FL11" s="146">
        <f t="shared" si="46"/>
        <v>1.9764473632650197E-3</v>
      </c>
      <c r="FM11" s="146">
        <f t="shared" si="47"/>
        <v>1.9776878171610481E-3</v>
      </c>
      <c r="FN11" s="146">
        <f t="shared" si="48"/>
        <v>1.9784908786264666E-3</v>
      </c>
      <c r="FO11" s="146">
        <f t="shared" si="49"/>
        <v>1.9788560143562677E-3</v>
      </c>
      <c r="FP11" s="146">
        <f t="shared" si="50"/>
        <v>1.9787829818197641E-3</v>
      </c>
      <c r="FQ11" s="146">
        <f t="shared" si="51"/>
        <v>1.9782718295290611E-3</v>
      </c>
      <c r="FR11" s="146">
        <f t="shared" si="52"/>
        <v>1.9773228969853516E-3</v>
      </c>
      <c r="FS11" s="146">
        <f t="shared" si="53"/>
        <v>1.9759368143031234E-3</v>
      </c>
      <c r="FT11" s="146">
        <f t="shared" si="54"/>
        <v>1.9741145015128572E-3</v>
      </c>
      <c r="FU11" s="146">
        <f t="shared" si="55"/>
        <v>1.9718571675433009E-3</v>
      </c>
      <c r="FV11" s="146">
        <f t="shared" si="56"/>
        <v>1.9691663088848856E-3</v>
      </c>
      <c r="FW11" s="146">
        <f t="shared" si="57"/>
        <v>1.9660437079363677E-3</v>
      </c>
      <c r="FX11" s="146">
        <f t="shared" si="58"/>
        <v>1.9624914310372352E-3</v>
      </c>
      <c r="FY11" s="146">
        <f t="shared" si="59"/>
        <v>1.9585118261889389E-3</v>
      </c>
      <c r="FZ11" s="146">
        <f t="shared" si="60"/>
        <v>1.9541075204684484E-3</v>
      </c>
      <c r="GA11" s="146">
        <f t="shared" si="61"/>
        <v>1.9492814171381337E-3</v>
      </c>
      <c r="GB11" s="146">
        <f t="shared" si="62"/>
        <v>1.9440366924564198E-3</v>
      </c>
      <c r="GC11" s="146">
        <f t="shared" si="63"/>
        <v>1.9383767921941147E-3</v>
      </c>
      <c r="GD11" s="146">
        <f t="shared" si="64"/>
        <v>1.9323054278617643E-3</v>
      </c>
      <c r="GE11" s="146">
        <f t="shared" si="65"/>
        <v>1.925826572653815E-3</v>
      </c>
      <c r="GF11" s="146">
        <f t="shared" si="66"/>
        <v>1.91894445711579E-3</v>
      </c>
      <c r="GG11" s="146">
        <f t="shared" si="67"/>
        <v>1.9116635645410847E-3</v>
      </c>
      <c r="GH11" s="146">
        <f t="shared" si="68"/>
        <v>1.9039886261044063E-3</v>
      </c>
      <c r="GI11" s="146">
        <f t="shared" si="69"/>
        <v>1.8959246157392363E-3</v>
      </c>
      <c r="GJ11" s="146">
        <f t="shared" si="70"/>
        <v>1.8874767447670917E-3</v>
      </c>
      <c r="GK11" s="146">
        <f t="shared" si="71"/>
        <v>1.8786504562866907E-3</v>
      </c>
      <c r="GL11" s="146">
        <f t="shared" si="72"/>
        <v>1.869451419331485E-3</v>
      </c>
      <c r="GM11" s="146">
        <f t="shared" si="73"/>
        <v>1.8598855228043271E-3</v>
      </c>
      <c r="GN11" s="146">
        <f t="shared" si="74"/>
        <v>1.8499588691983596E-3</v>
      </c>
      <c r="GO11" s="146">
        <f t="shared" si="75"/>
        <v>1.839677768113488E-3</v>
      </c>
      <c r="GP11" s="146">
        <f t="shared" si="76"/>
        <v>1.8290487295780755E-3</v>
      </c>
      <c r="GQ11" s="146">
        <f t="shared" si="77"/>
        <v>1.8180784571857453E-3</v>
      </c>
      <c r="GR11" s="146">
        <f t="shared" si="78"/>
        <v>1.8067738410574154E-3</v>
      </c>
      <c r="GS11" s="146">
        <f t="shared" si="79"/>
        <v>1.7951419506388817E-3</v>
      </c>
      <c r="GT11" s="146">
        <f t="shared" si="80"/>
        <v>1.7831900273444971E-3</v>
      </c>
      <c r="GU11" s="146">
        <f t="shared" si="81"/>
        <v>1.7709254770576204E-3</v>
      </c>
      <c r="GV11" s="146">
        <f t="shared" si="82"/>
        <v>1.7583558624987084E-3</v>
      </c>
      <c r="GW11" s="146">
        <f t="shared" si="83"/>
        <v>1.7454888954720181E-3</v>
      </c>
      <c r="GX11" s="146">
        <f t="shared" si="84"/>
        <v>1.7323324290020321E-3</v>
      </c>
      <c r="GY11" s="146">
        <f t="shared" si="85"/>
        <v>1.7188944493707885E-3</v>
      </c>
      <c r="GZ11" s="146">
        <f t="shared" si="86"/>
        <v>1.7051830680673834E-3</v>
      </c>
      <c r="HA11" s="146">
        <f t="shared" si="87"/>
        <v>1.691206513660958E-3</v>
      </c>
      <c r="HB11" s="146">
        <f t="shared" si="88"/>
        <v>1.6769731236085219E-3</v>
      </c>
      <c r="HC11" s="146">
        <f t="shared" si="89"/>
        <v>1.6624913360089671E-3</v>
      </c>
      <c r="HD11" s="146">
        <f t="shared" si="90"/>
        <v>1.6477696813146231E-3</v>
      </c>
      <c r="HE11" s="146">
        <f t="shared" si="91"/>
        <v>1.632816774011674E-3</v>
      </c>
      <c r="HF11" s="146">
        <f t="shared" si="92"/>
        <v>1.6176413042807108E-3</v>
      </c>
      <c r="HG11" s="146">
        <f t="shared" si="93"/>
        <v>1.6022520296486216E-3</v>
      </c>
      <c r="HH11" s="146">
        <f t="shared" si="94"/>
        <v>1.5866577666429392E-3</v>
      </c>
      <c r="HI11" s="146">
        <f t="shared" si="95"/>
        <v>1.570867382459655E-3</v>
      </c>
      <c r="HJ11" s="146">
        <f t="shared" si="96"/>
        <v>1.5548897866553861E-3</v>
      </c>
      <c r="HK11" s="146">
        <f t="shared" si="97"/>
        <v>1.5387339228746483E-3</v>
      </c>
      <c r="HL11" s="146">
        <f t="shared" si="98"/>
        <v>1.5224087606228042E-3</v>
      </c>
      <c r="HM11" s="146">
        <f t="shared" si="99"/>
        <v>1.5059232870951113E-3</v>
      </c>
      <c r="HN11" s="146">
        <f t="shared" si="100"/>
        <v>1.4892864990720728E-3</v>
      </c>
      <c r="HO11" s="146">
        <f t="shared" si="101"/>
        <v>1.4725073948911038E-3</v>
      </c>
      <c r="HP11" s="146">
        <f t="shared" si="102"/>
        <v>1.4555949665042863E-3</v>
      </c>
      <c r="HQ11" s="146">
        <f t="shared" si="103"/>
        <v>1.4385581916317592E-3</v>
      </c>
      <c r="HR11" s="146">
        <f t="shared" si="104"/>
        <v>1.4214060260200295E-3</v>
      </c>
      <c r="HS11" s="146">
        <f t="shared" si="105"/>
        <v>1.4041473958142175E-3</v>
      </c>
      <c r="HT11" s="146">
        <f t="shared" si="106"/>
        <v>1.3867911900529877E-3</v>
      </c>
    </row>
    <row r="12" spans="1:229" x14ac:dyDescent="0.45">
      <c r="A12" s="4">
        <v>9</v>
      </c>
      <c r="B12" s="101"/>
      <c r="C12" s="103"/>
      <c r="D12" s="108">
        <f t="shared" si="107"/>
        <v>60</v>
      </c>
      <c r="E12" s="81">
        <v>120</v>
      </c>
      <c r="F12" s="108">
        <f t="shared" si="108"/>
        <v>240</v>
      </c>
      <c r="G12" s="103"/>
      <c r="H12" s="100"/>
      <c r="I12" s="32">
        <f t="shared" si="0"/>
        <v>1</v>
      </c>
      <c r="J12" s="32">
        <f t="shared" si="1"/>
        <v>0.5</v>
      </c>
      <c r="K12" s="65">
        <f t="shared" si="109"/>
        <v>130</v>
      </c>
      <c r="L12" s="21" t="s">
        <v>697</v>
      </c>
      <c r="M12" s="53"/>
      <c r="N12" s="237"/>
      <c r="O12" s="66">
        <f>IF(AND(D12&gt;0,E12&gt;0,F12&gt;0),IF(ISBLANK(N12),IF(ISBLANK(L12),"",(F12-D12)*VLOOKUP(L12,VLookups!$A$4:$B$13,2,FALSE)),N12),"")</f>
        <v>205.2</v>
      </c>
      <c r="P12" s="67">
        <f t="shared" si="2"/>
        <v>42107.039999999994</v>
      </c>
      <c r="Q12" s="81">
        <v>150</v>
      </c>
      <c r="R12" s="230">
        <f>IF(AND(Q12&gt;0,E12&gt;0,NOT(O12="")),ABS(VLOOKUP($Q$1,VLookups!$A$27:$B$28,2,FALSE)-_xlfn.NORM.DIST(Q12,K12,O12,TRUE)),"")</f>
        <v>0.53882178825207638</v>
      </c>
      <c r="S12" s="80">
        <f>IF(AND($D12&gt;0,$E12&gt;0,$F12&gt;0,NOT(ISBLANK($L12))),_xlfn.NORM.INV(ABS(VLOOKUP($Q$1,VLookups!$A$27:$B$28,2,FALSE)-S$3),$K12,$O12),"")</f>
        <v>-132.97438124975201</v>
      </c>
      <c r="T12" s="79">
        <f>IF(AND($D12&gt;0,$E12&gt;0,$F12&gt;0,NOT(ISBLANK($L12))),_xlfn.NORM.INV(ABS(VLOOKUP($Q$1,VLookups!$A$27:$B$28,2,FALSE)-T$3),$K12,$O12),"")</f>
        <v>392.97438124975201</v>
      </c>
      <c r="U12" s="80">
        <f>IF(AND($D12&gt;0,$E12&gt;0,$F12&gt;0,NOT(ISBLANK($L12))),_xlfn.NORM.INV(ABS(VLOOKUP($Q$1,VLookups!$A$27:$B$28,2,FALSE)-U$3),$K12,$O12),"")</f>
        <v>342.67613152412565</v>
      </c>
      <c r="V12" s="79">
        <f>IF(AND($D12&gt;0,$E12&gt;0,$F12&gt;0,NOT(ISBLANK($L12))),_xlfn.NORM.INV(ABS(VLOOKUP($Q$1,VLookups!$A$27:$B$28,2,FALSE)-V$3),$K12,$O12),"")</f>
        <v>302.7006771291621</v>
      </c>
      <c r="W12" s="80">
        <f>IF(AND($D12&gt;0,$E12&gt;0,$F12&gt;0,NOT(ISBLANK($L12))),_xlfn.NORM.INV(ABS(VLOOKUP($Q$1,VLookups!$A$27:$B$28,2,FALSE)-W$3),$K12,$O12),"")</f>
        <v>268.405296740236</v>
      </c>
      <c r="X12" s="79">
        <f>IF(AND($D12&gt;0,$E12&gt;0,$F12&gt;0,NOT(ISBLANK($L12))),_xlfn.NORM.INV(ABS(VLOOKUP($Q$1,VLookups!$A$27:$B$28,2,FALSE)-X$3),$K12,$O12),"")</f>
        <v>237.60698520768995</v>
      </c>
      <c r="Y12" s="5"/>
      <c r="Z12" s="145">
        <f t="shared" si="110"/>
        <v>3</v>
      </c>
      <c r="AA12" s="46">
        <f t="shared" ref="AA12:AT12" si="133">IF(ISNONTEXT($Z12),AB12-$Z12,"")</f>
        <v>0</v>
      </c>
      <c r="AB12" s="46">
        <f t="shared" si="133"/>
        <v>3</v>
      </c>
      <c r="AC12" s="46">
        <f t="shared" si="133"/>
        <v>6</v>
      </c>
      <c r="AD12" s="46">
        <f t="shared" si="133"/>
        <v>9</v>
      </c>
      <c r="AE12" s="46">
        <f t="shared" si="133"/>
        <v>12</v>
      </c>
      <c r="AF12" s="46">
        <f t="shared" si="133"/>
        <v>15</v>
      </c>
      <c r="AG12" s="46">
        <f t="shared" si="133"/>
        <v>18</v>
      </c>
      <c r="AH12" s="46">
        <f t="shared" si="133"/>
        <v>21</v>
      </c>
      <c r="AI12" s="46">
        <f t="shared" si="133"/>
        <v>24</v>
      </c>
      <c r="AJ12" s="46">
        <f t="shared" si="133"/>
        <v>27</v>
      </c>
      <c r="AK12" s="46">
        <f t="shared" si="133"/>
        <v>30</v>
      </c>
      <c r="AL12" s="46">
        <f t="shared" si="133"/>
        <v>33</v>
      </c>
      <c r="AM12" s="46">
        <f t="shared" si="133"/>
        <v>36</v>
      </c>
      <c r="AN12" s="46">
        <f t="shared" si="133"/>
        <v>39</v>
      </c>
      <c r="AO12" s="46">
        <f t="shared" si="133"/>
        <v>42</v>
      </c>
      <c r="AP12" s="46">
        <f t="shared" si="133"/>
        <v>45</v>
      </c>
      <c r="AQ12" s="46">
        <f t="shared" si="133"/>
        <v>48</v>
      </c>
      <c r="AR12" s="46">
        <f t="shared" si="133"/>
        <v>51</v>
      </c>
      <c r="AS12" s="46">
        <f t="shared" si="133"/>
        <v>54</v>
      </c>
      <c r="AT12" s="46">
        <f t="shared" si="133"/>
        <v>57</v>
      </c>
      <c r="AU12" s="46">
        <f t="shared" si="112"/>
        <v>60</v>
      </c>
      <c r="AV12" s="46">
        <f t="shared" ref="AV12:DG12" si="134">IF(ISNONTEXT($Z12),AU12+$Z12,"")</f>
        <v>63</v>
      </c>
      <c r="AW12" s="46">
        <f t="shared" si="134"/>
        <v>66</v>
      </c>
      <c r="AX12" s="46">
        <f t="shared" si="134"/>
        <v>69</v>
      </c>
      <c r="AY12" s="46">
        <f t="shared" si="134"/>
        <v>72</v>
      </c>
      <c r="AZ12" s="46">
        <f t="shared" si="134"/>
        <v>75</v>
      </c>
      <c r="BA12" s="46">
        <f t="shared" si="134"/>
        <v>78</v>
      </c>
      <c r="BB12" s="46">
        <f t="shared" si="134"/>
        <v>81</v>
      </c>
      <c r="BC12" s="46">
        <f t="shared" si="134"/>
        <v>84</v>
      </c>
      <c r="BD12" s="46">
        <f t="shared" si="134"/>
        <v>87</v>
      </c>
      <c r="BE12" s="46">
        <f t="shared" si="134"/>
        <v>90</v>
      </c>
      <c r="BF12" s="46">
        <f t="shared" si="134"/>
        <v>93</v>
      </c>
      <c r="BG12" s="46">
        <f t="shared" si="134"/>
        <v>96</v>
      </c>
      <c r="BH12" s="46">
        <f t="shared" si="134"/>
        <v>99</v>
      </c>
      <c r="BI12" s="46">
        <f t="shared" si="134"/>
        <v>102</v>
      </c>
      <c r="BJ12" s="46">
        <f t="shared" si="134"/>
        <v>105</v>
      </c>
      <c r="BK12" s="46">
        <f t="shared" si="134"/>
        <v>108</v>
      </c>
      <c r="BL12" s="46">
        <f t="shared" si="134"/>
        <v>111</v>
      </c>
      <c r="BM12" s="46">
        <f t="shared" si="134"/>
        <v>114</v>
      </c>
      <c r="BN12" s="46">
        <f t="shared" si="134"/>
        <v>117</v>
      </c>
      <c r="BO12" s="46">
        <f t="shared" si="134"/>
        <v>120</v>
      </c>
      <c r="BP12" s="46">
        <f t="shared" si="134"/>
        <v>123</v>
      </c>
      <c r="BQ12" s="46">
        <f t="shared" si="134"/>
        <v>126</v>
      </c>
      <c r="BR12" s="46">
        <f t="shared" si="134"/>
        <v>129</v>
      </c>
      <c r="BS12" s="46">
        <f t="shared" si="134"/>
        <v>132</v>
      </c>
      <c r="BT12" s="46">
        <f t="shared" si="134"/>
        <v>135</v>
      </c>
      <c r="BU12" s="46">
        <f t="shared" si="134"/>
        <v>138</v>
      </c>
      <c r="BV12" s="46">
        <f t="shared" si="134"/>
        <v>141</v>
      </c>
      <c r="BW12" s="46">
        <f t="shared" si="134"/>
        <v>144</v>
      </c>
      <c r="BX12" s="46">
        <f t="shared" si="134"/>
        <v>147</v>
      </c>
      <c r="BY12" s="46">
        <f t="shared" si="134"/>
        <v>150</v>
      </c>
      <c r="BZ12" s="46">
        <f t="shared" si="134"/>
        <v>153</v>
      </c>
      <c r="CA12" s="46">
        <f t="shared" si="134"/>
        <v>156</v>
      </c>
      <c r="CB12" s="46">
        <f t="shared" si="134"/>
        <v>159</v>
      </c>
      <c r="CC12" s="46">
        <f t="shared" si="134"/>
        <v>162</v>
      </c>
      <c r="CD12" s="46">
        <f t="shared" si="134"/>
        <v>165</v>
      </c>
      <c r="CE12" s="46">
        <f t="shared" si="134"/>
        <v>168</v>
      </c>
      <c r="CF12" s="46">
        <f t="shared" si="134"/>
        <v>171</v>
      </c>
      <c r="CG12" s="46">
        <f t="shared" si="134"/>
        <v>174</v>
      </c>
      <c r="CH12" s="46">
        <f t="shared" si="134"/>
        <v>177</v>
      </c>
      <c r="CI12" s="46">
        <f t="shared" si="134"/>
        <v>180</v>
      </c>
      <c r="CJ12" s="46">
        <f t="shared" si="134"/>
        <v>183</v>
      </c>
      <c r="CK12" s="46">
        <f t="shared" si="134"/>
        <v>186</v>
      </c>
      <c r="CL12" s="46">
        <f t="shared" si="134"/>
        <v>189</v>
      </c>
      <c r="CM12" s="46">
        <f t="shared" si="134"/>
        <v>192</v>
      </c>
      <c r="CN12" s="46">
        <f t="shared" si="134"/>
        <v>195</v>
      </c>
      <c r="CO12" s="46">
        <f t="shared" si="134"/>
        <v>198</v>
      </c>
      <c r="CP12" s="46">
        <f t="shared" si="134"/>
        <v>201</v>
      </c>
      <c r="CQ12" s="46">
        <f t="shared" si="134"/>
        <v>204</v>
      </c>
      <c r="CR12" s="46">
        <f t="shared" si="134"/>
        <v>207</v>
      </c>
      <c r="CS12" s="46">
        <f t="shared" si="134"/>
        <v>210</v>
      </c>
      <c r="CT12" s="46">
        <f t="shared" si="134"/>
        <v>213</v>
      </c>
      <c r="CU12" s="46">
        <f t="shared" si="134"/>
        <v>216</v>
      </c>
      <c r="CV12" s="46">
        <f t="shared" si="134"/>
        <v>219</v>
      </c>
      <c r="CW12" s="46">
        <f t="shared" si="134"/>
        <v>222</v>
      </c>
      <c r="CX12" s="46">
        <f t="shared" si="134"/>
        <v>225</v>
      </c>
      <c r="CY12" s="46">
        <f t="shared" si="134"/>
        <v>228</v>
      </c>
      <c r="CZ12" s="46">
        <f t="shared" si="134"/>
        <v>231</v>
      </c>
      <c r="DA12" s="46">
        <f t="shared" si="134"/>
        <v>234</v>
      </c>
      <c r="DB12" s="46">
        <f t="shared" si="134"/>
        <v>237</v>
      </c>
      <c r="DC12" s="46">
        <f t="shared" si="134"/>
        <v>240</v>
      </c>
      <c r="DD12" s="46">
        <f t="shared" si="134"/>
        <v>243</v>
      </c>
      <c r="DE12" s="46">
        <f t="shared" si="134"/>
        <v>246</v>
      </c>
      <c r="DF12" s="46">
        <f t="shared" si="134"/>
        <v>249</v>
      </c>
      <c r="DG12" s="46">
        <f t="shared" si="134"/>
        <v>252</v>
      </c>
      <c r="DH12" s="46">
        <f t="shared" ref="DH12:DW12" si="135">IF(ISNONTEXT($Z12),DG12+$Z12,"")</f>
        <v>255</v>
      </c>
      <c r="DI12" s="46">
        <f t="shared" si="135"/>
        <v>258</v>
      </c>
      <c r="DJ12" s="46">
        <f t="shared" si="135"/>
        <v>261</v>
      </c>
      <c r="DK12" s="46">
        <f t="shared" si="135"/>
        <v>264</v>
      </c>
      <c r="DL12" s="46">
        <f t="shared" si="135"/>
        <v>267</v>
      </c>
      <c r="DM12" s="46">
        <f t="shared" si="135"/>
        <v>270</v>
      </c>
      <c r="DN12" s="46">
        <f t="shared" si="135"/>
        <v>273</v>
      </c>
      <c r="DO12" s="46">
        <f t="shared" si="135"/>
        <v>276</v>
      </c>
      <c r="DP12" s="46">
        <f t="shared" si="135"/>
        <v>279</v>
      </c>
      <c r="DQ12" s="46">
        <f t="shared" si="135"/>
        <v>282</v>
      </c>
      <c r="DR12" s="46">
        <f t="shared" si="135"/>
        <v>285</v>
      </c>
      <c r="DS12" s="46">
        <f t="shared" si="135"/>
        <v>288</v>
      </c>
      <c r="DT12" s="46">
        <f t="shared" si="135"/>
        <v>291</v>
      </c>
      <c r="DU12" s="46">
        <f t="shared" si="135"/>
        <v>294</v>
      </c>
      <c r="DV12" s="46">
        <f t="shared" si="135"/>
        <v>297</v>
      </c>
      <c r="DW12" s="46">
        <f t="shared" si="135"/>
        <v>300</v>
      </c>
      <c r="DX12" s="146">
        <f t="shared" si="6"/>
        <v>1.5906656893111221E-3</v>
      </c>
      <c r="DY12" s="146">
        <f t="shared" si="7"/>
        <v>1.6052954807363763E-3</v>
      </c>
      <c r="DZ12" s="146">
        <f t="shared" si="8"/>
        <v>1.6197135902202989E-3</v>
      </c>
      <c r="EA12" s="146">
        <f t="shared" si="9"/>
        <v>1.6339119260229619E-3</v>
      </c>
      <c r="EB12" s="146">
        <f t="shared" si="10"/>
        <v>1.6478824661346576E-3</v>
      </c>
      <c r="EC12" s="146">
        <f t="shared" si="11"/>
        <v>1.6616172657745495E-3</v>
      </c>
      <c r="ED12" s="146">
        <f t="shared" si="12"/>
        <v>1.6751084648713615E-3</v>
      </c>
      <c r="EE12" s="146">
        <f t="shared" si="13"/>
        <v>1.6883482955163259E-3</v>
      </c>
      <c r="EF12" s="146">
        <f t="shared" si="14"/>
        <v>1.7013290893785644E-3</v>
      </c>
      <c r="EG12" s="146">
        <f t="shared" si="15"/>
        <v>1.714043285073045E-3</v>
      </c>
      <c r="EH12" s="146">
        <f t="shared" si="16"/>
        <v>1.7264834354712632E-3</v>
      </c>
      <c r="EI12" s="146">
        <f t="shared" si="17"/>
        <v>1.7386422149447893E-3</v>
      </c>
      <c r="EJ12" s="146">
        <f t="shared" si="18"/>
        <v>1.7505124265318696E-3</v>
      </c>
      <c r="EK12" s="146">
        <f t="shared" si="19"/>
        <v>1.7620870090172889E-3</v>
      </c>
      <c r="EL12" s="146">
        <f t="shared" si="20"/>
        <v>1.7733590439157813E-3</v>
      </c>
      <c r="EM12" s="146">
        <f t="shared" si="21"/>
        <v>1.7843217623493479E-3</v>
      </c>
      <c r="EN12" s="146">
        <f t="shared" si="22"/>
        <v>1.7949685518089255E-3</v>
      </c>
      <c r="EO12" s="146">
        <f t="shared" si="23"/>
        <v>1.8052929627909793E-3</v>
      </c>
      <c r="EP12" s="146">
        <f t="shared" si="24"/>
        <v>1.8152887152997012E-3</v>
      </c>
      <c r="EQ12" s="146">
        <f t="shared" si="25"/>
        <v>1.8249497052056592E-3</v>
      </c>
      <c r="ER12" s="146">
        <f t="shared" si="26"/>
        <v>1.8342700104518903E-3</v>
      </c>
      <c r="ES12" s="146">
        <f t="shared" si="27"/>
        <v>1.8432438970986129E-3</v>
      </c>
      <c r="ET12" s="146">
        <f t="shared" si="28"/>
        <v>1.8518658251979341E-3</v>
      </c>
      <c r="EU12" s="146">
        <f t="shared" si="29"/>
        <v>1.86013045449013E-3</v>
      </c>
      <c r="EV12" s="146">
        <f t="shared" si="30"/>
        <v>1.8680326499132989E-3</v>
      </c>
      <c r="EW12" s="146">
        <f t="shared" si="31"/>
        <v>1.8755674869184442E-3</v>
      </c>
      <c r="EX12" s="146">
        <f t="shared" si="32"/>
        <v>1.8827302565822821E-3</v>
      </c>
      <c r="EY12" s="146">
        <f t="shared" si="33"/>
        <v>1.8895164705103466E-3</v>
      </c>
      <c r="EZ12" s="146">
        <f t="shared" si="34"/>
        <v>1.8959218655232469E-3</v>
      </c>
      <c r="FA12" s="146">
        <f t="shared" si="35"/>
        <v>1.9019424081192309E-3</v>
      </c>
      <c r="FB12" s="146">
        <f t="shared" si="36"/>
        <v>1.9075742987065163E-3</v>
      </c>
      <c r="FC12" s="146">
        <f t="shared" si="37"/>
        <v>1.9128139755991698E-3</v>
      </c>
      <c r="FD12" s="146">
        <f t="shared" si="38"/>
        <v>1.9176581187706557E-3</v>
      </c>
      <c r="FE12" s="146">
        <f t="shared" si="39"/>
        <v>1.9221036533595174E-3</v>
      </c>
      <c r="FF12" s="146">
        <f t="shared" si="40"/>
        <v>1.926147752922006E-3</v>
      </c>
      <c r="FG12" s="146">
        <f t="shared" si="41"/>
        <v>1.9297878424268439E-3</v>
      </c>
      <c r="FH12" s="146">
        <f t="shared" si="42"/>
        <v>1.9330216009876776E-3</v>
      </c>
      <c r="FI12" s="146">
        <f t="shared" si="43"/>
        <v>1.9358469643291653E-3</v>
      </c>
      <c r="FJ12" s="146">
        <f t="shared" si="44"/>
        <v>1.9382621269830255E-3</v>
      </c>
      <c r="FK12" s="146">
        <f t="shared" si="45"/>
        <v>1.9402655442107817E-3</v>
      </c>
      <c r="FL12" s="146">
        <f t="shared" si="46"/>
        <v>1.9418559336503336E-3</v>
      </c>
      <c r="FM12" s="146">
        <f t="shared" si="47"/>
        <v>1.9430322766838958E-3</v>
      </c>
      <c r="FN12" s="146">
        <f t="shared" si="48"/>
        <v>1.9437938195252687E-3</v>
      </c>
      <c r="FO12" s="146">
        <f t="shared" si="49"/>
        <v>1.9441400740248078E-3</v>
      </c>
      <c r="FP12" s="146">
        <f t="shared" si="50"/>
        <v>1.9440708181908935E-3</v>
      </c>
      <c r="FQ12" s="146">
        <f t="shared" si="51"/>
        <v>1.9435860964271225E-3</v>
      </c>
      <c r="FR12" s="146">
        <f t="shared" si="52"/>
        <v>1.9426862194848596E-3</v>
      </c>
      <c r="FS12" s="146">
        <f t="shared" si="53"/>
        <v>1.9413717641312291E-3</v>
      </c>
      <c r="FT12" s="146">
        <f t="shared" si="54"/>
        <v>1.9396435725330366E-3</v>
      </c>
      <c r="FU12" s="146">
        <f t="shared" si="55"/>
        <v>1.9375027513575446E-3</v>
      </c>
      <c r="FV12" s="146">
        <f t="shared" si="56"/>
        <v>1.9349506705914443E-3</v>
      </c>
      <c r="FW12" s="146">
        <f t="shared" si="57"/>
        <v>1.9319889620797921E-3</v>
      </c>
      <c r="FX12" s="146">
        <f t="shared" si="58"/>
        <v>1.9286195177870872E-3</v>
      </c>
      <c r="FY12" s="146">
        <f t="shared" si="59"/>
        <v>1.9248444877830876E-3</v>
      </c>
      <c r="FZ12" s="146">
        <f t="shared" si="60"/>
        <v>1.920666277956364E-3</v>
      </c>
      <c r="GA12" s="146">
        <f t="shared" si="61"/>
        <v>1.9160875474589982E-3</v>
      </c>
      <c r="GB12" s="146">
        <f t="shared" si="62"/>
        <v>1.9111112058862213E-3</v>
      </c>
      <c r="GC12" s="146">
        <f t="shared" si="63"/>
        <v>1.9057404101951866E-3</v>
      </c>
      <c r="GD12" s="146">
        <f t="shared" si="64"/>
        <v>1.8999785613674314E-3</v>
      </c>
      <c r="GE12" s="146">
        <f t="shared" si="65"/>
        <v>1.8938293008199851E-3</v>
      </c>
      <c r="GF12" s="146">
        <f t="shared" si="66"/>
        <v>1.8872965065704073E-3</v>
      </c>
      <c r="GG12" s="146">
        <f t="shared" si="67"/>
        <v>1.8803842891614215E-3</v>
      </c>
      <c r="GH12" s="146">
        <f t="shared" si="68"/>
        <v>1.8730969873511356E-3</v>
      </c>
      <c r="GI12" s="146">
        <f t="shared" si="69"/>
        <v>1.8654391635751695E-3</v>
      </c>
      <c r="GJ12" s="146">
        <f t="shared" si="70"/>
        <v>1.8574155991873389E-3</v>
      </c>
      <c r="GK12" s="146">
        <f t="shared" si="71"/>
        <v>1.8490312894858432E-3</v>
      </c>
      <c r="GL12" s="146">
        <f t="shared" si="72"/>
        <v>1.8402914385321912E-3</v>
      </c>
      <c r="GM12" s="146">
        <f t="shared" si="73"/>
        <v>1.831201453770398E-3</v>
      </c>
      <c r="GN12" s="146">
        <f t="shared" si="74"/>
        <v>1.8217669404542195E-3</v>
      </c>
      <c r="GO12" s="146">
        <f t="shared" si="75"/>
        <v>1.8119936958904805E-3</v>
      </c>
      <c r="GP12" s="146">
        <f t="shared" si="76"/>
        <v>1.8018877035067516E-3</v>
      </c>
      <c r="GQ12" s="146">
        <f t="shared" si="77"/>
        <v>1.7914551267518728E-3</v>
      </c>
      <c r="GR12" s="146">
        <f t="shared" si="78"/>
        <v>1.7807023028380191E-3</v>
      </c>
      <c r="GS12" s="146">
        <f t="shared" si="79"/>
        <v>1.7696357363331957E-3</v>
      </c>
      <c r="GT12" s="146">
        <f t="shared" si="80"/>
        <v>1.7582620926132123E-3</v>
      </c>
      <c r="GU12" s="146">
        <f t="shared" si="81"/>
        <v>1.7465881911823602E-3</v>
      </c>
      <c r="GV12" s="146">
        <f t="shared" si="82"/>
        <v>1.7346209988721372E-3</v>
      </c>
      <c r="GW12" s="146">
        <f t="shared" si="83"/>
        <v>1.722367622927503E-3</v>
      </c>
      <c r="GX12" s="146">
        <f t="shared" si="84"/>
        <v>1.709835303990238E-3</v>
      </c>
      <c r="GY12" s="146">
        <f t="shared" si="85"/>
        <v>1.6970314089890866E-3</v>
      </c>
      <c r="GZ12" s="146">
        <f t="shared" si="86"/>
        <v>1.68396342394642E-3</v>
      </c>
      <c r="HA12" s="146">
        <f t="shared" si="87"/>
        <v>1.6706389467112137E-3</v>
      </c>
      <c r="HB12" s="146">
        <f t="shared" si="88"/>
        <v>1.6570656796281835E-3</v>
      </c>
      <c r="HC12" s="146">
        <f t="shared" si="89"/>
        <v>1.6432514221529212E-3</v>
      </c>
      <c r="HD12" s="146">
        <f t="shared" si="90"/>
        <v>1.6292040634229008E-3</v>
      </c>
      <c r="HE12" s="146">
        <f t="shared" si="91"/>
        <v>1.6149315747941921E-3</v>
      </c>
      <c r="HF12" s="146">
        <f t="shared" si="92"/>
        <v>1.6004420023536968E-3</v>
      </c>
      <c r="HG12" s="146">
        <f t="shared" si="93"/>
        <v>1.5857434594166841E-3</v>
      </c>
      <c r="HH12" s="146">
        <f t="shared" si="94"/>
        <v>1.5708441190193185E-3</v>
      </c>
      <c r="HI12" s="146">
        <f t="shared" si="95"/>
        <v>1.555752206415819E-3</v>
      </c>
      <c r="HJ12" s="146">
        <f t="shared" si="96"/>
        <v>1.5404759915897746E-3</v>
      </c>
      <c r="HK12" s="146">
        <f t="shared" si="97"/>
        <v>1.5250237817890464E-3</v>
      </c>
      <c r="HL12" s="146">
        <f t="shared" si="98"/>
        <v>1.5094039140935468E-3</v>
      </c>
      <c r="HM12" s="146">
        <f t="shared" si="99"/>
        <v>1.4936247480250636E-3</v>
      </c>
      <c r="HN12" s="146">
        <f t="shared" si="100"/>
        <v>1.4776946582081298E-3</v>
      </c>
      <c r="HO12" s="146">
        <f t="shared" si="101"/>
        <v>1.4616220270907811E-3</v>
      </c>
      <c r="HP12" s="146">
        <f t="shared" si="102"/>
        <v>1.4454152377338535E-3</v>
      </c>
      <c r="HQ12" s="146">
        <f t="shared" si="103"/>
        <v>1.4290826666772958E-3</v>
      </c>
      <c r="HR12" s="146">
        <f t="shared" si="104"/>
        <v>1.4126326768917469E-3</v>
      </c>
      <c r="HS12" s="146">
        <f t="shared" si="105"/>
        <v>1.3960736108234223E-3</v>
      </c>
      <c r="HT12" s="146">
        <f t="shared" si="106"/>
        <v>1.3794137835401255E-3</v>
      </c>
    </row>
    <row r="13" spans="1:229" x14ac:dyDescent="0.45">
      <c r="A13" s="4">
        <v>10</v>
      </c>
      <c r="B13" s="101"/>
      <c r="C13" s="103"/>
      <c r="D13" s="108">
        <f t="shared" si="107"/>
        <v>60</v>
      </c>
      <c r="E13" s="81">
        <v>120</v>
      </c>
      <c r="F13" s="108">
        <f t="shared" si="108"/>
        <v>240</v>
      </c>
      <c r="G13" s="103"/>
      <c r="H13" s="100"/>
      <c r="I13" s="32">
        <f t="shared" si="0"/>
        <v>1</v>
      </c>
      <c r="J13" s="32">
        <f t="shared" si="1"/>
        <v>0.5</v>
      </c>
      <c r="K13" s="65">
        <f t="shared" si="109"/>
        <v>130</v>
      </c>
      <c r="L13" s="21" t="s">
        <v>11</v>
      </c>
      <c r="M13" s="53"/>
      <c r="N13" s="237"/>
      <c r="O13" s="66">
        <f>IF(AND(D13&gt;0,E13&gt;0,F13&gt;0),IF(ISBLANK(N13),IF(ISBLANK(L13),"",(F13-D13)*VLOOKUP(L13,VLookups!$A$4:$B$13,2,FALSE)),N13),"")</f>
        <v>223.2</v>
      </c>
      <c r="P13" s="67">
        <f t="shared" si="2"/>
        <v>49818.239999999998</v>
      </c>
      <c r="Q13" s="81">
        <v>150</v>
      </c>
      <c r="R13" s="230">
        <f>IF(AND(Q13&gt;0,E13&gt;0,NOT(O13="")),ABS(VLOOKUP($Q$1,VLookups!$A$27:$B$28,2,FALSE)-_xlfn.NORM.DIST(Q13,K13,O13,TRUE)),"")</f>
        <v>0.53569973647124924</v>
      </c>
      <c r="S13" s="80">
        <f>IF(AND($D13&gt;0,$E13&gt;0,$F13&gt;0,NOT(ISBLANK($L13))),_xlfn.NORM.INV(ABS(VLOOKUP($Q$1,VLookups!$A$27:$B$28,2,FALSE)-S$3),$K13,$O13),"")</f>
        <v>-156.04230942955485</v>
      </c>
      <c r="T13" s="79">
        <f>IF(AND($D13&gt;0,$E13&gt;0,$F13&gt;0,NOT(ISBLANK($L13))),_xlfn.NORM.INV(ABS(VLOOKUP($Q$1,VLookups!$A$27:$B$28,2,FALSE)-T$3),$K13,$O13),"")</f>
        <v>416.04230942955485</v>
      </c>
      <c r="U13" s="80">
        <f>IF(AND($D13&gt;0,$E13&gt;0,$F13&gt;0,NOT(ISBLANK($L13))),_xlfn.NORM.INV(ABS(VLOOKUP($Q$1,VLookups!$A$27:$B$28,2,FALSE)-U$3),$K13,$O13),"")</f>
        <v>361.33193253501389</v>
      </c>
      <c r="V13" s="79">
        <f>IF(AND($D13&gt;0,$E13&gt;0,$F13&gt;0,NOT(ISBLANK($L13))),_xlfn.NORM.INV(ABS(VLOOKUP($Q$1,VLookups!$A$27:$B$28,2,FALSE)-V$3),$K13,$O13),"")</f>
        <v>317.84985933347457</v>
      </c>
      <c r="W13" s="80">
        <f>IF(AND($D13&gt;0,$E13&gt;0,$F13&gt;0,NOT(ISBLANK($L13))),_xlfn.NORM.INV(ABS(VLOOKUP($Q$1,VLookups!$A$27:$B$28,2,FALSE)-W$3),$K13,$O13),"")</f>
        <v>280.54611224376549</v>
      </c>
      <c r="X13" s="79">
        <f>IF(AND($D13&gt;0,$E13&gt;0,$F13&gt;0,NOT(ISBLANK($L13))),_xlfn.NORM.INV(ABS(VLOOKUP($Q$1,VLookups!$A$27:$B$28,2,FALSE)-X$3),$K13,$O13),"")</f>
        <v>247.04619443643469</v>
      </c>
      <c r="Y13" s="5"/>
      <c r="Z13" s="145">
        <f t="shared" si="110"/>
        <v>3</v>
      </c>
      <c r="AA13" s="46">
        <f t="shared" ref="AA13:AT13" si="136">IF(ISNONTEXT($Z13),AB13-$Z13,"")</f>
        <v>0</v>
      </c>
      <c r="AB13" s="46">
        <f t="shared" si="136"/>
        <v>3</v>
      </c>
      <c r="AC13" s="46">
        <f t="shared" si="136"/>
        <v>6</v>
      </c>
      <c r="AD13" s="46">
        <f t="shared" si="136"/>
        <v>9</v>
      </c>
      <c r="AE13" s="46">
        <f t="shared" si="136"/>
        <v>12</v>
      </c>
      <c r="AF13" s="46">
        <f t="shared" si="136"/>
        <v>15</v>
      </c>
      <c r="AG13" s="46">
        <f t="shared" si="136"/>
        <v>18</v>
      </c>
      <c r="AH13" s="46">
        <f t="shared" si="136"/>
        <v>21</v>
      </c>
      <c r="AI13" s="46">
        <f t="shared" si="136"/>
        <v>24</v>
      </c>
      <c r="AJ13" s="46">
        <f t="shared" si="136"/>
        <v>27</v>
      </c>
      <c r="AK13" s="46">
        <f t="shared" si="136"/>
        <v>30</v>
      </c>
      <c r="AL13" s="46">
        <f t="shared" si="136"/>
        <v>33</v>
      </c>
      <c r="AM13" s="46">
        <f t="shared" si="136"/>
        <v>36</v>
      </c>
      <c r="AN13" s="46">
        <f t="shared" si="136"/>
        <v>39</v>
      </c>
      <c r="AO13" s="46">
        <f t="shared" si="136"/>
        <v>42</v>
      </c>
      <c r="AP13" s="46">
        <f t="shared" si="136"/>
        <v>45</v>
      </c>
      <c r="AQ13" s="46">
        <f t="shared" si="136"/>
        <v>48</v>
      </c>
      <c r="AR13" s="46">
        <f t="shared" si="136"/>
        <v>51</v>
      </c>
      <c r="AS13" s="46">
        <f t="shared" si="136"/>
        <v>54</v>
      </c>
      <c r="AT13" s="46">
        <f t="shared" si="136"/>
        <v>57</v>
      </c>
      <c r="AU13" s="46">
        <f t="shared" si="112"/>
        <v>60</v>
      </c>
      <c r="AV13" s="46">
        <f t="shared" ref="AV13:DG13" si="137">IF(ISNONTEXT($Z13),AU13+$Z13,"")</f>
        <v>63</v>
      </c>
      <c r="AW13" s="46">
        <f t="shared" si="137"/>
        <v>66</v>
      </c>
      <c r="AX13" s="46">
        <f t="shared" si="137"/>
        <v>69</v>
      </c>
      <c r="AY13" s="46">
        <f t="shared" si="137"/>
        <v>72</v>
      </c>
      <c r="AZ13" s="46">
        <f t="shared" si="137"/>
        <v>75</v>
      </c>
      <c r="BA13" s="46">
        <f t="shared" si="137"/>
        <v>78</v>
      </c>
      <c r="BB13" s="46">
        <f t="shared" si="137"/>
        <v>81</v>
      </c>
      <c r="BC13" s="46">
        <f t="shared" si="137"/>
        <v>84</v>
      </c>
      <c r="BD13" s="46">
        <f t="shared" si="137"/>
        <v>87</v>
      </c>
      <c r="BE13" s="46">
        <f t="shared" si="137"/>
        <v>90</v>
      </c>
      <c r="BF13" s="46">
        <f t="shared" si="137"/>
        <v>93</v>
      </c>
      <c r="BG13" s="46">
        <f t="shared" si="137"/>
        <v>96</v>
      </c>
      <c r="BH13" s="46">
        <f t="shared" si="137"/>
        <v>99</v>
      </c>
      <c r="BI13" s="46">
        <f t="shared" si="137"/>
        <v>102</v>
      </c>
      <c r="BJ13" s="46">
        <f t="shared" si="137"/>
        <v>105</v>
      </c>
      <c r="BK13" s="46">
        <f t="shared" si="137"/>
        <v>108</v>
      </c>
      <c r="BL13" s="46">
        <f t="shared" si="137"/>
        <v>111</v>
      </c>
      <c r="BM13" s="46">
        <f t="shared" si="137"/>
        <v>114</v>
      </c>
      <c r="BN13" s="46">
        <f t="shared" si="137"/>
        <v>117</v>
      </c>
      <c r="BO13" s="46">
        <f t="shared" si="137"/>
        <v>120</v>
      </c>
      <c r="BP13" s="46">
        <f t="shared" si="137"/>
        <v>123</v>
      </c>
      <c r="BQ13" s="46">
        <f t="shared" si="137"/>
        <v>126</v>
      </c>
      <c r="BR13" s="46">
        <f t="shared" si="137"/>
        <v>129</v>
      </c>
      <c r="BS13" s="46">
        <f t="shared" si="137"/>
        <v>132</v>
      </c>
      <c r="BT13" s="46">
        <f t="shared" si="137"/>
        <v>135</v>
      </c>
      <c r="BU13" s="46">
        <f t="shared" si="137"/>
        <v>138</v>
      </c>
      <c r="BV13" s="46">
        <f t="shared" si="137"/>
        <v>141</v>
      </c>
      <c r="BW13" s="46">
        <f t="shared" si="137"/>
        <v>144</v>
      </c>
      <c r="BX13" s="46">
        <f t="shared" si="137"/>
        <v>147</v>
      </c>
      <c r="BY13" s="46">
        <f t="shared" si="137"/>
        <v>150</v>
      </c>
      <c r="BZ13" s="46">
        <f t="shared" si="137"/>
        <v>153</v>
      </c>
      <c r="CA13" s="46">
        <f t="shared" si="137"/>
        <v>156</v>
      </c>
      <c r="CB13" s="46">
        <f t="shared" si="137"/>
        <v>159</v>
      </c>
      <c r="CC13" s="46">
        <f t="shared" si="137"/>
        <v>162</v>
      </c>
      <c r="CD13" s="46">
        <f t="shared" si="137"/>
        <v>165</v>
      </c>
      <c r="CE13" s="46">
        <f t="shared" si="137"/>
        <v>168</v>
      </c>
      <c r="CF13" s="46">
        <f t="shared" si="137"/>
        <v>171</v>
      </c>
      <c r="CG13" s="46">
        <f t="shared" si="137"/>
        <v>174</v>
      </c>
      <c r="CH13" s="46">
        <f t="shared" si="137"/>
        <v>177</v>
      </c>
      <c r="CI13" s="46">
        <f t="shared" si="137"/>
        <v>180</v>
      </c>
      <c r="CJ13" s="46">
        <f t="shared" si="137"/>
        <v>183</v>
      </c>
      <c r="CK13" s="46">
        <f t="shared" si="137"/>
        <v>186</v>
      </c>
      <c r="CL13" s="46">
        <f t="shared" si="137"/>
        <v>189</v>
      </c>
      <c r="CM13" s="46">
        <f t="shared" si="137"/>
        <v>192</v>
      </c>
      <c r="CN13" s="46">
        <f t="shared" si="137"/>
        <v>195</v>
      </c>
      <c r="CO13" s="46">
        <f t="shared" si="137"/>
        <v>198</v>
      </c>
      <c r="CP13" s="46">
        <f t="shared" si="137"/>
        <v>201</v>
      </c>
      <c r="CQ13" s="46">
        <f t="shared" si="137"/>
        <v>204</v>
      </c>
      <c r="CR13" s="46">
        <f t="shared" si="137"/>
        <v>207</v>
      </c>
      <c r="CS13" s="46">
        <f t="shared" si="137"/>
        <v>210</v>
      </c>
      <c r="CT13" s="46">
        <f t="shared" si="137"/>
        <v>213</v>
      </c>
      <c r="CU13" s="46">
        <f t="shared" si="137"/>
        <v>216</v>
      </c>
      <c r="CV13" s="46">
        <f t="shared" si="137"/>
        <v>219</v>
      </c>
      <c r="CW13" s="46">
        <f t="shared" si="137"/>
        <v>222</v>
      </c>
      <c r="CX13" s="46">
        <f t="shared" si="137"/>
        <v>225</v>
      </c>
      <c r="CY13" s="46">
        <f t="shared" si="137"/>
        <v>228</v>
      </c>
      <c r="CZ13" s="46">
        <f t="shared" si="137"/>
        <v>231</v>
      </c>
      <c r="DA13" s="46">
        <f t="shared" si="137"/>
        <v>234</v>
      </c>
      <c r="DB13" s="46">
        <f t="shared" si="137"/>
        <v>237</v>
      </c>
      <c r="DC13" s="46">
        <f t="shared" si="137"/>
        <v>240</v>
      </c>
      <c r="DD13" s="46">
        <f t="shared" si="137"/>
        <v>243</v>
      </c>
      <c r="DE13" s="46">
        <f t="shared" si="137"/>
        <v>246</v>
      </c>
      <c r="DF13" s="46">
        <f t="shared" si="137"/>
        <v>249</v>
      </c>
      <c r="DG13" s="46">
        <f t="shared" si="137"/>
        <v>252</v>
      </c>
      <c r="DH13" s="46">
        <f t="shared" ref="DH13:DW13" si="138">IF(ISNONTEXT($Z13),DG13+$Z13,"")</f>
        <v>255</v>
      </c>
      <c r="DI13" s="46">
        <f t="shared" si="138"/>
        <v>258</v>
      </c>
      <c r="DJ13" s="46">
        <f t="shared" si="138"/>
        <v>261</v>
      </c>
      <c r="DK13" s="46">
        <f t="shared" si="138"/>
        <v>264</v>
      </c>
      <c r="DL13" s="46">
        <f t="shared" si="138"/>
        <v>267</v>
      </c>
      <c r="DM13" s="46">
        <f t="shared" si="138"/>
        <v>270</v>
      </c>
      <c r="DN13" s="46">
        <f t="shared" si="138"/>
        <v>273</v>
      </c>
      <c r="DO13" s="46">
        <f t="shared" si="138"/>
        <v>276</v>
      </c>
      <c r="DP13" s="46">
        <f t="shared" si="138"/>
        <v>279</v>
      </c>
      <c r="DQ13" s="46">
        <f t="shared" si="138"/>
        <v>282</v>
      </c>
      <c r="DR13" s="46">
        <f t="shared" si="138"/>
        <v>285</v>
      </c>
      <c r="DS13" s="46">
        <f t="shared" si="138"/>
        <v>288</v>
      </c>
      <c r="DT13" s="46">
        <f t="shared" si="138"/>
        <v>291</v>
      </c>
      <c r="DU13" s="46">
        <f t="shared" si="138"/>
        <v>294</v>
      </c>
      <c r="DV13" s="46">
        <f t="shared" si="138"/>
        <v>297</v>
      </c>
      <c r="DW13" s="46">
        <f t="shared" si="138"/>
        <v>300</v>
      </c>
      <c r="DX13" s="146">
        <f t="shared" si="6"/>
        <v>1.5085243555695185E-3</v>
      </c>
      <c r="DY13" s="146">
        <f t="shared" si="7"/>
        <v>1.5202427935339347E-3</v>
      </c>
      <c r="DZ13" s="146">
        <f t="shared" si="8"/>
        <v>1.5317755114969947E-3</v>
      </c>
      <c r="EA13" s="146">
        <f t="shared" si="9"/>
        <v>1.5431169182140499E-3</v>
      </c>
      <c r="EB13" s="146">
        <f t="shared" si="10"/>
        <v>1.5542614845975372E-3</v>
      </c>
      <c r="EC13" s="146">
        <f t="shared" si="11"/>
        <v>1.565203748186863E-3</v>
      </c>
      <c r="ED13" s="146">
        <f t="shared" si="12"/>
        <v>1.575938317590583E-3</v>
      </c>
      <c r="EE13" s="146">
        <f t="shared" si="13"/>
        <v>1.5864598768958436E-3</v>
      </c>
      <c r="EF13" s="146">
        <f t="shared" si="14"/>
        <v>1.5967631900400557E-3</v>
      </c>
      <c r="EG13" s="146">
        <f t="shared" si="15"/>
        <v>1.6068431051397976E-3</v>
      </c>
      <c r="EH13" s="146">
        <f t="shared" si="16"/>
        <v>1.6166945587719429E-3</v>
      </c>
      <c r="EI13" s="146">
        <f t="shared" si="17"/>
        <v>1.626312580202057E-3</v>
      </c>
      <c r="EJ13" s="146">
        <f t="shared" si="18"/>
        <v>1.6356922955551296E-3</v>
      </c>
      <c r="EK13" s="146">
        <f t="shared" si="19"/>
        <v>1.6448289319237537E-3</v>
      </c>
      <c r="EL13" s="146">
        <f t="shared" si="20"/>
        <v>1.6537178214089173E-3</v>
      </c>
      <c r="EM13" s="146">
        <f t="shared" si="21"/>
        <v>1.6623544050886256E-3</v>
      </c>
      <c r="EN13" s="146">
        <f t="shared" si="22"/>
        <v>1.67073423690964E-3</v>
      </c>
      <c r="EO13" s="146">
        <f t="shared" si="23"/>
        <v>1.6788529874976821E-3</v>
      </c>
      <c r="EP13" s="146">
        <f t="shared" si="24"/>
        <v>1.6867064478815485E-3</v>
      </c>
      <c r="EQ13" s="146">
        <f t="shared" si="25"/>
        <v>1.694290533126645E-3</v>
      </c>
      <c r="ER13" s="146">
        <f t="shared" si="26"/>
        <v>1.7016012858735632E-3</v>
      </c>
      <c r="ES13" s="146">
        <f t="shared" si="27"/>
        <v>1.7086348797774001E-3</v>
      </c>
      <c r="ET13" s="146">
        <f t="shared" si="28"/>
        <v>1.7153876228436506E-3</v>
      </c>
      <c r="EU13" s="146">
        <f t="shared" si="29"/>
        <v>1.721855960656594E-3</v>
      </c>
      <c r="EV13" s="146">
        <f t="shared" si="30"/>
        <v>1.7280364794962301E-3</v>
      </c>
      <c r="EW13" s="146">
        <f t="shared" si="31"/>
        <v>1.7339259093399387E-3</v>
      </c>
      <c r="EX13" s="146">
        <f t="shared" si="32"/>
        <v>1.7395211267451655E-3</v>
      </c>
      <c r="EY13" s="146">
        <f t="shared" si="33"/>
        <v>1.7448191576095824E-3</v>
      </c>
      <c r="EZ13" s="146">
        <f t="shared" si="34"/>
        <v>1.7498171798053057E-3</v>
      </c>
      <c r="FA13" s="146">
        <f t="shared" si="35"/>
        <v>1.7545125256839074E-3</v>
      </c>
      <c r="FB13" s="146">
        <f t="shared" si="36"/>
        <v>1.7589026844491058E-3</v>
      </c>
      <c r="FC13" s="146">
        <f t="shared" si="37"/>
        <v>1.7629853043941814E-3</v>
      </c>
      <c r="FD13" s="146">
        <f t="shared" si="38"/>
        <v>1.766758195001333E-3</v>
      </c>
      <c r="FE13" s="146">
        <f t="shared" si="39"/>
        <v>1.7702193289003386E-3</v>
      </c>
      <c r="FF13" s="146">
        <f t="shared" si="40"/>
        <v>1.773366843684082E-3</v>
      </c>
      <c r="FG13" s="146">
        <f t="shared" si="41"/>
        <v>1.7761990435786622E-3</v>
      </c>
      <c r="FH13" s="146">
        <f t="shared" si="42"/>
        <v>1.7787144009659883E-3</v>
      </c>
      <c r="FI13" s="146">
        <f t="shared" si="43"/>
        <v>1.7809115577569522E-3</v>
      </c>
      <c r="FJ13" s="146">
        <f t="shared" si="44"/>
        <v>1.7827893266134443E-3</v>
      </c>
      <c r="FK13" s="146">
        <f t="shared" si="45"/>
        <v>1.7843466920176773E-3</v>
      </c>
      <c r="FL13" s="146">
        <f t="shared" si="46"/>
        <v>1.785582811187467E-3</v>
      </c>
      <c r="FM13" s="146">
        <f t="shared" si="47"/>
        <v>1.7864970148363198E-3</v>
      </c>
      <c r="FN13" s="146">
        <f t="shared" si="48"/>
        <v>1.7870888077773602E-3</v>
      </c>
      <c r="FO13" s="146">
        <f t="shared" si="49"/>
        <v>1.7873578693703427E-3</v>
      </c>
      <c r="FP13" s="146">
        <f t="shared" si="50"/>
        <v>1.7873040538111784E-3</v>
      </c>
      <c r="FQ13" s="146">
        <f t="shared" si="51"/>
        <v>1.786927390263612E-3</v>
      </c>
      <c r="FR13" s="146">
        <f t="shared" si="52"/>
        <v>1.7862280828328818E-3</v>
      </c>
      <c r="FS13" s="146">
        <f t="shared" si="53"/>
        <v>1.7852065103814E-3</v>
      </c>
      <c r="FT13" s="146">
        <f t="shared" si="54"/>
        <v>1.7838632261866784E-3</v>
      </c>
      <c r="FU13" s="146">
        <f t="shared" si="55"/>
        <v>1.7821989574419402E-3</v>
      </c>
      <c r="FV13" s="146">
        <f t="shared" si="56"/>
        <v>1.7802146046000428E-3</v>
      </c>
      <c r="FW13" s="146">
        <f t="shared" si="57"/>
        <v>1.7779112405615452E-3</v>
      </c>
      <c r="FX13" s="146">
        <f t="shared" si="58"/>
        <v>1.7752901097079405E-3</v>
      </c>
      <c r="FY13" s="146">
        <f t="shared" si="59"/>
        <v>1.7723526267812747E-3</v>
      </c>
      <c r="FZ13" s="146">
        <f t="shared" si="60"/>
        <v>1.7691003756115666E-3</v>
      </c>
      <c r="GA13" s="146">
        <f t="shared" si="61"/>
        <v>1.7655351076936252E-3</v>
      </c>
      <c r="GB13" s="146">
        <f t="shared" si="62"/>
        <v>1.7616587406150625E-3</v>
      </c>
      <c r="GC13" s="146">
        <f t="shared" si="63"/>
        <v>1.7574733563374694E-3</v>
      </c>
      <c r="GD13" s="146">
        <f t="shared" si="64"/>
        <v>1.752981199332915E-3</v>
      </c>
      <c r="GE13" s="146">
        <f t="shared" si="65"/>
        <v>1.7481846745781078E-3</v>
      </c>
      <c r="GF13" s="146">
        <f t="shared" si="66"/>
        <v>1.7430863454087192E-3</v>
      </c>
      <c r="GG13" s="146">
        <f t="shared" si="67"/>
        <v>1.7376889312365595E-3</v>
      </c>
      <c r="GH13" s="146">
        <f t="shared" si="68"/>
        <v>1.7319953051324396E-3</v>
      </c>
      <c r="GI13" s="146">
        <f t="shared" si="69"/>
        <v>1.7260084912777422E-3</v>
      </c>
      <c r="GJ13" s="146">
        <f t="shared" si="70"/>
        <v>1.7197316622878512E-3</v>
      </c>
      <c r="GK13" s="146">
        <f t="shared" si="71"/>
        <v>1.7131681364107609E-3</v>
      </c>
      <c r="GL13" s="146">
        <f t="shared" si="72"/>
        <v>1.7063213746043328E-3</v>
      </c>
      <c r="GM13" s="146">
        <f t="shared" si="73"/>
        <v>1.6991949774957927E-3</v>
      </c>
      <c r="GN13" s="146">
        <f t="shared" si="74"/>
        <v>1.6917926822272117E-3</v>
      </c>
      <c r="GO13" s="146">
        <f t="shared" si="75"/>
        <v>1.6841183591908427E-3</v>
      </c>
      <c r="GP13" s="146">
        <f t="shared" si="76"/>
        <v>1.6761760086582915E-3</v>
      </c>
      <c r="GQ13" s="146">
        <f t="shared" si="77"/>
        <v>1.6679697573076413E-3</v>
      </c>
      <c r="GR13" s="146">
        <f t="shared" si="78"/>
        <v>1.6595038546527445E-3</v>
      </c>
      <c r="GS13" s="146">
        <f t="shared" si="79"/>
        <v>1.6507826693790012E-3</v>
      </c>
      <c r="GT13" s="146">
        <f t="shared" si="80"/>
        <v>1.6418106855900466E-3</v>
      </c>
      <c r="GU13" s="146">
        <f t="shared" si="81"/>
        <v>1.6325924989698557E-3</v>
      </c>
      <c r="GV13" s="146">
        <f t="shared" si="82"/>
        <v>1.6231328128648577E-3</v>
      </c>
      <c r="GW13" s="146">
        <f t="shared" si="83"/>
        <v>1.6134364342907318E-3</v>
      </c>
      <c r="GX13" s="146">
        <f t="shared" si="84"/>
        <v>1.6035082698686168E-3</v>
      </c>
      <c r="GY13" s="146">
        <f t="shared" si="85"/>
        <v>1.5933533216955409E-3</v>
      </c>
      <c r="GZ13" s="146">
        <f t="shared" si="86"/>
        <v>1.582976683153923E-3</v>
      </c>
      <c r="HA13" s="146">
        <f t="shared" si="87"/>
        <v>1.57238353466505E-3</v>
      </c>
      <c r="HB13" s="146">
        <f t="shared" si="88"/>
        <v>1.5615791393914699E-3</v>
      </c>
      <c r="HC13" s="146">
        <f t="shared" si="89"/>
        <v>1.5505688388932775E-3</v>
      </c>
      <c r="HD13" s="146">
        <f t="shared" si="90"/>
        <v>1.5393580487432907E-3</v>
      </c>
      <c r="HE13" s="146">
        <f t="shared" si="91"/>
        <v>1.5279522541061399E-3</v>
      </c>
      <c r="HF13" s="146">
        <f t="shared" si="92"/>
        <v>1.5163570052862947E-3</v>
      </c>
      <c r="HG13" s="146">
        <f t="shared" si="93"/>
        <v>1.5045779132500593E-3</v>
      </c>
      <c r="HH13" s="146">
        <f t="shared" si="94"/>
        <v>1.4926206451265701E-3</v>
      </c>
      <c r="HI13" s="146">
        <f t="shared" si="95"/>
        <v>1.4804909196928047E-3</v>
      </c>
      <c r="HJ13" s="146">
        <f t="shared" si="96"/>
        <v>1.4681945028476059E-3</v>
      </c>
      <c r="HK13" s="146">
        <f t="shared" si="97"/>
        <v>1.4557372030796917E-3</v>
      </c>
      <c r="HL13" s="146">
        <f t="shared" si="98"/>
        <v>1.4431248669345899E-3</v>
      </c>
      <c r="HM13" s="146">
        <f t="shared" si="99"/>
        <v>1.4303633744854017E-3</v>
      </c>
      <c r="HN13" s="146">
        <f t="shared" si="100"/>
        <v>1.4174586348122452E-3</v>
      </c>
      <c r="HO13" s="146">
        <f t="shared" si="101"/>
        <v>1.4044165814951876E-3</v>
      </c>
      <c r="HP13" s="146">
        <f t="shared" si="102"/>
        <v>1.3912431681254026E-3</v>
      </c>
      <c r="HQ13" s="146">
        <f t="shared" si="103"/>
        <v>1.3779443638392355E-3</v>
      </c>
      <c r="HR13" s="146">
        <f t="shared" si="104"/>
        <v>1.3645261488797833E-3</v>
      </c>
      <c r="HS13" s="146">
        <f t="shared" si="105"/>
        <v>1.3509945101905158E-3</v>
      </c>
      <c r="HT13" s="146">
        <f t="shared" si="106"/>
        <v>1.337355437045387E-3</v>
      </c>
    </row>
    <row r="14" spans="1:229" hidden="1" x14ac:dyDescent="0.45">
      <c r="A14" s="4">
        <v>11</v>
      </c>
      <c r="B14" s="95"/>
      <c r="C14" s="103"/>
      <c r="D14" s="108" t="str">
        <f t="shared" si="107"/>
        <v/>
      </c>
      <c r="E14" s="81"/>
      <c r="F14" s="108" t="str">
        <f t="shared" si="108"/>
        <v/>
      </c>
      <c r="G14" s="103"/>
      <c r="H14" s="96"/>
      <c r="I14" s="32" t="str">
        <f t="shared" si="0"/>
        <v/>
      </c>
      <c r="J14" s="32" t="str">
        <f t="shared" si="1"/>
        <v/>
      </c>
      <c r="K14" s="65" t="str">
        <f t="shared" si="109"/>
        <v/>
      </c>
      <c r="L14" s="21"/>
      <c r="M14" s="53"/>
      <c r="N14" s="237"/>
      <c r="O14" s="66" t="str">
        <f>IF(AND(D14&gt;0,E14&gt;0,F14&gt;0),IF(ISBLANK(N14),IF(ISBLANK(L14),"",(F14-D14)*VLOOKUP(L14,VLookups!$A$4:$B$13,2,FALSE)),N14),"")</f>
        <v/>
      </c>
      <c r="P14" s="67" t="str">
        <f t="shared" si="2"/>
        <v/>
      </c>
      <c r="Q14" s="81"/>
      <c r="R14" s="230" t="str">
        <f>IF(AND(Q14&gt;0,E14&gt;0,NOT(O14="")),ABS(VLOOKUP($Q$1,VLookups!$A$27:$B$28,2,FALSE)-_xlfn.NORM.DIST(Q14,K14,O14,TRUE)),"")</f>
        <v/>
      </c>
      <c r="S14" s="80" t="str">
        <f>IF(AND($D14&gt;0,$E14&gt;0,$F14&gt;0,NOT(ISBLANK($L14))),_xlfn.NORM.INV(ABS(VLOOKUP($Q$1,VLookups!$A$27:$B$28,2,FALSE)-S$3),$K14,$O14),"")</f>
        <v/>
      </c>
      <c r="T14" s="79" t="str">
        <f>IF(AND($D14&gt;0,$E14&gt;0,$F14&gt;0,NOT(ISBLANK($L14))),_xlfn.NORM.INV(ABS(VLOOKUP($Q$1,VLookups!$A$27:$B$28,2,FALSE)-T$3),$K14,$O14),"")</f>
        <v/>
      </c>
      <c r="U14" s="80" t="str">
        <f>IF(AND($D14&gt;0,$E14&gt;0,$F14&gt;0,NOT(ISBLANK($L14))),_xlfn.NORM.INV(ABS(VLOOKUP($Q$1,VLookups!$A$27:$B$28,2,FALSE)-U$3),$K14,$O14),"")</f>
        <v/>
      </c>
      <c r="V14" s="79" t="str">
        <f>IF(AND($D14&gt;0,$E14&gt;0,$F14&gt;0,NOT(ISBLANK($L14))),_xlfn.NORM.INV(ABS(VLOOKUP($Q$1,VLookups!$A$27:$B$28,2,FALSE)-V$3),$K14,$O14),"")</f>
        <v/>
      </c>
      <c r="W14" s="80" t="str">
        <f>IF(AND($D14&gt;0,$E14&gt;0,$F14&gt;0,NOT(ISBLANK($L14))),_xlfn.NORM.INV(ABS(VLOOKUP($Q$1,VLookups!$A$27:$B$28,2,FALSE)-W$3),$K14,$O14),"")</f>
        <v/>
      </c>
      <c r="X14" s="79" t="str">
        <f>IF(AND($D14&gt;0,$E14&gt;0,$F14&gt;0,NOT(ISBLANK($L14))),_xlfn.NORM.INV(ABS(VLOOKUP($Q$1,VLookups!$A$27:$B$28,2,FALSE)-X$3),$K14,$O14),"")</f>
        <v/>
      </c>
      <c r="Y14" s="5"/>
      <c r="Z14" s="145" t="str">
        <f t="shared" si="110"/>
        <v/>
      </c>
      <c r="AA14" s="46" t="str">
        <f t="shared" ref="AA14:AT14" si="139">IF(ISNONTEXT($Z14),AB14-$Z14,"")</f>
        <v/>
      </c>
      <c r="AB14" s="46" t="str">
        <f t="shared" si="139"/>
        <v/>
      </c>
      <c r="AC14" s="46" t="str">
        <f t="shared" si="139"/>
        <v/>
      </c>
      <c r="AD14" s="46" t="str">
        <f t="shared" si="139"/>
        <v/>
      </c>
      <c r="AE14" s="46" t="str">
        <f t="shared" si="139"/>
        <v/>
      </c>
      <c r="AF14" s="46" t="str">
        <f t="shared" si="139"/>
        <v/>
      </c>
      <c r="AG14" s="46" t="str">
        <f t="shared" si="139"/>
        <v/>
      </c>
      <c r="AH14" s="46" t="str">
        <f t="shared" si="139"/>
        <v/>
      </c>
      <c r="AI14" s="46" t="str">
        <f t="shared" si="139"/>
        <v/>
      </c>
      <c r="AJ14" s="46" t="str">
        <f t="shared" si="139"/>
        <v/>
      </c>
      <c r="AK14" s="46" t="str">
        <f t="shared" si="139"/>
        <v/>
      </c>
      <c r="AL14" s="46" t="str">
        <f t="shared" si="139"/>
        <v/>
      </c>
      <c r="AM14" s="46" t="str">
        <f t="shared" si="139"/>
        <v/>
      </c>
      <c r="AN14" s="46" t="str">
        <f t="shared" si="139"/>
        <v/>
      </c>
      <c r="AO14" s="46" t="str">
        <f t="shared" si="139"/>
        <v/>
      </c>
      <c r="AP14" s="46" t="str">
        <f t="shared" si="139"/>
        <v/>
      </c>
      <c r="AQ14" s="46" t="str">
        <f t="shared" si="139"/>
        <v/>
      </c>
      <c r="AR14" s="46" t="str">
        <f t="shared" si="139"/>
        <v/>
      </c>
      <c r="AS14" s="46" t="str">
        <f t="shared" si="139"/>
        <v/>
      </c>
      <c r="AT14" s="46" t="str">
        <f t="shared" si="139"/>
        <v/>
      </c>
      <c r="AU14" s="46" t="str">
        <f t="shared" si="112"/>
        <v/>
      </c>
      <c r="AV14" s="46" t="str">
        <f t="shared" ref="AV14:DG14" si="140">IF(ISNONTEXT($Z14),AU14+$Z14,"")</f>
        <v/>
      </c>
      <c r="AW14" s="46" t="str">
        <f t="shared" si="140"/>
        <v/>
      </c>
      <c r="AX14" s="46" t="str">
        <f t="shared" si="140"/>
        <v/>
      </c>
      <c r="AY14" s="46" t="str">
        <f t="shared" si="140"/>
        <v/>
      </c>
      <c r="AZ14" s="46" t="str">
        <f t="shared" si="140"/>
        <v/>
      </c>
      <c r="BA14" s="46" t="str">
        <f t="shared" si="140"/>
        <v/>
      </c>
      <c r="BB14" s="46" t="str">
        <f t="shared" si="140"/>
        <v/>
      </c>
      <c r="BC14" s="46" t="str">
        <f t="shared" si="140"/>
        <v/>
      </c>
      <c r="BD14" s="46" t="str">
        <f t="shared" si="140"/>
        <v/>
      </c>
      <c r="BE14" s="46" t="str">
        <f t="shared" si="140"/>
        <v/>
      </c>
      <c r="BF14" s="46" t="str">
        <f t="shared" si="140"/>
        <v/>
      </c>
      <c r="BG14" s="46" t="str">
        <f t="shared" si="140"/>
        <v/>
      </c>
      <c r="BH14" s="46" t="str">
        <f t="shared" si="140"/>
        <v/>
      </c>
      <c r="BI14" s="46" t="str">
        <f t="shared" si="140"/>
        <v/>
      </c>
      <c r="BJ14" s="46" t="str">
        <f t="shared" si="140"/>
        <v/>
      </c>
      <c r="BK14" s="46" t="str">
        <f t="shared" si="140"/>
        <v/>
      </c>
      <c r="BL14" s="46" t="str">
        <f t="shared" si="140"/>
        <v/>
      </c>
      <c r="BM14" s="46" t="str">
        <f t="shared" si="140"/>
        <v/>
      </c>
      <c r="BN14" s="46" t="str">
        <f t="shared" si="140"/>
        <v/>
      </c>
      <c r="BO14" s="46" t="str">
        <f t="shared" si="140"/>
        <v/>
      </c>
      <c r="BP14" s="46" t="str">
        <f t="shared" si="140"/>
        <v/>
      </c>
      <c r="BQ14" s="46" t="str">
        <f t="shared" si="140"/>
        <v/>
      </c>
      <c r="BR14" s="46" t="str">
        <f t="shared" si="140"/>
        <v/>
      </c>
      <c r="BS14" s="46" t="str">
        <f t="shared" si="140"/>
        <v/>
      </c>
      <c r="BT14" s="46" t="str">
        <f t="shared" si="140"/>
        <v/>
      </c>
      <c r="BU14" s="46" t="str">
        <f t="shared" si="140"/>
        <v/>
      </c>
      <c r="BV14" s="46" t="str">
        <f t="shared" si="140"/>
        <v/>
      </c>
      <c r="BW14" s="46" t="str">
        <f t="shared" si="140"/>
        <v/>
      </c>
      <c r="BX14" s="46" t="str">
        <f t="shared" si="140"/>
        <v/>
      </c>
      <c r="BY14" s="46" t="str">
        <f t="shared" si="140"/>
        <v/>
      </c>
      <c r="BZ14" s="46" t="str">
        <f t="shared" si="140"/>
        <v/>
      </c>
      <c r="CA14" s="46" t="str">
        <f t="shared" si="140"/>
        <v/>
      </c>
      <c r="CB14" s="46" t="str">
        <f t="shared" si="140"/>
        <v/>
      </c>
      <c r="CC14" s="46" t="str">
        <f t="shared" si="140"/>
        <v/>
      </c>
      <c r="CD14" s="46" t="str">
        <f t="shared" si="140"/>
        <v/>
      </c>
      <c r="CE14" s="46" t="str">
        <f t="shared" si="140"/>
        <v/>
      </c>
      <c r="CF14" s="46" t="str">
        <f t="shared" si="140"/>
        <v/>
      </c>
      <c r="CG14" s="46" t="str">
        <f t="shared" si="140"/>
        <v/>
      </c>
      <c r="CH14" s="46" t="str">
        <f t="shared" si="140"/>
        <v/>
      </c>
      <c r="CI14" s="46" t="str">
        <f t="shared" si="140"/>
        <v/>
      </c>
      <c r="CJ14" s="46" t="str">
        <f t="shared" si="140"/>
        <v/>
      </c>
      <c r="CK14" s="46" t="str">
        <f t="shared" si="140"/>
        <v/>
      </c>
      <c r="CL14" s="46" t="str">
        <f t="shared" si="140"/>
        <v/>
      </c>
      <c r="CM14" s="46" t="str">
        <f t="shared" si="140"/>
        <v/>
      </c>
      <c r="CN14" s="46" t="str">
        <f t="shared" si="140"/>
        <v/>
      </c>
      <c r="CO14" s="46" t="str">
        <f t="shared" si="140"/>
        <v/>
      </c>
      <c r="CP14" s="46" t="str">
        <f t="shared" si="140"/>
        <v/>
      </c>
      <c r="CQ14" s="46" t="str">
        <f t="shared" si="140"/>
        <v/>
      </c>
      <c r="CR14" s="46" t="str">
        <f t="shared" si="140"/>
        <v/>
      </c>
      <c r="CS14" s="46" t="str">
        <f t="shared" si="140"/>
        <v/>
      </c>
      <c r="CT14" s="46" t="str">
        <f t="shared" si="140"/>
        <v/>
      </c>
      <c r="CU14" s="46" t="str">
        <f t="shared" si="140"/>
        <v/>
      </c>
      <c r="CV14" s="46" t="str">
        <f t="shared" si="140"/>
        <v/>
      </c>
      <c r="CW14" s="46" t="str">
        <f t="shared" si="140"/>
        <v/>
      </c>
      <c r="CX14" s="46" t="str">
        <f t="shared" si="140"/>
        <v/>
      </c>
      <c r="CY14" s="46" t="str">
        <f t="shared" si="140"/>
        <v/>
      </c>
      <c r="CZ14" s="46" t="str">
        <f t="shared" si="140"/>
        <v/>
      </c>
      <c r="DA14" s="46" t="str">
        <f t="shared" si="140"/>
        <v/>
      </c>
      <c r="DB14" s="46" t="str">
        <f t="shared" si="140"/>
        <v/>
      </c>
      <c r="DC14" s="46" t="str">
        <f t="shared" si="140"/>
        <v/>
      </c>
      <c r="DD14" s="46" t="str">
        <f t="shared" si="140"/>
        <v/>
      </c>
      <c r="DE14" s="46" t="str">
        <f t="shared" si="140"/>
        <v/>
      </c>
      <c r="DF14" s="46" t="str">
        <f t="shared" si="140"/>
        <v/>
      </c>
      <c r="DG14" s="46" t="str">
        <f t="shared" si="140"/>
        <v/>
      </c>
      <c r="DH14" s="46" t="str">
        <f t="shared" ref="DH14:DW14" si="141">IF(ISNONTEXT($Z14),DG14+$Z14,"")</f>
        <v/>
      </c>
      <c r="DI14" s="46" t="str">
        <f t="shared" si="141"/>
        <v/>
      </c>
      <c r="DJ14" s="46" t="str">
        <f t="shared" si="141"/>
        <v/>
      </c>
      <c r="DK14" s="46" t="str">
        <f t="shared" si="141"/>
        <v/>
      </c>
      <c r="DL14" s="46" t="str">
        <f t="shared" si="141"/>
        <v/>
      </c>
      <c r="DM14" s="46" t="str">
        <f t="shared" si="141"/>
        <v/>
      </c>
      <c r="DN14" s="46" t="str">
        <f t="shared" si="141"/>
        <v/>
      </c>
      <c r="DO14" s="46" t="str">
        <f t="shared" si="141"/>
        <v/>
      </c>
      <c r="DP14" s="46" t="str">
        <f t="shared" si="141"/>
        <v/>
      </c>
      <c r="DQ14" s="46" t="str">
        <f t="shared" si="141"/>
        <v/>
      </c>
      <c r="DR14" s="46" t="str">
        <f t="shared" si="141"/>
        <v/>
      </c>
      <c r="DS14" s="46" t="str">
        <f t="shared" si="141"/>
        <v/>
      </c>
      <c r="DT14" s="46" t="str">
        <f t="shared" si="141"/>
        <v/>
      </c>
      <c r="DU14" s="46" t="str">
        <f t="shared" si="141"/>
        <v/>
      </c>
      <c r="DV14" s="46" t="str">
        <f t="shared" si="141"/>
        <v/>
      </c>
      <c r="DW14" s="46" t="str">
        <f t="shared" si="141"/>
        <v/>
      </c>
      <c r="DX14" s="146" t="e">
        <f t="shared" si="6"/>
        <v>#N/A</v>
      </c>
      <c r="DY14" s="146" t="e">
        <f t="shared" si="7"/>
        <v>#N/A</v>
      </c>
      <c r="DZ14" s="146" t="e">
        <f t="shared" si="8"/>
        <v>#N/A</v>
      </c>
      <c r="EA14" s="146" t="e">
        <f t="shared" si="9"/>
        <v>#N/A</v>
      </c>
      <c r="EB14" s="146" t="e">
        <f t="shared" si="10"/>
        <v>#N/A</v>
      </c>
      <c r="EC14" s="146" t="e">
        <f t="shared" si="11"/>
        <v>#N/A</v>
      </c>
      <c r="ED14" s="146" t="e">
        <f t="shared" si="12"/>
        <v>#N/A</v>
      </c>
      <c r="EE14" s="146" t="e">
        <f t="shared" si="13"/>
        <v>#N/A</v>
      </c>
      <c r="EF14" s="146" t="e">
        <f t="shared" si="14"/>
        <v>#N/A</v>
      </c>
      <c r="EG14" s="146" t="e">
        <f t="shared" si="15"/>
        <v>#N/A</v>
      </c>
      <c r="EH14" s="146" t="e">
        <f t="shared" si="16"/>
        <v>#N/A</v>
      </c>
      <c r="EI14" s="146" t="e">
        <f t="shared" si="17"/>
        <v>#N/A</v>
      </c>
      <c r="EJ14" s="146" t="e">
        <f t="shared" si="18"/>
        <v>#N/A</v>
      </c>
      <c r="EK14" s="146" t="e">
        <f t="shared" si="19"/>
        <v>#N/A</v>
      </c>
      <c r="EL14" s="146" t="e">
        <f t="shared" si="20"/>
        <v>#N/A</v>
      </c>
      <c r="EM14" s="146" t="e">
        <f t="shared" si="21"/>
        <v>#N/A</v>
      </c>
      <c r="EN14" s="146" t="e">
        <f t="shared" si="22"/>
        <v>#N/A</v>
      </c>
      <c r="EO14" s="146" t="e">
        <f t="shared" si="23"/>
        <v>#N/A</v>
      </c>
      <c r="EP14" s="146" t="e">
        <f t="shared" si="24"/>
        <v>#N/A</v>
      </c>
      <c r="EQ14" s="146" t="e">
        <f t="shared" si="25"/>
        <v>#N/A</v>
      </c>
      <c r="ER14" s="146" t="e">
        <f t="shared" si="26"/>
        <v>#N/A</v>
      </c>
      <c r="ES14" s="146" t="e">
        <f t="shared" si="27"/>
        <v>#N/A</v>
      </c>
      <c r="ET14" s="146" t="e">
        <f t="shared" si="28"/>
        <v>#N/A</v>
      </c>
      <c r="EU14" s="146" t="e">
        <f t="shared" si="29"/>
        <v>#N/A</v>
      </c>
      <c r="EV14" s="146" t="e">
        <f t="shared" si="30"/>
        <v>#N/A</v>
      </c>
      <c r="EW14" s="146" t="e">
        <f t="shared" si="31"/>
        <v>#N/A</v>
      </c>
      <c r="EX14" s="146" t="e">
        <f t="shared" si="32"/>
        <v>#N/A</v>
      </c>
      <c r="EY14" s="146" t="e">
        <f t="shared" si="33"/>
        <v>#N/A</v>
      </c>
      <c r="EZ14" s="146" t="e">
        <f t="shared" si="34"/>
        <v>#N/A</v>
      </c>
      <c r="FA14" s="146" t="e">
        <f t="shared" si="35"/>
        <v>#N/A</v>
      </c>
      <c r="FB14" s="146" t="e">
        <f t="shared" si="36"/>
        <v>#N/A</v>
      </c>
      <c r="FC14" s="146" t="e">
        <f t="shared" si="37"/>
        <v>#N/A</v>
      </c>
      <c r="FD14" s="146" t="e">
        <f t="shared" si="38"/>
        <v>#N/A</v>
      </c>
      <c r="FE14" s="146" t="e">
        <f t="shared" si="39"/>
        <v>#N/A</v>
      </c>
      <c r="FF14" s="146" t="e">
        <f t="shared" si="40"/>
        <v>#N/A</v>
      </c>
      <c r="FG14" s="146" t="e">
        <f t="shared" si="41"/>
        <v>#N/A</v>
      </c>
      <c r="FH14" s="146" t="e">
        <f t="shared" si="42"/>
        <v>#N/A</v>
      </c>
      <c r="FI14" s="146" t="e">
        <f t="shared" si="43"/>
        <v>#N/A</v>
      </c>
      <c r="FJ14" s="146" t="e">
        <f t="shared" si="44"/>
        <v>#N/A</v>
      </c>
      <c r="FK14" s="146" t="e">
        <f t="shared" si="45"/>
        <v>#N/A</v>
      </c>
      <c r="FL14" s="146" t="e">
        <f t="shared" si="46"/>
        <v>#N/A</v>
      </c>
      <c r="FM14" s="146" t="e">
        <f t="shared" si="47"/>
        <v>#N/A</v>
      </c>
      <c r="FN14" s="146" t="e">
        <f t="shared" si="48"/>
        <v>#N/A</v>
      </c>
      <c r="FO14" s="146" t="e">
        <f t="shared" si="49"/>
        <v>#N/A</v>
      </c>
      <c r="FP14" s="146" t="e">
        <f t="shared" si="50"/>
        <v>#N/A</v>
      </c>
      <c r="FQ14" s="146" t="e">
        <f t="shared" si="51"/>
        <v>#N/A</v>
      </c>
      <c r="FR14" s="146" t="e">
        <f t="shared" si="52"/>
        <v>#N/A</v>
      </c>
      <c r="FS14" s="146" t="e">
        <f t="shared" si="53"/>
        <v>#N/A</v>
      </c>
      <c r="FT14" s="146" t="e">
        <f t="shared" si="54"/>
        <v>#N/A</v>
      </c>
      <c r="FU14" s="146" t="e">
        <f t="shared" si="55"/>
        <v>#N/A</v>
      </c>
      <c r="FV14" s="146" t="e">
        <f t="shared" si="56"/>
        <v>#N/A</v>
      </c>
      <c r="FW14" s="146" t="e">
        <f t="shared" si="57"/>
        <v>#N/A</v>
      </c>
      <c r="FX14" s="146" t="e">
        <f t="shared" si="58"/>
        <v>#N/A</v>
      </c>
      <c r="FY14" s="146" t="e">
        <f t="shared" si="59"/>
        <v>#N/A</v>
      </c>
      <c r="FZ14" s="146" t="e">
        <f t="shared" si="60"/>
        <v>#N/A</v>
      </c>
      <c r="GA14" s="146" t="e">
        <f t="shared" si="61"/>
        <v>#N/A</v>
      </c>
      <c r="GB14" s="146" t="e">
        <f t="shared" si="62"/>
        <v>#N/A</v>
      </c>
      <c r="GC14" s="146" t="e">
        <f t="shared" si="63"/>
        <v>#N/A</v>
      </c>
      <c r="GD14" s="146" t="e">
        <f t="shared" si="64"/>
        <v>#N/A</v>
      </c>
      <c r="GE14" s="146" t="e">
        <f t="shared" si="65"/>
        <v>#N/A</v>
      </c>
      <c r="GF14" s="146" t="e">
        <f t="shared" si="66"/>
        <v>#N/A</v>
      </c>
      <c r="GG14" s="146" t="e">
        <f t="shared" si="67"/>
        <v>#N/A</v>
      </c>
      <c r="GH14" s="146" t="e">
        <f t="shared" si="68"/>
        <v>#N/A</v>
      </c>
      <c r="GI14" s="146" t="e">
        <f t="shared" si="69"/>
        <v>#N/A</v>
      </c>
      <c r="GJ14" s="146" t="e">
        <f t="shared" si="70"/>
        <v>#N/A</v>
      </c>
      <c r="GK14" s="146" t="e">
        <f t="shared" si="71"/>
        <v>#N/A</v>
      </c>
      <c r="GL14" s="146" t="e">
        <f t="shared" si="72"/>
        <v>#N/A</v>
      </c>
      <c r="GM14" s="146" t="e">
        <f t="shared" si="73"/>
        <v>#N/A</v>
      </c>
      <c r="GN14" s="146" t="e">
        <f t="shared" si="74"/>
        <v>#N/A</v>
      </c>
      <c r="GO14" s="146" t="e">
        <f t="shared" si="75"/>
        <v>#N/A</v>
      </c>
      <c r="GP14" s="146" t="e">
        <f t="shared" si="76"/>
        <v>#N/A</v>
      </c>
      <c r="GQ14" s="146" t="e">
        <f t="shared" si="77"/>
        <v>#N/A</v>
      </c>
      <c r="GR14" s="146" t="e">
        <f t="shared" si="78"/>
        <v>#N/A</v>
      </c>
      <c r="GS14" s="146" t="e">
        <f t="shared" si="79"/>
        <v>#N/A</v>
      </c>
      <c r="GT14" s="146" t="e">
        <f t="shared" si="80"/>
        <v>#N/A</v>
      </c>
      <c r="GU14" s="146" t="e">
        <f t="shared" si="81"/>
        <v>#N/A</v>
      </c>
      <c r="GV14" s="146" t="e">
        <f t="shared" si="82"/>
        <v>#N/A</v>
      </c>
      <c r="GW14" s="146" t="e">
        <f t="shared" si="83"/>
        <v>#N/A</v>
      </c>
      <c r="GX14" s="146" t="e">
        <f t="shared" si="84"/>
        <v>#N/A</v>
      </c>
      <c r="GY14" s="146" t="e">
        <f t="shared" si="85"/>
        <v>#N/A</v>
      </c>
      <c r="GZ14" s="146" t="e">
        <f t="shared" si="86"/>
        <v>#N/A</v>
      </c>
      <c r="HA14" s="146" t="e">
        <f t="shared" si="87"/>
        <v>#N/A</v>
      </c>
      <c r="HB14" s="146" t="e">
        <f t="shared" si="88"/>
        <v>#N/A</v>
      </c>
      <c r="HC14" s="146" t="e">
        <f t="shared" si="89"/>
        <v>#N/A</v>
      </c>
      <c r="HD14" s="146" t="e">
        <f t="shared" si="90"/>
        <v>#N/A</v>
      </c>
      <c r="HE14" s="146" t="e">
        <f t="shared" si="91"/>
        <v>#N/A</v>
      </c>
      <c r="HF14" s="146" t="e">
        <f t="shared" si="92"/>
        <v>#N/A</v>
      </c>
      <c r="HG14" s="146" t="e">
        <f t="shared" si="93"/>
        <v>#N/A</v>
      </c>
      <c r="HH14" s="146" t="e">
        <f t="shared" si="94"/>
        <v>#N/A</v>
      </c>
      <c r="HI14" s="146" t="e">
        <f t="shared" si="95"/>
        <v>#N/A</v>
      </c>
      <c r="HJ14" s="146" t="e">
        <f t="shared" si="96"/>
        <v>#N/A</v>
      </c>
      <c r="HK14" s="146" t="e">
        <f t="shared" si="97"/>
        <v>#N/A</v>
      </c>
      <c r="HL14" s="146" t="e">
        <f t="shared" si="98"/>
        <v>#N/A</v>
      </c>
      <c r="HM14" s="146" t="e">
        <f t="shared" si="99"/>
        <v>#N/A</v>
      </c>
      <c r="HN14" s="146" t="e">
        <f t="shared" si="100"/>
        <v>#N/A</v>
      </c>
      <c r="HO14" s="146" t="e">
        <f t="shared" si="101"/>
        <v>#N/A</v>
      </c>
      <c r="HP14" s="146" t="e">
        <f t="shared" si="102"/>
        <v>#N/A</v>
      </c>
      <c r="HQ14" s="146" t="e">
        <f t="shared" si="103"/>
        <v>#N/A</v>
      </c>
      <c r="HR14" s="146" t="e">
        <f t="shared" si="104"/>
        <v>#N/A</v>
      </c>
      <c r="HS14" s="146" t="e">
        <f t="shared" si="105"/>
        <v>#N/A</v>
      </c>
      <c r="HT14" s="146" t="e">
        <f t="shared" si="106"/>
        <v>#N/A</v>
      </c>
    </row>
    <row r="15" spans="1:229" hidden="1" x14ac:dyDescent="0.45">
      <c r="A15" s="4">
        <v>12</v>
      </c>
      <c r="B15" s="95"/>
      <c r="C15" s="103"/>
      <c r="D15" s="108" t="str">
        <f t="shared" si="107"/>
        <v/>
      </c>
      <c r="E15" s="81"/>
      <c r="F15" s="108" t="str">
        <f t="shared" si="108"/>
        <v/>
      </c>
      <c r="G15" s="103"/>
      <c r="H15" s="96"/>
      <c r="I15" s="32" t="str">
        <f t="shared" si="0"/>
        <v/>
      </c>
      <c r="J15" s="32" t="str">
        <f t="shared" si="1"/>
        <v/>
      </c>
      <c r="K15" s="65" t="str">
        <f t="shared" si="109"/>
        <v/>
      </c>
      <c r="L15" s="21"/>
      <c r="M15" s="53"/>
      <c r="N15" s="237"/>
      <c r="O15" s="66" t="str">
        <f>IF(AND(D15&gt;0,E15&gt;0,F15&gt;0),IF(ISBLANK(N15),IF(ISBLANK(L15),"",(F15-D15)*VLOOKUP(L15,VLookups!$A$4:$B$13,2,FALSE)),N15),"")</f>
        <v/>
      </c>
      <c r="P15" s="67" t="str">
        <f t="shared" si="2"/>
        <v/>
      </c>
      <c r="Q15" s="81"/>
      <c r="R15" s="230" t="str">
        <f>IF(AND(Q15&gt;0,E15&gt;0,NOT(O15="")),ABS(VLOOKUP($Q$1,VLookups!$A$27:$B$28,2,FALSE)-_xlfn.NORM.DIST(Q15,K15,O15,TRUE)),"")</f>
        <v/>
      </c>
      <c r="S15" s="80" t="str">
        <f>IF(AND($D15&gt;0,$E15&gt;0,$F15&gt;0,NOT(ISBLANK($L15))),_xlfn.NORM.INV(ABS(VLOOKUP($Q$1,VLookups!$A$27:$B$28,2,FALSE)-S$3),$K15,$O15),"")</f>
        <v/>
      </c>
      <c r="T15" s="79" t="str">
        <f>IF(AND($D15&gt;0,$E15&gt;0,$F15&gt;0,NOT(ISBLANK($L15))),_xlfn.NORM.INV(ABS(VLOOKUP($Q$1,VLookups!$A$27:$B$28,2,FALSE)-T$3),$K15,$O15),"")</f>
        <v/>
      </c>
      <c r="U15" s="80" t="str">
        <f>IF(AND($D15&gt;0,$E15&gt;0,$F15&gt;0,NOT(ISBLANK($L15))),_xlfn.NORM.INV(ABS(VLOOKUP($Q$1,VLookups!$A$27:$B$28,2,FALSE)-U$3),$K15,$O15),"")</f>
        <v/>
      </c>
      <c r="V15" s="79" t="str">
        <f>IF(AND($D15&gt;0,$E15&gt;0,$F15&gt;0,NOT(ISBLANK($L15))),_xlfn.NORM.INV(ABS(VLOOKUP($Q$1,VLookups!$A$27:$B$28,2,FALSE)-V$3),$K15,$O15),"")</f>
        <v/>
      </c>
      <c r="W15" s="80" t="str">
        <f>IF(AND($D15&gt;0,$E15&gt;0,$F15&gt;0,NOT(ISBLANK($L15))),_xlfn.NORM.INV(ABS(VLOOKUP($Q$1,VLookups!$A$27:$B$28,2,FALSE)-W$3),$K15,$O15),"")</f>
        <v/>
      </c>
      <c r="X15" s="79" t="str">
        <f>IF(AND($D15&gt;0,$E15&gt;0,$F15&gt;0,NOT(ISBLANK($L15))),_xlfn.NORM.INV(ABS(VLOOKUP($Q$1,VLookups!$A$27:$B$28,2,FALSE)-X$3),$K15,$O15),"")</f>
        <v/>
      </c>
      <c r="Y15" s="5"/>
      <c r="Z15" s="145" t="str">
        <f t="shared" si="110"/>
        <v/>
      </c>
      <c r="AA15" s="46" t="str">
        <f t="shared" ref="AA15:AT15" si="142">IF(ISNONTEXT($Z15),AB15-$Z15,"")</f>
        <v/>
      </c>
      <c r="AB15" s="46" t="str">
        <f t="shared" si="142"/>
        <v/>
      </c>
      <c r="AC15" s="46" t="str">
        <f t="shared" si="142"/>
        <v/>
      </c>
      <c r="AD15" s="46" t="str">
        <f t="shared" si="142"/>
        <v/>
      </c>
      <c r="AE15" s="46" t="str">
        <f t="shared" si="142"/>
        <v/>
      </c>
      <c r="AF15" s="46" t="str">
        <f t="shared" si="142"/>
        <v/>
      </c>
      <c r="AG15" s="46" t="str">
        <f t="shared" si="142"/>
        <v/>
      </c>
      <c r="AH15" s="46" t="str">
        <f t="shared" si="142"/>
        <v/>
      </c>
      <c r="AI15" s="46" t="str">
        <f t="shared" si="142"/>
        <v/>
      </c>
      <c r="AJ15" s="46" t="str">
        <f t="shared" si="142"/>
        <v/>
      </c>
      <c r="AK15" s="46" t="str">
        <f t="shared" si="142"/>
        <v/>
      </c>
      <c r="AL15" s="46" t="str">
        <f t="shared" si="142"/>
        <v/>
      </c>
      <c r="AM15" s="46" t="str">
        <f t="shared" si="142"/>
        <v/>
      </c>
      <c r="AN15" s="46" t="str">
        <f t="shared" si="142"/>
        <v/>
      </c>
      <c r="AO15" s="46" t="str">
        <f t="shared" si="142"/>
        <v/>
      </c>
      <c r="AP15" s="46" t="str">
        <f t="shared" si="142"/>
        <v/>
      </c>
      <c r="AQ15" s="46" t="str">
        <f t="shared" si="142"/>
        <v/>
      </c>
      <c r="AR15" s="46" t="str">
        <f t="shared" si="142"/>
        <v/>
      </c>
      <c r="AS15" s="46" t="str">
        <f t="shared" si="142"/>
        <v/>
      </c>
      <c r="AT15" s="46" t="str">
        <f t="shared" si="142"/>
        <v/>
      </c>
      <c r="AU15" s="46" t="str">
        <f t="shared" si="112"/>
        <v/>
      </c>
      <c r="AV15" s="46" t="str">
        <f t="shared" ref="AV15:DG15" si="143">IF(ISNONTEXT($Z15),AU15+$Z15,"")</f>
        <v/>
      </c>
      <c r="AW15" s="46" t="str">
        <f t="shared" si="143"/>
        <v/>
      </c>
      <c r="AX15" s="46" t="str">
        <f t="shared" si="143"/>
        <v/>
      </c>
      <c r="AY15" s="46" t="str">
        <f t="shared" si="143"/>
        <v/>
      </c>
      <c r="AZ15" s="46" t="str">
        <f t="shared" si="143"/>
        <v/>
      </c>
      <c r="BA15" s="46" t="str">
        <f t="shared" si="143"/>
        <v/>
      </c>
      <c r="BB15" s="46" t="str">
        <f t="shared" si="143"/>
        <v/>
      </c>
      <c r="BC15" s="46" t="str">
        <f t="shared" si="143"/>
        <v/>
      </c>
      <c r="BD15" s="46" t="str">
        <f t="shared" si="143"/>
        <v/>
      </c>
      <c r="BE15" s="46" t="str">
        <f t="shared" si="143"/>
        <v/>
      </c>
      <c r="BF15" s="46" t="str">
        <f t="shared" si="143"/>
        <v/>
      </c>
      <c r="BG15" s="46" t="str">
        <f t="shared" si="143"/>
        <v/>
      </c>
      <c r="BH15" s="46" t="str">
        <f t="shared" si="143"/>
        <v/>
      </c>
      <c r="BI15" s="46" t="str">
        <f t="shared" si="143"/>
        <v/>
      </c>
      <c r="BJ15" s="46" t="str">
        <f t="shared" si="143"/>
        <v/>
      </c>
      <c r="BK15" s="46" t="str">
        <f t="shared" si="143"/>
        <v/>
      </c>
      <c r="BL15" s="46" t="str">
        <f t="shared" si="143"/>
        <v/>
      </c>
      <c r="BM15" s="46" t="str">
        <f t="shared" si="143"/>
        <v/>
      </c>
      <c r="BN15" s="46" t="str">
        <f t="shared" si="143"/>
        <v/>
      </c>
      <c r="BO15" s="46" t="str">
        <f t="shared" si="143"/>
        <v/>
      </c>
      <c r="BP15" s="46" t="str">
        <f t="shared" si="143"/>
        <v/>
      </c>
      <c r="BQ15" s="46" t="str">
        <f t="shared" si="143"/>
        <v/>
      </c>
      <c r="BR15" s="46" t="str">
        <f t="shared" si="143"/>
        <v/>
      </c>
      <c r="BS15" s="46" t="str">
        <f t="shared" si="143"/>
        <v/>
      </c>
      <c r="BT15" s="46" t="str">
        <f t="shared" si="143"/>
        <v/>
      </c>
      <c r="BU15" s="46" t="str">
        <f t="shared" si="143"/>
        <v/>
      </c>
      <c r="BV15" s="46" t="str">
        <f t="shared" si="143"/>
        <v/>
      </c>
      <c r="BW15" s="46" t="str">
        <f t="shared" si="143"/>
        <v/>
      </c>
      <c r="BX15" s="46" t="str">
        <f t="shared" si="143"/>
        <v/>
      </c>
      <c r="BY15" s="46" t="str">
        <f t="shared" si="143"/>
        <v/>
      </c>
      <c r="BZ15" s="46" t="str">
        <f t="shared" si="143"/>
        <v/>
      </c>
      <c r="CA15" s="46" t="str">
        <f t="shared" si="143"/>
        <v/>
      </c>
      <c r="CB15" s="46" t="str">
        <f t="shared" si="143"/>
        <v/>
      </c>
      <c r="CC15" s="46" t="str">
        <f t="shared" si="143"/>
        <v/>
      </c>
      <c r="CD15" s="46" t="str">
        <f t="shared" si="143"/>
        <v/>
      </c>
      <c r="CE15" s="46" t="str">
        <f t="shared" si="143"/>
        <v/>
      </c>
      <c r="CF15" s="46" t="str">
        <f t="shared" si="143"/>
        <v/>
      </c>
      <c r="CG15" s="46" t="str">
        <f t="shared" si="143"/>
        <v/>
      </c>
      <c r="CH15" s="46" t="str">
        <f t="shared" si="143"/>
        <v/>
      </c>
      <c r="CI15" s="46" t="str">
        <f t="shared" si="143"/>
        <v/>
      </c>
      <c r="CJ15" s="46" t="str">
        <f t="shared" si="143"/>
        <v/>
      </c>
      <c r="CK15" s="46" t="str">
        <f t="shared" si="143"/>
        <v/>
      </c>
      <c r="CL15" s="46" t="str">
        <f t="shared" si="143"/>
        <v/>
      </c>
      <c r="CM15" s="46" t="str">
        <f t="shared" si="143"/>
        <v/>
      </c>
      <c r="CN15" s="46" t="str">
        <f t="shared" si="143"/>
        <v/>
      </c>
      <c r="CO15" s="46" t="str">
        <f t="shared" si="143"/>
        <v/>
      </c>
      <c r="CP15" s="46" t="str">
        <f t="shared" si="143"/>
        <v/>
      </c>
      <c r="CQ15" s="46" t="str">
        <f t="shared" si="143"/>
        <v/>
      </c>
      <c r="CR15" s="46" t="str">
        <f t="shared" si="143"/>
        <v/>
      </c>
      <c r="CS15" s="46" t="str">
        <f t="shared" si="143"/>
        <v/>
      </c>
      <c r="CT15" s="46" t="str">
        <f t="shared" si="143"/>
        <v/>
      </c>
      <c r="CU15" s="46" t="str">
        <f t="shared" si="143"/>
        <v/>
      </c>
      <c r="CV15" s="46" t="str">
        <f t="shared" si="143"/>
        <v/>
      </c>
      <c r="CW15" s="46" t="str">
        <f t="shared" si="143"/>
        <v/>
      </c>
      <c r="CX15" s="46" t="str">
        <f t="shared" si="143"/>
        <v/>
      </c>
      <c r="CY15" s="46" t="str">
        <f t="shared" si="143"/>
        <v/>
      </c>
      <c r="CZ15" s="46" t="str">
        <f t="shared" si="143"/>
        <v/>
      </c>
      <c r="DA15" s="46" t="str">
        <f t="shared" si="143"/>
        <v/>
      </c>
      <c r="DB15" s="46" t="str">
        <f t="shared" si="143"/>
        <v/>
      </c>
      <c r="DC15" s="46" t="str">
        <f t="shared" si="143"/>
        <v/>
      </c>
      <c r="DD15" s="46" t="str">
        <f t="shared" si="143"/>
        <v/>
      </c>
      <c r="DE15" s="46" t="str">
        <f t="shared" si="143"/>
        <v/>
      </c>
      <c r="DF15" s="46" t="str">
        <f t="shared" si="143"/>
        <v/>
      </c>
      <c r="DG15" s="46" t="str">
        <f t="shared" si="143"/>
        <v/>
      </c>
      <c r="DH15" s="46" t="str">
        <f t="shared" ref="DH15:DW15" si="144">IF(ISNONTEXT($Z15),DG15+$Z15,"")</f>
        <v/>
      </c>
      <c r="DI15" s="46" t="str">
        <f t="shared" si="144"/>
        <v/>
      </c>
      <c r="DJ15" s="46" t="str">
        <f t="shared" si="144"/>
        <v/>
      </c>
      <c r="DK15" s="46" t="str">
        <f t="shared" si="144"/>
        <v/>
      </c>
      <c r="DL15" s="46" t="str">
        <f t="shared" si="144"/>
        <v/>
      </c>
      <c r="DM15" s="46" t="str">
        <f t="shared" si="144"/>
        <v/>
      </c>
      <c r="DN15" s="46" t="str">
        <f t="shared" si="144"/>
        <v/>
      </c>
      <c r="DO15" s="46" t="str">
        <f t="shared" si="144"/>
        <v/>
      </c>
      <c r="DP15" s="46" t="str">
        <f t="shared" si="144"/>
        <v/>
      </c>
      <c r="DQ15" s="46" t="str">
        <f t="shared" si="144"/>
        <v/>
      </c>
      <c r="DR15" s="46" t="str">
        <f t="shared" si="144"/>
        <v/>
      </c>
      <c r="DS15" s="46" t="str">
        <f t="shared" si="144"/>
        <v/>
      </c>
      <c r="DT15" s="46" t="str">
        <f t="shared" si="144"/>
        <v/>
      </c>
      <c r="DU15" s="46" t="str">
        <f t="shared" si="144"/>
        <v/>
      </c>
      <c r="DV15" s="46" t="str">
        <f t="shared" si="144"/>
        <v/>
      </c>
      <c r="DW15" s="46" t="str">
        <f t="shared" si="144"/>
        <v/>
      </c>
      <c r="DX15" s="146" t="e">
        <f t="shared" si="6"/>
        <v>#N/A</v>
      </c>
      <c r="DY15" s="146" t="e">
        <f t="shared" si="7"/>
        <v>#N/A</v>
      </c>
      <c r="DZ15" s="146" t="e">
        <f t="shared" si="8"/>
        <v>#N/A</v>
      </c>
      <c r="EA15" s="146" t="e">
        <f t="shared" si="9"/>
        <v>#N/A</v>
      </c>
      <c r="EB15" s="146" t="e">
        <f t="shared" si="10"/>
        <v>#N/A</v>
      </c>
      <c r="EC15" s="146" t="e">
        <f t="shared" si="11"/>
        <v>#N/A</v>
      </c>
      <c r="ED15" s="146" t="e">
        <f t="shared" si="12"/>
        <v>#N/A</v>
      </c>
      <c r="EE15" s="146" t="e">
        <f t="shared" si="13"/>
        <v>#N/A</v>
      </c>
      <c r="EF15" s="146" t="e">
        <f t="shared" si="14"/>
        <v>#N/A</v>
      </c>
      <c r="EG15" s="146" t="e">
        <f t="shared" si="15"/>
        <v>#N/A</v>
      </c>
      <c r="EH15" s="146" t="e">
        <f t="shared" si="16"/>
        <v>#N/A</v>
      </c>
      <c r="EI15" s="146" t="e">
        <f t="shared" si="17"/>
        <v>#N/A</v>
      </c>
      <c r="EJ15" s="146" t="e">
        <f t="shared" si="18"/>
        <v>#N/A</v>
      </c>
      <c r="EK15" s="146" t="e">
        <f t="shared" si="19"/>
        <v>#N/A</v>
      </c>
      <c r="EL15" s="146" t="e">
        <f t="shared" si="20"/>
        <v>#N/A</v>
      </c>
      <c r="EM15" s="146" t="e">
        <f t="shared" si="21"/>
        <v>#N/A</v>
      </c>
      <c r="EN15" s="146" t="e">
        <f t="shared" si="22"/>
        <v>#N/A</v>
      </c>
      <c r="EO15" s="146" t="e">
        <f t="shared" si="23"/>
        <v>#N/A</v>
      </c>
      <c r="EP15" s="146" t="e">
        <f t="shared" si="24"/>
        <v>#N/A</v>
      </c>
      <c r="EQ15" s="146" t="e">
        <f t="shared" si="25"/>
        <v>#N/A</v>
      </c>
      <c r="ER15" s="146" t="e">
        <f t="shared" si="26"/>
        <v>#N/A</v>
      </c>
      <c r="ES15" s="146" t="e">
        <f t="shared" si="27"/>
        <v>#N/A</v>
      </c>
      <c r="ET15" s="146" t="e">
        <f t="shared" si="28"/>
        <v>#N/A</v>
      </c>
      <c r="EU15" s="146" t="e">
        <f t="shared" si="29"/>
        <v>#N/A</v>
      </c>
      <c r="EV15" s="146" t="e">
        <f t="shared" si="30"/>
        <v>#N/A</v>
      </c>
      <c r="EW15" s="146" t="e">
        <f t="shared" si="31"/>
        <v>#N/A</v>
      </c>
      <c r="EX15" s="146" t="e">
        <f t="shared" si="32"/>
        <v>#N/A</v>
      </c>
      <c r="EY15" s="146" t="e">
        <f t="shared" si="33"/>
        <v>#N/A</v>
      </c>
      <c r="EZ15" s="146" t="e">
        <f t="shared" si="34"/>
        <v>#N/A</v>
      </c>
      <c r="FA15" s="146" t="e">
        <f t="shared" si="35"/>
        <v>#N/A</v>
      </c>
      <c r="FB15" s="146" t="e">
        <f t="shared" si="36"/>
        <v>#N/A</v>
      </c>
      <c r="FC15" s="146" t="e">
        <f t="shared" si="37"/>
        <v>#N/A</v>
      </c>
      <c r="FD15" s="146" t="e">
        <f t="shared" si="38"/>
        <v>#N/A</v>
      </c>
      <c r="FE15" s="146" t="e">
        <f t="shared" si="39"/>
        <v>#N/A</v>
      </c>
      <c r="FF15" s="146" t="e">
        <f t="shared" si="40"/>
        <v>#N/A</v>
      </c>
      <c r="FG15" s="146" t="e">
        <f t="shared" si="41"/>
        <v>#N/A</v>
      </c>
      <c r="FH15" s="146" t="e">
        <f t="shared" si="42"/>
        <v>#N/A</v>
      </c>
      <c r="FI15" s="146" t="e">
        <f t="shared" si="43"/>
        <v>#N/A</v>
      </c>
      <c r="FJ15" s="146" t="e">
        <f t="shared" si="44"/>
        <v>#N/A</v>
      </c>
      <c r="FK15" s="146" t="e">
        <f t="shared" si="45"/>
        <v>#N/A</v>
      </c>
      <c r="FL15" s="146" t="e">
        <f t="shared" si="46"/>
        <v>#N/A</v>
      </c>
      <c r="FM15" s="146" t="e">
        <f t="shared" si="47"/>
        <v>#N/A</v>
      </c>
      <c r="FN15" s="146" t="e">
        <f t="shared" si="48"/>
        <v>#N/A</v>
      </c>
      <c r="FO15" s="146" t="e">
        <f t="shared" si="49"/>
        <v>#N/A</v>
      </c>
      <c r="FP15" s="146" t="e">
        <f t="shared" si="50"/>
        <v>#N/A</v>
      </c>
      <c r="FQ15" s="146" t="e">
        <f t="shared" si="51"/>
        <v>#N/A</v>
      </c>
      <c r="FR15" s="146" t="e">
        <f t="shared" si="52"/>
        <v>#N/A</v>
      </c>
      <c r="FS15" s="146" t="e">
        <f t="shared" si="53"/>
        <v>#N/A</v>
      </c>
      <c r="FT15" s="146" t="e">
        <f t="shared" si="54"/>
        <v>#N/A</v>
      </c>
      <c r="FU15" s="146" t="e">
        <f t="shared" si="55"/>
        <v>#N/A</v>
      </c>
      <c r="FV15" s="146" t="e">
        <f t="shared" si="56"/>
        <v>#N/A</v>
      </c>
      <c r="FW15" s="146" t="e">
        <f t="shared" si="57"/>
        <v>#N/A</v>
      </c>
      <c r="FX15" s="146" t="e">
        <f t="shared" si="58"/>
        <v>#N/A</v>
      </c>
      <c r="FY15" s="146" t="e">
        <f t="shared" si="59"/>
        <v>#N/A</v>
      </c>
      <c r="FZ15" s="146" t="e">
        <f t="shared" si="60"/>
        <v>#N/A</v>
      </c>
      <c r="GA15" s="146" t="e">
        <f t="shared" si="61"/>
        <v>#N/A</v>
      </c>
      <c r="GB15" s="146" t="e">
        <f t="shared" si="62"/>
        <v>#N/A</v>
      </c>
      <c r="GC15" s="146" t="e">
        <f t="shared" si="63"/>
        <v>#N/A</v>
      </c>
      <c r="GD15" s="146" t="e">
        <f t="shared" si="64"/>
        <v>#N/A</v>
      </c>
      <c r="GE15" s="146" t="e">
        <f t="shared" si="65"/>
        <v>#N/A</v>
      </c>
      <c r="GF15" s="146" t="e">
        <f t="shared" si="66"/>
        <v>#N/A</v>
      </c>
      <c r="GG15" s="146" t="e">
        <f t="shared" si="67"/>
        <v>#N/A</v>
      </c>
      <c r="GH15" s="146" t="e">
        <f t="shared" si="68"/>
        <v>#N/A</v>
      </c>
      <c r="GI15" s="146" t="e">
        <f t="shared" si="69"/>
        <v>#N/A</v>
      </c>
      <c r="GJ15" s="146" t="e">
        <f t="shared" si="70"/>
        <v>#N/A</v>
      </c>
      <c r="GK15" s="146" t="e">
        <f t="shared" si="71"/>
        <v>#N/A</v>
      </c>
      <c r="GL15" s="146" t="e">
        <f t="shared" si="72"/>
        <v>#N/A</v>
      </c>
      <c r="GM15" s="146" t="e">
        <f t="shared" si="73"/>
        <v>#N/A</v>
      </c>
      <c r="GN15" s="146" t="e">
        <f t="shared" si="74"/>
        <v>#N/A</v>
      </c>
      <c r="GO15" s="146" t="e">
        <f t="shared" si="75"/>
        <v>#N/A</v>
      </c>
      <c r="GP15" s="146" t="e">
        <f t="shared" si="76"/>
        <v>#N/A</v>
      </c>
      <c r="GQ15" s="146" t="e">
        <f t="shared" si="77"/>
        <v>#N/A</v>
      </c>
      <c r="GR15" s="146" t="e">
        <f t="shared" si="78"/>
        <v>#N/A</v>
      </c>
      <c r="GS15" s="146" t="e">
        <f t="shared" si="79"/>
        <v>#N/A</v>
      </c>
      <c r="GT15" s="146" t="e">
        <f t="shared" si="80"/>
        <v>#N/A</v>
      </c>
      <c r="GU15" s="146" t="e">
        <f t="shared" si="81"/>
        <v>#N/A</v>
      </c>
      <c r="GV15" s="146" t="e">
        <f t="shared" si="82"/>
        <v>#N/A</v>
      </c>
      <c r="GW15" s="146" t="e">
        <f t="shared" si="83"/>
        <v>#N/A</v>
      </c>
      <c r="GX15" s="146" t="e">
        <f t="shared" si="84"/>
        <v>#N/A</v>
      </c>
      <c r="GY15" s="146" t="e">
        <f t="shared" si="85"/>
        <v>#N/A</v>
      </c>
      <c r="GZ15" s="146" t="e">
        <f t="shared" si="86"/>
        <v>#N/A</v>
      </c>
      <c r="HA15" s="146" t="e">
        <f t="shared" si="87"/>
        <v>#N/A</v>
      </c>
      <c r="HB15" s="146" t="e">
        <f t="shared" si="88"/>
        <v>#N/A</v>
      </c>
      <c r="HC15" s="146" t="e">
        <f t="shared" si="89"/>
        <v>#N/A</v>
      </c>
      <c r="HD15" s="146" t="e">
        <f t="shared" si="90"/>
        <v>#N/A</v>
      </c>
      <c r="HE15" s="146" t="e">
        <f t="shared" si="91"/>
        <v>#N/A</v>
      </c>
      <c r="HF15" s="146" t="e">
        <f t="shared" si="92"/>
        <v>#N/A</v>
      </c>
      <c r="HG15" s="146" t="e">
        <f t="shared" si="93"/>
        <v>#N/A</v>
      </c>
      <c r="HH15" s="146" t="e">
        <f t="shared" si="94"/>
        <v>#N/A</v>
      </c>
      <c r="HI15" s="146" t="e">
        <f t="shared" si="95"/>
        <v>#N/A</v>
      </c>
      <c r="HJ15" s="146" t="e">
        <f t="shared" si="96"/>
        <v>#N/A</v>
      </c>
      <c r="HK15" s="146" t="e">
        <f t="shared" si="97"/>
        <v>#N/A</v>
      </c>
      <c r="HL15" s="146" t="e">
        <f t="shared" si="98"/>
        <v>#N/A</v>
      </c>
      <c r="HM15" s="146" t="e">
        <f t="shared" si="99"/>
        <v>#N/A</v>
      </c>
      <c r="HN15" s="146" t="e">
        <f t="shared" si="100"/>
        <v>#N/A</v>
      </c>
      <c r="HO15" s="146" t="e">
        <f t="shared" si="101"/>
        <v>#N/A</v>
      </c>
      <c r="HP15" s="146" t="e">
        <f t="shared" si="102"/>
        <v>#N/A</v>
      </c>
      <c r="HQ15" s="146" t="e">
        <f t="shared" si="103"/>
        <v>#N/A</v>
      </c>
      <c r="HR15" s="146" t="e">
        <f t="shared" si="104"/>
        <v>#N/A</v>
      </c>
      <c r="HS15" s="146" t="e">
        <f t="shared" si="105"/>
        <v>#N/A</v>
      </c>
      <c r="HT15" s="146" t="e">
        <f t="shared" si="106"/>
        <v>#N/A</v>
      </c>
    </row>
    <row r="16" spans="1:229" hidden="1" x14ac:dyDescent="0.45">
      <c r="A16" s="4">
        <v>13</v>
      </c>
      <c r="B16" s="95"/>
      <c r="C16" s="103"/>
      <c r="D16" s="108" t="str">
        <f t="shared" si="107"/>
        <v/>
      </c>
      <c r="E16" s="81"/>
      <c r="F16" s="108" t="str">
        <f t="shared" si="108"/>
        <v/>
      </c>
      <c r="G16" s="103"/>
      <c r="H16" s="96"/>
      <c r="I16" s="32" t="str">
        <f t="shared" si="0"/>
        <v/>
      </c>
      <c r="J16" s="32" t="str">
        <f t="shared" si="1"/>
        <v/>
      </c>
      <c r="K16" s="65" t="str">
        <f t="shared" si="109"/>
        <v/>
      </c>
      <c r="L16" s="21"/>
      <c r="M16" s="53"/>
      <c r="N16" s="237"/>
      <c r="O16" s="66" t="str">
        <f>IF(AND(D16&gt;0,E16&gt;0,F16&gt;0),IF(ISBLANK(N16),IF(ISBLANK(L16),"",(F16-D16)*VLOOKUP(L16,VLookups!$A$4:$B$13,2,FALSE)),N16),"")</f>
        <v/>
      </c>
      <c r="P16" s="67" t="str">
        <f t="shared" si="2"/>
        <v/>
      </c>
      <c r="Q16" s="81"/>
      <c r="R16" s="230" t="str">
        <f>IF(AND(Q16&gt;0,E16&gt;0,NOT(O16="")),ABS(VLOOKUP($Q$1,VLookups!$A$27:$B$28,2,FALSE)-_xlfn.NORM.DIST(Q16,K16,O16,TRUE)),"")</f>
        <v/>
      </c>
      <c r="S16" s="80" t="str">
        <f>IF(AND($D16&gt;0,$E16&gt;0,$F16&gt;0,NOT(ISBLANK($L16))),_xlfn.NORM.INV(ABS(VLOOKUP($Q$1,VLookups!$A$27:$B$28,2,FALSE)-S$3),$K16,$O16),"")</f>
        <v/>
      </c>
      <c r="T16" s="79" t="str">
        <f>IF(AND($D16&gt;0,$E16&gt;0,$F16&gt;0,NOT(ISBLANK($L16))),_xlfn.NORM.INV(ABS(VLOOKUP($Q$1,VLookups!$A$27:$B$28,2,FALSE)-T$3),$K16,$O16),"")</f>
        <v/>
      </c>
      <c r="U16" s="80" t="str">
        <f>IF(AND($D16&gt;0,$E16&gt;0,$F16&gt;0,NOT(ISBLANK($L16))),_xlfn.NORM.INV(ABS(VLOOKUP($Q$1,VLookups!$A$27:$B$28,2,FALSE)-U$3),$K16,$O16),"")</f>
        <v/>
      </c>
      <c r="V16" s="79" t="str">
        <f>IF(AND($D16&gt;0,$E16&gt;0,$F16&gt;0,NOT(ISBLANK($L16))),_xlfn.NORM.INV(ABS(VLOOKUP($Q$1,VLookups!$A$27:$B$28,2,FALSE)-V$3),$K16,$O16),"")</f>
        <v/>
      </c>
      <c r="W16" s="80" t="str">
        <f>IF(AND($D16&gt;0,$E16&gt;0,$F16&gt;0,NOT(ISBLANK($L16))),_xlfn.NORM.INV(ABS(VLOOKUP($Q$1,VLookups!$A$27:$B$28,2,FALSE)-W$3),$K16,$O16),"")</f>
        <v/>
      </c>
      <c r="X16" s="79" t="str">
        <f>IF(AND($D16&gt;0,$E16&gt;0,$F16&gt;0,NOT(ISBLANK($L16))),_xlfn.NORM.INV(ABS(VLOOKUP($Q$1,VLookups!$A$27:$B$28,2,FALSE)-X$3),$K16,$O16),"")</f>
        <v/>
      </c>
      <c r="Y16" s="5"/>
      <c r="Z16" s="145" t="str">
        <f t="shared" si="110"/>
        <v/>
      </c>
      <c r="AA16" s="46" t="str">
        <f t="shared" ref="AA16:AT16" si="145">IF(ISNONTEXT($Z16),AB16-$Z16,"")</f>
        <v/>
      </c>
      <c r="AB16" s="46" t="str">
        <f t="shared" si="145"/>
        <v/>
      </c>
      <c r="AC16" s="46" t="str">
        <f t="shared" si="145"/>
        <v/>
      </c>
      <c r="AD16" s="46" t="str">
        <f t="shared" si="145"/>
        <v/>
      </c>
      <c r="AE16" s="46" t="str">
        <f t="shared" si="145"/>
        <v/>
      </c>
      <c r="AF16" s="46" t="str">
        <f t="shared" si="145"/>
        <v/>
      </c>
      <c r="AG16" s="46" t="str">
        <f t="shared" si="145"/>
        <v/>
      </c>
      <c r="AH16" s="46" t="str">
        <f t="shared" si="145"/>
        <v/>
      </c>
      <c r="AI16" s="46" t="str">
        <f t="shared" si="145"/>
        <v/>
      </c>
      <c r="AJ16" s="46" t="str">
        <f t="shared" si="145"/>
        <v/>
      </c>
      <c r="AK16" s="46" t="str">
        <f t="shared" si="145"/>
        <v/>
      </c>
      <c r="AL16" s="46" t="str">
        <f t="shared" si="145"/>
        <v/>
      </c>
      <c r="AM16" s="46" t="str">
        <f t="shared" si="145"/>
        <v/>
      </c>
      <c r="AN16" s="46" t="str">
        <f t="shared" si="145"/>
        <v/>
      </c>
      <c r="AO16" s="46" t="str">
        <f t="shared" si="145"/>
        <v/>
      </c>
      <c r="AP16" s="46" t="str">
        <f t="shared" si="145"/>
        <v/>
      </c>
      <c r="AQ16" s="46" t="str">
        <f t="shared" si="145"/>
        <v/>
      </c>
      <c r="AR16" s="46" t="str">
        <f t="shared" si="145"/>
        <v/>
      </c>
      <c r="AS16" s="46" t="str">
        <f t="shared" si="145"/>
        <v/>
      </c>
      <c r="AT16" s="46" t="str">
        <f t="shared" si="145"/>
        <v/>
      </c>
      <c r="AU16" s="46" t="str">
        <f t="shared" si="112"/>
        <v/>
      </c>
      <c r="AV16" s="46" t="str">
        <f t="shared" ref="AV16:DG16" si="146">IF(ISNONTEXT($Z16),AU16+$Z16,"")</f>
        <v/>
      </c>
      <c r="AW16" s="46" t="str">
        <f t="shared" si="146"/>
        <v/>
      </c>
      <c r="AX16" s="46" t="str">
        <f t="shared" si="146"/>
        <v/>
      </c>
      <c r="AY16" s="46" t="str">
        <f t="shared" si="146"/>
        <v/>
      </c>
      <c r="AZ16" s="46" t="str">
        <f t="shared" si="146"/>
        <v/>
      </c>
      <c r="BA16" s="46" t="str">
        <f t="shared" si="146"/>
        <v/>
      </c>
      <c r="BB16" s="46" t="str">
        <f t="shared" si="146"/>
        <v/>
      </c>
      <c r="BC16" s="46" t="str">
        <f t="shared" si="146"/>
        <v/>
      </c>
      <c r="BD16" s="46" t="str">
        <f t="shared" si="146"/>
        <v/>
      </c>
      <c r="BE16" s="46" t="str">
        <f t="shared" si="146"/>
        <v/>
      </c>
      <c r="BF16" s="46" t="str">
        <f t="shared" si="146"/>
        <v/>
      </c>
      <c r="BG16" s="46" t="str">
        <f t="shared" si="146"/>
        <v/>
      </c>
      <c r="BH16" s="46" t="str">
        <f t="shared" si="146"/>
        <v/>
      </c>
      <c r="BI16" s="46" t="str">
        <f t="shared" si="146"/>
        <v/>
      </c>
      <c r="BJ16" s="46" t="str">
        <f t="shared" si="146"/>
        <v/>
      </c>
      <c r="BK16" s="46" t="str">
        <f t="shared" si="146"/>
        <v/>
      </c>
      <c r="BL16" s="46" t="str">
        <f t="shared" si="146"/>
        <v/>
      </c>
      <c r="BM16" s="46" t="str">
        <f t="shared" si="146"/>
        <v/>
      </c>
      <c r="BN16" s="46" t="str">
        <f t="shared" si="146"/>
        <v/>
      </c>
      <c r="BO16" s="46" t="str">
        <f t="shared" si="146"/>
        <v/>
      </c>
      <c r="BP16" s="46" t="str">
        <f t="shared" si="146"/>
        <v/>
      </c>
      <c r="BQ16" s="46" t="str">
        <f t="shared" si="146"/>
        <v/>
      </c>
      <c r="BR16" s="46" t="str">
        <f t="shared" si="146"/>
        <v/>
      </c>
      <c r="BS16" s="46" t="str">
        <f t="shared" si="146"/>
        <v/>
      </c>
      <c r="BT16" s="46" t="str">
        <f t="shared" si="146"/>
        <v/>
      </c>
      <c r="BU16" s="46" t="str">
        <f t="shared" si="146"/>
        <v/>
      </c>
      <c r="BV16" s="46" t="str">
        <f t="shared" si="146"/>
        <v/>
      </c>
      <c r="BW16" s="46" t="str">
        <f t="shared" si="146"/>
        <v/>
      </c>
      <c r="BX16" s="46" t="str">
        <f t="shared" si="146"/>
        <v/>
      </c>
      <c r="BY16" s="46" t="str">
        <f t="shared" si="146"/>
        <v/>
      </c>
      <c r="BZ16" s="46" t="str">
        <f t="shared" si="146"/>
        <v/>
      </c>
      <c r="CA16" s="46" t="str">
        <f t="shared" si="146"/>
        <v/>
      </c>
      <c r="CB16" s="46" t="str">
        <f t="shared" si="146"/>
        <v/>
      </c>
      <c r="CC16" s="46" t="str">
        <f t="shared" si="146"/>
        <v/>
      </c>
      <c r="CD16" s="46" t="str">
        <f t="shared" si="146"/>
        <v/>
      </c>
      <c r="CE16" s="46" t="str">
        <f t="shared" si="146"/>
        <v/>
      </c>
      <c r="CF16" s="46" t="str">
        <f t="shared" si="146"/>
        <v/>
      </c>
      <c r="CG16" s="46" t="str">
        <f t="shared" si="146"/>
        <v/>
      </c>
      <c r="CH16" s="46" t="str">
        <f t="shared" si="146"/>
        <v/>
      </c>
      <c r="CI16" s="46" t="str">
        <f t="shared" si="146"/>
        <v/>
      </c>
      <c r="CJ16" s="46" t="str">
        <f t="shared" si="146"/>
        <v/>
      </c>
      <c r="CK16" s="46" t="str">
        <f t="shared" si="146"/>
        <v/>
      </c>
      <c r="CL16" s="46" t="str">
        <f t="shared" si="146"/>
        <v/>
      </c>
      <c r="CM16" s="46" t="str">
        <f t="shared" si="146"/>
        <v/>
      </c>
      <c r="CN16" s="46" t="str">
        <f t="shared" si="146"/>
        <v/>
      </c>
      <c r="CO16" s="46" t="str">
        <f t="shared" si="146"/>
        <v/>
      </c>
      <c r="CP16" s="46" t="str">
        <f t="shared" si="146"/>
        <v/>
      </c>
      <c r="CQ16" s="46" t="str">
        <f t="shared" si="146"/>
        <v/>
      </c>
      <c r="CR16" s="46" t="str">
        <f t="shared" si="146"/>
        <v/>
      </c>
      <c r="CS16" s="46" t="str">
        <f t="shared" si="146"/>
        <v/>
      </c>
      <c r="CT16" s="46" t="str">
        <f t="shared" si="146"/>
        <v/>
      </c>
      <c r="CU16" s="46" t="str">
        <f t="shared" si="146"/>
        <v/>
      </c>
      <c r="CV16" s="46" t="str">
        <f t="shared" si="146"/>
        <v/>
      </c>
      <c r="CW16" s="46" t="str">
        <f t="shared" si="146"/>
        <v/>
      </c>
      <c r="CX16" s="46" t="str">
        <f t="shared" si="146"/>
        <v/>
      </c>
      <c r="CY16" s="46" t="str">
        <f t="shared" si="146"/>
        <v/>
      </c>
      <c r="CZ16" s="46" t="str">
        <f t="shared" si="146"/>
        <v/>
      </c>
      <c r="DA16" s="46" t="str">
        <f t="shared" si="146"/>
        <v/>
      </c>
      <c r="DB16" s="46" t="str">
        <f t="shared" si="146"/>
        <v/>
      </c>
      <c r="DC16" s="46" t="str">
        <f t="shared" si="146"/>
        <v/>
      </c>
      <c r="DD16" s="46" t="str">
        <f t="shared" si="146"/>
        <v/>
      </c>
      <c r="DE16" s="46" t="str">
        <f t="shared" si="146"/>
        <v/>
      </c>
      <c r="DF16" s="46" t="str">
        <f t="shared" si="146"/>
        <v/>
      </c>
      <c r="DG16" s="46" t="str">
        <f t="shared" si="146"/>
        <v/>
      </c>
      <c r="DH16" s="46" t="str">
        <f t="shared" ref="DH16:DW16" si="147">IF(ISNONTEXT($Z16),DG16+$Z16,"")</f>
        <v/>
      </c>
      <c r="DI16" s="46" t="str">
        <f t="shared" si="147"/>
        <v/>
      </c>
      <c r="DJ16" s="46" t="str">
        <f t="shared" si="147"/>
        <v/>
      </c>
      <c r="DK16" s="46" t="str">
        <f t="shared" si="147"/>
        <v/>
      </c>
      <c r="DL16" s="46" t="str">
        <f t="shared" si="147"/>
        <v/>
      </c>
      <c r="DM16" s="46" t="str">
        <f t="shared" si="147"/>
        <v/>
      </c>
      <c r="DN16" s="46" t="str">
        <f t="shared" si="147"/>
        <v/>
      </c>
      <c r="DO16" s="46" t="str">
        <f t="shared" si="147"/>
        <v/>
      </c>
      <c r="DP16" s="46" t="str">
        <f t="shared" si="147"/>
        <v/>
      </c>
      <c r="DQ16" s="46" t="str">
        <f t="shared" si="147"/>
        <v/>
      </c>
      <c r="DR16" s="46" t="str">
        <f t="shared" si="147"/>
        <v/>
      </c>
      <c r="DS16" s="46" t="str">
        <f t="shared" si="147"/>
        <v/>
      </c>
      <c r="DT16" s="46" t="str">
        <f t="shared" si="147"/>
        <v/>
      </c>
      <c r="DU16" s="46" t="str">
        <f t="shared" si="147"/>
        <v/>
      </c>
      <c r="DV16" s="46" t="str">
        <f t="shared" si="147"/>
        <v/>
      </c>
      <c r="DW16" s="46" t="str">
        <f t="shared" si="147"/>
        <v/>
      </c>
      <c r="DX16" s="146" t="e">
        <f t="shared" si="6"/>
        <v>#N/A</v>
      </c>
      <c r="DY16" s="146" t="e">
        <f t="shared" si="7"/>
        <v>#N/A</v>
      </c>
      <c r="DZ16" s="146" t="e">
        <f t="shared" si="8"/>
        <v>#N/A</v>
      </c>
      <c r="EA16" s="146" t="e">
        <f t="shared" si="9"/>
        <v>#N/A</v>
      </c>
      <c r="EB16" s="146" t="e">
        <f t="shared" si="10"/>
        <v>#N/A</v>
      </c>
      <c r="EC16" s="146" t="e">
        <f t="shared" si="11"/>
        <v>#N/A</v>
      </c>
      <c r="ED16" s="146" t="e">
        <f t="shared" si="12"/>
        <v>#N/A</v>
      </c>
      <c r="EE16" s="146" t="e">
        <f t="shared" si="13"/>
        <v>#N/A</v>
      </c>
      <c r="EF16" s="146" t="e">
        <f t="shared" si="14"/>
        <v>#N/A</v>
      </c>
      <c r="EG16" s="146" t="e">
        <f t="shared" si="15"/>
        <v>#N/A</v>
      </c>
      <c r="EH16" s="146" t="e">
        <f t="shared" si="16"/>
        <v>#N/A</v>
      </c>
      <c r="EI16" s="146" t="e">
        <f t="shared" si="17"/>
        <v>#N/A</v>
      </c>
      <c r="EJ16" s="146" t="e">
        <f t="shared" si="18"/>
        <v>#N/A</v>
      </c>
      <c r="EK16" s="146" t="e">
        <f t="shared" si="19"/>
        <v>#N/A</v>
      </c>
      <c r="EL16" s="146" t="e">
        <f t="shared" si="20"/>
        <v>#N/A</v>
      </c>
      <c r="EM16" s="146" t="e">
        <f t="shared" si="21"/>
        <v>#N/A</v>
      </c>
      <c r="EN16" s="146" t="e">
        <f t="shared" si="22"/>
        <v>#N/A</v>
      </c>
      <c r="EO16" s="146" t="e">
        <f t="shared" si="23"/>
        <v>#N/A</v>
      </c>
      <c r="EP16" s="146" t="e">
        <f t="shared" si="24"/>
        <v>#N/A</v>
      </c>
      <c r="EQ16" s="146" t="e">
        <f t="shared" si="25"/>
        <v>#N/A</v>
      </c>
      <c r="ER16" s="146" t="e">
        <f t="shared" si="26"/>
        <v>#N/A</v>
      </c>
      <c r="ES16" s="146" t="e">
        <f t="shared" si="27"/>
        <v>#N/A</v>
      </c>
      <c r="ET16" s="146" t="e">
        <f t="shared" si="28"/>
        <v>#N/A</v>
      </c>
      <c r="EU16" s="146" t="e">
        <f t="shared" si="29"/>
        <v>#N/A</v>
      </c>
      <c r="EV16" s="146" t="e">
        <f t="shared" si="30"/>
        <v>#N/A</v>
      </c>
      <c r="EW16" s="146" t="e">
        <f t="shared" si="31"/>
        <v>#N/A</v>
      </c>
      <c r="EX16" s="146" t="e">
        <f t="shared" si="32"/>
        <v>#N/A</v>
      </c>
      <c r="EY16" s="146" t="e">
        <f t="shared" si="33"/>
        <v>#N/A</v>
      </c>
      <c r="EZ16" s="146" t="e">
        <f t="shared" si="34"/>
        <v>#N/A</v>
      </c>
      <c r="FA16" s="146" t="e">
        <f t="shared" si="35"/>
        <v>#N/A</v>
      </c>
      <c r="FB16" s="146" t="e">
        <f t="shared" si="36"/>
        <v>#N/A</v>
      </c>
      <c r="FC16" s="146" t="e">
        <f t="shared" si="37"/>
        <v>#N/A</v>
      </c>
      <c r="FD16" s="146" t="e">
        <f t="shared" si="38"/>
        <v>#N/A</v>
      </c>
      <c r="FE16" s="146" t="e">
        <f t="shared" si="39"/>
        <v>#N/A</v>
      </c>
      <c r="FF16" s="146" t="e">
        <f t="shared" si="40"/>
        <v>#N/A</v>
      </c>
      <c r="FG16" s="146" t="e">
        <f t="shared" si="41"/>
        <v>#N/A</v>
      </c>
      <c r="FH16" s="146" t="e">
        <f t="shared" si="42"/>
        <v>#N/A</v>
      </c>
      <c r="FI16" s="146" t="e">
        <f t="shared" si="43"/>
        <v>#N/A</v>
      </c>
      <c r="FJ16" s="146" t="e">
        <f t="shared" si="44"/>
        <v>#N/A</v>
      </c>
      <c r="FK16" s="146" t="e">
        <f t="shared" si="45"/>
        <v>#N/A</v>
      </c>
      <c r="FL16" s="146" t="e">
        <f t="shared" si="46"/>
        <v>#N/A</v>
      </c>
      <c r="FM16" s="146" t="e">
        <f t="shared" si="47"/>
        <v>#N/A</v>
      </c>
      <c r="FN16" s="146" t="e">
        <f t="shared" si="48"/>
        <v>#N/A</v>
      </c>
      <c r="FO16" s="146" t="e">
        <f t="shared" si="49"/>
        <v>#N/A</v>
      </c>
      <c r="FP16" s="146" t="e">
        <f t="shared" si="50"/>
        <v>#N/A</v>
      </c>
      <c r="FQ16" s="146" t="e">
        <f t="shared" si="51"/>
        <v>#N/A</v>
      </c>
      <c r="FR16" s="146" t="e">
        <f t="shared" si="52"/>
        <v>#N/A</v>
      </c>
      <c r="FS16" s="146" t="e">
        <f t="shared" si="53"/>
        <v>#N/A</v>
      </c>
      <c r="FT16" s="146" t="e">
        <f t="shared" si="54"/>
        <v>#N/A</v>
      </c>
      <c r="FU16" s="146" t="e">
        <f t="shared" si="55"/>
        <v>#N/A</v>
      </c>
      <c r="FV16" s="146" t="e">
        <f t="shared" si="56"/>
        <v>#N/A</v>
      </c>
      <c r="FW16" s="146" t="e">
        <f t="shared" si="57"/>
        <v>#N/A</v>
      </c>
      <c r="FX16" s="146" t="e">
        <f t="shared" si="58"/>
        <v>#N/A</v>
      </c>
      <c r="FY16" s="146" t="e">
        <f t="shared" si="59"/>
        <v>#N/A</v>
      </c>
      <c r="FZ16" s="146" t="e">
        <f t="shared" si="60"/>
        <v>#N/A</v>
      </c>
      <c r="GA16" s="146" t="e">
        <f t="shared" si="61"/>
        <v>#N/A</v>
      </c>
      <c r="GB16" s="146" t="e">
        <f t="shared" si="62"/>
        <v>#N/A</v>
      </c>
      <c r="GC16" s="146" t="e">
        <f t="shared" si="63"/>
        <v>#N/A</v>
      </c>
      <c r="GD16" s="146" t="e">
        <f t="shared" si="64"/>
        <v>#N/A</v>
      </c>
      <c r="GE16" s="146" t="e">
        <f t="shared" si="65"/>
        <v>#N/A</v>
      </c>
      <c r="GF16" s="146" t="e">
        <f t="shared" si="66"/>
        <v>#N/A</v>
      </c>
      <c r="GG16" s="146" t="e">
        <f t="shared" si="67"/>
        <v>#N/A</v>
      </c>
      <c r="GH16" s="146" t="e">
        <f t="shared" si="68"/>
        <v>#N/A</v>
      </c>
      <c r="GI16" s="146" t="e">
        <f t="shared" si="69"/>
        <v>#N/A</v>
      </c>
      <c r="GJ16" s="146" t="e">
        <f t="shared" si="70"/>
        <v>#N/A</v>
      </c>
      <c r="GK16" s="146" t="e">
        <f t="shared" si="71"/>
        <v>#N/A</v>
      </c>
      <c r="GL16" s="146" t="e">
        <f t="shared" si="72"/>
        <v>#N/A</v>
      </c>
      <c r="GM16" s="146" t="e">
        <f t="shared" si="73"/>
        <v>#N/A</v>
      </c>
      <c r="GN16" s="146" t="e">
        <f t="shared" si="74"/>
        <v>#N/A</v>
      </c>
      <c r="GO16" s="146" t="e">
        <f t="shared" si="75"/>
        <v>#N/A</v>
      </c>
      <c r="GP16" s="146" t="e">
        <f t="shared" si="76"/>
        <v>#N/A</v>
      </c>
      <c r="GQ16" s="146" t="e">
        <f t="shared" si="77"/>
        <v>#N/A</v>
      </c>
      <c r="GR16" s="146" t="e">
        <f t="shared" si="78"/>
        <v>#N/A</v>
      </c>
      <c r="GS16" s="146" t="e">
        <f t="shared" si="79"/>
        <v>#N/A</v>
      </c>
      <c r="GT16" s="146" t="e">
        <f t="shared" si="80"/>
        <v>#N/A</v>
      </c>
      <c r="GU16" s="146" t="e">
        <f t="shared" si="81"/>
        <v>#N/A</v>
      </c>
      <c r="GV16" s="146" t="e">
        <f t="shared" si="82"/>
        <v>#N/A</v>
      </c>
      <c r="GW16" s="146" t="e">
        <f t="shared" si="83"/>
        <v>#N/A</v>
      </c>
      <c r="GX16" s="146" t="e">
        <f t="shared" si="84"/>
        <v>#N/A</v>
      </c>
      <c r="GY16" s="146" t="e">
        <f t="shared" si="85"/>
        <v>#N/A</v>
      </c>
      <c r="GZ16" s="146" t="e">
        <f t="shared" si="86"/>
        <v>#N/A</v>
      </c>
      <c r="HA16" s="146" t="e">
        <f t="shared" si="87"/>
        <v>#N/A</v>
      </c>
      <c r="HB16" s="146" t="e">
        <f t="shared" si="88"/>
        <v>#N/A</v>
      </c>
      <c r="HC16" s="146" t="e">
        <f t="shared" si="89"/>
        <v>#N/A</v>
      </c>
      <c r="HD16" s="146" t="e">
        <f t="shared" si="90"/>
        <v>#N/A</v>
      </c>
      <c r="HE16" s="146" t="e">
        <f t="shared" si="91"/>
        <v>#N/A</v>
      </c>
      <c r="HF16" s="146" t="e">
        <f t="shared" si="92"/>
        <v>#N/A</v>
      </c>
      <c r="HG16" s="146" t="e">
        <f t="shared" si="93"/>
        <v>#N/A</v>
      </c>
      <c r="HH16" s="146" t="e">
        <f t="shared" si="94"/>
        <v>#N/A</v>
      </c>
      <c r="HI16" s="146" t="e">
        <f t="shared" si="95"/>
        <v>#N/A</v>
      </c>
      <c r="HJ16" s="146" t="e">
        <f t="shared" si="96"/>
        <v>#N/A</v>
      </c>
      <c r="HK16" s="146" t="e">
        <f t="shared" si="97"/>
        <v>#N/A</v>
      </c>
      <c r="HL16" s="146" t="e">
        <f t="shared" si="98"/>
        <v>#N/A</v>
      </c>
      <c r="HM16" s="146" t="e">
        <f t="shared" si="99"/>
        <v>#N/A</v>
      </c>
      <c r="HN16" s="146" t="e">
        <f t="shared" si="100"/>
        <v>#N/A</v>
      </c>
      <c r="HO16" s="146" t="e">
        <f t="shared" si="101"/>
        <v>#N/A</v>
      </c>
      <c r="HP16" s="146" t="e">
        <f t="shared" si="102"/>
        <v>#N/A</v>
      </c>
      <c r="HQ16" s="146" t="e">
        <f t="shared" si="103"/>
        <v>#N/A</v>
      </c>
      <c r="HR16" s="146" t="e">
        <f t="shared" si="104"/>
        <v>#N/A</v>
      </c>
      <c r="HS16" s="146" t="e">
        <f t="shared" si="105"/>
        <v>#N/A</v>
      </c>
      <c r="HT16" s="146" t="e">
        <f t="shared" si="106"/>
        <v>#N/A</v>
      </c>
    </row>
    <row r="17" spans="1:228" hidden="1" x14ac:dyDescent="0.45">
      <c r="A17" s="4">
        <v>14</v>
      </c>
      <c r="B17" s="95"/>
      <c r="C17" s="103"/>
      <c r="D17" s="108" t="str">
        <f t="shared" si="107"/>
        <v/>
      </c>
      <c r="E17" s="81"/>
      <c r="F17" s="108" t="str">
        <f t="shared" si="108"/>
        <v/>
      </c>
      <c r="G17" s="103"/>
      <c r="H17" s="96"/>
      <c r="I17" s="32" t="str">
        <f t="shared" si="0"/>
        <v/>
      </c>
      <c r="J17" s="32" t="str">
        <f t="shared" si="1"/>
        <v/>
      </c>
      <c r="K17" s="65" t="str">
        <f t="shared" si="109"/>
        <v/>
      </c>
      <c r="L17" s="21"/>
      <c r="M17" s="53"/>
      <c r="N17" s="237"/>
      <c r="O17" s="66" t="str">
        <f>IF(AND(D17&gt;0,E17&gt;0,F17&gt;0),IF(ISBLANK(N17),IF(ISBLANK(L17),"",(F17-D17)*VLOOKUP(L17,VLookups!$A$4:$B$13,2,FALSE)),N17),"")</f>
        <v/>
      </c>
      <c r="P17" s="67" t="str">
        <f t="shared" si="2"/>
        <v/>
      </c>
      <c r="Q17" s="81"/>
      <c r="R17" s="230" t="str">
        <f>IF(AND(Q17&gt;0,E17&gt;0,NOT(O17="")),ABS(VLOOKUP($Q$1,VLookups!$A$27:$B$28,2,FALSE)-_xlfn.NORM.DIST(Q17,K17,O17,TRUE)),"")</f>
        <v/>
      </c>
      <c r="S17" s="80" t="str">
        <f>IF(AND($D17&gt;0,$E17&gt;0,$F17&gt;0,NOT(ISBLANK($L17))),_xlfn.NORM.INV(ABS(VLOOKUP($Q$1,VLookups!$A$27:$B$28,2,FALSE)-S$3),$K17,$O17),"")</f>
        <v/>
      </c>
      <c r="T17" s="79" t="str">
        <f>IF(AND($D17&gt;0,$E17&gt;0,$F17&gt;0,NOT(ISBLANK($L17))),_xlfn.NORM.INV(ABS(VLOOKUP($Q$1,VLookups!$A$27:$B$28,2,FALSE)-T$3),$K17,$O17),"")</f>
        <v/>
      </c>
      <c r="U17" s="80" t="str">
        <f>IF(AND($D17&gt;0,$E17&gt;0,$F17&gt;0,NOT(ISBLANK($L17))),_xlfn.NORM.INV(ABS(VLOOKUP($Q$1,VLookups!$A$27:$B$28,2,FALSE)-U$3),$K17,$O17),"")</f>
        <v/>
      </c>
      <c r="V17" s="79" t="str">
        <f>IF(AND($D17&gt;0,$E17&gt;0,$F17&gt;0,NOT(ISBLANK($L17))),_xlfn.NORM.INV(ABS(VLOOKUP($Q$1,VLookups!$A$27:$B$28,2,FALSE)-V$3),$K17,$O17),"")</f>
        <v/>
      </c>
      <c r="W17" s="80" t="str">
        <f>IF(AND($D17&gt;0,$E17&gt;0,$F17&gt;0,NOT(ISBLANK($L17))),_xlfn.NORM.INV(ABS(VLOOKUP($Q$1,VLookups!$A$27:$B$28,2,FALSE)-W$3),$K17,$O17),"")</f>
        <v/>
      </c>
      <c r="X17" s="79" t="str">
        <f>IF(AND($D17&gt;0,$E17&gt;0,$F17&gt;0,NOT(ISBLANK($L17))),_xlfn.NORM.INV(ABS(VLOOKUP($Q$1,VLookups!$A$27:$B$28,2,FALSE)-X$3),$K17,$O17),"")</f>
        <v/>
      </c>
      <c r="Y17" s="5"/>
      <c r="Z17" s="145" t="str">
        <f t="shared" si="110"/>
        <v/>
      </c>
      <c r="AA17" s="46" t="str">
        <f t="shared" ref="AA17:AT17" si="148">IF(ISNONTEXT($Z17),AB17-$Z17,"")</f>
        <v/>
      </c>
      <c r="AB17" s="46" t="str">
        <f t="shared" si="148"/>
        <v/>
      </c>
      <c r="AC17" s="46" t="str">
        <f t="shared" si="148"/>
        <v/>
      </c>
      <c r="AD17" s="46" t="str">
        <f t="shared" si="148"/>
        <v/>
      </c>
      <c r="AE17" s="46" t="str">
        <f t="shared" si="148"/>
        <v/>
      </c>
      <c r="AF17" s="46" t="str">
        <f t="shared" si="148"/>
        <v/>
      </c>
      <c r="AG17" s="46" t="str">
        <f t="shared" si="148"/>
        <v/>
      </c>
      <c r="AH17" s="46" t="str">
        <f t="shared" si="148"/>
        <v/>
      </c>
      <c r="AI17" s="46" t="str">
        <f t="shared" si="148"/>
        <v/>
      </c>
      <c r="AJ17" s="46" t="str">
        <f t="shared" si="148"/>
        <v/>
      </c>
      <c r="AK17" s="46" t="str">
        <f t="shared" si="148"/>
        <v/>
      </c>
      <c r="AL17" s="46" t="str">
        <f t="shared" si="148"/>
        <v/>
      </c>
      <c r="AM17" s="46" t="str">
        <f t="shared" si="148"/>
        <v/>
      </c>
      <c r="AN17" s="46" t="str">
        <f t="shared" si="148"/>
        <v/>
      </c>
      <c r="AO17" s="46" t="str">
        <f t="shared" si="148"/>
        <v/>
      </c>
      <c r="AP17" s="46" t="str">
        <f t="shared" si="148"/>
        <v/>
      </c>
      <c r="AQ17" s="46" t="str">
        <f t="shared" si="148"/>
        <v/>
      </c>
      <c r="AR17" s="46" t="str">
        <f t="shared" si="148"/>
        <v/>
      </c>
      <c r="AS17" s="46" t="str">
        <f t="shared" si="148"/>
        <v/>
      </c>
      <c r="AT17" s="46" t="str">
        <f t="shared" si="148"/>
        <v/>
      </c>
      <c r="AU17" s="46" t="str">
        <f t="shared" si="112"/>
        <v/>
      </c>
      <c r="AV17" s="46" t="str">
        <f t="shared" ref="AV17:DG17" si="149">IF(ISNONTEXT($Z17),AU17+$Z17,"")</f>
        <v/>
      </c>
      <c r="AW17" s="46" t="str">
        <f t="shared" si="149"/>
        <v/>
      </c>
      <c r="AX17" s="46" t="str">
        <f t="shared" si="149"/>
        <v/>
      </c>
      <c r="AY17" s="46" t="str">
        <f t="shared" si="149"/>
        <v/>
      </c>
      <c r="AZ17" s="46" t="str">
        <f t="shared" si="149"/>
        <v/>
      </c>
      <c r="BA17" s="46" t="str">
        <f t="shared" si="149"/>
        <v/>
      </c>
      <c r="BB17" s="46" t="str">
        <f t="shared" si="149"/>
        <v/>
      </c>
      <c r="BC17" s="46" t="str">
        <f t="shared" si="149"/>
        <v/>
      </c>
      <c r="BD17" s="46" t="str">
        <f t="shared" si="149"/>
        <v/>
      </c>
      <c r="BE17" s="46" t="str">
        <f t="shared" si="149"/>
        <v/>
      </c>
      <c r="BF17" s="46" t="str">
        <f t="shared" si="149"/>
        <v/>
      </c>
      <c r="BG17" s="46" t="str">
        <f t="shared" si="149"/>
        <v/>
      </c>
      <c r="BH17" s="46" t="str">
        <f t="shared" si="149"/>
        <v/>
      </c>
      <c r="BI17" s="46" t="str">
        <f t="shared" si="149"/>
        <v/>
      </c>
      <c r="BJ17" s="46" t="str">
        <f t="shared" si="149"/>
        <v/>
      </c>
      <c r="BK17" s="46" t="str">
        <f t="shared" si="149"/>
        <v/>
      </c>
      <c r="BL17" s="46" t="str">
        <f t="shared" si="149"/>
        <v/>
      </c>
      <c r="BM17" s="46" t="str">
        <f t="shared" si="149"/>
        <v/>
      </c>
      <c r="BN17" s="46" t="str">
        <f t="shared" si="149"/>
        <v/>
      </c>
      <c r="BO17" s="46" t="str">
        <f t="shared" si="149"/>
        <v/>
      </c>
      <c r="BP17" s="46" t="str">
        <f t="shared" si="149"/>
        <v/>
      </c>
      <c r="BQ17" s="46" t="str">
        <f t="shared" si="149"/>
        <v/>
      </c>
      <c r="BR17" s="46" t="str">
        <f t="shared" si="149"/>
        <v/>
      </c>
      <c r="BS17" s="46" t="str">
        <f t="shared" si="149"/>
        <v/>
      </c>
      <c r="BT17" s="46" t="str">
        <f t="shared" si="149"/>
        <v/>
      </c>
      <c r="BU17" s="46" t="str">
        <f t="shared" si="149"/>
        <v/>
      </c>
      <c r="BV17" s="46" t="str">
        <f t="shared" si="149"/>
        <v/>
      </c>
      <c r="BW17" s="46" t="str">
        <f t="shared" si="149"/>
        <v/>
      </c>
      <c r="BX17" s="46" t="str">
        <f t="shared" si="149"/>
        <v/>
      </c>
      <c r="BY17" s="46" t="str">
        <f t="shared" si="149"/>
        <v/>
      </c>
      <c r="BZ17" s="46" t="str">
        <f t="shared" si="149"/>
        <v/>
      </c>
      <c r="CA17" s="46" t="str">
        <f t="shared" si="149"/>
        <v/>
      </c>
      <c r="CB17" s="46" t="str">
        <f t="shared" si="149"/>
        <v/>
      </c>
      <c r="CC17" s="46" t="str">
        <f t="shared" si="149"/>
        <v/>
      </c>
      <c r="CD17" s="46" t="str">
        <f t="shared" si="149"/>
        <v/>
      </c>
      <c r="CE17" s="46" t="str">
        <f t="shared" si="149"/>
        <v/>
      </c>
      <c r="CF17" s="46" t="str">
        <f t="shared" si="149"/>
        <v/>
      </c>
      <c r="CG17" s="46" t="str">
        <f t="shared" si="149"/>
        <v/>
      </c>
      <c r="CH17" s="46" t="str">
        <f t="shared" si="149"/>
        <v/>
      </c>
      <c r="CI17" s="46" t="str">
        <f t="shared" si="149"/>
        <v/>
      </c>
      <c r="CJ17" s="46" t="str">
        <f t="shared" si="149"/>
        <v/>
      </c>
      <c r="CK17" s="46" t="str">
        <f t="shared" si="149"/>
        <v/>
      </c>
      <c r="CL17" s="46" t="str">
        <f t="shared" si="149"/>
        <v/>
      </c>
      <c r="CM17" s="46" t="str">
        <f t="shared" si="149"/>
        <v/>
      </c>
      <c r="CN17" s="46" t="str">
        <f t="shared" si="149"/>
        <v/>
      </c>
      <c r="CO17" s="46" t="str">
        <f t="shared" si="149"/>
        <v/>
      </c>
      <c r="CP17" s="46" t="str">
        <f t="shared" si="149"/>
        <v/>
      </c>
      <c r="CQ17" s="46" t="str">
        <f t="shared" si="149"/>
        <v/>
      </c>
      <c r="CR17" s="46" t="str">
        <f t="shared" si="149"/>
        <v/>
      </c>
      <c r="CS17" s="46" t="str">
        <f t="shared" si="149"/>
        <v/>
      </c>
      <c r="CT17" s="46" t="str">
        <f t="shared" si="149"/>
        <v/>
      </c>
      <c r="CU17" s="46" t="str">
        <f t="shared" si="149"/>
        <v/>
      </c>
      <c r="CV17" s="46" t="str">
        <f t="shared" si="149"/>
        <v/>
      </c>
      <c r="CW17" s="46" t="str">
        <f t="shared" si="149"/>
        <v/>
      </c>
      <c r="CX17" s="46" t="str">
        <f t="shared" si="149"/>
        <v/>
      </c>
      <c r="CY17" s="46" t="str">
        <f t="shared" si="149"/>
        <v/>
      </c>
      <c r="CZ17" s="46" t="str">
        <f t="shared" si="149"/>
        <v/>
      </c>
      <c r="DA17" s="46" t="str">
        <f t="shared" si="149"/>
        <v/>
      </c>
      <c r="DB17" s="46" t="str">
        <f t="shared" si="149"/>
        <v/>
      </c>
      <c r="DC17" s="46" t="str">
        <f t="shared" si="149"/>
        <v/>
      </c>
      <c r="DD17" s="46" t="str">
        <f t="shared" si="149"/>
        <v/>
      </c>
      <c r="DE17" s="46" t="str">
        <f t="shared" si="149"/>
        <v/>
      </c>
      <c r="DF17" s="46" t="str">
        <f t="shared" si="149"/>
        <v/>
      </c>
      <c r="DG17" s="46" t="str">
        <f t="shared" si="149"/>
        <v/>
      </c>
      <c r="DH17" s="46" t="str">
        <f t="shared" ref="DH17:DW17" si="150">IF(ISNONTEXT($Z17),DG17+$Z17,"")</f>
        <v/>
      </c>
      <c r="DI17" s="46" t="str">
        <f t="shared" si="150"/>
        <v/>
      </c>
      <c r="DJ17" s="46" t="str">
        <f t="shared" si="150"/>
        <v/>
      </c>
      <c r="DK17" s="46" t="str">
        <f t="shared" si="150"/>
        <v/>
      </c>
      <c r="DL17" s="46" t="str">
        <f t="shared" si="150"/>
        <v/>
      </c>
      <c r="DM17" s="46" t="str">
        <f t="shared" si="150"/>
        <v/>
      </c>
      <c r="DN17" s="46" t="str">
        <f t="shared" si="150"/>
        <v/>
      </c>
      <c r="DO17" s="46" t="str">
        <f t="shared" si="150"/>
        <v/>
      </c>
      <c r="DP17" s="46" t="str">
        <f t="shared" si="150"/>
        <v/>
      </c>
      <c r="DQ17" s="46" t="str">
        <f t="shared" si="150"/>
        <v/>
      </c>
      <c r="DR17" s="46" t="str">
        <f t="shared" si="150"/>
        <v/>
      </c>
      <c r="DS17" s="46" t="str">
        <f t="shared" si="150"/>
        <v/>
      </c>
      <c r="DT17" s="46" t="str">
        <f t="shared" si="150"/>
        <v/>
      </c>
      <c r="DU17" s="46" t="str">
        <f t="shared" si="150"/>
        <v/>
      </c>
      <c r="DV17" s="46" t="str">
        <f t="shared" si="150"/>
        <v/>
      </c>
      <c r="DW17" s="46" t="str">
        <f t="shared" si="150"/>
        <v/>
      </c>
      <c r="DX17" s="146" t="e">
        <f t="shared" si="6"/>
        <v>#N/A</v>
      </c>
      <c r="DY17" s="146" t="e">
        <f t="shared" si="7"/>
        <v>#N/A</v>
      </c>
      <c r="DZ17" s="146" t="e">
        <f t="shared" si="8"/>
        <v>#N/A</v>
      </c>
      <c r="EA17" s="146" t="e">
        <f t="shared" si="9"/>
        <v>#N/A</v>
      </c>
      <c r="EB17" s="146" t="e">
        <f t="shared" si="10"/>
        <v>#N/A</v>
      </c>
      <c r="EC17" s="146" t="e">
        <f t="shared" si="11"/>
        <v>#N/A</v>
      </c>
      <c r="ED17" s="146" t="e">
        <f t="shared" si="12"/>
        <v>#N/A</v>
      </c>
      <c r="EE17" s="146" t="e">
        <f t="shared" si="13"/>
        <v>#N/A</v>
      </c>
      <c r="EF17" s="146" t="e">
        <f t="shared" si="14"/>
        <v>#N/A</v>
      </c>
      <c r="EG17" s="146" t="e">
        <f t="shared" si="15"/>
        <v>#N/A</v>
      </c>
      <c r="EH17" s="146" t="e">
        <f t="shared" si="16"/>
        <v>#N/A</v>
      </c>
      <c r="EI17" s="146" t="e">
        <f t="shared" si="17"/>
        <v>#N/A</v>
      </c>
      <c r="EJ17" s="146" t="e">
        <f t="shared" si="18"/>
        <v>#N/A</v>
      </c>
      <c r="EK17" s="146" t="e">
        <f t="shared" si="19"/>
        <v>#N/A</v>
      </c>
      <c r="EL17" s="146" t="e">
        <f t="shared" si="20"/>
        <v>#N/A</v>
      </c>
      <c r="EM17" s="146" t="e">
        <f t="shared" si="21"/>
        <v>#N/A</v>
      </c>
      <c r="EN17" s="146" t="e">
        <f t="shared" si="22"/>
        <v>#N/A</v>
      </c>
      <c r="EO17" s="146" t="e">
        <f t="shared" si="23"/>
        <v>#N/A</v>
      </c>
      <c r="EP17" s="146" t="e">
        <f t="shared" si="24"/>
        <v>#N/A</v>
      </c>
      <c r="EQ17" s="146" t="e">
        <f t="shared" si="25"/>
        <v>#N/A</v>
      </c>
      <c r="ER17" s="146" t="e">
        <f t="shared" si="26"/>
        <v>#N/A</v>
      </c>
      <c r="ES17" s="146" t="e">
        <f t="shared" si="27"/>
        <v>#N/A</v>
      </c>
      <c r="ET17" s="146" t="e">
        <f t="shared" si="28"/>
        <v>#N/A</v>
      </c>
      <c r="EU17" s="146" t="e">
        <f t="shared" si="29"/>
        <v>#N/A</v>
      </c>
      <c r="EV17" s="146" t="e">
        <f t="shared" si="30"/>
        <v>#N/A</v>
      </c>
      <c r="EW17" s="146" t="e">
        <f t="shared" si="31"/>
        <v>#N/A</v>
      </c>
      <c r="EX17" s="146" t="e">
        <f t="shared" si="32"/>
        <v>#N/A</v>
      </c>
      <c r="EY17" s="146" t="e">
        <f t="shared" si="33"/>
        <v>#N/A</v>
      </c>
      <c r="EZ17" s="146" t="e">
        <f t="shared" si="34"/>
        <v>#N/A</v>
      </c>
      <c r="FA17" s="146" t="e">
        <f t="shared" si="35"/>
        <v>#N/A</v>
      </c>
      <c r="FB17" s="146" t="e">
        <f t="shared" si="36"/>
        <v>#N/A</v>
      </c>
      <c r="FC17" s="146" t="e">
        <f t="shared" si="37"/>
        <v>#N/A</v>
      </c>
      <c r="FD17" s="146" t="e">
        <f t="shared" si="38"/>
        <v>#N/A</v>
      </c>
      <c r="FE17" s="146" t="e">
        <f t="shared" si="39"/>
        <v>#N/A</v>
      </c>
      <c r="FF17" s="146" t="e">
        <f t="shared" si="40"/>
        <v>#N/A</v>
      </c>
      <c r="FG17" s="146" t="e">
        <f t="shared" si="41"/>
        <v>#N/A</v>
      </c>
      <c r="FH17" s="146" t="e">
        <f t="shared" si="42"/>
        <v>#N/A</v>
      </c>
      <c r="FI17" s="146" t="e">
        <f t="shared" si="43"/>
        <v>#N/A</v>
      </c>
      <c r="FJ17" s="146" t="e">
        <f t="shared" si="44"/>
        <v>#N/A</v>
      </c>
      <c r="FK17" s="146" t="e">
        <f t="shared" si="45"/>
        <v>#N/A</v>
      </c>
      <c r="FL17" s="146" t="e">
        <f t="shared" si="46"/>
        <v>#N/A</v>
      </c>
      <c r="FM17" s="146" t="e">
        <f t="shared" si="47"/>
        <v>#N/A</v>
      </c>
      <c r="FN17" s="146" t="e">
        <f t="shared" si="48"/>
        <v>#N/A</v>
      </c>
      <c r="FO17" s="146" t="e">
        <f t="shared" si="49"/>
        <v>#N/A</v>
      </c>
      <c r="FP17" s="146" t="e">
        <f t="shared" si="50"/>
        <v>#N/A</v>
      </c>
      <c r="FQ17" s="146" t="e">
        <f t="shared" si="51"/>
        <v>#N/A</v>
      </c>
      <c r="FR17" s="146" t="e">
        <f t="shared" si="52"/>
        <v>#N/A</v>
      </c>
      <c r="FS17" s="146" t="e">
        <f t="shared" si="53"/>
        <v>#N/A</v>
      </c>
      <c r="FT17" s="146" t="e">
        <f t="shared" si="54"/>
        <v>#N/A</v>
      </c>
      <c r="FU17" s="146" t="e">
        <f t="shared" si="55"/>
        <v>#N/A</v>
      </c>
      <c r="FV17" s="146" t="e">
        <f t="shared" si="56"/>
        <v>#N/A</v>
      </c>
      <c r="FW17" s="146" t="e">
        <f t="shared" si="57"/>
        <v>#N/A</v>
      </c>
      <c r="FX17" s="146" t="e">
        <f t="shared" si="58"/>
        <v>#N/A</v>
      </c>
      <c r="FY17" s="146" t="e">
        <f t="shared" si="59"/>
        <v>#N/A</v>
      </c>
      <c r="FZ17" s="146" t="e">
        <f t="shared" si="60"/>
        <v>#N/A</v>
      </c>
      <c r="GA17" s="146" t="e">
        <f t="shared" si="61"/>
        <v>#N/A</v>
      </c>
      <c r="GB17" s="146" t="e">
        <f t="shared" si="62"/>
        <v>#N/A</v>
      </c>
      <c r="GC17" s="146" t="e">
        <f t="shared" si="63"/>
        <v>#N/A</v>
      </c>
      <c r="GD17" s="146" t="e">
        <f t="shared" si="64"/>
        <v>#N/A</v>
      </c>
      <c r="GE17" s="146" t="e">
        <f t="shared" si="65"/>
        <v>#N/A</v>
      </c>
      <c r="GF17" s="146" t="e">
        <f t="shared" si="66"/>
        <v>#N/A</v>
      </c>
      <c r="GG17" s="146" t="e">
        <f t="shared" si="67"/>
        <v>#N/A</v>
      </c>
      <c r="GH17" s="146" t="e">
        <f t="shared" si="68"/>
        <v>#N/A</v>
      </c>
      <c r="GI17" s="146" t="e">
        <f t="shared" si="69"/>
        <v>#N/A</v>
      </c>
      <c r="GJ17" s="146" t="e">
        <f t="shared" si="70"/>
        <v>#N/A</v>
      </c>
      <c r="GK17" s="146" t="e">
        <f t="shared" si="71"/>
        <v>#N/A</v>
      </c>
      <c r="GL17" s="146" t="e">
        <f t="shared" si="72"/>
        <v>#N/A</v>
      </c>
      <c r="GM17" s="146" t="e">
        <f t="shared" si="73"/>
        <v>#N/A</v>
      </c>
      <c r="GN17" s="146" t="e">
        <f t="shared" si="74"/>
        <v>#N/A</v>
      </c>
      <c r="GO17" s="146" t="e">
        <f t="shared" si="75"/>
        <v>#N/A</v>
      </c>
      <c r="GP17" s="146" t="e">
        <f t="shared" si="76"/>
        <v>#N/A</v>
      </c>
      <c r="GQ17" s="146" t="e">
        <f t="shared" si="77"/>
        <v>#N/A</v>
      </c>
      <c r="GR17" s="146" t="e">
        <f t="shared" si="78"/>
        <v>#N/A</v>
      </c>
      <c r="GS17" s="146" t="e">
        <f t="shared" si="79"/>
        <v>#N/A</v>
      </c>
      <c r="GT17" s="146" t="e">
        <f t="shared" si="80"/>
        <v>#N/A</v>
      </c>
      <c r="GU17" s="146" t="e">
        <f t="shared" si="81"/>
        <v>#N/A</v>
      </c>
      <c r="GV17" s="146" t="e">
        <f t="shared" si="82"/>
        <v>#N/A</v>
      </c>
      <c r="GW17" s="146" t="e">
        <f t="shared" si="83"/>
        <v>#N/A</v>
      </c>
      <c r="GX17" s="146" t="e">
        <f t="shared" si="84"/>
        <v>#N/A</v>
      </c>
      <c r="GY17" s="146" t="e">
        <f t="shared" si="85"/>
        <v>#N/A</v>
      </c>
      <c r="GZ17" s="146" t="e">
        <f t="shared" si="86"/>
        <v>#N/A</v>
      </c>
      <c r="HA17" s="146" t="e">
        <f t="shared" si="87"/>
        <v>#N/A</v>
      </c>
      <c r="HB17" s="146" t="e">
        <f t="shared" si="88"/>
        <v>#N/A</v>
      </c>
      <c r="HC17" s="146" t="e">
        <f t="shared" si="89"/>
        <v>#N/A</v>
      </c>
      <c r="HD17" s="146" t="e">
        <f t="shared" si="90"/>
        <v>#N/A</v>
      </c>
      <c r="HE17" s="146" t="e">
        <f t="shared" si="91"/>
        <v>#N/A</v>
      </c>
      <c r="HF17" s="146" t="e">
        <f t="shared" si="92"/>
        <v>#N/A</v>
      </c>
      <c r="HG17" s="146" t="e">
        <f t="shared" si="93"/>
        <v>#N/A</v>
      </c>
      <c r="HH17" s="146" t="e">
        <f t="shared" si="94"/>
        <v>#N/A</v>
      </c>
      <c r="HI17" s="146" t="e">
        <f t="shared" si="95"/>
        <v>#N/A</v>
      </c>
      <c r="HJ17" s="146" t="e">
        <f t="shared" si="96"/>
        <v>#N/A</v>
      </c>
      <c r="HK17" s="146" t="e">
        <f t="shared" si="97"/>
        <v>#N/A</v>
      </c>
      <c r="HL17" s="146" t="e">
        <f t="shared" si="98"/>
        <v>#N/A</v>
      </c>
      <c r="HM17" s="146" t="e">
        <f t="shared" si="99"/>
        <v>#N/A</v>
      </c>
      <c r="HN17" s="146" t="e">
        <f t="shared" si="100"/>
        <v>#N/A</v>
      </c>
      <c r="HO17" s="146" t="e">
        <f t="shared" si="101"/>
        <v>#N/A</v>
      </c>
      <c r="HP17" s="146" t="e">
        <f t="shared" si="102"/>
        <v>#N/A</v>
      </c>
      <c r="HQ17" s="146" t="e">
        <f t="shared" si="103"/>
        <v>#N/A</v>
      </c>
      <c r="HR17" s="146" t="e">
        <f t="shared" si="104"/>
        <v>#N/A</v>
      </c>
      <c r="HS17" s="146" t="e">
        <f t="shared" si="105"/>
        <v>#N/A</v>
      </c>
      <c r="HT17" s="146" t="e">
        <f t="shared" si="106"/>
        <v>#N/A</v>
      </c>
    </row>
    <row r="18" spans="1:228" hidden="1" x14ac:dyDescent="0.45">
      <c r="A18" s="4">
        <v>15</v>
      </c>
      <c r="B18" s="95"/>
      <c r="C18" s="103"/>
      <c r="D18" s="108" t="str">
        <f t="shared" si="107"/>
        <v/>
      </c>
      <c r="E18" s="81"/>
      <c r="F18" s="108" t="str">
        <f t="shared" si="108"/>
        <v/>
      </c>
      <c r="G18" s="103"/>
      <c r="H18" s="96"/>
      <c r="I18" s="32" t="str">
        <f t="shared" si="0"/>
        <v/>
      </c>
      <c r="J18" s="32" t="str">
        <f t="shared" si="1"/>
        <v/>
      </c>
      <c r="K18" s="65" t="str">
        <f t="shared" si="109"/>
        <v/>
      </c>
      <c r="L18" s="21"/>
      <c r="M18" s="53"/>
      <c r="N18" s="237"/>
      <c r="O18" s="66" t="str">
        <f>IF(AND(D18&gt;0,E18&gt;0,F18&gt;0),IF(ISBLANK(N18),IF(ISBLANK(L18),"",(F18-D18)*VLOOKUP(L18,VLookups!$A$4:$B$13,2,FALSE)),N18),"")</f>
        <v/>
      </c>
      <c r="P18" s="67" t="str">
        <f t="shared" si="2"/>
        <v/>
      </c>
      <c r="Q18" s="81"/>
      <c r="R18" s="230" t="str">
        <f>IF(AND(Q18&gt;0,E18&gt;0,NOT(O18="")),ABS(VLOOKUP($Q$1,VLookups!$A$27:$B$28,2,FALSE)-_xlfn.NORM.DIST(Q18,K18,O18,TRUE)),"")</f>
        <v/>
      </c>
      <c r="S18" s="80" t="str">
        <f>IF(AND($D18&gt;0,$E18&gt;0,$F18&gt;0,NOT(ISBLANK($L18))),_xlfn.NORM.INV(ABS(VLOOKUP($Q$1,VLookups!$A$27:$B$28,2,FALSE)-S$3),$K18,$O18),"")</f>
        <v/>
      </c>
      <c r="T18" s="79" t="str">
        <f>IF(AND($D18&gt;0,$E18&gt;0,$F18&gt;0,NOT(ISBLANK($L18))),_xlfn.NORM.INV(ABS(VLOOKUP($Q$1,VLookups!$A$27:$B$28,2,FALSE)-T$3),$K18,$O18),"")</f>
        <v/>
      </c>
      <c r="U18" s="80" t="str">
        <f>IF(AND($D18&gt;0,$E18&gt;0,$F18&gt;0,NOT(ISBLANK($L18))),_xlfn.NORM.INV(ABS(VLOOKUP($Q$1,VLookups!$A$27:$B$28,2,FALSE)-U$3),$K18,$O18),"")</f>
        <v/>
      </c>
      <c r="V18" s="79" t="str">
        <f>IF(AND($D18&gt;0,$E18&gt;0,$F18&gt;0,NOT(ISBLANK($L18))),_xlfn.NORM.INV(ABS(VLOOKUP($Q$1,VLookups!$A$27:$B$28,2,FALSE)-V$3),$K18,$O18),"")</f>
        <v/>
      </c>
      <c r="W18" s="80" t="str">
        <f>IF(AND($D18&gt;0,$E18&gt;0,$F18&gt;0,NOT(ISBLANK($L18))),_xlfn.NORM.INV(ABS(VLOOKUP($Q$1,VLookups!$A$27:$B$28,2,FALSE)-W$3),$K18,$O18),"")</f>
        <v/>
      </c>
      <c r="X18" s="79" t="str">
        <f>IF(AND($D18&gt;0,$E18&gt;0,$F18&gt;0,NOT(ISBLANK($L18))),_xlfn.NORM.INV(ABS(VLOOKUP($Q$1,VLookups!$A$27:$B$28,2,FALSE)-X$3),$K18,$O18),"")</f>
        <v/>
      </c>
      <c r="Y18" s="5"/>
      <c r="Z18" s="145" t="str">
        <f t="shared" si="110"/>
        <v/>
      </c>
      <c r="AA18" s="46" t="str">
        <f t="shared" ref="AA18:AT18" si="151">IF(ISNONTEXT($Z18),AB18-$Z18,"")</f>
        <v/>
      </c>
      <c r="AB18" s="46" t="str">
        <f t="shared" si="151"/>
        <v/>
      </c>
      <c r="AC18" s="46" t="str">
        <f t="shared" si="151"/>
        <v/>
      </c>
      <c r="AD18" s="46" t="str">
        <f t="shared" si="151"/>
        <v/>
      </c>
      <c r="AE18" s="46" t="str">
        <f t="shared" si="151"/>
        <v/>
      </c>
      <c r="AF18" s="46" t="str">
        <f t="shared" si="151"/>
        <v/>
      </c>
      <c r="AG18" s="46" t="str">
        <f t="shared" si="151"/>
        <v/>
      </c>
      <c r="AH18" s="46" t="str">
        <f t="shared" si="151"/>
        <v/>
      </c>
      <c r="AI18" s="46" t="str">
        <f t="shared" si="151"/>
        <v/>
      </c>
      <c r="AJ18" s="46" t="str">
        <f t="shared" si="151"/>
        <v/>
      </c>
      <c r="AK18" s="46" t="str">
        <f t="shared" si="151"/>
        <v/>
      </c>
      <c r="AL18" s="46" t="str">
        <f t="shared" si="151"/>
        <v/>
      </c>
      <c r="AM18" s="46" t="str">
        <f t="shared" si="151"/>
        <v/>
      </c>
      <c r="AN18" s="46" t="str">
        <f t="shared" si="151"/>
        <v/>
      </c>
      <c r="AO18" s="46" t="str">
        <f t="shared" si="151"/>
        <v/>
      </c>
      <c r="AP18" s="46" t="str">
        <f t="shared" si="151"/>
        <v/>
      </c>
      <c r="AQ18" s="46" t="str">
        <f t="shared" si="151"/>
        <v/>
      </c>
      <c r="AR18" s="46" t="str">
        <f t="shared" si="151"/>
        <v/>
      </c>
      <c r="AS18" s="46" t="str">
        <f t="shared" si="151"/>
        <v/>
      </c>
      <c r="AT18" s="46" t="str">
        <f t="shared" si="151"/>
        <v/>
      </c>
      <c r="AU18" s="46" t="str">
        <f t="shared" si="112"/>
        <v/>
      </c>
      <c r="AV18" s="46" t="str">
        <f t="shared" ref="AV18:DG18" si="152">IF(ISNONTEXT($Z18),AU18+$Z18,"")</f>
        <v/>
      </c>
      <c r="AW18" s="46" t="str">
        <f t="shared" si="152"/>
        <v/>
      </c>
      <c r="AX18" s="46" t="str">
        <f t="shared" si="152"/>
        <v/>
      </c>
      <c r="AY18" s="46" t="str">
        <f t="shared" si="152"/>
        <v/>
      </c>
      <c r="AZ18" s="46" t="str">
        <f t="shared" si="152"/>
        <v/>
      </c>
      <c r="BA18" s="46" t="str">
        <f t="shared" si="152"/>
        <v/>
      </c>
      <c r="BB18" s="46" t="str">
        <f t="shared" si="152"/>
        <v/>
      </c>
      <c r="BC18" s="46" t="str">
        <f t="shared" si="152"/>
        <v/>
      </c>
      <c r="BD18" s="46" t="str">
        <f t="shared" si="152"/>
        <v/>
      </c>
      <c r="BE18" s="46" t="str">
        <f t="shared" si="152"/>
        <v/>
      </c>
      <c r="BF18" s="46" t="str">
        <f t="shared" si="152"/>
        <v/>
      </c>
      <c r="BG18" s="46" t="str">
        <f t="shared" si="152"/>
        <v/>
      </c>
      <c r="BH18" s="46" t="str">
        <f t="shared" si="152"/>
        <v/>
      </c>
      <c r="BI18" s="46" t="str">
        <f t="shared" si="152"/>
        <v/>
      </c>
      <c r="BJ18" s="46" t="str">
        <f t="shared" si="152"/>
        <v/>
      </c>
      <c r="BK18" s="46" t="str">
        <f t="shared" si="152"/>
        <v/>
      </c>
      <c r="BL18" s="46" t="str">
        <f t="shared" si="152"/>
        <v/>
      </c>
      <c r="BM18" s="46" t="str">
        <f t="shared" si="152"/>
        <v/>
      </c>
      <c r="BN18" s="46" t="str">
        <f t="shared" si="152"/>
        <v/>
      </c>
      <c r="BO18" s="46" t="str">
        <f t="shared" si="152"/>
        <v/>
      </c>
      <c r="BP18" s="46" t="str">
        <f t="shared" si="152"/>
        <v/>
      </c>
      <c r="BQ18" s="46" t="str">
        <f t="shared" si="152"/>
        <v/>
      </c>
      <c r="BR18" s="46" t="str">
        <f t="shared" si="152"/>
        <v/>
      </c>
      <c r="BS18" s="46" t="str">
        <f t="shared" si="152"/>
        <v/>
      </c>
      <c r="BT18" s="46" t="str">
        <f t="shared" si="152"/>
        <v/>
      </c>
      <c r="BU18" s="46" t="str">
        <f t="shared" si="152"/>
        <v/>
      </c>
      <c r="BV18" s="46" t="str">
        <f t="shared" si="152"/>
        <v/>
      </c>
      <c r="BW18" s="46" t="str">
        <f t="shared" si="152"/>
        <v/>
      </c>
      <c r="BX18" s="46" t="str">
        <f t="shared" si="152"/>
        <v/>
      </c>
      <c r="BY18" s="46" t="str">
        <f t="shared" si="152"/>
        <v/>
      </c>
      <c r="BZ18" s="46" t="str">
        <f t="shared" si="152"/>
        <v/>
      </c>
      <c r="CA18" s="46" t="str">
        <f t="shared" si="152"/>
        <v/>
      </c>
      <c r="CB18" s="46" t="str">
        <f t="shared" si="152"/>
        <v/>
      </c>
      <c r="CC18" s="46" t="str">
        <f t="shared" si="152"/>
        <v/>
      </c>
      <c r="CD18" s="46" t="str">
        <f t="shared" si="152"/>
        <v/>
      </c>
      <c r="CE18" s="46" t="str">
        <f t="shared" si="152"/>
        <v/>
      </c>
      <c r="CF18" s="46" t="str">
        <f t="shared" si="152"/>
        <v/>
      </c>
      <c r="CG18" s="46" t="str">
        <f t="shared" si="152"/>
        <v/>
      </c>
      <c r="CH18" s="46" t="str">
        <f t="shared" si="152"/>
        <v/>
      </c>
      <c r="CI18" s="46" t="str">
        <f t="shared" si="152"/>
        <v/>
      </c>
      <c r="CJ18" s="46" t="str">
        <f t="shared" si="152"/>
        <v/>
      </c>
      <c r="CK18" s="46" t="str">
        <f t="shared" si="152"/>
        <v/>
      </c>
      <c r="CL18" s="46" t="str">
        <f t="shared" si="152"/>
        <v/>
      </c>
      <c r="CM18" s="46" t="str">
        <f t="shared" si="152"/>
        <v/>
      </c>
      <c r="CN18" s="46" t="str">
        <f t="shared" si="152"/>
        <v/>
      </c>
      <c r="CO18" s="46" t="str">
        <f t="shared" si="152"/>
        <v/>
      </c>
      <c r="CP18" s="46" t="str">
        <f t="shared" si="152"/>
        <v/>
      </c>
      <c r="CQ18" s="46" t="str">
        <f t="shared" si="152"/>
        <v/>
      </c>
      <c r="CR18" s="46" t="str">
        <f t="shared" si="152"/>
        <v/>
      </c>
      <c r="CS18" s="46" t="str">
        <f t="shared" si="152"/>
        <v/>
      </c>
      <c r="CT18" s="46" t="str">
        <f t="shared" si="152"/>
        <v/>
      </c>
      <c r="CU18" s="46" t="str">
        <f t="shared" si="152"/>
        <v/>
      </c>
      <c r="CV18" s="46" t="str">
        <f t="shared" si="152"/>
        <v/>
      </c>
      <c r="CW18" s="46" t="str">
        <f t="shared" si="152"/>
        <v/>
      </c>
      <c r="CX18" s="46" t="str">
        <f t="shared" si="152"/>
        <v/>
      </c>
      <c r="CY18" s="46" t="str">
        <f t="shared" si="152"/>
        <v/>
      </c>
      <c r="CZ18" s="46" t="str">
        <f t="shared" si="152"/>
        <v/>
      </c>
      <c r="DA18" s="46" t="str">
        <f t="shared" si="152"/>
        <v/>
      </c>
      <c r="DB18" s="46" t="str">
        <f t="shared" si="152"/>
        <v/>
      </c>
      <c r="DC18" s="46" t="str">
        <f t="shared" si="152"/>
        <v/>
      </c>
      <c r="DD18" s="46" t="str">
        <f t="shared" si="152"/>
        <v/>
      </c>
      <c r="DE18" s="46" t="str">
        <f t="shared" si="152"/>
        <v/>
      </c>
      <c r="DF18" s="46" t="str">
        <f t="shared" si="152"/>
        <v/>
      </c>
      <c r="DG18" s="46" t="str">
        <f t="shared" si="152"/>
        <v/>
      </c>
      <c r="DH18" s="46" t="str">
        <f t="shared" ref="DH18:DW18" si="153">IF(ISNONTEXT($Z18),DG18+$Z18,"")</f>
        <v/>
      </c>
      <c r="DI18" s="46" t="str">
        <f t="shared" si="153"/>
        <v/>
      </c>
      <c r="DJ18" s="46" t="str">
        <f t="shared" si="153"/>
        <v/>
      </c>
      <c r="DK18" s="46" t="str">
        <f t="shared" si="153"/>
        <v/>
      </c>
      <c r="DL18" s="46" t="str">
        <f t="shared" si="153"/>
        <v/>
      </c>
      <c r="DM18" s="46" t="str">
        <f t="shared" si="153"/>
        <v/>
      </c>
      <c r="DN18" s="46" t="str">
        <f t="shared" si="153"/>
        <v/>
      </c>
      <c r="DO18" s="46" t="str">
        <f t="shared" si="153"/>
        <v/>
      </c>
      <c r="DP18" s="46" t="str">
        <f t="shared" si="153"/>
        <v/>
      </c>
      <c r="DQ18" s="46" t="str">
        <f t="shared" si="153"/>
        <v/>
      </c>
      <c r="DR18" s="46" t="str">
        <f t="shared" si="153"/>
        <v/>
      </c>
      <c r="DS18" s="46" t="str">
        <f t="shared" si="153"/>
        <v/>
      </c>
      <c r="DT18" s="46" t="str">
        <f t="shared" si="153"/>
        <v/>
      </c>
      <c r="DU18" s="46" t="str">
        <f t="shared" si="153"/>
        <v/>
      </c>
      <c r="DV18" s="46" t="str">
        <f t="shared" si="153"/>
        <v/>
      </c>
      <c r="DW18" s="46" t="str">
        <f t="shared" si="153"/>
        <v/>
      </c>
      <c r="DX18" s="146" t="e">
        <f t="shared" si="6"/>
        <v>#N/A</v>
      </c>
      <c r="DY18" s="146" t="e">
        <f t="shared" si="7"/>
        <v>#N/A</v>
      </c>
      <c r="DZ18" s="146" t="e">
        <f t="shared" si="8"/>
        <v>#N/A</v>
      </c>
      <c r="EA18" s="146" t="e">
        <f t="shared" si="9"/>
        <v>#N/A</v>
      </c>
      <c r="EB18" s="146" t="e">
        <f t="shared" si="10"/>
        <v>#N/A</v>
      </c>
      <c r="EC18" s="146" t="e">
        <f t="shared" si="11"/>
        <v>#N/A</v>
      </c>
      <c r="ED18" s="146" t="e">
        <f t="shared" si="12"/>
        <v>#N/A</v>
      </c>
      <c r="EE18" s="146" t="e">
        <f t="shared" si="13"/>
        <v>#N/A</v>
      </c>
      <c r="EF18" s="146" t="e">
        <f t="shared" si="14"/>
        <v>#N/A</v>
      </c>
      <c r="EG18" s="146" t="e">
        <f t="shared" si="15"/>
        <v>#N/A</v>
      </c>
      <c r="EH18" s="146" t="e">
        <f t="shared" si="16"/>
        <v>#N/A</v>
      </c>
      <c r="EI18" s="146" t="e">
        <f t="shared" si="17"/>
        <v>#N/A</v>
      </c>
      <c r="EJ18" s="146" t="e">
        <f t="shared" si="18"/>
        <v>#N/A</v>
      </c>
      <c r="EK18" s="146" t="e">
        <f t="shared" si="19"/>
        <v>#N/A</v>
      </c>
      <c r="EL18" s="146" t="e">
        <f t="shared" si="20"/>
        <v>#N/A</v>
      </c>
      <c r="EM18" s="146" t="e">
        <f t="shared" si="21"/>
        <v>#N/A</v>
      </c>
      <c r="EN18" s="146" t="e">
        <f t="shared" si="22"/>
        <v>#N/A</v>
      </c>
      <c r="EO18" s="146" t="e">
        <f t="shared" si="23"/>
        <v>#N/A</v>
      </c>
      <c r="EP18" s="146" t="e">
        <f t="shared" si="24"/>
        <v>#N/A</v>
      </c>
      <c r="EQ18" s="146" t="e">
        <f t="shared" si="25"/>
        <v>#N/A</v>
      </c>
      <c r="ER18" s="146" t="e">
        <f t="shared" si="26"/>
        <v>#N/A</v>
      </c>
      <c r="ES18" s="146" t="e">
        <f t="shared" si="27"/>
        <v>#N/A</v>
      </c>
      <c r="ET18" s="146" t="e">
        <f t="shared" si="28"/>
        <v>#N/A</v>
      </c>
      <c r="EU18" s="146" t="e">
        <f t="shared" si="29"/>
        <v>#N/A</v>
      </c>
      <c r="EV18" s="146" t="e">
        <f t="shared" si="30"/>
        <v>#N/A</v>
      </c>
      <c r="EW18" s="146" t="e">
        <f t="shared" si="31"/>
        <v>#N/A</v>
      </c>
      <c r="EX18" s="146" t="e">
        <f t="shared" si="32"/>
        <v>#N/A</v>
      </c>
      <c r="EY18" s="146" t="e">
        <f t="shared" si="33"/>
        <v>#N/A</v>
      </c>
      <c r="EZ18" s="146" t="e">
        <f t="shared" si="34"/>
        <v>#N/A</v>
      </c>
      <c r="FA18" s="146" t="e">
        <f t="shared" si="35"/>
        <v>#N/A</v>
      </c>
      <c r="FB18" s="146" t="e">
        <f t="shared" si="36"/>
        <v>#N/A</v>
      </c>
      <c r="FC18" s="146" t="e">
        <f t="shared" si="37"/>
        <v>#N/A</v>
      </c>
      <c r="FD18" s="146" t="e">
        <f t="shared" si="38"/>
        <v>#N/A</v>
      </c>
      <c r="FE18" s="146" t="e">
        <f t="shared" si="39"/>
        <v>#N/A</v>
      </c>
      <c r="FF18" s="146" t="e">
        <f t="shared" si="40"/>
        <v>#N/A</v>
      </c>
      <c r="FG18" s="146" t="e">
        <f t="shared" si="41"/>
        <v>#N/A</v>
      </c>
      <c r="FH18" s="146" t="e">
        <f t="shared" si="42"/>
        <v>#N/A</v>
      </c>
      <c r="FI18" s="146" t="e">
        <f t="shared" si="43"/>
        <v>#N/A</v>
      </c>
      <c r="FJ18" s="146" t="e">
        <f t="shared" si="44"/>
        <v>#N/A</v>
      </c>
      <c r="FK18" s="146" t="e">
        <f t="shared" si="45"/>
        <v>#N/A</v>
      </c>
      <c r="FL18" s="146" t="e">
        <f t="shared" si="46"/>
        <v>#N/A</v>
      </c>
      <c r="FM18" s="146" t="e">
        <f t="shared" si="47"/>
        <v>#N/A</v>
      </c>
      <c r="FN18" s="146" t="e">
        <f t="shared" si="48"/>
        <v>#N/A</v>
      </c>
      <c r="FO18" s="146" t="e">
        <f t="shared" si="49"/>
        <v>#N/A</v>
      </c>
      <c r="FP18" s="146" t="e">
        <f t="shared" si="50"/>
        <v>#N/A</v>
      </c>
      <c r="FQ18" s="146" t="e">
        <f t="shared" si="51"/>
        <v>#N/A</v>
      </c>
      <c r="FR18" s="146" t="e">
        <f t="shared" si="52"/>
        <v>#N/A</v>
      </c>
      <c r="FS18" s="146" t="e">
        <f t="shared" si="53"/>
        <v>#N/A</v>
      </c>
      <c r="FT18" s="146" t="e">
        <f t="shared" si="54"/>
        <v>#N/A</v>
      </c>
      <c r="FU18" s="146" t="e">
        <f t="shared" si="55"/>
        <v>#N/A</v>
      </c>
      <c r="FV18" s="146" t="e">
        <f t="shared" si="56"/>
        <v>#N/A</v>
      </c>
      <c r="FW18" s="146" t="e">
        <f t="shared" si="57"/>
        <v>#N/A</v>
      </c>
      <c r="FX18" s="146" t="e">
        <f t="shared" si="58"/>
        <v>#N/A</v>
      </c>
      <c r="FY18" s="146" t="e">
        <f t="shared" si="59"/>
        <v>#N/A</v>
      </c>
      <c r="FZ18" s="146" t="e">
        <f t="shared" si="60"/>
        <v>#N/A</v>
      </c>
      <c r="GA18" s="146" t="e">
        <f t="shared" si="61"/>
        <v>#N/A</v>
      </c>
      <c r="GB18" s="146" t="e">
        <f t="shared" si="62"/>
        <v>#N/A</v>
      </c>
      <c r="GC18" s="146" t="e">
        <f t="shared" si="63"/>
        <v>#N/A</v>
      </c>
      <c r="GD18" s="146" t="e">
        <f t="shared" si="64"/>
        <v>#N/A</v>
      </c>
      <c r="GE18" s="146" t="e">
        <f t="shared" si="65"/>
        <v>#N/A</v>
      </c>
      <c r="GF18" s="146" t="e">
        <f t="shared" si="66"/>
        <v>#N/A</v>
      </c>
      <c r="GG18" s="146" t="e">
        <f t="shared" si="67"/>
        <v>#N/A</v>
      </c>
      <c r="GH18" s="146" t="e">
        <f t="shared" si="68"/>
        <v>#N/A</v>
      </c>
      <c r="GI18" s="146" t="e">
        <f t="shared" si="69"/>
        <v>#N/A</v>
      </c>
      <c r="GJ18" s="146" t="e">
        <f t="shared" si="70"/>
        <v>#N/A</v>
      </c>
      <c r="GK18" s="146" t="e">
        <f t="shared" si="71"/>
        <v>#N/A</v>
      </c>
      <c r="GL18" s="146" t="e">
        <f t="shared" si="72"/>
        <v>#N/A</v>
      </c>
      <c r="GM18" s="146" t="e">
        <f t="shared" si="73"/>
        <v>#N/A</v>
      </c>
      <c r="GN18" s="146" t="e">
        <f t="shared" si="74"/>
        <v>#N/A</v>
      </c>
      <c r="GO18" s="146" t="e">
        <f t="shared" si="75"/>
        <v>#N/A</v>
      </c>
      <c r="GP18" s="146" t="e">
        <f t="shared" si="76"/>
        <v>#N/A</v>
      </c>
      <c r="GQ18" s="146" t="e">
        <f t="shared" si="77"/>
        <v>#N/A</v>
      </c>
      <c r="GR18" s="146" t="e">
        <f t="shared" si="78"/>
        <v>#N/A</v>
      </c>
      <c r="GS18" s="146" t="e">
        <f t="shared" si="79"/>
        <v>#N/A</v>
      </c>
      <c r="GT18" s="146" t="e">
        <f t="shared" si="80"/>
        <v>#N/A</v>
      </c>
      <c r="GU18" s="146" t="e">
        <f t="shared" si="81"/>
        <v>#N/A</v>
      </c>
      <c r="GV18" s="146" t="e">
        <f t="shared" si="82"/>
        <v>#N/A</v>
      </c>
      <c r="GW18" s="146" t="e">
        <f t="shared" si="83"/>
        <v>#N/A</v>
      </c>
      <c r="GX18" s="146" t="e">
        <f t="shared" si="84"/>
        <v>#N/A</v>
      </c>
      <c r="GY18" s="146" t="e">
        <f t="shared" si="85"/>
        <v>#N/A</v>
      </c>
      <c r="GZ18" s="146" t="e">
        <f t="shared" si="86"/>
        <v>#N/A</v>
      </c>
      <c r="HA18" s="146" t="e">
        <f t="shared" si="87"/>
        <v>#N/A</v>
      </c>
      <c r="HB18" s="146" t="e">
        <f t="shared" si="88"/>
        <v>#N/A</v>
      </c>
      <c r="HC18" s="146" t="e">
        <f t="shared" si="89"/>
        <v>#N/A</v>
      </c>
      <c r="HD18" s="146" t="e">
        <f t="shared" si="90"/>
        <v>#N/A</v>
      </c>
      <c r="HE18" s="146" t="e">
        <f t="shared" si="91"/>
        <v>#N/A</v>
      </c>
      <c r="HF18" s="146" t="e">
        <f t="shared" si="92"/>
        <v>#N/A</v>
      </c>
      <c r="HG18" s="146" t="e">
        <f t="shared" si="93"/>
        <v>#N/A</v>
      </c>
      <c r="HH18" s="146" t="e">
        <f t="shared" si="94"/>
        <v>#N/A</v>
      </c>
      <c r="HI18" s="146" t="e">
        <f t="shared" si="95"/>
        <v>#N/A</v>
      </c>
      <c r="HJ18" s="146" t="e">
        <f t="shared" si="96"/>
        <v>#N/A</v>
      </c>
      <c r="HK18" s="146" t="e">
        <f t="shared" si="97"/>
        <v>#N/A</v>
      </c>
      <c r="HL18" s="146" t="e">
        <f t="shared" si="98"/>
        <v>#N/A</v>
      </c>
      <c r="HM18" s="146" t="e">
        <f t="shared" si="99"/>
        <v>#N/A</v>
      </c>
      <c r="HN18" s="146" t="e">
        <f t="shared" si="100"/>
        <v>#N/A</v>
      </c>
      <c r="HO18" s="146" t="e">
        <f t="shared" si="101"/>
        <v>#N/A</v>
      </c>
      <c r="HP18" s="146" t="e">
        <f t="shared" si="102"/>
        <v>#N/A</v>
      </c>
      <c r="HQ18" s="146" t="e">
        <f t="shared" si="103"/>
        <v>#N/A</v>
      </c>
      <c r="HR18" s="146" t="e">
        <f t="shared" si="104"/>
        <v>#N/A</v>
      </c>
      <c r="HS18" s="146" t="e">
        <f t="shared" si="105"/>
        <v>#N/A</v>
      </c>
      <c r="HT18" s="146" t="e">
        <f t="shared" si="106"/>
        <v>#N/A</v>
      </c>
    </row>
    <row r="19" spans="1:228" hidden="1" x14ac:dyDescent="0.45">
      <c r="A19" s="4">
        <v>16</v>
      </c>
      <c r="B19" s="95"/>
      <c r="C19" s="103"/>
      <c r="D19" s="108" t="str">
        <f t="shared" si="107"/>
        <v/>
      </c>
      <c r="E19" s="81"/>
      <c r="F19" s="108" t="str">
        <f t="shared" si="108"/>
        <v/>
      </c>
      <c r="G19" s="103"/>
      <c r="H19" s="96"/>
      <c r="I19" s="32" t="str">
        <f t="shared" si="0"/>
        <v/>
      </c>
      <c r="J19" s="32" t="str">
        <f t="shared" si="1"/>
        <v/>
      </c>
      <c r="K19" s="65" t="str">
        <f t="shared" si="109"/>
        <v/>
      </c>
      <c r="L19" s="21"/>
      <c r="M19" s="53"/>
      <c r="N19" s="237"/>
      <c r="O19" s="66" t="str">
        <f>IF(AND(D19&gt;0,E19&gt;0,F19&gt;0),IF(ISBLANK(N19),IF(ISBLANK(L19),"",(F19-D19)*VLOOKUP(L19,VLookups!$A$4:$B$13,2,FALSE)),N19),"")</f>
        <v/>
      </c>
      <c r="P19" s="67" t="str">
        <f t="shared" si="2"/>
        <v/>
      </c>
      <c r="Q19" s="81"/>
      <c r="R19" s="230" t="str">
        <f>IF(AND(Q19&gt;0,E19&gt;0,NOT(O19="")),ABS(VLOOKUP($Q$1,VLookups!$A$27:$B$28,2,FALSE)-_xlfn.NORM.DIST(Q19,K19,O19,TRUE)),"")</f>
        <v/>
      </c>
      <c r="S19" s="80" t="str">
        <f>IF(AND($D19&gt;0,$E19&gt;0,$F19&gt;0,NOT(ISBLANK($L19))),_xlfn.NORM.INV(ABS(VLOOKUP($Q$1,VLookups!$A$27:$B$28,2,FALSE)-S$3),$K19,$O19),"")</f>
        <v/>
      </c>
      <c r="T19" s="79" t="str">
        <f>IF(AND($D19&gt;0,$E19&gt;0,$F19&gt;0,NOT(ISBLANK($L19))),_xlfn.NORM.INV(ABS(VLOOKUP($Q$1,VLookups!$A$27:$B$28,2,FALSE)-T$3),$K19,$O19),"")</f>
        <v/>
      </c>
      <c r="U19" s="80" t="str">
        <f>IF(AND($D19&gt;0,$E19&gt;0,$F19&gt;0,NOT(ISBLANK($L19))),_xlfn.NORM.INV(ABS(VLOOKUP($Q$1,VLookups!$A$27:$B$28,2,FALSE)-U$3),$K19,$O19),"")</f>
        <v/>
      </c>
      <c r="V19" s="79" t="str">
        <f>IF(AND($D19&gt;0,$E19&gt;0,$F19&gt;0,NOT(ISBLANK($L19))),_xlfn.NORM.INV(ABS(VLOOKUP($Q$1,VLookups!$A$27:$B$28,2,FALSE)-V$3),$K19,$O19),"")</f>
        <v/>
      </c>
      <c r="W19" s="80" t="str">
        <f>IF(AND($D19&gt;0,$E19&gt;0,$F19&gt;0,NOT(ISBLANK($L19))),_xlfn.NORM.INV(ABS(VLOOKUP($Q$1,VLookups!$A$27:$B$28,2,FALSE)-W$3),$K19,$O19),"")</f>
        <v/>
      </c>
      <c r="X19" s="79" t="str">
        <f>IF(AND($D19&gt;0,$E19&gt;0,$F19&gt;0,NOT(ISBLANK($L19))),_xlfn.NORM.INV(ABS(VLOOKUP($Q$1,VLookups!$A$27:$B$28,2,FALSE)-X$3),$K19,$O19),"")</f>
        <v/>
      </c>
      <c r="Y19" s="5"/>
      <c r="Z19" s="145" t="str">
        <f t="shared" si="110"/>
        <v/>
      </c>
      <c r="AA19" s="46" t="str">
        <f t="shared" ref="AA19:AT19" si="154">IF(ISNONTEXT($Z19),AB19-$Z19,"")</f>
        <v/>
      </c>
      <c r="AB19" s="46" t="str">
        <f t="shared" si="154"/>
        <v/>
      </c>
      <c r="AC19" s="46" t="str">
        <f t="shared" si="154"/>
        <v/>
      </c>
      <c r="AD19" s="46" t="str">
        <f t="shared" si="154"/>
        <v/>
      </c>
      <c r="AE19" s="46" t="str">
        <f t="shared" si="154"/>
        <v/>
      </c>
      <c r="AF19" s="46" t="str">
        <f t="shared" si="154"/>
        <v/>
      </c>
      <c r="AG19" s="46" t="str">
        <f t="shared" si="154"/>
        <v/>
      </c>
      <c r="AH19" s="46" t="str">
        <f t="shared" si="154"/>
        <v/>
      </c>
      <c r="AI19" s="46" t="str">
        <f t="shared" si="154"/>
        <v/>
      </c>
      <c r="AJ19" s="46" t="str">
        <f t="shared" si="154"/>
        <v/>
      </c>
      <c r="AK19" s="46" t="str">
        <f t="shared" si="154"/>
        <v/>
      </c>
      <c r="AL19" s="46" t="str">
        <f t="shared" si="154"/>
        <v/>
      </c>
      <c r="AM19" s="46" t="str">
        <f t="shared" si="154"/>
        <v/>
      </c>
      <c r="AN19" s="46" t="str">
        <f t="shared" si="154"/>
        <v/>
      </c>
      <c r="AO19" s="46" t="str">
        <f t="shared" si="154"/>
        <v/>
      </c>
      <c r="AP19" s="46" t="str">
        <f t="shared" si="154"/>
        <v/>
      </c>
      <c r="AQ19" s="46" t="str">
        <f t="shared" si="154"/>
        <v/>
      </c>
      <c r="AR19" s="46" t="str">
        <f t="shared" si="154"/>
        <v/>
      </c>
      <c r="AS19" s="46" t="str">
        <f t="shared" si="154"/>
        <v/>
      </c>
      <c r="AT19" s="46" t="str">
        <f t="shared" si="154"/>
        <v/>
      </c>
      <c r="AU19" s="46" t="str">
        <f t="shared" si="112"/>
        <v/>
      </c>
      <c r="AV19" s="46" t="str">
        <f t="shared" ref="AV19:DG19" si="155">IF(ISNONTEXT($Z19),AU19+$Z19,"")</f>
        <v/>
      </c>
      <c r="AW19" s="46" t="str">
        <f t="shared" si="155"/>
        <v/>
      </c>
      <c r="AX19" s="46" t="str">
        <f t="shared" si="155"/>
        <v/>
      </c>
      <c r="AY19" s="46" t="str">
        <f t="shared" si="155"/>
        <v/>
      </c>
      <c r="AZ19" s="46" t="str">
        <f t="shared" si="155"/>
        <v/>
      </c>
      <c r="BA19" s="46" t="str">
        <f t="shared" si="155"/>
        <v/>
      </c>
      <c r="BB19" s="46" t="str">
        <f t="shared" si="155"/>
        <v/>
      </c>
      <c r="BC19" s="46" t="str">
        <f t="shared" si="155"/>
        <v/>
      </c>
      <c r="BD19" s="46" t="str">
        <f t="shared" si="155"/>
        <v/>
      </c>
      <c r="BE19" s="46" t="str">
        <f t="shared" si="155"/>
        <v/>
      </c>
      <c r="BF19" s="46" t="str">
        <f t="shared" si="155"/>
        <v/>
      </c>
      <c r="BG19" s="46" t="str">
        <f t="shared" si="155"/>
        <v/>
      </c>
      <c r="BH19" s="46" t="str">
        <f t="shared" si="155"/>
        <v/>
      </c>
      <c r="BI19" s="46" t="str">
        <f t="shared" si="155"/>
        <v/>
      </c>
      <c r="BJ19" s="46" t="str">
        <f t="shared" si="155"/>
        <v/>
      </c>
      <c r="BK19" s="46" t="str">
        <f t="shared" si="155"/>
        <v/>
      </c>
      <c r="BL19" s="46" t="str">
        <f t="shared" si="155"/>
        <v/>
      </c>
      <c r="BM19" s="46" t="str">
        <f t="shared" si="155"/>
        <v/>
      </c>
      <c r="BN19" s="46" t="str">
        <f t="shared" si="155"/>
        <v/>
      </c>
      <c r="BO19" s="46" t="str">
        <f t="shared" si="155"/>
        <v/>
      </c>
      <c r="BP19" s="46" t="str">
        <f t="shared" si="155"/>
        <v/>
      </c>
      <c r="BQ19" s="46" t="str">
        <f t="shared" si="155"/>
        <v/>
      </c>
      <c r="BR19" s="46" t="str">
        <f t="shared" si="155"/>
        <v/>
      </c>
      <c r="BS19" s="46" t="str">
        <f t="shared" si="155"/>
        <v/>
      </c>
      <c r="BT19" s="46" t="str">
        <f t="shared" si="155"/>
        <v/>
      </c>
      <c r="BU19" s="46" t="str">
        <f t="shared" si="155"/>
        <v/>
      </c>
      <c r="BV19" s="46" t="str">
        <f t="shared" si="155"/>
        <v/>
      </c>
      <c r="BW19" s="46" t="str">
        <f t="shared" si="155"/>
        <v/>
      </c>
      <c r="BX19" s="46" t="str">
        <f t="shared" si="155"/>
        <v/>
      </c>
      <c r="BY19" s="46" t="str">
        <f t="shared" si="155"/>
        <v/>
      </c>
      <c r="BZ19" s="46" t="str">
        <f t="shared" si="155"/>
        <v/>
      </c>
      <c r="CA19" s="46" t="str">
        <f t="shared" si="155"/>
        <v/>
      </c>
      <c r="CB19" s="46" t="str">
        <f t="shared" si="155"/>
        <v/>
      </c>
      <c r="CC19" s="46" t="str">
        <f t="shared" si="155"/>
        <v/>
      </c>
      <c r="CD19" s="46" t="str">
        <f t="shared" si="155"/>
        <v/>
      </c>
      <c r="CE19" s="46" t="str">
        <f t="shared" si="155"/>
        <v/>
      </c>
      <c r="CF19" s="46" t="str">
        <f t="shared" si="155"/>
        <v/>
      </c>
      <c r="CG19" s="46" t="str">
        <f t="shared" si="155"/>
        <v/>
      </c>
      <c r="CH19" s="46" t="str">
        <f t="shared" si="155"/>
        <v/>
      </c>
      <c r="CI19" s="46" t="str">
        <f t="shared" si="155"/>
        <v/>
      </c>
      <c r="CJ19" s="46" t="str">
        <f t="shared" si="155"/>
        <v/>
      </c>
      <c r="CK19" s="46" t="str">
        <f t="shared" si="155"/>
        <v/>
      </c>
      <c r="CL19" s="46" t="str">
        <f t="shared" si="155"/>
        <v/>
      </c>
      <c r="CM19" s="46" t="str">
        <f t="shared" si="155"/>
        <v/>
      </c>
      <c r="CN19" s="46" t="str">
        <f t="shared" si="155"/>
        <v/>
      </c>
      <c r="CO19" s="46" t="str">
        <f t="shared" si="155"/>
        <v/>
      </c>
      <c r="CP19" s="46" t="str">
        <f t="shared" si="155"/>
        <v/>
      </c>
      <c r="CQ19" s="46" t="str">
        <f t="shared" si="155"/>
        <v/>
      </c>
      <c r="CR19" s="46" t="str">
        <f t="shared" si="155"/>
        <v/>
      </c>
      <c r="CS19" s="46" t="str">
        <f t="shared" si="155"/>
        <v/>
      </c>
      <c r="CT19" s="46" t="str">
        <f t="shared" si="155"/>
        <v/>
      </c>
      <c r="CU19" s="46" t="str">
        <f t="shared" si="155"/>
        <v/>
      </c>
      <c r="CV19" s="46" t="str">
        <f t="shared" si="155"/>
        <v/>
      </c>
      <c r="CW19" s="46" t="str">
        <f t="shared" si="155"/>
        <v/>
      </c>
      <c r="CX19" s="46" t="str">
        <f t="shared" si="155"/>
        <v/>
      </c>
      <c r="CY19" s="46" t="str">
        <f t="shared" si="155"/>
        <v/>
      </c>
      <c r="CZ19" s="46" t="str">
        <f t="shared" si="155"/>
        <v/>
      </c>
      <c r="DA19" s="46" t="str">
        <f t="shared" si="155"/>
        <v/>
      </c>
      <c r="DB19" s="46" t="str">
        <f t="shared" si="155"/>
        <v/>
      </c>
      <c r="DC19" s="46" t="str">
        <f t="shared" si="155"/>
        <v/>
      </c>
      <c r="DD19" s="46" t="str">
        <f t="shared" si="155"/>
        <v/>
      </c>
      <c r="DE19" s="46" t="str">
        <f t="shared" si="155"/>
        <v/>
      </c>
      <c r="DF19" s="46" t="str">
        <f t="shared" si="155"/>
        <v/>
      </c>
      <c r="DG19" s="46" t="str">
        <f t="shared" si="155"/>
        <v/>
      </c>
      <c r="DH19" s="46" t="str">
        <f t="shared" ref="DH19:DW19" si="156">IF(ISNONTEXT($Z19),DG19+$Z19,"")</f>
        <v/>
      </c>
      <c r="DI19" s="46" t="str">
        <f t="shared" si="156"/>
        <v/>
      </c>
      <c r="DJ19" s="46" t="str">
        <f t="shared" si="156"/>
        <v/>
      </c>
      <c r="DK19" s="46" t="str">
        <f t="shared" si="156"/>
        <v/>
      </c>
      <c r="DL19" s="46" t="str">
        <f t="shared" si="156"/>
        <v/>
      </c>
      <c r="DM19" s="46" t="str">
        <f t="shared" si="156"/>
        <v/>
      </c>
      <c r="DN19" s="46" t="str">
        <f t="shared" si="156"/>
        <v/>
      </c>
      <c r="DO19" s="46" t="str">
        <f t="shared" si="156"/>
        <v/>
      </c>
      <c r="DP19" s="46" t="str">
        <f t="shared" si="156"/>
        <v/>
      </c>
      <c r="DQ19" s="46" t="str">
        <f t="shared" si="156"/>
        <v/>
      </c>
      <c r="DR19" s="46" t="str">
        <f t="shared" si="156"/>
        <v/>
      </c>
      <c r="DS19" s="46" t="str">
        <f t="shared" si="156"/>
        <v/>
      </c>
      <c r="DT19" s="46" t="str">
        <f t="shared" si="156"/>
        <v/>
      </c>
      <c r="DU19" s="46" t="str">
        <f t="shared" si="156"/>
        <v/>
      </c>
      <c r="DV19" s="46" t="str">
        <f t="shared" si="156"/>
        <v/>
      </c>
      <c r="DW19" s="46" t="str">
        <f t="shared" si="156"/>
        <v/>
      </c>
      <c r="DX19" s="146" t="e">
        <f t="shared" si="6"/>
        <v>#N/A</v>
      </c>
      <c r="DY19" s="146" t="e">
        <f t="shared" si="7"/>
        <v>#N/A</v>
      </c>
      <c r="DZ19" s="146" t="e">
        <f t="shared" si="8"/>
        <v>#N/A</v>
      </c>
      <c r="EA19" s="146" t="e">
        <f t="shared" si="9"/>
        <v>#N/A</v>
      </c>
      <c r="EB19" s="146" t="e">
        <f t="shared" si="10"/>
        <v>#N/A</v>
      </c>
      <c r="EC19" s="146" t="e">
        <f t="shared" si="11"/>
        <v>#N/A</v>
      </c>
      <c r="ED19" s="146" t="e">
        <f t="shared" si="12"/>
        <v>#N/A</v>
      </c>
      <c r="EE19" s="146" t="e">
        <f t="shared" si="13"/>
        <v>#N/A</v>
      </c>
      <c r="EF19" s="146" t="e">
        <f t="shared" si="14"/>
        <v>#N/A</v>
      </c>
      <c r="EG19" s="146" t="e">
        <f t="shared" si="15"/>
        <v>#N/A</v>
      </c>
      <c r="EH19" s="146" t="e">
        <f t="shared" si="16"/>
        <v>#N/A</v>
      </c>
      <c r="EI19" s="146" t="e">
        <f t="shared" si="17"/>
        <v>#N/A</v>
      </c>
      <c r="EJ19" s="146" t="e">
        <f t="shared" si="18"/>
        <v>#N/A</v>
      </c>
      <c r="EK19" s="146" t="e">
        <f t="shared" si="19"/>
        <v>#N/A</v>
      </c>
      <c r="EL19" s="146" t="e">
        <f t="shared" si="20"/>
        <v>#N/A</v>
      </c>
      <c r="EM19" s="146" t="e">
        <f t="shared" si="21"/>
        <v>#N/A</v>
      </c>
      <c r="EN19" s="146" t="e">
        <f t="shared" si="22"/>
        <v>#N/A</v>
      </c>
      <c r="EO19" s="146" t="e">
        <f t="shared" si="23"/>
        <v>#N/A</v>
      </c>
      <c r="EP19" s="146" t="e">
        <f t="shared" si="24"/>
        <v>#N/A</v>
      </c>
      <c r="EQ19" s="146" t="e">
        <f t="shared" si="25"/>
        <v>#N/A</v>
      </c>
      <c r="ER19" s="146" t="e">
        <f t="shared" si="26"/>
        <v>#N/A</v>
      </c>
      <c r="ES19" s="146" t="e">
        <f t="shared" si="27"/>
        <v>#N/A</v>
      </c>
      <c r="ET19" s="146" t="e">
        <f t="shared" si="28"/>
        <v>#N/A</v>
      </c>
      <c r="EU19" s="146" t="e">
        <f t="shared" si="29"/>
        <v>#N/A</v>
      </c>
      <c r="EV19" s="146" t="e">
        <f t="shared" si="30"/>
        <v>#N/A</v>
      </c>
      <c r="EW19" s="146" t="e">
        <f t="shared" si="31"/>
        <v>#N/A</v>
      </c>
      <c r="EX19" s="146" t="e">
        <f t="shared" si="32"/>
        <v>#N/A</v>
      </c>
      <c r="EY19" s="146" t="e">
        <f t="shared" si="33"/>
        <v>#N/A</v>
      </c>
      <c r="EZ19" s="146" t="e">
        <f t="shared" si="34"/>
        <v>#N/A</v>
      </c>
      <c r="FA19" s="146" t="e">
        <f t="shared" si="35"/>
        <v>#N/A</v>
      </c>
      <c r="FB19" s="146" t="e">
        <f t="shared" si="36"/>
        <v>#N/A</v>
      </c>
      <c r="FC19" s="146" t="e">
        <f t="shared" si="37"/>
        <v>#N/A</v>
      </c>
      <c r="FD19" s="146" t="e">
        <f t="shared" si="38"/>
        <v>#N/A</v>
      </c>
      <c r="FE19" s="146" t="e">
        <f t="shared" si="39"/>
        <v>#N/A</v>
      </c>
      <c r="FF19" s="146" t="e">
        <f t="shared" si="40"/>
        <v>#N/A</v>
      </c>
      <c r="FG19" s="146" t="e">
        <f t="shared" si="41"/>
        <v>#N/A</v>
      </c>
      <c r="FH19" s="146" t="e">
        <f t="shared" si="42"/>
        <v>#N/A</v>
      </c>
      <c r="FI19" s="146" t="e">
        <f t="shared" si="43"/>
        <v>#N/A</v>
      </c>
      <c r="FJ19" s="146" t="e">
        <f t="shared" si="44"/>
        <v>#N/A</v>
      </c>
      <c r="FK19" s="146" t="e">
        <f t="shared" si="45"/>
        <v>#N/A</v>
      </c>
      <c r="FL19" s="146" t="e">
        <f t="shared" si="46"/>
        <v>#N/A</v>
      </c>
      <c r="FM19" s="146" t="e">
        <f t="shared" si="47"/>
        <v>#N/A</v>
      </c>
      <c r="FN19" s="146" t="e">
        <f t="shared" si="48"/>
        <v>#N/A</v>
      </c>
      <c r="FO19" s="146" t="e">
        <f t="shared" si="49"/>
        <v>#N/A</v>
      </c>
      <c r="FP19" s="146" t="e">
        <f t="shared" si="50"/>
        <v>#N/A</v>
      </c>
      <c r="FQ19" s="146" t="e">
        <f t="shared" si="51"/>
        <v>#N/A</v>
      </c>
      <c r="FR19" s="146" t="e">
        <f t="shared" si="52"/>
        <v>#N/A</v>
      </c>
      <c r="FS19" s="146" t="e">
        <f t="shared" si="53"/>
        <v>#N/A</v>
      </c>
      <c r="FT19" s="146" t="e">
        <f t="shared" si="54"/>
        <v>#N/A</v>
      </c>
      <c r="FU19" s="146" t="e">
        <f t="shared" si="55"/>
        <v>#N/A</v>
      </c>
      <c r="FV19" s="146" t="e">
        <f t="shared" si="56"/>
        <v>#N/A</v>
      </c>
      <c r="FW19" s="146" t="e">
        <f t="shared" si="57"/>
        <v>#N/A</v>
      </c>
      <c r="FX19" s="146" t="e">
        <f t="shared" si="58"/>
        <v>#N/A</v>
      </c>
      <c r="FY19" s="146" t="e">
        <f t="shared" si="59"/>
        <v>#N/A</v>
      </c>
      <c r="FZ19" s="146" t="e">
        <f t="shared" si="60"/>
        <v>#N/A</v>
      </c>
      <c r="GA19" s="146" t="e">
        <f t="shared" si="61"/>
        <v>#N/A</v>
      </c>
      <c r="GB19" s="146" t="e">
        <f t="shared" si="62"/>
        <v>#N/A</v>
      </c>
      <c r="GC19" s="146" t="e">
        <f t="shared" si="63"/>
        <v>#N/A</v>
      </c>
      <c r="GD19" s="146" t="e">
        <f t="shared" si="64"/>
        <v>#N/A</v>
      </c>
      <c r="GE19" s="146" t="e">
        <f t="shared" si="65"/>
        <v>#N/A</v>
      </c>
      <c r="GF19" s="146" t="e">
        <f t="shared" si="66"/>
        <v>#N/A</v>
      </c>
      <c r="GG19" s="146" t="e">
        <f t="shared" si="67"/>
        <v>#N/A</v>
      </c>
      <c r="GH19" s="146" t="e">
        <f t="shared" si="68"/>
        <v>#N/A</v>
      </c>
      <c r="GI19" s="146" t="e">
        <f t="shared" si="69"/>
        <v>#N/A</v>
      </c>
      <c r="GJ19" s="146" t="e">
        <f t="shared" si="70"/>
        <v>#N/A</v>
      </c>
      <c r="GK19" s="146" t="e">
        <f t="shared" si="71"/>
        <v>#N/A</v>
      </c>
      <c r="GL19" s="146" t="e">
        <f t="shared" si="72"/>
        <v>#N/A</v>
      </c>
      <c r="GM19" s="146" t="e">
        <f t="shared" si="73"/>
        <v>#N/A</v>
      </c>
      <c r="GN19" s="146" t="e">
        <f t="shared" si="74"/>
        <v>#N/A</v>
      </c>
      <c r="GO19" s="146" t="e">
        <f t="shared" si="75"/>
        <v>#N/A</v>
      </c>
      <c r="GP19" s="146" t="e">
        <f t="shared" si="76"/>
        <v>#N/A</v>
      </c>
      <c r="GQ19" s="146" t="e">
        <f t="shared" si="77"/>
        <v>#N/A</v>
      </c>
      <c r="GR19" s="146" t="e">
        <f t="shared" si="78"/>
        <v>#N/A</v>
      </c>
      <c r="GS19" s="146" t="e">
        <f t="shared" si="79"/>
        <v>#N/A</v>
      </c>
      <c r="GT19" s="146" t="e">
        <f t="shared" si="80"/>
        <v>#N/A</v>
      </c>
      <c r="GU19" s="146" t="e">
        <f t="shared" si="81"/>
        <v>#N/A</v>
      </c>
      <c r="GV19" s="146" t="e">
        <f t="shared" si="82"/>
        <v>#N/A</v>
      </c>
      <c r="GW19" s="146" t="e">
        <f t="shared" si="83"/>
        <v>#N/A</v>
      </c>
      <c r="GX19" s="146" t="e">
        <f t="shared" si="84"/>
        <v>#N/A</v>
      </c>
      <c r="GY19" s="146" t="e">
        <f t="shared" si="85"/>
        <v>#N/A</v>
      </c>
      <c r="GZ19" s="146" t="e">
        <f t="shared" si="86"/>
        <v>#N/A</v>
      </c>
      <c r="HA19" s="146" t="e">
        <f t="shared" si="87"/>
        <v>#N/A</v>
      </c>
      <c r="HB19" s="146" t="e">
        <f t="shared" si="88"/>
        <v>#N/A</v>
      </c>
      <c r="HC19" s="146" t="e">
        <f t="shared" si="89"/>
        <v>#N/A</v>
      </c>
      <c r="HD19" s="146" t="e">
        <f t="shared" si="90"/>
        <v>#N/A</v>
      </c>
      <c r="HE19" s="146" t="e">
        <f t="shared" si="91"/>
        <v>#N/A</v>
      </c>
      <c r="HF19" s="146" t="e">
        <f t="shared" si="92"/>
        <v>#N/A</v>
      </c>
      <c r="HG19" s="146" t="e">
        <f t="shared" si="93"/>
        <v>#N/A</v>
      </c>
      <c r="HH19" s="146" t="e">
        <f t="shared" si="94"/>
        <v>#N/A</v>
      </c>
      <c r="HI19" s="146" t="e">
        <f t="shared" si="95"/>
        <v>#N/A</v>
      </c>
      <c r="HJ19" s="146" t="e">
        <f t="shared" si="96"/>
        <v>#N/A</v>
      </c>
      <c r="HK19" s="146" t="e">
        <f t="shared" si="97"/>
        <v>#N/A</v>
      </c>
      <c r="HL19" s="146" t="e">
        <f t="shared" si="98"/>
        <v>#N/A</v>
      </c>
      <c r="HM19" s="146" t="e">
        <f t="shared" si="99"/>
        <v>#N/A</v>
      </c>
      <c r="HN19" s="146" t="e">
        <f t="shared" si="100"/>
        <v>#N/A</v>
      </c>
      <c r="HO19" s="146" t="e">
        <f t="shared" si="101"/>
        <v>#N/A</v>
      </c>
      <c r="HP19" s="146" t="e">
        <f t="shared" si="102"/>
        <v>#N/A</v>
      </c>
      <c r="HQ19" s="146" t="e">
        <f t="shared" si="103"/>
        <v>#N/A</v>
      </c>
      <c r="HR19" s="146" t="e">
        <f t="shared" si="104"/>
        <v>#N/A</v>
      </c>
      <c r="HS19" s="146" t="e">
        <f t="shared" si="105"/>
        <v>#N/A</v>
      </c>
      <c r="HT19" s="146" t="e">
        <f t="shared" si="106"/>
        <v>#N/A</v>
      </c>
    </row>
    <row r="20" spans="1:228" hidden="1" x14ac:dyDescent="0.45">
      <c r="A20" s="4">
        <v>17</v>
      </c>
      <c r="B20" s="95"/>
      <c r="C20" s="103"/>
      <c r="D20" s="108" t="str">
        <f t="shared" si="107"/>
        <v/>
      </c>
      <c r="E20" s="81"/>
      <c r="F20" s="108" t="str">
        <f t="shared" si="108"/>
        <v/>
      </c>
      <c r="G20" s="103"/>
      <c r="H20" s="96"/>
      <c r="I20" s="32" t="str">
        <f t="shared" si="0"/>
        <v/>
      </c>
      <c r="J20" s="32" t="str">
        <f t="shared" si="1"/>
        <v/>
      </c>
      <c r="K20" s="65" t="str">
        <f t="shared" si="109"/>
        <v/>
      </c>
      <c r="L20" s="21"/>
      <c r="M20" s="53"/>
      <c r="N20" s="237"/>
      <c r="O20" s="66" t="str">
        <f>IF(AND(D20&gt;0,E20&gt;0,F20&gt;0),IF(ISBLANK(N20),IF(ISBLANK(L20),"",(F20-D20)*VLOOKUP(L20,VLookups!$A$4:$B$13,2,FALSE)),N20),"")</f>
        <v/>
      </c>
      <c r="P20" s="67" t="str">
        <f t="shared" si="2"/>
        <v/>
      </c>
      <c r="Q20" s="81"/>
      <c r="R20" s="230" t="str">
        <f>IF(AND(Q20&gt;0,E20&gt;0,NOT(O20="")),ABS(VLOOKUP($Q$1,VLookups!$A$27:$B$28,2,FALSE)-_xlfn.NORM.DIST(Q20,K20,O20,TRUE)),"")</f>
        <v/>
      </c>
      <c r="S20" s="80" t="str">
        <f>IF(AND($D20&gt;0,$E20&gt;0,$F20&gt;0,NOT(ISBLANK($L20))),_xlfn.NORM.INV(ABS(VLOOKUP($Q$1,VLookups!$A$27:$B$28,2,FALSE)-S$3),$K20,$O20),"")</f>
        <v/>
      </c>
      <c r="T20" s="79" t="str">
        <f>IF(AND($D20&gt;0,$E20&gt;0,$F20&gt;0,NOT(ISBLANK($L20))),_xlfn.NORM.INV(ABS(VLOOKUP($Q$1,VLookups!$A$27:$B$28,2,FALSE)-T$3),$K20,$O20),"")</f>
        <v/>
      </c>
      <c r="U20" s="80" t="str">
        <f>IF(AND($D20&gt;0,$E20&gt;0,$F20&gt;0,NOT(ISBLANK($L20))),_xlfn.NORM.INV(ABS(VLOOKUP($Q$1,VLookups!$A$27:$B$28,2,FALSE)-U$3),$K20,$O20),"")</f>
        <v/>
      </c>
      <c r="V20" s="79" t="str">
        <f>IF(AND($D20&gt;0,$E20&gt;0,$F20&gt;0,NOT(ISBLANK($L20))),_xlfn.NORM.INV(ABS(VLOOKUP($Q$1,VLookups!$A$27:$B$28,2,FALSE)-V$3),$K20,$O20),"")</f>
        <v/>
      </c>
      <c r="W20" s="80" t="str">
        <f>IF(AND($D20&gt;0,$E20&gt;0,$F20&gt;0,NOT(ISBLANK($L20))),_xlfn.NORM.INV(ABS(VLOOKUP($Q$1,VLookups!$A$27:$B$28,2,FALSE)-W$3),$K20,$O20),"")</f>
        <v/>
      </c>
      <c r="X20" s="79" t="str">
        <f>IF(AND($D20&gt;0,$E20&gt;0,$F20&gt;0,NOT(ISBLANK($L20))),_xlfn.NORM.INV(ABS(VLOOKUP($Q$1,VLookups!$A$27:$B$28,2,FALSE)-X$3),$K20,$O20),"")</f>
        <v/>
      </c>
      <c r="Y20" s="5"/>
      <c r="Z20" s="145" t="str">
        <f t="shared" si="110"/>
        <v/>
      </c>
      <c r="AA20" s="46" t="str">
        <f t="shared" ref="AA20:AT20" si="157">IF(ISNONTEXT($Z20),AB20-$Z20,"")</f>
        <v/>
      </c>
      <c r="AB20" s="46" t="str">
        <f t="shared" si="157"/>
        <v/>
      </c>
      <c r="AC20" s="46" t="str">
        <f t="shared" si="157"/>
        <v/>
      </c>
      <c r="AD20" s="46" t="str">
        <f t="shared" si="157"/>
        <v/>
      </c>
      <c r="AE20" s="46" t="str">
        <f t="shared" si="157"/>
        <v/>
      </c>
      <c r="AF20" s="46" t="str">
        <f t="shared" si="157"/>
        <v/>
      </c>
      <c r="AG20" s="46" t="str">
        <f t="shared" si="157"/>
        <v/>
      </c>
      <c r="AH20" s="46" t="str">
        <f t="shared" si="157"/>
        <v/>
      </c>
      <c r="AI20" s="46" t="str">
        <f t="shared" si="157"/>
        <v/>
      </c>
      <c r="AJ20" s="46" t="str">
        <f t="shared" si="157"/>
        <v/>
      </c>
      <c r="AK20" s="46" t="str">
        <f t="shared" si="157"/>
        <v/>
      </c>
      <c r="AL20" s="46" t="str">
        <f t="shared" si="157"/>
        <v/>
      </c>
      <c r="AM20" s="46" t="str">
        <f t="shared" si="157"/>
        <v/>
      </c>
      <c r="AN20" s="46" t="str">
        <f t="shared" si="157"/>
        <v/>
      </c>
      <c r="AO20" s="46" t="str">
        <f t="shared" si="157"/>
        <v/>
      </c>
      <c r="AP20" s="46" t="str">
        <f t="shared" si="157"/>
        <v/>
      </c>
      <c r="AQ20" s="46" t="str">
        <f t="shared" si="157"/>
        <v/>
      </c>
      <c r="AR20" s="46" t="str">
        <f t="shared" si="157"/>
        <v/>
      </c>
      <c r="AS20" s="46" t="str">
        <f t="shared" si="157"/>
        <v/>
      </c>
      <c r="AT20" s="46" t="str">
        <f t="shared" si="157"/>
        <v/>
      </c>
      <c r="AU20" s="46" t="str">
        <f t="shared" si="112"/>
        <v/>
      </c>
      <c r="AV20" s="46" t="str">
        <f t="shared" ref="AV20:DG20" si="158">IF(ISNONTEXT($Z20),AU20+$Z20,"")</f>
        <v/>
      </c>
      <c r="AW20" s="46" t="str">
        <f t="shared" si="158"/>
        <v/>
      </c>
      <c r="AX20" s="46" t="str">
        <f t="shared" si="158"/>
        <v/>
      </c>
      <c r="AY20" s="46" t="str">
        <f t="shared" si="158"/>
        <v/>
      </c>
      <c r="AZ20" s="46" t="str">
        <f t="shared" si="158"/>
        <v/>
      </c>
      <c r="BA20" s="46" t="str">
        <f t="shared" si="158"/>
        <v/>
      </c>
      <c r="BB20" s="46" t="str">
        <f t="shared" si="158"/>
        <v/>
      </c>
      <c r="BC20" s="46" t="str">
        <f t="shared" si="158"/>
        <v/>
      </c>
      <c r="BD20" s="46" t="str">
        <f t="shared" si="158"/>
        <v/>
      </c>
      <c r="BE20" s="46" t="str">
        <f t="shared" si="158"/>
        <v/>
      </c>
      <c r="BF20" s="46" t="str">
        <f t="shared" si="158"/>
        <v/>
      </c>
      <c r="BG20" s="46" t="str">
        <f t="shared" si="158"/>
        <v/>
      </c>
      <c r="BH20" s="46" t="str">
        <f t="shared" si="158"/>
        <v/>
      </c>
      <c r="BI20" s="46" t="str">
        <f t="shared" si="158"/>
        <v/>
      </c>
      <c r="BJ20" s="46" t="str">
        <f t="shared" si="158"/>
        <v/>
      </c>
      <c r="BK20" s="46" t="str">
        <f t="shared" si="158"/>
        <v/>
      </c>
      <c r="BL20" s="46" t="str">
        <f t="shared" si="158"/>
        <v/>
      </c>
      <c r="BM20" s="46" t="str">
        <f t="shared" si="158"/>
        <v/>
      </c>
      <c r="BN20" s="46" t="str">
        <f t="shared" si="158"/>
        <v/>
      </c>
      <c r="BO20" s="46" t="str">
        <f t="shared" si="158"/>
        <v/>
      </c>
      <c r="BP20" s="46" t="str">
        <f t="shared" si="158"/>
        <v/>
      </c>
      <c r="BQ20" s="46" t="str">
        <f t="shared" si="158"/>
        <v/>
      </c>
      <c r="BR20" s="46" t="str">
        <f t="shared" si="158"/>
        <v/>
      </c>
      <c r="BS20" s="46" t="str">
        <f t="shared" si="158"/>
        <v/>
      </c>
      <c r="BT20" s="46" t="str">
        <f t="shared" si="158"/>
        <v/>
      </c>
      <c r="BU20" s="46" t="str">
        <f t="shared" si="158"/>
        <v/>
      </c>
      <c r="BV20" s="46" t="str">
        <f t="shared" si="158"/>
        <v/>
      </c>
      <c r="BW20" s="46" t="str">
        <f t="shared" si="158"/>
        <v/>
      </c>
      <c r="BX20" s="46" t="str">
        <f t="shared" si="158"/>
        <v/>
      </c>
      <c r="BY20" s="46" t="str">
        <f t="shared" si="158"/>
        <v/>
      </c>
      <c r="BZ20" s="46" t="str">
        <f t="shared" si="158"/>
        <v/>
      </c>
      <c r="CA20" s="46" t="str">
        <f t="shared" si="158"/>
        <v/>
      </c>
      <c r="CB20" s="46" t="str">
        <f t="shared" si="158"/>
        <v/>
      </c>
      <c r="CC20" s="46" t="str">
        <f t="shared" si="158"/>
        <v/>
      </c>
      <c r="CD20" s="46" t="str">
        <f t="shared" si="158"/>
        <v/>
      </c>
      <c r="CE20" s="46" t="str">
        <f t="shared" si="158"/>
        <v/>
      </c>
      <c r="CF20" s="46" t="str">
        <f t="shared" si="158"/>
        <v/>
      </c>
      <c r="CG20" s="46" t="str">
        <f t="shared" si="158"/>
        <v/>
      </c>
      <c r="CH20" s="46" t="str">
        <f t="shared" si="158"/>
        <v/>
      </c>
      <c r="CI20" s="46" t="str">
        <f t="shared" si="158"/>
        <v/>
      </c>
      <c r="CJ20" s="46" t="str">
        <f t="shared" si="158"/>
        <v/>
      </c>
      <c r="CK20" s="46" t="str">
        <f t="shared" si="158"/>
        <v/>
      </c>
      <c r="CL20" s="46" t="str">
        <f t="shared" si="158"/>
        <v/>
      </c>
      <c r="CM20" s="46" t="str">
        <f t="shared" si="158"/>
        <v/>
      </c>
      <c r="CN20" s="46" t="str">
        <f t="shared" si="158"/>
        <v/>
      </c>
      <c r="CO20" s="46" t="str">
        <f t="shared" si="158"/>
        <v/>
      </c>
      <c r="CP20" s="46" t="str">
        <f t="shared" si="158"/>
        <v/>
      </c>
      <c r="CQ20" s="46" t="str">
        <f t="shared" si="158"/>
        <v/>
      </c>
      <c r="CR20" s="46" t="str">
        <f t="shared" si="158"/>
        <v/>
      </c>
      <c r="CS20" s="46" t="str">
        <f t="shared" si="158"/>
        <v/>
      </c>
      <c r="CT20" s="46" t="str">
        <f t="shared" si="158"/>
        <v/>
      </c>
      <c r="CU20" s="46" t="str">
        <f t="shared" si="158"/>
        <v/>
      </c>
      <c r="CV20" s="46" t="str">
        <f t="shared" si="158"/>
        <v/>
      </c>
      <c r="CW20" s="46" t="str">
        <f t="shared" si="158"/>
        <v/>
      </c>
      <c r="CX20" s="46" t="str">
        <f t="shared" si="158"/>
        <v/>
      </c>
      <c r="CY20" s="46" t="str">
        <f t="shared" si="158"/>
        <v/>
      </c>
      <c r="CZ20" s="46" t="str">
        <f t="shared" si="158"/>
        <v/>
      </c>
      <c r="DA20" s="46" t="str">
        <f t="shared" si="158"/>
        <v/>
      </c>
      <c r="DB20" s="46" t="str">
        <f t="shared" si="158"/>
        <v/>
      </c>
      <c r="DC20" s="46" t="str">
        <f t="shared" si="158"/>
        <v/>
      </c>
      <c r="DD20" s="46" t="str">
        <f t="shared" si="158"/>
        <v/>
      </c>
      <c r="DE20" s="46" t="str">
        <f t="shared" si="158"/>
        <v/>
      </c>
      <c r="DF20" s="46" t="str">
        <f t="shared" si="158"/>
        <v/>
      </c>
      <c r="DG20" s="46" t="str">
        <f t="shared" si="158"/>
        <v/>
      </c>
      <c r="DH20" s="46" t="str">
        <f t="shared" ref="DH20:DW20" si="159">IF(ISNONTEXT($Z20),DG20+$Z20,"")</f>
        <v/>
      </c>
      <c r="DI20" s="46" t="str">
        <f t="shared" si="159"/>
        <v/>
      </c>
      <c r="DJ20" s="46" t="str">
        <f t="shared" si="159"/>
        <v/>
      </c>
      <c r="DK20" s="46" t="str">
        <f t="shared" si="159"/>
        <v/>
      </c>
      <c r="DL20" s="46" t="str">
        <f t="shared" si="159"/>
        <v/>
      </c>
      <c r="DM20" s="46" t="str">
        <f t="shared" si="159"/>
        <v/>
      </c>
      <c r="DN20" s="46" t="str">
        <f t="shared" si="159"/>
        <v/>
      </c>
      <c r="DO20" s="46" t="str">
        <f t="shared" si="159"/>
        <v/>
      </c>
      <c r="DP20" s="46" t="str">
        <f t="shared" si="159"/>
        <v/>
      </c>
      <c r="DQ20" s="46" t="str">
        <f t="shared" si="159"/>
        <v/>
      </c>
      <c r="DR20" s="46" t="str">
        <f t="shared" si="159"/>
        <v/>
      </c>
      <c r="DS20" s="46" t="str">
        <f t="shared" si="159"/>
        <v/>
      </c>
      <c r="DT20" s="46" t="str">
        <f t="shared" si="159"/>
        <v/>
      </c>
      <c r="DU20" s="46" t="str">
        <f t="shared" si="159"/>
        <v/>
      </c>
      <c r="DV20" s="46" t="str">
        <f t="shared" si="159"/>
        <v/>
      </c>
      <c r="DW20" s="46" t="str">
        <f t="shared" si="159"/>
        <v/>
      </c>
      <c r="DX20" s="146" t="e">
        <f t="shared" si="6"/>
        <v>#N/A</v>
      </c>
      <c r="DY20" s="146" t="e">
        <f t="shared" si="7"/>
        <v>#N/A</v>
      </c>
      <c r="DZ20" s="146" t="e">
        <f t="shared" si="8"/>
        <v>#N/A</v>
      </c>
      <c r="EA20" s="146" t="e">
        <f t="shared" si="9"/>
        <v>#N/A</v>
      </c>
      <c r="EB20" s="146" t="e">
        <f t="shared" si="10"/>
        <v>#N/A</v>
      </c>
      <c r="EC20" s="146" t="e">
        <f t="shared" si="11"/>
        <v>#N/A</v>
      </c>
      <c r="ED20" s="146" t="e">
        <f t="shared" si="12"/>
        <v>#N/A</v>
      </c>
      <c r="EE20" s="146" t="e">
        <f t="shared" si="13"/>
        <v>#N/A</v>
      </c>
      <c r="EF20" s="146" t="e">
        <f t="shared" si="14"/>
        <v>#N/A</v>
      </c>
      <c r="EG20" s="146" t="e">
        <f t="shared" si="15"/>
        <v>#N/A</v>
      </c>
      <c r="EH20" s="146" t="e">
        <f t="shared" si="16"/>
        <v>#N/A</v>
      </c>
      <c r="EI20" s="146" t="e">
        <f t="shared" si="17"/>
        <v>#N/A</v>
      </c>
      <c r="EJ20" s="146" t="e">
        <f t="shared" si="18"/>
        <v>#N/A</v>
      </c>
      <c r="EK20" s="146" t="e">
        <f t="shared" si="19"/>
        <v>#N/A</v>
      </c>
      <c r="EL20" s="146" t="e">
        <f t="shared" si="20"/>
        <v>#N/A</v>
      </c>
      <c r="EM20" s="146" t="e">
        <f t="shared" si="21"/>
        <v>#N/A</v>
      </c>
      <c r="EN20" s="146" t="e">
        <f t="shared" si="22"/>
        <v>#N/A</v>
      </c>
      <c r="EO20" s="146" t="e">
        <f t="shared" si="23"/>
        <v>#N/A</v>
      </c>
      <c r="EP20" s="146" t="e">
        <f t="shared" si="24"/>
        <v>#N/A</v>
      </c>
      <c r="EQ20" s="146" t="e">
        <f t="shared" si="25"/>
        <v>#N/A</v>
      </c>
      <c r="ER20" s="146" t="e">
        <f t="shared" si="26"/>
        <v>#N/A</v>
      </c>
      <c r="ES20" s="146" t="e">
        <f t="shared" si="27"/>
        <v>#N/A</v>
      </c>
      <c r="ET20" s="146" t="e">
        <f t="shared" si="28"/>
        <v>#N/A</v>
      </c>
      <c r="EU20" s="146" t="e">
        <f t="shared" si="29"/>
        <v>#N/A</v>
      </c>
      <c r="EV20" s="146" t="e">
        <f t="shared" si="30"/>
        <v>#N/A</v>
      </c>
      <c r="EW20" s="146" t="e">
        <f t="shared" si="31"/>
        <v>#N/A</v>
      </c>
      <c r="EX20" s="146" t="e">
        <f t="shared" si="32"/>
        <v>#N/A</v>
      </c>
      <c r="EY20" s="146" t="e">
        <f t="shared" si="33"/>
        <v>#N/A</v>
      </c>
      <c r="EZ20" s="146" t="e">
        <f t="shared" si="34"/>
        <v>#N/A</v>
      </c>
      <c r="FA20" s="146" t="e">
        <f t="shared" si="35"/>
        <v>#N/A</v>
      </c>
      <c r="FB20" s="146" t="e">
        <f t="shared" si="36"/>
        <v>#N/A</v>
      </c>
      <c r="FC20" s="146" t="e">
        <f t="shared" si="37"/>
        <v>#N/A</v>
      </c>
      <c r="FD20" s="146" t="e">
        <f t="shared" si="38"/>
        <v>#N/A</v>
      </c>
      <c r="FE20" s="146" t="e">
        <f t="shared" si="39"/>
        <v>#N/A</v>
      </c>
      <c r="FF20" s="146" t="e">
        <f t="shared" si="40"/>
        <v>#N/A</v>
      </c>
      <c r="FG20" s="146" t="e">
        <f t="shared" si="41"/>
        <v>#N/A</v>
      </c>
      <c r="FH20" s="146" t="e">
        <f t="shared" si="42"/>
        <v>#N/A</v>
      </c>
      <c r="FI20" s="146" t="e">
        <f t="shared" si="43"/>
        <v>#N/A</v>
      </c>
      <c r="FJ20" s="146" t="e">
        <f t="shared" si="44"/>
        <v>#N/A</v>
      </c>
      <c r="FK20" s="146" t="e">
        <f t="shared" si="45"/>
        <v>#N/A</v>
      </c>
      <c r="FL20" s="146" t="e">
        <f t="shared" si="46"/>
        <v>#N/A</v>
      </c>
      <c r="FM20" s="146" t="e">
        <f t="shared" si="47"/>
        <v>#N/A</v>
      </c>
      <c r="FN20" s="146" t="e">
        <f t="shared" si="48"/>
        <v>#N/A</v>
      </c>
      <c r="FO20" s="146" t="e">
        <f t="shared" si="49"/>
        <v>#N/A</v>
      </c>
      <c r="FP20" s="146" t="e">
        <f t="shared" si="50"/>
        <v>#N/A</v>
      </c>
      <c r="FQ20" s="146" t="e">
        <f t="shared" si="51"/>
        <v>#N/A</v>
      </c>
      <c r="FR20" s="146" t="e">
        <f t="shared" si="52"/>
        <v>#N/A</v>
      </c>
      <c r="FS20" s="146" t="e">
        <f t="shared" si="53"/>
        <v>#N/A</v>
      </c>
      <c r="FT20" s="146" t="e">
        <f t="shared" si="54"/>
        <v>#N/A</v>
      </c>
      <c r="FU20" s="146" t="e">
        <f t="shared" si="55"/>
        <v>#N/A</v>
      </c>
      <c r="FV20" s="146" t="e">
        <f t="shared" si="56"/>
        <v>#N/A</v>
      </c>
      <c r="FW20" s="146" t="e">
        <f t="shared" si="57"/>
        <v>#N/A</v>
      </c>
      <c r="FX20" s="146" t="e">
        <f t="shared" si="58"/>
        <v>#N/A</v>
      </c>
      <c r="FY20" s="146" t="e">
        <f t="shared" si="59"/>
        <v>#N/A</v>
      </c>
      <c r="FZ20" s="146" t="e">
        <f t="shared" si="60"/>
        <v>#N/A</v>
      </c>
      <c r="GA20" s="146" t="e">
        <f t="shared" si="61"/>
        <v>#N/A</v>
      </c>
      <c r="GB20" s="146" t="e">
        <f t="shared" si="62"/>
        <v>#N/A</v>
      </c>
      <c r="GC20" s="146" t="e">
        <f t="shared" si="63"/>
        <v>#N/A</v>
      </c>
      <c r="GD20" s="146" t="e">
        <f t="shared" si="64"/>
        <v>#N/A</v>
      </c>
      <c r="GE20" s="146" t="e">
        <f t="shared" si="65"/>
        <v>#N/A</v>
      </c>
      <c r="GF20" s="146" t="e">
        <f t="shared" si="66"/>
        <v>#N/A</v>
      </c>
      <c r="GG20" s="146" t="e">
        <f t="shared" si="67"/>
        <v>#N/A</v>
      </c>
      <c r="GH20" s="146" t="e">
        <f t="shared" si="68"/>
        <v>#N/A</v>
      </c>
      <c r="GI20" s="146" t="e">
        <f t="shared" si="69"/>
        <v>#N/A</v>
      </c>
      <c r="GJ20" s="146" t="e">
        <f t="shared" si="70"/>
        <v>#N/A</v>
      </c>
      <c r="GK20" s="146" t="e">
        <f t="shared" si="71"/>
        <v>#N/A</v>
      </c>
      <c r="GL20" s="146" t="e">
        <f t="shared" si="72"/>
        <v>#N/A</v>
      </c>
      <c r="GM20" s="146" t="e">
        <f t="shared" si="73"/>
        <v>#N/A</v>
      </c>
      <c r="GN20" s="146" t="e">
        <f t="shared" si="74"/>
        <v>#N/A</v>
      </c>
      <c r="GO20" s="146" t="e">
        <f t="shared" si="75"/>
        <v>#N/A</v>
      </c>
      <c r="GP20" s="146" t="e">
        <f t="shared" si="76"/>
        <v>#N/A</v>
      </c>
      <c r="GQ20" s="146" t="e">
        <f t="shared" si="77"/>
        <v>#N/A</v>
      </c>
      <c r="GR20" s="146" t="e">
        <f t="shared" si="78"/>
        <v>#N/A</v>
      </c>
      <c r="GS20" s="146" t="e">
        <f t="shared" si="79"/>
        <v>#N/A</v>
      </c>
      <c r="GT20" s="146" t="e">
        <f t="shared" si="80"/>
        <v>#N/A</v>
      </c>
      <c r="GU20" s="146" t="e">
        <f t="shared" si="81"/>
        <v>#N/A</v>
      </c>
      <c r="GV20" s="146" t="e">
        <f t="shared" si="82"/>
        <v>#N/A</v>
      </c>
      <c r="GW20" s="146" t="e">
        <f t="shared" si="83"/>
        <v>#N/A</v>
      </c>
      <c r="GX20" s="146" t="e">
        <f t="shared" si="84"/>
        <v>#N/A</v>
      </c>
      <c r="GY20" s="146" t="e">
        <f t="shared" si="85"/>
        <v>#N/A</v>
      </c>
      <c r="GZ20" s="146" t="e">
        <f t="shared" si="86"/>
        <v>#N/A</v>
      </c>
      <c r="HA20" s="146" t="e">
        <f t="shared" si="87"/>
        <v>#N/A</v>
      </c>
      <c r="HB20" s="146" t="e">
        <f t="shared" si="88"/>
        <v>#N/A</v>
      </c>
      <c r="HC20" s="146" t="e">
        <f t="shared" si="89"/>
        <v>#N/A</v>
      </c>
      <c r="HD20" s="146" t="e">
        <f t="shared" si="90"/>
        <v>#N/A</v>
      </c>
      <c r="HE20" s="146" t="e">
        <f t="shared" si="91"/>
        <v>#N/A</v>
      </c>
      <c r="HF20" s="146" t="e">
        <f t="shared" si="92"/>
        <v>#N/A</v>
      </c>
      <c r="HG20" s="146" t="e">
        <f t="shared" si="93"/>
        <v>#N/A</v>
      </c>
      <c r="HH20" s="146" t="e">
        <f t="shared" si="94"/>
        <v>#N/A</v>
      </c>
      <c r="HI20" s="146" t="e">
        <f t="shared" si="95"/>
        <v>#N/A</v>
      </c>
      <c r="HJ20" s="146" t="e">
        <f t="shared" si="96"/>
        <v>#N/A</v>
      </c>
      <c r="HK20" s="146" t="e">
        <f t="shared" si="97"/>
        <v>#N/A</v>
      </c>
      <c r="HL20" s="146" t="e">
        <f t="shared" si="98"/>
        <v>#N/A</v>
      </c>
      <c r="HM20" s="146" t="e">
        <f t="shared" si="99"/>
        <v>#N/A</v>
      </c>
      <c r="HN20" s="146" t="e">
        <f t="shared" si="100"/>
        <v>#N/A</v>
      </c>
      <c r="HO20" s="146" t="e">
        <f t="shared" si="101"/>
        <v>#N/A</v>
      </c>
      <c r="HP20" s="146" t="e">
        <f t="shared" si="102"/>
        <v>#N/A</v>
      </c>
      <c r="HQ20" s="146" t="e">
        <f t="shared" si="103"/>
        <v>#N/A</v>
      </c>
      <c r="HR20" s="146" t="e">
        <f t="shared" si="104"/>
        <v>#N/A</v>
      </c>
      <c r="HS20" s="146" t="e">
        <f t="shared" si="105"/>
        <v>#N/A</v>
      </c>
      <c r="HT20" s="146" t="e">
        <f t="shared" si="106"/>
        <v>#N/A</v>
      </c>
    </row>
    <row r="21" spans="1:228" hidden="1" x14ac:dyDescent="0.45">
      <c r="A21" s="4">
        <v>18</v>
      </c>
      <c r="B21" s="95"/>
      <c r="C21" s="103"/>
      <c r="D21" s="108" t="str">
        <f t="shared" si="107"/>
        <v/>
      </c>
      <c r="E21" s="81"/>
      <c r="F21" s="108" t="str">
        <f t="shared" si="108"/>
        <v/>
      </c>
      <c r="G21" s="103"/>
      <c r="H21" s="96"/>
      <c r="I21" s="32" t="str">
        <f t="shared" si="0"/>
        <v/>
      </c>
      <c r="J21" s="32" t="str">
        <f t="shared" si="1"/>
        <v/>
      </c>
      <c r="K21" s="65" t="str">
        <f t="shared" si="109"/>
        <v/>
      </c>
      <c r="L21" s="21"/>
      <c r="M21" s="53"/>
      <c r="N21" s="237"/>
      <c r="O21" s="66" t="str">
        <f>IF(AND(D21&gt;0,E21&gt;0,F21&gt;0),IF(ISBLANK(N21),IF(ISBLANK(L21),"",(F21-D21)*VLOOKUP(L21,VLookups!$A$4:$B$13,2,FALSE)),N21),"")</f>
        <v/>
      </c>
      <c r="P21" s="67" t="str">
        <f t="shared" si="2"/>
        <v/>
      </c>
      <c r="Q21" s="81"/>
      <c r="R21" s="230" t="str">
        <f>IF(AND(Q21&gt;0,E21&gt;0,NOT(O21="")),ABS(VLOOKUP($Q$1,VLookups!$A$27:$B$28,2,FALSE)-_xlfn.NORM.DIST(Q21,K21,O21,TRUE)),"")</f>
        <v/>
      </c>
      <c r="S21" s="80" t="str">
        <f>IF(AND($D21&gt;0,$E21&gt;0,$F21&gt;0,NOT(ISBLANK($L21))),_xlfn.NORM.INV(ABS(VLOOKUP($Q$1,VLookups!$A$27:$B$28,2,FALSE)-S$3),$K21,$O21),"")</f>
        <v/>
      </c>
      <c r="T21" s="79" t="str">
        <f>IF(AND($D21&gt;0,$E21&gt;0,$F21&gt;0,NOT(ISBLANK($L21))),_xlfn.NORM.INV(ABS(VLOOKUP($Q$1,VLookups!$A$27:$B$28,2,FALSE)-T$3),$K21,$O21),"")</f>
        <v/>
      </c>
      <c r="U21" s="80" t="str">
        <f>IF(AND($D21&gt;0,$E21&gt;0,$F21&gt;0,NOT(ISBLANK($L21))),_xlfn.NORM.INV(ABS(VLOOKUP($Q$1,VLookups!$A$27:$B$28,2,FALSE)-U$3),$K21,$O21),"")</f>
        <v/>
      </c>
      <c r="V21" s="79" t="str">
        <f>IF(AND($D21&gt;0,$E21&gt;0,$F21&gt;0,NOT(ISBLANK($L21))),_xlfn.NORM.INV(ABS(VLOOKUP($Q$1,VLookups!$A$27:$B$28,2,FALSE)-V$3),$K21,$O21),"")</f>
        <v/>
      </c>
      <c r="W21" s="80" t="str">
        <f>IF(AND($D21&gt;0,$E21&gt;0,$F21&gt;0,NOT(ISBLANK($L21))),_xlfn.NORM.INV(ABS(VLOOKUP($Q$1,VLookups!$A$27:$B$28,2,FALSE)-W$3),$K21,$O21),"")</f>
        <v/>
      </c>
      <c r="X21" s="79" t="str">
        <f>IF(AND($D21&gt;0,$E21&gt;0,$F21&gt;0,NOT(ISBLANK($L21))),_xlfn.NORM.INV(ABS(VLOOKUP($Q$1,VLookups!$A$27:$B$28,2,FALSE)-X$3),$K21,$O21),"")</f>
        <v/>
      </c>
      <c r="Y21" s="5"/>
      <c r="Z21" s="145" t="str">
        <f t="shared" si="110"/>
        <v/>
      </c>
      <c r="AA21" s="46" t="str">
        <f t="shared" ref="AA21:AT21" si="160">IF(ISNONTEXT($Z21),AB21-$Z21,"")</f>
        <v/>
      </c>
      <c r="AB21" s="46" t="str">
        <f t="shared" si="160"/>
        <v/>
      </c>
      <c r="AC21" s="46" t="str">
        <f t="shared" si="160"/>
        <v/>
      </c>
      <c r="AD21" s="46" t="str">
        <f t="shared" si="160"/>
        <v/>
      </c>
      <c r="AE21" s="46" t="str">
        <f t="shared" si="160"/>
        <v/>
      </c>
      <c r="AF21" s="46" t="str">
        <f t="shared" si="160"/>
        <v/>
      </c>
      <c r="AG21" s="46" t="str">
        <f t="shared" si="160"/>
        <v/>
      </c>
      <c r="AH21" s="46" t="str">
        <f t="shared" si="160"/>
        <v/>
      </c>
      <c r="AI21" s="46" t="str">
        <f t="shared" si="160"/>
        <v/>
      </c>
      <c r="AJ21" s="46" t="str">
        <f t="shared" si="160"/>
        <v/>
      </c>
      <c r="AK21" s="46" t="str">
        <f t="shared" si="160"/>
        <v/>
      </c>
      <c r="AL21" s="46" t="str">
        <f t="shared" si="160"/>
        <v/>
      </c>
      <c r="AM21" s="46" t="str">
        <f t="shared" si="160"/>
        <v/>
      </c>
      <c r="AN21" s="46" t="str">
        <f t="shared" si="160"/>
        <v/>
      </c>
      <c r="AO21" s="46" t="str">
        <f t="shared" si="160"/>
        <v/>
      </c>
      <c r="AP21" s="46" t="str">
        <f t="shared" si="160"/>
        <v/>
      </c>
      <c r="AQ21" s="46" t="str">
        <f t="shared" si="160"/>
        <v/>
      </c>
      <c r="AR21" s="46" t="str">
        <f t="shared" si="160"/>
        <v/>
      </c>
      <c r="AS21" s="46" t="str">
        <f t="shared" si="160"/>
        <v/>
      </c>
      <c r="AT21" s="46" t="str">
        <f t="shared" si="160"/>
        <v/>
      </c>
      <c r="AU21" s="46" t="str">
        <f t="shared" si="112"/>
        <v/>
      </c>
      <c r="AV21" s="46" t="str">
        <f t="shared" ref="AV21:DG21" si="161">IF(ISNONTEXT($Z21),AU21+$Z21,"")</f>
        <v/>
      </c>
      <c r="AW21" s="46" t="str">
        <f t="shared" si="161"/>
        <v/>
      </c>
      <c r="AX21" s="46" t="str">
        <f t="shared" si="161"/>
        <v/>
      </c>
      <c r="AY21" s="46" t="str">
        <f t="shared" si="161"/>
        <v/>
      </c>
      <c r="AZ21" s="46" t="str">
        <f t="shared" si="161"/>
        <v/>
      </c>
      <c r="BA21" s="46" t="str">
        <f t="shared" si="161"/>
        <v/>
      </c>
      <c r="BB21" s="46" t="str">
        <f t="shared" si="161"/>
        <v/>
      </c>
      <c r="BC21" s="46" t="str">
        <f t="shared" si="161"/>
        <v/>
      </c>
      <c r="BD21" s="46" t="str">
        <f t="shared" si="161"/>
        <v/>
      </c>
      <c r="BE21" s="46" t="str">
        <f t="shared" si="161"/>
        <v/>
      </c>
      <c r="BF21" s="46" t="str">
        <f t="shared" si="161"/>
        <v/>
      </c>
      <c r="BG21" s="46" t="str">
        <f t="shared" si="161"/>
        <v/>
      </c>
      <c r="BH21" s="46" t="str">
        <f t="shared" si="161"/>
        <v/>
      </c>
      <c r="BI21" s="46" t="str">
        <f t="shared" si="161"/>
        <v/>
      </c>
      <c r="BJ21" s="46" t="str">
        <f t="shared" si="161"/>
        <v/>
      </c>
      <c r="BK21" s="46" t="str">
        <f t="shared" si="161"/>
        <v/>
      </c>
      <c r="BL21" s="46" t="str">
        <f t="shared" si="161"/>
        <v/>
      </c>
      <c r="BM21" s="46" t="str">
        <f t="shared" si="161"/>
        <v/>
      </c>
      <c r="BN21" s="46" t="str">
        <f t="shared" si="161"/>
        <v/>
      </c>
      <c r="BO21" s="46" t="str">
        <f t="shared" si="161"/>
        <v/>
      </c>
      <c r="BP21" s="46" t="str">
        <f t="shared" si="161"/>
        <v/>
      </c>
      <c r="BQ21" s="46" t="str">
        <f t="shared" si="161"/>
        <v/>
      </c>
      <c r="BR21" s="46" t="str">
        <f t="shared" si="161"/>
        <v/>
      </c>
      <c r="BS21" s="46" t="str">
        <f t="shared" si="161"/>
        <v/>
      </c>
      <c r="BT21" s="46" t="str">
        <f t="shared" si="161"/>
        <v/>
      </c>
      <c r="BU21" s="46" t="str">
        <f t="shared" si="161"/>
        <v/>
      </c>
      <c r="BV21" s="46" t="str">
        <f t="shared" si="161"/>
        <v/>
      </c>
      <c r="BW21" s="46" t="str">
        <f t="shared" si="161"/>
        <v/>
      </c>
      <c r="BX21" s="46" t="str">
        <f t="shared" si="161"/>
        <v/>
      </c>
      <c r="BY21" s="46" t="str">
        <f t="shared" si="161"/>
        <v/>
      </c>
      <c r="BZ21" s="46" t="str">
        <f t="shared" si="161"/>
        <v/>
      </c>
      <c r="CA21" s="46" t="str">
        <f t="shared" si="161"/>
        <v/>
      </c>
      <c r="CB21" s="46" t="str">
        <f t="shared" si="161"/>
        <v/>
      </c>
      <c r="CC21" s="46" t="str">
        <f t="shared" si="161"/>
        <v/>
      </c>
      <c r="CD21" s="46" t="str">
        <f t="shared" si="161"/>
        <v/>
      </c>
      <c r="CE21" s="46" t="str">
        <f t="shared" si="161"/>
        <v/>
      </c>
      <c r="CF21" s="46" t="str">
        <f t="shared" si="161"/>
        <v/>
      </c>
      <c r="CG21" s="46" t="str">
        <f t="shared" si="161"/>
        <v/>
      </c>
      <c r="CH21" s="46" t="str">
        <f t="shared" si="161"/>
        <v/>
      </c>
      <c r="CI21" s="46" t="str">
        <f t="shared" si="161"/>
        <v/>
      </c>
      <c r="CJ21" s="46" t="str">
        <f t="shared" si="161"/>
        <v/>
      </c>
      <c r="CK21" s="46" t="str">
        <f t="shared" si="161"/>
        <v/>
      </c>
      <c r="CL21" s="46" t="str">
        <f t="shared" si="161"/>
        <v/>
      </c>
      <c r="CM21" s="46" t="str">
        <f t="shared" si="161"/>
        <v/>
      </c>
      <c r="CN21" s="46" t="str">
        <f t="shared" si="161"/>
        <v/>
      </c>
      <c r="CO21" s="46" t="str">
        <f t="shared" si="161"/>
        <v/>
      </c>
      <c r="CP21" s="46" t="str">
        <f t="shared" si="161"/>
        <v/>
      </c>
      <c r="CQ21" s="46" t="str">
        <f t="shared" si="161"/>
        <v/>
      </c>
      <c r="CR21" s="46" t="str">
        <f t="shared" si="161"/>
        <v/>
      </c>
      <c r="CS21" s="46" t="str">
        <f t="shared" si="161"/>
        <v/>
      </c>
      <c r="CT21" s="46" t="str">
        <f t="shared" si="161"/>
        <v/>
      </c>
      <c r="CU21" s="46" t="str">
        <f t="shared" si="161"/>
        <v/>
      </c>
      <c r="CV21" s="46" t="str">
        <f t="shared" si="161"/>
        <v/>
      </c>
      <c r="CW21" s="46" t="str">
        <f t="shared" si="161"/>
        <v/>
      </c>
      <c r="CX21" s="46" t="str">
        <f t="shared" si="161"/>
        <v/>
      </c>
      <c r="CY21" s="46" t="str">
        <f t="shared" si="161"/>
        <v/>
      </c>
      <c r="CZ21" s="46" t="str">
        <f t="shared" si="161"/>
        <v/>
      </c>
      <c r="DA21" s="46" t="str">
        <f t="shared" si="161"/>
        <v/>
      </c>
      <c r="DB21" s="46" t="str">
        <f t="shared" si="161"/>
        <v/>
      </c>
      <c r="DC21" s="46" t="str">
        <f t="shared" si="161"/>
        <v/>
      </c>
      <c r="DD21" s="46" t="str">
        <f t="shared" si="161"/>
        <v/>
      </c>
      <c r="DE21" s="46" t="str">
        <f t="shared" si="161"/>
        <v/>
      </c>
      <c r="DF21" s="46" t="str">
        <f t="shared" si="161"/>
        <v/>
      </c>
      <c r="DG21" s="46" t="str">
        <f t="shared" si="161"/>
        <v/>
      </c>
      <c r="DH21" s="46" t="str">
        <f t="shared" ref="DH21:DW21" si="162">IF(ISNONTEXT($Z21),DG21+$Z21,"")</f>
        <v/>
      </c>
      <c r="DI21" s="46" t="str">
        <f t="shared" si="162"/>
        <v/>
      </c>
      <c r="DJ21" s="46" t="str">
        <f t="shared" si="162"/>
        <v/>
      </c>
      <c r="DK21" s="46" t="str">
        <f t="shared" si="162"/>
        <v/>
      </c>
      <c r="DL21" s="46" t="str">
        <f t="shared" si="162"/>
        <v/>
      </c>
      <c r="DM21" s="46" t="str">
        <f t="shared" si="162"/>
        <v/>
      </c>
      <c r="DN21" s="46" t="str">
        <f t="shared" si="162"/>
        <v/>
      </c>
      <c r="DO21" s="46" t="str">
        <f t="shared" si="162"/>
        <v/>
      </c>
      <c r="DP21" s="46" t="str">
        <f t="shared" si="162"/>
        <v/>
      </c>
      <c r="DQ21" s="46" t="str">
        <f t="shared" si="162"/>
        <v/>
      </c>
      <c r="DR21" s="46" t="str">
        <f t="shared" si="162"/>
        <v/>
      </c>
      <c r="DS21" s="46" t="str">
        <f t="shared" si="162"/>
        <v/>
      </c>
      <c r="DT21" s="46" t="str">
        <f t="shared" si="162"/>
        <v/>
      </c>
      <c r="DU21" s="46" t="str">
        <f t="shared" si="162"/>
        <v/>
      </c>
      <c r="DV21" s="46" t="str">
        <f t="shared" si="162"/>
        <v/>
      </c>
      <c r="DW21" s="46" t="str">
        <f t="shared" si="162"/>
        <v/>
      </c>
      <c r="DX21" s="146" t="e">
        <f t="shared" si="6"/>
        <v>#N/A</v>
      </c>
      <c r="DY21" s="146" t="e">
        <f t="shared" si="7"/>
        <v>#N/A</v>
      </c>
      <c r="DZ21" s="146" t="e">
        <f t="shared" si="8"/>
        <v>#N/A</v>
      </c>
      <c r="EA21" s="146" t="e">
        <f t="shared" si="9"/>
        <v>#N/A</v>
      </c>
      <c r="EB21" s="146" t="e">
        <f t="shared" si="10"/>
        <v>#N/A</v>
      </c>
      <c r="EC21" s="146" t="e">
        <f t="shared" si="11"/>
        <v>#N/A</v>
      </c>
      <c r="ED21" s="146" t="e">
        <f t="shared" si="12"/>
        <v>#N/A</v>
      </c>
      <c r="EE21" s="146" t="e">
        <f t="shared" si="13"/>
        <v>#N/A</v>
      </c>
      <c r="EF21" s="146" t="e">
        <f t="shared" si="14"/>
        <v>#N/A</v>
      </c>
      <c r="EG21" s="146" t="e">
        <f t="shared" si="15"/>
        <v>#N/A</v>
      </c>
      <c r="EH21" s="146" t="e">
        <f t="shared" si="16"/>
        <v>#N/A</v>
      </c>
      <c r="EI21" s="146" t="e">
        <f t="shared" si="17"/>
        <v>#N/A</v>
      </c>
      <c r="EJ21" s="146" t="e">
        <f t="shared" si="18"/>
        <v>#N/A</v>
      </c>
      <c r="EK21" s="146" t="e">
        <f t="shared" si="19"/>
        <v>#N/A</v>
      </c>
      <c r="EL21" s="146" t="e">
        <f t="shared" si="20"/>
        <v>#N/A</v>
      </c>
      <c r="EM21" s="146" t="e">
        <f t="shared" si="21"/>
        <v>#N/A</v>
      </c>
      <c r="EN21" s="146" t="e">
        <f t="shared" si="22"/>
        <v>#N/A</v>
      </c>
      <c r="EO21" s="146" t="e">
        <f t="shared" si="23"/>
        <v>#N/A</v>
      </c>
      <c r="EP21" s="146" t="e">
        <f t="shared" si="24"/>
        <v>#N/A</v>
      </c>
      <c r="EQ21" s="146" t="e">
        <f t="shared" si="25"/>
        <v>#N/A</v>
      </c>
      <c r="ER21" s="146" t="e">
        <f t="shared" si="26"/>
        <v>#N/A</v>
      </c>
      <c r="ES21" s="146" t="e">
        <f t="shared" si="27"/>
        <v>#N/A</v>
      </c>
      <c r="ET21" s="146" t="e">
        <f t="shared" si="28"/>
        <v>#N/A</v>
      </c>
      <c r="EU21" s="146" t="e">
        <f t="shared" si="29"/>
        <v>#N/A</v>
      </c>
      <c r="EV21" s="146" t="e">
        <f t="shared" si="30"/>
        <v>#N/A</v>
      </c>
      <c r="EW21" s="146" t="e">
        <f t="shared" si="31"/>
        <v>#N/A</v>
      </c>
      <c r="EX21" s="146" t="e">
        <f t="shared" si="32"/>
        <v>#N/A</v>
      </c>
      <c r="EY21" s="146" t="e">
        <f t="shared" si="33"/>
        <v>#N/A</v>
      </c>
      <c r="EZ21" s="146" t="e">
        <f t="shared" si="34"/>
        <v>#N/A</v>
      </c>
      <c r="FA21" s="146" t="e">
        <f t="shared" si="35"/>
        <v>#N/A</v>
      </c>
      <c r="FB21" s="146" t="e">
        <f t="shared" si="36"/>
        <v>#N/A</v>
      </c>
      <c r="FC21" s="146" t="e">
        <f t="shared" si="37"/>
        <v>#N/A</v>
      </c>
      <c r="FD21" s="146" t="e">
        <f t="shared" si="38"/>
        <v>#N/A</v>
      </c>
      <c r="FE21" s="146" t="e">
        <f t="shared" si="39"/>
        <v>#N/A</v>
      </c>
      <c r="FF21" s="146" t="e">
        <f t="shared" si="40"/>
        <v>#N/A</v>
      </c>
      <c r="FG21" s="146" t="e">
        <f t="shared" si="41"/>
        <v>#N/A</v>
      </c>
      <c r="FH21" s="146" t="e">
        <f t="shared" si="42"/>
        <v>#N/A</v>
      </c>
      <c r="FI21" s="146" t="e">
        <f t="shared" si="43"/>
        <v>#N/A</v>
      </c>
      <c r="FJ21" s="146" t="e">
        <f t="shared" si="44"/>
        <v>#N/A</v>
      </c>
      <c r="FK21" s="146" t="e">
        <f t="shared" si="45"/>
        <v>#N/A</v>
      </c>
      <c r="FL21" s="146" t="e">
        <f t="shared" si="46"/>
        <v>#N/A</v>
      </c>
      <c r="FM21" s="146" t="e">
        <f t="shared" si="47"/>
        <v>#N/A</v>
      </c>
      <c r="FN21" s="146" t="e">
        <f t="shared" si="48"/>
        <v>#N/A</v>
      </c>
      <c r="FO21" s="146" t="e">
        <f t="shared" si="49"/>
        <v>#N/A</v>
      </c>
      <c r="FP21" s="146" t="e">
        <f t="shared" si="50"/>
        <v>#N/A</v>
      </c>
      <c r="FQ21" s="146" t="e">
        <f t="shared" si="51"/>
        <v>#N/A</v>
      </c>
      <c r="FR21" s="146" t="e">
        <f t="shared" si="52"/>
        <v>#N/A</v>
      </c>
      <c r="FS21" s="146" t="e">
        <f t="shared" si="53"/>
        <v>#N/A</v>
      </c>
      <c r="FT21" s="146" t="e">
        <f t="shared" si="54"/>
        <v>#N/A</v>
      </c>
      <c r="FU21" s="146" t="e">
        <f t="shared" si="55"/>
        <v>#N/A</v>
      </c>
      <c r="FV21" s="146" t="e">
        <f t="shared" si="56"/>
        <v>#N/A</v>
      </c>
      <c r="FW21" s="146" t="e">
        <f t="shared" si="57"/>
        <v>#N/A</v>
      </c>
      <c r="FX21" s="146" t="e">
        <f t="shared" si="58"/>
        <v>#N/A</v>
      </c>
      <c r="FY21" s="146" t="e">
        <f t="shared" si="59"/>
        <v>#N/A</v>
      </c>
      <c r="FZ21" s="146" t="e">
        <f t="shared" si="60"/>
        <v>#N/A</v>
      </c>
      <c r="GA21" s="146" t="e">
        <f t="shared" si="61"/>
        <v>#N/A</v>
      </c>
      <c r="GB21" s="146" t="e">
        <f t="shared" si="62"/>
        <v>#N/A</v>
      </c>
      <c r="GC21" s="146" t="e">
        <f t="shared" si="63"/>
        <v>#N/A</v>
      </c>
      <c r="GD21" s="146" t="e">
        <f t="shared" si="64"/>
        <v>#N/A</v>
      </c>
      <c r="GE21" s="146" t="e">
        <f t="shared" si="65"/>
        <v>#N/A</v>
      </c>
      <c r="GF21" s="146" t="e">
        <f t="shared" si="66"/>
        <v>#N/A</v>
      </c>
      <c r="GG21" s="146" t="e">
        <f t="shared" si="67"/>
        <v>#N/A</v>
      </c>
      <c r="GH21" s="146" t="e">
        <f t="shared" si="68"/>
        <v>#N/A</v>
      </c>
      <c r="GI21" s="146" t="e">
        <f t="shared" si="69"/>
        <v>#N/A</v>
      </c>
      <c r="GJ21" s="146" t="e">
        <f t="shared" si="70"/>
        <v>#N/A</v>
      </c>
      <c r="GK21" s="146" t="e">
        <f t="shared" si="71"/>
        <v>#N/A</v>
      </c>
      <c r="GL21" s="146" t="e">
        <f t="shared" si="72"/>
        <v>#N/A</v>
      </c>
      <c r="GM21" s="146" t="e">
        <f t="shared" si="73"/>
        <v>#N/A</v>
      </c>
      <c r="GN21" s="146" t="e">
        <f t="shared" si="74"/>
        <v>#N/A</v>
      </c>
      <c r="GO21" s="146" t="e">
        <f t="shared" si="75"/>
        <v>#N/A</v>
      </c>
      <c r="GP21" s="146" t="e">
        <f t="shared" si="76"/>
        <v>#N/A</v>
      </c>
      <c r="GQ21" s="146" t="e">
        <f t="shared" si="77"/>
        <v>#N/A</v>
      </c>
      <c r="GR21" s="146" t="e">
        <f t="shared" si="78"/>
        <v>#N/A</v>
      </c>
      <c r="GS21" s="146" t="e">
        <f t="shared" si="79"/>
        <v>#N/A</v>
      </c>
      <c r="GT21" s="146" t="e">
        <f t="shared" si="80"/>
        <v>#N/A</v>
      </c>
      <c r="GU21" s="146" t="e">
        <f t="shared" si="81"/>
        <v>#N/A</v>
      </c>
      <c r="GV21" s="146" t="e">
        <f t="shared" si="82"/>
        <v>#N/A</v>
      </c>
      <c r="GW21" s="146" t="e">
        <f t="shared" si="83"/>
        <v>#N/A</v>
      </c>
      <c r="GX21" s="146" t="e">
        <f t="shared" si="84"/>
        <v>#N/A</v>
      </c>
      <c r="GY21" s="146" t="e">
        <f t="shared" si="85"/>
        <v>#N/A</v>
      </c>
      <c r="GZ21" s="146" t="e">
        <f t="shared" si="86"/>
        <v>#N/A</v>
      </c>
      <c r="HA21" s="146" t="e">
        <f t="shared" si="87"/>
        <v>#N/A</v>
      </c>
      <c r="HB21" s="146" t="e">
        <f t="shared" si="88"/>
        <v>#N/A</v>
      </c>
      <c r="HC21" s="146" t="e">
        <f t="shared" si="89"/>
        <v>#N/A</v>
      </c>
      <c r="HD21" s="146" t="e">
        <f t="shared" si="90"/>
        <v>#N/A</v>
      </c>
      <c r="HE21" s="146" t="e">
        <f t="shared" si="91"/>
        <v>#N/A</v>
      </c>
      <c r="HF21" s="146" t="e">
        <f t="shared" si="92"/>
        <v>#N/A</v>
      </c>
      <c r="HG21" s="146" t="e">
        <f t="shared" si="93"/>
        <v>#N/A</v>
      </c>
      <c r="HH21" s="146" t="e">
        <f t="shared" si="94"/>
        <v>#N/A</v>
      </c>
      <c r="HI21" s="146" t="e">
        <f t="shared" si="95"/>
        <v>#N/A</v>
      </c>
      <c r="HJ21" s="146" t="e">
        <f t="shared" si="96"/>
        <v>#N/A</v>
      </c>
      <c r="HK21" s="146" t="e">
        <f t="shared" si="97"/>
        <v>#N/A</v>
      </c>
      <c r="HL21" s="146" t="e">
        <f t="shared" si="98"/>
        <v>#N/A</v>
      </c>
      <c r="HM21" s="146" t="e">
        <f t="shared" si="99"/>
        <v>#N/A</v>
      </c>
      <c r="HN21" s="146" t="e">
        <f t="shared" si="100"/>
        <v>#N/A</v>
      </c>
      <c r="HO21" s="146" t="e">
        <f t="shared" si="101"/>
        <v>#N/A</v>
      </c>
      <c r="HP21" s="146" t="e">
        <f t="shared" si="102"/>
        <v>#N/A</v>
      </c>
      <c r="HQ21" s="146" t="e">
        <f t="shared" si="103"/>
        <v>#N/A</v>
      </c>
      <c r="HR21" s="146" t="e">
        <f t="shared" si="104"/>
        <v>#N/A</v>
      </c>
      <c r="HS21" s="146" t="e">
        <f t="shared" si="105"/>
        <v>#N/A</v>
      </c>
      <c r="HT21" s="146" t="e">
        <f t="shared" si="106"/>
        <v>#N/A</v>
      </c>
    </row>
    <row r="22" spans="1:228" hidden="1" x14ac:dyDescent="0.45">
      <c r="A22" s="4">
        <v>19</v>
      </c>
      <c r="B22" s="95"/>
      <c r="C22" s="103"/>
      <c r="D22" s="108" t="str">
        <f t="shared" si="107"/>
        <v/>
      </c>
      <c r="E22" s="81"/>
      <c r="F22" s="108" t="str">
        <f t="shared" si="108"/>
        <v/>
      </c>
      <c r="G22" s="103"/>
      <c r="H22" s="96"/>
      <c r="I22" s="32" t="str">
        <f t="shared" si="0"/>
        <v/>
      </c>
      <c r="J22" s="32" t="str">
        <f t="shared" si="1"/>
        <v/>
      </c>
      <c r="K22" s="65" t="str">
        <f t="shared" si="109"/>
        <v/>
      </c>
      <c r="L22" s="21"/>
      <c r="M22" s="53"/>
      <c r="N22" s="237"/>
      <c r="O22" s="66" t="str">
        <f>IF(AND(D22&gt;0,E22&gt;0,F22&gt;0),IF(ISBLANK(N22),IF(ISBLANK(L22),"",(F22-D22)*VLOOKUP(L22,VLookups!$A$4:$B$13,2,FALSE)),N22),"")</f>
        <v/>
      </c>
      <c r="P22" s="67" t="str">
        <f t="shared" si="2"/>
        <v/>
      </c>
      <c r="Q22" s="81"/>
      <c r="R22" s="230" t="str">
        <f>IF(AND(Q22&gt;0,E22&gt;0,NOT(O22="")),ABS(VLOOKUP($Q$1,VLookups!$A$27:$B$28,2,FALSE)-_xlfn.NORM.DIST(Q22,K22,O22,TRUE)),"")</f>
        <v/>
      </c>
      <c r="S22" s="80" t="str">
        <f>IF(AND($D22&gt;0,$E22&gt;0,$F22&gt;0,NOT(ISBLANK($L22))),_xlfn.NORM.INV(ABS(VLOOKUP($Q$1,VLookups!$A$27:$B$28,2,FALSE)-S$3),$K22,$O22),"")</f>
        <v/>
      </c>
      <c r="T22" s="79" t="str">
        <f>IF(AND($D22&gt;0,$E22&gt;0,$F22&gt;0,NOT(ISBLANK($L22))),_xlfn.NORM.INV(ABS(VLOOKUP($Q$1,VLookups!$A$27:$B$28,2,FALSE)-T$3),$K22,$O22),"")</f>
        <v/>
      </c>
      <c r="U22" s="80" t="str">
        <f>IF(AND($D22&gt;0,$E22&gt;0,$F22&gt;0,NOT(ISBLANK($L22))),_xlfn.NORM.INV(ABS(VLOOKUP($Q$1,VLookups!$A$27:$B$28,2,FALSE)-U$3),$K22,$O22),"")</f>
        <v/>
      </c>
      <c r="V22" s="79" t="str">
        <f>IF(AND($D22&gt;0,$E22&gt;0,$F22&gt;0,NOT(ISBLANK($L22))),_xlfn.NORM.INV(ABS(VLOOKUP($Q$1,VLookups!$A$27:$B$28,2,FALSE)-V$3),$K22,$O22),"")</f>
        <v/>
      </c>
      <c r="W22" s="80" t="str">
        <f>IF(AND($D22&gt;0,$E22&gt;0,$F22&gt;0,NOT(ISBLANK($L22))),_xlfn.NORM.INV(ABS(VLOOKUP($Q$1,VLookups!$A$27:$B$28,2,FALSE)-W$3),$K22,$O22),"")</f>
        <v/>
      </c>
      <c r="X22" s="79" t="str">
        <f>IF(AND($D22&gt;0,$E22&gt;0,$F22&gt;0,NOT(ISBLANK($L22))),_xlfn.NORM.INV(ABS(VLOOKUP($Q$1,VLookups!$A$27:$B$28,2,FALSE)-X$3),$K22,$O22),"")</f>
        <v/>
      </c>
      <c r="Y22" s="5"/>
      <c r="Z22" s="145" t="str">
        <f t="shared" si="110"/>
        <v/>
      </c>
      <c r="AA22" s="46" t="str">
        <f t="shared" ref="AA22:AT22" si="163">IF(ISNONTEXT($Z22),AB22-$Z22,"")</f>
        <v/>
      </c>
      <c r="AB22" s="46" t="str">
        <f t="shared" si="163"/>
        <v/>
      </c>
      <c r="AC22" s="46" t="str">
        <f t="shared" si="163"/>
        <v/>
      </c>
      <c r="AD22" s="46" t="str">
        <f t="shared" si="163"/>
        <v/>
      </c>
      <c r="AE22" s="46" t="str">
        <f t="shared" si="163"/>
        <v/>
      </c>
      <c r="AF22" s="46" t="str">
        <f t="shared" si="163"/>
        <v/>
      </c>
      <c r="AG22" s="46" t="str">
        <f t="shared" si="163"/>
        <v/>
      </c>
      <c r="AH22" s="46" t="str">
        <f t="shared" si="163"/>
        <v/>
      </c>
      <c r="AI22" s="46" t="str">
        <f t="shared" si="163"/>
        <v/>
      </c>
      <c r="AJ22" s="46" t="str">
        <f t="shared" si="163"/>
        <v/>
      </c>
      <c r="AK22" s="46" t="str">
        <f t="shared" si="163"/>
        <v/>
      </c>
      <c r="AL22" s="46" t="str">
        <f t="shared" si="163"/>
        <v/>
      </c>
      <c r="AM22" s="46" t="str">
        <f t="shared" si="163"/>
        <v/>
      </c>
      <c r="AN22" s="46" t="str">
        <f t="shared" si="163"/>
        <v/>
      </c>
      <c r="AO22" s="46" t="str">
        <f t="shared" si="163"/>
        <v/>
      </c>
      <c r="AP22" s="46" t="str">
        <f t="shared" si="163"/>
        <v/>
      </c>
      <c r="AQ22" s="46" t="str">
        <f t="shared" si="163"/>
        <v/>
      </c>
      <c r="AR22" s="46" t="str">
        <f t="shared" si="163"/>
        <v/>
      </c>
      <c r="AS22" s="46" t="str">
        <f t="shared" si="163"/>
        <v/>
      </c>
      <c r="AT22" s="46" t="str">
        <f t="shared" si="163"/>
        <v/>
      </c>
      <c r="AU22" s="46" t="str">
        <f t="shared" si="112"/>
        <v/>
      </c>
      <c r="AV22" s="46" t="str">
        <f t="shared" ref="AV22:DG22" si="164">IF(ISNONTEXT($Z22),AU22+$Z22,"")</f>
        <v/>
      </c>
      <c r="AW22" s="46" t="str">
        <f t="shared" si="164"/>
        <v/>
      </c>
      <c r="AX22" s="46" t="str">
        <f t="shared" si="164"/>
        <v/>
      </c>
      <c r="AY22" s="46" t="str">
        <f t="shared" si="164"/>
        <v/>
      </c>
      <c r="AZ22" s="46" t="str">
        <f t="shared" si="164"/>
        <v/>
      </c>
      <c r="BA22" s="46" t="str">
        <f t="shared" si="164"/>
        <v/>
      </c>
      <c r="BB22" s="46" t="str">
        <f t="shared" si="164"/>
        <v/>
      </c>
      <c r="BC22" s="46" t="str">
        <f t="shared" si="164"/>
        <v/>
      </c>
      <c r="BD22" s="46" t="str">
        <f t="shared" si="164"/>
        <v/>
      </c>
      <c r="BE22" s="46" t="str">
        <f t="shared" si="164"/>
        <v/>
      </c>
      <c r="BF22" s="46" t="str">
        <f t="shared" si="164"/>
        <v/>
      </c>
      <c r="BG22" s="46" t="str">
        <f t="shared" si="164"/>
        <v/>
      </c>
      <c r="BH22" s="46" t="str">
        <f t="shared" si="164"/>
        <v/>
      </c>
      <c r="BI22" s="46" t="str">
        <f t="shared" si="164"/>
        <v/>
      </c>
      <c r="BJ22" s="46" t="str">
        <f t="shared" si="164"/>
        <v/>
      </c>
      <c r="BK22" s="46" t="str">
        <f t="shared" si="164"/>
        <v/>
      </c>
      <c r="BL22" s="46" t="str">
        <f t="shared" si="164"/>
        <v/>
      </c>
      <c r="BM22" s="46" t="str">
        <f t="shared" si="164"/>
        <v/>
      </c>
      <c r="BN22" s="46" t="str">
        <f t="shared" si="164"/>
        <v/>
      </c>
      <c r="BO22" s="46" t="str">
        <f t="shared" si="164"/>
        <v/>
      </c>
      <c r="BP22" s="46" t="str">
        <f t="shared" si="164"/>
        <v/>
      </c>
      <c r="BQ22" s="46" t="str">
        <f t="shared" si="164"/>
        <v/>
      </c>
      <c r="BR22" s="46" t="str">
        <f t="shared" si="164"/>
        <v/>
      </c>
      <c r="BS22" s="46" t="str">
        <f t="shared" si="164"/>
        <v/>
      </c>
      <c r="BT22" s="46" t="str">
        <f t="shared" si="164"/>
        <v/>
      </c>
      <c r="BU22" s="46" t="str">
        <f t="shared" si="164"/>
        <v/>
      </c>
      <c r="BV22" s="46" t="str">
        <f t="shared" si="164"/>
        <v/>
      </c>
      <c r="BW22" s="46" t="str">
        <f t="shared" si="164"/>
        <v/>
      </c>
      <c r="BX22" s="46" t="str">
        <f t="shared" si="164"/>
        <v/>
      </c>
      <c r="BY22" s="46" t="str">
        <f t="shared" si="164"/>
        <v/>
      </c>
      <c r="BZ22" s="46" t="str">
        <f t="shared" si="164"/>
        <v/>
      </c>
      <c r="CA22" s="46" t="str">
        <f t="shared" si="164"/>
        <v/>
      </c>
      <c r="CB22" s="46" t="str">
        <f t="shared" si="164"/>
        <v/>
      </c>
      <c r="CC22" s="46" t="str">
        <f t="shared" si="164"/>
        <v/>
      </c>
      <c r="CD22" s="46" t="str">
        <f t="shared" si="164"/>
        <v/>
      </c>
      <c r="CE22" s="46" t="str">
        <f t="shared" si="164"/>
        <v/>
      </c>
      <c r="CF22" s="46" t="str">
        <f t="shared" si="164"/>
        <v/>
      </c>
      <c r="CG22" s="46" t="str">
        <f t="shared" si="164"/>
        <v/>
      </c>
      <c r="CH22" s="46" t="str">
        <f t="shared" si="164"/>
        <v/>
      </c>
      <c r="CI22" s="46" t="str">
        <f t="shared" si="164"/>
        <v/>
      </c>
      <c r="CJ22" s="46" t="str">
        <f t="shared" si="164"/>
        <v/>
      </c>
      <c r="CK22" s="46" t="str">
        <f t="shared" si="164"/>
        <v/>
      </c>
      <c r="CL22" s="46" t="str">
        <f t="shared" si="164"/>
        <v/>
      </c>
      <c r="CM22" s="46" t="str">
        <f t="shared" si="164"/>
        <v/>
      </c>
      <c r="CN22" s="46" t="str">
        <f t="shared" si="164"/>
        <v/>
      </c>
      <c r="CO22" s="46" t="str">
        <f t="shared" si="164"/>
        <v/>
      </c>
      <c r="CP22" s="46" t="str">
        <f t="shared" si="164"/>
        <v/>
      </c>
      <c r="CQ22" s="46" t="str">
        <f t="shared" si="164"/>
        <v/>
      </c>
      <c r="CR22" s="46" t="str">
        <f t="shared" si="164"/>
        <v/>
      </c>
      <c r="CS22" s="46" t="str">
        <f t="shared" si="164"/>
        <v/>
      </c>
      <c r="CT22" s="46" t="str">
        <f t="shared" si="164"/>
        <v/>
      </c>
      <c r="CU22" s="46" t="str">
        <f t="shared" si="164"/>
        <v/>
      </c>
      <c r="CV22" s="46" t="str">
        <f t="shared" si="164"/>
        <v/>
      </c>
      <c r="CW22" s="46" t="str">
        <f t="shared" si="164"/>
        <v/>
      </c>
      <c r="CX22" s="46" t="str">
        <f t="shared" si="164"/>
        <v/>
      </c>
      <c r="CY22" s="46" t="str">
        <f t="shared" si="164"/>
        <v/>
      </c>
      <c r="CZ22" s="46" t="str">
        <f t="shared" si="164"/>
        <v/>
      </c>
      <c r="DA22" s="46" t="str">
        <f t="shared" si="164"/>
        <v/>
      </c>
      <c r="DB22" s="46" t="str">
        <f t="shared" si="164"/>
        <v/>
      </c>
      <c r="DC22" s="46" t="str">
        <f t="shared" si="164"/>
        <v/>
      </c>
      <c r="DD22" s="46" t="str">
        <f t="shared" si="164"/>
        <v/>
      </c>
      <c r="DE22" s="46" t="str">
        <f t="shared" si="164"/>
        <v/>
      </c>
      <c r="DF22" s="46" t="str">
        <f t="shared" si="164"/>
        <v/>
      </c>
      <c r="DG22" s="46" t="str">
        <f t="shared" si="164"/>
        <v/>
      </c>
      <c r="DH22" s="46" t="str">
        <f t="shared" ref="DH22:DW22" si="165">IF(ISNONTEXT($Z22),DG22+$Z22,"")</f>
        <v/>
      </c>
      <c r="DI22" s="46" t="str">
        <f t="shared" si="165"/>
        <v/>
      </c>
      <c r="DJ22" s="46" t="str">
        <f t="shared" si="165"/>
        <v/>
      </c>
      <c r="DK22" s="46" t="str">
        <f t="shared" si="165"/>
        <v/>
      </c>
      <c r="DL22" s="46" t="str">
        <f t="shared" si="165"/>
        <v/>
      </c>
      <c r="DM22" s="46" t="str">
        <f t="shared" si="165"/>
        <v/>
      </c>
      <c r="DN22" s="46" t="str">
        <f t="shared" si="165"/>
        <v/>
      </c>
      <c r="DO22" s="46" t="str">
        <f t="shared" si="165"/>
        <v/>
      </c>
      <c r="DP22" s="46" t="str">
        <f t="shared" si="165"/>
        <v/>
      </c>
      <c r="DQ22" s="46" t="str">
        <f t="shared" si="165"/>
        <v/>
      </c>
      <c r="DR22" s="46" t="str">
        <f t="shared" si="165"/>
        <v/>
      </c>
      <c r="DS22" s="46" t="str">
        <f t="shared" si="165"/>
        <v/>
      </c>
      <c r="DT22" s="46" t="str">
        <f t="shared" si="165"/>
        <v/>
      </c>
      <c r="DU22" s="46" t="str">
        <f t="shared" si="165"/>
        <v/>
      </c>
      <c r="DV22" s="46" t="str">
        <f t="shared" si="165"/>
        <v/>
      </c>
      <c r="DW22" s="46" t="str">
        <f t="shared" si="165"/>
        <v/>
      </c>
      <c r="DX22" s="146" t="e">
        <f t="shared" si="6"/>
        <v>#N/A</v>
      </c>
      <c r="DY22" s="146" t="e">
        <f t="shared" si="7"/>
        <v>#N/A</v>
      </c>
      <c r="DZ22" s="146" t="e">
        <f t="shared" si="8"/>
        <v>#N/A</v>
      </c>
      <c r="EA22" s="146" t="e">
        <f t="shared" si="9"/>
        <v>#N/A</v>
      </c>
      <c r="EB22" s="146" t="e">
        <f t="shared" si="10"/>
        <v>#N/A</v>
      </c>
      <c r="EC22" s="146" t="e">
        <f t="shared" si="11"/>
        <v>#N/A</v>
      </c>
      <c r="ED22" s="146" t="e">
        <f t="shared" si="12"/>
        <v>#N/A</v>
      </c>
      <c r="EE22" s="146" t="e">
        <f t="shared" si="13"/>
        <v>#N/A</v>
      </c>
      <c r="EF22" s="146" t="e">
        <f t="shared" si="14"/>
        <v>#N/A</v>
      </c>
      <c r="EG22" s="146" t="e">
        <f t="shared" si="15"/>
        <v>#N/A</v>
      </c>
      <c r="EH22" s="146" t="e">
        <f t="shared" si="16"/>
        <v>#N/A</v>
      </c>
      <c r="EI22" s="146" t="e">
        <f t="shared" si="17"/>
        <v>#N/A</v>
      </c>
      <c r="EJ22" s="146" t="e">
        <f t="shared" si="18"/>
        <v>#N/A</v>
      </c>
      <c r="EK22" s="146" t="e">
        <f t="shared" si="19"/>
        <v>#N/A</v>
      </c>
      <c r="EL22" s="146" t="e">
        <f t="shared" si="20"/>
        <v>#N/A</v>
      </c>
      <c r="EM22" s="146" t="e">
        <f t="shared" si="21"/>
        <v>#N/A</v>
      </c>
      <c r="EN22" s="146" t="e">
        <f t="shared" si="22"/>
        <v>#N/A</v>
      </c>
      <c r="EO22" s="146" t="e">
        <f t="shared" si="23"/>
        <v>#N/A</v>
      </c>
      <c r="EP22" s="146" t="e">
        <f t="shared" si="24"/>
        <v>#N/A</v>
      </c>
      <c r="EQ22" s="146" t="e">
        <f t="shared" si="25"/>
        <v>#N/A</v>
      </c>
      <c r="ER22" s="146" t="e">
        <f t="shared" si="26"/>
        <v>#N/A</v>
      </c>
      <c r="ES22" s="146" t="e">
        <f t="shared" si="27"/>
        <v>#N/A</v>
      </c>
      <c r="ET22" s="146" t="e">
        <f t="shared" si="28"/>
        <v>#N/A</v>
      </c>
      <c r="EU22" s="146" t="e">
        <f t="shared" si="29"/>
        <v>#N/A</v>
      </c>
      <c r="EV22" s="146" t="e">
        <f t="shared" si="30"/>
        <v>#N/A</v>
      </c>
      <c r="EW22" s="146" t="e">
        <f t="shared" si="31"/>
        <v>#N/A</v>
      </c>
      <c r="EX22" s="146" t="e">
        <f t="shared" si="32"/>
        <v>#N/A</v>
      </c>
      <c r="EY22" s="146" t="e">
        <f t="shared" si="33"/>
        <v>#N/A</v>
      </c>
      <c r="EZ22" s="146" t="e">
        <f t="shared" si="34"/>
        <v>#N/A</v>
      </c>
      <c r="FA22" s="146" t="e">
        <f t="shared" si="35"/>
        <v>#N/A</v>
      </c>
      <c r="FB22" s="146" t="e">
        <f t="shared" si="36"/>
        <v>#N/A</v>
      </c>
      <c r="FC22" s="146" t="e">
        <f t="shared" si="37"/>
        <v>#N/A</v>
      </c>
      <c r="FD22" s="146" t="e">
        <f t="shared" si="38"/>
        <v>#N/A</v>
      </c>
      <c r="FE22" s="146" t="e">
        <f t="shared" si="39"/>
        <v>#N/A</v>
      </c>
      <c r="FF22" s="146" t="e">
        <f t="shared" si="40"/>
        <v>#N/A</v>
      </c>
      <c r="FG22" s="146" t="e">
        <f t="shared" si="41"/>
        <v>#N/A</v>
      </c>
      <c r="FH22" s="146" t="e">
        <f t="shared" si="42"/>
        <v>#N/A</v>
      </c>
      <c r="FI22" s="146" t="e">
        <f t="shared" si="43"/>
        <v>#N/A</v>
      </c>
      <c r="FJ22" s="146" t="e">
        <f t="shared" si="44"/>
        <v>#N/A</v>
      </c>
      <c r="FK22" s="146" t="e">
        <f t="shared" si="45"/>
        <v>#N/A</v>
      </c>
      <c r="FL22" s="146" t="e">
        <f t="shared" si="46"/>
        <v>#N/A</v>
      </c>
      <c r="FM22" s="146" t="e">
        <f t="shared" si="47"/>
        <v>#N/A</v>
      </c>
      <c r="FN22" s="146" t="e">
        <f t="shared" si="48"/>
        <v>#N/A</v>
      </c>
      <c r="FO22" s="146" t="e">
        <f t="shared" si="49"/>
        <v>#N/A</v>
      </c>
      <c r="FP22" s="146" t="e">
        <f t="shared" si="50"/>
        <v>#N/A</v>
      </c>
      <c r="FQ22" s="146" t="e">
        <f t="shared" si="51"/>
        <v>#N/A</v>
      </c>
      <c r="FR22" s="146" t="e">
        <f t="shared" si="52"/>
        <v>#N/A</v>
      </c>
      <c r="FS22" s="146" t="e">
        <f t="shared" si="53"/>
        <v>#N/A</v>
      </c>
      <c r="FT22" s="146" t="e">
        <f t="shared" si="54"/>
        <v>#N/A</v>
      </c>
      <c r="FU22" s="146" t="e">
        <f t="shared" si="55"/>
        <v>#N/A</v>
      </c>
      <c r="FV22" s="146" t="e">
        <f t="shared" si="56"/>
        <v>#N/A</v>
      </c>
      <c r="FW22" s="146" t="e">
        <f t="shared" si="57"/>
        <v>#N/A</v>
      </c>
      <c r="FX22" s="146" t="e">
        <f t="shared" si="58"/>
        <v>#N/A</v>
      </c>
      <c r="FY22" s="146" t="e">
        <f t="shared" si="59"/>
        <v>#N/A</v>
      </c>
      <c r="FZ22" s="146" t="e">
        <f t="shared" si="60"/>
        <v>#N/A</v>
      </c>
      <c r="GA22" s="146" t="e">
        <f t="shared" si="61"/>
        <v>#N/A</v>
      </c>
      <c r="GB22" s="146" t="e">
        <f t="shared" si="62"/>
        <v>#N/A</v>
      </c>
      <c r="GC22" s="146" t="e">
        <f t="shared" si="63"/>
        <v>#N/A</v>
      </c>
      <c r="GD22" s="146" t="e">
        <f t="shared" si="64"/>
        <v>#N/A</v>
      </c>
      <c r="GE22" s="146" t="e">
        <f t="shared" si="65"/>
        <v>#N/A</v>
      </c>
      <c r="GF22" s="146" t="e">
        <f t="shared" si="66"/>
        <v>#N/A</v>
      </c>
      <c r="GG22" s="146" t="e">
        <f t="shared" si="67"/>
        <v>#N/A</v>
      </c>
      <c r="GH22" s="146" t="e">
        <f t="shared" si="68"/>
        <v>#N/A</v>
      </c>
      <c r="GI22" s="146" t="e">
        <f t="shared" si="69"/>
        <v>#N/A</v>
      </c>
      <c r="GJ22" s="146" t="e">
        <f t="shared" si="70"/>
        <v>#N/A</v>
      </c>
      <c r="GK22" s="146" t="e">
        <f t="shared" si="71"/>
        <v>#N/A</v>
      </c>
      <c r="GL22" s="146" t="e">
        <f t="shared" si="72"/>
        <v>#N/A</v>
      </c>
      <c r="GM22" s="146" t="e">
        <f t="shared" si="73"/>
        <v>#N/A</v>
      </c>
      <c r="GN22" s="146" t="e">
        <f t="shared" si="74"/>
        <v>#N/A</v>
      </c>
      <c r="GO22" s="146" t="e">
        <f t="shared" si="75"/>
        <v>#N/A</v>
      </c>
      <c r="GP22" s="146" t="e">
        <f t="shared" si="76"/>
        <v>#N/A</v>
      </c>
      <c r="GQ22" s="146" t="e">
        <f t="shared" si="77"/>
        <v>#N/A</v>
      </c>
      <c r="GR22" s="146" t="e">
        <f t="shared" si="78"/>
        <v>#N/A</v>
      </c>
      <c r="GS22" s="146" t="e">
        <f t="shared" si="79"/>
        <v>#N/A</v>
      </c>
      <c r="GT22" s="146" t="e">
        <f t="shared" si="80"/>
        <v>#N/A</v>
      </c>
      <c r="GU22" s="146" t="e">
        <f t="shared" si="81"/>
        <v>#N/A</v>
      </c>
      <c r="GV22" s="146" t="e">
        <f t="shared" si="82"/>
        <v>#N/A</v>
      </c>
      <c r="GW22" s="146" t="e">
        <f t="shared" si="83"/>
        <v>#N/A</v>
      </c>
      <c r="GX22" s="146" t="e">
        <f t="shared" si="84"/>
        <v>#N/A</v>
      </c>
      <c r="GY22" s="146" t="e">
        <f t="shared" si="85"/>
        <v>#N/A</v>
      </c>
      <c r="GZ22" s="146" t="e">
        <f t="shared" si="86"/>
        <v>#N/A</v>
      </c>
      <c r="HA22" s="146" t="e">
        <f t="shared" si="87"/>
        <v>#N/A</v>
      </c>
      <c r="HB22" s="146" t="e">
        <f t="shared" si="88"/>
        <v>#N/A</v>
      </c>
      <c r="HC22" s="146" t="e">
        <f t="shared" si="89"/>
        <v>#N/A</v>
      </c>
      <c r="HD22" s="146" t="e">
        <f t="shared" si="90"/>
        <v>#N/A</v>
      </c>
      <c r="HE22" s="146" t="e">
        <f t="shared" si="91"/>
        <v>#N/A</v>
      </c>
      <c r="HF22" s="146" t="e">
        <f t="shared" si="92"/>
        <v>#N/A</v>
      </c>
      <c r="HG22" s="146" t="e">
        <f t="shared" si="93"/>
        <v>#N/A</v>
      </c>
      <c r="HH22" s="146" t="e">
        <f t="shared" si="94"/>
        <v>#N/A</v>
      </c>
      <c r="HI22" s="146" t="e">
        <f t="shared" si="95"/>
        <v>#N/A</v>
      </c>
      <c r="HJ22" s="146" t="e">
        <f t="shared" si="96"/>
        <v>#N/A</v>
      </c>
      <c r="HK22" s="146" t="e">
        <f t="shared" si="97"/>
        <v>#N/A</v>
      </c>
      <c r="HL22" s="146" t="e">
        <f t="shared" si="98"/>
        <v>#N/A</v>
      </c>
      <c r="HM22" s="146" t="e">
        <f t="shared" si="99"/>
        <v>#N/A</v>
      </c>
      <c r="HN22" s="146" t="e">
        <f t="shared" si="100"/>
        <v>#N/A</v>
      </c>
      <c r="HO22" s="146" t="e">
        <f t="shared" si="101"/>
        <v>#N/A</v>
      </c>
      <c r="HP22" s="146" t="e">
        <f t="shared" si="102"/>
        <v>#N/A</v>
      </c>
      <c r="HQ22" s="146" t="e">
        <f t="shared" si="103"/>
        <v>#N/A</v>
      </c>
      <c r="HR22" s="146" t="e">
        <f t="shared" si="104"/>
        <v>#N/A</v>
      </c>
      <c r="HS22" s="146" t="e">
        <f t="shared" si="105"/>
        <v>#N/A</v>
      </c>
      <c r="HT22" s="146" t="e">
        <f t="shared" si="106"/>
        <v>#N/A</v>
      </c>
    </row>
    <row r="23" spans="1:228" hidden="1" x14ac:dyDescent="0.45">
      <c r="A23" s="4">
        <v>20</v>
      </c>
      <c r="B23" s="95"/>
      <c r="C23" s="103"/>
      <c r="D23" s="108" t="str">
        <f t="shared" si="107"/>
        <v/>
      </c>
      <c r="E23" s="81"/>
      <c r="F23" s="108" t="str">
        <f t="shared" si="108"/>
        <v/>
      </c>
      <c r="G23" s="103"/>
      <c r="H23" s="96"/>
      <c r="I23" s="32" t="str">
        <f t="shared" si="0"/>
        <v/>
      </c>
      <c r="J23" s="32" t="str">
        <f t="shared" si="1"/>
        <v/>
      </c>
      <c r="K23" s="65" t="str">
        <f t="shared" si="109"/>
        <v/>
      </c>
      <c r="L23" s="21"/>
      <c r="M23" s="53"/>
      <c r="N23" s="237"/>
      <c r="O23" s="66" t="str">
        <f>IF(AND(D23&gt;0,E23&gt;0,F23&gt;0),IF(ISBLANK(N23),IF(ISBLANK(L23),"",(F23-D23)*VLOOKUP(L23,VLookups!$A$4:$B$13,2,FALSE)),N23),"")</f>
        <v/>
      </c>
      <c r="P23" s="67" t="str">
        <f t="shared" si="2"/>
        <v/>
      </c>
      <c r="Q23" s="81"/>
      <c r="R23" s="230" t="str">
        <f>IF(AND(Q23&gt;0,E23&gt;0,NOT(O23="")),ABS(VLOOKUP($Q$1,VLookups!$A$27:$B$28,2,FALSE)-_xlfn.NORM.DIST(Q23,K23,O23,TRUE)),"")</f>
        <v/>
      </c>
      <c r="S23" s="80" t="str">
        <f>IF(AND($D23&gt;0,$E23&gt;0,$F23&gt;0,NOT(ISBLANK($L23))),_xlfn.NORM.INV(ABS(VLOOKUP($Q$1,VLookups!$A$27:$B$28,2,FALSE)-S$3),$K23,$O23),"")</f>
        <v/>
      </c>
      <c r="T23" s="79" t="str">
        <f>IF(AND($D23&gt;0,$E23&gt;0,$F23&gt;0,NOT(ISBLANK($L23))),_xlfn.NORM.INV(ABS(VLOOKUP($Q$1,VLookups!$A$27:$B$28,2,FALSE)-T$3),$K23,$O23),"")</f>
        <v/>
      </c>
      <c r="U23" s="80" t="str">
        <f>IF(AND($D23&gt;0,$E23&gt;0,$F23&gt;0,NOT(ISBLANK($L23))),_xlfn.NORM.INV(ABS(VLOOKUP($Q$1,VLookups!$A$27:$B$28,2,FALSE)-U$3),$K23,$O23),"")</f>
        <v/>
      </c>
      <c r="V23" s="79" t="str">
        <f>IF(AND($D23&gt;0,$E23&gt;0,$F23&gt;0,NOT(ISBLANK($L23))),_xlfn.NORM.INV(ABS(VLOOKUP($Q$1,VLookups!$A$27:$B$28,2,FALSE)-V$3),$K23,$O23),"")</f>
        <v/>
      </c>
      <c r="W23" s="80" t="str">
        <f>IF(AND($D23&gt;0,$E23&gt;0,$F23&gt;0,NOT(ISBLANK($L23))),_xlfn.NORM.INV(ABS(VLOOKUP($Q$1,VLookups!$A$27:$B$28,2,FALSE)-W$3),$K23,$O23),"")</f>
        <v/>
      </c>
      <c r="X23" s="79" t="str">
        <f>IF(AND($D23&gt;0,$E23&gt;0,$F23&gt;0,NOT(ISBLANK($L23))),_xlfn.NORM.INV(ABS(VLOOKUP($Q$1,VLookups!$A$27:$B$28,2,FALSE)-X$3),$K23,$O23),"")</f>
        <v/>
      </c>
      <c r="Y23" s="5"/>
      <c r="Z23" s="145" t="str">
        <f t="shared" si="110"/>
        <v/>
      </c>
      <c r="AA23" s="46" t="str">
        <f t="shared" ref="AA23:AT23" si="166">IF(ISNONTEXT($Z23),AB23-$Z23,"")</f>
        <v/>
      </c>
      <c r="AB23" s="46" t="str">
        <f t="shared" si="166"/>
        <v/>
      </c>
      <c r="AC23" s="46" t="str">
        <f t="shared" si="166"/>
        <v/>
      </c>
      <c r="AD23" s="46" t="str">
        <f t="shared" si="166"/>
        <v/>
      </c>
      <c r="AE23" s="46" t="str">
        <f t="shared" si="166"/>
        <v/>
      </c>
      <c r="AF23" s="46" t="str">
        <f t="shared" si="166"/>
        <v/>
      </c>
      <c r="AG23" s="46" t="str">
        <f t="shared" si="166"/>
        <v/>
      </c>
      <c r="AH23" s="46" t="str">
        <f t="shared" si="166"/>
        <v/>
      </c>
      <c r="AI23" s="46" t="str">
        <f t="shared" si="166"/>
        <v/>
      </c>
      <c r="AJ23" s="46" t="str">
        <f t="shared" si="166"/>
        <v/>
      </c>
      <c r="AK23" s="46" t="str">
        <f t="shared" si="166"/>
        <v/>
      </c>
      <c r="AL23" s="46" t="str">
        <f t="shared" si="166"/>
        <v/>
      </c>
      <c r="AM23" s="46" t="str">
        <f t="shared" si="166"/>
        <v/>
      </c>
      <c r="AN23" s="46" t="str">
        <f t="shared" si="166"/>
        <v/>
      </c>
      <c r="AO23" s="46" t="str">
        <f t="shared" si="166"/>
        <v/>
      </c>
      <c r="AP23" s="46" t="str">
        <f t="shared" si="166"/>
        <v/>
      </c>
      <c r="AQ23" s="46" t="str">
        <f t="shared" si="166"/>
        <v/>
      </c>
      <c r="AR23" s="46" t="str">
        <f t="shared" si="166"/>
        <v/>
      </c>
      <c r="AS23" s="46" t="str">
        <f t="shared" si="166"/>
        <v/>
      </c>
      <c r="AT23" s="46" t="str">
        <f t="shared" si="166"/>
        <v/>
      </c>
      <c r="AU23" s="46" t="str">
        <f t="shared" si="112"/>
        <v/>
      </c>
      <c r="AV23" s="46" t="str">
        <f t="shared" ref="AV23:DG23" si="167">IF(ISNONTEXT($Z23),AU23+$Z23,"")</f>
        <v/>
      </c>
      <c r="AW23" s="46" t="str">
        <f t="shared" si="167"/>
        <v/>
      </c>
      <c r="AX23" s="46" t="str">
        <f t="shared" si="167"/>
        <v/>
      </c>
      <c r="AY23" s="46" t="str">
        <f t="shared" si="167"/>
        <v/>
      </c>
      <c r="AZ23" s="46" t="str">
        <f t="shared" si="167"/>
        <v/>
      </c>
      <c r="BA23" s="46" t="str">
        <f t="shared" si="167"/>
        <v/>
      </c>
      <c r="BB23" s="46" t="str">
        <f t="shared" si="167"/>
        <v/>
      </c>
      <c r="BC23" s="46" t="str">
        <f t="shared" si="167"/>
        <v/>
      </c>
      <c r="BD23" s="46" t="str">
        <f t="shared" si="167"/>
        <v/>
      </c>
      <c r="BE23" s="46" t="str">
        <f t="shared" si="167"/>
        <v/>
      </c>
      <c r="BF23" s="46" t="str">
        <f t="shared" si="167"/>
        <v/>
      </c>
      <c r="BG23" s="46" t="str">
        <f t="shared" si="167"/>
        <v/>
      </c>
      <c r="BH23" s="46" t="str">
        <f t="shared" si="167"/>
        <v/>
      </c>
      <c r="BI23" s="46" t="str">
        <f t="shared" si="167"/>
        <v/>
      </c>
      <c r="BJ23" s="46" t="str">
        <f t="shared" si="167"/>
        <v/>
      </c>
      <c r="BK23" s="46" t="str">
        <f t="shared" si="167"/>
        <v/>
      </c>
      <c r="BL23" s="46" t="str">
        <f t="shared" si="167"/>
        <v/>
      </c>
      <c r="BM23" s="46" t="str">
        <f t="shared" si="167"/>
        <v/>
      </c>
      <c r="BN23" s="46" t="str">
        <f t="shared" si="167"/>
        <v/>
      </c>
      <c r="BO23" s="46" t="str">
        <f t="shared" si="167"/>
        <v/>
      </c>
      <c r="BP23" s="46" t="str">
        <f t="shared" si="167"/>
        <v/>
      </c>
      <c r="BQ23" s="46" t="str">
        <f t="shared" si="167"/>
        <v/>
      </c>
      <c r="BR23" s="46" t="str">
        <f t="shared" si="167"/>
        <v/>
      </c>
      <c r="BS23" s="46" t="str">
        <f t="shared" si="167"/>
        <v/>
      </c>
      <c r="BT23" s="46" t="str">
        <f t="shared" si="167"/>
        <v/>
      </c>
      <c r="BU23" s="46" t="str">
        <f t="shared" si="167"/>
        <v/>
      </c>
      <c r="BV23" s="46" t="str">
        <f t="shared" si="167"/>
        <v/>
      </c>
      <c r="BW23" s="46" t="str">
        <f t="shared" si="167"/>
        <v/>
      </c>
      <c r="BX23" s="46" t="str">
        <f t="shared" si="167"/>
        <v/>
      </c>
      <c r="BY23" s="46" t="str">
        <f t="shared" si="167"/>
        <v/>
      </c>
      <c r="BZ23" s="46" t="str">
        <f t="shared" si="167"/>
        <v/>
      </c>
      <c r="CA23" s="46" t="str">
        <f t="shared" si="167"/>
        <v/>
      </c>
      <c r="CB23" s="46" t="str">
        <f t="shared" si="167"/>
        <v/>
      </c>
      <c r="CC23" s="46" t="str">
        <f t="shared" si="167"/>
        <v/>
      </c>
      <c r="CD23" s="46" t="str">
        <f t="shared" si="167"/>
        <v/>
      </c>
      <c r="CE23" s="46" t="str">
        <f t="shared" si="167"/>
        <v/>
      </c>
      <c r="CF23" s="46" t="str">
        <f t="shared" si="167"/>
        <v/>
      </c>
      <c r="CG23" s="46" t="str">
        <f t="shared" si="167"/>
        <v/>
      </c>
      <c r="CH23" s="46" t="str">
        <f t="shared" si="167"/>
        <v/>
      </c>
      <c r="CI23" s="46" t="str">
        <f t="shared" si="167"/>
        <v/>
      </c>
      <c r="CJ23" s="46" t="str">
        <f t="shared" si="167"/>
        <v/>
      </c>
      <c r="CK23" s="46" t="str">
        <f t="shared" si="167"/>
        <v/>
      </c>
      <c r="CL23" s="46" t="str">
        <f t="shared" si="167"/>
        <v/>
      </c>
      <c r="CM23" s="46" t="str">
        <f t="shared" si="167"/>
        <v/>
      </c>
      <c r="CN23" s="46" t="str">
        <f t="shared" si="167"/>
        <v/>
      </c>
      <c r="CO23" s="46" t="str">
        <f t="shared" si="167"/>
        <v/>
      </c>
      <c r="CP23" s="46" t="str">
        <f t="shared" si="167"/>
        <v/>
      </c>
      <c r="CQ23" s="46" t="str">
        <f t="shared" si="167"/>
        <v/>
      </c>
      <c r="CR23" s="46" t="str">
        <f t="shared" si="167"/>
        <v/>
      </c>
      <c r="CS23" s="46" t="str">
        <f t="shared" si="167"/>
        <v/>
      </c>
      <c r="CT23" s="46" t="str">
        <f t="shared" si="167"/>
        <v/>
      </c>
      <c r="CU23" s="46" t="str">
        <f t="shared" si="167"/>
        <v/>
      </c>
      <c r="CV23" s="46" t="str">
        <f t="shared" si="167"/>
        <v/>
      </c>
      <c r="CW23" s="46" t="str">
        <f t="shared" si="167"/>
        <v/>
      </c>
      <c r="CX23" s="46" t="str">
        <f t="shared" si="167"/>
        <v/>
      </c>
      <c r="CY23" s="46" t="str">
        <f t="shared" si="167"/>
        <v/>
      </c>
      <c r="CZ23" s="46" t="str">
        <f t="shared" si="167"/>
        <v/>
      </c>
      <c r="DA23" s="46" t="str">
        <f t="shared" si="167"/>
        <v/>
      </c>
      <c r="DB23" s="46" t="str">
        <f t="shared" si="167"/>
        <v/>
      </c>
      <c r="DC23" s="46" t="str">
        <f t="shared" si="167"/>
        <v/>
      </c>
      <c r="DD23" s="46" t="str">
        <f t="shared" si="167"/>
        <v/>
      </c>
      <c r="DE23" s="46" t="str">
        <f t="shared" si="167"/>
        <v/>
      </c>
      <c r="DF23" s="46" t="str">
        <f t="shared" si="167"/>
        <v/>
      </c>
      <c r="DG23" s="46" t="str">
        <f t="shared" si="167"/>
        <v/>
      </c>
      <c r="DH23" s="46" t="str">
        <f t="shared" ref="DH23:DW23" si="168">IF(ISNONTEXT($Z23),DG23+$Z23,"")</f>
        <v/>
      </c>
      <c r="DI23" s="46" t="str">
        <f t="shared" si="168"/>
        <v/>
      </c>
      <c r="DJ23" s="46" t="str">
        <f t="shared" si="168"/>
        <v/>
      </c>
      <c r="DK23" s="46" t="str">
        <f t="shared" si="168"/>
        <v/>
      </c>
      <c r="DL23" s="46" t="str">
        <f t="shared" si="168"/>
        <v/>
      </c>
      <c r="DM23" s="46" t="str">
        <f t="shared" si="168"/>
        <v/>
      </c>
      <c r="DN23" s="46" t="str">
        <f t="shared" si="168"/>
        <v/>
      </c>
      <c r="DO23" s="46" t="str">
        <f t="shared" si="168"/>
        <v/>
      </c>
      <c r="DP23" s="46" t="str">
        <f t="shared" si="168"/>
        <v/>
      </c>
      <c r="DQ23" s="46" t="str">
        <f t="shared" si="168"/>
        <v/>
      </c>
      <c r="DR23" s="46" t="str">
        <f t="shared" si="168"/>
        <v/>
      </c>
      <c r="DS23" s="46" t="str">
        <f t="shared" si="168"/>
        <v/>
      </c>
      <c r="DT23" s="46" t="str">
        <f t="shared" si="168"/>
        <v/>
      </c>
      <c r="DU23" s="46" t="str">
        <f t="shared" si="168"/>
        <v/>
      </c>
      <c r="DV23" s="46" t="str">
        <f t="shared" si="168"/>
        <v/>
      </c>
      <c r="DW23" s="46" t="str">
        <f t="shared" si="168"/>
        <v/>
      </c>
      <c r="DX23" s="146" t="e">
        <f t="shared" si="6"/>
        <v>#N/A</v>
      </c>
      <c r="DY23" s="146" t="e">
        <f t="shared" si="7"/>
        <v>#N/A</v>
      </c>
      <c r="DZ23" s="146" t="e">
        <f t="shared" si="8"/>
        <v>#N/A</v>
      </c>
      <c r="EA23" s="146" t="e">
        <f t="shared" si="9"/>
        <v>#N/A</v>
      </c>
      <c r="EB23" s="146" t="e">
        <f t="shared" si="10"/>
        <v>#N/A</v>
      </c>
      <c r="EC23" s="146" t="e">
        <f t="shared" si="11"/>
        <v>#N/A</v>
      </c>
      <c r="ED23" s="146" t="e">
        <f t="shared" si="12"/>
        <v>#N/A</v>
      </c>
      <c r="EE23" s="146" t="e">
        <f t="shared" si="13"/>
        <v>#N/A</v>
      </c>
      <c r="EF23" s="146" t="e">
        <f t="shared" si="14"/>
        <v>#N/A</v>
      </c>
      <c r="EG23" s="146" t="e">
        <f t="shared" si="15"/>
        <v>#N/A</v>
      </c>
      <c r="EH23" s="146" t="e">
        <f t="shared" si="16"/>
        <v>#N/A</v>
      </c>
      <c r="EI23" s="146" t="e">
        <f t="shared" si="17"/>
        <v>#N/A</v>
      </c>
      <c r="EJ23" s="146" t="e">
        <f t="shared" si="18"/>
        <v>#N/A</v>
      </c>
      <c r="EK23" s="146" t="e">
        <f t="shared" si="19"/>
        <v>#N/A</v>
      </c>
      <c r="EL23" s="146" t="e">
        <f t="shared" si="20"/>
        <v>#N/A</v>
      </c>
      <c r="EM23" s="146" t="e">
        <f t="shared" si="21"/>
        <v>#N/A</v>
      </c>
      <c r="EN23" s="146" t="e">
        <f t="shared" si="22"/>
        <v>#N/A</v>
      </c>
      <c r="EO23" s="146" t="e">
        <f t="shared" si="23"/>
        <v>#N/A</v>
      </c>
      <c r="EP23" s="146" t="e">
        <f t="shared" si="24"/>
        <v>#N/A</v>
      </c>
      <c r="EQ23" s="146" t="e">
        <f t="shared" si="25"/>
        <v>#N/A</v>
      </c>
      <c r="ER23" s="146" t="e">
        <f t="shared" si="26"/>
        <v>#N/A</v>
      </c>
      <c r="ES23" s="146" t="e">
        <f t="shared" si="27"/>
        <v>#N/A</v>
      </c>
      <c r="ET23" s="146" t="e">
        <f t="shared" si="28"/>
        <v>#N/A</v>
      </c>
      <c r="EU23" s="146" t="e">
        <f t="shared" si="29"/>
        <v>#N/A</v>
      </c>
      <c r="EV23" s="146" t="e">
        <f t="shared" si="30"/>
        <v>#N/A</v>
      </c>
      <c r="EW23" s="146" t="e">
        <f t="shared" si="31"/>
        <v>#N/A</v>
      </c>
      <c r="EX23" s="146" t="e">
        <f t="shared" si="32"/>
        <v>#N/A</v>
      </c>
      <c r="EY23" s="146" t="e">
        <f t="shared" si="33"/>
        <v>#N/A</v>
      </c>
      <c r="EZ23" s="146" t="e">
        <f t="shared" si="34"/>
        <v>#N/A</v>
      </c>
      <c r="FA23" s="146" t="e">
        <f t="shared" si="35"/>
        <v>#N/A</v>
      </c>
      <c r="FB23" s="146" t="e">
        <f t="shared" si="36"/>
        <v>#N/A</v>
      </c>
      <c r="FC23" s="146" t="e">
        <f t="shared" si="37"/>
        <v>#N/A</v>
      </c>
      <c r="FD23" s="146" t="e">
        <f t="shared" si="38"/>
        <v>#N/A</v>
      </c>
      <c r="FE23" s="146" t="e">
        <f t="shared" si="39"/>
        <v>#N/A</v>
      </c>
      <c r="FF23" s="146" t="e">
        <f t="shared" si="40"/>
        <v>#N/A</v>
      </c>
      <c r="FG23" s="146" t="e">
        <f t="shared" si="41"/>
        <v>#N/A</v>
      </c>
      <c r="FH23" s="146" t="e">
        <f t="shared" si="42"/>
        <v>#N/A</v>
      </c>
      <c r="FI23" s="146" t="e">
        <f t="shared" si="43"/>
        <v>#N/A</v>
      </c>
      <c r="FJ23" s="146" t="e">
        <f t="shared" si="44"/>
        <v>#N/A</v>
      </c>
      <c r="FK23" s="146" t="e">
        <f t="shared" si="45"/>
        <v>#N/A</v>
      </c>
      <c r="FL23" s="146" t="e">
        <f t="shared" si="46"/>
        <v>#N/A</v>
      </c>
      <c r="FM23" s="146" t="e">
        <f t="shared" si="47"/>
        <v>#N/A</v>
      </c>
      <c r="FN23" s="146" t="e">
        <f t="shared" si="48"/>
        <v>#N/A</v>
      </c>
      <c r="FO23" s="146" t="e">
        <f t="shared" si="49"/>
        <v>#N/A</v>
      </c>
      <c r="FP23" s="146" t="e">
        <f t="shared" si="50"/>
        <v>#N/A</v>
      </c>
      <c r="FQ23" s="146" t="e">
        <f t="shared" si="51"/>
        <v>#N/A</v>
      </c>
      <c r="FR23" s="146" t="e">
        <f t="shared" si="52"/>
        <v>#N/A</v>
      </c>
      <c r="FS23" s="146" t="e">
        <f t="shared" si="53"/>
        <v>#N/A</v>
      </c>
      <c r="FT23" s="146" t="e">
        <f t="shared" si="54"/>
        <v>#N/A</v>
      </c>
      <c r="FU23" s="146" t="e">
        <f t="shared" si="55"/>
        <v>#N/A</v>
      </c>
      <c r="FV23" s="146" t="e">
        <f t="shared" si="56"/>
        <v>#N/A</v>
      </c>
      <c r="FW23" s="146" t="e">
        <f t="shared" si="57"/>
        <v>#N/A</v>
      </c>
      <c r="FX23" s="146" t="e">
        <f t="shared" si="58"/>
        <v>#N/A</v>
      </c>
      <c r="FY23" s="146" t="e">
        <f t="shared" si="59"/>
        <v>#N/A</v>
      </c>
      <c r="FZ23" s="146" t="e">
        <f t="shared" si="60"/>
        <v>#N/A</v>
      </c>
      <c r="GA23" s="146" t="e">
        <f t="shared" si="61"/>
        <v>#N/A</v>
      </c>
      <c r="GB23" s="146" t="e">
        <f t="shared" si="62"/>
        <v>#N/A</v>
      </c>
      <c r="GC23" s="146" t="e">
        <f t="shared" si="63"/>
        <v>#N/A</v>
      </c>
      <c r="GD23" s="146" t="e">
        <f t="shared" si="64"/>
        <v>#N/A</v>
      </c>
      <c r="GE23" s="146" t="e">
        <f t="shared" si="65"/>
        <v>#N/A</v>
      </c>
      <c r="GF23" s="146" t="e">
        <f t="shared" si="66"/>
        <v>#N/A</v>
      </c>
      <c r="GG23" s="146" t="e">
        <f t="shared" si="67"/>
        <v>#N/A</v>
      </c>
      <c r="GH23" s="146" t="e">
        <f t="shared" si="68"/>
        <v>#N/A</v>
      </c>
      <c r="GI23" s="146" t="e">
        <f t="shared" si="69"/>
        <v>#N/A</v>
      </c>
      <c r="GJ23" s="146" t="e">
        <f t="shared" si="70"/>
        <v>#N/A</v>
      </c>
      <c r="GK23" s="146" t="e">
        <f t="shared" si="71"/>
        <v>#N/A</v>
      </c>
      <c r="GL23" s="146" t="e">
        <f t="shared" si="72"/>
        <v>#N/A</v>
      </c>
      <c r="GM23" s="146" t="e">
        <f t="shared" si="73"/>
        <v>#N/A</v>
      </c>
      <c r="GN23" s="146" t="e">
        <f t="shared" si="74"/>
        <v>#N/A</v>
      </c>
      <c r="GO23" s="146" t="e">
        <f t="shared" si="75"/>
        <v>#N/A</v>
      </c>
      <c r="GP23" s="146" t="e">
        <f t="shared" si="76"/>
        <v>#N/A</v>
      </c>
      <c r="GQ23" s="146" t="e">
        <f t="shared" si="77"/>
        <v>#N/A</v>
      </c>
      <c r="GR23" s="146" t="e">
        <f t="shared" si="78"/>
        <v>#N/A</v>
      </c>
      <c r="GS23" s="146" t="e">
        <f t="shared" si="79"/>
        <v>#N/A</v>
      </c>
      <c r="GT23" s="146" t="e">
        <f t="shared" si="80"/>
        <v>#N/A</v>
      </c>
      <c r="GU23" s="146" t="e">
        <f t="shared" si="81"/>
        <v>#N/A</v>
      </c>
      <c r="GV23" s="146" t="e">
        <f t="shared" si="82"/>
        <v>#N/A</v>
      </c>
      <c r="GW23" s="146" t="e">
        <f t="shared" si="83"/>
        <v>#N/A</v>
      </c>
      <c r="GX23" s="146" t="e">
        <f t="shared" si="84"/>
        <v>#N/A</v>
      </c>
      <c r="GY23" s="146" t="e">
        <f t="shared" si="85"/>
        <v>#N/A</v>
      </c>
      <c r="GZ23" s="146" t="e">
        <f t="shared" si="86"/>
        <v>#N/A</v>
      </c>
      <c r="HA23" s="146" t="e">
        <f t="shared" si="87"/>
        <v>#N/A</v>
      </c>
      <c r="HB23" s="146" t="e">
        <f t="shared" si="88"/>
        <v>#N/A</v>
      </c>
      <c r="HC23" s="146" t="e">
        <f t="shared" si="89"/>
        <v>#N/A</v>
      </c>
      <c r="HD23" s="146" t="e">
        <f t="shared" si="90"/>
        <v>#N/A</v>
      </c>
      <c r="HE23" s="146" t="e">
        <f t="shared" si="91"/>
        <v>#N/A</v>
      </c>
      <c r="HF23" s="146" t="e">
        <f t="shared" si="92"/>
        <v>#N/A</v>
      </c>
      <c r="HG23" s="146" t="e">
        <f t="shared" si="93"/>
        <v>#N/A</v>
      </c>
      <c r="HH23" s="146" t="e">
        <f t="shared" si="94"/>
        <v>#N/A</v>
      </c>
      <c r="HI23" s="146" t="e">
        <f t="shared" si="95"/>
        <v>#N/A</v>
      </c>
      <c r="HJ23" s="146" t="e">
        <f t="shared" si="96"/>
        <v>#N/A</v>
      </c>
      <c r="HK23" s="146" t="e">
        <f t="shared" si="97"/>
        <v>#N/A</v>
      </c>
      <c r="HL23" s="146" t="e">
        <f t="shared" si="98"/>
        <v>#N/A</v>
      </c>
      <c r="HM23" s="146" t="e">
        <f t="shared" si="99"/>
        <v>#N/A</v>
      </c>
      <c r="HN23" s="146" t="e">
        <f t="shared" si="100"/>
        <v>#N/A</v>
      </c>
      <c r="HO23" s="146" t="e">
        <f t="shared" si="101"/>
        <v>#N/A</v>
      </c>
      <c r="HP23" s="146" t="e">
        <f t="shared" si="102"/>
        <v>#N/A</v>
      </c>
      <c r="HQ23" s="146" t="e">
        <f t="shared" si="103"/>
        <v>#N/A</v>
      </c>
      <c r="HR23" s="146" t="e">
        <f t="shared" si="104"/>
        <v>#N/A</v>
      </c>
      <c r="HS23" s="146" t="e">
        <f t="shared" si="105"/>
        <v>#N/A</v>
      </c>
      <c r="HT23" s="146" t="e">
        <f t="shared" si="106"/>
        <v>#N/A</v>
      </c>
    </row>
    <row r="24" spans="1:228" hidden="1" x14ac:dyDescent="0.45">
      <c r="A24" s="4">
        <v>21</v>
      </c>
      <c r="B24" s="95"/>
      <c r="C24" s="103"/>
      <c r="D24" s="108" t="str">
        <f t="shared" si="107"/>
        <v/>
      </c>
      <c r="E24" s="81"/>
      <c r="F24" s="108" t="str">
        <f t="shared" si="108"/>
        <v/>
      </c>
      <c r="G24" s="103"/>
      <c r="H24" s="96"/>
      <c r="I24" s="32" t="str">
        <f t="shared" si="0"/>
        <v/>
      </c>
      <c r="J24" s="32" t="str">
        <f t="shared" si="1"/>
        <v/>
      </c>
      <c r="K24" s="65" t="str">
        <f t="shared" si="109"/>
        <v/>
      </c>
      <c r="L24" s="21"/>
      <c r="M24" s="53"/>
      <c r="N24" s="237"/>
      <c r="O24" s="66" t="str">
        <f>IF(AND(D24&gt;0,E24&gt;0,F24&gt;0),IF(ISBLANK(N24),IF(ISBLANK(L24),"",(F24-D24)*VLOOKUP(L24,VLookups!$A$4:$B$13,2,FALSE)),N24),"")</f>
        <v/>
      </c>
      <c r="P24" s="67" t="str">
        <f t="shared" si="2"/>
        <v/>
      </c>
      <c r="Q24" s="81"/>
      <c r="R24" s="230" t="str">
        <f>IF(AND(Q24&gt;0,E24&gt;0,NOT(O24="")),ABS(VLOOKUP($Q$1,VLookups!$A$27:$B$28,2,FALSE)-_xlfn.NORM.DIST(Q24,K24,O24,TRUE)),"")</f>
        <v/>
      </c>
      <c r="S24" s="80" t="str">
        <f>IF(AND($D24&gt;0,$E24&gt;0,$F24&gt;0,NOT(ISBLANK($L24))),_xlfn.NORM.INV(ABS(VLOOKUP($Q$1,VLookups!$A$27:$B$28,2,FALSE)-S$3),$K24,$O24),"")</f>
        <v/>
      </c>
      <c r="T24" s="79" t="str">
        <f>IF(AND($D24&gt;0,$E24&gt;0,$F24&gt;0,NOT(ISBLANK($L24))),_xlfn.NORM.INV(ABS(VLOOKUP($Q$1,VLookups!$A$27:$B$28,2,FALSE)-T$3),$K24,$O24),"")</f>
        <v/>
      </c>
      <c r="U24" s="80" t="str">
        <f>IF(AND($D24&gt;0,$E24&gt;0,$F24&gt;0,NOT(ISBLANK($L24))),_xlfn.NORM.INV(ABS(VLOOKUP($Q$1,VLookups!$A$27:$B$28,2,FALSE)-U$3),$K24,$O24),"")</f>
        <v/>
      </c>
      <c r="V24" s="79" t="str">
        <f>IF(AND($D24&gt;0,$E24&gt;0,$F24&gt;0,NOT(ISBLANK($L24))),_xlfn.NORM.INV(ABS(VLOOKUP($Q$1,VLookups!$A$27:$B$28,2,FALSE)-V$3),$K24,$O24),"")</f>
        <v/>
      </c>
      <c r="W24" s="80" t="str">
        <f>IF(AND($D24&gt;0,$E24&gt;0,$F24&gt;0,NOT(ISBLANK($L24))),_xlfn.NORM.INV(ABS(VLOOKUP($Q$1,VLookups!$A$27:$B$28,2,FALSE)-W$3),$K24,$O24),"")</f>
        <v/>
      </c>
      <c r="X24" s="79" t="str">
        <f>IF(AND($D24&gt;0,$E24&gt;0,$F24&gt;0,NOT(ISBLANK($L24))),_xlfn.NORM.INV(ABS(VLOOKUP($Q$1,VLookups!$A$27:$B$28,2,FALSE)-X$3),$K24,$O24),"")</f>
        <v/>
      </c>
      <c r="Y24" s="5"/>
      <c r="Z24" s="145" t="str">
        <f t="shared" si="110"/>
        <v/>
      </c>
      <c r="AA24" s="46" t="str">
        <f t="shared" ref="AA24:AT24" si="169">IF(ISNONTEXT($Z24),AB24-$Z24,"")</f>
        <v/>
      </c>
      <c r="AB24" s="46" t="str">
        <f t="shared" si="169"/>
        <v/>
      </c>
      <c r="AC24" s="46" t="str">
        <f t="shared" si="169"/>
        <v/>
      </c>
      <c r="AD24" s="46" t="str">
        <f t="shared" si="169"/>
        <v/>
      </c>
      <c r="AE24" s="46" t="str">
        <f t="shared" si="169"/>
        <v/>
      </c>
      <c r="AF24" s="46" t="str">
        <f t="shared" si="169"/>
        <v/>
      </c>
      <c r="AG24" s="46" t="str">
        <f t="shared" si="169"/>
        <v/>
      </c>
      <c r="AH24" s="46" t="str">
        <f t="shared" si="169"/>
        <v/>
      </c>
      <c r="AI24" s="46" t="str">
        <f t="shared" si="169"/>
        <v/>
      </c>
      <c r="AJ24" s="46" t="str">
        <f t="shared" si="169"/>
        <v/>
      </c>
      <c r="AK24" s="46" t="str">
        <f t="shared" si="169"/>
        <v/>
      </c>
      <c r="AL24" s="46" t="str">
        <f t="shared" si="169"/>
        <v/>
      </c>
      <c r="AM24" s="46" t="str">
        <f t="shared" si="169"/>
        <v/>
      </c>
      <c r="AN24" s="46" t="str">
        <f t="shared" si="169"/>
        <v/>
      </c>
      <c r="AO24" s="46" t="str">
        <f t="shared" si="169"/>
        <v/>
      </c>
      <c r="AP24" s="46" t="str">
        <f t="shared" si="169"/>
        <v/>
      </c>
      <c r="AQ24" s="46" t="str">
        <f t="shared" si="169"/>
        <v/>
      </c>
      <c r="AR24" s="46" t="str">
        <f t="shared" si="169"/>
        <v/>
      </c>
      <c r="AS24" s="46" t="str">
        <f t="shared" si="169"/>
        <v/>
      </c>
      <c r="AT24" s="46" t="str">
        <f t="shared" si="169"/>
        <v/>
      </c>
      <c r="AU24" s="46" t="str">
        <f t="shared" si="112"/>
        <v/>
      </c>
      <c r="AV24" s="46" t="str">
        <f t="shared" ref="AV24:DG24" si="170">IF(ISNONTEXT($Z24),AU24+$Z24,"")</f>
        <v/>
      </c>
      <c r="AW24" s="46" t="str">
        <f t="shared" si="170"/>
        <v/>
      </c>
      <c r="AX24" s="46" t="str">
        <f t="shared" si="170"/>
        <v/>
      </c>
      <c r="AY24" s="46" t="str">
        <f t="shared" si="170"/>
        <v/>
      </c>
      <c r="AZ24" s="46" t="str">
        <f t="shared" si="170"/>
        <v/>
      </c>
      <c r="BA24" s="46" t="str">
        <f t="shared" si="170"/>
        <v/>
      </c>
      <c r="BB24" s="46" t="str">
        <f t="shared" si="170"/>
        <v/>
      </c>
      <c r="BC24" s="46" t="str">
        <f t="shared" si="170"/>
        <v/>
      </c>
      <c r="BD24" s="46" t="str">
        <f t="shared" si="170"/>
        <v/>
      </c>
      <c r="BE24" s="46" t="str">
        <f t="shared" si="170"/>
        <v/>
      </c>
      <c r="BF24" s="46" t="str">
        <f t="shared" si="170"/>
        <v/>
      </c>
      <c r="BG24" s="46" t="str">
        <f t="shared" si="170"/>
        <v/>
      </c>
      <c r="BH24" s="46" t="str">
        <f t="shared" si="170"/>
        <v/>
      </c>
      <c r="BI24" s="46" t="str">
        <f t="shared" si="170"/>
        <v/>
      </c>
      <c r="BJ24" s="46" t="str">
        <f t="shared" si="170"/>
        <v/>
      </c>
      <c r="BK24" s="46" t="str">
        <f t="shared" si="170"/>
        <v/>
      </c>
      <c r="BL24" s="46" t="str">
        <f t="shared" si="170"/>
        <v/>
      </c>
      <c r="BM24" s="46" t="str">
        <f t="shared" si="170"/>
        <v/>
      </c>
      <c r="BN24" s="46" t="str">
        <f t="shared" si="170"/>
        <v/>
      </c>
      <c r="BO24" s="46" t="str">
        <f t="shared" si="170"/>
        <v/>
      </c>
      <c r="BP24" s="46" t="str">
        <f t="shared" si="170"/>
        <v/>
      </c>
      <c r="BQ24" s="46" t="str">
        <f t="shared" si="170"/>
        <v/>
      </c>
      <c r="BR24" s="46" t="str">
        <f t="shared" si="170"/>
        <v/>
      </c>
      <c r="BS24" s="46" t="str">
        <f t="shared" si="170"/>
        <v/>
      </c>
      <c r="BT24" s="46" t="str">
        <f t="shared" si="170"/>
        <v/>
      </c>
      <c r="BU24" s="46" t="str">
        <f t="shared" si="170"/>
        <v/>
      </c>
      <c r="BV24" s="46" t="str">
        <f t="shared" si="170"/>
        <v/>
      </c>
      <c r="BW24" s="46" t="str">
        <f t="shared" si="170"/>
        <v/>
      </c>
      <c r="BX24" s="46" t="str">
        <f t="shared" si="170"/>
        <v/>
      </c>
      <c r="BY24" s="46" t="str">
        <f t="shared" si="170"/>
        <v/>
      </c>
      <c r="BZ24" s="46" t="str">
        <f t="shared" si="170"/>
        <v/>
      </c>
      <c r="CA24" s="46" t="str">
        <f t="shared" si="170"/>
        <v/>
      </c>
      <c r="CB24" s="46" t="str">
        <f t="shared" si="170"/>
        <v/>
      </c>
      <c r="CC24" s="46" t="str">
        <f t="shared" si="170"/>
        <v/>
      </c>
      <c r="CD24" s="46" t="str">
        <f t="shared" si="170"/>
        <v/>
      </c>
      <c r="CE24" s="46" t="str">
        <f t="shared" si="170"/>
        <v/>
      </c>
      <c r="CF24" s="46" t="str">
        <f t="shared" si="170"/>
        <v/>
      </c>
      <c r="CG24" s="46" t="str">
        <f t="shared" si="170"/>
        <v/>
      </c>
      <c r="CH24" s="46" t="str">
        <f t="shared" si="170"/>
        <v/>
      </c>
      <c r="CI24" s="46" t="str">
        <f t="shared" si="170"/>
        <v/>
      </c>
      <c r="CJ24" s="46" t="str">
        <f t="shared" si="170"/>
        <v/>
      </c>
      <c r="CK24" s="46" t="str">
        <f t="shared" si="170"/>
        <v/>
      </c>
      <c r="CL24" s="46" t="str">
        <f t="shared" si="170"/>
        <v/>
      </c>
      <c r="CM24" s="46" t="str">
        <f t="shared" si="170"/>
        <v/>
      </c>
      <c r="CN24" s="46" t="str">
        <f t="shared" si="170"/>
        <v/>
      </c>
      <c r="CO24" s="46" t="str">
        <f t="shared" si="170"/>
        <v/>
      </c>
      <c r="CP24" s="46" t="str">
        <f t="shared" si="170"/>
        <v/>
      </c>
      <c r="CQ24" s="46" t="str">
        <f t="shared" si="170"/>
        <v/>
      </c>
      <c r="CR24" s="46" t="str">
        <f t="shared" si="170"/>
        <v/>
      </c>
      <c r="CS24" s="46" t="str">
        <f t="shared" si="170"/>
        <v/>
      </c>
      <c r="CT24" s="46" t="str">
        <f t="shared" si="170"/>
        <v/>
      </c>
      <c r="CU24" s="46" t="str">
        <f t="shared" si="170"/>
        <v/>
      </c>
      <c r="CV24" s="46" t="str">
        <f t="shared" si="170"/>
        <v/>
      </c>
      <c r="CW24" s="46" t="str">
        <f t="shared" si="170"/>
        <v/>
      </c>
      <c r="CX24" s="46" t="str">
        <f t="shared" si="170"/>
        <v/>
      </c>
      <c r="CY24" s="46" t="str">
        <f t="shared" si="170"/>
        <v/>
      </c>
      <c r="CZ24" s="46" t="str">
        <f t="shared" si="170"/>
        <v/>
      </c>
      <c r="DA24" s="46" t="str">
        <f t="shared" si="170"/>
        <v/>
      </c>
      <c r="DB24" s="46" t="str">
        <f t="shared" si="170"/>
        <v/>
      </c>
      <c r="DC24" s="46" t="str">
        <f t="shared" si="170"/>
        <v/>
      </c>
      <c r="DD24" s="46" t="str">
        <f t="shared" si="170"/>
        <v/>
      </c>
      <c r="DE24" s="46" t="str">
        <f t="shared" si="170"/>
        <v/>
      </c>
      <c r="DF24" s="46" t="str">
        <f t="shared" si="170"/>
        <v/>
      </c>
      <c r="DG24" s="46" t="str">
        <f t="shared" si="170"/>
        <v/>
      </c>
      <c r="DH24" s="46" t="str">
        <f t="shared" ref="DH24:DW24" si="171">IF(ISNONTEXT($Z24),DG24+$Z24,"")</f>
        <v/>
      </c>
      <c r="DI24" s="46" t="str">
        <f t="shared" si="171"/>
        <v/>
      </c>
      <c r="DJ24" s="46" t="str">
        <f t="shared" si="171"/>
        <v/>
      </c>
      <c r="DK24" s="46" t="str">
        <f t="shared" si="171"/>
        <v/>
      </c>
      <c r="DL24" s="46" t="str">
        <f t="shared" si="171"/>
        <v/>
      </c>
      <c r="DM24" s="46" t="str">
        <f t="shared" si="171"/>
        <v/>
      </c>
      <c r="DN24" s="46" t="str">
        <f t="shared" si="171"/>
        <v/>
      </c>
      <c r="DO24" s="46" t="str">
        <f t="shared" si="171"/>
        <v/>
      </c>
      <c r="DP24" s="46" t="str">
        <f t="shared" si="171"/>
        <v/>
      </c>
      <c r="DQ24" s="46" t="str">
        <f t="shared" si="171"/>
        <v/>
      </c>
      <c r="DR24" s="46" t="str">
        <f t="shared" si="171"/>
        <v/>
      </c>
      <c r="DS24" s="46" t="str">
        <f t="shared" si="171"/>
        <v/>
      </c>
      <c r="DT24" s="46" t="str">
        <f t="shared" si="171"/>
        <v/>
      </c>
      <c r="DU24" s="46" t="str">
        <f t="shared" si="171"/>
        <v/>
      </c>
      <c r="DV24" s="46" t="str">
        <f t="shared" si="171"/>
        <v/>
      </c>
      <c r="DW24" s="46" t="str">
        <f t="shared" si="171"/>
        <v/>
      </c>
      <c r="DX24" s="146" t="e">
        <f t="shared" si="6"/>
        <v>#N/A</v>
      </c>
      <c r="DY24" s="146" t="e">
        <f t="shared" si="7"/>
        <v>#N/A</v>
      </c>
      <c r="DZ24" s="146" t="e">
        <f t="shared" si="8"/>
        <v>#N/A</v>
      </c>
      <c r="EA24" s="146" t="e">
        <f t="shared" si="9"/>
        <v>#N/A</v>
      </c>
      <c r="EB24" s="146" t="e">
        <f t="shared" si="10"/>
        <v>#N/A</v>
      </c>
      <c r="EC24" s="146" t="e">
        <f t="shared" si="11"/>
        <v>#N/A</v>
      </c>
      <c r="ED24" s="146" t="e">
        <f t="shared" si="12"/>
        <v>#N/A</v>
      </c>
      <c r="EE24" s="146" t="e">
        <f t="shared" si="13"/>
        <v>#N/A</v>
      </c>
      <c r="EF24" s="146" t="e">
        <f t="shared" si="14"/>
        <v>#N/A</v>
      </c>
      <c r="EG24" s="146" t="e">
        <f t="shared" si="15"/>
        <v>#N/A</v>
      </c>
      <c r="EH24" s="146" t="e">
        <f t="shared" si="16"/>
        <v>#N/A</v>
      </c>
      <c r="EI24" s="146" t="e">
        <f t="shared" si="17"/>
        <v>#N/A</v>
      </c>
      <c r="EJ24" s="146" t="e">
        <f t="shared" si="18"/>
        <v>#N/A</v>
      </c>
      <c r="EK24" s="146" t="e">
        <f t="shared" si="19"/>
        <v>#N/A</v>
      </c>
      <c r="EL24" s="146" t="e">
        <f t="shared" si="20"/>
        <v>#N/A</v>
      </c>
      <c r="EM24" s="146" t="e">
        <f t="shared" si="21"/>
        <v>#N/A</v>
      </c>
      <c r="EN24" s="146" t="e">
        <f t="shared" si="22"/>
        <v>#N/A</v>
      </c>
      <c r="EO24" s="146" t="e">
        <f t="shared" si="23"/>
        <v>#N/A</v>
      </c>
      <c r="EP24" s="146" t="e">
        <f t="shared" si="24"/>
        <v>#N/A</v>
      </c>
      <c r="EQ24" s="146" t="e">
        <f t="shared" si="25"/>
        <v>#N/A</v>
      </c>
      <c r="ER24" s="146" t="e">
        <f t="shared" si="26"/>
        <v>#N/A</v>
      </c>
      <c r="ES24" s="146" t="e">
        <f t="shared" si="27"/>
        <v>#N/A</v>
      </c>
      <c r="ET24" s="146" t="e">
        <f t="shared" si="28"/>
        <v>#N/A</v>
      </c>
      <c r="EU24" s="146" t="e">
        <f t="shared" si="29"/>
        <v>#N/A</v>
      </c>
      <c r="EV24" s="146" t="e">
        <f t="shared" si="30"/>
        <v>#N/A</v>
      </c>
      <c r="EW24" s="146" t="e">
        <f t="shared" si="31"/>
        <v>#N/A</v>
      </c>
      <c r="EX24" s="146" t="e">
        <f t="shared" si="32"/>
        <v>#N/A</v>
      </c>
      <c r="EY24" s="146" t="e">
        <f t="shared" si="33"/>
        <v>#N/A</v>
      </c>
      <c r="EZ24" s="146" t="e">
        <f t="shared" si="34"/>
        <v>#N/A</v>
      </c>
      <c r="FA24" s="146" t="e">
        <f t="shared" si="35"/>
        <v>#N/A</v>
      </c>
      <c r="FB24" s="146" t="e">
        <f t="shared" si="36"/>
        <v>#N/A</v>
      </c>
      <c r="FC24" s="146" t="e">
        <f t="shared" si="37"/>
        <v>#N/A</v>
      </c>
      <c r="FD24" s="146" t="e">
        <f t="shared" si="38"/>
        <v>#N/A</v>
      </c>
      <c r="FE24" s="146" t="e">
        <f t="shared" si="39"/>
        <v>#N/A</v>
      </c>
      <c r="FF24" s="146" t="e">
        <f t="shared" si="40"/>
        <v>#N/A</v>
      </c>
      <c r="FG24" s="146" t="e">
        <f t="shared" si="41"/>
        <v>#N/A</v>
      </c>
      <c r="FH24" s="146" t="e">
        <f t="shared" si="42"/>
        <v>#N/A</v>
      </c>
      <c r="FI24" s="146" t="e">
        <f t="shared" si="43"/>
        <v>#N/A</v>
      </c>
      <c r="FJ24" s="146" t="e">
        <f t="shared" si="44"/>
        <v>#N/A</v>
      </c>
      <c r="FK24" s="146" t="e">
        <f t="shared" si="45"/>
        <v>#N/A</v>
      </c>
      <c r="FL24" s="146" t="e">
        <f t="shared" si="46"/>
        <v>#N/A</v>
      </c>
      <c r="FM24" s="146" t="e">
        <f t="shared" si="47"/>
        <v>#N/A</v>
      </c>
      <c r="FN24" s="146" t="e">
        <f t="shared" si="48"/>
        <v>#N/A</v>
      </c>
      <c r="FO24" s="146" t="e">
        <f t="shared" si="49"/>
        <v>#N/A</v>
      </c>
      <c r="FP24" s="146" t="e">
        <f t="shared" si="50"/>
        <v>#N/A</v>
      </c>
      <c r="FQ24" s="146" t="e">
        <f t="shared" si="51"/>
        <v>#N/A</v>
      </c>
      <c r="FR24" s="146" t="e">
        <f t="shared" si="52"/>
        <v>#N/A</v>
      </c>
      <c r="FS24" s="146" t="e">
        <f t="shared" si="53"/>
        <v>#N/A</v>
      </c>
      <c r="FT24" s="146" t="e">
        <f t="shared" si="54"/>
        <v>#N/A</v>
      </c>
      <c r="FU24" s="146" t="e">
        <f t="shared" si="55"/>
        <v>#N/A</v>
      </c>
      <c r="FV24" s="146" t="e">
        <f t="shared" si="56"/>
        <v>#N/A</v>
      </c>
      <c r="FW24" s="146" t="e">
        <f t="shared" si="57"/>
        <v>#N/A</v>
      </c>
      <c r="FX24" s="146" t="e">
        <f t="shared" si="58"/>
        <v>#N/A</v>
      </c>
      <c r="FY24" s="146" t="e">
        <f t="shared" si="59"/>
        <v>#N/A</v>
      </c>
      <c r="FZ24" s="146" t="e">
        <f t="shared" si="60"/>
        <v>#N/A</v>
      </c>
      <c r="GA24" s="146" t="e">
        <f t="shared" si="61"/>
        <v>#N/A</v>
      </c>
      <c r="GB24" s="146" t="e">
        <f t="shared" si="62"/>
        <v>#N/A</v>
      </c>
      <c r="GC24" s="146" t="e">
        <f t="shared" si="63"/>
        <v>#N/A</v>
      </c>
      <c r="GD24" s="146" t="e">
        <f t="shared" si="64"/>
        <v>#N/A</v>
      </c>
      <c r="GE24" s="146" t="e">
        <f t="shared" si="65"/>
        <v>#N/A</v>
      </c>
      <c r="GF24" s="146" t="e">
        <f t="shared" si="66"/>
        <v>#N/A</v>
      </c>
      <c r="GG24" s="146" t="e">
        <f t="shared" si="67"/>
        <v>#N/A</v>
      </c>
      <c r="GH24" s="146" t="e">
        <f t="shared" si="68"/>
        <v>#N/A</v>
      </c>
      <c r="GI24" s="146" t="e">
        <f t="shared" si="69"/>
        <v>#N/A</v>
      </c>
      <c r="GJ24" s="146" t="e">
        <f t="shared" si="70"/>
        <v>#N/A</v>
      </c>
      <c r="GK24" s="146" t="e">
        <f t="shared" si="71"/>
        <v>#N/A</v>
      </c>
      <c r="GL24" s="146" t="e">
        <f t="shared" si="72"/>
        <v>#N/A</v>
      </c>
      <c r="GM24" s="146" t="e">
        <f t="shared" si="73"/>
        <v>#N/A</v>
      </c>
      <c r="GN24" s="146" t="e">
        <f t="shared" si="74"/>
        <v>#N/A</v>
      </c>
      <c r="GO24" s="146" t="e">
        <f t="shared" si="75"/>
        <v>#N/A</v>
      </c>
      <c r="GP24" s="146" t="e">
        <f t="shared" si="76"/>
        <v>#N/A</v>
      </c>
      <c r="GQ24" s="146" t="e">
        <f t="shared" si="77"/>
        <v>#N/A</v>
      </c>
      <c r="GR24" s="146" t="e">
        <f t="shared" si="78"/>
        <v>#N/A</v>
      </c>
      <c r="GS24" s="146" t="e">
        <f t="shared" si="79"/>
        <v>#N/A</v>
      </c>
      <c r="GT24" s="146" t="e">
        <f t="shared" si="80"/>
        <v>#N/A</v>
      </c>
      <c r="GU24" s="146" t="e">
        <f t="shared" si="81"/>
        <v>#N/A</v>
      </c>
      <c r="GV24" s="146" t="e">
        <f t="shared" si="82"/>
        <v>#N/A</v>
      </c>
      <c r="GW24" s="146" t="e">
        <f t="shared" si="83"/>
        <v>#N/A</v>
      </c>
      <c r="GX24" s="146" t="e">
        <f t="shared" si="84"/>
        <v>#N/A</v>
      </c>
      <c r="GY24" s="146" t="e">
        <f t="shared" si="85"/>
        <v>#N/A</v>
      </c>
      <c r="GZ24" s="146" t="e">
        <f t="shared" si="86"/>
        <v>#N/A</v>
      </c>
      <c r="HA24" s="146" t="e">
        <f t="shared" si="87"/>
        <v>#N/A</v>
      </c>
      <c r="HB24" s="146" t="e">
        <f t="shared" si="88"/>
        <v>#N/A</v>
      </c>
      <c r="HC24" s="146" t="e">
        <f t="shared" si="89"/>
        <v>#N/A</v>
      </c>
      <c r="HD24" s="146" t="e">
        <f t="shared" si="90"/>
        <v>#N/A</v>
      </c>
      <c r="HE24" s="146" t="e">
        <f t="shared" si="91"/>
        <v>#N/A</v>
      </c>
      <c r="HF24" s="146" t="e">
        <f t="shared" si="92"/>
        <v>#N/A</v>
      </c>
      <c r="HG24" s="146" t="e">
        <f t="shared" si="93"/>
        <v>#N/A</v>
      </c>
      <c r="HH24" s="146" t="e">
        <f t="shared" si="94"/>
        <v>#N/A</v>
      </c>
      <c r="HI24" s="146" t="e">
        <f t="shared" si="95"/>
        <v>#N/A</v>
      </c>
      <c r="HJ24" s="146" t="e">
        <f t="shared" si="96"/>
        <v>#N/A</v>
      </c>
      <c r="HK24" s="146" t="e">
        <f t="shared" si="97"/>
        <v>#N/A</v>
      </c>
      <c r="HL24" s="146" t="e">
        <f t="shared" si="98"/>
        <v>#N/A</v>
      </c>
      <c r="HM24" s="146" t="e">
        <f t="shared" si="99"/>
        <v>#N/A</v>
      </c>
      <c r="HN24" s="146" t="e">
        <f t="shared" si="100"/>
        <v>#N/A</v>
      </c>
      <c r="HO24" s="146" t="e">
        <f t="shared" si="101"/>
        <v>#N/A</v>
      </c>
      <c r="HP24" s="146" t="e">
        <f t="shared" si="102"/>
        <v>#N/A</v>
      </c>
      <c r="HQ24" s="146" t="e">
        <f t="shared" si="103"/>
        <v>#N/A</v>
      </c>
      <c r="HR24" s="146" t="e">
        <f t="shared" si="104"/>
        <v>#N/A</v>
      </c>
      <c r="HS24" s="146" t="e">
        <f t="shared" si="105"/>
        <v>#N/A</v>
      </c>
      <c r="HT24" s="146" t="e">
        <f t="shared" si="106"/>
        <v>#N/A</v>
      </c>
    </row>
    <row r="25" spans="1:228" hidden="1" x14ac:dyDescent="0.45">
      <c r="A25" s="4">
        <v>22</v>
      </c>
      <c r="B25" s="95"/>
      <c r="C25" s="103"/>
      <c r="D25" s="108" t="str">
        <f t="shared" si="107"/>
        <v/>
      </c>
      <c r="E25" s="81"/>
      <c r="F25" s="108" t="str">
        <f t="shared" si="108"/>
        <v/>
      </c>
      <c r="G25" s="103"/>
      <c r="H25" s="96"/>
      <c r="I25" s="32" t="str">
        <f t="shared" si="0"/>
        <v/>
      </c>
      <c r="J25" s="32" t="str">
        <f t="shared" si="1"/>
        <v/>
      </c>
      <c r="K25" s="65" t="str">
        <f t="shared" si="109"/>
        <v/>
      </c>
      <c r="L25" s="21"/>
      <c r="M25" s="53"/>
      <c r="N25" s="237"/>
      <c r="O25" s="66" t="str">
        <f>IF(AND(D25&gt;0,E25&gt;0,F25&gt;0),IF(ISBLANK(N25),IF(ISBLANK(L25),"",(F25-D25)*VLOOKUP(L25,VLookups!$A$4:$B$13,2,FALSE)),N25),"")</f>
        <v/>
      </c>
      <c r="P25" s="67" t="str">
        <f t="shared" si="2"/>
        <v/>
      </c>
      <c r="Q25" s="81"/>
      <c r="R25" s="230" t="str">
        <f>IF(AND(Q25&gt;0,E25&gt;0,NOT(O25="")),ABS(VLOOKUP($Q$1,VLookups!$A$27:$B$28,2,FALSE)-_xlfn.NORM.DIST(Q25,K25,O25,TRUE)),"")</f>
        <v/>
      </c>
      <c r="S25" s="80" t="str">
        <f>IF(AND($D25&gt;0,$E25&gt;0,$F25&gt;0,NOT(ISBLANK($L25))),_xlfn.NORM.INV(ABS(VLOOKUP($Q$1,VLookups!$A$27:$B$28,2,FALSE)-S$3),$K25,$O25),"")</f>
        <v/>
      </c>
      <c r="T25" s="79" t="str">
        <f>IF(AND($D25&gt;0,$E25&gt;0,$F25&gt;0,NOT(ISBLANK($L25))),_xlfn.NORM.INV(ABS(VLOOKUP($Q$1,VLookups!$A$27:$B$28,2,FALSE)-T$3),$K25,$O25),"")</f>
        <v/>
      </c>
      <c r="U25" s="80" t="str">
        <f>IF(AND($D25&gt;0,$E25&gt;0,$F25&gt;0,NOT(ISBLANK($L25))),_xlfn.NORM.INV(ABS(VLOOKUP($Q$1,VLookups!$A$27:$B$28,2,FALSE)-U$3),$K25,$O25),"")</f>
        <v/>
      </c>
      <c r="V25" s="79" t="str">
        <f>IF(AND($D25&gt;0,$E25&gt;0,$F25&gt;0,NOT(ISBLANK($L25))),_xlfn.NORM.INV(ABS(VLOOKUP($Q$1,VLookups!$A$27:$B$28,2,FALSE)-V$3),$K25,$O25),"")</f>
        <v/>
      </c>
      <c r="W25" s="80" t="str">
        <f>IF(AND($D25&gt;0,$E25&gt;0,$F25&gt;0,NOT(ISBLANK($L25))),_xlfn.NORM.INV(ABS(VLOOKUP($Q$1,VLookups!$A$27:$B$28,2,FALSE)-W$3),$K25,$O25),"")</f>
        <v/>
      </c>
      <c r="X25" s="79" t="str">
        <f>IF(AND($D25&gt;0,$E25&gt;0,$F25&gt;0,NOT(ISBLANK($L25))),_xlfn.NORM.INV(ABS(VLOOKUP($Q$1,VLookups!$A$27:$B$28,2,FALSE)-X$3),$K25,$O25),"")</f>
        <v/>
      </c>
      <c r="Y25" s="5"/>
      <c r="Z25" s="145" t="str">
        <f t="shared" si="110"/>
        <v/>
      </c>
      <c r="AA25" s="46" t="str">
        <f t="shared" ref="AA25:AT25" si="172">IF(ISNONTEXT($Z25),AB25-$Z25,"")</f>
        <v/>
      </c>
      <c r="AB25" s="46" t="str">
        <f t="shared" si="172"/>
        <v/>
      </c>
      <c r="AC25" s="46" t="str">
        <f t="shared" si="172"/>
        <v/>
      </c>
      <c r="AD25" s="46" t="str">
        <f t="shared" si="172"/>
        <v/>
      </c>
      <c r="AE25" s="46" t="str">
        <f t="shared" si="172"/>
        <v/>
      </c>
      <c r="AF25" s="46" t="str">
        <f t="shared" si="172"/>
        <v/>
      </c>
      <c r="AG25" s="46" t="str">
        <f t="shared" si="172"/>
        <v/>
      </c>
      <c r="AH25" s="46" t="str">
        <f t="shared" si="172"/>
        <v/>
      </c>
      <c r="AI25" s="46" t="str">
        <f t="shared" si="172"/>
        <v/>
      </c>
      <c r="AJ25" s="46" t="str">
        <f t="shared" si="172"/>
        <v/>
      </c>
      <c r="AK25" s="46" t="str">
        <f t="shared" si="172"/>
        <v/>
      </c>
      <c r="AL25" s="46" t="str">
        <f t="shared" si="172"/>
        <v/>
      </c>
      <c r="AM25" s="46" t="str">
        <f t="shared" si="172"/>
        <v/>
      </c>
      <c r="AN25" s="46" t="str">
        <f t="shared" si="172"/>
        <v/>
      </c>
      <c r="AO25" s="46" t="str">
        <f t="shared" si="172"/>
        <v/>
      </c>
      <c r="AP25" s="46" t="str">
        <f t="shared" si="172"/>
        <v/>
      </c>
      <c r="AQ25" s="46" t="str">
        <f t="shared" si="172"/>
        <v/>
      </c>
      <c r="AR25" s="46" t="str">
        <f t="shared" si="172"/>
        <v/>
      </c>
      <c r="AS25" s="46" t="str">
        <f t="shared" si="172"/>
        <v/>
      </c>
      <c r="AT25" s="46" t="str">
        <f t="shared" si="172"/>
        <v/>
      </c>
      <c r="AU25" s="46" t="str">
        <f t="shared" si="112"/>
        <v/>
      </c>
      <c r="AV25" s="46" t="str">
        <f t="shared" ref="AV25:DG25" si="173">IF(ISNONTEXT($Z25),AU25+$Z25,"")</f>
        <v/>
      </c>
      <c r="AW25" s="46" t="str">
        <f t="shared" si="173"/>
        <v/>
      </c>
      <c r="AX25" s="46" t="str">
        <f t="shared" si="173"/>
        <v/>
      </c>
      <c r="AY25" s="46" t="str">
        <f t="shared" si="173"/>
        <v/>
      </c>
      <c r="AZ25" s="46" t="str">
        <f t="shared" si="173"/>
        <v/>
      </c>
      <c r="BA25" s="46" t="str">
        <f t="shared" si="173"/>
        <v/>
      </c>
      <c r="BB25" s="46" t="str">
        <f t="shared" si="173"/>
        <v/>
      </c>
      <c r="BC25" s="46" t="str">
        <f t="shared" si="173"/>
        <v/>
      </c>
      <c r="BD25" s="46" t="str">
        <f t="shared" si="173"/>
        <v/>
      </c>
      <c r="BE25" s="46" t="str">
        <f t="shared" si="173"/>
        <v/>
      </c>
      <c r="BF25" s="46" t="str">
        <f t="shared" si="173"/>
        <v/>
      </c>
      <c r="BG25" s="46" t="str">
        <f t="shared" si="173"/>
        <v/>
      </c>
      <c r="BH25" s="46" t="str">
        <f t="shared" si="173"/>
        <v/>
      </c>
      <c r="BI25" s="46" t="str">
        <f t="shared" si="173"/>
        <v/>
      </c>
      <c r="BJ25" s="46" t="str">
        <f t="shared" si="173"/>
        <v/>
      </c>
      <c r="BK25" s="46" t="str">
        <f t="shared" si="173"/>
        <v/>
      </c>
      <c r="BL25" s="46" t="str">
        <f t="shared" si="173"/>
        <v/>
      </c>
      <c r="BM25" s="46" t="str">
        <f t="shared" si="173"/>
        <v/>
      </c>
      <c r="BN25" s="46" t="str">
        <f t="shared" si="173"/>
        <v/>
      </c>
      <c r="BO25" s="46" t="str">
        <f t="shared" si="173"/>
        <v/>
      </c>
      <c r="BP25" s="46" t="str">
        <f t="shared" si="173"/>
        <v/>
      </c>
      <c r="BQ25" s="46" t="str">
        <f t="shared" si="173"/>
        <v/>
      </c>
      <c r="BR25" s="46" t="str">
        <f t="shared" si="173"/>
        <v/>
      </c>
      <c r="BS25" s="46" t="str">
        <f t="shared" si="173"/>
        <v/>
      </c>
      <c r="BT25" s="46" t="str">
        <f t="shared" si="173"/>
        <v/>
      </c>
      <c r="BU25" s="46" t="str">
        <f t="shared" si="173"/>
        <v/>
      </c>
      <c r="BV25" s="46" t="str">
        <f t="shared" si="173"/>
        <v/>
      </c>
      <c r="BW25" s="46" t="str">
        <f t="shared" si="173"/>
        <v/>
      </c>
      <c r="BX25" s="46" t="str">
        <f t="shared" si="173"/>
        <v/>
      </c>
      <c r="BY25" s="46" t="str">
        <f t="shared" si="173"/>
        <v/>
      </c>
      <c r="BZ25" s="46" t="str">
        <f t="shared" si="173"/>
        <v/>
      </c>
      <c r="CA25" s="46" t="str">
        <f t="shared" si="173"/>
        <v/>
      </c>
      <c r="CB25" s="46" t="str">
        <f t="shared" si="173"/>
        <v/>
      </c>
      <c r="CC25" s="46" t="str">
        <f t="shared" si="173"/>
        <v/>
      </c>
      <c r="CD25" s="46" t="str">
        <f t="shared" si="173"/>
        <v/>
      </c>
      <c r="CE25" s="46" t="str">
        <f t="shared" si="173"/>
        <v/>
      </c>
      <c r="CF25" s="46" t="str">
        <f t="shared" si="173"/>
        <v/>
      </c>
      <c r="CG25" s="46" t="str">
        <f t="shared" si="173"/>
        <v/>
      </c>
      <c r="CH25" s="46" t="str">
        <f t="shared" si="173"/>
        <v/>
      </c>
      <c r="CI25" s="46" t="str">
        <f t="shared" si="173"/>
        <v/>
      </c>
      <c r="CJ25" s="46" t="str">
        <f t="shared" si="173"/>
        <v/>
      </c>
      <c r="CK25" s="46" t="str">
        <f t="shared" si="173"/>
        <v/>
      </c>
      <c r="CL25" s="46" t="str">
        <f t="shared" si="173"/>
        <v/>
      </c>
      <c r="CM25" s="46" t="str">
        <f t="shared" si="173"/>
        <v/>
      </c>
      <c r="CN25" s="46" t="str">
        <f t="shared" si="173"/>
        <v/>
      </c>
      <c r="CO25" s="46" t="str">
        <f t="shared" si="173"/>
        <v/>
      </c>
      <c r="CP25" s="46" t="str">
        <f t="shared" si="173"/>
        <v/>
      </c>
      <c r="CQ25" s="46" t="str">
        <f t="shared" si="173"/>
        <v/>
      </c>
      <c r="CR25" s="46" t="str">
        <f t="shared" si="173"/>
        <v/>
      </c>
      <c r="CS25" s="46" t="str">
        <f t="shared" si="173"/>
        <v/>
      </c>
      <c r="CT25" s="46" t="str">
        <f t="shared" si="173"/>
        <v/>
      </c>
      <c r="CU25" s="46" t="str">
        <f t="shared" si="173"/>
        <v/>
      </c>
      <c r="CV25" s="46" t="str">
        <f t="shared" si="173"/>
        <v/>
      </c>
      <c r="CW25" s="46" t="str">
        <f t="shared" si="173"/>
        <v/>
      </c>
      <c r="CX25" s="46" t="str">
        <f t="shared" si="173"/>
        <v/>
      </c>
      <c r="CY25" s="46" t="str">
        <f t="shared" si="173"/>
        <v/>
      </c>
      <c r="CZ25" s="46" t="str">
        <f t="shared" si="173"/>
        <v/>
      </c>
      <c r="DA25" s="46" t="str">
        <f t="shared" si="173"/>
        <v/>
      </c>
      <c r="DB25" s="46" t="str">
        <f t="shared" si="173"/>
        <v/>
      </c>
      <c r="DC25" s="46" t="str">
        <f t="shared" si="173"/>
        <v/>
      </c>
      <c r="DD25" s="46" t="str">
        <f t="shared" si="173"/>
        <v/>
      </c>
      <c r="DE25" s="46" t="str">
        <f t="shared" si="173"/>
        <v/>
      </c>
      <c r="DF25" s="46" t="str">
        <f t="shared" si="173"/>
        <v/>
      </c>
      <c r="DG25" s="46" t="str">
        <f t="shared" si="173"/>
        <v/>
      </c>
      <c r="DH25" s="46" t="str">
        <f t="shared" ref="DH25:DW25" si="174">IF(ISNONTEXT($Z25),DG25+$Z25,"")</f>
        <v/>
      </c>
      <c r="DI25" s="46" t="str">
        <f t="shared" si="174"/>
        <v/>
      </c>
      <c r="DJ25" s="46" t="str">
        <f t="shared" si="174"/>
        <v/>
      </c>
      <c r="DK25" s="46" t="str">
        <f t="shared" si="174"/>
        <v/>
      </c>
      <c r="DL25" s="46" t="str">
        <f t="shared" si="174"/>
        <v/>
      </c>
      <c r="DM25" s="46" t="str">
        <f t="shared" si="174"/>
        <v/>
      </c>
      <c r="DN25" s="46" t="str">
        <f t="shared" si="174"/>
        <v/>
      </c>
      <c r="DO25" s="46" t="str">
        <f t="shared" si="174"/>
        <v/>
      </c>
      <c r="DP25" s="46" t="str">
        <f t="shared" si="174"/>
        <v/>
      </c>
      <c r="DQ25" s="46" t="str">
        <f t="shared" si="174"/>
        <v/>
      </c>
      <c r="DR25" s="46" t="str">
        <f t="shared" si="174"/>
        <v/>
      </c>
      <c r="DS25" s="46" t="str">
        <f t="shared" si="174"/>
        <v/>
      </c>
      <c r="DT25" s="46" t="str">
        <f t="shared" si="174"/>
        <v/>
      </c>
      <c r="DU25" s="46" t="str">
        <f t="shared" si="174"/>
        <v/>
      </c>
      <c r="DV25" s="46" t="str">
        <f t="shared" si="174"/>
        <v/>
      </c>
      <c r="DW25" s="46" t="str">
        <f t="shared" si="174"/>
        <v/>
      </c>
      <c r="DX25" s="146" t="e">
        <f t="shared" si="6"/>
        <v>#N/A</v>
      </c>
      <c r="DY25" s="146" t="e">
        <f t="shared" si="7"/>
        <v>#N/A</v>
      </c>
      <c r="DZ25" s="146" t="e">
        <f t="shared" si="8"/>
        <v>#N/A</v>
      </c>
      <c r="EA25" s="146" t="e">
        <f t="shared" si="9"/>
        <v>#N/A</v>
      </c>
      <c r="EB25" s="146" t="e">
        <f t="shared" si="10"/>
        <v>#N/A</v>
      </c>
      <c r="EC25" s="146" t="e">
        <f t="shared" si="11"/>
        <v>#N/A</v>
      </c>
      <c r="ED25" s="146" t="e">
        <f t="shared" si="12"/>
        <v>#N/A</v>
      </c>
      <c r="EE25" s="146" t="e">
        <f t="shared" si="13"/>
        <v>#N/A</v>
      </c>
      <c r="EF25" s="146" t="e">
        <f t="shared" si="14"/>
        <v>#N/A</v>
      </c>
      <c r="EG25" s="146" t="e">
        <f t="shared" si="15"/>
        <v>#N/A</v>
      </c>
      <c r="EH25" s="146" t="e">
        <f t="shared" si="16"/>
        <v>#N/A</v>
      </c>
      <c r="EI25" s="146" t="e">
        <f t="shared" si="17"/>
        <v>#N/A</v>
      </c>
      <c r="EJ25" s="146" t="e">
        <f t="shared" si="18"/>
        <v>#N/A</v>
      </c>
      <c r="EK25" s="146" t="e">
        <f t="shared" si="19"/>
        <v>#N/A</v>
      </c>
      <c r="EL25" s="146" t="e">
        <f t="shared" si="20"/>
        <v>#N/A</v>
      </c>
      <c r="EM25" s="146" t="e">
        <f t="shared" si="21"/>
        <v>#N/A</v>
      </c>
      <c r="EN25" s="146" t="e">
        <f t="shared" si="22"/>
        <v>#N/A</v>
      </c>
      <c r="EO25" s="146" t="e">
        <f t="shared" si="23"/>
        <v>#N/A</v>
      </c>
      <c r="EP25" s="146" t="e">
        <f t="shared" si="24"/>
        <v>#N/A</v>
      </c>
      <c r="EQ25" s="146" t="e">
        <f t="shared" si="25"/>
        <v>#N/A</v>
      </c>
      <c r="ER25" s="146" t="e">
        <f t="shared" si="26"/>
        <v>#N/A</v>
      </c>
      <c r="ES25" s="146" t="e">
        <f t="shared" si="27"/>
        <v>#N/A</v>
      </c>
      <c r="ET25" s="146" t="e">
        <f t="shared" si="28"/>
        <v>#N/A</v>
      </c>
      <c r="EU25" s="146" t="e">
        <f t="shared" si="29"/>
        <v>#N/A</v>
      </c>
      <c r="EV25" s="146" t="e">
        <f t="shared" si="30"/>
        <v>#N/A</v>
      </c>
      <c r="EW25" s="146" t="e">
        <f t="shared" si="31"/>
        <v>#N/A</v>
      </c>
      <c r="EX25" s="146" t="e">
        <f t="shared" si="32"/>
        <v>#N/A</v>
      </c>
      <c r="EY25" s="146" t="e">
        <f t="shared" si="33"/>
        <v>#N/A</v>
      </c>
      <c r="EZ25" s="146" t="e">
        <f t="shared" si="34"/>
        <v>#N/A</v>
      </c>
      <c r="FA25" s="146" t="e">
        <f t="shared" si="35"/>
        <v>#N/A</v>
      </c>
      <c r="FB25" s="146" t="e">
        <f t="shared" si="36"/>
        <v>#N/A</v>
      </c>
      <c r="FC25" s="146" t="e">
        <f t="shared" si="37"/>
        <v>#N/A</v>
      </c>
      <c r="FD25" s="146" t="e">
        <f t="shared" si="38"/>
        <v>#N/A</v>
      </c>
      <c r="FE25" s="146" t="e">
        <f t="shared" si="39"/>
        <v>#N/A</v>
      </c>
      <c r="FF25" s="146" t="e">
        <f t="shared" si="40"/>
        <v>#N/A</v>
      </c>
      <c r="FG25" s="146" t="e">
        <f t="shared" si="41"/>
        <v>#N/A</v>
      </c>
      <c r="FH25" s="146" t="e">
        <f t="shared" si="42"/>
        <v>#N/A</v>
      </c>
      <c r="FI25" s="146" t="e">
        <f t="shared" si="43"/>
        <v>#N/A</v>
      </c>
      <c r="FJ25" s="146" t="e">
        <f t="shared" si="44"/>
        <v>#N/A</v>
      </c>
      <c r="FK25" s="146" t="e">
        <f t="shared" si="45"/>
        <v>#N/A</v>
      </c>
      <c r="FL25" s="146" t="e">
        <f t="shared" si="46"/>
        <v>#N/A</v>
      </c>
      <c r="FM25" s="146" t="e">
        <f t="shared" si="47"/>
        <v>#N/A</v>
      </c>
      <c r="FN25" s="146" t="e">
        <f t="shared" si="48"/>
        <v>#N/A</v>
      </c>
      <c r="FO25" s="146" t="e">
        <f t="shared" si="49"/>
        <v>#N/A</v>
      </c>
      <c r="FP25" s="146" t="e">
        <f t="shared" si="50"/>
        <v>#N/A</v>
      </c>
      <c r="FQ25" s="146" t="e">
        <f t="shared" si="51"/>
        <v>#N/A</v>
      </c>
      <c r="FR25" s="146" t="e">
        <f t="shared" si="52"/>
        <v>#N/A</v>
      </c>
      <c r="FS25" s="146" t="e">
        <f t="shared" si="53"/>
        <v>#N/A</v>
      </c>
      <c r="FT25" s="146" t="e">
        <f t="shared" si="54"/>
        <v>#N/A</v>
      </c>
      <c r="FU25" s="146" t="e">
        <f t="shared" si="55"/>
        <v>#N/A</v>
      </c>
      <c r="FV25" s="146" t="e">
        <f t="shared" si="56"/>
        <v>#N/A</v>
      </c>
      <c r="FW25" s="146" t="e">
        <f t="shared" si="57"/>
        <v>#N/A</v>
      </c>
      <c r="FX25" s="146" t="e">
        <f t="shared" si="58"/>
        <v>#N/A</v>
      </c>
      <c r="FY25" s="146" t="e">
        <f t="shared" si="59"/>
        <v>#N/A</v>
      </c>
      <c r="FZ25" s="146" t="e">
        <f t="shared" si="60"/>
        <v>#N/A</v>
      </c>
      <c r="GA25" s="146" t="e">
        <f t="shared" si="61"/>
        <v>#N/A</v>
      </c>
      <c r="GB25" s="146" t="e">
        <f t="shared" si="62"/>
        <v>#N/A</v>
      </c>
      <c r="GC25" s="146" t="e">
        <f t="shared" si="63"/>
        <v>#N/A</v>
      </c>
      <c r="GD25" s="146" t="e">
        <f t="shared" si="64"/>
        <v>#N/A</v>
      </c>
      <c r="GE25" s="146" t="e">
        <f t="shared" si="65"/>
        <v>#N/A</v>
      </c>
      <c r="GF25" s="146" t="e">
        <f t="shared" si="66"/>
        <v>#N/A</v>
      </c>
      <c r="GG25" s="146" t="e">
        <f t="shared" si="67"/>
        <v>#N/A</v>
      </c>
      <c r="GH25" s="146" t="e">
        <f t="shared" si="68"/>
        <v>#N/A</v>
      </c>
      <c r="GI25" s="146" t="e">
        <f t="shared" si="69"/>
        <v>#N/A</v>
      </c>
      <c r="GJ25" s="146" t="e">
        <f t="shared" si="70"/>
        <v>#N/A</v>
      </c>
      <c r="GK25" s="146" t="e">
        <f t="shared" si="71"/>
        <v>#N/A</v>
      </c>
      <c r="GL25" s="146" t="e">
        <f t="shared" si="72"/>
        <v>#N/A</v>
      </c>
      <c r="GM25" s="146" t="e">
        <f t="shared" si="73"/>
        <v>#N/A</v>
      </c>
      <c r="GN25" s="146" t="e">
        <f t="shared" si="74"/>
        <v>#N/A</v>
      </c>
      <c r="GO25" s="146" t="e">
        <f t="shared" si="75"/>
        <v>#N/A</v>
      </c>
      <c r="GP25" s="146" t="e">
        <f t="shared" si="76"/>
        <v>#N/A</v>
      </c>
      <c r="GQ25" s="146" t="e">
        <f t="shared" si="77"/>
        <v>#N/A</v>
      </c>
      <c r="GR25" s="146" t="e">
        <f t="shared" si="78"/>
        <v>#N/A</v>
      </c>
      <c r="GS25" s="146" t="e">
        <f t="shared" si="79"/>
        <v>#N/A</v>
      </c>
      <c r="GT25" s="146" t="e">
        <f t="shared" si="80"/>
        <v>#N/A</v>
      </c>
      <c r="GU25" s="146" t="e">
        <f t="shared" si="81"/>
        <v>#N/A</v>
      </c>
      <c r="GV25" s="146" t="e">
        <f t="shared" si="82"/>
        <v>#N/A</v>
      </c>
      <c r="GW25" s="146" t="e">
        <f t="shared" si="83"/>
        <v>#N/A</v>
      </c>
      <c r="GX25" s="146" t="e">
        <f t="shared" si="84"/>
        <v>#N/A</v>
      </c>
      <c r="GY25" s="146" t="e">
        <f t="shared" si="85"/>
        <v>#N/A</v>
      </c>
      <c r="GZ25" s="146" t="e">
        <f t="shared" si="86"/>
        <v>#N/A</v>
      </c>
      <c r="HA25" s="146" t="e">
        <f t="shared" si="87"/>
        <v>#N/A</v>
      </c>
      <c r="HB25" s="146" t="e">
        <f t="shared" si="88"/>
        <v>#N/A</v>
      </c>
      <c r="HC25" s="146" t="e">
        <f t="shared" si="89"/>
        <v>#N/A</v>
      </c>
      <c r="HD25" s="146" t="e">
        <f t="shared" si="90"/>
        <v>#N/A</v>
      </c>
      <c r="HE25" s="146" t="e">
        <f t="shared" si="91"/>
        <v>#N/A</v>
      </c>
      <c r="HF25" s="146" t="e">
        <f t="shared" si="92"/>
        <v>#N/A</v>
      </c>
      <c r="HG25" s="146" t="e">
        <f t="shared" si="93"/>
        <v>#N/A</v>
      </c>
      <c r="HH25" s="146" t="e">
        <f t="shared" si="94"/>
        <v>#N/A</v>
      </c>
      <c r="HI25" s="146" t="e">
        <f t="shared" si="95"/>
        <v>#N/A</v>
      </c>
      <c r="HJ25" s="146" t="e">
        <f t="shared" si="96"/>
        <v>#N/A</v>
      </c>
      <c r="HK25" s="146" t="e">
        <f t="shared" si="97"/>
        <v>#N/A</v>
      </c>
      <c r="HL25" s="146" t="e">
        <f t="shared" si="98"/>
        <v>#N/A</v>
      </c>
      <c r="HM25" s="146" t="e">
        <f t="shared" si="99"/>
        <v>#N/A</v>
      </c>
      <c r="HN25" s="146" t="e">
        <f t="shared" si="100"/>
        <v>#N/A</v>
      </c>
      <c r="HO25" s="146" t="e">
        <f t="shared" si="101"/>
        <v>#N/A</v>
      </c>
      <c r="HP25" s="146" t="e">
        <f t="shared" si="102"/>
        <v>#N/A</v>
      </c>
      <c r="HQ25" s="146" t="e">
        <f t="shared" si="103"/>
        <v>#N/A</v>
      </c>
      <c r="HR25" s="146" t="e">
        <f t="shared" si="104"/>
        <v>#N/A</v>
      </c>
      <c r="HS25" s="146" t="e">
        <f t="shared" si="105"/>
        <v>#N/A</v>
      </c>
      <c r="HT25" s="146" t="e">
        <f t="shared" si="106"/>
        <v>#N/A</v>
      </c>
    </row>
    <row r="26" spans="1:228" hidden="1" x14ac:dyDescent="0.45">
      <c r="A26" s="4">
        <v>23</v>
      </c>
      <c r="B26" s="95"/>
      <c r="C26" s="103"/>
      <c r="D26" s="108" t="str">
        <f t="shared" si="107"/>
        <v/>
      </c>
      <c r="E26" s="81"/>
      <c r="F26" s="108" t="str">
        <f t="shared" si="108"/>
        <v/>
      </c>
      <c r="G26" s="103"/>
      <c r="H26" s="96"/>
      <c r="I26" s="32" t="str">
        <f t="shared" si="0"/>
        <v/>
      </c>
      <c r="J26" s="32" t="str">
        <f t="shared" si="1"/>
        <v/>
      </c>
      <c r="K26" s="65" t="str">
        <f t="shared" si="109"/>
        <v/>
      </c>
      <c r="L26" s="21"/>
      <c r="M26" s="53"/>
      <c r="N26" s="237"/>
      <c r="O26" s="66" t="str">
        <f>IF(AND(D26&gt;0,E26&gt;0,F26&gt;0),IF(ISBLANK(N26),IF(ISBLANK(L26),"",(F26-D26)*VLOOKUP(L26,VLookups!$A$4:$B$13,2,FALSE)),N26),"")</f>
        <v/>
      </c>
      <c r="P26" s="67" t="str">
        <f t="shared" si="2"/>
        <v/>
      </c>
      <c r="Q26" s="81"/>
      <c r="R26" s="230" t="str">
        <f>IF(AND(Q26&gt;0,E26&gt;0,NOT(O26="")),ABS(VLOOKUP($Q$1,VLookups!$A$27:$B$28,2,FALSE)-_xlfn.NORM.DIST(Q26,K26,O26,TRUE)),"")</f>
        <v/>
      </c>
      <c r="S26" s="80" t="str">
        <f>IF(AND($D26&gt;0,$E26&gt;0,$F26&gt;0,NOT(ISBLANK($L26))),_xlfn.NORM.INV(ABS(VLOOKUP($Q$1,VLookups!$A$27:$B$28,2,FALSE)-S$3),$K26,$O26),"")</f>
        <v/>
      </c>
      <c r="T26" s="79" t="str">
        <f>IF(AND($D26&gt;0,$E26&gt;0,$F26&gt;0,NOT(ISBLANK($L26))),_xlfn.NORM.INV(ABS(VLOOKUP($Q$1,VLookups!$A$27:$B$28,2,FALSE)-T$3),$K26,$O26),"")</f>
        <v/>
      </c>
      <c r="U26" s="80" t="str">
        <f>IF(AND($D26&gt;0,$E26&gt;0,$F26&gt;0,NOT(ISBLANK($L26))),_xlfn.NORM.INV(ABS(VLOOKUP($Q$1,VLookups!$A$27:$B$28,2,FALSE)-U$3),$K26,$O26),"")</f>
        <v/>
      </c>
      <c r="V26" s="79" t="str">
        <f>IF(AND($D26&gt;0,$E26&gt;0,$F26&gt;0,NOT(ISBLANK($L26))),_xlfn.NORM.INV(ABS(VLOOKUP($Q$1,VLookups!$A$27:$B$28,2,FALSE)-V$3),$K26,$O26),"")</f>
        <v/>
      </c>
      <c r="W26" s="80" t="str">
        <f>IF(AND($D26&gt;0,$E26&gt;0,$F26&gt;0,NOT(ISBLANK($L26))),_xlfn.NORM.INV(ABS(VLOOKUP($Q$1,VLookups!$A$27:$B$28,2,FALSE)-W$3),$K26,$O26),"")</f>
        <v/>
      </c>
      <c r="X26" s="79" t="str">
        <f>IF(AND($D26&gt;0,$E26&gt;0,$F26&gt;0,NOT(ISBLANK($L26))),_xlfn.NORM.INV(ABS(VLOOKUP($Q$1,VLookups!$A$27:$B$28,2,FALSE)-X$3),$K26,$O26),"")</f>
        <v/>
      </c>
      <c r="Y26" s="5"/>
      <c r="Z26" s="145" t="str">
        <f t="shared" si="110"/>
        <v/>
      </c>
      <c r="AA26" s="46" t="str">
        <f t="shared" ref="AA26:AT26" si="175">IF(ISNONTEXT($Z26),AB26-$Z26,"")</f>
        <v/>
      </c>
      <c r="AB26" s="46" t="str">
        <f t="shared" si="175"/>
        <v/>
      </c>
      <c r="AC26" s="46" t="str">
        <f t="shared" si="175"/>
        <v/>
      </c>
      <c r="AD26" s="46" t="str">
        <f t="shared" si="175"/>
        <v/>
      </c>
      <c r="AE26" s="46" t="str">
        <f t="shared" si="175"/>
        <v/>
      </c>
      <c r="AF26" s="46" t="str">
        <f t="shared" si="175"/>
        <v/>
      </c>
      <c r="AG26" s="46" t="str">
        <f t="shared" si="175"/>
        <v/>
      </c>
      <c r="AH26" s="46" t="str">
        <f t="shared" si="175"/>
        <v/>
      </c>
      <c r="AI26" s="46" t="str">
        <f t="shared" si="175"/>
        <v/>
      </c>
      <c r="AJ26" s="46" t="str">
        <f t="shared" si="175"/>
        <v/>
      </c>
      <c r="AK26" s="46" t="str">
        <f t="shared" si="175"/>
        <v/>
      </c>
      <c r="AL26" s="46" t="str">
        <f t="shared" si="175"/>
        <v/>
      </c>
      <c r="AM26" s="46" t="str">
        <f t="shared" si="175"/>
        <v/>
      </c>
      <c r="AN26" s="46" t="str">
        <f t="shared" si="175"/>
        <v/>
      </c>
      <c r="AO26" s="46" t="str">
        <f t="shared" si="175"/>
        <v/>
      </c>
      <c r="AP26" s="46" t="str">
        <f t="shared" si="175"/>
        <v/>
      </c>
      <c r="AQ26" s="46" t="str">
        <f t="shared" si="175"/>
        <v/>
      </c>
      <c r="AR26" s="46" t="str">
        <f t="shared" si="175"/>
        <v/>
      </c>
      <c r="AS26" s="46" t="str">
        <f t="shared" si="175"/>
        <v/>
      </c>
      <c r="AT26" s="46" t="str">
        <f t="shared" si="175"/>
        <v/>
      </c>
      <c r="AU26" s="46" t="str">
        <f t="shared" si="112"/>
        <v/>
      </c>
      <c r="AV26" s="46" t="str">
        <f t="shared" ref="AV26:DG26" si="176">IF(ISNONTEXT($Z26),AU26+$Z26,"")</f>
        <v/>
      </c>
      <c r="AW26" s="46" t="str">
        <f t="shared" si="176"/>
        <v/>
      </c>
      <c r="AX26" s="46" t="str">
        <f t="shared" si="176"/>
        <v/>
      </c>
      <c r="AY26" s="46" t="str">
        <f t="shared" si="176"/>
        <v/>
      </c>
      <c r="AZ26" s="46" t="str">
        <f t="shared" si="176"/>
        <v/>
      </c>
      <c r="BA26" s="46" t="str">
        <f t="shared" si="176"/>
        <v/>
      </c>
      <c r="BB26" s="46" t="str">
        <f t="shared" si="176"/>
        <v/>
      </c>
      <c r="BC26" s="46" t="str">
        <f t="shared" si="176"/>
        <v/>
      </c>
      <c r="BD26" s="46" t="str">
        <f t="shared" si="176"/>
        <v/>
      </c>
      <c r="BE26" s="46" t="str">
        <f t="shared" si="176"/>
        <v/>
      </c>
      <c r="BF26" s="46" t="str">
        <f t="shared" si="176"/>
        <v/>
      </c>
      <c r="BG26" s="46" t="str">
        <f t="shared" si="176"/>
        <v/>
      </c>
      <c r="BH26" s="46" t="str">
        <f t="shared" si="176"/>
        <v/>
      </c>
      <c r="BI26" s="46" t="str">
        <f t="shared" si="176"/>
        <v/>
      </c>
      <c r="BJ26" s="46" t="str">
        <f t="shared" si="176"/>
        <v/>
      </c>
      <c r="BK26" s="46" t="str">
        <f t="shared" si="176"/>
        <v/>
      </c>
      <c r="BL26" s="46" t="str">
        <f t="shared" si="176"/>
        <v/>
      </c>
      <c r="BM26" s="46" t="str">
        <f t="shared" si="176"/>
        <v/>
      </c>
      <c r="BN26" s="46" t="str">
        <f t="shared" si="176"/>
        <v/>
      </c>
      <c r="BO26" s="46" t="str">
        <f t="shared" si="176"/>
        <v/>
      </c>
      <c r="BP26" s="46" t="str">
        <f t="shared" si="176"/>
        <v/>
      </c>
      <c r="BQ26" s="46" t="str">
        <f t="shared" si="176"/>
        <v/>
      </c>
      <c r="BR26" s="46" t="str">
        <f t="shared" si="176"/>
        <v/>
      </c>
      <c r="BS26" s="46" t="str">
        <f t="shared" si="176"/>
        <v/>
      </c>
      <c r="BT26" s="46" t="str">
        <f t="shared" si="176"/>
        <v/>
      </c>
      <c r="BU26" s="46" t="str">
        <f t="shared" si="176"/>
        <v/>
      </c>
      <c r="BV26" s="46" t="str">
        <f t="shared" si="176"/>
        <v/>
      </c>
      <c r="BW26" s="46" t="str">
        <f t="shared" si="176"/>
        <v/>
      </c>
      <c r="BX26" s="46" t="str">
        <f t="shared" si="176"/>
        <v/>
      </c>
      <c r="BY26" s="46" t="str">
        <f t="shared" si="176"/>
        <v/>
      </c>
      <c r="BZ26" s="46" t="str">
        <f t="shared" si="176"/>
        <v/>
      </c>
      <c r="CA26" s="46" t="str">
        <f t="shared" si="176"/>
        <v/>
      </c>
      <c r="CB26" s="46" t="str">
        <f t="shared" si="176"/>
        <v/>
      </c>
      <c r="CC26" s="46" t="str">
        <f t="shared" si="176"/>
        <v/>
      </c>
      <c r="CD26" s="46" t="str">
        <f t="shared" si="176"/>
        <v/>
      </c>
      <c r="CE26" s="46" t="str">
        <f t="shared" si="176"/>
        <v/>
      </c>
      <c r="CF26" s="46" t="str">
        <f t="shared" si="176"/>
        <v/>
      </c>
      <c r="CG26" s="46" t="str">
        <f t="shared" si="176"/>
        <v/>
      </c>
      <c r="CH26" s="46" t="str">
        <f t="shared" si="176"/>
        <v/>
      </c>
      <c r="CI26" s="46" t="str">
        <f t="shared" si="176"/>
        <v/>
      </c>
      <c r="CJ26" s="46" t="str">
        <f t="shared" si="176"/>
        <v/>
      </c>
      <c r="CK26" s="46" t="str">
        <f t="shared" si="176"/>
        <v/>
      </c>
      <c r="CL26" s="46" t="str">
        <f t="shared" si="176"/>
        <v/>
      </c>
      <c r="CM26" s="46" t="str">
        <f t="shared" si="176"/>
        <v/>
      </c>
      <c r="CN26" s="46" t="str">
        <f t="shared" si="176"/>
        <v/>
      </c>
      <c r="CO26" s="46" t="str">
        <f t="shared" si="176"/>
        <v/>
      </c>
      <c r="CP26" s="46" t="str">
        <f t="shared" si="176"/>
        <v/>
      </c>
      <c r="CQ26" s="46" t="str">
        <f t="shared" si="176"/>
        <v/>
      </c>
      <c r="CR26" s="46" t="str">
        <f t="shared" si="176"/>
        <v/>
      </c>
      <c r="CS26" s="46" t="str">
        <f t="shared" si="176"/>
        <v/>
      </c>
      <c r="CT26" s="46" t="str">
        <f t="shared" si="176"/>
        <v/>
      </c>
      <c r="CU26" s="46" t="str">
        <f t="shared" si="176"/>
        <v/>
      </c>
      <c r="CV26" s="46" t="str">
        <f t="shared" si="176"/>
        <v/>
      </c>
      <c r="CW26" s="46" t="str">
        <f t="shared" si="176"/>
        <v/>
      </c>
      <c r="CX26" s="46" t="str">
        <f t="shared" si="176"/>
        <v/>
      </c>
      <c r="CY26" s="46" t="str">
        <f t="shared" si="176"/>
        <v/>
      </c>
      <c r="CZ26" s="46" t="str">
        <f t="shared" si="176"/>
        <v/>
      </c>
      <c r="DA26" s="46" t="str">
        <f t="shared" si="176"/>
        <v/>
      </c>
      <c r="DB26" s="46" t="str">
        <f t="shared" si="176"/>
        <v/>
      </c>
      <c r="DC26" s="46" t="str">
        <f t="shared" si="176"/>
        <v/>
      </c>
      <c r="DD26" s="46" t="str">
        <f t="shared" si="176"/>
        <v/>
      </c>
      <c r="DE26" s="46" t="str">
        <f t="shared" si="176"/>
        <v/>
      </c>
      <c r="DF26" s="46" t="str">
        <f t="shared" si="176"/>
        <v/>
      </c>
      <c r="DG26" s="46" t="str">
        <f t="shared" si="176"/>
        <v/>
      </c>
      <c r="DH26" s="46" t="str">
        <f t="shared" ref="DH26:DW26" si="177">IF(ISNONTEXT($Z26),DG26+$Z26,"")</f>
        <v/>
      </c>
      <c r="DI26" s="46" t="str">
        <f t="shared" si="177"/>
        <v/>
      </c>
      <c r="DJ26" s="46" t="str">
        <f t="shared" si="177"/>
        <v/>
      </c>
      <c r="DK26" s="46" t="str">
        <f t="shared" si="177"/>
        <v/>
      </c>
      <c r="DL26" s="46" t="str">
        <f t="shared" si="177"/>
        <v/>
      </c>
      <c r="DM26" s="46" t="str">
        <f t="shared" si="177"/>
        <v/>
      </c>
      <c r="DN26" s="46" t="str">
        <f t="shared" si="177"/>
        <v/>
      </c>
      <c r="DO26" s="46" t="str">
        <f t="shared" si="177"/>
        <v/>
      </c>
      <c r="DP26" s="46" t="str">
        <f t="shared" si="177"/>
        <v/>
      </c>
      <c r="DQ26" s="46" t="str">
        <f t="shared" si="177"/>
        <v/>
      </c>
      <c r="DR26" s="46" t="str">
        <f t="shared" si="177"/>
        <v/>
      </c>
      <c r="DS26" s="46" t="str">
        <f t="shared" si="177"/>
        <v/>
      </c>
      <c r="DT26" s="46" t="str">
        <f t="shared" si="177"/>
        <v/>
      </c>
      <c r="DU26" s="46" t="str">
        <f t="shared" si="177"/>
        <v/>
      </c>
      <c r="DV26" s="46" t="str">
        <f t="shared" si="177"/>
        <v/>
      </c>
      <c r="DW26" s="46" t="str">
        <f t="shared" si="177"/>
        <v/>
      </c>
      <c r="DX26" s="146" t="e">
        <f t="shared" si="6"/>
        <v>#N/A</v>
      </c>
      <c r="DY26" s="146" t="e">
        <f t="shared" si="7"/>
        <v>#N/A</v>
      </c>
      <c r="DZ26" s="146" t="e">
        <f t="shared" si="8"/>
        <v>#N/A</v>
      </c>
      <c r="EA26" s="146" t="e">
        <f t="shared" si="9"/>
        <v>#N/A</v>
      </c>
      <c r="EB26" s="146" t="e">
        <f t="shared" si="10"/>
        <v>#N/A</v>
      </c>
      <c r="EC26" s="146" t="e">
        <f t="shared" si="11"/>
        <v>#N/A</v>
      </c>
      <c r="ED26" s="146" t="e">
        <f t="shared" si="12"/>
        <v>#N/A</v>
      </c>
      <c r="EE26" s="146" t="e">
        <f t="shared" si="13"/>
        <v>#N/A</v>
      </c>
      <c r="EF26" s="146" t="e">
        <f t="shared" si="14"/>
        <v>#N/A</v>
      </c>
      <c r="EG26" s="146" t="e">
        <f t="shared" si="15"/>
        <v>#N/A</v>
      </c>
      <c r="EH26" s="146" t="e">
        <f t="shared" si="16"/>
        <v>#N/A</v>
      </c>
      <c r="EI26" s="146" t="e">
        <f t="shared" si="17"/>
        <v>#N/A</v>
      </c>
      <c r="EJ26" s="146" t="e">
        <f t="shared" si="18"/>
        <v>#N/A</v>
      </c>
      <c r="EK26" s="146" t="e">
        <f t="shared" si="19"/>
        <v>#N/A</v>
      </c>
      <c r="EL26" s="146" t="e">
        <f t="shared" si="20"/>
        <v>#N/A</v>
      </c>
      <c r="EM26" s="146" t="e">
        <f t="shared" si="21"/>
        <v>#N/A</v>
      </c>
      <c r="EN26" s="146" t="e">
        <f t="shared" si="22"/>
        <v>#N/A</v>
      </c>
      <c r="EO26" s="146" t="e">
        <f t="shared" si="23"/>
        <v>#N/A</v>
      </c>
      <c r="EP26" s="146" t="e">
        <f t="shared" si="24"/>
        <v>#N/A</v>
      </c>
      <c r="EQ26" s="146" t="e">
        <f t="shared" si="25"/>
        <v>#N/A</v>
      </c>
      <c r="ER26" s="146" t="e">
        <f t="shared" si="26"/>
        <v>#N/A</v>
      </c>
      <c r="ES26" s="146" t="e">
        <f t="shared" si="27"/>
        <v>#N/A</v>
      </c>
      <c r="ET26" s="146" t="e">
        <f t="shared" si="28"/>
        <v>#N/A</v>
      </c>
      <c r="EU26" s="146" t="e">
        <f t="shared" si="29"/>
        <v>#N/A</v>
      </c>
      <c r="EV26" s="146" t="e">
        <f t="shared" si="30"/>
        <v>#N/A</v>
      </c>
      <c r="EW26" s="146" t="e">
        <f t="shared" si="31"/>
        <v>#N/A</v>
      </c>
      <c r="EX26" s="146" t="e">
        <f t="shared" si="32"/>
        <v>#N/A</v>
      </c>
      <c r="EY26" s="146" t="e">
        <f t="shared" si="33"/>
        <v>#N/A</v>
      </c>
      <c r="EZ26" s="146" t="e">
        <f t="shared" si="34"/>
        <v>#N/A</v>
      </c>
      <c r="FA26" s="146" t="e">
        <f t="shared" si="35"/>
        <v>#N/A</v>
      </c>
      <c r="FB26" s="146" t="e">
        <f t="shared" si="36"/>
        <v>#N/A</v>
      </c>
      <c r="FC26" s="146" t="e">
        <f t="shared" si="37"/>
        <v>#N/A</v>
      </c>
      <c r="FD26" s="146" t="e">
        <f t="shared" si="38"/>
        <v>#N/A</v>
      </c>
      <c r="FE26" s="146" t="e">
        <f t="shared" si="39"/>
        <v>#N/A</v>
      </c>
      <c r="FF26" s="146" t="e">
        <f t="shared" si="40"/>
        <v>#N/A</v>
      </c>
      <c r="FG26" s="146" t="e">
        <f t="shared" si="41"/>
        <v>#N/A</v>
      </c>
      <c r="FH26" s="146" t="e">
        <f t="shared" si="42"/>
        <v>#N/A</v>
      </c>
      <c r="FI26" s="146" t="e">
        <f t="shared" si="43"/>
        <v>#N/A</v>
      </c>
      <c r="FJ26" s="146" t="e">
        <f t="shared" si="44"/>
        <v>#N/A</v>
      </c>
      <c r="FK26" s="146" t="e">
        <f t="shared" si="45"/>
        <v>#N/A</v>
      </c>
      <c r="FL26" s="146" t="e">
        <f t="shared" si="46"/>
        <v>#N/A</v>
      </c>
      <c r="FM26" s="146" t="e">
        <f t="shared" si="47"/>
        <v>#N/A</v>
      </c>
      <c r="FN26" s="146" t="e">
        <f t="shared" si="48"/>
        <v>#N/A</v>
      </c>
      <c r="FO26" s="146" t="e">
        <f t="shared" si="49"/>
        <v>#N/A</v>
      </c>
      <c r="FP26" s="146" t="e">
        <f t="shared" si="50"/>
        <v>#N/A</v>
      </c>
      <c r="FQ26" s="146" t="e">
        <f t="shared" si="51"/>
        <v>#N/A</v>
      </c>
      <c r="FR26" s="146" t="e">
        <f t="shared" si="52"/>
        <v>#N/A</v>
      </c>
      <c r="FS26" s="146" t="e">
        <f t="shared" si="53"/>
        <v>#N/A</v>
      </c>
      <c r="FT26" s="146" t="e">
        <f t="shared" si="54"/>
        <v>#N/A</v>
      </c>
      <c r="FU26" s="146" t="e">
        <f t="shared" si="55"/>
        <v>#N/A</v>
      </c>
      <c r="FV26" s="146" t="e">
        <f t="shared" si="56"/>
        <v>#N/A</v>
      </c>
      <c r="FW26" s="146" t="e">
        <f t="shared" si="57"/>
        <v>#N/A</v>
      </c>
      <c r="FX26" s="146" t="e">
        <f t="shared" si="58"/>
        <v>#N/A</v>
      </c>
      <c r="FY26" s="146" t="e">
        <f t="shared" si="59"/>
        <v>#N/A</v>
      </c>
      <c r="FZ26" s="146" t="e">
        <f t="shared" si="60"/>
        <v>#N/A</v>
      </c>
      <c r="GA26" s="146" t="e">
        <f t="shared" si="61"/>
        <v>#N/A</v>
      </c>
      <c r="GB26" s="146" t="e">
        <f t="shared" si="62"/>
        <v>#N/A</v>
      </c>
      <c r="GC26" s="146" t="e">
        <f t="shared" si="63"/>
        <v>#N/A</v>
      </c>
      <c r="GD26" s="146" t="e">
        <f t="shared" si="64"/>
        <v>#N/A</v>
      </c>
      <c r="GE26" s="146" t="e">
        <f t="shared" si="65"/>
        <v>#N/A</v>
      </c>
      <c r="GF26" s="146" t="e">
        <f t="shared" si="66"/>
        <v>#N/A</v>
      </c>
      <c r="GG26" s="146" t="e">
        <f t="shared" si="67"/>
        <v>#N/A</v>
      </c>
      <c r="GH26" s="146" t="e">
        <f t="shared" si="68"/>
        <v>#N/A</v>
      </c>
      <c r="GI26" s="146" t="e">
        <f t="shared" si="69"/>
        <v>#N/A</v>
      </c>
      <c r="GJ26" s="146" t="e">
        <f t="shared" si="70"/>
        <v>#N/A</v>
      </c>
      <c r="GK26" s="146" t="e">
        <f t="shared" si="71"/>
        <v>#N/A</v>
      </c>
      <c r="GL26" s="146" t="e">
        <f t="shared" si="72"/>
        <v>#N/A</v>
      </c>
      <c r="GM26" s="146" t="e">
        <f t="shared" si="73"/>
        <v>#N/A</v>
      </c>
      <c r="GN26" s="146" t="e">
        <f t="shared" si="74"/>
        <v>#N/A</v>
      </c>
      <c r="GO26" s="146" t="e">
        <f t="shared" si="75"/>
        <v>#N/A</v>
      </c>
      <c r="GP26" s="146" t="e">
        <f t="shared" si="76"/>
        <v>#N/A</v>
      </c>
      <c r="GQ26" s="146" t="e">
        <f t="shared" si="77"/>
        <v>#N/A</v>
      </c>
      <c r="GR26" s="146" t="e">
        <f t="shared" si="78"/>
        <v>#N/A</v>
      </c>
      <c r="GS26" s="146" t="e">
        <f t="shared" si="79"/>
        <v>#N/A</v>
      </c>
      <c r="GT26" s="146" t="e">
        <f t="shared" si="80"/>
        <v>#N/A</v>
      </c>
      <c r="GU26" s="146" t="e">
        <f t="shared" si="81"/>
        <v>#N/A</v>
      </c>
      <c r="GV26" s="146" t="e">
        <f t="shared" si="82"/>
        <v>#N/A</v>
      </c>
      <c r="GW26" s="146" t="e">
        <f t="shared" si="83"/>
        <v>#N/A</v>
      </c>
      <c r="GX26" s="146" t="e">
        <f t="shared" si="84"/>
        <v>#N/A</v>
      </c>
      <c r="GY26" s="146" t="e">
        <f t="shared" si="85"/>
        <v>#N/A</v>
      </c>
      <c r="GZ26" s="146" t="e">
        <f t="shared" si="86"/>
        <v>#N/A</v>
      </c>
      <c r="HA26" s="146" t="e">
        <f t="shared" si="87"/>
        <v>#N/A</v>
      </c>
      <c r="HB26" s="146" t="e">
        <f t="shared" si="88"/>
        <v>#N/A</v>
      </c>
      <c r="HC26" s="146" t="e">
        <f t="shared" si="89"/>
        <v>#N/A</v>
      </c>
      <c r="HD26" s="146" t="e">
        <f t="shared" si="90"/>
        <v>#N/A</v>
      </c>
      <c r="HE26" s="146" t="e">
        <f t="shared" si="91"/>
        <v>#N/A</v>
      </c>
      <c r="HF26" s="146" t="e">
        <f t="shared" si="92"/>
        <v>#N/A</v>
      </c>
      <c r="HG26" s="146" t="e">
        <f t="shared" si="93"/>
        <v>#N/A</v>
      </c>
      <c r="HH26" s="146" t="e">
        <f t="shared" si="94"/>
        <v>#N/A</v>
      </c>
      <c r="HI26" s="146" t="e">
        <f t="shared" si="95"/>
        <v>#N/A</v>
      </c>
      <c r="HJ26" s="146" t="e">
        <f t="shared" si="96"/>
        <v>#N/A</v>
      </c>
      <c r="HK26" s="146" t="e">
        <f t="shared" si="97"/>
        <v>#N/A</v>
      </c>
      <c r="HL26" s="146" t="e">
        <f t="shared" si="98"/>
        <v>#N/A</v>
      </c>
      <c r="HM26" s="146" t="e">
        <f t="shared" si="99"/>
        <v>#N/A</v>
      </c>
      <c r="HN26" s="146" t="e">
        <f t="shared" si="100"/>
        <v>#N/A</v>
      </c>
      <c r="HO26" s="146" t="e">
        <f t="shared" si="101"/>
        <v>#N/A</v>
      </c>
      <c r="HP26" s="146" t="e">
        <f t="shared" si="102"/>
        <v>#N/A</v>
      </c>
      <c r="HQ26" s="146" t="e">
        <f t="shared" si="103"/>
        <v>#N/A</v>
      </c>
      <c r="HR26" s="146" t="e">
        <f t="shared" si="104"/>
        <v>#N/A</v>
      </c>
      <c r="HS26" s="146" t="e">
        <f t="shared" si="105"/>
        <v>#N/A</v>
      </c>
      <c r="HT26" s="146" t="e">
        <f t="shared" si="106"/>
        <v>#N/A</v>
      </c>
    </row>
    <row r="27" spans="1:228" hidden="1" x14ac:dyDescent="0.45">
      <c r="A27" s="4">
        <v>24</v>
      </c>
      <c r="B27" s="95"/>
      <c r="C27" s="103"/>
      <c r="D27" s="108" t="str">
        <f t="shared" si="107"/>
        <v/>
      </c>
      <c r="E27" s="81"/>
      <c r="F27" s="108" t="str">
        <f t="shared" si="108"/>
        <v/>
      </c>
      <c r="G27" s="103"/>
      <c r="H27" s="96"/>
      <c r="I27" s="32" t="str">
        <f t="shared" si="0"/>
        <v/>
      </c>
      <c r="J27" s="32" t="str">
        <f t="shared" si="1"/>
        <v/>
      </c>
      <c r="K27" s="65" t="str">
        <f t="shared" si="109"/>
        <v/>
      </c>
      <c r="L27" s="21"/>
      <c r="M27" s="53"/>
      <c r="N27" s="237"/>
      <c r="O27" s="66" t="str">
        <f>IF(AND(D27&gt;0,E27&gt;0,F27&gt;0),IF(ISBLANK(N27),IF(ISBLANK(L27),"",(F27-D27)*VLOOKUP(L27,VLookups!$A$4:$B$13,2,FALSE)),N27),"")</f>
        <v/>
      </c>
      <c r="P27" s="67" t="str">
        <f t="shared" si="2"/>
        <v/>
      </c>
      <c r="Q27" s="81"/>
      <c r="R27" s="230" t="str">
        <f>IF(AND(Q27&gt;0,E27&gt;0,NOT(O27="")),ABS(VLOOKUP($Q$1,VLookups!$A$27:$B$28,2,FALSE)-_xlfn.NORM.DIST(Q27,K27,O27,TRUE)),"")</f>
        <v/>
      </c>
      <c r="S27" s="80" t="str">
        <f>IF(AND($D27&gt;0,$E27&gt;0,$F27&gt;0,NOT(ISBLANK($L27))),_xlfn.NORM.INV(ABS(VLOOKUP($Q$1,VLookups!$A$27:$B$28,2,FALSE)-S$3),$K27,$O27),"")</f>
        <v/>
      </c>
      <c r="T27" s="79" t="str">
        <f>IF(AND($D27&gt;0,$E27&gt;0,$F27&gt;0,NOT(ISBLANK($L27))),_xlfn.NORM.INV(ABS(VLOOKUP($Q$1,VLookups!$A$27:$B$28,2,FALSE)-T$3),$K27,$O27),"")</f>
        <v/>
      </c>
      <c r="U27" s="80" t="str">
        <f>IF(AND($D27&gt;0,$E27&gt;0,$F27&gt;0,NOT(ISBLANK($L27))),_xlfn.NORM.INV(ABS(VLOOKUP($Q$1,VLookups!$A$27:$B$28,2,FALSE)-U$3),$K27,$O27),"")</f>
        <v/>
      </c>
      <c r="V27" s="79" t="str">
        <f>IF(AND($D27&gt;0,$E27&gt;0,$F27&gt;0,NOT(ISBLANK($L27))),_xlfn.NORM.INV(ABS(VLOOKUP($Q$1,VLookups!$A$27:$B$28,2,FALSE)-V$3),$K27,$O27),"")</f>
        <v/>
      </c>
      <c r="W27" s="80" t="str">
        <f>IF(AND($D27&gt;0,$E27&gt;0,$F27&gt;0,NOT(ISBLANK($L27))),_xlfn.NORM.INV(ABS(VLOOKUP($Q$1,VLookups!$A$27:$B$28,2,FALSE)-W$3),$K27,$O27),"")</f>
        <v/>
      </c>
      <c r="X27" s="79" t="str">
        <f>IF(AND($D27&gt;0,$E27&gt;0,$F27&gt;0,NOT(ISBLANK($L27))),_xlfn.NORM.INV(ABS(VLOOKUP($Q$1,VLookups!$A$27:$B$28,2,FALSE)-X$3),$K27,$O27),"")</f>
        <v/>
      </c>
      <c r="Y27" s="5"/>
      <c r="Z27" s="145" t="str">
        <f t="shared" si="110"/>
        <v/>
      </c>
      <c r="AA27" s="46" t="str">
        <f t="shared" ref="AA27:AT27" si="178">IF(ISNONTEXT($Z27),AB27-$Z27,"")</f>
        <v/>
      </c>
      <c r="AB27" s="46" t="str">
        <f t="shared" si="178"/>
        <v/>
      </c>
      <c r="AC27" s="46" t="str">
        <f t="shared" si="178"/>
        <v/>
      </c>
      <c r="AD27" s="46" t="str">
        <f t="shared" si="178"/>
        <v/>
      </c>
      <c r="AE27" s="46" t="str">
        <f t="shared" si="178"/>
        <v/>
      </c>
      <c r="AF27" s="46" t="str">
        <f t="shared" si="178"/>
        <v/>
      </c>
      <c r="AG27" s="46" t="str">
        <f t="shared" si="178"/>
        <v/>
      </c>
      <c r="AH27" s="46" t="str">
        <f t="shared" si="178"/>
        <v/>
      </c>
      <c r="AI27" s="46" t="str">
        <f t="shared" si="178"/>
        <v/>
      </c>
      <c r="AJ27" s="46" t="str">
        <f t="shared" si="178"/>
        <v/>
      </c>
      <c r="AK27" s="46" t="str">
        <f t="shared" si="178"/>
        <v/>
      </c>
      <c r="AL27" s="46" t="str">
        <f t="shared" si="178"/>
        <v/>
      </c>
      <c r="AM27" s="46" t="str">
        <f t="shared" si="178"/>
        <v/>
      </c>
      <c r="AN27" s="46" t="str">
        <f t="shared" si="178"/>
        <v/>
      </c>
      <c r="AO27" s="46" t="str">
        <f t="shared" si="178"/>
        <v/>
      </c>
      <c r="AP27" s="46" t="str">
        <f t="shared" si="178"/>
        <v/>
      </c>
      <c r="AQ27" s="46" t="str">
        <f t="shared" si="178"/>
        <v/>
      </c>
      <c r="AR27" s="46" t="str">
        <f t="shared" si="178"/>
        <v/>
      </c>
      <c r="AS27" s="46" t="str">
        <f t="shared" si="178"/>
        <v/>
      </c>
      <c r="AT27" s="46" t="str">
        <f t="shared" si="178"/>
        <v/>
      </c>
      <c r="AU27" s="46" t="str">
        <f t="shared" si="112"/>
        <v/>
      </c>
      <c r="AV27" s="46" t="str">
        <f t="shared" ref="AV27:DG27" si="179">IF(ISNONTEXT($Z27),AU27+$Z27,"")</f>
        <v/>
      </c>
      <c r="AW27" s="46" t="str">
        <f t="shared" si="179"/>
        <v/>
      </c>
      <c r="AX27" s="46" t="str">
        <f t="shared" si="179"/>
        <v/>
      </c>
      <c r="AY27" s="46" t="str">
        <f t="shared" si="179"/>
        <v/>
      </c>
      <c r="AZ27" s="46" t="str">
        <f t="shared" si="179"/>
        <v/>
      </c>
      <c r="BA27" s="46" t="str">
        <f t="shared" si="179"/>
        <v/>
      </c>
      <c r="BB27" s="46" t="str">
        <f t="shared" si="179"/>
        <v/>
      </c>
      <c r="BC27" s="46" t="str">
        <f t="shared" si="179"/>
        <v/>
      </c>
      <c r="BD27" s="46" t="str">
        <f t="shared" si="179"/>
        <v/>
      </c>
      <c r="BE27" s="46" t="str">
        <f t="shared" si="179"/>
        <v/>
      </c>
      <c r="BF27" s="46" t="str">
        <f t="shared" si="179"/>
        <v/>
      </c>
      <c r="BG27" s="46" t="str">
        <f t="shared" si="179"/>
        <v/>
      </c>
      <c r="BH27" s="46" t="str">
        <f t="shared" si="179"/>
        <v/>
      </c>
      <c r="BI27" s="46" t="str">
        <f t="shared" si="179"/>
        <v/>
      </c>
      <c r="BJ27" s="46" t="str">
        <f t="shared" si="179"/>
        <v/>
      </c>
      <c r="BK27" s="46" t="str">
        <f t="shared" si="179"/>
        <v/>
      </c>
      <c r="BL27" s="46" t="str">
        <f t="shared" si="179"/>
        <v/>
      </c>
      <c r="BM27" s="46" t="str">
        <f t="shared" si="179"/>
        <v/>
      </c>
      <c r="BN27" s="46" t="str">
        <f t="shared" si="179"/>
        <v/>
      </c>
      <c r="BO27" s="46" t="str">
        <f t="shared" si="179"/>
        <v/>
      </c>
      <c r="BP27" s="46" t="str">
        <f t="shared" si="179"/>
        <v/>
      </c>
      <c r="BQ27" s="46" t="str">
        <f t="shared" si="179"/>
        <v/>
      </c>
      <c r="BR27" s="46" t="str">
        <f t="shared" si="179"/>
        <v/>
      </c>
      <c r="BS27" s="46" t="str">
        <f t="shared" si="179"/>
        <v/>
      </c>
      <c r="BT27" s="46" t="str">
        <f t="shared" si="179"/>
        <v/>
      </c>
      <c r="BU27" s="46" t="str">
        <f t="shared" si="179"/>
        <v/>
      </c>
      <c r="BV27" s="46" t="str">
        <f t="shared" si="179"/>
        <v/>
      </c>
      <c r="BW27" s="46" t="str">
        <f t="shared" si="179"/>
        <v/>
      </c>
      <c r="BX27" s="46" t="str">
        <f t="shared" si="179"/>
        <v/>
      </c>
      <c r="BY27" s="46" t="str">
        <f t="shared" si="179"/>
        <v/>
      </c>
      <c r="BZ27" s="46" t="str">
        <f t="shared" si="179"/>
        <v/>
      </c>
      <c r="CA27" s="46" t="str">
        <f t="shared" si="179"/>
        <v/>
      </c>
      <c r="CB27" s="46" t="str">
        <f t="shared" si="179"/>
        <v/>
      </c>
      <c r="CC27" s="46" t="str">
        <f t="shared" si="179"/>
        <v/>
      </c>
      <c r="CD27" s="46" t="str">
        <f t="shared" si="179"/>
        <v/>
      </c>
      <c r="CE27" s="46" t="str">
        <f t="shared" si="179"/>
        <v/>
      </c>
      <c r="CF27" s="46" t="str">
        <f t="shared" si="179"/>
        <v/>
      </c>
      <c r="CG27" s="46" t="str">
        <f t="shared" si="179"/>
        <v/>
      </c>
      <c r="CH27" s="46" t="str">
        <f t="shared" si="179"/>
        <v/>
      </c>
      <c r="CI27" s="46" t="str">
        <f t="shared" si="179"/>
        <v/>
      </c>
      <c r="CJ27" s="46" t="str">
        <f t="shared" si="179"/>
        <v/>
      </c>
      <c r="CK27" s="46" t="str">
        <f t="shared" si="179"/>
        <v/>
      </c>
      <c r="CL27" s="46" t="str">
        <f t="shared" si="179"/>
        <v/>
      </c>
      <c r="CM27" s="46" t="str">
        <f t="shared" si="179"/>
        <v/>
      </c>
      <c r="CN27" s="46" t="str">
        <f t="shared" si="179"/>
        <v/>
      </c>
      <c r="CO27" s="46" t="str">
        <f t="shared" si="179"/>
        <v/>
      </c>
      <c r="CP27" s="46" t="str">
        <f t="shared" si="179"/>
        <v/>
      </c>
      <c r="CQ27" s="46" t="str">
        <f t="shared" si="179"/>
        <v/>
      </c>
      <c r="CR27" s="46" t="str">
        <f t="shared" si="179"/>
        <v/>
      </c>
      <c r="CS27" s="46" t="str">
        <f t="shared" si="179"/>
        <v/>
      </c>
      <c r="CT27" s="46" t="str">
        <f t="shared" si="179"/>
        <v/>
      </c>
      <c r="CU27" s="46" t="str">
        <f t="shared" si="179"/>
        <v/>
      </c>
      <c r="CV27" s="46" t="str">
        <f t="shared" si="179"/>
        <v/>
      </c>
      <c r="CW27" s="46" t="str">
        <f t="shared" si="179"/>
        <v/>
      </c>
      <c r="CX27" s="46" t="str">
        <f t="shared" si="179"/>
        <v/>
      </c>
      <c r="CY27" s="46" t="str">
        <f t="shared" si="179"/>
        <v/>
      </c>
      <c r="CZ27" s="46" t="str">
        <f t="shared" si="179"/>
        <v/>
      </c>
      <c r="DA27" s="46" t="str">
        <f t="shared" si="179"/>
        <v/>
      </c>
      <c r="DB27" s="46" t="str">
        <f t="shared" si="179"/>
        <v/>
      </c>
      <c r="DC27" s="46" t="str">
        <f t="shared" si="179"/>
        <v/>
      </c>
      <c r="DD27" s="46" t="str">
        <f t="shared" si="179"/>
        <v/>
      </c>
      <c r="DE27" s="46" t="str">
        <f t="shared" si="179"/>
        <v/>
      </c>
      <c r="DF27" s="46" t="str">
        <f t="shared" si="179"/>
        <v/>
      </c>
      <c r="DG27" s="46" t="str">
        <f t="shared" si="179"/>
        <v/>
      </c>
      <c r="DH27" s="46" t="str">
        <f t="shared" ref="DH27:DW27" si="180">IF(ISNONTEXT($Z27),DG27+$Z27,"")</f>
        <v/>
      </c>
      <c r="DI27" s="46" t="str">
        <f t="shared" si="180"/>
        <v/>
      </c>
      <c r="DJ27" s="46" t="str">
        <f t="shared" si="180"/>
        <v/>
      </c>
      <c r="DK27" s="46" t="str">
        <f t="shared" si="180"/>
        <v/>
      </c>
      <c r="DL27" s="46" t="str">
        <f t="shared" si="180"/>
        <v/>
      </c>
      <c r="DM27" s="46" t="str">
        <f t="shared" si="180"/>
        <v/>
      </c>
      <c r="DN27" s="46" t="str">
        <f t="shared" si="180"/>
        <v/>
      </c>
      <c r="DO27" s="46" t="str">
        <f t="shared" si="180"/>
        <v/>
      </c>
      <c r="DP27" s="46" t="str">
        <f t="shared" si="180"/>
        <v/>
      </c>
      <c r="DQ27" s="46" t="str">
        <f t="shared" si="180"/>
        <v/>
      </c>
      <c r="DR27" s="46" t="str">
        <f t="shared" si="180"/>
        <v/>
      </c>
      <c r="DS27" s="46" t="str">
        <f t="shared" si="180"/>
        <v/>
      </c>
      <c r="DT27" s="46" t="str">
        <f t="shared" si="180"/>
        <v/>
      </c>
      <c r="DU27" s="46" t="str">
        <f t="shared" si="180"/>
        <v/>
      </c>
      <c r="DV27" s="46" t="str">
        <f t="shared" si="180"/>
        <v/>
      </c>
      <c r="DW27" s="46" t="str">
        <f t="shared" si="180"/>
        <v/>
      </c>
      <c r="DX27" s="146" t="e">
        <f t="shared" si="6"/>
        <v>#N/A</v>
      </c>
      <c r="DY27" s="146" t="e">
        <f t="shared" si="7"/>
        <v>#N/A</v>
      </c>
      <c r="DZ27" s="146" t="e">
        <f t="shared" si="8"/>
        <v>#N/A</v>
      </c>
      <c r="EA27" s="146" t="e">
        <f t="shared" si="9"/>
        <v>#N/A</v>
      </c>
      <c r="EB27" s="146" t="e">
        <f t="shared" si="10"/>
        <v>#N/A</v>
      </c>
      <c r="EC27" s="146" t="e">
        <f t="shared" si="11"/>
        <v>#N/A</v>
      </c>
      <c r="ED27" s="146" t="e">
        <f t="shared" si="12"/>
        <v>#N/A</v>
      </c>
      <c r="EE27" s="146" t="e">
        <f t="shared" si="13"/>
        <v>#N/A</v>
      </c>
      <c r="EF27" s="146" t="e">
        <f t="shared" si="14"/>
        <v>#N/A</v>
      </c>
      <c r="EG27" s="146" t="e">
        <f t="shared" si="15"/>
        <v>#N/A</v>
      </c>
      <c r="EH27" s="146" t="e">
        <f t="shared" si="16"/>
        <v>#N/A</v>
      </c>
      <c r="EI27" s="146" t="e">
        <f t="shared" si="17"/>
        <v>#N/A</v>
      </c>
      <c r="EJ27" s="146" t="e">
        <f t="shared" si="18"/>
        <v>#N/A</v>
      </c>
      <c r="EK27" s="146" t="e">
        <f t="shared" si="19"/>
        <v>#N/A</v>
      </c>
      <c r="EL27" s="146" t="e">
        <f t="shared" si="20"/>
        <v>#N/A</v>
      </c>
      <c r="EM27" s="146" t="e">
        <f t="shared" si="21"/>
        <v>#N/A</v>
      </c>
      <c r="EN27" s="146" t="e">
        <f t="shared" si="22"/>
        <v>#N/A</v>
      </c>
      <c r="EO27" s="146" t="e">
        <f t="shared" si="23"/>
        <v>#N/A</v>
      </c>
      <c r="EP27" s="146" t="e">
        <f t="shared" si="24"/>
        <v>#N/A</v>
      </c>
      <c r="EQ27" s="146" t="e">
        <f t="shared" si="25"/>
        <v>#N/A</v>
      </c>
      <c r="ER27" s="146" t="e">
        <f t="shared" si="26"/>
        <v>#N/A</v>
      </c>
      <c r="ES27" s="146" t="e">
        <f t="shared" si="27"/>
        <v>#N/A</v>
      </c>
      <c r="ET27" s="146" t="e">
        <f t="shared" si="28"/>
        <v>#N/A</v>
      </c>
      <c r="EU27" s="146" t="e">
        <f t="shared" si="29"/>
        <v>#N/A</v>
      </c>
      <c r="EV27" s="146" t="e">
        <f t="shared" si="30"/>
        <v>#N/A</v>
      </c>
      <c r="EW27" s="146" t="e">
        <f t="shared" si="31"/>
        <v>#N/A</v>
      </c>
      <c r="EX27" s="146" t="e">
        <f t="shared" si="32"/>
        <v>#N/A</v>
      </c>
      <c r="EY27" s="146" t="e">
        <f t="shared" si="33"/>
        <v>#N/A</v>
      </c>
      <c r="EZ27" s="146" t="e">
        <f t="shared" si="34"/>
        <v>#N/A</v>
      </c>
      <c r="FA27" s="146" t="e">
        <f t="shared" si="35"/>
        <v>#N/A</v>
      </c>
      <c r="FB27" s="146" t="e">
        <f t="shared" si="36"/>
        <v>#N/A</v>
      </c>
      <c r="FC27" s="146" t="e">
        <f t="shared" si="37"/>
        <v>#N/A</v>
      </c>
      <c r="FD27" s="146" t="e">
        <f t="shared" si="38"/>
        <v>#N/A</v>
      </c>
      <c r="FE27" s="146" t="e">
        <f t="shared" si="39"/>
        <v>#N/A</v>
      </c>
      <c r="FF27" s="146" t="e">
        <f t="shared" si="40"/>
        <v>#N/A</v>
      </c>
      <c r="FG27" s="146" t="e">
        <f t="shared" si="41"/>
        <v>#N/A</v>
      </c>
      <c r="FH27" s="146" t="e">
        <f t="shared" si="42"/>
        <v>#N/A</v>
      </c>
      <c r="FI27" s="146" t="e">
        <f t="shared" si="43"/>
        <v>#N/A</v>
      </c>
      <c r="FJ27" s="146" t="e">
        <f t="shared" si="44"/>
        <v>#N/A</v>
      </c>
      <c r="FK27" s="146" t="e">
        <f t="shared" si="45"/>
        <v>#N/A</v>
      </c>
      <c r="FL27" s="146" t="e">
        <f t="shared" si="46"/>
        <v>#N/A</v>
      </c>
      <c r="FM27" s="146" t="e">
        <f t="shared" si="47"/>
        <v>#N/A</v>
      </c>
      <c r="FN27" s="146" t="e">
        <f t="shared" si="48"/>
        <v>#N/A</v>
      </c>
      <c r="FO27" s="146" t="e">
        <f t="shared" si="49"/>
        <v>#N/A</v>
      </c>
      <c r="FP27" s="146" t="e">
        <f t="shared" si="50"/>
        <v>#N/A</v>
      </c>
      <c r="FQ27" s="146" t="e">
        <f t="shared" si="51"/>
        <v>#N/A</v>
      </c>
      <c r="FR27" s="146" t="e">
        <f t="shared" si="52"/>
        <v>#N/A</v>
      </c>
      <c r="FS27" s="146" t="e">
        <f t="shared" si="53"/>
        <v>#N/A</v>
      </c>
      <c r="FT27" s="146" t="e">
        <f t="shared" si="54"/>
        <v>#N/A</v>
      </c>
      <c r="FU27" s="146" t="e">
        <f t="shared" si="55"/>
        <v>#N/A</v>
      </c>
      <c r="FV27" s="146" t="e">
        <f t="shared" si="56"/>
        <v>#N/A</v>
      </c>
      <c r="FW27" s="146" t="e">
        <f t="shared" si="57"/>
        <v>#N/A</v>
      </c>
      <c r="FX27" s="146" t="e">
        <f t="shared" si="58"/>
        <v>#N/A</v>
      </c>
      <c r="FY27" s="146" t="e">
        <f t="shared" si="59"/>
        <v>#N/A</v>
      </c>
      <c r="FZ27" s="146" t="e">
        <f t="shared" si="60"/>
        <v>#N/A</v>
      </c>
      <c r="GA27" s="146" t="e">
        <f t="shared" si="61"/>
        <v>#N/A</v>
      </c>
      <c r="GB27" s="146" t="e">
        <f t="shared" si="62"/>
        <v>#N/A</v>
      </c>
      <c r="GC27" s="146" t="e">
        <f t="shared" si="63"/>
        <v>#N/A</v>
      </c>
      <c r="GD27" s="146" t="e">
        <f t="shared" si="64"/>
        <v>#N/A</v>
      </c>
      <c r="GE27" s="146" t="e">
        <f t="shared" si="65"/>
        <v>#N/A</v>
      </c>
      <c r="GF27" s="146" t="e">
        <f t="shared" si="66"/>
        <v>#N/A</v>
      </c>
      <c r="GG27" s="146" t="e">
        <f t="shared" si="67"/>
        <v>#N/A</v>
      </c>
      <c r="GH27" s="146" t="e">
        <f t="shared" si="68"/>
        <v>#N/A</v>
      </c>
      <c r="GI27" s="146" t="e">
        <f t="shared" si="69"/>
        <v>#N/A</v>
      </c>
      <c r="GJ27" s="146" t="e">
        <f t="shared" si="70"/>
        <v>#N/A</v>
      </c>
      <c r="GK27" s="146" t="e">
        <f t="shared" si="71"/>
        <v>#N/A</v>
      </c>
      <c r="GL27" s="146" t="e">
        <f t="shared" si="72"/>
        <v>#N/A</v>
      </c>
      <c r="GM27" s="146" t="e">
        <f t="shared" si="73"/>
        <v>#N/A</v>
      </c>
      <c r="GN27" s="146" t="e">
        <f t="shared" si="74"/>
        <v>#N/A</v>
      </c>
      <c r="GO27" s="146" t="e">
        <f t="shared" si="75"/>
        <v>#N/A</v>
      </c>
      <c r="GP27" s="146" t="e">
        <f t="shared" si="76"/>
        <v>#N/A</v>
      </c>
      <c r="GQ27" s="146" t="e">
        <f t="shared" si="77"/>
        <v>#N/A</v>
      </c>
      <c r="GR27" s="146" t="e">
        <f t="shared" si="78"/>
        <v>#N/A</v>
      </c>
      <c r="GS27" s="146" t="e">
        <f t="shared" si="79"/>
        <v>#N/A</v>
      </c>
      <c r="GT27" s="146" t="e">
        <f t="shared" si="80"/>
        <v>#N/A</v>
      </c>
      <c r="GU27" s="146" t="e">
        <f t="shared" si="81"/>
        <v>#N/A</v>
      </c>
      <c r="GV27" s="146" t="e">
        <f t="shared" si="82"/>
        <v>#N/A</v>
      </c>
      <c r="GW27" s="146" t="e">
        <f t="shared" si="83"/>
        <v>#N/A</v>
      </c>
      <c r="GX27" s="146" t="e">
        <f t="shared" si="84"/>
        <v>#N/A</v>
      </c>
      <c r="GY27" s="146" t="e">
        <f t="shared" si="85"/>
        <v>#N/A</v>
      </c>
      <c r="GZ27" s="146" t="e">
        <f t="shared" si="86"/>
        <v>#N/A</v>
      </c>
      <c r="HA27" s="146" t="e">
        <f t="shared" si="87"/>
        <v>#N/A</v>
      </c>
      <c r="HB27" s="146" t="e">
        <f t="shared" si="88"/>
        <v>#N/A</v>
      </c>
      <c r="HC27" s="146" t="e">
        <f t="shared" si="89"/>
        <v>#N/A</v>
      </c>
      <c r="HD27" s="146" t="e">
        <f t="shared" si="90"/>
        <v>#N/A</v>
      </c>
      <c r="HE27" s="146" t="e">
        <f t="shared" si="91"/>
        <v>#N/A</v>
      </c>
      <c r="HF27" s="146" t="e">
        <f t="shared" si="92"/>
        <v>#N/A</v>
      </c>
      <c r="HG27" s="146" t="e">
        <f t="shared" si="93"/>
        <v>#N/A</v>
      </c>
      <c r="HH27" s="146" t="e">
        <f t="shared" si="94"/>
        <v>#N/A</v>
      </c>
      <c r="HI27" s="146" t="e">
        <f t="shared" si="95"/>
        <v>#N/A</v>
      </c>
      <c r="HJ27" s="146" t="e">
        <f t="shared" si="96"/>
        <v>#N/A</v>
      </c>
      <c r="HK27" s="146" t="e">
        <f t="shared" si="97"/>
        <v>#N/A</v>
      </c>
      <c r="HL27" s="146" t="e">
        <f t="shared" si="98"/>
        <v>#N/A</v>
      </c>
      <c r="HM27" s="146" t="e">
        <f t="shared" si="99"/>
        <v>#N/A</v>
      </c>
      <c r="HN27" s="146" t="e">
        <f t="shared" si="100"/>
        <v>#N/A</v>
      </c>
      <c r="HO27" s="146" t="e">
        <f t="shared" si="101"/>
        <v>#N/A</v>
      </c>
      <c r="HP27" s="146" t="e">
        <f t="shared" si="102"/>
        <v>#N/A</v>
      </c>
      <c r="HQ27" s="146" t="e">
        <f t="shared" si="103"/>
        <v>#N/A</v>
      </c>
      <c r="HR27" s="146" t="e">
        <f t="shared" si="104"/>
        <v>#N/A</v>
      </c>
      <c r="HS27" s="146" t="e">
        <f t="shared" si="105"/>
        <v>#N/A</v>
      </c>
      <c r="HT27" s="146" t="e">
        <f t="shared" si="106"/>
        <v>#N/A</v>
      </c>
    </row>
    <row r="28" spans="1:228" hidden="1" x14ac:dyDescent="0.45">
      <c r="A28" s="4">
        <v>25</v>
      </c>
      <c r="B28" s="95"/>
      <c r="C28" s="103"/>
      <c r="D28" s="108" t="str">
        <f t="shared" si="107"/>
        <v/>
      </c>
      <c r="E28" s="81"/>
      <c r="F28" s="108" t="str">
        <f t="shared" si="108"/>
        <v/>
      </c>
      <c r="G28" s="103"/>
      <c r="H28" s="96"/>
      <c r="I28" s="32" t="str">
        <f t="shared" si="0"/>
        <v/>
      </c>
      <c r="J28" s="32" t="str">
        <f t="shared" si="1"/>
        <v/>
      </c>
      <c r="K28" s="65" t="str">
        <f t="shared" si="109"/>
        <v/>
      </c>
      <c r="L28" s="21"/>
      <c r="M28" s="53"/>
      <c r="N28" s="237"/>
      <c r="O28" s="66" t="str">
        <f>IF(AND(D28&gt;0,E28&gt;0,F28&gt;0),IF(ISBLANK(N28),IF(ISBLANK(L28),"",(F28-D28)*VLOOKUP(L28,VLookups!$A$4:$B$13,2,FALSE)),N28),"")</f>
        <v/>
      </c>
      <c r="P28" s="67" t="str">
        <f t="shared" si="2"/>
        <v/>
      </c>
      <c r="Q28" s="81"/>
      <c r="R28" s="230" t="str">
        <f>IF(AND(Q28&gt;0,E28&gt;0,NOT(O28="")),ABS(VLOOKUP($Q$1,VLookups!$A$27:$B$28,2,FALSE)-_xlfn.NORM.DIST(Q28,K28,O28,TRUE)),"")</f>
        <v/>
      </c>
      <c r="S28" s="80" t="str">
        <f>IF(AND($D28&gt;0,$E28&gt;0,$F28&gt;0,NOT(ISBLANK($L28))),_xlfn.NORM.INV(ABS(VLOOKUP($Q$1,VLookups!$A$27:$B$28,2,FALSE)-S$3),$K28,$O28),"")</f>
        <v/>
      </c>
      <c r="T28" s="79" t="str">
        <f>IF(AND($D28&gt;0,$E28&gt;0,$F28&gt;0,NOT(ISBLANK($L28))),_xlfn.NORM.INV(ABS(VLOOKUP($Q$1,VLookups!$A$27:$B$28,2,FALSE)-T$3),$K28,$O28),"")</f>
        <v/>
      </c>
      <c r="U28" s="80" t="str">
        <f>IF(AND($D28&gt;0,$E28&gt;0,$F28&gt;0,NOT(ISBLANK($L28))),_xlfn.NORM.INV(ABS(VLOOKUP($Q$1,VLookups!$A$27:$B$28,2,FALSE)-U$3),$K28,$O28),"")</f>
        <v/>
      </c>
      <c r="V28" s="79" t="str">
        <f>IF(AND($D28&gt;0,$E28&gt;0,$F28&gt;0,NOT(ISBLANK($L28))),_xlfn.NORM.INV(ABS(VLOOKUP($Q$1,VLookups!$A$27:$B$28,2,FALSE)-V$3),$K28,$O28),"")</f>
        <v/>
      </c>
      <c r="W28" s="80" t="str">
        <f>IF(AND($D28&gt;0,$E28&gt;0,$F28&gt;0,NOT(ISBLANK($L28))),_xlfn.NORM.INV(ABS(VLOOKUP($Q$1,VLookups!$A$27:$B$28,2,FALSE)-W$3),$K28,$O28),"")</f>
        <v/>
      </c>
      <c r="X28" s="79" t="str">
        <f>IF(AND($D28&gt;0,$E28&gt;0,$F28&gt;0,NOT(ISBLANK($L28))),_xlfn.NORM.INV(ABS(VLOOKUP($Q$1,VLookups!$A$27:$B$28,2,FALSE)-X$3),$K28,$O28),"")</f>
        <v/>
      </c>
      <c r="Y28" s="5"/>
      <c r="Z28" s="145" t="str">
        <f t="shared" si="110"/>
        <v/>
      </c>
      <c r="AA28" s="46" t="str">
        <f t="shared" ref="AA28:AT28" si="181">IF(ISNONTEXT($Z28),AB28-$Z28,"")</f>
        <v/>
      </c>
      <c r="AB28" s="46" t="str">
        <f t="shared" si="181"/>
        <v/>
      </c>
      <c r="AC28" s="46" t="str">
        <f t="shared" si="181"/>
        <v/>
      </c>
      <c r="AD28" s="46" t="str">
        <f t="shared" si="181"/>
        <v/>
      </c>
      <c r="AE28" s="46" t="str">
        <f t="shared" si="181"/>
        <v/>
      </c>
      <c r="AF28" s="46" t="str">
        <f t="shared" si="181"/>
        <v/>
      </c>
      <c r="AG28" s="46" t="str">
        <f t="shared" si="181"/>
        <v/>
      </c>
      <c r="AH28" s="46" t="str">
        <f t="shared" si="181"/>
        <v/>
      </c>
      <c r="AI28" s="46" t="str">
        <f t="shared" si="181"/>
        <v/>
      </c>
      <c r="AJ28" s="46" t="str">
        <f t="shared" si="181"/>
        <v/>
      </c>
      <c r="AK28" s="46" t="str">
        <f t="shared" si="181"/>
        <v/>
      </c>
      <c r="AL28" s="46" t="str">
        <f t="shared" si="181"/>
        <v/>
      </c>
      <c r="AM28" s="46" t="str">
        <f t="shared" si="181"/>
        <v/>
      </c>
      <c r="AN28" s="46" t="str">
        <f t="shared" si="181"/>
        <v/>
      </c>
      <c r="AO28" s="46" t="str">
        <f t="shared" si="181"/>
        <v/>
      </c>
      <c r="AP28" s="46" t="str">
        <f t="shared" si="181"/>
        <v/>
      </c>
      <c r="AQ28" s="46" t="str">
        <f t="shared" si="181"/>
        <v/>
      </c>
      <c r="AR28" s="46" t="str">
        <f t="shared" si="181"/>
        <v/>
      </c>
      <c r="AS28" s="46" t="str">
        <f t="shared" si="181"/>
        <v/>
      </c>
      <c r="AT28" s="46" t="str">
        <f t="shared" si="181"/>
        <v/>
      </c>
      <c r="AU28" s="46" t="str">
        <f t="shared" si="112"/>
        <v/>
      </c>
      <c r="AV28" s="46" t="str">
        <f t="shared" ref="AV28:DG28" si="182">IF(ISNONTEXT($Z28),AU28+$Z28,"")</f>
        <v/>
      </c>
      <c r="AW28" s="46" t="str">
        <f t="shared" si="182"/>
        <v/>
      </c>
      <c r="AX28" s="46" t="str">
        <f t="shared" si="182"/>
        <v/>
      </c>
      <c r="AY28" s="46" t="str">
        <f t="shared" si="182"/>
        <v/>
      </c>
      <c r="AZ28" s="46" t="str">
        <f t="shared" si="182"/>
        <v/>
      </c>
      <c r="BA28" s="46" t="str">
        <f t="shared" si="182"/>
        <v/>
      </c>
      <c r="BB28" s="46" t="str">
        <f t="shared" si="182"/>
        <v/>
      </c>
      <c r="BC28" s="46" t="str">
        <f t="shared" si="182"/>
        <v/>
      </c>
      <c r="BD28" s="46" t="str">
        <f t="shared" si="182"/>
        <v/>
      </c>
      <c r="BE28" s="46" t="str">
        <f t="shared" si="182"/>
        <v/>
      </c>
      <c r="BF28" s="46" t="str">
        <f t="shared" si="182"/>
        <v/>
      </c>
      <c r="BG28" s="46" t="str">
        <f t="shared" si="182"/>
        <v/>
      </c>
      <c r="BH28" s="46" t="str">
        <f t="shared" si="182"/>
        <v/>
      </c>
      <c r="BI28" s="46" t="str">
        <f t="shared" si="182"/>
        <v/>
      </c>
      <c r="BJ28" s="46" t="str">
        <f t="shared" si="182"/>
        <v/>
      </c>
      <c r="BK28" s="46" t="str">
        <f t="shared" si="182"/>
        <v/>
      </c>
      <c r="BL28" s="46" t="str">
        <f t="shared" si="182"/>
        <v/>
      </c>
      <c r="BM28" s="46" t="str">
        <f t="shared" si="182"/>
        <v/>
      </c>
      <c r="BN28" s="46" t="str">
        <f t="shared" si="182"/>
        <v/>
      </c>
      <c r="BO28" s="46" t="str">
        <f t="shared" si="182"/>
        <v/>
      </c>
      <c r="BP28" s="46" t="str">
        <f t="shared" si="182"/>
        <v/>
      </c>
      <c r="BQ28" s="46" t="str">
        <f t="shared" si="182"/>
        <v/>
      </c>
      <c r="BR28" s="46" t="str">
        <f t="shared" si="182"/>
        <v/>
      </c>
      <c r="BS28" s="46" t="str">
        <f t="shared" si="182"/>
        <v/>
      </c>
      <c r="BT28" s="46" t="str">
        <f t="shared" si="182"/>
        <v/>
      </c>
      <c r="BU28" s="46" t="str">
        <f t="shared" si="182"/>
        <v/>
      </c>
      <c r="BV28" s="46" t="str">
        <f t="shared" si="182"/>
        <v/>
      </c>
      <c r="BW28" s="46" t="str">
        <f t="shared" si="182"/>
        <v/>
      </c>
      <c r="BX28" s="46" t="str">
        <f t="shared" si="182"/>
        <v/>
      </c>
      <c r="BY28" s="46" t="str">
        <f t="shared" si="182"/>
        <v/>
      </c>
      <c r="BZ28" s="46" t="str">
        <f t="shared" si="182"/>
        <v/>
      </c>
      <c r="CA28" s="46" t="str">
        <f t="shared" si="182"/>
        <v/>
      </c>
      <c r="CB28" s="46" t="str">
        <f t="shared" si="182"/>
        <v/>
      </c>
      <c r="CC28" s="46" t="str">
        <f t="shared" si="182"/>
        <v/>
      </c>
      <c r="CD28" s="46" t="str">
        <f t="shared" si="182"/>
        <v/>
      </c>
      <c r="CE28" s="46" t="str">
        <f t="shared" si="182"/>
        <v/>
      </c>
      <c r="CF28" s="46" t="str">
        <f t="shared" si="182"/>
        <v/>
      </c>
      <c r="CG28" s="46" t="str">
        <f t="shared" si="182"/>
        <v/>
      </c>
      <c r="CH28" s="46" t="str">
        <f t="shared" si="182"/>
        <v/>
      </c>
      <c r="CI28" s="46" t="str">
        <f t="shared" si="182"/>
        <v/>
      </c>
      <c r="CJ28" s="46" t="str">
        <f t="shared" si="182"/>
        <v/>
      </c>
      <c r="CK28" s="46" t="str">
        <f t="shared" si="182"/>
        <v/>
      </c>
      <c r="CL28" s="46" t="str">
        <f t="shared" si="182"/>
        <v/>
      </c>
      <c r="CM28" s="46" t="str">
        <f t="shared" si="182"/>
        <v/>
      </c>
      <c r="CN28" s="46" t="str">
        <f t="shared" si="182"/>
        <v/>
      </c>
      <c r="CO28" s="46" t="str">
        <f t="shared" si="182"/>
        <v/>
      </c>
      <c r="CP28" s="46" t="str">
        <f t="shared" si="182"/>
        <v/>
      </c>
      <c r="CQ28" s="46" t="str">
        <f t="shared" si="182"/>
        <v/>
      </c>
      <c r="CR28" s="46" t="str">
        <f t="shared" si="182"/>
        <v/>
      </c>
      <c r="CS28" s="46" t="str">
        <f t="shared" si="182"/>
        <v/>
      </c>
      <c r="CT28" s="46" t="str">
        <f t="shared" si="182"/>
        <v/>
      </c>
      <c r="CU28" s="46" t="str">
        <f t="shared" si="182"/>
        <v/>
      </c>
      <c r="CV28" s="46" t="str">
        <f t="shared" si="182"/>
        <v/>
      </c>
      <c r="CW28" s="46" t="str">
        <f t="shared" si="182"/>
        <v/>
      </c>
      <c r="CX28" s="46" t="str">
        <f t="shared" si="182"/>
        <v/>
      </c>
      <c r="CY28" s="46" t="str">
        <f t="shared" si="182"/>
        <v/>
      </c>
      <c r="CZ28" s="46" t="str">
        <f t="shared" si="182"/>
        <v/>
      </c>
      <c r="DA28" s="46" t="str">
        <f t="shared" si="182"/>
        <v/>
      </c>
      <c r="DB28" s="46" t="str">
        <f t="shared" si="182"/>
        <v/>
      </c>
      <c r="DC28" s="46" t="str">
        <f t="shared" si="182"/>
        <v/>
      </c>
      <c r="DD28" s="46" t="str">
        <f t="shared" si="182"/>
        <v/>
      </c>
      <c r="DE28" s="46" t="str">
        <f t="shared" si="182"/>
        <v/>
      </c>
      <c r="DF28" s="46" t="str">
        <f t="shared" si="182"/>
        <v/>
      </c>
      <c r="DG28" s="46" t="str">
        <f t="shared" si="182"/>
        <v/>
      </c>
      <c r="DH28" s="46" t="str">
        <f t="shared" ref="DH28:DW28" si="183">IF(ISNONTEXT($Z28),DG28+$Z28,"")</f>
        <v/>
      </c>
      <c r="DI28" s="46" t="str">
        <f t="shared" si="183"/>
        <v/>
      </c>
      <c r="DJ28" s="46" t="str">
        <f t="shared" si="183"/>
        <v/>
      </c>
      <c r="DK28" s="46" t="str">
        <f t="shared" si="183"/>
        <v/>
      </c>
      <c r="DL28" s="46" t="str">
        <f t="shared" si="183"/>
        <v/>
      </c>
      <c r="DM28" s="46" t="str">
        <f t="shared" si="183"/>
        <v/>
      </c>
      <c r="DN28" s="46" t="str">
        <f t="shared" si="183"/>
        <v/>
      </c>
      <c r="DO28" s="46" t="str">
        <f t="shared" si="183"/>
        <v/>
      </c>
      <c r="DP28" s="46" t="str">
        <f t="shared" si="183"/>
        <v/>
      </c>
      <c r="DQ28" s="46" t="str">
        <f t="shared" si="183"/>
        <v/>
      </c>
      <c r="DR28" s="46" t="str">
        <f t="shared" si="183"/>
        <v/>
      </c>
      <c r="DS28" s="46" t="str">
        <f t="shared" si="183"/>
        <v/>
      </c>
      <c r="DT28" s="46" t="str">
        <f t="shared" si="183"/>
        <v/>
      </c>
      <c r="DU28" s="46" t="str">
        <f t="shared" si="183"/>
        <v/>
      </c>
      <c r="DV28" s="46" t="str">
        <f t="shared" si="183"/>
        <v/>
      </c>
      <c r="DW28" s="46" t="str">
        <f t="shared" si="183"/>
        <v/>
      </c>
      <c r="DX28" s="146" t="e">
        <f t="shared" si="6"/>
        <v>#N/A</v>
      </c>
      <c r="DY28" s="146" t="e">
        <f t="shared" si="7"/>
        <v>#N/A</v>
      </c>
      <c r="DZ28" s="146" t="e">
        <f t="shared" si="8"/>
        <v>#N/A</v>
      </c>
      <c r="EA28" s="146" t="e">
        <f t="shared" si="9"/>
        <v>#N/A</v>
      </c>
      <c r="EB28" s="146" t="e">
        <f t="shared" si="10"/>
        <v>#N/A</v>
      </c>
      <c r="EC28" s="146" t="e">
        <f t="shared" si="11"/>
        <v>#N/A</v>
      </c>
      <c r="ED28" s="146" t="e">
        <f t="shared" si="12"/>
        <v>#N/A</v>
      </c>
      <c r="EE28" s="146" t="e">
        <f t="shared" si="13"/>
        <v>#N/A</v>
      </c>
      <c r="EF28" s="146" t="e">
        <f t="shared" si="14"/>
        <v>#N/A</v>
      </c>
      <c r="EG28" s="146" t="e">
        <f t="shared" si="15"/>
        <v>#N/A</v>
      </c>
      <c r="EH28" s="146" t="e">
        <f t="shared" si="16"/>
        <v>#N/A</v>
      </c>
      <c r="EI28" s="146" t="e">
        <f t="shared" si="17"/>
        <v>#N/A</v>
      </c>
      <c r="EJ28" s="146" t="e">
        <f t="shared" si="18"/>
        <v>#N/A</v>
      </c>
      <c r="EK28" s="146" t="e">
        <f t="shared" si="19"/>
        <v>#N/A</v>
      </c>
      <c r="EL28" s="146" t="e">
        <f t="shared" si="20"/>
        <v>#N/A</v>
      </c>
      <c r="EM28" s="146" t="e">
        <f t="shared" si="21"/>
        <v>#N/A</v>
      </c>
      <c r="EN28" s="146" t="e">
        <f t="shared" si="22"/>
        <v>#N/A</v>
      </c>
      <c r="EO28" s="146" t="e">
        <f t="shared" si="23"/>
        <v>#N/A</v>
      </c>
      <c r="EP28" s="146" t="e">
        <f t="shared" si="24"/>
        <v>#N/A</v>
      </c>
      <c r="EQ28" s="146" t="e">
        <f t="shared" si="25"/>
        <v>#N/A</v>
      </c>
      <c r="ER28" s="146" t="e">
        <f t="shared" si="26"/>
        <v>#N/A</v>
      </c>
      <c r="ES28" s="146" t="e">
        <f t="shared" si="27"/>
        <v>#N/A</v>
      </c>
      <c r="ET28" s="146" t="e">
        <f t="shared" si="28"/>
        <v>#N/A</v>
      </c>
      <c r="EU28" s="146" t="e">
        <f t="shared" si="29"/>
        <v>#N/A</v>
      </c>
      <c r="EV28" s="146" t="e">
        <f t="shared" si="30"/>
        <v>#N/A</v>
      </c>
      <c r="EW28" s="146" t="e">
        <f t="shared" si="31"/>
        <v>#N/A</v>
      </c>
      <c r="EX28" s="146" t="e">
        <f t="shared" si="32"/>
        <v>#N/A</v>
      </c>
      <c r="EY28" s="146" t="e">
        <f t="shared" si="33"/>
        <v>#N/A</v>
      </c>
      <c r="EZ28" s="146" t="e">
        <f t="shared" si="34"/>
        <v>#N/A</v>
      </c>
      <c r="FA28" s="146" t="e">
        <f t="shared" si="35"/>
        <v>#N/A</v>
      </c>
      <c r="FB28" s="146" t="e">
        <f t="shared" si="36"/>
        <v>#N/A</v>
      </c>
      <c r="FC28" s="146" t="e">
        <f t="shared" si="37"/>
        <v>#N/A</v>
      </c>
      <c r="FD28" s="146" t="e">
        <f t="shared" si="38"/>
        <v>#N/A</v>
      </c>
      <c r="FE28" s="146" t="e">
        <f t="shared" si="39"/>
        <v>#N/A</v>
      </c>
      <c r="FF28" s="146" t="e">
        <f t="shared" si="40"/>
        <v>#N/A</v>
      </c>
      <c r="FG28" s="146" t="e">
        <f t="shared" si="41"/>
        <v>#N/A</v>
      </c>
      <c r="FH28" s="146" t="e">
        <f t="shared" si="42"/>
        <v>#N/A</v>
      </c>
      <c r="FI28" s="146" t="e">
        <f t="shared" si="43"/>
        <v>#N/A</v>
      </c>
      <c r="FJ28" s="146" t="e">
        <f t="shared" si="44"/>
        <v>#N/A</v>
      </c>
      <c r="FK28" s="146" t="e">
        <f t="shared" si="45"/>
        <v>#N/A</v>
      </c>
      <c r="FL28" s="146" t="e">
        <f t="shared" si="46"/>
        <v>#N/A</v>
      </c>
      <c r="FM28" s="146" t="e">
        <f t="shared" si="47"/>
        <v>#N/A</v>
      </c>
      <c r="FN28" s="146" t="e">
        <f t="shared" si="48"/>
        <v>#N/A</v>
      </c>
      <c r="FO28" s="146" t="e">
        <f t="shared" si="49"/>
        <v>#N/A</v>
      </c>
      <c r="FP28" s="146" t="e">
        <f t="shared" si="50"/>
        <v>#N/A</v>
      </c>
      <c r="FQ28" s="146" t="e">
        <f t="shared" si="51"/>
        <v>#N/A</v>
      </c>
      <c r="FR28" s="146" t="e">
        <f t="shared" si="52"/>
        <v>#N/A</v>
      </c>
      <c r="FS28" s="146" t="e">
        <f t="shared" si="53"/>
        <v>#N/A</v>
      </c>
      <c r="FT28" s="146" t="e">
        <f t="shared" si="54"/>
        <v>#N/A</v>
      </c>
      <c r="FU28" s="146" t="e">
        <f t="shared" si="55"/>
        <v>#N/A</v>
      </c>
      <c r="FV28" s="146" t="e">
        <f t="shared" si="56"/>
        <v>#N/A</v>
      </c>
      <c r="FW28" s="146" t="e">
        <f t="shared" si="57"/>
        <v>#N/A</v>
      </c>
      <c r="FX28" s="146" t="e">
        <f t="shared" si="58"/>
        <v>#N/A</v>
      </c>
      <c r="FY28" s="146" t="e">
        <f t="shared" si="59"/>
        <v>#N/A</v>
      </c>
      <c r="FZ28" s="146" t="e">
        <f t="shared" si="60"/>
        <v>#N/A</v>
      </c>
      <c r="GA28" s="146" t="e">
        <f t="shared" si="61"/>
        <v>#N/A</v>
      </c>
      <c r="GB28" s="146" t="e">
        <f t="shared" si="62"/>
        <v>#N/A</v>
      </c>
      <c r="GC28" s="146" t="e">
        <f t="shared" si="63"/>
        <v>#N/A</v>
      </c>
      <c r="GD28" s="146" t="e">
        <f t="shared" si="64"/>
        <v>#N/A</v>
      </c>
      <c r="GE28" s="146" t="e">
        <f t="shared" si="65"/>
        <v>#N/A</v>
      </c>
      <c r="GF28" s="146" t="e">
        <f t="shared" si="66"/>
        <v>#N/A</v>
      </c>
      <c r="GG28" s="146" t="e">
        <f t="shared" si="67"/>
        <v>#N/A</v>
      </c>
      <c r="GH28" s="146" t="e">
        <f t="shared" si="68"/>
        <v>#N/A</v>
      </c>
      <c r="GI28" s="146" t="e">
        <f t="shared" si="69"/>
        <v>#N/A</v>
      </c>
      <c r="GJ28" s="146" t="e">
        <f t="shared" si="70"/>
        <v>#N/A</v>
      </c>
      <c r="GK28" s="146" t="e">
        <f t="shared" si="71"/>
        <v>#N/A</v>
      </c>
      <c r="GL28" s="146" t="e">
        <f t="shared" si="72"/>
        <v>#N/A</v>
      </c>
      <c r="GM28" s="146" t="e">
        <f t="shared" si="73"/>
        <v>#N/A</v>
      </c>
      <c r="GN28" s="146" t="e">
        <f t="shared" si="74"/>
        <v>#N/A</v>
      </c>
      <c r="GO28" s="146" t="e">
        <f t="shared" si="75"/>
        <v>#N/A</v>
      </c>
      <c r="GP28" s="146" t="e">
        <f t="shared" si="76"/>
        <v>#N/A</v>
      </c>
      <c r="GQ28" s="146" t="e">
        <f t="shared" si="77"/>
        <v>#N/A</v>
      </c>
      <c r="GR28" s="146" t="e">
        <f t="shared" si="78"/>
        <v>#N/A</v>
      </c>
      <c r="GS28" s="146" t="e">
        <f t="shared" si="79"/>
        <v>#N/A</v>
      </c>
      <c r="GT28" s="146" t="e">
        <f t="shared" si="80"/>
        <v>#N/A</v>
      </c>
      <c r="GU28" s="146" t="e">
        <f t="shared" si="81"/>
        <v>#N/A</v>
      </c>
      <c r="GV28" s="146" t="e">
        <f t="shared" si="82"/>
        <v>#N/A</v>
      </c>
      <c r="GW28" s="146" t="e">
        <f t="shared" si="83"/>
        <v>#N/A</v>
      </c>
      <c r="GX28" s="146" t="e">
        <f t="shared" si="84"/>
        <v>#N/A</v>
      </c>
      <c r="GY28" s="146" t="e">
        <f t="shared" si="85"/>
        <v>#N/A</v>
      </c>
      <c r="GZ28" s="146" t="e">
        <f t="shared" si="86"/>
        <v>#N/A</v>
      </c>
      <c r="HA28" s="146" t="e">
        <f t="shared" si="87"/>
        <v>#N/A</v>
      </c>
      <c r="HB28" s="146" t="e">
        <f t="shared" si="88"/>
        <v>#N/A</v>
      </c>
      <c r="HC28" s="146" t="e">
        <f t="shared" si="89"/>
        <v>#N/A</v>
      </c>
      <c r="HD28" s="146" t="e">
        <f t="shared" si="90"/>
        <v>#N/A</v>
      </c>
      <c r="HE28" s="146" t="e">
        <f t="shared" si="91"/>
        <v>#N/A</v>
      </c>
      <c r="HF28" s="146" t="e">
        <f t="shared" si="92"/>
        <v>#N/A</v>
      </c>
      <c r="HG28" s="146" t="e">
        <f t="shared" si="93"/>
        <v>#N/A</v>
      </c>
      <c r="HH28" s="146" t="e">
        <f t="shared" si="94"/>
        <v>#N/A</v>
      </c>
      <c r="HI28" s="146" t="e">
        <f t="shared" si="95"/>
        <v>#N/A</v>
      </c>
      <c r="HJ28" s="146" t="e">
        <f t="shared" si="96"/>
        <v>#N/A</v>
      </c>
      <c r="HK28" s="146" t="e">
        <f t="shared" si="97"/>
        <v>#N/A</v>
      </c>
      <c r="HL28" s="146" t="e">
        <f t="shared" si="98"/>
        <v>#N/A</v>
      </c>
      <c r="HM28" s="146" t="e">
        <f t="shared" si="99"/>
        <v>#N/A</v>
      </c>
      <c r="HN28" s="146" t="e">
        <f t="shared" si="100"/>
        <v>#N/A</v>
      </c>
      <c r="HO28" s="146" t="e">
        <f t="shared" si="101"/>
        <v>#N/A</v>
      </c>
      <c r="HP28" s="146" t="e">
        <f t="shared" si="102"/>
        <v>#N/A</v>
      </c>
      <c r="HQ28" s="146" t="e">
        <f t="shared" si="103"/>
        <v>#N/A</v>
      </c>
      <c r="HR28" s="146" t="e">
        <f t="shared" si="104"/>
        <v>#N/A</v>
      </c>
      <c r="HS28" s="146" t="e">
        <f t="shared" si="105"/>
        <v>#N/A</v>
      </c>
      <c r="HT28" s="146" t="e">
        <f t="shared" si="106"/>
        <v>#N/A</v>
      </c>
    </row>
    <row r="29" spans="1:228" hidden="1" x14ac:dyDescent="0.45">
      <c r="A29" s="4">
        <v>26</v>
      </c>
      <c r="B29" s="95"/>
      <c r="C29" s="103"/>
      <c r="D29" s="108" t="str">
        <f t="shared" si="107"/>
        <v/>
      </c>
      <c r="E29" s="81"/>
      <c r="F29" s="108" t="str">
        <f t="shared" si="108"/>
        <v/>
      </c>
      <c r="G29" s="103"/>
      <c r="H29" s="96"/>
      <c r="I29" s="32" t="str">
        <f t="shared" si="0"/>
        <v/>
      </c>
      <c r="J29" s="32" t="str">
        <f t="shared" si="1"/>
        <v/>
      </c>
      <c r="K29" s="65" t="str">
        <f t="shared" si="109"/>
        <v/>
      </c>
      <c r="L29" s="21"/>
      <c r="M29" s="53"/>
      <c r="N29" s="237"/>
      <c r="O29" s="66" t="str">
        <f>IF(AND(D29&gt;0,E29&gt;0,F29&gt;0),IF(ISBLANK(N29),IF(ISBLANK(L29),"",(F29-D29)*VLOOKUP(L29,VLookups!$A$4:$B$13,2,FALSE)),N29),"")</f>
        <v/>
      </c>
      <c r="P29" s="67" t="str">
        <f t="shared" si="2"/>
        <v/>
      </c>
      <c r="Q29" s="81"/>
      <c r="R29" s="230" t="str">
        <f>IF(AND(Q29&gt;0,E29&gt;0,NOT(O29="")),ABS(VLOOKUP($Q$1,VLookups!$A$27:$B$28,2,FALSE)-_xlfn.NORM.DIST(Q29,K29,O29,TRUE)),"")</f>
        <v/>
      </c>
      <c r="S29" s="80" t="str">
        <f>IF(AND($D29&gt;0,$E29&gt;0,$F29&gt;0,NOT(ISBLANK($L29))),_xlfn.NORM.INV(ABS(VLOOKUP($Q$1,VLookups!$A$27:$B$28,2,FALSE)-S$3),$K29,$O29),"")</f>
        <v/>
      </c>
      <c r="T29" s="79" t="str">
        <f>IF(AND($D29&gt;0,$E29&gt;0,$F29&gt;0,NOT(ISBLANK($L29))),_xlfn.NORM.INV(ABS(VLOOKUP($Q$1,VLookups!$A$27:$B$28,2,FALSE)-T$3),$K29,$O29),"")</f>
        <v/>
      </c>
      <c r="U29" s="80" t="str">
        <f>IF(AND($D29&gt;0,$E29&gt;0,$F29&gt;0,NOT(ISBLANK($L29))),_xlfn.NORM.INV(ABS(VLOOKUP($Q$1,VLookups!$A$27:$B$28,2,FALSE)-U$3),$K29,$O29),"")</f>
        <v/>
      </c>
      <c r="V29" s="79" t="str">
        <f>IF(AND($D29&gt;0,$E29&gt;0,$F29&gt;0,NOT(ISBLANK($L29))),_xlfn.NORM.INV(ABS(VLOOKUP($Q$1,VLookups!$A$27:$B$28,2,FALSE)-V$3),$K29,$O29),"")</f>
        <v/>
      </c>
      <c r="W29" s="80" t="str">
        <f>IF(AND($D29&gt;0,$E29&gt;0,$F29&gt;0,NOT(ISBLANK($L29))),_xlfn.NORM.INV(ABS(VLOOKUP($Q$1,VLookups!$A$27:$B$28,2,FALSE)-W$3),$K29,$O29),"")</f>
        <v/>
      </c>
      <c r="X29" s="79" t="str">
        <f>IF(AND($D29&gt;0,$E29&gt;0,$F29&gt;0,NOT(ISBLANK($L29))),_xlfn.NORM.INV(ABS(VLOOKUP($Q$1,VLookups!$A$27:$B$28,2,FALSE)-X$3),$K29,$O29),"")</f>
        <v/>
      </c>
      <c r="Y29" s="5"/>
      <c r="Z29" s="145" t="str">
        <f t="shared" si="110"/>
        <v/>
      </c>
      <c r="AA29" s="46" t="str">
        <f t="shared" ref="AA29:AT29" si="184">IF(ISNONTEXT($Z29),AB29-$Z29,"")</f>
        <v/>
      </c>
      <c r="AB29" s="46" t="str">
        <f t="shared" si="184"/>
        <v/>
      </c>
      <c r="AC29" s="46" t="str">
        <f t="shared" si="184"/>
        <v/>
      </c>
      <c r="AD29" s="46" t="str">
        <f t="shared" si="184"/>
        <v/>
      </c>
      <c r="AE29" s="46" t="str">
        <f t="shared" si="184"/>
        <v/>
      </c>
      <c r="AF29" s="46" t="str">
        <f t="shared" si="184"/>
        <v/>
      </c>
      <c r="AG29" s="46" t="str">
        <f t="shared" si="184"/>
        <v/>
      </c>
      <c r="AH29" s="46" t="str">
        <f t="shared" si="184"/>
        <v/>
      </c>
      <c r="AI29" s="46" t="str">
        <f t="shared" si="184"/>
        <v/>
      </c>
      <c r="AJ29" s="46" t="str">
        <f t="shared" si="184"/>
        <v/>
      </c>
      <c r="AK29" s="46" t="str">
        <f t="shared" si="184"/>
        <v/>
      </c>
      <c r="AL29" s="46" t="str">
        <f t="shared" si="184"/>
        <v/>
      </c>
      <c r="AM29" s="46" t="str">
        <f t="shared" si="184"/>
        <v/>
      </c>
      <c r="AN29" s="46" t="str">
        <f t="shared" si="184"/>
        <v/>
      </c>
      <c r="AO29" s="46" t="str">
        <f t="shared" si="184"/>
        <v/>
      </c>
      <c r="AP29" s="46" t="str">
        <f t="shared" si="184"/>
        <v/>
      </c>
      <c r="AQ29" s="46" t="str">
        <f t="shared" si="184"/>
        <v/>
      </c>
      <c r="AR29" s="46" t="str">
        <f t="shared" si="184"/>
        <v/>
      </c>
      <c r="AS29" s="46" t="str">
        <f t="shared" si="184"/>
        <v/>
      </c>
      <c r="AT29" s="46" t="str">
        <f t="shared" si="184"/>
        <v/>
      </c>
      <c r="AU29" s="46" t="str">
        <f t="shared" si="112"/>
        <v/>
      </c>
      <c r="AV29" s="46" t="str">
        <f t="shared" ref="AV29:DG29" si="185">IF(ISNONTEXT($Z29),AU29+$Z29,"")</f>
        <v/>
      </c>
      <c r="AW29" s="46" t="str">
        <f t="shared" si="185"/>
        <v/>
      </c>
      <c r="AX29" s="46" t="str">
        <f t="shared" si="185"/>
        <v/>
      </c>
      <c r="AY29" s="46" t="str">
        <f t="shared" si="185"/>
        <v/>
      </c>
      <c r="AZ29" s="46" t="str">
        <f t="shared" si="185"/>
        <v/>
      </c>
      <c r="BA29" s="46" t="str">
        <f t="shared" si="185"/>
        <v/>
      </c>
      <c r="BB29" s="46" t="str">
        <f t="shared" si="185"/>
        <v/>
      </c>
      <c r="BC29" s="46" t="str">
        <f t="shared" si="185"/>
        <v/>
      </c>
      <c r="BD29" s="46" t="str">
        <f t="shared" si="185"/>
        <v/>
      </c>
      <c r="BE29" s="46" t="str">
        <f t="shared" si="185"/>
        <v/>
      </c>
      <c r="BF29" s="46" t="str">
        <f t="shared" si="185"/>
        <v/>
      </c>
      <c r="BG29" s="46" t="str">
        <f t="shared" si="185"/>
        <v/>
      </c>
      <c r="BH29" s="46" t="str">
        <f t="shared" si="185"/>
        <v/>
      </c>
      <c r="BI29" s="46" t="str">
        <f t="shared" si="185"/>
        <v/>
      </c>
      <c r="BJ29" s="46" t="str">
        <f t="shared" si="185"/>
        <v/>
      </c>
      <c r="BK29" s="46" t="str">
        <f t="shared" si="185"/>
        <v/>
      </c>
      <c r="BL29" s="46" t="str">
        <f t="shared" si="185"/>
        <v/>
      </c>
      <c r="BM29" s="46" t="str">
        <f t="shared" si="185"/>
        <v/>
      </c>
      <c r="BN29" s="46" t="str">
        <f t="shared" si="185"/>
        <v/>
      </c>
      <c r="BO29" s="46" t="str">
        <f t="shared" si="185"/>
        <v/>
      </c>
      <c r="BP29" s="46" t="str">
        <f t="shared" si="185"/>
        <v/>
      </c>
      <c r="BQ29" s="46" t="str">
        <f t="shared" si="185"/>
        <v/>
      </c>
      <c r="BR29" s="46" t="str">
        <f t="shared" si="185"/>
        <v/>
      </c>
      <c r="BS29" s="46" t="str">
        <f t="shared" si="185"/>
        <v/>
      </c>
      <c r="BT29" s="46" t="str">
        <f t="shared" si="185"/>
        <v/>
      </c>
      <c r="BU29" s="46" t="str">
        <f t="shared" si="185"/>
        <v/>
      </c>
      <c r="BV29" s="46" t="str">
        <f t="shared" si="185"/>
        <v/>
      </c>
      <c r="BW29" s="46" t="str">
        <f t="shared" si="185"/>
        <v/>
      </c>
      <c r="BX29" s="46" t="str">
        <f t="shared" si="185"/>
        <v/>
      </c>
      <c r="BY29" s="46" t="str">
        <f t="shared" si="185"/>
        <v/>
      </c>
      <c r="BZ29" s="46" t="str">
        <f t="shared" si="185"/>
        <v/>
      </c>
      <c r="CA29" s="46" t="str">
        <f t="shared" si="185"/>
        <v/>
      </c>
      <c r="CB29" s="46" t="str">
        <f t="shared" si="185"/>
        <v/>
      </c>
      <c r="CC29" s="46" t="str">
        <f t="shared" si="185"/>
        <v/>
      </c>
      <c r="CD29" s="46" t="str">
        <f t="shared" si="185"/>
        <v/>
      </c>
      <c r="CE29" s="46" t="str">
        <f t="shared" si="185"/>
        <v/>
      </c>
      <c r="CF29" s="46" t="str">
        <f t="shared" si="185"/>
        <v/>
      </c>
      <c r="CG29" s="46" t="str">
        <f t="shared" si="185"/>
        <v/>
      </c>
      <c r="CH29" s="46" t="str">
        <f t="shared" si="185"/>
        <v/>
      </c>
      <c r="CI29" s="46" t="str">
        <f t="shared" si="185"/>
        <v/>
      </c>
      <c r="CJ29" s="46" t="str">
        <f t="shared" si="185"/>
        <v/>
      </c>
      <c r="CK29" s="46" t="str">
        <f t="shared" si="185"/>
        <v/>
      </c>
      <c r="CL29" s="46" t="str">
        <f t="shared" si="185"/>
        <v/>
      </c>
      <c r="CM29" s="46" t="str">
        <f t="shared" si="185"/>
        <v/>
      </c>
      <c r="CN29" s="46" t="str">
        <f t="shared" si="185"/>
        <v/>
      </c>
      <c r="CO29" s="46" t="str">
        <f t="shared" si="185"/>
        <v/>
      </c>
      <c r="CP29" s="46" t="str">
        <f t="shared" si="185"/>
        <v/>
      </c>
      <c r="CQ29" s="46" t="str">
        <f t="shared" si="185"/>
        <v/>
      </c>
      <c r="CR29" s="46" t="str">
        <f t="shared" si="185"/>
        <v/>
      </c>
      <c r="CS29" s="46" t="str">
        <f t="shared" si="185"/>
        <v/>
      </c>
      <c r="CT29" s="46" t="str">
        <f t="shared" si="185"/>
        <v/>
      </c>
      <c r="CU29" s="46" t="str">
        <f t="shared" si="185"/>
        <v/>
      </c>
      <c r="CV29" s="46" t="str">
        <f t="shared" si="185"/>
        <v/>
      </c>
      <c r="CW29" s="46" t="str">
        <f t="shared" si="185"/>
        <v/>
      </c>
      <c r="CX29" s="46" t="str">
        <f t="shared" si="185"/>
        <v/>
      </c>
      <c r="CY29" s="46" t="str">
        <f t="shared" si="185"/>
        <v/>
      </c>
      <c r="CZ29" s="46" t="str">
        <f t="shared" si="185"/>
        <v/>
      </c>
      <c r="DA29" s="46" t="str">
        <f t="shared" si="185"/>
        <v/>
      </c>
      <c r="DB29" s="46" t="str">
        <f t="shared" si="185"/>
        <v/>
      </c>
      <c r="DC29" s="46" t="str">
        <f t="shared" si="185"/>
        <v/>
      </c>
      <c r="DD29" s="46" t="str">
        <f t="shared" si="185"/>
        <v/>
      </c>
      <c r="DE29" s="46" t="str">
        <f t="shared" si="185"/>
        <v/>
      </c>
      <c r="DF29" s="46" t="str">
        <f t="shared" si="185"/>
        <v/>
      </c>
      <c r="DG29" s="46" t="str">
        <f t="shared" si="185"/>
        <v/>
      </c>
      <c r="DH29" s="46" t="str">
        <f t="shared" ref="DH29:DW29" si="186">IF(ISNONTEXT($Z29),DG29+$Z29,"")</f>
        <v/>
      </c>
      <c r="DI29" s="46" t="str">
        <f t="shared" si="186"/>
        <v/>
      </c>
      <c r="DJ29" s="46" t="str">
        <f t="shared" si="186"/>
        <v/>
      </c>
      <c r="DK29" s="46" t="str">
        <f t="shared" si="186"/>
        <v/>
      </c>
      <c r="DL29" s="46" t="str">
        <f t="shared" si="186"/>
        <v/>
      </c>
      <c r="DM29" s="46" t="str">
        <f t="shared" si="186"/>
        <v/>
      </c>
      <c r="DN29" s="46" t="str">
        <f t="shared" si="186"/>
        <v/>
      </c>
      <c r="DO29" s="46" t="str">
        <f t="shared" si="186"/>
        <v/>
      </c>
      <c r="DP29" s="46" t="str">
        <f t="shared" si="186"/>
        <v/>
      </c>
      <c r="DQ29" s="46" t="str">
        <f t="shared" si="186"/>
        <v/>
      </c>
      <c r="DR29" s="46" t="str">
        <f t="shared" si="186"/>
        <v/>
      </c>
      <c r="DS29" s="46" t="str">
        <f t="shared" si="186"/>
        <v/>
      </c>
      <c r="DT29" s="46" t="str">
        <f t="shared" si="186"/>
        <v/>
      </c>
      <c r="DU29" s="46" t="str">
        <f t="shared" si="186"/>
        <v/>
      </c>
      <c r="DV29" s="46" t="str">
        <f t="shared" si="186"/>
        <v/>
      </c>
      <c r="DW29" s="46" t="str">
        <f t="shared" si="186"/>
        <v/>
      </c>
      <c r="DX29" s="146" t="e">
        <f t="shared" si="6"/>
        <v>#N/A</v>
      </c>
      <c r="DY29" s="146" t="e">
        <f t="shared" si="7"/>
        <v>#N/A</v>
      </c>
      <c r="DZ29" s="146" t="e">
        <f t="shared" si="8"/>
        <v>#N/A</v>
      </c>
      <c r="EA29" s="146" t="e">
        <f t="shared" si="9"/>
        <v>#N/A</v>
      </c>
      <c r="EB29" s="146" t="e">
        <f t="shared" si="10"/>
        <v>#N/A</v>
      </c>
      <c r="EC29" s="146" t="e">
        <f t="shared" si="11"/>
        <v>#N/A</v>
      </c>
      <c r="ED29" s="146" t="e">
        <f t="shared" si="12"/>
        <v>#N/A</v>
      </c>
      <c r="EE29" s="146" t="e">
        <f t="shared" si="13"/>
        <v>#N/A</v>
      </c>
      <c r="EF29" s="146" t="e">
        <f t="shared" si="14"/>
        <v>#N/A</v>
      </c>
      <c r="EG29" s="146" t="e">
        <f t="shared" si="15"/>
        <v>#N/A</v>
      </c>
      <c r="EH29" s="146" t="e">
        <f t="shared" si="16"/>
        <v>#N/A</v>
      </c>
      <c r="EI29" s="146" t="e">
        <f t="shared" si="17"/>
        <v>#N/A</v>
      </c>
      <c r="EJ29" s="146" t="e">
        <f t="shared" si="18"/>
        <v>#N/A</v>
      </c>
      <c r="EK29" s="146" t="e">
        <f t="shared" si="19"/>
        <v>#N/A</v>
      </c>
      <c r="EL29" s="146" t="e">
        <f t="shared" si="20"/>
        <v>#N/A</v>
      </c>
      <c r="EM29" s="146" t="e">
        <f t="shared" si="21"/>
        <v>#N/A</v>
      </c>
      <c r="EN29" s="146" t="e">
        <f t="shared" si="22"/>
        <v>#N/A</v>
      </c>
      <c r="EO29" s="146" t="e">
        <f t="shared" si="23"/>
        <v>#N/A</v>
      </c>
      <c r="EP29" s="146" t="e">
        <f t="shared" si="24"/>
        <v>#N/A</v>
      </c>
      <c r="EQ29" s="146" t="e">
        <f t="shared" si="25"/>
        <v>#N/A</v>
      </c>
      <c r="ER29" s="146" t="e">
        <f t="shared" si="26"/>
        <v>#N/A</v>
      </c>
      <c r="ES29" s="146" t="e">
        <f t="shared" si="27"/>
        <v>#N/A</v>
      </c>
      <c r="ET29" s="146" t="e">
        <f t="shared" si="28"/>
        <v>#N/A</v>
      </c>
      <c r="EU29" s="146" t="e">
        <f t="shared" si="29"/>
        <v>#N/A</v>
      </c>
      <c r="EV29" s="146" t="e">
        <f t="shared" si="30"/>
        <v>#N/A</v>
      </c>
      <c r="EW29" s="146" t="e">
        <f t="shared" si="31"/>
        <v>#N/A</v>
      </c>
      <c r="EX29" s="146" t="e">
        <f t="shared" si="32"/>
        <v>#N/A</v>
      </c>
      <c r="EY29" s="146" t="e">
        <f t="shared" si="33"/>
        <v>#N/A</v>
      </c>
      <c r="EZ29" s="146" t="e">
        <f t="shared" si="34"/>
        <v>#N/A</v>
      </c>
      <c r="FA29" s="146" t="e">
        <f t="shared" si="35"/>
        <v>#N/A</v>
      </c>
      <c r="FB29" s="146" t="e">
        <f t="shared" si="36"/>
        <v>#N/A</v>
      </c>
      <c r="FC29" s="146" t="e">
        <f t="shared" si="37"/>
        <v>#N/A</v>
      </c>
      <c r="FD29" s="146" t="e">
        <f t="shared" si="38"/>
        <v>#N/A</v>
      </c>
      <c r="FE29" s="146" t="e">
        <f t="shared" si="39"/>
        <v>#N/A</v>
      </c>
      <c r="FF29" s="146" t="e">
        <f t="shared" si="40"/>
        <v>#N/A</v>
      </c>
      <c r="FG29" s="146" t="e">
        <f t="shared" si="41"/>
        <v>#N/A</v>
      </c>
      <c r="FH29" s="146" t="e">
        <f t="shared" si="42"/>
        <v>#N/A</v>
      </c>
      <c r="FI29" s="146" t="e">
        <f t="shared" si="43"/>
        <v>#N/A</v>
      </c>
      <c r="FJ29" s="146" t="e">
        <f t="shared" si="44"/>
        <v>#N/A</v>
      </c>
      <c r="FK29" s="146" t="e">
        <f t="shared" si="45"/>
        <v>#N/A</v>
      </c>
      <c r="FL29" s="146" t="e">
        <f t="shared" si="46"/>
        <v>#N/A</v>
      </c>
      <c r="FM29" s="146" t="e">
        <f t="shared" si="47"/>
        <v>#N/A</v>
      </c>
      <c r="FN29" s="146" t="e">
        <f t="shared" si="48"/>
        <v>#N/A</v>
      </c>
      <c r="FO29" s="146" t="e">
        <f t="shared" si="49"/>
        <v>#N/A</v>
      </c>
      <c r="FP29" s="146" t="e">
        <f t="shared" si="50"/>
        <v>#N/A</v>
      </c>
      <c r="FQ29" s="146" t="e">
        <f t="shared" si="51"/>
        <v>#N/A</v>
      </c>
      <c r="FR29" s="146" t="e">
        <f t="shared" si="52"/>
        <v>#N/A</v>
      </c>
      <c r="FS29" s="146" t="e">
        <f t="shared" si="53"/>
        <v>#N/A</v>
      </c>
      <c r="FT29" s="146" t="e">
        <f t="shared" si="54"/>
        <v>#N/A</v>
      </c>
      <c r="FU29" s="146" t="e">
        <f t="shared" si="55"/>
        <v>#N/A</v>
      </c>
      <c r="FV29" s="146" t="e">
        <f t="shared" si="56"/>
        <v>#N/A</v>
      </c>
      <c r="FW29" s="146" t="e">
        <f t="shared" si="57"/>
        <v>#N/A</v>
      </c>
      <c r="FX29" s="146" t="e">
        <f t="shared" si="58"/>
        <v>#N/A</v>
      </c>
      <c r="FY29" s="146" t="e">
        <f t="shared" si="59"/>
        <v>#N/A</v>
      </c>
      <c r="FZ29" s="146" t="e">
        <f t="shared" si="60"/>
        <v>#N/A</v>
      </c>
      <c r="GA29" s="146" t="e">
        <f t="shared" si="61"/>
        <v>#N/A</v>
      </c>
      <c r="GB29" s="146" t="e">
        <f t="shared" si="62"/>
        <v>#N/A</v>
      </c>
      <c r="GC29" s="146" t="e">
        <f t="shared" si="63"/>
        <v>#N/A</v>
      </c>
      <c r="GD29" s="146" t="e">
        <f t="shared" si="64"/>
        <v>#N/A</v>
      </c>
      <c r="GE29" s="146" t="e">
        <f t="shared" si="65"/>
        <v>#N/A</v>
      </c>
      <c r="GF29" s="146" t="e">
        <f t="shared" si="66"/>
        <v>#N/A</v>
      </c>
      <c r="GG29" s="146" t="e">
        <f t="shared" si="67"/>
        <v>#N/A</v>
      </c>
      <c r="GH29" s="146" t="e">
        <f t="shared" si="68"/>
        <v>#N/A</v>
      </c>
      <c r="GI29" s="146" t="e">
        <f t="shared" si="69"/>
        <v>#N/A</v>
      </c>
      <c r="GJ29" s="146" t="e">
        <f t="shared" si="70"/>
        <v>#N/A</v>
      </c>
      <c r="GK29" s="146" t="e">
        <f t="shared" si="71"/>
        <v>#N/A</v>
      </c>
      <c r="GL29" s="146" t="e">
        <f t="shared" si="72"/>
        <v>#N/A</v>
      </c>
      <c r="GM29" s="146" t="e">
        <f t="shared" si="73"/>
        <v>#N/A</v>
      </c>
      <c r="GN29" s="146" t="e">
        <f t="shared" si="74"/>
        <v>#N/A</v>
      </c>
      <c r="GO29" s="146" t="e">
        <f t="shared" si="75"/>
        <v>#N/A</v>
      </c>
      <c r="GP29" s="146" t="e">
        <f t="shared" si="76"/>
        <v>#N/A</v>
      </c>
      <c r="GQ29" s="146" t="e">
        <f t="shared" si="77"/>
        <v>#N/A</v>
      </c>
      <c r="GR29" s="146" t="e">
        <f t="shared" si="78"/>
        <v>#N/A</v>
      </c>
      <c r="GS29" s="146" t="e">
        <f t="shared" si="79"/>
        <v>#N/A</v>
      </c>
      <c r="GT29" s="146" t="e">
        <f t="shared" si="80"/>
        <v>#N/A</v>
      </c>
      <c r="GU29" s="146" t="e">
        <f t="shared" si="81"/>
        <v>#N/A</v>
      </c>
      <c r="GV29" s="146" t="e">
        <f t="shared" si="82"/>
        <v>#N/A</v>
      </c>
      <c r="GW29" s="146" t="e">
        <f t="shared" si="83"/>
        <v>#N/A</v>
      </c>
      <c r="GX29" s="146" t="e">
        <f t="shared" si="84"/>
        <v>#N/A</v>
      </c>
      <c r="GY29" s="146" t="e">
        <f t="shared" si="85"/>
        <v>#N/A</v>
      </c>
      <c r="GZ29" s="146" t="e">
        <f t="shared" si="86"/>
        <v>#N/A</v>
      </c>
      <c r="HA29" s="146" t="e">
        <f t="shared" si="87"/>
        <v>#N/A</v>
      </c>
      <c r="HB29" s="146" t="e">
        <f t="shared" si="88"/>
        <v>#N/A</v>
      </c>
      <c r="HC29" s="146" t="e">
        <f t="shared" si="89"/>
        <v>#N/A</v>
      </c>
      <c r="HD29" s="146" t="e">
        <f t="shared" si="90"/>
        <v>#N/A</v>
      </c>
      <c r="HE29" s="146" t="e">
        <f t="shared" si="91"/>
        <v>#N/A</v>
      </c>
      <c r="HF29" s="146" t="e">
        <f t="shared" si="92"/>
        <v>#N/A</v>
      </c>
      <c r="HG29" s="146" t="e">
        <f t="shared" si="93"/>
        <v>#N/A</v>
      </c>
      <c r="HH29" s="146" t="e">
        <f t="shared" si="94"/>
        <v>#N/A</v>
      </c>
      <c r="HI29" s="146" t="e">
        <f t="shared" si="95"/>
        <v>#N/A</v>
      </c>
      <c r="HJ29" s="146" t="e">
        <f t="shared" si="96"/>
        <v>#N/A</v>
      </c>
      <c r="HK29" s="146" t="e">
        <f t="shared" si="97"/>
        <v>#N/A</v>
      </c>
      <c r="HL29" s="146" t="e">
        <f t="shared" si="98"/>
        <v>#N/A</v>
      </c>
      <c r="HM29" s="146" t="e">
        <f t="shared" si="99"/>
        <v>#N/A</v>
      </c>
      <c r="HN29" s="146" t="e">
        <f t="shared" si="100"/>
        <v>#N/A</v>
      </c>
      <c r="HO29" s="146" t="e">
        <f t="shared" si="101"/>
        <v>#N/A</v>
      </c>
      <c r="HP29" s="146" t="e">
        <f t="shared" si="102"/>
        <v>#N/A</v>
      </c>
      <c r="HQ29" s="146" t="e">
        <f t="shared" si="103"/>
        <v>#N/A</v>
      </c>
      <c r="HR29" s="146" t="e">
        <f t="shared" si="104"/>
        <v>#N/A</v>
      </c>
      <c r="HS29" s="146" t="e">
        <f t="shared" si="105"/>
        <v>#N/A</v>
      </c>
      <c r="HT29" s="146" t="e">
        <f t="shared" si="106"/>
        <v>#N/A</v>
      </c>
    </row>
    <row r="30" spans="1:228" hidden="1" x14ac:dyDescent="0.45">
      <c r="A30" s="4">
        <v>27</v>
      </c>
      <c r="B30" s="95"/>
      <c r="C30" s="103"/>
      <c r="D30" s="108" t="str">
        <f t="shared" si="107"/>
        <v/>
      </c>
      <c r="E30" s="81"/>
      <c r="F30" s="108" t="str">
        <f t="shared" si="108"/>
        <v/>
      </c>
      <c r="G30" s="103"/>
      <c r="H30" s="96"/>
      <c r="I30" s="32" t="str">
        <f t="shared" si="0"/>
        <v/>
      </c>
      <c r="J30" s="32" t="str">
        <f t="shared" si="1"/>
        <v/>
      </c>
      <c r="K30" s="65" t="str">
        <f t="shared" si="109"/>
        <v/>
      </c>
      <c r="L30" s="21"/>
      <c r="M30" s="53"/>
      <c r="N30" s="237"/>
      <c r="O30" s="66" t="str">
        <f>IF(AND(D30&gt;0,E30&gt;0,F30&gt;0),IF(ISBLANK(N30),IF(ISBLANK(L30),"",(F30-D30)*VLOOKUP(L30,VLookups!$A$4:$B$13,2,FALSE)),N30),"")</f>
        <v/>
      </c>
      <c r="P30" s="67" t="str">
        <f t="shared" si="2"/>
        <v/>
      </c>
      <c r="Q30" s="81"/>
      <c r="R30" s="230" t="str">
        <f>IF(AND(Q30&gt;0,E30&gt;0,NOT(O30="")),ABS(VLOOKUP($Q$1,VLookups!$A$27:$B$28,2,FALSE)-_xlfn.NORM.DIST(Q30,K30,O30,TRUE)),"")</f>
        <v/>
      </c>
      <c r="S30" s="80" t="str">
        <f>IF(AND($D30&gt;0,$E30&gt;0,$F30&gt;0,NOT(ISBLANK($L30))),_xlfn.NORM.INV(ABS(VLOOKUP($Q$1,VLookups!$A$27:$B$28,2,FALSE)-S$3),$K30,$O30),"")</f>
        <v/>
      </c>
      <c r="T30" s="79" t="str">
        <f>IF(AND($D30&gt;0,$E30&gt;0,$F30&gt;0,NOT(ISBLANK($L30))),_xlfn.NORM.INV(ABS(VLOOKUP($Q$1,VLookups!$A$27:$B$28,2,FALSE)-T$3),$K30,$O30),"")</f>
        <v/>
      </c>
      <c r="U30" s="80" t="str">
        <f>IF(AND($D30&gt;0,$E30&gt;0,$F30&gt;0,NOT(ISBLANK($L30))),_xlfn.NORM.INV(ABS(VLOOKUP($Q$1,VLookups!$A$27:$B$28,2,FALSE)-U$3),$K30,$O30),"")</f>
        <v/>
      </c>
      <c r="V30" s="79" t="str">
        <f>IF(AND($D30&gt;0,$E30&gt;0,$F30&gt;0,NOT(ISBLANK($L30))),_xlfn.NORM.INV(ABS(VLOOKUP($Q$1,VLookups!$A$27:$B$28,2,FALSE)-V$3),$K30,$O30),"")</f>
        <v/>
      </c>
      <c r="W30" s="80" t="str">
        <f>IF(AND($D30&gt;0,$E30&gt;0,$F30&gt;0,NOT(ISBLANK($L30))),_xlfn.NORM.INV(ABS(VLOOKUP($Q$1,VLookups!$A$27:$B$28,2,FALSE)-W$3),$K30,$O30),"")</f>
        <v/>
      </c>
      <c r="X30" s="79" t="str">
        <f>IF(AND($D30&gt;0,$E30&gt;0,$F30&gt;0,NOT(ISBLANK($L30))),_xlfn.NORM.INV(ABS(VLOOKUP($Q$1,VLookups!$A$27:$B$28,2,FALSE)-X$3),$K30,$O30),"")</f>
        <v/>
      </c>
      <c r="Y30" s="5"/>
      <c r="Z30" s="145" t="str">
        <f t="shared" si="110"/>
        <v/>
      </c>
      <c r="AA30" s="46" t="str">
        <f t="shared" ref="AA30:AT30" si="187">IF(ISNONTEXT($Z30),AB30-$Z30,"")</f>
        <v/>
      </c>
      <c r="AB30" s="46" t="str">
        <f t="shared" si="187"/>
        <v/>
      </c>
      <c r="AC30" s="46" t="str">
        <f t="shared" si="187"/>
        <v/>
      </c>
      <c r="AD30" s="46" t="str">
        <f t="shared" si="187"/>
        <v/>
      </c>
      <c r="AE30" s="46" t="str">
        <f t="shared" si="187"/>
        <v/>
      </c>
      <c r="AF30" s="46" t="str">
        <f t="shared" si="187"/>
        <v/>
      </c>
      <c r="AG30" s="46" t="str">
        <f t="shared" si="187"/>
        <v/>
      </c>
      <c r="AH30" s="46" t="str">
        <f t="shared" si="187"/>
        <v/>
      </c>
      <c r="AI30" s="46" t="str">
        <f t="shared" si="187"/>
        <v/>
      </c>
      <c r="AJ30" s="46" t="str">
        <f t="shared" si="187"/>
        <v/>
      </c>
      <c r="AK30" s="46" t="str">
        <f t="shared" si="187"/>
        <v/>
      </c>
      <c r="AL30" s="46" t="str">
        <f t="shared" si="187"/>
        <v/>
      </c>
      <c r="AM30" s="46" t="str">
        <f t="shared" si="187"/>
        <v/>
      </c>
      <c r="AN30" s="46" t="str">
        <f t="shared" si="187"/>
        <v/>
      </c>
      <c r="AO30" s="46" t="str">
        <f t="shared" si="187"/>
        <v/>
      </c>
      <c r="AP30" s="46" t="str">
        <f t="shared" si="187"/>
        <v/>
      </c>
      <c r="AQ30" s="46" t="str">
        <f t="shared" si="187"/>
        <v/>
      </c>
      <c r="AR30" s="46" t="str">
        <f t="shared" si="187"/>
        <v/>
      </c>
      <c r="AS30" s="46" t="str">
        <f t="shared" si="187"/>
        <v/>
      </c>
      <c r="AT30" s="46" t="str">
        <f t="shared" si="187"/>
        <v/>
      </c>
      <c r="AU30" s="46" t="str">
        <f t="shared" si="112"/>
        <v/>
      </c>
      <c r="AV30" s="46" t="str">
        <f t="shared" ref="AV30:DG30" si="188">IF(ISNONTEXT($Z30),AU30+$Z30,"")</f>
        <v/>
      </c>
      <c r="AW30" s="46" t="str">
        <f t="shared" si="188"/>
        <v/>
      </c>
      <c r="AX30" s="46" t="str">
        <f t="shared" si="188"/>
        <v/>
      </c>
      <c r="AY30" s="46" t="str">
        <f t="shared" si="188"/>
        <v/>
      </c>
      <c r="AZ30" s="46" t="str">
        <f t="shared" si="188"/>
        <v/>
      </c>
      <c r="BA30" s="46" t="str">
        <f t="shared" si="188"/>
        <v/>
      </c>
      <c r="BB30" s="46" t="str">
        <f t="shared" si="188"/>
        <v/>
      </c>
      <c r="BC30" s="46" t="str">
        <f t="shared" si="188"/>
        <v/>
      </c>
      <c r="BD30" s="46" t="str">
        <f t="shared" si="188"/>
        <v/>
      </c>
      <c r="BE30" s="46" t="str">
        <f t="shared" si="188"/>
        <v/>
      </c>
      <c r="BF30" s="46" t="str">
        <f t="shared" si="188"/>
        <v/>
      </c>
      <c r="BG30" s="46" t="str">
        <f t="shared" si="188"/>
        <v/>
      </c>
      <c r="BH30" s="46" t="str">
        <f t="shared" si="188"/>
        <v/>
      </c>
      <c r="BI30" s="46" t="str">
        <f t="shared" si="188"/>
        <v/>
      </c>
      <c r="BJ30" s="46" t="str">
        <f t="shared" si="188"/>
        <v/>
      </c>
      <c r="BK30" s="46" t="str">
        <f t="shared" si="188"/>
        <v/>
      </c>
      <c r="BL30" s="46" t="str">
        <f t="shared" si="188"/>
        <v/>
      </c>
      <c r="BM30" s="46" t="str">
        <f t="shared" si="188"/>
        <v/>
      </c>
      <c r="BN30" s="46" t="str">
        <f t="shared" si="188"/>
        <v/>
      </c>
      <c r="BO30" s="46" t="str">
        <f t="shared" si="188"/>
        <v/>
      </c>
      <c r="BP30" s="46" t="str">
        <f t="shared" si="188"/>
        <v/>
      </c>
      <c r="BQ30" s="46" t="str">
        <f t="shared" si="188"/>
        <v/>
      </c>
      <c r="BR30" s="46" t="str">
        <f t="shared" si="188"/>
        <v/>
      </c>
      <c r="BS30" s="46" t="str">
        <f t="shared" si="188"/>
        <v/>
      </c>
      <c r="BT30" s="46" t="str">
        <f t="shared" si="188"/>
        <v/>
      </c>
      <c r="BU30" s="46" t="str">
        <f t="shared" si="188"/>
        <v/>
      </c>
      <c r="BV30" s="46" t="str">
        <f t="shared" si="188"/>
        <v/>
      </c>
      <c r="BW30" s="46" t="str">
        <f t="shared" si="188"/>
        <v/>
      </c>
      <c r="BX30" s="46" t="str">
        <f t="shared" si="188"/>
        <v/>
      </c>
      <c r="BY30" s="46" t="str">
        <f t="shared" si="188"/>
        <v/>
      </c>
      <c r="BZ30" s="46" t="str">
        <f t="shared" si="188"/>
        <v/>
      </c>
      <c r="CA30" s="46" t="str">
        <f t="shared" si="188"/>
        <v/>
      </c>
      <c r="CB30" s="46" t="str">
        <f t="shared" si="188"/>
        <v/>
      </c>
      <c r="CC30" s="46" t="str">
        <f t="shared" si="188"/>
        <v/>
      </c>
      <c r="CD30" s="46" t="str">
        <f t="shared" si="188"/>
        <v/>
      </c>
      <c r="CE30" s="46" t="str">
        <f t="shared" si="188"/>
        <v/>
      </c>
      <c r="CF30" s="46" t="str">
        <f t="shared" si="188"/>
        <v/>
      </c>
      <c r="CG30" s="46" t="str">
        <f t="shared" si="188"/>
        <v/>
      </c>
      <c r="CH30" s="46" t="str">
        <f t="shared" si="188"/>
        <v/>
      </c>
      <c r="CI30" s="46" t="str">
        <f t="shared" si="188"/>
        <v/>
      </c>
      <c r="CJ30" s="46" t="str">
        <f t="shared" si="188"/>
        <v/>
      </c>
      <c r="CK30" s="46" t="str">
        <f t="shared" si="188"/>
        <v/>
      </c>
      <c r="CL30" s="46" t="str">
        <f t="shared" si="188"/>
        <v/>
      </c>
      <c r="CM30" s="46" t="str">
        <f t="shared" si="188"/>
        <v/>
      </c>
      <c r="CN30" s="46" t="str">
        <f t="shared" si="188"/>
        <v/>
      </c>
      <c r="CO30" s="46" t="str">
        <f t="shared" si="188"/>
        <v/>
      </c>
      <c r="CP30" s="46" t="str">
        <f t="shared" si="188"/>
        <v/>
      </c>
      <c r="CQ30" s="46" t="str">
        <f t="shared" si="188"/>
        <v/>
      </c>
      <c r="CR30" s="46" t="str">
        <f t="shared" si="188"/>
        <v/>
      </c>
      <c r="CS30" s="46" t="str">
        <f t="shared" si="188"/>
        <v/>
      </c>
      <c r="CT30" s="46" t="str">
        <f t="shared" si="188"/>
        <v/>
      </c>
      <c r="CU30" s="46" t="str">
        <f t="shared" si="188"/>
        <v/>
      </c>
      <c r="CV30" s="46" t="str">
        <f t="shared" si="188"/>
        <v/>
      </c>
      <c r="CW30" s="46" t="str">
        <f t="shared" si="188"/>
        <v/>
      </c>
      <c r="CX30" s="46" t="str">
        <f t="shared" si="188"/>
        <v/>
      </c>
      <c r="CY30" s="46" t="str">
        <f t="shared" si="188"/>
        <v/>
      </c>
      <c r="CZ30" s="46" t="str">
        <f t="shared" si="188"/>
        <v/>
      </c>
      <c r="DA30" s="46" t="str">
        <f t="shared" si="188"/>
        <v/>
      </c>
      <c r="DB30" s="46" t="str">
        <f t="shared" si="188"/>
        <v/>
      </c>
      <c r="DC30" s="46" t="str">
        <f t="shared" si="188"/>
        <v/>
      </c>
      <c r="DD30" s="46" t="str">
        <f t="shared" si="188"/>
        <v/>
      </c>
      <c r="DE30" s="46" t="str">
        <f t="shared" si="188"/>
        <v/>
      </c>
      <c r="DF30" s="46" t="str">
        <f t="shared" si="188"/>
        <v/>
      </c>
      <c r="DG30" s="46" t="str">
        <f t="shared" si="188"/>
        <v/>
      </c>
      <c r="DH30" s="46" t="str">
        <f t="shared" ref="DH30:DW30" si="189">IF(ISNONTEXT($Z30),DG30+$Z30,"")</f>
        <v/>
      </c>
      <c r="DI30" s="46" t="str">
        <f t="shared" si="189"/>
        <v/>
      </c>
      <c r="DJ30" s="46" t="str">
        <f t="shared" si="189"/>
        <v/>
      </c>
      <c r="DK30" s="46" t="str">
        <f t="shared" si="189"/>
        <v/>
      </c>
      <c r="DL30" s="46" t="str">
        <f t="shared" si="189"/>
        <v/>
      </c>
      <c r="DM30" s="46" t="str">
        <f t="shared" si="189"/>
        <v/>
      </c>
      <c r="DN30" s="46" t="str">
        <f t="shared" si="189"/>
        <v/>
      </c>
      <c r="DO30" s="46" t="str">
        <f t="shared" si="189"/>
        <v/>
      </c>
      <c r="DP30" s="46" t="str">
        <f t="shared" si="189"/>
        <v/>
      </c>
      <c r="DQ30" s="46" t="str">
        <f t="shared" si="189"/>
        <v/>
      </c>
      <c r="DR30" s="46" t="str">
        <f t="shared" si="189"/>
        <v/>
      </c>
      <c r="DS30" s="46" t="str">
        <f t="shared" si="189"/>
        <v/>
      </c>
      <c r="DT30" s="46" t="str">
        <f t="shared" si="189"/>
        <v/>
      </c>
      <c r="DU30" s="46" t="str">
        <f t="shared" si="189"/>
        <v/>
      </c>
      <c r="DV30" s="46" t="str">
        <f t="shared" si="189"/>
        <v/>
      </c>
      <c r="DW30" s="46" t="str">
        <f t="shared" si="189"/>
        <v/>
      </c>
      <c r="DX30" s="146" t="e">
        <f t="shared" si="6"/>
        <v>#N/A</v>
      </c>
      <c r="DY30" s="146" t="e">
        <f t="shared" si="7"/>
        <v>#N/A</v>
      </c>
      <c r="DZ30" s="146" t="e">
        <f t="shared" si="8"/>
        <v>#N/A</v>
      </c>
      <c r="EA30" s="146" t="e">
        <f t="shared" si="9"/>
        <v>#N/A</v>
      </c>
      <c r="EB30" s="146" t="e">
        <f t="shared" si="10"/>
        <v>#N/A</v>
      </c>
      <c r="EC30" s="146" t="e">
        <f t="shared" si="11"/>
        <v>#N/A</v>
      </c>
      <c r="ED30" s="146" t="e">
        <f t="shared" si="12"/>
        <v>#N/A</v>
      </c>
      <c r="EE30" s="146" t="e">
        <f t="shared" si="13"/>
        <v>#N/A</v>
      </c>
      <c r="EF30" s="146" t="e">
        <f t="shared" si="14"/>
        <v>#N/A</v>
      </c>
      <c r="EG30" s="146" t="e">
        <f t="shared" si="15"/>
        <v>#N/A</v>
      </c>
      <c r="EH30" s="146" t="e">
        <f t="shared" si="16"/>
        <v>#N/A</v>
      </c>
      <c r="EI30" s="146" t="e">
        <f t="shared" si="17"/>
        <v>#N/A</v>
      </c>
      <c r="EJ30" s="146" t="e">
        <f t="shared" si="18"/>
        <v>#N/A</v>
      </c>
      <c r="EK30" s="146" t="e">
        <f t="shared" si="19"/>
        <v>#N/A</v>
      </c>
      <c r="EL30" s="146" t="e">
        <f t="shared" si="20"/>
        <v>#N/A</v>
      </c>
      <c r="EM30" s="146" t="e">
        <f t="shared" si="21"/>
        <v>#N/A</v>
      </c>
      <c r="EN30" s="146" t="e">
        <f t="shared" si="22"/>
        <v>#N/A</v>
      </c>
      <c r="EO30" s="146" t="e">
        <f t="shared" si="23"/>
        <v>#N/A</v>
      </c>
      <c r="EP30" s="146" t="e">
        <f t="shared" si="24"/>
        <v>#N/A</v>
      </c>
      <c r="EQ30" s="146" t="e">
        <f t="shared" si="25"/>
        <v>#N/A</v>
      </c>
      <c r="ER30" s="146" t="e">
        <f t="shared" si="26"/>
        <v>#N/A</v>
      </c>
      <c r="ES30" s="146" t="e">
        <f t="shared" si="27"/>
        <v>#N/A</v>
      </c>
      <c r="ET30" s="146" t="e">
        <f t="shared" si="28"/>
        <v>#N/A</v>
      </c>
      <c r="EU30" s="146" t="e">
        <f t="shared" si="29"/>
        <v>#N/A</v>
      </c>
      <c r="EV30" s="146" t="e">
        <f t="shared" si="30"/>
        <v>#N/A</v>
      </c>
      <c r="EW30" s="146" t="e">
        <f t="shared" si="31"/>
        <v>#N/A</v>
      </c>
      <c r="EX30" s="146" t="e">
        <f t="shared" si="32"/>
        <v>#N/A</v>
      </c>
      <c r="EY30" s="146" t="e">
        <f t="shared" si="33"/>
        <v>#N/A</v>
      </c>
      <c r="EZ30" s="146" t="e">
        <f t="shared" si="34"/>
        <v>#N/A</v>
      </c>
      <c r="FA30" s="146" t="e">
        <f t="shared" si="35"/>
        <v>#N/A</v>
      </c>
      <c r="FB30" s="146" t="e">
        <f t="shared" si="36"/>
        <v>#N/A</v>
      </c>
      <c r="FC30" s="146" t="e">
        <f t="shared" si="37"/>
        <v>#N/A</v>
      </c>
      <c r="FD30" s="146" t="e">
        <f t="shared" si="38"/>
        <v>#N/A</v>
      </c>
      <c r="FE30" s="146" t="e">
        <f t="shared" si="39"/>
        <v>#N/A</v>
      </c>
      <c r="FF30" s="146" t="e">
        <f t="shared" si="40"/>
        <v>#N/A</v>
      </c>
      <c r="FG30" s="146" t="e">
        <f t="shared" si="41"/>
        <v>#N/A</v>
      </c>
      <c r="FH30" s="146" t="e">
        <f t="shared" si="42"/>
        <v>#N/A</v>
      </c>
      <c r="FI30" s="146" t="e">
        <f t="shared" si="43"/>
        <v>#N/A</v>
      </c>
      <c r="FJ30" s="146" t="e">
        <f t="shared" si="44"/>
        <v>#N/A</v>
      </c>
      <c r="FK30" s="146" t="e">
        <f t="shared" si="45"/>
        <v>#N/A</v>
      </c>
      <c r="FL30" s="146" t="e">
        <f t="shared" si="46"/>
        <v>#N/A</v>
      </c>
      <c r="FM30" s="146" t="e">
        <f t="shared" si="47"/>
        <v>#N/A</v>
      </c>
      <c r="FN30" s="146" t="e">
        <f t="shared" si="48"/>
        <v>#N/A</v>
      </c>
      <c r="FO30" s="146" t="e">
        <f t="shared" si="49"/>
        <v>#N/A</v>
      </c>
      <c r="FP30" s="146" t="e">
        <f t="shared" si="50"/>
        <v>#N/A</v>
      </c>
      <c r="FQ30" s="146" t="e">
        <f t="shared" si="51"/>
        <v>#N/A</v>
      </c>
      <c r="FR30" s="146" t="e">
        <f t="shared" si="52"/>
        <v>#N/A</v>
      </c>
      <c r="FS30" s="146" t="e">
        <f t="shared" si="53"/>
        <v>#N/A</v>
      </c>
      <c r="FT30" s="146" t="e">
        <f t="shared" si="54"/>
        <v>#N/A</v>
      </c>
      <c r="FU30" s="146" t="e">
        <f t="shared" si="55"/>
        <v>#N/A</v>
      </c>
      <c r="FV30" s="146" t="e">
        <f t="shared" si="56"/>
        <v>#N/A</v>
      </c>
      <c r="FW30" s="146" t="e">
        <f t="shared" si="57"/>
        <v>#N/A</v>
      </c>
      <c r="FX30" s="146" t="e">
        <f t="shared" si="58"/>
        <v>#N/A</v>
      </c>
      <c r="FY30" s="146" t="e">
        <f t="shared" si="59"/>
        <v>#N/A</v>
      </c>
      <c r="FZ30" s="146" t="e">
        <f t="shared" si="60"/>
        <v>#N/A</v>
      </c>
      <c r="GA30" s="146" t="e">
        <f t="shared" si="61"/>
        <v>#N/A</v>
      </c>
      <c r="GB30" s="146" t="e">
        <f t="shared" si="62"/>
        <v>#N/A</v>
      </c>
      <c r="GC30" s="146" t="e">
        <f t="shared" si="63"/>
        <v>#N/A</v>
      </c>
      <c r="GD30" s="146" t="e">
        <f t="shared" si="64"/>
        <v>#N/A</v>
      </c>
      <c r="GE30" s="146" t="e">
        <f t="shared" si="65"/>
        <v>#N/A</v>
      </c>
      <c r="GF30" s="146" t="e">
        <f t="shared" si="66"/>
        <v>#N/A</v>
      </c>
      <c r="GG30" s="146" t="e">
        <f t="shared" si="67"/>
        <v>#N/A</v>
      </c>
      <c r="GH30" s="146" t="e">
        <f t="shared" si="68"/>
        <v>#N/A</v>
      </c>
      <c r="GI30" s="146" t="e">
        <f t="shared" si="69"/>
        <v>#N/A</v>
      </c>
      <c r="GJ30" s="146" t="e">
        <f t="shared" si="70"/>
        <v>#N/A</v>
      </c>
      <c r="GK30" s="146" t="e">
        <f t="shared" si="71"/>
        <v>#N/A</v>
      </c>
      <c r="GL30" s="146" t="e">
        <f t="shared" si="72"/>
        <v>#N/A</v>
      </c>
      <c r="GM30" s="146" t="e">
        <f t="shared" si="73"/>
        <v>#N/A</v>
      </c>
      <c r="GN30" s="146" t="e">
        <f t="shared" si="74"/>
        <v>#N/A</v>
      </c>
      <c r="GO30" s="146" t="e">
        <f t="shared" si="75"/>
        <v>#N/A</v>
      </c>
      <c r="GP30" s="146" t="e">
        <f t="shared" si="76"/>
        <v>#N/A</v>
      </c>
      <c r="GQ30" s="146" t="e">
        <f t="shared" si="77"/>
        <v>#N/A</v>
      </c>
      <c r="GR30" s="146" t="e">
        <f t="shared" si="78"/>
        <v>#N/A</v>
      </c>
      <c r="GS30" s="146" t="e">
        <f t="shared" si="79"/>
        <v>#N/A</v>
      </c>
      <c r="GT30" s="146" t="e">
        <f t="shared" si="80"/>
        <v>#N/A</v>
      </c>
      <c r="GU30" s="146" t="e">
        <f t="shared" si="81"/>
        <v>#N/A</v>
      </c>
      <c r="GV30" s="146" t="e">
        <f t="shared" si="82"/>
        <v>#N/A</v>
      </c>
      <c r="GW30" s="146" t="e">
        <f t="shared" si="83"/>
        <v>#N/A</v>
      </c>
      <c r="GX30" s="146" t="e">
        <f t="shared" si="84"/>
        <v>#N/A</v>
      </c>
      <c r="GY30" s="146" t="e">
        <f t="shared" si="85"/>
        <v>#N/A</v>
      </c>
      <c r="GZ30" s="146" t="e">
        <f t="shared" si="86"/>
        <v>#N/A</v>
      </c>
      <c r="HA30" s="146" t="e">
        <f t="shared" si="87"/>
        <v>#N/A</v>
      </c>
      <c r="HB30" s="146" t="e">
        <f t="shared" si="88"/>
        <v>#N/A</v>
      </c>
      <c r="HC30" s="146" t="e">
        <f t="shared" si="89"/>
        <v>#N/A</v>
      </c>
      <c r="HD30" s="146" t="e">
        <f t="shared" si="90"/>
        <v>#N/A</v>
      </c>
      <c r="HE30" s="146" t="e">
        <f t="shared" si="91"/>
        <v>#N/A</v>
      </c>
      <c r="HF30" s="146" t="e">
        <f t="shared" si="92"/>
        <v>#N/A</v>
      </c>
      <c r="HG30" s="146" t="e">
        <f t="shared" si="93"/>
        <v>#N/A</v>
      </c>
      <c r="HH30" s="146" t="e">
        <f t="shared" si="94"/>
        <v>#N/A</v>
      </c>
      <c r="HI30" s="146" t="e">
        <f t="shared" si="95"/>
        <v>#N/A</v>
      </c>
      <c r="HJ30" s="146" t="e">
        <f t="shared" si="96"/>
        <v>#N/A</v>
      </c>
      <c r="HK30" s="146" t="e">
        <f t="shared" si="97"/>
        <v>#N/A</v>
      </c>
      <c r="HL30" s="146" t="e">
        <f t="shared" si="98"/>
        <v>#N/A</v>
      </c>
      <c r="HM30" s="146" t="e">
        <f t="shared" si="99"/>
        <v>#N/A</v>
      </c>
      <c r="HN30" s="146" t="e">
        <f t="shared" si="100"/>
        <v>#N/A</v>
      </c>
      <c r="HO30" s="146" t="e">
        <f t="shared" si="101"/>
        <v>#N/A</v>
      </c>
      <c r="HP30" s="146" t="e">
        <f t="shared" si="102"/>
        <v>#N/A</v>
      </c>
      <c r="HQ30" s="146" t="e">
        <f t="shared" si="103"/>
        <v>#N/A</v>
      </c>
      <c r="HR30" s="146" t="e">
        <f t="shared" si="104"/>
        <v>#N/A</v>
      </c>
      <c r="HS30" s="146" t="e">
        <f t="shared" si="105"/>
        <v>#N/A</v>
      </c>
      <c r="HT30" s="146" t="e">
        <f t="shared" si="106"/>
        <v>#N/A</v>
      </c>
    </row>
    <row r="31" spans="1:228" hidden="1" x14ac:dyDescent="0.45">
      <c r="A31" s="4">
        <v>28</v>
      </c>
      <c r="B31" s="95"/>
      <c r="C31" s="103"/>
      <c r="D31" s="108" t="str">
        <f t="shared" si="107"/>
        <v/>
      </c>
      <c r="E31" s="81"/>
      <c r="F31" s="108" t="str">
        <f t="shared" si="108"/>
        <v/>
      </c>
      <c r="G31" s="103"/>
      <c r="H31" s="96"/>
      <c r="I31" s="32" t="str">
        <f t="shared" si="0"/>
        <v/>
      </c>
      <c r="J31" s="32" t="str">
        <f t="shared" si="1"/>
        <v/>
      </c>
      <c r="K31" s="65" t="str">
        <f t="shared" si="109"/>
        <v/>
      </c>
      <c r="L31" s="21"/>
      <c r="M31" s="53"/>
      <c r="N31" s="237"/>
      <c r="O31" s="66" t="str">
        <f>IF(AND(D31&gt;0,E31&gt;0,F31&gt;0),IF(ISBLANK(N31),IF(ISBLANK(L31),"",(F31-D31)*VLOOKUP(L31,VLookups!$A$4:$B$13,2,FALSE)),N31),"")</f>
        <v/>
      </c>
      <c r="P31" s="67" t="str">
        <f t="shared" si="2"/>
        <v/>
      </c>
      <c r="Q31" s="81"/>
      <c r="R31" s="230" t="str">
        <f>IF(AND(Q31&gt;0,E31&gt;0,NOT(O31="")),ABS(VLOOKUP($Q$1,VLookups!$A$27:$B$28,2,FALSE)-_xlfn.NORM.DIST(Q31,K31,O31,TRUE)),"")</f>
        <v/>
      </c>
      <c r="S31" s="80" t="str">
        <f>IF(AND($D31&gt;0,$E31&gt;0,$F31&gt;0,NOT(ISBLANK($L31))),_xlfn.NORM.INV(ABS(VLOOKUP($Q$1,VLookups!$A$27:$B$28,2,FALSE)-S$3),$K31,$O31),"")</f>
        <v/>
      </c>
      <c r="T31" s="79" t="str">
        <f>IF(AND($D31&gt;0,$E31&gt;0,$F31&gt;0,NOT(ISBLANK($L31))),_xlfn.NORM.INV(ABS(VLOOKUP($Q$1,VLookups!$A$27:$B$28,2,FALSE)-T$3),$K31,$O31),"")</f>
        <v/>
      </c>
      <c r="U31" s="80" t="str">
        <f>IF(AND($D31&gt;0,$E31&gt;0,$F31&gt;0,NOT(ISBLANK($L31))),_xlfn.NORM.INV(ABS(VLOOKUP($Q$1,VLookups!$A$27:$B$28,2,FALSE)-U$3),$K31,$O31),"")</f>
        <v/>
      </c>
      <c r="V31" s="79" t="str">
        <f>IF(AND($D31&gt;0,$E31&gt;0,$F31&gt;0,NOT(ISBLANK($L31))),_xlfn.NORM.INV(ABS(VLOOKUP($Q$1,VLookups!$A$27:$B$28,2,FALSE)-V$3),$K31,$O31),"")</f>
        <v/>
      </c>
      <c r="W31" s="80" t="str">
        <f>IF(AND($D31&gt;0,$E31&gt;0,$F31&gt;0,NOT(ISBLANK($L31))),_xlfn.NORM.INV(ABS(VLOOKUP($Q$1,VLookups!$A$27:$B$28,2,FALSE)-W$3),$K31,$O31),"")</f>
        <v/>
      </c>
      <c r="X31" s="79" t="str">
        <f>IF(AND($D31&gt;0,$E31&gt;0,$F31&gt;0,NOT(ISBLANK($L31))),_xlfn.NORM.INV(ABS(VLOOKUP($Q$1,VLookups!$A$27:$B$28,2,FALSE)-X$3),$K31,$O31),"")</f>
        <v/>
      </c>
      <c r="Y31" s="5"/>
      <c r="Z31" s="145" t="str">
        <f t="shared" si="110"/>
        <v/>
      </c>
      <c r="AA31" s="46" t="str">
        <f t="shared" ref="AA31:AT31" si="190">IF(ISNONTEXT($Z31),AB31-$Z31,"")</f>
        <v/>
      </c>
      <c r="AB31" s="46" t="str">
        <f t="shared" si="190"/>
        <v/>
      </c>
      <c r="AC31" s="46" t="str">
        <f t="shared" si="190"/>
        <v/>
      </c>
      <c r="AD31" s="46" t="str">
        <f t="shared" si="190"/>
        <v/>
      </c>
      <c r="AE31" s="46" t="str">
        <f t="shared" si="190"/>
        <v/>
      </c>
      <c r="AF31" s="46" t="str">
        <f t="shared" si="190"/>
        <v/>
      </c>
      <c r="AG31" s="46" t="str">
        <f t="shared" si="190"/>
        <v/>
      </c>
      <c r="AH31" s="46" t="str">
        <f t="shared" si="190"/>
        <v/>
      </c>
      <c r="AI31" s="46" t="str">
        <f t="shared" si="190"/>
        <v/>
      </c>
      <c r="AJ31" s="46" t="str">
        <f t="shared" si="190"/>
        <v/>
      </c>
      <c r="AK31" s="46" t="str">
        <f t="shared" si="190"/>
        <v/>
      </c>
      <c r="AL31" s="46" t="str">
        <f t="shared" si="190"/>
        <v/>
      </c>
      <c r="AM31" s="46" t="str">
        <f t="shared" si="190"/>
        <v/>
      </c>
      <c r="AN31" s="46" t="str">
        <f t="shared" si="190"/>
        <v/>
      </c>
      <c r="AO31" s="46" t="str">
        <f t="shared" si="190"/>
        <v/>
      </c>
      <c r="AP31" s="46" t="str">
        <f t="shared" si="190"/>
        <v/>
      </c>
      <c r="AQ31" s="46" t="str">
        <f t="shared" si="190"/>
        <v/>
      </c>
      <c r="AR31" s="46" t="str">
        <f t="shared" si="190"/>
        <v/>
      </c>
      <c r="AS31" s="46" t="str">
        <f t="shared" si="190"/>
        <v/>
      </c>
      <c r="AT31" s="46" t="str">
        <f t="shared" si="190"/>
        <v/>
      </c>
      <c r="AU31" s="46" t="str">
        <f t="shared" si="112"/>
        <v/>
      </c>
      <c r="AV31" s="46" t="str">
        <f t="shared" ref="AV31:DG31" si="191">IF(ISNONTEXT($Z31),AU31+$Z31,"")</f>
        <v/>
      </c>
      <c r="AW31" s="46" t="str">
        <f t="shared" si="191"/>
        <v/>
      </c>
      <c r="AX31" s="46" t="str">
        <f t="shared" si="191"/>
        <v/>
      </c>
      <c r="AY31" s="46" t="str">
        <f t="shared" si="191"/>
        <v/>
      </c>
      <c r="AZ31" s="46" t="str">
        <f t="shared" si="191"/>
        <v/>
      </c>
      <c r="BA31" s="46" t="str">
        <f t="shared" si="191"/>
        <v/>
      </c>
      <c r="BB31" s="46" t="str">
        <f t="shared" si="191"/>
        <v/>
      </c>
      <c r="BC31" s="46" t="str">
        <f t="shared" si="191"/>
        <v/>
      </c>
      <c r="BD31" s="46" t="str">
        <f t="shared" si="191"/>
        <v/>
      </c>
      <c r="BE31" s="46" t="str">
        <f t="shared" si="191"/>
        <v/>
      </c>
      <c r="BF31" s="46" t="str">
        <f t="shared" si="191"/>
        <v/>
      </c>
      <c r="BG31" s="46" t="str">
        <f t="shared" si="191"/>
        <v/>
      </c>
      <c r="BH31" s="46" t="str">
        <f t="shared" si="191"/>
        <v/>
      </c>
      <c r="BI31" s="46" t="str">
        <f t="shared" si="191"/>
        <v/>
      </c>
      <c r="BJ31" s="46" t="str">
        <f t="shared" si="191"/>
        <v/>
      </c>
      <c r="BK31" s="46" t="str">
        <f t="shared" si="191"/>
        <v/>
      </c>
      <c r="BL31" s="46" t="str">
        <f t="shared" si="191"/>
        <v/>
      </c>
      <c r="BM31" s="46" t="str">
        <f t="shared" si="191"/>
        <v/>
      </c>
      <c r="BN31" s="46" t="str">
        <f t="shared" si="191"/>
        <v/>
      </c>
      <c r="BO31" s="46" t="str">
        <f t="shared" si="191"/>
        <v/>
      </c>
      <c r="BP31" s="46" t="str">
        <f t="shared" si="191"/>
        <v/>
      </c>
      <c r="BQ31" s="46" t="str">
        <f t="shared" si="191"/>
        <v/>
      </c>
      <c r="BR31" s="46" t="str">
        <f t="shared" si="191"/>
        <v/>
      </c>
      <c r="BS31" s="46" t="str">
        <f t="shared" si="191"/>
        <v/>
      </c>
      <c r="BT31" s="46" t="str">
        <f t="shared" si="191"/>
        <v/>
      </c>
      <c r="BU31" s="46" t="str">
        <f t="shared" si="191"/>
        <v/>
      </c>
      <c r="BV31" s="46" t="str">
        <f t="shared" si="191"/>
        <v/>
      </c>
      <c r="BW31" s="46" t="str">
        <f t="shared" si="191"/>
        <v/>
      </c>
      <c r="BX31" s="46" t="str">
        <f t="shared" si="191"/>
        <v/>
      </c>
      <c r="BY31" s="46" t="str">
        <f t="shared" si="191"/>
        <v/>
      </c>
      <c r="BZ31" s="46" t="str">
        <f t="shared" si="191"/>
        <v/>
      </c>
      <c r="CA31" s="46" t="str">
        <f t="shared" si="191"/>
        <v/>
      </c>
      <c r="CB31" s="46" t="str">
        <f t="shared" si="191"/>
        <v/>
      </c>
      <c r="CC31" s="46" t="str">
        <f t="shared" si="191"/>
        <v/>
      </c>
      <c r="CD31" s="46" t="str">
        <f t="shared" si="191"/>
        <v/>
      </c>
      <c r="CE31" s="46" t="str">
        <f t="shared" si="191"/>
        <v/>
      </c>
      <c r="CF31" s="46" t="str">
        <f t="shared" si="191"/>
        <v/>
      </c>
      <c r="CG31" s="46" t="str">
        <f t="shared" si="191"/>
        <v/>
      </c>
      <c r="CH31" s="46" t="str">
        <f t="shared" si="191"/>
        <v/>
      </c>
      <c r="CI31" s="46" t="str">
        <f t="shared" si="191"/>
        <v/>
      </c>
      <c r="CJ31" s="46" t="str">
        <f t="shared" si="191"/>
        <v/>
      </c>
      <c r="CK31" s="46" t="str">
        <f t="shared" si="191"/>
        <v/>
      </c>
      <c r="CL31" s="46" t="str">
        <f t="shared" si="191"/>
        <v/>
      </c>
      <c r="CM31" s="46" t="str">
        <f t="shared" si="191"/>
        <v/>
      </c>
      <c r="CN31" s="46" t="str">
        <f t="shared" si="191"/>
        <v/>
      </c>
      <c r="CO31" s="46" t="str">
        <f t="shared" si="191"/>
        <v/>
      </c>
      <c r="CP31" s="46" t="str">
        <f t="shared" si="191"/>
        <v/>
      </c>
      <c r="CQ31" s="46" t="str">
        <f t="shared" si="191"/>
        <v/>
      </c>
      <c r="CR31" s="46" t="str">
        <f t="shared" si="191"/>
        <v/>
      </c>
      <c r="CS31" s="46" t="str">
        <f t="shared" si="191"/>
        <v/>
      </c>
      <c r="CT31" s="46" t="str">
        <f t="shared" si="191"/>
        <v/>
      </c>
      <c r="CU31" s="46" t="str">
        <f t="shared" si="191"/>
        <v/>
      </c>
      <c r="CV31" s="46" t="str">
        <f t="shared" si="191"/>
        <v/>
      </c>
      <c r="CW31" s="46" t="str">
        <f t="shared" si="191"/>
        <v/>
      </c>
      <c r="CX31" s="46" t="str">
        <f t="shared" si="191"/>
        <v/>
      </c>
      <c r="CY31" s="46" t="str">
        <f t="shared" si="191"/>
        <v/>
      </c>
      <c r="CZ31" s="46" t="str">
        <f t="shared" si="191"/>
        <v/>
      </c>
      <c r="DA31" s="46" t="str">
        <f t="shared" si="191"/>
        <v/>
      </c>
      <c r="DB31" s="46" t="str">
        <f t="shared" si="191"/>
        <v/>
      </c>
      <c r="DC31" s="46" t="str">
        <f t="shared" si="191"/>
        <v/>
      </c>
      <c r="DD31" s="46" t="str">
        <f t="shared" si="191"/>
        <v/>
      </c>
      <c r="DE31" s="46" t="str">
        <f t="shared" si="191"/>
        <v/>
      </c>
      <c r="DF31" s="46" t="str">
        <f t="shared" si="191"/>
        <v/>
      </c>
      <c r="DG31" s="46" t="str">
        <f t="shared" si="191"/>
        <v/>
      </c>
      <c r="DH31" s="46" t="str">
        <f t="shared" ref="DH31:DW31" si="192">IF(ISNONTEXT($Z31),DG31+$Z31,"")</f>
        <v/>
      </c>
      <c r="DI31" s="46" t="str">
        <f t="shared" si="192"/>
        <v/>
      </c>
      <c r="DJ31" s="46" t="str">
        <f t="shared" si="192"/>
        <v/>
      </c>
      <c r="DK31" s="46" t="str">
        <f t="shared" si="192"/>
        <v/>
      </c>
      <c r="DL31" s="46" t="str">
        <f t="shared" si="192"/>
        <v/>
      </c>
      <c r="DM31" s="46" t="str">
        <f t="shared" si="192"/>
        <v/>
      </c>
      <c r="DN31" s="46" t="str">
        <f t="shared" si="192"/>
        <v/>
      </c>
      <c r="DO31" s="46" t="str">
        <f t="shared" si="192"/>
        <v/>
      </c>
      <c r="DP31" s="46" t="str">
        <f t="shared" si="192"/>
        <v/>
      </c>
      <c r="DQ31" s="46" t="str">
        <f t="shared" si="192"/>
        <v/>
      </c>
      <c r="DR31" s="46" t="str">
        <f t="shared" si="192"/>
        <v/>
      </c>
      <c r="DS31" s="46" t="str">
        <f t="shared" si="192"/>
        <v/>
      </c>
      <c r="DT31" s="46" t="str">
        <f t="shared" si="192"/>
        <v/>
      </c>
      <c r="DU31" s="46" t="str">
        <f t="shared" si="192"/>
        <v/>
      </c>
      <c r="DV31" s="46" t="str">
        <f t="shared" si="192"/>
        <v/>
      </c>
      <c r="DW31" s="46" t="str">
        <f t="shared" si="192"/>
        <v/>
      </c>
      <c r="DX31" s="146" t="e">
        <f t="shared" si="6"/>
        <v>#N/A</v>
      </c>
      <c r="DY31" s="146" t="e">
        <f t="shared" si="7"/>
        <v>#N/A</v>
      </c>
      <c r="DZ31" s="146" t="e">
        <f t="shared" si="8"/>
        <v>#N/A</v>
      </c>
      <c r="EA31" s="146" t="e">
        <f t="shared" si="9"/>
        <v>#N/A</v>
      </c>
      <c r="EB31" s="146" t="e">
        <f t="shared" si="10"/>
        <v>#N/A</v>
      </c>
      <c r="EC31" s="146" t="e">
        <f t="shared" si="11"/>
        <v>#N/A</v>
      </c>
      <c r="ED31" s="146" t="e">
        <f t="shared" si="12"/>
        <v>#N/A</v>
      </c>
      <c r="EE31" s="146" t="e">
        <f t="shared" si="13"/>
        <v>#N/A</v>
      </c>
      <c r="EF31" s="146" t="e">
        <f t="shared" si="14"/>
        <v>#N/A</v>
      </c>
      <c r="EG31" s="146" t="e">
        <f t="shared" si="15"/>
        <v>#N/A</v>
      </c>
      <c r="EH31" s="146" t="e">
        <f t="shared" si="16"/>
        <v>#N/A</v>
      </c>
      <c r="EI31" s="146" t="e">
        <f t="shared" si="17"/>
        <v>#N/A</v>
      </c>
      <c r="EJ31" s="146" t="e">
        <f t="shared" si="18"/>
        <v>#N/A</v>
      </c>
      <c r="EK31" s="146" t="e">
        <f t="shared" si="19"/>
        <v>#N/A</v>
      </c>
      <c r="EL31" s="146" t="e">
        <f t="shared" si="20"/>
        <v>#N/A</v>
      </c>
      <c r="EM31" s="146" t="e">
        <f t="shared" si="21"/>
        <v>#N/A</v>
      </c>
      <c r="EN31" s="146" t="e">
        <f t="shared" si="22"/>
        <v>#N/A</v>
      </c>
      <c r="EO31" s="146" t="e">
        <f t="shared" si="23"/>
        <v>#N/A</v>
      </c>
      <c r="EP31" s="146" t="e">
        <f t="shared" si="24"/>
        <v>#N/A</v>
      </c>
      <c r="EQ31" s="146" t="e">
        <f t="shared" si="25"/>
        <v>#N/A</v>
      </c>
      <c r="ER31" s="146" t="e">
        <f t="shared" si="26"/>
        <v>#N/A</v>
      </c>
      <c r="ES31" s="146" t="e">
        <f t="shared" si="27"/>
        <v>#N/A</v>
      </c>
      <c r="ET31" s="146" t="e">
        <f t="shared" si="28"/>
        <v>#N/A</v>
      </c>
      <c r="EU31" s="146" t="e">
        <f t="shared" si="29"/>
        <v>#N/A</v>
      </c>
      <c r="EV31" s="146" t="e">
        <f t="shared" si="30"/>
        <v>#N/A</v>
      </c>
      <c r="EW31" s="146" t="e">
        <f t="shared" si="31"/>
        <v>#N/A</v>
      </c>
      <c r="EX31" s="146" t="e">
        <f t="shared" si="32"/>
        <v>#N/A</v>
      </c>
      <c r="EY31" s="146" t="e">
        <f t="shared" si="33"/>
        <v>#N/A</v>
      </c>
      <c r="EZ31" s="146" t="e">
        <f t="shared" si="34"/>
        <v>#N/A</v>
      </c>
      <c r="FA31" s="146" t="e">
        <f t="shared" si="35"/>
        <v>#N/A</v>
      </c>
      <c r="FB31" s="146" t="e">
        <f t="shared" si="36"/>
        <v>#N/A</v>
      </c>
      <c r="FC31" s="146" t="e">
        <f t="shared" si="37"/>
        <v>#N/A</v>
      </c>
      <c r="FD31" s="146" t="e">
        <f t="shared" si="38"/>
        <v>#N/A</v>
      </c>
      <c r="FE31" s="146" t="e">
        <f t="shared" si="39"/>
        <v>#N/A</v>
      </c>
      <c r="FF31" s="146" t="e">
        <f t="shared" si="40"/>
        <v>#N/A</v>
      </c>
      <c r="FG31" s="146" t="e">
        <f t="shared" si="41"/>
        <v>#N/A</v>
      </c>
      <c r="FH31" s="146" t="e">
        <f t="shared" si="42"/>
        <v>#N/A</v>
      </c>
      <c r="FI31" s="146" t="e">
        <f t="shared" si="43"/>
        <v>#N/A</v>
      </c>
      <c r="FJ31" s="146" t="e">
        <f t="shared" si="44"/>
        <v>#N/A</v>
      </c>
      <c r="FK31" s="146" t="e">
        <f t="shared" si="45"/>
        <v>#N/A</v>
      </c>
      <c r="FL31" s="146" t="e">
        <f t="shared" si="46"/>
        <v>#N/A</v>
      </c>
      <c r="FM31" s="146" t="e">
        <f t="shared" si="47"/>
        <v>#N/A</v>
      </c>
      <c r="FN31" s="146" t="e">
        <f t="shared" si="48"/>
        <v>#N/A</v>
      </c>
      <c r="FO31" s="146" t="e">
        <f t="shared" si="49"/>
        <v>#N/A</v>
      </c>
      <c r="FP31" s="146" t="e">
        <f t="shared" si="50"/>
        <v>#N/A</v>
      </c>
      <c r="FQ31" s="146" t="e">
        <f t="shared" si="51"/>
        <v>#N/A</v>
      </c>
      <c r="FR31" s="146" t="e">
        <f t="shared" si="52"/>
        <v>#N/A</v>
      </c>
      <c r="FS31" s="146" t="e">
        <f t="shared" si="53"/>
        <v>#N/A</v>
      </c>
      <c r="FT31" s="146" t="e">
        <f t="shared" si="54"/>
        <v>#N/A</v>
      </c>
      <c r="FU31" s="146" t="e">
        <f t="shared" si="55"/>
        <v>#N/A</v>
      </c>
      <c r="FV31" s="146" t="e">
        <f t="shared" si="56"/>
        <v>#N/A</v>
      </c>
      <c r="FW31" s="146" t="e">
        <f t="shared" si="57"/>
        <v>#N/A</v>
      </c>
      <c r="FX31" s="146" t="e">
        <f t="shared" si="58"/>
        <v>#N/A</v>
      </c>
      <c r="FY31" s="146" t="e">
        <f t="shared" si="59"/>
        <v>#N/A</v>
      </c>
      <c r="FZ31" s="146" t="e">
        <f t="shared" si="60"/>
        <v>#N/A</v>
      </c>
      <c r="GA31" s="146" t="e">
        <f t="shared" si="61"/>
        <v>#N/A</v>
      </c>
      <c r="GB31" s="146" t="e">
        <f t="shared" si="62"/>
        <v>#N/A</v>
      </c>
      <c r="GC31" s="146" t="e">
        <f t="shared" si="63"/>
        <v>#N/A</v>
      </c>
      <c r="GD31" s="146" t="e">
        <f t="shared" si="64"/>
        <v>#N/A</v>
      </c>
      <c r="GE31" s="146" t="e">
        <f t="shared" si="65"/>
        <v>#N/A</v>
      </c>
      <c r="GF31" s="146" t="e">
        <f t="shared" si="66"/>
        <v>#N/A</v>
      </c>
      <c r="GG31" s="146" t="e">
        <f t="shared" si="67"/>
        <v>#N/A</v>
      </c>
      <c r="GH31" s="146" t="e">
        <f t="shared" si="68"/>
        <v>#N/A</v>
      </c>
      <c r="GI31" s="146" t="e">
        <f t="shared" si="69"/>
        <v>#N/A</v>
      </c>
      <c r="GJ31" s="146" t="e">
        <f t="shared" si="70"/>
        <v>#N/A</v>
      </c>
      <c r="GK31" s="146" t="e">
        <f t="shared" si="71"/>
        <v>#N/A</v>
      </c>
      <c r="GL31" s="146" t="e">
        <f t="shared" si="72"/>
        <v>#N/A</v>
      </c>
      <c r="GM31" s="146" t="e">
        <f t="shared" si="73"/>
        <v>#N/A</v>
      </c>
      <c r="GN31" s="146" t="e">
        <f t="shared" si="74"/>
        <v>#N/A</v>
      </c>
      <c r="GO31" s="146" t="e">
        <f t="shared" si="75"/>
        <v>#N/A</v>
      </c>
      <c r="GP31" s="146" t="e">
        <f t="shared" si="76"/>
        <v>#N/A</v>
      </c>
      <c r="GQ31" s="146" t="e">
        <f t="shared" si="77"/>
        <v>#N/A</v>
      </c>
      <c r="GR31" s="146" t="e">
        <f t="shared" si="78"/>
        <v>#N/A</v>
      </c>
      <c r="GS31" s="146" t="e">
        <f t="shared" si="79"/>
        <v>#N/A</v>
      </c>
      <c r="GT31" s="146" t="e">
        <f t="shared" si="80"/>
        <v>#N/A</v>
      </c>
      <c r="GU31" s="146" t="e">
        <f t="shared" si="81"/>
        <v>#N/A</v>
      </c>
      <c r="GV31" s="146" t="e">
        <f t="shared" si="82"/>
        <v>#N/A</v>
      </c>
      <c r="GW31" s="146" t="e">
        <f t="shared" si="83"/>
        <v>#N/A</v>
      </c>
      <c r="GX31" s="146" t="e">
        <f t="shared" si="84"/>
        <v>#N/A</v>
      </c>
      <c r="GY31" s="146" t="e">
        <f t="shared" si="85"/>
        <v>#N/A</v>
      </c>
      <c r="GZ31" s="146" t="e">
        <f t="shared" si="86"/>
        <v>#N/A</v>
      </c>
      <c r="HA31" s="146" t="e">
        <f t="shared" si="87"/>
        <v>#N/A</v>
      </c>
      <c r="HB31" s="146" t="e">
        <f t="shared" si="88"/>
        <v>#N/A</v>
      </c>
      <c r="HC31" s="146" t="e">
        <f t="shared" si="89"/>
        <v>#N/A</v>
      </c>
      <c r="HD31" s="146" t="e">
        <f t="shared" si="90"/>
        <v>#N/A</v>
      </c>
      <c r="HE31" s="146" t="e">
        <f t="shared" si="91"/>
        <v>#N/A</v>
      </c>
      <c r="HF31" s="146" t="e">
        <f t="shared" si="92"/>
        <v>#N/A</v>
      </c>
      <c r="HG31" s="146" t="e">
        <f t="shared" si="93"/>
        <v>#N/A</v>
      </c>
      <c r="HH31" s="146" t="e">
        <f t="shared" si="94"/>
        <v>#N/A</v>
      </c>
      <c r="HI31" s="146" t="e">
        <f t="shared" si="95"/>
        <v>#N/A</v>
      </c>
      <c r="HJ31" s="146" t="e">
        <f t="shared" si="96"/>
        <v>#N/A</v>
      </c>
      <c r="HK31" s="146" t="e">
        <f t="shared" si="97"/>
        <v>#N/A</v>
      </c>
      <c r="HL31" s="146" t="e">
        <f t="shared" si="98"/>
        <v>#N/A</v>
      </c>
      <c r="HM31" s="146" t="e">
        <f t="shared" si="99"/>
        <v>#N/A</v>
      </c>
      <c r="HN31" s="146" t="e">
        <f t="shared" si="100"/>
        <v>#N/A</v>
      </c>
      <c r="HO31" s="146" t="e">
        <f t="shared" si="101"/>
        <v>#N/A</v>
      </c>
      <c r="HP31" s="146" t="e">
        <f t="shared" si="102"/>
        <v>#N/A</v>
      </c>
      <c r="HQ31" s="146" t="e">
        <f t="shared" si="103"/>
        <v>#N/A</v>
      </c>
      <c r="HR31" s="146" t="e">
        <f t="shared" si="104"/>
        <v>#N/A</v>
      </c>
      <c r="HS31" s="146" t="e">
        <f t="shared" si="105"/>
        <v>#N/A</v>
      </c>
      <c r="HT31" s="146" t="e">
        <f t="shared" si="106"/>
        <v>#N/A</v>
      </c>
    </row>
    <row r="32" spans="1:228" hidden="1" x14ac:dyDescent="0.45">
      <c r="A32" s="4">
        <v>29</v>
      </c>
      <c r="B32" s="95"/>
      <c r="C32" s="103"/>
      <c r="D32" s="108" t="str">
        <f t="shared" si="107"/>
        <v/>
      </c>
      <c r="E32" s="81"/>
      <c r="F32" s="108" t="str">
        <f t="shared" si="108"/>
        <v/>
      </c>
      <c r="G32" s="103"/>
      <c r="H32" s="96"/>
      <c r="I32" s="32" t="str">
        <f t="shared" si="0"/>
        <v/>
      </c>
      <c r="J32" s="32" t="str">
        <f t="shared" si="1"/>
        <v/>
      </c>
      <c r="K32" s="65" t="str">
        <f t="shared" si="109"/>
        <v/>
      </c>
      <c r="L32" s="21"/>
      <c r="M32" s="53"/>
      <c r="N32" s="237"/>
      <c r="O32" s="66" t="str">
        <f>IF(AND(D32&gt;0,E32&gt;0,F32&gt;0),IF(ISBLANK(N32),IF(ISBLANK(L32),"",(F32-D32)*VLOOKUP(L32,VLookups!$A$4:$B$13,2,FALSE)),N32),"")</f>
        <v/>
      </c>
      <c r="P32" s="67" t="str">
        <f t="shared" si="2"/>
        <v/>
      </c>
      <c r="Q32" s="81"/>
      <c r="R32" s="230" t="str">
        <f>IF(AND(Q32&gt;0,E32&gt;0,NOT(O32="")),ABS(VLOOKUP($Q$1,VLookups!$A$27:$B$28,2,FALSE)-_xlfn.NORM.DIST(Q32,K32,O32,TRUE)),"")</f>
        <v/>
      </c>
      <c r="S32" s="80" t="str">
        <f>IF(AND($D32&gt;0,$E32&gt;0,$F32&gt;0,NOT(ISBLANK($L32))),_xlfn.NORM.INV(ABS(VLOOKUP($Q$1,VLookups!$A$27:$B$28,2,FALSE)-S$3),$K32,$O32),"")</f>
        <v/>
      </c>
      <c r="T32" s="79" t="str">
        <f>IF(AND($D32&gt;0,$E32&gt;0,$F32&gt;0,NOT(ISBLANK($L32))),_xlfn.NORM.INV(ABS(VLOOKUP($Q$1,VLookups!$A$27:$B$28,2,FALSE)-T$3),$K32,$O32),"")</f>
        <v/>
      </c>
      <c r="U32" s="80" t="str">
        <f>IF(AND($D32&gt;0,$E32&gt;0,$F32&gt;0,NOT(ISBLANK($L32))),_xlfn.NORM.INV(ABS(VLOOKUP($Q$1,VLookups!$A$27:$B$28,2,FALSE)-U$3),$K32,$O32),"")</f>
        <v/>
      </c>
      <c r="V32" s="79" t="str">
        <f>IF(AND($D32&gt;0,$E32&gt;0,$F32&gt;0,NOT(ISBLANK($L32))),_xlfn.NORM.INV(ABS(VLOOKUP($Q$1,VLookups!$A$27:$B$28,2,FALSE)-V$3),$K32,$O32),"")</f>
        <v/>
      </c>
      <c r="W32" s="80" t="str">
        <f>IF(AND($D32&gt;0,$E32&gt;0,$F32&gt;0,NOT(ISBLANK($L32))),_xlfn.NORM.INV(ABS(VLOOKUP($Q$1,VLookups!$A$27:$B$28,2,FALSE)-W$3),$K32,$O32),"")</f>
        <v/>
      </c>
      <c r="X32" s="79" t="str">
        <f>IF(AND($D32&gt;0,$E32&gt;0,$F32&gt;0,NOT(ISBLANK($L32))),_xlfn.NORM.INV(ABS(VLOOKUP($Q$1,VLookups!$A$27:$B$28,2,FALSE)-X$3),$K32,$O32),"")</f>
        <v/>
      </c>
      <c r="Y32" s="5"/>
      <c r="Z32" s="145" t="str">
        <f t="shared" si="110"/>
        <v/>
      </c>
      <c r="AA32" s="46" t="str">
        <f t="shared" ref="AA32:AT32" si="193">IF(ISNONTEXT($Z32),AB32-$Z32,"")</f>
        <v/>
      </c>
      <c r="AB32" s="46" t="str">
        <f t="shared" si="193"/>
        <v/>
      </c>
      <c r="AC32" s="46" t="str">
        <f t="shared" si="193"/>
        <v/>
      </c>
      <c r="AD32" s="46" t="str">
        <f t="shared" si="193"/>
        <v/>
      </c>
      <c r="AE32" s="46" t="str">
        <f t="shared" si="193"/>
        <v/>
      </c>
      <c r="AF32" s="46" t="str">
        <f t="shared" si="193"/>
        <v/>
      </c>
      <c r="AG32" s="46" t="str">
        <f t="shared" si="193"/>
        <v/>
      </c>
      <c r="AH32" s="46" t="str">
        <f t="shared" si="193"/>
        <v/>
      </c>
      <c r="AI32" s="46" t="str">
        <f t="shared" si="193"/>
        <v/>
      </c>
      <c r="AJ32" s="46" t="str">
        <f t="shared" si="193"/>
        <v/>
      </c>
      <c r="AK32" s="46" t="str">
        <f t="shared" si="193"/>
        <v/>
      </c>
      <c r="AL32" s="46" t="str">
        <f t="shared" si="193"/>
        <v/>
      </c>
      <c r="AM32" s="46" t="str">
        <f t="shared" si="193"/>
        <v/>
      </c>
      <c r="AN32" s="46" t="str">
        <f t="shared" si="193"/>
        <v/>
      </c>
      <c r="AO32" s="46" t="str">
        <f t="shared" si="193"/>
        <v/>
      </c>
      <c r="AP32" s="46" t="str">
        <f t="shared" si="193"/>
        <v/>
      </c>
      <c r="AQ32" s="46" t="str">
        <f t="shared" si="193"/>
        <v/>
      </c>
      <c r="AR32" s="46" t="str">
        <f t="shared" si="193"/>
        <v/>
      </c>
      <c r="AS32" s="46" t="str">
        <f t="shared" si="193"/>
        <v/>
      </c>
      <c r="AT32" s="46" t="str">
        <f t="shared" si="193"/>
        <v/>
      </c>
      <c r="AU32" s="46" t="str">
        <f t="shared" si="112"/>
        <v/>
      </c>
      <c r="AV32" s="46" t="str">
        <f t="shared" ref="AV32:DG32" si="194">IF(ISNONTEXT($Z32),AU32+$Z32,"")</f>
        <v/>
      </c>
      <c r="AW32" s="46" t="str">
        <f t="shared" si="194"/>
        <v/>
      </c>
      <c r="AX32" s="46" t="str">
        <f t="shared" si="194"/>
        <v/>
      </c>
      <c r="AY32" s="46" t="str">
        <f t="shared" si="194"/>
        <v/>
      </c>
      <c r="AZ32" s="46" t="str">
        <f t="shared" si="194"/>
        <v/>
      </c>
      <c r="BA32" s="46" t="str">
        <f t="shared" si="194"/>
        <v/>
      </c>
      <c r="BB32" s="46" t="str">
        <f t="shared" si="194"/>
        <v/>
      </c>
      <c r="BC32" s="46" t="str">
        <f t="shared" si="194"/>
        <v/>
      </c>
      <c r="BD32" s="46" t="str">
        <f t="shared" si="194"/>
        <v/>
      </c>
      <c r="BE32" s="46" t="str">
        <f t="shared" si="194"/>
        <v/>
      </c>
      <c r="BF32" s="46" t="str">
        <f t="shared" si="194"/>
        <v/>
      </c>
      <c r="BG32" s="46" t="str">
        <f t="shared" si="194"/>
        <v/>
      </c>
      <c r="BH32" s="46" t="str">
        <f t="shared" si="194"/>
        <v/>
      </c>
      <c r="BI32" s="46" t="str">
        <f t="shared" si="194"/>
        <v/>
      </c>
      <c r="BJ32" s="46" t="str">
        <f t="shared" si="194"/>
        <v/>
      </c>
      <c r="BK32" s="46" t="str">
        <f t="shared" si="194"/>
        <v/>
      </c>
      <c r="BL32" s="46" t="str">
        <f t="shared" si="194"/>
        <v/>
      </c>
      <c r="BM32" s="46" t="str">
        <f t="shared" si="194"/>
        <v/>
      </c>
      <c r="BN32" s="46" t="str">
        <f t="shared" si="194"/>
        <v/>
      </c>
      <c r="BO32" s="46" t="str">
        <f t="shared" si="194"/>
        <v/>
      </c>
      <c r="BP32" s="46" t="str">
        <f t="shared" si="194"/>
        <v/>
      </c>
      <c r="BQ32" s="46" t="str">
        <f t="shared" si="194"/>
        <v/>
      </c>
      <c r="BR32" s="46" t="str">
        <f t="shared" si="194"/>
        <v/>
      </c>
      <c r="BS32" s="46" t="str">
        <f t="shared" si="194"/>
        <v/>
      </c>
      <c r="BT32" s="46" t="str">
        <f t="shared" si="194"/>
        <v/>
      </c>
      <c r="BU32" s="46" t="str">
        <f t="shared" si="194"/>
        <v/>
      </c>
      <c r="BV32" s="46" t="str">
        <f t="shared" si="194"/>
        <v/>
      </c>
      <c r="BW32" s="46" t="str">
        <f t="shared" si="194"/>
        <v/>
      </c>
      <c r="BX32" s="46" t="str">
        <f t="shared" si="194"/>
        <v/>
      </c>
      <c r="BY32" s="46" t="str">
        <f t="shared" si="194"/>
        <v/>
      </c>
      <c r="BZ32" s="46" t="str">
        <f t="shared" si="194"/>
        <v/>
      </c>
      <c r="CA32" s="46" t="str">
        <f t="shared" si="194"/>
        <v/>
      </c>
      <c r="CB32" s="46" t="str">
        <f t="shared" si="194"/>
        <v/>
      </c>
      <c r="CC32" s="46" t="str">
        <f t="shared" si="194"/>
        <v/>
      </c>
      <c r="CD32" s="46" t="str">
        <f t="shared" si="194"/>
        <v/>
      </c>
      <c r="CE32" s="46" t="str">
        <f t="shared" si="194"/>
        <v/>
      </c>
      <c r="CF32" s="46" t="str">
        <f t="shared" si="194"/>
        <v/>
      </c>
      <c r="CG32" s="46" t="str">
        <f t="shared" si="194"/>
        <v/>
      </c>
      <c r="CH32" s="46" t="str">
        <f t="shared" si="194"/>
        <v/>
      </c>
      <c r="CI32" s="46" t="str">
        <f t="shared" si="194"/>
        <v/>
      </c>
      <c r="CJ32" s="46" t="str">
        <f t="shared" si="194"/>
        <v/>
      </c>
      <c r="CK32" s="46" t="str">
        <f t="shared" si="194"/>
        <v/>
      </c>
      <c r="CL32" s="46" t="str">
        <f t="shared" si="194"/>
        <v/>
      </c>
      <c r="CM32" s="46" t="str">
        <f t="shared" si="194"/>
        <v/>
      </c>
      <c r="CN32" s="46" t="str">
        <f t="shared" si="194"/>
        <v/>
      </c>
      <c r="CO32" s="46" t="str">
        <f t="shared" si="194"/>
        <v/>
      </c>
      <c r="CP32" s="46" t="str">
        <f t="shared" si="194"/>
        <v/>
      </c>
      <c r="CQ32" s="46" t="str">
        <f t="shared" si="194"/>
        <v/>
      </c>
      <c r="CR32" s="46" t="str">
        <f t="shared" si="194"/>
        <v/>
      </c>
      <c r="CS32" s="46" t="str">
        <f t="shared" si="194"/>
        <v/>
      </c>
      <c r="CT32" s="46" t="str">
        <f t="shared" si="194"/>
        <v/>
      </c>
      <c r="CU32" s="46" t="str">
        <f t="shared" si="194"/>
        <v/>
      </c>
      <c r="CV32" s="46" t="str">
        <f t="shared" si="194"/>
        <v/>
      </c>
      <c r="CW32" s="46" t="str">
        <f t="shared" si="194"/>
        <v/>
      </c>
      <c r="CX32" s="46" t="str">
        <f t="shared" si="194"/>
        <v/>
      </c>
      <c r="CY32" s="46" t="str">
        <f t="shared" si="194"/>
        <v/>
      </c>
      <c r="CZ32" s="46" t="str">
        <f t="shared" si="194"/>
        <v/>
      </c>
      <c r="DA32" s="46" t="str">
        <f t="shared" si="194"/>
        <v/>
      </c>
      <c r="DB32" s="46" t="str">
        <f t="shared" si="194"/>
        <v/>
      </c>
      <c r="DC32" s="46" t="str">
        <f t="shared" si="194"/>
        <v/>
      </c>
      <c r="DD32" s="46" t="str">
        <f t="shared" si="194"/>
        <v/>
      </c>
      <c r="DE32" s="46" t="str">
        <f t="shared" si="194"/>
        <v/>
      </c>
      <c r="DF32" s="46" t="str">
        <f t="shared" si="194"/>
        <v/>
      </c>
      <c r="DG32" s="46" t="str">
        <f t="shared" si="194"/>
        <v/>
      </c>
      <c r="DH32" s="46" t="str">
        <f t="shared" ref="DH32:DW32" si="195">IF(ISNONTEXT($Z32),DG32+$Z32,"")</f>
        <v/>
      </c>
      <c r="DI32" s="46" t="str">
        <f t="shared" si="195"/>
        <v/>
      </c>
      <c r="DJ32" s="46" t="str">
        <f t="shared" si="195"/>
        <v/>
      </c>
      <c r="DK32" s="46" t="str">
        <f t="shared" si="195"/>
        <v/>
      </c>
      <c r="DL32" s="46" t="str">
        <f t="shared" si="195"/>
        <v/>
      </c>
      <c r="DM32" s="46" t="str">
        <f t="shared" si="195"/>
        <v/>
      </c>
      <c r="DN32" s="46" t="str">
        <f t="shared" si="195"/>
        <v/>
      </c>
      <c r="DO32" s="46" t="str">
        <f t="shared" si="195"/>
        <v/>
      </c>
      <c r="DP32" s="46" t="str">
        <f t="shared" si="195"/>
        <v/>
      </c>
      <c r="DQ32" s="46" t="str">
        <f t="shared" si="195"/>
        <v/>
      </c>
      <c r="DR32" s="46" t="str">
        <f t="shared" si="195"/>
        <v/>
      </c>
      <c r="DS32" s="46" t="str">
        <f t="shared" si="195"/>
        <v/>
      </c>
      <c r="DT32" s="46" t="str">
        <f t="shared" si="195"/>
        <v/>
      </c>
      <c r="DU32" s="46" t="str">
        <f t="shared" si="195"/>
        <v/>
      </c>
      <c r="DV32" s="46" t="str">
        <f t="shared" si="195"/>
        <v/>
      </c>
      <c r="DW32" s="46" t="str">
        <f t="shared" si="195"/>
        <v/>
      </c>
      <c r="DX32" s="146" t="e">
        <f t="shared" si="6"/>
        <v>#N/A</v>
      </c>
      <c r="DY32" s="146" t="e">
        <f t="shared" si="7"/>
        <v>#N/A</v>
      </c>
      <c r="DZ32" s="146" t="e">
        <f t="shared" si="8"/>
        <v>#N/A</v>
      </c>
      <c r="EA32" s="146" t="e">
        <f t="shared" si="9"/>
        <v>#N/A</v>
      </c>
      <c r="EB32" s="146" t="e">
        <f t="shared" si="10"/>
        <v>#N/A</v>
      </c>
      <c r="EC32" s="146" t="e">
        <f t="shared" si="11"/>
        <v>#N/A</v>
      </c>
      <c r="ED32" s="146" t="e">
        <f t="shared" si="12"/>
        <v>#N/A</v>
      </c>
      <c r="EE32" s="146" t="e">
        <f t="shared" si="13"/>
        <v>#N/A</v>
      </c>
      <c r="EF32" s="146" t="e">
        <f t="shared" si="14"/>
        <v>#N/A</v>
      </c>
      <c r="EG32" s="146" t="e">
        <f t="shared" si="15"/>
        <v>#N/A</v>
      </c>
      <c r="EH32" s="146" t="e">
        <f t="shared" si="16"/>
        <v>#N/A</v>
      </c>
      <c r="EI32" s="146" t="e">
        <f t="shared" si="17"/>
        <v>#N/A</v>
      </c>
      <c r="EJ32" s="146" t="e">
        <f t="shared" si="18"/>
        <v>#N/A</v>
      </c>
      <c r="EK32" s="146" t="e">
        <f t="shared" si="19"/>
        <v>#N/A</v>
      </c>
      <c r="EL32" s="146" t="e">
        <f t="shared" si="20"/>
        <v>#N/A</v>
      </c>
      <c r="EM32" s="146" t="e">
        <f t="shared" si="21"/>
        <v>#N/A</v>
      </c>
      <c r="EN32" s="146" t="e">
        <f t="shared" si="22"/>
        <v>#N/A</v>
      </c>
      <c r="EO32" s="146" t="e">
        <f t="shared" si="23"/>
        <v>#N/A</v>
      </c>
      <c r="EP32" s="146" t="e">
        <f t="shared" si="24"/>
        <v>#N/A</v>
      </c>
      <c r="EQ32" s="146" t="e">
        <f t="shared" si="25"/>
        <v>#N/A</v>
      </c>
      <c r="ER32" s="146" t="e">
        <f t="shared" si="26"/>
        <v>#N/A</v>
      </c>
      <c r="ES32" s="146" t="e">
        <f t="shared" si="27"/>
        <v>#N/A</v>
      </c>
      <c r="ET32" s="146" t="e">
        <f t="shared" si="28"/>
        <v>#N/A</v>
      </c>
      <c r="EU32" s="146" t="e">
        <f t="shared" si="29"/>
        <v>#N/A</v>
      </c>
      <c r="EV32" s="146" t="e">
        <f t="shared" si="30"/>
        <v>#N/A</v>
      </c>
      <c r="EW32" s="146" t="e">
        <f t="shared" si="31"/>
        <v>#N/A</v>
      </c>
      <c r="EX32" s="146" t="e">
        <f t="shared" si="32"/>
        <v>#N/A</v>
      </c>
      <c r="EY32" s="146" t="e">
        <f t="shared" si="33"/>
        <v>#N/A</v>
      </c>
      <c r="EZ32" s="146" t="e">
        <f t="shared" si="34"/>
        <v>#N/A</v>
      </c>
      <c r="FA32" s="146" t="e">
        <f t="shared" si="35"/>
        <v>#N/A</v>
      </c>
      <c r="FB32" s="146" t="e">
        <f t="shared" si="36"/>
        <v>#N/A</v>
      </c>
      <c r="FC32" s="146" t="e">
        <f t="shared" si="37"/>
        <v>#N/A</v>
      </c>
      <c r="FD32" s="146" t="e">
        <f t="shared" si="38"/>
        <v>#N/A</v>
      </c>
      <c r="FE32" s="146" t="e">
        <f t="shared" si="39"/>
        <v>#N/A</v>
      </c>
      <c r="FF32" s="146" t="e">
        <f t="shared" si="40"/>
        <v>#N/A</v>
      </c>
      <c r="FG32" s="146" t="e">
        <f t="shared" si="41"/>
        <v>#N/A</v>
      </c>
      <c r="FH32" s="146" t="e">
        <f t="shared" si="42"/>
        <v>#N/A</v>
      </c>
      <c r="FI32" s="146" t="e">
        <f t="shared" si="43"/>
        <v>#N/A</v>
      </c>
      <c r="FJ32" s="146" t="e">
        <f t="shared" si="44"/>
        <v>#N/A</v>
      </c>
      <c r="FK32" s="146" t="e">
        <f t="shared" si="45"/>
        <v>#N/A</v>
      </c>
      <c r="FL32" s="146" t="e">
        <f t="shared" si="46"/>
        <v>#N/A</v>
      </c>
      <c r="FM32" s="146" t="e">
        <f t="shared" si="47"/>
        <v>#N/A</v>
      </c>
      <c r="FN32" s="146" t="e">
        <f t="shared" si="48"/>
        <v>#N/A</v>
      </c>
      <c r="FO32" s="146" t="e">
        <f t="shared" si="49"/>
        <v>#N/A</v>
      </c>
      <c r="FP32" s="146" t="e">
        <f t="shared" si="50"/>
        <v>#N/A</v>
      </c>
      <c r="FQ32" s="146" t="e">
        <f t="shared" si="51"/>
        <v>#N/A</v>
      </c>
      <c r="FR32" s="146" t="e">
        <f t="shared" si="52"/>
        <v>#N/A</v>
      </c>
      <c r="FS32" s="146" t="e">
        <f t="shared" si="53"/>
        <v>#N/A</v>
      </c>
      <c r="FT32" s="146" t="e">
        <f t="shared" si="54"/>
        <v>#N/A</v>
      </c>
      <c r="FU32" s="146" t="e">
        <f t="shared" si="55"/>
        <v>#N/A</v>
      </c>
      <c r="FV32" s="146" t="e">
        <f t="shared" si="56"/>
        <v>#N/A</v>
      </c>
      <c r="FW32" s="146" t="e">
        <f t="shared" si="57"/>
        <v>#N/A</v>
      </c>
      <c r="FX32" s="146" t="e">
        <f t="shared" si="58"/>
        <v>#N/A</v>
      </c>
      <c r="FY32" s="146" t="e">
        <f t="shared" si="59"/>
        <v>#N/A</v>
      </c>
      <c r="FZ32" s="146" t="e">
        <f t="shared" si="60"/>
        <v>#N/A</v>
      </c>
      <c r="GA32" s="146" t="e">
        <f t="shared" si="61"/>
        <v>#N/A</v>
      </c>
      <c r="GB32" s="146" t="e">
        <f t="shared" si="62"/>
        <v>#N/A</v>
      </c>
      <c r="GC32" s="146" t="e">
        <f t="shared" si="63"/>
        <v>#N/A</v>
      </c>
      <c r="GD32" s="146" t="e">
        <f t="shared" si="64"/>
        <v>#N/A</v>
      </c>
      <c r="GE32" s="146" t="e">
        <f t="shared" si="65"/>
        <v>#N/A</v>
      </c>
      <c r="GF32" s="146" t="e">
        <f t="shared" si="66"/>
        <v>#N/A</v>
      </c>
      <c r="GG32" s="146" t="e">
        <f t="shared" si="67"/>
        <v>#N/A</v>
      </c>
      <c r="GH32" s="146" t="e">
        <f t="shared" si="68"/>
        <v>#N/A</v>
      </c>
      <c r="GI32" s="146" t="e">
        <f t="shared" si="69"/>
        <v>#N/A</v>
      </c>
      <c r="GJ32" s="146" t="e">
        <f t="shared" si="70"/>
        <v>#N/A</v>
      </c>
      <c r="GK32" s="146" t="e">
        <f t="shared" si="71"/>
        <v>#N/A</v>
      </c>
      <c r="GL32" s="146" t="e">
        <f t="shared" si="72"/>
        <v>#N/A</v>
      </c>
      <c r="GM32" s="146" t="e">
        <f t="shared" si="73"/>
        <v>#N/A</v>
      </c>
      <c r="GN32" s="146" t="e">
        <f t="shared" si="74"/>
        <v>#N/A</v>
      </c>
      <c r="GO32" s="146" t="e">
        <f t="shared" si="75"/>
        <v>#N/A</v>
      </c>
      <c r="GP32" s="146" t="e">
        <f t="shared" si="76"/>
        <v>#N/A</v>
      </c>
      <c r="GQ32" s="146" t="e">
        <f t="shared" si="77"/>
        <v>#N/A</v>
      </c>
      <c r="GR32" s="146" t="e">
        <f t="shared" si="78"/>
        <v>#N/A</v>
      </c>
      <c r="GS32" s="146" t="e">
        <f t="shared" si="79"/>
        <v>#N/A</v>
      </c>
      <c r="GT32" s="146" t="e">
        <f t="shared" si="80"/>
        <v>#N/A</v>
      </c>
      <c r="GU32" s="146" t="e">
        <f t="shared" si="81"/>
        <v>#N/A</v>
      </c>
      <c r="GV32" s="146" t="e">
        <f t="shared" si="82"/>
        <v>#N/A</v>
      </c>
      <c r="GW32" s="146" t="e">
        <f t="shared" si="83"/>
        <v>#N/A</v>
      </c>
      <c r="GX32" s="146" t="e">
        <f t="shared" si="84"/>
        <v>#N/A</v>
      </c>
      <c r="GY32" s="146" t="e">
        <f t="shared" si="85"/>
        <v>#N/A</v>
      </c>
      <c r="GZ32" s="146" t="e">
        <f t="shared" si="86"/>
        <v>#N/A</v>
      </c>
      <c r="HA32" s="146" t="e">
        <f t="shared" si="87"/>
        <v>#N/A</v>
      </c>
      <c r="HB32" s="146" t="e">
        <f t="shared" si="88"/>
        <v>#N/A</v>
      </c>
      <c r="HC32" s="146" t="e">
        <f t="shared" si="89"/>
        <v>#N/A</v>
      </c>
      <c r="HD32" s="146" t="e">
        <f t="shared" si="90"/>
        <v>#N/A</v>
      </c>
      <c r="HE32" s="146" t="e">
        <f t="shared" si="91"/>
        <v>#N/A</v>
      </c>
      <c r="HF32" s="146" t="e">
        <f t="shared" si="92"/>
        <v>#N/A</v>
      </c>
      <c r="HG32" s="146" t="e">
        <f t="shared" si="93"/>
        <v>#N/A</v>
      </c>
      <c r="HH32" s="146" t="e">
        <f t="shared" si="94"/>
        <v>#N/A</v>
      </c>
      <c r="HI32" s="146" t="e">
        <f t="shared" si="95"/>
        <v>#N/A</v>
      </c>
      <c r="HJ32" s="146" t="e">
        <f t="shared" si="96"/>
        <v>#N/A</v>
      </c>
      <c r="HK32" s="146" t="e">
        <f t="shared" si="97"/>
        <v>#N/A</v>
      </c>
      <c r="HL32" s="146" t="e">
        <f t="shared" si="98"/>
        <v>#N/A</v>
      </c>
      <c r="HM32" s="146" t="e">
        <f t="shared" si="99"/>
        <v>#N/A</v>
      </c>
      <c r="HN32" s="146" t="e">
        <f t="shared" si="100"/>
        <v>#N/A</v>
      </c>
      <c r="HO32" s="146" t="e">
        <f t="shared" si="101"/>
        <v>#N/A</v>
      </c>
      <c r="HP32" s="146" t="e">
        <f t="shared" si="102"/>
        <v>#N/A</v>
      </c>
      <c r="HQ32" s="146" t="e">
        <f t="shared" si="103"/>
        <v>#N/A</v>
      </c>
      <c r="HR32" s="146" t="e">
        <f t="shared" si="104"/>
        <v>#N/A</v>
      </c>
      <c r="HS32" s="146" t="e">
        <f t="shared" si="105"/>
        <v>#N/A</v>
      </c>
      <c r="HT32" s="146" t="e">
        <f t="shared" si="106"/>
        <v>#N/A</v>
      </c>
    </row>
    <row r="33" spans="1:228" hidden="1" x14ac:dyDescent="0.45">
      <c r="A33" s="4">
        <v>30</v>
      </c>
      <c r="B33" s="95"/>
      <c r="C33" s="103"/>
      <c r="D33" s="108" t="str">
        <f t="shared" si="107"/>
        <v/>
      </c>
      <c r="E33" s="81"/>
      <c r="F33" s="108" t="str">
        <f t="shared" si="108"/>
        <v/>
      </c>
      <c r="G33" s="103"/>
      <c r="H33" s="96"/>
      <c r="I33" s="32" t="str">
        <f t="shared" si="0"/>
        <v/>
      </c>
      <c r="J33" s="32" t="str">
        <f t="shared" si="1"/>
        <v/>
      </c>
      <c r="K33" s="65" t="str">
        <f t="shared" si="109"/>
        <v/>
      </c>
      <c r="L33" s="21"/>
      <c r="M33" s="53"/>
      <c r="N33" s="237"/>
      <c r="O33" s="66" t="str">
        <f>IF(AND(D33&gt;0,E33&gt;0,F33&gt;0),IF(ISBLANK(N33),IF(ISBLANK(L33),"",(F33-D33)*VLOOKUP(L33,VLookups!$A$4:$B$13,2,FALSE)),N33),"")</f>
        <v/>
      </c>
      <c r="P33" s="67" t="str">
        <f t="shared" si="2"/>
        <v/>
      </c>
      <c r="Q33" s="81"/>
      <c r="R33" s="230" t="str">
        <f>IF(AND(Q33&gt;0,E33&gt;0,NOT(O33="")),ABS(VLOOKUP($Q$1,VLookups!$A$27:$B$28,2,FALSE)-_xlfn.NORM.DIST(Q33,K33,O33,TRUE)),"")</f>
        <v/>
      </c>
      <c r="S33" s="80" t="str">
        <f>IF(AND($D33&gt;0,$E33&gt;0,$F33&gt;0,NOT(ISBLANK($L33))),_xlfn.NORM.INV(ABS(VLOOKUP($Q$1,VLookups!$A$27:$B$28,2,FALSE)-S$3),$K33,$O33),"")</f>
        <v/>
      </c>
      <c r="T33" s="79" t="str">
        <f>IF(AND($D33&gt;0,$E33&gt;0,$F33&gt;0,NOT(ISBLANK($L33))),_xlfn.NORM.INV(ABS(VLOOKUP($Q$1,VLookups!$A$27:$B$28,2,FALSE)-T$3),$K33,$O33),"")</f>
        <v/>
      </c>
      <c r="U33" s="80" t="str">
        <f>IF(AND($D33&gt;0,$E33&gt;0,$F33&gt;0,NOT(ISBLANK($L33))),_xlfn.NORM.INV(ABS(VLOOKUP($Q$1,VLookups!$A$27:$B$28,2,FALSE)-U$3),$K33,$O33),"")</f>
        <v/>
      </c>
      <c r="V33" s="79" t="str">
        <f>IF(AND($D33&gt;0,$E33&gt;0,$F33&gt;0,NOT(ISBLANK($L33))),_xlfn.NORM.INV(ABS(VLOOKUP($Q$1,VLookups!$A$27:$B$28,2,FALSE)-V$3),$K33,$O33),"")</f>
        <v/>
      </c>
      <c r="W33" s="80" t="str">
        <f>IF(AND($D33&gt;0,$E33&gt;0,$F33&gt;0,NOT(ISBLANK($L33))),_xlfn.NORM.INV(ABS(VLOOKUP($Q$1,VLookups!$A$27:$B$28,2,FALSE)-W$3),$K33,$O33),"")</f>
        <v/>
      </c>
      <c r="X33" s="79" t="str">
        <f>IF(AND($D33&gt;0,$E33&gt;0,$F33&gt;0,NOT(ISBLANK($L33))),_xlfn.NORM.INV(ABS(VLOOKUP($Q$1,VLookups!$A$27:$B$28,2,FALSE)-X$3),$K33,$O33),"")</f>
        <v/>
      </c>
      <c r="Y33" s="5"/>
      <c r="Z33" s="145" t="str">
        <f t="shared" si="110"/>
        <v/>
      </c>
      <c r="AA33" s="46" t="str">
        <f t="shared" ref="AA33:AT33" si="196">IF(ISNONTEXT($Z33),AB33-$Z33,"")</f>
        <v/>
      </c>
      <c r="AB33" s="46" t="str">
        <f t="shared" si="196"/>
        <v/>
      </c>
      <c r="AC33" s="46" t="str">
        <f t="shared" si="196"/>
        <v/>
      </c>
      <c r="AD33" s="46" t="str">
        <f t="shared" si="196"/>
        <v/>
      </c>
      <c r="AE33" s="46" t="str">
        <f t="shared" si="196"/>
        <v/>
      </c>
      <c r="AF33" s="46" t="str">
        <f t="shared" si="196"/>
        <v/>
      </c>
      <c r="AG33" s="46" t="str">
        <f t="shared" si="196"/>
        <v/>
      </c>
      <c r="AH33" s="46" t="str">
        <f t="shared" si="196"/>
        <v/>
      </c>
      <c r="AI33" s="46" t="str">
        <f t="shared" si="196"/>
        <v/>
      </c>
      <c r="AJ33" s="46" t="str">
        <f t="shared" si="196"/>
        <v/>
      </c>
      <c r="AK33" s="46" t="str">
        <f t="shared" si="196"/>
        <v/>
      </c>
      <c r="AL33" s="46" t="str">
        <f t="shared" si="196"/>
        <v/>
      </c>
      <c r="AM33" s="46" t="str">
        <f t="shared" si="196"/>
        <v/>
      </c>
      <c r="AN33" s="46" t="str">
        <f t="shared" si="196"/>
        <v/>
      </c>
      <c r="AO33" s="46" t="str">
        <f t="shared" si="196"/>
        <v/>
      </c>
      <c r="AP33" s="46" t="str">
        <f t="shared" si="196"/>
        <v/>
      </c>
      <c r="AQ33" s="46" t="str">
        <f t="shared" si="196"/>
        <v/>
      </c>
      <c r="AR33" s="46" t="str">
        <f t="shared" si="196"/>
        <v/>
      </c>
      <c r="AS33" s="46" t="str">
        <f t="shared" si="196"/>
        <v/>
      </c>
      <c r="AT33" s="46" t="str">
        <f t="shared" si="196"/>
        <v/>
      </c>
      <c r="AU33" s="46" t="str">
        <f t="shared" si="112"/>
        <v/>
      </c>
      <c r="AV33" s="46" t="str">
        <f t="shared" ref="AV33:DG33" si="197">IF(ISNONTEXT($Z33),AU33+$Z33,"")</f>
        <v/>
      </c>
      <c r="AW33" s="46" t="str">
        <f t="shared" si="197"/>
        <v/>
      </c>
      <c r="AX33" s="46" t="str">
        <f t="shared" si="197"/>
        <v/>
      </c>
      <c r="AY33" s="46" t="str">
        <f t="shared" si="197"/>
        <v/>
      </c>
      <c r="AZ33" s="46" t="str">
        <f t="shared" si="197"/>
        <v/>
      </c>
      <c r="BA33" s="46" t="str">
        <f t="shared" si="197"/>
        <v/>
      </c>
      <c r="BB33" s="46" t="str">
        <f t="shared" si="197"/>
        <v/>
      </c>
      <c r="BC33" s="46" t="str">
        <f t="shared" si="197"/>
        <v/>
      </c>
      <c r="BD33" s="46" t="str">
        <f t="shared" si="197"/>
        <v/>
      </c>
      <c r="BE33" s="46" t="str">
        <f t="shared" si="197"/>
        <v/>
      </c>
      <c r="BF33" s="46" t="str">
        <f t="shared" si="197"/>
        <v/>
      </c>
      <c r="BG33" s="46" t="str">
        <f t="shared" si="197"/>
        <v/>
      </c>
      <c r="BH33" s="46" t="str">
        <f t="shared" si="197"/>
        <v/>
      </c>
      <c r="BI33" s="46" t="str">
        <f t="shared" si="197"/>
        <v/>
      </c>
      <c r="BJ33" s="46" t="str">
        <f t="shared" si="197"/>
        <v/>
      </c>
      <c r="BK33" s="46" t="str">
        <f t="shared" si="197"/>
        <v/>
      </c>
      <c r="BL33" s="46" t="str">
        <f t="shared" si="197"/>
        <v/>
      </c>
      <c r="BM33" s="46" t="str">
        <f t="shared" si="197"/>
        <v/>
      </c>
      <c r="BN33" s="46" t="str">
        <f t="shared" si="197"/>
        <v/>
      </c>
      <c r="BO33" s="46" t="str">
        <f t="shared" si="197"/>
        <v/>
      </c>
      <c r="BP33" s="46" t="str">
        <f t="shared" si="197"/>
        <v/>
      </c>
      <c r="BQ33" s="46" t="str">
        <f t="shared" si="197"/>
        <v/>
      </c>
      <c r="BR33" s="46" t="str">
        <f t="shared" si="197"/>
        <v/>
      </c>
      <c r="BS33" s="46" t="str">
        <f t="shared" si="197"/>
        <v/>
      </c>
      <c r="BT33" s="46" t="str">
        <f t="shared" si="197"/>
        <v/>
      </c>
      <c r="BU33" s="46" t="str">
        <f t="shared" si="197"/>
        <v/>
      </c>
      <c r="BV33" s="46" t="str">
        <f t="shared" si="197"/>
        <v/>
      </c>
      <c r="BW33" s="46" t="str">
        <f t="shared" si="197"/>
        <v/>
      </c>
      <c r="BX33" s="46" t="str">
        <f t="shared" si="197"/>
        <v/>
      </c>
      <c r="BY33" s="46" t="str">
        <f t="shared" si="197"/>
        <v/>
      </c>
      <c r="BZ33" s="46" t="str">
        <f t="shared" si="197"/>
        <v/>
      </c>
      <c r="CA33" s="46" t="str">
        <f t="shared" si="197"/>
        <v/>
      </c>
      <c r="CB33" s="46" t="str">
        <f t="shared" si="197"/>
        <v/>
      </c>
      <c r="CC33" s="46" t="str">
        <f t="shared" si="197"/>
        <v/>
      </c>
      <c r="CD33" s="46" t="str">
        <f t="shared" si="197"/>
        <v/>
      </c>
      <c r="CE33" s="46" t="str">
        <f t="shared" si="197"/>
        <v/>
      </c>
      <c r="CF33" s="46" t="str">
        <f t="shared" si="197"/>
        <v/>
      </c>
      <c r="CG33" s="46" t="str">
        <f t="shared" si="197"/>
        <v/>
      </c>
      <c r="CH33" s="46" t="str">
        <f t="shared" si="197"/>
        <v/>
      </c>
      <c r="CI33" s="46" t="str">
        <f t="shared" si="197"/>
        <v/>
      </c>
      <c r="CJ33" s="46" t="str">
        <f t="shared" si="197"/>
        <v/>
      </c>
      <c r="CK33" s="46" t="str">
        <f t="shared" si="197"/>
        <v/>
      </c>
      <c r="CL33" s="46" t="str">
        <f t="shared" si="197"/>
        <v/>
      </c>
      <c r="CM33" s="46" t="str">
        <f t="shared" si="197"/>
        <v/>
      </c>
      <c r="CN33" s="46" t="str">
        <f t="shared" si="197"/>
        <v/>
      </c>
      <c r="CO33" s="46" t="str">
        <f t="shared" si="197"/>
        <v/>
      </c>
      <c r="CP33" s="46" t="str">
        <f t="shared" si="197"/>
        <v/>
      </c>
      <c r="CQ33" s="46" t="str">
        <f t="shared" si="197"/>
        <v/>
      </c>
      <c r="CR33" s="46" t="str">
        <f t="shared" si="197"/>
        <v/>
      </c>
      <c r="CS33" s="46" t="str">
        <f t="shared" si="197"/>
        <v/>
      </c>
      <c r="CT33" s="46" t="str">
        <f t="shared" si="197"/>
        <v/>
      </c>
      <c r="CU33" s="46" t="str">
        <f t="shared" si="197"/>
        <v/>
      </c>
      <c r="CV33" s="46" t="str">
        <f t="shared" si="197"/>
        <v/>
      </c>
      <c r="CW33" s="46" t="str">
        <f t="shared" si="197"/>
        <v/>
      </c>
      <c r="CX33" s="46" t="str">
        <f t="shared" si="197"/>
        <v/>
      </c>
      <c r="CY33" s="46" t="str">
        <f t="shared" si="197"/>
        <v/>
      </c>
      <c r="CZ33" s="46" t="str">
        <f t="shared" si="197"/>
        <v/>
      </c>
      <c r="DA33" s="46" t="str">
        <f t="shared" si="197"/>
        <v/>
      </c>
      <c r="DB33" s="46" t="str">
        <f t="shared" si="197"/>
        <v/>
      </c>
      <c r="DC33" s="46" t="str">
        <f t="shared" si="197"/>
        <v/>
      </c>
      <c r="DD33" s="46" t="str">
        <f t="shared" si="197"/>
        <v/>
      </c>
      <c r="DE33" s="46" t="str">
        <f t="shared" si="197"/>
        <v/>
      </c>
      <c r="DF33" s="46" t="str">
        <f t="shared" si="197"/>
        <v/>
      </c>
      <c r="DG33" s="46" t="str">
        <f t="shared" si="197"/>
        <v/>
      </c>
      <c r="DH33" s="46" t="str">
        <f t="shared" ref="DH33:DW33" si="198">IF(ISNONTEXT($Z33),DG33+$Z33,"")</f>
        <v/>
      </c>
      <c r="DI33" s="46" t="str">
        <f t="shared" si="198"/>
        <v/>
      </c>
      <c r="DJ33" s="46" t="str">
        <f t="shared" si="198"/>
        <v/>
      </c>
      <c r="DK33" s="46" t="str">
        <f t="shared" si="198"/>
        <v/>
      </c>
      <c r="DL33" s="46" t="str">
        <f t="shared" si="198"/>
        <v/>
      </c>
      <c r="DM33" s="46" t="str">
        <f t="shared" si="198"/>
        <v/>
      </c>
      <c r="DN33" s="46" t="str">
        <f t="shared" si="198"/>
        <v/>
      </c>
      <c r="DO33" s="46" t="str">
        <f t="shared" si="198"/>
        <v/>
      </c>
      <c r="DP33" s="46" t="str">
        <f t="shared" si="198"/>
        <v/>
      </c>
      <c r="DQ33" s="46" t="str">
        <f t="shared" si="198"/>
        <v/>
      </c>
      <c r="DR33" s="46" t="str">
        <f t="shared" si="198"/>
        <v/>
      </c>
      <c r="DS33" s="46" t="str">
        <f t="shared" si="198"/>
        <v/>
      </c>
      <c r="DT33" s="46" t="str">
        <f t="shared" si="198"/>
        <v/>
      </c>
      <c r="DU33" s="46" t="str">
        <f t="shared" si="198"/>
        <v/>
      </c>
      <c r="DV33" s="46" t="str">
        <f t="shared" si="198"/>
        <v/>
      </c>
      <c r="DW33" s="46" t="str">
        <f t="shared" si="198"/>
        <v/>
      </c>
      <c r="DX33" s="146" t="e">
        <f t="shared" si="6"/>
        <v>#N/A</v>
      </c>
      <c r="DY33" s="146" t="e">
        <f t="shared" si="7"/>
        <v>#N/A</v>
      </c>
      <c r="DZ33" s="146" t="e">
        <f t="shared" si="8"/>
        <v>#N/A</v>
      </c>
      <c r="EA33" s="146" t="e">
        <f t="shared" si="9"/>
        <v>#N/A</v>
      </c>
      <c r="EB33" s="146" t="e">
        <f t="shared" si="10"/>
        <v>#N/A</v>
      </c>
      <c r="EC33" s="146" t="e">
        <f t="shared" si="11"/>
        <v>#N/A</v>
      </c>
      <c r="ED33" s="146" t="e">
        <f t="shared" si="12"/>
        <v>#N/A</v>
      </c>
      <c r="EE33" s="146" t="e">
        <f t="shared" si="13"/>
        <v>#N/A</v>
      </c>
      <c r="EF33" s="146" t="e">
        <f t="shared" si="14"/>
        <v>#N/A</v>
      </c>
      <c r="EG33" s="146" t="e">
        <f t="shared" si="15"/>
        <v>#N/A</v>
      </c>
      <c r="EH33" s="146" t="e">
        <f t="shared" si="16"/>
        <v>#N/A</v>
      </c>
      <c r="EI33" s="146" t="e">
        <f t="shared" si="17"/>
        <v>#N/A</v>
      </c>
      <c r="EJ33" s="146" t="e">
        <f t="shared" si="18"/>
        <v>#N/A</v>
      </c>
      <c r="EK33" s="146" t="e">
        <f t="shared" si="19"/>
        <v>#N/A</v>
      </c>
      <c r="EL33" s="146" t="e">
        <f t="shared" si="20"/>
        <v>#N/A</v>
      </c>
      <c r="EM33" s="146" t="e">
        <f t="shared" si="21"/>
        <v>#N/A</v>
      </c>
      <c r="EN33" s="146" t="e">
        <f t="shared" si="22"/>
        <v>#N/A</v>
      </c>
      <c r="EO33" s="146" t="e">
        <f t="shared" si="23"/>
        <v>#N/A</v>
      </c>
      <c r="EP33" s="146" t="e">
        <f t="shared" si="24"/>
        <v>#N/A</v>
      </c>
      <c r="EQ33" s="146" t="e">
        <f t="shared" si="25"/>
        <v>#N/A</v>
      </c>
      <c r="ER33" s="146" t="e">
        <f t="shared" si="26"/>
        <v>#N/A</v>
      </c>
      <c r="ES33" s="146" t="e">
        <f t="shared" si="27"/>
        <v>#N/A</v>
      </c>
      <c r="ET33" s="146" t="e">
        <f t="shared" si="28"/>
        <v>#N/A</v>
      </c>
      <c r="EU33" s="146" t="e">
        <f t="shared" si="29"/>
        <v>#N/A</v>
      </c>
      <c r="EV33" s="146" t="e">
        <f t="shared" si="30"/>
        <v>#N/A</v>
      </c>
      <c r="EW33" s="146" t="e">
        <f t="shared" si="31"/>
        <v>#N/A</v>
      </c>
      <c r="EX33" s="146" t="e">
        <f t="shared" si="32"/>
        <v>#N/A</v>
      </c>
      <c r="EY33" s="146" t="e">
        <f t="shared" si="33"/>
        <v>#N/A</v>
      </c>
      <c r="EZ33" s="146" t="e">
        <f t="shared" si="34"/>
        <v>#N/A</v>
      </c>
      <c r="FA33" s="146" t="e">
        <f t="shared" si="35"/>
        <v>#N/A</v>
      </c>
      <c r="FB33" s="146" t="e">
        <f t="shared" si="36"/>
        <v>#N/A</v>
      </c>
      <c r="FC33" s="146" t="e">
        <f t="shared" si="37"/>
        <v>#N/A</v>
      </c>
      <c r="FD33" s="146" t="e">
        <f t="shared" si="38"/>
        <v>#N/A</v>
      </c>
      <c r="FE33" s="146" t="e">
        <f t="shared" si="39"/>
        <v>#N/A</v>
      </c>
      <c r="FF33" s="146" t="e">
        <f t="shared" si="40"/>
        <v>#N/A</v>
      </c>
      <c r="FG33" s="146" t="e">
        <f t="shared" si="41"/>
        <v>#N/A</v>
      </c>
      <c r="FH33" s="146" t="e">
        <f t="shared" si="42"/>
        <v>#N/A</v>
      </c>
      <c r="FI33" s="146" t="e">
        <f t="shared" si="43"/>
        <v>#N/A</v>
      </c>
      <c r="FJ33" s="146" t="e">
        <f t="shared" si="44"/>
        <v>#N/A</v>
      </c>
      <c r="FK33" s="146" t="e">
        <f t="shared" si="45"/>
        <v>#N/A</v>
      </c>
      <c r="FL33" s="146" t="e">
        <f t="shared" si="46"/>
        <v>#N/A</v>
      </c>
      <c r="FM33" s="146" t="e">
        <f t="shared" si="47"/>
        <v>#N/A</v>
      </c>
      <c r="FN33" s="146" t="e">
        <f t="shared" si="48"/>
        <v>#N/A</v>
      </c>
      <c r="FO33" s="146" t="e">
        <f t="shared" si="49"/>
        <v>#N/A</v>
      </c>
      <c r="FP33" s="146" t="e">
        <f t="shared" si="50"/>
        <v>#N/A</v>
      </c>
      <c r="FQ33" s="146" t="e">
        <f t="shared" si="51"/>
        <v>#N/A</v>
      </c>
      <c r="FR33" s="146" t="e">
        <f t="shared" si="52"/>
        <v>#N/A</v>
      </c>
      <c r="FS33" s="146" t="e">
        <f t="shared" si="53"/>
        <v>#N/A</v>
      </c>
      <c r="FT33" s="146" t="e">
        <f t="shared" si="54"/>
        <v>#N/A</v>
      </c>
      <c r="FU33" s="146" t="e">
        <f t="shared" si="55"/>
        <v>#N/A</v>
      </c>
      <c r="FV33" s="146" t="e">
        <f t="shared" si="56"/>
        <v>#N/A</v>
      </c>
      <c r="FW33" s="146" t="e">
        <f t="shared" si="57"/>
        <v>#N/A</v>
      </c>
      <c r="FX33" s="146" t="e">
        <f t="shared" si="58"/>
        <v>#N/A</v>
      </c>
      <c r="FY33" s="146" t="e">
        <f t="shared" si="59"/>
        <v>#N/A</v>
      </c>
      <c r="FZ33" s="146" t="e">
        <f t="shared" si="60"/>
        <v>#N/A</v>
      </c>
      <c r="GA33" s="146" t="e">
        <f t="shared" si="61"/>
        <v>#N/A</v>
      </c>
      <c r="GB33" s="146" t="e">
        <f t="shared" si="62"/>
        <v>#N/A</v>
      </c>
      <c r="GC33" s="146" t="e">
        <f t="shared" si="63"/>
        <v>#N/A</v>
      </c>
      <c r="GD33" s="146" t="e">
        <f t="shared" si="64"/>
        <v>#N/A</v>
      </c>
      <c r="GE33" s="146" t="e">
        <f t="shared" si="65"/>
        <v>#N/A</v>
      </c>
      <c r="GF33" s="146" t="e">
        <f t="shared" si="66"/>
        <v>#N/A</v>
      </c>
      <c r="GG33" s="146" t="e">
        <f t="shared" si="67"/>
        <v>#N/A</v>
      </c>
      <c r="GH33" s="146" t="e">
        <f t="shared" si="68"/>
        <v>#N/A</v>
      </c>
      <c r="GI33" s="146" t="e">
        <f t="shared" si="69"/>
        <v>#N/A</v>
      </c>
      <c r="GJ33" s="146" t="e">
        <f t="shared" si="70"/>
        <v>#N/A</v>
      </c>
      <c r="GK33" s="146" t="e">
        <f t="shared" si="71"/>
        <v>#N/A</v>
      </c>
      <c r="GL33" s="146" t="e">
        <f t="shared" si="72"/>
        <v>#N/A</v>
      </c>
      <c r="GM33" s="146" t="e">
        <f t="shared" si="73"/>
        <v>#N/A</v>
      </c>
      <c r="GN33" s="146" t="e">
        <f t="shared" si="74"/>
        <v>#N/A</v>
      </c>
      <c r="GO33" s="146" t="e">
        <f t="shared" si="75"/>
        <v>#N/A</v>
      </c>
      <c r="GP33" s="146" t="e">
        <f t="shared" si="76"/>
        <v>#N/A</v>
      </c>
      <c r="GQ33" s="146" t="e">
        <f t="shared" si="77"/>
        <v>#N/A</v>
      </c>
      <c r="GR33" s="146" t="e">
        <f t="shared" si="78"/>
        <v>#N/A</v>
      </c>
      <c r="GS33" s="146" t="e">
        <f t="shared" si="79"/>
        <v>#N/A</v>
      </c>
      <c r="GT33" s="146" t="e">
        <f t="shared" si="80"/>
        <v>#N/A</v>
      </c>
      <c r="GU33" s="146" t="e">
        <f t="shared" si="81"/>
        <v>#N/A</v>
      </c>
      <c r="GV33" s="146" t="e">
        <f t="shared" si="82"/>
        <v>#N/A</v>
      </c>
      <c r="GW33" s="146" t="e">
        <f t="shared" si="83"/>
        <v>#N/A</v>
      </c>
      <c r="GX33" s="146" t="e">
        <f t="shared" si="84"/>
        <v>#N/A</v>
      </c>
      <c r="GY33" s="146" t="e">
        <f t="shared" si="85"/>
        <v>#N/A</v>
      </c>
      <c r="GZ33" s="146" t="e">
        <f t="shared" si="86"/>
        <v>#N/A</v>
      </c>
      <c r="HA33" s="146" t="e">
        <f t="shared" si="87"/>
        <v>#N/A</v>
      </c>
      <c r="HB33" s="146" t="e">
        <f t="shared" si="88"/>
        <v>#N/A</v>
      </c>
      <c r="HC33" s="146" t="e">
        <f t="shared" si="89"/>
        <v>#N/A</v>
      </c>
      <c r="HD33" s="146" t="e">
        <f t="shared" si="90"/>
        <v>#N/A</v>
      </c>
      <c r="HE33" s="146" t="e">
        <f t="shared" si="91"/>
        <v>#N/A</v>
      </c>
      <c r="HF33" s="146" t="e">
        <f t="shared" si="92"/>
        <v>#N/A</v>
      </c>
      <c r="HG33" s="146" t="e">
        <f t="shared" si="93"/>
        <v>#N/A</v>
      </c>
      <c r="HH33" s="146" t="e">
        <f t="shared" si="94"/>
        <v>#N/A</v>
      </c>
      <c r="HI33" s="146" t="e">
        <f t="shared" si="95"/>
        <v>#N/A</v>
      </c>
      <c r="HJ33" s="146" t="e">
        <f t="shared" si="96"/>
        <v>#N/A</v>
      </c>
      <c r="HK33" s="146" t="e">
        <f t="shared" si="97"/>
        <v>#N/A</v>
      </c>
      <c r="HL33" s="146" t="e">
        <f t="shared" si="98"/>
        <v>#N/A</v>
      </c>
      <c r="HM33" s="146" t="e">
        <f t="shared" si="99"/>
        <v>#N/A</v>
      </c>
      <c r="HN33" s="146" t="e">
        <f t="shared" si="100"/>
        <v>#N/A</v>
      </c>
      <c r="HO33" s="146" t="e">
        <f t="shared" si="101"/>
        <v>#N/A</v>
      </c>
      <c r="HP33" s="146" t="e">
        <f t="shared" si="102"/>
        <v>#N/A</v>
      </c>
      <c r="HQ33" s="146" t="e">
        <f t="shared" si="103"/>
        <v>#N/A</v>
      </c>
      <c r="HR33" s="146" t="e">
        <f t="shared" si="104"/>
        <v>#N/A</v>
      </c>
      <c r="HS33" s="146" t="e">
        <f t="shared" si="105"/>
        <v>#N/A</v>
      </c>
      <c r="HT33" s="146" t="e">
        <f t="shared" si="106"/>
        <v>#N/A</v>
      </c>
    </row>
    <row r="34" spans="1:228" hidden="1" x14ac:dyDescent="0.45">
      <c r="A34" s="4">
        <v>31</v>
      </c>
      <c r="B34" s="95"/>
      <c r="C34" s="103"/>
      <c r="D34" s="108" t="str">
        <f t="shared" si="107"/>
        <v/>
      </c>
      <c r="E34" s="81"/>
      <c r="F34" s="108" t="str">
        <f t="shared" si="108"/>
        <v/>
      </c>
      <c r="G34" s="103"/>
      <c r="H34" s="96"/>
      <c r="I34" s="32" t="str">
        <f t="shared" si="0"/>
        <v/>
      </c>
      <c r="J34" s="32" t="str">
        <f t="shared" si="1"/>
        <v/>
      </c>
      <c r="K34" s="65" t="str">
        <f t="shared" si="109"/>
        <v/>
      </c>
      <c r="L34" s="21"/>
      <c r="M34" s="53"/>
      <c r="N34" s="237"/>
      <c r="O34" s="66" t="str">
        <f>IF(AND(D34&gt;0,E34&gt;0,F34&gt;0),IF(ISBLANK(N34),IF(ISBLANK(L34),"",(F34-D34)*VLOOKUP(L34,VLookups!$A$4:$B$13,2,FALSE)),N34),"")</f>
        <v/>
      </c>
      <c r="P34" s="67" t="str">
        <f t="shared" si="2"/>
        <v/>
      </c>
      <c r="Q34" s="81"/>
      <c r="R34" s="230" t="str">
        <f>IF(AND(Q34&gt;0,E34&gt;0,NOT(O34="")),ABS(VLOOKUP($Q$1,VLookups!$A$27:$B$28,2,FALSE)-_xlfn.NORM.DIST(Q34,K34,O34,TRUE)),"")</f>
        <v/>
      </c>
      <c r="S34" s="80" t="str">
        <f>IF(AND($D34&gt;0,$E34&gt;0,$F34&gt;0,NOT(ISBLANK($L34))),_xlfn.NORM.INV(ABS(VLOOKUP($Q$1,VLookups!$A$27:$B$28,2,FALSE)-S$3),$K34,$O34),"")</f>
        <v/>
      </c>
      <c r="T34" s="79" t="str">
        <f>IF(AND($D34&gt;0,$E34&gt;0,$F34&gt;0,NOT(ISBLANK($L34))),_xlfn.NORM.INV(ABS(VLOOKUP($Q$1,VLookups!$A$27:$B$28,2,FALSE)-T$3),$K34,$O34),"")</f>
        <v/>
      </c>
      <c r="U34" s="80" t="str">
        <f>IF(AND($D34&gt;0,$E34&gt;0,$F34&gt;0,NOT(ISBLANK($L34))),_xlfn.NORM.INV(ABS(VLOOKUP($Q$1,VLookups!$A$27:$B$28,2,FALSE)-U$3),$K34,$O34),"")</f>
        <v/>
      </c>
      <c r="V34" s="79" t="str">
        <f>IF(AND($D34&gt;0,$E34&gt;0,$F34&gt;0,NOT(ISBLANK($L34))),_xlfn.NORM.INV(ABS(VLOOKUP($Q$1,VLookups!$A$27:$B$28,2,FALSE)-V$3),$K34,$O34),"")</f>
        <v/>
      </c>
      <c r="W34" s="80" t="str">
        <f>IF(AND($D34&gt;0,$E34&gt;0,$F34&gt;0,NOT(ISBLANK($L34))),_xlfn.NORM.INV(ABS(VLOOKUP($Q$1,VLookups!$A$27:$B$28,2,FALSE)-W$3),$K34,$O34),"")</f>
        <v/>
      </c>
      <c r="X34" s="79" t="str">
        <f>IF(AND($D34&gt;0,$E34&gt;0,$F34&gt;0,NOT(ISBLANK($L34))),_xlfn.NORM.INV(ABS(VLOOKUP($Q$1,VLookups!$A$27:$B$28,2,FALSE)-X$3),$K34,$O34),"")</f>
        <v/>
      </c>
      <c r="Y34" s="5"/>
      <c r="Z34" s="145" t="str">
        <f t="shared" si="110"/>
        <v/>
      </c>
      <c r="AA34" s="46" t="str">
        <f t="shared" ref="AA34:AT34" si="199">IF(ISNONTEXT($Z34),AB34-$Z34,"")</f>
        <v/>
      </c>
      <c r="AB34" s="46" t="str">
        <f t="shared" si="199"/>
        <v/>
      </c>
      <c r="AC34" s="46" t="str">
        <f t="shared" si="199"/>
        <v/>
      </c>
      <c r="AD34" s="46" t="str">
        <f t="shared" si="199"/>
        <v/>
      </c>
      <c r="AE34" s="46" t="str">
        <f t="shared" si="199"/>
        <v/>
      </c>
      <c r="AF34" s="46" t="str">
        <f t="shared" si="199"/>
        <v/>
      </c>
      <c r="AG34" s="46" t="str">
        <f t="shared" si="199"/>
        <v/>
      </c>
      <c r="AH34" s="46" t="str">
        <f t="shared" si="199"/>
        <v/>
      </c>
      <c r="AI34" s="46" t="str">
        <f t="shared" si="199"/>
        <v/>
      </c>
      <c r="AJ34" s="46" t="str">
        <f t="shared" si="199"/>
        <v/>
      </c>
      <c r="AK34" s="46" t="str">
        <f t="shared" si="199"/>
        <v/>
      </c>
      <c r="AL34" s="46" t="str">
        <f t="shared" si="199"/>
        <v/>
      </c>
      <c r="AM34" s="46" t="str">
        <f t="shared" si="199"/>
        <v/>
      </c>
      <c r="AN34" s="46" t="str">
        <f t="shared" si="199"/>
        <v/>
      </c>
      <c r="AO34" s="46" t="str">
        <f t="shared" si="199"/>
        <v/>
      </c>
      <c r="AP34" s="46" t="str">
        <f t="shared" si="199"/>
        <v/>
      </c>
      <c r="AQ34" s="46" t="str">
        <f t="shared" si="199"/>
        <v/>
      </c>
      <c r="AR34" s="46" t="str">
        <f t="shared" si="199"/>
        <v/>
      </c>
      <c r="AS34" s="46" t="str">
        <f t="shared" si="199"/>
        <v/>
      </c>
      <c r="AT34" s="46" t="str">
        <f t="shared" si="199"/>
        <v/>
      </c>
      <c r="AU34" s="46" t="str">
        <f t="shared" si="112"/>
        <v/>
      </c>
      <c r="AV34" s="46" t="str">
        <f t="shared" ref="AV34:DG34" si="200">IF(ISNONTEXT($Z34),AU34+$Z34,"")</f>
        <v/>
      </c>
      <c r="AW34" s="46" t="str">
        <f t="shared" si="200"/>
        <v/>
      </c>
      <c r="AX34" s="46" t="str">
        <f t="shared" si="200"/>
        <v/>
      </c>
      <c r="AY34" s="46" t="str">
        <f t="shared" si="200"/>
        <v/>
      </c>
      <c r="AZ34" s="46" t="str">
        <f t="shared" si="200"/>
        <v/>
      </c>
      <c r="BA34" s="46" t="str">
        <f t="shared" si="200"/>
        <v/>
      </c>
      <c r="BB34" s="46" t="str">
        <f t="shared" si="200"/>
        <v/>
      </c>
      <c r="BC34" s="46" t="str">
        <f t="shared" si="200"/>
        <v/>
      </c>
      <c r="BD34" s="46" t="str">
        <f t="shared" si="200"/>
        <v/>
      </c>
      <c r="BE34" s="46" t="str">
        <f t="shared" si="200"/>
        <v/>
      </c>
      <c r="BF34" s="46" t="str">
        <f t="shared" si="200"/>
        <v/>
      </c>
      <c r="BG34" s="46" t="str">
        <f t="shared" si="200"/>
        <v/>
      </c>
      <c r="BH34" s="46" t="str">
        <f t="shared" si="200"/>
        <v/>
      </c>
      <c r="BI34" s="46" t="str">
        <f t="shared" si="200"/>
        <v/>
      </c>
      <c r="BJ34" s="46" t="str">
        <f t="shared" si="200"/>
        <v/>
      </c>
      <c r="BK34" s="46" t="str">
        <f t="shared" si="200"/>
        <v/>
      </c>
      <c r="BL34" s="46" t="str">
        <f t="shared" si="200"/>
        <v/>
      </c>
      <c r="BM34" s="46" t="str">
        <f t="shared" si="200"/>
        <v/>
      </c>
      <c r="BN34" s="46" t="str">
        <f t="shared" si="200"/>
        <v/>
      </c>
      <c r="BO34" s="46" t="str">
        <f t="shared" si="200"/>
        <v/>
      </c>
      <c r="BP34" s="46" t="str">
        <f t="shared" si="200"/>
        <v/>
      </c>
      <c r="BQ34" s="46" t="str">
        <f t="shared" si="200"/>
        <v/>
      </c>
      <c r="BR34" s="46" t="str">
        <f t="shared" si="200"/>
        <v/>
      </c>
      <c r="BS34" s="46" t="str">
        <f t="shared" si="200"/>
        <v/>
      </c>
      <c r="BT34" s="46" t="str">
        <f t="shared" si="200"/>
        <v/>
      </c>
      <c r="BU34" s="46" t="str">
        <f t="shared" si="200"/>
        <v/>
      </c>
      <c r="BV34" s="46" t="str">
        <f t="shared" si="200"/>
        <v/>
      </c>
      <c r="BW34" s="46" t="str">
        <f t="shared" si="200"/>
        <v/>
      </c>
      <c r="BX34" s="46" t="str">
        <f t="shared" si="200"/>
        <v/>
      </c>
      <c r="BY34" s="46" t="str">
        <f t="shared" si="200"/>
        <v/>
      </c>
      <c r="BZ34" s="46" t="str">
        <f t="shared" si="200"/>
        <v/>
      </c>
      <c r="CA34" s="46" t="str">
        <f t="shared" si="200"/>
        <v/>
      </c>
      <c r="CB34" s="46" t="str">
        <f t="shared" si="200"/>
        <v/>
      </c>
      <c r="CC34" s="46" t="str">
        <f t="shared" si="200"/>
        <v/>
      </c>
      <c r="CD34" s="46" t="str">
        <f t="shared" si="200"/>
        <v/>
      </c>
      <c r="CE34" s="46" t="str">
        <f t="shared" si="200"/>
        <v/>
      </c>
      <c r="CF34" s="46" t="str">
        <f t="shared" si="200"/>
        <v/>
      </c>
      <c r="CG34" s="46" t="str">
        <f t="shared" si="200"/>
        <v/>
      </c>
      <c r="CH34" s="46" t="str">
        <f t="shared" si="200"/>
        <v/>
      </c>
      <c r="CI34" s="46" t="str">
        <f t="shared" si="200"/>
        <v/>
      </c>
      <c r="CJ34" s="46" t="str">
        <f t="shared" si="200"/>
        <v/>
      </c>
      <c r="CK34" s="46" t="str">
        <f t="shared" si="200"/>
        <v/>
      </c>
      <c r="CL34" s="46" t="str">
        <f t="shared" si="200"/>
        <v/>
      </c>
      <c r="CM34" s="46" t="str">
        <f t="shared" si="200"/>
        <v/>
      </c>
      <c r="CN34" s="46" t="str">
        <f t="shared" si="200"/>
        <v/>
      </c>
      <c r="CO34" s="46" t="str">
        <f t="shared" si="200"/>
        <v/>
      </c>
      <c r="CP34" s="46" t="str">
        <f t="shared" si="200"/>
        <v/>
      </c>
      <c r="CQ34" s="46" t="str">
        <f t="shared" si="200"/>
        <v/>
      </c>
      <c r="CR34" s="46" t="str">
        <f t="shared" si="200"/>
        <v/>
      </c>
      <c r="CS34" s="46" t="str">
        <f t="shared" si="200"/>
        <v/>
      </c>
      <c r="CT34" s="46" t="str">
        <f t="shared" si="200"/>
        <v/>
      </c>
      <c r="CU34" s="46" t="str">
        <f t="shared" si="200"/>
        <v/>
      </c>
      <c r="CV34" s="46" t="str">
        <f t="shared" si="200"/>
        <v/>
      </c>
      <c r="CW34" s="46" t="str">
        <f t="shared" si="200"/>
        <v/>
      </c>
      <c r="CX34" s="46" t="str">
        <f t="shared" si="200"/>
        <v/>
      </c>
      <c r="CY34" s="46" t="str">
        <f t="shared" si="200"/>
        <v/>
      </c>
      <c r="CZ34" s="46" t="str">
        <f t="shared" si="200"/>
        <v/>
      </c>
      <c r="DA34" s="46" t="str">
        <f t="shared" si="200"/>
        <v/>
      </c>
      <c r="DB34" s="46" t="str">
        <f t="shared" si="200"/>
        <v/>
      </c>
      <c r="DC34" s="46" t="str">
        <f t="shared" si="200"/>
        <v/>
      </c>
      <c r="DD34" s="46" t="str">
        <f t="shared" si="200"/>
        <v/>
      </c>
      <c r="DE34" s="46" t="str">
        <f t="shared" si="200"/>
        <v/>
      </c>
      <c r="DF34" s="46" t="str">
        <f t="shared" si="200"/>
        <v/>
      </c>
      <c r="DG34" s="46" t="str">
        <f t="shared" si="200"/>
        <v/>
      </c>
      <c r="DH34" s="46" t="str">
        <f t="shared" ref="DH34:DW34" si="201">IF(ISNONTEXT($Z34),DG34+$Z34,"")</f>
        <v/>
      </c>
      <c r="DI34" s="46" t="str">
        <f t="shared" si="201"/>
        <v/>
      </c>
      <c r="DJ34" s="46" t="str">
        <f t="shared" si="201"/>
        <v/>
      </c>
      <c r="DK34" s="46" t="str">
        <f t="shared" si="201"/>
        <v/>
      </c>
      <c r="DL34" s="46" t="str">
        <f t="shared" si="201"/>
        <v/>
      </c>
      <c r="DM34" s="46" t="str">
        <f t="shared" si="201"/>
        <v/>
      </c>
      <c r="DN34" s="46" t="str">
        <f t="shared" si="201"/>
        <v/>
      </c>
      <c r="DO34" s="46" t="str">
        <f t="shared" si="201"/>
        <v/>
      </c>
      <c r="DP34" s="46" t="str">
        <f t="shared" si="201"/>
        <v/>
      </c>
      <c r="DQ34" s="46" t="str">
        <f t="shared" si="201"/>
        <v/>
      </c>
      <c r="DR34" s="46" t="str">
        <f t="shared" si="201"/>
        <v/>
      </c>
      <c r="DS34" s="46" t="str">
        <f t="shared" si="201"/>
        <v/>
      </c>
      <c r="DT34" s="46" t="str">
        <f t="shared" si="201"/>
        <v/>
      </c>
      <c r="DU34" s="46" t="str">
        <f t="shared" si="201"/>
        <v/>
      </c>
      <c r="DV34" s="46" t="str">
        <f t="shared" si="201"/>
        <v/>
      </c>
      <c r="DW34" s="46" t="str">
        <f t="shared" si="201"/>
        <v/>
      </c>
      <c r="DX34" s="146" t="e">
        <f t="shared" si="6"/>
        <v>#N/A</v>
      </c>
      <c r="DY34" s="146" t="e">
        <f t="shared" si="7"/>
        <v>#N/A</v>
      </c>
      <c r="DZ34" s="146" t="e">
        <f t="shared" si="8"/>
        <v>#N/A</v>
      </c>
      <c r="EA34" s="146" t="e">
        <f t="shared" si="9"/>
        <v>#N/A</v>
      </c>
      <c r="EB34" s="146" t="e">
        <f t="shared" si="10"/>
        <v>#N/A</v>
      </c>
      <c r="EC34" s="146" t="e">
        <f t="shared" si="11"/>
        <v>#N/A</v>
      </c>
      <c r="ED34" s="146" t="e">
        <f t="shared" si="12"/>
        <v>#N/A</v>
      </c>
      <c r="EE34" s="146" t="e">
        <f t="shared" si="13"/>
        <v>#N/A</v>
      </c>
      <c r="EF34" s="146" t="e">
        <f t="shared" si="14"/>
        <v>#N/A</v>
      </c>
      <c r="EG34" s="146" t="e">
        <f t="shared" si="15"/>
        <v>#N/A</v>
      </c>
      <c r="EH34" s="146" t="e">
        <f t="shared" si="16"/>
        <v>#N/A</v>
      </c>
      <c r="EI34" s="146" t="e">
        <f t="shared" si="17"/>
        <v>#N/A</v>
      </c>
      <c r="EJ34" s="146" t="e">
        <f t="shared" si="18"/>
        <v>#N/A</v>
      </c>
      <c r="EK34" s="146" t="e">
        <f t="shared" si="19"/>
        <v>#N/A</v>
      </c>
      <c r="EL34" s="146" t="e">
        <f t="shared" si="20"/>
        <v>#N/A</v>
      </c>
      <c r="EM34" s="146" t="e">
        <f t="shared" si="21"/>
        <v>#N/A</v>
      </c>
      <c r="EN34" s="146" t="e">
        <f t="shared" si="22"/>
        <v>#N/A</v>
      </c>
      <c r="EO34" s="146" t="e">
        <f t="shared" si="23"/>
        <v>#N/A</v>
      </c>
      <c r="EP34" s="146" t="e">
        <f t="shared" si="24"/>
        <v>#N/A</v>
      </c>
      <c r="EQ34" s="146" t="e">
        <f t="shared" si="25"/>
        <v>#N/A</v>
      </c>
      <c r="ER34" s="146" t="e">
        <f t="shared" si="26"/>
        <v>#N/A</v>
      </c>
      <c r="ES34" s="146" t="e">
        <f t="shared" si="27"/>
        <v>#N/A</v>
      </c>
      <c r="ET34" s="146" t="e">
        <f t="shared" si="28"/>
        <v>#N/A</v>
      </c>
      <c r="EU34" s="146" t="e">
        <f t="shared" si="29"/>
        <v>#N/A</v>
      </c>
      <c r="EV34" s="146" t="e">
        <f t="shared" si="30"/>
        <v>#N/A</v>
      </c>
      <c r="EW34" s="146" t="e">
        <f t="shared" si="31"/>
        <v>#N/A</v>
      </c>
      <c r="EX34" s="146" t="e">
        <f t="shared" si="32"/>
        <v>#N/A</v>
      </c>
      <c r="EY34" s="146" t="e">
        <f t="shared" si="33"/>
        <v>#N/A</v>
      </c>
      <c r="EZ34" s="146" t="e">
        <f t="shared" si="34"/>
        <v>#N/A</v>
      </c>
      <c r="FA34" s="146" t="e">
        <f t="shared" si="35"/>
        <v>#N/A</v>
      </c>
      <c r="FB34" s="146" t="e">
        <f t="shared" si="36"/>
        <v>#N/A</v>
      </c>
      <c r="FC34" s="146" t="e">
        <f t="shared" si="37"/>
        <v>#N/A</v>
      </c>
      <c r="FD34" s="146" t="e">
        <f t="shared" si="38"/>
        <v>#N/A</v>
      </c>
      <c r="FE34" s="146" t="e">
        <f t="shared" si="39"/>
        <v>#N/A</v>
      </c>
      <c r="FF34" s="146" t="e">
        <f t="shared" si="40"/>
        <v>#N/A</v>
      </c>
      <c r="FG34" s="146" t="e">
        <f t="shared" si="41"/>
        <v>#N/A</v>
      </c>
      <c r="FH34" s="146" t="e">
        <f t="shared" si="42"/>
        <v>#N/A</v>
      </c>
      <c r="FI34" s="146" t="e">
        <f t="shared" si="43"/>
        <v>#N/A</v>
      </c>
      <c r="FJ34" s="146" t="e">
        <f t="shared" si="44"/>
        <v>#N/A</v>
      </c>
      <c r="FK34" s="146" t="e">
        <f t="shared" si="45"/>
        <v>#N/A</v>
      </c>
      <c r="FL34" s="146" t="e">
        <f t="shared" si="46"/>
        <v>#N/A</v>
      </c>
      <c r="FM34" s="146" t="e">
        <f t="shared" si="47"/>
        <v>#N/A</v>
      </c>
      <c r="FN34" s="146" t="e">
        <f t="shared" si="48"/>
        <v>#N/A</v>
      </c>
      <c r="FO34" s="146" t="e">
        <f t="shared" si="49"/>
        <v>#N/A</v>
      </c>
      <c r="FP34" s="146" t="e">
        <f t="shared" si="50"/>
        <v>#N/A</v>
      </c>
      <c r="FQ34" s="146" t="e">
        <f t="shared" si="51"/>
        <v>#N/A</v>
      </c>
      <c r="FR34" s="146" t="e">
        <f t="shared" si="52"/>
        <v>#N/A</v>
      </c>
      <c r="FS34" s="146" t="e">
        <f t="shared" si="53"/>
        <v>#N/A</v>
      </c>
      <c r="FT34" s="146" t="e">
        <f t="shared" si="54"/>
        <v>#N/A</v>
      </c>
      <c r="FU34" s="146" t="e">
        <f t="shared" si="55"/>
        <v>#N/A</v>
      </c>
      <c r="FV34" s="146" t="e">
        <f t="shared" si="56"/>
        <v>#N/A</v>
      </c>
      <c r="FW34" s="146" t="e">
        <f t="shared" si="57"/>
        <v>#N/A</v>
      </c>
      <c r="FX34" s="146" t="e">
        <f t="shared" si="58"/>
        <v>#N/A</v>
      </c>
      <c r="FY34" s="146" t="e">
        <f t="shared" si="59"/>
        <v>#N/A</v>
      </c>
      <c r="FZ34" s="146" t="e">
        <f t="shared" si="60"/>
        <v>#N/A</v>
      </c>
      <c r="GA34" s="146" t="e">
        <f t="shared" si="61"/>
        <v>#N/A</v>
      </c>
      <c r="GB34" s="146" t="e">
        <f t="shared" si="62"/>
        <v>#N/A</v>
      </c>
      <c r="GC34" s="146" t="e">
        <f t="shared" si="63"/>
        <v>#N/A</v>
      </c>
      <c r="GD34" s="146" t="e">
        <f t="shared" si="64"/>
        <v>#N/A</v>
      </c>
      <c r="GE34" s="146" t="e">
        <f t="shared" si="65"/>
        <v>#N/A</v>
      </c>
      <c r="GF34" s="146" t="e">
        <f t="shared" si="66"/>
        <v>#N/A</v>
      </c>
      <c r="GG34" s="146" t="e">
        <f t="shared" si="67"/>
        <v>#N/A</v>
      </c>
      <c r="GH34" s="146" t="e">
        <f t="shared" si="68"/>
        <v>#N/A</v>
      </c>
      <c r="GI34" s="146" t="e">
        <f t="shared" si="69"/>
        <v>#N/A</v>
      </c>
      <c r="GJ34" s="146" t="e">
        <f t="shared" si="70"/>
        <v>#N/A</v>
      </c>
      <c r="GK34" s="146" t="e">
        <f t="shared" si="71"/>
        <v>#N/A</v>
      </c>
      <c r="GL34" s="146" t="e">
        <f t="shared" si="72"/>
        <v>#N/A</v>
      </c>
      <c r="GM34" s="146" t="e">
        <f t="shared" si="73"/>
        <v>#N/A</v>
      </c>
      <c r="GN34" s="146" t="e">
        <f t="shared" si="74"/>
        <v>#N/A</v>
      </c>
      <c r="GO34" s="146" t="e">
        <f t="shared" si="75"/>
        <v>#N/A</v>
      </c>
      <c r="GP34" s="146" t="e">
        <f t="shared" si="76"/>
        <v>#N/A</v>
      </c>
      <c r="GQ34" s="146" t="e">
        <f t="shared" si="77"/>
        <v>#N/A</v>
      </c>
      <c r="GR34" s="146" t="e">
        <f t="shared" si="78"/>
        <v>#N/A</v>
      </c>
      <c r="GS34" s="146" t="e">
        <f t="shared" si="79"/>
        <v>#N/A</v>
      </c>
      <c r="GT34" s="146" t="e">
        <f t="shared" si="80"/>
        <v>#N/A</v>
      </c>
      <c r="GU34" s="146" t="e">
        <f t="shared" si="81"/>
        <v>#N/A</v>
      </c>
      <c r="GV34" s="146" t="e">
        <f t="shared" si="82"/>
        <v>#N/A</v>
      </c>
      <c r="GW34" s="146" t="e">
        <f t="shared" si="83"/>
        <v>#N/A</v>
      </c>
      <c r="GX34" s="146" t="e">
        <f t="shared" si="84"/>
        <v>#N/A</v>
      </c>
      <c r="GY34" s="146" t="e">
        <f t="shared" si="85"/>
        <v>#N/A</v>
      </c>
      <c r="GZ34" s="146" t="e">
        <f t="shared" si="86"/>
        <v>#N/A</v>
      </c>
      <c r="HA34" s="146" t="e">
        <f t="shared" si="87"/>
        <v>#N/A</v>
      </c>
      <c r="HB34" s="146" t="e">
        <f t="shared" si="88"/>
        <v>#N/A</v>
      </c>
      <c r="HC34" s="146" t="e">
        <f t="shared" si="89"/>
        <v>#N/A</v>
      </c>
      <c r="HD34" s="146" t="e">
        <f t="shared" si="90"/>
        <v>#N/A</v>
      </c>
      <c r="HE34" s="146" t="e">
        <f t="shared" si="91"/>
        <v>#N/A</v>
      </c>
      <c r="HF34" s="146" t="e">
        <f t="shared" si="92"/>
        <v>#N/A</v>
      </c>
      <c r="HG34" s="146" t="e">
        <f t="shared" si="93"/>
        <v>#N/A</v>
      </c>
      <c r="HH34" s="146" t="e">
        <f t="shared" si="94"/>
        <v>#N/A</v>
      </c>
      <c r="HI34" s="146" t="e">
        <f t="shared" si="95"/>
        <v>#N/A</v>
      </c>
      <c r="HJ34" s="146" t="e">
        <f t="shared" si="96"/>
        <v>#N/A</v>
      </c>
      <c r="HK34" s="146" t="e">
        <f t="shared" si="97"/>
        <v>#N/A</v>
      </c>
      <c r="HL34" s="146" t="e">
        <f t="shared" si="98"/>
        <v>#N/A</v>
      </c>
      <c r="HM34" s="146" t="e">
        <f t="shared" si="99"/>
        <v>#N/A</v>
      </c>
      <c r="HN34" s="146" t="e">
        <f t="shared" si="100"/>
        <v>#N/A</v>
      </c>
      <c r="HO34" s="146" t="e">
        <f t="shared" si="101"/>
        <v>#N/A</v>
      </c>
      <c r="HP34" s="146" t="e">
        <f t="shared" si="102"/>
        <v>#N/A</v>
      </c>
      <c r="HQ34" s="146" t="e">
        <f t="shared" si="103"/>
        <v>#N/A</v>
      </c>
      <c r="HR34" s="146" t="e">
        <f t="shared" si="104"/>
        <v>#N/A</v>
      </c>
      <c r="HS34" s="146" t="e">
        <f t="shared" si="105"/>
        <v>#N/A</v>
      </c>
      <c r="HT34" s="146" t="e">
        <f t="shared" si="106"/>
        <v>#N/A</v>
      </c>
    </row>
    <row r="35" spans="1:228" hidden="1" x14ac:dyDescent="0.45">
      <c r="A35" s="4">
        <v>32</v>
      </c>
      <c r="B35" s="95"/>
      <c r="C35" s="103"/>
      <c r="D35" s="108" t="str">
        <f t="shared" si="107"/>
        <v/>
      </c>
      <c r="E35" s="81"/>
      <c r="F35" s="108" t="str">
        <f t="shared" si="108"/>
        <v/>
      </c>
      <c r="G35" s="103"/>
      <c r="H35" s="96"/>
      <c r="I35" s="32" t="str">
        <f t="shared" si="0"/>
        <v/>
      </c>
      <c r="J35" s="32" t="str">
        <f t="shared" si="1"/>
        <v/>
      </c>
      <c r="K35" s="65" t="str">
        <f t="shared" si="109"/>
        <v/>
      </c>
      <c r="L35" s="21"/>
      <c r="M35" s="53"/>
      <c r="N35" s="237"/>
      <c r="O35" s="66" t="str">
        <f>IF(AND(D35&gt;0,E35&gt;0,F35&gt;0),IF(ISBLANK(N35),IF(ISBLANK(L35),"",(F35-D35)*VLOOKUP(L35,VLookups!$A$4:$B$13,2,FALSE)),N35),"")</f>
        <v/>
      </c>
      <c r="P35" s="67" t="str">
        <f t="shared" si="2"/>
        <v/>
      </c>
      <c r="Q35" s="81"/>
      <c r="R35" s="230" t="str">
        <f>IF(AND(Q35&gt;0,E35&gt;0,NOT(O35="")),ABS(VLOOKUP($Q$1,VLookups!$A$27:$B$28,2,FALSE)-_xlfn.NORM.DIST(Q35,K35,O35,TRUE)),"")</f>
        <v/>
      </c>
      <c r="S35" s="80" t="str">
        <f>IF(AND($D35&gt;0,$E35&gt;0,$F35&gt;0,NOT(ISBLANK($L35))),_xlfn.NORM.INV(ABS(VLOOKUP($Q$1,VLookups!$A$27:$B$28,2,FALSE)-S$3),$K35,$O35),"")</f>
        <v/>
      </c>
      <c r="T35" s="79" t="str">
        <f>IF(AND($D35&gt;0,$E35&gt;0,$F35&gt;0,NOT(ISBLANK($L35))),_xlfn.NORM.INV(ABS(VLOOKUP($Q$1,VLookups!$A$27:$B$28,2,FALSE)-T$3),$K35,$O35),"")</f>
        <v/>
      </c>
      <c r="U35" s="80" t="str">
        <f>IF(AND($D35&gt;0,$E35&gt;0,$F35&gt;0,NOT(ISBLANK($L35))),_xlfn.NORM.INV(ABS(VLOOKUP($Q$1,VLookups!$A$27:$B$28,2,FALSE)-U$3),$K35,$O35),"")</f>
        <v/>
      </c>
      <c r="V35" s="79" t="str">
        <f>IF(AND($D35&gt;0,$E35&gt;0,$F35&gt;0,NOT(ISBLANK($L35))),_xlfn.NORM.INV(ABS(VLOOKUP($Q$1,VLookups!$A$27:$B$28,2,FALSE)-V$3),$K35,$O35),"")</f>
        <v/>
      </c>
      <c r="W35" s="80" t="str">
        <f>IF(AND($D35&gt;0,$E35&gt;0,$F35&gt;0,NOT(ISBLANK($L35))),_xlfn.NORM.INV(ABS(VLOOKUP($Q$1,VLookups!$A$27:$B$28,2,FALSE)-W$3),$K35,$O35),"")</f>
        <v/>
      </c>
      <c r="X35" s="79" t="str">
        <f>IF(AND($D35&gt;0,$E35&gt;0,$F35&gt;0,NOT(ISBLANK($L35))),_xlfn.NORM.INV(ABS(VLOOKUP($Q$1,VLookups!$A$27:$B$28,2,FALSE)-X$3),$K35,$O35),"")</f>
        <v/>
      </c>
      <c r="Y35" s="5"/>
      <c r="Z35" s="145" t="str">
        <f t="shared" si="110"/>
        <v/>
      </c>
      <c r="AA35" s="46" t="str">
        <f t="shared" ref="AA35:AT35" si="202">IF(ISNONTEXT($Z35),AB35-$Z35,"")</f>
        <v/>
      </c>
      <c r="AB35" s="46" t="str">
        <f t="shared" si="202"/>
        <v/>
      </c>
      <c r="AC35" s="46" t="str">
        <f t="shared" si="202"/>
        <v/>
      </c>
      <c r="AD35" s="46" t="str">
        <f t="shared" si="202"/>
        <v/>
      </c>
      <c r="AE35" s="46" t="str">
        <f t="shared" si="202"/>
        <v/>
      </c>
      <c r="AF35" s="46" t="str">
        <f t="shared" si="202"/>
        <v/>
      </c>
      <c r="AG35" s="46" t="str">
        <f t="shared" si="202"/>
        <v/>
      </c>
      <c r="AH35" s="46" t="str">
        <f t="shared" si="202"/>
        <v/>
      </c>
      <c r="AI35" s="46" t="str">
        <f t="shared" si="202"/>
        <v/>
      </c>
      <c r="AJ35" s="46" t="str">
        <f t="shared" si="202"/>
        <v/>
      </c>
      <c r="AK35" s="46" t="str">
        <f t="shared" si="202"/>
        <v/>
      </c>
      <c r="AL35" s="46" t="str">
        <f t="shared" si="202"/>
        <v/>
      </c>
      <c r="AM35" s="46" t="str">
        <f t="shared" si="202"/>
        <v/>
      </c>
      <c r="AN35" s="46" t="str">
        <f t="shared" si="202"/>
        <v/>
      </c>
      <c r="AO35" s="46" t="str">
        <f t="shared" si="202"/>
        <v/>
      </c>
      <c r="AP35" s="46" t="str">
        <f t="shared" si="202"/>
        <v/>
      </c>
      <c r="AQ35" s="46" t="str">
        <f t="shared" si="202"/>
        <v/>
      </c>
      <c r="AR35" s="46" t="str">
        <f t="shared" si="202"/>
        <v/>
      </c>
      <c r="AS35" s="46" t="str">
        <f t="shared" si="202"/>
        <v/>
      </c>
      <c r="AT35" s="46" t="str">
        <f t="shared" si="202"/>
        <v/>
      </c>
      <c r="AU35" s="46" t="str">
        <f t="shared" si="112"/>
        <v/>
      </c>
      <c r="AV35" s="46" t="str">
        <f t="shared" ref="AV35:DG35" si="203">IF(ISNONTEXT($Z35),AU35+$Z35,"")</f>
        <v/>
      </c>
      <c r="AW35" s="46" t="str">
        <f t="shared" si="203"/>
        <v/>
      </c>
      <c r="AX35" s="46" t="str">
        <f t="shared" si="203"/>
        <v/>
      </c>
      <c r="AY35" s="46" t="str">
        <f t="shared" si="203"/>
        <v/>
      </c>
      <c r="AZ35" s="46" t="str">
        <f t="shared" si="203"/>
        <v/>
      </c>
      <c r="BA35" s="46" t="str">
        <f t="shared" si="203"/>
        <v/>
      </c>
      <c r="BB35" s="46" t="str">
        <f t="shared" si="203"/>
        <v/>
      </c>
      <c r="BC35" s="46" t="str">
        <f t="shared" si="203"/>
        <v/>
      </c>
      <c r="BD35" s="46" t="str">
        <f t="shared" si="203"/>
        <v/>
      </c>
      <c r="BE35" s="46" t="str">
        <f t="shared" si="203"/>
        <v/>
      </c>
      <c r="BF35" s="46" t="str">
        <f t="shared" si="203"/>
        <v/>
      </c>
      <c r="BG35" s="46" t="str">
        <f t="shared" si="203"/>
        <v/>
      </c>
      <c r="BH35" s="46" t="str">
        <f t="shared" si="203"/>
        <v/>
      </c>
      <c r="BI35" s="46" t="str">
        <f t="shared" si="203"/>
        <v/>
      </c>
      <c r="BJ35" s="46" t="str">
        <f t="shared" si="203"/>
        <v/>
      </c>
      <c r="BK35" s="46" t="str">
        <f t="shared" si="203"/>
        <v/>
      </c>
      <c r="BL35" s="46" t="str">
        <f t="shared" si="203"/>
        <v/>
      </c>
      <c r="BM35" s="46" t="str">
        <f t="shared" si="203"/>
        <v/>
      </c>
      <c r="BN35" s="46" t="str">
        <f t="shared" si="203"/>
        <v/>
      </c>
      <c r="BO35" s="46" t="str">
        <f t="shared" si="203"/>
        <v/>
      </c>
      <c r="BP35" s="46" t="str">
        <f t="shared" si="203"/>
        <v/>
      </c>
      <c r="BQ35" s="46" t="str">
        <f t="shared" si="203"/>
        <v/>
      </c>
      <c r="BR35" s="46" t="str">
        <f t="shared" si="203"/>
        <v/>
      </c>
      <c r="BS35" s="46" t="str">
        <f t="shared" si="203"/>
        <v/>
      </c>
      <c r="BT35" s="46" t="str">
        <f t="shared" si="203"/>
        <v/>
      </c>
      <c r="BU35" s="46" t="str">
        <f t="shared" si="203"/>
        <v/>
      </c>
      <c r="BV35" s="46" t="str">
        <f t="shared" si="203"/>
        <v/>
      </c>
      <c r="BW35" s="46" t="str">
        <f t="shared" si="203"/>
        <v/>
      </c>
      <c r="BX35" s="46" t="str">
        <f t="shared" si="203"/>
        <v/>
      </c>
      <c r="BY35" s="46" t="str">
        <f t="shared" si="203"/>
        <v/>
      </c>
      <c r="BZ35" s="46" t="str">
        <f t="shared" si="203"/>
        <v/>
      </c>
      <c r="CA35" s="46" t="str">
        <f t="shared" si="203"/>
        <v/>
      </c>
      <c r="CB35" s="46" t="str">
        <f t="shared" si="203"/>
        <v/>
      </c>
      <c r="CC35" s="46" t="str">
        <f t="shared" si="203"/>
        <v/>
      </c>
      <c r="CD35" s="46" t="str">
        <f t="shared" si="203"/>
        <v/>
      </c>
      <c r="CE35" s="46" t="str">
        <f t="shared" si="203"/>
        <v/>
      </c>
      <c r="CF35" s="46" t="str">
        <f t="shared" si="203"/>
        <v/>
      </c>
      <c r="CG35" s="46" t="str">
        <f t="shared" si="203"/>
        <v/>
      </c>
      <c r="CH35" s="46" t="str">
        <f t="shared" si="203"/>
        <v/>
      </c>
      <c r="CI35" s="46" t="str">
        <f t="shared" si="203"/>
        <v/>
      </c>
      <c r="CJ35" s="46" t="str">
        <f t="shared" si="203"/>
        <v/>
      </c>
      <c r="CK35" s="46" t="str">
        <f t="shared" si="203"/>
        <v/>
      </c>
      <c r="CL35" s="46" t="str">
        <f t="shared" si="203"/>
        <v/>
      </c>
      <c r="CM35" s="46" t="str">
        <f t="shared" si="203"/>
        <v/>
      </c>
      <c r="CN35" s="46" t="str">
        <f t="shared" si="203"/>
        <v/>
      </c>
      <c r="CO35" s="46" t="str">
        <f t="shared" si="203"/>
        <v/>
      </c>
      <c r="CP35" s="46" t="str">
        <f t="shared" si="203"/>
        <v/>
      </c>
      <c r="CQ35" s="46" t="str">
        <f t="shared" si="203"/>
        <v/>
      </c>
      <c r="CR35" s="46" t="str">
        <f t="shared" si="203"/>
        <v/>
      </c>
      <c r="CS35" s="46" t="str">
        <f t="shared" si="203"/>
        <v/>
      </c>
      <c r="CT35" s="46" t="str">
        <f t="shared" si="203"/>
        <v/>
      </c>
      <c r="CU35" s="46" t="str">
        <f t="shared" si="203"/>
        <v/>
      </c>
      <c r="CV35" s="46" t="str">
        <f t="shared" si="203"/>
        <v/>
      </c>
      <c r="CW35" s="46" t="str">
        <f t="shared" si="203"/>
        <v/>
      </c>
      <c r="CX35" s="46" t="str">
        <f t="shared" si="203"/>
        <v/>
      </c>
      <c r="CY35" s="46" t="str">
        <f t="shared" si="203"/>
        <v/>
      </c>
      <c r="CZ35" s="46" t="str">
        <f t="shared" si="203"/>
        <v/>
      </c>
      <c r="DA35" s="46" t="str">
        <f t="shared" si="203"/>
        <v/>
      </c>
      <c r="DB35" s="46" t="str">
        <f t="shared" si="203"/>
        <v/>
      </c>
      <c r="DC35" s="46" t="str">
        <f t="shared" si="203"/>
        <v/>
      </c>
      <c r="DD35" s="46" t="str">
        <f t="shared" si="203"/>
        <v/>
      </c>
      <c r="DE35" s="46" t="str">
        <f t="shared" si="203"/>
        <v/>
      </c>
      <c r="DF35" s="46" t="str">
        <f t="shared" si="203"/>
        <v/>
      </c>
      <c r="DG35" s="46" t="str">
        <f t="shared" si="203"/>
        <v/>
      </c>
      <c r="DH35" s="46" t="str">
        <f t="shared" ref="DH35:DW35" si="204">IF(ISNONTEXT($Z35),DG35+$Z35,"")</f>
        <v/>
      </c>
      <c r="DI35" s="46" t="str">
        <f t="shared" si="204"/>
        <v/>
      </c>
      <c r="DJ35" s="46" t="str">
        <f t="shared" si="204"/>
        <v/>
      </c>
      <c r="DK35" s="46" t="str">
        <f t="shared" si="204"/>
        <v/>
      </c>
      <c r="DL35" s="46" t="str">
        <f t="shared" si="204"/>
        <v/>
      </c>
      <c r="DM35" s="46" t="str">
        <f t="shared" si="204"/>
        <v/>
      </c>
      <c r="DN35" s="46" t="str">
        <f t="shared" si="204"/>
        <v/>
      </c>
      <c r="DO35" s="46" t="str">
        <f t="shared" si="204"/>
        <v/>
      </c>
      <c r="DP35" s="46" t="str">
        <f t="shared" si="204"/>
        <v/>
      </c>
      <c r="DQ35" s="46" t="str">
        <f t="shared" si="204"/>
        <v/>
      </c>
      <c r="DR35" s="46" t="str">
        <f t="shared" si="204"/>
        <v/>
      </c>
      <c r="DS35" s="46" t="str">
        <f t="shared" si="204"/>
        <v/>
      </c>
      <c r="DT35" s="46" t="str">
        <f t="shared" si="204"/>
        <v/>
      </c>
      <c r="DU35" s="46" t="str">
        <f t="shared" si="204"/>
        <v/>
      </c>
      <c r="DV35" s="46" t="str">
        <f t="shared" si="204"/>
        <v/>
      </c>
      <c r="DW35" s="46" t="str">
        <f t="shared" si="204"/>
        <v/>
      </c>
      <c r="DX35" s="146" t="e">
        <f t="shared" si="6"/>
        <v>#N/A</v>
      </c>
      <c r="DY35" s="146" t="e">
        <f t="shared" si="7"/>
        <v>#N/A</v>
      </c>
      <c r="DZ35" s="146" t="e">
        <f t="shared" si="8"/>
        <v>#N/A</v>
      </c>
      <c r="EA35" s="146" t="e">
        <f t="shared" si="9"/>
        <v>#N/A</v>
      </c>
      <c r="EB35" s="146" t="e">
        <f t="shared" si="10"/>
        <v>#N/A</v>
      </c>
      <c r="EC35" s="146" t="e">
        <f t="shared" si="11"/>
        <v>#N/A</v>
      </c>
      <c r="ED35" s="146" t="e">
        <f t="shared" si="12"/>
        <v>#N/A</v>
      </c>
      <c r="EE35" s="146" t="e">
        <f t="shared" si="13"/>
        <v>#N/A</v>
      </c>
      <c r="EF35" s="146" t="e">
        <f t="shared" si="14"/>
        <v>#N/A</v>
      </c>
      <c r="EG35" s="146" t="e">
        <f t="shared" si="15"/>
        <v>#N/A</v>
      </c>
      <c r="EH35" s="146" t="e">
        <f t="shared" si="16"/>
        <v>#N/A</v>
      </c>
      <c r="EI35" s="146" t="e">
        <f t="shared" si="17"/>
        <v>#N/A</v>
      </c>
      <c r="EJ35" s="146" t="e">
        <f t="shared" si="18"/>
        <v>#N/A</v>
      </c>
      <c r="EK35" s="146" t="e">
        <f t="shared" si="19"/>
        <v>#N/A</v>
      </c>
      <c r="EL35" s="146" t="e">
        <f t="shared" si="20"/>
        <v>#N/A</v>
      </c>
      <c r="EM35" s="146" t="e">
        <f t="shared" si="21"/>
        <v>#N/A</v>
      </c>
      <c r="EN35" s="146" t="e">
        <f t="shared" si="22"/>
        <v>#N/A</v>
      </c>
      <c r="EO35" s="146" t="e">
        <f t="shared" si="23"/>
        <v>#N/A</v>
      </c>
      <c r="EP35" s="146" t="e">
        <f t="shared" si="24"/>
        <v>#N/A</v>
      </c>
      <c r="EQ35" s="146" t="e">
        <f t="shared" si="25"/>
        <v>#N/A</v>
      </c>
      <c r="ER35" s="146" t="e">
        <f t="shared" si="26"/>
        <v>#N/A</v>
      </c>
      <c r="ES35" s="146" t="e">
        <f t="shared" si="27"/>
        <v>#N/A</v>
      </c>
      <c r="ET35" s="146" t="e">
        <f t="shared" si="28"/>
        <v>#N/A</v>
      </c>
      <c r="EU35" s="146" t="e">
        <f t="shared" si="29"/>
        <v>#N/A</v>
      </c>
      <c r="EV35" s="146" t="e">
        <f t="shared" si="30"/>
        <v>#N/A</v>
      </c>
      <c r="EW35" s="146" t="e">
        <f t="shared" si="31"/>
        <v>#N/A</v>
      </c>
      <c r="EX35" s="146" t="e">
        <f t="shared" si="32"/>
        <v>#N/A</v>
      </c>
      <c r="EY35" s="146" t="e">
        <f t="shared" si="33"/>
        <v>#N/A</v>
      </c>
      <c r="EZ35" s="146" t="e">
        <f t="shared" si="34"/>
        <v>#N/A</v>
      </c>
      <c r="FA35" s="146" t="e">
        <f t="shared" si="35"/>
        <v>#N/A</v>
      </c>
      <c r="FB35" s="146" t="e">
        <f t="shared" si="36"/>
        <v>#N/A</v>
      </c>
      <c r="FC35" s="146" t="e">
        <f t="shared" si="37"/>
        <v>#N/A</v>
      </c>
      <c r="FD35" s="146" t="e">
        <f t="shared" si="38"/>
        <v>#N/A</v>
      </c>
      <c r="FE35" s="146" t="e">
        <f t="shared" si="39"/>
        <v>#N/A</v>
      </c>
      <c r="FF35" s="146" t="e">
        <f t="shared" si="40"/>
        <v>#N/A</v>
      </c>
      <c r="FG35" s="146" t="e">
        <f t="shared" si="41"/>
        <v>#N/A</v>
      </c>
      <c r="FH35" s="146" t="e">
        <f t="shared" si="42"/>
        <v>#N/A</v>
      </c>
      <c r="FI35" s="146" t="e">
        <f t="shared" si="43"/>
        <v>#N/A</v>
      </c>
      <c r="FJ35" s="146" t="e">
        <f t="shared" si="44"/>
        <v>#N/A</v>
      </c>
      <c r="FK35" s="146" t="e">
        <f t="shared" si="45"/>
        <v>#N/A</v>
      </c>
      <c r="FL35" s="146" t="e">
        <f t="shared" si="46"/>
        <v>#N/A</v>
      </c>
      <c r="FM35" s="146" t="e">
        <f t="shared" si="47"/>
        <v>#N/A</v>
      </c>
      <c r="FN35" s="146" t="e">
        <f t="shared" si="48"/>
        <v>#N/A</v>
      </c>
      <c r="FO35" s="146" t="e">
        <f t="shared" si="49"/>
        <v>#N/A</v>
      </c>
      <c r="FP35" s="146" t="e">
        <f t="shared" si="50"/>
        <v>#N/A</v>
      </c>
      <c r="FQ35" s="146" t="e">
        <f t="shared" si="51"/>
        <v>#N/A</v>
      </c>
      <c r="FR35" s="146" t="e">
        <f t="shared" si="52"/>
        <v>#N/A</v>
      </c>
      <c r="FS35" s="146" t="e">
        <f t="shared" si="53"/>
        <v>#N/A</v>
      </c>
      <c r="FT35" s="146" t="e">
        <f t="shared" si="54"/>
        <v>#N/A</v>
      </c>
      <c r="FU35" s="146" t="e">
        <f t="shared" si="55"/>
        <v>#N/A</v>
      </c>
      <c r="FV35" s="146" t="e">
        <f t="shared" si="56"/>
        <v>#N/A</v>
      </c>
      <c r="FW35" s="146" t="e">
        <f t="shared" si="57"/>
        <v>#N/A</v>
      </c>
      <c r="FX35" s="146" t="e">
        <f t="shared" si="58"/>
        <v>#N/A</v>
      </c>
      <c r="FY35" s="146" t="e">
        <f t="shared" si="59"/>
        <v>#N/A</v>
      </c>
      <c r="FZ35" s="146" t="e">
        <f t="shared" si="60"/>
        <v>#N/A</v>
      </c>
      <c r="GA35" s="146" t="e">
        <f t="shared" si="61"/>
        <v>#N/A</v>
      </c>
      <c r="GB35" s="146" t="e">
        <f t="shared" si="62"/>
        <v>#N/A</v>
      </c>
      <c r="GC35" s="146" t="e">
        <f t="shared" si="63"/>
        <v>#N/A</v>
      </c>
      <c r="GD35" s="146" t="e">
        <f t="shared" si="64"/>
        <v>#N/A</v>
      </c>
      <c r="GE35" s="146" t="e">
        <f t="shared" si="65"/>
        <v>#N/A</v>
      </c>
      <c r="GF35" s="146" t="e">
        <f t="shared" si="66"/>
        <v>#N/A</v>
      </c>
      <c r="GG35" s="146" t="e">
        <f t="shared" si="67"/>
        <v>#N/A</v>
      </c>
      <c r="GH35" s="146" t="e">
        <f t="shared" si="68"/>
        <v>#N/A</v>
      </c>
      <c r="GI35" s="146" t="e">
        <f t="shared" si="69"/>
        <v>#N/A</v>
      </c>
      <c r="GJ35" s="146" t="e">
        <f t="shared" si="70"/>
        <v>#N/A</v>
      </c>
      <c r="GK35" s="146" t="e">
        <f t="shared" si="71"/>
        <v>#N/A</v>
      </c>
      <c r="GL35" s="146" t="e">
        <f t="shared" si="72"/>
        <v>#N/A</v>
      </c>
      <c r="GM35" s="146" t="e">
        <f t="shared" si="73"/>
        <v>#N/A</v>
      </c>
      <c r="GN35" s="146" t="e">
        <f t="shared" si="74"/>
        <v>#N/A</v>
      </c>
      <c r="GO35" s="146" t="e">
        <f t="shared" si="75"/>
        <v>#N/A</v>
      </c>
      <c r="GP35" s="146" t="e">
        <f t="shared" si="76"/>
        <v>#N/A</v>
      </c>
      <c r="GQ35" s="146" t="e">
        <f t="shared" si="77"/>
        <v>#N/A</v>
      </c>
      <c r="GR35" s="146" t="e">
        <f t="shared" si="78"/>
        <v>#N/A</v>
      </c>
      <c r="GS35" s="146" t="e">
        <f t="shared" si="79"/>
        <v>#N/A</v>
      </c>
      <c r="GT35" s="146" t="e">
        <f t="shared" si="80"/>
        <v>#N/A</v>
      </c>
      <c r="GU35" s="146" t="e">
        <f t="shared" si="81"/>
        <v>#N/A</v>
      </c>
      <c r="GV35" s="146" t="e">
        <f t="shared" si="82"/>
        <v>#N/A</v>
      </c>
      <c r="GW35" s="146" t="e">
        <f t="shared" si="83"/>
        <v>#N/A</v>
      </c>
      <c r="GX35" s="146" t="e">
        <f t="shared" si="84"/>
        <v>#N/A</v>
      </c>
      <c r="GY35" s="146" t="e">
        <f t="shared" si="85"/>
        <v>#N/A</v>
      </c>
      <c r="GZ35" s="146" t="e">
        <f t="shared" si="86"/>
        <v>#N/A</v>
      </c>
      <c r="HA35" s="146" t="e">
        <f t="shared" si="87"/>
        <v>#N/A</v>
      </c>
      <c r="HB35" s="146" t="e">
        <f t="shared" si="88"/>
        <v>#N/A</v>
      </c>
      <c r="HC35" s="146" t="e">
        <f t="shared" si="89"/>
        <v>#N/A</v>
      </c>
      <c r="HD35" s="146" t="e">
        <f t="shared" si="90"/>
        <v>#N/A</v>
      </c>
      <c r="HE35" s="146" t="e">
        <f t="shared" si="91"/>
        <v>#N/A</v>
      </c>
      <c r="HF35" s="146" t="e">
        <f t="shared" si="92"/>
        <v>#N/A</v>
      </c>
      <c r="HG35" s="146" t="e">
        <f t="shared" si="93"/>
        <v>#N/A</v>
      </c>
      <c r="HH35" s="146" t="e">
        <f t="shared" si="94"/>
        <v>#N/A</v>
      </c>
      <c r="HI35" s="146" t="e">
        <f t="shared" si="95"/>
        <v>#N/A</v>
      </c>
      <c r="HJ35" s="146" t="e">
        <f t="shared" si="96"/>
        <v>#N/A</v>
      </c>
      <c r="HK35" s="146" t="e">
        <f t="shared" si="97"/>
        <v>#N/A</v>
      </c>
      <c r="HL35" s="146" t="e">
        <f t="shared" si="98"/>
        <v>#N/A</v>
      </c>
      <c r="HM35" s="146" t="e">
        <f t="shared" si="99"/>
        <v>#N/A</v>
      </c>
      <c r="HN35" s="146" t="e">
        <f t="shared" si="100"/>
        <v>#N/A</v>
      </c>
      <c r="HO35" s="146" t="e">
        <f t="shared" si="101"/>
        <v>#N/A</v>
      </c>
      <c r="HP35" s="146" t="e">
        <f t="shared" si="102"/>
        <v>#N/A</v>
      </c>
      <c r="HQ35" s="146" t="e">
        <f t="shared" si="103"/>
        <v>#N/A</v>
      </c>
      <c r="HR35" s="146" t="e">
        <f t="shared" si="104"/>
        <v>#N/A</v>
      </c>
      <c r="HS35" s="146" t="e">
        <f t="shared" si="105"/>
        <v>#N/A</v>
      </c>
      <c r="HT35" s="146" t="e">
        <f t="shared" si="106"/>
        <v>#N/A</v>
      </c>
    </row>
    <row r="36" spans="1:228" hidden="1" x14ac:dyDescent="0.45">
      <c r="A36" s="4">
        <v>33</v>
      </c>
      <c r="B36" s="95"/>
      <c r="C36" s="103"/>
      <c r="D36" s="108" t="str">
        <f t="shared" ref="D36:D67" si="205">IF(ISBLANK(E36),"",IF(NOT(ISBLANK(C36)),C36,IF(NOT(ISBLANK(B36)),E36*(1+B36),E36*(1+$D$2))))</f>
        <v/>
      </c>
      <c r="E36" s="81"/>
      <c r="F36" s="108" t="str">
        <f t="shared" ref="F36:F67" si="206">IF(ISBLANK(E36),"",IF(NOT(ISBLANK(G36)),G36,IF(NOT(ISBLANK(H36)),E36*(1+H36),E36*(1+$F$2))))</f>
        <v/>
      </c>
      <c r="G36" s="103"/>
      <c r="H36" s="96"/>
      <c r="I36" s="32" t="str">
        <f t="shared" si="0"/>
        <v/>
      </c>
      <c r="J36" s="32" t="str">
        <f t="shared" si="1"/>
        <v/>
      </c>
      <c r="K36" s="65" t="str">
        <f t="shared" si="109"/>
        <v/>
      </c>
      <c r="L36" s="21"/>
      <c r="M36" s="53"/>
      <c r="N36" s="237"/>
      <c r="O36" s="66" t="str">
        <f>IF(AND(D36&gt;0,E36&gt;0,F36&gt;0),IF(ISBLANK(N36),IF(ISBLANK(L36),"",(F36-D36)*VLOOKUP(L36,VLookups!$A$4:$B$13,2,FALSE)),N36),"")</f>
        <v/>
      </c>
      <c r="P36" s="67" t="str">
        <f t="shared" ref="P36:P67" si="207">IF(O36="","",O36^2)</f>
        <v/>
      </c>
      <c r="Q36" s="81"/>
      <c r="R36" s="230" t="str">
        <f>IF(AND(Q36&gt;0,E36&gt;0,NOT(O36="")),ABS(VLOOKUP($Q$1,VLookups!$A$27:$B$28,2,FALSE)-_xlfn.NORM.DIST(Q36,K36,O36,TRUE)),"")</f>
        <v/>
      </c>
      <c r="S36" s="80" t="str">
        <f>IF(AND($D36&gt;0,$E36&gt;0,$F36&gt;0,NOT(ISBLANK($L36))),_xlfn.NORM.INV(ABS(VLOOKUP($Q$1,VLookups!$A$27:$B$28,2,FALSE)-S$3),$K36,$O36),"")</f>
        <v/>
      </c>
      <c r="T36" s="79" t="str">
        <f>IF(AND($D36&gt;0,$E36&gt;0,$F36&gt;0,NOT(ISBLANK($L36))),_xlfn.NORM.INV(ABS(VLOOKUP($Q$1,VLookups!$A$27:$B$28,2,FALSE)-T$3),$K36,$O36),"")</f>
        <v/>
      </c>
      <c r="U36" s="80" t="str">
        <f>IF(AND($D36&gt;0,$E36&gt;0,$F36&gt;0,NOT(ISBLANK($L36))),_xlfn.NORM.INV(ABS(VLOOKUP($Q$1,VLookups!$A$27:$B$28,2,FALSE)-U$3),$K36,$O36),"")</f>
        <v/>
      </c>
      <c r="V36" s="79" t="str">
        <f>IF(AND($D36&gt;0,$E36&gt;0,$F36&gt;0,NOT(ISBLANK($L36))),_xlfn.NORM.INV(ABS(VLOOKUP($Q$1,VLookups!$A$27:$B$28,2,FALSE)-V$3),$K36,$O36),"")</f>
        <v/>
      </c>
      <c r="W36" s="80" t="str">
        <f>IF(AND($D36&gt;0,$E36&gt;0,$F36&gt;0,NOT(ISBLANK($L36))),_xlfn.NORM.INV(ABS(VLOOKUP($Q$1,VLookups!$A$27:$B$28,2,FALSE)-W$3),$K36,$O36),"")</f>
        <v/>
      </c>
      <c r="X36" s="79" t="str">
        <f>IF(AND($D36&gt;0,$E36&gt;0,$F36&gt;0,NOT(ISBLANK($L36))),_xlfn.NORM.INV(ABS(VLOOKUP($Q$1,VLookups!$A$27:$B$28,2,FALSE)-X$3),$K36,$O36),"")</f>
        <v/>
      </c>
      <c r="Y36" s="5"/>
      <c r="Z36" s="145" t="str">
        <f t="shared" si="110"/>
        <v/>
      </c>
      <c r="AA36" s="46" t="str">
        <f t="shared" ref="AA36:AT36" si="208">IF(ISNONTEXT($Z36),AB36-$Z36,"")</f>
        <v/>
      </c>
      <c r="AB36" s="46" t="str">
        <f t="shared" si="208"/>
        <v/>
      </c>
      <c r="AC36" s="46" t="str">
        <f t="shared" si="208"/>
        <v/>
      </c>
      <c r="AD36" s="46" t="str">
        <f t="shared" si="208"/>
        <v/>
      </c>
      <c r="AE36" s="46" t="str">
        <f t="shared" si="208"/>
        <v/>
      </c>
      <c r="AF36" s="46" t="str">
        <f t="shared" si="208"/>
        <v/>
      </c>
      <c r="AG36" s="46" t="str">
        <f t="shared" si="208"/>
        <v/>
      </c>
      <c r="AH36" s="46" t="str">
        <f t="shared" si="208"/>
        <v/>
      </c>
      <c r="AI36" s="46" t="str">
        <f t="shared" si="208"/>
        <v/>
      </c>
      <c r="AJ36" s="46" t="str">
        <f t="shared" si="208"/>
        <v/>
      </c>
      <c r="AK36" s="46" t="str">
        <f t="shared" si="208"/>
        <v/>
      </c>
      <c r="AL36" s="46" t="str">
        <f t="shared" si="208"/>
        <v/>
      </c>
      <c r="AM36" s="46" t="str">
        <f t="shared" si="208"/>
        <v/>
      </c>
      <c r="AN36" s="46" t="str">
        <f t="shared" si="208"/>
        <v/>
      </c>
      <c r="AO36" s="46" t="str">
        <f t="shared" si="208"/>
        <v/>
      </c>
      <c r="AP36" s="46" t="str">
        <f t="shared" si="208"/>
        <v/>
      </c>
      <c r="AQ36" s="46" t="str">
        <f t="shared" si="208"/>
        <v/>
      </c>
      <c r="AR36" s="46" t="str">
        <f t="shared" si="208"/>
        <v/>
      </c>
      <c r="AS36" s="46" t="str">
        <f t="shared" si="208"/>
        <v/>
      </c>
      <c r="AT36" s="46" t="str">
        <f t="shared" si="208"/>
        <v/>
      </c>
      <c r="AU36" s="46" t="str">
        <f t="shared" si="112"/>
        <v/>
      </c>
      <c r="AV36" s="46" t="str">
        <f t="shared" ref="AV36:DG36" si="209">IF(ISNONTEXT($Z36),AU36+$Z36,"")</f>
        <v/>
      </c>
      <c r="AW36" s="46" t="str">
        <f t="shared" si="209"/>
        <v/>
      </c>
      <c r="AX36" s="46" t="str">
        <f t="shared" si="209"/>
        <v/>
      </c>
      <c r="AY36" s="46" t="str">
        <f t="shared" si="209"/>
        <v/>
      </c>
      <c r="AZ36" s="46" t="str">
        <f t="shared" si="209"/>
        <v/>
      </c>
      <c r="BA36" s="46" t="str">
        <f t="shared" si="209"/>
        <v/>
      </c>
      <c r="BB36" s="46" t="str">
        <f t="shared" si="209"/>
        <v/>
      </c>
      <c r="BC36" s="46" t="str">
        <f t="shared" si="209"/>
        <v/>
      </c>
      <c r="BD36" s="46" t="str">
        <f t="shared" si="209"/>
        <v/>
      </c>
      <c r="BE36" s="46" t="str">
        <f t="shared" si="209"/>
        <v/>
      </c>
      <c r="BF36" s="46" t="str">
        <f t="shared" si="209"/>
        <v/>
      </c>
      <c r="BG36" s="46" t="str">
        <f t="shared" si="209"/>
        <v/>
      </c>
      <c r="BH36" s="46" t="str">
        <f t="shared" si="209"/>
        <v/>
      </c>
      <c r="BI36" s="46" t="str">
        <f t="shared" si="209"/>
        <v/>
      </c>
      <c r="BJ36" s="46" t="str">
        <f t="shared" si="209"/>
        <v/>
      </c>
      <c r="BK36" s="46" t="str">
        <f t="shared" si="209"/>
        <v/>
      </c>
      <c r="BL36" s="46" t="str">
        <f t="shared" si="209"/>
        <v/>
      </c>
      <c r="BM36" s="46" t="str">
        <f t="shared" si="209"/>
        <v/>
      </c>
      <c r="BN36" s="46" t="str">
        <f t="shared" si="209"/>
        <v/>
      </c>
      <c r="BO36" s="46" t="str">
        <f t="shared" si="209"/>
        <v/>
      </c>
      <c r="BP36" s="46" t="str">
        <f t="shared" si="209"/>
        <v/>
      </c>
      <c r="BQ36" s="46" t="str">
        <f t="shared" si="209"/>
        <v/>
      </c>
      <c r="BR36" s="46" t="str">
        <f t="shared" si="209"/>
        <v/>
      </c>
      <c r="BS36" s="46" t="str">
        <f t="shared" si="209"/>
        <v/>
      </c>
      <c r="BT36" s="46" t="str">
        <f t="shared" si="209"/>
        <v/>
      </c>
      <c r="BU36" s="46" t="str">
        <f t="shared" si="209"/>
        <v/>
      </c>
      <c r="BV36" s="46" t="str">
        <f t="shared" si="209"/>
        <v/>
      </c>
      <c r="BW36" s="46" t="str">
        <f t="shared" si="209"/>
        <v/>
      </c>
      <c r="BX36" s="46" t="str">
        <f t="shared" si="209"/>
        <v/>
      </c>
      <c r="BY36" s="46" t="str">
        <f t="shared" si="209"/>
        <v/>
      </c>
      <c r="BZ36" s="46" t="str">
        <f t="shared" si="209"/>
        <v/>
      </c>
      <c r="CA36" s="46" t="str">
        <f t="shared" si="209"/>
        <v/>
      </c>
      <c r="CB36" s="46" t="str">
        <f t="shared" si="209"/>
        <v/>
      </c>
      <c r="CC36" s="46" t="str">
        <f t="shared" si="209"/>
        <v/>
      </c>
      <c r="CD36" s="46" t="str">
        <f t="shared" si="209"/>
        <v/>
      </c>
      <c r="CE36" s="46" t="str">
        <f t="shared" si="209"/>
        <v/>
      </c>
      <c r="CF36" s="46" t="str">
        <f t="shared" si="209"/>
        <v/>
      </c>
      <c r="CG36" s="46" t="str">
        <f t="shared" si="209"/>
        <v/>
      </c>
      <c r="CH36" s="46" t="str">
        <f t="shared" si="209"/>
        <v/>
      </c>
      <c r="CI36" s="46" t="str">
        <f t="shared" si="209"/>
        <v/>
      </c>
      <c r="CJ36" s="46" t="str">
        <f t="shared" si="209"/>
        <v/>
      </c>
      <c r="CK36" s="46" t="str">
        <f t="shared" si="209"/>
        <v/>
      </c>
      <c r="CL36" s="46" t="str">
        <f t="shared" si="209"/>
        <v/>
      </c>
      <c r="CM36" s="46" t="str">
        <f t="shared" si="209"/>
        <v/>
      </c>
      <c r="CN36" s="46" t="str">
        <f t="shared" si="209"/>
        <v/>
      </c>
      <c r="CO36" s="46" t="str">
        <f t="shared" si="209"/>
        <v/>
      </c>
      <c r="CP36" s="46" t="str">
        <f t="shared" si="209"/>
        <v/>
      </c>
      <c r="CQ36" s="46" t="str">
        <f t="shared" si="209"/>
        <v/>
      </c>
      <c r="CR36" s="46" t="str">
        <f t="shared" si="209"/>
        <v/>
      </c>
      <c r="CS36" s="46" t="str">
        <f t="shared" si="209"/>
        <v/>
      </c>
      <c r="CT36" s="46" t="str">
        <f t="shared" si="209"/>
        <v/>
      </c>
      <c r="CU36" s="46" t="str">
        <f t="shared" si="209"/>
        <v/>
      </c>
      <c r="CV36" s="46" t="str">
        <f t="shared" si="209"/>
        <v/>
      </c>
      <c r="CW36" s="46" t="str">
        <f t="shared" si="209"/>
        <v/>
      </c>
      <c r="CX36" s="46" t="str">
        <f t="shared" si="209"/>
        <v/>
      </c>
      <c r="CY36" s="46" t="str">
        <f t="shared" si="209"/>
        <v/>
      </c>
      <c r="CZ36" s="46" t="str">
        <f t="shared" si="209"/>
        <v/>
      </c>
      <c r="DA36" s="46" t="str">
        <f t="shared" si="209"/>
        <v/>
      </c>
      <c r="DB36" s="46" t="str">
        <f t="shared" si="209"/>
        <v/>
      </c>
      <c r="DC36" s="46" t="str">
        <f t="shared" si="209"/>
        <v/>
      </c>
      <c r="DD36" s="46" t="str">
        <f t="shared" si="209"/>
        <v/>
      </c>
      <c r="DE36" s="46" t="str">
        <f t="shared" si="209"/>
        <v/>
      </c>
      <c r="DF36" s="46" t="str">
        <f t="shared" si="209"/>
        <v/>
      </c>
      <c r="DG36" s="46" t="str">
        <f t="shared" si="209"/>
        <v/>
      </c>
      <c r="DH36" s="46" t="str">
        <f t="shared" ref="DH36:DW36" si="210">IF(ISNONTEXT($Z36),DG36+$Z36,"")</f>
        <v/>
      </c>
      <c r="DI36" s="46" t="str">
        <f t="shared" si="210"/>
        <v/>
      </c>
      <c r="DJ36" s="46" t="str">
        <f t="shared" si="210"/>
        <v/>
      </c>
      <c r="DK36" s="46" t="str">
        <f t="shared" si="210"/>
        <v/>
      </c>
      <c r="DL36" s="46" t="str">
        <f t="shared" si="210"/>
        <v/>
      </c>
      <c r="DM36" s="46" t="str">
        <f t="shared" si="210"/>
        <v/>
      </c>
      <c r="DN36" s="46" t="str">
        <f t="shared" si="210"/>
        <v/>
      </c>
      <c r="DO36" s="46" t="str">
        <f t="shared" si="210"/>
        <v/>
      </c>
      <c r="DP36" s="46" t="str">
        <f t="shared" si="210"/>
        <v/>
      </c>
      <c r="DQ36" s="46" t="str">
        <f t="shared" si="210"/>
        <v/>
      </c>
      <c r="DR36" s="46" t="str">
        <f t="shared" si="210"/>
        <v/>
      </c>
      <c r="DS36" s="46" t="str">
        <f t="shared" si="210"/>
        <v/>
      </c>
      <c r="DT36" s="46" t="str">
        <f t="shared" si="210"/>
        <v/>
      </c>
      <c r="DU36" s="46" t="str">
        <f t="shared" si="210"/>
        <v/>
      </c>
      <c r="DV36" s="46" t="str">
        <f t="shared" si="210"/>
        <v/>
      </c>
      <c r="DW36" s="46" t="str">
        <f t="shared" si="210"/>
        <v/>
      </c>
      <c r="DX36" s="146" t="e">
        <f t="shared" ref="DX36:DX67" si="211">IF(ISNONTEXT($O36),_xlfn.NORM.DIST(AA36,$K36,$O36,FALSE),NA())</f>
        <v>#N/A</v>
      </c>
      <c r="DY36" s="146" t="e">
        <f t="shared" ref="DY36:DY67" si="212">IF(ISNONTEXT($O36),_xlfn.NORM.DIST(AB36,$K36,$O36,FALSE),NA())</f>
        <v>#N/A</v>
      </c>
      <c r="DZ36" s="146" t="e">
        <f t="shared" ref="DZ36:DZ67" si="213">IF(ISNONTEXT($O36),_xlfn.NORM.DIST(AC36,$K36,$O36,FALSE),NA())</f>
        <v>#N/A</v>
      </c>
      <c r="EA36" s="146" t="e">
        <f t="shared" ref="EA36:EA67" si="214">IF(ISNONTEXT($O36),_xlfn.NORM.DIST(AD36,$K36,$O36,FALSE),NA())</f>
        <v>#N/A</v>
      </c>
      <c r="EB36" s="146" t="e">
        <f t="shared" ref="EB36:EB67" si="215">IF(ISNONTEXT($O36),_xlfn.NORM.DIST(AE36,$K36,$O36,FALSE),NA())</f>
        <v>#N/A</v>
      </c>
      <c r="EC36" s="146" t="e">
        <f t="shared" ref="EC36:EC67" si="216">IF(ISNONTEXT($O36),_xlfn.NORM.DIST(AF36,$K36,$O36,FALSE),NA())</f>
        <v>#N/A</v>
      </c>
      <c r="ED36" s="146" t="e">
        <f t="shared" ref="ED36:ED67" si="217">IF(ISNONTEXT($O36),_xlfn.NORM.DIST(AG36,$K36,$O36,FALSE),NA())</f>
        <v>#N/A</v>
      </c>
      <c r="EE36" s="146" t="e">
        <f t="shared" ref="EE36:EE67" si="218">IF(ISNONTEXT($O36),_xlfn.NORM.DIST(AH36,$K36,$O36,FALSE),NA())</f>
        <v>#N/A</v>
      </c>
      <c r="EF36" s="146" t="e">
        <f t="shared" ref="EF36:EF67" si="219">IF(ISNONTEXT($O36),_xlfn.NORM.DIST(AI36,$K36,$O36,FALSE),NA())</f>
        <v>#N/A</v>
      </c>
      <c r="EG36" s="146" t="e">
        <f t="shared" ref="EG36:EG67" si="220">IF(ISNONTEXT($O36),_xlfn.NORM.DIST(AJ36,$K36,$O36,FALSE),NA())</f>
        <v>#N/A</v>
      </c>
      <c r="EH36" s="146" t="e">
        <f t="shared" ref="EH36:EH67" si="221">IF(ISNONTEXT($O36),_xlfn.NORM.DIST(AK36,$K36,$O36,FALSE),NA())</f>
        <v>#N/A</v>
      </c>
      <c r="EI36" s="146" t="e">
        <f t="shared" ref="EI36:EI67" si="222">IF(ISNONTEXT($O36),_xlfn.NORM.DIST(AL36,$K36,$O36,FALSE),NA())</f>
        <v>#N/A</v>
      </c>
      <c r="EJ36" s="146" t="e">
        <f t="shared" ref="EJ36:EJ67" si="223">IF(ISNONTEXT($O36),_xlfn.NORM.DIST(AM36,$K36,$O36,FALSE),NA())</f>
        <v>#N/A</v>
      </c>
      <c r="EK36" s="146" t="e">
        <f t="shared" ref="EK36:EK67" si="224">IF(ISNONTEXT($O36),_xlfn.NORM.DIST(AN36,$K36,$O36,FALSE),NA())</f>
        <v>#N/A</v>
      </c>
      <c r="EL36" s="146" t="e">
        <f t="shared" ref="EL36:EL67" si="225">IF(ISNONTEXT($O36),_xlfn.NORM.DIST(AO36,$K36,$O36,FALSE),NA())</f>
        <v>#N/A</v>
      </c>
      <c r="EM36" s="146" t="e">
        <f t="shared" ref="EM36:EM67" si="226">IF(ISNONTEXT($O36),_xlfn.NORM.DIST(AP36,$K36,$O36,FALSE),NA())</f>
        <v>#N/A</v>
      </c>
      <c r="EN36" s="146" t="e">
        <f t="shared" ref="EN36:EN67" si="227">IF(ISNONTEXT($O36),_xlfn.NORM.DIST(AQ36,$K36,$O36,FALSE),NA())</f>
        <v>#N/A</v>
      </c>
      <c r="EO36" s="146" t="e">
        <f t="shared" ref="EO36:EO67" si="228">IF(ISNONTEXT($O36),_xlfn.NORM.DIST(AR36,$K36,$O36,FALSE),NA())</f>
        <v>#N/A</v>
      </c>
      <c r="EP36" s="146" t="e">
        <f t="shared" ref="EP36:EP67" si="229">IF(ISNONTEXT($O36),_xlfn.NORM.DIST(AS36,$K36,$O36,FALSE),NA())</f>
        <v>#N/A</v>
      </c>
      <c r="EQ36" s="146" t="e">
        <f t="shared" ref="EQ36:EQ67" si="230">IF(ISNONTEXT($O36),_xlfn.NORM.DIST(AT36,$K36,$O36,FALSE),NA())</f>
        <v>#N/A</v>
      </c>
      <c r="ER36" s="146" t="e">
        <f t="shared" ref="ER36:ER67" si="231">IF(ISNONTEXT($O36),_xlfn.NORM.DIST(AU36,$K36,$O36,FALSE),NA())</f>
        <v>#N/A</v>
      </c>
      <c r="ES36" s="146" t="e">
        <f t="shared" ref="ES36:ES67" si="232">IF(ISNONTEXT($O36),_xlfn.NORM.DIST(AV36,$K36,$O36,FALSE),NA())</f>
        <v>#N/A</v>
      </c>
      <c r="ET36" s="146" t="e">
        <f t="shared" ref="ET36:ET67" si="233">IF(ISNONTEXT($O36),_xlfn.NORM.DIST(AW36,$K36,$O36,FALSE),NA())</f>
        <v>#N/A</v>
      </c>
      <c r="EU36" s="146" t="e">
        <f t="shared" ref="EU36:EU67" si="234">IF(ISNONTEXT($O36),_xlfn.NORM.DIST(AX36,$K36,$O36,FALSE),NA())</f>
        <v>#N/A</v>
      </c>
      <c r="EV36" s="146" t="e">
        <f t="shared" ref="EV36:EV67" si="235">IF(ISNONTEXT($O36),_xlfn.NORM.DIST(AY36,$K36,$O36,FALSE),NA())</f>
        <v>#N/A</v>
      </c>
      <c r="EW36" s="146" t="e">
        <f t="shared" ref="EW36:EW67" si="236">IF(ISNONTEXT($O36),_xlfn.NORM.DIST(AZ36,$K36,$O36,FALSE),NA())</f>
        <v>#N/A</v>
      </c>
      <c r="EX36" s="146" t="e">
        <f t="shared" ref="EX36:EX67" si="237">IF(ISNONTEXT($O36),_xlfn.NORM.DIST(BA36,$K36,$O36,FALSE),NA())</f>
        <v>#N/A</v>
      </c>
      <c r="EY36" s="146" t="e">
        <f t="shared" ref="EY36:EY67" si="238">IF(ISNONTEXT($O36),_xlfn.NORM.DIST(BB36,$K36,$O36,FALSE),NA())</f>
        <v>#N/A</v>
      </c>
      <c r="EZ36" s="146" t="e">
        <f t="shared" ref="EZ36:EZ67" si="239">IF(ISNONTEXT($O36),_xlfn.NORM.DIST(BC36,$K36,$O36,FALSE),NA())</f>
        <v>#N/A</v>
      </c>
      <c r="FA36" s="146" t="e">
        <f t="shared" ref="FA36:FA67" si="240">IF(ISNONTEXT($O36),_xlfn.NORM.DIST(BD36,$K36,$O36,FALSE),NA())</f>
        <v>#N/A</v>
      </c>
      <c r="FB36" s="146" t="e">
        <f t="shared" ref="FB36:FB67" si="241">IF(ISNONTEXT($O36),_xlfn.NORM.DIST(BE36,$K36,$O36,FALSE),NA())</f>
        <v>#N/A</v>
      </c>
      <c r="FC36" s="146" t="e">
        <f t="shared" ref="FC36:FC67" si="242">IF(ISNONTEXT($O36),_xlfn.NORM.DIST(BF36,$K36,$O36,FALSE),NA())</f>
        <v>#N/A</v>
      </c>
      <c r="FD36" s="146" t="e">
        <f t="shared" ref="FD36:FD67" si="243">IF(ISNONTEXT($O36),_xlfn.NORM.DIST(BG36,$K36,$O36,FALSE),NA())</f>
        <v>#N/A</v>
      </c>
      <c r="FE36" s="146" t="e">
        <f t="shared" ref="FE36:FE67" si="244">IF(ISNONTEXT($O36),_xlfn.NORM.DIST(BH36,$K36,$O36,FALSE),NA())</f>
        <v>#N/A</v>
      </c>
      <c r="FF36" s="146" t="e">
        <f t="shared" ref="FF36:FF67" si="245">IF(ISNONTEXT($O36),_xlfn.NORM.DIST(BI36,$K36,$O36,FALSE),NA())</f>
        <v>#N/A</v>
      </c>
      <c r="FG36" s="146" t="e">
        <f t="shared" ref="FG36:FG67" si="246">IF(ISNONTEXT($O36),_xlfn.NORM.DIST(BJ36,$K36,$O36,FALSE),NA())</f>
        <v>#N/A</v>
      </c>
      <c r="FH36" s="146" t="e">
        <f t="shared" ref="FH36:FH67" si="247">IF(ISNONTEXT($O36),_xlfn.NORM.DIST(BK36,$K36,$O36,FALSE),NA())</f>
        <v>#N/A</v>
      </c>
      <c r="FI36" s="146" t="e">
        <f t="shared" ref="FI36:FI67" si="248">IF(ISNONTEXT($O36),_xlfn.NORM.DIST(BL36,$K36,$O36,FALSE),NA())</f>
        <v>#N/A</v>
      </c>
      <c r="FJ36" s="146" t="e">
        <f t="shared" ref="FJ36:FJ67" si="249">IF(ISNONTEXT($O36),_xlfn.NORM.DIST(BM36,$K36,$O36,FALSE),NA())</f>
        <v>#N/A</v>
      </c>
      <c r="FK36" s="146" t="e">
        <f t="shared" ref="FK36:FK67" si="250">IF(ISNONTEXT($O36),_xlfn.NORM.DIST(BN36,$K36,$O36,FALSE),NA())</f>
        <v>#N/A</v>
      </c>
      <c r="FL36" s="146" t="e">
        <f t="shared" ref="FL36:FL67" si="251">IF(ISNONTEXT($O36),_xlfn.NORM.DIST(BO36,$K36,$O36,FALSE),NA())</f>
        <v>#N/A</v>
      </c>
      <c r="FM36" s="146" t="e">
        <f t="shared" ref="FM36:FM67" si="252">IF(ISNONTEXT($O36),_xlfn.NORM.DIST(BP36,$K36,$O36,FALSE),NA())</f>
        <v>#N/A</v>
      </c>
      <c r="FN36" s="146" t="e">
        <f t="shared" ref="FN36:FN67" si="253">IF(ISNONTEXT($O36),_xlfn.NORM.DIST(BQ36,$K36,$O36,FALSE),NA())</f>
        <v>#N/A</v>
      </c>
      <c r="FO36" s="146" t="e">
        <f t="shared" ref="FO36:FO67" si="254">IF(ISNONTEXT($O36),_xlfn.NORM.DIST(BR36,$K36,$O36,FALSE),NA())</f>
        <v>#N/A</v>
      </c>
      <c r="FP36" s="146" t="e">
        <f t="shared" ref="FP36:FP67" si="255">IF(ISNONTEXT($O36),_xlfn.NORM.DIST(BS36,$K36,$O36,FALSE),NA())</f>
        <v>#N/A</v>
      </c>
      <c r="FQ36" s="146" t="e">
        <f t="shared" ref="FQ36:FQ67" si="256">IF(ISNONTEXT($O36),_xlfn.NORM.DIST(BT36,$K36,$O36,FALSE),NA())</f>
        <v>#N/A</v>
      </c>
      <c r="FR36" s="146" t="e">
        <f t="shared" ref="FR36:FR67" si="257">IF(ISNONTEXT($O36),_xlfn.NORM.DIST(BU36,$K36,$O36,FALSE),NA())</f>
        <v>#N/A</v>
      </c>
      <c r="FS36" s="146" t="e">
        <f t="shared" ref="FS36:FS67" si="258">IF(ISNONTEXT($O36),_xlfn.NORM.DIST(BV36,$K36,$O36,FALSE),NA())</f>
        <v>#N/A</v>
      </c>
      <c r="FT36" s="146" t="e">
        <f t="shared" ref="FT36:FT67" si="259">IF(ISNONTEXT($O36),_xlfn.NORM.DIST(BW36,$K36,$O36,FALSE),NA())</f>
        <v>#N/A</v>
      </c>
      <c r="FU36" s="146" t="e">
        <f t="shared" ref="FU36:FU67" si="260">IF(ISNONTEXT($O36),_xlfn.NORM.DIST(BX36,$K36,$O36,FALSE),NA())</f>
        <v>#N/A</v>
      </c>
      <c r="FV36" s="146" t="e">
        <f t="shared" ref="FV36:FV67" si="261">IF(ISNONTEXT($O36),_xlfn.NORM.DIST(BY36,$K36,$O36,FALSE),NA())</f>
        <v>#N/A</v>
      </c>
      <c r="FW36" s="146" t="e">
        <f t="shared" ref="FW36:FW67" si="262">IF(ISNONTEXT($O36),_xlfn.NORM.DIST(BZ36,$K36,$O36,FALSE),NA())</f>
        <v>#N/A</v>
      </c>
      <c r="FX36" s="146" t="e">
        <f t="shared" ref="FX36:FX67" si="263">IF(ISNONTEXT($O36),_xlfn.NORM.DIST(CA36,$K36,$O36,FALSE),NA())</f>
        <v>#N/A</v>
      </c>
      <c r="FY36" s="146" t="e">
        <f t="shared" ref="FY36:FY67" si="264">IF(ISNONTEXT($O36),_xlfn.NORM.DIST(CB36,$K36,$O36,FALSE),NA())</f>
        <v>#N/A</v>
      </c>
      <c r="FZ36" s="146" t="e">
        <f t="shared" ref="FZ36:FZ67" si="265">IF(ISNONTEXT($O36),_xlfn.NORM.DIST(CC36,$K36,$O36,FALSE),NA())</f>
        <v>#N/A</v>
      </c>
      <c r="GA36" s="146" t="e">
        <f t="shared" ref="GA36:GA67" si="266">IF(ISNONTEXT($O36),_xlfn.NORM.DIST(CD36,$K36,$O36,FALSE),NA())</f>
        <v>#N/A</v>
      </c>
      <c r="GB36" s="146" t="e">
        <f t="shared" ref="GB36:GB67" si="267">IF(ISNONTEXT($O36),_xlfn.NORM.DIST(CE36,$K36,$O36,FALSE),NA())</f>
        <v>#N/A</v>
      </c>
      <c r="GC36" s="146" t="e">
        <f t="shared" ref="GC36:GC67" si="268">IF(ISNONTEXT($O36),_xlfn.NORM.DIST(CF36,$K36,$O36,FALSE),NA())</f>
        <v>#N/A</v>
      </c>
      <c r="GD36" s="146" t="e">
        <f t="shared" ref="GD36:GD67" si="269">IF(ISNONTEXT($O36),_xlfn.NORM.DIST(CG36,$K36,$O36,FALSE),NA())</f>
        <v>#N/A</v>
      </c>
      <c r="GE36" s="146" t="e">
        <f t="shared" ref="GE36:GE67" si="270">IF(ISNONTEXT($O36),_xlfn.NORM.DIST(CH36,$K36,$O36,FALSE),NA())</f>
        <v>#N/A</v>
      </c>
      <c r="GF36" s="146" t="e">
        <f t="shared" ref="GF36:GF67" si="271">IF(ISNONTEXT($O36),_xlfn.NORM.DIST(CI36,$K36,$O36,FALSE),NA())</f>
        <v>#N/A</v>
      </c>
      <c r="GG36" s="146" t="e">
        <f t="shared" ref="GG36:GG67" si="272">IF(ISNONTEXT($O36),_xlfn.NORM.DIST(CJ36,$K36,$O36,FALSE),NA())</f>
        <v>#N/A</v>
      </c>
      <c r="GH36" s="146" t="e">
        <f t="shared" ref="GH36:GH67" si="273">IF(ISNONTEXT($O36),_xlfn.NORM.DIST(CK36,$K36,$O36,FALSE),NA())</f>
        <v>#N/A</v>
      </c>
      <c r="GI36" s="146" t="e">
        <f t="shared" ref="GI36:GI67" si="274">IF(ISNONTEXT($O36),_xlfn.NORM.DIST(CL36,$K36,$O36,FALSE),NA())</f>
        <v>#N/A</v>
      </c>
      <c r="GJ36" s="146" t="e">
        <f t="shared" ref="GJ36:GJ67" si="275">IF(ISNONTEXT($O36),_xlfn.NORM.DIST(CM36,$K36,$O36,FALSE),NA())</f>
        <v>#N/A</v>
      </c>
      <c r="GK36" s="146" t="e">
        <f t="shared" ref="GK36:GK67" si="276">IF(ISNONTEXT($O36),_xlfn.NORM.DIST(CN36,$K36,$O36,FALSE),NA())</f>
        <v>#N/A</v>
      </c>
      <c r="GL36" s="146" t="e">
        <f t="shared" ref="GL36:GL67" si="277">IF(ISNONTEXT($O36),_xlfn.NORM.DIST(CO36,$K36,$O36,FALSE),NA())</f>
        <v>#N/A</v>
      </c>
      <c r="GM36" s="146" t="e">
        <f t="shared" ref="GM36:GM67" si="278">IF(ISNONTEXT($O36),_xlfn.NORM.DIST(CP36,$K36,$O36,FALSE),NA())</f>
        <v>#N/A</v>
      </c>
      <c r="GN36" s="146" t="e">
        <f t="shared" ref="GN36:GN67" si="279">IF(ISNONTEXT($O36),_xlfn.NORM.DIST(CQ36,$K36,$O36,FALSE),NA())</f>
        <v>#N/A</v>
      </c>
      <c r="GO36" s="146" t="e">
        <f t="shared" ref="GO36:GO67" si="280">IF(ISNONTEXT($O36),_xlfn.NORM.DIST(CR36,$K36,$O36,FALSE),NA())</f>
        <v>#N/A</v>
      </c>
      <c r="GP36" s="146" t="e">
        <f t="shared" ref="GP36:GP67" si="281">IF(ISNONTEXT($O36),_xlfn.NORM.DIST(CS36,$K36,$O36,FALSE),NA())</f>
        <v>#N/A</v>
      </c>
      <c r="GQ36" s="146" t="e">
        <f t="shared" ref="GQ36:GQ67" si="282">IF(ISNONTEXT($O36),_xlfn.NORM.DIST(CT36,$K36,$O36,FALSE),NA())</f>
        <v>#N/A</v>
      </c>
      <c r="GR36" s="146" t="e">
        <f t="shared" ref="GR36:GR67" si="283">IF(ISNONTEXT($O36),_xlfn.NORM.DIST(CU36,$K36,$O36,FALSE),NA())</f>
        <v>#N/A</v>
      </c>
      <c r="GS36" s="146" t="e">
        <f t="shared" ref="GS36:GS67" si="284">IF(ISNONTEXT($O36),_xlfn.NORM.DIST(CV36,$K36,$O36,FALSE),NA())</f>
        <v>#N/A</v>
      </c>
      <c r="GT36" s="146" t="e">
        <f t="shared" ref="GT36:GT67" si="285">IF(ISNONTEXT($O36),_xlfn.NORM.DIST(CW36,$K36,$O36,FALSE),NA())</f>
        <v>#N/A</v>
      </c>
      <c r="GU36" s="146" t="e">
        <f t="shared" ref="GU36:GU67" si="286">IF(ISNONTEXT($O36),_xlfn.NORM.DIST(CX36,$K36,$O36,FALSE),NA())</f>
        <v>#N/A</v>
      </c>
      <c r="GV36" s="146" t="e">
        <f t="shared" ref="GV36:GV67" si="287">IF(ISNONTEXT($O36),_xlfn.NORM.DIST(CY36,$K36,$O36,FALSE),NA())</f>
        <v>#N/A</v>
      </c>
      <c r="GW36" s="146" t="e">
        <f t="shared" ref="GW36:GW67" si="288">IF(ISNONTEXT($O36),_xlfn.NORM.DIST(CZ36,$K36,$O36,FALSE),NA())</f>
        <v>#N/A</v>
      </c>
      <c r="GX36" s="146" t="e">
        <f t="shared" ref="GX36:GX67" si="289">IF(ISNONTEXT($O36),_xlfn.NORM.DIST(DA36,$K36,$O36,FALSE),NA())</f>
        <v>#N/A</v>
      </c>
      <c r="GY36" s="146" t="e">
        <f t="shared" ref="GY36:GY67" si="290">IF(ISNONTEXT($O36),_xlfn.NORM.DIST(DB36,$K36,$O36,FALSE),NA())</f>
        <v>#N/A</v>
      </c>
      <c r="GZ36" s="146" t="e">
        <f t="shared" ref="GZ36:GZ67" si="291">IF(ISNONTEXT($O36),_xlfn.NORM.DIST(DC36,$K36,$O36,FALSE),NA())</f>
        <v>#N/A</v>
      </c>
      <c r="HA36" s="146" t="e">
        <f t="shared" ref="HA36:HA67" si="292">IF(ISNONTEXT($O36),_xlfn.NORM.DIST(DD36,$K36,$O36,FALSE),NA())</f>
        <v>#N/A</v>
      </c>
      <c r="HB36" s="146" t="e">
        <f t="shared" ref="HB36:HB67" si="293">IF(ISNONTEXT($O36),_xlfn.NORM.DIST(DE36,$K36,$O36,FALSE),NA())</f>
        <v>#N/A</v>
      </c>
      <c r="HC36" s="146" t="e">
        <f t="shared" ref="HC36:HC67" si="294">IF(ISNONTEXT($O36),_xlfn.NORM.DIST(DF36,$K36,$O36,FALSE),NA())</f>
        <v>#N/A</v>
      </c>
      <c r="HD36" s="146" t="e">
        <f t="shared" ref="HD36:HD67" si="295">IF(ISNONTEXT($O36),_xlfn.NORM.DIST(DG36,$K36,$O36,FALSE),NA())</f>
        <v>#N/A</v>
      </c>
      <c r="HE36" s="146" t="e">
        <f t="shared" ref="HE36:HE67" si="296">IF(ISNONTEXT($O36),_xlfn.NORM.DIST(DH36,$K36,$O36,FALSE),NA())</f>
        <v>#N/A</v>
      </c>
      <c r="HF36" s="146" t="e">
        <f t="shared" ref="HF36:HF67" si="297">IF(ISNONTEXT($O36),_xlfn.NORM.DIST(DI36,$K36,$O36,FALSE),NA())</f>
        <v>#N/A</v>
      </c>
      <c r="HG36" s="146" t="e">
        <f t="shared" ref="HG36:HG67" si="298">IF(ISNONTEXT($O36),_xlfn.NORM.DIST(DJ36,$K36,$O36,FALSE),NA())</f>
        <v>#N/A</v>
      </c>
      <c r="HH36" s="146" t="e">
        <f t="shared" ref="HH36:HH67" si="299">IF(ISNONTEXT($O36),_xlfn.NORM.DIST(DK36,$K36,$O36,FALSE),NA())</f>
        <v>#N/A</v>
      </c>
      <c r="HI36" s="146" t="e">
        <f t="shared" ref="HI36:HI67" si="300">IF(ISNONTEXT($O36),_xlfn.NORM.DIST(DL36,$K36,$O36,FALSE),NA())</f>
        <v>#N/A</v>
      </c>
      <c r="HJ36" s="146" t="e">
        <f t="shared" ref="HJ36:HJ67" si="301">IF(ISNONTEXT($O36),_xlfn.NORM.DIST(DM36,$K36,$O36,FALSE),NA())</f>
        <v>#N/A</v>
      </c>
      <c r="HK36" s="146" t="e">
        <f t="shared" ref="HK36:HK67" si="302">IF(ISNONTEXT($O36),_xlfn.NORM.DIST(DN36,$K36,$O36,FALSE),NA())</f>
        <v>#N/A</v>
      </c>
      <c r="HL36" s="146" t="e">
        <f t="shared" ref="HL36:HL67" si="303">IF(ISNONTEXT($O36),_xlfn.NORM.DIST(DO36,$K36,$O36,FALSE),NA())</f>
        <v>#N/A</v>
      </c>
      <c r="HM36" s="146" t="e">
        <f t="shared" ref="HM36:HM67" si="304">IF(ISNONTEXT($O36),_xlfn.NORM.DIST(DP36,$K36,$O36,FALSE),NA())</f>
        <v>#N/A</v>
      </c>
      <c r="HN36" s="146" t="e">
        <f t="shared" ref="HN36:HN67" si="305">IF(ISNONTEXT($O36),_xlfn.NORM.DIST(DQ36,$K36,$O36,FALSE),NA())</f>
        <v>#N/A</v>
      </c>
      <c r="HO36" s="146" t="e">
        <f t="shared" ref="HO36:HO67" si="306">IF(ISNONTEXT($O36),_xlfn.NORM.DIST(DR36,$K36,$O36,FALSE),NA())</f>
        <v>#N/A</v>
      </c>
      <c r="HP36" s="146" t="e">
        <f t="shared" ref="HP36:HP67" si="307">IF(ISNONTEXT($O36),_xlfn.NORM.DIST(DS36,$K36,$O36,FALSE),NA())</f>
        <v>#N/A</v>
      </c>
      <c r="HQ36" s="146" t="e">
        <f t="shared" ref="HQ36:HQ67" si="308">IF(ISNONTEXT($O36),_xlfn.NORM.DIST(DT36,$K36,$O36,FALSE),NA())</f>
        <v>#N/A</v>
      </c>
      <c r="HR36" s="146" t="e">
        <f t="shared" ref="HR36:HR67" si="309">IF(ISNONTEXT($O36),_xlfn.NORM.DIST(DU36,$K36,$O36,FALSE),NA())</f>
        <v>#N/A</v>
      </c>
      <c r="HS36" s="146" t="e">
        <f t="shared" ref="HS36:HS67" si="310">IF(ISNONTEXT($O36),_xlfn.NORM.DIST(DV36,$K36,$O36,FALSE),NA())</f>
        <v>#N/A</v>
      </c>
      <c r="HT36" s="146" t="e">
        <f t="shared" ref="HT36:HT67" si="311">IF(ISNONTEXT($O36),_xlfn.NORM.DIST(DW36,$K36,$O36,FALSE),NA())</f>
        <v>#N/A</v>
      </c>
    </row>
    <row r="37" spans="1:228" hidden="1" x14ac:dyDescent="0.45">
      <c r="A37" s="4">
        <v>34</v>
      </c>
      <c r="B37" s="95"/>
      <c r="C37" s="103"/>
      <c r="D37" s="108" t="str">
        <f t="shared" si="205"/>
        <v/>
      </c>
      <c r="E37" s="81"/>
      <c r="F37" s="108" t="str">
        <f t="shared" si="206"/>
        <v/>
      </c>
      <c r="G37" s="103"/>
      <c r="H37" s="96"/>
      <c r="I37" s="32" t="str">
        <f t="shared" si="0"/>
        <v/>
      </c>
      <c r="J37" s="32" t="str">
        <f t="shared" si="1"/>
        <v/>
      </c>
      <c r="K37" s="65" t="str">
        <f t="shared" si="109"/>
        <v/>
      </c>
      <c r="L37" s="21"/>
      <c r="M37" s="53"/>
      <c r="N37" s="237"/>
      <c r="O37" s="66" t="str">
        <f>IF(AND(D37&gt;0,E37&gt;0,F37&gt;0),IF(ISBLANK(N37),IF(ISBLANK(L37),"",(F37-D37)*VLOOKUP(L37,VLookups!$A$4:$B$13,2,FALSE)),N37),"")</f>
        <v/>
      </c>
      <c r="P37" s="67" t="str">
        <f t="shared" si="207"/>
        <v/>
      </c>
      <c r="Q37" s="81"/>
      <c r="R37" s="230" t="str">
        <f>IF(AND(Q37&gt;0,E37&gt;0,NOT(O37="")),ABS(VLOOKUP($Q$1,VLookups!$A$27:$B$28,2,FALSE)-_xlfn.NORM.DIST(Q37,K37,O37,TRUE)),"")</f>
        <v/>
      </c>
      <c r="S37" s="80" t="str">
        <f>IF(AND($D37&gt;0,$E37&gt;0,$F37&gt;0,NOT(ISBLANK($L37))),_xlfn.NORM.INV(ABS(VLOOKUP($Q$1,VLookups!$A$27:$B$28,2,FALSE)-S$3),$K37,$O37),"")</f>
        <v/>
      </c>
      <c r="T37" s="79" t="str">
        <f>IF(AND($D37&gt;0,$E37&gt;0,$F37&gt;0,NOT(ISBLANK($L37))),_xlfn.NORM.INV(ABS(VLOOKUP($Q$1,VLookups!$A$27:$B$28,2,FALSE)-T$3),$K37,$O37),"")</f>
        <v/>
      </c>
      <c r="U37" s="80" t="str">
        <f>IF(AND($D37&gt;0,$E37&gt;0,$F37&gt;0,NOT(ISBLANK($L37))),_xlfn.NORM.INV(ABS(VLOOKUP($Q$1,VLookups!$A$27:$B$28,2,FALSE)-U$3),$K37,$O37),"")</f>
        <v/>
      </c>
      <c r="V37" s="79" t="str">
        <f>IF(AND($D37&gt;0,$E37&gt;0,$F37&gt;0,NOT(ISBLANK($L37))),_xlfn.NORM.INV(ABS(VLOOKUP($Q$1,VLookups!$A$27:$B$28,2,FALSE)-V$3),$K37,$O37),"")</f>
        <v/>
      </c>
      <c r="W37" s="80" t="str">
        <f>IF(AND($D37&gt;0,$E37&gt;0,$F37&gt;0,NOT(ISBLANK($L37))),_xlfn.NORM.INV(ABS(VLOOKUP($Q$1,VLookups!$A$27:$B$28,2,FALSE)-W$3),$K37,$O37),"")</f>
        <v/>
      </c>
      <c r="X37" s="79" t="str">
        <f>IF(AND($D37&gt;0,$E37&gt;0,$F37&gt;0,NOT(ISBLANK($L37))),_xlfn.NORM.INV(ABS(VLOOKUP($Q$1,VLookups!$A$27:$B$28,2,FALSE)-X$3),$K37,$O37),"")</f>
        <v/>
      </c>
      <c r="Y37" s="5"/>
      <c r="Z37" s="145" t="str">
        <f t="shared" si="110"/>
        <v/>
      </c>
      <c r="AA37" s="46" t="str">
        <f t="shared" ref="AA37:AT37" si="312">IF(ISNONTEXT($Z37),AB37-$Z37,"")</f>
        <v/>
      </c>
      <c r="AB37" s="46" t="str">
        <f t="shared" si="312"/>
        <v/>
      </c>
      <c r="AC37" s="46" t="str">
        <f t="shared" si="312"/>
        <v/>
      </c>
      <c r="AD37" s="46" t="str">
        <f t="shared" si="312"/>
        <v/>
      </c>
      <c r="AE37" s="46" t="str">
        <f t="shared" si="312"/>
        <v/>
      </c>
      <c r="AF37" s="46" t="str">
        <f t="shared" si="312"/>
        <v/>
      </c>
      <c r="AG37" s="46" t="str">
        <f t="shared" si="312"/>
        <v/>
      </c>
      <c r="AH37" s="46" t="str">
        <f t="shared" si="312"/>
        <v/>
      </c>
      <c r="AI37" s="46" t="str">
        <f t="shared" si="312"/>
        <v/>
      </c>
      <c r="AJ37" s="46" t="str">
        <f t="shared" si="312"/>
        <v/>
      </c>
      <c r="AK37" s="46" t="str">
        <f t="shared" si="312"/>
        <v/>
      </c>
      <c r="AL37" s="46" t="str">
        <f t="shared" si="312"/>
        <v/>
      </c>
      <c r="AM37" s="46" t="str">
        <f t="shared" si="312"/>
        <v/>
      </c>
      <c r="AN37" s="46" t="str">
        <f t="shared" si="312"/>
        <v/>
      </c>
      <c r="AO37" s="46" t="str">
        <f t="shared" si="312"/>
        <v/>
      </c>
      <c r="AP37" s="46" t="str">
        <f t="shared" si="312"/>
        <v/>
      </c>
      <c r="AQ37" s="46" t="str">
        <f t="shared" si="312"/>
        <v/>
      </c>
      <c r="AR37" s="46" t="str">
        <f t="shared" si="312"/>
        <v/>
      </c>
      <c r="AS37" s="46" t="str">
        <f t="shared" si="312"/>
        <v/>
      </c>
      <c r="AT37" s="46" t="str">
        <f t="shared" si="312"/>
        <v/>
      </c>
      <c r="AU37" s="46" t="str">
        <f t="shared" si="112"/>
        <v/>
      </c>
      <c r="AV37" s="46" t="str">
        <f t="shared" ref="AV37:DG37" si="313">IF(ISNONTEXT($Z37),AU37+$Z37,"")</f>
        <v/>
      </c>
      <c r="AW37" s="46" t="str">
        <f t="shared" si="313"/>
        <v/>
      </c>
      <c r="AX37" s="46" t="str">
        <f t="shared" si="313"/>
        <v/>
      </c>
      <c r="AY37" s="46" t="str">
        <f t="shared" si="313"/>
        <v/>
      </c>
      <c r="AZ37" s="46" t="str">
        <f t="shared" si="313"/>
        <v/>
      </c>
      <c r="BA37" s="46" t="str">
        <f t="shared" si="313"/>
        <v/>
      </c>
      <c r="BB37" s="46" t="str">
        <f t="shared" si="313"/>
        <v/>
      </c>
      <c r="BC37" s="46" t="str">
        <f t="shared" si="313"/>
        <v/>
      </c>
      <c r="BD37" s="46" t="str">
        <f t="shared" si="313"/>
        <v/>
      </c>
      <c r="BE37" s="46" t="str">
        <f t="shared" si="313"/>
        <v/>
      </c>
      <c r="BF37" s="46" t="str">
        <f t="shared" si="313"/>
        <v/>
      </c>
      <c r="BG37" s="46" t="str">
        <f t="shared" si="313"/>
        <v/>
      </c>
      <c r="BH37" s="46" t="str">
        <f t="shared" si="313"/>
        <v/>
      </c>
      <c r="BI37" s="46" t="str">
        <f t="shared" si="313"/>
        <v/>
      </c>
      <c r="BJ37" s="46" t="str">
        <f t="shared" si="313"/>
        <v/>
      </c>
      <c r="BK37" s="46" t="str">
        <f t="shared" si="313"/>
        <v/>
      </c>
      <c r="BL37" s="46" t="str">
        <f t="shared" si="313"/>
        <v/>
      </c>
      <c r="BM37" s="46" t="str">
        <f t="shared" si="313"/>
        <v/>
      </c>
      <c r="BN37" s="46" t="str">
        <f t="shared" si="313"/>
        <v/>
      </c>
      <c r="BO37" s="46" t="str">
        <f t="shared" si="313"/>
        <v/>
      </c>
      <c r="BP37" s="46" t="str">
        <f t="shared" si="313"/>
        <v/>
      </c>
      <c r="BQ37" s="46" t="str">
        <f t="shared" si="313"/>
        <v/>
      </c>
      <c r="BR37" s="46" t="str">
        <f t="shared" si="313"/>
        <v/>
      </c>
      <c r="BS37" s="46" t="str">
        <f t="shared" si="313"/>
        <v/>
      </c>
      <c r="BT37" s="46" t="str">
        <f t="shared" si="313"/>
        <v/>
      </c>
      <c r="BU37" s="46" t="str">
        <f t="shared" si="313"/>
        <v/>
      </c>
      <c r="BV37" s="46" t="str">
        <f t="shared" si="313"/>
        <v/>
      </c>
      <c r="BW37" s="46" t="str">
        <f t="shared" si="313"/>
        <v/>
      </c>
      <c r="BX37" s="46" t="str">
        <f t="shared" si="313"/>
        <v/>
      </c>
      <c r="BY37" s="46" t="str">
        <f t="shared" si="313"/>
        <v/>
      </c>
      <c r="BZ37" s="46" t="str">
        <f t="shared" si="313"/>
        <v/>
      </c>
      <c r="CA37" s="46" t="str">
        <f t="shared" si="313"/>
        <v/>
      </c>
      <c r="CB37" s="46" t="str">
        <f t="shared" si="313"/>
        <v/>
      </c>
      <c r="CC37" s="46" t="str">
        <f t="shared" si="313"/>
        <v/>
      </c>
      <c r="CD37" s="46" t="str">
        <f t="shared" si="313"/>
        <v/>
      </c>
      <c r="CE37" s="46" t="str">
        <f t="shared" si="313"/>
        <v/>
      </c>
      <c r="CF37" s="46" t="str">
        <f t="shared" si="313"/>
        <v/>
      </c>
      <c r="CG37" s="46" t="str">
        <f t="shared" si="313"/>
        <v/>
      </c>
      <c r="CH37" s="46" t="str">
        <f t="shared" si="313"/>
        <v/>
      </c>
      <c r="CI37" s="46" t="str">
        <f t="shared" si="313"/>
        <v/>
      </c>
      <c r="CJ37" s="46" t="str">
        <f t="shared" si="313"/>
        <v/>
      </c>
      <c r="CK37" s="46" t="str">
        <f t="shared" si="313"/>
        <v/>
      </c>
      <c r="CL37" s="46" t="str">
        <f t="shared" si="313"/>
        <v/>
      </c>
      <c r="CM37" s="46" t="str">
        <f t="shared" si="313"/>
        <v/>
      </c>
      <c r="CN37" s="46" t="str">
        <f t="shared" si="313"/>
        <v/>
      </c>
      <c r="CO37" s="46" t="str">
        <f t="shared" si="313"/>
        <v/>
      </c>
      <c r="CP37" s="46" t="str">
        <f t="shared" si="313"/>
        <v/>
      </c>
      <c r="CQ37" s="46" t="str">
        <f t="shared" si="313"/>
        <v/>
      </c>
      <c r="CR37" s="46" t="str">
        <f t="shared" si="313"/>
        <v/>
      </c>
      <c r="CS37" s="46" t="str">
        <f t="shared" si="313"/>
        <v/>
      </c>
      <c r="CT37" s="46" t="str">
        <f t="shared" si="313"/>
        <v/>
      </c>
      <c r="CU37" s="46" t="str">
        <f t="shared" si="313"/>
        <v/>
      </c>
      <c r="CV37" s="46" t="str">
        <f t="shared" si="313"/>
        <v/>
      </c>
      <c r="CW37" s="46" t="str">
        <f t="shared" si="313"/>
        <v/>
      </c>
      <c r="CX37" s="46" t="str">
        <f t="shared" si="313"/>
        <v/>
      </c>
      <c r="CY37" s="46" t="str">
        <f t="shared" si="313"/>
        <v/>
      </c>
      <c r="CZ37" s="46" t="str">
        <f t="shared" si="313"/>
        <v/>
      </c>
      <c r="DA37" s="46" t="str">
        <f t="shared" si="313"/>
        <v/>
      </c>
      <c r="DB37" s="46" t="str">
        <f t="shared" si="313"/>
        <v/>
      </c>
      <c r="DC37" s="46" t="str">
        <f t="shared" si="313"/>
        <v/>
      </c>
      <c r="DD37" s="46" t="str">
        <f t="shared" si="313"/>
        <v/>
      </c>
      <c r="DE37" s="46" t="str">
        <f t="shared" si="313"/>
        <v/>
      </c>
      <c r="DF37" s="46" t="str">
        <f t="shared" si="313"/>
        <v/>
      </c>
      <c r="DG37" s="46" t="str">
        <f t="shared" si="313"/>
        <v/>
      </c>
      <c r="DH37" s="46" t="str">
        <f t="shared" ref="DH37:DW37" si="314">IF(ISNONTEXT($Z37),DG37+$Z37,"")</f>
        <v/>
      </c>
      <c r="DI37" s="46" t="str">
        <f t="shared" si="314"/>
        <v/>
      </c>
      <c r="DJ37" s="46" t="str">
        <f t="shared" si="314"/>
        <v/>
      </c>
      <c r="DK37" s="46" t="str">
        <f t="shared" si="314"/>
        <v/>
      </c>
      <c r="DL37" s="46" t="str">
        <f t="shared" si="314"/>
        <v/>
      </c>
      <c r="DM37" s="46" t="str">
        <f t="shared" si="314"/>
        <v/>
      </c>
      <c r="DN37" s="46" t="str">
        <f t="shared" si="314"/>
        <v/>
      </c>
      <c r="DO37" s="46" t="str">
        <f t="shared" si="314"/>
        <v/>
      </c>
      <c r="DP37" s="46" t="str">
        <f t="shared" si="314"/>
        <v/>
      </c>
      <c r="DQ37" s="46" t="str">
        <f t="shared" si="314"/>
        <v/>
      </c>
      <c r="DR37" s="46" t="str">
        <f t="shared" si="314"/>
        <v/>
      </c>
      <c r="DS37" s="46" t="str">
        <f t="shared" si="314"/>
        <v/>
      </c>
      <c r="DT37" s="46" t="str">
        <f t="shared" si="314"/>
        <v/>
      </c>
      <c r="DU37" s="46" t="str">
        <f t="shared" si="314"/>
        <v/>
      </c>
      <c r="DV37" s="46" t="str">
        <f t="shared" si="314"/>
        <v/>
      </c>
      <c r="DW37" s="46" t="str">
        <f t="shared" si="314"/>
        <v/>
      </c>
      <c r="DX37" s="146" t="e">
        <f t="shared" si="211"/>
        <v>#N/A</v>
      </c>
      <c r="DY37" s="146" t="e">
        <f t="shared" si="212"/>
        <v>#N/A</v>
      </c>
      <c r="DZ37" s="146" t="e">
        <f t="shared" si="213"/>
        <v>#N/A</v>
      </c>
      <c r="EA37" s="146" t="e">
        <f t="shared" si="214"/>
        <v>#N/A</v>
      </c>
      <c r="EB37" s="146" t="e">
        <f t="shared" si="215"/>
        <v>#N/A</v>
      </c>
      <c r="EC37" s="146" t="e">
        <f t="shared" si="216"/>
        <v>#N/A</v>
      </c>
      <c r="ED37" s="146" t="e">
        <f t="shared" si="217"/>
        <v>#N/A</v>
      </c>
      <c r="EE37" s="146" t="e">
        <f t="shared" si="218"/>
        <v>#N/A</v>
      </c>
      <c r="EF37" s="146" t="e">
        <f t="shared" si="219"/>
        <v>#N/A</v>
      </c>
      <c r="EG37" s="146" t="e">
        <f t="shared" si="220"/>
        <v>#N/A</v>
      </c>
      <c r="EH37" s="146" t="e">
        <f t="shared" si="221"/>
        <v>#N/A</v>
      </c>
      <c r="EI37" s="146" t="e">
        <f t="shared" si="222"/>
        <v>#N/A</v>
      </c>
      <c r="EJ37" s="146" t="e">
        <f t="shared" si="223"/>
        <v>#N/A</v>
      </c>
      <c r="EK37" s="146" t="e">
        <f t="shared" si="224"/>
        <v>#N/A</v>
      </c>
      <c r="EL37" s="146" t="e">
        <f t="shared" si="225"/>
        <v>#N/A</v>
      </c>
      <c r="EM37" s="146" t="e">
        <f t="shared" si="226"/>
        <v>#N/A</v>
      </c>
      <c r="EN37" s="146" t="e">
        <f t="shared" si="227"/>
        <v>#N/A</v>
      </c>
      <c r="EO37" s="146" t="e">
        <f t="shared" si="228"/>
        <v>#N/A</v>
      </c>
      <c r="EP37" s="146" t="e">
        <f t="shared" si="229"/>
        <v>#N/A</v>
      </c>
      <c r="EQ37" s="146" t="e">
        <f t="shared" si="230"/>
        <v>#N/A</v>
      </c>
      <c r="ER37" s="146" t="e">
        <f t="shared" si="231"/>
        <v>#N/A</v>
      </c>
      <c r="ES37" s="146" t="e">
        <f t="shared" si="232"/>
        <v>#N/A</v>
      </c>
      <c r="ET37" s="146" t="e">
        <f t="shared" si="233"/>
        <v>#N/A</v>
      </c>
      <c r="EU37" s="146" t="e">
        <f t="shared" si="234"/>
        <v>#N/A</v>
      </c>
      <c r="EV37" s="146" t="e">
        <f t="shared" si="235"/>
        <v>#N/A</v>
      </c>
      <c r="EW37" s="146" t="e">
        <f t="shared" si="236"/>
        <v>#N/A</v>
      </c>
      <c r="EX37" s="146" t="e">
        <f t="shared" si="237"/>
        <v>#N/A</v>
      </c>
      <c r="EY37" s="146" t="e">
        <f t="shared" si="238"/>
        <v>#N/A</v>
      </c>
      <c r="EZ37" s="146" t="e">
        <f t="shared" si="239"/>
        <v>#N/A</v>
      </c>
      <c r="FA37" s="146" t="e">
        <f t="shared" si="240"/>
        <v>#N/A</v>
      </c>
      <c r="FB37" s="146" t="e">
        <f t="shared" si="241"/>
        <v>#N/A</v>
      </c>
      <c r="FC37" s="146" t="e">
        <f t="shared" si="242"/>
        <v>#N/A</v>
      </c>
      <c r="FD37" s="146" t="e">
        <f t="shared" si="243"/>
        <v>#N/A</v>
      </c>
      <c r="FE37" s="146" t="e">
        <f t="shared" si="244"/>
        <v>#N/A</v>
      </c>
      <c r="FF37" s="146" t="e">
        <f t="shared" si="245"/>
        <v>#N/A</v>
      </c>
      <c r="FG37" s="146" t="e">
        <f t="shared" si="246"/>
        <v>#N/A</v>
      </c>
      <c r="FH37" s="146" t="e">
        <f t="shared" si="247"/>
        <v>#N/A</v>
      </c>
      <c r="FI37" s="146" t="e">
        <f t="shared" si="248"/>
        <v>#N/A</v>
      </c>
      <c r="FJ37" s="146" t="e">
        <f t="shared" si="249"/>
        <v>#N/A</v>
      </c>
      <c r="FK37" s="146" t="e">
        <f t="shared" si="250"/>
        <v>#N/A</v>
      </c>
      <c r="FL37" s="146" t="e">
        <f t="shared" si="251"/>
        <v>#N/A</v>
      </c>
      <c r="FM37" s="146" t="e">
        <f t="shared" si="252"/>
        <v>#N/A</v>
      </c>
      <c r="FN37" s="146" t="e">
        <f t="shared" si="253"/>
        <v>#N/A</v>
      </c>
      <c r="FO37" s="146" t="e">
        <f t="shared" si="254"/>
        <v>#N/A</v>
      </c>
      <c r="FP37" s="146" t="e">
        <f t="shared" si="255"/>
        <v>#N/A</v>
      </c>
      <c r="FQ37" s="146" t="e">
        <f t="shared" si="256"/>
        <v>#N/A</v>
      </c>
      <c r="FR37" s="146" t="e">
        <f t="shared" si="257"/>
        <v>#N/A</v>
      </c>
      <c r="FS37" s="146" t="e">
        <f t="shared" si="258"/>
        <v>#N/A</v>
      </c>
      <c r="FT37" s="146" t="e">
        <f t="shared" si="259"/>
        <v>#N/A</v>
      </c>
      <c r="FU37" s="146" t="e">
        <f t="shared" si="260"/>
        <v>#N/A</v>
      </c>
      <c r="FV37" s="146" t="e">
        <f t="shared" si="261"/>
        <v>#N/A</v>
      </c>
      <c r="FW37" s="146" t="e">
        <f t="shared" si="262"/>
        <v>#N/A</v>
      </c>
      <c r="FX37" s="146" t="e">
        <f t="shared" si="263"/>
        <v>#N/A</v>
      </c>
      <c r="FY37" s="146" t="e">
        <f t="shared" si="264"/>
        <v>#N/A</v>
      </c>
      <c r="FZ37" s="146" t="e">
        <f t="shared" si="265"/>
        <v>#N/A</v>
      </c>
      <c r="GA37" s="146" t="e">
        <f t="shared" si="266"/>
        <v>#N/A</v>
      </c>
      <c r="GB37" s="146" t="e">
        <f t="shared" si="267"/>
        <v>#N/A</v>
      </c>
      <c r="GC37" s="146" t="e">
        <f t="shared" si="268"/>
        <v>#N/A</v>
      </c>
      <c r="GD37" s="146" t="e">
        <f t="shared" si="269"/>
        <v>#N/A</v>
      </c>
      <c r="GE37" s="146" t="e">
        <f t="shared" si="270"/>
        <v>#N/A</v>
      </c>
      <c r="GF37" s="146" t="e">
        <f t="shared" si="271"/>
        <v>#N/A</v>
      </c>
      <c r="GG37" s="146" t="e">
        <f t="shared" si="272"/>
        <v>#N/A</v>
      </c>
      <c r="GH37" s="146" t="e">
        <f t="shared" si="273"/>
        <v>#N/A</v>
      </c>
      <c r="GI37" s="146" t="e">
        <f t="shared" si="274"/>
        <v>#N/A</v>
      </c>
      <c r="GJ37" s="146" t="e">
        <f t="shared" si="275"/>
        <v>#N/A</v>
      </c>
      <c r="GK37" s="146" t="e">
        <f t="shared" si="276"/>
        <v>#N/A</v>
      </c>
      <c r="GL37" s="146" t="e">
        <f t="shared" si="277"/>
        <v>#N/A</v>
      </c>
      <c r="GM37" s="146" t="e">
        <f t="shared" si="278"/>
        <v>#N/A</v>
      </c>
      <c r="GN37" s="146" t="e">
        <f t="shared" si="279"/>
        <v>#N/A</v>
      </c>
      <c r="GO37" s="146" t="e">
        <f t="shared" si="280"/>
        <v>#N/A</v>
      </c>
      <c r="GP37" s="146" t="e">
        <f t="shared" si="281"/>
        <v>#N/A</v>
      </c>
      <c r="GQ37" s="146" t="e">
        <f t="shared" si="282"/>
        <v>#N/A</v>
      </c>
      <c r="GR37" s="146" t="e">
        <f t="shared" si="283"/>
        <v>#N/A</v>
      </c>
      <c r="GS37" s="146" t="e">
        <f t="shared" si="284"/>
        <v>#N/A</v>
      </c>
      <c r="GT37" s="146" t="e">
        <f t="shared" si="285"/>
        <v>#N/A</v>
      </c>
      <c r="GU37" s="146" t="e">
        <f t="shared" si="286"/>
        <v>#N/A</v>
      </c>
      <c r="GV37" s="146" t="e">
        <f t="shared" si="287"/>
        <v>#N/A</v>
      </c>
      <c r="GW37" s="146" t="e">
        <f t="shared" si="288"/>
        <v>#N/A</v>
      </c>
      <c r="GX37" s="146" t="e">
        <f t="shared" si="289"/>
        <v>#N/A</v>
      </c>
      <c r="GY37" s="146" t="e">
        <f t="shared" si="290"/>
        <v>#N/A</v>
      </c>
      <c r="GZ37" s="146" t="e">
        <f t="shared" si="291"/>
        <v>#N/A</v>
      </c>
      <c r="HA37" s="146" t="e">
        <f t="shared" si="292"/>
        <v>#N/A</v>
      </c>
      <c r="HB37" s="146" t="e">
        <f t="shared" si="293"/>
        <v>#N/A</v>
      </c>
      <c r="HC37" s="146" t="e">
        <f t="shared" si="294"/>
        <v>#N/A</v>
      </c>
      <c r="HD37" s="146" t="e">
        <f t="shared" si="295"/>
        <v>#N/A</v>
      </c>
      <c r="HE37" s="146" t="e">
        <f t="shared" si="296"/>
        <v>#N/A</v>
      </c>
      <c r="HF37" s="146" t="e">
        <f t="shared" si="297"/>
        <v>#N/A</v>
      </c>
      <c r="HG37" s="146" t="e">
        <f t="shared" si="298"/>
        <v>#N/A</v>
      </c>
      <c r="HH37" s="146" t="e">
        <f t="shared" si="299"/>
        <v>#N/A</v>
      </c>
      <c r="HI37" s="146" t="e">
        <f t="shared" si="300"/>
        <v>#N/A</v>
      </c>
      <c r="HJ37" s="146" t="e">
        <f t="shared" si="301"/>
        <v>#N/A</v>
      </c>
      <c r="HK37" s="146" t="e">
        <f t="shared" si="302"/>
        <v>#N/A</v>
      </c>
      <c r="HL37" s="146" t="e">
        <f t="shared" si="303"/>
        <v>#N/A</v>
      </c>
      <c r="HM37" s="146" t="e">
        <f t="shared" si="304"/>
        <v>#N/A</v>
      </c>
      <c r="HN37" s="146" t="e">
        <f t="shared" si="305"/>
        <v>#N/A</v>
      </c>
      <c r="HO37" s="146" t="e">
        <f t="shared" si="306"/>
        <v>#N/A</v>
      </c>
      <c r="HP37" s="146" t="e">
        <f t="shared" si="307"/>
        <v>#N/A</v>
      </c>
      <c r="HQ37" s="146" t="e">
        <f t="shared" si="308"/>
        <v>#N/A</v>
      </c>
      <c r="HR37" s="146" t="e">
        <f t="shared" si="309"/>
        <v>#N/A</v>
      </c>
      <c r="HS37" s="146" t="e">
        <f t="shared" si="310"/>
        <v>#N/A</v>
      </c>
      <c r="HT37" s="146" t="e">
        <f t="shared" si="311"/>
        <v>#N/A</v>
      </c>
    </row>
    <row r="38" spans="1:228" hidden="1" x14ac:dyDescent="0.45">
      <c r="A38" s="4">
        <v>35</v>
      </c>
      <c r="B38" s="95"/>
      <c r="C38" s="103"/>
      <c r="D38" s="108" t="str">
        <f t="shared" si="205"/>
        <v/>
      </c>
      <c r="E38" s="81"/>
      <c r="F38" s="108" t="str">
        <f t="shared" si="206"/>
        <v/>
      </c>
      <c r="G38" s="103"/>
      <c r="H38" s="96"/>
      <c r="I38" s="32" t="str">
        <f t="shared" si="0"/>
        <v/>
      </c>
      <c r="J38" s="32" t="str">
        <f t="shared" si="1"/>
        <v/>
      </c>
      <c r="K38" s="65" t="str">
        <f t="shared" si="109"/>
        <v/>
      </c>
      <c r="L38" s="21"/>
      <c r="M38" s="53"/>
      <c r="N38" s="237"/>
      <c r="O38" s="66" t="str">
        <f>IF(AND(D38&gt;0,E38&gt;0,F38&gt;0),IF(ISBLANK(N38),IF(ISBLANK(L38),"",(F38-D38)*VLOOKUP(L38,VLookups!$A$4:$B$13,2,FALSE)),N38),"")</f>
        <v/>
      </c>
      <c r="P38" s="67" t="str">
        <f t="shared" si="207"/>
        <v/>
      </c>
      <c r="Q38" s="81"/>
      <c r="R38" s="230" t="str">
        <f>IF(AND(Q38&gt;0,E38&gt;0,NOT(O38="")),ABS(VLOOKUP($Q$1,VLookups!$A$27:$B$28,2,FALSE)-_xlfn.NORM.DIST(Q38,K38,O38,TRUE)),"")</f>
        <v/>
      </c>
      <c r="S38" s="80" t="str">
        <f>IF(AND($D38&gt;0,$E38&gt;0,$F38&gt;0,NOT(ISBLANK($L38))),_xlfn.NORM.INV(ABS(VLOOKUP($Q$1,VLookups!$A$27:$B$28,2,FALSE)-S$3),$K38,$O38),"")</f>
        <v/>
      </c>
      <c r="T38" s="79" t="str">
        <f>IF(AND($D38&gt;0,$E38&gt;0,$F38&gt;0,NOT(ISBLANK($L38))),_xlfn.NORM.INV(ABS(VLOOKUP($Q$1,VLookups!$A$27:$B$28,2,FALSE)-T$3),$K38,$O38),"")</f>
        <v/>
      </c>
      <c r="U38" s="80" t="str">
        <f>IF(AND($D38&gt;0,$E38&gt;0,$F38&gt;0,NOT(ISBLANK($L38))),_xlfn.NORM.INV(ABS(VLOOKUP($Q$1,VLookups!$A$27:$B$28,2,FALSE)-U$3),$K38,$O38),"")</f>
        <v/>
      </c>
      <c r="V38" s="79" t="str">
        <f>IF(AND($D38&gt;0,$E38&gt;0,$F38&gt;0,NOT(ISBLANK($L38))),_xlfn.NORM.INV(ABS(VLOOKUP($Q$1,VLookups!$A$27:$B$28,2,FALSE)-V$3),$K38,$O38),"")</f>
        <v/>
      </c>
      <c r="W38" s="80" t="str">
        <f>IF(AND($D38&gt;0,$E38&gt;0,$F38&gt;0,NOT(ISBLANK($L38))),_xlfn.NORM.INV(ABS(VLOOKUP($Q$1,VLookups!$A$27:$B$28,2,FALSE)-W$3),$K38,$O38),"")</f>
        <v/>
      </c>
      <c r="X38" s="79" t="str">
        <f>IF(AND($D38&gt;0,$E38&gt;0,$F38&gt;0,NOT(ISBLANK($L38))),_xlfn.NORM.INV(ABS(VLOOKUP($Q$1,VLookups!$A$27:$B$28,2,FALSE)-X$3),$K38,$O38),"")</f>
        <v/>
      </c>
      <c r="Y38" s="5"/>
      <c r="Z38" s="145" t="str">
        <f t="shared" si="110"/>
        <v/>
      </c>
      <c r="AA38" s="46" t="str">
        <f t="shared" ref="AA38:AT38" si="315">IF(ISNONTEXT($Z38),AB38-$Z38,"")</f>
        <v/>
      </c>
      <c r="AB38" s="46" t="str">
        <f t="shared" si="315"/>
        <v/>
      </c>
      <c r="AC38" s="46" t="str">
        <f t="shared" si="315"/>
        <v/>
      </c>
      <c r="AD38" s="46" t="str">
        <f t="shared" si="315"/>
        <v/>
      </c>
      <c r="AE38" s="46" t="str">
        <f t="shared" si="315"/>
        <v/>
      </c>
      <c r="AF38" s="46" t="str">
        <f t="shared" si="315"/>
        <v/>
      </c>
      <c r="AG38" s="46" t="str">
        <f t="shared" si="315"/>
        <v/>
      </c>
      <c r="AH38" s="46" t="str">
        <f t="shared" si="315"/>
        <v/>
      </c>
      <c r="AI38" s="46" t="str">
        <f t="shared" si="315"/>
        <v/>
      </c>
      <c r="AJ38" s="46" t="str">
        <f t="shared" si="315"/>
        <v/>
      </c>
      <c r="AK38" s="46" t="str">
        <f t="shared" si="315"/>
        <v/>
      </c>
      <c r="AL38" s="46" t="str">
        <f t="shared" si="315"/>
        <v/>
      </c>
      <c r="AM38" s="46" t="str">
        <f t="shared" si="315"/>
        <v/>
      </c>
      <c r="AN38" s="46" t="str">
        <f t="shared" si="315"/>
        <v/>
      </c>
      <c r="AO38" s="46" t="str">
        <f t="shared" si="315"/>
        <v/>
      </c>
      <c r="AP38" s="46" t="str">
        <f t="shared" si="315"/>
        <v/>
      </c>
      <c r="AQ38" s="46" t="str">
        <f t="shared" si="315"/>
        <v/>
      </c>
      <c r="AR38" s="46" t="str">
        <f t="shared" si="315"/>
        <v/>
      </c>
      <c r="AS38" s="46" t="str">
        <f t="shared" si="315"/>
        <v/>
      </c>
      <c r="AT38" s="46" t="str">
        <f t="shared" si="315"/>
        <v/>
      </c>
      <c r="AU38" s="46" t="str">
        <f t="shared" si="112"/>
        <v/>
      </c>
      <c r="AV38" s="46" t="str">
        <f t="shared" ref="AV38:DG38" si="316">IF(ISNONTEXT($Z38),AU38+$Z38,"")</f>
        <v/>
      </c>
      <c r="AW38" s="46" t="str">
        <f t="shared" si="316"/>
        <v/>
      </c>
      <c r="AX38" s="46" t="str">
        <f t="shared" si="316"/>
        <v/>
      </c>
      <c r="AY38" s="46" t="str">
        <f t="shared" si="316"/>
        <v/>
      </c>
      <c r="AZ38" s="46" t="str">
        <f t="shared" si="316"/>
        <v/>
      </c>
      <c r="BA38" s="46" t="str">
        <f t="shared" si="316"/>
        <v/>
      </c>
      <c r="BB38" s="46" t="str">
        <f t="shared" si="316"/>
        <v/>
      </c>
      <c r="BC38" s="46" t="str">
        <f t="shared" si="316"/>
        <v/>
      </c>
      <c r="BD38" s="46" t="str">
        <f t="shared" si="316"/>
        <v/>
      </c>
      <c r="BE38" s="46" t="str">
        <f t="shared" si="316"/>
        <v/>
      </c>
      <c r="BF38" s="46" t="str">
        <f t="shared" si="316"/>
        <v/>
      </c>
      <c r="BG38" s="46" t="str">
        <f t="shared" si="316"/>
        <v/>
      </c>
      <c r="BH38" s="46" t="str">
        <f t="shared" si="316"/>
        <v/>
      </c>
      <c r="BI38" s="46" t="str">
        <f t="shared" si="316"/>
        <v/>
      </c>
      <c r="BJ38" s="46" t="str">
        <f t="shared" si="316"/>
        <v/>
      </c>
      <c r="BK38" s="46" t="str">
        <f t="shared" si="316"/>
        <v/>
      </c>
      <c r="BL38" s="46" t="str">
        <f t="shared" si="316"/>
        <v/>
      </c>
      <c r="BM38" s="46" t="str">
        <f t="shared" si="316"/>
        <v/>
      </c>
      <c r="BN38" s="46" t="str">
        <f t="shared" si="316"/>
        <v/>
      </c>
      <c r="BO38" s="46" t="str">
        <f t="shared" si="316"/>
        <v/>
      </c>
      <c r="BP38" s="46" t="str">
        <f t="shared" si="316"/>
        <v/>
      </c>
      <c r="BQ38" s="46" t="str">
        <f t="shared" si="316"/>
        <v/>
      </c>
      <c r="BR38" s="46" t="str">
        <f t="shared" si="316"/>
        <v/>
      </c>
      <c r="BS38" s="46" t="str">
        <f t="shared" si="316"/>
        <v/>
      </c>
      <c r="BT38" s="46" t="str">
        <f t="shared" si="316"/>
        <v/>
      </c>
      <c r="BU38" s="46" t="str">
        <f t="shared" si="316"/>
        <v/>
      </c>
      <c r="BV38" s="46" t="str">
        <f t="shared" si="316"/>
        <v/>
      </c>
      <c r="BW38" s="46" t="str">
        <f t="shared" si="316"/>
        <v/>
      </c>
      <c r="BX38" s="46" t="str">
        <f t="shared" si="316"/>
        <v/>
      </c>
      <c r="BY38" s="46" t="str">
        <f t="shared" si="316"/>
        <v/>
      </c>
      <c r="BZ38" s="46" t="str">
        <f t="shared" si="316"/>
        <v/>
      </c>
      <c r="CA38" s="46" t="str">
        <f t="shared" si="316"/>
        <v/>
      </c>
      <c r="CB38" s="46" t="str">
        <f t="shared" si="316"/>
        <v/>
      </c>
      <c r="CC38" s="46" t="str">
        <f t="shared" si="316"/>
        <v/>
      </c>
      <c r="CD38" s="46" t="str">
        <f t="shared" si="316"/>
        <v/>
      </c>
      <c r="CE38" s="46" t="str">
        <f t="shared" si="316"/>
        <v/>
      </c>
      <c r="CF38" s="46" t="str">
        <f t="shared" si="316"/>
        <v/>
      </c>
      <c r="CG38" s="46" t="str">
        <f t="shared" si="316"/>
        <v/>
      </c>
      <c r="CH38" s="46" t="str">
        <f t="shared" si="316"/>
        <v/>
      </c>
      <c r="CI38" s="46" t="str">
        <f t="shared" si="316"/>
        <v/>
      </c>
      <c r="CJ38" s="46" t="str">
        <f t="shared" si="316"/>
        <v/>
      </c>
      <c r="CK38" s="46" t="str">
        <f t="shared" si="316"/>
        <v/>
      </c>
      <c r="CL38" s="46" t="str">
        <f t="shared" si="316"/>
        <v/>
      </c>
      <c r="CM38" s="46" t="str">
        <f t="shared" si="316"/>
        <v/>
      </c>
      <c r="CN38" s="46" t="str">
        <f t="shared" si="316"/>
        <v/>
      </c>
      <c r="CO38" s="46" t="str">
        <f t="shared" si="316"/>
        <v/>
      </c>
      <c r="CP38" s="46" t="str">
        <f t="shared" si="316"/>
        <v/>
      </c>
      <c r="CQ38" s="46" t="str">
        <f t="shared" si="316"/>
        <v/>
      </c>
      <c r="CR38" s="46" t="str">
        <f t="shared" si="316"/>
        <v/>
      </c>
      <c r="CS38" s="46" t="str">
        <f t="shared" si="316"/>
        <v/>
      </c>
      <c r="CT38" s="46" t="str">
        <f t="shared" si="316"/>
        <v/>
      </c>
      <c r="CU38" s="46" t="str">
        <f t="shared" si="316"/>
        <v/>
      </c>
      <c r="CV38" s="46" t="str">
        <f t="shared" si="316"/>
        <v/>
      </c>
      <c r="CW38" s="46" t="str">
        <f t="shared" si="316"/>
        <v/>
      </c>
      <c r="CX38" s="46" t="str">
        <f t="shared" si="316"/>
        <v/>
      </c>
      <c r="CY38" s="46" t="str">
        <f t="shared" si="316"/>
        <v/>
      </c>
      <c r="CZ38" s="46" t="str">
        <f t="shared" si="316"/>
        <v/>
      </c>
      <c r="DA38" s="46" t="str">
        <f t="shared" si="316"/>
        <v/>
      </c>
      <c r="DB38" s="46" t="str">
        <f t="shared" si="316"/>
        <v/>
      </c>
      <c r="DC38" s="46" t="str">
        <f t="shared" si="316"/>
        <v/>
      </c>
      <c r="DD38" s="46" t="str">
        <f t="shared" si="316"/>
        <v/>
      </c>
      <c r="DE38" s="46" t="str">
        <f t="shared" si="316"/>
        <v/>
      </c>
      <c r="DF38" s="46" t="str">
        <f t="shared" si="316"/>
        <v/>
      </c>
      <c r="DG38" s="46" t="str">
        <f t="shared" si="316"/>
        <v/>
      </c>
      <c r="DH38" s="46" t="str">
        <f t="shared" ref="DH38:DW38" si="317">IF(ISNONTEXT($Z38),DG38+$Z38,"")</f>
        <v/>
      </c>
      <c r="DI38" s="46" t="str">
        <f t="shared" si="317"/>
        <v/>
      </c>
      <c r="DJ38" s="46" t="str">
        <f t="shared" si="317"/>
        <v/>
      </c>
      <c r="DK38" s="46" t="str">
        <f t="shared" si="317"/>
        <v/>
      </c>
      <c r="DL38" s="46" t="str">
        <f t="shared" si="317"/>
        <v/>
      </c>
      <c r="DM38" s="46" t="str">
        <f t="shared" si="317"/>
        <v/>
      </c>
      <c r="DN38" s="46" t="str">
        <f t="shared" si="317"/>
        <v/>
      </c>
      <c r="DO38" s="46" t="str">
        <f t="shared" si="317"/>
        <v/>
      </c>
      <c r="DP38" s="46" t="str">
        <f t="shared" si="317"/>
        <v/>
      </c>
      <c r="DQ38" s="46" t="str">
        <f t="shared" si="317"/>
        <v/>
      </c>
      <c r="DR38" s="46" t="str">
        <f t="shared" si="317"/>
        <v/>
      </c>
      <c r="DS38" s="46" t="str">
        <f t="shared" si="317"/>
        <v/>
      </c>
      <c r="DT38" s="46" t="str">
        <f t="shared" si="317"/>
        <v/>
      </c>
      <c r="DU38" s="46" t="str">
        <f t="shared" si="317"/>
        <v/>
      </c>
      <c r="DV38" s="46" t="str">
        <f t="shared" si="317"/>
        <v/>
      </c>
      <c r="DW38" s="46" t="str">
        <f t="shared" si="317"/>
        <v/>
      </c>
      <c r="DX38" s="146" t="e">
        <f t="shared" si="211"/>
        <v>#N/A</v>
      </c>
      <c r="DY38" s="146" t="e">
        <f t="shared" si="212"/>
        <v>#N/A</v>
      </c>
      <c r="DZ38" s="146" t="e">
        <f t="shared" si="213"/>
        <v>#N/A</v>
      </c>
      <c r="EA38" s="146" t="e">
        <f t="shared" si="214"/>
        <v>#N/A</v>
      </c>
      <c r="EB38" s="146" t="e">
        <f t="shared" si="215"/>
        <v>#N/A</v>
      </c>
      <c r="EC38" s="146" t="e">
        <f t="shared" si="216"/>
        <v>#N/A</v>
      </c>
      <c r="ED38" s="146" t="e">
        <f t="shared" si="217"/>
        <v>#N/A</v>
      </c>
      <c r="EE38" s="146" t="e">
        <f t="shared" si="218"/>
        <v>#N/A</v>
      </c>
      <c r="EF38" s="146" t="e">
        <f t="shared" si="219"/>
        <v>#N/A</v>
      </c>
      <c r="EG38" s="146" t="e">
        <f t="shared" si="220"/>
        <v>#N/A</v>
      </c>
      <c r="EH38" s="146" t="e">
        <f t="shared" si="221"/>
        <v>#N/A</v>
      </c>
      <c r="EI38" s="146" t="e">
        <f t="shared" si="222"/>
        <v>#N/A</v>
      </c>
      <c r="EJ38" s="146" t="e">
        <f t="shared" si="223"/>
        <v>#N/A</v>
      </c>
      <c r="EK38" s="146" t="e">
        <f t="shared" si="224"/>
        <v>#N/A</v>
      </c>
      <c r="EL38" s="146" t="e">
        <f t="shared" si="225"/>
        <v>#N/A</v>
      </c>
      <c r="EM38" s="146" t="e">
        <f t="shared" si="226"/>
        <v>#N/A</v>
      </c>
      <c r="EN38" s="146" t="e">
        <f t="shared" si="227"/>
        <v>#N/A</v>
      </c>
      <c r="EO38" s="146" t="e">
        <f t="shared" si="228"/>
        <v>#N/A</v>
      </c>
      <c r="EP38" s="146" t="e">
        <f t="shared" si="229"/>
        <v>#N/A</v>
      </c>
      <c r="EQ38" s="146" t="e">
        <f t="shared" si="230"/>
        <v>#N/A</v>
      </c>
      <c r="ER38" s="146" t="e">
        <f t="shared" si="231"/>
        <v>#N/A</v>
      </c>
      <c r="ES38" s="146" t="e">
        <f t="shared" si="232"/>
        <v>#N/A</v>
      </c>
      <c r="ET38" s="146" t="e">
        <f t="shared" si="233"/>
        <v>#N/A</v>
      </c>
      <c r="EU38" s="146" t="e">
        <f t="shared" si="234"/>
        <v>#N/A</v>
      </c>
      <c r="EV38" s="146" t="e">
        <f t="shared" si="235"/>
        <v>#N/A</v>
      </c>
      <c r="EW38" s="146" t="e">
        <f t="shared" si="236"/>
        <v>#N/A</v>
      </c>
      <c r="EX38" s="146" t="e">
        <f t="shared" si="237"/>
        <v>#N/A</v>
      </c>
      <c r="EY38" s="146" t="e">
        <f t="shared" si="238"/>
        <v>#N/A</v>
      </c>
      <c r="EZ38" s="146" t="e">
        <f t="shared" si="239"/>
        <v>#N/A</v>
      </c>
      <c r="FA38" s="146" t="e">
        <f t="shared" si="240"/>
        <v>#N/A</v>
      </c>
      <c r="FB38" s="146" t="e">
        <f t="shared" si="241"/>
        <v>#N/A</v>
      </c>
      <c r="FC38" s="146" t="e">
        <f t="shared" si="242"/>
        <v>#N/A</v>
      </c>
      <c r="FD38" s="146" t="e">
        <f t="shared" si="243"/>
        <v>#N/A</v>
      </c>
      <c r="FE38" s="146" t="e">
        <f t="shared" si="244"/>
        <v>#N/A</v>
      </c>
      <c r="FF38" s="146" t="e">
        <f t="shared" si="245"/>
        <v>#N/A</v>
      </c>
      <c r="FG38" s="146" t="e">
        <f t="shared" si="246"/>
        <v>#N/A</v>
      </c>
      <c r="FH38" s="146" t="e">
        <f t="shared" si="247"/>
        <v>#N/A</v>
      </c>
      <c r="FI38" s="146" t="e">
        <f t="shared" si="248"/>
        <v>#N/A</v>
      </c>
      <c r="FJ38" s="146" t="e">
        <f t="shared" si="249"/>
        <v>#N/A</v>
      </c>
      <c r="FK38" s="146" t="e">
        <f t="shared" si="250"/>
        <v>#N/A</v>
      </c>
      <c r="FL38" s="146" t="e">
        <f t="shared" si="251"/>
        <v>#N/A</v>
      </c>
      <c r="FM38" s="146" t="e">
        <f t="shared" si="252"/>
        <v>#N/A</v>
      </c>
      <c r="FN38" s="146" t="e">
        <f t="shared" si="253"/>
        <v>#N/A</v>
      </c>
      <c r="FO38" s="146" t="e">
        <f t="shared" si="254"/>
        <v>#N/A</v>
      </c>
      <c r="FP38" s="146" t="e">
        <f t="shared" si="255"/>
        <v>#N/A</v>
      </c>
      <c r="FQ38" s="146" t="e">
        <f t="shared" si="256"/>
        <v>#N/A</v>
      </c>
      <c r="FR38" s="146" t="e">
        <f t="shared" si="257"/>
        <v>#N/A</v>
      </c>
      <c r="FS38" s="146" t="e">
        <f t="shared" si="258"/>
        <v>#N/A</v>
      </c>
      <c r="FT38" s="146" t="e">
        <f t="shared" si="259"/>
        <v>#N/A</v>
      </c>
      <c r="FU38" s="146" t="e">
        <f t="shared" si="260"/>
        <v>#N/A</v>
      </c>
      <c r="FV38" s="146" t="e">
        <f t="shared" si="261"/>
        <v>#N/A</v>
      </c>
      <c r="FW38" s="146" t="e">
        <f t="shared" si="262"/>
        <v>#N/A</v>
      </c>
      <c r="FX38" s="146" t="e">
        <f t="shared" si="263"/>
        <v>#N/A</v>
      </c>
      <c r="FY38" s="146" t="e">
        <f t="shared" si="264"/>
        <v>#N/A</v>
      </c>
      <c r="FZ38" s="146" t="e">
        <f t="shared" si="265"/>
        <v>#N/A</v>
      </c>
      <c r="GA38" s="146" t="e">
        <f t="shared" si="266"/>
        <v>#N/A</v>
      </c>
      <c r="GB38" s="146" t="e">
        <f t="shared" si="267"/>
        <v>#N/A</v>
      </c>
      <c r="GC38" s="146" t="e">
        <f t="shared" si="268"/>
        <v>#N/A</v>
      </c>
      <c r="GD38" s="146" t="e">
        <f t="shared" si="269"/>
        <v>#N/A</v>
      </c>
      <c r="GE38" s="146" t="e">
        <f t="shared" si="270"/>
        <v>#N/A</v>
      </c>
      <c r="GF38" s="146" t="e">
        <f t="shared" si="271"/>
        <v>#N/A</v>
      </c>
      <c r="GG38" s="146" t="e">
        <f t="shared" si="272"/>
        <v>#N/A</v>
      </c>
      <c r="GH38" s="146" t="e">
        <f t="shared" si="273"/>
        <v>#N/A</v>
      </c>
      <c r="GI38" s="146" t="e">
        <f t="shared" si="274"/>
        <v>#N/A</v>
      </c>
      <c r="GJ38" s="146" t="e">
        <f t="shared" si="275"/>
        <v>#N/A</v>
      </c>
      <c r="GK38" s="146" t="e">
        <f t="shared" si="276"/>
        <v>#N/A</v>
      </c>
      <c r="GL38" s="146" t="e">
        <f t="shared" si="277"/>
        <v>#N/A</v>
      </c>
      <c r="GM38" s="146" t="e">
        <f t="shared" si="278"/>
        <v>#N/A</v>
      </c>
      <c r="GN38" s="146" t="e">
        <f t="shared" si="279"/>
        <v>#N/A</v>
      </c>
      <c r="GO38" s="146" t="e">
        <f t="shared" si="280"/>
        <v>#N/A</v>
      </c>
      <c r="GP38" s="146" t="e">
        <f t="shared" si="281"/>
        <v>#N/A</v>
      </c>
      <c r="GQ38" s="146" t="e">
        <f t="shared" si="282"/>
        <v>#N/A</v>
      </c>
      <c r="GR38" s="146" t="e">
        <f t="shared" si="283"/>
        <v>#N/A</v>
      </c>
      <c r="GS38" s="146" t="e">
        <f t="shared" si="284"/>
        <v>#N/A</v>
      </c>
      <c r="GT38" s="146" t="e">
        <f t="shared" si="285"/>
        <v>#N/A</v>
      </c>
      <c r="GU38" s="146" t="e">
        <f t="shared" si="286"/>
        <v>#N/A</v>
      </c>
      <c r="GV38" s="146" t="e">
        <f t="shared" si="287"/>
        <v>#N/A</v>
      </c>
      <c r="GW38" s="146" t="e">
        <f t="shared" si="288"/>
        <v>#N/A</v>
      </c>
      <c r="GX38" s="146" t="e">
        <f t="shared" si="289"/>
        <v>#N/A</v>
      </c>
      <c r="GY38" s="146" t="e">
        <f t="shared" si="290"/>
        <v>#N/A</v>
      </c>
      <c r="GZ38" s="146" t="e">
        <f t="shared" si="291"/>
        <v>#N/A</v>
      </c>
      <c r="HA38" s="146" t="e">
        <f t="shared" si="292"/>
        <v>#N/A</v>
      </c>
      <c r="HB38" s="146" t="e">
        <f t="shared" si="293"/>
        <v>#N/A</v>
      </c>
      <c r="HC38" s="146" t="e">
        <f t="shared" si="294"/>
        <v>#N/A</v>
      </c>
      <c r="HD38" s="146" t="e">
        <f t="shared" si="295"/>
        <v>#N/A</v>
      </c>
      <c r="HE38" s="146" t="e">
        <f t="shared" si="296"/>
        <v>#N/A</v>
      </c>
      <c r="HF38" s="146" t="e">
        <f t="shared" si="297"/>
        <v>#N/A</v>
      </c>
      <c r="HG38" s="146" t="e">
        <f t="shared" si="298"/>
        <v>#N/A</v>
      </c>
      <c r="HH38" s="146" t="e">
        <f t="shared" si="299"/>
        <v>#N/A</v>
      </c>
      <c r="HI38" s="146" t="e">
        <f t="shared" si="300"/>
        <v>#N/A</v>
      </c>
      <c r="HJ38" s="146" t="e">
        <f t="shared" si="301"/>
        <v>#N/A</v>
      </c>
      <c r="HK38" s="146" t="e">
        <f t="shared" si="302"/>
        <v>#N/A</v>
      </c>
      <c r="HL38" s="146" t="e">
        <f t="shared" si="303"/>
        <v>#N/A</v>
      </c>
      <c r="HM38" s="146" t="e">
        <f t="shared" si="304"/>
        <v>#N/A</v>
      </c>
      <c r="HN38" s="146" t="e">
        <f t="shared" si="305"/>
        <v>#N/A</v>
      </c>
      <c r="HO38" s="146" t="e">
        <f t="shared" si="306"/>
        <v>#N/A</v>
      </c>
      <c r="HP38" s="146" t="e">
        <f t="shared" si="307"/>
        <v>#N/A</v>
      </c>
      <c r="HQ38" s="146" t="e">
        <f t="shared" si="308"/>
        <v>#N/A</v>
      </c>
      <c r="HR38" s="146" t="e">
        <f t="shared" si="309"/>
        <v>#N/A</v>
      </c>
      <c r="HS38" s="146" t="e">
        <f t="shared" si="310"/>
        <v>#N/A</v>
      </c>
      <c r="HT38" s="146" t="e">
        <f t="shared" si="311"/>
        <v>#N/A</v>
      </c>
    </row>
    <row r="39" spans="1:228" hidden="1" x14ac:dyDescent="0.45">
      <c r="A39" s="4">
        <v>36</v>
      </c>
      <c r="B39" s="95"/>
      <c r="C39" s="103"/>
      <c r="D39" s="108" t="str">
        <f t="shared" si="205"/>
        <v/>
      </c>
      <c r="E39" s="81"/>
      <c r="F39" s="108" t="str">
        <f t="shared" si="206"/>
        <v/>
      </c>
      <c r="G39" s="103"/>
      <c r="H39" s="96"/>
      <c r="I39" s="32" t="str">
        <f t="shared" si="0"/>
        <v/>
      </c>
      <c r="J39" s="32" t="str">
        <f t="shared" si="1"/>
        <v/>
      </c>
      <c r="K39" s="65" t="str">
        <f t="shared" si="109"/>
        <v/>
      </c>
      <c r="L39" s="21"/>
      <c r="M39" s="53"/>
      <c r="N39" s="237"/>
      <c r="O39" s="66" t="str">
        <f>IF(AND(D39&gt;0,E39&gt;0,F39&gt;0),IF(ISBLANK(N39),IF(ISBLANK(L39),"",(F39-D39)*VLOOKUP(L39,VLookups!$A$4:$B$13,2,FALSE)),N39),"")</f>
        <v/>
      </c>
      <c r="P39" s="67" t="str">
        <f t="shared" si="207"/>
        <v/>
      </c>
      <c r="Q39" s="81"/>
      <c r="R39" s="230" t="str">
        <f>IF(AND(Q39&gt;0,E39&gt;0,NOT(O39="")),ABS(VLOOKUP($Q$1,VLookups!$A$27:$B$28,2,FALSE)-_xlfn.NORM.DIST(Q39,K39,O39,TRUE)),"")</f>
        <v/>
      </c>
      <c r="S39" s="80" t="str">
        <f>IF(AND($D39&gt;0,$E39&gt;0,$F39&gt;0,NOT(ISBLANK($L39))),_xlfn.NORM.INV(ABS(VLOOKUP($Q$1,VLookups!$A$27:$B$28,2,FALSE)-S$3),$K39,$O39),"")</f>
        <v/>
      </c>
      <c r="T39" s="79" t="str">
        <f>IF(AND($D39&gt;0,$E39&gt;0,$F39&gt;0,NOT(ISBLANK($L39))),_xlfn.NORM.INV(ABS(VLOOKUP($Q$1,VLookups!$A$27:$B$28,2,FALSE)-T$3),$K39,$O39),"")</f>
        <v/>
      </c>
      <c r="U39" s="80" t="str">
        <f>IF(AND($D39&gt;0,$E39&gt;0,$F39&gt;0,NOT(ISBLANK($L39))),_xlfn.NORM.INV(ABS(VLOOKUP($Q$1,VLookups!$A$27:$B$28,2,FALSE)-U$3),$K39,$O39),"")</f>
        <v/>
      </c>
      <c r="V39" s="79" t="str">
        <f>IF(AND($D39&gt;0,$E39&gt;0,$F39&gt;0,NOT(ISBLANK($L39))),_xlfn.NORM.INV(ABS(VLOOKUP($Q$1,VLookups!$A$27:$B$28,2,FALSE)-V$3),$K39,$O39),"")</f>
        <v/>
      </c>
      <c r="W39" s="80" t="str">
        <f>IF(AND($D39&gt;0,$E39&gt;0,$F39&gt;0,NOT(ISBLANK($L39))),_xlfn.NORM.INV(ABS(VLOOKUP($Q$1,VLookups!$A$27:$B$28,2,FALSE)-W$3),$K39,$O39),"")</f>
        <v/>
      </c>
      <c r="X39" s="79" t="str">
        <f>IF(AND($D39&gt;0,$E39&gt;0,$F39&gt;0,NOT(ISBLANK($L39))),_xlfn.NORM.INV(ABS(VLOOKUP($Q$1,VLookups!$A$27:$B$28,2,FALSE)-X$3),$K39,$O39),"")</f>
        <v/>
      </c>
      <c r="Y39" s="5"/>
      <c r="Z39" s="145" t="str">
        <f t="shared" si="110"/>
        <v/>
      </c>
      <c r="AA39" s="46" t="str">
        <f t="shared" ref="AA39:AT39" si="318">IF(ISNONTEXT($Z39),AB39-$Z39,"")</f>
        <v/>
      </c>
      <c r="AB39" s="46" t="str">
        <f t="shared" si="318"/>
        <v/>
      </c>
      <c r="AC39" s="46" t="str">
        <f t="shared" si="318"/>
        <v/>
      </c>
      <c r="AD39" s="46" t="str">
        <f t="shared" si="318"/>
        <v/>
      </c>
      <c r="AE39" s="46" t="str">
        <f t="shared" si="318"/>
        <v/>
      </c>
      <c r="AF39" s="46" t="str">
        <f t="shared" si="318"/>
        <v/>
      </c>
      <c r="AG39" s="46" t="str">
        <f t="shared" si="318"/>
        <v/>
      </c>
      <c r="AH39" s="46" t="str">
        <f t="shared" si="318"/>
        <v/>
      </c>
      <c r="AI39" s="46" t="str">
        <f t="shared" si="318"/>
        <v/>
      </c>
      <c r="AJ39" s="46" t="str">
        <f t="shared" si="318"/>
        <v/>
      </c>
      <c r="AK39" s="46" t="str">
        <f t="shared" si="318"/>
        <v/>
      </c>
      <c r="AL39" s="46" t="str">
        <f t="shared" si="318"/>
        <v/>
      </c>
      <c r="AM39" s="46" t="str">
        <f t="shared" si="318"/>
        <v/>
      </c>
      <c r="AN39" s="46" t="str">
        <f t="shared" si="318"/>
        <v/>
      </c>
      <c r="AO39" s="46" t="str">
        <f t="shared" si="318"/>
        <v/>
      </c>
      <c r="AP39" s="46" t="str">
        <f t="shared" si="318"/>
        <v/>
      </c>
      <c r="AQ39" s="46" t="str">
        <f t="shared" si="318"/>
        <v/>
      </c>
      <c r="AR39" s="46" t="str">
        <f t="shared" si="318"/>
        <v/>
      </c>
      <c r="AS39" s="46" t="str">
        <f t="shared" si="318"/>
        <v/>
      </c>
      <c r="AT39" s="46" t="str">
        <f t="shared" si="318"/>
        <v/>
      </c>
      <c r="AU39" s="46" t="str">
        <f t="shared" si="112"/>
        <v/>
      </c>
      <c r="AV39" s="46" t="str">
        <f t="shared" ref="AV39:DG39" si="319">IF(ISNONTEXT($Z39),AU39+$Z39,"")</f>
        <v/>
      </c>
      <c r="AW39" s="46" t="str">
        <f t="shared" si="319"/>
        <v/>
      </c>
      <c r="AX39" s="46" t="str">
        <f t="shared" si="319"/>
        <v/>
      </c>
      <c r="AY39" s="46" t="str">
        <f t="shared" si="319"/>
        <v/>
      </c>
      <c r="AZ39" s="46" t="str">
        <f t="shared" si="319"/>
        <v/>
      </c>
      <c r="BA39" s="46" t="str">
        <f t="shared" si="319"/>
        <v/>
      </c>
      <c r="BB39" s="46" t="str">
        <f t="shared" si="319"/>
        <v/>
      </c>
      <c r="BC39" s="46" t="str">
        <f t="shared" si="319"/>
        <v/>
      </c>
      <c r="BD39" s="46" t="str">
        <f t="shared" si="319"/>
        <v/>
      </c>
      <c r="BE39" s="46" t="str">
        <f t="shared" si="319"/>
        <v/>
      </c>
      <c r="BF39" s="46" t="str">
        <f t="shared" si="319"/>
        <v/>
      </c>
      <c r="BG39" s="46" t="str">
        <f t="shared" si="319"/>
        <v/>
      </c>
      <c r="BH39" s="46" t="str">
        <f t="shared" si="319"/>
        <v/>
      </c>
      <c r="BI39" s="46" t="str">
        <f t="shared" si="319"/>
        <v/>
      </c>
      <c r="BJ39" s="46" t="str">
        <f t="shared" si="319"/>
        <v/>
      </c>
      <c r="BK39" s="46" t="str">
        <f t="shared" si="319"/>
        <v/>
      </c>
      <c r="BL39" s="46" t="str">
        <f t="shared" si="319"/>
        <v/>
      </c>
      <c r="BM39" s="46" t="str">
        <f t="shared" si="319"/>
        <v/>
      </c>
      <c r="BN39" s="46" t="str">
        <f t="shared" si="319"/>
        <v/>
      </c>
      <c r="BO39" s="46" t="str">
        <f t="shared" si="319"/>
        <v/>
      </c>
      <c r="BP39" s="46" t="str">
        <f t="shared" si="319"/>
        <v/>
      </c>
      <c r="BQ39" s="46" t="str">
        <f t="shared" si="319"/>
        <v/>
      </c>
      <c r="BR39" s="46" t="str">
        <f t="shared" si="319"/>
        <v/>
      </c>
      <c r="BS39" s="46" t="str">
        <f t="shared" si="319"/>
        <v/>
      </c>
      <c r="BT39" s="46" t="str">
        <f t="shared" si="319"/>
        <v/>
      </c>
      <c r="BU39" s="46" t="str">
        <f t="shared" si="319"/>
        <v/>
      </c>
      <c r="BV39" s="46" t="str">
        <f t="shared" si="319"/>
        <v/>
      </c>
      <c r="BW39" s="46" t="str">
        <f t="shared" si="319"/>
        <v/>
      </c>
      <c r="BX39" s="46" t="str">
        <f t="shared" si="319"/>
        <v/>
      </c>
      <c r="BY39" s="46" t="str">
        <f t="shared" si="319"/>
        <v/>
      </c>
      <c r="BZ39" s="46" t="str">
        <f t="shared" si="319"/>
        <v/>
      </c>
      <c r="CA39" s="46" t="str">
        <f t="shared" si="319"/>
        <v/>
      </c>
      <c r="CB39" s="46" t="str">
        <f t="shared" si="319"/>
        <v/>
      </c>
      <c r="CC39" s="46" t="str">
        <f t="shared" si="319"/>
        <v/>
      </c>
      <c r="CD39" s="46" t="str">
        <f t="shared" si="319"/>
        <v/>
      </c>
      <c r="CE39" s="46" t="str">
        <f t="shared" si="319"/>
        <v/>
      </c>
      <c r="CF39" s="46" t="str">
        <f t="shared" si="319"/>
        <v/>
      </c>
      <c r="CG39" s="46" t="str">
        <f t="shared" si="319"/>
        <v/>
      </c>
      <c r="CH39" s="46" t="str">
        <f t="shared" si="319"/>
        <v/>
      </c>
      <c r="CI39" s="46" t="str">
        <f t="shared" si="319"/>
        <v/>
      </c>
      <c r="CJ39" s="46" t="str">
        <f t="shared" si="319"/>
        <v/>
      </c>
      <c r="CK39" s="46" t="str">
        <f t="shared" si="319"/>
        <v/>
      </c>
      <c r="CL39" s="46" t="str">
        <f t="shared" si="319"/>
        <v/>
      </c>
      <c r="CM39" s="46" t="str">
        <f t="shared" si="319"/>
        <v/>
      </c>
      <c r="CN39" s="46" t="str">
        <f t="shared" si="319"/>
        <v/>
      </c>
      <c r="CO39" s="46" t="str">
        <f t="shared" si="319"/>
        <v/>
      </c>
      <c r="CP39" s="46" t="str">
        <f t="shared" si="319"/>
        <v/>
      </c>
      <c r="CQ39" s="46" t="str">
        <f t="shared" si="319"/>
        <v/>
      </c>
      <c r="CR39" s="46" t="str">
        <f t="shared" si="319"/>
        <v/>
      </c>
      <c r="CS39" s="46" t="str">
        <f t="shared" si="319"/>
        <v/>
      </c>
      <c r="CT39" s="46" t="str">
        <f t="shared" si="319"/>
        <v/>
      </c>
      <c r="CU39" s="46" t="str">
        <f t="shared" si="319"/>
        <v/>
      </c>
      <c r="CV39" s="46" t="str">
        <f t="shared" si="319"/>
        <v/>
      </c>
      <c r="CW39" s="46" t="str">
        <f t="shared" si="319"/>
        <v/>
      </c>
      <c r="CX39" s="46" t="str">
        <f t="shared" si="319"/>
        <v/>
      </c>
      <c r="CY39" s="46" t="str">
        <f t="shared" si="319"/>
        <v/>
      </c>
      <c r="CZ39" s="46" t="str">
        <f t="shared" si="319"/>
        <v/>
      </c>
      <c r="DA39" s="46" t="str">
        <f t="shared" si="319"/>
        <v/>
      </c>
      <c r="DB39" s="46" t="str">
        <f t="shared" si="319"/>
        <v/>
      </c>
      <c r="DC39" s="46" t="str">
        <f t="shared" si="319"/>
        <v/>
      </c>
      <c r="DD39" s="46" t="str">
        <f t="shared" si="319"/>
        <v/>
      </c>
      <c r="DE39" s="46" t="str">
        <f t="shared" si="319"/>
        <v/>
      </c>
      <c r="DF39" s="46" t="str">
        <f t="shared" si="319"/>
        <v/>
      </c>
      <c r="DG39" s="46" t="str">
        <f t="shared" si="319"/>
        <v/>
      </c>
      <c r="DH39" s="46" t="str">
        <f t="shared" ref="DH39:DW39" si="320">IF(ISNONTEXT($Z39),DG39+$Z39,"")</f>
        <v/>
      </c>
      <c r="DI39" s="46" t="str">
        <f t="shared" si="320"/>
        <v/>
      </c>
      <c r="DJ39" s="46" t="str">
        <f t="shared" si="320"/>
        <v/>
      </c>
      <c r="DK39" s="46" t="str">
        <f t="shared" si="320"/>
        <v/>
      </c>
      <c r="DL39" s="46" t="str">
        <f t="shared" si="320"/>
        <v/>
      </c>
      <c r="DM39" s="46" t="str">
        <f t="shared" si="320"/>
        <v/>
      </c>
      <c r="DN39" s="46" t="str">
        <f t="shared" si="320"/>
        <v/>
      </c>
      <c r="DO39" s="46" t="str">
        <f t="shared" si="320"/>
        <v/>
      </c>
      <c r="DP39" s="46" t="str">
        <f t="shared" si="320"/>
        <v/>
      </c>
      <c r="DQ39" s="46" t="str">
        <f t="shared" si="320"/>
        <v/>
      </c>
      <c r="DR39" s="46" t="str">
        <f t="shared" si="320"/>
        <v/>
      </c>
      <c r="DS39" s="46" t="str">
        <f t="shared" si="320"/>
        <v/>
      </c>
      <c r="DT39" s="46" t="str">
        <f t="shared" si="320"/>
        <v/>
      </c>
      <c r="DU39" s="46" t="str">
        <f t="shared" si="320"/>
        <v/>
      </c>
      <c r="DV39" s="46" t="str">
        <f t="shared" si="320"/>
        <v/>
      </c>
      <c r="DW39" s="46" t="str">
        <f t="shared" si="320"/>
        <v/>
      </c>
      <c r="DX39" s="146" t="e">
        <f t="shared" si="211"/>
        <v>#N/A</v>
      </c>
      <c r="DY39" s="146" t="e">
        <f t="shared" si="212"/>
        <v>#N/A</v>
      </c>
      <c r="DZ39" s="146" t="e">
        <f t="shared" si="213"/>
        <v>#N/A</v>
      </c>
      <c r="EA39" s="146" t="e">
        <f t="shared" si="214"/>
        <v>#N/A</v>
      </c>
      <c r="EB39" s="146" t="e">
        <f t="shared" si="215"/>
        <v>#N/A</v>
      </c>
      <c r="EC39" s="146" t="e">
        <f t="shared" si="216"/>
        <v>#N/A</v>
      </c>
      <c r="ED39" s="146" t="e">
        <f t="shared" si="217"/>
        <v>#N/A</v>
      </c>
      <c r="EE39" s="146" t="e">
        <f t="shared" si="218"/>
        <v>#N/A</v>
      </c>
      <c r="EF39" s="146" t="e">
        <f t="shared" si="219"/>
        <v>#N/A</v>
      </c>
      <c r="EG39" s="146" t="e">
        <f t="shared" si="220"/>
        <v>#N/A</v>
      </c>
      <c r="EH39" s="146" t="e">
        <f t="shared" si="221"/>
        <v>#N/A</v>
      </c>
      <c r="EI39" s="146" t="e">
        <f t="shared" si="222"/>
        <v>#N/A</v>
      </c>
      <c r="EJ39" s="146" t="e">
        <f t="shared" si="223"/>
        <v>#N/A</v>
      </c>
      <c r="EK39" s="146" t="e">
        <f t="shared" si="224"/>
        <v>#N/A</v>
      </c>
      <c r="EL39" s="146" t="e">
        <f t="shared" si="225"/>
        <v>#N/A</v>
      </c>
      <c r="EM39" s="146" t="e">
        <f t="shared" si="226"/>
        <v>#N/A</v>
      </c>
      <c r="EN39" s="146" t="e">
        <f t="shared" si="227"/>
        <v>#N/A</v>
      </c>
      <c r="EO39" s="146" t="e">
        <f t="shared" si="228"/>
        <v>#N/A</v>
      </c>
      <c r="EP39" s="146" t="e">
        <f t="shared" si="229"/>
        <v>#N/A</v>
      </c>
      <c r="EQ39" s="146" t="e">
        <f t="shared" si="230"/>
        <v>#N/A</v>
      </c>
      <c r="ER39" s="146" t="e">
        <f t="shared" si="231"/>
        <v>#N/A</v>
      </c>
      <c r="ES39" s="146" t="e">
        <f t="shared" si="232"/>
        <v>#N/A</v>
      </c>
      <c r="ET39" s="146" t="e">
        <f t="shared" si="233"/>
        <v>#N/A</v>
      </c>
      <c r="EU39" s="146" t="e">
        <f t="shared" si="234"/>
        <v>#N/A</v>
      </c>
      <c r="EV39" s="146" t="e">
        <f t="shared" si="235"/>
        <v>#N/A</v>
      </c>
      <c r="EW39" s="146" t="e">
        <f t="shared" si="236"/>
        <v>#N/A</v>
      </c>
      <c r="EX39" s="146" t="e">
        <f t="shared" si="237"/>
        <v>#N/A</v>
      </c>
      <c r="EY39" s="146" t="e">
        <f t="shared" si="238"/>
        <v>#N/A</v>
      </c>
      <c r="EZ39" s="146" t="e">
        <f t="shared" si="239"/>
        <v>#N/A</v>
      </c>
      <c r="FA39" s="146" t="e">
        <f t="shared" si="240"/>
        <v>#N/A</v>
      </c>
      <c r="FB39" s="146" t="e">
        <f t="shared" si="241"/>
        <v>#N/A</v>
      </c>
      <c r="FC39" s="146" t="e">
        <f t="shared" si="242"/>
        <v>#N/A</v>
      </c>
      <c r="FD39" s="146" t="e">
        <f t="shared" si="243"/>
        <v>#N/A</v>
      </c>
      <c r="FE39" s="146" t="e">
        <f t="shared" si="244"/>
        <v>#N/A</v>
      </c>
      <c r="FF39" s="146" t="e">
        <f t="shared" si="245"/>
        <v>#N/A</v>
      </c>
      <c r="FG39" s="146" t="e">
        <f t="shared" si="246"/>
        <v>#N/A</v>
      </c>
      <c r="FH39" s="146" t="e">
        <f t="shared" si="247"/>
        <v>#N/A</v>
      </c>
      <c r="FI39" s="146" t="e">
        <f t="shared" si="248"/>
        <v>#N/A</v>
      </c>
      <c r="FJ39" s="146" t="e">
        <f t="shared" si="249"/>
        <v>#N/A</v>
      </c>
      <c r="FK39" s="146" t="e">
        <f t="shared" si="250"/>
        <v>#N/A</v>
      </c>
      <c r="FL39" s="146" t="e">
        <f t="shared" si="251"/>
        <v>#N/A</v>
      </c>
      <c r="FM39" s="146" t="e">
        <f t="shared" si="252"/>
        <v>#N/A</v>
      </c>
      <c r="FN39" s="146" t="e">
        <f t="shared" si="253"/>
        <v>#N/A</v>
      </c>
      <c r="FO39" s="146" t="e">
        <f t="shared" si="254"/>
        <v>#N/A</v>
      </c>
      <c r="FP39" s="146" t="e">
        <f t="shared" si="255"/>
        <v>#N/A</v>
      </c>
      <c r="FQ39" s="146" t="e">
        <f t="shared" si="256"/>
        <v>#N/A</v>
      </c>
      <c r="FR39" s="146" t="e">
        <f t="shared" si="257"/>
        <v>#N/A</v>
      </c>
      <c r="FS39" s="146" t="e">
        <f t="shared" si="258"/>
        <v>#N/A</v>
      </c>
      <c r="FT39" s="146" t="e">
        <f t="shared" si="259"/>
        <v>#N/A</v>
      </c>
      <c r="FU39" s="146" t="e">
        <f t="shared" si="260"/>
        <v>#N/A</v>
      </c>
      <c r="FV39" s="146" t="e">
        <f t="shared" si="261"/>
        <v>#N/A</v>
      </c>
      <c r="FW39" s="146" t="e">
        <f t="shared" si="262"/>
        <v>#N/A</v>
      </c>
      <c r="FX39" s="146" t="e">
        <f t="shared" si="263"/>
        <v>#N/A</v>
      </c>
      <c r="FY39" s="146" t="e">
        <f t="shared" si="264"/>
        <v>#N/A</v>
      </c>
      <c r="FZ39" s="146" t="e">
        <f t="shared" si="265"/>
        <v>#N/A</v>
      </c>
      <c r="GA39" s="146" t="e">
        <f t="shared" si="266"/>
        <v>#N/A</v>
      </c>
      <c r="GB39" s="146" t="e">
        <f t="shared" si="267"/>
        <v>#N/A</v>
      </c>
      <c r="GC39" s="146" t="e">
        <f t="shared" si="268"/>
        <v>#N/A</v>
      </c>
      <c r="GD39" s="146" t="e">
        <f t="shared" si="269"/>
        <v>#N/A</v>
      </c>
      <c r="GE39" s="146" t="e">
        <f t="shared" si="270"/>
        <v>#N/A</v>
      </c>
      <c r="GF39" s="146" t="e">
        <f t="shared" si="271"/>
        <v>#N/A</v>
      </c>
      <c r="GG39" s="146" t="e">
        <f t="shared" si="272"/>
        <v>#N/A</v>
      </c>
      <c r="GH39" s="146" t="e">
        <f t="shared" si="273"/>
        <v>#N/A</v>
      </c>
      <c r="GI39" s="146" t="e">
        <f t="shared" si="274"/>
        <v>#N/A</v>
      </c>
      <c r="GJ39" s="146" t="e">
        <f t="shared" si="275"/>
        <v>#N/A</v>
      </c>
      <c r="GK39" s="146" t="e">
        <f t="shared" si="276"/>
        <v>#N/A</v>
      </c>
      <c r="GL39" s="146" t="e">
        <f t="shared" si="277"/>
        <v>#N/A</v>
      </c>
      <c r="GM39" s="146" t="e">
        <f t="shared" si="278"/>
        <v>#N/A</v>
      </c>
      <c r="GN39" s="146" t="e">
        <f t="shared" si="279"/>
        <v>#N/A</v>
      </c>
      <c r="GO39" s="146" t="e">
        <f t="shared" si="280"/>
        <v>#N/A</v>
      </c>
      <c r="GP39" s="146" t="e">
        <f t="shared" si="281"/>
        <v>#N/A</v>
      </c>
      <c r="GQ39" s="146" t="e">
        <f t="shared" si="282"/>
        <v>#N/A</v>
      </c>
      <c r="GR39" s="146" t="e">
        <f t="shared" si="283"/>
        <v>#N/A</v>
      </c>
      <c r="GS39" s="146" t="e">
        <f t="shared" si="284"/>
        <v>#N/A</v>
      </c>
      <c r="GT39" s="146" t="e">
        <f t="shared" si="285"/>
        <v>#N/A</v>
      </c>
      <c r="GU39" s="146" t="e">
        <f t="shared" si="286"/>
        <v>#N/A</v>
      </c>
      <c r="GV39" s="146" t="e">
        <f t="shared" si="287"/>
        <v>#N/A</v>
      </c>
      <c r="GW39" s="146" t="e">
        <f t="shared" si="288"/>
        <v>#N/A</v>
      </c>
      <c r="GX39" s="146" t="e">
        <f t="shared" si="289"/>
        <v>#N/A</v>
      </c>
      <c r="GY39" s="146" t="e">
        <f t="shared" si="290"/>
        <v>#N/A</v>
      </c>
      <c r="GZ39" s="146" t="e">
        <f t="shared" si="291"/>
        <v>#N/A</v>
      </c>
      <c r="HA39" s="146" t="e">
        <f t="shared" si="292"/>
        <v>#N/A</v>
      </c>
      <c r="HB39" s="146" t="e">
        <f t="shared" si="293"/>
        <v>#N/A</v>
      </c>
      <c r="HC39" s="146" t="e">
        <f t="shared" si="294"/>
        <v>#N/A</v>
      </c>
      <c r="HD39" s="146" t="e">
        <f t="shared" si="295"/>
        <v>#N/A</v>
      </c>
      <c r="HE39" s="146" t="e">
        <f t="shared" si="296"/>
        <v>#N/A</v>
      </c>
      <c r="HF39" s="146" t="e">
        <f t="shared" si="297"/>
        <v>#N/A</v>
      </c>
      <c r="HG39" s="146" t="e">
        <f t="shared" si="298"/>
        <v>#N/A</v>
      </c>
      <c r="HH39" s="146" t="e">
        <f t="shared" si="299"/>
        <v>#N/A</v>
      </c>
      <c r="HI39" s="146" t="e">
        <f t="shared" si="300"/>
        <v>#N/A</v>
      </c>
      <c r="HJ39" s="146" t="e">
        <f t="shared" si="301"/>
        <v>#N/A</v>
      </c>
      <c r="HK39" s="146" t="e">
        <f t="shared" si="302"/>
        <v>#N/A</v>
      </c>
      <c r="HL39" s="146" t="e">
        <f t="shared" si="303"/>
        <v>#N/A</v>
      </c>
      <c r="HM39" s="146" t="e">
        <f t="shared" si="304"/>
        <v>#N/A</v>
      </c>
      <c r="HN39" s="146" t="e">
        <f t="shared" si="305"/>
        <v>#N/A</v>
      </c>
      <c r="HO39" s="146" t="e">
        <f t="shared" si="306"/>
        <v>#N/A</v>
      </c>
      <c r="HP39" s="146" t="e">
        <f t="shared" si="307"/>
        <v>#N/A</v>
      </c>
      <c r="HQ39" s="146" t="e">
        <f t="shared" si="308"/>
        <v>#N/A</v>
      </c>
      <c r="HR39" s="146" t="e">
        <f t="shared" si="309"/>
        <v>#N/A</v>
      </c>
      <c r="HS39" s="146" t="e">
        <f t="shared" si="310"/>
        <v>#N/A</v>
      </c>
      <c r="HT39" s="146" t="e">
        <f t="shared" si="311"/>
        <v>#N/A</v>
      </c>
    </row>
    <row r="40" spans="1:228" hidden="1" x14ac:dyDescent="0.45">
      <c r="A40" s="4">
        <v>37</v>
      </c>
      <c r="B40" s="95"/>
      <c r="C40" s="103"/>
      <c r="D40" s="108" t="str">
        <f t="shared" si="205"/>
        <v/>
      </c>
      <c r="E40" s="81"/>
      <c r="F40" s="108" t="str">
        <f t="shared" si="206"/>
        <v/>
      </c>
      <c r="G40" s="103"/>
      <c r="H40" s="96"/>
      <c r="I40" s="32" t="str">
        <f t="shared" si="0"/>
        <v/>
      </c>
      <c r="J40" s="32" t="str">
        <f t="shared" si="1"/>
        <v/>
      </c>
      <c r="K40" s="65" t="str">
        <f t="shared" si="109"/>
        <v/>
      </c>
      <c r="L40" s="21"/>
      <c r="M40" s="53"/>
      <c r="N40" s="237"/>
      <c r="O40" s="66" t="str">
        <f>IF(AND(D40&gt;0,E40&gt;0,F40&gt;0),IF(ISBLANK(N40),IF(ISBLANK(L40),"",(F40-D40)*VLOOKUP(L40,VLookups!$A$4:$B$13,2,FALSE)),N40),"")</f>
        <v/>
      </c>
      <c r="P40" s="67" t="str">
        <f t="shared" si="207"/>
        <v/>
      </c>
      <c r="Q40" s="81"/>
      <c r="R40" s="230" t="str">
        <f>IF(AND(Q40&gt;0,E40&gt;0,NOT(O40="")),ABS(VLOOKUP($Q$1,VLookups!$A$27:$B$28,2,FALSE)-_xlfn.NORM.DIST(Q40,K40,O40,TRUE)),"")</f>
        <v/>
      </c>
      <c r="S40" s="80" t="str">
        <f>IF(AND($D40&gt;0,$E40&gt;0,$F40&gt;0,NOT(ISBLANK($L40))),_xlfn.NORM.INV(ABS(VLOOKUP($Q$1,VLookups!$A$27:$B$28,2,FALSE)-S$3),$K40,$O40),"")</f>
        <v/>
      </c>
      <c r="T40" s="79" t="str">
        <f>IF(AND($D40&gt;0,$E40&gt;0,$F40&gt;0,NOT(ISBLANK($L40))),_xlfn.NORM.INV(ABS(VLOOKUP($Q$1,VLookups!$A$27:$B$28,2,FALSE)-T$3),$K40,$O40),"")</f>
        <v/>
      </c>
      <c r="U40" s="80" t="str">
        <f>IF(AND($D40&gt;0,$E40&gt;0,$F40&gt;0,NOT(ISBLANK($L40))),_xlfn.NORM.INV(ABS(VLOOKUP($Q$1,VLookups!$A$27:$B$28,2,FALSE)-U$3),$K40,$O40),"")</f>
        <v/>
      </c>
      <c r="V40" s="79" t="str">
        <f>IF(AND($D40&gt;0,$E40&gt;0,$F40&gt;0,NOT(ISBLANK($L40))),_xlfn.NORM.INV(ABS(VLOOKUP($Q$1,VLookups!$A$27:$B$28,2,FALSE)-V$3),$K40,$O40),"")</f>
        <v/>
      </c>
      <c r="W40" s="80" t="str">
        <f>IF(AND($D40&gt;0,$E40&gt;0,$F40&gt;0,NOT(ISBLANK($L40))),_xlfn.NORM.INV(ABS(VLOOKUP($Q$1,VLookups!$A$27:$B$28,2,FALSE)-W$3),$K40,$O40),"")</f>
        <v/>
      </c>
      <c r="X40" s="79" t="str">
        <f>IF(AND($D40&gt;0,$E40&gt;0,$F40&gt;0,NOT(ISBLANK($L40))),_xlfn.NORM.INV(ABS(VLOOKUP($Q$1,VLookups!$A$27:$B$28,2,FALSE)-X$3),$K40,$O40),"")</f>
        <v/>
      </c>
      <c r="Y40" s="5"/>
      <c r="Z40" s="145" t="str">
        <f t="shared" si="110"/>
        <v/>
      </c>
      <c r="AA40" s="46" t="str">
        <f t="shared" ref="AA40:AT40" si="321">IF(ISNONTEXT($Z40),AB40-$Z40,"")</f>
        <v/>
      </c>
      <c r="AB40" s="46" t="str">
        <f t="shared" si="321"/>
        <v/>
      </c>
      <c r="AC40" s="46" t="str">
        <f t="shared" si="321"/>
        <v/>
      </c>
      <c r="AD40" s="46" t="str">
        <f t="shared" si="321"/>
        <v/>
      </c>
      <c r="AE40" s="46" t="str">
        <f t="shared" si="321"/>
        <v/>
      </c>
      <c r="AF40" s="46" t="str">
        <f t="shared" si="321"/>
        <v/>
      </c>
      <c r="AG40" s="46" t="str">
        <f t="shared" si="321"/>
        <v/>
      </c>
      <c r="AH40" s="46" t="str">
        <f t="shared" si="321"/>
        <v/>
      </c>
      <c r="AI40" s="46" t="str">
        <f t="shared" si="321"/>
        <v/>
      </c>
      <c r="AJ40" s="46" t="str">
        <f t="shared" si="321"/>
        <v/>
      </c>
      <c r="AK40" s="46" t="str">
        <f t="shared" si="321"/>
        <v/>
      </c>
      <c r="AL40" s="46" t="str">
        <f t="shared" si="321"/>
        <v/>
      </c>
      <c r="AM40" s="46" t="str">
        <f t="shared" si="321"/>
        <v/>
      </c>
      <c r="AN40" s="46" t="str">
        <f t="shared" si="321"/>
        <v/>
      </c>
      <c r="AO40" s="46" t="str">
        <f t="shared" si="321"/>
        <v/>
      </c>
      <c r="AP40" s="46" t="str">
        <f t="shared" si="321"/>
        <v/>
      </c>
      <c r="AQ40" s="46" t="str">
        <f t="shared" si="321"/>
        <v/>
      </c>
      <c r="AR40" s="46" t="str">
        <f t="shared" si="321"/>
        <v/>
      </c>
      <c r="AS40" s="46" t="str">
        <f t="shared" si="321"/>
        <v/>
      </c>
      <c r="AT40" s="46" t="str">
        <f t="shared" si="321"/>
        <v/>
      </c>
      <c r="AU40" s="46" t="str">
        <f t="shared" si="112"/>
        <v/>
      </c>
      <c r="AV40" s="46" t="str">
        <f t="shared" ref="AV40:DG40" si="322">IF(ISNONTEXT($Z40),AU40+$Z40,"")</f>
        <v/>
      </c>
      <c r="AW40" s="46" t="str">
        <f t="shared" si="322"/>
        <v/>
      </c>
      <c r="AX40" s="46" t="str">
        <f t="shared" si="322"/>
        <v/>
      </c>
      <c r="AY40" s="46" t="str">
        <f t="shared" si="322"/>
        <v/>
      </c>
      <c r="AZ40" s="46" t="str">
        <f t="shared" si="322"/>
        <v/>
      </c>
      <c r="BA40" s="46" t="str">
        <f t="shared" si="322"/>
        <v/>
      </c>
      <c r="BB40" s="46" t="str">
        <f t="shared" si="322"/>
        <v/>
      </c>
      <c r="BC40" s="46" t="str">
        <f t="shared" si="322"/>
        <v/>
      </c>
      <c r="BD40" s="46" t="str">
        <f t="shared" si="322"/>
        <v/>
      </c>
      <c r="BE40" s="46" t="str">
        <f t="shared" si="322"/>
        <v/>
      </c>
      <c r="BF40" s="46" t="str">
        <f t="shared" si="322"/>
        <v/>
      </c>
      <c r="BG40" s="46" t="str">
        <f t="shared" si="322"/>
        <v/>
      </c>
      <c r="BH40" s="46" t="str">
        <f t="shared" si="322"/>
        <v/>
      </c>
      <c r="BI40" s="46" t="str">
        <f t="shared" si="322"/>
        <v/>
      </c>
      <c r="BJ40" s="46" t="str">
        <f t="shared" si="322"/>
        <v/>
      </c>
      <c r="BK40" s="46" t="str">
        <f t="shared" si="322"/>
        <v/>
      </c>
      <c r="BL40" s="46" t="str">
        <f t="shared" si="322"/>
        <v/>
      </c>
      <c r="BM40" s="46" t="str">
        <f t="shared" si="322"/>
        <v/>
      </c>
      <c r="BN40" s="46" t="str">
        <f t="shared" si="322"/>
        <v/>
      </c>
      <c r="BO40" s="46" t="str">
        <f t="shared" si="322"/>
        <v/>
      </c>
      <c r="BP40" s="46" t="str">
        <f t="shared" si="322"/>
        <v/>
      </c>
      <c r="BQ40" s="46" t="str">
        <f t="shared" si="322"/>
        <v/>
      </c>
      <c r="BR40" s="46" t="str">
        <f t="shared" si="322"/>
        <v/>
      </c>
      <c r="BS40" s="46" t="str">
        <f t="shared" si="322"/>
        <v/>
      </c>
      <c r="BT40" s="46" t="str">
        <f t="shared" si="322"/>
        <v/>
      </c>
      <c r="BU40" s="46" t="str">
        <f t="shared" si="322"/>
        <v/>
      </c>
      <c r="BV40" s="46" t="str">
        <f t="shared" si="322"/>
        <v/>
      </c>
      <c r="BW40" s="46" t="str">
        <f t="shared" si="322"/>
        <v/>
      </c>
      <c r="BX40" s="46" t="str">
        <f t="shared" si="322"/>
        <v/>
      </c>
      <c r="BY40" s="46" t="str">
        <f t="shared" si="322"/>
        <v/>
      </c>
      <c r="BZ40" s="46" t="str">
        <f t="shared" si="322"/>
        <v/>
      </c>
      <c r="CA40" s="46" t="str">
        <f t="shared" si="322"/>
        <v/>
      </c>
      <c r="CB40" s="46" t="str">
        <f t="shared" si="322"/>
        <v/>
      </c>
      <c r="CC40" s="46" t="str">
        <f t="shared" si="322"/>
        <v/>
      </c>
      <c r="CD40" s="46" t="str">
        <f t="shared" si="322"/>
        <v/>
      </c>
      <c r="CE40" s="46" t="str">
        <f t="shared" si="322"/>
        <v/>
      </c>
      <c r="CF40" s="46" t="str">
        <f t="shared" si="322"/>
        <v/>
      </c>
      <c r="CG40" s="46" t="str">
        <f t="shared" si="322"/>
        <v/>
      </c>
      <c r="CH40" s="46" t="str">
        <f t="shared" si="322"/>
        <v/>
      </c>
      <c r="CI40" s="46" t="str">
        <f t="shared" si="322"/>
        <v/>
      </c>
      <c r="CJ40" s="46" t="str">
        <f t="shared" si="322"/>
        <v/>
      </c>
      <c r="CK40" s="46" t="str">
        <f t="shared" si="322"/>
        <v/>
      </c>
      <c r="CL40" s="46" t="str">
        <f t="shared" si="322"/>
        <v/>
      </c>
      <c r="CM40" s="46" t="str">
        <f t="shared" si="322"/>
        <v/>
      </c>
      <c r="CN40" s="46" t="str">
        <f t="shared" si="322"/>
        <v/>
      </c>
      <c r="CO40" s="46" t="str">
        <f t="shared" si="322"/>
        <v/>
      </c>
      <c r="CP40" s="46" t="str">
        <f t="shared" si="322"/>
        <v/>
      </c>
      <c r="CQ40" s="46" t="str">
        <f t="shared" si="322"/>
        <v/>
      </c>
      <c r="CR40" s="46" t="str">
        <f t="shared" si="322"/>
        <v/>
      </c>
      <c r="CS40" s="46" t="str">
        <f t="shared" si="322"/>
        <v/>
      </c>
      <c r="CT40" s="46" t="str">
        <f t="shared" si="322"/>
        <v/>
      </c>
      <c r="CU40" s="46" t="str">
        <f t="shared" si="322"/>
        <v/>
      </c>
      <c r="CV40" s="46" t="str">
        <f t="shared" si="322"/>
        <v/>
      </c>
      <c r="CW40" s="46" t="str">
        <f t="shared" si="322"/>
        <v/>
      </c>
      <c r="CX40" s="46" t="str">
        <f t="shared" si="322"/>
        <v/>
      </c>
      <c r="CY40" s="46" t="str">
        <f t="shared" si="322"/>
        <v/>
      </c>
      <c r="CZ40" s="46" t="str">
        <f t="shared" si="322"/>
        <v/>
      </c>
      <c r="DA40" s="46" t="str">
        <f t="shared" si="322"/>
        <v/>
      </c>
      <c r="DB40" s="46" t="str">
        <f t="shared" si="322"/>
        <v/>
      </c>
      <c r="DC40" s="46" t="str">
        <f t="shared" si="322"/>
        <v/>
      </c>
      <c r="DD40" s="46" t="str">
        <f t="shared" si="322"/>
        <v/>
      </c>
      <c r="DE40" s="46" t="str">
        <f t="shared" si="322"/>
        <v/>
      </c>
      <c r="DF40" s="46" t="str">
        <f t="shared" si="322"/>
        <v/>
      </c>
      <c r="DG40" s="46" t="str">
        <f t="shared" si="322"/>
        <v/>
      </c>
      <c r="DH40" s="46" t="str">
        <f t="shared" ref="DH40:DW40" si="323">IF(ISNONTEXT($Z40),DG40+$Z40,"")</f>
        <v/>
      </c>
      <c r="DI40" s="46" t="str">
        <f t="shared" si="323"/>
        <v/>
      </c>
      <c r="DJ40" s="46" t="str">
        <f t="shared" si="323"/>
        <v/>
      </c>
      <c r="DK40" s="46" t="str">
        <f t="shared" si="323"/>
        <v/>
      </c>
      <c r="DL40" s="46" t="str">
        <f t="shared" si="323"/>
        <v/>
      </c>
      <c r="DM40" s="46" t="str">
        <f t="shared" si="323"/>
        <v/>
      </c>
      <c r="DN40" s="46" t="str">
        <f t="shared" si="323"/>
        <v/>
      </c>
      <c r="DO40" s="46" t="str">
        <f t="shared" si="323"/>
        <v/>
      </c>
      <c r="DP40" s="46" t="str">
        <f t="shared" si="323"/>
        <v/>
      </c>
      <c r="DQ40" s="46" t="str">
        <f t="shared" si="323"/>
        <v/>
      </c>
      <c r="DR40" s="46" t="str">
        <f t="shared" si="323"/>
        <v/>
      </c>
      <c r="DS40" s="46" t="str">
        <f t="shared" si="323"/>
        <v/>
      </c>
      <c r="DT40" s="46" t="str">
        <f t="shared" si="323"/>
        <v/>
      </c>
      <c r="DU40" s="46" t="str">
        <f t="shared" si="323"/>
        <v/>
      </c>
      <c r="DV40" s="46" t="str">
        <f t="shared" si="323"/>
        <v/>
      </c>
      <c r="DW40" s="46" t="str">
        <f t="shared" si="323"/>
        <v/>
      </c>
      <c r="DX40" s="146" t="e">
        <f t="shared" si="211"/>
        <v>#N/A</v>
      </c>
      <c r="DY40" s="146" t="e">
        <f t="shared" si="212"/>
        <v>#N/A</v>
      </c>
      <c r="DZ40" s="146" t="e">
        <f t="shared" si="213"/>
        <v>#N/A</v>
      </c>
      <c r="EA40" s="146" t="e">
        <f t="shared" si="214"/>
        <v>#N/A</v>
      </c>
      <c r="EB40" s="146" t="e">
        <f t="shared" si="215"/>
        <v>#N/A</v>
      </c>
      <c r="EC40" s="146" t="e">
        <f t="shared" si="216"/>
        <v>#N/A</v>
      </c>
      <c r="ED40" s="146" t="e">
        <f t="shared" si="217"/>
        <v>#N/A</v>
      </c>
      <c r="EE40" s="146" t="e">
        <f t="shared" si="218"/>
        <v>#N/A</v>
      </c>
      <c r="EF40" s="146" t="e">
        <f t="shared" si="219"/>
        <v>#N/A</v>
      </c>
      <c r="EG40" s="146" t="e">
        <f t="shared" si="220"/>
        <v>#N/A</v>
      </c>
      <c r="EH40" s="146" t="e">
        <f t="shared" si="221"/>
        <v>#N/A</v>
      </c>
      <c r="EI40" s="146" t="e">
        <f t="shared" si="222"/>
        <v>#N/A</v>
      </c>
      <c r="EJ40" s="146" t="e">
        <f t="shared" si="223"/>
        <v>#N/A</v>
      </c>
      <c r="EK40" s="146" t="e">
        <f t="shared" si="224"/>
        <v>#N/A</v>
      </c>
      <c r="EL40" s="146" t="e">
        <f t="shared" si="225"/>
        <v>#N/A</v>
      </c>
      <c r="EM40" s="146" t="e">
        <f t="shared" si="226"/>
        <v>#N/A</v>
      </c>
      <c r="EN40" s="146" t="e">
        <f t="shared" si="227"/>
        <v>#N/A</v>
      </c>
      <c r="EO40" s="146" t="e">
        <f t="shared" si="228"/>
        <v>#N/A</v>
      </c>
      <c r="EP40" s="146" t="e">
        <f t="shared" si="229"/>
        <v>#N/A</v>
      </c>
      <c r="EQ40" s="146" t="e">
        <f t="shared" si="230"/>
        <v>#N/A</v>
      </c>
      <c r="ER40" s="146" t="e">
        <f t="shared" si="231"/>
        <v>#N/A</v>
      </c>
      <c r="ES40" s="146" t="e">
        <f t="shared" si="232"/>
        <v>#N/A</v>
      </c>
      <c r="ET40" s="146" t="e">
        <f t="shared" si="233"/>
        <v>#N/A</v>
      </c>
      <c r="EU40" s="146" t="e">
        <f t="shared" si="234"/>
        <v>#N/A</v>
      </c>
      <c r="EV40" s="146" t="e">
        <f t="shared" si="235"/>
        <v>#N/A</v>
      </c>
      <c r="EW40" s="146" t="e">
        <f t="shared" si="236"/>
        <v>#N/A</v>
      </c>
      <c r="EX40" s="146" t="e">
        <f t="shared" si="237"/>
        <v>#N/A</v>
      </c>
      <c r="EY40" s="146" t="e">
        <f t="shared" si="238"/>
        <v>#N/A</v>
      </c>
      <c r="EZ40" s="146" t="e">
        <f t="shared" si="239"/>
        <v>#N/A</v>
      </c>
      <c r="FA40" s="146" t="e">
        <f t="shared" si="240"/>
        <v>#N/A</v>
      </c>
      <c r="FB40" s="146" t="e">
        <f t="shared" si="241"/>
        <v>#N/A</v>
      </c>
      <c r="FC40" s="146" t="e">
        <f t="shared" si="242"/>
        <v>#N/A</v>
      </c>
      <c r="FD40" s="146" t="e">
        <f t="shared" si="243"/>
        <v>#N/A</v>
      </c>
      <c r="FE40" s="146" t="e">
        <f t="shared" si="244"/>
        <v>#N/A</v>
      </c>
      <c r="FF40" s="146" t="e">
        <f t="shared" si="245"/>
        <v>#N/A</v>
      </c>
      <c r="FG40" s="146" t="e">
        <f t="shared" si="246"/>
        <v>#N/A</v>
      </c>
      <c r="FH40" s="146" t="e">
        <f t="shared" si="247"/>
        <v>#N/A</v>
      </c>
      <c r="FI40" s="146" t="e">
        <f t="shared" si="248"/>
        <v>#N/A</v>
      </c>
      <c r="FJ40" s="146" t="e">
        <f t="shared" si="249"/>
        <v>#N/A</v>
      </c>
      <c r="FK40" s="146" t="e">
        <f t="shared" si="250"/>
        <v>#N/A</v>
      </c>
      <c r="FL40" s="146" t="e">
        <f t="shared" si="251"/>
        <v>#N/A</v>
      </c>
      <c r="FM40" s="146" t="e">
        <f t="shared" si="252"/>
        <v>#N/A</v>
      </c>
      <c r="FN40" s="146" t="e">
        <f t="shared" si="253"/>
        <v>#N/A</v>
      </c>
      <c r="FO40" s="146" t="e">
        <f t="shared" si="254"/>
        <v>#N/A</v>
      </c>
      <c r="FP40" s="146" t="e">
        <f t="shared" si="255"/>
        <v>#N/A</v>
      </c>
      <c r="FQ40" s="146" t="e">
        <f t="shared" si="256"/>
        <v>#N/A</v>
      </c>
      <c r="FR40" s="146" t="e">
        <f t="shared" si="257"/>
        <v>#N/A</v>
      </c>
      <c r="FS40" s="146" t="e">
        <f t="shared" si="258"/>
        <v>#N/A</v>
      </c>
      <c r="FT40" s="146" t="e">
        <f t="shared" si="259"/>
        <v>#N/A</v>
      </c>
      <c r="FU40" s="146" t="e">
        <f t="shared" si="260"/>
        <v>#N/A</v>
      </c>
      <c r="FV40" s="146" t="e">
        <f t="shared" si="261"/>
        <v>#N/A</v>
      </c>
      <c r="FW40" s="146" t="e">
        <f t="shared" si="262"/>
        <v>#N/A</v>
      </c>
      <c r="FX40" s="146" t="e">
        <f t="shared" si="263"/>
        <v>#N/A</v>
      </c>
      <c r="FY40" s="146" t="e">
        <f t="shared" si="264"/>
        <v>#N/A</v>
      </c>
      <c r="FZ40" s="146" t="e">
        <f t="shared" si="265"/>
        <v>#N/A</v>
      </c>
      <c r="GA40" s="146" t="e">
        <f t="shared" si="266"/>
        <v>#N/A</v>
      </c>
      <c r="GB40" s="146" t="e">
        <f t="shared" si="267"/>
        <v>#N/A</v>
      </c>
      <c r="GC40" s="146" t="e">
        <f t="shared" si="268"/>
        <v>#N/A</v>
      </c>
      <c r="GD40" s="146" t="e">
        <f t="shared" si="269"/>
        <v>#N/A</v>
      </c>
      <c r="GE40" s="146" t="e">
        <f t="shared" si="270"/>
        <v>#N/A</v>
      </c>
      <c r="GF40" s="146" t="e">
        <f t="shared" si="271"/>
        <v>#N/A</v>
      </c>
      <c r="GG40" s="146" t="e">
        <f t="shared" si="272"/>
        <v>#N/A</v>
      </c>
      <c r="GH40" s="146" t="e">
        <f t="shared" si="273"/>
        <v>#N/A</v>
      </c>
      <c r="GI40" s="146" t="e">
        <f t="shared" si="274"/>
        <v>#N/A</v>
      </c>
      <c r="GJ40" s="146" t="e">
        <f t="shared" si="275"/>
        <v>#N/A</v>
      </c>
      <c r="GK40" s="146" t="e">
        <f t="shared" si="276"/>
        <v>#N/A</v>
      </c>
      <c r="GL40" s="146" t="e">
        <f t="shared" si="277"/>
        <v>#N/A</v>
      </c>
      <c r="GM40" s="146" t="e">
        <f t="shared" si="278"/>
        <v>#N/A</v>
      </c>
      <c r="GN40" s="146" t="e">
        <f t="shared" si="279"/>
        <v>#N/A</v>
      </c>
      <c r="GO40" s="146" t="e">
        <f t="shared" si="280"/>
        <v>#N/A</v>
      </c>
      <c r="GP40" s="146" t="e">
        <f t="shared" si="281"/>
        <v>#N/A</v>
      </c>
      <c r="GQ40" s="146" t="e">
        <f t="shared" si="282"/>
        <v>#N/A</v>
      </c>
      <c r="GR40" s="146" t="e">
        <f t="shared" si="283"/>
        <v>#N/A</v>
      </c>
      <c r="GS40" s="146" t="e">
        <f t="shared" si="284"/>
        <v>#N/A</v>
      </c>
      <c r="GT40" s="146" t="e">
        <f t="shared" si="285"/>
        <v>#N/A</v>
      </c>
      <c r="GU40" s="146" t="e">
        <f t="shared" si="286"/>
        <v>#N/A</v>
      </c>
      <c r="GV40" s="146" t="e">
        <f t="shared" si="287"/>
        <v>#N/A</v>
      </c>
      <c r="GW40" s="146" t="e">
        <f t="shared" si="288"/>
        <v>#N/A</v>
      </c>
      <c r="GX40" s="146" t="e">
        <f t="shared" si="289"/>
        <v>#N/A</v>
      </c>
      <c r="GY40" s="146" t="e">
        <f t="shared" si="290"/>
        <v>#N/A</v>
      </c>
      <c r="GZ40" s="146" t="e">
        <f t="shared" si="291"/>
        <v>#N/A</v>
      </c>
      <c r="HA40" s="146" t="e">
        <f t="shared" si="292"/>
        <v>#N/A</v>
      </c>
      <c r="HB40" s="146" t="e">
        <f t="shared" si="293"/>
        <v>#N/A</v>
      </c>
      <c r="HC40" s="146" t="e">
        <f t="shared" si="294"/>
        <v>#N/A</v>
      </c>
      <c r="HD40" s="146" t="e">
        <f t="shared" si="295"/>
        <v>#N/A</v>
      </c>
      <c r="HE40" s="146" t="e">
        <f t="shared" si="296"/>
        <v>#N/A</v>
      </c>
      <c r="HF40" s="146" t="e">
        <f t="shared" si="297"/>
        <v>#N/A</v>
      </c>
      <c r="HG40" s="146" t="e">
        <f t="shared" si="298"/>
        <v>#N/A</v>
      </c>
      <c r="HH40" s="146" t="e">
        <f t="shared" si="299"/>
        <v>#N/A</v>
      </c>
      <c r="HI40" s="146" t="e">
        <f t="shared" si="300"/>
        <v>#N/A</v>
      </c>
      <c r="HJ40" s="146" t="e">
        <f t="shared" si="301"/>
        <v>#N/A</v>
      </c>
      <c r="HK40" s="146" t="e">
        <f t="shared" si="302"/>
        <v>#N/A</v>
      </c>
      <c r="HL40" s="146" t="e">
        <f t="shared" si="303"/>
        <v>#N/A</v>
      </c>
      <c r="HM40" s="146" t="e">
        <f t="shared" si="304"/>
        <v>#N/A</v>
      </c>
      <c r="HN40" s="146" t="e">
        <f t="shared" si="305"/>
        <v>#N/A</v>
      </c>
      <c r="HO40" s="146" t="e">
        <f t="shared" si="306"/>
        <v>#N/A</v>
      </c>
      <c r="HP40" s="146" t="e">
        <f t="shared" si="307"/>
        <v>#N/A</v>
      </c>
      <c r="HQ40" s="146" t="e">
        <f t="shared" si="308"/>
        <v>#N/A</v>
      </c>
      <c r="HR40" s="146" t="e">
        <f t="shared" si="309"/>
        <v>#N/A</v>
      </c>
      <c r="HS40" s="146" t="e">
        <f t="shared" si="310"/>
        <v>#N/A</v>
      </c>
      <c r="HT40" s="146" t="e">
        <f t="shared" si="311"/>
        <v>#N/A</v>
      </c>
    </row>
    <row r="41" spans="1:228" hidden="1" x14ac:dyDescent="0.45">
      <c r="A41" s="4">
        <v>38</v>
      </c>
      <c r="B41" s="95"/>
      <c r="C41" s="103"/>
      <c r="D41" s="108" t="str">
        <f t="shared" si="205"/>
        <v/>
      </c>
      <c r="E41" s="81"/>
      <c r="F41" s="108" t="str">
        <f t="shared" si="206"/>
        <v/>
      </c>
      <c r="G41" s="103"/>
      <c r="H41" s="96"/>
      <c r="I41" s="32" t="str">
        <f t="shared" si="0"/>
        <v/>
      </c>
      <c r="J41" s="32" t="str">
        <f t="shared" si="1"/>
        <v/>
      </c>
      <c r="K41" s="65" t="str">
        <f t="shared" si="109"/>
        <v/>
      </c>
      <c r="L41" s="21"/>
      <c r="M41" s="53"/>
      <c r="N41" s="237"/>
      <c r="O41" s="66" t="str">
        <f>IF(AND(D41&gt;0,E41&gt;0,F41&gt;0),IF(ISBLANK(N41),IF(ISBLANK(L41),"",(F41-D41)*VLOOKUP(L41,VLookups!$A$4:$B$13,2,FALSE)),N41),"")</f>
        <v/>
      </c>
      <c r="P41" s="67" t="str">
        <f t="shared" si="207"/>
        <v/>
      </c>
      <c r="Q41" s="81"/>
      <c r="R41" s="230" t="str">
        <f>IF(AND(Q41&gt;0,E41&gt;0,NOT(O41="")),ABS(VLOOKUP($Q$1,VLookups!$A$27:$B$28,2,FALSE)-_xlfn.NORM.DIST(Q41,K41,O41,TRUE)),"")</f>
        <v/>
      </c>
      <c r="S41" s="80" t="str">
        <f>IF(AND($D41&gt;0,$E41&gt;0,$F41&gt;0,NOT(ISBLANK($L41))),_xlfn.NORM.INV(ABS(VLOOKUP($Q$1,VLookups!$A$27:$B$28,2,FALSE)-S$3),$K41,$O41),"")</f>
        <v/>
      </c>
      <c r="T41" s="79" t="str">
        <f>IF(AND($D41&gt;0,$E41&gt;0,$F41&gt;0,NOT(ISBLANK($L41))),_xlfn.NORM.INV(ABS(VLOOKUP($Q$1,VLookups!$A$27:$B$28,2,FALSE)-T$3),$K41,$O41),"")</f>
        <v/>
      </c>
      <c r="U41" s="80" t="str">
        <f>IF(AND($D41&gt;0,$E41&gt;0,$F41&gt;0,NOT(ISBLANK($L41))),_xlfn.NORM.INV(ABS(VLOOKUP($Q$1,VLookups!$A$27:$B$28,2,FALSE)-U$3),$K41,$O41),"")</f>
        <v/>
      </c>
      <c r="V41" s="79" t="str">
        <f>IF(AND($D41&gt;0,$E41&gt;0,$F41&gt;0,NOT(ISBLANK($L41))),_xlfn.NORM.INV(ABS(VLOOKUP($Q$1,VLookups!$A$27:$B$28,2,FALSE)-V$3),$K41,$O41),"")</f>
        <v/>
      </c>
      <c r="W41" s="80" t="str">
        <f>IF(AND($D41&gt;0,$E41&gt;0,$F41&gt;0,NOT(ISBLANK($L41))),_xlfn.NORM.INV(ABS(VLOOKUP($Q$1,VLookups!$A$27:$B$28,2,FALSE)-W$3),$K41,$O41),"")</f>
        <v/>
      </c>
      <c r="X41" s="79" t="str">
        <f>IF(AND($D41&gt;0,$E41&gt;0,$F41&gt;0,NOT(ISBLANK($L41))),_xlfn.NORM.INV(ABS(VLOOKUP($Q$1,VLookups!$A$27:$B$28,2,FALSE)-X$3),$K41,$O41),"")</f>
        <v/>
      </c>
      <c r="Y41" s="5"/>
      <c r="Z41" s="145" t="str">
        <f t="shared" si="110"/>
        <v/>
      </c>
      <c r="AA41" s="46" t="str">
        <f t="shared" ref="AA41:AT41" si="324">IF(ISNONTEXT($Z41),AB41-$Z41,"")</f>
        <v/>
      </c>
      <c r="AB41" s="46" t="str">
        <f t="shared" si="324"/>
        <v/>
      </c>
      <c r="AC41" s="46" t="str">
        <f t="shared" si="324"/>
        <v/>
      </c>
      <c r="AD41" s="46" t="str">
        <f t="shared" si="324"/>
        <v/>
      </c>
      <c r="AE41" s="46" t="str">
        <f t="shared" si="324"/>
        <v/>
      </c>
      <c r="AF41" s="46" t="str">
        <f t="shared" si="324"/>
        <v/>
      </c>
      <c r="AG41" s="46" t="str">
        <f t="shared" si="324"/>
        <v/>
      </c>
      <c r="AH41" s="46" t="str">
        <f t="shared" si="324"/>
        <v/>
      </c>
      <c r="AI41" s="46" t="str">
        <f t="shared" si="324"/>
        <v/>
      </c>
      <c r="AJ41" s="46" t="str">
        <f t="shared" si="324"/>
        <v/>
      </c>
      <c r="AK41" s="46" t="str">
        <f t="shared" si="324"/>
        <v/>
      </c>
      <c r="AL41" s="46" t="str">
        <f t="shared" si="324"/>
        <v/>
      </c>
      <c r="AM41" s="46" t="str">
        <f t="shared" si="324"/>
        <v/>
      </c>
      <c r="AN41" s="46" t="str">
        <f t="shared" si="324"/>
        <v/>
      </c>
      <c r="AO41" s="46" t="str">
        <f t="shared" si="324"/>
        <v/>
      </c>
      <c r="AP41" s="46" t="str">
        <f t="shared" si="324"/>
        <v/>
      </c>
      <c r="AQ41" s="46" t="str">
        <f t="shared" si="324"/>
        <v/>
      </c>
      <c r="AR41" s="46" t="str">
        <f t="shared" si="324"/>
        <v/>
      </c>
      <c r="AS41" s="46" t="str">
        <f t="shared" si="324"/>
        <v/>
      </c>
      <c r="AT41" s="46" t="str">
        <f t="shared" si="324"/>
        <v/>
      </c>
      <c r="AU41" s="46" t="str">
        <f t="shared" si="112"/>
        <v/>
      </c>
      <c r="AV41" s="46" t="str">
        <f t="shared" ref="AV41:DG41" si="325">IF(ISNONTEXT($Z41),AU41+$Z41,"")</f>
        <v/>
      </c>
      <c r="AW41" s="46" t="str">
        <f t="shared" si="325"/>
        <v/>
      </c>
      <c r="AX41" s="46" t="str">
        <f t="shared" si="325"/>
        <v/>
      </c>
      <c r="AY41" s="46" t="str">
        <f t="shared" si="325"/>
        <v/>
      </c>
      <c r="AZ41" s="46" t="str">
        <f t="shared" si="325"/>
        <v/>
      </c>
      <c r="BA41" s="46" t="str">
        <f t="shared" si="325"/>
        <v/>
      </c>
      <c r="BB41" s="46" t="str">
        <f t="shared" si="325"/>
        <v/>
      </c>
      <c r="BC41" s="46" t="str">
        <f t="shared" si="325"/>
        <v/>
      </c>
      <c r="BD41" s="46" t="str">
        <f t="shared" si="325"/>
        <v/>
      </c>
      <c r="BE41" s="46" t="str">
        <f t="shared" si="325"/>
        <v/>
      </c>
      <c r="BF41" s="46" t="str">
        <f t="shared" si="325"/>
        <v/>
      </c>
      <c r="BG41" s="46" t="str">
        <f t="shared" si="325"/>
        <v/>
      </c>
      <c r="BH41" s="46" t="str">
        <f t="shared" si="325"/>
        <v/>
      </c>
      <c r="BI41" s="46" t="str">
        <f t="shared" si="325"/>
        <v/>
      </c>
      <c r="BJ41" s="46" t="str">
        <f t="shared" si="325"/>
        <v/>
      </c>
      <c r="BK41" s="46" t="str">
        <f t="shared" si="325"/>
        <v/>
      </c>
      <c r="BL41" s="46" t="str">
        <f t="shared" si="325"/>
        <v/>
      </c>
      <c r="BM41" s="46" t="str">
        <f t="shared" si="325"/>
        <v/>
      </c>
      <c r="BN41" s="46" t="str">
        <f t="shared" si="325"/>
        <v/>
      </c>
      <c r="BO41" s="46" t="str">
        <f t="shared" si="325"/>
        <v/>
      </c>
      <c r="BP41" s="46" t="str">
        <f t="shared" si="325"/>
        <v/>
      </c>
      <c r="BQ41" s="46" t="str">
        <f t="shared" si="325"/>
        <v/>
      </c>
      <c r="BR41" s="46" t="str">
        <f t="shared" si="325"/>
        <v/>
      </c>
      <c r="BS41" s="46" t="str">
        <f t="shared" si="325"/>
        <v/>
      </c>
      <c r="BT41" s="46" t="str">
        <f t="shared" si="325"/>
        <v/>
      </c>
      <c r="BU41" s="46" t="str">
        <f t="shared" si="325"/>
        <v/>
      </c>
      <c r="BV41" s="46" t="str">
        <f t="shared" si="325"/>
        <v/>
      </c>
      <c r="BW41" s="46" t="str">
        <f t="shared" si="325"/>
        <v/>
      </c>
      <c r="BX41" s="46" t="str">
        <f t="shared" si="325"/>
        <v/>
      </c>
      <c r="BY41" s="46" t="str">
        <f t="shared" si="325"/>
        <v/>
      </c>
      <c r="BZ41" s="46" t="str">
        <f t="shared" si="325"/>
        <v/>
      </c>
      <c r="CA41" s="46" t="str">
        <f t="shared" si="325"/>
        <v/>
      </c>
      <c r="CB41" s="46" t="str">
        <f t="shared" si="325"/>
        <v/>
      </c>
      <c r="CC41" s="46" t="str">
        <f t="shared" si="325"/>
        <v/>
      </c>
      <c r="CD41" s="46" t="str">
        <f t="shared" si="325"/>
        <v/>
      </c>
      <c r="CE41" s="46" t="str">
        <f t="shared" si="325"/>
        <v/>
      </c>
      <c r="CF41" s="46" t="str">
        <f t="shared" si="325"/>
        <v/>
      </c>
      <c r="CG41" s="46" t="str">
        <f t="shared" si="325"/>
        <v/>
      </c>
      <c r="CH41" s="46" t="str">
        <f t="shared" si="325"/>
        <v/>
      </c>
      <c r="CI41" s="46" t="str">
        <f t="shared" si="325"/>
        <v/>
      </c>
      <c r="CJ41" s="46" t="str">
        <f t="shared" si="325"/>
        <v/>
      </c>
      <c r="CK41" s="46" t="str">
        <f t="shared" si="325"/>
        <v/>
      </c>
      <c r="CL41" s="46" t="str">
        <f t="shared" si="325"/>
        <v/>
      </c>
      <c r="CM41" s="46" t="str">
        <f t="shared" si="325"/>
        <v/>
      </c>
      <c r="CN41" s="46" t="str">
        <f t="shared" si="325"/>
        <v/>
      </c>
      <c r="CO41" s="46" t="str">
        <f t="shared" si="325"/>
        <v/>
      </c>
      <c r="CP41" s="46" t="str">
        <f t="shared" si="325"/>
        <v/>
      </c>
      <c r="CQ41" s="46" t="str">
        <f t="shared" si="325"/>
        <v/>
      </c>
      <c r="CR41" s="46" t="str">
        <f t="shared" si="325"/>
        <v/>
      </c>
      <c r="CS41" s="46" t="str">
        <f t="shared" si="325"/>
        <v/>
      </c>
      <c r="CT41" s="46" t="str">
        <f t="shared" si="325"/>
        <v/>
      </c>
      <c r="CU41" s="46" t="str">
        <f t="shared" si="325"/>
        <v/>
      </c>
      <c r="CV41" s="46" t="str">
        <f t="shared" si="325"/>
        <v/>
      </c>
      <c r="CW41" s="46" t="str">
        <f t="shared" si="325"/>
        <v/>
      </c>
      <c r="CX41" s="46" t="str">
        <f t="shared" si="325"/>
        <v/>
      </c>
      <c r="CY41" s="46" t="str">
        <f t="shared" si="325"/>
        <v/>
      </c>
      <c r="CZ41" s="46" t="str">
        <f t="shared" si="325"/>
        <v/>
      </c>
      <c r="DA41" s="46" t="str">
        <f t="shared" si="325"/>
        <v/>
      </c>
      <c r="DB41" s="46" t="str">
        <f t="shared" si="325"/>
        <v/>
      </c>
      <c r="DC41" s="46" t="str">
        <f t="shared" si="325"/>
        <v/>
      </c>
      <c r="DD41" s="46" t="str">
        <f t="shared" si="325"/>
        <v/>
      </c>
      <c r="DE41" s="46" t="str">
        <f t="shared" si="325"/>
        <v/>
      </c>
      <c r="DF41" s="46" t="str">
        <f t="shared" si="325"/>
        <v/>
      </c>
      <c r="DG41" s="46" t="str">
        <f t="shared" si="325"/>
        <v/>
      </c>
      <c r="DH41" s="46" t="str">
        <f t="shared" ref="DH41:DW41" si="326">IF(ISNONTEXT($Z41),DG41+$Z41,"")</f>
        <v/>
      </c>
      <c r="DI41" s="46" t="str">
        <f t="shared" si="326"/>
        <v/>
      </c>
      <c r="DJ41" s="46" t="str">
        <f t="shared" si="326"/>
        <v/>
      </c>
      <c r="DK41" s="46" t="str">
        <f t="shared" si="326"/>
        <v/>
      </c>
      <c r="DL41" s="46" t="str">
        <f t="shared" si="326"/>
        <v/>
      </c>
      <c r="DM41" s="46" t="str">
        <f t="shared" si="326"/>
        <v/>
      </c>
      <c r="DN41" s="46" t="str">
        <f t="shared" si="326"/>
        <v/>
      </c>
      <c r="DO41" s="46" t="str">
        <f t="shared" si="326"/>
        <v/>
      </c>
      <c r="DP41" s="46" t="str">
        <f t="shared" si="326"/>
        <v/>
      </c>
      <c r="DQ41" s="46" t="str">
        <f t="shared" si="326"/>
        <v/>
      </c>
      <c r="DR41" s="46" t="str">
        <f t="shared" si="326"/>
        <v/>
      </c>
      <c r="DS41" s="46" t="str">
        <f t="shared" si="326"/>
        <v/>
      </c>
      <c r="DT41" s="46" t="str">
        <f t="shared" si="326"/>
        <v/>
      </c>
      <c r="DU41" s="46" t="str">
        <f t="shared" si="326"/>
        <v/>
      </c>
      <c r="DV41" s="46" t="str">
        <f t="shared" si="326"/>
        <v/>
      </c>
      <c r="DW41" s="46" t="str">
        <f t="shared" si="326"/>
        <v/>
      </c>
      <c r="DX41" s="146" t="e">
        <f t="shared" si="211"/>
        <v>#N/A</v>
      </c>
      <c r="DY41" s="146" t="e">
        <f t="shared" si="212"/>
        <v>#N/A</v>
      </c>
      <c r="DZ41" s="146" t="e">
        <f t="shared" si="213"/>
        <v>#N/A</v>
      </c>
      <c r="EA41" s="146" t="e">
        <f t="shared" si="214"/>
        <v>#N/A</v>
      </c>
      <c r="EB41" s="146" t="e">
        <f t="shared" si="215"/>
        <v>#N/A</v>
      </c>
      <c r="EC41" s="146" t="e">
        <f t="shared" si="216"/>
        <v>#N/A</v>
      </c>
      <c r="ED41" s="146" t="e">
        <f t="shared" si="217"/>
        <v>#N/A</v>
      </c>
      <c r="EE41" s="146" t="e">
        <f t="shared" si="218"/>
        <v>#N/A</v>
      </c>
      <c r="EF41" s="146" t="e">
        <f t="shared" si="219"/>
        <v>#N/A</v>
      </c>
      <c r="EG41" s="146" t="e">
        <f t="shared" si="220"/>
        <v>#N/A</v>
      </c>
      <c r="EH41" s="146" t="e">
        <f t="shared" si="221"/>
        <v>#N/A</v>
      </c>
      <c r="EI41" s="146" t="e">
        <f t="shared" si="222"/>
        <v>#N/A</v>
      </c>
      <c r="EJ41" s="146" t="e">
        <f t="shared" si="223"/>
        <v>#N/A</v>
      </c>
      <c r="EK41" s="146" t="e">
        <f t="shared" si="224"/>
        <v>#N/A</v>
      </c>
      <c r="EL41" s="146" t="e">
        <f t="shared" si="225"/>
        <v>#N/A</v>
      </c>
      <c r="EM41" s="146" t="e">
        <f t="shared" si="226"/>
        <v>#N/A</v>
      </c>
      <c r="EN41" s="146" t="e">
        <f t="shared" si="227"/>
        <v>#N/A</v>
      </c>
      <c r="EO41" s="146" t="e">
        <f t="shared" si="228"/>
        <v>#N/A</v>
      </c>
      <c r="EP41" s="146" t="e">
        <f t="shared" si="229"/>
        <v>#N/A</v>
      </c>
      <c r="EQ41" s="146" t="e">
        <f t="shared" si="230"/>
        <v>#N/A</v>
      </c>
      <c r="ER41" s="146" t="e">
        <f t="shared" si="231"/>
        <v>#N/A</v>
      </c>
      <c r="ES41" s="146" t="e">
        <f t="shared" si="232"/>
        <v>#N/A</v>
      </c>
      <c r="ET41" s="146" t="e">
        <f t="shared" si="233"/>
        <v>#N/A</v>
      </c>
      <c r="EU41" s="146" t="e">
        <f t="shared" si="234"/>
        <v>#N/A</v>
      </c>
      <c r="EV41" s="146" t="e">
        <f t="shared" si="235"/>
        <v>#N/A</v>
      </c>
      <c r="EW41" s="146" t="e">
        <f t="shared" si="236"/>
        <v>#N/A</v>
      </c>
      <c r="EX41" s="146" t="e">
        <f t="shared" si="237"/>
        <v>#N/A</v>
      </c>
      <c r="EY41" s="146" t="e">
        <f t="shared" si="238"/>
        <v>#N/A</v>
      </c>
      <c r="EZ41" s="146" t="e">
        <f t="shared" si="239"/>
        <v>#N/A</v>
      </c>
      <c r="FA41" s="146" t="e">
        <f t="shared" si="240"/>
        <v>#N/A</v>
      </c>
      <c r="FB41" s="146" t="e">
        <f t="shared" si="241"/>
        <v>#N/A</v>
      </c>
      <c r="FC41" s="146" t="e">
        <f t="shared" si="242"/>
        <v>#N/A</v>
      </c>
      <c r="FD41" s="146" t="e">
        <f t="shared" si="243"/>
        <v>#N/A</v>
      </c>
      <c r="FE41" s="146" t="e">
        <f t="shared" si="244"/>
        <v>#N/A</v>
      </c>
      <c r="FF41" s="146" t="e">
        <f t="shared" si="245"/>
        <v>#N/A</v>
      </c>
      <c r="FG41" s="146" t="e">
        <f t="shared" si="246"/>
        <v>#N/A</v>
      </c>
      <c r="FH41" s="146" t="e">
        <f t="shared" si="247"/>
        <v>#N/A</v>
      </c>
      <c r="FI41" s="146" t="e">
        <f t="shared" si="248"/>
        <v>#N/A</v>
      </c>
      <c r="FJ41" s="146" t="e">
        <f t="shared" si="249"/>
        <v>#N/A</v>
      </c>
      <c r="FK41" s="146" t="e">
        <f t="shared" si="250"/>
        <v>#N/A</v>
      </c>
      <c r="FL41" s="146" t="e">
        <f t="shared" si="251"/>
        <v>#N/A</v>
      </c>
      <c r="FM41" s="146" t="e">
        <f t="shared" si="252"/>
        <v>#N/A</v>
      </c>
      <c r="FN41" s="146" t="e">
        <f t="shared" si="253"/>
        <v>#N/A</v>
      </c>
      <c r="FO41" s="146" t="e">
        <f t="shared" si="254"/>
        <v>#N/A</v>
      </c>
      <c r="FP41" s="146" t="e">
        <f t="shared" si="255"/>
        <v>#N/A</v>
      </c>
      <c r="FQ41" s="146" t="e">
        <f t="shared" si="256"/>
        <v>#N/A</v>
      </c>
      <c r="FR41" s="146" t="e">
        <f t="shared" si="257"/>
        <v>#N/A</v>
      </c>
      <c r="FS41" s="146" t="e">
        <f t="shared" si="258"/>
        <v>#N/A</v>
      </c>
      <c r="FT41" s="146" t="e">
        <f t="shared" si="259"/>
        <v>#N/A</v>
      </c>
      <c r="FU41" s="146" t="e">
        <f t="shared" si="260"/>
        <v>#N/A</v>
      </c>
      <c r="FV41" s="146" t="e">
        <f t="shared" si="261"/>
        <v>#N/A</v>
      </c>
      <c r="FW41" s="146" t="e">
        <f t="shared" si="262"/>
        <v>#N/A</v>
      </c>
      <c r="FX41" s="146" t="e">
        <f t="shared" si="263"/>
        <v>#N/A</v>
      </c>
      <c r="FY41" s="146" t="e">
        <f t="shared" si="264"/>
        <v>#N/A</v>
      </c>
      <c r="FZ41" s="146" t="e">
        <f t="shared" si="265"/>
        <v>#N/A</v>
      </c>
      <c r="GA41" s="146" t="e">
        <f t="shared" si="266"/>
        <v>#N/A</v>
      </c>
      <c r="GB41" s="146" t="e">
        <f t="shared" si="267"/>
        <v>#N/A</v>
      </c>
      <c r="GC41" s="146" t="e">
        <f t="shared" si="268"/>
        <v>#N/A</v>
      </c>
      <c r="GD41" s="146" t="e">
        <f t="shared" si="269"/>
        <v>#N/A</v>
      </c>
      <c r="GE41" s="146" t="e">
        <f t="shared" si="270"/>
        <v>#N/A</v>
      </c>
      <c r="GF41" s="146" t="e">
        <f t="shared" si="271"/>
        <v>#N/A</v>
      </c>
      <c r="GG41" s="146" t="e">
        <f t="shared" si="272"/>
        <v>#N/A</v>
      </c>
      <c r="GH41" s="146" t="e">
        <f t="shared" si="273"/>
        <v>#N/A</v>
      </c>
      <c r="GI41" s="146" t="e">
        <f t="shared" si="274"/>
        <v>#N/A</v>
      </c>
      <c r="GJ41" s="146" t="e">
        <f t="shared" si="275"/>
        <v>#N/A</v>
      </c>
      <c r="GK41" s="146" t="e">
        <f t="shared" si="276"/>
        <v>#N/A</v>
      </c>
      <c r="GL41" s="146" t="e">
        <f t="shared" si="277"/>
        <v>#N/A</v>
      </c>
      <c r="GM41" s="146" t="e">
        <f t="shared" si="278"/>
        <v>#N/A</v>
      </c>
      <c r="GN41" s="146" t="e">
        <f t="shared" si="279"/>
        <v>#N/A</v>
      </c>
      <c r="GO41" s="146" t="e">
        <f t="shared" si="280"/>
        <v>#N/A</v>
      </c>
      <c r="GP41" s="146" t="e">
        <f t="shared" si="281"/>
        <v>#N/A</v>
      </c>
      <c r="GQ41" s="146" t="e">
        <f t="shared" si="282"/>
        <v>#N/A</v>
      </c>
      <c r="GR41" s="146" t="e">
        <f t="shared" si="283"/>
        <v>#N/A</v>
      </c>
      <c r="GS41" s="146" t="e">
        <f t="shared" si="284"/>
        <v>#N/A</v>
      </c>
      <c r="GT41" s="146" t="e">
        <f t="shared" si="285"/>
        <v>#N/A</v>
      </c>
      <c r="GU41" s="146" t="e">
        <f t="shared" si="286"/>
        <v>#N/A</v>
      </c>
      <c r="GV41" s="146" t="e">
        <f t="shared" si="287"/>
        <v>#N/A</v>
      </c>
      <c r="GW41" s="146" t="e">
        <f t="shared" si="288"/>
        <v>#N/A</v>
      </c>
      <c r="GX41" s="146" t="e">
        <f t="shared" si="289"/>
        <v>#N/A</v>
      </c>
      <c r="GY41" s="146" t="e">
        <f t="shared" si="290"/>
        <v>#N/A</v>
      </c>
      <c r="GZ41" s="146" t="e">
        <f t="shared" si="291"/>
        <v>#N/A</v>
      </c>
      <c r="HA41" s="146" t="e">
        <f t="shared" si="292"/>
        <v>#N/A</v>
      </c>
      <c r="HB41" s="146" t="e">
        <f t="shared" si="293"/>
        <v>#N/A</v>
      </c>
      <c r="HC41" s="146" t="e">
        <f t="shared" si="294"/>
        <v>#N/A</v>
      </c>
      <c r="HD41" s="146" t="e">
        <f t="shared" si="295"/>
        <v>#N/A</v>
      </c>
      <c r="HE41" s="146" t="e">
        <f t="shared" si="296"/>
        <v>#N/A</v>
      </c>
      <c r="HF41" s="146" t="e">
        <f t="shared" si="297"/>
        <v>#N/A</v>
      </c>
      <c r="HG41" s="146" t="e">
        <f t="shared" si="298"/>
        <v>#N/A</v>
      </c>
      <c r="HH41" s="146" t="e">
        <f t="shared" si="299"/>
        <v>#N/A</v>
      </c>
      <c r="HI41" s="146" t="e">
        <f t="shared" si="300"/>
        <v>#N/A</v>
      </c>
      <c r="HJ41" s="146" t="e">
        <f t="shared" si="301"/>
        <v>#N/A</v>
      </c>
      <c r="HK41" s="146" t="e">
        <f t="shared" si="302"/>
        <v>#N/A</v>
      </c>
      <c r="HL41" s="146" t="e">
        <f t="shared" si="303"/>
        <v>#N/A</v>
      </c>
      <c r="HM41" s="146" t="e">
        <f t="shared" si="304"/>
        <v>#N/A</v>
      </c>
      <c r="HN41" s="146" t="e">
        <f t="shared" si="305"/>
        <v>#N/A</v>
      </c>
      <c r="HO41" s="146" t="e">
        <f t="shared" si="306"/>
        <v>#N/A</v>
      </c>
      <c r="HP41" s="146" t="e">
        <f t="shared" si="307"/>
        <v>#N/A</v>
      </c>
      <c r="HQ41" s="146" t="e">
        <f t="shared" si="308"/>
        <v>#N/A</v>
      </c>
      <c r="HR41" s="146" t="e">
        <f t="shared" si="309"/>
        <v>#N/A</v>
      </c>
      <c r="HS41" s="146" t="e">
        <f t="shared" si="310"/>
        <v>#N/A</v>
      </c>
      <c r="HT41" s="146" t="e">
        <f t="shared" si="311"/>
        <v>#N/A</v>
      </c>
    </row>
    <row r="42" spans="1:228" hidden="1" x14ac:dyDescent="0.45">
      <c r="A42" s="4">
        <v>39</v>
      </c>
      <c r="B42" s="95"/>
      <c r="C42" s="103"/>
      <c r="D42" s="108" t="str">
        <f t="shared" si="205"/>
        <v/>
      </c>
      <c r="E42" s="81"/>
      <c r="F42" s="108" t="str">
        <f t="shared" si="206"/>
        <v/>
      </c>
      <c r="G42" s="103"/>
      <c r="H42" s="96"/>
      <c r="I42" s="32" t="str">
        <f t="shared" si="0"/>
        <v/>
      </c>
      <c r="J42" s="32" t="str">
        <f t="shared" si="1"/>
        <v/>
      </c>
      <c r="K42" s="65" t="str">
        <f t="shared" si="109"/>
        <v/>
      </c>
      <c r="L42" s="21"/>
      <c r="M42" s="53"/>
      <c r="N42" s="237"/>
      <c r="O42" s="66" t="str">
        <f>IF(AND(D42&gt;0,E42&gt;0,F42&gt;0),IF(ISBLANK(N42),IF(ISBLANK(L42),"",(F42-D42)*VLOOKUP(L42,VLookups!$A$4:$B$13,2,FALSE)),N42),"")</f>
        <v/>
      </c>
      <c r="P42" s="67" t="str">
        <f t="shared" si="207"/>
        <v/>
      </c>
      <c r="Q42" s="81"/>
      <c r="R42" s="230" t="str">
        <f>IF(AND(Q42&gt;0,E42&gt;0,NOT(O42="")),ABS(VLOOKUP($Q$1,VLookups!$A$27:$B$28,2,FALSE)-_xlfn.NORM.DIST(Q42,K42,O42,TRUE)),"")</f>
        <v/>
      </c>
      <c r="S42" s="80" t="str">
        <f>IF(AND($D42&gt;0,$E42&gt;0,$F42&gt;0,NOT(ISBLANK($L42))),_xlfn.NORM.INV(ABS(VLOOKUP($Q$1,VLookups!$A$27:$B$28,2,FALSE)-S$3),$K42,$O42),"")</f>
        <v/>
      </c>
      <c r="T42" s="79" t="str">
        <f>IF(AND($D42&gt;0,$E42&gt;0,$F42&gt;0,NOT(ISBLANK($L42))),_xlfn.NORM.INV(ABS(VLOOKUP($Q$1,VLookups!$A$27:$B$28,2,FALSE)-T$3),$K42,$O42),"")</f>
        <v/>
      </c>
      <c r="U42" s="80" t="str">
        <f>IF(AND($D42&gt;0,$E42&gt;0,$F42&gt;0,NOT(ISBLANK($L42))),_xlfn.NORM.INV(ABS(VLOOKUP($Q$1,VLookups!$A$27:$B$28,2,FALSE)-U$3),$K42,$O42),"")</f>
        <v/>
      </c>
      <c r="V42" s="79" t="str">
        <f>IF(AND($D42&gt;0,$E42&gt;0,$F42&gt;0,NOT(ISBLANK($L42))),_xlfn.NORM.INV(ABS(VLOOKUP($Q$1,VLookups!$A$27:$B$28,2,FALSE)-V$3),$K42,$O42),"")</f>
        <v/>
      </c>
      <c r="W42" s="80" t="str">
        <f>IF(AND($D42&gt;0,$E42&gt;0,$F42&gt;0,NOT(ISBLANK($L42))),_xlfn.NORM.INV(ABS(VLOOKUP($Q$1,VLookups!$A$27:$B$28,2,FALSE)-W$3),$K42,$O42),"")</f>
        <v/>
      </c>
      <c r="X42" s="79" t="str">
        <f>IF(AND($D42&gt;0,$E42&gt;0,$F42&gt;0,NOT(ISBLANK($L42))),_xlfn.NORM.INV(ABS(VLOOKUP($Q$1,VLookups!$A$27:$B$28,2,FALSE)-X$3),$K42,$O42),"")</f>
        <v/>
      </c>
      <c r="Y42" s="5"/>
      <c r="Z42" s="145" t="str">
        <f t="shared" si="110"/>
        <v/>
      </c>
      <c r="AA42" s="46" t="str">
        <f t="shared" ref="AA42:AT42" si="327">IF(ISNONTEXT($Z42),AB42-$Z42,"")</f>
        <v/>
      </c>
      <c r="AB42" s="46" t="str">
        <f t="shared" si="327"/>
        <v/>
      </c>
      <c r="AC42" s="46" t="str">
        <f t="shared" si="327"/>
        <v/>
      </c>
      <c r="AD42" s="46" t="str">
        <f t="shared" si="327"/>
        <v/>
      </c>
      <c r="AE42" s="46" t="str">
        <f t="shared" si="327"/>
        <v/>
      </c>
      <c r="AF42" s="46" t="str">
        <f t="shared" si="327"/>
        <v/>
      </c>
      <c r="AG42" s="46" t="str">
        <f t="shared" si="327"/>
        <v/>
      </c>
      <c r="AH42" s="46" t="str">
        <f t="shared" si="327"/>
        <v/>
      </c>
      <c r="AI42" s="46" t="str">
        <f t="shared" si="327"/>
        <v/>
      </c>
      <c r="AJ42" s="46" t="str">
        <f t="shared" si="327"/>
        <v/>
      </c>
      <c r="AK42" s="46" t="str">
        <f t="shared" si="327"/>
        <v/>
      </c>
      <c r="AL42" s="46" t="str">
        <f t="shared" si="327"/>
        <v/>
      </c>
      <c r="AM42" s="46" t="str">
        <f t="shared" si="327"/>
        <v/>
      </c>
      <c r="AN42" s="46" t="str">
        <f t="shared" si="327"/>
        <v/>
      </c>
      <c r="AO42" s="46" t="str">
        <f t="shared" si="327"/>
        <v/>
      </c>
      <c r="AP42" s="46" t="str">
        <f t="shared" si="327"/>
        <v/>
      </c>
      <c r="AQ42" s="46" t="str">
        <f t="shared" si="327"/>
        <v/>
      </c>
      <c r="AR42" s="46" t="str">
        <f t="shared" si="327"/>
        <v/>
      </c>
      <c r="AS42" s="46" t="str">
        <f t="shared" si="327"/>
        <v/>
      </c>
      <c r="AT42" s="46" t="str">
        <f t="shared" si="327"/>
        <v/>
      </c>
      <c r="AU42" s="46" t="str">
        <f t="shared" si="112"/>
        <v/>
      </c>
      <c r="AV42" s="46" t="str">
        <f t="shared" ref="AV42:DG42" si="328">IF(ISNONTEXT($Z42),AU42+$Z42,"")</f>
        <v/>
      </c>
      <c r="AW42" s="46" t="str">
        <f t="shared" si="328"/>
        <v/>
      </c>
      <c r="AX42" s="46" t="str">
        <f t="shared" si="328"/>
        <v/>
      </c>
      <c r="AY42" s="46" t="str">
        <f t="shared" si="328"/>
        <v/>
      </c>
      <c r="AZ42" s="46" t="str">
        <f t="shared" si="328"/>
        <v/>
      </c>
      <c r="BA42" s="46" t="str">
        <f t="shared" si="328"/>
        <v/>
      </c>
      <c r="BB42" s="46" t="str">
        <f t="shared" si="328"/>
        <v/>
      </c>
      <c r="BC42" s="46" t="str">
        <f t="shared" si="328"/>
        <v/>
      </c>
      <c r="BD42" s="46" t="str">
        <f t="shared" si="328"/>
        <v/>
      </c>
      <c r="BE42" s="46" t="str">
        <f t="shared" si="328"/>
        <v/>
      </c>
      <c r="BF42" s="46" t="str">
        <f t="shared" si="328"/>
        <v/>
      </c>
      <c r="BG42" s="46" t="str">
        <f t="shared" si="328"/>
        <v/>
      </c>
      <c r="BH42" s="46" t="str">
        <f t="shared" si="328"/>
        <v/>
      </c>
      <c r="BI42" s="46" t="str">
        <f t="shared" si="328"/>
        <v/>
      </c>
      <c r="BJ42" s="46" t="str">
        <f t="shared" si="328"/>
        <v/>
      </c>
      <c r="BK42" s="46" t="str">
        <f t="shared" si="328"/>
        <v/>
      </c>
      <c r="BL42" s="46" t="str">
        <f t="shared" si="328"/>
        <v/>
      </c>
      <c r="BM42" s="46" t="str">
        <f t="shared" si="328"/>
        <v/>
      </c>
      <c r="BN42" s="46" t="str">
        <f t="shared" si="328"/>
        <v/>
      </c>
      <c r="BO42" s="46" t="str">
        <f t="shared" si="328"/>
        <v/>
      </c>
      <c r="BP42" s="46" t="str">
        <f t="shared" si="328"/>
        <v/>
      </c>
      <c r="BQ42" s="46" t="str">
        <f t="shared" si="328"/>
        <v/>
      </c>
      <c r="BR42" s="46" t="str">
        <f t="shared" si="328"/>
        <v/>
      </c>
      <c r="BS42" s="46" t="str">
        <f t="shared" si="328"/>
        <v/>
      </c>
      <c r="BT42" s="46" t="str">
        <f t="shared" si="328"/>
        <v/>
      </c>
      <c r="BU42" s="46" t="str">
        <f t="shared" si="328"/>
        <v/>
      </c>
      <c r="BV42" s="46" t="str">
        <f t="shared" si="328"/>
        <v/>
      </c>
      <c r="BW42" s="46" t="str">
        <f t="shared" si="328"/>
        <v/>
      </c>
      <c r="BX42" s="46" t="str">
        <f t="shared" si="328"/>
        <v/>
      </c>
      <c r="BY42" s="46" t="str">
        <f t="shared" si="328"/>
        <v/>
      </c>
      <c r="BZ42" s="46" t="str">
        <f t="shared" si="328"/>
        <v/>
      </c>
      <c r="CA42" s="46" t="str">
        <f t="shared" si="328"/>
        <v/>
      </c>
      <c r="CB42" s="46" t="str">
        <f t="shared" si="328"/>
        <v/>
      </c>
      <c r="CC42" s="46" t="str">
        <f t="shared" si="328"/>
        <v/>
      </c>
      <c r="CD42" s="46" t="str">
        <f t="shared" si="328"/>
        <v/>
      </c>
      <c r="CE42" s="46" t="str">
        <f t="shared" si="328"/>
        <v/>
      </c>
      <c r="CF42" s="46" t="str">
        <f t="shared" si="328"/>
        <v/>
      </c>
      <c r="CG42" s="46" t="str">
        <f t="shared" si="328"/>
        <v/>
      </c>
      <c r="CH42" s="46" t="str">
        <f t="shared" si="328"/>
        <v/>
      </c>
      <c r="CI42" s="46" t="str">
        <f t="shared" si="328"/>
        <v/>
      </c>
      <c r="CJ42" s="46" t="str">
        <f t="shared" si="328"/>
        <v/>
      </c>
      <c r="CK42" s="46" t="str">
        <f t="shared" si="328"/>
        <v/>
      </c>
      <c r="CL42" s="46" t="str">
        <f t="shared" si="328"/>
        <v/>
      </c>
      <c r="CM42" s="46" t="str">
        <f t="shared" si="328"/>
        <v/>
      </c>
      <c r="CN42" s="46" t="str">
        <f t="shared" si="328"/>
        <v/>
      </c>
      <c r="CO42" s="46" t="str">
        <f t="shared" si="328"/>
        <v/>
      </c>
      <c r="CP42" s="46" t="str">
        <f t="shared" si="328"/>
        <v/>
      </c>
      <c r="CQ42" s="46" t="str">
        <f t="shared" si="328"/>
        <v/>
      </c>
      <c r="CR42" s="46" t="str">
        <f t="shared" si="328"/>
        <v/>
      </c>
      <c r="CS42" s="46" t="str">
        <f t="shared" si="328"/>
        <v/>
      </c>
      <c r="CT42" s="46" t="str">
        <f t="shared" si="328"/>
        <v/>
      </c>
      <c r="CU42" s="46" t="str">
        <f t="shared" si="328"/>
        <v/>
      </c>
      <c r="CV42" s="46" t="str">
        <f t="shared" si="328"/>
        <v/>
      </c>
      <c r="CW42" s="46" t="str">
        <f t="shared" si="328"/>
        <v/>
      </c>
      <c r="CX42" s="46" t="str">
        <f t="shared" si="328"/>
        <v/>
      </c>
      <c r="CY42" s="46" t="str">
        <f t="shared" si="328"/>
        <v/>
      </c>
      <c r="CZ42" s="46" t="str">
        <f t="shared" si="328"/>
        <v/>
      </c>
      <c r="DA42" s="46" t="str">
        <f t="shared" si="328"/>
        <v/>
      </c>
      <c r="DB42" s="46" t="str">
        <f t="shared" si="328"/>
        <v/>
      </c>
      <c r="DC42" s="46" t="str">
        <f t="shared" si="328"/>
        <v/>
      </c>
      <c r="DD42" s="46" t="str">
        <f t="shared" si="328"/>
        <v/>
      </c>
      <c r="DE42" s="46" t="str">
        <f t="shared" si="328"/>
        <v/>
      </c>
      <c r="DF42" s="46" t="str">
        <f t="shared" si="328"/>
        <v/>
      </c>
      <c r="DG42" s="46" t="str">
        <f t="shared" si="328"/>
        <v/>
      </c>
      <c r="DH42" s="46" t="str">
        <f t="shared" ref="DH42:DW42" si="329">IF(ISNONTEXT($Z42),DG42+$Z42,"")</f>
        <v/>
      </c>
      <c r="DI42" s="46" t="str">
        <f t="shared" si="329"/>
        <v/>
      </c>
      <c r="DJ42" s="46" t="str">
        <f t="shared" si="329"/>
        <v/>
      </c>
      <c r="DK42" s="46" t="str">
        <f t="shared" si="329"/>
        <v/>
      </c>
      <c r="DL42" s="46" t="str">
        <f t="shared" si="329"/>
        <v/>
      </c>
      <c r="DM42" s="46" t="str">
        <f t="shared" si="329"/>
        <v/>
      </c>
      <c r="DN42" s="46" t="str">
        <f t="shared" si="329"/>
        <v/>
      </c>
      <c r="DO42" s="46" t="str">
        <f t="shared" si="329"/>
        <v/>
      </c>
      <c r="DP42" s="46" t="str">
        <f t="shared" si="329"/>
        <v/>
      </c>
      <c r="DQ42" s="46" t="str">
        <f t="shared" si="329"/>
        <v/>
      </c>
      <c r="DR42" s="46" t="str">
        <f t="shared" si="329"/>
        <v/>
      </c>
      <c r="DS42" s="46" t="str">
        <f t="shared" si="329"/>
        <v/>
      </c>
      <c r="DT42" s="46" t="str">
        <f t="shared" si="329"/>
        <v/>
      </c>
      <c r="DU42" s="46" t="str">
        <f t="shared" si="329"/>
        <v/>
      </c>
      <c r="DV42" s="46" t="str">
        <f t="shared" si="329"/>
        <v/>
      </c>
      <c r="DW42" s="46" t="str">
        <f t="shared" si="329"/>
        <v/>
      </c>
      <c r="DX42" s="146" t="e">
        <f t="shared" si="211"/>
        <v>#N/A</v>
      </c>
      <c r="DY42" s="146" t="e">
        <f t="shared" si="212"/>
        <v>#N/A</v>
      </c>
      <c r="DZ42" s="146" t="e">
        <f t="shared" si="213"/>
        <v>#N/A</v>
      </c>
      <c r="EA42" s="146" t="e">
        <f t="shared" si="214"/>
        <v>#N/A</v>
      </c>
      <c r="EB42" s="146" t="e">
        <f t="shared" si="215"/>
        <v>#N/A</v>
      </c>
      <c r="EC42" s="146" t="e">
        <f t="shared" si="216"/>
        <v>#N/A</v>
      </c>
      <c r="ED42" s="146" t="e">
        <f t="shared" si="217"/>
        <v>#N/A</v>
      </c>
      <c r="EE42" s="146" t="e">
        <f t="shared" si="218"/>
        <v>#N/A</v>
      </c>
      <c r="EF42" s="146" t="e">
        <f t="shared" si="219"/>
        <v>#N/A</v>
      </c>
      <c r="EG42" s="146" t="e">
        <f t="shared" si="220"/>
        <v>#N/A</v>
      </c>
      <c r="EH42" s="146" t="e">
        <f t="shared" si="221"/>
        <v>#N/A</v>
      </c>
      <c r="EI42" s="146" t="e">
        <f t="shared" si="222"/>
        <v>#N/A</v>
      </c>
      <c r="EJ42" s="146" t="e">
        <f t="shared" si="223"/>
        <v>#N/A</v>
      </c>
      <c r="EK42" s="146" t="e">
        <f t="shared" si="224"/>
        <v>#N/A</v>
      </c>
      <c r="EL42" s="146" t="e">
        <f t="shared" si="225"/>
        <v>#N/A</v>
      </c>
      <c r="EM42" s="146" t="e">
        <f t="shared" si="226"/>
        <v>#N/A</v>
      </c>
      <c r="EN42" s="146" t="e">
        <f t="shared" si="227"/>
        <v>#N/A</v>
      </c>
      <c r="EO42" s="146" t="e">
        <f t="shared" si="228"/>
        <v>#N/A</v>
      </c>
      <c r="EP42" s="146" t="e">
        <f t="shared" si="229"/>
        <v>#N/A</v>
      </c>
      <c r="EQ42" s="146" t="e">
        <f t="shared" si="230"/>
        <v>#N/A</v>
      </c>
      <c r="ER42" s="146" t="e">
        <f t="shared" si="231"/>
        <v>#N/A</v>
      </c>
      <c r="ES42" s="146" t="e">
        <f t="shared" si="232"/>
        <v>#N/A</v>
      </c>
      <c r="ET42" s="146" t="e">
        <f t="shared" si="233"/>
        <v>#N/A</v>
      </c>
      <c r="EU42" s="146" t="e">
        <f t="shared" si="234"/>
        <v>#N/A</v>
      </c>
      <c r="EV42" s="146" t="e">
        <f t="shared" si="235"/>
        <v>#N/A</v>
      </c>
      <c r="EW42" s="146" t="e">
        <f t="shared" si="236"/>
        <v>#N/A</v>
      </c>
      <c r="EX42" s="146" t="e">
        <f t="shared" si="237"/>
        <v>#N/A</v>
      </c>
      <c r="EY42" s="146" t="e">
        <f t="shared" si="238"/>
        <v>#N/A</v>
      </c>
      <c r="EZ42" s="146" t="e">
        <f t="shared" si="239"/>
        <v>#N/A</v>
      </c>
      <c r="FA42" s="146" t="e">
        <f t="shared" si="240"/>
        <v>#N/A</v>
      </c>
      <c r="FB42" s="146" t="e">
        <f t="shared" si="241"/>
        <v>#N/A</v>
      </c>
      <c r="FC42" s="146" t="e">
        <f t="shared" si="242"/>
        <v>#N/A</v>
      </c>
      <c r="FD42" s="146" t="e">
        <f t="shared" si="243"/>
        <v>#N/A</v>
      </c>
      <c r="FE42" s="146" t="e">
        <f t="shared" si="244"/>
        <v>#N/A</v>
      </c>
      <c r="FF42" s="146" t="e">
        <f t="shared" si="245"/>
        <v>#N/A</v>
      </c>
      <c r="FG42" s="146" t="e">
        <f t="shared" si="246"/>
        <v>#N/A</v>
      </c>
      <c r="FH42" s="146" t="e">
        <f t="shared" si="247"/>
        <v>#N/A</v>
      </c>
      <c r="FI42" s="146" t="e">
        <f t="shared" si="248"/>
        <v>#N/A</v>
      </c>
      <c r="FJ42" s="146" t="e">
        <f t="shared" si="249"/>
        <v>#N/A</v>
      </c>
      <c r="FK42" s="146" t="e">
        <f t="shared" si="250"/>
        <v>#N/A</v>
      </c>
      <c r="FL42" s="146" t="e">
        <f t="shared" si="251"/>
        <v>#N/A</v>
      </c>
      <c r="FM42" s="146" t="e">
        <f t="shared" si="252"/>
        <v>#N/A</v>
      </c>
      <c r="FN42" s="146" t="e">
        <f t="shared" si="253"/>
        <v>#N/A</v>
      </c>
      <c r="FO42" s="146" t="e">
        <f t="shared" si="254"/>
        <v>#N/A</v>
      </c>
      <c r="FP42" s="146" t="e">
        <f t="shared" si="255"/>
        <v>#N/A</v>
      </c>
      <c r="FQ42" s="146" t="e">
        <f t="shared" si="256"/>
        <v>#N/A</v>
      </c>
      <c r="FR42" s="146" t="e">
        <f t="shared" si="257"/>
        <v>#N/A</v>
      </c>
      <c r="FS42" s="146" t="e">
        <f t="shared" si="258"/>
        <v>#N/A</v>
      </c>
      <c r="FT42" s="146" t="e">
        <f t="shared" si="259"/>
        <v>#N/A</v>
      </c>
      <c r="FU42" s="146" t="e">
        <f t="shared" si="260"/>
        <v>#N/A</v>
      </c>
      <c r="FV42" s="146" t="e">
        <f t="shared" si="261"/>
        <v>#N/A</v>
      </c>
      <c r="FW42" s="146" t="e">
        <f t="shared" si="262"/>
        <v>#N/A</v>
      </c>
      <c r="FX42" s="146" t="e">
        <f t="shared" si="263"/>
        <v>#N/A</v>
      </c>
      <c r="FY42" s="146" t="e">
        <f t="shared" si="264"/>
        <v>#N/A</v>
      </c>
      <c r="FZ42" s="146" t="e">
        <f t="shared" si="265"/>
        <v>#N/A</v>
      </c>
      <c r="GA42" s="146" t="e">
        <f t="shared" si="266"/>
        <v>#N/A</v>
      </c>
      <c r="GB42" s="146" t="e">
        <f t="shared" si="267"/>
        <v>#N/A</v>
      </c>
      <c r="GC42" s="146" t="e">
        <f t="shared" si="268"/>
        <v>#N/A</v>
      </c>
      <c r="GD42" s="146" t="e">
        <f t="shared" si="269"/>
        <v>#N/A</v>
      </c>
      <c r="GE42" s="146" t="e">
        <f t="shared" si="270"/>
        <v>#N/A</v>
      </c>
      <c r="GF42" s="146" t="e">
        <f t="shared" si="271"/>
        <v>#N/A</v>
      </c>
      <c r="GG42" s="146" t="e">
        <f t="shared" si="272"/>
        <v>#N/A</v>
      </c>
      <c r="GH42" s="146" t="e">
        <f t="shared" si="273"/>
        <v>#N/A</v>
      </c>
      <c r="GI42" s="146" t="e">
        <f t="shared" si="274"/>
        <v>#N/A</v>
      </c>
      <c r="GJ42" s="146" t="e">
        <f t="shared" si="275"/>
        <v>#N/A</v>
      </c>
      <c r="GK42" s="146" t="e">
        <f t="shared" si="276"/>
        <v>#N/A</v>
      </c>
      <c r="GL42" s="146" t="e">
        <f t="shared" si="277"/>
        <v>#N/A</v>
      </c>
      <c r="GM42" s="146" t="e">
        <f t="shared" si="278"/>
        <v>#N/A</v>
      </c>
      <c r="GN42" s="146" t="e">
        <f t="shared" si="279"/>
        <v>#N/A</v>
      </c>
      <c r="GO42" s="146" t="e">
        <f t="shared" si="280"/>
        <v>#N/A</v>
      </c>
      <c r="GP42" s="146" t="e">
        <f t="shared" si="281"/>
        <v>#N/A</v>
      </c>
      <c r="GQ42" s="146" t="e">
        <f t="shared" si="282"/>
        <v>#N/A</v>
      </c>
      <c r="GR42" s="146" t="e">
        <f t="shared" si="283"/>
        <v>#N/A</v>
      </c>
      <c r="GS42" s="146" t="e">
        <f t="shared" si="284"/>
        <v>#N/A</v>
      </c>
      <c r="GT42" s="146" t="e">
        <f t="shared" si="285"/>
        <v>#N/A</v>
      </c>
      <c r="GU42" s="146" t="e">
        <f t="shared" si="286"/>
        <v>#N/A</v>
      </c>
      <c r="GV42" s="146" t="e">
        <f t="shared" si="287"/>
        <v>#N/A</v>
      </c>
      <c r="GW42" s="146" t="e">
        <f t="shared" si="288"/>
        <v>#N/A</v>
      </c>
      <c r="GX42" s="146" t="e">
        <f t="shared" si="289"/>
        <v>#N/A</v>
      </c>
      <c r="GY42" s="146" t="e">
        <f t="shared" si="290"/>
        <v>#N/A</v>
      </c>
      <c r="GZ42" s="146" t="e">
        <f t="shared" si="291"/>
        <v>#N/A</v>
      </c>
      <c r="HA42" s="146" t="e">
        <f t="shared" si="292"/>
        <v>#N/A</v>
      </c>
      <c r="HB42" s="146" t="e">
        <f t="shared" si="293"/>
        <v>#N/A</v>
      </c>
      <c r="HC42" s="146" t="e">
        <f t="shared" si="294"/>
        <v>#N/A</v>
      </c>
      <c r="HD42" s="146" t="e">
        <f t="shared" si="295"/>
        <v>#N/A</v>
      </c>
      <c r="HE42" s="146" t="e">
        <f t="shared" si="296"/>
        <v>#N/A</v>
      </c>
      <c r="HF42" s="146" t="e">
        <f t="shared" si="297"/>
        <v>#N/A</v>
      </c>
      <c r="HG42" s="146" t="e">
        <f t="shared" si="298"/>
        <v>#N/A</v>
      </c>
      <c r="HH42" s="146" t="e">
        <f t="shared" si="299"/>
        <v>#N/A</v>
      </c>
      <c r="HI42" s="146" t="e">
        <f t="shared" si="300"/>
        <v>#N/A</v>
      </c>
      <c r="HJ42" s="146" t="e">
        <f t="shared" si="301"/>
        <v>#N/A</v>
      </c>
      <c r="HK42" s="146" t="e">
        <f t="shared" si="302"/>
        <v>#N/A</v>
      </c>
      <c r="HL42" s="146" t="e">
        <f t="shared" si="303"/>
        <v>#N/A</v>
      </c>
      <c r="HM42" s="146" t="e">
        <f t="shared" si="304"/>
        <v>#N/A</v>
      </c>
      <c r="HN42" s="146" t="e">
        <f t="shared" si="305"/>
        <v>#N/A</v>
      </c>
      <c r="HO42" s="146" t="e">
        <f t="shared" si="306"/>
        <v>#N/A</v>
      </c>
      <c r="HP42" s="146" t="e">
        <f t="shared" si="307"/>
        <v>#N/A</v>
      </c>
      <c r="HQ42" s="146" t="e">
        <f t="shared" si="308"/>
        <v>#N/A</v>
      </c>
      <c r="HR42" s="146" t="e">
        <f t="shared" si="309"/>
        <v>#N/A</v>
      </c>
      <c r="HS42" s="146" t="e">
        <f t="shared" si="310"/>
        <v>#N/A</v>
      </c>
      <c r="HT42" s="146" t="e">
        <f t="shared" si="311"/>
        <v>#N/A</v>
      </c>
    </row>
    <row r="43" spans="1:228" hidden="1" x14ac:dyDescent="0.45">
      <c r="A43" s="4">
        <v>40</v>
      </c>
      <c r="B43" s="95"/>
      <c r="C43" s="103"/>
      <c r="D43" s="108" t="str">
        <f t="shared" si="205"/>
        <v/>
      </c>
      <c r="E43" s="81"/>
      <c r="F43" s="108" t="str">
        <f t="shared" si="206"/>
        <v/>
      </c>
      <c r="G43" s="103"/>
      <c r="H43" s="96"/>
      <c r="I43" s="32" t="str">
        <f t="shared" si="0"/>
        <v/>
      </c>
      <c r="J43" s="32" t="str">
        <f t="shared" si="1"/>
        <v/>
      </c>
      <c r="K43" s="65" t="str">
        <f t="shared" si="109"/>
        <v/>
      </c>
      <c r="L43" s="21"/>
      <c r="M43" s="53"/>
      <c r="N43" s="237"/>
      <c r="O43" s="66" t="str">
        <f>IF(AND(D43&gt;0,E43&gt;0,F43&gt;0),IF(ISBLANK(N43),IF(ISBLANK(L43),"",(F43-D43)*VLOOKUP(L43,VLookups!$A$4:$B$13,2,FALSE)),N43),"")</f>
        <v/>
      </c>
      <c r="P43" s="67" t="str">
        <f t="shared" si="207"/>
        <v/>
      </c>
      <c r="Q43" s="81"/>
      <c r="R43" s="230" t="str">
        <f>IF(AND(Q43&gt;0,E43&gt;0,NOT(O43="")),ABS(VLOOKUP($Q$1,VLookups!$A$27:$B$28,2,FALSE)-_xlfn.NORM.DIST(Q43,K43,O43,TRUE)),"")</f>
        <v/>
      </c>
      <c r="S43" s="80" t="str">
        <f>IF(AND($D43&gt;0,$E43&gt;0,$F43&gt;0,NOT(ISBLANK($L43))),_xlfn.NORM.INV(ABS(VLOOKUP($Q$1,VLookups!$A$27:$B$28,2,FALSE)-S$3),$K43,$O43),"")</f>
        <v/>
      </c>
      <c r="T43" s="79" t="str">
        <f>IF(AND($D43&gt;0,$E43&gt;0,$F43&gt;0,NOT(ISBLANK($L43))),_xlfn.NORM.INV(ABS(VLOOKUP($Q$1,VLookups!$A$27:$B$28,2,FALSE)-T$3),$K43,$O43),"")</f>
        <v/>
      </c>
      <c r="U43" s="80" t="str">
        <f>IF(AND($D43&gt;0,$E43&gt;0,$F43&gt;0,NOT(ISBLANK($L43))),_xlfn.NORM.INV(ABS(VLOOKUP($Q$1,VLookups!$A$27:$B$28,2,FALSE)-U$3),$K43,$O43),"")</f>
        <v/>
      </c>
      <c r="V43" s="79" t="str">
        <f>IF(AND($D43&gt;0,$E43&gt;0,$F43&gt;0,NOT(ISBLANK($L43))),_xlfn.NORM.INV(ABS(VLOOKUP($Q$1,VLookups!$A$27:$B$28,2,FALSE)-V$3),$K43,$O43),"")</f>
        <v/>
      </c>
      <c r="W43" s="80" t="str">
        <f>IF(AND($D43&gt;0,$E43&gt;0,$F43&gt;0,NOT(ISBLANK($L43))),_xlfn.NORM.INV(ABS(VLOOKUP($Q$1,VLookups!$A$27:$B$28,2,FALSE)-W$3),$K43,$O43),"")</f>
        <v/>
      </c>
      <c r="X43" s="79" t="str">
        <f>IF(AND($D43&gt;0,$E43&gt;0,$F43&gt;0,NOT(ISBLANK($L43))),_xlfn.NORM.INV(ABS(VLOOKUP($Q$1,VLookups!$A$27:$B$28,2,FALSE)-X$3),$K43,$O43),"")</f>
        <v/>
      </c>
      <c r="Y43" s="5"/>
      <c r="Z43" s="145" t="str">
        <f t="shared" si="110"/>
        <v/>
      </c>
      <c r="AA43" s="46" t="str">
        <f t="shared" ref="AA43:AT43" si="330">IF(ISNONTEXT($Z43),AB43-$Z43,"")</f>
        <v/>
      </c>
      <c r="AB43" s="46" t="str">
        <f t="shared" si="330"/>
        <v/>
      </c>
      <c r="AC43" s="46" t="str">
        <f t="shared" si="330"/>
        <v/>
      </c>
      <c r="AD43" s="46" t="str">
        <f t="shared" si="330"/>
        <v/>
      </c>
      <c r="AE43" s="46" t="str">
        <f t="shared" si="330"/>
        <v/>
      </c>
      <c r="AF43" s="46" t="str">
        <f t="shared" si="330"/>
        <v/>
      </c>
      <c r="AG43" s="46" t="str">
        <f t="shared" si="330"/>
        <v/>
      </c>
      <c r="AH43" s="46" t="str">
        <f t="shared" si="330"/>
        <v/>
      </c>
      <c r="AI43" s="46" t="str">
        <f t="shared" si="330"/>
        <v/>
      </c>
      <c r="AJ43" s="46" t="str">
        <f t="shared" si="330"/>
        <v/>
      </c>
      <c r="AK43" s="46" t="str">
        <f t="shared" si="330"/>
        <v/>
      </c>
      <c r="AL43" s="46" t="str">
        <f t="shared" si="330"/>
        <v/>
      </c>
      <c r="AM43" s="46" t="str">
        <f t="shared" si="330"/>
        <v/>
      </c>
      <c r="AN43" s="46" t="str">
        <f t="shared" si="330"/>
        <v/>
      </c>
      <c r="AO43" s="46" t="str">
        <f t="shared" si="330"/>
        <v/>
      </c>
      <c r="AP43" s="46" t="str">
        <f t="shared" si="330"/>
        <v/>
      </c>
      <c r="AQ43" s="46" t="str">
        <f t="shared" si="330"/>
        <v/>
      </c>
      <c r="AR43" s="46" t="str">
        <f t="shared" si="330"/>
        <v/>
      </c>
      <c r="AS43" s="46" t="str">
        <f t="shared" si="330"/>
        <v/>
      </c>
      <c r="AT43" s="46" t="str">
        <f t="shared" si="330"/>
        <v/>
      </c>
      <c r="AU43" s="46" t="str">
        <f t="shared" si="112"/>
        <v/>
      </c>
      <c r="AV43" s="46" t="str">
        <f t="shared" ref="AV43:DG43" si="331">IF(ISNONTEXT($Z43),AU43+$Z43,"")</f>
        <v/>
      </c>
      <c r="AW43" s="46" t="str">
        <f t="shared" si="331"/>
        <v/>
      </c>
      <c r="AX43" s="46" t="str">
        <f t="shared" si="331"/>
        <v/>
      </c>
      <c r="AY43" s="46" t="str">
        <f t="shared" si="331"/>
        <v/>
      </c>
      <c r="AZ43" s="46" t="str">
        <f t="shared" si="331"/>
        <v/>
      </c>
      <c r="BA43" s="46" t="str">
        <f t="shared" si="331"/>
        <v/>
      </c>
      <c r="BB43" s="46" t="str">
        <f t="shared" si="331"/>
        <v/>
      </c>
      <c r="BC43" s="46" t="str">
        <f t="shared" si="331"/>
        <v/>
      </c>
      <c r="BD43" s="46" t="str">
        <f t="shared" si="331"/>
        <v/>
      </c>
      <c r="BE43" s="46" t="str">
        <f t="shared" si="331"/>
        <v/>
      </c>
      <c r="BF43" s="46" t="str">
        <f t="shared" si="331"/>
        <v/>
      </c>
      <c r="BG43" s="46" t="str">
        <f t="shared" si="331"/>
        <v/>
      </c>
      <c r="BH43" s="46" t="str">
        <f t="shared" si="331"/>
        <v/>
      </c>
      <c r="BI43" s="46" t="str">
        <f t="shared" si="331"/>
        <v/>
      </c>
      <c r="BJ43" s="46" t="str">
        <f t="shared" si="331"/>
        <v/>
      </c>
      <c r="BK43" s="46" t="str">
        <f t="shared" si="331"/>
        <v/>
      </c>
      <c r="BL43" s="46" t="str">
        <f t="shared" si="331"/>
        <v/>
      </c>
      <c r="BM43" s="46" t="str">
        <f t="shared" si="331"/>
        <v/>
      </c>
      <c r="BN43" s="46" t="str">
        <f t="shared" si="331"/>
        <v/>
      </c>
      <c r="BO43" s="46" t="str">
        <f t="shared" si="331"/>
        <v/>
      </c>
      <c r="BP43" s="46" t="str">
        <f t="shared" si="331"/>
        <v/>
      </c>
      <c r="BQ43" s="46" t="str">
        <f t="shared" si="331"/>
        <v/>
      </c>
      <c r="BR43" s="46" t="str">
        <f t="shared" si="331"/>
        <v/>
      </c>
      <c r="BS43" s="46" t="str">
        <f t="shared" si="331"/>
        <v/>
      </c>
      <c r="BT43" s="46" t="str">
        <f t="shared" si="331"/>
        <v/>
      </c>
      <c r="BU43" s="46" t="str">
        <f t="shared" si="331"/>
        <v/>
      </c>
      <c r="BV43" s="46" t="str">
        <f t="shared" si="331"/>
        <v/>
      </c>
      <c r="BW43" s="46" t="str">
        <f t="shared" si="331"/>
        <v/>
      </c>
      <c r="BX43" s="46" t="str">
        <f t="shared" si="331"/>
        <v/>
      </c>
      <c r="BY43" s="46" t="str">
        <f t="shared" si="331"/>
        <v/>
      </c>
      <c r="BZ43" s="46" t="str">
        <f t="shared" si="331"/>
        <v/>
      </c>
      <c r="CA43" s="46" t="str">
        <f t="shared" si="331"/>
        <v/>
      </c>
      <c r="CB43" s="46" t="str">
        <f t="shared" si="331"/>
        <v/>
      </c>
      <c r="CC43" s="46" t="str">
        <f t="shared" si="331"/>
        <v/>
      </c>
      <c r="CD43" s="46" t="str">
        <f t="shared" si="331"/>
        <v/>
      </c>
      <c r="CE43" s="46" t="str">
        <f t="shared" si="331"/>
        <v/>
      </c>
      <c r="CF43" s="46" t="str">
        <f t="shared" si="331"/>
        <v/>
      </c>
      <c r="CG43" s="46" t="str">
        <f t="shared" si="331"/>
        <v/>
      </c>
      <c r="CH43" s="46" t="str">
        <f t="shared" si="331"/>
        <v/>
      </c>
      <c r="CI43" s="46" t="str">
        <f t="shared" si="331"/>
        <v/>
      </c>
      <c r="CJ43" s="46" t="str">
        <f t="shared" si="331"/>
        <v/>
      </c>
      <c r="CK43" s="46" t="str">
        <f t="shared" si="331"/>
        <v/>
      </c>
      <c r="CL43" s="46" t="str">
        <f t="shared" si="331"/>
        <v/>
      </c>
      <c r="CM43" s="46" t="str">
        <f t="shared" si="331"/>
        <v/>
      </c>
      <c r="CN43" s="46" t="str">
        <f t="shared" si="331"/>
        <v/>
      </c>
      <c r="CO43" s="46" t="str">
        <f t="shared" si="331"/>
        <v/>
      </c>
      <c r="CP43" s="46" t="str">
        <f t="shared" si="331"/>
        <v/>
      </c>
      <c r="CQ43" s="46" t="str">
        <f t="shared" si="331"/>
        <v/>
      </c>
      <c r="CR43" s="46" t="str">
        <f t="shared" si="331"/>
        <v/>
      </c>
      <c r="CS43" s="46" t="str">
        <f t="shared" si="331"/>
        <v/>
      </c>
      <c r="CT43" s="46" t="str">
        <f t="shared" si="331"/>
        <v/>
      </c>
      <c r="CU43" s="46" t="str">
        <f t="shared" si="331"/>
        <v/>
      </c>
      <c r="CV43" s="46" t="str">
        <f t="shared" si="331"/>
        <v/>
      </c>
      <c r="CW43" s="46" t="str">
        <f t="shared" si="331"/>
        <v/>
      </c>
      <c r="CX43" s="46" t="str">
        <f t="shared" si="331"/>
        <v/>
      </c>
      <c r="CY43" s="46" t="str">
        <f t="shared" si="331"/>
        <v/>
      </c>
      <c r="CZ43" s="46" t="str">
        <f t="shared" si="331"/>
        <v/>
      </c>
      <c r="DA43" s="46" t="str">
        <f t="shared" si="331"/>
        <v/>
      </c>
      <c r="DB43" s="46" t="str">
        <f t="shared" si="331"/>
        <v/>
      </c>
      <c r="DC43" s="46" t="str">
        <f t="shared" si="331"/>
        <v/>
      </c>
      <c r="DD43" s="46" t="str">
        <f t="shared" si="331"/>
        <v/>
      </c>
      <c r="DE43" s="46" t="str">
        <f t="shared" si="331"/>
        <v/>
      </c>
      <c r="DF43" s="46" t="str">
        <f t="shared" si="331"/>
        <v/>
      </c>
      <c r="DG43" s="46" t="str">
        <f t="shared" si="331"/>
        <v/>
      </c>
      <c r="DH43" s="46" t="str">
        <f t="shared" ref="DH43:DW43" si="332">IF(ISNONTEXT($Z43),DG43+$Z43,"")</f>
        <v/>
      </c>
      <c r="DI43" s="46" t="str">
        <f t="shared" si="332"/>
        <v/>
      </c>
      <c r="DJ43" s="46" t="str">
        <f t="shared" si="332"/>
        <v/>
      </c>
      <c r="DK43" s="46" t="str">
        <f t="shared" si="332"/>
        <v/>
      </c>
      <c r="DL43" s="46" t="str">
        <f t="shared" si="332"/>
        <v/>
      </c>
      <c r="DM43" s="46" t="str">
        <f t="shared" si="332"/>
        <v/>
      </c>
      <c r="DN43" s="46" t="str">
        <f t="shared" si="332"/>
        <v/>
      </c>
      <c r="DO43" s="46" t="str">
        <f t="shared" si="332"/>
        <v/>
      </c>
      <c r="DP43" s="46" t="str">
        <f t="shared" si="332"/>
        <v/>
      </c>
      <c r="DQ43" s="46" t="str">
        <f t="shared" si="332"/>
        <v/>
      </c>
      <c r="DR43" s="46" t="str">
        <f t="shared" si="332"/>
        <v/>
      </c>
      <c r="DS43" s="46" t="str">
        <f t="shared" si="332"/>
        <v/>
      </c>
      <c r="DT43" s="46" t="str">
        <f t="shared" si="332"/>
        <v/>
      </c>
      <c r="DU43" s="46" t="str">
        <f t="shared" si="332"/>
        <v/>
      </c>
      <c r="DV43" s="46" t="str">
        <f t="shared" si="332"/>
        <v/>
      </c>
      <c r="DW43" s="46" t="str">
        <f t="shared" si="332"/>
        <v/>
      </c>
      <c r="DX43" s="146" t="e">
        <f t="shared" si="211"/>
        <v>#N/A</v>
      </c>
      <c r="DY43" s="146" t="e">
        <f t="shared" si="212"/>
        <v>#N/A</v>
      </c>
      <c r="DZ43" s="146" t="e">
        <f t="shared" si="213"/>
        <v>#N/A</v>
      </c>
      <c r="EA43" s="146" t="e">
        <f t="shared" si="214"/>
        <v>#N/A</v>
      </c>
      <c r="EB43" s="146" t="e">
        <f t="shared" si="215"/>
        <v>#N/A</v>
      </c>
      <c r="EC43" s="146" t="e">
        <f t="shared" si="216"/>
        <v>#N/A</v>
      </c>
      <c r="ED43" s="146" t="e">
        <f t="shared" si="217"/>
        <v>#N/A</v>
      </c>
      <c r="EE43" s="146" t="e">
        <f t="shared" si="218"/>
        <v>#N/A</v>
      </c>
      <c r="EF43" s="146" t="e">
        <f t="shared" si="219"/>
        <v>#N/A</v>
      </c>
      <c r="EG43" s="146" t="e">
        <f t="shared" si="220"/>
        <v>#N/A</v>
      </c>
      <c r="EH43" s="146" t="e">
        <f t="shared" si="221"/>
        <v>#N/A</v>
      </c>
      <c r="EI43" s="146" t="e">
        <f t="shared" si="222"/>
        <v>#N/A</v>
      </c>
      <c r="EJ43" s="146" t="e">
        <f t="shared" si="223"/>
        <v>#N/A</v>
      </c>
      <c r="EK43" s="146" t="e">
        <f t="shared" si="224"/>
        <v>#N/A</v>
      </c>
      <c r="EL43" s="146" t="e">
        <f t="shared" si="225"/>
        <v>#N/A</v>
      </c>
      <c r="EM43" s="146" t="e">
        <f t="shared" si="226"/>
        <v>#N/A</v>
      </c>
      <c r="EN43" s="146" t="e">
        <f t="shared" si="227"/>
        <v>#N/A</v>
      </c>
      <c r="EO43" s="146" t="e">
        <f t="shared" si="228"/>
        <v>#N/A</v>
      </c>
      <c r="EP43" s="146" t="e">
        <f t="shared" si="229"/>
        <v>#N/A</v>
      </c>
      <c r="EQ43" s="146" t="e">
        <f t="shared" si="230"/>
        <v>#N/A</v>
      </c>
      <c r="ER43" s="146" t="e">
        <f t="shared" si="231"/>
        <v>#N/A</v>
      </c>
      <c r="ES43" s="146" t="e">
        <f t="shared" si="232"/>
        <v>#N/A</v>
      </c>
      <c r="ET43" s="146" t="e">
        <f t="shared" si="233"/>
        <v>#N/A</v>
      </c>
      <c r="EU43" s="146" t="e">
        <f t="shared" si="234"/>
        <v>#N/A</v>
      </c>
      <c r="EV43" s="146" t="e">
        <f t="shared" si="235"/>
        <v>#N/A</v>
      </c>
      <c r="EW43" s="146" t="e">
        <f t="shared" si="236"/>
        <v>#N/A</v>
      </c>
      <c r="EX43" s="146" t="e">
        <f t="shared" si="237"/>
        <v>#N/A</v>
      </c>
      <c r="EY43" s="146" t="e">
        <f t="shared" si="238"/>
        <v>#N/A</v>
      </c>
      <c r="EZ43" s="146" t="e">
        <f t="shared" si="239"/>
        <v>#N/A</v>
      </c>
      <c r="FA43" s="146" t="e">
        <f t="shared" si="240"/>
        <v>#N/A</v>
      </c>
      <c r="FB43" s="146" t="e">
        <f t="shared" si="241"/>
        <v>#N/A</v>
      </c>
      <c r="FC43" s="146" t="e">
        <f t="shared" si="242"/>
        <v>#N/A</v>
      </c>
      <c r="FD43" s="146" t="e">
        <f t="shared" si="243"/>
        <v>#N/A</v>
      </c>
      <c r="FE43" s="146" t="e">
        <f t="shared" si="244"/>
        <v>#N/A</v>
      </c>
      <c r="FF43" s="146" t="e">
        <f t="shared" si="245"/>
        <v>#N/A</v>
      </c>
      <c r="FG43" s="146" t="e">
        <f t="shared" si="246"/>
        <v>#N/A</v>
      </c>
      <c r="FH43" s="146" t="e">
        <f t="shared" si="247"/>
        <v>#N/A</v>
      </c>
      <c r="FI43" s="146" t="e">
        <f t="shared" si="248"/>
        <v>#N/A</v>
      </c>
      <c r="FJ43" s="146" t="e">
        <f t="shared" si="249"/>
        <v>#N/A</v>
      </c>
      <c r="FK43" s="146" t="e">
        <f t="shared" si="250"/>
        <v>#N/A</v>
      </c>
      <c r="FL43" s="146" t="e">
        <f t="shared" si="251"/>
        <v>#N/A</v>
      </c>
      <c r="FM43" s="146" t="e">
        <f t="shared" si="252"/>
        <v>#N/A</v>
      </c>
      <c r="FN43" s="146" t="e">
        <f t="shared" si="253"/>
        <v>#N/A</v>
      </c>
      <c r="FO43" s="146" t="e">
        <f t="shared" si="254"/>
        <v>#N/A</v>
      </c>
      <c r="FP43" s="146" t="e">
        <f t="shared" si="255"/>
        <v>#N/A</v>
      </c>
      <c r="FQ43" s="146" t="e">
        <f t="shared" si="256"/>
        <v>#N/A</v>
      </c>
      <c r="FR43" s="146" t="e">
        <f t="shared" si="257"/>
        <v>#N/A</v>
      </c>
      <c r="FS43" s="146" t="e">
        <f t="shared" si="258"/>
        <v>#N/A</v>
      </c>
      <c r="FT43" s="146" t="e">
        <f t="shared" si="259"/>
        <v>#N/A</v>
      </c>
      <c r="FU43" s="146" t="e">
        <f t="shared" si="260"/>
        <v>#N/A</v>
      </c>
      <c r="FV43" s="146" t="e">
        <f t="shared" si="261"/>
        <v>#N/A</v>
      </c>
      <c r="FW43" s="146" t="e">
        <f t="shared" si="262"/>
        <v>#N/A</v>
      </c>
      <c r="FX43" s="146" t="e">
        <f t="shared" si="263"/>
        <v>#N/A</v>
      </c>
      <c r="FY43" s="146" t="e">
        <f t="shared" si="264"/>
        <v>#N/A</v>
      </c>
      <c r="FZ43" s="146" t="e">
        <f t="shared" si="265"/>
        <v>#N/A</v>
      </c>
      <c r="GA43" s="146" t="e">
        <f t="shared" si="266"/>
        <v>#N/A</v>
      </c>
      <c r="GB43" s="146" t="e">
        <f t="shared" si="267"/>
        <v>#N/A</v>
      </c>
      <c r="GC43" s="146" t="e">
        <f t="shared" si="268"/>
        <v>#N/A</v>
      </c>
      <c r="GD43" s="146" t="e">
        <f t="shared" si="269"/>
        <v>#N/A</v>
      </c>
      <c r="GE43" s="146" t="e">
        <f t="shared" si="270"/>
        <v>#N/A</v>
      </c>
      <c r="GF43" s="146" t="e">
        <f t="shared" si="271"/>
        <v>#N/A</v>
      </c>
      <c r="GG43" s="146" t="e">
        <f t="shared" si="272"/>
        <v>#N/A</v>
      </c>
      <c r="GH43" s="146" t="e">
        <f t="shared" si="273"/>
        <v>#N/A</v>
      </c>
      <c r="GI43" s="146" t="e">
        <f t="shared" si="274"/>
        <v>#N/A</v>
      </c>
      <c r="GJ43" s="146" t="e">
        <f t="shared" si="275"/>
        <v>#N/A</v>
      </c>
      <c r="GK43" s="146" t="e">
        <f t="shared" si="276"/>
        <v>#N/A</v>
      </c>
      <c r="GL43" s="146" t="e">
        <f t="shared" si="277"/>
        <v>#N/A</v>
      </c>
      <c r="GM43" s="146" t="e">
        <f t="shared" si="278"/>
        <v>#N/A</v>
      </c>
      <c r="GN43" s="146" t="e">
        <f t="shared" si="279"/>
        <v>#N/A</v>
      </c>
      <c r="GO43" s="146" t="e">
        <f t="shared" si="280"/>
        <v>#N/A</v>
      </c>
      <c r="GP43" s="146" t="e">
        <f t="shared" si="281"/>
        <v>#N/A</v>
      </c>
      <c r="GQ43" s="146" t="e">
        <f t="shared" si="282"/>
        <v>#N/A</v>
      </c>
      <c r="GR43" s="146" t="e">
        <f t="shared" si="283"/>
        <v>#N/A</v>
      </c>
      <c r="GS43" s="146" t="e">
        <f t="shared" si="284"/>
        <v>#N/A</v>
      </c>
      <c r="GT43" s="146" t="e">
        <f t="shared" si="285"/>
        <v>#N/A</v>
      </c>
      <c r="GU43" s="146" t="e">
        <f t="shared" si="286"/>
        <v>#N/A</v>
      </c>
      <c r="GV43" s="146" t="e">
        <f t="shared" si="287"/>
        <v>#N/A</v>
      </c>
      <c r="GW43" s="146" t="e">
        <f t="shared" si="288"/>
        <v>#N/A</v>
      </c>
      <c r="GX43" s="146" t="e">
        <f t="shared" si="289"/>
        <v>#N/A</v>
      </c>
      <c r="GY43" s="146" t="e">
        <f t="shared" si="290"/>
        <v>#N/A</v>
      </c>
      <c r="GZ43" s="146" t="e">
        <f t="shared" si="291"/>
        <v>#N/A</v>
      </c>
      <c r="HA43" s="146" t="e">
        <f t="shared" si="292"/>
        <v>#N/A</v>
      </c>
      <c r="HB43" s="146" t="e">
        <f t="shared" si="293"/>
        <v>#N/A</v>
      </c>
      <c r="HC43" s="146" t="e">
        <f t="shared" si="294"/>
        <v>#N/A</v>
      </c>
      <c r="HD43" s="146" t="e">
        <f t="shared" si="295"/>
        <v>#N/A</v>
      </c>
      <c r="HE43" s="146" t="e">
        <f t="shared" si="296"/>
        <v>#N/A</v>
      </c>
      <c r="HF43" s="146" t="e">
        <f t="shared" si="297"/>
        <v>#N/A</v>
      </c>
      <c r="HG43" s="146" t="e">
        <f t="shared" si="298"/>
        <v>#N/A</v>
      </c>
      <c r="HH43" s="146" t="e">
        <f t="shared" si="299"/>
        <v>#N/A</v>
      </c>
      <c r="HI43" s="146" t="e">
        <f t="shared" si="300"/>
        <v>#N/A</v>
      </c>
      <c r="HJ43" s="146" t="e">
        <f t="shared" si="301"/>
        <v>#N/A</v>
      </c>
      <c r="HK43" s="146" t="e">
        <f t="shared" si="302"/>
        <v>#N/A</v>
      </c>
      <c r="HL43" s="146" t="e">
        <f t="shared" si="303"/>
        <v>#N/A</v>
      </c>
      <c r="HM43" s="146" t="e">
        <f t="shared" si="304"/>
        <v>#N/A</v>
      </c>
      <c r="HN43" s="146" t="e">
        <f t="shared" si="305"/>
        <v>#N/A</v>
      </c>
      <c r="HO43" s="146" t="e">
        <f t="shared" si="306"/>
        <v>#N/A</v>
      </c>
      <c r="HP43" s="146" t="e">
        <f t="shared" si="307"/>
        <v>#N/A</v>
      </c>
      <c r="HQ43" s="146" t="e">
        <f t="shared" si="308"/>
        <v>#N/A</v>
      </c>
      <c r="HR43" s="146" t="e">
        <f t="shared" si="309"/>
        <v>#N/A</v>
      </c>
      <c r="HS43" s="146" t="e">
        <f t="shared" si="310"/>
        <v>#N/A</v>
      </c>
      <c r="HT43" s="146" t="e">
        <f t="shared" si="311"/>
        <v>#N/A</v>
      </c>
    </row>
    <row r="44" spans="1:228" hidden="1" x14ac:dyDescent="0.45">
      <c r="A44" s="4">
        <v>41</v>
      </c>
      <c r="B44" s="95"/>
      <c r="C44" s="103"/>
      <c r="D44" s="108" t="str">
        <f t="shared" si="205"/>
        <v/>
      </c>
      <c r="E44" s="81"/>
      <c r="F44" s="108" t="str">
        <f t="shared" si="206"/>
        <v/>
      </c>
      <c r="G44" s="103"/>
      <c r="H44" s="96"/>
      <c r="I44" s="32" t="str">
        <f t="shared" si="0"/>
        <v/>
      </c>
      <c r="J44" s="32" t="str">
        <f t="shared" si="1"/>
        <v/>
      </c>
      <c r="K44" s="65" t="str">
        <f t="shared" si="109"/>
        <v/>
      </c>
      <c r="L44" s="21"/>
      <c r="M44" s="53"/>
      <c r="N44" s="237"/>
      <c r="O44" s="66" t="str">
        <f>IF(AND(D44&gt;0,E44&gt;0,F44&gt;0),IF(ISBLANK(N44),IF(ISBLANK(L44),"",(F44-D44)*VLOOKUP(L44,VLookups!$A$4:$B$13,2,FALSE)),N44),"")</f>
        <v/>
      </c>
      <c r="P44" s="67" t="str">
        <f t="shared" si="207"/>
        <v/>
      </c>
      <c r="Q44" s="81"/>
      <c r="R44" s="230" t="str">
        <f>IF(AND(Q44&gt;0,E44&gt;0,NOT(O44="")),ABS(VLOOKUP($Q$1,VLookups!$A$27:$B$28,2,FALSE)-_xlfn.NORM.DIST(Q44,K44,O44,TRUE)),"")</f>
        <v/>
      </c>
      <c r="S44" s="80" t="str">
        <f>IF(AND($D44&gt;0,$E44&gt;0,$F44&gt;0,NOT(ISBLANK($L44))),_xlfn.NORM.INV(ABS(VLOOKUP($Q$1,VLookups!$A$27:$B$28,2,FALSE)-S$3),$K44,$O44),"")</f>
        <v/>
      </c>
      <c r="T44" s="79" t="str">
        <f>IF(AND($D44&gt;0,$E44&gt;0,$F44&gt;0,NOT(ISBLANK($L44))),_xlfn.NORM.INV(ABS(VLOOKUP($Q$1,VLookups!$A$27:$B$28,2,FALSE)-T$3),$K44,$O44),"")</f>
        <v/>
      </c>
      <c r="U44" s="80" t="str">
        <f>IF(AND($D44&gt;0,$E44&gt;0,$F44&gt;0,NOT(ISBLANK($L44))),_xlfn.NORM.INV(ABS(VLOOKUP($Q$1,VLookups!$A$27:$B$28,2,FALSE)-U$3),$K44,$O44),"")</f>
        <v/>
      </c>
      <c r="V44" s="79" t="str">
        <f>IF(AND($D44&gt;0,$E44&gt;0,$F44&gt;0,NOT(ISBLANK($L44))),_xlfn.NORM.INV(ABS(VLOOKUP($Q$1,VLookups!$A$27:$B$28,2,FALSE)-V$3),$K44,$O44),"")</f>
        <v/>
      </c>
      <c r="W44" s="80" t="str">
        <f>IF(AND($D44&gt;0,$E44&gt;0,$F44&gt;0,NOT(ISBLANK($L44))),_xlfn.NORM.INV(ABS(VLOOKUP($Q$1,VLookups!$A$27:$B$28,2,FALSE)-W$3),$K44,$O44),"")</f>
        <v/>
      </c>
      <c r="X44" s="79" t="str">
        <f>IF(AND($D44&gt;0,$E44&gt;0,$F44&gt;0,NOT(ISBLANK($L44))),_xlfn.NORM.INV(ABS(VLOOKUP($Q$1,VLookups!$A$27:$B$28,2,FALSE)-X$3),$K44,$O44),"")</f>
        <v/>
      </c>
      <c r="Y44" s="5"/>
      <c r="Z44" s="145" t="str">
        <f t="shared" si="110"/>
        <v/>
      </c>
      <c r="AA44" s="46" t="str">
        <f t="shared" ref="AA44:AT44" si="333">IF(ISNONTEXT($Z44),AB44-$Z44,"")</f>
        <v/>
      </c>
      <c r="AB44" s="46" t="str">
        <f t="shared" si="333"/>
        <v/>
      </c>
      <c r="AC44" s="46" t="str">
        <f t="shared" si="333"/>
        <v/>
      </c>
      <c r="AD44" s="46" t="str">
        <f t="shared" si="333"/>
        <v/>
      </c>
      <c r="AE44" s="46" t="str">
        <f t="shared" si="333"/>
        <v/>
      </c>
      <c r="AF44" s="46" t="str">
        <f t="shared" si="333"/>
        <v/>
      </c>
      <c r="AG44" s="46" t="str">
        <f t="shared" si="333"/>
        <v/>
      </c>
      <c r="AH44" s="46" t="str">
        <f t="shared" si="333"/>
        <v/>
      </c>
      <c r="AI44" s="46" t="str">
        <f t="shared" si="333"/>
        <v/>
      </c>
      <c r="AJ44" s="46" t="str">
        <f t="shared" si="333"/>
        <v/>
      </c>
      <c r="AK44" s="46" t="str">
        <f t="shared" si="333"/>
        <v/>
      </c>
      <c r="AL44" s="46" t="str">
        <f t="shared" si="333"/>
        <v/>
      </c>
      <c r="AM44" s="46" t="str">
        <f t="shared" si="333"/>
        <v/>
      </c>
      <c r="AN44" s="46" t="str">
        <f t="shared" si="333"/>
        <v/>
      </c>
      <c r="AO44" s="46" t="str">
        <f t="shared" si="333"/>
        <v/>
      </c>
      <c r="AP44" s="46" t="str">
        <f t="shared" si="333"/>
        <v/>
      </c>
      <c r="AQ44" s="46" t="str">
        <f t="shared" si="333"/>
        <v/>
      </c>
      <c r="AR44" s="46" t="str">
        <f t="shared" si="333"/>
        <v/>
      </c>
      <c r="AS44" s="46" t="str">
        <f t="shared" si="333"/>
        <v/>
      </c>
      <c r="AT44" s="46" t="str">
        <f t="shared" si="333"/>
        <v/>
      </c>
      <c r="AU44" s="46" t="str">
        <f t="shared" si="112"/>
        <v/>
      </c>
      <c r="AV44" s="46" t="str">
        <f t="shared" ref="AV44:DG44" si="334">IF(ISNONTEXT($Z44),AU44+$Z44,"")</f>
        <v/>
      </c>
      <c r="AW44" s="46" t="str">
        <f t="shared" si="334"/>
        <v/>
      </c>
      <c r="AX44" s="46" t="str">
        <f t="shared" si="334"/>
        <v/>
      </c>
      <c r="AY44" s="46" t="str">
        <f t="shared" si="334"/>
        <v/>
      </c>
      <c r="AZ44" s="46" t="str">
        <f t="shared" si="334"/>
        <v/>
      </c>
      <c r="BA44" s="46" t="str">
        <f t="shared" si="334"/>
        <v/>
      </c>
      <c r="BB44" s="46" t="str">
        <f t="shared" si="334"/>
        <v/>
      </c>
      <c r="BC44" s="46" t="str">
        <f t="shared" si="334"/>
        <v/>
      </c>
      <c r="BD44" s="46" t="str">
        <f t="shared" si="334"/>
        <v/>
      </c>
      <c r="BE44" s="46" t="str">
        <f t="shared" si="334"/>
        <v/>
      </c>
      <c r="BF44" s="46" t="str">
        <f t="shared" si="334"/>
        <v/>
      </c>
      <c r="BG44" s="46" t="str">
        <f t="shared" si="334"/>
        <v/>
      </c>
      <c r="BH44" s="46" t="str">
        <f t="shared" si="334"/>
        <v/>
      </c>
      <c r="BI44" s="46" t="str">
        <f t="shared" si="334"/>
        <v/>
      </c>
      <c r="BJ44" s="46" t="str">
        <f t="shared" si="334"/>
        <v/>
      </c>
      <c r="BK44" s="46" t="str">
        <f t="shared" si="334"/>
        <v/>
      </c>
      <c r="BL44" s="46" t="str">
        <f t="shared" si="334"/>
        <v/>
      </c>
      <c r="BM44" s="46" t="str">
        <f t="shared" si="334"/>
        <v/>
      </c>
      <c r="BN44" s="46" t="str">
        <f t="shared" si="334"/>
        <v/>
      </c>
      <c r="BO44" s="46" t="str">
        <f t="shared" si="334"/>
        <v/>
      </c>
      <c r="BP44" s="46" t="str">
        <f t="shared" si="334"/>
        <v/>
      </c>
      <c r="BQ44" s="46" t="str">
        <f t="shared" si="334"/>
        <v/>
      </c>
      <c r="BR44" s="46" t="str">
        <f t="shared" si="334"/>
        <v/>
      </c>
      <c r="BS44" s="46" t="str">
        <f t="shared" si="334"/>
        <v/>
      </c>
      <c r="BT44" s="46" t="str">
        <f t="shared" si="334"/>
        <v/>
      </c>
      <c r="BU44" s="46" t="str">
        <f t="shared" si="334"/>
        <v/>
      </c>
      <c r="BV44" s="46" t="str">
        <f t="shared" si="334"/>
        <v/>
      </c>
      <c r="BW44" s="46" t="str">
        <f t="shared" si="334"/>
        <v/>
      </c>
      <c r="BX44" s="46" t="str">
        <f t="shared" si="334"/>
        <v/>
      </c>
      <c r="BY44" s="46" t="str">
        <f t="shared" si="334"/>
        <v/>
      </c>
      <c r="BZ44" s="46" t="str">
        <f t="shared" si="334"/>
        <v/>
      </c>
      <c r="CA44" s="46" t="str">
        <f t="shared" si="334"/>
        <v/>
      </c>
      <c r="CB44" s="46" t="str">
        <f t="shared" si="334"/>
        <v/>
      </c>
      <c r="CC44" s="46" t="str">
        <f t="shared" si="334"/>
        <v/>
      </c>
      <c r="CD44" s="46" t="str">
        <f t="shared" si="334"/>
        <v/>
      </c>
      <c r="CE44" s="46" t="str">
        <f t="shared" si="334"/>
        <v/>
      </c>
      <c r="CF44" s="46" t="str">
        <f t="shared" si="334"/>
        <v/>
      </c>
      <c r="CG44" s="46" t="str">
        <f t="shared" si="334"/>
        <v/>
      </c>
      <c r="CH44" s="46" t="str">
        <f t="shared" si="334"/>
        <v/>
      </c>
      <c r="CI44" s="46" t="str">
        <f t="shared" si="334"/>
        <v/>
      </c>
      <c r="CJ44" s="46" t="str">
        <f t="shared" si="334"/>
        <v/>
      </c>
      <c r="CK44" s="46" t="str">
        <f t="shared" si="334"/>
        <v/>
      </c>
      <c r="CL44" s="46" t="str">
        <f t="shared" si="334"/>
        <v/>
      </c>
      <c r="CM44" s="46" t="str">
        <f t="shared" si="334"/>
        <v/>
      </c>
      <c r="CN44" s="46" t="str">
        <f t="shared" si="334"/>
        <v/>
      </c>
      <c r="CO44" s="46" t="str">
        <f t="shared" si="334"/>
        <v/>
      </c>
      <c r="CP44" s="46" t="str">
        <f t="shared" si="334"/>
        <v/>
      </c>
      <c r="CQ44" s="46" t="str">
        <f t="shared" si="334"/>
        <v/>
      </c>
      <c r="CR44" s="46" t="str">
        <f t="shared" si="334"/>
        <v/>
      </c>
      <c r="CS44" s="46" t="str">
        <f t="shared" si="334"/>
        <v/>
      </c>
      <c r="CT44" s="46" t="str">
        <f t="shared" si="334"/>
        <v/>
      </c>
      <c r="CU44" s="46" t="str">
        <f t="shared" si="334"/>
        <v/>
      </c>
      <c r="CV44" s="46" t="str">
        <f t="shared" si="334"/>
        <v/>
      </c>
      <c r="CW44" s="46" t="str">
        <f t="shared" si="334"/>
        <v/>
      </c>
      <c r="CX44" s="46" t="str">
        <f t="shared" si="334"/>
        <v/>
      </c>
      <c r="CY44" s="46" t="str">
        <f t="shared" si="334"/>
        <v/>
      </c>
      <c r="CZ44" s="46" t="str">
        <f t="shared" si="334"/>
        <v/>
      </c>
      <c r="DA44" s="46" t="str">
        <f t="shared" si="334"/>
        <v/>
      </c>
      <c r="DB44" s="46" t="str">
        <f t="shared" si="334"/>
        <v/>
      </c>
      <c r="DC44" s="46" t="str">
        <f t="shared" si="334"/>
        <v/>
      </c>
      <c r="DD44" s="46" t="str">
        <f t="shared" si="334"/>
        <v/>
      </c>
      <c r="DE44" s="46" t="str">
        <f t="shared" si="334"/>
        <v/>
      </c>
      <c r="DF44" s="46" t="str">
        <f t="shared" si="334"/>
        <v/>
      </c>
      <c r="DG44" s="46" t="str">
        <f t="shared" si="334"/>
        <v/>
      </c>
      <c r="DH44" s="46" t="str">
        <f t="shared" ref="DH44:DW44" si="335">IF(ISNONTEXT($Z44),DG44+$Z44,"")</f>
        <v/>
      </c>
      <c r="DI44" s="46" t="str">
        <f t="shared" si="335"/>
        <v/>
      </c>
      <c r="DJ44" s="46" t="str">
        <f t="shared" si="335"/>
        <v/>
      </c>
      <c r="DK44" s="46" t="str">
        <f t="shared" si="335"/>
        <v/>
      </c>
      <c r="DL44" s="46" t="str">
        <f t="shared" si="335"/>
        <v/>
      </c>
      <c r="DM44" s="46" t="str">
        <f t="shared" si="335"/>
        <v/>
      </c>
      <c r="DN44" s="46" t="str">
        <f t="shared" si="335"/>
        <v/>
      </c>
      <c r="DO44" s="46" t="str">
        <f t="shared" si="335"/>
        <v/>
      </c>
      <c r="DP44" s="46" t="str">
        <f t="shared" si="335"/>
        <v/>
      </c>
      <c r="DQ44" s="46" t="str">
        <f t="shared" si="335"/>
        <v/>
      </c>
      <c r="DR44" s="46" t="str">
        <f t="shared" si="335"/>
        <v/>
      </c>
      <c r="DS44" s="46" t="str">
        <f t="shared" si="335"/>
        <v/>
      </c>
      <c r="DT44" s="46" t="str">
        <f t="shared" si="335"/>
        <v/>
      </c>
      <c r="DU44" s="46" t="str">
        <f t="shared" si="335"/>
        <v/>
      </c>
      <c r="DV44" s="46" t="str">
        <f t="shared" si="335"/>
        <v/>
      </c>
      <c r="DW44" s="46" t="str">
        <f t="shared" si="335"/>
        <v/>
      </c>
      <c r="DX44" s="146" t="e">
        <f t="shared" si="211"/>
        <v>#N/A</v>
      </c>
      <c r="DY44" s="146" t="e">
        <f t="shared" si="212"/>
        <v>#N/A</v>
      </c>
      <c r="DZ44" s="146" t="e">
        <f t="shared" si="213"/>
        <v>#N/A</v>
      </c>
      <c r="EA44" s="146" t="e">
        <f t="shared" si="214"/>
        <v>#N/A</v>
      </c>
      <c r="EB44" s="146" t="e">
        <f t="shared" si="215"/>
        <v>#N/A</v>
      </c>
      <c r="EC44" s="146" t="e">
        <f t="shared" si="216"/>
        <v>#N/A</v>
      </c>
      <c r="ED44" s="146" t="e">
        <f t="shared" si="217"/>
        <v>#N/A</v>
      </c>
      <c r="EE44" s="146" t="e">
        <f t="shared" si="218"/>
        <v>#N/A</v>
      </c>
      <c r="EF44" s="146" t="e">
        <f t="shared" si="219"/>
        <v>#N/A</v>
      </c>
      <c r="EG44" s="146" t="e">
        <f t="shared" si="220"/>
        <v>#N/A</v>
      </c>
      <c r="EH44" s="146" t="e">
        <f t="shared" si="221"/>
        <v>#N/A</v>
      </c>
      <c r="EI44" s="146" t="e">
        <f t="shared" si="222"/>
        <v>#N/A</v>
      </c>
      <c r="EJ44" s="146" t="e">
        <f t="shared" si="223"/>
        <v>#N/A</v>
      </c>
      <c r="EK44" s="146" t="e">
        <f t="shared" si="224"/>
        <v>#N/A</v>
      </c>
      <c r="EL44" s="146" t="e">
        <f t="shared" si="225"/>
        <v>#N/A</v>
      </c>
      <c r="EM44" s="146" t="e">
        <f t="shared" si="226"/>
        <v>#N/A</v>
      </c>
      <c r="EN44" s="146" t="e">
        <f t="shared" si="227"/>
        <v>#N/A</v>
      </c>
      <c r="EO44" s="146" t="e">
        <f t="shared" si="228"/>
        <v>#N/A</v>
      </c>
      <c r="EP44" s="146" t="e">
        <f t="shared" si="229"/>
        <v>#N/A</v>
      </c>
      <c r="EQ44" s="146" t="e">
        <f t="shared" si="230"/>
        <v>#N/A</v>
      </c>
      <c r="ER44" s="146" t="e">
        <f t="shared" si="231"/>
        <v>#N/A</v>
      </c>
      <c r="ES44" s="146" t="e">
        <f t="shared" si="232"/>
        <v>#N/A</v>
      </c>
      <c r="ET44" s="146" t="e">
        <f t="shared" si="233"/>
        <v>#N/A</v>
      </c>
      <c r="EU44" s="146" t="e">
        <f t="shared" si="234"/>
        <v>#N/A</v>
      </c>
      <c r="EV44" s="146" t="e">
        <f t="shared" si="235"/>
        <v>#N/A</v>
      </c>
      <c r="EW44" s="146" t="e">
        <f t="shared" si="236"/>
        <v>#N/A</v>
      </c>
      <c r="EX44" s="146" t="e">
        <f t="shared" si="237"/>
        <v>#N/A</v>
      </c>
      <c r="EY44" s="146" t="e">
        <f t="shared" si="238"/>
        <v>#N/A</v>
      </c>
      <c r="EZ44" s="146" t="e">
        <f t="shared" si="239"/>
        <v>#N/A</v>
      </c>
      <c r="FA44" s="146" t="e">
        <f t="shared" si="240"/>
        <v>#N/A</v>
      </c>
      <c r="FB44" s="146" t="e">
        <f t="shared" si="241"/>
        <v>#N/A</v>
      </c>
      <c r="FC44" s="146" t="e">
        <f t="shared" si="242"/>
        <v>#N/A</v>
      </c>
      <c r="FD44" s="146" t="e">
        <f t="shared" si="243"/>
        <v>#N/A</v>
      </c>
      <c r="FE44" s="146" t="e">
        <f t="shared" si="244"/>
        <v>#N/A</v>
      </c>
      <c r="FF44" s="146" t="e">
        <f t="shared" si="245"/>
        <v>#N/A</v>
      </c>
      <c r="FG44" s="146" t="e">
        <f t="shared" si="246"/>
        <v>#N/A</v>
      </c>
      <c r="FH44" s="146" t="e">
        <f t="shared" si="247"/>
        <v>#N/A</v>
      </c>
      <c r="FI44" s="146" t="e">
        <f t="shared" si="248"/>
        <v>#N/A</v>
      </c>
      <c r="FJ44" s="146" t="e">
        <f t="shared" si="249"/>
        <v>#N/A</v>
      </c>
      <c r="FK44" s="146" t="e">
        <f t="shared" si="250"/>
        <v>#N/A</v>
      </c>
      <c r="FL44" s="146" t="e">
        <f t="shared" si="251"/>
        <v>#N/A</v>
      </c>
      <c r="FM44" s="146" t="e">
        <f t="shared" si="252"/>
        <v>#N/A</v>
      </c>
      <c r="FN44" s="146" t="e">
        <f t="shared" si="253"/>
        <v>#N/A</v>
      </c>
      <c r="FO44" s="146" t="e">
        <f t="shared" si="254"/>
        <v>#N/A</v>
      </c>
      <c r="FP44" s="146" t="e">
        <f t="shared" si="255"/>
        <v>#N/A</v>
      </c>
      <c r="FQ44" s="146" t="e">
        <f t="shared" si="256"/>
        <v>#N/A</v>
      </c>
      <c r="FR44" s="146" t="e">
        <f t="shared" si="257"/>
        <v>#N/A</v>
      </c>
      <c r="FS44" s="146" t="e">
        <f t="shared" si="258"/>
        <v>#N/A</v>
      </c>
      <c r="FT44" s="146" t="e">
        <f t="shared" si="259"/>
        <v>#N/A</v>
      </c>
      <c r="FU44" s="146" t="e">
        <f t="shared" si="260"/>
        <v>#N/A</v>
      </c>
      <c r="FV44" s="146" t="e">
        <f t="shared" si="261"/>
        <v>#N/A</v>
      </c>
      <c r="FW44" s="146" t="e">
        <f t="shared" si="262"/>
        <v>#N/A</v>
      </c>
      <c r="FX44" s="146" t="e">
        <f t="shared" si="263"/>
        <v>#N/A</v>
      </c>
      <c r="FY44" s="146" t="e">
        <f t="shared" si="264"/>
        <v>#N/A</v>
      </c>
      <c r="FZ44" s="146" t="e">
        <f t="shared" si="265"/>
        <v>#N/A</v>
      </c>
      <c r="GA44" s="146" t="e">
        <f t="shared" si="266"/>
        <v>#N/A</v>
      </c>
      <c r="GB44" s="146" t="e">
        <f t="shared" si="267"/>
        <v>#N/A</v>
      </c>
      <c r="GC44" s="146" t="e">
        <f t="shared" si="268"/>
        <v>#N/A</v>
      </c>
      <c r="GD44" s="146" t="e">
        <f t="shared" si="269"/>
        <v>#N/A</v>
      </c>
      <c r="GE44" s="146" t="e">
        <f t="shared" si="270"/>
        <v>#N/A</v>
      </c>
      <c r="GF44" s="146" t="e">
        <f t="shared" si="271"/>
        <v>#N/A</v>
      </c>
      <c r="GG44" s="146" t="e">
        <f t="shared" si="272"/>
        <v>#N/A</v>
      </c>
      <c r="GH44" s="146" t="e">
        <f t="shared" si="273"/>
        <v>#N/A</v>
      </c>
      <c r="GI44" s="146" t="e">
        <f t="shared" si="274"/>
        <v>#N/A</v>
      </c>
      <c r="GJ44" s="146" t="e">
        <f t="shared" si="275"/>
        <v>#N/A</v>
      </c>
      <c r="GK44" s="146" t="e">
        <f t="shared" si="276"/>
        <v>#N/A</v>
      </c>
      <c r="GL44" s="146" t="e">
        <f t="shared" si="277"/>
        <v>#N/A</v>
      </c>
      <c r="GM44" s="146" t="e">
        <f t="shared" si="278"/>
        <v>#N/A</v>
      </c>
      <c r="GN44" s="146" t="e">
        <f t="shared" si="279"/>
        <v>#N/A</v>
      </c>
      <c r="GO44" s="146" t="e">
        <f t="shared" si="280"/>
        <v>#N/A</v>
      </c>
      <c r="GP44" s="146" t="e">
        <f t="shared" si="281"/>
        <v>#N/A</v>
      </c>
      <c r="GQ44" s="146" t="e">
        <f t="shared" si="282"/>
        <v>#N/A</v>
      </c>
      <c r="GR44" s="146" t="e">
        <f t="shared" si="283"/>
        <v>#N/A</v>
      </c>
      <c r="GS44" s="146" t="e">
        <f t="shared" si="284"/>
        <v>#N/A</v>
      </c>
      <c r="GT44" s="146" t="e">
        <f t="shared" si="285"/>
        <v>#N/A</v>
      </c>
      <c r="GU44" s="146" t="e">
        <f t="shared" si="286"/>
        <v>#N/A</v>
      </c>
      <c r="GV44" s="146" t="e">
        <f t="shared" si="287"/>
        <v>#N/A</v>
      </c>
      <c r="GW44" s="146" t="e">
        <f t="shared" si="288"/>
        <v>#N/A</v>
      </c>
      <c r="GX44" s="146" t="e">
        <f t="shared" si="289"/>
        <v>#N/A</v>
      </c>
      <c r="GY44" s="146" t="e">
        <f t="shared" si="290"/>
        <v>#N/A</v>
      </c>
      <c r="GZ44" s="146" t="e">
        <f t="shared" si="291"/>
        <v>#N/A</v>
      </c>
      <c r="HA44" s="146" t="e">
        <f t="shared" si="292"/>
        <v>#N/A</v>
      </c>
      <c r="HB44" s="146" t="e">
        <f t="shared" si="293"/>
        <v>#N/A</v>
      </c>
      <c r="HC44" s="146" t="e">
        <f t="shared" si="294"/>
        <v>#N/A</v>
      </c>
      <c r="HD44" s="146" t="e">
        <f t="shared" si="295"/>
        <v>#N/A</v>
      </c>
      <c r="HE44" s="146" t="e">
        <f t="shared" si="296"/>
        <v>#N/A</v>
      </c>
      <c r="HF44" s="146" t="e">
        <f t="shared" si="297"/>
        <v>#N/A</v>
      </c>
      <c r="HG44" s="146" t="e">
        <f t="shared" si="298"/>
        <v>#N/A</v>
      </c>
      <c r="HH44" s="146" t="e">
        <f t="shared" si="299"/>
        <v>#N/A</v>
      </c>
      <c r="HI44" s="146" t="e">
        <f t="shared" si="300"/>
        <v>#N/A</v>
      </c>
      <c r="HJ44" s="146" t="e">
        <f t="shared" si="301"/>
        <v>#N/A</v>
      </c>
      <c r="HK44" s="146" t="e">
        <f t="shared" si="302"/>
        <v>#N/A</v>
      </c>
      <c r="HL44" s="146" t="e">
        <f t="shared" si="303"/>
        <v>#N/A</v>
      </c>
      <c r="HM44" s="146" t="e">
        <f t="shared" si="304"/>
        <v>#N/A</v>
      </c>
      <c r="HN44" s="146" t="e">
        <f t="shared" si="305"/>
        <v>#N/A</v>
      </c>
      <c r="HO44" s="146" t="e">
        <f t="shared" si="306"/>
        <v>#N/A</v>
      </c>
      <c r="HP44" s="146" t="e">
        <f t="shared" si="307"/>
        <v>#N/A</v>
      </c>
      <c r="HQ44" s="146" t="e">
        <f t="shared" si="308"/>
        <v>#N/A</v>
      </c>
      <c r="HR44" s="146" t="e">
        <f t="shared" si="309"/>
        <v>#N/A</v>
      </c>
      <c r="HS44" s="146" t="e">
        <f t="shared" si="310"/>
        <v>#N/A</v>
      </c>
      <c r="HT44" s="146" t="e">
        <f t="shared" si="311"/>
        <v>#N/A</v>
      </c>
    </row>
    <row r="45" spans="1:228" hidden="1" x14ac:dyDescent="0.45">
      <c r="A45" s="4">
        <v>42</v>
      </c>
      <c r="B45" s="95"/>
      <c r="C45" s="103"/>
      <c r="D45" s="108" t="str">
        <f t="shared" si="205"/>
        <v/>
      </c>
      <c r="E45" s="81"/>
      <c r="F45" s="108" t="str">
        <f t="shared" si="206"/>
        <v/>
      </c>
      <c r="G45" s="103"/>
      <c r="H45" s="96"/>
      <c r="I45" s="32" t="str">
        <f t="shared" si="0"/>
        <v/>
      </c>
      <c r="J45" s="32" t="str">
        <f t="shared" si="1"/>
        <v/>
      </c>
      <c r="K45" s="65" t="str">
        <f t="shared" si="109"/>
        <v/>
      </c>
      <c r="L45" s="21"/>
      <c r="M45" s="53"/>
      <c r="N45" s="237"/>
      <c r="O45" s="66" t="str">
        <f>IF(AND(D45&gt;0,E45&gt;0,F45&gt;0),IF(ISBLANK(N45),IF(ISBLANK(L45),"",(F45-D45)*VLOOKUP(L45,VLookups!$A$4:$B$13,2,FALSE)),N45),"")</f>
        <v/>
      </c>
      <c r="P45" s="67" t="str">
        <f t="shared" si="207"/>
        <v/>
      </c>
      <c r="Q45" s="81"/>
      <c r="R45" s="230" t="str">
        <f>IF(AND(Q45&gt;0,E45&gt;0,NOT(O45="")),ABS(VLOOKUP($Q$1,VLookups!$A$27:$B$28,2,FALSE)-_xlfn.NORM.DIST(Q45,K45,O45,TRUE)),"")</f>
        <v/>
      </c>
      <c r="S45" s="80" t="str">
        <f>IF(AND($D45&gt;0,$E45&gt;0,$F45&gt;0,NOT(ISBLANK($L45))),_xlfn.NORM.INV(ABS(VLOOKUP($Q$1,VLookups!$A$27:$B$28,2,FALSE)-S$3),$K45,$O45),"")</f>
        <v/>
      </c>
      <c r="T45" s="79" t="str">
        <f>IF(AND($D45&gt;0,$E45&gt;0,$F45&gt;0,NOT(ISBLANK($L45))),_xlfn.NORM.INV(ABS(VLOOKUP($Q$1,VLookups!$A$27:$B$28,2,FALSE)-T$3),$K45,$O45),"")</f>
        <v/>
      </c>
      <c r="U45" s="80" t="str">
        <f>IF(AND($D45&gt;0,$E45&gt;0,$F45&gt;0,NOT(ISBLANK($L45))),_xlfn.NORM.INV(ABS(VLOOKUP($Q$1,VLookups!$A$27:$B$28,2,FALSE)-U$3),$K45,$O45),"")</f>
        <v/>
      </c>
      <c r="V45" s="79" t="str">
        <f>IF(AND($D45&gt;0,$E45&gt;0,$F45&gt;0,NOT(ISBLANK($L45))),_xlfn.NORM.INV(ABS(VLOOKUP($Q$1,VLookups!$A$27:$B$28,2,FALSE)-V$3),$K45,$O45),"")</f>
        <v/>
      </c>
      <c r="W45" s="80" t="str">
        <f>IF(AND($D45&gt;0,$E45&gt;0,$F45&gt;0,NOT(ISBLANK($L45))),_xlfn.NORM.INV(ABS(VLOOKUP($Q$1,VLookups!$A$27:$B$28,2,FALSE)-W$3),$K45,$O45),"")</f>
        <v/>
      </c>
      <c r="X45" s="79" t="str">
        <f>IF(AND($D45&gt;0,$E45&gt;0,$F45&gt;0,NOT(ISBLANK($L45))),_xlfn.NORM.INV(ABS(VLOOKUP($Q$1,VLookups!$A$27:$B$28,2,FALSE)-X$3),$K45,$O45),"")</f>
        <v/>
      </c>
      <c r="Y45" s="5"/>
      <c r="Z45" s="145" t="str">
        <f t="shared" si="110"/>
        <v/>
      </c>
      <c r="AA45" s="46" t="str">
        <f t="shared" ref="AA45:AT45" si="336">IF(ISNONTEXT($Z45),AB45-$Z45,"")</f>
        <v/>
      </c>
      <c r="AB45" s="46" t="str">
        <f t="shared" si="336"/>
        <v/>
      </c>
      <c r="AC45" s="46" t="str">
        <f t="shared" si="336"/>
        <v/>
      </c>
      <c r="AD45" s="46" t="str">
        <f t="shared" si="336"/>
        <v/>
      </c>
      <c r="AE45" s="46" t="str">
        <f t="shared" si="336"/>
        <v/>
      </c>
      <c r="AF45" s="46" t="str">
        <f t="shared" si="336"/>
        <v/>
      </c>
      <c r="AG45" s="46" t="str">
        <f t="shared" si="336"/>
        <v/>
      </c>
      <c r="AH45" s="46" t="str">
        <f t="shared" si="336"/>
        <v/>
      </c>
      <c r="AI45" s="46" t="str">
        <f t="shared" si="336"/>
        <v/>
      </c>
      <c r="AJ45" s="46" t="str">
        <f t="shared" si="336"/>
        <v/>
      </c>
      <c r="AK45" s="46" t="str">
        <f t="shared" si="336"/>
        <v/>
      </c>
      <c r="AL45" s="46" t="str">
        <f t="shared" si="336"/>
        <v/>
      </c>
      <c r="AM45" s="46" t="str">
        <f t="shared" si="336"/>
        <v/>
      </c>
      <c r="AN45" s="46" t="str">
        <f t="shared" si="336"/>
        <v/>
      </c>
      <c r="AO45" s="46" t="str">
        <f t="shared" si="336"/>
        <v/>
      </c>
      <c r="AP45" s="46" t="str">
        <f t="shared" si="336"/>
        <v/>
      </c>
      <c r="AQ45" s="46" t="str">
        <f t="shared" si="336"/>
        <v/>
      </c>
      <c r="AR45" s="46" t="str">
        <f t="shared" si="336"/>
        <v/>
      </c>
      <c r="AS45" s="46" t="str">
        <f t="shared" si="336"/>
        <v/>
      </c>
      <c r="AT45" s="46" t="str">
        <f t="shared" si="336"/>
        <v/>
      </c>
      <c r="AU45" s="46" t="str">
        <f t="shared" si="112"/>
        <v/>
      </c>
      <c r="AV45" s="46" t="str">
        <f t="shared" ref="AV45:DG45" si="337">IF(ISNONTEXT($Z45),AU45+$Z45,"")</f>
        <v/>
      </c>
      <c r="AW45" s="46" t="str">
        <f t="shared" si="337"/>
        <v/>
      </c>
      <c r="AX45" s="46" t="str">
        <f t="shared" si="337"/>
        <v/>
      </c>
      <c r="AY45" s="46" t="str">
        <f t="shared" si="337"/>
        <v/>
      </c>
      <c r="AZ45" s="46" t="str">
        <f t="shared" si="337"/>
        <v/>
      </c>
      <c r="BA45" s="46" t="str">
        <f t="shared" si="337"/>
        <v/>
      </c>
      <c r="BB45" s="46" t="str">
        <f t="shared" si="337"/>
        <v/>
      </c>
      <c r="BC45" s="46" t="str">
        <f t="shared" si="337"/>
        <v/>
      </c>
      <c r="BD45" s="46" t="str">
        <f t="shared" si="337"/>
        <v/>
      </c>
      <c r="BE45" s="46" t="str">
        <f t="shared" si="337"/>
        <v/>
      </c>
      <c r="BF45" s="46" t="str">
        <f t="shared" si="337"/>
        <v/>
      </c>
      <c r="BG45" s="46" t="str">
        <f t="shared" si="337"/>
        <v/>
      </c>
      <c r="BH45" s="46" t="str">
        <f t="shared" si="337"/>
        <v/>
      </c>
      <c r="BI45" s="46" t="str">
        <f t="shared" si="337"/>
        <v/>
      </c>
      <c r="BJ45" s="46" t="str">
        <f t="shared" si="337"/>
        <v/>
      </c>
      <c r="BK45" s="46" t="str">
        <f t="shared" si="337"/>
        <v/>
      </c>
      <c r="BL45" s="46" t="str">
        <f t="shared" si="337"/>
        <v/>
      </c>
      <c r="BM45" s="46" t="str">
        <f t="shared" si="337"/>
        <v/>
      </c>
      <c r="BN45" s="46" t="str">
        <f t="shared" si="337"/>
        <v/>
      </c>
      <c r="BO45" s="46" t="str">
        <f t="shared" si="337"/>
        <v/>
      </c>
      <c r="BP45" s="46" t="str">
        <f t="shared" si="337"/>
        <v/>
      </c>
      <c r="BQ45" s="46" t="str">
        <f t="shared" si="337"/>
        <v/>
      </c>
      <c r="BR45" s="46" t="str">
        <f t="shared" si="337"/>
        <v/>
      </c>
      <c r="BS45" s="46" t="str">
        <f t="shared" si="337"/>
        <v/>
      </c>
      <c r="BT45" s="46" t="str">
        <f t="shared" si="337"/>
        <v/>
      </c>
      <c r="BU45" s="46" t="str">
        <f t="shared" si="337"/>
        <v/>
      </c>
      <c r="BV45" s="46" t="str">
        <f t="shared" si="337"/>
        <v/>
      </c>
      <c r="BW45" s="46" t="str">
        <f t="shared" si="337"/>
        <v/>
      </c>
      <c r="BX45" s="46" t="str">
        <f t="shared" si="337"/>
        <v/>
      </c>
      <c r="BY45" s="46" t="str">
        <f t="shared" si="337"/>
        <v/>
      </c>
      <c r="BZ45" s="46" t="str">
        <f t="shared" si="337"/>
        <v/>
      </c>
      <c r="CA45" s="46" t="str">
        <f t="shared" si="337"/>
        <v/>
      </c>
      <c r="CB45" s="46" t="str">
        <f t="shared" si="337"/>
        <v/>
      </c>
      <c r="CC45" s="46" t="str">
        <f t="shared" si="337"/>
        <v/>
      </c>
      <c r="CD45" s="46" t="str">
        <f t="shared" si="337"/>
        <v/>
      </c>
      <c r="CE45" s="46" t="str">
        <f t="shared" si="337"/>
        <v/>
      </c>
      <c r="CF45" s="46" t="str">
        <f t="shared" si="337"/>
        <v/>
      </c>
      <c r="CG45" s="46" t="str">
        <f t="shared" si="337"/>
        <v/>
      </c>
      <c r="CH45" s="46" t="str">
        <f t="shared" si="337"/>
        <v/>
      </c>
      <c r="CI45" s="46" t="str">
        <f t="shared" si="337"/>
        <v/>
      </c>
      <c r="CJ45" s="46" t="str">
        <f t="shared" si="337"/>
        <v/>
      </c>
      <c r="CK45" s="46" t="str">
        <f t="shared" si="337"/>
        <v/>
      </c>
      <c r="CL45" s="46" t="str">
        <f t="shared" si="337"/>
        <v/>
      </c>
      <c r="CM45" s="46" t="str">
        <f t="shared" si="337"/>
        <v/>
      </c>
      <c r="CN45" s="46" t="str">
        <f t="shared" si="337"/>
        <v/>
      </c>
      <c r="CO45" s="46" t="str">
        <f t="shared" si="337"/>
        <v/>
      </c>
      <c r="CP45" s="46" t="str">
        <f t="shared" si="337"/>
        <v/>
      </c>
      <c r="CQ45" s="46" t="str">
        <f t="shared" si="337"/>
        <v/>
      </c>
      <c r="CR45" s="46" t="str">
        <f t="shared" si="337"/>
        <v/>
      </c>
      <c r="CS45" s="46" t="str">
        <f t="shared" si="337"/>
        <v/>
      </c>
      <c r="CT45" s="46" t="str">
        <f t="shared" si="337"/>
        <v/>
      </c>
      <c r="CU45" s="46" t="str">
        <f t="shared" si="337"/>
        <v/>
      </c>
      <c r="CV45" s="46" t="str">
        <f t="shared" si="337"/>
        <v/>
      </c>
      <c r="CW45" s="46" t="str">
        <f t="shared" si="337"/>
        <v/>
      </c>
      <c r="CX45" s="46" t="str">
        <f t="shared" si="337"/>
        <v/>
      </c>
      <c r="CY45" s="46" t="str">
        <f t="shared" si="337"/>
        <v/>
      </c>
      <c r="CZ45" s="46" t="str">
        <f t="shared" si="337"/>
        <v/>
      </c>
      <c r="DA45" s="46" t="str">
        <f t="shared" si="337"/>
        <v/>
      </c>
      <c r="DB45" s="46" t="str">
        <f t="shared" si="337"/>
        <v/>
      </c>
      <c r="DC45" s="46" t="str">
        <f t="shared" si="337"/>
        <v/>
      </c>
      <c r="DD45" s="46" t="str">
        <f t="shared" si="337"/>
        <v/>
      </c>
      <c r="DE45" s="46" t="str">
        <f t="shared" si="337"/>
        <v/>
      </c>
      <c r="DF45" s="46" t="str">
        <f t="shared" si="337"/>
        <v/>
      </c>
      <c r="DG45" s="46" t="str">
        <f t="shared" si="337"/>
        <v/>
      </c>
      <c r="DH45" s="46" t="str">
        <f t="shared" ref="DH45:DW45" si="338">IF(ISNONTEXT($Z45),DG45+$Z45,"")</f>
        <v/>
      </c>
      <c r="DI45" s="46" t="str">
        <f t="shared" si="338"/>
        <v/>
      </c>
      <c r="DJ45" s="46" t="str">
        <f t="shared" si="338"/>
        <v/>
      </c>
      <c r="DK45" s="46" t="str">
        <f t="shared" si="338"/>
        <v/>
      </c>
      <c r="DL45" s="46" t="str">
        <f t="shared" si="338"/>
        <v/>
      </c>
      <c r="DM45" s="46" t="str">
        <f t="shared" si="338"/>
        <v/>
      </c>
      <c r="DN45" s="46" t="str">
        <f t="shared" si="338"/>
        <v/>
      </c>
      <c r="DO45" s="46" t="str">
        <f t="shared" si="338"/>
        <v/>
      </c>
      <c r="DP45" s="46" t="str">
        <f t="shared" si="338"/>
        <v/>
      </c>
      <c r="DQ45" s="46" t="str">
        <f t="shared" si="338"/>
        <v/>
      </c>
      <c r="DR45" s="46" t="str">
        <f t="shared" si="338"/>
        <v/>
      </c>
      <c r="DS45" s="46" t="str">
        <f t="shared" si="338"/>
        <v/>
      </c>
      <c r="DT45" s="46" t="str">
        <f t="shared" si="338"/>
        <v/>
      </c>
      <c r="DU45" s="46" t="str">
        <f t="shared" si="338"/>
        <v/>
      </c>
      <c r="DV45" s="46" t="str">
        <f t="shared" si="338"/>
        <v/>
      </c>
      <c r="DW45" s="46" t="str">
        <f t="shared" si="338"/>
        <v/>
      </c>
      <c r="DX45" s="146" t="e">
        <f t="shared" si="211"/>
        <v>#N/A</v>
      </c>
      <c r="DY45" s="146" t="e">
        <f t="shared" si="212"/>
        <v>#N/A</v>
      </c>
      <c r="DZ45" s="146" t="e">
        <f t="shared" si="213"/>
        <v>#N/A</v>
      </c>
      <c r="EA45" s="146" t="e">
        <f t="shared" si="214"/>
        <v>#N/A</v>
      </c>
      <c r="EB45" s="146" t="e">
        <f t="shared" si="215"/>
        <v>#N/A</v>
      </c>
      <c r="EC45" s="146" t="e">
        <f t="shared" si="216"/>
        <v>#N/A</v>
      </c>
      <c r="ED45" s="146" t="e">
        <f t="shared" si="217"/>
        <v>#N/A</v>
      </c>
      <c r="EE45" s="146" t="e">
        <f t="shared" si="218"/>
        <v>#N/A</v>
      </c>
      <c r="EF45" s="146" t="e">
        <f t="shared" si="219"/>
        <v>#N/A</v>
      </c>
      <c r="EG45" s="146" t="e">
        <f t="shared" si="220"/>
        <v>#N/A</v>
      </c>
      <c r="EH45" s="146" t="e">
        <f t="shared" si="221"/>
        <v>#N/A</v>
      </c>
      <c r="EI45" s="146" t="e">
        <f t="shared" si="222"/>
        <v>#N/A</v>
      </c>
      <c r="EJ45" s="146" t="e">
        <f t="shared" si="223"/>
        <v>#N/A</v>
      </c>
      <c r="EK45" s="146" t="e">
        <f t="shared" si="224"/>
        <v>#N/A</v>
      </c>
      <c r="EL45" s="146" t="e">
        <f t="shared" si="225"/>
        <v>#N/A</v>
      </c>
      <c r="EM45" s="146" t="e">
        <f t="shared" si="226"/>
        <v>#N/A</v>
      </c>
      <c r="EN45" s="146" t="e">
        <f t="shared" si="227"/>
        <v>#N/A</v>
      </c>
      <c r="EO45" s="146" t="e">
        <f t="shared" si="228"/>
        <v>#N/A</v>
      </c>
      <c r="EP45" s="146" t="e">
        <f t="shared" si="229"/>
        <v>#N/A</v>
      </c>
      <c r="EQ45" s="146" t="e">
        <f t="shared" si="230"/>
        <v>#N/A</v>
      </c>
      <c r="ER45" s="146" t="e">
        <f t="shared" si="231"/>
        <v>#N/A</v>
      </c>
      <c r="ES45" s="146" t="e">
        <f t="shared" si="232"/>
        <v>#N/A</v>
      </c>
      <c r="ET45" s="146" t="e">
        <f t="shared" si="233"/>
        <v>#N/A</v>
      </c>
      <c r="EU45" s="146" t="e">
        <f t="shared" si="234"/>
        <v>#N/A</v>
      </c>
      <c r="EV45" s="146" t="e">
        <f t="shared" si="235"/>
        <v>#N/A</v>
      </c>
      <c r="EW45" s="146" t="e">
        <f t="shared" si="236"/>
        <v>#N/A</v>
      </c>
      <c r="EX45" s="146" t="e">
        <f t="shared" si="237"/>
        <v>#N/A</v>
      </c>
      <c r="EY45" s="146" t="e">
        <f t="shared" si="238"/>
        <v>#N/A</v>
      </c>
      <c r="EZ45" s="146" t="e">
        <f t="shared" si="239"/>
        <v>#N/A</v>
      </c>
      <c r="FA45" s="146" t="e">
        <f t="shared" si="240"/>
        <v>#N/A</v>
      </c>
      <c r="FB45" s="146" t="e">
        <f t="shared" si="241"/>
        <v>#N/A</v>
      </c>
      <c r="FC45" s="146" t="e">
        <f t="shared" si="242"/>
        <v>#N/A</v>
      </c>
      <c r="FD45" s="146" t="e">
        <f t="shared" si="243"/>
        <v>#N/A</v>
      </c>
      <c r="FE45" s="146" t="e">
        <f t="shared" si="244"/>
        <v>#N/A</v>
      </c>
      <c r="FF45" s="146" t="e">
        <f t="shared" si="245"/>
        <v>#N/A</v>
      </c>
      <c r="FG45" s="146" t="e">
        <f t="shared" si="246"/>
        <v>#N/A</v>
      </c>
      <c r="FH45" s="146" t="e">
        <f t="shared" si="247"/>
        <v>#N/A</v>
      </c>
      <c r="FI45" s="146" t="e">
        <f t="shared" si="248"/>
        <v>#N/A</v>
      </c>
      <c r="FJ45" s="146" t="e">
        <f t="shared" si="249"/>
        <v>#N/A</v>
      </c>
      <c r="FK45" s="146" t="e">
        <f t="shared" si="250"/>
        <v>#N/A</v>
      </c>
      <c r="FL45" s="146" t="e">
        <f t="shared" si="251"/>
        <v>#N/A</v>
      </c>
      <c r="FM45" s="146" t="e">
        <f t="shared" si="252"/>
        <v>#N/A</v>
      </c>
      <c r="FN45" s="146" t="e">
        <f t="shared" si="253"/>
        <v>#N/A</v>
      </c>
      <c r="FO45" s="146" t="e">
        <f t="shared" si="254"/>
        <v>#N/A</v>
      </c>
      <c r="FP45" s="146" t="e">
        <f t="shared" si="255"/>
        <v>#N/A</v>
      </c>
      <c r="FQ45" s="146" t="e">
        <f t="shared" si="256"/>
        <v>#N/A</v>
      </c>
      <c r="FR45" s="146" t="e">
        <f t="shared" si="257"/>
        <v>#N/A</v>
      </c>
      <c r="FS45" s="146" t="e">
        <f t="shared" si="258"/>
        <v>#N/A</v>
      </c>
      <c r="FT45" s="146" t="e">
        <f t="shared" si="259"/>
        <v>#N/A</v>
      </c>
      <c r="FU45" s="146" t="e">
        <f t="shared" si="260"/>
        <v>#N/A</v>
      </c>
      <c r="FV45" s="146" t="e">
        <f t="shared" si="261"/>
        <v>#N/A</v>
      </c>
      <c r="FW45" s="146" t="e">
        <f t="shared" si="262"/>
        <v>#N/A</v>
      </c>
      <c r="FX45" s="146" t="e">
        <f t="shared" si="263"/>
        <v>#N/A</v>
      </c>
      <c r="FY45" s="146" t="e">
        <f t="shared" si="264"/>
        <v>#N/A</v>
      </c>
      <c r="FZ45" s="146" t="e">
        <f t="shared" si="265"/>
        <v>#N/A</v>
      </c>
      <c r="GA45" s="146" t="e">
        <f t="shared" si="266"/>
        <v>#N/A</v>
      </c>
      <c r="GB45" s="146" t="e">
        <f t="shared" si="267"/>
        <v>#N/A</v>
      </c>
      <c r="GC45" s="146" t="e">
        <f t="shared" si="268"/>
        <v>#N/A</v>
      </c>
      <c r="GD45" s="146" t="e">
        <f t="shared" si="269"/>
        <v>#N/A</v>
      </c>
      <c r="GE45" s="146" t="e">
        <f t="shared" si="270"/>
        <v>#N/A</v>
      </c>
      <c r="GF45" s="146" t="e">
        <f t="shared" si="271"/>
        <v>#N/A</v>
      </c>
      <c r="GG45" s="146" t="e">
        <f t="shared" si="272"/>
        <v>#N/A</v>
      </c>
      <c r="GH45" s="146" t="e">
        <f t="shared" si="273"/>
        <v>#N/A</v>
      </c>
      <c r="GI45" s="146" t="e">
        <f t="shared" si="274"/>
        <v>#N/A</v>
      </c>
      <c r="GJ45" s="146" t="e">
        <f t="shared" si="275"/>
        <v>#N/A</v>
      </c>
      <c r="GK45" s="146" t="e">
        <f t="shared" si="276"/>
        <v>#N/A</v>
      </c>
      <c r="GL45" s="146" t="e">
        <f t="shared" si="277"/>
        <v>#N/A</v>
      </c>
      <c r="GM45" s="146" t="e">
        <f t="shared" si="278"/>
        <v>#N/A</v>
      </c>
      <c r="GN45" s="146" t="e">
        <f t="shared" si="279"/>
        <v>#N/A</v>
      </c>
      <c r="GO45" s="146" t="e">
        <f t="shared" si="280"/>
        <v>#N/A</v>
      </c>
      <c r="GP45" s="146" t="e">
        <f t="shared" si="281"/>
        <v>#N/A</v>
      </c>
      <c r="GQ45" s="146" t="e">
        <f t="shared" si="282"/>
        <v>#N/A</v>
      </c>
      <c r="GR45" s="146" t="e">
        <f t="shared" si="283"/>
        <v>#N/A</v>
      </c>
      <c r="GS45" s="146" t="e">
        <f t="shared" si="284"/>
        <v>#N/A</v>
      </c>
      <c r="GT45" s="146" t="e">
        <f t="shared" si="285"/>
        <v>#N/A</v>
      </c>
      <c r="GU45" s="146" t="e">
        <f t="shared" si="286"/>
        <v>#N/A</v>
      </c>
      <c r="GV45" s="146" t="e">
        <f t="shared" si="287"/>
        <v>#N/A</v>
      </c>
      <c r="GW45" s="146" t="e">
        <f t="shared" si="288"/>
        <v>#N/A</v>
      </c>
      <c r="GX45" s="146" t="e">
        <f t="shared" si="289"/>
        <v>#N/A</v>
      </c>
      <c r="GY45" s="146" t="e">
        <f t="shared" si="290"/>
        <v>#N/A</v>
      </c>
      <c r="GZ45" s="146" t="e">
        <f t="shared" si="291"/>
        <v>#N/A</v>
      </c>
      <c r="HA45" s="146" t="e">
        <f t="shared" si="292"/>
        <v>#N/A</v>
      </c>
      <c r="HB45" s="146" t="e">
        <f t="shared" si="293"/>
        <v>#N/A</v>
      </c>
      <c r="HC45" s="146" t="e">
        <f t="shared" si="294"/>
        <v>#N/A</v>
      </c>
      <c r="HD45" s="146" t="e">
        <f t="shared" si="295"/>
        <v>#N/A</v>
      </c>
      <c r="HE45" s="146" t="e">
        <f t="shared" si="296"/>
        <v>#N/A</v>
      </c>
      <c r="HF45" s="146" t="e">
        <f t="shared" si="297"/>
        <v>#N/A</v>
      </c>
      <c r="HG45" s="146" t="e">
        <f t="shared" si="298"/>
        <v>#N/A</v>
      </c>
      <c r="HH45" s="146" t="e">
        <f t="shared" si="299"/>
        <v>#N/A</v>
      </c>
      <c r="HI45" s="146" t="e">
        <f t="shared" si="300"/>
        <v>#N/A</v>
      </c>
      <c r="HJ45" s="146" t="e">
        <f t="shared" si="301"/>
        <v>#N/A</v>
      </c>
      <c r="HK45" s="146" t="e">
        <f t="shared" si="302"/>
        <v>#N/A</v>
      </c>
      <c r="HL45" s="146" t="e">
        <f t="shared" si="303"/>
        <v>#N/A</v>
      </c>
      <c r="HM45" s="146" t="e">
        <f t="shared" si="304"/>
        <v>#N/A</v>
      </c>
      <c r="HN45" s="146" t="e">
        <f t="shared" si="305"/>
        <v>#N/A</v>
      </c>
      <c r="HO45" s="146" t="e">
        <f t="shared" si="306"/>
        <v>#N/A</v>
      </c>
      <c r="HP45" s="146" t="e">
        <f t="shared" si="307"/>
        <v>#N/A</v>
      </c>
      <c r="HQ45" s="146" t="e">
        <f t="shared" si="308"/>
        <v>#N/A</v>
      </c>
      <c r="HR45" s="146" t="e">
        <f t="shared" si="309"/>
        <v>#N/A</v>
      </c>
      <c r="HS45" s="146" t="e">
        <f t="shared" si="310"/>
        <v>#N/A</v>
      </c>
      <c r="HT45" s="146" t="e">
        <f t="shared" si="311"/>
        <v>#N/A</v>
      </c>
    </row>
    <row r="46" spans="1:228" hidden="1" x14ac:dyDescent="0.45">
      <c r="A46" s="4">
        <v>43</v>
      </c>
      <c r="B46" s="95"/>
      <c r="C46" s="103"/>
      <c r="D46" s="108" t="str">
        <f t="shared" si="205"/>
        <v/>
      </c>
      <c r="E46" s="81"/>
      <c r="F46" s="108" t="str">
        <f t="shared" si="206"/>
        <v/>
      </c>
      <c r="G46" s="103"/>
      <c r="H46" s="96"/>
      <c r="I46" s="32" t="str">
        <f t="shared" si="0"/>
        <v/>
      </c>
      <c r="J46" s="32" t="str">
        <f t="shared" si="1"/>
        <v/>
      </c>
      <c r="K46" s="65" t="str">
        <f t="shared" si="109"/>
        <v/>
      </c>
      <c r="L46" s="21"/>
      <c r="M46" s="53"/>
      <c r="N46" s="237"/>
      <c r="O46" s="66" t="str">
        <f>IF(AND(D46&gt;0,E46&gt;0,F46&gt;0),IF(ISBLANK(N46),IF(ISBLANK(L46),"",(F46-D46)*VLOOKUP(L46,VLookups!$A$4:$B$13,2,FALSE)),N46),"")</f>
        <v/>
      </c>
      <c r="P46" s="67" t="str">
        <f t="shared" si="207"/>
        <v/>
      </c>
      <c r="Q46" s="81"/>
      <c r="R46" s="230" t="str">
        <f>IF(AND(Q46&gt;0,E46&gt;0,NOT(O46="")),ABS(VLOOKUP($Q$1,VLookups!$A$27:$B$28,2,FALSE)-_xlfn.NORM.DIST(Q46,K46,O46,TRUE)),"")</f>
        <v/>
      </c>
      <c r="S46" s="80" t="str">
        <f>IF(AND($D46&gt;0,$E46&gt;0,$F46&gt;0,NOT(ISBLANK($L46))),_xlfn.NORM.INV(ABS(VLOOKUP($Q$1,VLookups!$A$27:$B$28,2,FALSE)-S$3),$K46,$O46),"")</f>
        <v/>
      </c>
      <c r="T46" s="79" t="str">
        <f>IF(AND($D46&gt;0,$E46&gt;0,$F46&gt;0,NOT(ISBLANK($L46))),_xlfn.NORM.INV(ABS(VLOOKUP($Q$1,VLookups!$A$27:$B$28,2,FALSE)-T$3),$K46,$O46),"")</f>
        <v/>
      </c>
      <c r="U46" s="80" t="str">
        <f>IF(AND($D46&gt;0,$E46&gt;0,$F46&gt;0,NOT(ISBLANK($L46))),_xlfn.NORM.INV(ABS(VLOOKUP($Q$1,VLookups!$A$27:$B$28,2,FALSE)-U$3),$K46,$O46),"")</f>
        <v/>
      </c>
      <c r="V46" s="79" t="str">
        <f>IF(AND($D46&gt;0,$E46&gt;0,$F46&gt;0,NOT(ISBLANK($L46))),_xlfn.NORM.INV(ABS(VLOOKUP($Q$1,VLookups!$A$27:$B$28,2,FALSE)-V$3),$K46,$O46),"")</f>
        <v/>
      </c>
      <c r="W46" s="80" t="str">
        <f>IF(AND($D46&gt;0,$E46&gt;0,$F46&gt;0,NOT(ISBLANK($L46))),_xlfn.NORM.INV(ABS(VLOOKUP($Q$1,VLookups!$A$27:$B$28,2,FALSE)-W$3),$K46,$O46),"")</f>
        <v/>
      </c>
      <c r="X46" s="79" t="str">
        <f>IF(AND($D46&gt;0,$E46&gt;0,$F46&gt;0,NOT(ISBLANK($L46))),_xlfn.NORM.INV(ABS(VLOOKUP($Q$1,VLookups!$A$27:$B$28,2,FALSE)-X$3),$K46,$O46),"")</f>
        <v/>
      </c>
      <c r="Y46" s="5"/>
      <c r="Z46" s="145" t="str">
        <f t="shared" si="110"/>
        <v/>
      </c>
      <c r="AA46" s="46" t="str">
        <f t="shared" ref="AA46:AT46" si="339">IF(ISNONTEXT($Z46),AB46-$Z46,"")</f>
        <v/>
      </c>
      <c r="AB46" s="46" t="str">
        <f t="shared" si="339"/>
        <v/>
      </c>
      <c r="AC46" s="46" t="str">
        <f t="shared" si="339"/>
        <v/>
      </c>
      <c r="AD46" s="46" t="str">
        <f t="shared" si="339"/>
        <v/>
      </c>
      <c r="AE46" s="46" t="str">
        <f t="shared" si="339"/>
        <v/>
      </c>
      <c r="AF46" s="46" t="str">
        <f t="shared" si="339"/>
        <v/>
      </c>
      <c r="AG46" s="46" t="str">
        <f t="shared" si="339"/>
        <v/>
      </c>
      <c r="AH46" s="46" t="str">
        <f t="shared" si="339"/>
        <v/>
      </c>
      <c r="AI46" s="46" t="str">
        <f t="shared" si="339"/>
        <v/>
      </c>
      <c r="AJ46" s="46" t="str">
        <f t="shared" si="339"/>
        <v/>
      </c>
      <c r="AK46" s="46" t="str">
        <f t="shared" si="339"/>
        <v/>
      </c>
      <c r="AL46" s="46" t="str">
        <f t="shared" si="339"/>
        <v/>
      </c>
      <c r="AM46" s="46" t="str">
        <f t="shared" si="339"/>
        <v/>
      </c>
      <c r="AN46" s="46" t="str">
        <f t="shared" si="339"/>
        <v/>
      </c>
      <c r="AO46" s="46" t="str">
        <f t="shared" si="339"/>
        <v/>
      </c>
      <c r="AP46" s="46" t="str">
        <f t="shared" si="339"/>
        <v/>
      </c>
      <c r="AQ46" s="46" t="str">
        <f t="shared" si="339"/>
        <v/>
      </c>
      <c r="AR46" s="46" t="str">
        <f t="shared" si="339"/>
        <v/>
      </c>
      <c r="AS46" s="46" t="str">
        <f t="shared" si="339"/>
        <v/>
      </c>
      <c r="AT46" s="46" t="str">
        <f t="shared" si="339"/>
        <v/>
      </c>
      <c r="AU46" s="46" t="str">
        <f t="shared" si="112"/>
        <v/>
      </c>
      <c r="AV46" s="46" t="str">
        <f t="shared" ref="AV46:DG46" si="340">IF(ISNONTEXT($Z46),AU46+$Z46,"")</f>
        <v/>
      </c>
      <c r="AW46" s="46" t="str">
        <f t="shared" si="340"/>
        <v/>
      </c>
      <c r="AX46" s="46" t="str">
        <f t="shared" si="340"/>
        <v/>
      </c>
      <c r="AY46" s="46" t="str">
        <f t="shared" si="340"/>
        <v/>
      </c>
      <c r="AZ46" s="46" t="str">
        <f t="shared" si="340"/>
        <v/>
      </c>
      <c r="BA46" s="46" t="str">
        <f t="shared" si="340"/>
        <v/>
      </c>
      <c r="BB46" s="46" t="str">
        <f t="shared" si="340"/>
        <v/>
      </c>
      <c r="BC46" s="46" t="str">
        <f t="shared" si="340"/>
        <v/>
      </c>
      <c r="BD46" s="46" t="str">
        <f t="shared" si="340"/>
        <v/>
      </c>
      <c r="BE46" s="46" t="str">
        <f t="shared" si="340"/>
        <v/>
      </c>
      <c r="BF46" s="46" t="str">
        <f t="shared" si="340"/>
        <v/>
      </c>
      <c r="BG46" s="46" t="str">
        <f t="shared" si="340"/>
        <v/>
      </c>
      <c r="BH46" s="46" t="str">
        <f t="shared" si="340"/>
        <v/>
      </c>
      <c r="BI46" s="46" t="str">
        <f t="shared" si="340"/>
        <v/>
      </c>
      <c r="BJ46" s="46" t="str">
        <f t="shared" si="340"/>
        <v/>
      </c>
      <c r="BK46" s="46" t="str">
        <f t="shared" si="340"/>
        <v/>
      </c>
      <c r="BL46" s="46" t="str">
        <f t="shared" si="340"/>
        <v/>
      </c>
      <c r="BM46" s="46" t="str">
        <f t="shared" si="340"/>
        <v/>
      </c>
      <c r="BN46" s="46" t="str">
        <f t="shared" si="340"/>
        <v/>
      </c>
      <c r="BO46" s="46" t="str">
        <f t="shared" si="340"/>
        <v/>
      </c>
      <c r="BP46" s="46" t="str">
        <f t="shared" si="340"/>
        <v/>
      </c>
      <c r="BQ46" s="46" t="str">
        <f t="shared" si="340"/>
        <v/>
      </c>
      <c r="BR46" s="46" t="str">
        <f t="shared" si="340"/>
        <v/>
      </c>
      <c r="BS46" s="46" t="str">
        <f t="shared" si="340"/>
        <v/>
      </c>
      <c r="BT46" s="46" t="str">
        <f t="shared" si="340"/>
        <v/>
      </c>
      <c r="BU46" s="46" t="str">
        <f t="shared" si="340"/>
        <v/>
      </c>
      <c r="BV46" s="46" t="str">
        <f t="shared" si="340"/>
        <v/>
      </c>
      <c r="BW46" s="46" t="str">
        <f t="shared" si="340"/>
        <v/>
      </c>
      <c r="BX46" s="46" t="str">
        <f t="shared" si="340"/>
        <v/>
      </c>
      <c r="BY46" s="46" t="str">
        <f t="shared" si="340"/>
        <v/>
      </c>
      <c r="BZ46" s="46" t="str">
        <f t="shared" si="340"/>
        <v/>
      </c>
      <c r="CA46" s="46" t="str">
        <f t="shared" si="340"/>
        <v/>
      </c>
      <c r="CB46" s="46" t="str">
        <f t="shared" si="340"/>
        <v/>
      </c>
      <c r="CC46" s="46" t="str">
        <f t="shared" si="340"/>
        <v/>
      </c>
      <c r="CD46" s="46" t="str">
        <f t="shared" si="340"/>
        <v/>
      </c>
      <c r="CE46" s="46" t="str">
        <f t="shared" si="340"/>
        <v/>
      </c>
      <c r="CF46" s="46" t="str">
        <f t="shared" si="340"/>
        <v/>
      </c>
      <c r="CG46" s="46" t="str">
        <f t="shared" si="340"/>
        <v/>
      </c>
      <c r="CH46" s="46" t="str">
        <f t="shared" si="340"/>
        <v/>
      </c>
      <c r="CI46" s="46" t="str">
        <f t="shared" si="340"/>
        <v/>
      </c>
      <c r="CJ46" s="46" t="str">
        <f t="shared" si="340"/>
        <v/>
      </c>
      <c r="CK46" s="46" t="str">
        <f t="shared" si="340"/>
        <v/>
      </c>
      <c r="CL46" s="46" t="str">
        <f t="shared" si="340"/>
        <v/>
      </c>
      <c r="CM46" s="46" t="str">
        <f t="shared" si="340"/>
        <v/>
      </c>
      <c r="CN46" s="46" t="str">
        <f t="shared" si="340"/>
        <v/>
      </c>
      <c r="CO46" s="46" t="str">
        <f t="shared" si="340"/>
        <v/>
      </c>
      <c r="CP46" s="46" t="str">
        <f t="shared" si="340"/>
        <v/>
      </c>
      <c r="CQ46" s="46" t="str">
        <f t="shared" si="340"/>
        <v/>
      </c>
      <c r="CR46" s="46" t="str">
        <f t="shared" si="340"/>
        <v/>
      </c>
      <c r="CS46" s="46" t="str">
        <f t="shared" si="340"/>
        <v/>
      </c>
      <c r="CT46" s="46" t="str">
        <f t="shared" si="340"/>
        <v/>
      </c>
      <c r="CU46" s="46" t="str">
        <f t="shared" si="340"/>
        <v/>
      </c>
      <c r="CV46" s="46" t="str">
        <f t="shared" si="340"/>
        <v/>
      </c>
      <c r="CW46" s="46" t="str">
        <f t="shared" si="340"/>
        <v/>
      </c>
      <c r="CX46" s="46" t="str">
        <f t="shared" si="340"/>
        <v/>
      </c>
      <c r="CY46" s="46" t="str">
        <f t="shared" si="340"/>
        <v/>
      </c>
      <c r="CZ46" s="46" t="str">
        <f t="shared" si="340"/>
        <v/>
      </c>
      <c r="DA46" s="46" t="str">
        <f t="shared" si="340"/>
        <v/>
      </c>
      <c r="DB46" s="46" t="str">
        <f t="shared" si="340"/>
        <v/>
      </c>
      <c r="DC46" s="46" t="str">
        <f t="shared" si="340"/>
        <v/>
      </c>
      <c r="DD46" s="46" t="str">
        <f t="shared" si="340"/>
        <v/>
      </c>
      <c r="DE46" s="46" t="str">
        <f t="shared" si="340"/>
        <v/>
      </c>
      <c r="DF46" s="46" t="str">
        <f t="shared" si="340"/>
        <v/>
      </c>
      <c r="DG46" s="46" t="str">
        <f t="shared" si="340"/>
        <v/>
      </c>
      <c r="DH46" s="46" t="str">
        <f t="shared" ref="DH46:DW46" si="341">IF(ISNONTEXT($Z46),DG46+$Z46,"")</f>
        <v/>
      </c>
      <c r="DI46" s="46" t="str">
        <f t="shared" si="341"/>
        <v/>
      </c>
      <c r="DJ46" s="46" t="str">
        <f t="shared" si="341"/>
        <v/>
      </c>
      <c r="DK46" s="46" t="str">
        <f t="shared" si="341"/>
        <v/>
      </c>
      <c r="DL46" s="46" t="str">
        <f t="shared" si="341"/>
        <v/>
      </c>
      <c r="DM46" s="46" t="str">
        <f t="shared" si="341"/>
        <v/>
      </c>
      <c r="DN46" s="46" t="str">
        <f t="shared" si="341"/>
        <v/>
      </c>
      <c r="DO46" s="46" t="str">
        <f t="shared" si="341"/>
        <v/>
      </c>
      <c r="DP46" s="46" t="str">
        <f t="shared" si="341"/>
        <v/>
      </c>
      <c r="DQ46" s="46" t="str">
        <f t="shared" si="341"/>
        <v/>
      </c>
      <c r="DR46" s="46" t="str">
        <f t="shared" si="341"/>
        <v/>
      </c>
      <c r="DS46" s="46" t="str">
        <f t="shared" si="341"/>
        <v/>
      </c>
      <c r="DT46" s="46" t="str">
        <f t="shared" si="341"/>
        <v/>
      </c>
      <c r="DU46" s="46" t="str">
        <f t="shared" si="341"/>
        <v/>
      </c>
      <c r="DV46" s="46" t="str">
        <f t="shared" si="341"/>
        <v/>
      </c>
      <c r="DW46" s="46" t="str">
        <f t="shared" si="341"/>
        <v/>
      </c>
      <c r="DX46" s="146" t="e">
        <f t="shared" si="211"/>
        <v>#N/A</v>
      </c>
      <c r="DY46" s="146" t="e">
        <f t="shared" si="212"/>
        <v>#N/A</v>
      </c>
      <c r="DZ46" s="146" t="e">
        <f t="shared" si="213"/>
        <v>#N/A</v>
      </c>
      <c r="EA46" s="146" t="e">
        <f t="shared" si="214"/>
        <v>#N/A</v>
      </c>
      <c r="EB46" s="146" t="e">
        <f t="shared" si="215"/>
        <v>#N/A</v>
      </c>
      <c r="EC46" s="146" t="e">
        <f t="shared" si="216"/>
        <v>#N/A</v>
      </c>
      <c r="ED46" s="146" t="e">
        <f t="shared" si="217"/>
        <v>#N/A</v>
      </c>
      <c r="EE46" s="146" t="e">
        <f t="shared" si="218"/>
        <v>#N/A</v>
      </c>
      <c r="EF46" s="146" t="e">
        <f t="shared" si="219"/>
        <v>#N/A</v>
      </c>
      <c r="EG46" s="146" t="e">
        <f t="shared" si="220"/>
        <v>#N/A</v>
      </c>
      <c r="EH46" s="146" t="e">
        <f t="shared" si="221"/>
        <v>#N/A</v>
      </c>
      <c r="EI46" s="146" t="e">
        <f t="shared" si="222"/>
        <v>#N/A</v>
      </c>
      <c r="EJ46" s="146" t="e">
        <f t="shared" si="223"/>
        <v>#N/A</v>
      </c>
      <c r="EK46" s="146" t="e">
        <f t="shared" si="224"/>
        <v>#N/A</v>
      </c>
      <c r="EL46" s="146" t="e">
        <f t="shared" si="225"/>
        <v>#N/A</v>
      </c>
      <c r="EM46" s="146" t="e">
        <f t="shared" si="226"/>
        <v>#N/A</v>
      </c>
      <c r="EN46" s="146" t="e">
        <f t="shared" si="227"/>
        <v>#N/A</v>
      </c>
      <c r="EO46" s="146" t="e">
        <f t="shared" si="228"/>
        <v>#N/A</v>
      </c>
      <c r="EP46" s="146" t="e">
        <f t="shared" si="229"/>
        <v>#N/A</v>
      </c>
      <c r="EQ46" s="146" t="e">
        <f t="shared" si="230"/>
        <v>#N/A</v>
      </c>
      <c r="ER46" s="146" t="e">
        <f t="shared" si="231"/>
        <v>#N/A</v>
      </c>
      <c r="ES46" s="146" t="e">
        <f t="shared" si="232"/>
        <v>#N/A</v>
      </c>
      <c r="ET46" s="146" t="e">
        <f t="shared" si="233"/>
        <v>#N/A</v>
      </c>
      <c r="EU46" s="146" t="e">
        <f t="shared" si="234"/>
        <v>#N/A</v>
      </c>
      <c r="EV46" s="146" t="e">
        <f t="shared" si="235"/>
        <v>#N/A</v>
      </c>
      <c r="EW46" s="146" t="e">
        <f t="shared" si="236"/>
        <v>#N/A</v>
      </c>
      <c r="EX46" s="146" t="e">
        <f t="shared" si="237"/>
        <v>#N/A</v>
      </c>
      <c r="EY46" s="146" t="e">
        <f t="shared" si="238"/>
        <v>#N/A</v>
      </c>
      <c r="EZ46" s="146" t="e">
        <f t="shared" si="239"/>
        <v>#N/A</v>
      </c>
      <c r="FA46" s="146" t="e">
        <f t="shared" si="240"/>
        <v>#N/A</v>
      </c>
      <c r="FB46" s="146" t="e">
        <f t="shared" si="241"/>
        <v>#N/A</v>
      </c>
      <c r="FC46" s="146" t="e">
        <f t="shared" si="242"/>
        <v>#N/A</v>
      </c>
      <c r="FD46" s="146" t="e">
        <f t="shared" si="243"/>
        <v>#N/A</v>
      </c>
      <c r="FE46" s="146" t="e">
        <f t="shared" si="244"/>
        <v>#N/A</v>
      </c>
      <c r="FF46" s="146" t="e">
        <f t="shared" si="245"/>
        <v>#N/A</v>
      </c>
      <c r="FG46" s="146" t="e">
        <f t="shared" si="246"/>
        <v>#N/A</v>
      </c>
      <c r="FH46" s="146" t="e">
        <f t="shared" si="247"/>
        <v>#N/A</v>
      </c>
      <c r="FI46" s="146" t="e">
        <f t="shared" si="248"/>
        <v>#N/A</v>
      </c>
      <c r="FJ46" s="146" t="e">
        <f t="shared" si="249"/>
        <v>#N/A</v>
      </c>
      <c r="FK46" s="146" t="e">
        <f t="shared" si="250"/>
        <v>#N/A</v>
      </c>
      <c r="FL46" s="146" t="e">
        <f t="shared" si="251"/>
        <v>#N/A</v>
      </c>
      <c r="FM46" s="146" t="e">
        <f t="shared" si="252"/>
        <v>#N/A</v>
      </c>
      <c r="FN46" s="146" t="e">
        <f t="shared" si="253"/>
        <v>#N/A</v>
      </c>
      <c r="FO46" s="146" t="e">
        <f t="shared" si="254"/>
        <v>#N/A</v>
      </c>
      <c r="FP46" s="146" t="e">
        <f t="shared" si="255"/>
        <v>#N/A</v>
      </c>
      <c r="FQ46" s="146" t="e">
        <f t="shared" si="256"/>
        <v>#N/A</v>
      </c>
      <c r="FR46" s="146" t="e">
        <f t="shared" si="257"/>
        <v>#N/A</v>
      </c>
      <c r="FS46" s="146" t="e">
        <f t="shared" si="258"/>
        <v>#N/A</v>
      </c>
      <c r="FT46" s="146" t="e">
        <f t="shared" si="259"/>
        <v>#N/A</v>
      </c>
      <c r="FU46" s="146" t="e">
        <f t="shared" si="260"/>
        <v>#N/A</v>
      </c>
      <c r="FV46" s="146" t="e">
        <f t="shared" si="261"/>
        <v>#N/A</v>
      </c>
      <c r="FW46" s="146" t="e">
        <f t="shared" si="262"/>
        <v>#N/A</v>
      </c>
      <c r="FX46" s="146" t="e">
        <f t="shared" si="263"/>
        <v>#N/A</v>
      </c>
      <c r="FY46" s="146" t="e">
        <f t="shared" si="264"/>
        <v>#N/A</v>
      </c>
      <c r="FZ46" s="146" t="e">
        <f t="shared" si="265"/>
        <v>#N/A</v>
      </c>
      <c r="GA46" s="146" t="e">
        <f t="shared" si="266"/>
        <v>#N/A</v>
      </c>
      <c r="GB46" s="146" t="e">
        <f t="shared" si="267"/>
        <v>#N/A</v>
      </c>
      <c r="GC46" s="146" t="e">
        <f t="shared" si="268"/>
        <v>#N/A</v>
      </c>
      <c r="GD46" s="146" t="e">
        <f t="shared" si="269"/>
        <v>#N/A</v>
      </c>
      <c r="GE46" s="146" t="e">
        <f t="shared" si="270"/>
        <v>#N/A</v>
      </c>
      <c r="GF46" s="146" t="e">
        <f t="shared" si="271"/>
        <v>#N/A</v>
      </c>
      <c r="GG46" s="146" t="e">
        <f t="shared" si="272"/>
        <v>#N/A</v>
      </c>
      <c r="GH46" s="146" t="e">
        <f t="shared" si="273"/>
        <v>#N/A</v>
      </c>
      <c r="GI46" s="146" t="e">
        <f t="shared" si="274"/>
        <v>#N/A</v>
      </c>
      <c r="GJ46" s="146" t="e">
        <f t="shared" si="275"/>
        <v>#N/A</v>
      </c>
      <c r="GK46" s="146" t="e">
        <f t="shared" si="276"/>
        <v>#N/A</v>
      </c>
      <c r="GL46" s="146" t="e">
        <f t="shared" si="277"/>
        <v>#N/A</v>
      </c>
      <c r="GM46" s="146" t="e">
        <f t="shared" si="278"/>
        <v>#N/A</v>
      </c>
      <c r="GN46" s="146" t="e">
        <f t="shared" si="279"/>
        <v>#N/A</v>
      </c>
      <c r="GO46" s="146" t="e">
        <f t="shared" si="280"/>
        <v>#N/A</v>
      </c>
      <c r="GP46" s="146" t="e">
        <f t="shared" si="281"/>
        <v>#N/A</v>
      </c>
      <c r="GQ46" s="146" t="e">
        <f t="shared" si="282"/>
        <v>#N/A</v>
      </c>
      <c r="GR46" s="146" t="e">
        <f t="shared" si="283"/>
        <v>#N/A</v>
      </c>
      <c r="GS46" s="146" t="e">
        <f t="shared" si="284"/>
        <v>#N/A</v>
      </c>
      <c r="GT46" s="146" t="e">
        <f t="shared" si="285"/>
        <v>#N/A</v>
      </c>
      <c r="GU46" s="146" t="e">
        <f t="shared" si="286"/>
        <v>#N/A</v>
      </c>
      <c r="GV46" s="146" t="e">
        <f t="shared" si="287"/>
        <v>#N/A</v>
      </c>
      <c r="GW46" s="146" t="e">
        <f t="shared" si="288"/>
        <v>#N/A</v>
      </c>
      <c r="GX46" s="146" t="e">
        <f t="shared" si="289"/>
        <v>#N/A</v>
      </c>
      <c r="GY46" s="146" t="e">
        <f t="shared" si="290"/>
        <v>#N/A</v>
      </c>
      <c r="GZ46" s="146" t="e">
        <f t="shared" si="291"/>
        <v>#N/A</v>
      </c>
      <c r="HA46" s="146" t="e">
        <f t="shared" si="292"/>
        <v>#N/A</v>
      </c>
      <c r="HB46" s="146" t="e">
        <f t="shared" si="293"/>
        <v>#N/A</v>
      </c>
      <c r="HC46" s="146" t="e">
        <f t="shared" si="294"/>
        <v>#N/A</v>
      </c>
      <c r="HD46" s="146" t="e">
        <f t="shared" si="295"/>
        <v>#N/A</v>
      </c>
      <c r="HE46" s="146" t="e">
        <f t="shared" si="296"/>
        <v>#N/A</v>
      </c>
      <c r="HF46" s="146" t="e">
        <f t="shared" si="297"/>
        <v>#N/A</v>
      </c>
      <c r="HG46" s="146" t="e">
        <f t="shared" si="298"/>
        <v>#N/A</v>
      </c>
      <c r="HH46" s="146" t="e">
        <f t="shared" si="299"/>
        <v>#N/A</v>
      </c>
      <c r="HI46" s="146" t="e">
        <f t="shared" si="300"/>
        <v>#N/A</v>
      </c>
      <c r="HJ46" s="146" t="e">
        <f t="shared" si="301"/>
        <v>#N/A</v>
      </c>
      <c r="HK46" s="146" t="e">
        <f t="shared" si="302"/>
        <v>#N/A</v>
      </c>
      <c r="HL46" s="146" t="e">
        <f t="shared" si="303"/>
        <v>#N/A</v>
      </c>
      <c r="HM46" s="146" t="e">
        <f t="shared" si="304"/>
        <v>#N/A</v>
      </c>
      <c r="HN46" s="146" t="e">
        <f t="shared" si="305"/>
        <v>#N/A</v>
      </c>
      <c r="HO46" s="146" t="e">
        <f t="shared" si="306"/>
        <v>#N/A</v>
      </c>
      <c r="HP46" s="146" t="e">
        <f t="shared" si="307"/>
        <v>#N/A</v>
      </c>
      <c r="HQ46" s="146" t="e">
        <f t="shared" si="308"/>
        <v>#N/A</v>
      </c>
      <c r="HR46" s="146" t="e">
        <f t="shared" si="309"/>
        <v>#N/A</v>
      </c>
      <c r="HS46" s="146" t="e">
        <f t="shared" si="310"/>
        <v>#N/A</v>
      </c>
      <c r="HT46" s="146" t="e">
        <f t="shared" si="311"/>
        <v>#N/A</v>
      </c>
    </row>
    <row r="47" spans="1:228" hidden="1" x14ac:dyDescent="0.45">
      <c r="A47" s="4">
        <v>44</v>
      </c>
      <c r="B47" s="95"/>
      <c r="C47" s="103"/>
      <c r="D47" s="108" t="str">
        <f t="shared" si="205"/>
        <v/>
      </c>
      <c r="E47" s="81"/>
      <c r="F47" s="108" t="str">
        <f t="shared" si="206"/>
        <v/>
      </c>
      <c r="G47" s="103"/>
      <c r="H47" s="96"/>
      <c r="I47" s="32" t="str">
        <f t="shared" si="0"/>
        <v/>
      </c>
      <c r="J47" s="32" t="str">
        <f t="shared" si="1"/>
        <v/>
      </c>
      <c r="K47" s="65" t="str">
        <f t="shared" si="109"/>
        <v/>
      </c>
      <c r="L47" s="21"/>
      <c r="M47" s="53"/>
      <c r="N47" s="237"/>
      <c r="O47" s="66" t="str">
        <f>IF(AND(D47&gt;0,E47&gt;0,F47&gt;0),IF(ISBLANK(N47),IF(ISBLANK(L47),"",(F47-D47)*VLOOKUP(L47,VLookups!$A$4:$B$13,2,FALSE)),N47),"")</f>
        <v/>
      </c>
      <c r="P47" s="67" t="str">
        <f t="shared" si="207"/>
        <v/>
      </c>
      <c r="Q47" s="81"/>
      <c r="R47" s="230" t="str">
        <f>IF(AND(Q47&gt;0,E47&gt;0,NOT(O47="")),ABS(VLOOKUP($Q$1,VLookups!$A$27:$B$28,2,FALSE)-_xlfn.NORM.DIST(Q47,K47,O47,TRUE)),"")</f>
        <v/>
      </c>
      <c r="S47" s="80" t="str">
        <f>IF(AND($D47&gt;0,$E47&gt;0,$F47&gt;0,NOT(ISBLANK($L47))),_xlfn.NORM.INV(ABS(VLOOKUP($Q$1,VLookups!$A$27:$B$28,2,FALSE)-S$3),$K47,$O47),"")</f>
        <v/>
      </c>
      <c r="T47" s="79" t="str">
        <f>IF(AND($D47&gt;0,$E47&gt;0,$F47&gt;0,NOT(ISBLANK($L47))),_xlfn.NORM.INV(ABS(VLOOKUP($Q$1,VLookups!$A$27:$B$28,2,FALSE)-T$3),$K47,$O47),"")</f>
        <v/>
      </c>
      <c r="U47" s="80" t="str">
        <f>IF(AND($D47&gt;0,$E47&gt;0,$F47&gt;0,NOT(ISBLANK($L47))),_xlfn.NORM.INV(ABS(VLOOKUP($Q$1,VLookups!$A$27:$B$28,2,FALSE)-U$3),$K47,$O47),"")</f>
        <v/>
      </c>
      <c r="V47" s="79" t="str">
        <f>IF(AND($D47&gt;0,$E47&gt;0,$F47&gt;0,NOT(ISBLANK($L47))),_xlfn.NORM.INV(ABS(VLOOKUP($Q$1,VLookups!$A$27:$B$28,2,FALSE)-V$3),$K47,$O47),"")</f>
        <v/>
      </c>
      <c r="W47" s="80" t="str">
        <f>IF(AND($D47&gt;0,$E47&gt;0,$F47&gt;0,NOT(ISBLANK($L47))),_xlfn.NORM.INV(ABS(VLOOKUP($Q$1,VLookups!$A$27:$B$28,2,FALSE)-W$3),$K47,$O47),"")</f>
        <v/>
      </c>
      <c r="X47" s="79" t="str">
        <f>IF(AND($D47&gt;0,$E47&gt;0,$F47&gt;0,NOT(ISBLANK($L47))),_xlfn.NORM.INV(ABS(VLOOKUP($Q$1,VLookups!$A$27:$B$28,2,FALSE)-X$3),$K47,$O47),"")</f>
        <v/>
      </c>
      <c r="Y47" s="5"/>
      <c r="Z47" s="145" t="str">
        <f t="shared" si="110"/>
        <v/>
      </c>
      <c r="AA47" s="46" t="str">
        <f t="shared" ref="AA47:AT47" si="342">IF(ISNONTEXT($Z47),AB47-$Z47,"")</f>
        <v/>
      </c>
      <c r="AB47" s="46" t="str">
        <f t="shared" si="342"/>
        <v/>
      </c>
      <c r="AC47" s="46" t="str">
        <f t="shared" si="342"/>
        <v/>
      </c>
      <c r="AD47" s="46" t="str">
        <f t="shared" si="342"/>
        <v/>
      </c>
      <c r="AE47" s="46" t="str">
        <f t="shared" si="342"/>
        <v/>
      </c>
      <c r="AF47" s="46" t="str">
        <f t="shared" si="342"/>
        <v/>
      </c>
      <c r="AG47" s="46" t="str">
        <f t="shared" si="342"/>
        <v/>
      </c>
      <c r="AH47" s="46" t="str">
        <f t="shared" si="342"/>
        <v/>
      </c>
      <c r="AI47" s="46" t="str">
        <f t="shared" si="342"/>
        <v/>
      </c>
      <c r="AJ47" s="46" t="str">
        <f t="shared" si="342"/>
        <v/>
      </c>
      <c r="AK47" s="46" t="str">
        <f t="shared" si="342"/>
        <v/>
      </c>
      <c r="AL47" s="46" t="str">
        <f t="shared" si="342"/>
        <v/>
      </c>
      <c r="AM47" s="46" t="str">
        <f t="shared" si="342"/>
        <v/>
      </c>
      <c r="AN47" s="46" t="str">
        <f t="shared" si="342"/>
        <v/>
      </c>
      <c r="AO47" s="46" t="str">
        <f t="shared" si="342"/>
        <v/>
      </c>
      <c r="AP47" s="46" t="str">
        <f t="shared" si="342"/>
        <v/>
      </c>
      <c r="AQ47" s="46" t="str">
        <f t="shared" si="342"/>
        <v/>
      </c>
      <c r="AR47" s="46" t="str">
        <f t="shared" si="342"/>
        <v/>
      </c>
      <c r="AS47" s="46" t="str">
        <f t="shared" si="342"/>
        <v/>
      </c>
      <c r="AT47" s="46" t="str">
        <f t="shared" si="342"/>
        <v/>
      </c>
      <c r="AU47" s="46" t="str">
        <f t="shared" si="112"/>
        <v/>
      </c>
      <c r="AV47" s="46" t="str">
        <f t="shared" ref="AV47:DG47" si="343">IF(ISNONTEXT($Z47),AU47+$Z47,"")</f>
        <v/>
      </c>
      <c r="AW47" s="46" t="str">
        <f t="shared" si="343"/>
        <v/>
      </c>
      <c r="AX47" s="46" t="str">
        <f t="shared" si="343"/>
        <v/>
      </c>
      <c r="AY47" s="46" t="str">
        <f t="shared" si="343"/>
        <v/>
      </c>
      <c r="AZ47" s="46" t="str">
        <f t="shared" si="343"/>
        <v/>
      </c>
      <c r="BA47" s="46" t="str">
        <f t="shared" si="343"/>
        <v/>
      </c>
      <c r="BB47" s="46" t="str">
        <f t="shared" si="343"/>
        <v/>
      </c>
      <c r="BC47" s="46" t="str">
        <f t="shared" si="343"/>
        <v/>
      </c>
      <c r="BD47" s="46" t="str">
        <f t="shared" si="343"/>
        <v/>
      </c>
      <c r="BE47" s="46" t="str">
        <f t="shared" si="343"/>
        <v/>
      </c>
      <c r="BF47" s="46" t="str">
        <f t="shared" si="343"/>
        <v/>
      </c>
      <c r="BG47" s="46" t="str">
        <f t="shared" si="343"/>
        <v/>
      </c>
      <c r="BH47" s="46" t="str">
        <f t="shared" si="343"/>
        <v/>
      </c>
      <c r="BI47" s="46" t="str">
        <f t="shared" si="343"/>
        <v/>
      </c>
      <c r="BJ47" s="46" t="str">
        <f t="shared" si="343"/>
        <v/>
      </c>
      <c r="BK47" s="46" t="str">
        <f t="shared" si="343"/>
        <v/>
      </c>
      <c r="BL47" s="46" t="str">
        <f t="shared" si="343"/>
        <v/>
      </c>
      <c r="BM47" s="46" t="str">
        <f t="shared" si="343"/>
        <v/>
      </c>
      <c r="BN47" s="46" t="str">
        <f t="shared" si="343"/>
        <v/>
      </c>
      <c r="BO47" s="46" t="str">
        <f t="shared" si="343"/>
        <v/>
      </c>
      <c r="BP47" s="46" t="str">
        <f t="shared" si="343"/>
        <v/>
      </c>
      <c r="BQ47" s="46" t="str">
        <f t="shared" si="343"/>
        <v/>
      </c>
      <c r="BR47" s="46" t="str">
        <f t="shared" si="343"/>
        <v/>
      </c>
      <c r="BS47" s="46" t="str">
        <f t="shared" si="343"/>
        <v/>
      </c>
      <c r="BT47" s="46" t="str">
        <f t="shared" si="343"/>
        <v/>
      </c>
      <c r="BU47" s="46" t="str">
        <f t="shared" si="343"/>
        <v/>
      </c>
      <c r="BV47" s="46" t="str">
        <f t="shared" si="343"/>
        <v/>
      </c>
      <c r="BW47" s="46" t="str">
        <f t="shared" si="343"/>
        <v/>
      </c>
      <c r="BX47" s="46" t="str">
        <f t="shared" si="343"/>
        <v/>
      </c>
      <c r="BY47" s="46" t="str">
        <f t="shared" si="343"/>
        <v/>
      </c>
      <c r="BZ47" s="46" t="str">
        <f t="shared" si="343"/>
        <v/>
      </c>
      <c r="CA47" s="46" t="str">
        <f t="shared" si="343"/>
        <v/>
      </c>
      <c r="CB47" s="46" t="str">
        <f t="shared" si="343"/>
        <v/>
      </c>
      <c r="CC47" s="46" t="str">
        <f t="shared" si="343"/>
        <v/>
      </c>
      <c r="CD47" s="46" t="str">
        <f t="shared" si="343"/>
        <v/>
      </c>
      <c r="CE47" s="46" t="str">
        <f t="shared" si="343"/>
        <v/>
      </c>
      <c r="CF47" s="46" t="str">
        <f t="shared" si="343"/>
        <v/>
      </c>
      <c r="CG47" s="46" t="str">
        <f t="shared" si="343"/>
        <v/>
      </c>
      <c r="CH47" s="46" t="str">
        <f t="shared" si="343"/>
        <v/>
      </c>
      <c r="CI47" s="46" t="str">
        <f t="shared" si="343"/>
        <v/>
      </c>
      <c r="CJ47" s="46" t="str">
        <f t="shared" si="343"/>
        <v/>
      </c>
      <c r="CK47" s="46" t="str">
        <f t="shared" si="343"/>
        <v/>
      </c>
      <c r="CL47" s="46" t="str">
        <f t="shared" si="343"/>
        <v/>
      </c>
      <c r="CM47" s="46" t="str">
        <f t="shared" si="343"/>
        <v/>
      </c>
      <c r="CN47" s="46" t="str">
        <f t="shared" si="343"/>
        <v/>
      </c>
      <c r="CO47" s="46" t="str">
        <f t="shared" si="343"/>
        <v/>
      </c>
      <c r="CP47" s="46" t="str">
        <f t="shared" si="343"/>
        <v/>
      </c>
      <c r="CQ47" s="46" t="str">
        <f t="shared" si="343"/>
        <v/>
      </c>
      <c r="CR47" s="46" t="str">
        <f t="shared" si="343"/>
        <v/>
      </c>
      <c r="CS47" s="46" t="str">
        <f t="shared" si="343"/>
        <v/>
      </c>
      <c r="CT47" s="46" t="str">
        <f t="shared" si="343"/>
        <v/>
      </c>
      <c r="CU47" s="46" t="str">
        <f t="shared" si="343"/>
        <v/>
      </c>
      <c r="CV47" s="46" t="str">
        <f t="shared" si="343"/>
        <v/>
      </c>
      <c r="CW47" s="46" t="str">
        <f t="shared" si="343"/>
        <v/>
      </c>
      <c r="CX47" s="46" t="str">
        <f t="shared" si="343"/>
        <v/>
      </c>
      <c r="CY47" s="46" t="str">
        <f t="shared" si="343"/>
        <v/>
      </c>
      <c r="CZ47" s="46" t="str">
        <f t="shared" si="343"/>
        <v/>
      </c>
      <c r="DA47" s="46" t="str">
        <f t="shared" si="343"/>
        <v/>
      </c>
      <c r="DB47" s="46" t="str">
        <f t="shared" si="343"/>
        <v/>
      </c>
      <c r="DC47" s="46" t="str">
        <f t="shared" si="343"/>
        <v/>
      </c>
      <c r="DD47" s="46" t="str">
        <f t="shared" si="343"/>
        <v/>
      </c>
      <c r="DE47" s="46" t="str">
        <f t="shared" si="343"/>
        <v/>
      </c>
      <c r="DF47" s="46" t="str">
        <f t="shared" si="343"/>
        <v/>
      </c>
      <c r="DG47" s="46" t="str">
        <f t="shared" si="343"/>
        <v/>
      </c>
      <c r="DH47" s="46" t="str">
        <f t="shared" ref="DH47:DW47" si="344">IF(ISNONTEXT($Z47),DG47+$Z47,"")</f>
        <v/>
      </c>
      <c r="DI47" s="46" t="str">
        <f t="shared" si="344"/>
        <v/>
      </c>
      <c r="DJ47" s="46" t="str">
        <f t="shared" si="344"/>
        <v/>
      </c>
      <c r="DK47" s="46" t="str">
        <f t="shared" si="344"/>
        <v/>
      </c>
      <c r="DL47" s="46" t="str">
        <f t="shared" si="344"/>
        <v/>
      </c>
      <c r="DM47" s="46" t="str">
        <f t="shared" si="344"/>
        <v/>
      </c>
      <c r="DN47" s="46" t="str">
        <f t="shared" si="344"/>
        <v/>
      </c>
      <c r="DO47" s="46" t="str">
        <f t="shared" si="344"/>
        <v/>
      </c>
      <c r="DP47" s="46" t="str">
        <f t="shared" si="344"/>
        <v/>
      </c>
      <c r="DQ47" s="46" t="str">
        <f t="shared" si="344"/>
        <v/>
      </c>
      <c r="DR47" s="46" t="str">
        <f t="shared" si="344"/>
        <v/>
      </c>
      <c r="DS47" s="46" t="str">
        <f t="shared" si="344"/>
        <v/>
      </c>
      <c r="DT47" s="46" t="str">
        <f t="shared" si="344"/>
        <v/>
      </c>
      <c r="DU47" s="46" t="str">
        <f t="shared" si="344"/>
        <v/>
      </c>
      <c r="DV47" s="46" t="str">
        <f t="shared" si="344"/>
        <v/>
      </c>
      <c r="DW47" s="46" t="str">
        <f t="shared" si="344"/>
        <v/>
      </c>
      <c r="DX47" s="146" t="e">
        <f t="shared" si="211"/>
        <v>#N/A</v>
      </c>
      <c r="DY47" s="146" t="e">
        <f t="shared" si="212"/>
        <v>#N/A</v>
      </c>
      <c r="DZ47" s="146" t="e">
        <f t="shared" si="213"/>
        <v>#N/A</v>
      </c>
      <c r="EA47" s="146" t="e">
        <f t="shared" si="214"/>
        <v>#N/A</v>
      </c>
      <c r="EB47" s="146" t="e">
        <f t="shared" si="215"/>
        <v>#N/A</v>
      </c>
      <c r="EC47" s="146" t="e">
        <f t="shared" si="216"/>
        <v>#N/A</v>
      </c>
      <c r="ED47" s="146" t="e">
        <f t="shared" si="217"/>
        <v>#N/A</v>
      </c>
      <c r="EE47" s="146" t="e">
        <f t="shared" si="218"/>
        <v>#N/A</v>
      </c>
      <c r="EF47" s="146" t="e">
        <f t="shared" si="219"/>
        <v>#N/A</v>
      </c>
      <c r="EG47" s="146" t="e">
        <f t="shared" si="220"/>
        <v>#N/A</v>
      </c>
      <c r="EH47" s="146" t="e">
        <f t="shared" si="221"/>
        <v>#N/A</v>
      </c>
      <c r="EI47" s="146" t="e">
        <f t="shared" si="222"/>
        <v>#N/A</v>
      </c>
      <c r="EJ47" s="146" t="e">
        <f t="shared" si="223"/>
        <v>#N/A</v>
      </c>
      <c r="EK47" s="146" t="e">
        <f t="shared" si="224"/>
        <v>#N/A</v>
      </c>
      <c r="EL47" s="146" t="e">
        <f t="shared" si="225"/>
        <v>#N/A</v>
      </c>
      <c r="EM47" s="146" t="e">
        <f t="shared" si="226"/>
        <v>#N/A</v>
      </c>
      <c r="EN47" s="146" t="e">
        <f t="shared" si="227"/>
        <v>#N/A</v>
      </c>
      <c r="EO47" s="146" t="e">
        <f t="shared" si="228"/>
        <v>#N/A</v>
      </c>
      <c r="EP47" s="146" t="e">
        <f t="shared" si="229"/>
        <v>#N/A</v>
      </c>
      <c r="EQ47" s="146" t="e">
        <f t="shared" si="230"/>
        <v>#N/A</v>
      </c>
      <c r="ER47" s="146" t="e">
        <f t="shared" si="231"/>
        <v>#N/A</v>
      </c>
      <c r="ES47" s="146" t="e">
        <f t="shared" si="232"/>
        <v>#N/A</v>
      </c>
      <c r="ET47" s="146" t="e">
        <f t="shared" si="233"/>
        <v>#N/A</v>
      </c>
      <c r="EU47" s="146" t="e">
        <f t="shared" si="234"/>
        <v>#N/A</v>
      </c>
      <c r="EV47" s="146" t="e">
        <f t="shared" si="235"/>
        <v>#N/A</v>
      </c>
      <c r="EW47" s="146" t="e">
        <f t="shared" si="236"/>
        <v>#N/A</v>
      </c>
      <c r="EX47" s="146" t="e">
        <f t="shared" si="237"/>
        <v>#N/A</v>
      </c>
      <c r="EY47" s="146" t="e">
        <f t="shared" si="238"/>
        <v>#N/A</v>
      </c>
      <c r="EZ47" s="146" t="e">
        <f t="shared" si="239"/>
        <v>#N/A</v>
      </c>
      <c r="FA47" s="146" t="e">
        <f t="shared" si="240"/>
        <v>#N/A</v>
      </c>
      <c r="FB47" s="146" t="e">
        <f t="shared" si="241"/>
        <v>#N/A</v>
      </c>
      <c r="FC47" s="146" t="e">
        <f t="shared" si="242"/>
        <v>#N/A</v>
      </c>
      <c r="FD47" s="146" t="e">
        <f t="shared" si="243"/>
        <v>#N/A</v>
      </c>
      <c r="FE47" s="146" t="e">
        <f t="shared" si="244"/>
        <v>#N/A</v>
      </c>
      <c r="FF47" s="146" t="e">
        <f t="shared" si="245"/>
        <v>#N/A</v>
      </c>
      <c r="FG47" s="146" t="e">
        <f t="shared" si="246"/>
        <v>#N/A</v>
      </c>
      <c r="FH47" s="146" t="e">
        <f t="shared" si="247"/>
        <v>#N/A</v>
      </c>
      <c r="FI47" s="146" t="e">
        <f t="shared" si="248"/>
        <v>#N/A</v>
      </c>
      <c r="FJ47" s="146" t="e">
        <f t="shared" si="249"/>
        <v>#N/A</v>
      </c>
      <c r="FK47" s="146" t="e">
        <f t="shared" si="250"/>
        <v>#N/A</v>
      </c>
      <c r="FL47" s="146" t="e">
        <f t="shared" si="251"/>
        <v>#N/A</v>
      </c>
      <c r="FM47" s="146" t="e">
        <f t="shared" si="252"/>
        <v>#N/A</v>
      </c>
      <c r="FN47" s="146" t="e">
        <f t="shared" si="253"/>
        <v>#N/A</v>
      </c>
      <c r="FO47" s="146" t="e">
        <f t="shared" si="254"/>
        <v>#N/A</v>
      </c>
      <c r="FP47" s="146" t="e">
        <f t="shared" si="255"/>
        <v>#N/A</v>
      </c>
      <c r="FQ47" s="146" t="e">
        <f t="shared" si="256"/>
        <v>#N/A</v>
      </c>
      <c r="FR47" s="146" t="e">
        <f t="shared" si="257"/>
        <v>#N/A</v>
      </c>
      <c r="FS47" s="146" t="e">
        <f t="shared" si="258"/>
        <v>#N/A</v>
      </c>
      <c r="FT47" s="146" t="e">
        <f t="shared" si="259"/>
        <v>#N/A</v>
      </c>
      <c r="FU47" s="146" t="e">
        <f t="shared" si="260"/>
        <v>#N/A</v>
      </c>
      <c r="FV47" s="146" t="e">
        <f t="shared" si="261"/>
        <v>#N/A</v>
      </c>
      <c r="FW47" s="146" t="e">
        <f t="shared" si="262"/>
        <v>#N/A</v>
      </c>
      <c r="FX47" s="146" t="e">
        <f t="shared" si="263"/>
        <v>#N/A</v>
      </c>
      <c r="FY47" s="146" t="e">
        <f t="shared" si="264"/>
        <v>#N/A</v>
      </c>
      <c r="FZ47" s="146" t="e">
        <f t="shared" si="265"/>
        <v>#N/A</v>
      </c>
      <c r="GA47" s="146" t="e">
        <f t="shared" si="266"/>
        <v>#N/A</v>
      </c>
      <c r="GB47" s="146" t="e">
        <f t="shared" si="267"/>
        <v>#N/A</v>
      </c>
      <c r="GC47" s="146" t="e">
        <f t="shared" si="268"/>
        <v>#N/A</v>
      </c>
      <c r="GD47" s="146" t="e">
        <f t="shared" si="269"/>
        <v>#N/A</v>
      </c>
      <c r="GE47" s="146" t="e">
        <f t="shared" si="270"/>
        <v>#N/A</v>
      </c>
      <c r="GF47" s="146" t="e">
        <f t="shared" si="271"/>
        <v>#N/A</v>
      </c>
      <c r="GG47" s="146" t="e">
        <f t="shared" si="272"/>
        <v>#N/A</v>
      </c>
      <c r="GH47" s="146" t="e">
        <f t="shared" si="273"/>
        <v>#N/A</v>
      </c>
      <c r="GI47" s="146" t="e">
        <f t="shared" si="274"/>
        <v>#N/A</v>
      </c>
      <c r="GJ47" s="146" t="e">
        <f t="shared" si="275"/>
        <v>#N/A</v>
      </c>
      <c r="GK47" s="146" t="e">
        <f t="shared" si="276"/>
        <v>#N/A</v>
      </c>
      <c r="GL47" s="146" t="e">
        <f t="shared" si="277"/>
        <v>#N/A</v>
      </c>
      <c r="GM47" s="146" t="e">
        <f t="shared" si="278"/>
        <v>#N/A</v>
      </c>
      <c r="GN47" s="146" t="e">
        <f t="shared" si="279"/>
        <v>#N/A</v>
      </c>
      <c r="GO47" s="146" t="e">
        <f t="shared" si="280"/>
        <v>#N/A</v>
      </c>
      <c r="GP47" s="146" t="e">
        <f t="shared" si="281"/>
        <v>#N/A</v>
      </c>
      <c r="GQ47" s="146" t="e">
        <f t="shared" si="282"/>
        <v>#N/A</v>
      </c>
      <c r="GR47" s="146" t="e">
        <f t="shared" si="283"/>
        <v>#N/A</v>
      </c>
      <c r="GS47" s="146" t="e">
        <f t="shared" si="284"/>
        <v>#N/A</v>
      </c>
      <c r="GT47" s="146" t="e">
        <f t="shared" si="285"/>
        <v>#N/A</v>
      </c>
      <c r="GU47" s="146" t="e">
        <f t="shared" si="286"/>
        <v>#N/A</v>
      </c>
      <c r="GV47" s="146" t="e">
        <f t="shared" si="287"/>
        <v>#N/A</v>
      </c>
      <c r="GW47" s="146" t="e">
        <f t="shared" si="288"/>
        <v>#N/A</v>
      </c>
      <c r="GX47" s="146" t="e">
        <f t="shared" si="289"/>
        <v>#N/A</v>
      </c>
      <c r="GY47" s="146" t="e">
        <f t="shared" si="290"/>
        <v>#N/A</v>
      </c>
      <c r="GZ47" s="146" t="e">
        <f t="shared" si="291"/>
        <v>#N/A</v>
      </c>
      <c r="HA47" s="146" t="e">
        <f t="shared" si="292"/>
        <v>#N/A</v>
      </c>
      <c r="HB47" s="146" t="e">
        <f t="shared" si="293"/>
        <v>#N/A</v>
      </c>
      <c r="HC47" s="146" t="e">
        <f t="shared" si="294"/>
        <v>#N/A</v>
      </c>
      <c r="HD47" s="146" t="e">
        <f t="shared" si="295"/>
        <v>#N/A</v>
      </c>
      <c r="HE47" s="146" t="e">
        <f t="shared" si="296"/>
        <v>#N/A</v>
      </c>
      <c r="HF47" s="146" t="e">
        <f t="shared" si="297"/>
        <v>#N/A</v>
      </c>
      <c r="HG47" s="146" t="e">
        <f t="shared" si="298"/>
        <v>#N/A</v>
      </c>
      <c r="HH47" s="146" t="e">
        <f t="shared" si="299"/>
        <v>#N/A</v>
      </c>
      <c r="HI47" s="146" t="e">
        <f t="shared" si="300"/>
        <v>#N/A</v>
      </c>
      <c r="HJ47" s="146" t="e">
        <f t="shared" si="301"/>
        <v>#N/A</v>
      </c>
      <c r="HK47" s="146" t="e">
        <f t="shared" si="302"/>
        <v>#N/A</v>
      </c>
      <c r="HL47" s="146" t="e">
        <f t="shared" si="303"/>
        <v>#N/A</v>
      </c>
      <c r="HM47" s="146" t="e">
        <f t="shared" si="304"/>
        <v>#N/A</v>
      </c>
      <c r="HN47" s="146" t="e">
        <f t="shared" si="305"/>
        <v>#N/A</v>
      </c>
      <c r="HO47" s="146" t="e">
        <f t="shared" si="306"/>
        <v>#N/A</v>
      </c>
      <c r="HP47" s="146" t="e">
        <f t="shared" si="307"/>
        <v>#N/A</v>
      </c>
      <c r="HQ47" s="146" t="e">
        <f t="shared" si="308"/>
        <v>#N/A</v>
      </c>
      <c r="HR47" s="146" t="e">
        <f t="shared" si="309"/>
        <v>#N/A</v>
      </c>
      <c r="HS47" s="146" t="e">
        <f t="shared" si="310"/>
        <v>#N/A</v>
      </c>
      <c r="HT47" s="146" t="e">
        <f t="shared" si="311"/>
        <v>#N/A</v>
      </c>
    </row>
    <row r="48" spans="1:228" hidden="1" x14ac:dyDescent="0.45">
      <c r="A48" s="4">
        <v>45</v>
      </c>
      <c r="B48" s="95"/>
      <c r="C48" s="103"/>
      <c r="D48" s="108" t="str">
        <f t="shared" si="205"/>
        <v/>
      </c>
      <c r="E48" s="81"/>
      <c r="F48" s="108" t="str">
        <f t="shared" si="206"/>
        <v/>
      </c>
      <c r="G48" s="103"/>
      <c r="H48" s="96"/>
      <c r="I48" s="32" t="str">
        <f t="shared" si="0"/>
        <v/>
      </c>
      <c r="J48" s="32" t="str">
        <f t="shared" si="1"/>
        <v/>
      </c>
      <c r="K48" s="65" t="str">
        <f t="shared" si="109"/>
        <v/>
      </c>
      <c r="L48" s="21"/>
      <c r="M48" s="53"/>
      <c r="N48" s="237"/>
      <c r="O48" s="66" t="str">
        <f>IF(AND(D48&gt;0,E48&gt;0,F48&gt;0),IF(ISBLANK(N48),IF(ISBLANK(L48),"",(F48-D48)*VLOOKUP(L48,VLookups!$A$4:$B$13,2,FALSE)),N48),"")</f>
        <v/>
      </c>
      <c r="P48" s="67" t="str">
        <f t="shared" si="207"/>
        <v/>
      </c>
      <c r="Q48" s="81"/>
      <c r="R48" s="230" t="str">
        <f>IF(AND(Q48&gt;0,E48&gt;0,NOT(O48="")),ABS(VLOOKUP($Q$1,VLookups!$A$27:$B$28,2,FALSE)-_xlfn.NORM.DIST(Q48,K48,O48,TRUE)),"")</f>
        <v/>
      </c>
      <c r="S48" s="80" t="str">
        <f>IF(AND($D48&gt;0,$E48&gt;0,$F48&gt;0,NOT(ISBLANK($L48))),_xlfn.NORM.INV(ABS(VLOOKUP($Q$1,VLookups!$A$27:$B$28,2,FALSE)-S$3),$K48,$O48),"")</f>
        <v/>
      </c>
      <c r="T48" s="79" t="str">
        <f>IF(AND($D48&gt;0,$E48&gt;0,$F48&gt;0,NOT(ISBLANK($L48))),_xlfn.NORM.INV(ABS(VLOOKUP($Q$1,VLookups!$A$27:$B$28,2,FALSE)-T$3),$K48,$O48),"")</f>
        <v/>
      </c>
      <c r="U48" s="80" t="str">
        <f>IF(AND($D48&gt;0,$E48&gt;0,$F48&gt;0,NOT(ISBLANK($L48))),_xlfn.NORM.INV(ABS(VLOOKUP($Q$1,VLookups!$A$27:$B$28,2,FALSE)-U$3),$K48,$O48),"")</f>
        <v/>
      </c>
      <c r="V48" s="79" t="str">
        <f>IF(AND($D48&gt;0,$E48&gt;0,$F48&gt;0,NOT(ISBLANK($L48))),_xlfn.NORM.INV(ABS(VLOOKUP($Q$1,VLookups!$A$27:$B$28,2,FALSE)-V$3),$K48,$O48),"")</f>
        <v/>
      </c>
      <c r="W48" s="80" t="str">
        <f>IF(AND($D48&gt;0,$E48&gt;0,$F48&gt;0,NOT(ISBLANK($L48))),_xlfn.NORM.INV(ABS(VLOOKUP($Q$1,VLookups!$A$27:$B$28,2,FALSE)-W$3),$K48,$O48),"")</f>
        <v/>
      </c>
      <c r="X48" s="79" t="str">
        <f>IF(AND($D48&gt;0,$E48&gt;0,$F48&gt;0,NOT(ISBLANK($L48))),_xlfn.NORM.INV(ABS(VLOOKUP($Q$1,VLookups!$A$27:$B$28,2,FALSE)-X$3),$K48,$O48),"")</f>
        <v/>
      </c>
      <c r="Y48" s="5"/>
      <c r="Z48" s="145" t="str">
        <f t="shared" si="110"/>
        <v/>
      </c>
      <c r="AA48" s="46" t="str">
        <f t="shared" ref="AA48:AT48" si="345">IF(ISNONTEXT($Z48),AB48-$Z48,"")</f>
        <v/>
      </c>
      <c r="AB48" s="46" t="str">
        <f t="shared" si="345"/>
        <v/>
      </c>
      <c r="AC48" s="46" t="str">
        <f t="shared" si="345"/>
        <v/>
      </c>
      <c r="AD48" s="46" t="str">
        <f t="shared" si="345"/>
        <v/>
      </c>
      <c r="AE48" s="46" t="str">
        <f t="shared" si="345"/>
        <v/>
      </c>
      <c r="AF48" s="46" t="str">
        <f t="shared" si="345"/>
        <v/>
      </c>
      <c r="AG48" s="46" t="str">
        <f t="shared" si="345"/>
        <v/>
      </c>
      <c r="AH48" s="46" t="str">
        <f t="shared" si="345"/>
        <v/>
      </c>
      <c r="AI48" s="46" t="str">
        <f t="shared" si="345"/>
        <v/>
      </c>
      <c r="AJ48" s="46" t="str">
        <f t="shared" si="345"/>
        <v/>
      </c>
      <c r="AK48" s="46" t="str">
        <f t="shared" si="345"/>
        <v/>
      </c>
      <c r="AL48" s="46" t="str">
        <f t="shared" si="345"/>
        <v/>
      </c>
      <c r="AM48" s="46" t="str">
        <f t="shared" si="345"/>
        <v/>
      </c>
      <c r="AN48" s="46" t="str">
        <f t="shared" si="345"/>
        <v/>
      </c>
      <c r="AO48" s="46" t="str">
        <f t="shared" si="345"/>
        <v/>
      </c>
      <c r="AP48" s="46" t="str">
        <f t="shared" si="345"/>
        <v/>
      </c>
      <c r="AQ48" s="46" t="str">
        <f t="shared" si="345"/>
        <v/>
      </c>
      <c r="AR48" s="46" t="str">
        <f t="shared" si="345"/>
        <v/>
      </c>
      <c r="AS48" s="46" t="str">
        <f t="shared" si="345"/>
        <v/>
      </c>
      <c r="AT48" s="46" t="str">
        <f t="shared" si="345"/>
        <v/>
      </c>
      <c r="AU48" s="46" t="str">
        <f t="shared" si="112"/>
        <v/>
      </c>
      <c r="AV48" s="46" t="str">
        <f t="shared" ref="AV48:DG48" si="346">IF(ISNONTEXT($Z48),AU48+$Z48,"")</f>
        <v/>
      </c>
      <c r="AW48" s="46" t="str">
        <f t="shared" si="346"/>
        <v/>
      </c>
      <c r="AX48" s="46" t="str">
        <f t="shared" si="346"/>
        <v/>
      </c>
      <c r="AY48" s="46" t="str">
        <f t="shared" si="346"/>
        <v/>
      </c>
      <c r="AZ48" s="46" t="str">
        <f t="shared" si="346"/>
        <v/>
      </c>
      <c r="BA48" s="46" t="str">
        <f t="shared" si="346"/>
        <v/>
      </c>
      <c r="BB48" s="46" t="str">
        <f t="shared" si="346"/>
        <v/>
      </c>
      <c r="BC48" s="46" t="str">
        <f t="shared" si="346"/>
        <v/>
      </c>
      <c r="BD48" s="46" t="str">
        <f t="shared" si="346"/>
        <v/>
      </c>
      <c r="BE48" s="46" t="str">
        <f t="shared" si="346"/>
        <v/>
      </c>
      <c r="BF48" s="46" t="str">
        <f t="shared" si="346"/>
        <v/>
      </c>
      <c r="BG48" s="46" t="str">
        <f t="shared" si="346"/>
        <v/>
      </c>
      <c r="BH48" s="46" t="str">
        <f t="shared" si="346"/>
        <v/>
      </c>
      <c r="BI48" s="46" t="str">
        <f t="shared" si="346"/>
        <v/>
      </c>
      <c r="BJ48" s="46" t="str">
        <f t="shared" si="346"/>
        <v/>
      </c>
      <c r="BK48" s="46" t="str">
        <f t="shared" si="346"/>
        <v/>
      </c>
      <c r="BL48" s="46" t="str">
        <f t="shared" si="346"/>
        <v/>
      </c>
      <c r="BM48" s="46" t="str">
        <f t="shared" si="346"/>
        <v/>
      </c>
      <c r="BN48" s="46" t="str">
        <f t="shared" si="346"/>
        <v/>
      </c>
      <c r="BO48" s="46" t="str">
        <f t="shared" si="346"/>
        <v/>
      </c>
      <c r="BP48" s="46" t="str">
        <f t="shared" si="346"/>
        <v/>
      </c>
      <c r="BQ48" s="46" t="str">
        <f t="shared" si="346"/>
        <v/>
      </c>
      <c r="BR48" s="46" t="str">
        <f t="shared" si="346"/>
        <v/>
      </c>
      <c r="BS48" s="46" t="str">
        <f t="shared" si="346"/>
        <v/>
      </c>
      <c r="BT48" s="46" t="str">
        <f t="shared" si="346"/>
        <v/>
      </c>
      <c r="BU48" s="46" t="str">
        <f t="shared" si="346"/>
        <v/>
      </c>
      <c r="BV48" s="46" t="str">
        <f t="shared" si="346"/>
        <v/>
      </c>
      <c r="BW48" s="46" t="str">
        <f t="shared" si="346"/>
        <v/>
      </c>
      <c r="BX48" s="46" t="str">
        <f t="shared" si="346"/>
        <v/>
      </c>
      <c r="BY48" s="46" t="str">
        <f t="shared" si="346"/>
        <v/>
      </c>
      <c r="BZ48" s="46" t="str">
        <f t="shared" si="346"/>
        <v/>
      </c>
      <c r="CA48" s="46" t="str">
        <f t="shared" si="346"/>
        <v/>
      </c>
      <c r="CB48" s="46" t="str">
        <f t="shared" si="346"/>
        <v/>
      </c>
      <c r="CC48" s="46" t="str">
        <f t="shared" si="346"/>
        <v/>
      </c>
      <c r="CD48" s="46" t="str">
        <f t="shared" si="346"/>
        <v/>
      </c>
      <c r="CE48" s="46" t="str">
        <f t="shared" si="346"/>
        <v/>
      </c>
      <c r="CF48" s="46" t="str">
        <f t="shared" si="346"/>
        <v/>
      </c>
      <c r="CG48" s="46" t="str">
        <f t="shared" si="346"/>
        <v/>
      </c>
      <c r="CH48" s="46" t="str">
        <f t="shared" si="346"/>
        <v/>
      </c>
      <c r="CI48" s="46" t="str">
        <f t="shared" si="346"/>
        <v/>
      </c>
      <c r="CJ48" s="46" t="str">
        <f t="shared" si="346"/>
        <v/>
      </c>
      <c r="CK48" s="46" t="str">
        <f t="shared" si="346"/>
        <v/>
      </c>
      <c r="CL48" s="46" t="str">
        <f t="shared" si="346"/>
        <v/>
      </c>
      <c r="CM48" s="46" t="str">
        <f t="shared" si="346"/>
        <v/>
      </c>
      <c r="CN48" s="46" t="str">
        <f t="shared" si="346"/>
        <v/>
      </c>
      <c r="CO48" s="46" t="str">
        <f t="shared" si="346"/>
        <v/>
      </c>
      <c r="CP48" s="46" t="str">
        <f t="shared" si="346"/>
        <v/>
      </c>
      <c r="CQ48" s="46" t="str">
        <f t="shared" si="346"/>
        <v/>
      </c>
      <c r="CR48" s="46" t="str">
        <f t="shared" si="346"/>
        <v/>
      </c>
      <c r="CS48" s="46" t="str">
        <f t="shared" si="346"/>
        <v/>
      </c>
      <c r="CT48" s="46" t="str">
        <f t="shared" si="346"/>
        <v/>
      </c>
      <c r="CU48" s="46" t="str">
        <f t="shared" si="346"/>
        <v/>
      </c>
      <c r="CV48" s="46" t="str">
        <f t="shared" si="346"/>
        <v/>
      </c>
      <c r="CW48" s="46" t="str">
        <f t="shared" si="346"/>
        <v/>
      </c>
      <c r="CX48" s="46" t="str">
        <f t="shared" si="346"/>
        <v/>
      </c>
      <c r="CY48" s="46" t="str">
        <f t="shared" si="346"/>
        <v/>
      </c>
      <c r="CZ48" s="46" t="str">
        <f t="shared" si="346"/>
        <v/>
      </c>
      <c r="DA48" s="46" t="str">
        <f t="shared" si="346"/>
        <v/>
      </c>
      <c r="DB48" s="46" t="str">
        <f t="shared" si="346"/>
        <v/>
      </c>
      <c r="DC48" s="46" t="str">
        <f t="shared" si="346"/>
        <v/>
      </c>
      <c r="DD48" s="46" t="str">
        <f t="shared" si="346"/>
        <v/>
      </c>
      <c r="DE48" s="46" t="str">
        <f t="shared" si="346"/>
        <v/>
      </c>
      <c r="DF48" s="46" t="str">
        <f t="shared" si="346"/>
        <v/>
      </c>
      <c r="DG48" s="46" t="str">
        <f t="shared" si="346"/>
        <v/>
      </c>
      <c r="DH48" s="46" t="str">
        <f t="shared" ref="DH48:DW48" si="347">IF(ISNONTEXT($Z48),DG48+$Z48,"")</f>
        <v/>
      </c>
      <c r="DI48" s="46" t="str">
        <f t="shared" si="347"/>
        <v/>
      </c>
      <c r="DJ48" s="46" t="str">
        <f t="shared" si="347"/>
        <v/>
      </c>
      <c r="DK48" s="46" t="str">
        <f t="shared" si="347"/>
        <v/>
      </c>
      <c r="DL48" s="46" t="str">
        <f t="shared" si="347"/>
        <v/>
      </c>
      <c r="DM48" s="46" t="str">
        <f t="shared" si="347"/>
        <v/>
      </c>
      <c r="DN48" s="46" t="str">
        <f t="shared" si="347"/>
        <v/>
      </c>
      <c r="DO48" s="46" t="str">
        <f t="shared" si="347"/>
        <v/>
      </c>
      <c r="DP48" s="46" t="str">
        <f t="shared" si="347"/>
        <v/>
      </c>
      <c r="DQ48" s="46" t="str">
        <f t="shared" si="347"/>
        <v/>
      </c>
      <c r="DR48" s="46" t="str">
        <f t="shared" si="347"/>
        <v/>
      </c>
      <c r="DS48" s="46" t="str">
        <f t="shared" si="347"/>
        <v/>
      </c>
      <c r="DT48" s="46" t="str">
        <f t="shared" si="347"/>
        <v/>
      </c>
      <c r="DU48" s="46" t="str">
        <f t="shared" si="347"/>
        <v/>
      </c>
      <c r="DV48" s="46" t="str">
        <f t="shared" si="347"/>
        <v/>
      </c>
      <c r="DW48" s="46" t="str">
        <f t="shared" si="347"/>
        <v/>
      </c>
      <c r="DX48" s="146" t="e">
        <f t="shared" si="211"/>
        <v>#N/A</v>
      </c>
      <c r="DY48" s="146" t="e">
        <f t="shared" si="212"/>
        <v>#N/A</v>
      </c>
      <c r="DZ48" s="146" t="e">
        <f t="shared" si="213"/>
        <v>#N/A</v>
      </c>
      <c r="EA48" s="146" t="e">
        <f t="shared" si="214"/>
        <v>#N/A</v>
      </c>
      <c r="EB48" s="146" t="e">
        <f t="shared" si="215"/>
        <v>#N/A</v>
      </c>
      <c r="EC48" s="146" t="e">
        <f t="shared" si="216"/>
        <v>#N/A</v>
      </c>
      <c r="ED48" s="146" t="e">
        <f t="shared" si="217"/>
        <v>#N/A</v>
      </c>
      <c r="EE48" s="146" t="e">
        <f t="shared" si="218"/>
        <v>#N/A</v>
      </c>
      <c r="EF48" s="146" t="e">
        <f t="shared" si="219"/>
        <v>#N/A</v>
      </c>
      <c r="EG48" s="146" t="e">
        <f t="shared" si="220"/>
        <v>#N/A</v>
      </c>
      <c r="EH48" s="146" t="e">
        <f t="shared" si="221"/>
        <v>#N/A</v>
      </c>
      <c r="EI48" s="146" t="e">
        <f t="shared" si="222"/>
        <v>#N/A</v>
      </c>
      <c r="EJ48" s="146" t="e">
        <f t="shared" si="223"/>
        <v>#N/A</v>
      </c>
      <c r="EK48" s="146" t="e">
        <f t="shared" si="224"/>
        <v>#N/A</v>
      </c>
      <c r="EL48" s="146" t="e">
        <f t="shared" si="225"/>
        <v>#N/A</v>
      </c>
      <c r="EM48" s="146" t="e">
        <f t="shared" si="226"/>
        <v>#N/A</v>
      </c>
      <c r="EN48" s="146" t="e">
        <f t="shared" si="227"/>
        <v>#N/A</v>
      </c>
      <c r="EO48" s="146" t="e">
        <f t="shared" si="228"/>
        <v>#N/A</v>
      </c>
      <c r="EP48" s="146" t="e">
        <f t="shared" si="229"/>
        <v>#N/A</v>
      </c>
      <c r="EQ48" s="146" t="e">
        <f t="shared" si="230"/>
        <v>#N/A</v>
      </c>
      <c r="ER48" s="146" t="e">
        <f t="shared" si="231"/>
        <v>#N/A</v>
      </c>
      <c r="ES48" s="146" t="e">
        <f t="shared" si="232"/>
        <v>#N/A</v>
      </c>
      <c r="ET48" s="146" t="e">
        <f t="shared" si="233"/>
        <v>#N/A</v>
      </c>
      <c r="EU48" s="146" t="e">
        <f t="shared" si="234"/>
        <v>#N/A</v>
      </c>
      <c r="EV48" s="146" t="e">
        <f t="shared" si="235"/>
        <v>#N/A</v>
      </c>
      <c r="EW48" s="146" t="e">
        <f t="shared" si="236"/>
        <v>#N/A</v>
      </c>
      <c r="EX48" s="146" t="e">
        <f t="shared" si="237"/>
        <v>#N/A</v>
      </c>
      <c r="EY48" s="146" t="e">
        <f t="shared" si="238"/>
        <v>#N/A</v>
      </c>
      <c r="EZ48" s="146" t="e">
        <f t="shared" si="239"/>
        <v>#N/A</v>
      </c>
      <c r="FA48" s="146" t="e">
        <f t="shared" si="240"/>
        <v>#N/A</v>
      </c>
      <c r="FB48" s="146" t="e">
        <f t="shared" si="241"/>
        <v>#N/A</v>
      </c>
      <c r="FC48" s="146" t="e">
        <f t="shared" si="242"/>
        <v>#N/A</v>
      </c>
      <c r="FD48" s="146" t="e">
        <f t="shared" si="243"/>
        <v>#N/A</v>
      </c>
      <c r="FE48" s="146" t="e">
        <f t="shared" si="244"/>
        <v>#N/A</v>
      </c>
      <c r="FF48" s="146" t="e">
        <f t="shared" si="245"/>
        <v>#N/A</v>
      </c>
      <c r="FG48" s="146" t="e">
        <f t="shared" si="246"/>
        <v>#N/A</v>
      </c>
      <c r="FH48" s="146" t="e">
        <f t="shared" si="247"/>
        <v>#N/A</v>
      </c>
      <c r="FI48" s="146" t="e">
        <f t="shared" si="248"/>
        <v>#N/A</v>
      </c>
      <c r="FJ48" s="146" t="e">
        <f t="shared" si="249"/>
        <v>#N/A</v>
      </c>
      <c r="FK48" s="146" t="e">
        <f t="shared" si="250"/>
        <v>#N/A</v>
      </c>
      <c r="FL48" s="146" t="e">
        <f t="shared" si="251"/>
        <v>#N/A</v>
      </c>
      <c r="FM48" s="146" t="e">
        <f t="shared" si="252"/>
        <v>#N/A</v>
      </c>
      <c r="FN48" s="146" t="e">
        <f t="shared" si="253"/>
        <v>#N/A</v>
      </c>
      <c r="FO48" s="146" t="e">
        <f t="shared" si="254"/>
        <v>#N/A</v>
      </c>
      <c r="FP48" s="146" t="e">
        <f t="shared" si="255"/>
        <v>#N/A</v>
      </c>
      <c r="FQ48" s="146" t="e">
        <f t="shared" si="256"/>
        <v>#N/A</v>
      </c>
      <c r="FR48" s="146" t="e">
        <f t="shared" si="257"/>
        <v>#N/A</v>
      </c>
      <c r="FS48" s="146" t="e">
        <f t="shared" si="258"/>
        <v>#N/A</v>
      </c>
      <c r="FT48" s="146" t="e">
        <f t="shared" si="259"/>
        <v>#N/A</v>
      </c>
      <c r="FU48" s="146" t="e">
        <f t="shared" si="260"/>
        <v>#N/A</v>
      </c>
      <c r="FV48" s="146" t="e">
        <f t="shared" si="261"/>
        <v>#N/A</v>
      </c>
      <c r="FW48" s="146" t="e">
        <f t="shared" si="262"/>
        <v>#N/A</v>
      </c>
      <c r="FX48" s="146" t="e">
        <f t="shared" si="263"/>
        <v>#N/A</v>
      </c>
      <c r="FY48" s="146" t="e">
        <f t="shared" si="264"/>
        <v>#N/A</v>
      </c>
      <c r="FZ48" s="146" t="e">
        <f t="shared" si="265"/>
        <v>#N/A</v>
      </c>
      <c r="GA48" s="146" t="e">
        <f t="shared" si="266"/>
        <v>#N/A</v>
      </c>
      <c r="GB48" s="146" t="e">
        <f t="shared" si="267"/>
        <v>#N/A</v>
      </c>
      <c r="GC48" s="146" t="e">
        <f t="shared" si="268"/>
        <v>#N/A</v>
      </c>
      <c r="GD48" s="146" t="e">
        <f t="shared" si="269"/>
        <v>#N/A</v>
      </c>
      <c r="GE48" s="146" t="e">
        <f t="shared" si="270"/>
        <v>#N/A</v>
      </c>
      <c r="GF48" s="146" t="e">
        <f t="shared" si="271"/>
        <v>#N/A</v>
      </c>
      <c r="GG48" s="146" t="e">
        <f t="shared" si="272"/>
        <v>#N/A</v>
      </c>
      <c r="GH48" s="146" t="e">
        <f t="shared" si="273"/>
        <v>#N/A</v>
      </c>
      <c r="GI48" s="146" t="e">
        <f t="shared" si="274"/>
        <v>#N/A</v>
      </c>
      <c r="GJ48" s="146" t="e">
        <f t="shared" si="275"/>
        <v>#N/A</v>
      </c>
      <c r="GK48" s="146" t="e">
        <f t="shared" si="276"/>
        <v>#N/A</v>
      </c>
      <c r="GL48" s="146" t="e">
        <f t="shared" si="277"/>
        <v>#N/A</v>
      </c>
      <c r="GM48" s="146" t="e">
        <f t="shared" si="278"/>
        <v>#N/A</v>
      </c>
      <c r="GN48" s="146" t="e">
        <f t="shared" si="279"/>
        <v>#N/A</v>
      </c>
      <c r="GO48" s="146" t="e">
        <f t="shared" si="280"/>
        <v>#N/A</v>
      </c>
      <c r="GP48" s="146" t="e">
        <f t="shared" si="281"/>
        <v>#N/A</v>
      </c>
      <c r="GQ48" s="146" t="e">
        <f t="shared" si="282"/>
        <v>#N/A</v>
      </c>
      <c r="GR48" s="146" t="e">
        <f t="shared" si="283"/>
        <v>#N/A</v>
      </c>
      <c r="GS48" s="146" t="e">
        <f t="shared" si="284"/>
        <v>#N/A</v>
      </c>
      <c r="GT48" s="146" t="e">
        <f t="shared" si="285"/>
        <v>#N/A</v>
      </c>
      <c r="GU48" s="146" t="e">
        <f t="shared" si="286"/>
        <v>#N/A</v>
      </c>
      <c r="GV48" s="146" t="e">
        <f t="shared" si="287"/>
        <v>#N/A</v>
      </c>
      <c r="GW48" s="146" t="e">
        <f t="shared" si="288"/>
        <v>#N/A</v>
      </c>
      <c r="GX48" s="146" t="e">
        <f t="shared" si="289"/>
        <v>#N/A</v>
      </c>
      <c r="GY48" s="146" t="e">
        <f t="shared" si="290"/>
        <v>#N/A</v>
      </c>
      <c r="GZ48" s="146" t="e">
        <f t="shared" si="291"/>
        <v>#N/A</v>
      </c>
      <c r="HA48" s="146" t="e">
        <f t="shared" si="292"/>
        <v>#N/A</v>
      </c>
      <c r="HB48" s="146" t="e">
        <f t="shared" si="293"/>
        <v>#N/A</v>
      </c>
      <c r="HC48" s="146" t="e">
        <f t="shared" si="294"/>
        <v>#N/A</v>
      </c>
      <c r="HD48" s="146" t="e">
        <f t="shared" si="295"/>
        <v>#N/A</v>
      </c>
      <c r="HE48" s="146" t="e">
        <f t="shared" si="296"/>
        <v>#N/A</v>
      </c>
      <c r="HF48" s="146" t="e">
        <f t="shared" si="297"/>
        <v>#N/A</v>
      </c>
      <c r="HG48" s="146" t="e">
        <f t="shared" si="298"/>
        <v>#N/A</v>
      </c>
      <c r="HH48" s="146" t="e">
        <f t="shared" si="299"/>
        <v>#N/A</v>
      </c>
      <c r="HI48" s="146" t="e">
        <f t="shared" si="300"/>
        <v>#N/A</v>
      </c>
      <c r="HJ48" s="146" t="e">
        <f t="shared" si="301"/>
        <v>#N/A</v>
      </c>
      <c r="HK48" s="146" t="e">
        <f t="shared" si="302"/>
        <v>#N/A</v>
      </c>
      <c r="HL48" s="146" t="e">
        <f t="shared" si="303"/>
        <v>#N/A</v>
      </c>
      <c r="HM48" s="146" t="e">
        <f t="shared" si="304"/>
        <v>#N/A</v>
      </c>
      <c r="HN48" s="146" t="e">
        <f t="shared" si="305"/>
        <v>#N/A</v>
      </c>
      <c r="HO48" s="146" t="e">
        <f t="shared" si="306"/>
        <v>#N/A</v>
      </c>
      <c r="HP48" s="146" t="e">
        <f t="shared" si="307"/>
        <v>#N/A</v>
      </c>
      <c r="HQ48" s="146" t="e">
        <f t="shared" si="308"/>
        <v>#N/A</v>
      </c>
      <c r="HR48" s="146" t="e">
        <f t="shared" si="309"/>
        <v>#N/A</v>
      </c>
      <c r="HS48" s="146" t="e">
        <f t="shared" si="310"/>
        <v>#N/A</v>
      </c>
      <c r="HT48" s="146" t="e">
        <f t="shared" si="311"/>
        <v>#N/A</v>
      </c>
    </row>
    <row r="49" spans="1:228" hidden="1" x14ac:dyDescent="0.45">
      <c r="A49" s="4">
        <v>46</v>
      </c>
      <c r="B49" s="95"/>
      <c r="C49" s="103"/>
      <c r="D49" s="108" t="str">
        <f t="shared" si="205"/>
        <v/>
      </c>
      <c r="E49" s="81"/>
      <c r="F49" s="108" t="str">
        <f t="shared" si="206"/>
        <v/>
      </c>
      <c r="G49" s="103"/>
      <c r="H49" s="96"/>
      <c r="I49" s="32" t="str">
        <f t="shared" si="0"/>
        <v/>
      </c>
      <c r="J49" s="32" t="str">
        <f t="shared" si="1"/>
        <v/>
      </c>
      <c r="K49" s="65" t="str">
        <f t="shared" si="109"/>
        <v/>
      </c>
      <c r="L49" s="21"/>
      <c r="M49" s="53"/>
      <c r="N49" s="237"/>
      <c r="O49" s="66" t="str">
        <f>IF(AND(D49&gt;0,E49&gt;0,F49&gt;0),IF(ISBLANK(N49),IF(ISBLANK(L49),"",(F49-D49)*VLOOKUP(L49,VLookups!$A$4:$B$13,2,FALSE)),N49),"")</f>
        <v/>
      </c>
      <c r="P49" s="67" t="str">
        <f t="shared" si="207"/>
        <v/>
      </c>
      <c r="Q49" s="81"/>
      <c r="R49" s="230" t="str">
        <f>IF(AND(Q49&gt;0,E49&gt;0,NOT(O49="")),ABS(VLOOKUP($Q$1,VLookups!$A$27:$B$28,2,FALSE)-_xlfn.NORM.DIST(Q49,K49,O49,TRUE)),"")</f>
        <v/>
      </c>
      <c r="S49" s="80" t="str">
        <f>IF(AND($D49&gt;0,$E49&gt;0,$F49&gt;0,NOT(ISBLANK($L49))),_xlfn.NORM.INV(ABS(VLOOKUP($Q$1,VLookups!$A$27:$B$28,2,FALSE)-S$3),$K49,$O49),"")</f>
        <v/>
      </c>
      <c r="T49" s="79" t="str">
        <f>IF(AND($D49&gt;0,$E49&gt;0,$F49&gt;0,NOT(ISBLANK($L49))),_xlfn.NORM.INV(ABS(VLOOKUP($Q$1,VLookups!$A$27:$B$28,2,FALSE)-T$3),$K49,$O49),"")</f>
        <v/>
      </c>
      <c r="U49" s="80" t="str">
        <f>IF(AND($D49&gt;0,$E49&gt;0,$F49&gt;0,NOT(ISBLANK($L49))),_xlfn.NORM.INV(ABS(VLOOKUP($Q$1,VLookups!$A$27:$B$28,2,FALSE)-U$3),$K49,$O49),"")</f>
        <v/>
      </c>
      <c r="V49" s="79" t="str">
        <f>IF(AND($D49&gt;0,$E49&gt;0,$F49&gt;0,NOT(ISBLANK($L49))),_xlfn.NORM.INV(ABS(VLOOKUP($Q$1,VLookups!$A$27:$B$28,2,FALSE)-V$3),$K49,$O49),"")</f>
        <v/>
      </c>
      <c r="W49" s="80" t="str">
        <f>IF(AND($D49&gt;0,$E49&gt;0,$F49&gt;0,NOT(ISBLANK($L49))),_xlfn.NORM.INV(ABS(VLOOKUP($Q$1,VLookups!$A$27:$B$28,2,FALSE)-W$3),$K49,$O49),"")</f>
        <v/>
      </c>
      <c r="X49" s="79" t="str">
        <f>IF(AND($D49&gt;0,$E49&gt;0,$F49&gt;0,NOT(ISBLANK($L49))),_xlfn.NORM.INV(ABS(VLOOKUP($Q$1,VLookups!$A$27:$B$28,2,FALSE)-X$3),$K49,$O49),"")</f>
        <v/>
      </c>
      <c r="Y49" s="5"/>
      <c r="Z49" s="145" t="str">
        <f t="shared" si="110"/>
        <v/>
      </c>
      <c r="AA49" s="46" t="str">
        <f t="shared" ref="AA49:AT49" si="348">IF(ISNONTEXT($Z49),AB49-$Z49,"")</f>
        <v/>
      </c>
      <c r="AB49" s="46" t="str">
        <f t="shared" si="348"/>
        <v/>
      </c>
      <c r="AC49" s="46" t="str">
        <f t="shared" si="348"/>
        <v/>
      </c>
      <c r="AD49" s="46" t="str">
        <f t="shared" si="348"/>
        <v/>
      </c>
      <c r="AE49" s="46" t="str">
        <f t="shared" si="348"/>
        <v/>
      </c>
      <c r="AF49" s="46" t="str">
        <f t="shared" si="348"/>
        <v/>
      </c>
      <c r="AG49" s="46" t="str">
        <f t="shared" si="348"/>
        <v/>
      </c>
      <c r="AH49" s="46" t="str">
        <f t="shared" si="348"/>
        <v/>
      </c>
      <c r="AI49" s="46" t="str">
        <f t="shared" si="348"/>
        <v/>
      </c>
      <c r="AJ49" s="46" t="str">
        <f t="shared" si="348"/>
        <v/>
      </c>
      <c r="AK49" s="46" t="str">
        <f t="shared" si="348"/>
        <v/>
      </c>
      <c r="AL49" s="46" t="str">
        <f t="shared" si="348"/>
        <v/>
      </c>
      <c r="AM49" s="46" t="str">
        <f t="shared" si="348"/>
        <v/>
      </c>
      <c r="AN49" s="46" t="str">
        <f t="shared" si="348"/>
        <v/>
      </c>
      <c r="AO49" s="46" t="str">
        <f t="shared" si="348"/>
        <v/>
      </c>
      <c r="AP49" s="46" t="str">
        <f t="shared" si="348"/>
        <v/>
      </c>
      <c r="AQ49" s="46" t="str">
        <f t="shared" si="348"/>
        <v/>
      </c>
      <c r="AR49" s="46" t="str">
        <f t="shared" si="348"/>
        <v/>
      </c>
      <c r="AS49" s="46" t="str">
        <f t="shared" si="348"/>
        <v/>
      </c>
      <c r="AT49" s="46" t="str">
        <f t="shared" si="348"/>
        <v/>
      </c>
      <c r="AU49" s="46" t="str">
        <f t="shared" si="112"/>
        <v/>
      </c>
      <c r="AV49" s="46" t="str">
        <f t="shared" ref="AV49:DG49" si="349">IF(ISNONTEXT($Z49),AU49+$Z49,"")</f>
        <v/>
      </c>
      <c r="AW49" s="46" t="str">
        <f t="shared" si="349"/>
        <v/>
      </c>
      <c r="AX49" s="46" t="str">
        <f t="shared" si="349"/>
        <v/>
      </c>
      <c r="AY49" s="46" t="str">
        <f t="shared" si="349"/>
        <v/>
      </c>
      <c r="AZ49" s="46" t="str">
        <f t="shared" si="349"/>
        <v/>
      </c>
      <c r="BA49" s="46" t="str">
        <f t="shared" si="349"/>
        <v/>
      </c>
      <c r="BB49" s="46" t="str">
        <f t="shared" si="349"/>
        <v/>
      </c>
      <c r="BC49" s="46" t="str">
        <f t="shared" si="349"/>
        <v/>
      </c>
      <c r="BD49" s="46" t="str">
        <f t="shared" si="349"/>
        <v/>
      </c>
      <c r="BE49" s="46" t="str">
        <f t="shared" si="349"/>
        <v/>
      </c>
      <c r="BF49" s="46" t="str">
        <f t="shared" si="349"/>
        <v/>
      </c>
      <c r="BG49" s="46" t="str">
        <f t="shared" si="349"/>
        <v/>
      </c>
      <c r="BH49" s="46" t="str">
        <f t="shared" si="349"/>
        <v/>
      </c>
      <c r="BI49" s="46" t="str">
        <f t="shared" si="349"/>
        <v/>
      </c>
      <c r="BJ49" s="46" t="str">
        <f t="shared" si="349"/>
        <v/>
      </c>
      <c r="BK49" s="46" t="str">
        <f t="shared" si="349"/>
        <v/>
      </c>
      <c r="BL49" s="46" t="str">
        <f t="shared" si="349"/>
        <v/>
      </c>
      <c r="BM49" s="46" t="str">
        <f t="shared" si="349"/>
        <v/>
      </c>
      <c r="BN49" s="46" t="str">
        <f t="shared" si="349"/>
        <v/>
      </c>
      <c r="BO49" s="46" t="str">
        <f t="shared" si="349"/>
        <v/>
      </c>
      <c r="BP49" s="46" t="str">
        <f t="shared" si="349"/>
        <v/>
      </c>
      <c r="BQ49" s="46" t="str">
        <f t="shared" si="349"/>
        <v/>
      </c>
      <c r="BR49" s="46" t="str">
        <f t="shared" si="349"/>
        <v/>
      </c>
      <c r="BS49" s="46" t="str">
        <f t="shared" si="349"/>
        <v/>
      </c>
      <c r="BT49" s="46" t="str">
        <f t="shared" si="349"/>
        <v/>
      </c>
      <c r="BU49" s="46" t="str">
        <f t="shared" si="349"/>
        <v/>
      </c>
      <c r="BV49" s="46" t="str">
        <f t="shared" si="349"/>
        <v/>
      </c>
      <c r="BW49" s="46" t="str">
        <f t="shared" si="349"/>
        <v/>
      </c>
      <c r="BX49" s="46" t="str">
        <f t="shared" si="349"/>
        <v/>
      </c>
      <c r="BY49" s="46" t="str">
        <f t="shared" si="349"/>
        <v/>
      </c>
      <c r="BZ49" s="46" t="str">
        <f t="shared" si="349"/>
        <v/>
      </c>
      <c r="CA49" s="46" t="str">
        <f t="shared" si="349"/>
        <v/>
      </c>
      <c r="CB49" s="46" t="str">
        <f t="shared" si="349"/>
        <v/>
      </c>
      <c r="CC49" s="46" t="str">
        <f t="shared" si="349"/>
        <v/>
      </c>
      <c r="CD49" s="46" t="str">
        <f t="shared" si="349"/>
        <v/>
      </c>
      <c r="CE49" s="46" t="str">
        <f t="shared" si="349"/>
        <v/>
      </c>
      <c r="CF49" s="46" t="str">
        <f t="shared" si="349"/>
        <v/>
      </c>
      <c r="CG49" s="46" t="str">
        <f t="shared" si="349"/>
        <v/>
      </c>
      <c r="CH49" s="46" t="str">
        <f t="shared" si="349"/>
        <v/>
      </c>
      <c r="CI49" s="46" t="str">
        <f t="shared" si="349"/>
        <v/>
      </c>
      <c r="CJ49" s="46" t="str">
        <f t="shared" si="349"/>
        <v/>
      </c>
      <c r="CK49" s="46" t="str">
        <f t="shared" si="349"/>
        <v/>
      </c>
      <c r="CL49" s="46" t="str">
        <f t="shared" si="349"/>
        <v/>
      </c>
      <c r="CM49" s="46" t="str">
        <f t="shared" si="349"/>
        <v/>
      </c>
      <c r="CN49" s="46" t="str">
        <f t="shared" si="349"/>
        <v/>
      </c>
      <c r="CO49" s="46" t="str">
        <f t="shared" si="349"/>
        <v/>
      </c>
      <c r="CP49" s="46" t="str">
        <f t="shared" si="349"/>
        <v/>
      </c>
      <c r="CQ49" s="46" t="str">
        <f t="shared" si="349"/>
        <v/>
      </c>
      <c r="CR49" s="46" t="str">
        <f t="shared" si="349"/>
        <v/>
      </c>
      <c r="CS49" s="46" t="str">
        <f t="shared" si="349"/>
        <v/>
      </c>
      <c r="CT49" s="46" t="str">
        <f t="shared" si="349"/>
        <v/>
      </c>
      <c r="CU49" s="46" t="str">
        <f t="shared" si="349"/>
        <v/>
      </c>
      <c r="CV49" s="46" t="str">
        <f t="shared" si="349"/>
        <v/>
      </c>
      <c r="CW49" s="46" t="str">
        <f t="shared" si="349"/>
        <v/>
      </c>
      <c r="CX49" s="46" t="str">
        <f t="shared" si="349"/>
        <v/>
      </c>
      <c r="CY49" s="46" t="str">
        <f t="shared" si="349"/>
        <v/>
      </c>
      <c r="CZ49" s="46" t="str">
        <f t="shared" si="349"/>
        <v/>
      </c>
      <c r="DA49" s="46" t="str">
        <f t="shared" si="349"/>
        <v/>
      </c>
      <c r="DB49" s="46" t="str">
        <f t="shared" si="349"/>
        <v/>
      </c>
      <c r="DC49" s="46" t="str">
        <f t="shared" si="349"/>
        <v/>
      </c>
      <c r="DD49" s="46" t="str">
        <f t="shared" si="349"/>
        <v/>
      </c>
      <c r="DE49" s="46" t="str">
        <f t="shared" si="349"/>
        <v/>
      </c>
      <c r="DF49" s="46" t="str">
        <f t="shared" si="349"/>
        <v/>
      </c>
      <c r="DG49" s="46" t="str">
        <f t="shared" si="349"/>
        <v/>
      </c>
      <c r="DH49" s="46" t="str">
        <f t="shared" ref="DH49:DW49" si="350">IF(ISNONTEXT($Z49),DG49+$Z49,"")</f>
        <v/>
      </c>
      <c r="DI49" s="46" t="str">
        <f t="shared" si="350"/>
        <v/>
      </c>
      <c r="DJ49" s="46" t="str">
        <f t="shared" si="350"/>
        <v/>
      </c>
      <c r="DK49" s="46" t="str">
        <f t="shared" si="350"/>
        <v/>
      </c>
      <c r="DL49" s="46" t="str">
        <f t="shared" si="350"/>
        <v/>
      </c>
      <c r="DM49" s="46" t="str">
        <f t="shared" si="350"/>
        <v/>
      </c>
      <c r="DN49" s="46" t="str">
        <f t="shared" si="350"/>
        <v/>
      </c>
      <c r="DO49" s="46" t="str">
        <f t="shared" si="350"/>
        <v/>
      </c>
      <c r="DP49" s="46" t="str">
        <f t="shared" si="350"/>
        <v/>
      </c>
      <c r="DQ49" s="46" t="str">
        <f t="shared" si="350"/>
        <v/>
      </c>
      <c r="DR49" s="46" t="str">
        <f t="shared" si="350"/>
        <v/>
      </c>
      <c r="DS49" s="46" t="str">
        <f t="shared" si="350"/>
        <v/>
      </c>
      <c r="DT49" s="46" t="str">
        <f t="shared" si="350"/>
        <v/>
      </c>
      <c r="DU49" s="46" t="str">
        <f t="shared" si="350"/>
        <v/>
      </c>
      <c r="DV49" s="46" t="str">
        <f t="shared" si="350"/>
        <v/>
      </c>
      <c r="DW49" s="46" t="str">
        <f t="shared" si="350"/>
        <v/>
      </c>
      <c r="DX49" s="146" t="e">
        <f t="shared" si="211"/>
        <v>#N/A</v>
      </c>
      <c r="DY49" s="146" t="e">
        <f t="shared" si="212"/>
        <v>#N/A</v>
      </c>
      <c r="DZ49" s="146" t="e">
        <f t="shared" si="213"/>
        <v>#N/A</v>
      </c>
      <c r="EA49" s="146" t="e">
        <f t="shared" si="214"/>
        <v>#N/A</v>
      </c>
      <c r="EB49" s="146" t="e">
        <f t="shared" si="215"/>
        <v>#N/A</v>
      </c>
      <c r="EC49" s="146" t="e">
        <f t="shared" si="216"/>
        <v>#N/A</v>
      </c>
      <c r="ED49" s="146" t="e">
        <f t="shared" si="217"/>
        <v>#N/A</v>
      </c>
      <c r="EE49" s="146" t="e">
        <f t="shared" si="218"/>
        <v>#N/A</v>
      </c>
      <c r="EF49" s="146" t="e">
        <f t="shared" si="219"/>
        <v>#N/A</v>
      </c>
      <c r="EG49" s="146" t="e">
        <f t="shared" si="220"/>
        <v>#N/A</v>
      </c>
      <c r="EH49" s="146" t="e">
        <f t="shared" si="221"/>
        <v>#N/A</v>
      </c>
      <c r="EI49" s="146" t="e">
        <f t="shared" si="222"/>
        <v>#N/A</v>
      </c>
      <c r="EJ49" s="146" t="e">
        <f t="shared" si="223"/>
        <v>#N/A</v>
      </c>
      <c r="EK49" s="146" t="e">
        <f t="shared" si="224"/>
        <v>#N/A</v>
      </c>
      <c r="EL49" s="146" t="e">
        <f t="shared" si="225"/>
        <v>#N/A</v>
      </c>
      <c r="EM49" s="146" t="e">
        <f t="shared" si="226"/>
        <v>#N/A</v>
      </c>
      <c r="EN49" s="146" t="e">
        <f t="shared" si="227"/>
        <v>#N/A</v>
      </c>
      <c r="EO49" s="146" t="e">
        <f t="shared" si="228"/>
        <v>#N/A</v>
      </c>
      <c r="EP49" s="146" t="e">
        <f t="shared" si="229"/>
        <v>#N/A</v>
      </c>
      <c r="EQ49" s="146" t="e">
        <f t="shared" si="230"/>
        <v>#N/A</v>
      </c>
      <c r="ER49" s="146" t="e">
        <f t="shared" si="231"/>
        <v>#N/A</v>
      </c>
      <c r="ES49" s="146" t="e">
        <f t="shared" si="232"/>
        <v>#N/A</v>
      </c>
      <c r="ET49" s="146" t="e">
        <f t="shared" si="233"/>
        <v>#N/A</v>
      </c>
      <c r="EU49" s="146" t="e">
        <f t="shared" si="234"/>
        <v>#N/A</v>
      </c>
      <c r="EV49" s="146" t="e">
        <f t="shared" si="235"/>
        <v>#N/A</v>
      </c>
      <c r="EW49" s="146" t="e">
        <f t="shared" si="236"/>
        <v>#N/A</v>
      </c>
      <c r="EX49" s="146" t="e">
        <f t="shared" si="237"/>
        <v>#N/A</v>
      </c>
      <c r="EY49" s="146" t="e">
        <f t="shared" si="238"/>
        <v>#N/A</v>
      </c>
      <c r="EZ49" s="146" t="e">
        <f t="shared" si="239"/>
        <v>#N/A</v>
      </c>
      <c r="FA49" s="146" t="e">
        <f t="shared" si="240"/>
        <v>#N/A</v>
      </c>
      <c r="FB49" s="146" t="e">
        <f t="shared" si="241"/>
        <v>#N/A</v>
      </c>
      <c r="FC49" s="146" t="e">
        <f t="shared" si="242"/>
        <v>#N/A</v>
      </c>
      <c r="FD49" s="146" t="e">
        <f t="shared" si="243"/>
        <v>#N/A</v>
      </c>
      <c r="FE49" s="146" t="e">
        <f t="shared" si="244"/>
        <v>#N/A</v>
      </c>
      <c r="FF49" s="146" t="e">
        <f t="shared" si="245"/>
        <v>#N/A</v>
      </c>
      <c r="FG49" s="146" t="e">
        <f t="shared" si="246"/>
        <v>#N/A</v>
      </c>
      <c r="FH49" s="146" t="e">
        <f t="shared" si="247"/>
        <v>#N/A</v>
      </c>
      <c r="FI49" s="146" t="e">
        <f t="shared" si="248"/>
        <v>#N/A</v>
      </c>
      <c r="FJ49" s="146" t="e">
        <f t="shared" si="249"/>
        <v>#N/A</v>
      </c>
      <c r="FK49" s="146" t="e">
        <f t="shared" si="250"/>
        <v>#N/A</v>
      </c>
      <c r="FL49" s="146" t="e">
        <f t="shared" si="251"/>
        <v>#N/A</v>
      </c>
      <c r="FM49" s="146" t="e">
        <f t="shared" si="252"/>
        <v>#N/A</v>
      </c>
      <c r="FN49" s="146" t="e">
        <f t="shared" si="253"/>
        <v>#N/A</v>
      </c>
      <c r="FO49" s="146" t="e">
        <f t="shared" si="254"/>
        <v>#N/A</v>
      </c>
      <c r="FP49" s="146" t="e">
        <f t="shared" si="255"/>
        <v>#N/A</v>
      </c>
      <c r="FQ49" s="146" t="e">
        <f t="shared" si="256"/>
        <v>#N/A</v>
      </c>
      <c r="FR49" s="146" t="e">
        <f t="shared" si="257"/>
        <v>#N/A</v>
      </c>
      <c r="FS49" s="146" t="e">
        <f t="shared" si="258"/>
        <v>#N/A</v>
      </c>
      <c r="FT49" s="146" t="e">
        <f t="shared" si="259"/>
        <v>#N/A</v>
      </c>
      <c r="FU49" s="146" t="e">
        <f t="shared" si="260"/>
        <v>#N/A</v>
      </c>
      <c r="FV49" s="146" t="e">
        <f t="shared" si="261"/>
        <v>#N/A</v>
      </c>
      <c r="FW49" s="146" t="e">
        <f t="shared" si="262"/>
        <v>#N/A</v>
      </c>
      <c r="FX49" s="146" t="e">
        <f t="shared" si="263"/>
        <v>#N/A</v>
      </c>
      <c r="FY49" s="146" t="e">
        <f t="shared" si="264"/>
        <v>#N/A</v>
      </c>
      <c r="FZ49" s="146" t="e">
        <f t="shared" si="265"/>
        <v>#N/A</v>
      </c>
      <c r="GA49" s="146" t="e">
        <f t="shared" si="266"/>
        <v>#N/A</v>
      </c>
      <c r="GB49" s="146" t="e">
        <f t="shared" si="267"/>
        <v>#N/A</v>
      </c>
      <c r="GC49" s="146" t="e">
        <f t="shared" si="268"/>
        <v>#N/A</v>
      </c>
      <c r="GD49" s="146" t="e">
        <f t="shared" si="269"/>
        <v>#N/A</v>
      </c>
      <c r="GE49" s="146" t="e">
        <f t="shared" si="270"/>
        <v>#N/A</v>
      </c>
      <c r="GF49" s="146" t="e">
        <f t="shared" si="271"/>
        <v>#N/A</v>
      </c>
      <c r="GG49" s="146" t="e">
        <f t="shared" si="272"/>
        <v>#N/A</v>
      </c>
      <c r="GH49" s="146" t="e">
        <f t="shared" si="273"/>
        <v>#N/A</v>
      </c>
      <c r="GI49" s="146" t="e">
        <f t="shared" si="274"/>
        <v>#N/A</v>
      </c>
      <c r="GJ49" s="146" t="e">
        <f t="shared" si="275"/>
        <v>#N/A</v>
      </c>
      <c r="GK49" s="146" t="e">
        <f t="shared" si="276"/>
        <v>#N/A</v>
      </c>
      <c r="GL49" s="146" t="e">
        <f t="shared" si="277"/>
        <v>#N/A</v>
      </c>
      <c r="GM49" s="146" t="e">
        <f t="shared" si="278"/>
        <v>#N/A</v>
      </c>
      <c r="GN49" s="146" t="e">
        <f t="shared" si="279"/>
        <v>#N/A</v>
      </c>
      <c r="GO49" s="146" t="e">
        <f t="shared" si="280"/>
        <v>#N/A</v>
      </c>
      <c r="GP49" s="146" t="e">
        <f t="shared" si="281"/>
        <v>#N/A</v>
      </c>
      <c r="GQ49" s="146" t="e">
        <f t="shared" si="282"/>
        <v>#N/A</v>
      </c>
      <c r="GR49" s="146" t="e">
        <f t="shared" si="283"/>
        <v>#N/A</v>
      </c>
      <c r="GS49" s="146" t="e">
        <f t="shared" si="284"/>
        <v>#N/A</v>
      </c>
      <c r="GT49" s="146" t="e">
        <f t="shared" si="285"/>
        <v>#N/A</v>
      </c>
      <c r="GU49" s="146" t="e">
        <f t="shared" si="286"/>
        <v>#N/A</v>
      </c>
      <c r="GV49" s="146" t="e">
        <f t="shared" si="287"/>
        <v>#N/A</v>
      </c>
      <c r="GW49" s="146" t="e">
        <f t="shared" si="288"/>
        <v>#N/A</v>
      </c>
      <c r="GX49" s="146" t="e">
        <f t="shared" si="289"/>
        <v>#N/A</v>
      </c>
      <c r="GY49" s="146" t="e">
        <f t="shared" si="290"/>
        <v>#N/A</v>
      </c>
      <c r="GZ49" s="146" t="e">
        <f t="shared" si="291"/>
        <v>#N/A</v>
      </c>
      <c r="HA49" s="146" t="e">
        <f t="shared" si="292"/>
        <v>#N/A</v>
      </c>
      <c r="HB49" s="146" t="e">
        <f t="shared" si="293"/>
        <v>#N/A</v>
      </c>
      <c r="HC49" s="146" t="e">
        <f t="shared" si="294"/>
        <v>#N/A</v>
      </c>
      <c r="HD49" s="146" t="e">
        <f t="shared" si="295"/>
        <v>#N/A</v>
      </c>
      <c r="HE49" s="146" t="e">
        <f t="shared" si="296"/>
        <v>#N/A</v>
      </c>
      <c r="HF49" s="146" t="e">
        <f t="shared" si="297"/>
        <v>#N/A</v>
      </c>
      <c r="HG49" s="146" t="e">
        <f t="shared" si="298"/>
        <v>#N/A</v>
      </c>
      <c r="HH49" s="146" t="e">
        <f t="shared" si="299"/>
        <v>#N/A</v>
      </c>
      <c r="HI49" s="146" t="e">
        <f t="shared" si="300"/>
        <v>#N/A</v>
      </c>
      <c r="HJ49" s="146" t="e">
        <f t="shared" si="301"/>
        <v>#N/A</v>
      </c>
      <c r="HK49" s="146" t="e">
        <f t="shared" si="302"/>
        <v>#N/A</v>
      </c>
      <c r="HL49" s="146" t="e">
        <f t="shared" si="303"/>
        <v>#N/A</v>
      </c>
      <c r="HM49" s="146" t="e">
        <f t="shared" si="304"/>
        <v>#N/A</v>
      </c>
      <c r="HN49" s="146" t="e">
        <f t="shared" si="305"/>
        <v>#N/A</v>
      </c>
      <c r="HO49" s="146" t="e">
        <f t="shared" si="306"/>
        <v>#N/A</v>
      </c>
      <c r="HP49" s="146" t="e">
        <f t="shared" si="307"/>
        <v>#N/A</v>
      </c>
      <c r="HQ49" s="146" t="e">
        <f t="shared" si="308"/>
        <v>#N/A</v>
      </c>
      <c r="HR49" s="146" t="e">
        <f t="shared" si="309"/>
        <v>#N/A</v>
      </c>
      <c r="HS49" s="146" t="e">
        <f t="shared" si="310"/>
        <v>#N/A</v>
      </c>
      <c r="HT49" s="146" t="e">
        <f t="shared" si="311"/>
        <v>#N/A</v>
      </c>
    </row>
    <row r="50" spans="1:228" hidden="1" x14ac:dyDescent="0.45">
      <c r="A50" s="4">
        <v>47</v>
      </c>
      <c r="B50" s="95"/>
      <c r="C50" s="103"/>
      <c r="D50" s="108" t="str">
        <f t="shared" si="205"/>
        <v/>
      </c>
      <c r="E50" s="81"/>
      <c r="F50" s="108" t="str">
        <f t="shared" si="206"/>
        <v/>
      </c>
      <c r="G50" s="103"/>
      <c r="H50" s="96"/>
      <c r="I50" s="32" t="str">
        <f t="shared" si="0"/>
        <v/>
      </c>
      <c r="J50" s="32" t="str">
        <f t="shared" si="1"/>
        <v/>
      </c>
      <c r="K50" s="65" t="str">
        <f t="shared" si="109"/>
        <v/>
      </c>
      <c r="L50" s="21"/>
      <c r="M50" s="53"/>
      <c r="N50" s="237"/>
      <c r="O50" s="66" t="str">
        <f>IF(AND(D50&gt;0,E50&gt;0,F50&gt;0),IF(ISBLANK(N50),IF(ISBLANK(L50),"",(F50-D50)*VLOOKUP(L50,VLookups!$A$4:$B$13,2,FALSE)),N50),"")</f>
        <v/>
      </c>
      <c r="P50" s="67" t="str">
        <f t="shared" si="207"/>
        <v/>
      </c>
      <c r="Q50" s="81"/>
      <c r="R50" s="230" t="str">
        <f>IF(AND(Q50&gt;0,E50&gt;0,NOT(O50="")),ABS(VLOOKUP($Q$1,VLookups!$A$27:$B$28,2,FALSE)-_xlfn.NORM.DIST(Q50,K50,O50,TRUE)),"")</f>
        <v/>
      </c>
      <c r="S50" s="80" t="str">
        <f>IF(AND($D50&gt;0,$E50&gt;0,$F50&gt;0,NOT(ISBLANK($L50))),_xlfn.NORM.INV(ABS(VLOOKUP($Q$1,VLookups!$A$27:$B$28,2,FALSE)-S$3),$K50,$O50),"")</f>
        <v/>
      </c>
      <c r="T50" s="79" t="str">
        <f>IF(AND($D50&gt;0,$E50&gt;0,$F50&gt;0,NOT(ISBLANK($L50))),_xlfn.NORM.INV(ABS(VLOOKUP($Q$1,VLookups!$A$27:$B$28,2,FALSE)-T$3),$K50,$O50),"")</f>
        <v/>
      </c>
      <c r="U50" s="80" t="str">
        <f>IF(AND($D50&gt;0,$E50&gt;0,$F50&gt;0,NOT(ISBLANK($L50))),_xlfn.NORM.INV(ABS(VLOOKUP($Q$1,VLookups!$A$27:$B$28,2,FALSE)-U$3),$K50,$O50),"")</f>
        <v/>
      </c>
      <c r="V50" s="79" t="str">
        <f>IF(AND($D50&gt;0,$E50&gt;0,$F50&gt;0,NOT(ISBLANK($L50))),_xlfn.NORM.INV(ABS(VLOOKUP($Q$1,VLookups!$A$27:$B$28,2,FALSE)-V$3),$K50,$O50),"")</f>
        <v/>
      </c>
      <c r="W50" s="80" t="str">
        <f>IF(AND($D50&gt;0,$E50&gt;0,$F50&gt;0,NOT(ISBLANK($L50))),_xlfn.NORM.INV(ABS(VLOOKUP($Q$1,VLookups!$A$27:$B$28,2,FALSE)-W$3),$K50,$O50),"")</f>
        <v/>
      </c>
      <c r="X50" s="79" t="str">
        <f>IF(AND($D50&gt;0,$E50&gt;0,$F50&gt;0,NOT(ISBLANK($L50))),_xlfn.NORM.INV(ABS(VLOOKUP($Q$1,VLookups!$A$27:$B$28,2,FALSE)-X$3),$K50,$O50),"")</f>
        <v/>
      </c>
      <c r="Y50" s="5"/>
      <c r="Z50" s="145" t="str">
        <f t="shared" si="110"/>
        <v/>
      </c>
      <c r="AA50" s="46" t="str">
        <f t="shared" ref="AA50:AT50" si="351">IF(ISNONTEXT($Z50),AB50-$Z50,"")</f>
        <v/>
      </c>
      <c r="AB50" s="46" t="str">
        <f t="shared" si="351"/>
        <v/>
      </c>
      <c r="AC50" s="46" t="str">
        <f t="shared" si="351"/>
        <v/>
      </c>
      <c r="AD50" s="46" t="str">
        <f t="shared" si="351"/>
        <v/>
      </c>
      <c r="AE50" s="46" t="str">
        <f t="shared" si="351"/>
        <v/>
      </c>
      <c r="AF50" s="46" t="str">
        <f t="shared" si="351"/>
        <v/>
      </c>
      <c r="AG50" s="46" t="str">
        <f t="shared" si="351"/>
        <v/>
      </c>
      <c r="AH50" s="46" t="str">
        <f t="shared" si="351"/>
        <v/>
      </c>
      <c r="AI50" s="46" t="str">
        <f t="shared" si="351"/>
        <v/>
      </c>
      <c r="AJ50" s="46" t="str">
        <f t="shared" si="351"/>
        <v/>
      </c>
      <c r="AK50" s="46" t="str">
        <f t="shared" si="351"/>
        <v/>
      </c>
      <c r="AL50" s="46" t="str">
        <f t="shared" si="351"/>
        <v/>
      </c>
      <c r="AM50" s="46" t="str">
        <f t="shared" si="351"/>
        <v/>
      </c>
      <c r="AN50" s="46" t="str">
        <f t="shared" si="351"/>
        <v/>
      </c>
      <c r="AO50" s="46" t="str">
        <f t="shared" si="351"/>
        <v/>
      </c>
      <c r="AP50" s="46" t="str">
        <f t="shared" si="351"/>
        <v/>
      </c>
      <c r="AQ50" s="46" t="str">
        <f t="shared" si="351"/>
        <v/>
      </c>
      <c r="AR50" s="46" t="str">
        <f t="shared" si="351"/>
        <v/>
      </c>
      <c r="AS50" s="46" t="str">
        <f t="shared" si="351"/>
        <v/>
      </c>
      <c r="AT50" s="46" t="str">
        <f t="shared" si="351"/>
        <v/>
      </c>
      <c r="AU50" s="46" t="str">
        <f t="shared" si="112"/>
        <v/>
      </c>
      <c r="AV50" s="46" t="str">
        <f t="shared" ref="AV50:DG50" si="352">IF(ISNONTEXT($Z50),AU50+$Z50,"")</f>
        <v/>
      </c>
      <c r="AW50" s="46" t="str">
        <f t="shared" si="352"/>
        <v/>
      </c>
      <c r="AX50" s="46" t="str">
        <f t="shared" si="352"/>
        <v/>
      </c>
      <c r="AY50" s="46" t="str">
        <f t="shared" si="352"/>
        <v/>
      </c>
      <c r="AZ50" s="46" t="str">
        <f t="shared" si="352"/>
        <v/>
      </c>
      <c r="BA50" s="46" t="str">
        <f t="shared" si="352"/>
        <v/>
      </c>
      <c r="BB50" s="46" t="str">
        <f t="shared" si="352"/>
        <v/>
      </c>
      <c r="BC50" s="46" t="str">
        <f t="shared" si="352"/>
        <v/>
      </c>
      <c r="BD50" s="46" t="str">
        <f t="shared" si="352"/>
        <v/>
      </c>
      <c r="BE50" s="46" t="str">
        <f t="shared" si="352"/>
        <v/>
      </c>
      <c r="BF50" s="46" t="str">
        <f t="shared" si="352"/>
        <v/>
      </c>
      <c r="BG50" s="46" t="str">
        <f t="shared" si="352"/>
        <v/>
      </c>
      <c r="BH50" s="46" t="str">
        <f t="shared" si="352"/>
        <v/>
      </c>
      <c r="BI50" s="46" t="str">
        <f t="shared" si="352"/>
        <v/>
      </c>
      <c r="BJ50" s="46" t="str">
        <f t="shared" si="352"/>
        <v/>
      </c>
      <c r="BK50" s="46" t="str">
        <f t="shared" si="352"/>
        <v/>
      </c>
      <c r="BL50" s="46" t="str">
        <f t="shared" si="352"/>
        <v/>
      </c>
      <c r="BM50" s="46" t="str">
        <f t="shared" si="352"/>
        <v/>
      </c>
      <c r="BN50" s="46" t="str">
        <f t="shared" si="352"/>
        <v/>
      </c>
      <c r="BO50" s="46" t="str">
        <f t="shared" si="352"/>
        <v/>
      </c>
      <c r="BP50" s="46" t="str">
        <f t="shared" si="352"/>
        <v/>
      </c>
      <c r="BQ50" s="46" t="str">
        <f t="shared" si="352"/>
        <v/>
      </c>
      <c r="BR50" s="46" t="str">
        <f t="shared" si="352"/>
        <v/>
      </c>
      <c r="BS50" s="46" t="str">
        <f t="shared" si="352"/>
        <v/>
      </c>
      <c r="BT50" s="46" t="str">
        <f t="shared" si="352"/>
        <v/>
      </c>
      <c r="BU50" s="46" t="str">
        <f t="shared" si="352"/>
        <v/>
      </c>
      <c r="BV50" s="46" t="str">
        <f t="shared" si="352"/>
        <v/>
      </c>
      <c r="BW50" s="46" t="str">
        <f t="shared" si="352"/>
        <v/>
      </c>
      <c r="BX50" s="46" t="str">
        <f t="shared" si="352"/>
        <v/>
      </c>
      <c r="BY50" s="46" t="str">
        <f t="shared" si="352"/>
        <v/>
      </c>
      <c r="BZ50" s="46" t="str">
        <f t="shared" si="352"/>
        <v/>
      </c>
      <c r="CA50" s="46" t="str">
        <f t="shared" si="352"/>
        <v/>
      </c>
      <c r="CB50" s="46" t="str">
        <f t="shared" si="352"/>
        <v/>
      </c>
      <c r="CC50" s="46" t="str">
        <f t="shared" si="352"/>
        <v/>
      </c>
      <c r="CD50" s="46" t="str">
        <f t="shared" si="352"/>
        <v/>
      </c>
      <c r="CE50" s="46" t="str">
        <f t="shared" si="352"/>
        <v/>
      </c>
      <c r="CF50" s="46" t="str">
        <f t="shared" si="352"/>
        <v/>
      </c>
      <c r="CG50" s="46" t="str">
        <f t="shared" si="352"/>
        <v/>
      </c>
      <c r="CH50" s="46" t="str">
        <f t="shared" si="352"/>
        <v/>
      </c>
      <c r="CI50" s="46" t="str">
        <f t="shared" si="352"/>
        <v/>
      </c>
      <c r="CJ50" s="46" t="str">
        <f t="shared" si="352"/>
        <v/>
      </c>
      <c r="CK50" s="46" t="str">
        <f t="shared" si="352"/>
        <v/>
      </c>
      <c r="CL50" s="46" t="str">
        <f t="shared" si="352"/>
        <v/>
      </c>
      <c r="CM50" s="46" t="str">
        <f t="shared" si="352"/>
        <v/>
      </c>
      <c r="CN50" s="46" t="str">
        <f t="shared" si="352"/>
        <v/>
      </c>
      <c r="CO50" s="46" t="str">
        <f t="shared" si="352"/>
        <v/>
      </c>
      <c r="CP50" s="46" t="str">
        <f t="shared" si="352"/>
        <v/>
      </c>
      <c r="CQ50" s="46" t="str">
        <f t="shared" si="352"/>
        <v/>
      </c>
      <c r="CR50" s="46" t="str">
        <f t="shared" si="352"/>
        <v/>
      </c>
      <c r="CS50" s="46" t="str">
        <f t="shared" si="352"/>
        <v/>
      </c>
      <c r="CT50" s="46" t="str">
        <f t="shared" si="352"/>
        <v/>
      </c>
      <c r="CU50" s="46" t="str">
        <f t="shared" si="352"/>
        <v/>
      </c>
      <c r="CV50" s="46" t="str">
        <f t="shared" si="352"/>
        <v/>
      </c>
      <c r="CW50" s="46" t="str">
        <f t="shared" si="352"/>
        <v/>
      </c>
      <c r="CX50" s="46" t="str">
        <f t="shared" si="352"/>
        <v/>
      </c>
      <c r="CY50" s="46" t="str">
        <f t="shared" si="352"/>
        <v/>
      </c>
      <c r="CZ50" s="46" t="str">
        <f t="shared" si="352"/>
        <v/>
      </c>
      <c r="DA50" s="46" t="str">
        <f t="shared" si="352"/>
        <v/>
      </c>
      <c r="DB50" s="46" t="str">
        <f t="shared" si="352"/>
        <v/>
      </c>
      <c r="DC50" s="46" t="str">
        <f t="shared" si="352"/>
        <v/>
      </c>
      <c r="DD50" s="46" t="str">
        <f t="shared" si="352"/>
        <v/>
      </c>
      <c r="DE50" s="46" t="str">
        <f t="shared" si="352"/>
        <v/>
      </c>
      <c r="DF50" s="46" t="str">
        <f t="shared" si="352"/>
        <v/>
      </c>
      <c r="DG50" s="46" t="str">
        <f t="shared" si="352"/>
        <v/>
      </c>
      <c r="DH50" s="46" t="str">
        <f t="shared" ref="DH50:DW50" si="353">IF(ISNONTEXT($Z50),DG50+$Z50,"")</f>
        <v/>
      </c>
      <c r="DI50" s="46" t="str">
        <f t="shared" si="353"/>
        <v/>
      </c>
      <c r="DJ50" s="46" t="str">
        <f t="shared" si="353"/>
        <v/>
      </c>
      <c r="DK50" s="46" t="str">
        <f t="shared" si="353"/>
        <v/>
      </c>
      <c r="DL50" s="46" t="str">
        <f t="shared" si="353"/>
        <v/>
      </c>
      <c r="DM50" s="46" t="str">
        <f t="shared" si="353"/>
        <v/>
      </c>
      <c r="DN50" s="46" t="str">
        <f t="shared" si="353"/>
        <v/>
      </c>
      <c r="DO50" s="46" t="str">
        <f t="shared" si="353"/>
        <v/>
      </c>
      <c r="DP50" s="46" t="str">
        <f t="shared" si="353"/>
        <v/>
      </c>
      <c r="DQ50" s="46" t="str">
        <f t="shared" si="353"/>
        <v/>
      </c>
      <c r="DR50" s="46" t="str">
        <f t="shared" si="353"/>
        <v/>
      </c>
      <c r="DS50" s="46" t="str">
        <f t="shared" si="353"/>
        <v/>
      </c>
      <c r="DT50" s="46" t="str">
        <f t="shared" si="353"/>
        <v/>
      </c>
      <c r="DU50" s="46" t="str">
        <f t="shared" si="353"/>
        <v/>
      </c>
      <c r="DV50" s="46" t="str">
        <f t="shared" si="353"/>
        <v/>
      </c>
      <c r="DW50" s="46" t="str">
        <f t="shared" si="353"/>
        <v/>
      </c>
      <c r="DX50" s="146" t="e">
        <f t="shared" si="211"/>
        <v>#N/A</v>
      </c>
      <c r="DY50" s="146" t="e">
        <f t="shared" si="212"/>
        <v>#N/A</v>
      </c>
      <c r="DZ50" s="146" t="e">
        <f t="shared" si="213"/>
        <v>#N/A</v>
      </c>
      <c r="EA50" s="146" t="e">
        <f t="shared" si="214"/>
        <v>#N/A</v>
      </c>
      <c r="EB50" s="146" t="e">
        <f t="shared" si="215"/>
        <v>#N/A</v>
      </c>
      <c r="EC50" s="146" t="e">
        <f t="shared" si="216"/>
        <v>#N/A</v>
      </c>
      <c r="ED50" s="146" t="e">
        <f t="shared" si="217"/>
        <v>#N/A</v>
      </c>
      <c r="EE50" s="146" t="e">
        <f t="shared" si="218"/>
        <v>#N/A</v>
      </c>
      <c r="EF50" s="146" t="e">
        <f t="shared" si="219"/>
        <v>#N/A</v>
      </c>
      <c r="EG50" s="146" t="e">
        <f t="shared" si="220"/>
        <v>#N/A</v>
      </c>
      <c r="EH50" s="146" t="e">
        <f t="shared" si="221"/>
        <v>#N/A</v>
      </c>
      <c r="EI50" s="146" t="e">
        <f t="shared" si="222"/>
        <v>#N/A</v>
      </c>
      <c r="EJ50" s="146" t="e">
        <f t="shared" si="223"/>
        <v>#N/A</v>
      </c>
      <c r="EK50" s="146" t="e">
        <f t="shared" si="224"/>
        <v>#N/A</v>
      </c>
      <c r="EL50" s="146" t="e">
        <f t="shared" si="225"/>
        <v>#N/A</v>
      </c>
      <c r="EM50" s="146" t="e">
        <f t="shared" si="226"/>
        <v>#N/A</v>
      </c>
      <c r="EN50" s="146" t="e">
        <f t="shared" si="227"/>
        <v>#N/A</v>
      </c>
      <c r="EO50" s="146" t="e">
        <f t="shared" si="228"/>
        <v>#N/A</v>
      </c>
      <c r="EP50" s="146" t="e">
        <f t="shared" si="229"/>
        <v>#N/A</v>
      </c>
      <c r="EQ50" s="146" t="e">
        <f t="shared" si="230"/>
        <v>#N/A</v>
      </c>
      <c r="ER50" s="146" t="e">
        <f t="shared" si="231"/>
        <v>#N/A</v>
      </c>
      <c r="ES50" s="146" t="e">
        <f t="shared" si="232"/>
        <v>#N/A</v>
      </c>
      <c r="ET50" s="146" t="e">
        <f t="shared" si="233"/>
        <v>#N/A</v>
      </c>
      <c r="EU50" s="146" t="e">
        <f t="shared" si="234"/>
        <v>#N/A</v>
      </c>
      <c r="EV50" s="146" t="e">
        <f t="shared" si="235"/>
        <v>#N/A</v>
      </c>
      <c r="EW50" s="146" t="e">
        <f t="shared" si="236"/>
        <v>#N/A</v>
      </c>
      <c r="EX50" s="146" t="e">
        <f t="shared" si="237"/>
        <v>#N/A</v>
      </c>
      <c r="EY50" s="146" t="e">
        <f t="shared" si="238"/>
        <v>#N/A</v>
      </c>
      <c r="EZ50" s="146" t="e">
        <f t="shared" si="239"/>
        <v>#N/A</v>
      </c>
      <c r="FA50" s="146" t="e">
        <f t="shared" si="240"/>
        <v>#N/A</v>
      </c>
      <c r="FB50" s="146" t="e">
        <f t="shared" si="241"/>
        <v>#N/A</v>
      </c>
      <c r="FC50" s="146" t="e">
        <f t="shared" si="242"/>
        <v>#N/A</v>
      </c>
      <c r="FD50" s="146" t="e">
        <f t="shared" si="243"/>
        <v>#N/A</v>
      </c>
      <c r="FE50" s="146" t="e">
        <f t="shared" si="244"/>
        <v>#N/A</v>
      </c>
      <c r="FF50" s="146" t="e">
        <f t="shared" si="245"/>
        <v>#N/A</v>
      </c>
      <c r="FG50" s="146" t="e">
        <f t="shared" si="246"/>
        <v>#N/A</v>
      </c>
      <c r="FH50" s="146" t="e">
        <f t="shared" si="247"/>
        <v>#N/A</v>
      </c>
      <c r="FI50" s="146" t="e">
        <f t="shared" si="248"/>
        <v>#N/A</v>
      </c>
      <c r="FJ50" s="146" t="e">
        <f t="shared" si="249"/>
        <v>#N/A</v>
      </c>
      <c r="FK50" s="146" t="e">
        <f t="shared" si="250"/>
        <v>#N/A</v>
      </c>
      <c r="FL50" s="146" t="e">
        <f t="shared" si="251"/>
        <v>#N/A</v>
      </c>
      <c r="FM50" s="146" t="e">
        <f t="shared" si="252"/>
        <v>#N/A</v>
      </c>
      <c r="FN50" s="146" t="e">
        <f t="shared" si="253"/>
        <v>#N/A</v>
      </c>
      <c r="FO50" s="146" t="e">
        <f t="shared" si="254"/>
        <v>#N/A</v>
      </c>
      <c r="FP50" s="146" t="e">
        <f t="shared" si="255"/>
        <v>#N/A</v>
      </c>
      <c r="FQ50" s="146" t="e">
        <f t="shared" si="256"/>
        <v>#N/A</v>
      </c>
      <c r="FR50" s="146" t="e">
        <f t="shared" si="257"/>
        <v>#N/A</v>
      </c>
      <c r="FS50" s="146" t="e">
        <f t="shared" si="258"/>
        <v>#N/A</v>
      </c>
      <c r="FT50" s="146" t="e">
        <f t="shared" si="259"/>
        <v>#N/A</v>
      </c>
      <c r="FU50" s="146" t="e">
        <f t="shared" si="260"/>
        <v>#N/A</v>
      </c>
      <c r="FV50" s="146" t="e">
        <f t="shared" si="261"/>
        <v>#N/A</v>
      </c>
      <c r="FW50" s="146" t="e">
        <f t="shared" si="262"/>
        <v>#N/A</v>
      </c>
      <c r="FX50" s="146" t="e">
        <f t="shared" si="263"/>
        <v>#N/A</v>
      </c>
      <c r="FY50" s="146" t="e">
        <f t="shared" si="264"/>
        <v>#N/A</v>
      </c>
      <c r="FZ50" s="146" t="e">
        <f t="shared" si="265"/>
        <v>#N/A</v>
      </c>
      <c r="GA50" s="146" t="e">
        <f t="shared" si="266"/>
        <v>#N/A</v>
      </c>
      <c r="GB50" s="146" t="e">
        <f t="shared" si="267"/>
        <v>#N/A</v>
      </c>
      <c r="GC50" s="146" t="e">
        <f t="shared" si="268"/>
        <v>#N/A</v>
      </c>
      <c r="GD50" s="146" t="e">
        <f t="shared" si="269"/>
        <v>#N/A</v>
      </c>
      <c r="GE50" s="146" t="e">
        <f t="shared" si="270"/>
        <v>#N/A</v>
      </c>
      <c r="GF50" s="146" t="e">
        <f t="shared" si="271"/>
        <v>#N/A</v>
      </c>
      <c r="GG50" s="146" t="e">
        <f t="shared" si="272"/>
        <v>#N/A</v>
      </c>
      <c r="GH50" s="146" t="e">
        <f t="shared" si="273"/>
        <v>#N/A</v>
      </c>
      <c r="GI50" s="146" t="e">
        <f t="shared" si="274"/>
        <v>#N/A</v>
      </c>
      <c r="GJ50" s="146" t="e">
        <f t="shared" si="275"/>
        <v>#N/A</v>
      </c>
      <c r="GK50" s="146" t="e">
        <f t="shared" si="276"/>
        <v>#N/A</v>
      </c>
      <c r="GL50" s="146" t="e">
        <f t="shared" si="277"/>
        <v>#N/A</v>
      </c>
      <c r="GM50" s="146" t="e">
        <f t="shared" si="278"/>
        <v>#N/A</v>
      </c>
      <c r="GN50" s="146" t="e">
        <f t="shared" si="279"/>
        <v>#N/A</v>
      </c>
      <c r="GO50" s="146" t="e">
        <f t="shared" si="280"/>
        <v>#N/A</v>
      </c>
      <c r="GP50" s="146" t="e">
        <f t="shared" si="281"/>
        <v>#N/A</v>
      </c>
      <c r="GQ50" s="146" t="e">
        <f t="shared" si="282"/>
        <v>#N/A</v>
      </c>
      <c r="GR50" s="146" t="e">
        <f t="shared" si="283"/>
        <v>#N/A</v>
      </c>
      <c r="GS50" s="146" t="e">
        <f t="shared" si="284"/>
        <v>#N/A</v>
      </c>
      <c r="GT50" s="146" t="e">
        <f t="shared" si="285"/>
        <v>#N/A</v>
      </c>
      <c r="GU50" s="146" t="e">
        <f t="shared" si="286"/>
        <v>#N/A</v>
      </c>
      <c r="GV50" s="146" t="e">
        <f t="shared" si="287"/>
        <v>#N/A</v>
      </c>
      <c r="GW50" s="146" t="e">
        <f t="shared" si="288"/>
        <v>#N/A</v>
      </c>
      <c r="GX50" s="146" t="e">
        <f t="shared" si="289"/>
        <v>#N/A</v>
      </c>
      <c r="GY50" s="146" t="e">
        <f t="shared" si="290"/>
        <v>#N/A</v>
      </c>
      <c r="GZ50" s="146" t="e">
        <f t="shared" si="291"/>
        <v>#N/A</v>
      </c>
      <c r="HA50" s="146" t="e">
        <f t="shared" si="292"/>
        <v>#N/A</v>
      </c>
      <c r="HB50" s="146" t="e">
        <f t="shared" si="293"/>
        <v>#N/A</v>
      </c>
      <c r="HC50" s="146" t="e">
        <f t="shared" si="294"/>
        <v>#N/A</v>
      </c>
      <c r="HD50" s="146" t="e">
        <f t="shared" si="295"/>
        <v>#N/A</v>
      </c>
      <c r="HE50" s="146" t="e">
        <f t="shared" si="296"/>
        <v>#N/A</v>
      </c>
      <c r="HF50" s="146" t="e">
        <f t="shared" si="297"/>
        <v>#N/A</v>
      </c>
      <c r="HG50" s="146" t="e">
        <f t="shared" si="298"/>
        <v>#N/A</v>
      </c>
      <c r="HH50" s="146" t="e">
        <f t="shared" si="299"/>
        <v>#N/A</v>
      </c>
      <c r="HI50" s="146" t="e">
        <f t="shared" si="300"/>
        <v>#N/A</v>
      </c>
      <c r="HJ50" s="146" t="e">
        <f t="shared" si="301"/>
        <v>#N/A</v>
      </c>
      <c r="HK50" s="146" t="e">
        <f t="shared" si="302"/>
        <v>#N/A</v>
      </c>
      <c r="HL50" s="146" t="e">
        <f t="shared" si="303"/>
        <v>#N/A</v>
      </c>
      <c r="HM50" s="146" t="e">
        <f t="shared" si="304"/>
        <v>#N/A</v>
      </c>
      <c r="HN50" s="146" t="e">
        <f t="shared" si="305"/>
        <v>#N/A</v>
      </c>
      <c r="HO50" s="146" t="e">
        <f t="shared" si="306"/>
        <v>#N/A</v>
      </c>
      <c r="HP50" s="146" t="e">
        <f t="shared" si="307"/>
        <v>#N/A</v>
      </c>
      <c r="HQ50" s="146" t="e">
        <f t="shared" si="308"/>
        <v>#N/A</v>
      </c>
      <c r="HR50" s="146" t="e">
        <f t="shared" si="309"/>
        <v>#N/A</v>
      </c>
      <c r="HS50" s="146" t="e">
        <f t="shared" si="310"/>
        <v>#N/A</v>
      </c>
      <c r="HT50" s="146" t="e">
        <f t="shared" si="311"/>
        <v>#N/A</v>
      </c>
    </row>
    <row r="51" spans="1:228" hidden="1" x14ac:dyDescent="0.45">
      <c r="A51" s="4">
        <v>48</v>
      </c>
      <c r="B51" s="95"/>
      <c r="C51" s="103"/>
      <c r="D51" s="108" t="str">
        <f t="shared" si="205"/>
        <v/>
      </c>
      <c r="E51" s="81"/>
      <c r="F51" s="108" t="str">
        <f t="shared" si="206"/>
        <v/>
      </c>
      <c r="G51" s="103"/>
      <c r="H51" s="96"/>
      <c r="I51" s="32" t="str">
        <f t="shared" si="0"/>
        <v/>
      </c>
      <c r="J51" s="32" t="str">
        <f t="shared" si="1"/>
        <v/>
      </c>
      <c r="K51" s="65" t="str">
        <f t="shared" si="109"/>
        <v/>
      </c>
      <c r="L51" s="21"/>
      <c r="M51" s="53"/>
      <c r="N51" s="237"/>
      <c r="O51" s="66" t="str">
        <f>IF(AND(D51&gt;0,E51&gt;0,F51&gt;0),IF(ISBLANK(N51),IF(ISBLANK(L51),"",(F51-D51)*VLOOKUP(L51,VLookups!$A$4:$B$13,2,FALSE)),N51),"")</f>
        <v/>
      </c>
      <c r="P51" s="67" t="str">
        <f t="shared" si="207"/>
        <v/>
      </c>
      <c r="Q51" s="81"/>
      <c r="R51" s="230" t="str">
        <f>IF(AND(Q51&gt;0,E51&gt;0,NOT(O51="")),ABS(VLOOKUP($Q$1,VLookups!$A$27:$B$28,2,FALSE)-_xlfn.NORM.DIST(Q51,K51,O51,TRUE)),"")</f>
        <v/>
      </c>
      <c r="S51" s="80" t="str">
        <f>IF(AND($D51&gt;0,$E51&gt;0,$F51&gt;0,NOT(ISBLANK($L51))),_xlfn.NORM.INV(ABS(VLOOKUP($Q$1,VLookups!$A$27:$B$28,2,FALSE)-S$3),$K51,$O51),"")</f>
        <v/>
      </c>
      <c r="T51" s="79" t="str">
        <f>IF(AND($D51&gt;0,$E51&gt;0,$F51&gt;0,NOT(ISBLANK($L51))),_xlfn.NORM.INV(ABS(VLOOKUP($Q$1,VLookups!$A$27:$B$28,2,FALSE)-T$3),$K51,$O51),"")</f>
        <v/>
      </c>
      <c r="U51" s="80" t="str">
        <f>IF(AND($D51&gt;0,$E51&gt;0,$F51&gt;0,NOT(ISBLANK($L51))),_xlfn.NORM.INV(ABS(VLOOKUP($Q$1,VLookups!$A$27:$B$28,2,FALSE)-U$3),$K51,$O51),"")</f>
        <v/>
      </c>
      <c r="V51" s="79" t="str">
        <f>IF(AND($D51&gt;0,$E51&gt;0,$F51&gt;0,NOT(ISBLANK($L51))),_xlfn.NORM.INV(ABS(VLOOKUP($Q$1,VLookups!$A$27:$B$28,2,FALSE)-V$3),$K51,$O51),"")</f>
        <v/>
      </c>
      <c r="W51" s="80" t="str">
        <f>IF(AND($D51&gt;0,$E51&gt;0,$F51&gt;0,NOT(ISBLANK($L51))),_xlfn.NORM.INV(ABS(VLOOKUP($Q$1,VLookups!$A$27:$B$28,2,FALSE)-W$3),$K51,$O51),"")</f>
        <v/>
      </c>
      <c r="X51" s="79" t="str">
        <f>IF(AND($D51&gt;0,$E51&gt;0,$F51&gt;0,NOT(ISBLANK($L51))),_xlfn.NORM.INV(ABS(VLOOKUP($Q$1,VLookups!$A$27:$B$28,2,FALSE)-X$3),$K51,$O51),"")</f>
        <v/>
      </c>
      <c r="Y51" s="5"/>
      <c r="Z51" s="145" t="str">
        <f t="shared" si="110"/>
        <v/>
      </c>
      <c r="AA51" s="46" t="str">
        <f t="shared" ref="AA51:AT51" si="354">IF(ISNONTEXT($Z51),AB51-$Z51,"")</f>
        <v/>
      </c>
      <c r="AB51" s="46" t="str">
        <f t="shared" si="354"/>
        <v/>
      </c>
      <c r="AC51" s="46" t="str">
        <f t="shared" si="354"/>
        <v/>
      </c>
      <c r="AD51" s="46" t="str">
        <f t="shared" si="354"/>
        <v/>
      </c>
      <c r="AE51" s="46" t="str">
        <f t="shared" si="354"/>
        <v/>
      </c>
      <c r="AF51" s="46" t="str">
        <f t="shared" si="354"/>
        <v/>
      </c>
      <c r="AG51" s="46" t="str">
        <f t="shared" si="354"/>
        <v/>
      </c>
      <c r="AH51" s="46" t="str">
        <f t="shared" si="354"/>
        <v/>
      </c>
      <c r="AI51" s="46" t="str">
        <f t="shared" si="354"/>
        <v/>
      </c>
      <c r="AJ51" s="46" t="str">
        <f t="shared" si="354"/>
        <v/>
      </c>
      <c r="AK51" s="46" t="str">
        <f t="shared" si="354"/>
        <v/>
      </c>
      <c r="AL51" s="46" t="str">
        <f t="shared" si="354"/>
        <v/>
      </c>
      <c r="AM51" s="46" t="str">
        <f t="shared" si="354"/>
        <v/>
      </c>
      <c r="AN51" s="46" t="str">
        <f t="shared" si="354"/>
        <v/>
      </c>
      <c r="AO51" s="46" t="str">
        <f t="shared" si="354"/>
        <v/>
      </c>
      <c r="AP51" s="46" t="str">
        <f t="shared" si="354"/>
        <v/>
      </c>
      <c r="AQ51" s="46" t="str">
        <f t="shared" si="354"/>
        <v/>
      </c>
      <c r="AR51" s="46" t="str">
        <f t="shared" si="354"/>
        <v/>
      </c>
      <c r="AS51" s="46" t="str">
        <f t="shared" si="354"/>
        <v/>
      </c>
      <c r="AT51" s="46" t="str">
        <f t="shared" si="354"/>
        <v/>
      </c>
      <c r="AU51" s="46" t="str">
        <f t="shared" si="112"/>
        <v/>
      </c>
      <c r="AV51" s="46" t="str">
        <f t="shared" ref="AV51:DG51" si="355">IF(ISNONTEXT($Z51),AU51+$Z51,"")</f>
        <v/>
      </c>
      <c r="AW51" s="46" t="str">
        <f t="shared" si="355"/>
        <v/>
      </c>
      <c r="AX51" s="46" t="str">
        <f t="shared" si="355"/>
        <v/>
      </c>
      <c r="AY51" s="46" t="str">
        <f t="shared" si="355"/>
        <v/>
      </c>
      <c r="AZ51" s="46" t="str">
        <f t="shared" si="355"/>
        <v/>
      </c>
      <c r="BA51" s="46" t="str">
        <f t="shared" si="355"/>
        <v/>
      </c>
      <c r="BB51" s="46" t="str">
        <f t="shared" si="355"/>
        <v/>
      </c>
      <c r="BC51" s="46" t="str">
        <f t="shared" si="355"/>
        <v/>
      </c>
      <c r="BD51" s="46" t="str">
        <f t="shared" si="355"/>
        <v/>
      </c>
      <c r="BE51" s="46" t="str">
        <f t="shared" si="355"/>
        <v/>
      </c>
      <c r="BF51" s="46" t="str">
        <f t="shared" si="355"/>
        <v/>
      </c>
      <c r="BG51" s="46" t="str">
        <f t="shared" si="355"/>
        <v/>
      </c>
      <c r="BH51" s="46" t="str">
        <f t="shared" si="355"/>
        <v/>
      </c>
      <c r="BI51" s="46" t="str">
        <f t="shared" si="355"/>
        <v/>
      </c>
      <c r="BJ51" s="46" t="str">
        <f t="shared" si="355"/>
        <v/>
      </c>
      <c r="BK51" s="46" t="str">
        <f t="shared" si="355"/>
        <v/>
      </c>
      <c r="BL51" s="46" t="str">
        <f t="shared" si="355"/>
        <v/>
      </c>
      <c r="BM51" s="46" t="str">
        <f t="shared" si="355"/>
        <v/>
      </c>
      <c r="BN51" s="46" t="str">
        <f t="shared" si="355"/>
        <v/>
      </c>
      <c r="BO51" s="46" t="str">
        <f t="shared" si="355"/>
        <v/>
      </c>
      <c r="BP51" s="46" t="str">
        <f t="shared" si="355"/>
        <v/>
      </c>
      <c r="BQ51" s="46" t="str">
        <f t="shared" si="355"/>
        <v/>
      </c>
      <c r="BR51" s="46" t="str">
        <f t="shared" si="355"/>
        <v/>
      </c>
      <c r="BS51" s="46" t="str">
        <f t="shared" si="355"/>
        <v/>
      </c>
      <c r="BT51" s="46" t="str">
        <f t="shared" si="355"/>
        <v/>
      </c>
      <c r="BU51" s="46" t="str">
        <f t="shared" si="355"/>
        <v/>
      </c>
      <c r="BV51" s="46" t="str">
        <f t="shared" si="355"/>
        <v/>
      </c>
      <c r="BW51" s="46" t="str">
        <f t="shared" si="355"/>
        <v/>
      </c>
      <c r="BX51" s="46" t="str">
        <f t="shared" si="355"/>
        <v/>
      </c>
      <c r="BY51" s="46" t="str">
        <f t="shared" si="355"/>
        <v/>
      </c>
      <c r="BZ51" s="46" t="str">
        <f t="shared" si="355"/>
        <v/>
      </c>
      <c r="CA51" s="46" t="str">
        <f t="shared" si="355"/>
        <v/>
      </c>
      <c r="CB51" s="46" t="str">
        <f t="shared" si="355"/>
        <v/>
      </c>
      <c r="CC51" s="46" t="str">
        <f t="shared" si="355"/>
        <v/>
      </c>
      <c r="CD51" s="46" t="str">
        <f t="shared" si="355"/>
        <v/>
      </c>
      <c r="CE51" s="46" t="str">
        <f t="shared" si="355"/>
        <v/>
      </c>
      <c r="CF51" s="46" t="str">
        <f t="shared" si="355"/>
        <v/>
      </c>
      <c r="CG51" s="46" t="str">
        <f t="shared" si="355"/>
        <v/>
      </c>
      <c r="CH51" s="46" t="str">
        <f t="shared" si="355"/>
        <v/>
      </c>
      <c r="CI51" s="46" t="str">
        <f t="shared" si="355"/>
        <v/>
      </c>
      <c r="CJ51" s="46" t="str">
        <f t="shared" si="355"/>
        <v/>
      </c>
      <c r="CK51" s="46" t="str">
        <f t="shared" si="355"/>
        <v/>
      </c>
      <c r="CL51" s="46" t="str">
        <f t="shared" si="355"/>
        <v/>
      </c>
      <c r="CM51" s="46" t="str">
        <f t="shared" si="355"/>
        <v/>
      </c>
      <c r="CN51" s="46" t="str">
        <f t="shared" si="355"/>
        <v/>
      </c>
      <c r="CO51" s="46" t="str">
        <f t="shared" si="355"/>
        <v/>
      </c>
      <c r="CP51" s="46" t="str">
        <f t="shared" si="355"/>
        <v/>
      </c>
      <c r="CQ51" s="46" t="str">
        <f t="shared" si="355"/>
        <v/>
      </c>
      <c r="CR51" s="46" t="str">
        <f t="shared" si="355"/>
        <v/>
      </c>
      <c r="CS51" s="46" t="str">
        <f t="shared" si="355"/>
        <v/>
      </c>
      <c r="CT51" s="46" t="str">
        <f t="shared" si="355"/>
        <v/>
      </c>
      <c r="CU51" s="46" t="str">
        <f t="shared" si="355"/>
        <v/>
      </c>
      <c r="CV51" s="46" t="str">
        <f t="shared" si="355"/>
        <v/>
      </c>
      <c r="CW51" s="46" t="str">
        <f t="shared" si="355"/>
        <v/>
      </c>
      <c r="CX51" s="46" t="str">
        <f t="shared" si="355"/>
        <v/>
      </c>
      <c r="CY51" s="46" t="str">
        <f t="shared" si="355"/>
        <v/>
      </c>
      <c r="CZ51" s="46" t="str">
        <f t="shared" si="355"/>
        <v/>
      </c>
      <c r="DA51" s="46" t="str">
        <f t="shared" si="355"/>
        <v/>
      </c>
      <c r="DB51" s="46" t="str">
        <f t="shared" si="355"/>
        <v/>
      </c>
      <c r="DC51" s="46" t="str">
        <f t="shared" si="355"/>
        <v/>
      </c>
      <c r="DD51" s="46" t="str">
        <f t="shared" si="355"/>
        <v/>
      </c>
      <c r="DE51" s="46" t="str">
        <f t="shared" si="355"/>
        <v/>
      </c>
      <c r="DF51" s="46" t="str">
        <f t="shared" si="355"/>
        <v/>
      </c>
      <c r="DG51" s="46" t="str">
        <f t="shared" si="355"/>
        <v/>
      </c>
      <c r="DH51" s="46" t="str">
        <f t="shared" ref="DH51:DW51" si="356">IF(ISNONTEXT($Z51),DG51+$Z51,"")</f>
        <v/>
      </c>
      <c r="DI51" s="46" t="str">
        <f t="shared" si="356"/>
        <v/>
      </c>
      <c r="DJ51" s="46" t="str">
        <f t="shared" si="356"/>
        <v/>
      </c>
      <c r="DK51" s="46" t="str">
        <f t="shared" si="356"/>
        <v/>
      </c>
      <c r="DL51" s="46" t="str">
        <f t="shared" si="356"/>
        <v/>
      </c>
      <c r="DM51" s="46" t="str">
        <f t="shared" si="356"/>
        <v/>
      </c>
      <c r="DN51" s="46" t="str">
        <f t="shared" si="356"/>
        <v/>
      </c>
      <c r="DO51" s="46" t="str">
        <f t="shared" si="356"/>
        <v/>
      </c>
      <c r="DP51" s="46" t="str">
        <f t="shared" si="356"/>
        <v/>
      </c>
      <c r="DQ51" s="46" t="str">
        <f t="shared" si="356"/>
        <v/>
      </c>
      <c r="DR51" s="46" t="str">
        <f t="shared" si="356"/>
        <v/>
      </c>
      <c r="DS51" s="46" t="str">
        <f t="shared" si="356"/>
        <v/>
      </c>
      <c r="DT51" s="46" t="str">
        <f t="shared" si="356"/>
        <v/>
      </c>
      <c r="DU51" s="46" t="str">
        <f t="shared" si="356"/>
        <v/>
      </c>
      <c r="DV51" s="46" t="str">
        <f t="shared" si="356"/>
        <v/>
      </c>
      <c r="DW51" s="46" t="str">
        <f t="shared" si="356"/>
        <v/>
      </c>
      <c r="DX51" s="146" t="e">
        <f t="shared" si="211"/>
        <v>#N/A</v>
      </c>
      <c r="DY51" s="146" t="e">
        <f t="shared" si="212"/>
        <v>#N/A</v>
      </c>
      <c r="DZ51" s="146" t="e">
        <f t="shared" si="213"/>
        <v>#N/A</v>
      </c>
      <c r="EA51" s="146" t="e">
        <f t="shared" si="214"/>
        <v>#N/A</v>
      </c>
      <c r="EB51" s="146" t="e">
        <f t="shared" si="215"/>
        <v>#N/A</v>
      </c>
      <c r="EC51" s="146" t="e">
        <f t="shared" si="216"/>
        <v>#N/A</v>
      </c>
      <c r="ED51" s="146" t="e">
        <f t="shared" si="217"/>
        <v>#N/A</v>
      </c>
      <c r="EE51" s="146" t="e">
        <f t="shared" si="218"/>
        <v>#N/A</v>
      </c>
      <c r="EF51" s="146" t="e">
        <f t="shared" si="219"/>
        <v>#N/A</v>
      </c>
      <c r="EG51" s="146" t="e">
        <f t="shared" si="220"/>
        <v>#N/A</v>
      </c>
      <c r="EH51" s="146" t="e">
        <f t="shared" si="221"/>
        <v>#N/A</v>
      </c>
      <c r="EI51" s="146" t="e">
        <f t="shared" si="222"/>
        <v>#N/A</v>
      </c>
      <c r="EJ51" s="146" t="e">
        <f t="shared" si="223"/>
        <v>#N/A</v>
      </c>
      <c r="EK51" s="146" t="e">
        <f t="shared" si="224"/>
        <v>#N/A</v>
      </c>
      <c r="EL51" s="146" t="e">
        <f t="shared" si="225"/>
        <v>#N/A</v>
      </c>
      <c r="EM51" s="146" t="e">
        <f t="shared" si="226"/>
        <v>#N/A</v>
      </c>
      <c r="EN51" s="146" t="e">
        <f t="shared" si="227"/>
        <v>#N/A</v>
      </c>
      <c r="EO51" s="146" t="e">
        <f t="shared" si="228"/>
        <v>#N/A</v>
      </c>
      <c r="EP51" s="146" t="e">
        <f t="shared" si="229"/>
        <v>#N/A</v>
      </c>
      <c r="EQ51" s="146" t="e">
        <f t="shared" si="230"/>
        <v>#N/A</v>
      </c>
      <c r="ER51" s="146" t="e">
        <f t="shared" si="231"/>
        <v>#N/A</v>
      </c>
      <c r="ES51" s="146" t="e">
        <f t="shared" si="232"/>
        <v>#N/A</v>
      </c>
      <c r="ET51" s="146" t="e">
        <f t="shared" si="233"/>
        <v>#N/A</v>
      </c>
      <c r="EU51" s="146" t="e">
        <f t="shared" si="234"/>
        <v>#N/A</v>
      </c>
      <c r="EV51" s="146" t="e">
        <f t="shared" si="235"/>
        <v>#N/A</v>
      </c>
      <c r="EW51" s="146" t="e">
        <f t="shared" si="236"/>
        <v>#N/A</v>
      </c>
      <c r="EX51" s="146" t="e">
        <f t="shared" si="237"/>
        <v>#N/A</v>
      </c>
      <c r="EY51" s="146" t="e">
        <f t="shared" si="238"/>
        <v>#N/A</v>
      </c>
      <c r="EZ51" s="146" t="e">
        <f t="shared" si="239"/>
        <v>#N/A</v>
      </c>
      <c r="FA51" s="146" t="e">
        <f t="shared" si="240"/>
        <v>#N/A</v>
      </c>
      <c r="FB51" s="146" t="e">
        <f t="shared" si="241"/>
        <v>#N/A</v>
      </c>
      <c r="FC51" s="146" t="e">
        <f t="shared" si="242"/>
        <v>#N/A</v>
      </c>
      <c r="FD51" s="146" t="e">
        <f t="shared" si="243"/>
        <v>#N/A</v>
      </c>
      <c r="FE51" s="146" t="e">
        <f t="shared" si="244"/>
        <v>#N/A</v>
      </c>
      <c r="FF51" s="146" t="e">
        <f t="shared" si="245"/>
        <v>#N/A</v>
      </c>
      <c r="FG51" s="146" t="e">
        <f t="shared" si="246"/>
        <v>#N/A</v>
      </c>
      <c r="FH51" s="146" t="e">
        <f t="shared" si="247"/>
        <v>#N/A</v>
      </c>
      <c r="FI51" s="146" t="e">
        <f t="shared" si="248"/>
        <v>#N/A</v>
      </c>
      <c r="FJ51" s="146" t="e">
        <f t="shared" si="249"/>
        <v>#N/A</v>
      </c>
      <c r="FK51" s="146" t="e">
        <f t="shared" si="250"/>
        <v>#N/A</v>
      </c>
      <c r="FL51" s="146" t="e">
        <f t="shared" si="251"/>
        <v>#N/A</v>
      </c>
      <c r="FM51" s="146" t="e">
        <f t="shared" si="252"/>
        <v>#N/A</v>
      </c>
      <c r="FN51" s="146" t="e">
        <f t="shared" si="253"/>
        <v>#N/A</v>
      </c>
      <c r="FO51" s="146" t="e">
        <f t="shared" si="254"/>
        <v>#N/A</v>
      </c>
      <c r="FP51" s="146" t="e">
        <f t="shared" si="255"/>
        <v>#N/A</v>
      </c>
      <c r="FQ51" s="146" t="e">
        <f t="shared" si="256"/>
        <v>#N/A</v>
      </c>
      <c r="FR51" s="146" t="e">
        <f t="shared" si="257"/>
        <v>#N/A</v>
      </c>
      <c r="FS51" s="146" t="e">
        <f t="shared" si="258"/>
        <v>#N/A</v>
      </c>
      <c r="FT51" s="146" t="e">
        <f t="shared" si="259"/>
        <v>#N/A</v>
      </c>
      <c r="FU51" s="146" t="e">
        <f t="shared" si="260"/>
        <v>#N/A</v>
      </c>
      <c r="FV51" s="146" t="e">
        <f t="shared" si="261"/>
        <v>#N/A</v>
      </c>
      <c r="FW51" s="146" t="e">
        <f t="shared" si="262"/>
        <v>#N/A</v>
      </c>
      <c r="FX51" s="146" t="e">
        <f t="shared" si="263"/>
        <v>#N/A</v>
      </c>
      <c r="FY51" s="146" t="e">
        <f t="shared" si="264"/>
        <v>#N/A</v>
      </c>
      <c r="FZ51" s="146" t="e">
        <f t="shared" si="265"/>
        <v>#N/A</v>
      </c>
      <c r="GA51" s="146" t="e">
        <f t="shared" si="266"/>
        <v>#N/A</v>
      </c>
      <c r="GB51" s="146" t="e">
        <f t="shared" si="267"/>
        <v>#N/A</v>
      </c>
      <c r="GC51" s="146" t="e">
        <f t="shared" si="268"/>
        <v>#N/A</v>
      </c>
      <c r="GD51" s="146" t="e">
        <f t="shared" si="269"/>
        <v>#N/A</v>
      </c>
      <c r="GE51" s="146" t="e">
        <f t="shared" si="270"/>
        <v>#N/A</v>
      </c>
      <c r="GF51" s="146" t="e">
        <f t="shared" si="271"/>
        <v>#N/A</v>
      </c>
      <c r="GG51" s="146" t="e">
        <f t="shared" si="272"/>
        <v>#N/A</v>
      </c>
      <c r="GH51" s="146" t="e">
        <f t="shared" si="273"/>
        <v>#N/A</v>
      </c>
      <c r="GI51" s="146" t="e">
        <f t="shared" si="274"/>
        <v>#N/A</v>
      </c>
      <c r="GJ51" s="146" t="e">
        <f t="shared" si="275"/>
        <v>#N/A</v>
      </c>
      <c r="GK51" s="146" t="e">
        <f t="shared" si="276"/>
        <v>#N/A</v>
      </c>
      <c r="GL51" s="146" t="e">
        <f t="shared" si="277"/>
        <v>#N/A</v>
      </c>
      <c r="GM51" s="146" t="e">
        <f t="shared" si="278"/>
        <v>#N/A</v>
      </c>
      <c r="GN51" s="146" t="e">
        <f t="shared" si="279"/>
        <v>#N/A</v>
      </c>
      <c r="GO51" s="146" t="e">
        <f t="shared" si="280"/>
        <v>#N/A</v>
      </c>
      <c r="GP51" s="146" t="e">
        <f t="shared" si="281"/>
        <v>#N/A</v>
      </c>
      <c r="GQ51" s="146" t="e">
        <f t="shared" si="282"/>
        <v>#N/A</v>
      </c>
      <c r="GR51" s="146" t="e">
        <f t="shared" si="283"/>
        <v>#N/A</v>
      </c>
      <c r="GS51" s="146" t="e">
        <f t="shared" si="284"/>
        <v>#N/A</v>
      </c>
      <c r="GT51" s="146" t="e">
        <f t="shared" si="285"/>
        <v>#N/A</v>
      </c>
      <c r="GU51" s="146" t="e">
        <f t="shared" si="286"/>
        <v>#N/A</v>
      </c>
      <c r="GV51" s="146" t="e">
        <f t="shared" si="287"/>
        <v>#N/A</v>
      </c>
      <c r="GW51" s="146" t="e">
        <f t="shared" si="288"/>
        <v>#N/A</v>
      </c>
      <c r="GX51" s="146" t="e">
        <f t="shared" si="289"/>
        <v>#N/A</v>
      </c>
      <c r="GY51" s="146" t="e">
        <f t="shared" si="290"/>
        <v>#N/A</v>
      </c>
      <c r="GZ51" s="146" t="e">
        <f t="shared" si="291"/>
        <v>#N/A</v>
      </c>
      <c r="HA51" s="146" t="e">
        <f t="shared" si="292"/>
        <v>#N/A</v>
      </c>
      <c r="HB51" s="146" t="e">
        <f t="shared" si="293"/>
        <v>#N/A</v>
      </c>
      <c r="HC51" s="146" t="e">
        <f t="shared" si="294"/>
        <v>#N/A</v>
      </c>
      <c r="HD51" s="146" t="e">
        <f t="shared" si="295"/>
        <v>#N/A</v>
      </c>
      <c r="HE51" s="146" t="e">
        <f t="shared" si="296"/>
        <v>#N/A</v>
      </c>
      <c r="HF51" s="146" t="e">
        <f t="shared" si="297"/>
        <v>#N/A</v>
      </c>
      <c r="HG51" s="146" t="e">
        <f t="shared" si="298"/>
        <v>#N/A</v>
      </c>
      <c r="HH51" s="146" t="e">
        <f t="shared" si="299"/>
        <v>#N/A</v>
      </c>
      <c r="HI51" s="146" t="e">
        <f t="shared" si="300"/>
        <v>#N/A</v>
      </c>
      <c r="HJ51" s="146" t="e">
        <f t="shared" si="301"/>
        <v>#N/A</v>
      </c>
      <c r="HK51" s="146" t="e">
        <f t="shared" si="302"/>
        <v>#N/A</v>
      </c>
      <c r="HL51" s="146" t="e">
        <f t="shared" si="303"/>
        <v>#N/A</v>
      </c>
      <c r="HM51" s="146" t="e">
        <f t="shared" si="304"/>
        <v>#N/A</v>
      </c>
      <c r="HN51" s="146" t="e">
        <f t="shared" si="305"/>
        <v>#N/A</v>
      </c>
      <c r="HO51" s="146" t="e">
        <f t="shared" si="306"/>
        <v>#N/A</v>
      </c>
      <c r="HP51" s="146" t="e">
        <f t="shared" si="307"/>
        <v>#N/A</v>
      </c>
      <c r="HQ51" s="146" t="e">
        <f t="shared" si="308"/>
        <v>#N/A</v>
      </c>
      <c r="HR51" s="146" t="e">
        <f t="shared" si="309"/>
        <v>#N/A</v>
      </c>
      <c r="HS51" s="146" t="e">
        <f t="shared" si="310"/>
        <v>#N/A</v>
      </c>
      <c r="HT51" s="146" t="e">
        <f t="shared" si="311"/>
        <v>#N/A</v>
      </c>
    </row>
    <row r="52" spans="1:228" hidden="1" x14ac:dyDescent="0.45">
      <c r="A52" s="4">
        <v>49</v>
      </c>
      <c r="B52" s="95"/>
      <c r="C52" s="103"/>
      <c r="D52" s="108" t="str">
        <f t="shared" si="205"/>
        <v/>
      </c>
      <c r="E52" s="81"/>
      <c r="F52" s="108" t="str">
        <f t="shared" si="206"/>
        <v/>
      </c>
      <c r="G52" s="103"/>
      <c r="H52" s="96"/>
      <c r="I52" s="32" t="str">
        <f t="shared" si="0"/>
        <v/>
      </c>
      <c r="J52" s="32" t="str">
        <f t="shared" si="1"/>
        <v/>
      </c>
      <c r="K52" s="65" t="str">
        <f t="shared" si="109"/>
        <v/>
      </c>
      <c r="L52" s="21"/>
      <c r="M52" s="53"/>
      <c r="N52" s="237"/>
      <c r="O52" s="66" t="str">
        <f>IF(AND(D52&gt;0,E52&gt;0,F52&gt;0),IF(ISBLANK(N52),IF(ISBLANK(L52),"",(F52-D52)*VLOOKUP(L52,VLookups!$A$4:$B$13,2,FALSE)),N52),"")</f>
        <v/>
      </c>
      <c r="P52" s="67" t="str">
        <f t="shared" si="207"/>
        <v/>
      </c>
      <c r="Q52" s="81"/>
      <c r="R52" s="230" t="str">
        <f>IF(AND(Q52&gt;0,E52&gt;0,NOT(O52="")),ABS(VLOOKUP($Q$1,VLookups!$A$27:$B$28,2,FALSE)-_xlfn.NORM.DIST(Q52,K52,O52,TRUE)),"")</f>
        <v/>
      </c>
      <c r="S52" s="80" t="str">
        <f>IF(AND($D52&gt;0,$E52&gt;0,$F52&gt;0,NOT(ISBLANK($L52))),_xlfn.NORM.INV(ABS(VLOOKUP($Q$1,VLookups!$A$27:$B$28,2,FALSE)-S$3),$K52,$O52),"")</f>
        <v/>
      </c>
      <c r="T52" s="79" t="str">
        <f>IF(AND($D52&gt;0,$E52&gt;0,$F52&gt;0,NOT(ISBLANK($L52))),_xlfn.NORM.INV(ABS(VLOOKUP($Q$1,VLookups!$A$27:$B$28,2,FALSE)-T$3),$K52,$O52),"")</f>
        <v/>
      </c>
      <c r="U52" s="80" t="str">
        <f>IF(AND($D52&gt;0,$E52&gt;0,$F52&gt;0,NOT(ISBLANK($L52))),_xlfn.NORM.INV(ABS(VLOOKUP($Q$1,VLookups!$A$27:$B$28,2,FALSE)-U$3),$K52,$O52),"")</f>
        <v/>
      </c>
      <c r="V52" s="79" t="str">
        <f>IF(AND($D52&gt;0,$E52&gt;0,$F52&gt;0,NOT(ISBLANK($L52))),_xlfn.NORM.INV(ABS(VLOOKUP($Q$1,VLookups!$A$27:$B$28,2,FALSE)-V$3),$K52,$O52),"")</f>
        <v/>
      </c>
      <c r="W52" s="80" t="str">
        <f>IF(AND($D52&gt;0,$E52&gt;0,$F52&gt;0,NOT(ISBLANK($L52))),_xlfn.NORM.INV(ABS(VLOOKUP($Q$1,VLookups!$A$27:$B$28,2,FALSE)-W$3),$K52,$O52),"")</f>
        <v/>
      </c>
      <c r="X52" s="79" t="str">
        <f>IF(AND($D52&gt;0,$E52&gt;0,$F52&gt;0,NOT(ISBLANK($L52))),_xlfn.NORM.INV(ABS(VLOOKUP($Q$1,VLookups!$A$27:$B$28,2,FALSE)-X$3),$K52,$O52),"")</f>
        <v/>
      </c>
      <c r="Y52" s="5"/>
      <c r="Z52" s="145" t="str">
        <f t="shared" si="110"/>
        <v/>
      </c>
      <c r="AA52" s="46" t="str">
        <f t="shared" ref="AA52:AT52" si="357">IF(ISNONTEXT($Z52),AB52-$Z52,"")</f>
        <v/>
      </c>
      <c r="AB52" s="46" t="str">
        <f t="shared" si="357"/>
        <v/>
      </c>
      <c r="AC52" s="46" t="str">
        <f t="shared" si="357"/>
        <v/>
      </c>
      <c r="AD52" s="46" t="str">
        <f t="shared" si="357"/>
        <v/>
      </c>
      <c r="AE52" s="46" t="str">
        <f t="shared" si="357"/>
        <v/>
      </c>
      <c r="AF52" s="46" t="str">
        <f t="shared" si="357"/>
        <v/>
      </c>
      <c r="AG52" s="46" t="str">
        <f t="shared" si="357"/>
        <v/>
      </c>
      <c r="AH52" s="46" t="str">
        <f t="shared" si="357"/>
        <v/>
      </c>
      <c r="AI52" s="46" t="str">
        <f t="shared" si="357"/>
        <v/>
      </c>
      <c r="AJ52" s="46" t="str">
        <f t="shared" si="357"/>
        <v/>
      </c>
      <c r="AK52" s="46" t="str">
        <f t="shared" si="357"/>
        <v/>
      </c>
      <c r="AL52" s="46" t="str">
        <f t="shared" si="357"/>
        <v/>
      </c>
      <c r="AM52" s="46" t="str">
        <f t="shared" si="357"/>
        <v/>
      </c>
      <c r="AN52" s="46" t="str">
        <f t="shared" si="357"/>
        <v/>
      </c>
      <c r="AO52" s="46" t="str">
        <f t="shared" si="357"/>
        <v/>
      </c>
      <c r="AP52" s="46" t="str">
        <f t="shared" si="357"/>
        <v/>
      </c>
      <c r="AQ52" s="46" t="str">
        <f t="shared" si="357"/>
        <v/>
      </c>
      <c r="AR52" s="46" t="str">
        <f t="shared" si="357"/>
        <v/>
      </c>
      <c r="AS52" s="46" t="str">
        <f t="shared" si="357"/>
        <v/>
      </c>
      <c r="AT52" s="46" t="str">
        <f t="shared" si="357"/>
        <v/>
      </c>
      <c r="AU52" s="46" t="str">
        <f t="shared" si="112"/>
        <v/>
      </c>
      <c r="AV52" s="46" t="str">
        <f t="shared" ref="AV52:DG52" si="358">IF(ISNONTEXT($Z52),AU52+$Z52,"")</f>
        <v/>
      </c>
      <c r="AW52" s="46" t="str">
        <f t="shared" si="358"/>
        <v/>
      </c>
      <c r="AX52" s="46" t="str">
        <f t="shared" si="358"/>
        <v/>
      </c>
      <c r="AY52" s="46" t="str">
        <f t="shared" si="358"/>
        <v/>
      </c>
      <c r="AZ52" s="46" t="str">
        <f t="shared" si="358"/>
        <v/>
      </c>
      <c r="BA52" s="46" t="str">
        <f t="shared" si="358"/>
        <v/>
      </c>
      <c r="BB52" s="46" t="str">
        <f t="shared" si="358"/>
        <v/>
      </c>
      <c r="BC52" s="46" t="str">
        <f t="shared" si="358"/>
        <v/>
      </c>
      <c r="BD52" s="46" t="str">
        <f t="shared" si="358"/>
        <v/>
      </c>
      <c r="BE52" s="46" t="str">
        <f t="shared" si="358"/>
        <v/>
      </c>
      <c r="BF52" s="46" t="str">
        <f t="shared" si="358"/>
        <v/>
      </c>
      <c r="BG52" s="46" t="str">
        <f t="shared" si="358"/>
        <v/>
      </c>
      <c r="BH52" s="46" t="str">
        <f t="shared" si="358"/>
        <v/>
      </c>
      <c r="BI52" s="46" t="str">
        <f t="shared" si="358"/>
        <v/>
      </c>
      <c r="BJ52" s="46" t="str">
        <f t="shared" si="358"/>
        <v/>
      </c>
      <c r="BK52" s="46" t="str">
        <f t="shared" si="358"/>
        <v/>
      </c>
      <c r="BL52" s="46" t="str">
        <f t="shared" si="358"/>
        <v/>
      </c>
      <c r="BM52" s="46" t="str">
        <f t="shared" si="358"/>
        <v/>
      </c>
      <c r="BN52" s="46" t="str">
        <f t="shared" si="358"/>
        <v/>
      </c>
      <c r="BO52" s="46" t="str">
        <f t="shared" si="358"/>
        <v/>
      </c>
      <c r="BP52" s="46" t="str">
        <f t="shared" si="358"/>
        <v/>
      </c>
      <c r="BQ52" s="46" t="str">
        <f t="shared" si="358"/>
        <v/>
      </c>
      <c r="BR52" s="46" t="str">
        <f t="shared" si="358"/>
        <v/>
      </c>
      <c r="BS52" s="46" t="str">
        <f t="shared" si="358"/>
        <v/>
      </c>
      <c r="BT52" s="46" t="str">
        <f t="shared" si="358"/>
        <v/>
      </c>
      <c r="BU52" s="46" t="str">
        <f t="shared" si="358"/>
        <v/>
      </c>
      <c r="BV52" s="46" t="str">
        <f t="shared" si="358"/>
        <v/>
      </c>
      <c r="BW52" s="46" t="str">
        <f t="shared" si="358"/>
        <v/>
      </c>
      <c r="BX52" s="46" t="str">
        <f t="shared" si="358"/>
        <v/>
      </c>
      <c r="BY52" s="46" t="str">
        <f t="shared" si="358"/>
        <v/>
      </c>
      <c r="BZ52" s="46" t="str">
        <f t="shared" si="358"/>
        <v/>
      </c>
      <c r="CA52" s="46" t="str">
        <f t="shared" si="358"/>
        <v/>
      </c>
      <c r="CB52" s="46" t="str">
        <f t="shared" si="358"/>
        <v/>
      </c>
      <c r="CC52" s="46" t="str">
        <f t="shared" si="358"/>
        <v/>
      </c>
      <c r="CD52" s="46" t="str">
        <f t="shared" si="358"/>
        <v/>
      </c>
      <c r="CE52" s="46" t="str">
        <f t="shared" si="358"/>
        <v/>
      </c>
      <c r="CF52" s="46" t="str">
        <f t="shared" si="358"/>
        <v/>
      </c>
      <c r="CG52" s="46" t="str">
        <f t="shared" si="358"/>
        <v/>
      </c>
      <c r="CH52" s="46" t="str">
        <f t="shared" si="358"/>
        <v/>
      </c>
      <c r="CI52" s="46" t="str">
        <f t="shared" si="358"/>
        <v/>
      </c>
      <c r="CJ52" s="46" t="str">
        <f t="shared" si="358"/>
        <v/>
      </c>
      <c r="CK52" s="46" t="str">
        <f t="shared" si="358"/>
        <v/>
      </c>
      <c r="CL52" s="46" t="str">
        <f t="shared" si="358"/>
        <v/>
      </c>
      <c r="CM52" s="46" t="str">
        <f t="shared" si="358"/>
        <v/>
      </c>
      <c r="CN52" s="46" t="str">
        <f t="shared" si="358"/>
        <v/>
      </c>
      <c r="CO52" s="46" t="str">
        <f t="shared" si="358"/>
        <v/>
      </c>
      <c r="CP52" s="46" t="str">
        <f t="shared" si="358"/>
        <v/>
      </c>
      <c r="CQ52" s="46" t="str">
        <f t="shared" si="358"/>
        <v/>
      </c>
      <c r="CR52" s="46" t="str">
        <f t="shared" si="358"/>
        <v/>
      </c>
      <c r="CS52" s="46" t="str">
        <f t="shared" si="358"/>
        <v/>
      </c>
      <c r="CT52" s="46" t="str">
        <f t="shared" si="358"/>
        <v/>
      </c>
      <c r="CU52" s="46" t="str">
        <f t="shared" si="358"/>
        <v/>
      </c>
      <c r="CV52" s="46" t="str">
        <f t="shared" si="358"/>
        <v/>
      </c>
      <c r="CW52" s="46" t="str">
        <f t="shared" si="358"/>
        <v/>
      </c>
      <c r="CX52" s="46" t="str">
        <f t="shared" si="358"/>
        <v/>
      </c>
      <c r="CY52" s="46" t="str">
        <f t="shared" si="358"/>
        <v/>
      </c>
      <c r="CZ52" s="46" t="str">
        <f t="shared" si="358"/>
        <v/>
      </c>
      <c r="DA52" s="46" t="str">
        <f t="shared" si="358"/>
        <v/>
      </c>
      <c r="DB52" s="46" t="str">
        <f t="shared" si="358"/>
        <v/>
      </c>
      <c r="DC52" s="46" t="str">
        <f t="shared" si="358"/>
        <v/>
      </c>
      <c r="DD52" s="46" t="str">
        <f t="shared" si="358"/>
        <v/>
      </c>
      <c r="DE52" s="46" t="str">
        <f t="shared" si="358"/>
        <v/>
      </c>
      <c r="DF52" s="46" t="str">
        <f t="shared" si="358"/>
        <v/>
      </c>
      <c r="DG52" s="46" t="str">
        <f t="shared" si="358"/>
        <v/>
      </c>
      <c r="DH52" s="46" t="str">
        <f t="shared" ref="DH52:DW52" si="359">IF(ISNONTEXT($Z52),DG52+$Z52,"")</f>
        <v/>
      </c>
      <c r="DI52" s="46" t="str">
        <f t="shared" si="359"/>
        <v/>
      </c>
      <c r="DJ52" s="46" t="str">
        <f t="shared" si="359"/>
        <v/>
      </c>
      <c r="DK52" s="46" t="str">
        <f t="shared" si="359"/>
        <v/>
      </c>
      <c r="DL52" s="46" t="str">
        <f t="shared" si="359"/>
        <v/>
      </c>
      <c r="DM52" s="46" t="str">
        <f t="shared" si="359"/>
        <v/>
      </c>
      <c r="DN52" s="46" t="str">
        <f t="shared" si="359"/>
        <v/>
      </c>
      <c r="DO52" s="46" t="str">
        <f t="shared" si="359"/>
        <v/>
      </c>
      <c r="DP52" s="46" t="str">
        <f t="shared" si="359"/>
        <v/>
      </c>
      <c r="DQ52" s="46" t="str">
        <f t="shared" si="359"/>
        <v/>
      </c>
      <c r="DR52" s="46" t="str">
        <f t="shared" si="359"/>
        <v/>
      </c>
      <c r="DS52" s="46" t="str">
        <f t="shared" si="359"/>
        <v/>
      </c>
      <c r="DT52" s="46" t="str">
        <f t="shared" si="359"/>
        <v/>
      </c>
      <c r="DU52" s="46" t="str">
        <f t="shared" si="359"/>
        <v/>
      </c>
      <c r="DV52" s="46" t="str">
        <f t="shared" si="359"/>
        <v/>
      </c>
      <c r="DW52" s="46" t="str">
        <f t="shared" si="359"/>
        <v/>
      </c>
      <c r="DX52" s="146" t="e">
        <f t="shared" si="211"/>
        <v>#N/A</v>
      </c>
      <c r="DY52" s="146" t="e">
        <f t="shared" si="212"/>
        <v>#N/A</v>
      </c>
      <c r="DZ52" s="146" t="e">
        <f t="shared" si="213"/>
        <v>#N/A</v>
      </c>
      <c r="EA52" s="146" t="e">
        <f t="shared" si="214"/>
        <v>#N/A</v>
      </c>
      <c r="EB52" s="146" t="e">
        <f t="shared" si="215"/>
        <v>#N/A</v>
      </c>
      <c r="EC52" s="146" t="e">
        <f t="shared" si="216"/>
        <v>#N/A</v>
      </c>
      <c r="ED52" s="146" t="e">
        <f t="shared" si="217"/>
        <v>#N/A</v>
      </c>
      <c r="EE52" s="146" t="e">
        <f t="shared" si="218"/>
        <v>#N/A</v>
      </c>
      <c r="EF52" s="146" t="e">
        <f t="shared" si="219"/>
        <v>#N/A</v>
      </c>
      <c r="EG52" s="146" t="e">
        <f t="shared" si="220"/>
        <v>#N/A</v>
      </c>
      <c r="EH52" s="146" t="e">
        <f t="shared" si="221"/>
        <v>#N/A</v>
      </c>
      <c r="EI52" s="146" t="e">
        <f t="shared" si="222"/>
        <v>#N/A</v>
      </c>
      <c r="EJ52" s="146" t="e">
        <f t="shared" si="223"/>
        <v>#N/A</v>
      </c>
      <c r="EK52" s="146" t="e">
        <f t="shared" si="224"/>
        <v>#N/A</v>
      </c>
      <c r="EL52" s="146" t="e">
        <f t="shared" si="225"/>
        <v>#N/A</v>
      </c>
      <c r="EM52" s="146" t="e">
        <f t="shared" si="226"/>
        <v>#N/A</v>
      </c>
      <c r="EN52" s="146" t="e">
        <f t="shared" si="227"/>
        <v>#N/A</v>
      </c>
      <c r="EO52" s="146" t="e">
        <f t="shared" si="228"/>
        <v>#N/A</v>
      </c>
      <c r="EP52" s="146" t="e">
        <f t="shared" si="229"/>
        <v>#N/A</v>
      </c>
      <c r="EQ52" s="146" t="e">
        <f t="shared" si="230"/>
        <v>#N/A</v>
      </c>
      <c r="ER52" s="146" t="e">
        <f t="shared" si="231"/>
        <v>#N/A</v>
      </c>
      <c r="ES52" s="146" t="e">
        <f t="shared" si="232"/>
        <v>#N/A</v>
      </c>
      <c r="ET52" s="146" t="e">
        <f t="shared" si="233"/>
        <v>#N/A</v>
      </c>
      <c r="EU52" s="146" t="e">
        <f t="shared" si="234"/>
        <v>#N/A</v>
      </c>
      <c r="EV52" s="146" t="e">
        <f t="shared" si="235"/>
        <v>#N/A</v>
      </c>
      <c r="EW52" s="146" t="e">
        <f t="shared" si="236"/>
        <v>#N/A</v>
      </c>
      <c r="EX52" s="146" t="e">
        <f t="shared" si="237"/>
        <v>#N/A</v>
      </c>
      <c r="EY52" s="146" t="e">
        <f t="shared" si="238"/>
        <v>#N/A</v>
      </c>
      <c r="EZ52" s="146" t="e">
        <f t="shared" si="239"/>
        <v>#N/A</v>
      </c>
      <c r="FA52" s="146" t="e">
        <f t="shared" si="240"/>
        <v>#N/A</v>
      </c>
      <c r="FB52" s="146" t="e">
        <f t="shared" si="241"/>
        <v>#N/A</v>
      </c>
      <c r="FC52" s="146" t="e">
        <f t="shared" si="242"/>
        <v>#N/A</v>
      </c>
      <c r="FD52" s="146" t="e">
        <f t="shared" si="243"/>
        <v>#N/A</v>
      </c>
      <c r="FE52" s="146" t="e">
        <f t="shared" si="244"/>
        <v>#N/A</v>
      </c>
      <c r="FF52" s="146" t="e">
        <f t="shared" si="245"/>
        <v>#N/A</v>
      </c>
      <c r="FG52" s="146" t="e">
        <f t="shared" si="246"/>
        <v>#N/A</v>
      </c>
      <c r="FH52" s="146" t="e">
        <f t="shared" si="247"/>
        <v>#N/A</v>
      </c>
      <c r="FI52" s="146" t="e">
        <f t="shared" si="248"/>
        <v>#N/A</v>
      </c>
      <c r="FJ52" s="146" t="e">
        <f t="shared" si="249"/>
        <v>#N/A</v>
      </c>
      <c r="FK52" s="146" t="e">
        <f t="shared" si="250"/>
        <v>#N/A</v>
      </c>
      <c r="FL52" s="146" t="e">
        <f t="shared" si="251"/>
        <v>#N/A</v>
      </c>
      <c r="FM52" s="146" t="e">
        <f t="shared" si="252"/>
        <v>#N/A</v>
      </c>
      <c r="FN52" s="146" t="e">
        <f t="shared" si="253"/>
        <v>#N/A</v>
      </c>
      <c r="FO52" s="146" t="e">
        <f t="shared" si="254"/>
        <v>#N/A</v>
      </c>
      <c r="FP52" s="146" t="e">
        <f t="shared" si="255"/>
        <v>#N/A</v>
      </c>
      <c r="FQ52" s="146" t="e">
        <f t="shared" si="256"/>
        <v>#N/A</v>
      </c>
      <c r="FR52" s="146" t="e">
        <f t="shared" si="257"/>
        <v>#N/A</v>
      </c>
      <c r="FS52" s="146" t="e">
        <f t="shared" si="258"/>
        <v>#N/A</v>
      </c>
      <c r="FT52" s="146" t="e">
        <f t="shared" si="259"/>
        <v>#N/A</v>
      </c>
      <c r="FU52" s="146" t="e">
        <f t="shared" si="260"/>
        <v>#N/A</v>
      </c>
      <c r="FV52" s="146" t="e">
        <f t="shared" si="261"/>
        <v>#N/A</v>
      </c>
      <c r="FW52" s="146" t="e">
        <f t="shared" si="262"/>
        <v>#N/A</v>
      </c>
      <c r="FX52" s="146" t="e">
        <f t="shared" si="263"/>
        <v>#N/A</v>
      </c>
      <c r="FY52" s="146" t="e">
        <f t="shared" si="264"/>
        <v>#N/A</v>
      </c>
      <c r="FZ52" s="146" t="e">
        <f t="shared" si="265"/>
        <v>#N/A</v>
      </c>
      <c r="GA52" s="146" t="e">
        <f t="shared" si="266"/>
        <v>#N/A</v>
      </c>
      <c r="GB52" s="146" t="e">
        <f t="shared" si="267"/>
        <v>#N/A</v>
      </c>
      <c r="GC52" s="146" t="e">
        <f t="shared" si="268"/>
        <v>#N/A</v>
      </c>
      <c r="GD52" s="146" t="e">
        <f t="shared" si="269"/>
        <v>#N/A</v>
      </c>
      <c r="GE52" s="146" t="e">
        <f t="shared" si="270"/>
        <v>#N/A</v>
      </c>
      <c r="GF52" s="146" t="e">
        <f t="shared" si="271"/>
        <v>#N/A</v>
      </c>
      <c r="GG52" s="146" t="e">
        <f t="shared" si="272"/>
        <v>#N/A</v>
      </c>
      <c r="GH52" s="146" t="e">
        <f t="shared" si="273"/>
        <v>#N/A</v>
      </c>
      <c r="GI52" s="146" t="e">
        <f t="shared" si="274"/>
        <v>#N/A</v>
      </c>
      <c r="GJ52" s="146" t="e">
        <f t="shared" si="275"/>
        <v>#N/A</v>
      </c>
      <c r="GK52" s="146" t="e">
        <f t="shared" si="276"/>
        <v>#N/A</v>
      </c>
      <c r="GL52" s="146" t="e">
        <f t="shared" si="277"/>
        <v>#N/A</v>
      </c>
      <c r="GM52" s="146" t="e">
        <f t="shared" si="278"/>
        <v>#N/A</v>
      </c>
      <c r="GN52" s="146" t="e">
        <f t="shared" si="279"/>
        <v>#N/A</v>
      </c>
      <c r="GO52" s="146" t="e">
        <f t="shared" si="280"/>
        <v>#N/A</v>
      </c>
      <c r="GP52" s="146" t="e">
        <f t="shared" si="281"/>
        <v>#N/A</v>
      </c>
      <c r="GQ52" s="146" t="e">
        <f t="shared" si="282"/>
        <v>#N/A</v>
      </c>
      <c r="GR52" s="146" t="e">
        <f t="shared" si="283"/>
        <v>#N/A</v>
      </c>
      <c r="GS52" s="146" t="e">
        <f t="shared" si="284"/>
        <v>#N/A</v>
      </c>
      <c r="GT52" s="146" t="e">
        <f t="shared" si="285"/>
        <v>#N/A</v>
      </c>
      <c r="GU52" s="146" t="e">
        <f t="shared" si="286"/>
        <v>#N/A</v>
      </c>
      <c r="GV52" s="146" t="e">
        <f t="shared" si="287"/>
        <v>#N/A</v>
      </c>
      <c r="GW52" s="146" t="e">
        <f t="shared" si="288"/>
        <v>#N/A</v>
      </c>
      <c r="GX52" s="146" t="e">
        <f t="shared" si="289"/>
        <v>#N/A</v>
      </c>
      <c r="GY52" s="146" t="e">
        <f t="shared" si="290"/>
        <v>#N/A</v>
      </c>
      <c r="GZ52" s="146" t="e">
        <f t="shared" si="291"/>
        <v>#N/A</v>
      </c>
      <c r="HA52" s="146" t="e">
        <f t="shared" si="292"/>
        <v>#N/A</v>
      </c>
      <c r="HB52" s="146" t="e">
        <f t="shared" si="293"/>
        <v>#N/A</v>
      </c>
      <c r="HC52" s="146" t="e">
        <f t="shared" si="294"/>
        <v>#N/A</v>
      </c>
      <c r="HD52" s="146" t="e">
        <f t="shared" si="295"/>
        <v>#N/A</v>
      </c>
      <c r="HE52" s="146" t="e">
        <f t="shared" si="296"/>
        <v>#N/A</v>
      </c>
      <c r="HF52" s="146" t="e">
        <f t="shared" si="297"/>
        <v>#N/A</v>
      </c>
      <c r="HG52" s="146" t="e">
        <f t="shared" si="298"/>
        <v>#N/A</v>
      </c>
      <c r="HH52" s="146" t="e">
        <f t="shared" si="299"/>
        <v>#N/A</v>
      </c>
      <c r="HI52" s="146" t="e">
        <f t="shared" si="300"/>
        <v>#N/A</v>
      </c>
      <c r="HJ52" s="146" t="e">
        <f t="shared" si="301"/>
        <v>#N/A</v>
      </c>
      <c r="HK52" s="146" t="e">
        <f t="shared" si="302"/>
        <v>#N/A</v>
      </c>
      <c r="HL52" s="146" t="e">
        <f t="shared" si="303"/>
        <v>#N/A</v>
      </c>
      <c r="HM52" s="146" t="e">
        <f t="shared" si="304"/>
        <v>#N/A</v>
      </c>
      <c r="HN52" s="146" t="e">
        <f t="shared" si="305"/>
        <v>#N/A</v>
      </c>
      <c r="HO52" s="146" t="e">
        <f t="shared" si="306"/>
        <v>#N/A</v>
      </c>
      <c r="HP52" s="146" t="e">
        <f t="shared" si="307"/>
        <v>#N/A</v>
      </c>
      <c r="HQ52" s="146" t="e">
        <f t="shared" si="308"/>
        <v>#N/A</v>
      </c>
      <c r="HR52" s="146" t="e">
        <f t="shared" si="309"/>
        <v>#N/A</v>
      </c>
      <c r="HS52" s="146" t="e">
        <f t="shared" si="310"/>
        <v>#N/A</v>
      </c>
      <c r="HT52" s="146" t="e">
        <f t="shared" si="311"/>
        <v>#N/A</v>
      </c>
    </row>
    <row r="53" spans="1:228" hidden="1" x14ac:dyDescent="0.45">
      <c r="A53" s="4">
        <v>50</v>
      </c>
      <c r="B53" s="95"/>
      <c r="C53" s="103"/>
      <c r="D53" s="108" t="str">
        <f t="shared" si="205"/>
        <v/>
      </c>
      <c r="E53" s="81"/>
      <c r="F53" s="108" t="str">
        <f t="shared" si="206"/>
        <v/>
      </c>
      <c r="G53" s="103"/>
      <c r="H53" s="96"/>
      <c r="I53" s="32" t="str">
        <f t="shared" si="0"/>
        <v/>
      </c>
      <c r="J53" s="32" t="str">
        <f t="shared" si="1"/>
        <v/>
      </c>
      <c r="K53" s="65" t="str">
        <f t="shared" si="109"/>
        <v/>
      </c>
      <c r="L53" s="21"/>
      <c r="M53" s="53"/>
      <c r="N53" s="237"/>
      <c r="O53" s="66" t="str">
        <f>IF(AND(D53&gt;0,E53&gt;0,F53&gt;0),IF(ISBLANK(N53),IF(ISBLANK(L53),"",(F53-D53)*VLOOKUP(L53,VLookups!$A$4:$B$13,2,FALSE)),N53),"")</f>
        <v/>
      </c>
      <c r="P53" s="67" t="str">
        <f t="shared" si="207"/>
        <v/>
      </c>
      <c r="Q53" s="81"/>
      <c r="R53" s="230" t="str">
        <f>IF(AND(Q53&gt;0,E53&gt;0,NOT(O53="")),ABS(VLOOKUP($Q$1,VLookups!$A$27:$B$28,2,FALSE)-_xlfn.NORM.DIST(Q53,K53,O53,TRUE)),"")</f>
        <v/>
      </c>
      <c r="S53" s="80" t="str">
        <f>IF(AND($D53&gt;0,$E53&gt;0,$F53&gt;0,NOT(ISBLANK($L53))),_xlfn.NORM.INV(ABS(VLOOKUP($Q$1,VLookups!$A$27:$B$28,2,FALSE)-S$3),$K53,$O53),"")</f>
        <v/>
      </c>
      <c r="T53" s="79" t="str">
        <f>IF(AND($D53&gt;0,$E53&gt;0,$F53&gt;0,NOT(ISBLANK($L53))),_xlfn.NORM.INV(ABS(VLOOKUP($Q$1,VLookups!$A$27:$B$28,2,FALSE)-T$3),$K53,$O53),"")</f>
        <v/>
      </c>
      <c r="U53" s="80" t="str">
        <f>IF(AND($D53&gt;0,$E53&gt;0,$F53&gt;0,NOT(ISBLANK($L53))),_xlfn.NORM.INV(ABS(VLOOKUP($Q$1,VLookups!$A$27:$B$28,2,FALSE)-U$3),$K53,$O53),"")</f>
        <v/>
      </c>
      <c r="V53" s="79" t="str">
        <f>IF(AND($D53&gt;0,$E53&gt;0,$F53&gt;0,NOT(ISBLANK($L53))),_xlfn.NORM.INV(ABS(VLOOKUP($Q$1,VLookups!$A$27:$B$28,2,FALSE)-V$3),$K53,$O53),"")</f>
        <v/>
      </c>
      <c r="W53" s="80" t="str">
        <f>IF(AND($D53&gt;0,$E53&gt;0,$F53&gt;0,NOT(ISBLANK($L53))),_xlfn.NORM.INV(ABS(VLOOKUP($Q$1,VLookups!$A$27:$B$28,2,FALSE)-W$3),$K53,$O53),"")</f>
        <v/>
      </c>
      <c r="X53" s="79" t="str">
        <f>IF(AND($D53&gt;0,$E53&gt;0,$F53&gt;0,NOT(ISBLANK($L53))),_xlfn.NORM.INV(ABS(VLOOKUP($Q$1,VLookups!$A$27:$B$28,2,FALSE)-X$3),$K53,$O53),"")</f>
        <v/>
      </c>
      <c r="Y53" s="5"/>
      <c r="Z53" s="145" t="str">
        <f t="shared" si="110"/>
        <v/>
      </c>
      <c r="AA53" s="46" t="str">
        <f t="shared" ref="AA53:AT53" si="360">IF(ISNONTEXT($Z53),AB53-$Z53,"")</f>
        <v/>
      </c>
      <c r="AB53" s="46" t="str">
        <f t="shared" si="360"/>
        <v/>
      </c>
      <c r="AC53" s="46" t="str">
        <f t="shared" si="360"/>
        <v/>
      </c>
      <c r="AD53" s="46" t="str">
        <f t="shared" si="360"/>
        <v/>
      </c>
      <c r="AE53" s="46" t="str">
        <f t="shared" si="360"/>
        <v/>
      </c>
      <c r="AF53" s="46" t="str">
        <f t="shared" si="360"/>
        <v/>
      </c>
      <c r="AG53" s="46" t="str">
        <f t="shared" si="360"/>
        <v/>
      </c>
      <c r="AH53" s="46" t="str">
        <f t="shared" si="360"/>
        <v/>
      </c>
      <c r="AI53" s="46" t="str">
        <f t="shared" si="360"/>
        <v/>
      </c>
      <c r="AJ53" s="46" t="str">
        <f t="shared" si="360"/>
        <v/>
      </c>
      <c r="AK53" s="46" t="str">
        <f t="shared" si="360"/>
        <v/>
      </c>
      <c r="AL53" s="46" t="str">
        <f t="shared" si="360"/>
        <v/>
      </c>
      <c r="AM53" s="46" t="str">
        <f t="shared" si="360"/>
        <v/>
      </c>
      <c r="AN53" s="46" t="str">
        <f t="shared" si="360"/>
        <v/>
      </c>
      <c r="AO53" s="46" t="str">
        <f t="shared" si="360"/>
        <v/>
      </c>
      <c r="AP53" s="46" t="str">
        <f t="shared" si="360"/>
        <v/>
      </c>
      <c r="AQ53" s="46" t="str">
        <f t="shared" si="360"/>
        <v/>
      </c>
      <c r="AR53" s="46" t="str">
        <f t="shared" si="360"/>
        <v/>
      </c>
      <c r="AS53" s="46" t="str">
        <f t="shared" si="360"/>
        <v/>
      </c>
      <c r="AT53" s="46" t="str">
        <f t="shared" si="360"/>
        <v/>
      </c>
      <c r="AU53" s="46" t="str">
        <f t="shared" si="112"/>
        <v/>
      </c>
      <c r="AV53" s="46" t="str">
        <f t="shared" ref="AV53:DG53" si="361">IF(ISNONTEXT($Z53),AU53+$Z53,"")</f>
        <v/>
      </c>
      <c r="AW53" s="46" t="str">
        <f t="shared" si="361"/>
        <v/>
      </c>
      <c r="AX53" s="46" t="str">
        <f t="shared" si="361"/>
        <v/>
      </c>
      <c r="AY53" s="46" t="str">
        <f t="shared" si="361"/>
        <v/>
      </c>
      <c r="AZ53" s="46" t="str">
        <f t="shared" si="361"/>
        <v/>
      </c>
      <c r="BA53" s="46" t="str">
        <f t="shared" si="361"/>
        <v/>
      </c>
      <c r="BB53" s="46" t="str">
        <f t="shared" si="361"/>
        <v/>
      </c>
      <c r="BC53" s="46" t="str">
        <f t="shared" si="361"/>
        <v/>
      </c>
      <c r="BD53" s="46" t="str">
        <f t="shared" si="361"/>
        <v/>
      </c>
      <c r="BE53" s="46" t="str">
        <f t="shared" si="361"/>
        <v/>
      </c>
      <c r="BF53" s="46" t="str">
        <f t="shared" si="361"/>
        <v/>
      </c>
      <c r="BG53" s="46" t="str">
        <f t="shared" si="361"/>
        <v/>
      </c>
      <c r="BH53" s="46" t="str">
        <f t="shared" si="361"/>
        <v/>
      </c>
      <c r="BI53" s="46" t="str">
        <f t="shared" si="361"/>
        <v/>
      </c>
      <c r="BJ53" s="46" t="str">
        <f t="shared" si="361"/>
        <v/>
      </c>
      <c r="BK53" s="46" t="str">
        <f t="shared" si="361"/>
        <v/>
      </c>
      <c r="BL53" s="46" t="str">
        <f t="shared" si="361"/>
        <v/>
      </c>
      <c r="BM53" s="46" t="str">
        <f t="shared" si="361"/>
        <v/>
      </c>
      <c r="BN53" s="46" t="str">
        <f t="shared" si="361"/>
        <v/>
      </c>
      <c r="BO53" s="46" t="str">
        <f t="shared" si="361"/>
        <v/>
      </c>
      <c r="BP53" s="46" t="str">
        <f t="shared" si="361"/>
        <v/>
      </c>
      <c r="BQ53" s="46" t="str">
        <f t="shared" si="361"/>
        <v/>
      </c>
      <c r="BR53" s="46" t="str">
        <f t="shared" si="361"/>
        <v/>
      </c>
      <c r="BS53" s="46" t="str">
        <f t="shared" si="361"/>
        <v/>
      </c>
      <c r="BT53" s="46" t="str">
        <f t="shared" si="361"/>
        <v/>
      </c>
      <c r="BU53" s="46" t="str">
        <f t="shared" si="361"/>
        <v/>
      </c>
      <c r="BV53" s="46" t="str">
        <f t="shared" si="361"/>
        <v/>
      </c>
      <c r="BW53" s="46" t="str">
        <f t="shared" si="361"/>
        <v/>
      </c>
      <c r="BX53" s="46" t="str">
        <f t="shared" si="361"/>
        <v/>
      </c>
      <c r="BY53" s="46" t="str">
        <f t="shared" si="361"/>
        <v/>
      </c>
      <c r="BZ53" s="46" t="str">
        <f t="shared" si="361"/>
        <v/>
      </c>
      <c r="CA53" s="46" t="str">
        <f t="shared" si="361"/>
        <v/>
      </c>
      <c r="CB53" s="46" t="str">
        <f t="shared" si="361"/>
        <v/>
      </c>
      <c r="CC53" s="46" t="str">
        <f t="shared" si="361"/>
        <v/>
      </c>
      <c r="CD53" s="46" t="str">
        <f t="shared" si="361"/>
        <v/>
      </c>
      <c r="CE53" s="46" t="str">
        <f t="shared" si="361"/>
        <v/>
      </c>
      <c r="CF53" s="46" t="str">
        <f t="shared" si="361"/>
        <v/>
      </c>
      <c r="CG53" s="46" t="str">
        <f t="shared" si="361"/>
        <v/>
      </c>
      <c r="CH53" s="46" t="str">
        <f t="shared" si="361"/>
        <v/>
      </c>
      <c r="CI53" s="46" t="str">
        <f t="shared" si="361"/>
        <v/>
      </c>
      <c r="CJ53" s="46" t="str">
        <f t="shared" si="361"/>
        <v/>
      </c>
      <c r="CK53" s="46" t="str">
        <f t="shared" si="361"/>
        <v/>
      </c>
      <c r="CL53" s="46" t="str">
        <f t="shared" si="361"/>
        <v/>
      </c>
      <c r="CM53" s="46" t="str">
        <f t="shared" si="361"/>
        <v/>
      </c>
      <c r="CN53" s="46" t="str">
        <f t="shared" si="361"/>
        <v/>
      </c>
      <c r="CO53" s="46" t="str">
        <f t="shared" si="361"/>
        <v/>
      </c>
      <c r="CP53" s="46" t="str">
        <f t="shared" si="361"/>
        <v/>
      </c>
      <c r="CQ53" s="46" t="str">
        <f t="shared" si="361"/>
        <v/>
      </c>
      <c r="CR53" s="46" t="str">
        <f t="shared" si="361"/>
        <v/>
      </c>
      <c r="CS53" s="46" t="str">
        <f t="shared" si="361"/>
        <v/>
      </c>
      <c r="CT53" s="46" t="str">
        <f t="shared" si="361"/>
        <v/>
      </c>
      <c r="CU53" s="46" t="str">
        <f t="shared" si="361"/>
        <v/>
      </c>
      <c r="CV53" s="46" t="str">
        <f t="shared" si="361"/>
        <v/>
      </c>
      <c r="CW53" s="46" t="str">
        <f t="shared" si="361"/>
        <v/>
      </c>
      <c r="CX53" s="46" t="str">
        <f t="shared" si="361"/>
        <v/>
      </c>
      <c r="CY53" s="46" t="str">
        <f t="shared" si="361"/>
        <v/>
      </c>
      <c r="CZ53" s="46" t="str">
        <f t="shared" si="361"/>
        <v/>
      </c>
      <c r="DA53" s="46" t="str">
        <f t="shared" si="361"/>
        <v/>
      </c>
      <c r="DB53" s="46" t="str">
        <f t="shared" si="361"/>
        <v/>
      </c>
      <c r="DC53" s="46" t="str">
        <f t="shared" si="361"/>
        <v/>
      </c>
      <c r="DD53" s="46" t="str">
        <f t="shared" si="361"/>
        <v/>
      </c>
      <c r="DE53" s="46" t="str">
        <f t="shared" si="361"/>
        <v/>
      </c>
      <c r="DF53" s="46" t="str">
        <f t="shared" si="361"/>
        <v/>
      </c>
      <c r="DG53" s="46" t="str">
        <f t="shared" si="361"/>
        <v/>
      </c>
      <c r="DH53" s="46" t="str">
        <f t="shared" ref="DH53:DW53" si="362">IF(ISNONTEXT($Z53),DG53+$Z53,"")</f>
        <v/>
      </c>
      <c r="DI53" s="46" t="str">
        <f t="shared" si="362"/>
        <v/>
      </c>
      <c r="DJ53" s="46" t="str">
        <f t="shared" si="362"/>
        <v/>
      </c>
      <c r="DK53" s="46" t="str">
        <f t="shared" si="362"/>
        <v/>
      </c>
      <c r="DL53" s="46" t="str">
        <f t="shared" si="362"/>
        <v/>
      </c>
      <c r="DM53" s="46" t="str">
        <f t="shared" si="362"/>
        <v/>
      </c>
      <c r="DN53" s="46" t="str">
        <f t="shared" si="362"/>
        <v/>
      </c>
      <c r="DO53" s="46" t="str">
        <f t="shared" si="362"/>
        <v/>
      </c>
      <c r="DP53" s="46" t="str">
        <f t="shared" si="362"/>
        <v/>
      </c>
      <c r="DQ53" s="46" t="str">
        <f t="shared" si="362"/>
        <v/>
      </c>
      <c r="DR53" s="46" t="str">
        <f t="shared" si="362"/>
        <v/>
      </c>
      <c r="DS53" s="46" t="str">
        <f t="shared" si="362"/>
        <v/>
      </c>
      <c r="DT53" s="46" t="str">
        <f t="shared" si="362"/>
        <v/>
      </c>
      <c r="DU53" s="46" t="str">
        <f t="shared" si="362"/>
        <v/>
      </c>
      <c r="DV53" s="46" t="str">
        <f t="shared" si="362"/>
        <v/>
      </c>
      <c r="DW53" s="46" t="str">
        <f t="shared" si="362"/>
        <v/>
      </c>
      <c r="DX53" s="146" t="e">
        <f t="shared" si="211"/>
        <v>#N/A</v>
      </c>
      <c r="DY53" s="146" t="e">
        <f t="shared" si="212"/>
        <v>#N/A</v>
      </c>
      <c r="DZ53" s="146" t="e">
        <f t="shared" si="213"/>
        <v>#N/A</v>
      </c>
      <c r="EA53" s="146" t="e">
        <f t="shared" si="214"/>
        <v>#N/A</v>
      </c>
      <c r="EB53" s="146" t="e">
        <f t="shared" si="215"/>
        <v>#N/A</v>
      </c>
      <c r="EC53" s="146" t="e">
        <f t="shared" si="216"/>
        <v>#N/A</v>
      </c>
      <c r="ED53" s="146" t="e">
        <f t="shared" si="217"/>
        <v>#N/A</v>
      </c>
      <c r="EE53" s="146" t="e">
        <f t="shared" si="218"/>
        <v>#N/A</v>
      </c>
      <c r="EF53" s="146" t="e">
        <f t="shared" si="219"/>
        <v>#N/A</v>
      </c>
      <c r="EG53" s="146" t="e">
        <f t="shared" si="220"/>
        <v>#N/A</v>
      </c>
      <c r="EH53" s="146" t="e">
        <f t="shared" si="221"/>
        <v>#N/A</v>
      </c>
      <c r="EI53" s="146" t="e">
        <f t="shared" si="222"/>
        <v>#N/A</v>
      </c>
      <c r="EJ53" s="146" t="e">
        <f t="shared" si="223"/>
        <v>#N/A</v>
      </c>
      <c r="EK53" s="146" t="e">
        <f t="shared" si="224"/>
        <v>#N/A</v>
      </c>
      <c r="EL53" s="146" t="e">
        <f t="shared" si="225"/>
        <v>#N/A</v>
      </c>
      <c r="EM53" s="146" t="e">
        <f t="shared" si="226"/>
        <v>#N/A</v>
      </c>
      <c r="EN53" s="146" t="e">
        <f t="shared" si="227"/>
        <v>#N/A</v>
      </c>
      <c r="EO53" s="146" t="e">
        <f t="shared" si="228"/>
        <v>#N/A</v>
      </c>
      <c r="EP53" s="146" t="e">
        <f t="shared" si="229"/>
        <v>#N/A</v>
      </c>
      <c r="EQ53" s="146" t="e">
        <f t="shared" si="230"/>
        <v>#N/A</v>
      </c>
      <c r="ER53" s="146" t="e">
        <f t="shared" si="231"/>
        <v>#N/A</v>
      </c>
      <c r="ES53" s="146" t="e">
        <f t="shared" si="232"/>
        <v>#N/A</v>
      </c>
      <c r="ET53" s="146" t="e">
        <f t="shared" si="233"/>
        <v>#N/A</v>
      </c>
      <c r="EU53" s="146" t="e">
        <f t="shared" si="234"/>
        <v>#N/A</v>
      </c>
      <c r="EV53" s="146" t="e">
        <f t="shared" si="235"/>
        <v>#N/A</v>
      </c>
      <c r="EW53" s="146" t="e">
        <f t="shared" si="236"/>
        <v>#N/A</v>
      </c>
      <c r="EX53" s="146" t="e">
        <f t="shared" si="237"/>
        <v>#N/A</v>
      </c>
      <c r="EY53" s="146" t="e">
        <f t="shared" si="238"/>
        <v>#N/A</v>
      </c>
      <c r="EZ53" s="146" t="e">
        <f t="shared" si="239"/>
        <v>#N/A</v>
      </c>
      <c r="FA53" s="146" t="e">
        <f t="shared" si="240"/>
        <v>#N/A</v>
      </c>
      <c r="FB53" s="146" t="e">
        <f t="shared" si="241"/>
        <v>#N/A</v>
      </c>
      <c r="FC53" s="146" t="e">
        <f t="shared" si="242"/>
        <v>#N/A</v>
      </c>
      <c r="FD53" s="146" t="e">
        <f t="shared" si="243"/>
        <v>#N/A</v>
      </c>
      <c r="FE53" s="146" t="e">
        <f t="shared" si="244"/>
        <v>#N/A</v>
      </c>
      <c r="FF53" s="146" t="e">
        <f t="shared" si="245"/>
        <v>#N/A</v>
      </c>
      <c r="FG53" s="146" t="e">
        <f t="shared" si="246"/>
        <v>#N/A</v>
      </c>
      <c r="FH53" s="146" t="e">
        <f t="shared" si="247"/>
        <v>#N/A</v>
      </c>
      <c r="FI53" s="146" t="e">
        <f t="shared" si="248"/>
        <v>#N/A</v>
      </c>
      <c r="FJ53" s="146" t="e">
        <f t="shared" si="249"/>
        <v>#N/A</v>
      </c>
      <c r="FK53" s="146" t="e">
        <f t="shared" si="250"/>
        <v>#N/A</v>
      </c>
      <c r="FL53" s="146" t="e">
        <f t="shared" si="251"/>
        <v>#N/A</v>
      </c>
      <c r="FM53" s="146" t="e">
        <f t="shared" si="252"/>
        <v>#N/A</v>
      </c>
      <c r="FN53" s="146" t="e">
        <f t="shared" si="253"/>
        <v>#N/A</v>
      </c>
      <c r="FO53" s="146" t="e">
        <f t="shared" si="254"/>
        <v>#N/A</v>
      </c>
      <c r="FP53" s="146" t="e">
        <f t="shared" si="255"/>
        <v>#N/A</v>
      </c>
      <c r="FQ53" s="146" t="e">
        <f t="shared" si="256"/>
        <v>#N/A</v>
      </c>
      <c r="FR53" s="146" t="e">
        <f t="shared" si="257"/>
        <v>#N/A</v>
      </c>
      <c r="FS53" s="146" t="e">
        <f t="shared" si="258"/>
        <v>#N/A</v>
      </c>
      <c r="FT53" s="146" t="e">
        <f t="shared" si="259"/>
        <v>#N/A</v>
      </c>
      <c r="FU53" s="146" t="e">
        <f t="shared" si="260"/>
        <v>#N/A</v>
      </c>
      <c r="FV53" s="146" t="e">
        <f t="shared" si="261"/>
        <v>#N/A</v>
      </c>
      <c r="FW53" s="146" t="e">
        <f t="shared" si="262"/>
        <v>#N/A</v>
      </c>
      <c r="FX53" s="146" t="e">
        <f t="shared" si="263"/>
        <v>#N/A</v>
      </c>
      <c r="FY53" s="146" t="e">
        <f t="shared" si="264"/>
        <v>#N/A</v>
      </c>
      <c r="FZ53" s="146" t="e">
        <f t="shared" si="265"/>
        <v>#N/A</v>
      </c>
      <c r="GA53" s="146" t="e">
        <f t="shared" si="266"/>
        <v>#N/A</v>
      </c>
      <c r="GB53" s="146" t="e">
        <f t="shared" si="267"/>
        <v>#N/A</v>
      </c>
      <c r="GC53" s="146" t="e">
        <f t="shared" si="268"/>
        <v>#N/A</v>
      </c>
      <c r="GD53" s="146" t="e">
        <f t="shared" si="269"/>
        <v>#N/A</v>
      </c>
      <c r="GE53" s="146" t="e">
        <f t="shared" si="270"/>
        <v>#N/A</v>
      </c>
      <c r="GF53" s="146" t="e">
        <f t="shared" si="271"/>
        <v>#N/A</v>
      </c>
      <c r="GG53" s="146" t="e">
        <f t="shared" si="272"/>
        <v>#N/A</v>
      </c>
      <c r="GH53" s="146" t="e">
        <f t="shared" si="273"/>
        <v>#N/A</v>
      </c>
      <c r="GI53" s="146" t="e">
        <f t="shared" si="274"/>
        <v>#N/A</v>
      </c>
      <c r="GJ53" s="146" t="e">
        <f t="shared" si="275"/>
        <v>#N/A</v>
      </c>
      <c r="GK53" s="146" t="e">
        <f t="shared" si="276"/>
        <v>#N/A</v>
      </c>
      <c r="GL53" s="146" t="e">
        <f t="shared" si="277"/>
        <v>#N/A</v>
      </c>
      <c r="GM53" s="146" t="e">
        <f t="shared" si="278"/>
        <v>#N/A</v>
      </c>
      <c r="GN53" s="146" t="e">
        <f t="shared" si="279"/>
        <v>#N/A</v>
      </c>
      <c r="GO53" s="146" t="e">
        <f t="shared" si="280"/>
        <v>#N/A</v>
      </c>
      <c r="GP53" s="146" t="e">
        <f t="shared" si="281"/>
        <v>#N/A</v>
      </c>
      <c r="GQ53" s="146" t="e">
        <f t="shared" si="282"/>
        <v>#N/A</v>
      </c>
      <c r="GR53" s="146" t="e">
        <f t="shared" si="283"/>
        <v>#N/A</v>
      </c>
      <c r="GS53" s="146" t="e">
        <f t="shared" si="284"/>
        <v>#N/A</v>
      </c>
      <c r="GT53" s="146" t="e">
        <f t="shared" si="285"/>
        <v>#N/A</v>
      </c>
      <c r="GU53" s="146" t="e">
        <f t="shared" si="286"/>
        <v>#N/A</v>
      </c>
      <c r="GV53" s="146" t="e">
        <f t="shared" si="287"/>
        <v>#N/A</v>
      </c>
      <c r="GW53" s="146" t="e">
        <f t="shared" si="288"/>
        <v>#N/A</v>
      </c>
      <c r="GX53" s="146" t="e">
        <f t="shared" si="289"/>
        <v>#N/A</v>
      </c>
      <c r="GY53" s="146" t="e">
        <f t="shared" si="290"/>
        <v>#N/A</v>
      </c>
      <c r="GZ53" s="146" t="e">
        <f t="shared" si="291"/>
        <v>#N/A</v>
      </c>
      <c r="HA53" s="146" t="e">
        <f t="shared" si="292"/>
        <v>#N/A</v>
      </c>
      <c r="HB53" s="146" t="e">
        <f t="shared" si="293"/>
        <v>#N/A</v>
      </c>
      <c r="HC53" s="146" t="e">
        <f t="shared" si="294"/>
        <v>#N/A</v>
      </c>
      <c r="HD53" s="146" t="e">
        <f t="shared" si="295"/>
        <v>#N/A</v>
      </c>
      <c r="HE53" s="146" t="e">
        <f t="shared" si="296"/>
        <v>#N/A</v>
      </c>
      <c r="HF53" s="146" t="e">
        <f t="shared" si="297"/>
        <v>#N/A</v>
      </c>
      <c r="HG53" s="146" t="e">
        <f t="shared" si="298"/>
        <v>#N/A</v>
      </c>
      <c r="HH53" s="146" t="e">
        <f t="shared" si="299"/>
        <v>#N/A</v>
      </c>
      <c r="HI53" s="146" t="e">
        <f t="shared" si="300"/>
        <v>#N/A</v>
      </c>
      <c r="HJ53" s="146" t="e">
        <f t="shared" si="301"/>
        <v>#N/A</v>
      </c>
      <c r="HK53" s="146" t="e">
        <f t="shared" si="302"/>
        <v>#N/A</v>
      </c>
      <c r="HL53" s="146" t="e">
        <f t="shared" si="303"/>
        <v>#N/A</v>
      </c>
      <c r="HM53" s="146" t="e">
        <f t="shared" si="304"/>
        <v>#N/A</v>
      </c>
      <c r="HN53" s="146" t="e">
        <f t="shared" si="305"/>
        <v>#N/A</v>
      </c>
      <c r="HO53" s="146" t="e">
        <f t="shared" si="306"/>
        <v>#N/A</v>
      </c>
      <c r="HP53" s="146" t="e">
        <f t="shared" si="307"/>
        <v>#N/A</v>
      </c>
      <c r="HQ53" s="146" t="e">
        <f t="shared" si="308"/>
        <v>#N/A</v>
      </c>
      <c r="HR53" s="146" t="e">
        <f t="shared" si="309"/>
        <v>#N/A</v>
      </c>
      <c r="HS53" s="146" t="e">
        <f t="shared" si="310"/>
        <v>#N/A</v>
      </c>
      <c r="HT53" s="146" t="e">
        <f t="shared" si="311"/>
        <v>#N/A</v>
      </c>
    </row>
    <row r="54" spans="1:228" hidden="1" x14ac:dyDescent="0.45">
      <c r="A54" s="4">
        <v>51</v>
      </c>
      <c r="B54" s="95"/>
      <c r="C54" s="103"/>
      <c r="D54" s="108" t="str">
        <f t="shared" si="205"/>
        <v/>
      </c>
      <c r="E54" s="81"/>
      <c r="F54" s="108" t="str">
        <f t="shared" si="206"/>
        <v/>
      </c>
      <c r="G54" s="103"/>
      <c r="H54" s="96"/>
      <c r="I54" s="32" t="str">
        <f t="shared" si="0"/>
        <v/>
      </c>
      <c r="J54" s="32" t="str">
        <f t="shared" si="1"/>
        <v/>
      </c>
      <c r="K54" s="65" t="str">
        <f t="shared" si="109"/>
        <v/>
      </c>
      <c r="L54" s="21"/>
      <c r="M54" s="53"/>
      <c r="N54" s="237"/>
      <c r="O54" s="66" t="str">
        <f>IF(AND(D54&gt;0,E54&gt;0,F54&gt;0),IF(ISBLANK(N54),IF(ISBLANK(L54),"",(F54-D54)*VLOOKUP(L54,VLookups!$A$4:$B$13,2,FALSE)),N54),"")</f>
        <v/>
      </c>
      <c r="P54" s="67" t="str">
        <f t="shared" si="207"/>
        <v/>
      </c>
      <c r="Q54" s="81"/>
      <c r="R54" s="230" t="str">
        <f>IF(AND(Q54&gt;0,E54&gt;0,NOT(O54="")),ABS(VLOOKUP($Q$1,VLookups!$A$27:$B$28,2,FALSE)-_xlfn.NORM.DIST(Q54,K54,O54,TRUE)),"")</f>
        <v/>
      </c>
      <c r="S54" s="80" t="str">
        <f>IF(AND($D54&gt;0,$E54&gt;0,$F54&gt;0,NOT(ISBLANK($L54))),_xlfn.NORM.INV(ABS(VLOOKUP($Q$1,VLookups!$A$27:$B$28,2,FALSE)-S$3),$K54,$O54),"")</f>
        <v/>
      </c>
      <c r="T54" s="79" t="str">
        <f>IF(AND($D54&gt;0,$E54&gt;0,$F54&gt;0,NOT(ISBLANK($L54))),_xlfn.NORM.INV(ABS(VLOOKUP($Q$1,VLookups!$A$27:$B$28,2,FALSE)-T$3),$K54,$O54),"")</f>
        <v/>
      </c>
      <c r="U54" s="80" t="str">
        <f>IF(AND($D54&gt;0,$E54&gt;0,$F54&gt;0,NOT(ISBLANK($L54))),_xlfn.NORM.INV(ABS(VLOOKUP($Q$1,VLookups!$A$27:$B$28,2,FALSE)-U$3),$K54,$O54),"")</f>
        <v/>
      </c>
      <c r="V54" s="79" t="str">
        <f>IF(AND($D54&gt;0,$E54&gt;0,$F54&gt;0,NOT(ISBLANK($L54))),_xlfn.NORM.INV(ABS(VLOOKUP($Q$1,VLookups!$A$27:$B$28,2,FALSE)-V$3),$K54,$O54),"")</f>
        <v/>
      </c>
      <c r="W54" s="80" t="str">
        <f>IF(AND($D54&gt;0,$E54&gt;0,$F54&gt;0,NOT(ISBLANK($L54))),_xlfn.NORM.INV(ABS(VLOOKUP($Q$1,VLookups!$A$27:$B$28,2,FALSE)-W$3),$K54,$O54),"")</f>
        <v/>
      </c>
      <c r="X54" s="79" t="str">
        <f>IF(AND($D54&gt;0,$E54&gt;0,$F54&gt;0,NOT(ISBLANK($L54))),_xlfn.NORM.INV(ABS(VLOOKUP($Q$1,VLookups!$A$27:$B$28,2,FALSE)-X$3),$K54,$O54),"")</f>
        <v/>
      </c>
      <c r="Y54" s="5"/>
      <c r="Z54" s="145" t="str">
        <f t="shared" si="110"/>
        <v/>
      </c>
      <c r="AA54" s="46" t="str">
        <f t="shared" ref="AA54:AT54" si="363">IF(ISNONTEXT($Z54),AB54-$Z54,"")</f>
        <v/>
      </c>
      <c r="AB54" s="46" t="str">
        <f t="shared" si="363"/>
        <v/>
      </c>
      <c r="AC54" s="46" t="str">
        <f t="shared" si="363"/>
        <v/>
      </c>
      <c r="AD54" s="46" t="str">
        <f t="shared" si="363"/>
        <v/>
      </c>
      <c r="AE54" s="46" t="str">
        <f t="shared" si="363"/>
        <v/>
      </c>
      <c r="AF54" s="46" t="str">
        <f t="shared" si="363"/>
        <v/>
      </c>
      <c r="AG54" s="46" t="str">
        <f t="shared" si="363"/>
        <v/>
      </c>
      <c r="AH54" s="46" t="str">
        <f t="shared" si="363"/>
        <v/>
      </c>
      <c r="AI54" s="46" t="str">
        <f t="shared" si="363"/>
        <v/>
      </c>
      <c r="AJ54" s="46" t="str">
        <f t="shared" si="363"/>
        <v/>
      </c>
      <c r="AK54" s="46" t="str">
        <f t="shared" si="363"/>
        <v/>
      </c>
      <c r="AL54" s="46" t="str">
        <f t="shared" si="363"/>
        <v/>
      </c>
      <c r="AM54" s="46" t="str">
        <f t="shared" si="363"/>
        <v/>
      </c>
      <c r="AN54" s="46" t="str">
        <f t="shared" si="363"/>
        <v/>
      </c>
      <c r="AO54" s="46" t="str">
        <f t="shared" si="363"/>
        <v/>
      </c>
      <c r="AP54" s="46" t="str">
        <f t="shared" si="363"/>
        <v/>
      </c>
      <c r="AQ54" s="46" t="str">
        <f t="shared" si="363"/>
        <v/>
      </c>
      <c r="AR54" s="46" t="str">
        <f t="shared" si="363"/>
        <v/>
      </c>
      <c r="AS54" s="46" t="str">
        <f t="shared" si="363"/>
        <v/>
      </c>
      <c r="AT54" s="46" t="str">
        <f t="shared" si="363"/>
        <v/>
      </c>
      <c r="AU54" s="46" t="str">
        <f t="shared" si="112"/>
        <v/>
      </c>
      <c r="AV54" s="46" t="str">
        <f t="shared" ref="AV54:DG54" si="364">IF(ISNONTEXT($Z54),AU54+$Z54,"")</f>
        <v/>
      </c>
      <c r="AW54" s="46" t="str">
        <f t="shared" si="364"/>
        <v/>
      </c>
      <c r="AX54" s="46" t="str">
        <f t="shared" si="364"/>
        <v/>
      </c>
      <c r="AY54" s="46" t="str">
        <f t="shared" si="364"/>
        <v/>
      </c>
      <c r="AZ54" s="46" t="str">
        <f t="shared" si="364"/>
        <v/>
      </c>
      <c r="BA54" s="46" t="str">
        <f t="shared" si="364"/>
        <v/>
      </c>
      <c r="BB54" s="46" t="str">
        <f t="shared" si="364"/>
        <v/>
      </c>
      <c r="BC54" s="46" t="str">
        <f t="shared" si="364"/>
        <v/>
      </c>
      <c r="BD54" s="46" t="str">
        <f t="shared" si="364"/>
        <v/>
      </c>
      <c r="BE54" s="46" t="str">
        <f t="shared" si="364"/>
        <v/>
      </c>
      <c r="BF54" s="46" t="str">
        <f t="shared" si="364"/>
        <v/>
      </c>
      <c r="BG54" s="46" t="str">
        <f t="shared" si="364"/>
        <v/>
      </c>
      <c r="BH54" s="46" t="str">
        <f t="shared" si="364"/>
        <v/>
      </c>
      <c r="BI54" s="46" t="str">
        <f t="shared" si="364"/>
        <v/>
      </c>
      <c r="BJ54" s="46" t="str">
        <f t="shared" si="364"/>
        <v/>
      </c>
      <c r="BK54" s="46" t="str">
        <f t="shared" si="364"/>
        <v/>
      </c>
      <c r="BL54" s="46" t="str">
        <f t="shared" si="364"/>
        <v/>
      </c>
      <c r="BM54" s="46" t="str">
        <f t="shared" si="364"/>
        <v/>
      </c>
      <c r="BN54" s="46" t="str">
        <f t="shared" si="364"/>
        <v/>
      </c>
      <c r="BO54" s="46" t="str">
        <f t="shared" si="364"/>
        <v/>
      </c>
      <c r="BP54" s="46" t="str">
        <f t="shared" si="364"/>
        <v/>
      </c>
      <c r="BQ54" s="46" t="str">
        <f t="shared" si="364"/>
        <v/>
      </c>
      <c r="BR54" s="46" t="str">
        <f t="shared" si="364"/>
        <v/>
      </c>
      <c r="BS54" s="46" t="str">
        <f t="shared" si="364"/>
        <v/>
      </c>
      <c r="BT54" s="46" t="str">
        <f t="shared" si="364"/>
        <v/>
      </c>
      <c r="BU54" s="46" t="str">
        <f t="shared" si="364"/>
        <v/>
      </c>
      <c r="BV54" s="46" t="str">
        <f t="shared" si="364"/>
        <v/>
      </c>
      <c r="BW54" s="46" t="str">
        <f t="shared" si="364"/>
        <v/>
      </c>
      <c r="BX54" s="46" t="str">
        <f t="shared" si="364"/>
        <v/>
      </c>
      <c r="BY54" s="46" t="str">
        <f t="shared" si="364"/>
        <v/>
      </c>
      <c r="BZ54" s="46" t="str">
        <f t="shared" si="364"/>
        <v/>
      </c>
      <c r="CA54" s="46" t="str">
        <f t="shared" si="364"/>
        <v/>
      </c>
      <c r="CB54" s="46" t="str">
        <f t="shared" si="364"/>
        <v/>
      </c>
      <c r="CC54" s="46" t="str">
        <f t="shared" si="364"/>
        <v/>
      </c>
      <c r="CD54" s="46" t="str">
        <f t="shared" si="364"/>
        <v/>
      </c>
      <c r="CE54" s="46" t="str">
        <f t="shared" si="364"/>
        <v/>
      </c>
      <c r="CF54" s="46" t="str">
        <f t="shared" si="364"/>
        <v/>
      </c>
      <c r="CG54" s="46" t="str">
        <f t="shared" si="364"/>
        <v/>
      </c>
      <c r="CH54" s="46" t="str">
        <f t="shared" si="364"/>
        <v/>
      </c>
      <c r="CI54" s="46" t="str">
        <f t="shared" si="364"/>
        <v/>
      </c>
      <c r="CJ54" s="46" t="str">
        <f t="shared" si="364"/>
        <v/>
      </c>
      <c r="CK54" s="46" t="str">
        <f t="shared" si="364"/>
        <v/>
      </c>
      <c r="CL54" s="46" t="str">
        <f t="shared" si="364"/>
        <v/>
      </c>
      <c r="CM54" s="46" t="str">
        <f t="shared" si="364"/>
        <v/>
      </c>
      <c r="CN54" s="46" t="str">
        <f t="shared" si="364"/>
        <v/>
      </c>
      <c r="CO54" s="46" t="str">
        <f t="shared" si="364"/>
        <v/>
      </c>
      <c r="CP54" s="46" t="str">
        <f t="shared" si="364"/>
        <v/>
      </c>
      <c r="CQ54" s="46" t="str">
        <f t="shared" si="364"/>
        <v/>
      </c>
      <c r="CR54" s="46" t="str">
        <f t="shared" si="364"/>
        <v/>
      </c>
      <c r="CS54" s="46" t="str">
        <f t="shared" si="364"/>
        <v/>
      </c>
      <c r="CT54" s="46" t="str">
        <f t="shared" si="364"/>
        <v/>
      </c>
      <c r="CU54" s="46" t="str">
        <f t="shared" si="364"/>
        <v/>
      </c>
      <c r="CV54" s="46" t="str">
        <f t="shared" si="364"/>
        <v/>
      </c>
      <c r="CW54" s="46" t="str">
        <f t="shared" si="364"/>
        <v/>
      </c>
      <c r="CX54" s="46" t="str">
        <f t="shared" si="364"/>
        <v/>
      </c>
      <c r="CY54" s="46" t="str">
        <f t="shared" si="364"/>
        <v/>
      </c>
      <c r="CZ54" s="46" t="str">
        <f t="shared" si="364"/>
        <v/>
      </c>
      <c r="DA54" s="46" t="str">
        <f t="shared" si="364"/>
        <v/>
      </c>
      <c r="DB54" s="46" t="str">
        <f t="shared" si="364"/>
        <v/>
      </c>
      <c r="DC54" s="46" t="str">
        <f t="shared" si="364"/>
        <v/>
      </c>
      <c r="DD54" s="46" t="str">
        <f t="shared" si="364"/>
        <v/>
      </c>
      <c r="DE54" s="46" t="str">
        <f t="shared" si="364"/>
        <v/>
      </c>
      <c r="DF54" s="46" t="str">
        <f t="shared" si="364"/>
        <v/>
      </c>
      <c r="DG54" s="46" t="str">
        <f t="shared" si="364"/>
        <v/>
      </c>
      <c r="DH54" s="46" t="str">
        <f t="shared" ref="DH54:DW54" si="365">IF(ISNONTEXT($Z54),DG54+$Z54,"")</f>
        <v/>
      </c>
      <c r="DI54" s="46" t="str">
        <f t="shared" si="365"/>
        <v/>
      </c>
      <c r="DJ54" s="46" t="str">
        <f t="shared" si="365"/>
        <v/>
      </c>
      <c r="DK54" s="46" t="str">
        <f t="shared" si="365"/>
        <v/>
      </c>
      <c r="DL54" s="46" t="str">
        <f t="shared" si="365"/>
        <v/>
      </c>
      <c r="DM54" s="46" t="str">
        <f t="shared" si="365"/>
        <v/>
      </c>
      <c r="DN54" s="46" t="str">
        <f t="shared" si="365"/>
        <v/>
      </c>
      <c r="DO54" s="46" t="str">
        <f t="shared" si="365"/>
        <v/>
      </c>
      <c r="DP54" s="46" t="str">
        <f t="shared" si="365"/>
        <v/>
      </c>
      <c r="DQ54" s="46" t="str">
        <f t="shared" si="365"/>
        <v/>
      </c>
      <c r="DR54" s="46" t="str">
        <f t="shared" si="365"/>
        <v/>
      </c>
      <c r="DS54" s="46" t="str">
        <f t="shared" si="365"/>
        <v/>
      </c>
      <c r="DT54" s="46" t="str">
        <f t="shared" si="365"/>
        <v/>
      </c>
      <c r="DU54" s="46" t="str">
        <f t="shared" si="365"/>
        <v/>
      </c>
      <c r="DV54" s="46" t="str">
        <f t="shared" si="365"/>
        <v/>
      </c>
      <c r="DW54" s="46" t="str">
        <f t="shared" si="365"/>
        <v/>
      </c>
      <c r="DX54" s="146" t="e">
        <f t="shared" si="211"/>
        <v>#N/A</v>
      </c>
      <c r="DY54" s="146" t="e">
        <f t="shared" si="212"/>
        <v>#N/A</v>
      </c>
      <c r="DZ54" s="146" t="e">
        <f t="shared" si="213"/>
        <v>#N/A</v>
      </c>
      <c r="EA54" s="146" t="e">
        <f t="shared" si="214"/>
        <v>#N/A</v>
      </c>
      <c r="EB54" s="146" t="e">
        <f t="shared" si="215"/>
        <v>#N/A</v>
      </c>
      <c r="EC54" s="146" t="e">
        <f t="shared" si="216"/>
        <v>#N/A</v>
      </c>
      <c r="ED54" s="146" t="e">
        <f t="shared" si="217"/>
        <v>#N/A</v>
      </c>
      <c r="EE54" s="146" t="e">
        <f t="shared" si="218"/>
        <v>#N/A</v>
      </c>
      <c r="EF54" s="146" t="e">
        <f t="shared" si="219"/>
        <v>#N/A</v>
      </c>
      <c r="EG54" s="146" t="e">
        <f t="shared" si="220"/>
        <v>#N/A</v>
      </c>
      <c r="EH54" s="146" t="e">
        <f t="shared" si="221"/>
        <v>#N/A</v>
      </c>
      <c r="EI54" s="146" t="e">
        <f t="shared" si="222"/>
        <v>#N/A</v>
      </c>
      <c r="EJ54" s="146" t="e">
        <f t="shared" si="223"/>
        <v>#N/A</v>
      </c>
      <c r="EK54" s="146" t="e">
        <f t="shared" si="224"/>
        <v>#N/A</v>
      </c>
      <c r="EL54" s="146" t="e">
        <f t="shared" si="225"/>
        <v>#N/A</v>
      </c>
      <c r="EM54" s="146" t="e">
        <f t="shared" si="226"/>
        <v>#N/A</v>
      </c>
      <c r="EN54" s="146" t="e">
        <f t="shared" si="227"/>
        <v>#N/A</v>
      </c>
      <c r="EO54" s="146" t="e">
        <f t="shared" si="228"/>
        <v>#N/A</v>
      </c>
      <c r="EP54" s="146" t="e">
        <f t="shared" si="229"/>
        <v>#N/A</v>
      </c>
      <c r="EQ54" s="146" t="e">
        <f t="shared" si="230"/>
        <v>#N/A</v>
      </c>
      <c r="ER54" s="146" t="e">
        <f t="shared" si="231"/>
        <v>#N/A</v>
      </c>
      <c r="ES54" s="146" t="e">
        <f t="shared" si="232"/>
        <v>#N/A</v>
      </c>
      <c r="ET54" s="146" t="e">
        <f t="shared" si="233"/>
        <v>#N/A</v>
      </c>
      <c r="EU54" s="146" t="e">
        <f t="shared" si="234"/>
        <v>#N/A</v>
      </c>
      <c r="EV54" s="146" t="e">
        <f t="shared" si="235"/>
        <v>#N/A</v>
      </c>
      <c r="EW54" s="146" t="e">
        <f t="shared" si="236"/>
        <v>#N/A</v>
      </c>
      <c r="EX54" s="146" t="e">
        <f t="shared" si="237"/>
        <v>#N/A</v>
      </c>
      <c r="EY54" s="146" t="e">
        <f t="shared" si="238"/>
        <v>#N/A</v>
      </c>
      <c r="EZ54" s="146" t="e">
        <f t="shared" si="239"/>
        <v>#N/A</v>
      </c>
      <c r="FA54" s="146" t="e">
        <f t="shared" si="240"/>
        <v>#N/A</v>
      </c>
      <c r="FB54" s="146" t="e">
        <f t="shared" si="241"/>
        <v>#N/A</v>
      </c>
      <c r="FC54" s="146" t="e">
        <f t="shared" si="242"/>
        <v>#N/A</v>
      </c>
      <c r="FD54" s="146" t="e">
        <f t="shared" si="243"/>
        <v>#N/A</v>
      </c>
      <c r="FE54" s="146" t="e">
        <f t="shared" si="244"/>
        <v>#N/A</v>
      </c>
      <c r="FF54" s="146" t="e">
        <f t="shared" si="245"/>
        <v>#N/A</v>
      </c>
      <c r="FG54" s="146" t="e">
        <f t="shared" si="246"/>
        <v>#N/A</v>
      </c>
      <c r="FH54" s="146" t="e">
        <f t="shared" si="247"/>
        <v>#N/A</v>
      </c>
      <c r="FI54" s="146" t="e">
        <f t="shared" si="248"/>
        <v>#N/A</v>
      </c>
      <c r="FJ54" s="146" t="e">
        <f t="shared" si="249"/>
        <v>#N/A</v>
      </c>
      <c r="FK54" s="146" t="e">
        <f t="shared" si="250"/>
        <v>#N/A</v>
      </c>
      <c r="FL54" s="146" t="e">
        <f t="shared" si="251"/>
        <v>#N/A</v>
      </c>
      <c r="FM54" s="146" t="e">
        <f t="shared" si="252"/>
        <v>#N/A</v>
      </c>
      <c r="FN54" s="146" t="e">
        <f t="shared" si="253"/>
        <v>#N/A</v>
      </c>
      <c r="FO54" s="146" t="e">
        <f t="shared" si="254"/>
        <v>#N/A</v>
      </c>
      <c r="FP54" s="146" t="e">
        <f t="shared" si="255"/>
        <v>#N/A</v>
      </c>
      <c r="FQ54" s="146" t="e">
        <f t="shared" si="256"/>
        <v>#N/A</v>
      </c>
      <c r="FR54" s="146" t="e">
        <f t="shared" si="257"/>
        <v>#N/A</v>
      </c>
      <c r="FS54" s="146" t="e">
        <f t="shared" si="258"/>
        <v>#N/A</v>
      </c>
      <c r="FT54" s="146" t="e">
        <f t="shared" si="259"/>
        <v>#N/A</v>
      </c>
      <c r="FU54" s="146" t="e">
        <f t="shared" si="260"/>
        <v>#N/A</v>
      </c>
      <c r="FV54" s="146" t="e">
        <f t="shared" si="261"/>
        <v>#N/A</v>
      </c>
      <c r="FW54" s="146" t="e">
        <f t="shared" si="262"/>
        <v>#N/A</v>
      </c>
      <c r="FX54" s="146" t="e">
        <f t="shared" si="263"/>
        <v>#N/A</v>
      </c>
      <c r="FY54" s="146" t="e">
        <f t="shared" si="264"/>
        <v>#N/A</v>
      </c>
      <c r="FZ54" s="146" t="e">
        <f t="shared" si="265"/>
        <v>#N/A</v>
      </c>
      <c r="GA54" s="146" t="e">
        <f t="shared" si="266"/>
        <v>#N/A</v>
      </c>
      <c r="GB54" s="146" t="e">
        <f t="shared" si="267"/>
        <v>#N/A</v>
      </c>
      <c r="GC54" s="146" t="e">
        <f t="shared" si="268"/>
        <v>#N/A</v>
      </c>
      <c r="GD54" s="146" t="e">
        <f t="shared" si="269"/>
        <v>#N/A</v>
      </c>
      <c r="GE54" s="146" t="e">
        <f t="shared" si="270"/>
        <v>#N/A</v>
      </c>
      <c r="GF54" s="146" t="e">
        <f t="shared" si="271"/>
        <v>#N/A</v>
      </c>
      <c r="GG54" s="146" t="e">
        <f t="shared" si="272"/>
        <v>#N/A</v>
      </c>
      <c r="GH54" s="146" t="e">
        <f t="shared" si="273"/>
        <v>#N/A</v>
      </c>
      <c r="GI54" s="146" t="e">
        <f t="shared" si="274"/>
        <v>#N/A</v>
      </c>
      <c r="GJ54" s="146" t="e">
        <f t="shared" si="275"/>
        <v>#N/A</v>
      </c>
      <c r="GK54" s="146" t="e">
        <f t="shared" si="276"/>
        <v>#N/A</v>
      </c>
      <c r="GL54" s="146" t="e">
        <f t="shared" si="277"/>
        <v>#N/A</v>
      </c>
      <c r="GM54" s="146" t="e">
        <f t="shared" si="278"/>
        <v>#N/A</v>
      </c>
      <c r="GN54" s="146" t="e">
        <f t="shared" si="279"/>
        <v>#N/A</v>
      </c>
      <c r="GO54" s="146" t="e">
        <f t="shared" si="280"/>
        <v>#N/A</v>
      </c>
      <c r="GP54" s="146" t="e">
        <f t="shared" si="281"/>
        <v>#N/A</v>
      </c>
      <c r="GQ54" s="146" t="e">
        <f t="shared" si="282"/>
        <v>#N/A</v>
      </c>
      <c r="GR54" s="146" t="e">
        <f t="shared" si="283"/>
        <v>#N/A</v>
      </c>
      <c r="GS54" s="146" t="e">
        <f t="shared" si="284"/>
        <v>#N/A</v>
      </c>
      <c r="GT54" s="146" t="e">
        <f t="shared" si="285"/>
        <v>#N/A</v>
      </c>
      <c r="GU54" s="146" t="e">
        <f t="shared" si="286"/>
        <v>#N/A</v>
      </c>
      <c r="GV54" s="146" t="e">
        <f t="shared" si="287"/>
        <v>#N/A</v>
      </c>
      <c r="GW54" s="146" t="e">
        <f t="shared" si="288"/>
        <v>#N/A</v>
      </c>
      <c r="GX54" s="146" t="e">
        <f t="shared" si="289"/>
        <v>#N/A</v>
      </c>
      <c r="GY54" s="146" t="e">
        <f t="shared" si="290"/>
        <v>#N/A</v>
      </c>
      <c r="GZ54" s="146" t="e">
        <f t="shared" si="291"/>
        <v>#N/A</v>
      </c>
      <c r="HA54" s="146" t="e">
        <f t="shared" si="292"/>
        <v>#N/A</v>
      </c>
      <c r="HB54" s="146" t="e">
        <f t="shared" si="293"/>
        <v>#N/A</v>
      </c>
      <c r="HC54" s="146" t="e">
        <f t="shared" si="294"/>
        <v>#N/A</v>
      </c>
      <c r="HD54" s="146" t="e">
        <f t="shared" si="295"/>
        <v>#N/A</v>
      </c>
      <c r="HE54" s="146" t="e">
        <f t="shared" si="296"/>
        <v>#N/A</v>
      </c>
      <c r="HF54" s="146" t="e">
        <f t="shared" si="297"/>
        <v>#N/A</v>
      </c>
      <c r="HG54" s="146" t="e">
        <f t="shared" si="298"/>
        <v>#N/A</v>
      </c>
      <c r="HH54" s="146" t="e">
        <f t="shared" si="299"/>
        <v>#N/A</v>
      </c>
      <c r="HI54" s="146" t="e">
        <f t="shared" si="300"/>
        <v>#N/A</v>
      </c>
      <c r="HJ54" s="146" t="e">
        <f t="shared" si="301"/>
        <v>#N/A</v>
      </c>
      <c r="HK54" s="146" t="e">
        <f t="shared" si="302"/>
        <v>#N/A</v>
      </c>
      <c r="HL54" s="146" t="e">
        <f t="shared" si="303"/>
        <v>#N/A</v>
      </c>
      <c r="HM54" s="146" t="e">
        <f t="shared" si="304"/>
        <v>#N/A</v>
      </c>
      <c r="HN54" s="146" t="e">
        <f t="shared" si="305"/>
        <v>#N/A</v>
      </c>
      <c r="HO54" s="146" t="e">
        <f t="shared" si="306"/>
        <v>#N/A</v>
      </c>
      <c r="HP54" s="146" t="e">
        <f t="shared" si="307"/>
        <v>#N/A</v>
      </c>
      <c r="HQ54" s="146" t="e">
        <f t="shared" si="308"/>
        <v>#N/A</v>
      </c>
      <c r="HR54" s="146" t="e">
        <f t="shared" si="309"/>
        <v>#N/A</v>
      </c>
      <c r="HS54" s="146" t="e">
        <f t="shared" si="310"/>
        <v>#N/A</v>
      </c>
      <c r="HT54" s="146" t="e">
        <f t="shared" si="311"/>
        <v>#N/A</v>
      </c>
    </row>
    <row r="55" spans="1:228" hidden="1" x14ac:dyDescent="0.45">
      <c r="A55" s="4">
        <v>52</v>
      </c>
      <c r="B55" s="95"/>
      <c r="C55" s="103"/>
      <c r="D55" s="108" t="str">
        <f t="shared" si="205"/>
        <v/>
      </c>
      <c r="E55" s="81"/>
      <c r="F55" s="108" t="str">
        <f t="shared" si="206"/>
        <v/>
      </c>
      <c r="G55" s="103"/>
      <c r="H55" s="96"/>
      <c r="I55" s="32" t="str">
        <f t="shared" si="0"/>
        <v/>
      </c>
      <c r="J55" s="32" t="str">
        <f t="shared" si="1"/>
        <v/>
      </c>
      <c r="K55" s="65" t="str">
        <f t="shared" si="109"/>
        <v/>
      </c>
      <c r="L55" s="21"/>
      <c r="M55" s="53"/>
      <c r="N55" s="237"/>
      <c r="O55" s="66" t="str">
        <f>IF(AND(D55&gt;0,E55&gt;0,F55&gt;0),IF(ISBLANK(N55),IF(ISBLANK(L55),"",(F55-D55)*VLOOKUP(L55,VLookups!$A$4:$B$13,2,FALSE)),N55),"")</f>
        <v/>
      </c>
      <c r="P55" s="67" t="str">
        <f t="shared" si="207"/>
        <v/>
      </c>
      <c r="Q55" s="81"/>
      <c r="R55" s="230" t="str">
        <f>IF(AND(Q55&gt;0,E55&gt;0,NOT(O55="")),ABS(VLOOKUP($Q$1,VLookups!$A$27:$B$28,2,FALSE)-_xlfn.NORM.DIST(Q55,K55,O55,TRUE)),"")</f>
        <v/>
      </c>
      <c r="S55" s="80" t="str">
        <f>IF(AND($D55&gt;0,$E55&gt;0,$F55&gt;0,NOT(ISBLANK($L55))),_xlfn.NORM.INV(ABS(VLOOKUP($Q$1,VLookups!$A$27:$B$28,2,FALSE)-S$3),$K55,$O55),"")</f>
        <v/>
      </c>
      <c r="T55" s="79" t="str">
        <f>IF(AND($D55&gt;0,$E55&gt;0,$F55&gt;0,NOT(ISBLANK($L55))),_xlfn.NORM.INV(ABS(VLOOKUP($Q$1,VLookups!$A$27:$B$28,2,FALSE)-T$3),$K55,$O55),"")</f>
        <v/>
      </c>
      <c r="U55" s="80" t="str">
        <f>IF(AND($D55&gt;0,$E55&gt;0,$F55&gt;0,NOT(ISBLANK($L55))),_xlfn.NORM.INV(ABS(VLOOKUP($Q$1,VLookups!$A$27:$B$28,2,FALSE)-U$3),$K55,$O55),"")</f>
        <v/>
      </c>
      <c r="V55" s="79" t="str">
        <f>IF(AND($D55&gt;0,$E55&gt;0,$F55&gt;0,NOT(ISBLANK($L55))),_xlfn.NORM.INV(ABS(VLOOKUP($Q$1,VLookups!$A$27:$B$28,2,FALSE)-V$3),$K55,$O55),"")</f>
        <v/>
      </c>
      <c r="W55" s="80" t="str">
        <f>IF(AND($D55&gt;0,$E55&gt;0,$F55&gt;0,NOT(ISBLANK($L55))),_xlfn.NORM.INV(ABS(VLOOKUP($Q$1,VLookups!$A$27:$B$28,2,FALSE)-W$3),$K55,$O55),"")</f>
        <v/>
      </c>
      <c r="X55" s="79" t="str">
        <f>IF(AND($D55&gt;0,$E55&gt;0,$F55&gt;0,NOT(ISBLANK($L55))),_xlfn.NORM.INV(ABS(VLOOKUP($Q$1,VLookups!$A$27:$B$28,2,FALSE)-X$3),$K55,$O55),"")</f>
        <v/>
      </c>
      <c r="Y55" s="5"/>
      <c r="Z55" s="145" t="str">
        <f t="shared" si="110"/>
        <v/>
      </c>
      <c r="AA55" s="46" t="str">
        <f t="shared" ref="AA55:AT55" si="366">IF(ISNONTEXT($Z55),AB55-$Z55,"")</f>
        <v/>
      </c>
      <c r="AB55" s="46" t="str">
        <f t="shared" si="366"/>
        <v/>
      </c>
      <c r="AC55" s="46" t="str">
        <f t="shared" si="366"/>
        <v/>
      </c>
      <c r="AD55" s="46" t="str">
        <f t="shared" si="366"/>
        <v/>
      </c>
      <c r="AE55" s="46" t="str">
        <f t="shared" si="366"/>
        <v/>
      </c>
      <c r="AF55" s="46" t="str">
        <f t="shared" si="366"/>
        <v/>
      </c>
      <c r="AG55" s="46" t="str">
        <f t="shared" si="366"/>
        <v/>
      </c>
      <c r="AH55" s="46" t="str">
        <f t="shared" si="366"/>
        <v/>
      </c>
      <c r="AI55" s="46" t="str">
        <f t="shared" si="366"/>
        <v/>
      </c>
      <c r="AJ55" s="46" t="str">
        <f t="shared" si="366"/>
        <v/>
      </c>
      <c r="AK55" s="46" t="str">
        <f t="shared" si="366"/>
        <v/>
      </c>
      <c r="AL55" s="46" t="str">
        <f t="shared" si="366"/>
        <v/>
      </c>
      <c r="AM55" s="46" t="str">
        <f t="shared" si="366"/>
        <v/>
      </c>
      <c r="AN55" s="46" t="str">
        <f t="shared" si="366"/>
        <v/>
      </c>
      <c r="AO55" s="46" t="str">
        <f t="shared" si="366"/>
        <v/>
      </c>
      <c r="AP55" s="46" t="str">
        <f t="shared" si="366"/>
        <v/>
      </c>
      <c r="AQ55" s="46" t="str">
        <f t="shared" si="366"/>
        <v/>
      </c>
      <c r="AR55" s="46" t="str">
        <f t="shared" si="366"/>
        <v/>
      </c>
      <c r="AS55" s="46" t="str">
        <f t="shared" si="366"/>
        <v/>
      </c>
      <c r="AT55" s="46" t="str">
        <f t="shared" si="366"/>
        <v/>
      </c>
      <c r="AU55" s="46" t="str">
        <f t="shared" si="112"/>
        <v/>
      </c>
      <c r="AV55" s="46" t="str">
        <f t="shared" ref="AV55:DG55" si="367">IF(ISNONTEXT($Z55),AU55+$Z55,"")</f>
        <v/>
      </c>
      <c r="AW55" s="46" t="str">
        <f t="shared" si="367"/>
        <v/>
      </c>
      <c r="AX55" s="46" t="str">
        <f t="shared" si="367"/>
        <v/>
      </c>
      <c r="AY55" s="46" t="str">
        <f t="shared" si="367"/>
        <v/>
      </c>
      <c r="AZ55" s="46" t="str">
        <f t="shared" si="367"/>
        <v/>
      </c>
      <c r="BA55" s="46" t="str">
        <f t="shared" si="367"/>
        <v/>
      </c>
      <c r="BB55" s="46" t="str">
        <f t="shared" si="367"/>
        <v/>
      </c>
      <c r="BC55" s="46" t="str">
        <f t="shared" si="367"/>
        <v/>
      </c>
      <c r="BD55" s="46" t="str">
        <f t="shared" si="367"/>
        <v/>
      </c>
      <c r="BE55" s="46" t="str">
        <f t="shared" si="367"/>
        <v/>
      </c>
      <c r="BF55" s="46" t="str">
        <f t="shared" si="367"/>
        <v/>
      </c>
      <c r="BG55" s="46" t="str">
        <f t="shared" si="367"/>
        <v/>
      </c>
      <c r="BH55" s="46" t="str">
        <f t="shared" si="367"/>
        <v/>
      </c>
      <c r="BI55" s="46" t="str">
        <f t="shared" si="367"/>
        <v/>
      </c>
      <c r="BJ55" s="46" t="str">
        <f t="shared" si="367"/>
        <v/>
      </c>
      <c r="BK55" s="46" t="str">
        <f t="shared" si="367"/>
        <v/>
      </c>
      <c r="BL55" s="46" t="str">
        <f t="shared" si="367"/>
        <v/>
      </c>
      <c r="BM55" s="46" t="str">
        <f t="shared" si="367"/>
        <v/>
      </c>
      <c r="BN55" s="46" t="str">
        <f t="shared" si="367"/>
        <v/>
      </c>
      <c r="BO55" s="46" t="str">
        <f t="shared" si="367"/>
        <v/>
      </c>
      <c r="BP55" s="46" t="str">
        <f t="shared" si="367"/>
        <v/>
      </c>
      <c r="BQ55" s="46" t="str">
        <f t="shared" si="367"/>
        <v/>
      </c>
      <c r="BR55" s="46" t="str">
        <f t="shared" si="367"/>
        <v/>
      </c>
      <c r="BS55" s="46" t="str">
        <f t="shared" si="367"/>
        <v/>
      </c>
      <c r="BT55" s="46" t="str">
        <f t="shared" si="367"/>
        <v/>
      </c>
      <c r="BU55" s="46" t="str">
        <f t="shared" si="367"/>
        <v/>
      </c>
      <c r="BV55" s="46" t="str">
        <f t="shared" si="367"/>
        <v/>
      </c>
      <c r="BW55" s="46" t="str">
        <f t="shared" si="367"/>
        <v/>
      </c>
      <c r="BX55" s="46" t="str">
        <f t="shared" si="367"/>
        <v/>
      </c>
      <c r="BY55" s="46" t="str">
        <f t="shared" si="367"/>
        <v/>
      </c>
      <c r="BZ55" s="46" t="str">
        <f t="shared" si="367"/>
        <v/>
      </c>
      <c r="CA55" s="46" t="str">
        <f t="shared" si="367"/>
        <v/>
      </c>
      <c r="CB55" s="46" t="str">
        <f t="shared" si="367"/>
        <v/>
      </c>
      <c r="CC55" s="46" t="str">
        <f t="shared" si="367"/>
        <v/>
      </c>
      <c r="CD55" s="46" t="str">
        <f t="shared" si="367"/>
        <v/>
      </c>
      <c r="CE55" s="46" t="str">
        <f t="shared" si="367"/>
        <v/>
      </c>
      <c r="CF55" s="46" t="str">
        <f t="shared" si="367"/>
        <v/>
      </c>
      <c r="CG55" s="46" t="str">
        <f t="shared" si="367"/>
        <v/>
      </c>
      <c r="CH55" s="46" t="str">
        <f t="shared" si="367"/>
        <v/>
      </c>
      <c r="CI55" s="46" t="str">
        <f t="shared" si="367"/>
        <v/>
      </c>
      <c r="CJ55" s="46" t="str">
        <f t="shared" si="367"/>
        <v/>
      </c>
      <c r="CK55" s="46" t="str">
        <f t="shared" si="367"/>
        <v/>
      </c>
      <c r="CL55" s="46" t="str">
        <f t="shared" si="367"/>
        <v/>
      </c>
      <c r="CM55" s="46" t="str">
        <f t="shared" si="367"/>
        <v/>
      </c>
      <c r="CN55" s="46" t="str">
        <f t="shared" si="367"/>
        <v/>
      </c>
      <c r="CO55" s="46" t="str">
        <f t="shared" si="367"/>
        <v/>
      </c>
      <c r="CP55" s="46" t="str">
        <f t="shared" si="367"/>
        <v/>
      </c>
      <c r="CQ55" s="46" t="str">
        <f t="shared" si="367"/>
        <v/>
      </c>
      <c r="CR55" s="46" t="str">
        <f t="shared" si="367"/>
        <v/>
      </c>
      <c r="CS55" s="46" t="str">
        <f t="shared" si="367"/>
        <v/>
      </c>
      <c r="CT55" s="46" t="str">
        <f t="shared" si="367"/>
        <v/>
      </c>
      <c r="CU55" s="46" t="str">
        <f t="shared" si="367"/>
        <v/>
      </c>
      <c r="CV55" s="46" t="str">
        <f t="shared" si="367"/>
        <v/>
      </c>
      <c r="CW55" s="46" t="str">
        <f t="shared" si="367"/>
        <v/>
      </c>
      <c r="CX55" s="46" t="str">
        <f t="shared" si="367"/>
        <v/>
      </c>
      <c r="CY55" s="46" t="str">
        <f t="shared" si="367"/>
        <v/>
      </c>
      <c r="CZ55" s="46" t="str">
        <f t="shared" si="367"/>
        <v/>
      </c>
      <c r="DA55" s="46" t="str">
        <f t="shared" si="367"/>
        <v/>
      </c>
      <c r="DB55" s="46" t="str">
        <f t="shared" si="367"/>
        <v/>
      </c>
      <c r="DC55" s="46" t="str">
        <f t="shared" si="367"/>
        <v/>
      </c>
      <c r="DD55" s="46" t="str">
        <f t="shared" si="367"/>
        <v/>
      </c>
      <c r="DE55" s="46" t="str">
        <f t="shared" si="367"/>
        <v/>
      </c>
      <c r="DF55" s="46" t="str">
        <f t="shared" si="367"/>
        <v/>
      </c>
      <c r="DG55" s="46" t="str">
        <f t="shared" si="367"/>
        <v/>
      </c>
      <c r="DH55" s="46" t="str">
        <f t="shared" ref="DH55:DW55" si="368">IF(ISNONTEXT($Z55),DG55+$Z55,"")</f>
        <v/>
      </c>
      <c r="DI55" s="46" t="str">
        <f t="shared" si="368"/>
        <v/>
      </c>
      <c r="DJ55" s="46" t="str">
        <f t="shared" si="368"/>
        <v/>
      </c>
      <c r="DK55" s="46" t="str">
        <f t="shared" si="368"/>
        <v/>
      </c>
      <c r="DL55" s="46" t="str">
        <f t="shared" si="368"/>
        <v/>
      </c>
      <c r="DM55" s="46" t="str">
        <f t="shared" si="368"/>
        <v/>
      </c>
      <c r="DN55" s="46" t="str">
        <f t="shared" si="368"/>
        <v/>
      </c>
      <c r="DO55" s="46" t="str">
        <f t="shared" si="368"/>
        <v/>
      </c>
      <c r="DP55" s="46" t="str">
        <f t="shared" si="368"/>
        <v/>
      </c>
      <c r="DQ55" s="46" t="str">
        <f t="shared" si="368"/>
        <v/>
      </c>
      <c r="DR55" s="46" t="str">
        <f t="shared" si="368"/>
        <v/>
      </c>
      <c r="DS55" s="46" t="str">
        <f t="shared" si="368"/>
        <v/>
      </c>
      <c r="DT55" s="46" t="str">
        <f t="shared" si="368"/>
        <v/>
      </c>
      <c r="DU55" s="46" t="str">
        <f t="shared" si="368"/>
        <v/>
      </c>
      <c r="DV55" s="46" t="str">
        <f t="shared" si="368"/>
        <v/>
      </c>
      <c r="DW55" s="46" t="str">
        <f t="shared" si="368"/>
        <v/>
      </c>
      <c r="DX55" s="146" t="e">
        <f t="shared" si="211"/>
        <v>#N/A</v>
      </c>
      <c r="DY55" s="146" t="e">
        <f t="shared" si="212"/>
        <v>#N/A</v>
      </c>
      <c r="DZ55" s="146" t="e">
        <f t="shared" si="213"/>
        <v>#N/A</v>
      </c>
      <c r="EA55" s="146" t="e">
        <f t="shared" si="214"/>
        <v>#N/A</v>
      </c>
      <c r="EB55" s="146" t="e">
        <f t="shared" si="215"/>
        <v>#N/A</v>
      </c>
      <c r="EC55" s="146" t="e">
        <f t="shared" si="216"/>
        <v>#N/A</v>
      </c>
      <c r="ED55" s="146" t="e">
        <f t="shared" si="217"/>
        <v>#N/A</v>
      </c>
      <c r="EE55" s="146" t="e">
        <f t="shared" si="218"/>
        <v>#N/A</v>
      </c>
      <c r="EF55" s="146" t="e">
        <f t="shared" si="219"/>
        <v>#N/A</v>
      </c>
      <c r="EG55" s="146" t="e">
        <f t="shared" si="220"/>
        <v>#N/A</v>
      </c>
      <c r="EH55" s="146" t="e">
        <f t="shared" si="221"/>
        <v>#N/A</v>
      </c>
      <c r="EI55" s="146" t="e">
        <f t="shared" si="222"/>
        <v>#N/A</v>
      </c>
      <c r="EJ55" s="146" t="e">
        <f t="shared" si="223"/>
        <v>#N/A</v>
      </c>
      <c r="EK55" s="146" t="e">
        <f t="shared" si="224"/>
        <v>#N/A</v>
      </c>
      <c r="EL55" s="146" t="e">
        <f t="shared" si="225"/>
        <v>#N/A</v>
      </c>
      <c r="EM55" s="146" t="e">
        <f t="shared" si="226"/>
        <v>#N/A</v>
      </c>
      <c r="EN55" s="146" t="e">
        <f t="shared" si="227"/>
        <v>#N/A</v>
      </c>
      <c r="EO55" s="146" t="e">
        <f t="shared" si="228"/>
        <v>#N/A</v>
      </c>
      <c r="EP55" s="146" t="e">
        <f t="shared" si="229"/>
        <v>#N/A</v>
      </c>
      <c r="EQ55" s="146" t="e">
        <f t="shared" si="230"/>
        <v>#N/A</v>
      </c>
      <c r="ER55" s="146" t="e">
        <f t="shared" si="231"/>
        <v>#N/A</v>
      </c>
      <c r="ES55" s="146" t="e">
        <f t="shared" si="232"/>
        <v>#N/A</v>
      </c>
      <c r="ET55" s="146" t="e">
        <f t="shared" si="233"/>
        <v>#N/A</v>
      </c>
      <c r="EU55" s="146" t="e">
        <f t="shared" si="234"/>
        <v>#N/A</v>
      </c>
      <c r="EV55" s="146" t="e">
        <f t="shared" si="235"/>
        <v>#N/A</v>
      </c>
      <c r="EW55" s="146" t="e">
        <f t="shared" si="236"/>
        <v>#N/A</v>
      </c>
      <c r="EX55" s="146" t="e">
        <f t="shared" si="237"/>
        <v>#N/A</v>
      </c>
      <c r="EY55" s="146" t="e">
        <f t="shared" si="238"/>
        <v>#N/A</v>
      </c>
      <c r="EZ55" s="146" t="e">
        <f t="shared" si="239"/>
        <v>#N/A</v>
      </c>
      <c r="FA55" s="146" t="e">
        <f t="shared" si="240"/>
        <v>#N/A</v>
      </c>
      <c r="FB55" s="146" t="e">
        <f t="shared" si="241"/>
        <v>#N/A</v>
      </c>
      <c r="FC55" s="146" t="e">
        <f t="shared" si="242"/>
        <v>#N/A</v>
      </c>
      <c r="FD55" s="146" t="e">
        <f t="shared" si="243"/>
        <v>#N/A</v>
      </c>
      <c r="FE55" s="146" t="e">
        <f t="shared" si="244"/>
        <v>#N/A</v>
      </c>
      <c r="FF55" s="146" t="e">
        <f t="shared" si="245"/>
        <v>#N/A</v>
      </c>
      <c r="FG55" s="146" t="e">
        <f t="shared" si="246"/>
        <v>#N/A</v>
      </c>
      <c r="FH55" s="146" t="e">
        <f t="shared" si="247"/>
        <v>#N/A</v>
      </c>
      <c r="FI55" s="146" t="e">
        <f t="shared" si="248"/>
        <v>#N/A</v>
      </c>
      <c r="FJ55" s="146" t="e">
        <f t="shared" si="249"/>
        <v>#N/A</v>
      </c>
      <c r="FK55" s="146" t="e">
        <f t="shared" si="250"/>
        <v>#N/A</v>
      </c>
      <c r="FL55" s="146" t="e">
        <f t="shared" si="251"/>
        <v>#N/A</v>
      </c>
      <c r="FM55" s="146" t="e">
        <f t="shared" si="252"/>
        <v>#N/A</v>
      </c>
      <c r="FN55" s="146" t="e">
        <f t="shared" si="253"/>
        <v>#N/A</v>
      </c>
      <c r="FO55" s="146" t="e">
        <f t="shared" si="254"/>
        <v>#N/A</v>
      </c>
      <c r="FP55" s="146" t="e">
        <f t="shared" si="255"/>
        <v>#N/A</v>
      </c>
      <c r="FQ55" s="146" t="e">
        <f t="shared" si="256"/>
        <v>#N/A</v>
      </c>
      <c r="FR55" s="146" t="e">
        <f t="shared" si="257"/>
        <v>#N/A</v>
      </c>
      <c r="FS55" s="146" t="e">
        <f t="shared" si="258"/>
        <v>#N/A</v>
      </c>
      <c r="FT55" s="146" t="e">
        <f t="shared" si="259"/>
        <v>#N/A</v>
      </c>
      <c r="FU55" s="146" t="e">
        <f t="shared" si="260"/>
        <v>#N/A</v>
      </c>
      <c r="FV55" s="146" t="e">
        <f t="shared" si="261"/>
        <v>#N/A</v>
      </c>
      <c r="FW55" s="146" t="e">
        <f t="shared" si="262"/>
        <v>#N/A</v>
      </c>
      <c r="FX55" s="146" t="e">
        <f t="shared" si="263"/>
        <v>#N/A</v>
      </c>
      <c r="FY55" s="146" t="e">
        <f t="shared" si="264"/>
        <v>#N/A</v>
      </c>
      <c r="FZ55" s="146" t="e">
        <f t="shared" si="265"/>
        <v>#N/A</v>
      </c>
      <c r="GA55" s="146" t="e">
        <f t="shared" si="266"/>
        <v>#N/A</v>
      </c>
      <c r="GB55" s="146" t="e">
        <f t="shared" si="267"/>
        <v>#N/A</v>
      </c>
      <c r="GC55" s="146" t="e">
        <f t="shared" si="268"/>
        <v>#N/A</v>
      </c>
      <c r="GD55" s="146" t="e">
        <f t="shared" si="269"/>
        <v>#N/A</v>
      </c>
      <c r="GE55" s="146" t="e">
        <f t="shared" si="270"/>
        <v>#N/A</v>
      </c>
      <c r="GF55" s="146" t="e">
        <f t="shared" si="271"/>
        <v>#N/A</v>
      </c>
      <c r="GG55" s="146" t="e">
        <f t="shared" si="272"/>
        <v>#N/A</v>
      </c>
      <c r="GH55" s="146" t="e">
        <f t="shared" si="273"/>
        <v>#N/A</v>
      </c>
      <c r="GI55" s="146" t="e">
        <f t="shared" si="274"/>
        <v>#N/A</v>
      </c>
      <c r="GJ55" s="146" t="e">
        <f t="shared" si="275"/>
        <v>#N/A</v>
      </c>
      <c r="GK55" s="146" t="e">
        <f t="shared" si="276"/>
        <v>#N/A</v>
      </c>
      <c r="GL55" s="146" t="e">
        <f t="shared" si="277"/>
        <v>#N/A</v>
      </c>
      <c r="GM55" s="146" t="e">
        <f t="shared" si="278"/>
        <v>#N/A</v>
      </c>
      <c r="GN55" s="146" t="e">
        <f t="shared" si="279"/>
        <v>#N/A</v>
      </c>
      <c r="GO55" s="146" t="e">
        <f t="shared" si="280"/>
        <v>#N/A</v>
      </c>
      <c r="GP55" s="146" t="e">
        <f t="shared" si="281"/>
        <v>#N/A</v>
      </c>
      <c r="GQ55" s="146" t="e">
        <f t="shared" si="282"/>
        <v>#N/A</v>
      </c>
      <c r="GR55" s="146" t="e">
        <f t="shared" si="283"/>
        <v>#N/A</v>
      </c>
      <c r="GS55" s="146" t="e">
        <f t="shared" si="284"/>
        <v>#N/A</v>
      </c>
      <c r="GT55" s="146" t="e">
        <f t="shared" si="285"/>
        <v>#N/A</v>
      </c>
      <c r="GU55" s="146" t="e">
        <f t="shared" si="286"/>
        <v>#N/A</v>
      </c>
      <c r="GV55" s="146" t="e">
        <f t="shared" si="287"/>
        <v>#N/A</v>
      </c>
      <c r="GW55" s="146" t="e">
        <f t="shared" si="288"/>
        <v>#N/A</v>
      </c>
      <c r="GX55" s="146" t="e">
        <f t="shared" si="289"/>
        <v>#N/A</v>
      </c>
      <c r="GY55" s="146" t="e">
        <f t="shared" si="290"/>
        <v>#N/A</v>
      </c>
      <c r="GZ55" s="146" t="e">
        <f t="shared" si="291"/>
        <v>#N/A</v>
      </c>
      <c r="HA55" s="146" t="e">
        <f t="shared" si="292"/>
        <v>#N/A</v>
      </c>
      <c r="HB55" s="146" t="e">
        <f t="shared" si="293"/>
        <v>#N/A</v>
      </c>
      <c r="HC55" s="146" t="e">
        <f t="shared" si="294"/>
        <v>#N/A</v>
      </c>
      <c r="HD55" s="146" t="e">
        <f t="shared" si="295"/>
        <v>#N/A</v>
      </c>
      <c r="HE55" s="146" t="e">
        <f t="shared" si="296"/>
        <v>#N/A</v>
      </c>
      <c r="HF55" s="146" t="e">
        <f t="shared" si="297"/>
        <v>#N/A</v>
      </c>
      <c r="HG55" s="146" t="e">
        <f t="shared" si="298"/>
        <v>#N/A</v>
      </c>
      <c r="HH55" s="146" t="e">
        <f t="shared" si="299"/>
        <v>#N/A</v>
      </c>
      <c r="HI55" s="146" t="e">
        <f t="shared" si="300"/>
        <v>#N/A</v>
      </c>
      <c r="HJ55" s="146" t="e">
        <f t="shared" si="301"/>
        <v>#N/A</v>
      </c>
      <c r="HK55" s="146" t="e">
        <f t="shared" si="302"/>
        <v>#N/A</v>
      </c>
      <c r="HL55" s="146" t="e">
        <f t="shared" si="303"/>
        <v>#N/A</v>
      </c>
      <c r="HM55" s="146" t="e">
        <f t="shared" si="304"/>
        <v>#N/A</v>
      </c>
      <c r="HN55" s="146" t="e">
        <f t="shared" si="305"/>
        <v>#N/A</v>
      </c>
      <c r="HO55" s="146" t="e">
        <f t="shared" si="306"/>
        <v>#N/A</v>
      </c>
      <c r="HP55" s="146" t="e">
        <f t="shared" si="307"/>
        <v>#N/A</v>
      </c>
      <c r="HQ55" s="146" t="e">
        <f t="shared" si="308"/>
        <v>#N/A</v>
      </c>
      <c r="HR55" s="146" t="e">
        <f t="shared" si="309"/>
        <v>#N/A</v>
      </c>
      <c r="HS55" s="146" t="e">
        <f t="shared" si="310"/>
        <v>#N/A</v>
      </c>
      <c r="HT55" s="146" t="e">
        <f t="shared" si="311"/>
        <v>#N/A</v>
      </c>
    </row>
    <row r="56" spans="1:228" hidden="1" x14ac:dyDescent="0.45">
      <c r="A56" s="4">
        <v>53</v>
      </c>
      <c r="B56" s="95"/>
      <c r="C56" s="103"/>
      <c r="D56" s="108" t="str">
        <f t="shared" si="205"/>
        <v/>
      </c>
      <c r="E56" s="81"/>
      <c r="F56" s="108" t="str">
        <f t="shared" si="206"/>
        <v/>
      </c>
      <c r="G56" s="103"/>
      <c r="H56" s="96"/>
      <c r="I56" s="32" t="str">
        <f t="shared" si="0"/>
        <v/>
      </c>
      <c r="J56" s="32" t="str">
        <f t="shared" si="1"/>
        <v/>
      </c>
      <c r="K56" s="65" t="str">
        <f t="shared" si="109"/>
        <v/>
      </c>
      <c r="L56" s="21"/>
      <c r="M56" s="53"/>
      <c r="N56" s="237"/>
      <c r="O56" s="66" t="str">
        <f>IF(AND(D56&gt;0,E56&gt;0,F56&gt;0),IF(ISBLANK(N56),IF(ISBLANK(L56),"",(F56-D56)*VLOOKUP(L56,VLookups!$A$4:$B$13,2,FALSE)),N56),"")</f>
        <v/>
      </c>
      <c r="P56" s="67" t="str">
        <f t="shared" si="207"/>
        <v/>
      </c>
      <c r="Q56" s="81"/>
      <c r="R56" s="230" t="str">
        <f>IF(AND(Q56&gt;0,E56&gt;0,NOT(O56="")),ABS(VLOOKUP($Q$1,VLookups!$A$27:$B$28,2,FALSE)-_xlfn.NORM.DIST(Q56,K56,O56,TRUE)),"")</f>
        <v/>
      </c>
      <c r="S56" s="80" t="str">
        <f>IF(AND($D56&gt;0,$E56&gt;0,$F56&gt;0,NOT(ISBLANK($L56))),_xlfn.NORM.INV(ABS(VLOOKUP($Q$1,VLookups!$A$27:$B$28,2,FALSE)-S$3),$K56,$O56),"")</f>
        <v/>
      </c>
      <c r="T56" s="79" t="str">
        <f>IF(AND($D56&gt;0,$E56&gt;0,$F56&gt;0,NOT(ISBLANK($L56))),_xlfn.NORM.INV(ABS(VLOOKUP($Q$1,VLookups!$A$27:$B$28,2,FALSE)-T$3),$K56,$O56),"")</f>
        <v/>
      </c>
      <c r="U56" s="80" t="str">
        <f>IF(AND($D56&gt;0,$E56&gt;0,$F56&gt;0,NOT(ISBLANK($L56))),_xlfn.NORM.INV(ABS(VLOOKUP($Q$1,VLookups!$A$27:$B$28,2,FALSE)-U$3),$K56,$O56),"")</f>
        <v/>
      </c>
      <c r="V56" s="79" t="str">
        <f>IF(AND($D56&gt;0,$E56&gt;0,$F56&gt;0,NOT(ISBLANK($L56))),_xlfn.NORM.INV(ABS(VLOOKUP($Q$1,VLookups!$A$27:$B$28,2,FALSE)-V$3),$K56,$O56),"")</f>
        <v/>
      </c>
      <c r="W56" s="80" t="str">
        <f>IF(AND($D56&gt;0,$E56&gt;0,$F56&gt;0,NOT(ISBLANK($L56))),_xlfn.NORM.INV(ABS(VLOOKUP($Q$1,VLookups!$A$27:$B$28,2,FALSE)-W$3),$K56,$O56),"")</f>
        <v/>
      </c>
      <c r="X56" s="79" t="str">
        <f>IF(AND($D56&gt;0,$E56&gt;0,$F56&gt;0,NOT(ISBLANK($L56))),_xlfn.NORM.INV(ABS(VLOOKUP($Q$1,VLookups!$A$27:$B$28,2,FALSE)-X$3),$K56,$O56),"")</f>
        <v/>
      </c>
      <c r="Y56" s="5"/>
      <c r="Z56" s="145" t="str">
        <f t="shared" si="110"/>
        <v/>
      </c>
      <c r="AA56" s="46" t="str">
        <f t="shared" ref="AA56:AT56" si="369">IF(ISNONTEXT($Z56),AB56-$Z56,"")</f>
        <v/>
      </c>
      <c r="AB56" s="46" t="str">
        <f t="shared" si="369"/>
        <v/>
      </c>
      <c r="AC56" s="46" t="str">
        <f t="shared" si="369"/>
        <v/>
      </c>
      <c r="AD56" s="46" t="str">
        <f t="shared" si="369"/>
        <v/>
      </c>
      <c r="AE56" s="46" t="str">
        <f t="shared" si="369"/>
        <v/>
      </c>
      <c r="AF56" s="46" t="str">
        <f t="shared" si="369"/>
        <v/>
      </c>
      <c r="AG56" s="46" t="str">
        <f t="shared" si="369"/>
        <v/>
      </c>
      <c r="AH56" s="46" t="str">
        <f t="shared" si="369"/>
        <v/>
      </c>
      <c r="AI56" s="46" t="str">
        <f t="shared" si="369"/>
        <v/>
      </c>
      <c r="AJ56" s="46" t="str">
        <f t="shared" si="369"/>
        <v/>
      </c>
      <c r="AK56" s="46" t="str">
        <f t="shared" si="369"/>
        <v/>
      </c>
      <c r="AL56" s="46" t="str">
        <f t="shared" si="369"/>
        <v/>
      </c>
      <c r="AM56" s="46" t="str">
        <f t="shared" si="369"/>
        <v/>
      </c>
      <c r="AN56" s="46" t="str">
        <f t="shared" si="369"/>
        <v/>
      </c>
      <c r="AO56" s="46" t="str">
        <f t="shared" si="369"/>
        <v/>
      </c>
      <c r="AP56" s="46" t="str">
        <f t="shared" si="369"/>
        <v/>
      </c>
      <c r="AQ56" s="46" t="str">
        <f t="shared" si="369"/>
        <v/>
      </c>
      <c r="AR56" s="46" t="str">
        <f t="shared" si="369"/>
        <v/>
      </c>
      <c r="AS56" s="46" t="str">
        <f t="shared" si="369"/>
        <v/>
      </c>
      <c r="AT56" s="46" t="str">
        <f t="shared" si="369"/>
        <v/>
      </c>
      <c r="AU56" s="46" t="str">
        <f t="shared" si="112"/>
        <v/>
      </c>
      <c r="AV56" s="46" t="str">
        <f t="shared" ref="AV56:DG56" si="370">IF(ISNONTEXT($Z56),AU56+$Z56,"")</f>
        <v/>
      </c>
      <c r="AW56" s="46" t="str">
        <f t="shared" si="370"/>
        <v/>
      </c>
      <c r="AX56" s="46" t="str">
        <f t="shared" si="370"/>
        <v/>
      </c>
      <c r="AY56" s="46" t="str">
        <f t="shared" si="370"/>
        <v/>
      </c>
      <c r="AZ56" s="46" t="str">
        <f t="shared" si="370"/>
        <v/>
      </c>
      <c r="BA56" s="46" t="str">
        <f t="shared" si="370"/>
        <v/>
      </c>
      <c r="BB56" s="46" t="str">
        <f t="shared" si="370"/>
        <v/>
      </c>
      <c r="BC56" s="46" t="str">
        <f t="shared" si="370"/>
        <v/>
      </c>
      <c r="BD56" s="46" t="str">
        <f t="shared" si="370"/>
        <v/>
      </c>
      <c r="BE56" s="46" t="str">
        <f t="shared" si="370"/>
        <v/>
      </c>
      <c r="BF56" s="46" t="str">
        <f t="shared" si="370"/>
        <v/>
      </c>
      <c r="BG56" s="46" t="str">
        <f t="shared" si="370"/>
        <v/>
      </c>
      <c r="BH56" s="46" t="str">
        <f t="shared" si="370"/>
        <v/>
      </c>
      <c r="BI56" s="46" t="str">
        <f t="shared" si="370"/>
        <v/>
      </c>
      <c r="BJ56" s="46" t="str">
        <f t="shared" si="370"/>
        <v/>
      </c>
      <c r="BK56" s="46" t="str">
        <f t="shared" si="370"/>
        <v/>
      </c>
      <c r="BL56" s="46" t="str">
        <f t="shared" si="370"/>
        <v/>
      </c>
      <c r="BM56" s="46" t="str">
        <f t="shared" si="370"/>
        <v/>
      </c>
      <c r="BN56" s="46" t="str">
        <f t="shared" si="370"/>
        <v/>
      </c>
      <c r="BO56" s="46" t="str">
        <f t="shared" si="370"/>
        <v/>
      </c>
      <c r="BP56" s="46" t="str">
        <f t="shared" si="370"/>
        <v/>
      </c>
      <c r="BQ56" s="46" t="str">
        <f t="shared" si="370"/>
        <v/>
      </c>
      <c r="BR56" s="46" t="str">
        <f t="shared" si="370"/>
        <v/>
      </c>
      <c r="BS56" s="46" t="str">
        <f t="shared" si="370"/>
        <v/>
      </c>
      <c r="BT56" s="46" t="str">
        <f t="shared" si="370"/>
        <v/>
      </c>
      <c r="BU56" s="46" t="str">
        <f t="shared" si="370"/>
        <v/>
      </c>
      <c r="BV56" s="46" t="str">
        <f t="shared" si="370"/>
        <v/>
      </c>
      <c r="BW56" s="46" t="str">
        <f t="shared" si="370"/>
        <v/>
      </c>
      <c r="BX56" s="46" t="str">
        <f t="shared" si="370"/>
        <v/>
      </c>
      <c r="BY56" s="46" t="str">
        <f t="shared" si="370"/>
        <v/>
      </c>
      <c r="BZ56" s="46" t="str">
        <f t="shared" si="370"/>
        <v/>
      </c>
      <c r="CA56" s="46" t="str">
        <f t="shared" si="370"/>
        <v/>
      </c>
      <c r="CB56" s="46" t="str">
        <f t="shared" si="370"/>
        <v/>
      </c>
      <c r="CC56" s="46" t="str">
        <f t="shared" si="370"/>
        <v/>
      </c>
      <c r="CD56" s="46" t="str">
        <f t="shared" si="370"/>
        <v/>
      </c>
      <c r="CE56" s="46" t="str">
        <f t="shared" si="370"/>
        <v/>
      </c>
      <c r="CF56" s="46" t="str">
        <f t="shared" si="370"/>
        <v/>
      </c>
      <c r="CG56" s="46" t="str">
        <f t="shared" si="370"/>
        <v/>
      </c>
      <c r="CH56" s="46" t="str">
        <f t="shared" si="370"/>
        <v/>
      </c>
      <c r="CI56" s="46" t="str">
        <f t="shared" si="370"/>
        <v/>
      </c>
      <c r="CJ56" s="46" t="str">
        <f t="shared" si="370"/>
        <v/>
      </c>
      <c r="CK56" s="46" t="str">
        <f t="shared" si="370"/>
        <v/>
      </c>
      <c r="CL56" s="46" t="str">
        <f t="shared" si="370"/>
        <v/>
      </c>
      <c r="CM56" s="46" t="str">
        <f t="shared" si="370"/>
        <v/>
      </c>
      <c r="CN56" s="46" t="str">
        <f t="shared" si="370"/>
        <v/>
      </c>
      <c r="CO56" s="46" t="str">
        <f t="shared" si="370"/>
        <v/>
      </c>
      <c r="CP56" s="46" t="str">
        <f t="shared" si="370"/>
        <v/>
      </c>
      <c r="CQ56" s="46" t="str">
        <f t="shared" si="370"/>
        <v/>
      </c>
      <c r="CR56" s="46" t="str">
        <f t="shared" si="370"/>
        <v/>
      </c>
      <c r="CS56" s="46" t="str">
        <f t="shared" si="370"/>
        <v/>
      </c>
      <c r="CT56" s="46" t="str">
        <f t="shared" si="370"/>
        <v/>
      </c>
      <c r="CU56" s="46" t="str">
        <f t="shared" si="370"/>
        <v/>
      </c>
      <c r="CV56" s="46" t="str">
        <f t="shared" si="370"/>
        <v/>
      </c>
      <c r="CW56" s="46" t="str">
        <f t="shared" si="370"/>
        <v/>
      </c>
      <c r="CX56" s="46" t="str">
        <f t="shared" si="370"/>
        <v/>
      </c>
      <c r="CY56" s="46" t="str">
        <f t="shared" si="370"/>
        <v/>
      </c>
      <c r="CZ56" s="46" t="str">
        <f t="shared" si="370"/>
        <v/>
      </c>
      <c r="DA56" s="46" t="str">
        <f t="shared" si="370"/>
        <v/>
      </c>
      <c r="DB56" s="46" t="str">
        <f t="shared" si="370"/>
        <v/>
      </c>
      <c r="DC56" s="46" t="str">
        <f t="shared" si="370"/>
        <v/>
      </c>
      <c r="DD56" s="46" t="str">
        <f t="shared" si="370"/>
        <v/>
      </c>
      <c r="DE56" s="46" t="str">
        <f t="shared" si="370"/>
        <v/>
      </c>
      <c r="DF56" s="46" t="str">
        <f t="shared" si="370"/>
        <v/>
      </c>
      <c r="DG56" s="46" t="str">
        <f t="shared" si="370"/>
        <v/>
      </c>
      <c r="DH56" s="46" t="str">
        <f t="shared" ref="DH56:DW56" si="371">IF(ISNONTEXT($Z56),DG56+$Z56,"")</f>
        <v/>
      </c>
      <c r="DI56" s="46" t="str">
        <f t="shared" si="371"/>
        <v/>
      </c>
      <c r="DJ56" s="46" t="str">
        <f t="shared" si="371"/>
        <v/>
      </c>
      <c r="DK56" s="46" t="str">
        <f t="shared" si="371"/>
        <v/>
      </c>
      <c r="DL56" s="46" t="str">
        <f t="shared" si="371"/>
        <v/>
      </c>
      <c r="DM56" s="46" t="str">
        <f t="shared" si="371"/>
        <v/>
      </c>
      <c r="DN56" s="46" t="str">
        <f t="shared" si="371"/>
        <v/>
      </c>
      <c r="DO56" s="46" t="str">
        <f t="shared" si="371"/>
        <v/>
      </c>
      <c r="DP56" s="46" t="str">
        <f t="shared" si="371"/>
        <v/>
      </c>
      <c r="DQ56" s="46" t="str">
        <f t="shared" si="371"/>
        <v/>
      </c>
      <c r="DR56" s="46" t="str">
        <f t="shared" si="371"/>
        <v/>
      </c>
      <c r="DS56" s="46" t="str">
        <f t="shared" si="371"/>
        <v/>
      </c>
      <c r="DT56" s="46" t="str">
        <f t="shared" si="371"/>
        <v/>
      </c>
      <c r="DU56" s="46" t="str">
        <f t="shared" si="371"/>
        <v/>
      </c>
      <c r="DV56" s="46" t="str">
        <f t="shared" si="371"/>
        <v/>
      </c>
      <c r="DW56" s="46" t="str">
        <f t="shared" si="371"/>
        <v/>
      </c>
      <c r="DX56" s="146" t="e">
        <f t="shared" si="211"/>
        <v>#N/A</v>
      </c>
      <c r="DY56" s="146" t="e">
        <f t="shared" si="212"/>
        <v>#N/A</v>
      </c>
      <c r="DZ56" s="146" t="e">
        <f t="shared" si="213"/>
        <v>#N/A</v>
      </c>
      <c r="EA56" s="146" t="e">
        <f t="shared" si="214"/>
        <v>#N/A</v>
      </c>
      <c r="EB56" s="146" t="e">
        <f t="shared" si="215"/>
        <v>#N/A</v>
      </c>
      <c r="EC56" s="146" t="e">
        <f t="shared" si="216"/>
        <v>#N/A</v>
      </c>
      <c r="ED56" s="146" t="e">
        <f t="shared" si="217"/>
        <v>#N/A</v>
      </c>
      <c r="EE56" s="146" t="e">
        <f t="shared" si="218"/>
        <v>#N/A</v>
      </c>
      <c r="EF56" s="146" t="e">
        <f t="shared" si="219"/>
        <v>#N/A</v>
      </c>
      <c r="EG56" s="146" t="e">
        <f t="shared" si="220"/>
        <v>#N/A</v>
      </c>
      <c r="EH56" s="146" t="e">
        <f t="shared" si="221"/>
        <v>#N/A</v>
      </c>
      <c r="EI56" s="146" t="e">
        <f t="shared" si="222"/>
        <v>#N/A</v>
      </c>
      <c r="EJ56" s="146" t="e">
        <f t="shared" si="223"/>
        <v>#N/A</v>
      </c>
      <c r="EK56" s="146" t="e">
        <f t="shared" si="224"/>
        <v>#N/A</v>
      </c>
      <c r="EL56" s="146" t="e">
        <f t="shared" si="225"/>
        <v>#N/A</v>
      </c>
      <c r="EM56" s="146" t="e">
        <f t="shared" si="226"/>
        <v>#N/A</v>
      </c>
      <c r="EN56" s="146" t="e">
        <f t="shared" si="227"/>
        <v>#N/A</v>
      </c>
      <c r="EO56" s="146" t="e">
        <f t="shared" si="228"/>
        <v>#N/A</v>
      </c>
      <c r="EP56" s="146" t="e">
        <f t="shared" si="229"/>
        <v>#N/A</v>
      </c>
      <c r="EQ56" s="146" t="e">
        <f t="shared" si="230"/>
        <v>#N/A</v>
      </c>
      <c r="ER56" s="146" t="e">
        <f t="shared" si="231"/>
        <v>#N/A</v>
      </c>
      <c r="ES56" s="146" t="e">
        <f t="shared" si="232"/>
        <v>#N/A</v>
      </c>
      <c r="ET56" s="146" t="e">
        <f t="shared" si="233"/>
        <v>#N/A</v>
      </c>
      <c r="EU56" s="146" t="e">
        <f t="shared" si="234"/>
        <v>#N/A</v>
      </c>
      <c r="EV56" s="146" t="e">
        <f t="shared" si="235"/>
        <v>#N/A</v>
      </c>
      <c r="EW56" s="146" t="e">
        <f t="shared" si="236"/>
        <v>#N/A</v>
      </c>
      <c r="EX56" s="146" t="e">
        <f t="shared" si="237"/>
        <v>#N/A</v>
      </c>
      <c r="EY56" s="146" t="e">
        <f t="shared" si="238"/>
        <v>#N/A</v>
      </c>
      <c r="EZ56" s="146" t="e">
        <f t="shared" si="239"/>
        <v>#N/A</v>
      </c>
      <c r="FA56" s="146" t="e">
        <f t="shared" si="240"/>
        <v>#N/A</v>
      </c>
      <c r="FB56" s="146" t="e">
        <f t="shared" si="241"/>
        <v>#N/A</v>
      </c>
      <c r="FC56" s="146" t="e">
        <f t="shared" si="242"/>
        <v>#N/A</v>
      </c>
      <c r="FD56" s="146" t="e">
        <f t="shared" si="243"/>
        <v>#N/A</v>
      </c>
      <c r="FE56" s="146" t="e">
        <f t="shared" si="244"/>
        <v>#N/A</v>
      </c>
      <c r="FF56" s="146" t="e">
        <f t="shared" si="245"/>
        <v>#N/A</v>
      </c>
      <c r="FG56" s="146" t="e">
        <f t="shared" si="246"/>
        <v>#N/A</v>
      </c>
      <c r="FH56" s="146" t="e">
        <f t="shared" si="247"/>
        <v>#N/A</v>
      </c>
      <c r="FI56" s="146" t="e">
        <f t="shared" si="248"/>
        <v>#N/A</v>
      </c>
      <c r="FJ56" s="146" t="e">
        <f t="shared" si="249"/>
        <v>#N/A</v>
      </c>
      <c r="FK56" s="146" t="e">
        <f t="shared" si="250"/>
        <v>#N/A</v>
      </c>
      <c r="FL56" s="146" t="e">
        <f t="shared" si="251"/>
        <v>#N/A</v>
      </c>
      <c r="FM56" s="146" t="e">
        <f t="shared" si="252"/>
        <v>#N/A</v>
      </c>
      <c r="FN56" s="146" t="e">
        <f t="shared" si="253"/>
        <v>#N/A</v>
      </c>
      <c r="FO56" s="146" t="e">
        <f t="shared" si="254"/>
        <v>#N/A</v>
      </c>
      <c r="FP56" s="146" t="e">
        <f t="shared" si="255"/>
        <v>#N/A</v>
      </c>
      <c r="FQ56" s="146" t="e">
        <f t="shared" si="256"/>
        <v>#N/A</v>
      </c>
      <c r="FR56" s="146" t="e">
        <f t="shared" si="257"/>
        <v>#N/A</v>
      </c>
      <c r="FS56" s="146" t="e">
        <f t="shared" si="258"/>
        <v>#N/A</v>
      </c>
      <c r="FT56" s="146" t="e">
        <f t="shared" si="259"/>
        <v>#N/A</v>
      </c>
      <c r="FU56" s="146" t="e">
        <f t="shared" si="260"/>
        <v>#N/A</v>
      </c>
      <c r="FV56" s="146" t="e">
        <f t="shared" si="261"/>
        <v>#N/A</v>
      </c>
      <c r="FW56" s="146" t="e">
        <f t="shared" si="262"/>
        <v>#N/A</v>
      </c>
      <c r="FX56" s="146" t="e">
        <f t="shared" si="263"/>
        <v>#N/A</v>
      </c>
      <c r="FY56" s="146" t="e">
        <f t="shared" si="264"/>
        <v>#N/A</v>
      </c>
      <c r="FZ56" s="146" t="e">
        <f t="shared" si="265"/>
        <v>#N/A</v>
      </c>
      <c r="GA56" s="146" t="e">
        <f t="shared" si="266"/>
        <v>#N/A</v>
      </c>
      <c r="GB56" s="146" t="e">
        <f t="shared" si="267"/>
        <v>#N/A</v>
      </c>
      <c r="GC56" s="146" t="e">
        <f t="shared" si="268"/>
        <v>#N/A</v>
      </c>
      <c r="GD56" s="146" t="e">
        <f t="shared" si="269"/>
        <v>#N/A</v>
      </c>
      <c r="GE56" s="146" t="e">
        <f t="shared" si="270"/>
        <v>#N/A</v>
      </c>
      <c r="GF56" s="146" t="e">
        <f t="shared" si="271"/>
        <v>#N/A</v>
      </c>
      <c r="GG56" s="146" t="e">
        <f t="shared" si="272"/>
        <v>#N/A</v>
      </c>
      <c r="GH56" s="146" t="e">
        <f t="shared" si="273"/>
        <v>#N/A</v>
      </c>
      <c r="GI56" s="146" t="e">
        <f t="shared" si="274"/>
        <v>#N/A</v>
      </c>
      <c r="GJ56" s="146" t="e">
        <f t="shared" si="275"/>
        <v>#N/A</v>
      </c>
      <c r="GK56" s="146" t="e">
        <f t="shared" si="276"/>
        <v>#N/A</v>
      </c>
      <c r="GL56" s="146" t="e">
        <f t="shared" si="277"/>
        <v>#N/A</v>
      </c>
      <c r="GM56" s="146" t="e">
        <f t="shared" si="278"/>
        <v>#N/A</v>
      </c>
      <c r="GN56" s="146" t="e">
        <f t="shared" si="279"/>
        <v>#N/A</v>
      </c>
      <c r="GO56" s="146" t="e">
        <f t="shared" si="280"/>
        <v>#N/A</v>
      </c>
      <c r="GP56" s="146" t="e">
        <f t="shared" si="281"/>
        <v>#N/A</v>
      </c>
      <c r="GQ56" s="146" t="e">
        <f t="shared" si="282"/>
        <v>#N/A</v>
      </c>
      <c r="GR56" s="146" t="e">
        <f t="shared" si="283"/>
        <v>#N/A</v>
      </c>
      <c r="GS56" s="146" t="e">
        <f t="shared" si="284"/>
        <v>#N/A</v>
      </c>
      <c r="GT56" s="146" t="e">
        <f t="shared" si="285"/>
        <v>#N/A</v>
      </c>
      <c r="GU56" s="146" t="e">
        <f t="shared" si="286"/>
        <v>#N/A</v>
      </c>
      <c r="GV56" s="146" t="e">
        <f t="shared" si="287"/>
        <v>#N/A</v>
      </c>
      <c r="GW56" s="146" t="e">
        <f t="shared" si="288"/>
        <v>#N/A</v>
      </c>
      <c r="GX56" s="146" t="e">
        <f t="shared" si="289"/>
        <v>#N/A</v>
      </c>
      <c r="GY56" s="146" t="e">
        <f t="shared" si="290"/>
        <v>#N/A</v>
      </c>
      <c r="GZ56" s="146" t="e">
        <f t="shared" si="291"/>
        <v>#N/A</v>
      </c>
      <c r="HA56" s="146" t="e">
        <f t="shared" si="292"/>
        <v>#N/A</v>
      </c>
      <c r="HB56" s="146" t="e">
        <f t="shared" si="293"/>
        <v>#N/A</v>
      </c>
      <c r="HC56" s="146" t="e">
        <f t="shared" si="294"/>
        <v>#N/A</v>
      </c>
      <c r="HD56" s="146" t="e">
        <f t="shared" si="295"/>
        <v>#N/A</v>
      </c>
      <c r="HE56" s="146" t="e">
        <f t="shared" si="296"/>
        <v>#N/A</v>
      </c>
      <c r="HF56" s="146" t="e">
        <f t="shared" si="297"/>
        <v>#N/A</v>
      </c>
      <c r="HG56" s="146" t="e">
        <f t="shared" si="298"/>
        <v>#N/A</v>
      </c>
      <c r="HH56" s="146" t="e">
        <f t="shared" si="299"/>
        <v>#N/A</v>
      </c>
      <c r="HI56" s="146" t="e">
        <f t="shared" si="300"/>
        <v>#N/A</v>
      </c>
      <c r="HJ56" s="146" t="e">
        <f t="shared" si="301"/>
        <v>#N/A</v>
      </c>
      <c r="HK56" s="146" t="e">
        <f t="shared" si="302"/>
        <v>#N/A</v>
      </c>
      <c r="HL56" s="146" t="e">
        <f t="shared" si="303"/>
        <v>#N/A</v>
      </c>
      <c r="HM56" s="146" t="e">
        <f t="shared" si="304"/>
        <v>#N/A</v>
      </c>
      <c r="HN56" s="146" t="e">
        <f t="shared" si="305"/>
        <v>#N/A</v>
      </c>
      <c r="HO56" s="146" t="e">
        <f t="shared" si="306"/>
        <v>#N/A</v>
      </c>
      <c r="HP56" s="146" t="e">
        <f t="shared" si="307"/>
        <v>#N/A</v>
      </c>
      <c r="HQ56" s="146" t="e">
        <f t="shared" si="308"/>
        <v>#N/A</v>
      </c>
      <c r="HR56" s="146" t="e">
        <f t="shared" si="309"/>
        <v>#N/A</v>
      </c>
      <c r="HS56" s="146" t="e">
        <f t="shared" si="310"/>
        <v>#N/A</v>
      </c>
      <c r="HT56" s="146" t="e">
        <f t="shared" si="311"/>
        <v>#N/A</v>
      </c>
    </row>
    <row r="57" spans="1:228" hidden="1" x14ac:dyDescent="0.45">
      <c r="A57" s="4">
        <v>54</v>
      </c>
      <c r="B57" s="95"/>
      <c r="C57" s="103"/>
      <c r="D57" s="108" t="str">
        <f t="shared" si="205"/>
        <v/>
      </c>
      <c r="E57" s="81"/>
      <c r="F57" s="108" t="str">
        <f t="shared" si="206"/>
        <v/>
      </c>
      <c r="G57" s="103"/>
      <c r="H57" s="96"/>
      <c r="I57" s="32" t="str">
        <f t="shared" si="0"/>
        <v/>
      </c>
      <c r="J57" s="32" t="str">
        <f t="shared" si="1"/>
        <v/>
      </c>
      <c r="K57" s="65" t="str">
        <f t="shared" si="109"/>
        <v/>
      </c>
      <c r="L57" s="21"/>
      <c r="M57" s="53"/>
      <c r="N57" s="237"/>
      <c r="O57" s="66" t="str">
        <f>IF(AND(D57&gt;0,E57&gt;0,F57&gt;0),IF(ISBLANK(N57),IF(ISBLANK(L57),"",(F57-D57)*VLOOKUP(L57,VLookups!$A$4:$B$13,2,FALSE)),N57),"")</f>
        <v/>
      </c>
      <c r="P57" s="67" t="str">
        <f t="shared" si="207"/>
        <v/>
      </c>
      <c r="Q57" s="81"/>
      <c r="R57" s="230" t="str">
        <f>IF(AND(Q57&gt;0,E57&gt;0,NOT(O57="")),ABS(VLOOKUP($Q$1,VLookups!$A$27:$B$28,2,FALSE)-_xlfn.NORM.DIST(Q57,K57,O57,TRUE)),"")</f>
        <v/>
      </c>
      <c r="S57" s="80" t="str">
        <f>IF(AND($D57&gt;0,$E57&gt;0,$F57&gt;0,NOT(ISBLANK($L57))),_xlfn.NORM.INV(ABS(VLOOKUP($Q$1,VLookups!$A$27:$B$28,2,FALSE)-S$3),$K57,$O57),"")</f>
        <v/>
      </c>
      <c r="T57" s="79" t="str">
        <f>IF(AND($D57&gt;0,$E57&gt;0,$F57&gt;0,NOT(ISBLANK($L57))),_xlfn.NORM.INV(ABS(VLOOKUP($Q$1,VLookups!$A$27:$B$28,2,FALSE)-T$3),$K57,$O57),"")</f>
        <v/>
      </c>
      <c r="U57" s="80" t="str">
        <f>IF(AND($D57&gt;0,$E57&gt;0,$F57&gt;0,NOT(ISBLANK($L57))),_xlfn.NORM.INV(ABS(VLOOKUP($Q$1,VLookups!$A$27:$B$28,2,FALSE)-U$3),$K57,$O57),"")</f>
        <v/>
      </c>
      <c r="V57" s="79" t="str">
        <f>IF(AND($D57&gt;0,$E57&gt;0,$F57&gt;0,NOT(ISBLANK($L57))),_xlfn.NORM.INV(ABS(VLOOKUP($Q$1,VLookups!$A$27:$B$28,2,FALSE)-V$3),$K57,$O57),"")</f>
        <v/>
      </c>
      <c r="W57" s="80" t="str">
        <f>IF(AND($D57&gt;0,$E57&gt;0,$F57&gt;0,NOT(ISBLANK($L57))),_xlfn.NORM.INV(ABS(VLOOKUP($Q$1,VLookups!$A$27:$B$28,2,FALSE)-W$3),$K57,$O57),"")</f>
        <v/>
      </c>
      <c r="X57" s="79" t="str">
        <f>IF(AND($D57&gt;0,$E57&gt;0,$F57&gt;0,NOT(ISBLANK($L57))),_xlfn.NORM.INV(ABS(VLOOKUP($Q$1,VLookups!$A$27:$B$28,2,FALSE)-X$3),$K57,$O57),"")</f>
        <v/>
      </c>
      <c r="Y57" s="5"/>
      <c r="Z57" s="145" t="str">
        <f t="shared" si="110"/>
        <v/>
      </c>
      <c r="AA57" s="46" t="str">
        <f t="shared" ref="AA57:AT57" si="372">IF(ISNONTEXT($Z57),AB57-$Z57,"")</f>
        <v/>
      </c>
      <c r="AB57" s="46" t="str">
        <f t="shared" si="372"/>
        <v/>
      </c>
      <c r="AC57" s="46" t="str">
        <f t="shared" si="372"/>
        <v/>
      </c>
      <c r="AD57" s="46" t="str">
        <f t="shared" si="372"/>
        <v/>
      </c>
      <c r="AE57" s="46" t="str">
        <f t="shared" si="372"/>
        <v/>
      </c>
      <c r="AF57" s="46" t="str">
        <f t="shared" si="372"/>
        <v/>
      </c>
      <c r="AG57" s="46" t="str">
        <f t="shared" si="372"/>
        <v/>
      </c>
      <c r="AH57" s="46" t="str">
        <f t="shared" si="372"/>
        <v/>
      </c>
      <c r="AI57" s="46" t="str">
        <f t="shared" si="372"/>
        <v/>
      </c>
      <c r="AJ57" s="46" t="str">
        <f t="shared" si="372"/>
        <v/>
      </c>
      <c r="AK57" s="46" t="str">
        <f t="shared" si="372"/>
        <v/>
      </c>
      <c r="AL57" s="46" t="str">
        <f t="shared" si="372"/>
        <v/>
      </c>
      <c r="AM57" s="46" t="str">
        <f t="shared" si="372"/>
        <v/>
      </c>
      <c r="AN57" s="46" t="str">
        <f t="shared" si="372"/>
        <v/>
      </c>
      <c r="AO57" s="46" t="str">
        <f t="shared" si="372"/>
        <v/>
      </c>
      <c r="AP57" s="46" t="str">
        <f t="shared" si="372"/>
        <v/>
      </c>
      <c r="AQ57" s="46" t="str">
        <f t="shared" si="372"/>
        <v/>
      </c>
      <c r="AR57" s="46" t="str">
        <f t="shared" si="372"/>
        <v/>
      </c>
      <c r="AS57" s="46" t="str">
        <f t="shared" si="372"/>
        <v/>
      </c>
      <c r="AT57" s="46" t="str">
        <f t="shared" si="372"/>
        <v/>
      </c>
      <c r="AU57" s="46" t="str">
        <f t="shared" si="112"/>
        <v/>
      </c>
      <c r="AV57" s="46" t="str">
        <f t="shared" ref="AV57:DG57" si="373">IF(ISNONTEXT($Z57),AU57+$Z57,"")</f>
        <v/>
      </c>
      <c r="AW57" s="46" t="str">
        <f t="shared" si="373"/>
        <v/>
      </c>
      <c r="AX57" s="46" t="str">
        <f t="shared" si="373"/>
        <v/>
      </c>
      <c r="AY57" s="46" t="str">
        <f t="shared" si="373"/>
        <v/>
      </c>
      <c r="AZ57" s="46" t="str">
        <f t="shared" si="373"/>
        <v/>
      </c>
      <c r="BA57" s="46" t="str">
        <f t="shared" si="373"/>
        <v/>
      </c>
      <c r="BB57" s="46" t="str">
        <f t="shared" si="373"/>
        <v/>
      </c>
      <c r="BC57" s="46" t="str">
        <f t="shared" si="373"/>
        <v/>
      </c>
      <c r="BD57" s="46" t="str">
        <f t="shared" si="373"/>
        <v/>
      </c>
      <c r="BE57" s="46" t="str">
        <f t="shared" si="373"/>
        <v/>
      </c>
      <c r="BF57" s="46" t="str">
        <f t="shared" si="373"/>
        <v/>
      </c>
      <c r="BG57" s="46" t="str">
        <f t="shared" si="373"/>
        <v/>
      </c>
      <c r="BH57" s="46" t="str">
        <f t="shared" si="373"/>
        <v/>
      </c>
      <c r="BI57" s="46" t="str">
        <f t="shared" si="373"/>
        <v/>
      </c>
      <c r="BJ57" s="46" t="str">
        <f t="shared" si="373"/>
        <v/>
      </c>
      <c r="BK57" s="46" t="str">
        <f t="shared" si="373"/>
        <v/>
      </c>
      <c r="BL57" s="46" t="str">
        <f t="shared" si="373"/>
        <v/>
      </c>
      <c r="BM57" s="46" t="str">
        <f t="shared" si="373"/>
        <v/>
      </c>
      <c r="BN57" s="46" t="str">
        <f t="shared" si="373"/>
        <v/>
      </c>
      <c r="BO57" s="46" t="str">
        <f t="shared" si="373"/>
        <v/>
      </c>
      <c r="BP57" s="46" t="str">
        <f t="shared" si="373"/>
        <v/>
      </c>
      <c r="BQ57" s="46" t="str">
        <f t="shared" si="373"/>
        <v/>
      </c>
      <c r="BR57" s="46" t="str">
        <f t="shared" si="373"/>
        <v/>
      </c>
      <c r="BS57" s="46" t="str">
        <f t="shared" si="373"/>
        <v/>
      </c>
      <c r="BT57" s="46" t="str">
        <f t="shared" si="373"/>
        <v/>
      </c>
      <c r="BU57" s="46" t="str">
        <f t="shared" si="373"/>
        <v/>
      </c>
      <c r="BV57" s="46" t="str">
        <f t="shared" si="373"/>
        <v/>
      </c>
      <c r="BW57" s="46" t="str">
        <f t="shared" si="373"/>
        <v/>
      </c>
      <c r="BX57" s="46" t="str">
        <f t="shared" si="373"/>
        <v/>
      </c>
      <c r="BY57" s="46" t="str">
        <f t="shared" si="373"/>
        <v/>
      </c>
      <c r="BZ57" s="46" t="str">
        <f t="shared" si="373"/>
        <v/>
      </c>
      <c r="CA57" s="46" t="str">
        <f t="shared" si="373"/>
        <v/>
      </c>
      <c r="CB57" s="46" t="str">
        <f t="shared" si="373"/>
        <v/>
      </c>
      <c r="CC57" s="46" t="str">
        <f t="shared" si="373"/>
        <v/>
      </c>
      <c r="CD57" s="46" t="str">
        <f t="shared" si="373"/>
        <v/>
      </c>
      <c r="CE57" s="46" t="str">
        <f t="shared" si="373"/>
        <v/>
      </c>
      <c r="CF57" s="46" t="str">
        <f t="shared" si="373"/>
        <v/>
      </c>
      <c r="CG57" s="46" t="str">
        <f t="shared" si="373"/>
        <v/>
      </c>
      <c r="CH57" s="46" t="str">
        <f t="shared" si="373"/>
        <v/>
      </c>
      <c r="CI57" s="46" t="str">
        <f t="shared" si="373"/>
        <v/>
      </c>
      <c r="CJ57" s="46" t="str">
        <f t="shared" si="373"/>
        <v/>
      </c>
      <c r="CK57" s="46" t="str">
        <f t="shared" si="373"/>
        <v/>
      </c>
      <c r="CL57" s="46" t="str">
        <f t="shared" si="373"/>
        <v/>
      </c>
      <c r="CM57" s="46" t="str">
        <f t="shared" si="373"/>
        <v/>
      </c>
      <c r="CN57" s="46" t="str">
        <f t="shared" si="373"/>
        <v/>
      </c>
      <c r="CO57" s="46" t="str">
        <f t="shared" si="373"/>
        <v/>
      </c>
      <c r="CP57" s="46" t="str">
        <f t="shared" si="373"/>
        <v/>
      </c>
      <c r="CQ57" s="46" t="str">
        <f t="shared" si="373"/>
        <v/>
      </c>
      <c r="CR57" s="46" t="str">
        <f t="shared" si="373"/>
        <v/>
      </c>
      <c r="CS57" s="46" t="str">
        <f t="shared" si="373"/>
        <v/>
      </c>
      <c r="CT57" s="46" t="str">
        <f t="shared" si="373"/>
        <v/>
      </c>
      <c r="CU57" s="46" t="str">
        <f t="shared" si="373"/>
        <v/>
      </c>
      <c r="CV57" s="46" t="str">
        <f t="shared" si="373"/>
        <v/>
      </c>
      <c r="CW57" s="46" t="str">
        <f t="shared" si="373"/>
        <v/>
      </c>
      <c r="CX57" s="46" t="str">
        <f t="shared" si="373"/>
        <v/>
      </c>
      <c r="CY57" s="46" t="str">
        <f t="shared" si="373"/>
        <v/>
      </c>
      <c r="CZ57" s="46" t="str">
        <f t="shared" si="373"/>
        <v/>
      </c>
      <c r="DA57" s="46" t="str">
        <f t="shared" si="373"/>
        <v/>
      </c>
      <c r="DB57" s="46" t="str">
        <f t="shared" si="373"/>
        <v/>
      </c>
      <c r="DC57" s="46" t="str">
        <f t="shared" si="373"/>
        <v/>
      </c>
      <c r="DD57" s="46" t="str">
        <f t="shared" si="373"/>
        <v/>
      </c>
      <c r="DE57" s="46" t="str">
        <f t="shared" si="373"/>
        <v/>
      </c>
      <c r="DF57" s="46" t="str">
        <f t="shared" si="373"/>
        <v/>
      </c>
      <c r="DG57" s="46" t="str">
        <f t="shared" si="373"/>
        <v/>
      </c>
      <c r="DH57" s="46" t="str">
        <f t="shared" ref="DH57:DW57" si="374">IF(ISNONTEXT($Z57),DG57+$Z57,"")</f>
        <v/>
      </c>
      <c r="DI57" s="46" t="str">
        <f t="shared" si="374"/>
        <v/>
      </c>
      <c r="DJ57" s="46" t="str">
        <f t="shared" si="374"/>
        <v/>
      </c>
      <c r="DK57" s="46" t="str">
        <f t="shared" si="374"/>
        <v/>
      </c>
      <c r="DL57" s="46" t="str">
        <f t="shared" si="374"/>
        <v/>
      </c>
      <c r="DM57" s="46" t="str">
        <f t="shared" si="374"/>
        <v/>
      </c>
      <c r="DN57" s="46" t="str">
        <f t="shared" si="374"/>
        <v/>
      </c>
      <c r="DO57" s="46" t="str">
        <f t="shared" si="374"/>
        <v/>
      </c>
      <c r="DP57" s="46" t="str">
        <f t="shared" si="374"/>
        <v/>
      </c>
      <c r="DQ57" s="46" t="str">
        <f t="shared" si="374"/>
        <v/>
      </c>
      <c r="DR57" s="46" t="str">
        <f t="shared" si="374"/>
        <v/>
      </c>
      <c r="DS57" s="46" t="str">
        <f t="shared" si="374"/>
        <v/>
      </c>
      <c r="DT57" s="46" t="str">
        <f t="shared" si="374"/>
        <v/>
      </c>
      <c r="DU57" s="46" t="str">
        <f t="shared" si="374"/>
        <v/>
      </c>
      <c r="DV57" s="46" t="str">
        <f t="shared" si="374"/>
        <v/>
      </c>
      <c r="DW57" s="46" t="str">
        <f t="shared" si="374"/>
        <v/>
      </c>
      <c r="DX57" s="146" t="e">
        <f t="shared" si="211"/>
        <v>#N/A</v>
      </c>
      <c r="DY57" s="146" t="e">
        <f t="shared" si="212"/>
        <v>#N/A</v>
      </c>
      <c r="DZ57" s="146" t="e">
        <f t="shared" si="213"/>
        <v>#N/A</v>
      </c>
      <c r="EA57" s="146" t="e">
        <f t="shared" si="214"/>
        <v>#N/A</v>
      </c>
      <c r="EB57" s="146" t="e">
        <f t="shared" si="215"/>
        <v>#N/A</v>
      </c>
      <c r="EC57" s="146" t="e">
        <f t="shared" si="216"/>
        <v>#N/A</v>
      </c>
      <c r="ED57" s="146" t="e">
        <f t="shared" si="217"/>
        <v>#N/A</v>
      </c>
      <c r="EE57" s="146" t="e">
        <f t="shared" si="218"/>
        <v>#N/A</v>
      </c>
      <c r="EF57" s="146" t="e">
        <f t="shared" si="219"/>
        <v>#N/A</v>
      </c>
      <c r="EG57" s="146" t="e">
        <f t="shared" si="220"/>
        <v>#N/A</v>
      </c>
      <c r="EH57" s="146" t="e">
        <f t="shared" si="221"/>
        <v>#N/A</v>
      </c>
      <c r="EI57" s="146" t="e">
        <f t="shared" si="222"/>
        <v>#N/A</v>
      </c>
      <c r="EJ57" s="146" t="e">
        <f t="shared" si="223"/>
        <v>#N/A</v>
      </c>
      <c r="EK57" s="146" t="e">
        <f t="shared" si="224"/>
        <v>#N/A</v>
      </c>
      <c r="EL57" s="146" t="e">
        <f t="shared" si="225"/>
        <v>#N/A</v>
      </c>
      <c r="EM57" s="146" t="e">
        <f t="shared" si="226"/>
        <v>#N/A</v>
      </c>
      <c r="EN57" s="146" t="e">
        <f t="shared" si="227"/>
        <v>#N/A</v>
      </c>
      <c r="EO57" s="146" t="e">
        <f t="shared" si="228"/>
        <v>#N/A</v>
      </c>
      <c r="EP57" s="146" t="e">
        <f t="shared" si="229"/>
        <v>#N/A</v>
      </c>
      <c r="EQ57" s="146" t="e">
        <f t="shared" si="230"/>
        <v>#N/A</v>
      </c>
      <c r="ER57" s="146" t="e">
        <f t="shared" si="231"/>
        <v>#N/A</v>
      </c>
      <c r="ES57" s="146" t="e">
        <f t="shared" si="232"/>
        <v>#N/A</v>
      </c>
      <c r="ET57" s="146" t="e">
        <f t="shared" si="233"/>
        <v>#N/A</v>
      </c>
      <c r="EU57" s="146" t="e">
        <f t="shared" si="234"/>
        <v>#N/A</v>
      </c>
      <c r="EV57" s="146" t="e">
        <f t="shared" si="235"/>
        <v>#N/A</v>
      </c>
      <c r="EW57" s="146" t="e">
        <f t="shared" si="236"/>
        <v>#N/A</v>
      </c>
      <c r="EX57" s="146" t="e">
        <f t="shared" si="237"/>
        <v>#N/A</v>
      </c>
      <c r="EY57" s="146" t="e">
        <f t="shared" si="238"/>
        <v>#N/A</v>
      </c>
      <c r="EZ57" s="146" t="e">
        <f t="shared" si="239"/>
        <v>#N/A</v>
      </c>
      <c r="FA57" s="146" t="e">
        <f t="shared" si="240"/>
        <v>#N/A</v>
      </c>
      <c r="FB57" s="146" t="e">
        <f t="shared" si="241"/>
        <v>#N/A</v>
      </c>
      <c r="FC57" s="146" t="e">
        <f t="shared" si="242"/>
        <v>#N/A</v>
      </c>
      <c r="FD57" s="146" t="e">
        <f t="shared" si="243"/>
        <v>#N/A</v>
      </c>
      <c r="FE57" s="146" t="e">
        <f t="shared" si="244"/>
        <v>#N/A</v>
      </c>
      <c r="FF57" s="146" t="e">
        <f t="shared" si="245"/>
        <v>#N/A</v>
      </c>
      <c r="FG57" s="146" t="e">
        <f t="shared" si="246"/>
        <v>#N/A</v>
      </c>
      <c r="FH57" s="146" t="e">
        <f t="shared" si="247"/>
        <v>#N/A</v>
      </c>
      <c r="FI57" s="146" t="e">
        <f t="shared" si="248"/>
        <v>#N/A</v>
      </c>
      <c r="FJ57" s="146" t="e">
        <f t="shared" si="249"/>
        <v>#N/A</v>
      </c>
      <c r="FK57" s="146" t="e">
        <f t="shared" si="250"/>
        <v>#N/A</v>
      </c>
      <c r="FL57" s="146" t="e">
        <f t="shared" si="251"/>
        <v>#N/A</v>
      </c>
      <c r="FM57" s="146" t="e">
        <f t="shared" si="252"/>
        <v>#N/A</v>
      </c>
      <c r="FN57" s="146" t="e">
        <f t="shared" si="253"/>
        <v>#N/A</v>
      </c>
      <c r="FO57" s="146" t="e">
        <f t="shared" si="254"/>
        <v>#N/A</v>
      </c>
      <c r="FP57" s="146" t="e">
        <f t="shared" si="255"/>
        <v>#N/A</v>
      </c>
      <c r="FQ57" s="146" t="e">
        <f t="shared" si="256"/>
        <v>#N/A</v>
      </c>
      <c r="FR57" s="146" t="e">
        <f t="shared" si="257"/>
        <v>#N/A</v>
      </c>
      <c r="FS57" s="146" t="e">
        <f t="shared" si="258"/>
        <v>#N/A</v>
      </c>
      <c r="FT57" s="146" t="e">
        <f t="shared" si="259"/>
        <v>#N/A</v>
      </c>
      <c r="FU57" s="146" t="e">
        <f t="shared" si="260"/>
        <v>#N/A</v>
      </c>
      <c r="FV57" s="146" t="e">
        <f t="shared" si="261"/>
        <v>#N/A</v>
      </c>
      <c r="FW57" s="146" t="e">
        <f t="shared" si="262"/>
        <v>#N/A</v>
      </c>
      <c r="FX57" s="146" t="e">
        <f t="shared" si="263"/>
        <v>#N/A</v>
      </c>
      <c r="FY57" s="146" t="e">
        <f t="shared" si="264"/>
        <v>#N/A</v>
      </c>
      <c r="FZ57" s="146" t="e">
        <f t="shared" si="265"/>
        <v>#N/A</v>
      </c>
      <c r="GA57" s="146" t="e">
        <f t="shared" si="266"/>
        <v>#N/A</v>
      </c>
      <c r="GB57" s="146" t="e">
        <f t="shared" si="267"/>
        <v>#N/A</v>
      </c>
      <c r="GC57" s="146" t="e">
        <f t="shared" si="268"/>
        <v>#N/A</v>
      </c>
      <c r="GD57" s="146" t="e">
        <f t="shared" si="269"/>
        <v>#N/A</v>
      </c>
      <c r="GE57" s="146" t="e">
        <f t="shared" si="270"/>
        <v>#N/A</v>
      </c>
      <c r="GF57" s="146" t="e">
        <f t="shared" si="271"/>
        <v>#N/A</v>
      </c>
      <c r="GG57" s="146" t="e">
        <f t="shared" si="272"/>
        <v>#N/A</v>
      </c>
      <c r="GH57" s="146" t="e">
        <f t="shared" si="273"/>
        <v>#N/A</v>
      </c>
      <c r="GI57" s="146" t="e">
        <f t="shared" si="274"/>
        <v>#N/A</v>
      </c>
      <c r="GJ57" s="146" t="e">
        <f t="shared" si="275"/>
        <v>#N/A</v>
      </c>
      <c r="GK57" s="146" t="e">
        <f t="shared" si="276"/>
        <v>#N/A</v>
      </c>
      <c r="GL57" s="146" t="e">
        <f t="shared" si="277"/>
        <v>#N/A</v>
      </c>
      <c r="GM57" s="146" t="e">
        <f t="shared" si="278"/>
        <v>#N/A</v>
      </c>
      <c r="GN57" s="146" t="e">
        <f t="shared" si="279"/>
        <v>#N/A</v>
      </c>
      <c r="GO57" s="146" t="e">
        <f t="shared" si="280"/>
        <v>#N/A</v>
      </c>
      <c r="GP57" s="146" t="e">
        <f t="shared" si="281"/>
        <v>#N/A</v>
      </c>
      <c r="GQ57" s="146" t="e">
        <f t="shared" si="282"/>
        <v>#N/A</v>
      </c>
      <c r="GR57" s="146" t="e">
        <f t="shared" si="283"/>
        <v>#N/A</v>
      </c>
      <c r="GS57" s="146" t="e">
        <f t="shared" si="284"/>
        <v>#N/A</v>
      </c>
      <c r="GT57" s="146" t="e">
        <f t="shared" si="285"/>
        <v>#N/A</v>
      </c>
      <c r="GU57" s="146" t="e">
        <f t="shared" si="286"/>
        <v>#N/A</v>
      </c>
      <c r="GV57" s="146" t="e">
        <f t="shared" si="287"/>
        <v>#N/A</v>
      </c>
      <c r="GW57" s="146" t="e">
        <f t="shared" si="288"/>
        <v>#N/A</v>
      </c>
      <c r="GX57" s="146" t="e">
        <f t="shared" si="289"/>
        <v>#N/A</v>
      </c>
      <c r="GY57" s="146" t="e">
        <f t="shared" si="290"/>
        <v>#N/A</v>
      </c>
      <c r="GZ57" s="146" t="e">
        <f t="shared" si="291"/>
        <v>#N/A</v>
      </c>
      <c r="HA57" s="146" t="e">
        <f t="shared" si="292"/>
        <v>#N/A</v>
      </c>
      <c r="HB57" s="146" t="e">
        <f t="shared" si="293"/>
        <v>#N/A</v>
      </c>
      <c r="HC57" s="146" t="e">
        <f t="shared" si="294"/>
        <v>#N/A</v>
      </c>
      <c r="HD57" s="146" t="e">
        <f t="shared" si="295"/>
        <v>#N/A</v>
      </c>
      <c r="HE57" s="146" t="e">
        <f t="shared" si="296"/>
        <v>#N/A</v>
      </c>
      <c r="HF57" s="146" t="e">
        <f t="shared" si="297"/>
        <v>#N/A</v>
      </c>
      <c r="HG57" s="146" t="e">
        <f t="shared" si="298"/>
        <v>#N/A</v>
      </c>
      <c r="HH57" s="146" t="e">
        <f t="shared" si="299"/>
        <v>#N/A</v>
      </c>
      <c r="HI57" s="146" t="e">
        <f t="shared" si="300"/>
        <v>#N/A</v>
      </c>
      <c r="HJ57" s="146" t="e">
        <f t="shared" si="301"/>
        <v>#N/A</v>
      </c>
      <c r="HK57" s="146" t="e">
        <f t="shared" si="302"/>
        <v>#N/A</v>
      </c>
      <c r="HL57" s="146" t="e">
        <f t="shared" si="303"/>
        <v>#N/A</v>
      </c>
      <c r="HM57" s="146" t="e">
        <f t="shared" si="304"/>
        <v>#N/A</v>
      </c>
      <c r="HN57" s="146" t="e">
        <f t="shared" si="305"/>
        <v>#N/A</v>
      </c>
      <c r="HO57" s="146" t="e">
        <f t="shared" si="306"/>
        <v>#N/A</v>
      </c>
      <c r="HP57" s="146" t="e">
        <f t="shared" si="307"/>
        <v>#N/A</v>
      </c>
      <c r="HQ57" s="146" t="e">
        <f t="shared" si="308"/>
        <v>#N/A</v>
      </c>
      <c r="HR57" s="146" t="e">
        <f t="shared" si="309"/>
        <v>#N/A</v>
      </c>
      <c r="HS57" s="146" t="e">
        <f t="shared" si="310"/>
        <v>#N/A</v>
      </c>
      <c r="HT57" s="146" t="e">
        <f t="shared" si="311"/>
        <v>#N/A</v>
      </c>
    </row>
    <row r="58" spans="1:228" hidden="1" x14ac:dyDescent="0.45">
      <c r="A58" s="4">
        <v>55</v>
      </c>
      <c r="B58" s="95"/>
      <c r="C58" s="103"/>
      <c r="D58" s="108" t="str">
        <f t="shared" si="205"/>
        <v/>
      </c>
      <c r="E58" s="81"/>
      <c r="F58" s="108" t="str">
        <f t="shared" si="206"/>
        <v/>
      </c>
      <c r="G58" s="103"/>
      <c r="H58" s="96"/>
      <c r="I58" s="32" t="str">
        <f t="shared" si="0"/>
        <v/>
      </c>
      <c r="J58" s="32" t="str">
        <f t="shared" si="1"/>
        <v/>
      </c>
      <c r="K58" s="65" t="str">
        <f t="shared" si="109"/>
        <v/>
      </c>
      <c r="L58" s="21"/>
      <c r="M58" s="53"/>
      <c r="N58" s="237"/>
      <c r="O58" s="66" t="str">
        <f>IF(AND(D58&gt;0,E58&gt;0,F58&gt;0),IF(ISBLANK(N58),IF(ISBLANK(L58),"",(F58-D58)*VLOOKUP(L58,VLookups!$A$4:$B$13,2,FALSE)),N58),"")</f>
        <v/>
      </c>
      <c r="P58" s="67" t="str">
        <f t="shared" si="207"/>
        <v/>
      </c>
      <c r="Q58" s="81"/>
      <c r="R58" s="230" t="str">
        <f>IF(AND(Q58&gt;0,E58&gt;0,NOT(O58="")),ABS(VLOOKUP($Q$1,VLookups!$A$27:$B$28,2,FALSE)-_xlfn.NORM.DIST(Q58,K58,O58,TRUE)),"")</f>
        <v/>
      </c>
      <c r="S58" s="80" t="str">
        <f>IF(AND($D58&gt;0,$E58&gt;0,$F58&gt;0,NOT(ISBLANK($L58))),_xlfn.NORM.INV(ABS(VLOOKUP($Q$1,VLookups!$A$27:$B$28,2,FALSE)-S$3),$K58,$O58),"")</f>
        <v/>
      </c>
      <c r="T58" s="79" t="str">
        <f>IF(AND($D58&gt;0,$E58&gt;0,$F58&gt;0,NOT(ISBLANK($L58))),_xlfn.NORM.INV(ABS(VLOOKUP($Q$1,VLookups!$A$27:$B$28,2,FALSE)-T$3),$K58,$O58),"")</f>
        <v/>
      </c>
      <c r="U58" s="80" t="str">
        <f>IF(AND($D58&gt;0,$E58&gt;0,$F58&gt;0,NOT(ISBLANK($L58))),_xlfn.NORM.INV(ABS(VLOOKUP($Q$1,VLookups!$A$27:$B$28,2,FALSE)-U$3),$K58,$O58),"")</f>
        <v/>
      </c>
      <c r="V58" s="79" t="str">
        <f>IF(AND($D58&gt;0,$E58&gt;0,$F58&gt;0,NOT(ISBLANK($L58))),_xlfn.NORM.INV(ABS(VLOOKUP($Q$1,VLookups!$A$27:$B$28,2,FALSE)-V$3),$K58,$O58),"")</f>
        <v/>
      </c>
      <c r="W58" s="80" t="str">
        <f>IF(AND($D58&gt;0,$E58&gt;0,$F58&gt;0,NOT(ISBLANK($L58))),_xlfn.NORM.INV(ABS(VLOOKUP($Q$1,VLookups!$A$27:$B$28,2,FALSE)-W$3),$K58,$O58),"")</f>
        <v/>
      </c>
      <c r="X58" s="79" t="str">
        <f>IF(AND($D58&gt;0,$E58&gt;0,$F58&gt;0,NOT(ISBLANK($L58))),_xlfn.NORM.INV(ABS(VLOOKUP($Q$1,VLookups!$A$27:$B$28,2,FALSE)-X$3),$K58,$O58),"")</f>
        <v/>
      </c>
      <c r="Y58" s="5"/>
      <c r="Z58" s="145" t="str">
        <f t="shared" si="110"/>
        <v/>
      </c>
      <c r="AA58" s="46" t="str">
        <f t="shared" ref="AA58:AT58" si="375">IF(ISNONTEXT($Z58),AB58-$Z58,"")</f>
        <v/>
      </c>
      <c r="AB58" s="46" t="str">
        <f t="shared" si="375"/>
        <v/>
      </c>
      <c r="AC58" s="46" t="str">
        <f t="shared" si="375"/>
        <v/>
      </c>
      <c r="AD58" s="46" t="str">
        <f t="shared" si="375"/>
        <v/>
      </c>
      <c r="AE58" s="46" t="str">
        <f t="shared" si="375"/>
        <v/>
      </c>
      <c r="AF58" s="46" t="str">
        <f t="shared" si="375"/>
        <v/>
      </c>
      <c r="AG58" s="46" t="str">
        <f t="shared" si="375"/>
        <v/>
      </c>
      <c r="AH58" s="46" t="str">
        <f t="shared" si="375"/>
        <v/>
      </c>
      <c r="AI58" s="46" t="str">
        <f t="shared" si="375"/>
        <v/>
      </c>
      <c r="AJ58" s="46" t="str">
        <f t="shared" si="375"/>
        <v/>
      </c>
      <c r="AK58" s="46" t="str">
        <f t="shared" si="375"/>
        <v/>
      </c>
      <c r="AL58" s="46" t="str">
        <f t="shared" si="375"/>
        <v/>
      </c>
      <c r="AM58" s="46" t="str">
        <f t="shared" si="375"/>
        <v/>
      </c>
      <c r="AN58" s="46" t="str">
        <f t="shared" si="375"/>
        <v/>
      </c>
      <c r="AO58" s="46" t="str">
        <f t="shared" si="375"/>
        <v/>
      </c>
      <c r="AP58" s="46" t="str">
        <f t="shared" si="375"/>
        <v/>
      </c>
      <c r="AQ58" s="46" t="str">
        <f t="shared" si="375"/>
        <v/>
      </c>
      <c r="AR58" s="46" t="str">
        <f t="shared" si="375"/>
        <v/>
      </c>
      <c r="AS58" s="46" t="str">
        <f t="shared" si="375"/>
        <v/>
      </c>
      <c r="AT58" s="46" t="str">
        <f t="shared" si="375"/>
        <v/>
      </c>
      <c r="AU58" s="46" t="str">
        <f t="shared" si="112"/>
        <v/>
      </c>
      <c r="AV58" s="46" t="str">
        <f t="shared" ref="AV58:DG58" si="376">IF(ISNONTEXT($Z58),AU58+$Z58,"")</f>
        <v/>
      </c>
      <c r="AW58" s="46" t="str">
        <f t="shared" si="376"/>
        <v/>
      </c>
      <c r="AX58" s="46" t="str">
        <f t="shared" si="376"/>
        <v/>
      </c>
      <c r="AY58" s="46" t="str">
        <f t="shared" si="376"/>
        <v/>
      </c>
      <c r="AZ58" s="46" t="str">
        <f t="shared" si="376"/>
        <v/>
      </c>
      <c r="BA58" s="46" t="str">
        <f t="shared" si="376"/>
        <v/>
      </c>
      <c r="BB58" s="46" t="str">
        <f t="shared" si="376"/>
        <v/>
      </c>
      <c r="BC58" s="46" t="str">
        <f t="shared" si="376"/>
        <v/>
      </c>
      <c r="BD58" s="46" t="str">
        <f t="shared" si="376"/>
        <v/>
      </c>
      <c r="BE58" s="46" t="str">
        <f t="shared" si="376"/>
        <v/>
      </c>
      <c r="BF58" s="46" t="str">
        <f t="shared" si="376"/>
        <v/>
      </c>
      <c r="BG58" s="46" t="str">
        <f t="shared" si="376"/>
        <v/>
      </c>
      <c r="BH58" s="46" t="str">
        <f t="shared" si="376"/>
        <v/>
      </c>
      <c r="BI58" s="46" t="str">
        <f t="shared" si="376"/>
        <v/>
      </c>
      <c r="BJ58" s="46" t="str">
        <f t="shared" si="376"/>
        <v/>
      </c>
      <c r="BK58" s="46" t="str">
        <f t="shared" si="376"/>
        <v/>
      </c>
      <c r="BL58" s="46" t="str">
        <f t="shared" si="376"/>
        <v/>
      </c>
      <c r="BM58" s="46" t="str">
        <f t="shared" si="376"/>
        <v/>
      </c>
      <c r="BN58" s="46" t="str">
        <f t="shared" si="376"/>
        <v/>
      </c>
      <c r="BO58" s="46" t="str">
        <f t="shared" si="376"/>
        <v/>
      </c>
      <c r="BP58" s="46" t="str">
        <f t="shared" si="376"/>
        <v/>
      </c>
      <c r="BQ58" s="46" t="str">
        <f t="shared" si="376"/>
        <v/>
      </c>
      <c r="BR58" s="46" t="str">
        <f t="shared" si="376"/>
        <v/>
      </c>
      <c r="BS58" s="46" t="str">
        <f t="shared" si="376"/>
        <v/>
      </c>
      <c r="BT58" s="46" t="str">
        <f t="shared" si="376"/>
        <v/>
      </c>
      <c r="BU58" s="46" t="str">
        <f t="shared" si="376"/>
        <v/>
      </c>
      <c r="BV58" s="46" t="str">
        <f t="shared" si="376"/>
        <v/>
      </c>
      <c r="BW58" s="46" t="str">
        <f t="shared" si="376"/>
        <v/>
      </c>
      <c r="BX58" s="46" t="str">
        <f t="shared" si="376"/>
        <v/>
      </c>
      <c r="BY58" s="46" t="str">
        <f t="shared" si="376"/>
        <v/>
      </c>
      <c r="BZ58" s="46" t="str">
        <f t="shared" si="376"/>
        <v/>
      </c>
      <c r="CA58" s="46" t="str">
        <f t="shared" si="376"/>
        <v/>
      </c>
      <c r="CB58" s="46" t="str">
        <f t="shared" si="376"/>
        <v/>
      </c>
      <c r="CC58" s="46" t="str">
        <f t="shared" si="376"/>
        <v/>
      </c>
      <c r="CD58" s="46" t="str">
        <f t="shared" si="376"/>
        <v/>
      </c>
      <c r="CE58" s="46" t="str">
        <f t="shared" si="376"/>
        <v/>
      </c>
      <c r="CF58" s="46" t="str">
        <f t="shared" si="376"/>
        <v/>
      </c>
      <c r="CG58" s="46" t="str">
        <f t="shared" si="376"/>
        <v/>
      </c>
      <c r="CH58" s="46" t="str">
        <f t="shared" si="376"/>
        <v/>
      </c>
      <c r="CI58" s="46" t="str">
        <f t="shared" si="376"/>
        <v/>
      </c>
      <c r="CJ58" s="46" t="str">
        <f t="shared" si="376"/>
        <v/>
      </c>
      <c r="CK58" s="46" t="str">
        <f t="shared" si="376"/>
        <v/>
      </c>
      <c r="CL58" s="46" t="str">
        <f t="shared" si="376"/>
        <v/>
      </c>
      <c r="CM58" s="46" t="str">
        <f t="shared" si="376"/>
        <v/>
      </c>
      <c r="CN58" s="46" t="str">
        <f t="shared" si="376"/>
        <v/>
      </c>
      <c r="CO58" s="46" t="str">
        <f t="shared" si="376"/>
        <v/>
      </c>
      <c r="CP58" s="46" t="str">
        <f t="shared" si="376"/>
        <v/>
      </c>
      <c r="CQ58" s="46" t="str">
        <f t="shared" si="376"/>
        <v/>
      </c>
      <c r="CR58" s="46" t="str">
        <f t="shared" si="376"/>
        <v/>
      </c>
      <c r="CS58" s="46" t="str">
        <f t="shared" si="376"/>
        <v/>
      </c>
      <c r="CT58" s="46" t="str">
        <f t="shared" si="376"/>
        <v/>
      </c>
      <c r="CU58" s="46" t="str">
        <f t="shared" si="376"/>
        <v/>
      </c>
      <c r="CV58" s="46" t="str">
        <f t="shared" si="376"/>
        <v/>
      </c>
      <c r="CW58" s="46" t="str">
        <f t="shared" si="376"/>
        <v/>
      </c>
      <c r="CX58" s="46" t="str">
        <f t="shared" si="376"/>
        <v/>
      </c>
      <c r="CY58" s="46" t="str">
        <f t="shared" si="376"/>
        <v/>
      </c>
      <c r="CZ58" s="46" t="str">
        <f t="shared" si="376"/>
        <v/>
      </c>
      <c r="DA58" s="46" t="str">
        <f t="shared" si="376"/>
        <v/>
      </c>
      <c r="DB58" s="46" t="str">
        <f t="shared" si="376"/>
        <v/>
      </c>
      <c r="DC58" s="46" t="str">
        <f t="shared" si="376"/>
        <v/>
      </c>
      <c r="DD58" s="46" t="str">
        <f t="shared" si="376"/>
        <v/>
      </c>
      <c r="DE58" s="46" t="str">
        <f t="shared" si="376"/>
        <v/>
      </c>
      <c r="DF58" s="46" t="str">
        <f t="shared" si="376"/>
        <v/>
      </c>
      <c r="DG58" s="46" t="str">
        <f t="shared" si="376"/>
        <v/>
      </c>
      <c r="DH58" s="46" t="str">
        <f t="shared" ref="DH58:DW58" si="377">IF(ISNONTEXT($Z58),DG58+$Z58,"")</f>
        <v/>
      </c>
      <c r="DI58" s="46" t="str">
        <f t="shared" si="377"/>
        <v/>
      </c>
      <c r="DJ58" s="46" t="str">
        <f t="shared" si="377"/>
        <v/>
      </c>
      <c r="DK58" s="46" t="str">
        <f t="shared" si="377"/>
        <v/>
      </c>
      <c r="DL58" s="46" t="str">
        <f t="shared" si="377"/>
        <v/>
      </c>
      <c r="DM58" s="46" t="str">
        <f t="shared" si="377"/>
        <v/>
      </c>
      <c r="DN58" s="46" t="str">
        <f t="shared" si="377"/>
        <v/>
      </c>
      <c r="DO58" s="46" t="str">
        <f t="shared" si="377"/>
        <v/>
      </c>
      <c r="DP58" s="46" t="str">
        <f t="shared" si="377"/>
        <v/>
      </c>
      <c r="DQ58" s="46" t="str">
        <f t="shared" si="377"/>
        <v/>
      </c>
      <c r="DR58" s="46" t="str">
        <f t="shared" si="377"/>
        <v/>
      </c>
      <c r="DS58" s="46" t="str">
        <f t="shared" si="377"/>
        <v/>
      </c>
      <c r="DT58" s="46" t="str">
        <f t="shared" si="377"/>
        <v/>
      </c>
      <c r="DU58" s="46" t="str">
        <f t="shared" si="377"/>
        <v/>
      </c>
      <c r="DV58" s="46" t="str">
        <f t="shared" si="377"/>
        <v/>
      </c>
      <c r="DW58" s="46" t="str">
        <f t="shared" si="377"/>
        <v/>
      </c>
      <c r="DX58" s="146" t="e">
        <f t="shared" si="211"/>
        <v>#N/A</v>
      </c>
      <c r="DY58" s="146" t="e">
        <f t="shared" si="212"/>
        <v>#N/A</v>
      </c>
      <c r="DZ58" s="146" t="e">
        <f t="shared" si="213"/>
        <v>#N/A</v>
      </c>
      <c r="EA58" s="146" t="e">
        <f t="shared" si="214"/>
        <v>#N/A</v>
      </c>
      <c r="EB58" s="146" t="e">
        <f t="shared" si="215"/>
        <v>#N/A</v>
      </c>
      <c r="EC58" s="146" t="e">
        <f t="shared" si="216"/>
        <v>#N/A</v>
      </c>
      <c r="ED58" s="146" t="e">
        <f t="shared" si="217"/>
        <v>#N/A</v>
      </c>
      <c r="EE58" s="146" t="e">
        <f t="shared" si="218"/>
        <v>#N/A</v>
      </c>
      <c r="EF58" s="146" t="e">
        <f t="shared" si="219"/>
        <v>#N/A</v>
      </c>
      <c r="EG58" s="146" t="e">
        <f t="shared" si="220"/>
        <v>#N/A</v>
      </c>
      <c r="EH58" s="146" t="e">
        <f t="shared" si="221"/>
        <v>#N/A</v>
      </c>
      <c r="EI58" s="146" t="e">
        <f t="shared" si="222"/>
        <v>#N/A</v>
      </c>
      <c r="EJ58" s="146" t="e">
        <f t="shared" si="223"/>
        <v>#N/A</v>
      </c>
      <c r="EK58" s="146" t="e">
        <f t="shared" si="224"/>
        <v>#N/A</v>
      </c>
      <c r="EL58" s="146" t="e">
        <f t="shared" si="225"/>
        <v>#N/A</v>
      </c>
      <c r="EM58" s="146" t="e">
        <f t="shared" si="226"/>
        <v>#N/A</v>
      </c>
      <c r="EN58" s="146" t="e">
        <f t="shared" si="227"/>
        <v>#N/A</v>
      </c>
      <c r="EO58" s="146" t="e">
        <f t="shared" si="228"/>
        <v>#N/A</v>
      </c>
      <c r="EP58" s="146" t="e">
        <f t="shared" si="229"/>
        <v>#N/A</v>
      </c>
      <c r="EQ58" s="146" t="e">
        <f t="shared" si="230"/>
        <v>#N/A</v>
      </c>
      <c r="ER58" s="146" t="e">
        <f t="shared" si="231"/>
        <v>#N/A</v>
      </c>
      <c r="ES58" s="146" t="e">
        <f t="shared" si="232"/>
        <v>#N/A</v>
      </c>
      <c r="ET58" s="146" t="e">
        <f t="shared" si="233"/>
        <v>#N/A</v>
      </c>
      <c r="EU58" s="146" t="e">
        <f t="shared" si="234"/>
        <v>#N/A</v>
      </c>
      <c r="EV58" s="146" t="e">
        <f t="shared" si="235"/>
        <v>#N/A</v>
      </c>
      <c r="EW58" s="146" t="e">
        <f t="shared" si="236"/>
        <v>#N/A</v>
      </c>
      <c r="EX58" s="146" t="e">
        <f t="shared" si="237"/>
        <v>#N/A</v>
      </c>
      <c r="EY58" s="146" t="e">
        <f t="shared" si="238"/>
        <v>#N/A</v>
      </c>
      <c r="EZ58" s="146" t="e">
        <f t="shared" si="239"/>
        <v>#N/A</v>
      </c>
      <c r="FA58" s="146" t="e">
        <f t="shared" si="240"/>
        <v>#N/A</v>
      </c>
      <c r="FB58" s="146" t="e">
        <f t="shared" si="241"/>
        <v>#N/A</v>
      </c>
      <c r="FC58" s="146" t="e">
        <f t="shared" si="242"/>
        <v>#N/A</v>
      </c>
      <c r="FD58" s="146" t="e">
        <f t="shared" si="243"/>
        <v>#N/A</v>
      </c>
      <c r="FE58" s="146" t="e">
        <f t="shared" si="244"/>
        <v>#N/A</v>
      </c>
      <c r="FF58" s="146" t="e">
        <f t="shared" si="245"/>
        <v>#N/A</v>
      </c>
      <c r="FG58" s="146" t="e">
        <f t="shared" si="246"/>
        <v>#N/A</v>
      </c>
      <c r="FH58" s="146" t="e">
        <f t="shared" si="247"/>
        <v>#N/A</v>
      </c>
      <c r="FI58" s="146" t="e">
        <f t="shared" si="248"/>
        <v>#N/A</v>
      </c>
      <c r="FJ58" s="146" t="e">
        <f t="shared" si="249"/>
        <v>#N/A</v>
      </c>
      <c r="FK58" s="146" t="e">
        <f t="shared" si="250"/>
        <v>#N/A</v>
      </c>
      <c r="FL58" s="146" t="e">
        <f t="shared" si="251"/>
        <v>#N/A</v>
      </c>
      <c r="FM58" s="146" t="e">
        <f t="shared" si="252"/>
        <v>#N/A</v>
      </c>
      <c r="FN58" s="146" t="e">
        <f t="shared" si="253"/>
        <v>#N/A</v>
      </c>
      <c r="FO58" s="146" t="e">
        <f t="shared" si="254"/>
        <v>#N/A</v>
      </c>
      <c r="FP58" s="146" t="e">
        <f t="shared" si="255"/>
        <v>#N/A</v>
      </c>
      <c r="FQ58" s="146" t="e">
        <f t="shared" si="256"/>
        <v>#N/A</v>
      </c>
      <c r="FR58" s="146" t="e">
        <f t="shared" si="257"/>
        <v>#N/A</v>
      </c>
      <c r="FS58" s="146" t="e">
        <f t="shared" si="258"/>
        <v>#N/A</v>
      </c>
      <c r="FT58" s="146" t="e">
        <f t="shared" si="259"/>
        <v>#N/A</v>
      </c>
      <c r="FU58" s="146" t="e">
        <f t="shared" si="260"/>
        <v>#N/A</v>
      </c>
      <c r="FV58" s="146" t="e">
        <f t="shared" si="261"/>
        <v>#N/A</v>
      </c>
      <c r="FW58" s="146" t="e">
        <f t="shared" si="262"/>
        <v>#N/A</v>
      </c>
      <c r="FX58" s="146" t="e">
        <f t="shared" si="263"/>
        <v>#N/A</v>
      </c>
      <c r="FY58" s="146" t="e">
        <f t="shared" si="264"/>
        <v>#N/A</v>
      </c>
      <c r="FZ58" s="146" t="e">
        <f t="shared" si="265"/>
        <v>#N/A</v>
      </c>
      <c r="GA58" s="146" t="e">
        <f t="shared" si="266"/>
        <v>#N/A</v>
      </c>
      <c r="GB58" s="146" t="e">
        <f t="shared" si="267"/>
        <v>#N/A</v>
      </c>
      <c r="GC58" s="146" t="e">
        <f t="shared" si="268"/>
        <v>#N/A</v>
      </c>
      <c r="GD58" s="146" t="e">
        <f t="shared" si="269"/>
        <v>#N/A</v>
      </c>
      <c r="GE58" s="146" t="e">
        <f t="shared" si="270"/>
        <v>#N/A</v>
      </c>
      <c r="GF58" s="146" t="e">
        <f t="shared" si="271"/>
        <v>#N/A</v>
      </c>
      <c r="GG58" s="146" t="e">
        <f t="shared" si="272"/>
        <v>#N/A</v>
      </c>
      <c r="GH58" s="146" t="e">
        <f t="shared" si="273"/>
        <v>#N/A</v>
      </c>
      <c r="GI58" s="146" t="e">
        <f t="shared" si="274"/>
        <v>#N/A</v>
      </c>
      <c r="GJ58" s="146" t="e">
        <f t="shared" si="275"/>
        <v>#N/A</v>
      </c>
      <c r="GK58" s="146" t="e">
        <f t="shared" si="276"/>
        <v>#N/A</v>
      </c>
      <c r="GL58" s="146" t="e">
        <f t="shared" si="277"/>
        <v>#N/A</v>
      </c>
      <c r="GM58" s="146" t="e">
        <f t="shared" si="278"/>
        <v>#N/A</v>
      </c>
      <c r="GN58" s="146" t="e">
        <f t="shared" si="279"/>
        <v>#N/A</v>
      </c>
      <c r="GO58" s="146" t="e">
        <f t="shared" si="280"/>
        <v>#N/A</v>
      </c>
      <c r="GP58" s="146" t="e">
        <f t="shared" si="281"/>
        <v>#N/A</v>
      </c>
      <c r="GQ58" s="146" t="e">
        <f t="shared" si="282"/>
        <v>#N/A</v>
      </c>
      <c r="GR58" s="146" t="e">
        <f t="shared" si="283"/>
        <v>#N/A</v>
      </c>
      <c r="GS58" s="146" t="e">
        <f t="shared" si="284"/>
        <v>#N/A</v>
      </c>
      <c r="GT58" s="146" t="e">
        <f t="shared" si="285"/>
        <v>#N/A</v>
      </c>
      <c r="GU58" s="146" t="e">
        <f t="shared" si="286"/>
        <v>#N/A</v>
      </c>
      <c r="GV58" s="146" t="e">
        <f t="shared" si="287"/>
        <v>#N/A</v>
      </c>
      <c r="GW58" s="146" t="e">
        <f t="shared" si="288"/>
        <v>#N/A</v>
      </c>
      <c r="GX58" s="146" t="e">
        <f t="shared" si="289"/>
        <v>#N/A</v>
      </c>
      <c r="GY58" s="146" t="e">
        <f t="shared" si="290"/>
        <v>#N/A</v>
      </c>
      <c r="GZ58" s="146" t="e">
        <f t="shared" si="291"/>
        <v>#N/A</v>
      </c>
      <c r="HA58" s="146" t="e">
        <f t="shared" si="292"/>
        <v>#N/A</v>
      </c>
      <c r="HB58" s="146" t="e">
        <f t="shared" si="293"/>
        <v>#N/A</v>
      </c>
      <c r="HC58" s="146" t="e">
        <f t="shared" si="294"/>
        <v>#N/A</v>
      </c>
      <c r="HD58" s="146" t="e">
        <f t="shared" si="295"/>
        <v>#N/A</v>
      </c>
      <c r="HE58" s="146" t="e">
        <f t="shared" si="296"/>
        <v>#N/A</v>
      </c>
      <c r="HF58" s="146" t="e">
        <f t="shared" si="297"/>
        <v>#N/A</v>
      </c>
      <c r="HG58" s="146" t="e">
        <f t="shared" si="298"/>
        <v>#N/A</v>
      </c>
      <c r="HH58" s="146" t="e">
        <f t="shared" si="299"/>
        <v>#N/A</v>
      </c>
      <c r="HI58" s="146" t="e">
        <f t="shared" si="300"/>
        <v>#N/A</v>
      </c>
      <c r="HJ58" s="146" t="e">
        <f t="shared" si="301"/>
        <v>#N/A</v>
      </c>
      <c r="HK58" s="146" t="e">
        <f t="shared" si="302"/>
        <v>#N/A</v>
      </c>
      <c r="HL58" s="146" t="e">
        <f t="shared" si="303"/>
        <v>#N/A</v>
      </c>
      <c r="HM58" s="146" t="e">
        <f t="shared" si="304"/>
        <v>#N/A</v>
      </c>
      <c r="HN58" s="146" t="e">
        <f t="shared" si="305"/>
        <v>#N/A</v>
      </c>
      <c r="HO58" s="146" t="e">
        <f t="shared" si="306"/>
        <v>#N/A</v>
      </c>
      <c r="HP58" s="146" t="e">
        <f t="shared" si="307"/>
        <v>#N/A</v>
      </c>
      <c r="HQ58" s="146" t="e">
        <f t="shared" si="308"/>
        <v>#N/A</v>
      </c>
      <c r="HR58" s="146" t="e">
        <f t="shared" si="309"/>
        <v>#N/A</v>
      </c>
      <c r="HS58" s="146" t="e">
        <f t="shared" si="310"/>
        <v>#N/A</v>
      </c>
      <c r="HT58" s="146" t="e">
        <f t="shared" si="311"/>
        <v>#N/A</v>
      </c>
    </row>
    <row r="59" spans="1:228" hidden="1" x14ac:dyDescent="0.45">
      <c r="A59" s="4">
        <v>56</v>
      </c>
      <c r="B59" s="95"/>
      <c r="C59" s="103"/>
      <c r="D59" s="108" t="str">
        <f t="shared" si="205"/>
        <v/>
      </c>
      <c r="E59" s="81"/>
      <c r="F59" s="108" t="str">
        <f t="shared" si="206"/>
        <v/>
      </c>
      <c r="G59" s="103"/>
      <c r="H59" s="96"/>
      <c r="I59" s="32" t="str">
        <f t="shared" si="0"/>
        <v/>
      </c>
      <c r="J59" s="32" t="str">
        <f t="shared" si="1"/>
        <v/>
      </c>
      <c r="K59" s="65" t="str">
        <f t="shared" si="109"/>
        <v/>
      </c>
      <c r="L59" s="21"/>
      <c r="M59" s="53"/>
      <c r="N59" s="237"/>
      <c r="O59" s="66" t="str">
        <f>IF(AND(D59&gt;0,E59&gt;0,F59&gt;0),IF(ISBLANK(N59),IF(ISBLANK(L59),"",(F59-D59)*VLOOKUP(L59,VLookups!$A$4:$B$13,2,FALSE)),N59),"")</f>
        <v/>
      </c>
      <c r="P59" s="67" t="str">
        <f t="shared" si="207"/>
        <v/>
      </c>
      <c r="Q59" s="81"/>
      <c r="R59" s="230" t="str">
        <f>IF(AND(Q59&gt;0,E59&gt;0,NOT(O59="")),ABS(VLOOKUP($Q$1,VLookups!$A$27:$B$28,2,FALSE)-_xlfn.NORM.DIST(Q59,K59,O59,TRUE)),"")</f>
        <v/>
      </c>
      <c r="S59" s="80" t="str">
        <f>IF(AND($D59&gt;0,$E59&gt;0,$F59&gt;0,NOT(ISBLANK($L59))),_xlfn.NORM.INV(ABS(VLOOKUP($Q$1,VLookups!$A$27:$B$28,2,FALSE)-S$3),$K59,$O59),"")</f>
        <v/>
      </c>
      <c r="T59" s="79" t="str">
        <f>IF(AND($D59&gt;0,$E59&gt;0,$F59&gt;0,NOT(ISBLANK($L59))),_xlfn.NORM.INV(ABS(VLOOKUP($Q$1,VLookups!$A$27:$B$28,2,FALSE)-T$3),$K59,$O59),"")</f>
        <v/>
      </c>
      <c r="U59" s="80" t="str">
        <f>IF(AND($D59&gt;0,$E59&gt;0,$F59&gt;0,NOT(ISBLANK($L59))),_xlfn.NORM.INV(ABS(VLOOKUP($Q$1,VLookups!$A$27:$B$28,2,FALSE)-U$3),$K59,$O59),"")</f>
        <v/>
      </c>
      <c r="V59" s="79" t="str">
        <f>IF(AND($D59&gt;0,$E59&gt;0,$F59&gt;0,NOT(ISBLANK($L59))),_xlfn.NORM.INV(ABS(VLOOKUP($Q$1,VLookups!$A$27:$B$28,2,FALSE)-V$3),$K59,$O59),"")</f>
        <v/>
      </c>
      <c r="W59" s="80" t="str">
        <f>IF(AND($D59&gt;0,$E59&gt;0,$F59&gt;0,NOT(ISBLANK($L59))),_xlfn.NORM.INV(ABS(VLOOKUP($Q$1,VLookups!$A$27:$B$28,2,FALSE)-W$3),$K59,$O59),"")</f>
        <v/>
      </c>
      <c r="X59" s="79" t="str">
        <f>IF(AND($D59&gt;0,$E59&gt;0,$F59&gt;0,NOT(ISBLANK($L59))),_xlfn.NORM.INV(ABS(VLOOKUP($Q$1,VLookups!$A$27:$B$28,2,FALSE)-X$3),$K59,$O59),"")</f>
        <v/>
      </c>
      <c r="Y59" s="5"/>
      <c r="Z59" s="145" t="str">
        <f t="shared" si="110"/>
        <v/>
      </c>
      <c r="AA59" s="46" t="str">
        <f t="shared" ref="AA59:AT59" si="378">IF(ISNONTEXT($Z59),AB59-$Z59,"")</f>
        <v/>
      </c>
      <c r="AB59" s="46" t="str">
        <f t="shared" si="378"/>
        <v/>
      </c>
      <c r="AC59" s="46" t="str">
        <f t="shared" si="378"/>
        <v/>
      </c>
      <c r="AD59" s="46" t="str">
        <f t="shared" si="378"/>
        <v/>
      </c>
      <c r="AE59" s="46" t="str">
        <f t="shared" si="378"/>
        <v/>
      </c>
      <c r="AF59" s="46" t="str">
        <f t="shared" si="378"/>
        <v/>
      </c>
      <c r="AG59" s="46" t="str">
        <f t="shared" si="378"/>
        <v/>
      </c>
      <c r="AH59" s="46" t="str">
        <f t="shared" si="378"/>
        <v/>
      </c>
      <c r="AI59" s="46" t="str">
        <f t="shared" si="378"/>
        <v/>
      </c>
      <c r="AJ59" s="46" t="str">
        <f t="shared" si="378"/>
        <v/>
      </c>
      <c r="AK59" s="46" t="str">
        <f t="shared" si="378"/>
        <v/>
      </c>
      <c r="AL59" s="46" t="str">
        <f t="shared" si="378"/>
        <v/>
      </c>
      <c r="AM59" s="46" t="str">
        <f t="shared" si="378"/>
        <v/>
      </c>
      <c r="AN59" s="46" t="str">
        <f t="shared" si="378"/>
        <v/>
      </c>
      <c r="AO59" s="46" t="str">
        <f t="shared" si="378"/>
        <v/>
      </c>
      <c r="AP59" s="46" t="str">
        <f t="shared" si="378"/>
        <v/>
      </c>
      <c r="AQ59" s="46" t="str">
        <f t="shared" si="378"/>
        <v/>
      </c>
      <c r="AR59" s="46" t="str">
        <f t="shared" si="378"/>
        <v/>
      </c>
      <c r="AS59" s="46" t="str">
        <f t="shared" si="378"/>
        <v/>
      </c>
      <c r="AT59" s="46" t="str">
        <f t="shared" si="378"/>
        <v/>
      </c>
      <c r="AU59" s="46" t="str">
        <f t="shared" si="112"/>
        <v/>
      </c>
      <c r="AV59" s="46" t="str">
        <f t="shared" ref="AV59:DG59" si="379">IF(ISNONTEXT($Z59),AU59+$Z59,"")</f>
        <v/>
      </c>
      <c r="AW59" s="46" t="str">
        <f t="shared" si="379"/>
        <v/>
      </c>
      <c r="AX59" s="46" t="str">
        <f t="shared" si="379"/>
        <v/>
      </c>
      <c r="AY59" s="46" t="str">
        <f t="shared" si="379"/>
        <v/>
      </c>
      <c r="AZ59" s="46" t="str">
        <f t="shared" si="379"/>
        <v/>
      </c>
      <c r="BA59" s="46" t="str">
        <f t="shared" si="379"/>
        <v/>
      </c>
      <c r="BB59" s="46" t="str">
        <f t="shared" si="379"/>
        <v/>
      </c>
      <c r="BC59" s="46" t="str">
        <f t="shared" si="379"/>
        <v/>
      </c>
      <c r="BD59" s="46" t="str">
        <f t="shared" si="379"/>
        <v/>
      </c>
      <c r="BE59" s="46" t="str">
        <f t="shared" si="379"/>
        <v/>
      </c>
      <c r="BF59" s="46" t="str">
        <f t="shared" si="379"/>
        <v/>
      </c>
      <c r="BG59" s="46" t="str">
        <f t="shared" si="379"/>
        <v/>
      </c>
      <c r="BH59" s="46" t="str">
        <f t="shared" si="379"/>
        <v/>
      </c>
      <c r="BI59" s="46" t="str">
        <f t="shared" si="379"/>
        <v/>
      </c>
      <c r="BJ59" s="46" t="str">
        <f t="shared" si="379"/>
        <v/>
      </c>
      <c r="BK59" s="46" t="str">
        <f t="shared" si="379"/>
        <v/>
      </c>
      <c r="BL59" s="46" t="str">
        <f t="shared" si="379"/>
        <v/>
      </c>
      <c r="BM59" s="46" t="str">
        <f t="shared" si="379"/>
        <v/>
      </c>
      <c r="BN59" s="46" t="str">
        <f t="shared" si="379"/>
        <v/>
      </c>
      <c r="BO59" s="46" t="str">
        <f t="shared" si="379"/>
        <v/>
      </c>
      <c r="BP59" s="46" t="str">
        <f t="shared" si="379"/>
        <v/>
      </c>
      <c r="BQ59" s="46" t="str">
        <f t="shared" si="379"/>
        <v/>
      </c>
      <c r="BR59" s="46" t="str">
        <f t="shared" si="379"/>
        <v/>
      </c>
      <c r="BS59" s="46" t="str">
        <f t="shared" si="379"/>
        <v/>
      </c>
      <c r="BT59" s="46" t="str">
        <f t="shared" si="379"/>
        <v/>
      </c>
      <c r="BU59" s="46" t="str">
        <f t="shared" si="379"/>
        <v/>
      </c>
      <c r="BV59" s="46" t="str">
        <f t="shared" si="379"/>
        <v/>
      </c>
      <c r="BW59" s="46" t="str">
        <f t="shared" si="379"/>
        <v/>
      </c>
      <c r="BX59" s="46" t="str">
        <f t="shared" si="379"/>
        <v/>
      </c>
      <c r="BY59" s="46" t="str">
        <f t="shared" si="379"/>
        <v/>
      </c>
      <c r="BZ59" s="46" t="str">
        <f t="shared" si="379"/>
        <v/>
      </c>
      <c r="CA59" s="46" t="str">
        <f t="shared" si="379"/>
        <v/>
      </c>
      <c r="CB59" s="46" t="str">
        <f t="shared" si="379"/>
        <v/>
      </c>
      <c r="CC59" s="46" t="str">
        <f t="shared" si="379"/>
        <v/>
      </c>
      <c r="CD59" s="46" t="str">
        <f t="shared" si="379"/>
        <v/>
      </c>
      <c r="CE59" s="46" t="str">
        <f t="shared" si="379"/>
        <v/>
      </c>
      <c r="CF59" s="46" t="str">
        <f t="shared" si="379"/>
        <v/>
      </c>
      <c r="CG59" s="46" t="str">
        <f t="shared" si="379"/>
        <v/>
      </c>
      <c r="CH59" s="46" t="str">
        <f t="shared" si="379"/>
        <v/>
      </c>
      <c r="CI59" s="46" t="str">
        <f t="shared" si="379"/>
        <v/>
      </c>
      <c r="CJ59" s="46" t="str">
        <f t="shared" si="379"/>
        <v/>
      </c>
      <c r="CK59" s="46" t="str">
        <f t="shared" si="379"/>
        <v/>
      </c>
      <c r="CL59" s="46" t="str">
        <f t="shared" si="379"/>
        <v/>
      </c>
      <c r="CM59" s="46" t="str">
        <f t="shared" si="379"/>
        <v/>
      </c>
      <c r="CN59" s="46" t="str">
        <f t="shared" si="379"/>
        <v/>
      </c>
      <c r="CO59" s="46" t="str">
        <f t="shared" si="379"/>
        <v/>
      </c>
      <c r="CP59" s="46" t="str">
        <f t="shared" si="379"/>
        <v/>
      </c>
      <c r="CQ59" s="46" t="str">
        <f t="shared" si="379"/>
        <v/>
      </c>
      <c r="CR59" s="46" t="str">
        <f t="shared" si="379"/>
        <v/>
      </c>
      <c r="CS59" s="46" t="str">
        <f t="shared" si="379"/>
        <v/>
      </c>
      <c r="CT59" s="46" t="str">
        <f t="shared" si="379"/>
        <v/>
      </c>
      <c r="CU59" s="46" t="str">
        <f t="shared" si="379"/>
        <v/>
      </c>
      <c r="CV59" s="46" t="str">
        <f t="shared" si="379"/>
        <v/>
      </c>
      <c r="CW59" s="46" t="str">
        <f t="shared" si="379"/>
        <v/>
      </c>
      <c r="CX59" s="46" t="str">
        <f t="shared" si="379"/>
        <v/>
      </c>
      <c r="CY59" s="46" t="str">
        <f t="shared" si="379"/>
        <v/>
      </c>
      <c r="CZ59" s="46" t="str">
        <f t="shared" si="379"/>
        <v/>
      </c>
      <c r="DA59" s="46" t="str">
        <f t="shared" si="379"/>
        <v/>
      </c>
      <c r="DB59" s="46" t="str">
        <f t="shared" si="379"/>
        <v/>
      </c>
      <c r="DC59" s="46" t="str">
        <f t="shared" si="379"/>
        <v/>
      </c>
      <c r="DD59" s="46" t="str">
        <f t="shared" si="379"/>
        <v/>
      </c>
      <c r="DE59" s="46" t="str">
        <f t="shared" si="379"/>
        <v/>
      </c>
      <c r="DF59" s="46" t="str">
        <f t="shared" si="379"/>
        <v/>
      </c>
      <c r="DG59" s="46" t="str">
        <f t="shared" si="379"/>
        <v/>
      </c>
      <c r="DH59" s="46" t="str">
        <f t="shared" ref="DH59:DW59" si="380">IF(ISNONTEXT($Z59),DG59+$Z59,"")</f>
        <v/>
      </c>
      <c r="DI59" s="46" t="str">
        <f t="shared" si="380"/>
        <v/>
      </c>
      <c r="DJ59" s="46" t="str">
        <f t="shared" si="380"/>
        <v/>
      </c>
      <c r="DK59" s="46" t="str">
        <f t="shared" si="380"/>
        <v/>
      </c>
      <c r="DL59" s="46" t="str">
        <f t="shared" si="380"/>
        <v/>
      </c>
      <c r="DM59" s="46" t="str">
        <f t="shared" si="380"/>
        <v/>
      </c>
      <c r="DN59" s="46" t="str">
        <f t="shared" si="380"/>
        <v/>
      </c>
      <c r="DO59" s="46" t="str">
        <f t="shared" si="380"/>
        <v/>
      </c>
      <c r="DP59" s="46" t="str">
        <f t="shared" si="380"/>
        <v/>
      </c>
      <c r="DQ59" s="46" t="str">
        <f t="shared" si="380"/>
        <v/>
      </c>
      <c r="DR59" s="46" t="str">
        <f t="shared" si="380"/>
        <v/>
      </c>
      <c r="DS59" s="46" t="str">
        <f t="shared" si="380"/>
        <v/>
      </c>
      <c r="DT59" s="46" t="str">
        <f t="shared" si="380"/>
        <v/>
      </c>
      <c r="DU59" s="46" t="str">
        <f t="shared" si="380"/>
        <v/>
      </c>
      <c r="DV59" s="46" t="str">
        <f t="shared" si="380"/>
        <v/>
      </c>
      <c r="DW59" s="46" t="str">
        <f t="shared" si="380"/>
        <v/>
      </c>
      <c r="DX59" s="146" t="e">
        <f t="shared" si="211"/>
        <v>#N/A</v>
      </c>
      <c r="DY59" s="146" t="e">
        <f t="shared" si="212"/>
        <v>#N/A</v>
      </c>
      <c r="DZ59" s="146" t="e">
        <f t="shared" si="213"/>
        <v>#N/A</v>
      </c>
      <c r="EA59" s="146" t="e">
        <f t="shared" si="214"/>
        <v>#N/A</v>
      </c>
      <c r="EB59" s="146" t="e">
        <f t="shared" si="215"/>
        <v>#N/A</v>
      </c>
      <c r="EC59" s="146" t="e">
        <f t="shared" si="216"/>
        <v>#N/A</v>
      </c>
      <c r="ED59" s="146" t="e">
        <f t="shared" si="217"/>
        <v>#N/A</v>
      </c>
      <c r="EE59" s="146" t="e">
        <f t="shared" si="218"/>
        <v>#N/A</v>
      </c>
      <c r="EF59" s="146" t="e">
        <f t="shared" si="219"/>
        <v>#N/A</v>
      </c>
      <c r="EG59" s="146" t="e">
        <f t="shared" si="220"/>
        <v>#N/A</v>
      </c>
      <c r="EH59" s="146" t="e">
        <f t="shared" si="221"/>
        <v>#N/A</v>
      </c>
      <c r="EI59" s="146" t="e">
        <f t="shared" si="222"/>
        <v>#N/A</v>
      </c>
      <c r="EJ59" s="146" t="e">
        <f t="shared" si="223"/>
        <v>#N/A</v>
      </c>
      <c r="EK59" s="146" t="e">
        <f t="shared" si="224"/>
        <v>#N/A</v>
      </c>
      <c r="EL59" s="146" t="e">
        <f t="shared" si="225"/>
        <v>#N/A</v>
      </c>
      <c r="EM59" s="146" t="e">
        <f t="shared" si="226"/>
        <v>#N/A</v>
      </c>
      <c r="EN59" s="146" t="e">
        <f t="shared" si="227"/>
        <v>#N/A</v>
      </c>
      <c r="EO59" s="146" t="e">
        <f t="shared" si="228"/>
        <v>#N/A</v>
      </c>
      <c r="EP59" s="146" t="e">
        <f t="shared" si="229"/>
        <v>#N/A</v>
      </c>
      <c r="EQ59" s="146" t="e">
        <f t="shared" si="230"/>
        <v>#N/A</v>
      </c>
      <c r="ER59" s="146" t="e">
        <f t="shared" si="231"/>
        <v>#N/A</v>
      </c>
      <c r="ES59" s="146" t="e">
        <f t="shared" si="232"/>
        <v>#N/A</v>
      </c>
      <c r="ET59" s="146" t="e">
        <f t="shared" si="233"/>
        <v>#N/A</v>
      </c>
      <c r="EU59" s="146" t="e">
        <f t="shared" si="234"/>
        <v>#N/A</v>
      </c>
      <c r="EV59" s="146" t="e">
        <f t="shared" si="235"/>
        <v>#N/A</v>
      </c>
      <c r="EW59" s="146" t="e">
        <f t="shared" si="236"/>
        <v>#N/A</v>
      </c>
      <c r="EX59" s="146" t="e">
        <f t="shared" si="237"/>
        <v>#N/A</v>
      </c>
      <c r="EY59" s="146" t="e">
        <f t="shared" si="238"/>
        <v>#N/A</v>
      </c>
      <c r="EZ59" s="146" t="e">
        <f t="shared" si="239"/>
        <v>#N/A</v>
      </c>
      <c r="FA59" s="146" t="e">
        <f t="shared" si="240"/>
        <v>#N/A</v>
      </c>
      <c r="FB59" s="146" t="e">
        <f t="shared" si="241"/>
        <v>#N/A</v>
      </c>
      <c r="FC59" s="146" t="e">
        <f t="shared" si="242"/>
        <v>#N/A</v>
      </c>
      <c r="FD59" s="146" t="e">
        <f t="shared" si="243"/>
        <v>#N/A</v>
      </c>
      <c r="FE59" s="146" t="e">
        <f t="shared" si="244"/>
        <v>#N/A</v>
      </c>
      <c r="FF59" s="146" t="e">
        <f t="shared" si="245"/>
        <v>#N/A</v>
      </c>
      <c r="FG59" s="146" t="e">
        <f t="shared" si="246"/>
        <v>#N/A</v>
      </c>
      <c r="FH59" s="146" t="e">
        <f t="shared" si="247"/>
        <v>#N/A</v>
      </c>
      <c r="FI59" s="146" t="e">
        <f t="shared" si="248"/>
        <v>#N/A</v>
      </c>
      <c r="FJ59" s="146" t="e">
        <f t="shared" si="249"/>
        <v>#N/A</v>
      </c>
      <c r="FK59" s="146" t="e">
        <f t="shared" si="250"/>
        <v>#N/A</v>
      </c>
      <c r="FL59" s="146" t="e">
        <f t="shared" si="251"/>
        <v>#N/A</v>
      </c>
      <c r="FM59" s="146" t="e">
        <f t="shared" si="252"/>
        <v>#N/A</v>
      </c>
      <c r="FN59" s="146" t="e">
        <f t="shared" si="253"/>
        <v>#N/A</v>
      </c>
      <c r="FO59" s="146" t="e">
        <f t="shared" si="254"/>
        <v>#N/A</v>
      </c>
      <c r="FP59" s="146" t="e">
        <f t="shared" si="255"/>
        <v>#N/A</v>
      </c>
      <c r="FQ59" s="146" t="e">
        <f t="shared" si="256"/>
        <v>#N/A</v>
      </c>
      <c r="FR59" s="146" t="e">
        <f t="shared" si="257"/>
        <v>#N/A</v>
      </c>
      <c r="FS59" s="146" t="e">
        <f t="shared" si="258"/>
        <v>#N/A</v>
      </c>
      <c r="FT59" s="146" t="e">
        <f t="shared" si="259"/>
        <v>#N/A</v>
      </c>
      <c r="FU59" s="146" t="e">
        <f t="shared" si="260"/>
        <v>#N/A</v>
      </c>
      <c r="FV59" s="146" t="e">
        <f t="shared" si="261"/>
        <v>#N/A</v>
      </c>
      <c r="FW59" s="146" t="e">
        <f t="shared" si="262"/>
        <v>#N/A</v>
      </c>
      <c r="FX59" s="146" t="e">
        <f t="shared" si="263"/>
        <v>#N/A</v>
      </c>
      <c r="FY59" s="146" t="e">
        <f t="shared" si="264"/>
        <v>#N/A</v>
      </c>
      <c r="FZ59" s="146" t="e">
        <f t="shared" si="265"/>
        <v>#N/A</v>
      </c>
      <c r="GA59" s="146" t="e">
        <f t="shared" si="266"/>
        <v>#N/A</v>
      </c>
      <c r="GB59" s="146" t="e">
        <f t="shared" si="267"/>
        <v>#N/A</v>
      </c>
      <c r="GC59" s="146" t="e">
        <f t="shared" si="268"/>
        <v>#N/A</v>
      </c>
      <c r="GD59" s="146" t="e">
        <f t="shared" si="269"/>
        <v>#N/A</v>
      </c>
      <c r="GE59" s="146" t="e">
        <f t="shared" si="270"/>
        <v>#N/A</v>
      </c>
      <c r="GF59" s="146" t="e">
        <f t="shared" si="271"/>
        <v>#N/A</v>
      </c>
      <c r="GG59" s="146" t="e">
        <f t="shared" si="272"/>
        <v>#N/A</v>
      </c>
      <c r="GH59" s="146" t="e">
        <f t="shared" si="273"/>
        <v>#N/A</v>
      </c>
      <c r="GI59" s="146" t="e">
        <f t="shared" si="274"/>
        <v>#N/A</v>
      </c>
      <c r="GJ59" s="146" t="e">
        <f t="shared" si="275"/>
        <v>#N/A</v>
      </c>
      <c r="GK59" s="146" t="e">
        <f t="shared" si="276"/>
        <v>#N/A</v>
      </c>
      <c r="GL59" s="146" t="e">
        <f t="shared" si="277"/>
        <v>#N/A</v>
      </c>
      <c r="GM59" s="146" t="e">
        <f t="shared" si="278"/>
        <v>#N/A</v>
      </c>
      <c r="GN59" s="146" t="e">
        <f t="shared" si="279"/>
        <v>#N/A</v>
      </c>
      <c r="GO59" s="146" t="e">
        <f t="shared" si="280"/>
        <v>#N/A</v>
      </c>
      <c r="GP59" s="146" t="e">
        <f t="shared" si="281"/>
        <v>#N/A</v>
      </c>
      <c r="GQ59" s="146" t="e">
        <f t="shared" si="282"/>
        <v>#N/A</v>
      </c>
      <c r="GR59" s="146" t="e">
        <f t="shared" si="283"/>
        <v>#N/A</v>
      </c>
      <c r="GS59" s="146" t="e">
        <f t="shared" si="284"/>
        <v>#N/A</v>
      </c>
      <c r="GT59" s="146" t="e">
        <f t="shared" si="285"/>
        <v>#N/A</v>
      </c>
      <c r="GU59" s="146" t="e">
        <f t="shared" si="286"/>
        <v>#N/A</v>
      </c>
      <c r="GV59" s="146" t="e">
        <f t="shared" si="287"/>
        <v>#N/A</v>
      </c>
      <c r="GW59" s="146" t="e">
        <f t="shared" si="288"/>
        <v>#N/A</v>
      </c>
      <c r="GX59" s="146" t="e">
        <f t="shared" si="289"/>
        <v>#N/A</v>
      </c>
      <c r="GY59" s="146" t="e">
        <f t="shared" si="290"/>
        <v>#N/A</v>
      </c>
      <c r="GZ59" s="146" t="e">
        <f t="shared" si="291"/>
        <v>#N/A</v>
      </c>
      <c r="HA59" s="146" t="e">
        <f t="shared" si="292"/>
        <v>#N/A</v>
      </c>
      <c r="HB59" s="146" t="e">
        <f t="shared" si="293"/>
        <v>#N/A</v>
      </c>
      <c r="HC59" s="146" t="e">
        <f t="shared" si="294"/>
        <v>#N/A</v>
      </c>
      <c r="HD59" s="146" t="e">
        <f t="shared" si="295"/>
        <v>#N/A</v>
      </c>
      <c r="HE59" s="146" t="e">
        <f t="shared" si="296"/>
        <v>#N/A</v>
      </c>
      <c r="HF59" s="146" t="e">
        <f t="shared" si="297"/>
        <v>#N/A</v>
      </c>
      <c r="HG59" s="146" t="e">
        <f t="shared" si="298"/>
        <v>#N/A</v>
      </c>
      <c r="HH59" s="146" t="e">
        <f t="shared" si="299"/>
        <v>#N/A</v>
      </c>
      <c r="HI59" s="146" t="e">
        <f t="shared" si="300"/>
        <v>#N/A</v>
      </c>
      <c r="HJ59" s="146" t="e">
        <f t="shared" si="301"/>
        <v>#N/A</v>
      </c>
      <c r="HK59" s="146" t="e">
        <f t="shared" si="302"/>
        <v>#N/A</v>
      </c>
      <c r="HL59" s="146" t="e">
        <f t="shared" si="303"/>
        <v>#N/A</v>
      </c>
      <c r="HM59" s="146" t="e">
        <f t="shared" si="304"/>
        <v>#N/A</v>
      </c>
      <c r="HN59" s="146" t="e">
        <f t="shared" si="305"/>
        <v>#N/A</v>
      </c>
      <c r="HO59" s="146" t="e">
        <f t="shared" si="306"/>
        <v>#N/A</v>
      </c>
      <c r="HP59" s="146" t="e">
        <f t="shared" si="307"/>
        <v>#N/A</v>
      </c>
      <c r="HQ59" s="146" t="e">
        <f t="shared" si="308"/>
        <v>#N/A</v>
      </c>
      <c r="HR59" s="146" t="e">
        <f t="shared" si="309"/>
        <v>#N/A</v>
      </c>
      <c r="HS59" s="146" t="e">
        <f t="shared" si="310"/>
        <v>#N/A</v>
      </c>
      <c r="HT59" s="146" t="e">
        <f t="shared" si="311"/>
        <v>#N/A</v>
      </c>
    </row>
    <row r="60" spans="1:228" hidden="1" x14ac:dyDescent="0.45">
      <c r="A60" s="4">
        <v>57</v>
      </c>
      <c r="B60" s="95"/>
      <c r="C60" s="103"/>
      <c r="D60" s="108" t="str">
        <f t="shared" si="205"/>
        <v/>
      </c>
      <c r="E60" s="81"/>
      <c r="F60" s="108" t="str">
        <f t="shared" si="206"/>
        <v/>
      </c>
      <c r="G60" s="103"/>
      <c r="H60" s="96"/>
      <c r="I60" s="32" t="str">
        <f t="shared" si="0"/>
        <v/>
      </c>
      <c r="J60" s="32" t="str">
        <f t="shared" si="1"/>
        <v/>
      </c>
      <c r="K60" s="65" t="str">
        <f t="shared" si="109"/>
        <v/>
      </c>
      <c r="L60" s="21"/>
      <c r="M60" s="53"/>
      <c r="N60" s="237"/>
      <c r="O60" s="66" t="str">
        <f>IF(AND(D60&gt;0,E60&gt;0,F60&gt;0),IF(ISBLANK(N60),IF(ISBLANK(L60),"",(F60-D60)*VLOOKUP(L60,VLookups!$A$4:$B$13,2,FALSE)),N60),"")</f>
        <v/>
      </c>
      <c r="P60" s="67" t="str">
        <f t="shared" si="207"/>
        <v/>
      </c>
      <c r="Q60" s="81"/>
      <c r="R60" s="230" t="str">
        <f>IF(AND(Q60&gt;0,E60&gt;0,NOT(O60="")),ABS(VLOOKUP($Q$1,VLookups!$A$27:$B$28,2,FALSE)-_xlfn.NORM.DIST(Q60,K60,O60,TRUE)),"")</f>
        <v/>
      </c>
      <c r="S60" s="80" t="str">
        <f>IF(AND($D60&gt;0,$E60&gt;0,$F60&gt;0,NOT(ISBLANK($L60))),_xlfn.NORM.INV(ABS(VLOOKUP($Q$1,VLookups!$A$27:$B$28,2,FALSE)-S$3),$K60,$O60),"")</f>
        <v/>
      </c>
      <c r="T60" s="79" t="str">
        <f>IF(AND($D60&gt;0,$E60&gt;0,$F60&gt;0,NOT(ISBLANK($L60))),_xlfn.NORM.INV(ABS(VLOOKUP($Q$1,VLookups!$A$27:$B$28,2,FALSE)-T$3),$K60,$O60),"")</f>
        <v/>
      </c>
      <c r="U60" s="80" t="str">
        <f>IF(AND($D60&gt;0,$E60&gt;0,$F60&gt;0,NOT(ISBLANK($L60))),_xlfn.NORM.INV(ABS(VLOOKUP($Q$1,VLookups!$A$27:$B$28,2,FALSE)-U$3),$K60,$O60),"")</f>
        <v/>
      </c>
      <c r="V60" s="79" t="str">
        <f>IF(AND($D60&gt;0,$E60&gt;0,$F60&gt;0,NOT(ISBLANK($L60))),_xlfn.NORM.INV(ABS(VLOOKUP($Q$1,VLookups!$A$27:$B$28,2,FALSE)-V$3),$K60,$O60),"")</f>
        <v/>
      </c>
      <c r="W60" s="80" t="str">
        <f>IF(AND($D60&gt;0,$E60&gt;0,$F60&gt;0,NOT(ISBLANK($L60))),_xlfn.NORM.INV(ABS(VLOOKUP($Q$1,VLookups!$A$27:$B$28,2,FALSE)-W$3),$K60,$O60),"")</f>
        <v/>
      </c>
      <c r="X60" s="79" t="str">
        <f>IF(AND($D60&gt;0,$E60&gt;0,$F60&gt;0,NOT(ISBLANK($L60))),_xlfn.NORM.INV(ABS(VLOOKUP($Q$1,VLookups!$A$27:$B$28,2,FALSE)-X$3),$K60,$O60),"")</f>
        <v/>
      </c>
      <c r="Y60" s="5"/>
      <c r="Z60" s="145" t="str">
        <f t="shared" si="110"/>
        <v/>
      </c>
      <c r="AA60" s="46" t="str">
        <f t="shared" ref="AA60:AT60" si="381">IF(ISNONTEXT($Z60),AB60-$Z60,"")</f>
        <v/>
      </c>
      <c r="AB60" s="46" t="str">
        <f t="shared" si="381"/>
        <v/>
      </c>
      <c r="AC60" s="46" t="str">
        <f t="shared" si="381"/>
        <v/>
      </c>
      <c r="AD60" s="46" t="str">
        <f t="shared" si="381"/>
        <v/>
      </c>
      <c r="AE60" s="46" t="str">
        <f t="shared" si="381"/>
        <v/>
      </c>
      <c r="AF60" s="46" t="str">
        <f t="shared" si="381"/>
        <v/>
      </c>
      <c r="AG60" s="46" t="str">
        <f t="shared" si="381"/>
        <v/>
      </c>
      <c r="AH60" s="46" t="str">
        <f t="shared" si="381"/>
        <v/>
      </c>
      <c r="AI60" s="46" t="str">
        <f t="shared" si="381"/>
        <v/>
      </c>
      <c r="AJ60" s="46" t="str">
        <f t="shared" si="381"/>
        <v/>
      </c>
      <c r="AK60" s="46" t="str">
        <f t="shared" si="381"/>
        <v/>
      </c>
      <c r="AL60" s="46" t="str">
        <f t="shared" si="381"/>
        <v/>
      </c>
      <c r="AM60" s="46" t="str">
        <f t="shared" si="381"/>
        <v/>
      </c>
      <c r="AN60" s="46" t="str">
        <f t="shared" si="381"/>
        <v/>
      </c>
      <c r="AO60" s="46" t="str">
        <f t="shared" si="381"/>
        <v/>
      </c>
      <c r="AP60" s="46" t="str">
        <f t="shared" si="381"/>
        <v/>
      </c>
      <c r="AQ60" s="46" t="str">
        <f t="shared" si="381"/>
        <v/>
      </c>
      <c r="AR60" s="46" t="str">
        <f t="shared" si="381"/>
        <v/>
      </c>
      <c r="AS60" s="46" t="str">
        <f t="shared" si="381"/>
        <v/>
      </c>
      <c r="AT60" s="46" t="str">
        <f t="shared" si="381"/>
        <v/>
      </c>
      <c r="AU60" s="46" t="str">
        <f t="shared" si="112"/>
        <v/>
      </c>
      <c r="AV60" s="46" t="str">
        <f t="shared" ref="AV60:DG60" si="382">IF(ISNONTEXT($Z60),AU60+$Z60,"")</f>
        <v/>
      </c>
      <c r="AW60" s="46" t="str">
        <f t="shared" si="382"/>
        <v/>
      </c>
      <c r="AX60" s="46" t="str">
        <f t="shared" si="382"/>
        <v/>
      </c>
      <c r="AY60" s="46" t="str">
        <f t="shared" si="382"/>
        <v/>
      </c>
      <c r="AZ60" s="46" t="str">
        <f t="shared" si="382"/>
        <v/>
      </c>
      <c r="BA60" s="46" t="str">
        <f t="shared" si="382"/>
        <v/>
      </c>
      <c r="BB60" s="46" t="str">
        <f t="shared" si="382"/>
        <v/>
      </c>
      <c r="BC60" s="46" t="str">
        <f t="shared" si="382"/>
        <v/>
      </c>
      <c r="BD60" s="46" t="str">
        <f t="shared" si="382"/>
        <v/>
      </c>
      <c r="BE60" s="46" t="str">
        <f t="shared" si="382"/>
        <v/>
      </c>
      <c r="BF60" s="46" t="str">
        <f t="shared" si="382"/>
        <v/>
      </c>
      <c r="BG60" s="46" t="str">
        <f t="shared" si="382"/>
        <v/>
      </c>
      <c r="BH60" s="46" t="str">
        <f t="shared" si="382"/>
        <v/>
      </c>
      <c r="BI60" s="46" t="str">
        <f t="shared" si="382"/>
        <v/>
      </c>
      <c r="BJ60" s="46" t="str">
        <f t="shared" si="382"/>
        <v/>
      </c>
      <c r="BK60" s="46" t="str">
        <f t="shared" si="382"/>
        <v/>
      </c>
      <c r="BL60" s="46" t="str">
        <f t="shared" si="382"/>
        <v/>
      </c>
      <c r="BM60" s="46" t="str">
        <f t="shared" si="382"/>
        <v/>
      </c>
      <c r="BN60" s="46" t="str">
        <f t="shared" si="382"/>
        <v/>
      </c>
      <c r="BO60" s="46" t="str">
        <f t="shared" si="382"/>
        <v/>
      </c>
      <c r="BP60" s="46" t="str">
        <f t="shared" si="382"/>
        <v/>
      </c>
      <c r="BQ60" s="46" t="str">
        <f t="shared" si="382"/>
        <v/>
      </c>
      <c r="BR60" s="46" t="str">
        <f t="shared" si="382"/>
        <v/>
      </c>
      <c r="BS60" s="46" t="str">
        <f t="shared" si="382"/>
        <v/>
      </c>
      <c r="BT60" s="46" t="str">
        <f t="shared" si="382"/>
        <v/>
      </c>
      <c r="BU60" s="46" t="str">
        <f t="shared" si="382"/>
        <v/>
      </c>
      <c r="BV60" s="46" t="str">
        <f t="shared" si="382"/>
        <v/>
      </c>
      <c r="BW60" s="46" t="str">
        <f t="shared" si="382"/>
        <v/>
      </c>
      <c r="BX60" s="46" t="str">
        <f t="shared" si="382"/>
        <v/>
      </c>
      <c r="BY60" s="46" t="str">
        <f t="shared" si="382"/>
        <v/>
      </c>
      <c r="BZ60" s="46" t="str">
        <f t="shared" si="382"/>
        <v/>
      </c>
      <c r="CA60" s="46" t="str">
        <f t="shared" si="382"/>
        <v/>
      </c>
      <c r="CB60" s="46" t="str">
        <f t="shared" si="382"/>
        <v/>
      </c>
      <c r="CC60" s="46" t="str">
        <f t="shared" si="382"/>
        <v/>
      </c>
      <c r="CD60" s="46" t="str">
        <f t="shared" si="382"/>
        <v/>
      </c>
      <c r="CE60" s="46" t="str">
        <f t="shared" si="382"/>
        <v/>
      </c>
      <c r="CF60" s="46" t="str">
        <f t="shared" si="382"/>
        <v/>
      </c>
      <c r="CG60" s="46" t="str">
        <f t="shared" si="382"/>
        <v/>
      </c>
      <c r="CH60" s="46" t="str">
        <f t="shared" si="382"/>
        <v/>
      </c>
      <c r="CI60" s="46" t="str">
        <f t="shared" si="382"/>
        <v/>
      </c>
      <c r="CJ60" s="46" t="str">
        <f t="shared" si="382"/>
        <v/>
      </c>
      <c r="CK60" s="46" t="str">
        <f t="shared" si="382"/>
        <v/>
      </c>
      <c r="CL60" s="46" t="str">
        <f t="shared" si="382"/>
        <v/>
      </c>
      <c r="CM60" s="46" t="str">
        <f t="shared" si="382"/>
        <v/>
      </c>
      <c r="CN60" s="46" t="str">
        <f t="shared" si="382"/>
        <v/>
      </c>
      <c r="CO60" s="46" t="str">
        <f t="shared" si="382"/>
        <v/>
      </c>
      <c r="CP60" s="46" t="str">
        <f t="shared" si="382"/>
        <v/>
      </c>
      <c r="CQ60" s="46" t="str">
        <f t="shared" si="382"/>
        <v/>
      </c>
      <c r="CR60" s="46" t="str">
        <f t="shared" si="382"/>
        <v/>
      </c>
      <c r="CS60" s="46" t="str">
        <f t="shared" si="382"/>
        <v/>
      </c>
      <c r="CT60" s="46" t="str">
        <f t="shared" si="382"/>
        <v/>
      </c>
      <c r="CU60" s="46" t="str">
        <f t="shared" si="382"/>
        <v/>
      </c>
      <c r="CV60" s="46" t="str">
        <f t="shared" si="382"/>
        <v/>
      </c>
      <c r="CW60" s="46" t="str">
        <f t="shared" si="382"/>
        <v/>
      </c>
      <c r="CX60" s="46" t="str">
        <f t="shared" si="382"/>
        <v/>
      </c>
      <c r="CY60" s="46" t="str">
        <f t="shared" si="382"/>
        <v/>
      </c>
      <c r="CZ60" s="46" t="str">
        <f t="shared" si="382"/>
        <v/>
      </c>
      <c r="DA60" s="46" t="str">
        <f t="shared" si="382"/>
        <v/>
      </c>
      <c r="DB60" s="46" t="str">
        <f t="shared" si="382"/>
        <v/>
      </c>
      <c r="DC60" s="46" t="str">
        <f t="shared" si="382"/>
        <v/>
      </c>
      <c r="DD60" s="46" t="str">
        <f t="shared" si="382"/>
        <v/>
      </c>
      <c r="DE60" s="46" t="str">
        <f t="shared" si="382"/>
        <v/>
      </c>
      <c r="DF60" s="46" t="str">
        <f t="shared" si="382"/>
        <v/>
      </c>
      <c r="DG60" s="46" t="str">
        <f t="shared" si="382"/>
        <v/>
      </c>
      <c r="DH60" s="46" t="str">
        <f t="shared" ref="DH60:DW60" si="383">IF(ISNONTEXT($Z60),DG60+$Z60,"")</f>
        <v/>
      </c>
      <c r="DI60" s="46" t="str">
        <f t="shared" si="383"/>
        <v/>
      </c>
      <c r="DJ60" s="46" t="str">
        <f t="shared" si="383"/>
        <v/>
      </c>
      <c r="DK60" s="46" t="str">
        <f t="shared" si="383"/>
        <v/>
      </c>
      <c r="DL60" s="46" t="str">
        <f t="shared" si="383"/>
        <v/>
      </c>
      <c r="DM60" s="46" t="str">
        <f t="shared" si="383"/>
        <v/>
      </c>
      <c r="DN60" s="46" t="str">
        <f t="shared" si="383"/>
        <v/>
      </c>
      <c r="DO60" s="46" t="str">
        <f t="shared" si="383"/>
        <v/>
      </c>
      <c r="DP60" s="46" t="str">
        <f t="shared" si="383"/>
        <v/>
      </c>
      <c r="DQ60" s="46" t="str">
        <f t="shared" si="383"/>
        <v/>
      </c>
      <c r="DR60" s="46" t="str">
        <f t="shared" si="383"/>
        <v/>
      </c>
      <c r="DS60" s="46" t="str">
        <f t="shared" si="383"/>
        <v/>
      </c>
      <c r="DT60" s="46" t="str">
        <f t="shared" si="383"/>
        <v/>
      </c>
      <c r="DU60" s="46" t="str">
        <f t="shared" si="383"/>
        <v/>
      </c>
      <c r="DV60" s="46" t="str">
        <f t="shared" si="383"/>
        <v/>
      </c>
      <c r="DW60" s="46" t="str">
        <f t="shared" si="383"/>
        <v/>
      </c>
      <c r="DX60" s="146" t="e">
        <f t="shared" si="211"/>
        <v>#N/A</v>
      </c>
      <c r="DY60" s="146" t="e">
        <f t="shared" si="212"/>
        <v>#N/A</v>
      </c>
      <c r="DZ60" s="146" t="e">
        <f t="shared" si="213"/>
        <v>#N/A</v>
      </c>
      <c r="EA60" s="146" t="e">
        <f t="shared" si="214"/>
        <v>#N/A</v>
      </c>
      <c r="EB60" s="146" t="e">
        <f t="shared" si="215"/>
        <v>#N/A</v>
      </c>
      <c r="EC60" s="146" t="e">
        <f t="shared" si="216"/>
        <v>#N/A</v>
      </c>
      <c r="ED60" s="146" t="e">
        <f t="shared" si="217"/>
        <v>#N/A</v>
      </c>
      <c r="EE60" s="146" t="e">
        <f t="shared" si="218"/>
        <v>#N/A</v>
      </c>
      <c r="EF60" s="146" t="e">
        <f t="shared" si="219"/>
        <v>#N/A</v>
      </c>
      <c r="EG60" s="146" t="e">
        <f t="shared" si="220"/>
        <v>#N/A</v>
      </c>
      <c r="EH60" s="146" t="e">
        <f t="shared" si="221"/>
        <v>#N/A</v>
      </c>
      <c r="EI60" s="146" t="e">
        <f t="shared" si="222"/>
        <v>#N/A</v>
      </c>
      <c r="EJ60" s="146" t="e">
        <f t="shared" si="223"/>
        <v>#N/A</v>
      </c>
      <c r="EK60" s="146" t="e">
        <f t="shared" si="224"/>
        <v>#N/A</v>
      </c>
      <c r="EL60" s="146" t="e">
        <f t="shared" si="225"/>
        <v>#N/A</v>
      </c>
      <c r="EM60" s="146" t="e">
        <f t="shared" si="226"/>
        <v>#N/A</v>
      </c>
      <c r="EN60" s="146" t="e">
        <f t="shared" si="227"/>
        <v>#N/A</v>
      </c>
      <c r="EO60" s="146" t="e">
        <f t="shared" si="228"/>
        <v>#N/A</v>
      </c>
      <c r="EP60" s="146" t="e">
        <f t="shared" si="229"/>
        <v>#N/A</v>
      </c>
      <c r="EQ60" s="146" t="e">
        <f t="shared" si="230"/>
        <v>#N/A</v>
      </c>
      <c r="ER60" s="146" t="e">
        <f t="shared" si="231"/>
        <v>#N/A</v>
      </c>
      <c r="ES60" s="146" t="e">
        <f t="shared" si="232"/>
        <v>#N/A</v>
      </c>
      <c r="ET60" s="146" t="e">
        <f t="shared" si="233"/>
        <v>#N/A</v>
      </c>
      <c r="EU60" s="146" t="e">
        <f t="shared" si="234"/>
        <v>#N/A</v>
      </c>
      <c r="EV60" s="146" t="e">
        <f t="shared" si="235"/>
        <v>#N/A</v>
      </c>
      <c r="EW60" s="146" t="e">
        <f t="shared" si="236"/>
        <v>#N/A</v>
      </c>
      <c r="EX60" s="146" t="e">
        <f t="shared" si="237"/>
        <v>#N/A</v>
      </c>
      <c r="EY60" s="146" t="e">
        <f t="shared" si="238"/>
        <v>#N/A</v>
      </c>
      <c r="EZ60" s="146" t="e">
        <f t="shared" si="239"/>
        <v>#N/A</v>
      </c>
      <c r="FA60" s="146" t="e">
        <f t="shared" si="240"/>
        <v>#N/A</v>
      </c>
      <c r="FB60" s="146" t="e">
        <f t="shared" si="241"/>
        <v>#N/A</v>
      </c>
      <c r="FC60" s="146" t="e">
        <f t="shared" si="242"/>
        <v>#N/A</v>
      </c>
      <c r="FD60" s="146" t="e">
        <f t="shared" si="243"/>
        <v>#N/A</v>
      </c>
      <c r="FE60" s="146" t="e">
        <f t="shared" si="244"/>
        <v>#N/A</v>
      </c>
      <c r="FF60" s="146" t="e">
        <f t="shared" si="245"/>
        <v>#N/A</v>
      </c>
      <c r="FG60" s="146" t="e">
        <f t="shared" si="246"/>
        <v>#N/A</v>
      </c>
      <c r="FH60" s="146" t="e">
        <f t="shared" si="247"/>
        <v>#N/A</v>
      </c>
      <c r="FI60" s="146" t="e">
        <f t="shared" si="248"/>
        <v>#N/A</v>
      </c>
      <c r="FJ60" s="146" t="e">
        <f t="shared" si="249"/>
        <v>#N/A</v>
      </c>
      <c r="FK60" s="146" t="e">
        <f t="shared" si="250"/>
        <v>#N/A</v>
      </c>
      <c r="FL60" s="146" t="e">
        <f t="shared" si="251"/>
        <v>#N/A</v>
      </c>
      <c r="FM60" s="146" t="e">
        <f t="shared" si="252"/>
        <v>#N/A</v>
      </c>
      <c r="FN60" s="146" t="e">
        <f t="shared" si="253"/>
        <v>#N/A</v>
      </c>
      <c r="FO60" s="146" t="e">
        <f t="shared" si="254"/>
        <v>#N/A</v>
      </c>
      <c r="FP60" s="146" t="e">
        <f t="shared" si="255"/>
        <v>#N/A</v>
      </c>
      <c r="FQ60" s="146" t="e">
        <f t="shared" si="256"/>
        <v>#N/A</v>
      </c>
      <c r="FR60" s="146" t="e">
        <f t="shared" si="257"/>
        <v>#N/A</v>
      </c>
      <c r="FS60" s="146" t="e">
        <f t="shared" si="258"/>
        <v>#N/A</v>
      </c>
      <c r="FT60" s="146" t="e">
        <f t="shared" si="259"/>
        <v>#N/A</v>
      </c>
      <c r="FU60" s="146" t="e">
        <f t="shared" si="260"/>
        <v>#N/A</v>
      </c>
      <c r="FV60" s="146" t="e">
        <f t="shared" si="261"/>
        <v>#N/A</v>
      </c>
      <c r="FW60" s="146" t="e">
        <f t="shared" si="262"/>
        <v>#N/A</v>
      </c>
      <c r="FX60" s="146" t="e">
        <f t="shared" si="263"/>
        <v>#N/A</v>
      </c>
      <c r="FY60" s="146" t="e">
        <f t="shared" si="264"/>
        <v>#N/A</v>
      </c>
      <c r="FZ60" s="146" t="e">
        <f t="shared" si="265"/>
        <v>#N/A</v>
      </c>
      <c r="GA60" s="146" t="e">
        <f t="shared" si="266"/>
        <v>#N/A</v>
      </c>
      <c r="GB60" s="146" t="e">
        <f t="shared" si="267"/>
        <v>#N/A</v>
      </c>
      <c r="GC60" s="146" t="e">
        <f t="shared" si="268"/>
        <v>#N/A</v>
      </c>
      <c r="GD60" s="146" t="e">
        <f t="shared" si="269"/>
        <v>#N/A</v>
      </c>
      <c r="GE60" s="146" t="e">
        <f t="shared" si="270"/>
        <v>#N/A</v>
      </c>
      <c r="GF60" s="146" t="e">
        <f t="shared" si="271"/>
        <v>#N/A</v>
      </c>
      <c r="GG60" s="146" t="e">
        <f t="shared" si="272"/>
        <v>#N/A</v>
      </c>
      <c r="GH60" s="146" t="e">
        <f t="shared" si="273"/>
        <v>#N/A</v>
      </c>
      <c r="GI60" s="146" t="e">
        <f t="shared" si="274"/>
        <v>#N/A</v>
      </c>
      <c r="GJ60" s="146" t="e">
        <f t="shared" si="275"/>
        <v>#N/A</v>
      </c>
      <c r="GK60" s="146" t="e">
        <f t="shared" si="276"/>
        <v>#N/A</v>
      </c>
      <c r="GL60" s="146" t="e">
        <f t="shared" si="277"/>
        <v>#N/A</v>
      </c>
      <c r="GM60" s="146" t="e">
        <f t="shared" si="278"/>
        <v>#N/A</v>
      </c>
      <c r="GN60" s="146" t="e">
        <f t="shared" si="279"/>
        <v>#N/A</v>
      </c>
      <c r="GO60" s="146" t="e">
        <f t="shared" si="280"/>
        <v>#N/A</v>
      </c>
      <c r="GP60" s="146" t="e">
        <f t="shared" si="281"/>
        <v>#N/A</v>
      </c>
      <c r="GQ60" s="146" t="e">
        <f t="shared" si="282"/>
        <v>#N/A</v>
      </c>
      <c r="GR60" s="146" t="e">
        <f t="shared" si="283"/>
        <v>#N/A</v>
      </c>
      <c r="GS60" s="146" t="e">
        <f t="shared" si="284"/>
        <v>#N/A</v>
      </c>
      <c r="GT60" s="146" t="e">
        <f t="shared" si="285"/>
        <v>#N/A</v>
      </c>
      <c r="GU60" s="146" t="e">
        <f t="shared" si="286"/>
        <v>#N/A</v>
      </c>
      <c r="GV60" s="146" t="e">
        <f t="shared" si="287"/>
        <v>#N/A</v>
      </c>
      <c r="GW60" s="146" t="e">
        <f t="shared" si="288"/>
        <v>#N/A</v>
      </c>
      <c r="GX60" s="146" t="e">
        <f t="shared" si="289"/>
        <v>#N/A</v>
      </c>
      <c r="GY60" s="146" t="e">
        <f t="shared" si="290"/>
        <v>#N/A</v>
      </c>
      <c r="GZ60" s="146" t="e">
        <f t="shared" si="291"/>
        <v>#N/A</v>
      </c>
      <c r="HA60" s="146" t="e">
        <f t="shared" si="292"/>
        <v>#N/A</v>
      </c>
      <c r="HB60" s="146" t="e">
        <f t="shared" si="293"/>
        <v>#N/A</v>
      </c>
      <c r="HC60" s="146" t="e">
        <f t="shared" si="294"/>
        <v>#N/A</v>
      </c>
      <c r="HD60" s="146" t="e">
        <f t="shared" si="295"/>
        <v>#N/A</v>
      </c>
      <c r="HE60" s="146" t="e">
        <f t="shared" si="296"/>
        <v>#N/A</v>
      </c>
      <c r="HF60" s="146" t="e">
        <f t="shared" si="297"/>
        <v>#N/A</v>
      </c>
      <c r="HG60" s="146" t="e">
        <f t="shared" si="298"/>
        <v>#N/A</v>
      </c>
      <c r="HH60" s="146" t="e">
        <f t="shared" si="299"/>
        <v>#N/A</v>
      </c>
      <c r="HI60" s="146" t="e">
        <f t="shared" si="300"/>
        <v>#N/A</v>
      </c>
      <c r="HJ60" s="146" t="e">
        <f t="shared" si="301"/>
        <v>#N/A</v>
      </c>
      <c r="HK60" s="146" t="e">
        <f t="shared" si="302"/>
        <v>#N/A</v>
      </c>
      <c r="HL60" s="146" t="e">
        <f t="shared" si="303"/>
        <v>#N/A</v>
      </c>
      <c r="HM60" s="146" t="e">
        <f t="shared" si="304"/>
        <v>#N/A</v>
      </c>
      <c r="HN60" s="146" t="e">
        <f t="shared" si="305"/>
        <v>#N/A</v>
      </c>
      <c r="HO60" s="146" t="e">
        <f t="shared" si="306"/>
        <v>#N/A</v>
      </c>
      <c r="HP60" s="146" t="e">
        <f t="shared" si="307"/>
        <v>#N/A</v>
      </c>
      <c r="HQ60" s="146" t="e">
        <f t="shared" si="308"/>
        <v>#N/A</v>
      </c>
      <c r="HR60" s="146" t="e">
        <f t="shared" si="309"/>
        <v>#N/A</v>
      </c>
      <c r="HS60" s="146" t="e">
        <f t="shared" si="310"/>
        <v>#N/A</v>
      </c>
      <c r="HT60" s="146" t="e">
        <f t="shared" si="311"/>
        <v>#N/A</v>
      </c>
    </row>
    <row r="61" spans="1:228" hidden="1" x14ac:dyDescent="0.45">
      <c r="A61" s="4">
        <v>58</v>
      </c>
      <c r="B61" s="95"/>
      <c r="C61" s="103"/>
      <c r="D61" s="108" t="str">
        <f t="shared" si="205"/>
        <v/>
      </c>
      <c r="E61" s="81"/>
      <c r="F61" s="108" t="str">
        <f t="shared" si="206"/>
        <v/>
      </c>
      <c r="G61" s="103"/>
      <c r="H61" s="96"/>
      <c r="I61" s="32" t="str">
        <f t="shared" si="0"/>
        <v/>
      </c>
      <c r="J61" s="32" t="str">
        <f t="shared" si="1"/>
        <v/>
      </c>
      <c r="K61" s="65" t="str">
        <f t="shared" si="109"/>
        <v/>
      </c>
      <c r="L61" s="21"/>
      <c r="M61" s="53"/>
      <c r="N61" s="237"/>
      <c r="O61" s="66" t="str">
        <f>IF(AND(D61&gt;0,E61&gt;0,F61&gt;0),IF(ISBLANK(N61),IF(ISBLANK(L61),"",(F61-D61)*VLOOKUP(L61,VLookups!$A$4:$B$13,2,FALSE)),N61),"")</f>
        <v/>
      </c>
      <c r="P61" s="67" t="str">
        <f t="shared" si="207"/>
        <v/>
      </c>
      <c r="Q61" s="81"/>
      <c r="R61" s="230" t="str">
        <f>IF(AND(Q61&gt;0,E61&gt;0,NOT(O61="")),ABS(VLOOKUP($Q$1,VLookups!$A$27:$B$28,2,FALSE)-_xlfn.NORM.DIST(Q61,K61,O61,TRUE)),"")</f>
        <v/>
      </c>
      <c r="S61" s="80" t="str">
        <f>IF(AND($D61&gt;0,$E61&gt;0,$F61&gt;0,NOT(ISBLANK($L61))),_xlfn.NORM.INV(ABS(VLOOKUP($Q$1,VLookups!$A$27:$B$28,2,FALSE)-S$3),$K61,$O61),"")</f>
        <v/>
      </c>
      <c r="T61" s="79" t="str">
        <f>IF(AND($D61&gt;0,$E61&gt;0,$F61&gt;0,NOT(ISBLANK($L61))),_xlfn.NORM.INV(ABS(VLOOKUP($Q$1,VLookups!$A$27:$B$28,2,FALSE)-T$3),$K61,$O61),"")</f>
        <v/>
      </c>
      <c r="U61" s="80" t="str">
        <f>IF(AND($D61&gt;0,$E61&gt;0,$F61&gt;0,NOT(ISBLANK($L61))),_xlfn.NORM.INV(ABS(VLOOKUP($Q$1,VLookups!$A$27:$B$28,2,FALSE)-U$3),$K61,$O61),"")</f>
        <v/>
      </c>
      <c r="V61" s="79" t="str">
        <f>IF(AND($D61&gt;0,$E61&gt;0,$F61&gt;0,NOT(ISBLANK($L61))),_xlfn.NORM.INV(ABS(VLOOKUP($Q$1,VLookups!$A$27:$B$28,2,FALSE)-V$3),$K61,$O61),"")</f>
        <v/>
      </c>
      <c r="W61" s="80" t="str">
        <f>IF(AND($D61&gt;0,$E61&gt;0,$F61&gt;0,NOT(ISBLANK($L61))),_xlfn.NORM.INV(ABS(VLOOKUP($Q$1,VLookups!$A$27:$B$28,2,FALSE)-W$3),$K61,$O61),"")</f>
        <v/>
      </c>
      <c r="X61" s="79" t="str">
        <f>IF(AND($D61&gt;0,$E61&gt;0,$F61&gt;0,NOT(ISBLANK($L61))),_xlfn.NORM.INV(ABS(VLOOKUP($Q$1,VLookups!$A$27:$B$28,2,FALSE)-X$3),$K61,$O61),"")</f>
        <v/>
      </c>
      <c r="Y61" s="5"/>
      <c r="Z61" s="145" t="str">
        <f t="shared" si="110"/>
        <v/>
      </c>
      <c r="AA61" s="46" t="str">
        <f t="shared" ref="AA61:AT61" si="384">IF(ISNONTEXT($Z61),AB61-$Z61,"")</f>
        <v/>
      </c>
      <c r="AB61" s="46" t="str">
        <f t="shared" si="384"/>
        <v/>
      </c>
      <c r="AC61" s="46" t="str">
        <f t="shared" si="384"/>
        <v/>
      </c>
      <c r="AD61" s="46" t="str">
        <f t="shared" si="384"/>
        <v/>
      </c>
      <c r="AE61" s="46" t="str">
        <f t="shared" si="384"/>
        <v/>
      </c>
      <c r="AF61" s="46" t="str">
        <f t="shared" si="384"/>
        <v/>
      </c>
      <c r="AG61" s="46" t="str">
        <f t="shared" si="384"/>
        <v/>
      </c>
      <c r="AH61" s="46" t="str">
        <f t="shared" si="384"/>
        <v/>
      </c>
      <c r="AI61" s="46" t="str">
        <f t="shared" si="384"/>
        <v/>
      </c>
      <c r="AJ61" s="46" t="str">
        <f t="shared" si="384"/>
        <v/>
      </c>
      <c r="AK61" s="46" t="str">
        <f t="shared" si="384"/>
        <v/>
      </c>
      <c r="AL61" s="46" t="str">
        <f t="shared" si="384"/>
        <v/>
      </c>
      <c r="AM61" s="46" t="str">
        <f t="shared" si="384"/>
        <v/>
      </c>
      <c r="AN61" s="46" t="str">
        <f t="shared" si="384"/>
        <v/>
      </c>
      <c r="AO61" s="46" t="str">
        <f t="shared" si="384"/>
        <v/>
      </c>
      <c r="AP61" s="46" t="str">
        <f t="shared" si="384"/>
        <v/>
      </c>
      <c r="AQ61" s="46" t="str">
        <f t="shared" si="384"/>
        <v/>
      </c>
      <c r="AR61" s="46" t="str">
        <f t="shared" si="384"/>
        <v/>
      </c>
      <c r="AS61" s="46" t="str">
        <f t="shared" si="384"/>
        <v/>
      </c>
      <c r="AT61" s="46" t="str">
        <f t="shared" si="384"/>
        <v/>
      </c>
      <c r="AU61" s="46" t="str">
        <f t="shared" si="112"/>
        <v/>
      </c>
      <c r="AV61" s="46" t="str">
        <f t="shared" ref="AV61:DG61" si="385">IF(ISNONTEXT($Z61),AU61+$Z61,"")</f>
        <v/>
      </c>
      <c r="AW61" s="46" t="str">
        <f t="shared" si="385"/>
        <v/>
      </c>
      <c r="AX61" s="46" t="str">
        <f t="shared" si="385"/>
        <v/>
      </c>
      <c r="AY61" s="46" t="str">
        <f t="shared" si="385"/>
        <v/>
      </c>
      <c r="AZ61" s="46" t="str">
        <f t="shared" si="385"/>
        <v/>
      </c>
      <c r="BA61" s="46" t="str">
        <f t="shared" si="385"/>
        <v/>
      </c>
      <c r="BB61" s="46" t="str">
        <f t="shared" si="385"/>
        <v/>
      </c>
      <c r="BC61" s="46" t="str">
        <f t="shared" si="385"/>
        <v/>
      </c>
      <c r="BD61" s="46" t="str">
        <f t="shared" si="385"/>
        <v/>
      </c>
      <c r="BE61" s="46" t="str">
        <f t="shared" si="385"/>
        <v/>
      </c>
      <c r="BF61" s="46" t="str">
        <f t="shared" si="385"/>
        <v/>
      </c>
      <c r="BG61" s="46" t="str">
        <f t="shared" si="385"/>
        <v/>
      </c>
      <c r="BH61" s="46" t="str">
        <f t="shared" si="385"/>
        <v/>
      </c>
      <c r="BI61" s="46" t="str">
        <f t="shared" si="385"/>
        <v/>
      </c>
      <c r="BJ61" s="46" t="str">
        <f t="shared" si="385"/>
        <v/>
      </c>
      <c r="BK61" s="46" t="str">
        <f t="shared" si="385"/>
        <v/>
      </c>
      <c r="BL61" s="46" t="str">
        <f t="shared" si="385"/>
        <v/>
      </c>
      <c r="BM61" s="46" t="str">
        <f t="shared" si="385"/>
        <v/>
      </c>
      <c r="BN61" s="46" t="str">
        <f t="shared" si="385"/>
        <v/>
      </c>
      <c r="BO61" s="46" t="str">
        <f t="shared" si="385"/>
        <v/>
      </c>
      <c r="BP61" s="46" t="str">
        <f t="shared" si="385"/>
        <v/>
      </c>
      <c r="BQ61" s="46" t="str">
        <f t="shared" si="385"/>
        <v/>
      </c>
      <c r="BR61" s="46" t="str">
        <f t="shared" si="385"/>
        <v/>
      </c>
      <c r="BS61" s="46" t="str">
        <f t="shared" si="385"/>
        <v/>
      </c>
      <c r="BT61" s="46" t="str">
        <f t="shared" si="385"/>
        <v/>
      </c>
      <c r="BU61" s="46" t="str">
        <f t="shared" si="385"/>
        <v/>
      </c>
      <c r="BV61" s="46" t="str">
        <f t="shared" si="385"/>
        <v/>
      </c>
      <c r="BW61" s="46" t="str">
        <f t="shared" si="385"/>
        <v/>
      </c>
      <c r="BX61" s="46" t="str">
        <f t="shared" si="385"/>
        <v/>
      </c>
      <c r="BY61" s="46" t="str">
        <f t="shared" si="385"/>
        <v/>
      </c>
      <c r="BZ61" s="46" t="str">
        <f t="shared" si="385"/>
        <v/>
      </c>
      <c r="CA61" s="46" t="str">
        <f t="shared" si="385"/>
        <v/>
      </c>
      <c r="CB61" s="46" t="str">
        <f t="shared" si="385"/>
        <v/>
      </c>
      <c r="CC61" s="46" t="str">
        <f t="shared" si="385"/>
        <v/>
      </c>
      <c r="CD61" s="46" t="str">
        <f t="shared" si="385"/>
        <v/>
      </c>
      <c r="CE61" s="46" t="str">
        <f t="shared" si="385"/>
        <v/>
      </c>
      <c r="CF61" s="46" t="str">
        <f t="shared" si="385"/>
        <v/>
      </c>
      <c r="CG61" s="46" t="str">
        <f t="shared" si="385"/>
        <v/>
      </c>
      <c r="CH61" s="46" t="str">
        <f t="shared" si="385"/>
        <v/>
      </c>
      <c r="CI61" s="46" t="str">
        <f t="shared" si="385"/>
        <v/>
      </c>
      <c r="CJ61" s="46" t="str">
        <f t="shared" si="385"/>
        <v/>
      </c>
      <c r="CK61" s="46" t="str">
        <f t="shared" si="385"/>
        <v/>
      </c>
      <c r="CL61" s="46" t="str">
        <f t="shared" si="385"/>
        <v/>
      </c>
      <c r="CM61" s="46" t="str">
        <f t="shared" si="385"/>
        <v/>
      </c>
      <c r="CN61" s="46" t="str">
        <f t="shared" si="385"/>
        <v/>
      </c>
      <c r="CO61" s="46" t="str">
        <f t="shared" si="385"/>
        <v/>
      </c>
      <c r="CP61" s="46" t="str">
        <f t="shared" si="385"/>
        <v/>
      </c>
      <c r="CQ61" s="46" t="str">
        <f t="shared" si="385"/>
        <v/>
      </c>
      <c r="CR61" s="46" t="str">
        <f t="shared" si="385"/>
        <v/>
      </c>
      <c r="CS61" s="46" t="str">
        <f t="shared" si="385"/>
        <v/>
      </c>
      <c r="CT61" s="46" t="str">
        <f t="shared" si="385"/>
        <v/>
      </c>
      <c r="CU61" s="46" t="str">
        <f t="shared" si="385"/>
        <v/>
      </c>
      <c r="CV61" s="46" t="str">
        <f t="shared" si="385"/>
        <v/>
      </c>
      <c r="CW61" s="46" t="str">
        <f t="shared" si="385"/>
        <v/>
      </c>
      <c r="CX61" s="46" t="str">
        <f t="shared" si="385"/>
        <v/>
      </c>
      <c r="CY61" s="46" t="str">
        <f t="shared" si="385"/>
        <v/>
      </c>
      <c r="CZ61" s="46" t="str">
        <f t="shared" si="385"/>
        <v/>
      </c>
      <c r="DA61" s="46" t="str">
        <f t="shared" si="385"/>
        <v/>
      </c>
      <c r="DB61" s="46" t="str">
        <f t="shared" si="385"/>
        <v/>
      </c>
      <c r="DC61" s="46" t="str">
        <f t="shared" si="385"/>
        <v/>
      </c>
      <c r="DD61" s="46" t="str">
        <f t="shared" si="385"/>
        <v/>
      </c>
      <c r="DE61" s="46" t="str">
        <f t="shared" si="385"/>
        <v/>
      </c>
      <c r="DF61" s="46" t="str">
        <f t="shared" si="385"/>
        <v/>
      </c>
      <c r="DG61" s="46" t="str">
        <f t="shared" si="385"/>
        <v/>
      </c>
      <c r="DH61" s="46" t="str">
        <f t="shared" ref="DH61:DW61" si="386">IF(ISNONTEXT($Z61),DG61+$Z61,"")</f>
        <v/>
      </c>
      <c r="DI61" s="46" t="str">
        <f t="shared" si="386"/>
        <v/>
      </c>
      <c r="DJ61" s="46" t="str">
        <f t="shared" si="386"/>
        <v/>
      </c>
      <c r="DK61" s="46" t="str">
        <f t="shared" si="386"/>
        <v/>
      </c>
      <c r="DL61" s="46" t="str">
        <f t="shared" si="386"/>
        <v/>
      </c>
      <c r="DM61" s="46" t="str">
        <f t="shared" si="386"/>
        <v/>
      </c>
      <c r="DN61" s="46" t="str">
        <f t="shared" si="386"/>
        <v/>
      </c>
      <c r="DO61" s="46" t="str">
        <f t="shared" si="386"/>
        <v/>
      </c>
      <c r="DP61" s="46" t="str">
        <f t="shared" si="386"/>
        <v/>
      </c>
      <c r="DQ61" s="46" t="str">
        <f t="shared" si="386"/>
        <v/>
      </c>
      <c r="DR61" s="46" t="str">
        <f t="shared" si="386"/>
        <v/>
      </c>
      <c r="DS61" s="46" t="str">
        <f t="shared" si="386"/>
        <v/>
      </c>
      <c r="DT61" s="46" t="str">
        <f t="shared" si="386"/>
        <v/>
      </c>
      <c r="DU61" s="46" t="str">
        <f t="shared" si="386"/>
        <v/>
      </c>
      <c r="DV61" s="46" t="str">
        <f t="shared" si="386"/>
        <v/>
      </c>
      <c r="DW61" s="46" t="str">
        <f t="shared" si="386"/>
        <v/>
      </c>
      <c r="DX61" s="146" t="e">
        <f t="shared" si="211"/>
        <v>#N/A</v>
      </c>
      <c r="DY61" s="146" t="e">
        <f t="shared" si="212"/>
        <v>#N/A</v>
      </c>
      <c r="DZ61" s="146" t="e">
        <f t="shared" si="213"/>
        <v>#N/A</v>
      </c>
      <c r="EA61" s="146" t="e">
        <f t="shared" si="214"/>
        <v>#N/A</v>
      </c>
      <c r="EB61" s="146" t="e">
        <f t="shared" si="215"/>
        <v>#N/A</v>
      </c>
      <c r="EC61" s="146" t="e">
        <f t="shared" si="216"/>
        <v>#N/A</v>
      </c>
      <c r="ED61" s="146" t="e">
        <f t="shared" si="217"/>
        <v>#N/A</v>
      </c>
      <c r="EE61" s="146" t="e">
        <f t="shared" si="218"/>
        <v>#N/A</v>
      </c>
      <c r="EF61" s="146" t="e">
        <f t="shared" si="219"/>
        <v>#N/A</v>
      </c>
      <c r="EG61" s="146" t="e">
        <f t="shared" si="220"/>
        <v>#N/A</v>
      </c>
      <c r="EH61" s="146" t="e">
        <f t="shared" si="221"/>
        <v>#N/A</v>
      </c>
      <c r="EI61" s="146" t="e">
        <f t="shared" si="222"/>
        <v>#N/A</v>
      </c>
      <c r="EJ61" s="146" t="e">
        <f t="shared" si="223"/>
        <v>#N/A</v>
      </c>
      <c r="EK61" s="146" t="e">
        <f t="shared" si="224"/>
        <v>#N/A</v>
      </c>
      <c r="EL61" s="146" t="e">
        <f t="shared" si="225"/>
        <v>#N/A</v>
      </c>
      <c r="EM61" s="146" t="e">
        <f t="shared" si="226"/>
        <v>#N/A</v>
      </c>
      <c r="EN61" s="146" t="e">
        <f t="shared" si="227"/>
        <v>#N/A</v>
      </c>
      <c r="EO61" s="146" t="e">
        <f t="shared" si="228"/>
        <v>#N/A</v>
      </c>
      <c r="EP61" s="146" t="e">
        <f t="shared" si="229"/>
        <v>#N/A</v>
      </c>
      <c r="EQ61" s="146" t="e">
        <f t="shared" si="230"/>
        <v>#N/A</v>
      </c>
      <c r="ER61" s="146" t="e">
        <f t="shared" si="231"/>
        <v>#N/A</v>
      </c>
      <c r="ES61" s="146" t="e">
        <f t="shared" si="232"/>
        <v>#N/A</v>
      </c>
      <c r="ET61" s="146" t="e">
        <f t="shared" si="233"/>
        <v>#N/A</v>
      </c>
      <c r="EU61" s="146" t="e">
        <f t="shared" si="234"/>
        <v>#N/A</v>
      </c>
      <c r="EV61" s="146" t="e">
        <f t="shared" si="235"/>
        <v>#N/A</v>
      </c>
      <c r="EW61" s="146" t="e">
        <f t="shared" si="236"/>
        <v>#N/A</v>
      </c>
      <c r="EX61" s="146" t="e">
        <f t="shared" si="237"/>
        <v>#N/A</v>
      </c>
      <c r="EY61" s="146" t="e">
        <f t="shared" si="238"/>
        <v>#N/A</v>
      </c>
      <c r="EZ61" s="146" t="e">
        <f t="shared" si="239"/>
        <v>#N/A</v>
      </c>
      <c r="FA61" s="146" t="e">
        <f t="shared" si="240"/>
        <v>#N/A</v>
      </c>
      <c r="FB61" s="146" t="e">
        <f t="shared" si="241"/>
        <v>#N/A</v>
      </c>
      <c r="FC61" s="146" t="e">
        <f t="shared" si="242"/>
        <v>#N/A</v>
      </c>
      <c r="FD61" s="146" t="e">
        <f t="shared" si="243"/>
        <v>#N/A</v>
      </c>
      <c r="FE61" s="146" t="e">
        <f t="shared" si="244"/>
        <v>#N/A</v>
      </c>
      <c r="FF61" s="146" t="e">
        <f t="shared" si="245"/>
        <v>#N/A</v>
      </c>
      <c r="FG61" s="146" t="e">
        <f t="shared" si="246"/>
        <v>#N/A</v>
      </c>
      <c r="FH61" s="146" t="e">
        <f t="shared" si="247"/>
        <v>#N/A</v>
      </c>
      <c r="FI61" s="146" t="e">
        <f t="shared" si="248"/>
        <v>#N/A</v>
      </c>
      <c r="FJ61" s="146" t="e">
        <f t="shared" si="249"/>
        <v>#N/A</v>
      </c>
      <c r="FK61" s="146" t="e">
        <f t="shared" si="250"/>
        <v>#N/A</v>
      </c>
      <c r="FL61" s="146" t="e">
        <f t="shared" si="251"/>
        <v>#N/A</v>
      </c>
      <c r="FM61" s="146" t="e">
        <f t="shared" si="252"/>
        <v>#N/A</v>
      </c>
      <c r="FN61" s="146" t="e">
        <f t="shared" si="253"/>
        <v>#N/A</v>
      </c>
      <c r="FO61" s="146" t="e">
        <f t="shared" si="254"/>
        <v>#N/A</v>
      </c>
      <c r="FP61" s="146" t="e">
        <f t="shared" si="255"/>
        <v>#N/A</v>
      </c>
      <c r="FQ61" s="146" t="e">
        <f t="shared" si="256"/>
        <v>#N/A</v>
      </c>
      <c r="FR61" s="146" t="e">
        <f t="shared" si="257"/>
        <v>#N/A</v>
      </c>
      <c r="FS61" s="146" t="e">
        <f t="shared" si="258"/>
        <v>#N/A</v>
      </c>
      <c r="FT61" s="146" t="e">
        <f t="shared" si="259"/>
        <v>#N/A</v>
      </c>
      <c r="FU61" s="146" t="e">
        <f t="shared" si="260"/>
        <v>#N/A</v>
      </c>
      <c r="FV61" s="146" t="e">
        <f t="shared" si="261"/>
        <v>#N/A</v>
      </c>
      <c r="FW61" s="146" t="e">
        <f t="shared" si="262"/>
        <v>#N/A</v>
      </c>
      <c r="FX61" s="146" t="e">
        <f t="shared" si="263"/>
        <v>#N/A</v>
      </c>
      <c r="FY61" s="146" t="e">
        <f t="shared" si="264"/>
        <v>#N/A</v>
      </c>
      <c r="FZ61" s="146" t="e">
        <f t="shared" si="265"/>
        <v>#N/A</v>
      </c>
      <c r="GA61" s="146" t="e">
        <f t="shared" si="266"/>
        <v>#N/A</v>
      </c>
      <c r="GB61" s="146" t="e">
        <f t="shared" si="267"/>
        <v>#N/A</v>
      </c>
      <c r="GC61" s="146" t="e">
        <f t="shared" si="268"/>
        <v>#N/A</v>
      </c>
      <c r="GD61" s="146" t="e">
        <f t="shared" si="269"/>
        <v>#N/A</v>
      </c>
      <c r="GE61" s="146" t="e">
        <f t="shared" si="270"/>
        <v>#N/A</v>
      </c>
      <c r="GF61" s="146" t="e">
        <f t="shared" si="271"/>
        <v>#N/A</v>
      </c>
      <c r="GG61" s="146" t="e">
        <f t="shared" si="272"/>
        <v>#N/A</v>
      </c>
      <c r="GH61" s="146" t="e">
        <f t="shared" si="273"/>
        <v>#N/A</v>
      </c>
      <c r="GI61" s="146" t="e">
        <f t="shared" si="274"/>
        <v>#N/A</v>
      </c>
      <c r="GJ61" s="146" t="e">
        <f t="shared" si="275"/>
        <v>#N/A</v>
      </c>
      <c r="GK61" s="146" t="e">
        <f t="shared" si="276"/>
        <v>#N/A</v>
      </c>
      <c r="GL61" s="146" t="e">
        <f t="shared" si="277"/>
        <v>#N/A</v>
      </c>
      <c r="GM61" s="146" t="e">
        <f t="shared" si="278"/>
        <v>#N/A</v>
      </c>
      <c r="GN61" s="146" t="e">
        <f t="shared" si="279"/>
        <v>#N/A</v>
      </c>
      <c r="GO61" s="146" t="e">
        <f t="shared" si="280"/>
        <v>#N/A</v>
      </c>
      <c r="GP61" s="146" t="e">
        <f t="shared" si="281"/>
        <v>#N/A</v>
      </c>
      <c r="GQ61" s="146" t="e">
        <f t="shared" si="282"/>
        <v>#N/A</v>
      </c>
      <c r="GR61" s="146" t="e">
        <f t="shared" si="283"/>
        <v>#N/A</v>
      </c>
      <c r="GS61" s="146" t="e">
        <f t="shared" si="284"/>
        <v>#N/A</v>
      </c>
      <c r="GT61" s="146" t="e">
        <f t="shared" si="285"/>
        <v>#N/A</v>
      </c>
      <c r="GU61" s="146" t="e">
        <f t="shared" si="286"/>
        <v>#N/A</v>
      </c>
      <c r="GV61" s="146" t="e">
        <f t="shared" si="287"/>
        <v>#N/A</v>
      </c>
      <c r="GW61" s="146" t="e">
        <f t="shared" si="288"/>
        <v>#N/A</v>
      </c>
      <c r="GX61" s="146" t="e">
        <f t="shared" si="289"/>
        <v>#N/A</v>
      </c>
      <c r="GY61" s="146" t="e">
        <f t="shared" si="290"/>
        <v>#N/A</v>
      </c>
      <c r="GZ61" s="146" t="e">
        <f t="shared" si="291"/>
        <v>#N/A</v>
      </c>
      <c r="HA61" s="146" t="e">
        <f t="shared" si="292"/>
        <v>#N/A</v>
      </c>
      <c r="HB61" s="146" t="e">
        <f t="shared" si="293"/>
        <v>#N/A</v>
      </c>
      <c r="HC61" s="146" t="e">
        <f t="shared" si="294"/>
        <v>#N/A</v>
      </c>
      <c r="HD61" s="146" t="e">
        <f t="shared" si="295"/>
        <v>#N/A</v>
      </c>
      <c r="HE61" s="146" t="e">
        <f t="shared" si="296"/>
        <v>#N/A</v>
      </c>
      <c r="HF61" s="146" t="e">
        <f t="shared" si="297"/>
        <v>#N/A</v>
      </c>
      <c r="HG61" s="146" t="e">
        <f t="shared" si="298"/>
        <v>#N/A</v>
      </c>
      <c r="HH61" s="146" t="e">
        <f t="shared" si="299"/>
        <v>#N/A</v>
      </c>
      <c r="HI61" s="146" t="e">
        <f t="shared" si="300"/>
        <v>#N/A</v>
      </c>
      <c r="HJ61" s="146" t="e">
        <f t="shared" si="301"/>
        <v>#N/A</v>
      </c>
      <c r="HK61" s="146" t="e">
        <f t="shared" si="302"/>
        <v>#N/A</v>
      </c>
      <c r="HL61" s="146" t="e">
        <f t="shared" si="303"/>
        <v>#N/A</v>
      </c>
      <c r="HM61" s="146" t="e">
        <f t="shared" si="304"/>
        <v>#N/A</v>
      </c>
      <c r="HN61" s="146" t="e">
        <f t="shared" si="305"/>
        <v>#N/A</v>
      </c>
      <c r="HO61" s="146" t="e">
        <f t="shared" si="306"/>
        <v>#N/A</v>
      </c>
      <c r="HP61" s="146" t="e">
        <f t="shared" si="307"/>
        <v>#N/A</v>
      </c>
      <c r="HQ61" s="146" t="e">
        <f t="shared" si="308"/>
        <v>#N/A</v>
      </c>
      <c r="HR61" s="146" t="e">
        <f t="shared" si="309"/>
        <v>#N/A</v>
      </c>
      <c r="HS61" s="146" t="e">
        <f t="shared" si="310"/>
        <v>#N/A</v>
      </c>
      <c r="HT61" s="146" t="e">
        <f t="shared" si="311"/>
        <v>#N/A</v>
      </c>
    </row>
    <row r="62" spans="1:228" hidden="1" x14ac:dyDescent="0.45">
      <c r="A62" s="4">
        <v>59</v>
      </c>
      <c r="B62" s="95"/>
      <c r="C62" s="103"/>
      <c r="D62" s="108" t="str">
        <f t="shared" si="205"/>
        <v/>
      </c>
      <c r="E62" s="81"/>
      <c r="F62" s="108" t="str">
        <f t="shared" si="206"/>
        <v/>
      </c>
      <c r="G62" s="103"/>
      <c r="H62" s="96"/>
      <c r="I62" s="32" t="str">
        <f t="shared" si="0"/>
        <v/>
      </c>
      <c r="J62" s="32" t="str">
        <f t="shared" si="1"/>
        <v/>
      </c>
      <c r="K62" s="65" t="str">
        <f t="shared" si="109"/>
        <v/>
      </c>
      <c r="L62" s="21"/>
      <c r="M62" s="53"/>
      <c r="N62" s="237"/>
      <c r="O62" s="66" t="str">
        <f>IF(AND(D62&gt;0,E62&gt;0,F62&gt;0),IF(ISBLANK(N62),IF(ISBLANK(L62),"",(F62-D62)*VLOOKUP(L62,VLookups!$A$4:$B$13,2,FALSE)),N62),"")</f>
        <v/>
      </c>
      <c r="P62" s="67" t="str">
        <f t="shared" si="207"/>
        <v/>
      </c>
      <c r="Q62" s="81"/>
      <c r="R62" s="230" t="str">
        <f>IF(AND(Q62&gt;0,E62&gt;0,NOT(O62="")),ABS(VLOOKUP($Q$1,VLookups!$A$27:$B$28,2,FALSE)-_xlfn.NORM.DIST(Q62,K62,O62,TRUE)),"")</f>
        <v/>
      </c>
      <c r="S62" s="80" t="str">
        <f>IF(AND($D62&gt;0,$E62&gt;0,$F62&gt;0,NOT(ISBLANK($L62))),_xlfn.NORM.INV(ABS(VLOOKUP($Q$1,VLookups!$A$27:$B$28,2,FALSE)-S$3),$K62,$O62),"")</f>
        <v/>
      </c>
      <c r="T62" s="79" t="str">
        <f>IF(AND($D62&gt;0,$E62&gt;0,$F62&gt;0,NOT(ISBLANK($L62))),_xlfn.NORM.INV(ABS(VLOOKUP($Q$1,VLookups!$A$27:$B$28,2,FALSE)-T$3),$K62,$O62),"")</f>
        <v/>
      </c>
      <c r="U62" s="80" t="str">
        <f>IF(AND($D62&gt;0,$E62&gt;0,$F62&gt;0,NOT(ISBLANK($L62))),_xlfn.NORM.INV(ABS(VLOOKUP($Q$1,VLookups!$A$27:$B$28,2,FALSE)-U$3),$K62,$O62),"")</f>
        <v/>
      </c>
      <c r="V62" s="79" t="str">
        <f>IF(AND($D62&gt;0,$E62&gt;0,$F62&gt;0,NOT(ISBLANK($L62))),_xlfn.NORM.INV(ABS(VLOOKUP($Q$1,VLookups!$A$27:$B$28,2,FALSE)-V$3),$K62,$O62),"")</f>
        <v/>
      </c>
      <c r="W62" s="80" t="str">
        <f>IF(AND($D62&gt;0,$E62&gt;0,$F62&gt;0,NOT(ISBLANK($L62))),_xlfn.NORM.INV(ABS(VLOOKUP($Q$1,VLookups!$A$27:$B$28,2,FALSE)-W$3),$K62,$O62),"")</f>
        <v/>
      </c>
      <c r="X62" s="79" t="str">
        <f>IF(AND($D62&gt;0,$E62&gt;0,$F62&gt;0,NOT(ISBLANK($L62))),_xlfn.NORM.INV(ABS(VLOOKUP($Q$1,VLookups!$A$27:$B$28,2,FALSE)-X$3),$K62,$O62),"")</f>
        <v/>
      </c>
      <c r="Y62" s="5"/>
      <c r="Z62" s="145" t="str">
        <f t="shared" si="110"/>
        <v/>
      </c>
      <c r="AA62" s="46" t="str">
        <f t="shared" ref="AA62:AT62" si="387">IF(ISNONTEXT($Z62),AB62-$Z62,"")</f>
        <v/>
      </c>
      <c r="AB62" s="46" t="str">
        <f t="shared" si="387"/>
        <v/>
      </c>
      <c r="AC62" s="46" t="str">
        <f t="shared" si="387"/>
        <v/>
      </c>
      <c r="AD62" s="46" t="str">
        <f t="shared" si="387"/>
        <v/>
      </c>
      <c r="AE62" s="46" t="str">
        <f t="shared" si="387"/>
        <v/>
      </c>
      <c r="AF62" s="46" t="str">
        <f t="shared" si="387"/>
        <v/>
      </c>
      <c r="AG62" s="46" t="str">
        <f t="shared" si="387"/>
        <v/>
      </c>
      <c r="AH62" s="46" t="str">
        <f t="shared" si="387"/>
        <v/>
      </c>
      <c r="AI62" s="46" t="str">
        <f t="shared" si="387"/>
        <v/>
      </c>
      <c r="AJ62" s="46" t="str">
        <f t="shared" si="387"/>
        <v/>
      </c>
      <c r="AK62" s="46" t="str">
        <f t="shared" si="387"/>
        <v/>
      </c>
      <c r="AL62" s="46" t="str">
        <f t="shared" si="387"/>
        <v/>
      </c>
      <c r="AM62" s="46" t="str">
        <f t="shared" si="387"/>
        <v/>
      </c>
      <c r="AN62" s="46" t="str">
        <f t="shared" si="387"/>
        <v/>
      </c>
      <c r="AO62" s="46" t="str">
        <f t="shared" si="387"/>
        <v/>
      </c>
      <c r="AP62" s="46" t="str">
        <f t="shared" si="387"/>
        <v/>
      </c>
      <c r="AQ62" s="46" t="str">
        <f t="shared" si="387"/>
        <v/>
      </c>
      <c r="AR62" s="46" t="str">
        <f t="shared" si="387"/>
        <v/>
      </c>
      <c r="AS62" s="46" t="str">
        <f t="shared" si="387"/>
        <v/>
      </c>
      <c r="AT62" s="46" t="str">
        <f t="shared" si="387"/>
        <v/>
      </c>
      <c r="AU62" s="46" t="str">
        <f t="shared" si="112"/>
        <v/>
      </c>
      <c r="AV62" s="46" t="str">
        <f t="shared" ref="AV62:DG62" si="388">IF(ISNONTEXT($Z62),AU62+$Z62,"")</f>
        <v/>
      </c>
      <c r="AW62" s="46" t="str">
        <f t="shared" si="388"/>
        <v/>
      </c>
      <c r="AX62" s="46" t="str">
        <f t="shared" si="388"/>
        <v/>
      </c>
      <c r="AY62" s="46" t="str">
        <f t="shared" si="388"/>
        <v/>
      </c>
      <c r="AZ62" s="46" t="str">
        <f t="shared" si="388"/>
        <v/>
      </c>
      <c r="BA62" s="46" t="str">
        <f t="shared" si="388"/>
        <v/>
      </c>
      <c r="BB62" s="46" t="str">
        <f t="shared" si="388"/>
        <v/>
      </c>
      <c r="BC62" s="46" t="str">
        <f t="shared" si="388"/>
        <v/>
      </c>
      <c r="BD62" s="46" t="str">
        <f t="shared" si="388"/>
        <v/>
      </c>
      <c r="BE62" s="46" t="str">
        <f t="shared" si="388"/>
        <v/>
      </c>
      <c r="BF62" s="46" t="str">
        <f t="shared" si="388"/>
        <v/>
      </c>
      <c r="BG62" s="46" t="str">
        <f t="shared" si="388"/>
        <v/>
      </c>
      <c r="BH62" s="46" t="str">
        <f t="shared" si="388"/>
        <v/>
      </c>
      <c r="BI62" s="46" t="str">
        <f t="shared" si="388"/>
        <v/>
      </c>
      <c r="BJ62" s="46" t="str">
        <f t="shared" si="388"/>
        <v/>
      </c>
      <c r="BK62" s="46" t="str">
        <f t="shared" si="388"/>
        <v/>
      </c>
      <c r="BL62" s="46" t="str">
        <f t="shared" si="388"/>
        <v/>
      </c>
      <c r="BM62" s="46" t="str">
        <f t="shared" si="388"/>
        <v/>
      </c>
      <c r="BN62" s="46" t="str">
        <f t="shared" si="388"/>
        <v/>
      </c>
      <c r="BO62" s="46" t="str">
        <f t="shared" si="388"/>
        <v/>
      </c>
      <c r="BP62" s="46" t="str">
        <f t="shared" si="388"/>
        <v/>
      </c>
      <c r="BQ62" s="46" t="str">
        <f t="shared" si="388"/>
        <v/>
      </c>
      <c r="BR62" s="46" t="str">
        <f t="shared" si="388"/>
        <v/>
      </c>
      <c r="BS62" s="46" t="str">
        <f t="shared" si="388"/>
        <v/>
      </c>
      <c r="BT62" s="46" t="str">
        <f t="shared" si="388"/>
        <v/>
      </c>
      <c r="BU62" s="46" t="str">
        <f t="shared" si="388"/>
        <v/>
      </c>
      <c r="BV62" s="46" t="str">
        <f t="shared" si="388"/>
        <v/>
      </c>
      <c r="BW62" s="46" t="str">
        <f t="shared" si="388"/>
        <v/>
      </c>
      <c r="BX62" s="46" t="str">
        <f t="shared" si="388"/>
        <v/>
      </c>
      <c r="BY62" s="46" t="str">
        <f t="shared" si="388"/>
        <v/>
      </c>
      <c r="BZ62" s="46" t="str">
        <f t="shared" si="388"/>
        <v/>
      </c>
      <c r="CA62" s="46" t="str">
        <f t="shared" si="388"/>
        <v/>
      </c>
      <c r="CB62" s="46" t="str">
        <f t="shared" si="388"/>
        <v/>
      </c>
      <c r="CC62" s="46" t="str">
        <f t="shared" si="388"/>
        <v/>
      </c>
      <c r="CD62" s="46" t="str">
        <f t="shared" si="388"/>
        <v/>
      </c>
      <c r="CE62" s="46" t="str">
        <f t="shared" si="388"/>
        <v/>
      </c>
      <c r="CF62" s="46" t="str">
        <f t="shared" si="388"/>
        <v/>
      </c>
      <c r="CG62" s="46" t="str">
        <f t="shared" si="388"/>
        <v/>
      </c>
      <c r="CH62" s="46" t="str">
        <f t="shared" si="388"/>
        <v/>
      </c>
      <c r="CI62" s="46" t="str">
        <f t="shared" si="388"/>
        <v/>
      </c>
      <c r="CJ62" s="46" t="str">
        <f t="shared" si="388"/>
        <v/>
      </c>
      <c r="CK62" s="46" t="str">
        <f t="shared" si="388"/>
        <v/>
      </c>
      <c r="CL62" s="46" t="str">
        <f t="shared" si="388"/>
        <v/>
      </c>
      <c r="CM62" s="46" t="str">
        <f t="shared" si="388"/>
        <v/>
      </c>
      <c r="CN62" s="46" t="str">
        <f t="shared" si="388"/>
        <v/>
      </c>
      <c r="CO62" s="46" t="str">
        <f t="shared" si="388"/>
        <v/>
      </c>
      <c r="CP62" s="46" t="str">
        <f t="shared" si="388"/>
        <v/>
      </c>
      <c r="CQ62" s="46" t="str">
        <f t="shared" si="388"/>
        <v/>
      </c>
      <c r="CR62" s="46" t="str">
        <f t="shared" si="388"/>
        <v/>
      </c>
      <c r="CS62" s="46" t="str">
        <f t="shared" si="388"/>
        <v/>
      </c>
      <c r="CT62" s="46" t="str">
        <f t="shared" si="388"/>
        <v/>
      </c>
      <c r="CU62" s="46" t="str">
        <f t="shared" si="388"/>
        <v/>
      </c>
      <c r="CV62" s="46" t="str">
        <f t="shared" si="388"/>
        <v/>
      </c>
      <c r="CW62" s="46" t="str">
        <f t="shared" si="388"/>
        <v/>
      </c>
      <c r="CX62" s="46" t="str">
        <f t="shared" si="388"/>
        <v/>
      </c>
      <c r="CY62" s="46" t="str">
        <f t="shared" si="388"/>
        <v/>
      </c>
      <c r="CZ62" s="46" t="str">
        <f t="shared" si="388"/>
        <v/>
      </c>
      <c r="DA62" s="46" t="str">
        <f t="shared" si="388"/>
        <v/>
      </c>
      <c r="DB62" s="46" t="str">
        <f t="shared" si="388"/>
        <v/>
      </c>
      <c r="DC62" s="46" t="str">
        <f t="shared" si="388"/>
        <v/>
      </c>
      <c r="DD62" s="46" t="str">
        <f t="shared" si="388"/>
        <v/>
      </c>
      <c r="DE62" s="46" t="str">
        <f t="shared" si="388"/>
        <v/>
      </c>
      <c r="DF62" s="46" t="str">
        <f t="shared" si="388"/>
        <v/>
      </c>
      <c r="DG62" s="46" t="str">
        <f t="shared" si="388"/>
        <v/>
      </c>
      <c r="DH62" s="46" t="str">
        <f t="shared" ref="DH62:DW62" si="389">IF(ISNONTEXT($Z62),DG62+$Z62,"")</f>
        <v/>
      </c>
      <c r="DI62" s="46" t="str">
        <f t="shared" si="389"/>
        <v/>
      </c>
      <c r="DJ62" s="46" t="str">
        <f t="shared" si="389"/>
        <v/>
      </c>
      <c r="DK62" s="46" t="str">
        <f t="shared" si="389"/>
        <v/>
      </c>
      <c r="DL62" s="46" t="str">
        <f t="shared" si="389"/>
        <v/>
      </c>
      <c r="DM62" s="46" t="str">
        <f t="shared" si="389"/>
        <v/>
      </c>
      <c r="DN62" s="46" t="str">
        <f t="shared" si="389"/>
        <v/>
      </c>
      <c r="DO62" s="46" t="str">
        <f t="shared" si="389"/>
        <v/>
      </c>
      <c r="DP62" s="46" t="str">
        <f t="shared" si="389"/>
        <v/>
      </c>
      <c r="DQ62" s="46" t="str">
        <f t="shared" si="389"/>
        <v/>
      </c>
      <c r="DR62" s="46" t="str">
        <f t="shared" si="389"/>
        <v/>
      </c>
      <c r="DS62" s="46" t="str">
        <f t="shared" si="389"/>
        <v/>
      </c>
      <c r="DT62" s="46" t="str">
        <f t="shared" si="389"/>
        <v/>
      </c>
      <c r="DU62" s="46" t="str">
        <f t="shared" si="389"/>
        <v/>
      </c>
      <c r="DV62" s="46" t="str">
        <f t="shared" si="389"/>
        <v/>
      </c>
      <c r="DW62" s="46" t="str">
        <f t="shared" si="389"/>
        <v/>
      </c>
      <c r="DX62" s="146" t="e">
        <f t="shared" si="211"/>
        <v>#N/A</v>
      </c>
      <c r="DY62" s="146" t="e">
        <f t="shared" si="212"/>
        <v>#N/A</v>
      </c>
      <c r="DZ62" s="146" t="e">
        <f t="shared" si="213"/>
        <v>#N/A</v>
      </c>
      <c r="EA62" s="146" t="e">
        <f t="shared" si="214"/>
        <v>#N/A</v>
      </c>
      <c r="EB62" s="146" t="e">
        <f t="shared" si="215"/>
        <v>#N/A</v>
      </c>
      <c r="EC62" s="146" t="e">
        <f t="shared" si="216"/>
        <v>#N/A</v>
      </c>
      <c r="ED62" s="146" t="e">
        <f t="shared" si="217"/>
        <v>#N/A</v>
      </c>
      <c r="EE62" s="146" t="e">
        <f t="shared" si="218"/>
        <v>#N/A</v>
      </c>
      <c r="EF62" s="146" t="e">
        <f t="shared" si="219"/>
        <v>#N/A</v>
      </c>
      <c r="EG62" s="146" t="e">
        <f t="shared" si="220"/>
        <v>#N/A</v>
      </c>
      <c r="EH62" s="146" t="e">
        <f t="shared" si="221"/>
        <v>#N/A</v>
      </c>
      <c r="EI62" s="146" t="e">
        <f t="shared" si="222"/>
        <v>#N/A</v>
      </c>
      <c r="EJ62" s="146" t="e">
        <f t="shared" si="223"/>
        <v>#N/A</v>
      </c>
      <c r="EK62" s="146" t="e">
        <f t="shared" si="224"/>
        <v>#N/A</v>
      </c>
      <c r="EL62" s="146" t="e">
        <f t="shared" si="225"/>
        <v>#N/A</v>
      </c>
      <c r="EM62" s="146" t="e">
        <f t="shared" si="226"/>
        <v>#N/A</v>
      </c>
      <c r="EN62" s="146" t="e">
        <f t="shared" si="227"/>
        <v>#N/A</v>
      </c>
      <c r="EO62" s="146" t="e">
        <f t="shared" si="228"/>
        <v>#N/A</v>
      </c>
      <c r="EP62" s="146" t="e">
        <f t="shared" si="229"/>
        <v>#N/A</v>
      </c>
      <c r="EQ62" s="146" t="e">
        <f t="shared" si="230"/>
        <v>#N/A</v>
      </c>
      <c r="ER62" s="146" t="e">
        <f t="shared" si="231"/>
        <v>#N/A</v>
      </c>
      <c r="ES62" s="146" t="e">
        <f t="shared" si="232"/>
        <v>#N/A</v>
      </c>
      <c r="ET62" s="146" t="e">
        <f t="shared" si="233"/>
        <v>#N/A</v>
      </c>
      <c r="EU62" s="146" t="e">
        <f t="shared" si="234"/>
        <v>#N/A</v>
      </c>
      <c r="EV62" s="146" t="e">
        <f t="shared" si="235"/>
        <v>#N/A</v>
      </c>
      <c r="EW62" s="146" t="e">
        <f t="shared" si="236"/>
        <v>#N/A</v>
      </c>
      <c r="EX62" s="146" t="e">
        <f t="shared" si="237"/>
        <v>#N/A</v>
      </c>
      <c r="EY62" s="146" t="e">
        <f t="shared" si="238"/>
        <v>#N/A</v>
      </c>
      <c r="EZ62" s="146" t="e">
        <f t="shared" si="239"/>
        <v>#N/A</v>
      </c>
      <c r="FA62" s="146" t="e">
        <f t="shared" si="240"/>
        <v>#N/A</v>
      </c>
      <c r="FB62" s="146" t="e">
        <f t="shared" si="241"/>
        <v>#N/A</v>
      </c>
      <c r="FC62" s="146" t="e">
        <f t="shared" si="242"/>
        <v>#N/A</v>
      </c>
      <c r="FD62" s="146" t="e">
        <f t="shared" si="243"/>
        <v>#N/A</v>
      </c>
      <c r="FE62" s="146" t="e">
        <f t="shared" si="244"/>
        <v>#N/A</v>
      </c>
      <c r="FF62" s="146" t="e">
        <f t="shared" si="245"/>
        <v>#N/A</v>
      </c>
      <c r="FG62" s="146" t="e">
        <f t="shared" si="246"/>
        <v>#N/A</v>
      </c>
      <c r="FH62" s="146" t="e">
        <f t="shared" si="247"/>
        <v>#N/A</v>
      </c>
      <c r="FI62" s="146" t="e">
        <f t="shared" si="248"/>
        <v>#N/A</v>
      </c>
      <c r="FJ62" s="146" t="e">
        <f t="shared" si="249"/>
        <v>#N/A</v>
      </c>
      <c r="FK62" s="146" t="e">
        <f t="shared" si="250"/>
        <v>#N/A</v>
      </c>
      <c r="FL62" s="146" t="e">
        <f t="shared" si="251"/>
        <v>#N/A</v>
      </c>
      <c r="FM62" s="146" t="e">
        <f t="shared" si="252"/>
        <v>#N/A</v>
      </c>
      <c r="FN62" s="146" t="e">
        <f t="shared" si="253"/>
        <v>#N/A</v>
      </c>
      <c r="FO62" s="146" t="e">
        <f t="shared" si="254"/>
        <v>#N/A</v>
      </c>
      <c r="FP62" s="146" t="e">
        <f t="shared" si="255"/>
        <v>#N/A</v>
      </c>
      <c r="FQ62" s="146" t="e">
        <f t="shared" si="256"/>
        <v>#N/A</v>
      </c>
      <c r="FR62" s="146" t="e">
        <f t="shared" si="257"/>
        <v>#N/A</v>
      </c>
      <c r="FS62" s="146" t="e">
        <f t="shared" si="258"/>
        <v>#N/A</v>
      </c>
      <c r="FT62" s="146" t="e">
        <f t="shared" si="259"/>
        <v>#N/A</v>
      </c>
      <c r="FU62" s="146" t="e">
        <f t="shared" si="260"/>
        <v>#N/A</v>
      </c>
      <c r="FV62" s="146" t="e">
        <f t="shared" si="261"/>
        <v>#N/A</v>
      </c>
      <c r="FW62" s="146" t="e">
        <f t="shared" si="262"/>
        <v>#N/A</v>
      </c>
      <c r="FX62" s="146" t="e">
        <f t="shared" si="263"/>
        <v>#N/A</v>
      </c>
      <c r="FY62" s="146" t="e">
        <f t="shared" si="264"/>
        <v>#N/A</v>
      </c>
      <c r="FZ62" s="146" t="e">
        <f t="shared" si="265"/>
        <v>#N/A</v>
      </c>
      <c r="GA62" s="146" t="e">
        <f t="shared" si="266"/>
        <v>#N/A</v>
      </c>
      <c r="GB62" s="146" t="e">
        <f t="shared" si="267"/>
        <v>#N/A</v>
      </c>
      <c r="GC62" s="146" t="e">
        <f t="shared" si="268"/>
        <v>#N/A</v>
      </c>
      <c r="GD62" s="146" t="e">
        <f t="shared" si="269"/>
        <v>#N/A</v>
      </c>
      <c r="GE62" s="146" t="e">
        <f t="shared" si="270"/>
        <v>#N/A</v>
      </c>
      <c r="GF62" s="146" t="e">
        <f t="shared" si="271"/>
        <v>#N/A</v>
      </c>
      <c r="GG62" s="146" t="e">
        <f t="shared" si="272"/>
        <v>#N/A</v>
      </c>
      <c r="GH62" s="146" t="e">
        <f t="shared" si="273"/>
        <v>#N/A</v>
      </c>
      <c r="GI62" s="146" t="e">
        <f t="shared" si="274"/>
        <v>#N/A</v>
      </c>
      <c r="GJ62" s="146" t="e">
        <f t="shared" si="275"/>
        <v>#N/A</v>
      </c>
      <c r="GK62" s="146" t="e">
        <f t="shared" si="276"/>
        <v>#N/A</v>
      </c>
      <c r="GL62" s="146" t="e">
        <f t="shared" si="277"/>
        <v>#N/A</v>
      </c>
      <c r="GM62" s="146" t="e">
        <f t="shared" si="278"/>
        <v>#N/A</v>
      </c>
      <c r="GN62" s="146" t="e">
        <f t="shared" si="279"/>
        <v>#N/A</v>
      </c>
      <c r="GO62" s="146" t="e">
        <f t="shared" si="280"/>
        <v>#N/A</v>
      </c>
      <c r="GP62" s="146" t="e">
        <f t="shared" si="281"/>
        <v>#N/A</v>
      </c>
      <c r="GQ62" s="146" t="e">
        <f t="shared" si="282"/>
        <v>#N/A</v>
      </c>
      <c r="GR62" s="146" t="e">
        <f t="shared" si="283"/>
        <v>#N/A</v>
      </c>
      <c r="GS62" s="146" t="e">
        <f t="shared" si="284"/>
        <v>#N/A</v>
      </c>
      <c r="GT62" s="146" t="e">
        <f t="shared" si="285"/>
        <v>#N/A</v>
      </c>
      <c r="GU62" s="146" t="e">
        <f t="shared" si="286"/>
        <v>#N/A</v>
      </c>
      <c r="GV62" s="146" t="e">
        <f t="shared" si="287"/>
        <v>#N/A</v>
      </c>
      <c r="GW62" s="146" t="e">
        <f t="shared" si="288"/>
        <v>#N/A</v>
      </c>
      <c r="GX62" s="146" t="e">
        <f t="shared" si="289"/>
        <v>#N/A</v>
      </c>
      <c r="GY62" s="146" t="e">
        <f t="shared" si="290"/>
        <v>#N/A</v>
      </c>
      <c r="GZ62" s="146" t="e">
        <f t="shared" si="291"/>
        <v>#N/A</v>
      </c>
      <c r="HA62" s="146" t="e">
        <f t="shared" si="292"/>
        <v>#N/A</v>
      </c>
      <c r="HB62" s="146" t="e">
        <f t="shared" si="293"/>
        <v>#N/A</v>
      </c>
      <c r="HC62" s="146" t="e">
        <f t="shared" si="294"/>
        <v>#N/A</v>
      </c>
      <c r="HD62" s="146" t="e">
        <f t="shared" si="295"/>
        <v>#N/A</v>
      </c>
      <c r="HE62" s="146" t="e">
        <f t="shared" si="296"/>
        <v>#N/A</v>
      </c>
      <c r="HF62" s="146" t="e">
        <f t="shared" si="297"/>
        <v>#N/A</v>
      </c>
      <c r="HG62" s="146" t="e">
        <f t="shared" si="298"/>
        <v>#N/A</v>
      </c>
      <c r="HH62" s="146" t="e">
        <f t="shared" si="299"/>
        <v>#N/A</v>
      </c>
      <c r="HI62" s="146" t="e">
        <f t="shared" si="300"/>
        <v>#N/A</v>
      </c>
      <c r="HJ62" s="146" t="e">
        <f t="shared" si="301"/>
        <v>#N/A</v>
      </c>
      <c r="HK62" s="146" t="e">
        <f t="shared" si="302"/>
        <v>#N/A</v>
      </c>
      <c r="HL62" s="146" t="e">
        <f t="shared" si="303"/>
        <v>#N/A</v>
      </c>
      <c r="HM62" s="146" t="e">
        <f t="shared" si="304"/>
        <v>#N/A</v>
      </c>
      <c r="HN62" s="146" t="e">
        <f t="shared" si="305"/>
        <v>#N/A</v>
      </c>
      <c r="HO62" s="146" t="e">
        <f t="shared" si="306"/>
        <v>#N/A</v>
      </c>
      <c r="HP62" s="146" t="e">
        <f t="shared" si="307"/>
        <v>#N/A</v>
      </c>
      <c r="HQ62" s="146" t="e">
        <f t="shared" si="308"/>
        <v>#N/A</v>
      </c>
      <c r="HR62" s="146" t="e">
        <f t="shared" si="309"/>
        <v>#N/A</v>
      </c>
      <c r="HS62" s="146" t="e">
        <f t="shared" si="310"/>
        <v>#N/A</v>
      </c>
      <c r="HT62" s="146" t="e">
        <f t="shared" si="311"/>
        <v>#N/A</v>
      </c>
    </row>
    <row r="63" spans="1:228" hidden="1" x14ac:dyDescent="0.45">
      <c r="A63" s="4">
        <v>60</v>
      </c>
      <c r="B63" s="95"/>
      <c r="C63" s="103"/>
      <c r="D63" s="108" t="str">
        <f t="shared" si="205"/>
        <v/>
      </c>
      <c r="E63" s="81"/>
      <c r="F63" s="108" t="str">
        <f t="shared" si="206"/>
        <v/>
      </c>
      <c r="G63" s="103"/>
      <c r="H63" s="96"/>
      <c r="I63" s="32" t="str">
        <f t="shared" si="0"/>
        <v/>
      </c>
      <c r="J63" s="32" t="str">
        <f t="shared" si="1"/>
        <v/>
      </c>
      <c r="K63" s="65" t="str">
        <f t="shared" si="109"/>
        <v/>
      </c>
      <c r="L63" s="21"/>
      <c r="M63" s="53"/>
      <c r="N63" s="237"/>
      <c r="O63" s="66" t="str">
        <f>IF(AND(D63&gt;0,E63&gt;0,F63&gt;0),IF(ISBLANK(N63),IF(ISBLANK(L63),"",(F63-D63)*VLOOKUP(L63,VLookups!$A$4:$B$13,2,FALSE)),N63),"")</f>
        <v/>
      </c>
      <c r="P63" s="67" t="str">
        <f t="shared" si="207"/>
        <v/>
      </c>
      <c r="Q63" s="81"/>
      <c r="R63" s="230" t="str">
        <f>IF(AND(Q63&gt;0,E63&gt;0,NOT(O63="")),ABS(VLOOKUP($Q$1,VLookups!$A$27:$B$28,2,FALSE)-_xlfn.NORM.DIST(Q63,K63,O63,TRUE)),"")</f>
        <v/>
      </c>
      <c r="S63" s="80" t="str">
        <f>IF(AND($D63&gt;0,$E63&gt;0,$F63&gt;0,NOT(ISBLANK($L63))),_xlfn.NORM.INV(ABS(VLOOKUP($Q$1,VLookups!$A$27:$B$28,2,FALSE)-S$3),$K63,$O63),"")</f>
        <v/>
      </c>
      <c r="T63" s="79" t="str">
        <f>IF(AND($D63&gt;0,$E63&gt;0,$F63&gt;0,NOT(ISBLANK($L63))),_xlfn.NORM.INV(ABS(VLOOKUP($Q$1,VLookups!$A$27:$B$28,2,FALSE)-T$3),$K63,$O63),"")</f>
        <v/>
      </c>
      <c r="U63" s="80" t="str">
        <f>IF(AND($D63&gt;0,$E63&gt;0,$F63&gt;0,NOT(ISBLANK($L63))),_xlfn.NORM.INV(ABS(VLOOKUP($Q$1,VLookups!$A$27:$B$28,2,FALSE)-U$3),$K63,$O63),"")</f>
        <v/>
      </c>
      <c r="V63" s="79" t="str">
        <f>IF(AND($D63&gt;0,$E63&gt;0,$F63&gt;0,NOT(ISBLANK($L63))),_xlfn.NORM.INV(ABS(VLOOKUP($Q$1,VLookups!$A$27:$B$28,2,FALSE)-V$3),$K63,$O63),"")</f>
        <v/>
      </c>
      <c r="W63" s="80" t="str">
        <f>IF(AND($D63&gt;0,$E63&gt;0,$F63&gt;0,NOT(ISBLANK($L63))),_xlfn.NORM.INV(ABS(VLOOKUP($Q$1,VLookups!$A$27:$B$28,2,FALSE)-W$3),$K63,$O63),"")</f>
        <v/>
      </c>
      <c r="X63" s="79" t="str">
        <f>IF(AND($D63&gt;0,$E63&gt;0,$F63&gt;0,NOT(ISBLANK($L63))),_xlfn.NORM.INV(ABS(VLOOKUP($Q$1,VLookups!$A$27:$B$28,2,FALSE)-X$3),$K63,$O63),"")</f>
        <v/>
      </c>
      <c r="Y63" s="5"/>
      <c r="Z63" s="145" t="str">
        <f t="shared" si="110"/>
        <v/>
      </c>
      <c r="AA63" s="46" t="str">
        <f t="shared" ref="AA63:AT63" si="390">IF(ISNONTEXT($Z63),AB63-$Z63,"")</f>
        <v/>
      </c>
      <c r="AB63" s="46" t="str">
        <f t="shared" si="390"/>
        <v/>
      </c>
      <c r="AC63" s="46" t="str">
        <f t="shared" si="390"/>
        <v/>
      </c>
      <c r="AD63" s="46" t="str">
        <f t="shared" si="390"/>
        <v/>
      </c>
      <c r="AE63" s="46" t="str">
        <f t="shared" si="390"/>
        <v/>
      </c>
      <c r="AF63" s="46" t="str">
        <f t="shared" si="390"/>
        <v/>
      </c>
      <c r="AG63" s="46" t="str">
        <f t="shared" si="390"/>
        <v/>
      </c>
      <c r="AH63" s="46" t="str">
        <f t="shared" si="390"/>
        <v/>
      </c>
      <c r="AI63" s="46" t="str">
        <f t="shared" si="390"/>
        <v/>
      </c>
      <c r="AJ63" s="46" t="str">
        <f t="shared" si="390"/>
        <v/>
      </c>
      <c r="AK63" s="46" t="str">
        <f t="shared" si="390"/>
        <v/>
      </c>
      <c r="AL63" s="46" t="str">
        <f t="shared" si="390"/>
        <v/>
      </c>
      <c r="AM63" s="46" t="str">
        <f t="shared" si="390"/>
        <v/>
      </c>
      <c r="AN63" s="46" t="str">
        <f t="shared" si="390"/>
        <v/>
      </c>
      <c r="AO63" s="46" t="str">
        <f t="shared" si="390"/>
        <v/>
      </c>
      <c r="AP63" s="46" t="str">
        <f t="shared" si="390"/>
        <v/>
      </c>
      <c r="AQ63" s="46" t="str">
        <f t="shared" si="390"/>
        <v/>
      </c>
      <c r="AR63" s="46" t="str">
        <f t="shared" si="390"/>
        <v/>
      </c>
      <c r="AS63" s="46" t="str">
        <f t="shared" si="390"/>
        <v/>
      </c>
      <c r="AT63" s="46" t="str">
        <f t="shared" si="390"/>
        <v/>
      </c>
      <c r="AU63" s="46" t="str">
        <f t="shared" si="112"/>
        <v/>
      </c>
      <c r="AV63" s="46" t="str">
        <f t="shared" ref="AV63:DG63" si="391">IF(ISNONTEXT($Z63),AU63+$Z63,"")</f>
        <v/>
      </c>
      <c r="AW63" s="46" t="str">
        <f t="shared" si="391"/>
        <v/>
      </c>
      <c r="AX63" s="46" t="str">
        <f t="shared" si="391"/>
        <v/>
      </c>
      <c r="AY63" s="46" t="str">
        <f t="shared" si="391"/>
        <v/>
      </c>
      <c r="AZ63" s="46" t="str">
        <f t="shared" si="391"/>
        <v/>
      </c>
      <c r="BA63" s="46" t="str">
        <f t="shared" si="391"/>
        <v/>
      </c>
      <c r="BB63" s="46" t="str">
        <f t="shared" si="391"/>
        <v/>
      </c>
      <c r="BC63" s="46" t="str">
        <f t="shared" si="391"/>
        <v/>
      </c>
      <c r="BD63" s="46" t="str">
        <f t="shared" si="391"/>
        <v/>
      </c>
      <c r="BE63" s="46" t="str">
        <f t="shared" si="391"/>
        <v/>
      </c>
      <c r="BF63" s="46" t="str">
        <f t="shared" si="391"/>
        <v/>
      </c>
      <c r="BG63" s="46" t="str">
        <f t="shared" si="391"/>
        <v/>
      </c>
      <c r="BH63" s="46" t="str">
        <f t="shared" si="391"/>
        <v/>
      </c>
      <c r="BI63" s="46" t="str">
        <f t="shared" si="391"/>
        <v/>
      </c>
      <c r="BJ63" s="46" t="str">
        <f t="shared" si="391"/>
        <v/>
      </c>
      <c r="BK63" s="46" t="str">
        <f t="shared" si="391"/>
        <v/>
      </c>
      <c r="BL63" s="46" t="str">
        <f t="shared" si="391"/>
        <v/>
      </c>
      <c r="BM63" s="46" t="str">
        <f t="shared" si="391"/>
        <v/>
      </c>
      <c r="BN63" s="46" t="str">
        <f t="shared" si="391"/>
        <v/>
      </c>
      <c r="BO63" s="46" t="str">
        <f t="shared" si="391"/>
        <v/>
      </c>
      <c r="BP63" s="46" t="str">
        <f t="shared" si="391"/>
        <v/>
      </c>
      <c r="BQ63" s="46" t="str">
        <f t="shared" si="391"/>
        <v/>
      </c>
      <c r="BR63" s="46" t="str">
        <f t="shared" si="391"/>
        <v/>
      </c>
      <c r="BS63" s="46" t="str">
        <f t="shared" si="391"/>
        <v/>
      </c>
      <c r="BT63" s="46" t="str">
        <f t="shared" si="391"/>
        <v/>
      </c>
      <c r="BU63" s="46" t="str">
        <f t="shared" si="391"/>
        <v/>
      </c>
      <c r="BV63" s="46" t="str">
        <f t="shared" si="391"/>
        <v/>
      </c>
      <c r="BW63" s="46" t="str">
        <f t="shared" si="391"/>
        <v/>
      </c>
      <c r="BX63" s="46" t="str">
        <f t="shared" si="391"/>
        <v/>
      </c>
      <c r="BY63" s="46" t="str">
        <f t="shared" si="391"/>
        <v/>
      </c>
      <c r="BZ63" s="46" t="str">
        <f t="shared" si="391"/>
        <v/>
      </c>
      <c r="CA63" s="46" t="str">
        <f t="shared" si="391"/>
        <v/>
      </c>
      <c r="CB63" s="46" t="str">
        <f t="shared" si="391"/>
        <v/>
      </c>
      <c r="CC63" s="46" t="str">
        <f t="shared" si="391"/>
        <v/>
      </c>
      <c r="CD63" s="46" t="str">
        <f t="shared" si="391"/>
        <v/>
      </c>
      <c r="CE63" s="46" t="str">
        <f t="shared" si="391"/>
        <v/>
      </c>
      <c r="CF63" s="46" t="str">
        <f t="shared" si="391"/>
        <v/>
      </c>
      <c r="CG63" s="46" t="str">
        <f t="shared" si="391"/>
        <v/>
      </c>
      <c r="CH63" s="46" t="str">
        <f t="shared" si="391"/>
        <v/>
      </c>
      <c r="CI63" s="46" t="str">
        <f t="shared" si="391"/>
        <v/>
      </c>
      <c r="CJ63" s="46" t="str">
        <f t="shared" si="391"/>
        <v/>
      </c>
      <c r="CK63" s="46" t="str">
        <f t="shared" si="391"/>
        <v/>
      </c>
      <c r="CL63" s="46" t="str">
        <f t="shared" si="391"/>
        <v/>
      </c>
      <c r="CM63" s="46" t="str">
        <f t="shared" si="391"/>
        <v/>
      </c>
      <c r="CN63" s="46" t="str">
        <f t="shared" si="391"/>
        <v/>
      </c>
      <c r="CO63" s="46" t="str">
        <f t="shared" si="391"/>
        <v/>
      </c>
      <c r="CP63" s="46" t="str">
        <f t="shared" si="391"/>
        <v/>
      </c>
      <c r="CQ63" s="46" t="str">
        <f t="shared" si="391"/>
        <v/>
      </c>
      <c r="CR63" s="46" t="str">
        <f t="shared" si="391"/>
        <v/>
      </c>
      <c r="CS63" s="46" t="str">
        <f t="shared" si="391"/>
        <v/>
      </c>
      <c r="CT63" s="46" t="str">
        <f t="shared" si="391"/>
        <v/>
      </c>
      <c r="CU63" s="46" t="str">
        <f t="shared" si="391"/>
        <v/>
      </c>
      <c r="CV63" s="46" t="str">
        <f t="shared" si="391"/>
        <v/>
      </c>
      <c r="CW63" s="46" t="str">
        <f t="shared" si="391"/>
        <v/>
      </c>
      <c r="CX63" s="46" t="str">
        <f t="shared" si="391"/>
        <v/>
      </c>
      <c r="CY63" s="46" t="str">
        <f t="shared" si="391"/>
        <v/>
      </c>
      <c r="CZ63" s="46" t="str">
        <f t="shared" si="391"/>
        <v/>
      </c>
      <c r="DA63" s="46" t="str">
        <f t="shared" si="391"/>
        <v/>
      </c>
      <c r="DB63" s="46" t="str">
        <f t="shared" si="391"/>
        <v/>
      </c>
      <c r="DC63" s="46" t="str">
        <f t="shared" si="391"/>
        <v/>
      </c>
      <c r="DD63" s="46" t="str">
        <f t="shared" si="391"/>
        <v/>
      </c>
      <c r="DE63" s="46" t="str">
        <f t="shared" si="391"/>
        <v/>
      </c>
      <c r="DF63" s="46" t="str">
        <f t="shared" si="391"/>
        <v/>
      </c>
      <c r="DG63" s="46" t="str">
        <f t="shared" si="391"/>
        <v/>
      </c>
      <c r="DH63" s="46" t="str">
        <f t="shared" ref="DH63:DW63" si="392">IF(ISNONTEXT($Z63),DG63+$Z63,"")</f>
        <v/>
      </c>
      <c r="DI63" s="46" t="str">
        <f t="shared" si="392"/>
        <v/>
      </c>
      <c r="DJ63" s="46" t="str">
        <f t="shared" si="392"/>
        <v/>
      </c>
      <c r="DK63" s="46" t="str">
        <f t="shared" si="392"/>
        <v/>
      </c>
      <c r="DL63" s="46" t="str">
        <f t="shared" si="392"/>
        <v/>
      </c>
      <c r="DM63" s="46" t="str">
        <f t="shared" si="392"/>
        <v/>
      </c>
      <c r="DN63" s="46" t="str">
        <f t="shared" si="392"/>
        <v/>
      </c>
      <c r="DO63" s="46" t="str">
        <f t="shared" si="392"/>
        <v/>
      </c>
      <c r="DP63" s="46" t="str">
        <f t="shared" si="392"/>
        <v/>
      </c>
      <c r="DQ63" s="46" t="str">
        <f t="shared" si="392"/>
        <v/>
      </c>
      <c r="DR63" s="46" t="str">
        <f t="shared" si="392"/>
        <v/>
      </c>
      <c r="DS63" s="46" t="str">
        <f t="shared" si="392"/>
        <v/>
      </c>
      <c r="DT63" s="46" t="str">
        <f t="shared" si="392"/>
        <v/>
      </c>
      <c r="DU63" s="46" t="str">
        <f t="shared" si="392"/>
        <v/>
      </c>
      <c r="DV63" s="46" t="str">
        <f t="shared" si="392"/>
        <v/>
      </c>
      <c r="DW63" s="46" t="str">
        <f t="shared" si="392"/>
        <v/>
      </c>
      <c r="DX63" s="146" t="e">
        <f t="shared" si="211"/>
        <v>#N/A</v>
      </c>
      <c r="DY63" s="146" t="e">
        <f t="shared" si="212"/>
        <v>#N/A</v>
      </c>
      <c r="DZ63" s="146" t="e">
        <f t="shared" si="213"/>
        <v>#N/A</v>
      </c>
      <c r="EA63" s="146" t="e">
        <f t="shared" si="214"/>
        <v>#N/A</v>
      </c>
      <c r="EB63" s="146" t="e">
        <f t="shared" si="215"/>
        <v>#N/A</v>
      </c>
      <c r="EC63" s="146" t="e">
        <f t="shared" si="216"/>
        <v>#N/A</v>
      </c>
      <c r="ED63" s="146" t="e">
        <f t="shared" si="217"/>
        <v>#N/A</v>
      </c>
      <c r="EE63" s="146" t="e">
        <f t="shared" si="218"/>
        <v>#N/A</v>
      </c>
      <c r="EF63" s="146" t="e">
        <f t="shared" si="219"/>
        <v>#N/A</v>
      </c>
      <c r="EG63" s="146" t="e">
        <f t="shared" si="220"/>
        <v>#N/A</v>
      </c>
      <c r="EH63" s="146" t="e">
        <f t="shared" si="221"/>
        <v>#N/A</v>
      </c>
      <c r="EI63" s="146" t="e">
        <f t="shared" si="222"/>
        <v>#N/A</v>
      </c>
      <c r="EJ63" s="146" t="e">
        <f t="shared" si="223"/>
        <v>#N/A</v>
      </c>
      <c r="EK63" s="146" t="e">
        <f t="shared" si="224"/>
        <v>#N/A</v>
      </c>
      <c r="EL63" s="146" t="e">
        <f t="shared" si="225"/>
        <v>#N/A</v>
      </c>
      <c r="EM63" s="146" t="e">
        <f t="shared" si="226"/>
        <v>#N/A</v>
      </c>
      <c r="EN63" s="146" t="e">
        <f t="shared" si="227"/>
        <v>#N/A</v>
      </c>
      <c r="EO63" s="146" t="e">
        <f t="shared" si="228"/>
        <v>#N/A</v>
      </c>
      <c r="EP63" s="146" t="e">
        <f t="shared" si="229"/>
        <v>#N/A</v>
      </c>
      <c r="EQ63" s="146" t="e">
        <f t="shared" si="230"/>
        <v>#N/A</v>
      </c>
      <c r="ER63" s="146" t="e">
        <f t="shared" si="231"/>
        <v>#N/A</v>
      </c>
      <c r="ES63" s="146" t="e">
        <f t="shared" si="232"/>
        <v>#N/A</v>
      </c>
      <c r="ET63" s="146" t="e">
        <f t="shared" si="233"/>
        <v>#N/A</v>
      </c>
      <c r="EU63" s="146" t="e">
        <f t="shared" si="234"/>
        <v>#N/A</v>
      </c>
      <c r="EV63" s="146" t="e">
        <f t="shared" si="235"/>
        <v>#N/A</v>
      </c>
      <c r="EW63" s="146" t="e">
        <f t="shared" si="236"/>
        <v>#N/A</v>
      </c>
      <c r="EX63" s="146" t="e">
        <f t="shared" si="237"/>
        <v>#N/A</v>
      </c>
      <c r="EY63" s="146" t="e">
        <f t="shared" si="238"/>
        <v>#N/A</v>
      </c>
      <c r="EZ63" s="146" t="e">
        <f t="shared" si="239"/>
        <v>#N/A</v>
      </c>
      <c r="FA63" s="146" t="e">
        <f t="shared" si="240"/>
        <v>#N/A</v>
      </c>
      <c r="FB63" s="146" t="e">
        <f t="shared" si="241"/>
        <v>#N/A</v>
      </c>
      <c r="FC63" s="146" t="e">
        <f t="shared" si="242"/>
        <v>#N/A</v>
      </c>
      <c r="FD63" s="146" t="e">
        <f t="shared" si="243"/>
        <v>#N/A</v>
      </c>
      <c r="FE63" s="146" t="e">
        <f t="shared" si="244"/>
        <v>#N/A</v>
      </c>
      <c r="FF63" s="146" t="e">
        <f t="shared" si="245"/>
        <v>#N/A</v>
      </c>
      <c r="FG63" s="146" t="e">
        <f t="shared" si="246"/>
        <v>#N/A</v>
      </c>
      <c r="FH63" s="146" t="e">
        <f t="shared" si="247"/>
        <v>#N/A</v>
      </c>
      <c r="FI63" s="146" t="e">
        <f t="shared" si="248"/>
        <v>#N/A</v>
      </c>
      <c r="FJ63" s="146" t="e">
        <f t="shared" si="249"/>
        <v>#N/A</v>
      </c>
      <c r="FK63" s="146" t="e">
        <f t="shared" si="250"/>
        <v>#N/A</v>
      </c>
      <c r="FL63" s="146" t="e">
        <f t="shared" si="251"/>
        <v>#N/A</v>
      </c>
      <c r="FM63" s="146" t="e">
        <f t="shared" si="252"/>
        <v>#N/A</v>
      </c>
      <c r="FN63" s="146" t="e">
        <f t="shared" si="253"/>
        <v>#N/A</v>
      </c>
      <c r="FO63" s="146" t="e">
        <f t="shared" si="254"/>
        <v>#N/A</v>
      </c>
      <c r="FP63" s="146" t="e">
        <f t="shared" si="255"/>
        <v>#N/A</v>
      </c>
      <c r="FQ63" s="146" t="e">
        <f t="shared" si="256"/>
        <v>#N/A</v>
      </c>
      <c r="FR63" s="146" t="e">
        <f t="shared" si="257"/>
        <v>#N/A</v>
      </c>
      <c r="FS63" s="146" t="e">
        <f t="shared" si="258"/>
        <v>#N/A</v>
      </c>
      <c r="FT63" s="146" t="e">
        <f t="shared" si="259"/>
        <v>#N/A</v>
      </c>
      <c r="FU63" s="146" t="e">
        <f t="shared" si="260"/>
        <v>#N/A</v>
      </c>
      <c r="FV63" s="146" t="e">
        <f t="shared" si="261"/>
        <v>#N/A</v>
      </c>
      <c r="FW63" s="146" t="e">
        <f t="shared" si="262"/>
        <v>#N/A</v>
      </c>
      <c r="FX63" s="146" t="e">
        <f t="shared" si="263"/>
        <v>#N/A</v>
      </c>
      <c r="FY63" s="146" t="e">
        <f t="shared" si="264"/>
        <v>#N/A</v>
      </c>
      <c r="FZ63" s="146" t="e">
        <f t="shared" si="265"/>
        <v>#N/A</v>
      </c>
      <c r="GA63" s="146" t="e">
        <f t="shared" si="266"/>
        <v>#N/A</v>
      </c>
      <c r="GB63" s="146" t="e">
        <f t="shared" si="267"/>
        <v>#N/A</v>
      </c>
      <c r="GC63" s="146" t="e">
        <f t="shared" si="268"/>
        <v>#N/A</v>
      </c>
      <c r="GD63" s="146" t="e">
        <f t="shared" si="269"/>
        <v>#N/A</v>
      </c>
      <c r="GE63" s="146" t="e">
        <f t="shared" si="270"/>
        <v>#N/A</v>
      </c>
      <c r="GF63" s="146" t="e">
        <f t="shared" si="271"/>
        <v>#N/A</v>
      </c>
      <c r="GG63" s="146" t="e">
        <f t="shared" si="272"/>
        <v>#N/A</v>
      </c>
      <c r="GH63" s="146" t="e">
        <f t="shared" si="273"/>
        <v>#N/A</v>
      </c>
      <c r="GI63" s="146" t="e">
        <f t="shared" si="274"/>
        <v>#N/A</v>
      </c>
      <c r="GJ63" s="146" t="e">
        <f t="shared" si="275"/>
        <v>#N/A</v>
      </c>
      <c r="GK63" s="146" t="e">
        <f t="shared" si="276"/>
        <v>#N/A</v>
      </c>
      <c r="GL63" s="146" t="e">
        <f t="shared" si="277"/>
        <v>#N/A</v>
      </c>
      <c r="GM63" s="146" t="e">
        <f t="shared" si="278"/>
        <v>#N/A</v>
      </c>
      <c r="GN63" s="146" t="e">
        <f t="shared" si="279"/>
        <v>#N/A</v>
      </c>
      <c r="GO63" s="146" t="e">
        <f t="shared" si="280"/>
        <v>#N/A</v>
      </c>
      <c r="GP63" s="146" t="e">
        <f t="shared" si="281"/>
        <v>#N/A</v>
      </c>
      <c r="GQ63" s="146" t="e">
        <f t="shared" si="282"/>
        <v>#N/A</v>
      </c>
      <c r="GR63" s="146" t="e">
        <f t="shared" si="283"/>
        <v>#N/A</v>
      </c>
      <c r="GS63" s="146" t="e">
        <f t="shared" si="284"/>
        <v>#N/A</v>
      </c>
      <c r="GT63" s="146" t="e">
        <f t="shared" si="285"/>
        <v>#N/A</v>
      </c>
      <c r="GU63" s="146" t="e">
        <f t="shared" si="286"/>
        <v>#N/A</v>
      </c>
      <c r="GV63" s="146" t="e">
        <f t="shared" si="287"/>
        <v>#N/A</v>
      </c>
      <c r="GW63" s="146" t="e">
        <f t="shared" si="288"/>
        <v>#N/A</v>
      </c>
      <c r="GX63" s="146" t="e">
        <f t="shared" si="289"/>
        <v>#N/A</v>
      </c>
      <c r="GY63" s="146" t="e">
        <f t="shared" si="290"/>
        <v>#N/A</v>
      </c>
      <c r="GZ63" s="146" t="e">
        <f t="shared" si="291"/>
        <v>#N/A</v>
      </c>
      <c r="HA63" s="146" t="e">
        <f t="shared" si="292"/>
        <v>#N/A</v>
      </c>
      <c r="HB63" s="146" t="e">
        <f t="shared" si="293"/>
        <v>#N/A</v>
      </c>
      <c r="HC63" s="146" t="e">
        <f t="shared" si="294"/>
        <v>#N/A</v>
      </c>
      <c r="HD63" s="146" t="e">
        <f t="shared" si="295"/>
        <v>#N/A</v>
      </c>
      <c r="HE63" s="146" t="e">
        <f t="shared" si="296"/>
        <v>#N/A</v>
      </c>
      <c r="HF63" s="146" t="e">
        <f t="shared" si="297"/>
        <v>#N/A</v>
      </c>
      <c r="HG63" s="146" t="e">
        <f t="shared" si="298"/>
        <v>#N/A</v>
      </c>
      <c r="HH63" s="146" t="e">
        <f t="shared" si="299"/>
        <v>#N/A</v>
      </c>
      <c r="HI63" s="146" t="e">
        <f t="shared" si="300"/>
        <v>#N/A</v>
      </c>
      <c r="HJ63" s="146" t="e">
        <f t="shared" si="301"/>
        <v>#N/A</v>
      </c>
      <c r="HK63" s="146" t="e">
        <f t="shared" si="302"/>
        <v>#N/A</v>
      </c>
      <c r="HL63" s="146" t="e">
        <f t="shared" si="303"/>
        <v>#N/A</v>
      </c>
      <c r="HM63" s="146" t="e">
        <f t="shared" si="304"/>
        <v>#N/A</v>
      </c>
      <c r="HN63" s="146" t="e">
        <f t="shared" si="305"/>
        <v>#N/A</v>
      </c>
      <c r="HO63" s="146" t="e">
        <f t="shared" si="306"/>
        <v>#N/A</v>
      </c>
      <c r="HP63" s="146" t="e">
        <f t="shared" si="307"/>
        <v>#N/A</v>
      </c>
      <c r="HQ63" s="146" t="e">
        <f t="shared" si="308"/>
        <v>#N/A</v>
      </c>
      <c r="HR63" s="146" t="e">
        <f t="shared" si="309"/>
        <v>#N/A</v>
      </c>
      <c r="HS63" s="146" t="e">
        <f t="shared" si="310"/>
        <v>#N/A</v>
      </c>
      <c r="HT63" s="146" t="e">
        <f t="shared" si="311"/>
        <v>#N/A</v>
      </c>
    </row>
    <row r="64" spans="1:228" hidden="1" x14ac:dyDescent="0.45">
      <c r="A64" s="4">
        <v>61</v>
      </c>
      <c r="B64" s="95"/>
      <c r="C64" s="103"/>
      <c r="D64" s="108" t="str">
        <f t="shared" si="205"/>
        <v/>
      </c>
      <c r="E64" s="81"/>
      <c r="F64" s="108" t="str">
        <f t="shared" si="206"/>
        <v/>
      </c>
      <c r="G64" s="103"/>
      <c r="H64" s="96"/>
      <c r="I64" s="32" t="str">
        <f t="shared" si="0"/>
        <v/>
      </c>
      <c r="J64" s="32" t="str">
        <f t="shared" si="1"/>
        <v/>
      </c>
      <c r="K64" s="65" t="str">
        <f t="shared" si="109"/>
        <v/>
      </c>
      <c r="L64" s="21"/>
      <c r="M64" s="53"/>
      <c r="N64" s="237"/>
      <c r="O64" s="66" t="str">
        <f>IF(AND(D64&gt;0,E64&gt;0,F64&gt;0),IF(ISBLANK(N64),IF(ISBLANK(L64),"",(F64-D64)*VLOOKUP(L64,VLookups!$A$4:$B$13,2,FALSE)),N64),"")</f>
        <v/>
      </c>
      <c r="P64" s="67" t="str">
        <f t="shared" si="207"/>
        <v/>
      </c>
      <c r="Q64" s="81"/>
      <c r="R64" s="230" t="str">
        <f>IF(AND(Q64&gt;0,E64&gt;0,NOT(O64="")),ABS(VLOOKUP($Q$1,VLookups!$A$27:$B$28,2,FALSE)-_xlfn.NORM.DIST(Q64,K64,O64,TRUE)),"")</f>
        <v/>
      </c>
      <c r="S64" s="80" t="str">
        <f>IF(AND($D64&gt;0,$E64&gt;0,$F64&gt;0,NOT(ISBLANK($L64))),_xlfn.NORM.INV(ABS(VLOOKUP($Q$1,VLookups!$A$27:$B$28,2,FALSE)-S$3),$K64,$O64),"")</f>
        <v/>
      </c>
      <c r="T64" s="79" t="str">
        <f>IF(AND($D64&gt;0,$E64&gt;0,$F64&gt;0,NOT(ISBLANK($L64))),_xlfn.NORM.INV(ABS(VLOOKUP($Q$1,VLookups!$A$27:$B$28,2,FALSE)-T$3),$K64,$O64),"")</f>
        <v/>
      </c>
      <c r="U64" s="80" t="str">
        <f>IF(AND($D64&gt;0,$E64&gt;0,$F64&gt;0,NOT(ISBLANK($L64))),_xlfn.NORM.INV(ABS(VLOOKUP($Q$1,VLookups!$A$27:$B$28,2,FALSE)-U$3),$K64,$O64),"")</f>
        <v/>
      </c>
      <c r="V64" s="79" t="str">
        <f>IF(AND($D64&gt;0,$E64&gt;0,$F64&gt;0,NOT(ISBLANK($L64))),_xlfn.NORM.INV(ABS(VLOOKUP($Q$1,VLookups!$A$27:$B$28,2,FALSE)-V$3),$K64,$O64),"")</f>
        <v/>
      </c>
      <c r="W64" s="80" t="str">
        <f>IF(AND($D64&gt;0,$E64&gt;0,$F64&gt;0,NOT(ISBLANK($L64))),_xlfn.NORM.INV(ABS(VLOOKUP($Q$1,VLookups!$A$27:$B$28,2,FALSE)-W$3),$K64,$O64),"")</f>
        <v/>
      </c>
      <c r="X64" s="79" t="str">
        <f>IF(AND($D64&gt;0,$E64&gt;0,$F64&gt;0,NOT(ISBLANK($L64))),_xlfn.NORM.INV(ABS(VLOOKUP($Q$1,VLookups!$A$27:$B$28,2,FALSE)-X$3),$K64,$O64),"")</f>
        <v/>
      </c>
      <c r="Y64" s="5"/>
      <c r="Z64" s="145" t="str">
        <f t="shared" si="110"/>
        <v/>
      </c>
      <c r="AA64" s="46" t="str">
        <f t="shared" ref="AA64:AT64" si="393">IF(ISNONTEXT($Z64),AB64-$Z64,"")</f>
        <v/>
      </c>
      <c r="AB64" s="46" t="str">
        <f t="shared" si="393"/>
        <v/>
      </c>
      <c r="AC64" s="46" t="str">
        <f t="shared" si="393"/>
        <v/>
      </c>
      <c r="AD64" s="46" t="str">
        <f t="shared" si="393"/>
        <v/>
      </c>
      <c r="AE64" s="46" t="str">
        <f t="shared" si="393"/>
        <v/>
      </c>
      <c r="AF64" s="46" t="str">
        <f t="shared" si="393"/>
        <v/>
      </c>
      <c r="AG64" s="46" t="str">
        <f t="shared" si="393"/>
        <v/>
      </c>
      <c r="AH64" s="46" t="str">
        <f t="shared" si="393"/>
        <v/>
      </c>
      <c r="AI64" s="46" t="str">
        <f t="shared" si="393"/>
        <v/>
      </c>
      <c r="AJ64" s="46" t="str">
        <f t="shared" si="393"/>
        <v/>
      </c>
      <c r="AK64" s="46" t="str">
        <f t="shared" si="393"/>
        <v/>
      </c>
      <c r="AL64" s="46" t="str">
        <f t="shared" si="393"/>
        <v/>
      </c>
      <c r="AM64" s="46" t="str">
        <f t="shared" si="393"/>
        <v/>
      </c>
      <c r="AN64" s="46" t="str">
        <f t="shared" si="393"/>
        <v/>
      </c>
      <c r="AO64" s="46" t="str">
        <f t="shared" si="393"/>
        <v/>
      </c>
      <c r="AP64" s="46" t="str">
        <f t="shared" si="393"/>
        <v/>
      </c>
      <c r="AQ64" s="46" t="str">
        <f t="shared" si="393"/>
        <v/>
      </c>
      <c r="AR64" s="46" t="str">
        <f t="shared" si="393"/>
        <v/>
      </c>
      <c r="AS64" s="46" t="str">
        <f t="shared" si="393"/>
        <v/>
      </c>
      <c r="AT64" s="46" t="str">
        <f t="shared" si="393"/>
        <v/>
      </c>
      <c r="AU64" s="46" t="str">
        <f t="shared" si="112"/>
        <v/>
      </c>
      <c r="AV64" s="46" t="str">
        <f t="shared" ref="AV64:DG64" si="394">IF(ISNONTEXT($Z64),AU64+$Z64,"")</f>
        <v/>
      </c>
      <c r="AW64" s="46" t="str">
        <f t="shared" si="394"/>
        <v/>
      </c>
      <c r="AX64" s="46" t="str">
        <f t="shared" si="394"/>
        <v/>
      </c>
      <c r="AY64" s="46" t="str">
        <f t="shared" si="394"/>
        <v/>
      </c>
      <c r="AZ64" s="46" t="str">
        <f t="shared" si="394"/>
        <v/>
      </c>
      <c r="BA64" s="46" t="str">
        <f t="shared" si="394"/>
        <v/>
      </c>
      <c r="BB64" s="46" t="str">
        <f t="shared" si="394"/>
        <v/>
      </c>
      <c r="BC64" s="46" t="str">
        <f t="shared" si="394"/>
        <v/>
      </c>
      <c r="BD64" s="46" t="str">
        <f t="shared" si="394"/>
        <v/>
      </c>
      <c r="BE64" s="46" t="str">
        <f t="shared" si="394"/>
        <v/>
      </c>
      <c r="BF64" s="46" t="str">
        <f t="shared" si="394"/>
        <v/>
      </c>
      <c r="BG64" s="46" t="str">
        <f t="shared" si="394"/>
        <v/>
      </c>
      <c r="BH64" s="46" t="str">
        <f t="shared" si="394"/>
        <v/>
      </c>
      <c r="BI64" s="46" t="str">
        <f t="shared" si="394"/>
        <v/>
      </c>
      <c r="BJ64" s="46" t="str">
        <f t="shared" si="394"/>
        <v/>
      </c>
      <c r="BK64" s="46" t="str">
        <f t="shared" si="394"/>
        <v/>
      </c>
      <c r="BL64" s="46" t="str">
        <f t="shared" si="394"/>
        <v/>
      </c>
      <c r="BM64" s="46" t="str">
        <f t="shared" si="394"/>
        <v/>
      </c>
      <c r="BN64" s="46" t="str">
        <f t="shared" si="394"/>
        <v/>
      </c>
      <c r="BO64" s="46" t="str">
        <f t="shared" si="394"/>
        <v/>
      </c>
      <c r="BP64" s="46" t="str">
        <f t="shared" si="394"/>
        <v/>
      </c>
      <c r="BQ64" s="46" t="str">
        <f t="shared" si="394"/>
        <v/>
      </c>
      <c r="BR64" s="46" t="str">
        <f t="shared" si="394"/>
        <v/>
      </c>
      <c r="BS64" s="46" t="str">
        <f t="shared" si="394"/>
        <v/>
      </c>
      <c r="BT64" s="46" t="str">
        <f t="shared" si="394"/>
        <v/>
      </c>
      <c r="BU64" s="46" t="str">
        <f t="shared" si="394"/>
        <v/>
      </c>
      <c r="BV64" s="46" t="str">
        <f t="shared" si="394"/>
        <v/>
      </c>
      <c r="BW64" s="46" t="str">
        <f t="shared" si="394"/>
        <v/>
      </c>
      <c r="BX64" s="46" t="str">
        <f t="shared" si="394"/>
        <v/>
      </c>
      <c r="BY64" s="46" t="str">
        <f t="shared" si="394"/>
        <v/>
      </c>
      <c r="BZ64" s="46" t="str">
        <f t="shared" si="394"/>
        <v/>
      </c>
      <c r="CA64" s="46" t="str">
        <f t="shared" si="394"/>
        <v/>
      </c>
      <c r="CB64" s="46" t="str">
        <f t="shared" si="394"/>
        <v/>
      </c>
      <c r="CC64" s="46" t="str">
        <f t="shared" si="394"/>
        <v/>
      </c>
      <c r="CD64" s="46" t="str">
        <f t="shared" si="394"/>
        <v/>
      </c>
      <c r="CE64" s="46" t="str">
        <f t="shared" si="394"/>
        <v/>
      </c>
      <c r="CF64" s="46" t="str">
        <f t="shared" si="394"/>
        <v/>
      </c>
      <c r="CG64" s="46" t="str">
        <f t="shared" si="394"/>
        <v/>
      </c>
      <c r="CH64" s="46" t="str">
        <f t="shared" si="394"/>
        <v/>
      </c>
      <c r="CI64" s="46" t="str">
        <f t="shared" si="394"/>
        <v/>
      </c>
      <c r="CJ64" s="46" t="str">
        <f t="shared" si="394"/>
        <v/>
      </c>
      <c r="CK64" s="46" t="str">
        <f t="shared" si="394"/>
        <v/>
      </c>
      <c r="CL64" s="46" t="str">
        <f t="shared" si="394"/>
        <v/>
      </c>
      <c r="CM64" s="46" t="str">
        <f t="shared" si="394"/>
        <v/>
      </c>
      <c r="CN64" s="46" t="str">
        <f t="shared" si="394"/>
        <v/>
      </c>
      <c r="CO64" s="46" t="str">
        <f t="shared" si="394"/>
        <v/>
      </c>
      <c r="CP64" s="46" t="str">
        <f t="shared" si="394"/>
        <v/>
      </c>
      <c r="CQ64" s="46" t="str">
        <f t="shared" si="394"/>
        <v/>
      </c>
      <c r="CR64" s="46" t="str">
        <f t="shared" si="394"/>
        <v/>
      </c>
      <c r="CS64" s="46" t="str">
        <f t="shared" si="394"/>
        <v/>
      </c>
      <c r="CT64" s="46" t="str">
        <f t="shared" si="394"/>
        <v/>
      </c>
      <c r="CU64" s="46" t="str">
        <f t="shared" si="394"/>
        <v/>
      </c>
      <c r="CV64" s="46" t="str">
        <f t="shared" si="394"/>
        <v/>
      </c>
      <c r="CW64" s="46" t="str">
        <f t="shared" si="394"/>
        <v/>
      </c>
      <c r="CX64" s="46" t="str">
        <f t="shared" si="394"/>
        <v/>
      </c>
      <c r="CY64" s="46" t="str">
        <f t="shared" si="394"/>
        <v/>
      </c>
      <c r="CZ64" s="46" t="str">
        <f t="shared" si="394"/>
        <v/>
      </c>
      <c r="DA64" s="46" t="str">
        <f t="shared" si="394"/>
        <v/>
      </c>
      <c r="DB64" s="46" t="str">
        <f t="shared" si="394"/>
        <v/>
      </c>
      <c r="DC64" s="46" t="str">
        <f t="shared" si="394"/>
        <v/>
      </c>
      <c r="DD64" s="46" t="str">
        <f t="shared" si="394"/>
        <v/>
      </c>
      <c r="DE64" s="46" t="str">
        <f t="shared" si="394"/>
        <v/>
      </c>
      <c r="DF64" s="46" t="str">
        <f t="shared" si="394"/>
        <v/>
      </c>
      <c r="DG64" s="46" t="str">
        <f t="shared" si="394"/>
        <v/>
      </c>
      <c r="DH64" s="46" t="str">
        <f t="shared" ref="DH64:DW64" si="395">IF(ISNONTEXT($Z64),DG64+$Z64,"")</f>
        <v/>
      </c>
      <c r="DI64" s="46" t="str">
        <f t="shared" si="395"/>
        <v/>
      </c>
      <c r="DJ64" s="46" t="str">
        <f t="shared" si="395"/>
        <v/>
      </c>
      <c r="DK64" s="46" t="str">
        <f t="shared" si="395"/>
        <v/>
      </c>
      <c r="DL64" s="46" t="str">
        <f t="shared" si="395"/>
        <v/>
      </c>
      <c r="DM64" s="46" t="str">
        <f t="shared" si="395"/>
        <v/>
      </c>
      <c r="DN64" s="46" t="str">
        <f t="shared" si="395"/>
        <v/>
      </c>
      <c r="DO64" s="46" t="str">
        <f t="shared" si="395"/>
        <v/>
      </c>
      <c r="DP64" s="46" t="str">
        <f t="shared" si="395"/>
        <v/>
      </c>
      <c r="DQ64" s="46" t="str">
        <f t="shared" si="395"/>
        <v/>
      </c>
      <c r="DR64" s="46" t="str">
        <f t="shared" si="395"/>
        <v/>
      </c>
      <c r="DS64" s="46" t="str">
        <f t="shared" si="395"/>
        <v/>
      </c>
      <c r="DT64" s="46" t="str">
        <f t="shared" si="395"/>
        <v/>
      </c>
      <c r="DU64" s="46" t="str">
        <f t="shared" si="395"/>
        <v/>
      </c>
      <c r="DV64" s="46" t="str">
        <f t="shared" si="395"/>
        <v/>
      </c>
      <c r="DW64" s="46" t="str">
        <f t="shared" si="395"/>
        <v/>
      </c>
      <c r="DX64" s="146" t="e">
        <f t="shared" si="211"/>
        <v>#N/A</v>
      </c>
      <c r="DY64" s="146" t="e">
        <f t="shared" si="212"/>
        <v>#N/A</v>
      </c>
      <c r="DZ64" s="146" t="e">
        <f t="shared" si="213"/>
        <v>#N/A</v>
      </c>
      <c r="EA64" s="146" t="e">
        <f t="shared" si="214"/>
        <v>#N/A</v>
      </c>
      <c r="EB64" s="146" t="e">
        <f t="shared" si="215"/>
        <v>#N/A</v>
      </c>
      <c r="EC64" s="146" t="e">
        <f t="shared" si="216"/>
        <v>#N/A</v>
      </c>
      <c r="ED64" s="146" t="e">
        <f t="shared" si="217"/>
        <v>#N/A</v>
      </c>
      <c r="EE64" s="146" t="e">
        <f t="shared" si="218"/>
        <v>#N/A</v>
      </c>
      <c r="EF64" s="146" t="e">
        <f t="shared" si="219"/>
        <v>#N/A</v>
      </c>
      <c r="EG64" s="146" t="e">
        <f t="shared" si="220"/>
        <v>#N/A</v>
      </c>
      <c r="EH64" s="146" t="e">
        <f t="shared" si="221"/>
        <v>#N/A</v>
      </c>
      <c r="EI64" s="146" t="e">
        <f t="shared" si="222"/>
        <v>#N/A</v>
      </c>
      <c r="EJ64" s="146" t="e">
        <f t="shared" si="223"/>
        <v>#N/A</v>
      </c>
      <c r="EK64" s="146" t="e">
        <f t="shared" si="224"/>
        <v>#N/A</v>
      </c>
      <c r="EL64" s="146" t="e">
        <f t="shared" si="225"/>
        <v>#N/A</v>
      </c>
      <c r="EM64" s="146" t="e">
        <f t="shared" si="226"/>
        <v>#N/A</v>
      </c>
      <c r="EN64" s="146" t="e">
        <f t="shared" si="227"/>
        <v>#N/A</v>
      </c>
      <c r="EO64" s="146" t="e">
        <f t="shared" si="228"/>
        <v>#N/A</v>
      </c>
      <c r="EP64" s="146" t="e">
        <f t="shared" si="229"/>
        <v>#N/A</v>
      </c>
      <c r="EQ64" s="146" t="e">
        <f t="shared" si="230"/>
        <v>#N/A</v>
      </c>
      <c r="ER64" s="146" t="e">
        <f t="shared" si="231"/>
        <v>#N/A</v>
      </c>
      <c r="ES64" s="146" t="e">
        <f t="shared" si="232"/>
        <v>#N/A</v>
      </c>
      <c r="ET64" s="146" t="e">
        <f t="shared" si="233"/>
        <v>#N/A</v>
      </c>
      <c r="EU64" s="146" t="e">
        <f t="shared" si="234"/>
        <v>#N/A</v>
      </c>
      <c r="EV64" s="146" t="e">
        <f t="shared" si="235"/>
        <v>#N/A</v>
      </c>
      <c r="EW64" s="146" t="e">
        <f t="shared" si="236"/>
        <v>#N/A</v>
      </c>
      <c r="EX64" s="146" t="e">
        <f t="shared" si="237"/>
        <v>#N/A</v>
      </c>
      <c r="EY64" s="146" t="e">
        <f t="shared" si="238"/>
        <v>#N/A</v>
      </c>
      <c r="EZ64" s="146" t="e">
        <f t="shared" si="239"/>
        <v>#N/A</v>
      </c>
      <c r="FA64" s="146" t="e">
        <f t="shared" si="240"/>
        <v>#N/A</v>
      </c>
      <c r="FB64" s="146" t="e">
        <f t="shared" si="241"/>
        <v>#N/A</v>
      </c>
      <c r="FC64" s="146" t="e">
        <f t="shared" si="242"/>
        <v>#N/A</v>
      </c>
      <c r="FD64" s="146" t="e">
        <f t="shared" si="243"/>
        <v>#N/A</v>
      </c>
      <c r="FE64" s="146" t="e">
        <f t="shared" si="244"/>
        <v>#N/A</v>
      </c>
      <c r="FF64" s="146" t="e">
        <f t="shared" si="245"/>
        <v>#N/A</v>
      </c>
      <c r="FG64" s="146" t="e">
        <f t="shared" si="246"/>
        <v>#N/A</v>
      </c>
      <c r="FH64" s="146" t="e">
        <f t="shared" si="247"/>
        <v>#N/A</v>
      </c>
      <c r="FI64" s="146" t="e">
        <f t="shared" si="248"/>
        <v>#N/A</v>
      </c>
      <c r="FJ64" s="146" t="e">
        <f t="shared" si="249"/>
        <v>#N/A</v>
      </c>
      <c r="FK64" s="146" t="e">
        <f t="shared" si="250"/>
        <v>#N/A</v>
      </c>
      <c r="FL64" s="146" t="e">
        <f t="shared" si="251"/>
        <v>#N/A</v>
      </c>
      <c r="FM64" s="146" t="e">
        <f t="shared" si="252"/>
        <v>#N/A</v>
      </c>
      <c r="FN64" s="146" t="e">
        <f t="shared" si="253"/>
        <v>#N/A</v>
      </c>
      <c r="FO64" s="146" t="e">
        <f t="shared" si="254"/>
        <v>#N/A</v>
      </c>
      <c r="FP64" s="146" t="e">
        <f t="shared" si="255"/>
        <v>#N/A</v>
      </c>
      <c r="FQ64" s="146" t="e">
        <f t="shared" si="256"/>
        <v>#N/A</v>
      </c>
      <c r="FR64" s="146" t="e">
        <f t="shared" si="257"/>
        <v>#N/A</v>
      </c>
      <c r="FS64" s="146" t="e">
        <f t="shared" si="258"/>
        <v>#N/A</v>
      </c>
      <c r="FT64" s="146" t="e">
        <f t="shared" si="259"/>
        <v>#N/A</v>
      </c>
      <c r="FU64" s="146" t="e">
        <f t="shared" si="260"/>
        <v>#N/A</v>
      </c>
      <c r="FV64" s="146" t="e">
        <f t="shared" si="261"/>
        <v>#N/A</v>
      </c>
      <c r="FW64" s="146" t="e">
        <f t="shared" si="262"/>
        <v>#N/A</v>
      </c>
      <c r="FX64" s="146" t="e">
        <f t="shared" si="263"/>
        <v>#N/A</v>
      </c>
      <c r="FY64" s="146" t="e">
        <f t="shared" si="264"/>
        <v>#N/A</v>
      </c>
      <c r="FZ64" s="146" t="e">
        <f t="shared" si="265"/>
        <v>#N/A</v>
      </c>
      <c r="GA64" s="146" t="e">
        <f t="shared" si="266"/>
        <v>#N/A</v>
      </c>
      <c r="GB64" s="146" t="e">
        <f t="shared" si="267"/>
        <v>#N/A</v>
      </c>
      <c r="GC64" s="146" t="e">
        <f t="shared" si="268"/>
        <v>#N/A</v>
      </c>
      <c r="GD64" s="146" t="e">
        <f t="shared" si="269"/>
        <v>#N/A</v>
      </c>
      <c r="GE64" s="146" t="e">
        <f t="shared" si="270"/>
        <v>#N/A</v>
      </c>
      <c r="GF64" s="146" t="e">
        <f t="shared" si="271"/>
        <v>#N/A</v>
      </c>
      <c r="GG64" s="146" t="e">
        <f t="shared" si="272"/>
        <v>#N/A</v>
      </c>
      <c r="GH64" s="146" t="e">
        <f t="shared" si="273"/>
        <v>#N/A</v>
      </c>
      <c r="GI64" s="146" t="e">
        <f t="shared" si="274"/>
        <v>#N/A</v>
      </c>
      <c r="GJ64" s="146" t="e">
        <f t="shared" si="275"/>
        <v>#N/A</v>
      </c>
      <c r="GK64" s="146" t="e">
        <f t="shared" si="276"/>
        <v>#N/A</v>
      </c>
      <c r="GL64" s="146" t="e">
        <f t="shared" si="277"/>
        <v>#N/A</v>
      </c>
      <c r="GM64" s="146" t="e">
        <f t="shared" si="278"/>
        <v>#N/A</v>
      </c>
      <c r="GN64" s="146" t="e">
        <f t="shared" si="279"/>
        <v>#N/A</v>
      </c>
      <c r="GO64" s="146" t="e">
        <f t="shared" si="280"/>
        <v>#N/A</v>
      </c>
      <c r="GP64" s="146" t="e">
        <f t="shared" si="281"/>
        <v>#N/A</v>
      </c>
      <c r="GQ64" s="146" t="e">
        <f t="shared" si="282"/>
        <v>#N/A</v>
      </c>
      <c r="GR64" s="146" t="e">
        <f t="shared" si="283"/>
        <v>#N/A</v>
      </c>
      <c r="GS64" s="146" t="e">
        <f t="shared" si="284"/>
        <v>#N/A</v>
      </c>
      <c r="GT64" s="146" t="e">
        <f t="shared" si="285"/>
        <v>#N/A</v>
      </c>
      <c r="GU64" s="146" t="e">
        <f t="shared" si="286"/>
        <v>#N/A</v>
      </c>
      <c r="GV64" s="146" t="e">
        <f t="shared" si="287"/>
        <v>#N/A</v>
      </c>
      <c r="GW64" s="146" t="e">
        <f t="shared" si="288"/>
        <v>#N/A</v>
      </c>
      <c r="GX64" s="146" t="e">
        <f t="shared" si="289"/>
        <v>#N/A</v>
      </c>
      <c r="GY64" s="146" t="e">
        <f t="shared" si="290"/>
        <v>#N/A</v>
      </c>
      <c r="GZ64" s="146" t="e">
        <f t="shared" si="291"/>
        <v>#N/A</v>
      </c>
      <c r="HA64" s="146" t="e">
        <f t="shared" si="292"/>
        <v>#N/A</v>
      </c>
      <c r="HB64" s="146" t="e">
        <f t="shared" si="293"/>
        <v>#N/A</v>
      </c>
      <c r="HC64" s="146" t="e">
        <f t="shared" si="294"/>
        <v>#N/A</v>
      </c>
      <c r="HD64" s="146" t="e">
        <f t="shared" si="295"/>
        <v>#N/A</v>
      </c>
      <c r="HE64" s="146" t="e">
        <f t="shared" si="296"/>
        <v>#N/A</v>
      </c>
      <c r="HF64" s="146" t="e">
        <f t="shared" si="297"/>
        <v>#N/A</v>
      </c>
      <c r="HG64" s="146" t="e">
        <f t="shared" si="298"/>
        <v>#N/A</v>
      </c>
      <c r="HH64" s="146" t="e">
        <f t="shared" si="299"/>
        <v>#N/A</v>
      </c>
      <c r="HI64" s="146" t="e">
        <f t="shared" si="300"/>
        <v>#N/A</v>
      </c>
      <c r="HJ64" s="146" t="e">
        <f t="shared" si="301"/>
        <v>#N/A</v>
      </c>
      <c r="HK64" s="146" t="e">
        <f t="shared" si="302"/>
        <v>#N/A</v>
      </c>
      <c r="HL64" s="146" t="e">
        <f t="shared" si="303"/>
        <v>#N/A</v>
      </c>
      <c r="HM64" s="146" t="e">
        <f t="shared" si="304"/>
        <v>#N/A</v>
      </c>
      <c r="HN64" s="146" t="e">
        <f t="shared" si="305"/>
        <v>#N/A</v>
      </c>
      <c r="HO64" s="146" t="e">
        <f t="shared" si="306"/>
        <v>#N/A</v>
      </c>
      <c r="HP64" s="146" t="e">
        <f t="shared" si="307"/>
        <v>#N/A</v>
      </c>
      <c r="HQ64" s="146" t="e">
        <f t="shared" si="308"/>
        <v>#N/A</v>
      </c>
      <c r="HR64" s="146" t="e">
        <f t="shared" si="309"/>
        <v>#N/A</v>
      </c>
      <c r="HS64" s="146" t="e">
        <f t="shared" si="310"/>
        <v>#N/A</v>
      </c>
      <c r="HT64" s="146" t="e">
        <f t="shared" si="311"/>
        <v>#N/A</v>
      </c>
    </row>
    <row r="65" spans="1:228" hidden="1" x14ac:dyDescent="0.45">
      <c r="A65" s="4">
        <v>62</v>
      </c>
      <c r="B65" s="95"/>
      <c r="C65" s="103"/>
      <c r="D65" s="108" t="str">
        <f t="shared" si="205"/>
        <v/>
      </c>
      <c r="E65" s="81"/>
      <c r="F65" s="108" t="str">
        <f t="shared" si="206"/>
        <v/>
      </c>
      <c r="G65" s="103"/>
      <c r="H65" s="96"/>
      <c r="I65" s="32" t="str">
        <f t="shared" si="0"/>
        <v/>
      </c>
      <c r="J65" s="32" t="str">
        <f t="shared" si="1"/>
        <v/>
      </c>
      <c r="K65" s="65" t="str">
        <f t="shared" si="109"/>
        <v/>
      </c>
      <c r="L65" s="21"/>
      <c r="M65" s="53"/>
      <c r="N65" s="237"/>
      <c r="O65" s="66" t="str">
        <f>IF(AND(D65&gt;0,E65&gt;0,F65&gt;0),IF(ISBLANK(N65),IF(ISBLANK(L65),"",(F65-D65)*VLOOKUP(L65,VLookups!$A$4:$B$13,2,FALSE)),N65),"")</f>
        <v/>
      </c>
      <c r="P65" s="67" t="str">
        <f t="shared" si="207"/>
        <v/>
      </c>
      <c r="Q65" s="81"/>
      <c r="R65" s="230" t="str">
        <f>IF(AND(Q65&gt;0,E65&gt;0,NOT(O65="")),ABS(VLOOKUP($Q$1,VLookups!$A$27:$B$28,2,FALSE)-_xlfn.NORM.DIST(Q65,K65,O65,TRUE)),"")</f>
        <v/>
      </c>
      <c r="S65" s="80" t="str">
        <f>IF(AND($D65&gt;0,$E65&gt;0,$F65&gt;0,NOT(ISBLANK($L65))),_xlfn.NORM.INV(ABS(VLOOKUP($Q$1,VLookups!$A$27:$B$28,2,FALSE)-S$3),$K65,$O65),"")</f>
        <v/>
      </c>
      <c r="T65" s="79" t="str">
        <f>IF(AND($D65&gt;0,$E65&gt;0,$F65&gt;0,NOT(ISBLANK($L65))),_xlfn.NORM.INV(ABS(VLOOKUP($Q$1,VLookups!$A$27:$B$28,2,FALSE)-T$3),$K65,$O65),"")</f>
        <v/>
      </c>
      <c r="U65" s="80" t="str">
        <f>IF(AND($D65&gt;0,$E65&gt;0,$F65&gt;0,NOT(ISBLANK($L65))),_xlfn.NORM.INV(ABS(VLOOKUP($Q$1,VLookups!$A$27:$B$28,2,FALSE)-U$3),$K65,$O65),"")</f>
        <v/>
      </c>
      <c r="V65" s="79" t="str">
        <f>IF(AND($D65&gt;0,$E65&gt;0,$F65&gt;0,NOT(ISBLANK($L65))),_xlfn.NORM.INV(ABS(VLOOKUP($Q$1,VLookups!$A$27:$B$28,2,FALSE)-V$3),$K65,$O65),"")</f>
        <v/>
      </c>
      <c r="W65" s="80" t="str">
        <f>IF(AND($D65&gt;0,$E65&gt;0,$F65&gt;0,NOT(ISBLANK($L65))),_xlfn.NORM.INV(ABS(VLOOKUP($Q$1,VLookups!$A$27:$B$28,2,FALSE)-W$3),$K65,$O65),"")</f>
        <v/>
      </c>
      <c r="X65" s="79" t="str">
        <f>IF(AND($D65&gt;0,$E65&gt;0,$F65&gt;0,NOT(ISBLANK($L65))),_xlfn.NORM.INV(ABS(VLOOKUP($Q$1,VLookups!$A$27:$B$28,2,FALSE)-X$3),$K65,$O65),"")</f>
        <v/>
      </c>
      <c r="Y65" s="5"/>
      <c r="Z65" s="145" t="str">
        <f t="shared" si="110"/>
        <v/>
      </c>
      <c r="AA65" s="46" t="str">
        <f t="shared" ref="AA65:AT65" si="396">IF(ISNONTEXT($Z65),AB65-$Z65,"")</f>
        <v/>
      </c>
      <c r="AB65" s="46" t="str">
        <f t="shared" si="396"/>
        <v/>
      </c>
      <c r="AC65" s="46" t="str">
        <f t="shared" si="396"/>
        <v/>
      </c>
      <c r="AD65" s="46" t="str">
        <f t="shared" si="396"/>
        <v/>
      </c>
      <c r="AE65" s="46" t="str">
        <f t="shared" si="396"/>
        <v/>
      </c>
      <c r="AF65" s="46" t="str">
        <f t="shared" si="396"/>
        <v/>
      </c>
      <c r="AG65" s="46" t="str">
        <f t="shared" si="396"/>
        <v/>
      </c>
      <c r="AH65" s="46" t="str">
        <f t="shared" si="396"/>
        <v/>
      </c>
      <c r="AI65" s="46" t="str">
        <f t="shared" si="396"/>
        <v/>
      </c>
      <c r="AJ65" s="46" t="str">
        <f t="shared" si="396"/>
        <v/>
      </c>
      <c r="AK65" s="46" t="str">
        <f t="shared" si="396"/>
        <v/>
      </c>
      <c r="AL65" s="46" t="str">
        <f t="shared" si="396"/>
        <v/>
      </c>
      <c r="AM65" s="46" t="str">
        <f t="shared" si="396"/>
        <v/>
      </c>
      <c r="AN65" s="46" t="str">
        <f t="shared" si="396"/>
        <v/>
      </c>
      <c r="AO65" s="46" t="str">
        <f t="shared" si="396"/>
        <v/>
      </c>
      <c r="AP65" s="46" t="str">
        <f t="shared" si="396"/>
        <v/>
      </c>
      <c r="AQ65" s="46" t="str">
        <f t="shared" si="396"/>
        <v/>
      </c>
      <c r="AR65" s="46" t="str">
        <f t="shared" si="396"/>
        <v/>
      </c>
      <c r="AS65" s="46" t="str">
        <f t="shared" si="396"/>
        <v/>
      </c>
      <c r="AT65" s="46" t="str">
        <f t="shared" si="396"/>
        <v/>
      </c>
      <c r="AU65" s="46" t="str">
        <f t="shared" si="112"/>
        <v/>
      </c>
      <c r="AV65" s="46" t="str">
        <f t="shared" ref="AV65:DG65" si="397">IF(ISNONTEXT($Z65),AU65+$Z65,"")</f>
        <v/>
      </c>
      <c r="AW65" s="46" t="str">
        <f t="shared" si="397"/>
        <v/>
      </c>
      <c r="AX65" s="46" t="str">
        <f t="shared" si="397"/>
        <v/>
      </c>
      <c r="AY65" s="46" t="str">
        <f t="shared" si="397"/>
        <v/>
      </c>
      <c r="AZ65" s="46" t="str">
        <f t="shared" si="397"/>
        <v/>
      </c>
      <c r="BA65" s="46" t="str">
        <f t="shared" si="397"/>
        <v/>
      </c>
      <c r="BB65" s="46" t="str">
        <f t="shared" si="397"/>
        <v/>
      </c>
      <c r="BC65" s="46" t="str">
        <f t="shared" si="397"/>
        <v/>
      </c>
      <c r="BD65" s="46" t="str">
        <f t="shared" si="397"/>
        <v/>
      </c>
      <c r="BE65" s="46" t="str">
        <f t="shared" si="397"/>
        <v/>
      </c>
      <c r="BF65" s="46" t="str">
        <f t="shared" si="397"/>
        <v/>
      </c>
      <c r="BG65" s="46" t="str">
        <f t="shared" si="397"/>
        <v/>
      </c>
      <c r="BH65" s="46" t="str">
        <f t="shared" si="397"/>
        <v/>
      </c>
      <c r="BI65" s="46" t="str">
        <f t="shared" si="397"/>
        <v/>
      </c>
      <c r="BJ65" s="46" t="str">
        <f t="shared" si="397"/>
        <v/>
      </c>
      <c r="BK65" s="46" t="str">
        <f t="shared" si="397"/>
        <v/>
      </c>
      <c r="BL65" s="46" t="str">
        <f t="shared" si="397"/>
        <v/>
      </c>
      <c r="BM65" s="46" t="str">
        <f t="shared" si="397"/>
        <v/>
      </c>
      <c r="BN65" s="46" t="str">
        <f t="shared" si="397"/>
        <v/>
      </c>
      <c r="BO65" s="46" t="str">
        <f t="shared" si="397"/>
        <v/>
      </c>
      <c r="BP65" s="46" t="str">
        <f t="shared" si="397"/>
        <v/>
      </c>
      <c r="BQ65" s="46" t="str">
        <f t="shared" si="397"/>
        <v/>
      </c>
      <c r="BR65" s="46" t="str">
        <f t="shared" si="397"/>
        <v/>
      </c>
      <c r="BS65" s="46" t="str">
        <f t="shared" si="397"/>
        <v/>
      </c>
      <c r="BT65" s="46" t="str">
        <f t="shared" si="397"/>
        <v/>
      </c>
      <c r="BU65" s="46" t="str">
        <f t="shared" si="397"/>
        <v/>
      </c>
      <c r="BV65" s="46" t="str">
        <f t="shared" si="397"/>
        <v/>
      </c>
      <c r="BW65" s="46" t="str">
        <f t="shared" si="397"/>
        <v/>
      </c>
      <c r="BX65" s="46" t="str">
        <f t="shared" si="397"/>
        <v/>
      </c>
      <c r="BY65" s="46" t="str">
        <f t="shared" si="397"/>
        <v/>
      </c>
      <c r="BZ65" s="46" t="str">
        <f t="shared" si="397"/>
        <v/>
      </c>
      <c r="CA65" s="46" t="str">
        <f t="shared" si="397"/>
        <v/>
      </c>
      <c r="CB65" s="46" t="str">
        <f t="shared" si="397"/>
        <v/>
      </c>
      <c r="CC65" s="46" t="str">
        <f t="shared" si="397"/>
        <v/>
      </c>
      <c r="CD65" s="46" t="str">
        <f t="shared" si="397"/>
        <v/>
      </c>
      <c r="CE65" s="46" t="str">
        <f t="shared" si="397"/>
        <v/>
      </c>
      <c r="CF65" s="46" t="str">
        <f t="shared" si="397"/>
        <v/>
      </c>
      <c r="CG65" s="46" t="str">
        <f t="shared" si="397"/>
        <v/>
      </c>
      <c r="CH65" s="46" t="str">
        <f t="shared" si="397"/>
        <v/>
      </c>
      <c r="CI65" s="46" t="str">
        <f t="shared" si="397"/>
        <v/>
      </c>
      <c r="CJ65" s="46" t="str">
        <f t="shared" si="397"/>
        <v/>
      </c>
      <c r="CK65" s="46" t="str">
        <f t="shared" si="397"/>
        <v/>
      </c>
      <c r="CL65" s="46" t="str">
        <f t="shared" si="397"/>
        <v/>
      </c>
      <c r="CM65" s="46" t="str">
        <f t="shared" si="397"/>
        <v/>
      </c>
      <c r="CN65" s="46" t="str">
        <f t="shared" si="397"/>
        <v/>
      </c>
      <c r="CO65" s="46" t="str">
        <f t="shared" si="397"/>
        <v/>
      </c>
      <c r="CP65" s="46" t="str">
        <f t="shared" si="397"/>
        <v/>
      </c>
      <c r="CQ65" s="46" t="str">
        <f t="shared" si="397"/>
        <v/>
      </c>
      <c r="CR65" s="46" t="str">
        <f t="shared" si="397"/>
        <v/>
      </c>
      <c r="CS65" s="46" t="str">
        <f t="shared" si="397"/>
        <v/>
      </c>
      <c r="CT65" s="46" t="str">
        <f t="shared" si="397"/>
        <v/>
      </c>
      <c r="CU65" s="46" t="str">
        <f t="shared" si="397"/>
        <v/>
      </c>
      <c r="CV65" s="46" t="str">
        <f t="shared" si="397"/>
        <v/>
      </c>
      <c r="CW65" s="46" t="str">
        <f t="shared" si="397"/>
        <v/>
      </c>
      <c r="CX65" s="46" t="str">
        <f t="shared" si="397"/>
        <v/>
      </c>
      <c r="CY65" s="46" t="str">
        <f t="shared" si="397"/>
        <v/>
      </c>
      <c r="CZ65" s="46" t="str">
        <f t="shared" si="397"/>
        <v/>
      </c>
      <c r="DA65" s="46" t="str">
        <f t="shared" si="397"/>
        <v/>
      </c>
      <c r="DB65" s="46" t="str">
        <f t="shared" si="397"/>
        <v/>
      </c>
      <c r="DC65" s="46" t="str">
        <f t="shared" si="397"/>
        <v/>
      </c>
      <c r="DD65" s="46" t="str">
        <f t="shared" si="397"/>
        <v/>
      </c>
      <c r="DE65" s="46" t="str">
        <f t="shared" si="397"/>
        <v/>
      </c>
      <c r="DF65" s="46" t="str">
        <f t="shared" si="397"/>
        <v/>
      </c>
      <c r="DG65" s="46" t="str">
        <f t="shared" si="397"/>
        <v/>
      </c>
      <c r="DH65" s="46" t="str">
        <f t="shared" ref="DH65:DW65" si="398">IF(ISNONTEXT($Z65),DG65+$Z65,"")</f>
        <v/>
      </c>
      <c r="DI65" s="46" t="str">
        <f t="shared" si="398"/>
        <v/>
      </c>
      <c r="DJ65" s="46" t="str">
        <f t="shared" si="398"/>
        <v/>
      </c>
      <c r="DK65" s="46" t="str">
        <f t="shared" si="398"/>
        <v/>
      </c>
      <c r="DL65" s="46" t="str">
        <f t="shared" si="398"/>
        <v/>
      </c>
      <c r="DM65" s="46" t="str">
        <f t="shared" si="398"/>
        <v/>
      </c>
      <c r="DN65" s="46" t="str">
        <f t="shared" si="398"/>
        <v/>
      </c>
      <c r="DO65" s="46" t="str">
        <f t="shared" si="398"/>
        <v/>
      </c>
      <c r="DP65" s="46" t="str">
        <f t="shared" si="398"/>
        <v/>
      </c>
      <c r="DQ65" s="46" t="str">
        <f t="shared" si="398"/>
        <v/>
      </c>
      <c r="DR65" s="46" t="str">
        <f t="shared" si="398"/>
        <v/>
      </c>
      <c r="DS65" s="46" t="str">
        <f t="shared" si="398"/>
        <v/>
      </c>
      <c r="DT65" s="46" t="str">
        <f t="shared" si="398"/>
        <v/>
      </c>
      <c r="DU65" s="46" t="str">
        <f t="shared" si="398"/>
        <v/>
      </c>
      <c r="DV65" s="46" t="str">
        <f t="shared" si="398"/>
        <v/>
      </c>
      <c r="DW65" s="46" t="str">
        <f t="shared" si="398"/>
        <v/>
      </c>
      <c r="DX65" s="146" t="e">
        <f t="shared" si="211"/>
        <v>#N/A</v>
      </c>
      <c r="DY65" s="146" t="e">
        <f t="shared" si="212"/>
        <v>#N/A</v>
      </c>
      <c r="DZ65" s="146" t="e">
        <f t="shared" si="213"/>
        <v>#N/A</v>
      </c>
      <c r="EA65" s="146" t="e">
        <f t="shared" si="214"/>
        <v>#N/A</v>
      </c>
      <c r="EB65" s="146" t="e">
        <f t="shared" si="215"/>
        <v>#N/A</v>
      </c>
      <c r="EC65" s="146" t="e">
        <f t="shared" si="216"/>
        <v>#N/A</v>
      </c>
      <c r="ED65" s="146" t="e">
        <f t="shared" si="217"/>
        <v>#N/A</v>
      </c>
      <c r="EE65" s="146" t="e">
        <f t="shared" si="218"/>
        <v>#N/A</v>
      </c>
      <c r="EF65" s="146" t="e">
        <f t="shared" si="219"/>
        <v>#N/A</v>
      </c>
      <c r="EG65" s="146" t="e">
        <f t="shared" si="220"/>
        <v>#N/A</v>
      </c>
      <c r="EH65" s="146" t="e">
        <f t="shared" si="221"/>
        <v>#N/A</v>
      </c>
      <c r="EI65" s="146" t="e">
        <f t="shared" si="222"/>
        <v>#N/A</v>
      </c>
      <c r="EJ65" s="146" t="e">
        <f t="shared" si="223"/>
        <v>#N/A</v>
      </c>
      <c r="EK65" s="146" t="e">
        <f t="shared" si="224"/>
        <v>#N/A</v>
      </c>
      <c r="EL65" s="146" t="e">
        <f t="shared" si="225"/>
        <v>#N/A</v>
      </c>
      <c r="EM65" s="146" t="e">
        <f t="shared" si="226"/>
        <v>#N/A</v>
      </c>
      <c r="EN65" s="146" t="e">
        <f t="shared" si="227"/>
        <v>#N/A</v>
      </c>
      <c r="EO65" s="146" t="e">
        <f t="shared" si="228"/>
        <v>#N/A</v>
      </c>
      <c r="EP65" s="146" t="e">
        <f t="shared" si="229"/>
        <v>#N/A</v>
      </c>
      <c r="EQ65" s="146" t="e">
        <f t="shared" si="230"/>
        <v>#N/A</v>
      </c>
      <c r="ER65" s="146" t="e">
        <f t="shared" si="231"/>
        <v>#N/A</v>
      </c>
      <c r="ES65" s="146" t="e">
        <f t="shared" si="232"/>
        <v>#N/A</v>
      </c>
      <c r="ET65" s="146" t="e">
        <f t="shared" si="233"/>
        <v>#N/A</v>
      </c>
      <c r="EU65" s="146" t="e">
        <f t="shared" si="234"/>
        <v>#N/A</v>
      </c>
      <c r="EV65" s="146" t="e">
        <f t="shared" si="235"/>
        <v>#N/A</v>
      </c>
      <c r="EW65" s="146" t="e">
        <f t="shared" si="236"/>
        <v>#N/A</v>
      </c>
      <c r="EX65" s="146" t="e">
        <f t="shared" si="237"/>
        <v>#N/A</v>
      </c>
      <c r="EY65" s="146" t="e">
        <f t="shared" si="238"/>
        <v>#N/A</v>
      </c>
      <c r="EZ65" s="146" t="e">
        <f t="shared" si="239"/>
        <v>#N/A</v>
      </c>
      <c r="FA65" s="146" t="e">
        <f t="shared" si="240"/>
        <v>#N/A</v>
      </c>
      <c r="FB65" s="146" t="e">
        <f t="shared" si="241"/>
        <v>#N/A</v>
      </c>
      <c r="FC65" s="146" t="e">
        <f t="shared" si="242"/>
        <v>#N/A</v>
      </c>
      <c r="FD65" s="146" t="e">
        <f t="shared" si="243"/>
        <v>#N/A</v>
      </c>
      <c r="FE65" s="146" t="e">
        <f t="shared" si="244"/>
        <v>#N/A</v>
      </c>
      <c r="FF65" s="146" t="e">
        <f t="shared" si="245"/>
        <v>#N/A</v>
      </c>
      <c r="FG65" s="146" t="e">
        <f t="shared" si="246"/>
        <v>#N/A</v>
      </c>
      <c r="FH65" s="146" t="e">
        <f t="shared" si="247"/>
        <v>#N/A</v>
      </c>
      <c r="FI65" s="146" t="e">
        <f t="shared" si="248"/>
        <v>#N/A</v>
      </c>
      <c r="FJ65" s="146" t="e">
        <f t="shared" si="249"/>
        <v>#N/A</v>
      </c>
      <c r="FK65" s="146" t="e">
        <f t="shared" si="250"/>
        <v>#N/A</v>
      </c>
      <c r="FL65" s="146" t="e">
        <f t="shared" si="251"/>
        <v>#N/A</v>
      </c>
      <c r="FM65" s="146" t="e">
        <f t="shared" si="252"/>
        <v>#N/A</v>
      </c>
      <c r="FN65" s="146" t="e">
        <f t="shared" si="253"/>
        <v>#N/A</v>
      </c>
      <c r="FO65" s="146" t="e">
        <f t="shared" si="254"/>
        <v>#N/A</v>
      </c>
      <c r="FP65" s="146" t="e">
        <f t="shared" si="255"/>
        <v>#N/A</v>
      </c>
      <c r="FQ65" s="146" t="e">
        <f t="shared" si="256"/>
        <v>#N/A</v>
      </c>
      <c r="FR65" s="146" t="e">
        <f t="shared" si="257"/>
        <v>#N/A</v>
      </c>
      <c r="FS65" s="146" t="e">
        <f t="shared" si="258"/>
        <v>#N/A</v>
      </c>
      <c r="FT65" s="146" t="e">
        <f t="shared" si="259"/>
        <v>#N/A</v>
      </c>
      <c r="FU65" s="146" t="e">
        <f t="shared" si="260"/>
        <v>#N/A</v>
      </c>
      <c r="FV65" s="146" t="e">
        <f t="shared" si="261"/>
        <v>#N/A</v>
      </c>
      <c r="FW65" s="146" t="e">
        <f t="shared" si="262"/>
        <v>#N/A</v>
      </c>
      <c r="FX65" s="146" t="e">
        <f t="shared" si="263"/>
        <v>#N/A</v>
      </c>
      <c r="FY65" s="146" t="e">
        <f t="shared" si="264"/>
        <v>#N/A</v>
      </c>
      <c r="FZ65" s="146" t="e">
        <f t="shared" si="265"/>
        <v>#N/A</v>
      </c>
      <c r="GA65" s="146" t="e">
        <f t="shared" si="266"/>
        <v>#N/A</v>
      </c>
      <c r="GB65" s="146" t="e">
        <f t="shared" si="267"/>
        <v>#N/A</v>
      </c>
      <c r="GC65" s="146" t="e">
        <f t="shared" si="268"/>
        <v>#N/A</v>
      </c>
      <c r="GD65" s="146" t="e">
        <f t="shared" si="269"/>
        <v>#N/A</v>
      </c>
      <c r="GE65" s="146" t="e">
        <f t="shared" si="270"/>
        <v>#N/A</v>
      </c>
      <c r="GF65" s="146" t="e">
        <f t="shared" si="271"/>
        <v>#N/A</v>
      </c>
      <c r="GG65" s="146" t="e">
        <f t="shared" si="272"/>
        <v>#N/A</v>
      </c>
      <c r="GH65" s="146" t="e">
        <f t="shared" si="273"/>
        <v>#N/A</v>
      </c>
      <c r="GI65" s="146" t="e">
        <f t="shared" si="274"/>
        <v>#N/A</v>
      </c>
      <c r="GJ65" s="146" t="e">
        <f t="shared" si="275"/>
        <v>#N/A</v>
      </c>
      <c r="GK65" s="146" t="e">
        <f t="shared" si="276"/>
        <v>#N/A</v>
      </c>
      <c r="GL65" s="146" t="e">
        <f t="shared" si="277"/>
        <v>#N/A</v>
      </c>
      <c r="GM65" s="146" t="e">
        <f t="shared" si="278"/>
        <v>#N/A</v>
      </c>
      <c r="GN65" s="146" t="e">
        <f t="shared" si="279"/>
        <v>#N/A</v>
      </c>
      <c r="GO65" s="146" t="e">
        <f t="shared" si="280"/>
        <v>#N/A</v>
      </c>
      <c r="GP65" s="146" t="e">
        <f t="shared" si="281"/>
        <v>#N/A</v>
      </c>
      <c r="GQ65" s="146" t="e">
        <f t="shared" si="282"/>
        <v>#N/A</v>
      </c>
      <c r="GR65" s="146" t="e">
        <f t="shared" si="283"/>
        <v>#N/A</v>
      </c>
      <c r="GS65" s="146" t="e">
        <f t="shared" si="284"/>
        <v>#N/A</v>
      </c>
      <c r="GT65" s="146" t="e">
        <f t="shared" si="285"/>
        <v>#N/A</v>
      </c>
      <c r="GU65" s="146" t="e">
        <f t="shared" si="286"/>
        <v>#N/A</v>
      </c>
      <c r="GV65" s="146" t="e">
        <f t="shared" si="287"/>
        <v>#N/A</v>
      </c>
      <c r="GW65" s="146" t="e">
        <f t="shared" si="288"/>
        <v>#N/A</v>
      </c>
      <c r="GX65" s="146" t="e">
        <f t="shared" si="289"/>
        <v>#N/A</v>
      </c>
      <c r="GY65" s="146" t="e">
        <f t="shared" si="290"/>
        <v>#N/A</v>
      </c>
      <c r="GZ65" s="146" t="e">
        <f t="shared" si="291"/>
        <v>#N/A</v>
      </c>
      <c r="HA65" s="146" t="e">
        <f t="shared" si="292"/>
        <v>#N/A</v>
      </c>
      <c r="HB65" s="146" t="e">
        <f t="shared" si="293"/>
        <v>#N/A</v>
      </c>
      <c r="HC65" s="146" t="e">
        <f t="shared" si="294"/>
        <v>#N/A</v>
      </c>
      <c r="HD65" s="146" t="e">
        <f t="shared" si="295"/>
        <v>#N/A</v>
      </c>
      <c r="HE65" s="146" t="e">
        <f t="shared" si="296"/>
        <v>#N/A</v>
      </c>
      <c r="HF65" s="146" t="e">
        <f t="shared" si="297"/>
        <v>#N/A</v>
      </c>
      <c r="HG65" s="146" t="e">
        <f t="shared" si="298"/>
        <v>#N/A</v>
      </c>
      <c r="HH65" s="146" t="e">
        <f t="shared" si="299"/>
        <v>#N/A</v>
      </c>
      <c r="HI65" s="146" t="e">
        <f t="shared" si="300"/>
        <v>#N/A</v>
      </c>
      <c r="HJ65" s="146" t="e">
        <f t="shared" si="301"/>
        <v>#N/A</v>
      </c>
      <c r="HK65" s="146" t="e">
        <f t="shared" si="302"/>
        <v>#N/A</v>
      </c>
      <c r="HL65" s="146" t="e">
        <f t="shared" si="303"/>
        <v>#N/A</v>
      </c>
      <c r="HM65" s="146" t="e">
        <f t="shared" si="304"/>
        <v>#N/A</v>
      </c>
      <c r="HN65" s="146" t="e">
        <f t="shared" si="305"/>
        <v>#N/A</v>
      </c>
      <c r="HO65" s="146" t="e">
        <f t="shared" si="306"/>
        <v>#N/A</v>
      </c>
      <c r="HP65" s="146" t="e">
        <f t="shared" si="307"/>
        <v>#N/A</v>
      </c>
      <c r="HQ65" s="146" t="e">
        <f t="shared" si="308"/>
        <v>#N/A</v>
      </c>
      <c r="HR65" s="146" t="e">
        <f t="shared" si="309"/>
        <v>#N/A</v>
      </c>
      <c r="HS65" s="146" t="e">
        <f t="shared" si="310"/>
        <v>#N/A</v>
      </c>
      <c r="HT65" s="146" t="e">
        <f t="shared" si="311"/>
        <v>#N/A</v>
      </c>
    </row>
    <row r="66" spans="1:228" hidden="1" x14ac:dyDescent="0.45">
      <c r="A66" s="4">
        <v>63</v>
      </c>
      <c r="B66" s="95"/>
      <c r="C66" s="103"/>
      <c r="D66" s="108" t="str">
        <f t="shared" si="205"/>
        <v/>
      </c>
      <c r="E66" s="81"/>
      <c r="F66" s="108" t="str">
        <f t="shared" si="206"/>
        <v/>
      </c>
      <c r="G66" s="103"/>
      <c r="H66" s="96"/>
      <c r="I66" s="32" t="str">
        <f t="shared" si="0"/>
        <v/>
      </c>
      <c r="J66" s="32" t="str">
        <f t="shared" si="1"/>
        <v/>
      </c>
      <c r="K66" s="65" t="str">
        <f t="shared" si="109"/>
        <v/>
      </c>
      <c r="L66" s="21"/>
      <c r="M66" s="53"/>
      <c r="N66" s="237"/>
      <c r="O66" s="66" t="str">
        <f>IF(AND(D66&gt;0,E66&gt;0,F66&gt;0),IF(ISBLANK(N66),IF(ISBLANK(L66),"",(F66-D66)*VLOOKUP(L66,VLookups!$A$4:$B$13,2,FALSE)),N66),"")</f>
        <v/>
      </c>
      <c r="P66" s="67" t="str">
        <f t="shared" si="207"/>
        <v/>
      </c>
      <c r="Q66" s="81"/>
      <c r="R66" s="230" t="str">
        <f>IF(AND(Q66&gt;0,E66&gt;0,NOT(O66="")),ABS(VLOOKUP($Q$1,VLookups!$A$27:$B$28,2,FALSE)-_xlfn.NORM.DIST(Q66,K66,O66,TRUE)),"")</f>
        <v/>
      </c>
      <c r="S66" s="80" t="str">
        <f>IF(AND($D66&gt;0,$E66&gt;0,$F66&gt;0,NOT(ISBLANK($L66))),_xlfn.NORM.INV(ABS(VLOOKUP($Q$1,VLookups!$A$27:$B$28,2,FALSE)-S$3),$K66,$O66),"")</f>
        <v/>
      </c>
      <c r="T66" s="79" t="str">
        <f>IF(AND($D66&gt;0,$E66&gt;0,$F66&gt;0,NOT(ISBLANK($L66))),_xlfn.NORM.INV(ABS(VLOOKUP($Q$1,VLookups!$A$27:$B$28,2,FALSE)-T$3),$K66,$O66),"")</f>
        <v/>
      </c>
      <c r="U66" s="80" t="str">
        <f>IF(AND($D66&gt;0,$E66&gt;0,$F66&gt;0,NOT(ISBLANK($L66))),_xlfn.NORM.INV(ABS(VLOOKUP($Q$1,VLookups!$A$27:$B$28,2,FALSE)-U$3),$K66,$O66),"")</f>
        <v/>
      </c>
      <c r="V66" s="79" t="str">
        <f>IF(AND($D66&gt;0,$E66&gt;0,$F66&gt;0,NOT(ISBLANK($L66))),_xlfn.NORM.INV(ABS(VLOOKUP($Q$1,VLookups!$A$27:$B$28,2,FALSE)-V$3),$K66,$O66),"")</f>
        <v/>
      </c>
      <c r="W66" s="80" t="str">
        <f>IF(AND($D66&gt;0,$E66&gt;0,$F66&gt;0,NOT(ISBLANK($L66))),_xlfn.NORM.INV(ABS(VLOOKUP($Q$1,VLookups!$A$27:$B$28,2,FALSE)-W$3),$K66,$O66),"")</f>
        <v/>
      </c>
      <c r="X66" s="79" t="str">
        <f>IF(AND($D66&gt;0,$E66&gt;0,$F66&gt;0,NOT(ISBLANK($L66))),_xlfn.NORM.INV(ABS(VLOOKUP($Q$1,VLookups!$A$27:$B$28,2,FALSE)-X$3),$K66,$O66),"")</f>
        <v/>
      </c>
      <c r="Y66" s="5"/>
      <c r="Z66" s="145" t="str">
        <f t="shared" si="110"/>
        <v/>
      </c>
      <c r="AA66" s="46" t="str">
        <f t="shared" ref="AA66:AT66" si="399">IF(ISNONTEXT($Z66),AB66-$Z66,"")</f>
        <v/>
      </c>
      <c r="AB66" s="46" t="str">
        <f t="shared" si="399"/>
        <v/>
      </c>
      <c r="AC66" s="46" t="str">
        <f t="shared" si="399"/>
        <v/>
      </c>
      <c r="AD66" s="46" t="str">
        <f t="shared" si="399"/>
        <v/>
      </c>
      <c r="AE66" s="46" t="str">
        <f t="shared" si="399"/>
        <v/>
      </c>
      <c r="AF66" s="46" t="str">
        <f t="shared" si="399"/>
        <v/>
      </c>
      <c r="AG66" s="46" t="str">
        <f t="shared" si="399"/>
        <v/>
      </c>
      <c r="AH66" s="46" t="str">
        <f t="shared" si="399"/>
        <v/>
      </c>
      <c r="AI66" s="46" t="str">
        <f t="shared" si="399"/>
        <v/>
      </c>
      <c r="AJ66" s="46" t="str">
        <f t="shared" si="399"/>
        <v/>
      </c>
      <c r="AK66" s="46" t="str">
        <f t="shared" si="399"/>
        <v/>
      </c>
      <c r="AL66" s="46" t="str">
        <f t="shared" si="399"/>
        <v/>
      </c>
      <c r="AM66" s="46" t="str">
        <f t="shared" si="399"/>
        <v/>
      </c>
      <c r="AN66" s="46" t="str">
        <f t="shared" si="399"/>
        <v/>
      </c>
      <c r="AO66" s="46" t="str">
        <f t="shared" si="399"/>
        <v/>
      </c>
      <c r="AP66" s="46" t="str">
        <f t="shared" si="399"/>
        <v/>
      </c>
      <c r="AQ66" s="46" t="str">
        <f t="shared" si="399"/>
        <v/>
      </c>
      <c r="AR66" s="46" t="str">
        <f t="shared" si="399"/>
        <v/>
      </c>
      <c r="AS66" s="46" t="str">
        <f t="shared" si="399"/>
        <v/>
      </c>
      <c r="AT66" s="46" t="str">
        <f t="shared" si="399"/>
        <v/>
      </c>
      <c r="AU66" s="46" t="str">
        <f t="shared" si="112"/>
        <v/>
      </c>
      <c r="AV66" s="46" t="str">
        <f t="shared" ref="AV66:DG66" si="400">IF(ISNONTEXT($Z66),AU66+$Z66,"")</f>
        <v/>
      </c>
      <c r="AW66" s="46" t="str">
        <f t="shared" si="400"/>
        <v/>
      </c>
      <c r="AX66" s="46" t="str">
        <f t="shared" si="400"/>
        <v/>
      </c>
      <c r="AY66" s="46" t="str">
        <f t="shared" si="400"/>
        <v/>
      </c>
      <c r="AZ66" s="46" t="str">
        <f t="shared" si="400"/>
        <v/>
      </c>
      <c r="BA66" s="46" t="str">
        <f t="shared" si="400"/>
        <v/>
      </c>
      <c r="BB66" s="46" t="str">
        <f t="shared" si="400"/>
        <v/>
      </c>
      <c r="BC66" s="46" t="str">
        <f t="shared" si="400"/>
        <v/>
      </c>
      <c r="BD66" s="46" t="str">
        <f t="shared" si="400"/>
        <v/>
      </c>
      <c r="BE66" s="46" t="str">
        <f t="shared" si="400"/>
        <v/>
      </c>
      <c r="BF66" s="46" t="str">
        <f t="shared" si="400"/>
        <v/>
      </c>
      <c r="BG66" s="46" t="str">
        <f t="shared" si="400"/>
        <v/>
      </c>
      <c r="BH66" s="46" t="str">
        <f t="shared" si="400"/>
        <v/>
      </c>
      <c r="BI66" s="46" t="str">
        <f t="shared" si="400"/>
        <v/>
      </c>
      <c r="BJ66" s="46" t="str">
        <f t="shared" si="400"/>
        <v/>
      </c>
      <c r="BK66" s="46" t="str">
        <f t="shared" si="400"/>
        <v/>
      </c>
      <c r="BL66" s="46" t="str">
        <f t="shared" si="400"/>
        <v/>
      </c>
      <c r="BM66" s="46" t="str">
        <f t="shared" si="400"/>
        <v/>
      </c>
      <c r="BN66" s="46" t="str">
        <f t="shared" si="400"/>
        <v/>
      </c>
      <c r="BO66" s="46" t="str">
        <f t="shared" si="400"/>
        <v/>
      </c>
      <c r="BP66" s="46" t="str">
        <f t="shared" si="400"/>
        <v/>
      </c>
      <c r="BQ66" s="46" t="str">
        <f t="shared" si="400"/>
        <v/>
      </c>
      <c r="BR66" s="46" t="str">
        <f t="shared" si="400"/>
        <v/>
      </c>
      <c r="BS66" s="46" t="str">
        <f t="shared" si="400"/>
        <v/>
      </c>
      <c r="BT66" s="46" t="str">
        <f t="shared" si="400"/>
        <v/>
      </c>
      <c r="BU66" s="46" t="str">
        <f t="shared" si="400"/>
        <v/>
      </c>
      <c r="BV66" s="46" t="str">
        <f t="shared" si="400"/>
        <v/>
      </c>
      <c r="BW66" s="46" t="str">
        <f t="shared" si="400"/>
        <v/>
      </c>
      <c r="BX66" s="46" t="str">
        <f t="shared" si="400"/>
        <v/>
      </c>
      <c r="BY66" s="46" t="str">
        <f t="shared" si="400"/>
        <v/>
      </c>
      <c r="BZ66" s="46" t="str">
        <f t="shared" si="400"/>
        <v/>
      </c>
      <c r="CA66" s="46" t="str">
        <f t="shared" si="400"/>
        <v/>
      </c>
      <c r="CB66" s="46" t="str">
        <f t="shared" si="400"/>
        <v/>
      </c>
      <c r="CC66" s="46" t="str">
        <f t="shared" si="400"/>
        <v/>
      </c>
      <c r="CD66" s="46" t="str">
        <f t="shared" si="400"/>
        <v/>
      </c>
      <c r="CE66" s="46" t="str">
        <f t="shared" si="400"/>
        <v/>
      </c>
      <c r="CF66" s="46" t="str">
        <f t="shared" si="400"/>
        <v/>
      </c>
      <c r="CG66" s="46" t="str">
        <f t="shared" si="400"/>
        <v/>
      </c>
      <c r="CH66" s="46" t="str">
        <f t="shared" si="400"/>
        <v/>
      </c>
      <c r="CI66" s="46" t="str">
        <f t="shared" si="400"/>
        <v/>
      </c>
      <c r="CJ66" s="46" t="str">
        <f t="shared" si="400"/>
        <v/>
      </c>
      <c r="CK66" s="46" t="str">
        <f t="shared" si="400"/>
        <v/>
      </c>
      <c r="CL66" s="46" t="str">
        <f t="shared" si="400"/>
        <v/>
      </c>
      <c r="CM66" s="46" t="str">
        <f t="shared" si="400"/>
        <v/>
      </c>
      <c r="CN66" s="46" t="str">
        <f t="shared" si="400"/>
        <v/>
      </c>
      <c r="CO66" s="46" t="str">
        <f t="shared" si="400"/>
        <v/>
      </c>
      <c r="CP66" s="46" t="str">
        <f t="shared" si="400"/>
        <v/>
      </c>
      <c r="CQ66" s="46" t="str">
        <f t="shared" si="400"/>
        <v/>
      </c>
      <c r="CR66" s="46" t="str">
        <f t="shared" si="400"/>
        <v/>
      </c>
      <c r="CS66" s="46" t="str">
        <f t="shared" si="400"/>
        <v/>
      </c>
      <c r="CT66" s="46" t="str">
        <f t="shared" si="400"/>
        <v/>
      </c>
      <c r="CU66" s="46" t="str">
        <f t="shared" si="400"/>
        <v/>
      </c>
      <c r="CV66" s="46" t="str">
        <f t="shared" si="400"/>
        <v/>
      </c>
      <c r="CW66" s="46" t="str">
        <f t="shared" si="400"/>
        <v/>
      </c>
      <c r="CX66" s="46" t="str">
        <f t="shared" si="400"/>
        <v/>
      </c>
      <c r="CY66" s="46" t="str">
        <f t="shared" si="400"/>
        <v/>
      </c>
      <c r="CZ66" s="46" t="str">
        <f t="shared" si="400"/>
        <v/>
      </c>
      <c r="DA66" s="46" t="str">
        <f t="shared" si="400"/>
        <v/>
      </c>
      <c r="DB66" s="46" t="str">
        <f t="shared" si="400"/>
        <v/>
      </c>
      <c r="DC66" s="46" t="str">
        <f t="shared" si="400"/>
        <v/>
      </c>
      <c r="DD66" s="46" t="str">
        <f t="shared" si="400"/>
        <v/>
      </c>
      <c r="DE66" s="46" t="str">
        <f t="shared" si="400"/>
        <v/>
      </c>
      <c r="DF66" s="46" t="str">
        <f t="shared" si="400"/>
        <v/>
      </c>
      <c r="DG66" s="46" t="str">
        <f t="shared" si="400"/>
        <v/>
      </c>
      <c r="DH66" s="46" t="str">
        <f t="shared" ref="DH66:DW66" si="401">IF(ISNONTEXT($Z66),DG66+$Z66,"")</f>
        <v/>
      </c>
      <c r="DI66" s="46" t="str">
        <f t="shared" si="401"/>
        <v/>
      </c>
      <c r="DJ66" s="46" t="str">
        <f t="shared" si="401"/>
        <v/>
      </c>
      <c r="DK66" s="46" t="str">
        <f t="shared" si="401"/>
        <v/>
      </c>
      <c r="DL66" s="46" t="str">
        <f t="shared" si="401"/>
        <v/>
      </c>
      <c r="DM66" s="46" t="str">
        <f t="shared" si="401"/>
        <v/>
      </c>
      <c r="DN66" s="46" t="str">
        <f t="shared" si="401"/>
        <v/>
      </c>
      <c r="DO66" s="46" t="str">
        <f t="shared" si="401"/>
        <v/>
      </c>
      <c r="DP66" s="46" t="str">
        <f t="shared" si="401"/>
        <v/>
      </c>
      <c r="DQ66" s="46" t="str">
        <f t="shared" si="401"/>
        <v/>
      </c>
      <c r="DR66" s="46" t="str">
        <f t="shared" si="401"/>
        <v/>
      </c>
      <c r="DS66" s="46" t="str">
        <f t="shared" si="401"/>
        <v/>
      </c>
      <c r="DT66" s="46" t="str">
        <f t="shared" si="401"/>
        <v/>
      </c>
      <c r="DU66" s="46" t="str">
        <f t="shared" si="401"/>
        <v/>
      </c>
      <c r="DV66" s="46" t="str">
        <f t="shared" si="401"/>
        <v/>
      </c>
      <c r="DW66" s="46" t="str">
        <f t="shared" si="401"/>
        <v/>
      </c>
      <c r="DX66" s="146" t="e">
        <f t="shared" si="211"/>
        <v>#N/A</v>
      </c>
      <c r="DY66" s="146" t="e">
        <f t="shared" si="212"/>
        <v>#N/A</v>
      </c>
      <c r="DZ66" s="146" t="e">
        <f t="shared" si="213"/>
        <v>#N/A</v>
      </c>
      <c r="EA66" s="146" t="e">
        <f t="shared" si="214"/>
        <v>#N/A</v>
      </c>
      <c r="EB66" s="146" t="e">
        <f t="shared" si="215"/>
        <v>#N/A</v>
      </c>
      <c r="EC66" s="146" t="e">
        <f t="shared" si="216"/>
        <v>#N/A</v>
      </c>
      <c r="ED66" s="146" t="e">
        <f t="shared" si="217"/>
        <v>#N/A</v>
      </c>
      <c r="EE66" s="146" t="e">
        <f t="shared" si="218"/>
        <v>#N/A</v>
      </c>
      <c r="EF66" s="146" t="e">
        <f t="shared" si="219"/>
        <v>#N/A</v>
      </c>
      <c r="EG66" s="146" t="e">
        <f t="shared" si="220"/>
        <v>#N/A</v>
      </c>
      <c r="EH66" s="146" t="e">
        <f t="shared" si="221"/>
        <v>#N/A</v>
      </c>
      <c r="EI66" s="146" t="e">
        <f t="shared" si="222"/>
        <v>#N/A</v>
      </c>
      <c r="EJ66" s="146" t="e">
        <f t="shared" si="223"/>
        <v>#N/A</v>
      </c>
      <c r="EK66" s="146" t="e">
        <f t="shared" si="224"/>
        <v>#N/A</v>
      </c>
      <c r="EL66" s="146" t="e">
        <f t="shared" si="225"/>
        <v>#N/A</v>
      </c>
      <c r="EM66" s="146" t="e">
        <f t="shared" si="226"/>
        <v>#N/A</v>
      </c>
      <c r="EN66" s="146" t="e">
        <f t="shared" si="227"/>
        <v>#N/A</v>
      </c>
      <c r="EO66" s="146" t="e">
        <f t="shared" si="228"/>
        <v>#N/A</v>
      </c>
      <c r="EP66" s="146" t="e">
        <f t="shared" si="229"/>
        <v>#N/A</v>
      </c>
      <c r="EQ66" s="146" t="e">
        <f t="shared" si="230"/>
        <v>#N/A</v>
      </c>
      <c r="ER66" s="146" t="e">
        <f t="shared" si="231"/>
        <v>#N/A</v>
      </c>
      <c r="ES66" s="146" t="e">
        <f t="shared" si="232"/>
        <v>#N/A</v>
      </c>
      <c r="ET66" s="146" t="e">
        <f t="shared" si="233"/>
        <v>#N/A</v>
      </c>
      <c r="EU66" s="146" t="e">
        <f t="shared" si="234"/>
        <v>#N/A</v>
      </c>
      <c r="EV66" s="146" t="e">
        <f t="shared" si="235"/>
        <v>#N/A</v>
      </c>
      <c r="EW66" s="146" t="e">
        <f t="shared" si="236"/>
        <v>#N/A</v>
      </c>
      <c r="EX66" s="146" t="e">
        <f t="shared" si="237"/>
        <v>#N/A</v>
      </c>
      <c r="EY66" s="146" t="e">
        <f t="shared" si="238"/>
        <v>#N/A</v>
      </c>
      <c r="EZ66" s="146" t="e">
        <f t="shared" si="239"/>
        <v>#N/A</v>
      </c>
      <c r="FA66" s="146" t="e">
        <f t="shared" si="240"/>
        <v>#N/A</v>
      </c>
      <c r="FB66" s="146" t="e">
        <f t="shared" si="241"/>
        <v>#N/A</v>
      </c>
      <c r="FC66" s="146" t="e">
        <f t="shared" si="242"/>
        <v>#N/A</v>
      </c>
      <c r="FD66" s="146" t="e">
        <f t="shared" si="243"/>
        <v>#N/A</v>
      </c>
      <c r="FE66" s="146" t="e">
        <f t="shared" si="244"/>
        <v>#N/A</v>
      </c>
      <c r="FF66" s="146" t="e">
        <f t="shared" si="245"/>
        <v>#N/A</v>
      </c>
      <c r="FG66" s="146" t="e">
        <f t="shared" si="246"/>
        <v>#N/A</v>
      </c>
      <c r="FH66" s="146" t="e">
        <f t="shared" si="247"/>
        <v>#N/A</v>
      </c>
      <c r="FI66" s="146" t="e">
        <f t="shared" si="248"/>
        <v>#N/A</v>
      </c>
      <c r="FJ66" s="146" t="e">
        <f t="shared" si="249"/>
        <v>#N/A</v>
      </c>
      <c r="FK66" s="146" t="e">
        <f t="shared" si="250"/>
        <v>#N/A</v>
      </c>
      <c r="FL66" s="146" t="e">
        <f t="shared" si="251"/>
        <v>#N/A</v>
      </c>
      <c r="FM66" s="146" t="e">
        <f t="shared" si="252"/>
        <v>#N/A</v>
      </c>
      <c r="FN66" s="146" t="e">
        <f t="shared" si="253"/>
        <v>#N/A</v>
      </c>
      <c r="FO66" s="146" t="e">
        <f t="shared" si="254"/>
        <v>#N/A</v>
      </c>
      <c r="FP66" s="146" t="e">
        <f t="shared" si="255"/>
        <v>#N/A</v>
      </c>
      <c r="FQ66" s="146" t="e">
        <f t="shared" si="256"/>
        <v>#N/A</v>
      </c>
      <c r="FR66" s="146" t="e">
        <f t="shared" si="257"/>
        <v>#N/A</v>
      </c>
      <c r="FS66" s="146" t="e">
        <f t="shared" si="258"/>
        <v>#N/A</v>
      </c>
      <c r="FT66" s="146" t="e">
        <f t="shared" si="259"/>
        <v>#N/A</v>
      </c>
      <c r="FU66" s="146" t="e">
        <f t="shared" si="260"/>
        <v>#N/A</v>
      </c>
      <c r="FV66" s="146" t="e">
        <f t="shared" si="261"/>
        <v>#N/A</v>
      </c>
      <c r="FW66" s="146" t="e">
        <f t="shared" si="262"/>
        <v>#N/A</v>
      </c>
      <c r="FX66" s="146" t="e">
        <f t="shared" si="263"/>
        <v>#N/A</v>
      </c>
      <c r="FY66" s="146" t="e">
        <f t="shared" si="264"/>
        <v>#N/A</v>
      </c>
      <c r="FZ66" s="146" t="e">
        <f t="shared" si="265"/>
        <v>#N/A</v>
      </c>
      <c r="GA66" s="146" t="e">
        <f t="shared" si="266"/>
        <v>#N/A</v>
      </c>
      <c r="GB66" s="146" t="e">
        <f t="shared" si="267"/>
        <v>#N/A</v>
      </c>
      <c r="GC66" s="146" t="e">
        <f t="shared" si="268"/>
        <v>#N/A</v>
      </c>
      <c r="GD66" s="146" t="e">
        <f t="shared" si="269"/>
        <v>#N/A</v>
      </c>
      <c r="GE66" s="146" t="e">
        <f t="shared" si="270"/>
        <v>#N/A</v>
      </c>
      <c r="GF66" s="146" t="e">
        <f t="shared" si="271"/>
        <v>#N/A</v>
      </c>
      <c r="GG66" s="146" t="e">
        <f t="shared" si="272"/>
        <v>#N/A</v>
      </c>
      <c r="GH66" s="146" t="e">
        <f t="shared" si="273"/>
        <v>#N/A</v>
      </c>
      <c r="GI66" s="146" t="e">
        <f t="shared" si="274"/>
        <v>#N/A</v>
      </c>
      <c r="GJ66" s="146" t="e">
        <f t="shared" si="275"/>
        <v>#N/A</v>
      </c>
      <c r="GK66" s="146" t="e">
        <f t="shared" si="276"/>
        <v>#N/A</v>
      </c>
      <c r="GL66" s="146" t="e">
        <f t="shared" si="277"/>
        <v>#N/A</v>
      </c>
      <c r="GM66" s="146" t="e">
        <f t="shared" si="278"/>
        <v>#N/A</v>
      </c>
      <c r="GN66" s="146" t="e">
        <f t="shared" si="279"/>
        <v>#N/A</v>
      </c>
      <c r="GO66" s="146" t="e">
        <f t="shared" si="280"/>
        <v>#N/A</v>
      </c>
      <c r="GP66" s="146" t="e">
        <f t="shared" si="281"/>
        <v>#N/A</v>
      </c>
      <c r="GQ66" s="146" t="e">
        <f t="shared" si="282"/>
        <v>#N/A</v>
      </c>
      <c r="GR66" s="146" t="e">
        <f t="shared" si="283"/>
        <v>#N/A</v>
      </c>
      <c r="GS66" s="146" t="e">
        <f t="shared" si="284"/>
        <v>#N/A</v>
      </c>
      <c r="GT66" s="146" t="e">
        <f t="shared" si="285"/>
        <v>#N/A</v>
      </c>
      <c r="GU66" s="146" t="e">
        <f t="shared" si="286"/>
        <v>#N/A</v>
      </c>
      <c r="GV66" s="146" t="e">
        <f t="shared" si="287"/>
        <v>#N/A</v>
      </c>
      <c r="GW66" s="146" t="e">
        <f t="shared" si="288"/>
        <v>#N/A</v>
      </c>
      <c r="GX66" s="146" t="e">
        <f t="shared" si="289"/>
        <v>#N/A</v>
      </c>
      <c r="GY66" s="146" t="e">
        <f t="shared" si="290"/>
        <v>#N/A</v>
      </c>
      <c r="GZ66" s="146" t="e">
        <f t="shared" si="291"/>
        <v>#N/A</v>
      </c>
      <c r="HA66" s="146" t="e">
        <f t="shared" si="292"/>
        <v>#N/A</v>
      </c>
      <c r="HB66" s="146" t="e">
        <f t="shared" si="293"/>
        <v>#N/A</v>
      </c>
      <c r="HC66" s="146" t="e">
        <f t="shared" si="294"/>
        <v>#N/A</v>
      </c>
      <c r="HD66" s="146" t="e">
        <f t="shared" si="295"/>
        <v>#N/A</v>
      </c>
      <c r="HE66" s="146" t="e">
        <f t="shared" si="296"/>
        <v>#N/A</v>
      </c>
      <c r="HF66" s="146" t="e">
        <f t="shared" si="297"/>
        <v>#N/A</v>
      </c>
      <c r="HG66" s="146" t="e">
        <f t="shared" si="298"/>
        <v>#N/A</v>
      </c>
      <c r="HH66" s="146" t="e">
        <f t="shared" si="299"/>
        <v>#N/A</v>
      </c>
      <c r="HI66" s="146" t="e">
        <f t="shared" si="300"/>
        <v>#N/A</v>
      </c>
      <c r="HJ66" s="146" t="e">
        <f t="shared" si="301"/>
        <v>#N/A</v>
      </c>
      <c r="HK66" s="146" t="e">
        <f t="shared" si="302"/>
        <v>#N/A</v>
      </c>
      <c r="HL66" s="146" t="e">
        <f t="shared" si="303"/>
        <v>#N/A</v>
      </c>
      <c r="HM66" s="146" t="e">
        <f t="shared" si="304"/>
        <v>#N/A</v>
      </c>
      <c r="HN66" s="146" t="e">
        <f t="shared" si="305"/>
        <v>#N/A</v>
      </c>
      <c r="HO66" s="146" t="e">
        <f t="shared" si="306"/>
        <v>#N/A</v>
      </c>
      <c r="HP66" s="146" t="e">
        <f t="shared" si="307"/>
        <v>#N/A</v>
      </c>
      <c r="HQ66" s="146" t="e">
        <f t="shared" si="308"/>
        <v>#N/A</v>
      </c>
      <c r="HR66" s="146" t="e">
        <f t="shared" si="309"/>
        <v>#N/A</v>
      </c>
      <c r="HS66" s="146" t="e">
        <f t="shared" si="310"/>
        <v>#N/A</v>
      </c>
      <c r="HT66" s="146" t="e">
        <f t="shared" si="311"/>
        <v>#N/A</v>
      </c>
    </row>
    <row r="67" spans="1:228" hidden="1" x14ac:dyDescent="0.45">
      <c r="A67" s="4">
        <v>64</v>
      </c>
      <c r="B67" s="95"/>
      <c r="C67" s="103"/>
      <c r="D67" s="108" t="str">
        <f t="shared" si="205"/>
        <v/>
      </c>
      <c r="E67" s="81"/>
      <c r="F67" s="108" t="str">
        <f t="shared" si="206"/>
        <v/>
      </c>
      <c r="G67" s="103"/>
      <c r="H67" s="96"/>
      <c r="I67" s="32" t="str">
        <f t="shared" si="0"/>
        <v/>
      </c>
      <c r="J67" s="32" t="str">
        <f t="shared" si="1"/>
        <v/>
      </c>
      <c r="K67" s="65" t="str">
        <f t="shared" si="109"/>
        <v/>
      </c>
      <c r="L67" s="21"/>
      <c r="M67" s="53"/>
      <c r="N67" s="237"/>
      <c r="O67" s="66" t="str">
        <f>IF(AND(D67&gt;0,E67&gt;0,F67&gt;0),IF(ISBLANK(N67),IF(ISBLANK(L67),"",(F67-D67)*VLOOKUP(L67,VLookups!$A$4:$B$13,2,FALSE)),N67),"")</f>
        <v/>
      </c>
      <c r="P67" s="67" t="str">
        <f t="shared" si="207"/>
        <v/>
      </c>
      <c r="Q67" s="81"/>
      <c r="R67" s="230" t="str">
        <f>IF(AND(Q67&gt;0,E67&gt;0,NOT(O67="")),ABS(VLOOKUP($Q$1,VLookups!$A$27:$B$28,2,FALSE)-_xlfn.NORM.DIST(Q67,K67,O67,TRUE)),"")</f>
        <v/>
      </c>
      <c r="S67" s="80" t="str">
        <f>IF(AND($D67&gt;0,$E67&gt;0,$F67&gt;0,NOT(ISBLANK($L67))),_xlfn.NORM.INV(ABS(VLOOKUP($Q$1,VLookups!$A$27:$B$28,2,FALSE)-S$3),$K67,$O67),"")</f>
        <v/>
      </c>
      <c r="T67" s="79" t="str">
        <f>IF(AND($D67&gt;0,$E67&gt;0,$F67&gt;0,NOT(ISBLANK($L67))),_xlfn.NORM.INV(ABS(VLOOKUP($Q$1,VLookups!$A$27:$B$28,2,FALSE)-T$3),$K67,$O67),"")</f>
        <v/>
      </c>
      <c r="U67" s="80" t="str">
        <f>IF(AND($D67&gt;0,$E67&gt;0,$F67&gt;0,NOT(ISBLANK($L67))),_xlfn.NORM.INV(ABS(VLOOKUP($Q$1,VLookups!$A$27:$B$28,2,FALSE)-U$3),$K67,$O67),"")</f>
        <v/>
      </c>
      <c r="V67" s="79" t="str">
        <f>IF(AND($D67&gt;0,$E67&gt;0,$F67&gt;0,NOT(ISBLANK($L67))),_xlfn.NORM.INV(ABS(VLOOKUP($Q$1,VLookups!$A$27:$B$28,2,FALSE)-V$3),$K67,$O67),"")</f>
        <v/>
      </c>
      <c r="W67" s="80" t="str">
        <f>IF(AND($D67&gt;0,$E67&gt;0,$F67&gt;0,NOT(ISBLANK($L67))),_xlfn.NORM.INV(ABS(VLOOKUP($Q$1,VLookups!$A$27:$B$28,2,FALSE)-W$3),$K67,$O67),"")</f>
        <v/>
      </c>
      <c r="X67" s="79" t="str">
        <f>IF(AND($D67&gt;0,$E67&gt;0,$F67&gt;0,NOT(ISBLANK($L67))),_xlfn.NORM.INV(ABS(VLOOKUP($Q$1,VLookups!$A$27:$B$28,2,FALSE)-X$3),$K67,$O67),"")</f>
        <v/>
      </c>
      <c r="Y67" s="5"/>
      <c r="Z67" s="145" t="str">
        <f t="shared" si="110"/>
        <v/>
      </c>
      <c r="AA67" s="46" t="str">
        <f t="shared" ref="AA67:AT67" si="402">IF(ISNONTEXT($Z67),AB67-$Z67,"")</f>
        <v/>
      </c>
      <c r="AB67" s="46" t="str">
        <f t="shared" si="402"/>
        <v/>
      </c>
      <c r="AC67" s="46" t="str">
        <f t="shared" si="402"/>
        <v/>
      </c>
      <c r="AD67" s="46" t="str">
        <f t="shared" si="402"/>
        <v/>
      </c>
      <c r="AE67" s="46" t="str">
        <f t="shared" si="402"/>
        <v/>
      </c>
      <c r="AF67" s="46" t="str">
        <f t="shared" si="402"/>
        <v/>
      </c>
      <c r="AG67" s="46" t="str">
        <f t="shared" si="402"/>
        <v/>
      </c>
      <c r="AH67" s="46" t="str">
        <f t="shared" si="402"/>
        <v/>
      </c>
      <c r="AI67" s="46" t="str">
        <f t="shared" si="402"/>
        <v/>
      </c>
      <c r="AJ67" s="46" t="str">
        <f t="shared" si="402"/>
        <v/>
      </c>
      <c r="AK67" s="46" t="str">
        <f t="shared" si="402"/>
        <v/>
      </c>
      <c r="AL67" s="46" t="str">
        <f t="shared" si="402"/>
        <v/>
      </c>
      <c r="AM67" s="46" t="str">
        <f t="shared" si="402"/>
        <v/>
      </c>
      <c r="AN67" s="46" t="str">
        <f t="shared" si="402"/>
        <v/>
      </c>
      <c r="AO67" s="46" t="str">
        <f t="shared" si="402"/>
        <v/>
      </c>
      <c r="AP67" s="46" t="str">
        <f t="shared" si="402"/>
        <v/>
      </c>
      <c r="AQ67" s="46" t="str">
        <f t="shared" si="402"/>
        <v/>
      </c>
      <c r="AR67" s="46" t="str">
        <f t="shared" si="402"/>
        <v/>
      </c>
      <c r="AS67" s="46" t="str">
        <f t="shared" si="402"/>
        <v/>
      </c>
      <c r="AT67" s="46" t="str">
        <f t="shared" si="402"/>
        <v/>
      </c>
      <c r="AU67" s="46" t="str">
        <f t="shared" si="112"/>
        <v/>
      </c>
      <c r="AV67" s="46" t="str">
        <f t="shared" ref="AV67:DG67" si="403">IF(ISNONTEXT($Z67),AU67+$Z67,"")</f>
        <v/>
      </c>
      <c r="AW67" s="46" t="str">
        <f t="shared" si="403"/>
        <v/>
      </c>
      <c r="AX67" s="46" t="str">
        <f t="shared" si="403"/>
        <v/>
      </c>
      <c r="AY67" s="46" t="str">
        <f t="shared" si="403"/>
        <v/>
      </c>
      <c r="AZ67" s="46" t="str">
        <f t="shared" si="403"/>
        <v/>
      </c>
      <c r="BA67" s="46" t="str">
        <f t="shared" si="403"/>
        <v/>
      </c>
      <c r="BB67" s="46" t="str">
        <f t="shared" si="403"/>
        <v/>
      </c>
      <c r="BC67" s="46" t="str">
        <f t="shared" si="403"/>
        <v/>
      </c>
      <c r="BD67" s="46" t="str">
        <f t="shared" si="403"/>
        <v/>
      </c>
      <c r="BE67" s="46" t="str">
        <f t="shared" si="403"/>
        <v/>
      </c>
      <c r="BF67" s="46" t="str">
        <f t="shared" si="403"/>
        <v/>
      </c>
      <c r="BG67" s="46" t="str">
        <f t="shared" si="403"/>
        <v/>
      </c>
      <c r="BH67" s="46" t="str">
        <f t="shared" si="403"/>
        <v/>
      </c>
      <c r="BI67" s="46" t="str">
        <f t="shared" si="403"/>
        <v/>
      </c>
      <c r="BJ67" s="46" t="str">
        <f t="shared" si="403"/>
        <v/>
      </c>
      <c r="BK67" s="46" t="str">
        <f t="shared" si="403"/>
        <v/>
      </c>
      <c r="BL67" s="46" t="str">
        <f t="shared" si="403"/>
        <v/>
      </c>
      <c r="BM67" s="46" t="str">
        <f t="shared" si="403"/>
        <v/>
      </c>
      <c r="BN67" s="46" t="str">
        <f t="shared" si="403"/>
        <v/>
      </c>
      <c r="BO67" s="46" t="str">
        <f t="shared" si="403"/>
        <v/>
      </c>
      <c r="BP67" s="46" t="str">
        <f t="shared" si="403"/>
        <v/>
      </c>
      <c r="BQ67" s="46" t="str">
        <f t="shared" si="403"/>
        <v/>
      </c>
      <c r="BR67" s="46" t="str">
        <f t="shared" si="403"/>
        <v/>
      </c>
      <c r="BS67" s="46" t="str">
        <f t="shared" si="403"/>
        <v/>
      </c>
      <c r="BT67" s="46" t="str">
        <f t="shared" si="403"/>
        <v/>
      </c>
      <c r="BU67" s="46" t="str">
        <f t="shared" si="403"/>
        <v/>
      </c>
      <c r="BV67" s="46" t="str">
        <f t="shared" si="403"/>
        <v/>
      </c>
      <c r="BW67" s="46" t="str">
        <f t="shared" si="403"/>
        <v/>
      </c>
      <c r="BX67" s="46" t="str">
        <f t="shared" si="403"/>
        <v/>
      </c>
      <c r="BY67" s="46" t="str">
        <f t="shared" si="403"/>
        <v/>
      </c>
      <c r="BZ67" s="46" t="str">
        <f t="shared" si="403"/>
        <v/>
      </c>
      <c r="CA67" s="46" t="str">
        <f t="shared" si="403"/>
        <v/>
      </c>
      <c r="CB67" s="46" t="str">
        <f t="shared" si="403"/>
        <v/>
      </c>
      <c r="CC67" s="46" t="str">
        <f t="shared" si="403"/>
        <v/>
      </c>
      <c r="CD67" s="46" t="str">
        <f t="shared" si="403"/>
        <v/>
      </c>
      <c r="CE67" s="46" t="str">
        <f t="shared" si="403"/>
        <v/>
      </c>
      <c r="CF67" s="46" t="str">
        <f t="shared" si="403"/>
        <v/>
      </c>
      <c r="CG67" s="46" t="str">
        <f t="shared" si="403"/>
        <v/>
      </c>
      <c r="CH67" s="46" t="str">
        <f t="shared" si="403"/>
        <v/>
      </c>
      <c r="CI67" s="46" t="str">
        <f t="shared" si="403"/>
        <v/>
      </c>
      <c r="CJ67" s="46" t="str">
        <f t="shared" si="403"/>
        <v/>
      </c>
      <c r="CK67" s="46" t="str">
        <f t="shared" si="403"/>
        <v/>
      </c>
      <c r="CL67" s="46" t="str">
        <f t="shared" si="403"/>
        <v/>
      </c>
      <c r="CM67" s="46" t="str">
        <f t="shared" si="403"/>
        <v/>
      </c>
      <c r="CN67" s="46" t="str">
        <f t="shared" si="403"/>
        <v/>
      </c>
      <c r="CO67" s="46" t="str">
        <f t="shared" si="403"/>
        <v/>
      </c>
      <c r="CP67" s="46" t="str">
        <f t="shared" si="403"/>
        <v/>
      </c>
      <c r="CQ67" s="46" t="str">
        <f t="shared" si="403"/>
        <v/>
      </c>
      <c r="CR67" s="46" t="str">
        <f t="shared" si="403"/>
        <v/>
      </c>
      <c r="CS67" s="46" t="str">
        <f t="shared" si="403"/>
        <v/>
      </c>
      <c r="CT67" s="46" t="str">
        <f t="shared" si="403"/>
        <v/>
      </c>
      <c r="CU67" s="46" t="str">
        <f t="shared" si="403"/>
        <v/>
      </c>
      <c r="CV67" s="46" t="str">
        <f t="shared" si="403"/>
        <v/>
      </c>
      <c r="CW67" s="46" t="str">
        <f t="shared" si="403"/>
        <v/>
      </c>
      <c r="CX67" s="46" t="str">
        <f t="shared" si="403"/>
        <v/>
      </c>
      <c r="CY67" s="46" t="str">
        <f t="shared" si="403"/>
        <v/>
      </c>
      <c r="CZ67" s="46" t="str">
        <f t="shared" si="403"/>
        <v/>
      </c>
      <c r="DA67" s="46" t="str">
        <f t="shared" si="403"/>
        <v/>
      </c>
      <c r="DB67" s="46" t="str">
        <f t="shared" si="403"/>
        <v/>
      </c>
      <c r="DC67" s="46" t="str">
        <f t="shared" si="403"/>
        <v/>
      </c>
      <c r="DD67" s="46" t="str">
        <f t="shared" si="403"/>
        <v/>
      </c>
      <c r="DE67" s="46" t="str">
        <f t="shared" si="403"/>
        <v/>
      </c>
      <c r="DF67" s="46" t="str">
        <f t="shared" si="403"/>
        <v/>
      </c>
      <c r="DG67" s="46" t="str">
        <f t="shared" si="403"/>
        <v/>
      </c>
      <c r="DH67" s="46" t="str">
        <f t="shared" ref="DH67:DW67" si="404">IF(ISNONTEXT($Z67),DG67+$Z67,"")</f>
        <v/>
      </c>
      <c r="DI67" s="46" t="str">
        <f t="shared" si="404"/>
        <v/>
      </c>
      <c r="DJ67" s="46" t="str">
        <f t="shared" si="404"/>
        <v/>
      </c>
      <c r="DK67" s="46" t="str">
        <f t="shared" si="404"/>
        <v/>
      </c>
      <c r="DL67" s="46" t="str">
        <f t="shared" si="404"/>
        <v/>
      </c>
      <c r="DM67" s="46" t="str">
        <f t="shared" si="404"/>
        <v/>
      </c>
      <c r="DN67" s="46" t="str">
        <f t="shared" si="404"/>
        <v/>
      </c>
      <c r="DO67" s="46" t="str">
        <f t="shared" si="404"/>
        <v/>
      </c>
      <c r="DP67" s="46" t="str">
        <f t="shared" si="404"/>
        <v/>
      </c>
      <c r="DQ67" s="46" t="str">
        <f t="shared" si="404"/>
        <v/>
      </c>
      <c r="DR67" s="46" t="str">
        <f t="shared" si="404"/>
        <v/>
      </c>
      <c r="DS67" s="46" t="str">
        <f t="shared" si="404"/>
        <v/>
      </c>
      <c r="DT67" s="46" t="str">
        <f t="shared" si="404"/>
        <v/>
      </c>
      <c r="DU67" s="46" t="str">
        <f t="shared" si="404"/>
        <v/>
      </c>
      <c r="DV67" s="46" t="str">
        <f t="shared" si="404"/>
        <v/>
      </c>
      <c r="DW67" s="46" t="str">
        <f t="shared" si="404"/>
        <v/>
      </c>
      <c r="DX67" s="146" t="e">
        <f t="shared" si="211"/>
        <v>#N/A</v>
      </c>
      <c r="DY67" s="146" t="e">
        <f t="shared" si="212"/>
        <v>#N/A</v>
      </c>
      <c r="DZ67" s="146" t="e">
        <f t="shared" si="213"/>
        <v>#N/A</v>
      </c>
      <c r="EA67" s="146" t="e">
        <f t="shared" si="214"/>
        <v>#N/A</v>
      </c>
      <c r="EB67" s="146" t="e">
        <f t="shared" si="215"/>
        <v>#N/A</v>
      </c>
      <c r="EC67" s="146" t="e">
        <f t="shared" si="216"/>
        <v>#N/A</v>
      </c>
      <c r="ED67" s="146" t="e">
        <f t="shared" si="217"/>
        <v>#N/A</v>
      </c>
      <c r="EE67" s="146" t="e">
        <f t="shared" si="218"/>
        <v>#N/A</v>
      </c>
      <c r="EF67" s="146" t="e">
        <f t="shared" si="219"/>
        <v>#N/A</v>
      </c>
      <c r="EG67" s="146" t="e">
        <f t="shared" si="220"/>
        <v>#N/A</v>
      </c>
      <c r="EH67" s="146" t="e">
        <f t="shared" si="221"/>
        <v>#N/A</v>
      </c>
      <c r="EI67" s="146" t="e">
        <f t="shared" si="222"/>
        <v>#N/A</v>
      </c>
      <c r="EJ67" s="146" t="e">
        <f t="shared" si="223"/>
        <v>#N/A</v>
      </c>
      <c r="EK67" s="146" t="e">
        <f t="shared" si="224"/>
        <v>#N/A</v>
      </c>
      <c r="EL67" s="146" t="e">
        <f t="shared" si="225"/>
        <v>#N/A</v>
      </c>
      <c r="EM67" s="146" t="e">
        <f t="shared" si="226"/>
        <v>#N/A</v>
      </c>
      <c r="EN67" s="146" t="e">
        <f t="shared" si="227"/>
        <v>#N/A</v>
      </c>
      <c r="EO67" s="146" t="e">
        <f t="shared" si="228"/>
        <v>#N/A</v>
      </c>
      <c r="EP67" s="146" t="e">
        <f t="shared" si="229"/>
        <v>#N/A</v>
      </c>
      <c r="EQ67" s="146" t="e">
        <f t="shared" si="230"/>
        <v>#N/A</v>
      </c>
      <c r="ER67" s="146" t="e">
        <f t="shared" si="231"/>
        <v>#N/A</v>
      </c>
      <c r="ES67" s="146" t="e">
        <f t="shared" si="232"/>
        <v>#N/A</v>
      </c>
      <c r="ET67" s="146" t="e">
        <f t="shared" si="233"/>
        <v>#N/A</v>
      </c>
      <c r="EU67" s="146" t="e">
        <f t="shared" si="234"/>
        <v>#N/A</v>
      </c>
      <c r="EV67" s="146" t="e">
        <f t="shared" si="235"/>
        <v>#N/A</v>
      </c>
      <c r="EW67" s="146" t="e">
        <f t="shared" si="236"/>
        <v>#N/A</v>
      </c>
      <c r="EX67" s="146" t="e">
        <f t="shared" si="237"/>
        <v>#N/A</v>
      </c>
      <c r="EY67" s="146" t="e">
        <f t="shared" si="238"/>
        <v>#N/A</v>
      </c>
      <c r="EZ67" s="146" t="e">
        <f t="shared" si="239"/>
        <v>#N/A</v>
      </c>
      <c r="FA67" s="146" t="e">
        <f t="shared" si="240"/>
        <v>#N/A</v>
      </c>
      <c r="FB67" s="146" t="e">
        <f t="shared" si="241"/>
        <v>#N/A</v>
      </c>
      <c r="FC67" s="146" t="e">
        <f t="shared" si="242"/>
        <v>#N/A</v>
      </c>
      <c r="FD67" s="146" t="e">
        <f t="shared" si="243"/>
        <v>#N/A</v>
      </c>
      <c r="FE67" s="146" t="e">
        <f t="shared" si="244"/>
        <v>#N/A</v>
      </c>
      <c r="FF67" s="146" t="e">
        <f t="shared" si="245"/>
        <v>#N/A</v>
      </c>
      <c r="FG67" s="146" t="e">
        <f t="shared" si="246"/>
        <v>#N/A</v>
      </c>
      <c r="FH67" s="146" t="e">
        <f t="shared" si="247"/>
        <v>#N/A</v>
      </c>
      <c r="FI67" s="146" t="e">
        <f t="shared" si="248"/>
        <v>#N/A</v>
      </c>
      <c r="FJ67" s="146" t="e">
        <f t="shared" si="249"/>
        <v>#N/A</v>
      </c>
      <c r="FK67" s="146" t="e">
        <f t="shared" si="250"/>
        <v>#N/A</v>
      </c>
      <c r="FL67" s="146" t="e">
        <f t="shared" si="251"/>
        <v>#N/A</v>
      </c>
      <c r="FM67" s="146" t="e">
        <f t="shared" si="252"/>
        <v>#N/A</v>
      </c>
      <c r="FN67" s="146" t="e">
        <f t="shared" si="253"/>
        <v>#N/A</v>
      </c>
      <c r="FO67" s="146" t="e">
        <f t="shared" si="254"/>
        <v>#N/A</v>
      </c>
      <c r="FP67" s="146" t="e">
        <f t="shared" si="255"/>
        <v>#N/A</v>
      </c>
      <c r="FQ67" s="146" t="e">
        <f t="shared" si="256"/>
        <v>#N/A</v>
      </c>
      <c r="FR67" s="146" t="e">
        <f t="shared" si="257"/>
        <v>#N/A</v>
      </c>
      <c r="FS67" s="146" t="e">
        <f t="shared" si="258"/>
        <v>#N/A</v>
      </c>
      <c r="FT67" s="146" t="e">
        <f t="shared" si="259"/>
        <v>#N/A</v>
      </c>
      <c r="FU67" s="146" t="e">
        <f t="shared" si="260"/>
        <v>#N/A</v>
      </c>
      <c r="FV67" s="146" t="e">
        <f t="shared" si="261"/>
        <v>#N/A</v>
      </c>
      <c r="FW67" s="146" t="e">
        <f t="shared" si="262"/>
        <v>#N/A</v>
      </c>
      <c r="FX67" s="146" t="e">
        <f t="shared" si="263"/>
        <v>#N/A</v>
      </c>
      <c r="FY67" s="146" t="e">
        <f t="shared" si="264"/>
        <v>#N/A</v>
      </c>
      <c r="FZ67" s="146" t="e">
        <f t="shared" si="265"/>
        <v>#N/A</v>
      </c>
      <c r="GA67" s="146" t="e">
        <f t="shared" si="266"/>
        <v>#N/A</v>
      </c>
      <c r="GB67" s="146" t="e">
        <f t="shared" si="267"/>
        <v>#N/A</v>
      </c>
      <c r="GC67" s="146" t="e">
        <f t="shared" si="268"/>
        <v>#N/A</v>
      </c>
      <c r="GD67" s="146" t="e">
        <f t="shared" si="269"/>
        <v>#N/A</v>
      </c>
      <c r="GE67" s="146" t="e">
        <f t="shared" si="270"/>
        <v>#N/A</v>
      </c>
      <c r="GF67" s="146" t="e">
        <f t="shared" si="271"/>
        <v>#N/A</v>
      </c>
      <c r="GG67" s="146" t="e">
        <f t="shared" si="272"/>
        <v>#N/A</v>
      </c>
      <c r="GH67" s="146" t="e">
        <f t="shared" si="273"/>
        <v>#N/A</v>
      </c>
      <c r="GI67" s="146" t="e">
        <f t="shared" si="274"/>
        <v>#N/A</v>
      </c>
      <c r="GJ67" s="146" t="e">
        <f t="shared" si="275"/>
        <v>#N/A</v>
      </c>
      <c r="GK67" s="146" t="e">
        <f t="shared" si="276"/>
        <v>#N/A</v>
      </c>
      <c r="GL67" s="146" t="e">
        <f t="shared" si="277"/>
        <v>#N/A</v>
      </c>
      <c r="GM67" s="146" t="e">
        <f t="shared" si="278"/>
        <v>#N/A</v>
      </c>
      <c r="GN67" s="146" t="e">
        <f t="shared" si="279"/>
        <v>#N/A</v>
      </c>
      <c r="GO67" s="146" t="e">
        <f t="shared" si="280"/>
        <v>#N/A</v>
      </c>
      <c r="GP67" s="146" t="e">
        <f t="shared" si="281"/>
        <v>#N/A</v>
      </c>
      <c r="GQ67" s="146" t="e">
        <f t="shared" si="282"/>
        <v>#N/A</v>
      </c>
      <c r="GR67" s="146" t="e">
        <f t="shared" si="283"/>
        <v>#N/A</v>
      </c>
      <c r="GS67" s="146" t="e">
        <f t="shared" si="284"/>
        <v>#N/A</v>
      </c>
      <c r="GT67" s="146" t="e">
        <f t="shared" si="285"/>
        <v>#N/A</v>
      </c>
      <c r="GU67" s="146" t="e">
        <f t="shared" si="286"/>
        <v>#N/A</v>
      </c>
      <c r="GV67" s="146" t="e">
        <f t="shared" si="287"/>
        <v>#N/A</v>
      </c>
      <c r="GW67" s="146" t="e">
        <f t="shared" si="288"/>
        <v>#N/A</v>
      </c>
      <c r="GX67" s="146" t="e">
        <f t="shared" si="289"/>
        <v>#N/A</v>
      </c>
      <c r="GY67" s="146" t="e">
        <f t="shared" si="290"/>
        <v>#N/A</v>
      </c>
      <c r="GZ67" s="146" t="e">
        <f t="shared" si="291"/>
        <v>#N/A</v>
      </c>
      <c r="HA67" s="146" t="e">
        <f t="shared" si="292"/>
        <v>#N/A</v>
      </c>
      <c r="HB67" s="146" t="e">
        <f t="shared" si="293"/>
        <v>#N/A</v>
      </c>
      <c r="HC67" s="146" t="e">
        <f t="shared" si="294"/>
        <v>#N/A</v>
      </c>
      <c r="HD67" s="146" t="e">
        <f t="shared" si="295"/>
        <v>#N/A</v>
      </c>
      <c r="HE67" s="146" t="e">
        <f t="shared" si="296"/>
        <v>#N/A</v>
      </c>
      <c r="HF67" s="146" t="e">
        <f t="shared" si="297"/>
        <v>#N/A</v>
      </c>
      <c r="HG67" s="146" t="e">
        <f t="shared" si="298"/>
        <v>#N/A</v>
      </c>
      <c r="HH67" s="146" t="e">
        <f t="shared" si="299"/>
        <v>#N/A</v>
      </c>
      <c r="HI67" s="146" t="e">
        <f t="shared" si="300"/>
        <v>#N/A</v>
      </c>
      <c r="HJ67" s="146" t="e">
        <f t="shared" si="301"/>
        <v>#N/A</v>
      </c>
      <c r="HK67" s="146" t="e">
        <f t="shared" si="302"/>
        <v>#N/A</v>
      </c>
      <c r="HL67" s="146" t="e">
        <f t="shared" si="303"/>
        <v>#N/A</v>
      </c>
      <c r="HM67" s="146" t="e">
        <f t="shared" si="304"/>
        <v>#N/A</v>
      </c>
      <c r="HN67" s="146" t="e">
        <f t="shared" si="305"/>
        <v>#N/A</v>
      </c>
      <c r="HO67" s="146" t="e">
        <f t="shared" si="306"/>
        <v>#N/A</v>
      </c>
      <c r="HP67" s="146" t="e">
        <f t="shared" si="307"/>
        <v>#N/A</v>
      </c>
      <c r="HQ67" s="146" t="e">
        <f t="shared" si="308"/>
        <v>#N/A</v>
      </c>
      <c r="HR67" s="146" t="e">
        <f t="shared" si="309"/>
        <v>#N/A</v>
      </c>
      <c r="HS67" s="146" t="e">
        <f t="shared" si="310"/>
        <v>#N/A</v>
      </c>
      <c r="HT67" s="146" t="e">
        <f t="shared" si="311"/>
        <v>#N/A</v>
      </c>
    </row>
    <row r="68" spans="1:228" hidden="1" x14ac:dyDescent="0.45">
      <c r="A68" s="4">
        <v>65</v>
      </c>
      <c r="B68" s="95"/>
      <c r="C68" s="103"/>
      <c r="D68" s="108" t="str">
        <f t="shared" ref="D68:D99" si="405">IF(ISBLANK(E68),"",IF(NOT(ISBLANK(C68)),C68,IF(NOT(ISBLANK(B68)),E68*(1+B68),E68*(1+$D$2))))</f>
        <v/>
      </c>
      <c r="E68" s="81"/>
      <c r="F68" s="108" t="str">
        <f t="shared" ref="F68:F99" si="406">IF(ISBLANK(E68),"",IF(NOT(ISBLANK(G68)),G68,IF(NOT(ISBLANK(H68)),E68*(1+H68),E68*(1+$F$2))))</f>
        <v/>
      </c>
      <c r="G68" s="103"/>
      <c r="H68" s="96"/>
      <c r="I68" s="32" t="str">
        <f t="shared" ref="I68:I103" si="407">IF(OR(ISBLANK(E68),ISBLANK(F68),ISBLANK(D68)),"",IF(AND(D68&gt;0,E68&gt;0,F68&gt;0),IF(E68&gt;D68,IF(F68&gt;E68,1,-1),-1)))</f>
        <v/>
      </c>
      <c r="J68" s="32" t="str">
        <f t="shared" ref="J68:J103" si="408">IF(OR(ISBLANK(D68),ISBLANK(E68),ISBLANK(F68)),"",IFERROR(MIN(E68-D68,F68-E68)/MAX(E68-D68,F68-E68),""))</f>
        <v/>
      </c>
      <c r="K68" s="65" t="str">
        <f t="shared" si="109"/>
        <v/>
      </c>
      <c r="L68" s="21"/>
      <c r="M68" s="53"/>
      <c r="N68" s="237"/>
      <c r="O68" s="66" t="str">
        <f>IF(AND(D68&gt;0,E68&gt;0,F68&gt;0),IF(ISBLANK(N68),IF(ISBLANK(L68),"",(F68-D68)*VLOOKUP(L68,VLookups!$A$4:$B$13,2,FALSE)),N68),"")</f>
        <v/>
      </c>
      <c r="P68" s="67" t="str">
        <f t="shared" ref="P68:P99" si="409">IF(O68="","",O68^2)</f>
        <v/>
      </c>
      <c r="Q68" s="81"/>
      <c r="R68" s="230" t="str">
        <f>IF(AND(Q68&gt;0,E68&gt;0,NOT(O68="")),ABS(VLOOKUP($Q$1,VLookups!$A$27:$B$28,2,FALSE)-_xlfn.NORM.DIST(Q68,K68,O68,TRUE)),"")</f>
        <v/>
      </c>
      <c r="S68" s="80" t="str">
        <f>IF(AND($D68&gt;0,$E68&gt;0,$F68&gt;0,NOT(ISBLANK($L68))),_xlfn.NORM.INV(ABS(VLOOKUP($Q$1,VLookups!$A$27:$B$28,2,FALSE)-S$3),$K68,$O68),"")</f>
        <v/>
      </c>
      <c r="T68" s="79" t="str">
        <f>IF(AND($D68&gt;0,$E68&gt;0,$F68&gt;0,NOT(ISBLANK($L68))),_xlfn.NORM.INV(ABS(VLOOKUP($Q$1,VLookups!$A$27:$B$28,2,FALSE)-T$3),$K68,$O68),"")</f>
        <v/>
      </c>
      <c r="U68" s="80" t="str">
        <f>IF(AND($D68&gt;0,$E68&gt;0,$F68&gt;0,NOT(ISBLANK($L68))),_xlfn.NORM.INV(ABS(VLOOKUP($Q$1,VLookups!$A$27:$B$28,2,FALSE)-U$3),$K68,$O68),"")</f>
        <v/>
      </c>
      <c r="V68" s="79" t="str">
        <f>IF(AND($D68&gt;0,$E68&gt;0,$F68&gt;0,NOT(ISBLANK($L68))),_xlfn.NORM.INV(ABS(VLOOKUP($Q$1,VLookups!$A$27:$B$28,2,FALSE)-V$3),$K68,$O68),"")</f>
        <v/>
      </c>
      <c r="W68" s="80" t="str">
        <f>IF(AND($D68&gt;0,$E68&gt;0,$F68&gt;0,NOT(ISBLANK($L68))),_xlfn.NORM.INV(ABS(VLOOKUP($Q$1,VLookups!$A$27:$B$28,2,FALSE)-W$3),$K68,$O68),"")</f>
        <v/>
      </c>
      <c r="X68" s="79" t="str">
        <f>IF(AND($D68&gt;0,$E68&gt;0,$F68&gt;0,NOT(ISBLANK($L68))),_xlfn.NORM.INV(ABS(VLOOKUP($Q$1,VLookups!$A$27:$B$28,2,FALSE)-X$3),$K68,$O68),"")</f>
        <v/>
      </c>
      <c r="Y68" s="5"/>
      <c r="Z68" s="145" t="str">
        <f t="shared" si="110"/>
        <v/>
      </c>
      <c r="AA68" s="46" t="str">
        <f t="shared" ref="AA68:AT68" si="410">IF(ISNONTEXT($Z68),AB68-$Z68,"")</f>
        <v/>
      </c>
      <c r="AB68" s="46" t="str">
        <f t="shared" si="410"/>
        <v/>
      </c>
      <c r="AC68" s="46" t="str">
        <f t="shared" si="410"/>
        <v/>
      </c>
      <c r="AD68" s="46" t="str">
        <f t="shared" si="410"/>
        <v/>
      </c>
      <c r="AE68" s="46" t="str">
        <f t="shared" si="410"/>
        <v/>
      </c>
      <c r="AF68" s="46" t="str">
        <f t="shared" si="410"/>
        <v/>
      </c>
      <c r="AG68" s="46" t="str">
        <f t="shared" si="410"/>
        <v/>
      </c>
      <c r="AH68" s="46" t="str">
        <f t="shared" si="410"/>
        <v/>
      </c>
      <c r="AI68" s="46" t="str">
        <f t="shared" si="410"/>
        <v/>
      </c>
      <c r="AJ68" s="46" t="str">
        <f t="shared" si="410"/>
        <v/>
      </c>
      <c r="AK68" s="46" t="str">
        <f t="shared" si="410"/>
        <v/>
      </c>
      <c r="AL68" s="46" t="str">
        <f t="shared" si="410"/>
        <v/>
      </c>
      <c r="AM68" s="46" t="str">
        <f t="shared" si="410"/>
        <v/>
      </c>
      <c r="AN68" s="46" t="str">
        <f t="shared" si="410"/>
        <v/>
      </c>
      <c r="AO68" s="46" t="str">
        <f t="shared" si="410"/>
        <v/>
      </c>
      <c r="AP68" s="46" t="str">
        <f t="shared" si="410"/>
        <v/>
      </c>
      <c r="AQ68" s="46" t="str">
        <f t="shared" si="410"/>
        <v/>
      </c>
      <c r="AR68" s="46" t="str">
        <f t="shared" si="410"/>
        <v/>
      </c>
      <c r="AS68" s="46" t="str">
        <f t="shared" si="410"/>
        <v/>
      </c>
      <c r="AT68" s="46" t="str">
        <f t="shared" si="410"/>
        <v/>
      </c>
      <c r="AU68" s="46" t="str">
        <f t="shared" si="112"/>
        <v/>
      </c>
      <c r="AV68" s="46" t="str">
        <f t="shared" ref="AV68:DG68" si="411">IF(ISNONTEXT($Z68),AU68+$Z68,"")</f>
        <v/>
      </c>
      <c r="AW68" s="46" t="str">
        <f t="shared" si="411"/>
        <v/>
      </c>
      <c r="AX68" s="46" t="str">
        <f t="shared" si="411"/>
        <v/>
      </c>
      <c r="AY68" s="46" t="str">
        <f t="shared" si="411"/>
        <v/>
      </c>
      <c r="AZ68" s="46" t="str">
        <f t="shared" si="411"/>
        <v/>
      </c>
      <c r="BA68" s="46" t="str">
        <f t="shared" si="411"/>
        <v/>
      </c>
      <c r="BB68" s="46" t="str">
        <f t="shared" si="411"/>
        <v/>
      </c>
      <c r="BC68" s="46" t="str">
        <f t="shared" si="411"/>
        <v/>
      </c>
      <c r="BD68" s="46" t="str">
        <f t="shared" si="411"/>
        <v/>
      </c>
      <c r="BE68" s="46" t="str">
        <f t="shared" si="411"/>
        <v/>
      </c>
      <c r="BF68" s="46" t="str">
        <f t="shared" si="411"/>
        <v/>
      </c>
      <c r="BG68" s="46" t="str">
        <f t="shared" si="411"/>
        <v/>
      </c>
      <c r="BH68" s="46" t="str">
        <f t="shared" si="411"/>
        <v/>
      </c>
      <c r="BI68" s="46" t="str">
        <f t="shared" si="411"/>
        <v/>
      </c>
      <c r="BJ68" s="46" t="str">
        <f t="shared" si="411"/>
        <v/>
      </c>
      <c r="BK68" s="46" t="str">
        <f t="shared" si="411"/>
        <v/>
      </c>
      <c r="BL68" s="46" t="str">
        <f t="shared" si="411"/>
        <v/>
      </c>
      <c r="BM68" s="46" t="str">
        <f t="shared" si="411"/>
        <v/>
      </c>
      <c r="BN68" s="46" t="str">
        <f t="shared" si="411"/>
        <v/>
      </c>
      <c r="BO68" s="46" t="str">
        <f t="shared" si="411"/>
        <v/>
      </c>
      <c r="BP68" s="46" t="str">
        <f t="shared" si="411"/>
        <v/>
      </c>
      <c r="BQ68" s="46" t="str">
        <f t="shared" si="411"/>
        <v/>
      </c>
      <c r="BR68" s="46" t="str">
        <f t="shared" si="411"/>
        <v/>
      </c>
      <c r="BS68" s="46" t="str">
        <f t="shared" si="411"/>
        <v/>
      </c>
      <c r="BT68" s="46" t="str">
        <f t="shared" si="411"/>
        <v/>
      </c>
      <c r="BU68" s="46" t="str">
        <f t="shared" si="411"/>
        <v/>
      </c>
      <c r="BV68" s="46" t="str">
        <f t="shared" si="411"/>
        <v/>
      </c>
      <c r="BW68" s="46" t="str">
        <f t="shared" si="411"/>
        <v/>
      </c>
      <c r="BX68" s="46" t="str">
        <f t="shared" si="411"/>
        <v/>
      </c>
      <c r="BY68" s="46" t="str">
        <f t="shared" si="411"/>
        <v/>
      </c>
      <c r="BZ68" s="46" t="str">
        <f t="shared" si="411"/>
        <v/>
      </c>
      <c r="CA68" s="46" t="str">
        <f t="shared" si="411"/>
        <v/>
      </c>
      <c r="CB68" s="46" t="str">
        <f t="shared" si="411"/>
        <v/>
      </c>
      <c r="CC68" s="46" t="str">
        <f t="shared" si="411"/>
        <v/>
      </c>
      <c r="CD68" s="46" t="str">
        <f t="shared" si="411"/>
        <v/>
      </c>
      <c r="CE68" s="46" t="str">
        <f t="shared" si="411"/>
        <v/>
      </c>
      <c r="CF68" s="46" t="str">
        <f t="shared" si="411"/>
        <v/>
      </c>
      <c r="CG68" s="46" t="str">
        <f t="shared" si="411"/>
        <v/>
      </c>
      <c r="CH68" s="46" t="str">
        <f t="shared" si="411"/>
        <v/>
      </c>
      <c r="CI68" s="46" t="str">
        <f t="shared" si="411"/>
        <v/>
      </c>
      <c r="CJ68" s="46" t="str">
        <f t="shared" si="411"/>
        <v/>
      </c>
      <c r="CK68" s="46" t="str">
        <f t="shared" si="411"/>
        <v/>
      </c>
      <c r="CL68" s="46" t="str">
        <f t="shared" si="411"/>
        <v/>
      </c>
      <c r="CM68" s="46" t="str">
        <f t="shared" si="411"/>
        <v/>
      </c>
      <c r="CN68" s="46" t="str">
        <f t="shared" si="411"/>
        <v/>
      </c>
      <c r="CO68" s="46" t="str">
        <f t="shared" si="411"/>
        <v/>
      </c>
      <c r="CP68" s="46" t="str">
        <f t="shared" si="411"/>
        <v/>
      </c>
      <c r="CQ68" s="46" t="str">
        <f t="shared" si="411"/>
        <v/>
      </c>
      <c r="CR68" s="46" t="str">
        <f t="shared" si="411"/>
        <v/>
      </c>
      <c r="CS68" s="46" t="str">
        <f t="shared" si="411"/>
        <v/>
      </c>
      <c r="CT68" s="46" t="str">
        <f t="shared" si="411"/>
        <v/>
      </c>
      <c r="CU68" s="46" t="str">
        <f t="shared" si="411"/>
        <v/>
      </c>
      <c r="CV68" s="46" t="str">
        <f t="shared" si="411"/>
        <v/>
      </c>
      <c r="CW68" s="46" t="str">
        <f t="shared" si="411"/>
        <v/>
      </c>
      <c r="CX68" s="46" t="str">
        <f t="shared" si="411"/>
        <v/>
      </c>
      <c r="CY68" s="46" t="str">
        <f t="shared" si="411"/>
        <v/>
      </c>
      <c r="CZ68" s="46" t="str">
        <f t="shared" si="411"/>
        <v/>
      </c>
      <c r="DA68" s="46" t="str">
        <f t="shared" si="411"/>
        <v/>
      </c>
      <c r="DB68" s="46" t="str">
        <f t="shared" si="411"/>
        <v/>
      </c>
      <c r="DC68" s="46" t="str">
        <f t="shared" si="411"/>
        <v/>
      </c>
      <c r="DD68" s="46" t="str">
        <f t="shared" si="411"/>
        <v/>
      </c>
      <c r="DE68" s="46" t="str">
        <f t="shared" si="411"/>
        <v/>
      </c>
      <c r="DF68" s="46" t="str">
        <f t="shared" si="411"/>
        <v/>
      </c>
      <c r="DG68" s="46" t="str">
        <f t="shared" si="411"/>
        <v/>
      </c>
      <c r="DH68" s="46" t="str">
        <f t="shared" ref="DH68:DW68" si="412">IF(ISNONTEXT($Z68),DG68+$Z68,"")</f>
        <v/>
      </c>
      <c r="DI68" s="46" t="str">
        <f t="shared" si="412"/>
        <v/>
      </c>
      <c r="DJ68" s="46" t="str">
        <f t="shared" si="412"/>
        <v/>
      </c>
      <c r="DK68" s="46" t="str">
        <f t="shared" si="412"/>
        <v/>
      </c>
      <c r="DL68" s="46" t="str">
        <f t="shared" si="412"/>
        <v/>
      </c>
      <c r="DM68" s="46" t="str">
        <f t="shared" si="412"/>
        <v/>
      </c>
      <c r="DN68" s="46" t="str">
        <f t="shared" si="412"/>
        <v/>
      </c>
      <c r="DO68" s="46" t="str">
        <f t="shared" si="412"/>
        <v/>
      </c>
      <c r="DP68" s="46" t="str">
        <f t="shared" si="412"/>
        <v/>
      </c>
      <c r="DQ68" s="46" t="str">
        <f t="shared" si="412"/>
        <v/>
      </c>
      <c r="DR68" s="46" t="str">
        <f t="shared" si="412"/>
        <v/>
      </c>
      <c r="DS68" s="46" t="str">
        <f t="shared" si="412"/>
        <v/>
      </c>
      <c r="DT68" s="46" t="str">
        <f t="shared" si="412"/>
        <v/>
      </c>
      <c r="DU68" s="46" t="str">
        <f t="shared" si="412"/>
        <v/>
      </c>
      <c r="DV68" s="46" t="str">
        <f t="shared" si="412"/>
        <v/>
      </c>
      <c r="DW68" s="46" t="str">
        <f t="shared" si="412"/>
        <v/>
      </c>
      <c r="DX68" s="146" t="e">
        <f t="shared" ref="DX68:DX104" si="413">IF(ISNONTEXT($O68),_xlfn.NORM.DIST(AA68,$K68,$O68,FALSE),NA())</f>
        <v>#N/A</v>
      </c>
      <c r="DY68" s="146" t="e">
        <f t="shared" ref="DY68:DY104" si="414">IF(ISNONTEXT($O68),_xlfn.NORM.DIST(AB68,$K68,$O68,FALSE),NA())</f>
        <v>#N/A</v>
      </c>
      <c r="DZ68" s="146" t="e">
        <f t="shared" ref="DZ68:DZ104" si="415">IF(ISNONTEXT($O68),_xlfn.NORM.DIST(AC68,$K68,$O68,FALSE),NA())</f>
        <v>#N/A</v>
      </c>
      <c r="EA68" s="146" t="e">
        <f t="shared" ref="EA68:EA104" si="416">IF(ISNONTEXT($O68),_xlfn.NORM.DIST(AD68,$K68,$O68,FALSE),NA())</f>
        <v>#N/A</v>
      </c>
      <c r="EB68" s="146" t="e">
        <f t="shared" ref="EB68:EB104" si="417">IF(ISNONTEXT($O68),_xlfn.NORM.DIST(AE68,$K68,$O68,FALSE),NA())</f>
        <v>#N/A</v>
      </c>
      <c r="EC68" s="146" t="e">
        <f t="shared" ref="EC68:EC104" si="418">IF(ISNONTEXT($O68),_xlfn.NORM.DIST(AF68,$K68,$O68,FALSE),NA())</f>
        <v>#N/A</v>
      </c>
      <c r="ED68" s="146" t="e">
        <f t="shared" ref="ED68:ED104" si="419">IF(ISNONTEXT($O68),_xlfn.NORM.DIST(AG68,$K68,$O68,FALSE),NA())</f>
        <v>#N/A</v>
      </c>
      <c r="EE68" s="146" t="e">
        <f t="shared" ref="EE68:EE104" si="420">IF(ISNONTEXT($O68),_xlfn.NORM.DIST(AH68,$K68,$O68,FALSE),NA())</f>
        <v>#N/A</v>
      </c>
      <c r="EF68" s="146" t="e">
        <f t="shared" ref="EF68:EF104" si="421">IF(ISNONTEXT($O68),_xlfn.NORM.DIST(AI68,$K68,$O68,FALSE),NA())</f>
        <v>#N/A</v>
      </c>
      <c r="EG68" s="146" t="e">
        <f t="shared" ref="EG68:EG104" si="422">IF(ISNONTEXT($O68),_xlfn.NORM.DIST(AJ68,$K68,$O68,FALSE),NA())</f>
        <v>#N/A</v>
      </c>
      <c r="EH68" s="146" t="e">
        <f t="shared" ref="EH68:EH104" si="423">IF(ISNONTEXT($O68),_xlfn.NORM.DIST(AK68,$K68,$O68,FALSE),NA())</f>
        <v>#N/A</v>
      </c>
      <c r="EI68" s="146" t="e">
        <f t="shared" ref="EI68:EI104" si="424">IF(ISNONTEXT($O68),_xlfn.NORM.DIST(AL68,$K68,$O68,FALSE),NA())</f>
        <v>#N/A</v>
      </c>
      <c r="EJ68" s="146" t="e">
        <f t="shared" ref="EJ68:EJ104" si="425">IF(ISNONTEXT($O68),_xlfn.NORM.DIST(AM68,$K68,$O68,FALSE),NA())</f>
        <v>#N/A</v>
      </c>
      <c r="EK68" s="146" t="e">
        <f t="shared" ref="EK68:EK104" si="426">IF(ISNONTEXT($O68),_xlfn.NORM.DIST(AN68,$K68,$O68,FALSE),NA())</f>
        <v>#N/A</v>
      </c>
      <c r="EL68" s="146" t="e">
        <f t="shared" ref="EL68:EL104" si="427">IF(ISNONTEXT($O68),_xlfn.NORM.DIST(AO68,$K68,$O68,FALSE),NA())</f>
        <v>#N/A</v>
      </c>
      <c r="EM68" s="146" t="e">
        <f t="shared" ref="EM68:EM104" si="428">IF(ISNONTEXT($O68),_xlfn.NORM.DIST(AP68,$K68,$O68,FALSE),NA())</f>
        <v>#N/A</v>
      </c>
      <c r="EN68" s="146" t="e">
        <f t="shared" ref="EN68:EN104" si="429">IF(ISNONTEXT($O68),_xlfn.NORM.DIST(AQ68,$K68,$O68,FALSE),NA())</f>
        <v>#N/A</v>
      </c>
      <c r="EO68" s="146" t="e">
        <f t="shared" ref="EO68:EO104" si="430">IF(ISNONTEXT($O68),_xlfn.NORM.DIST(AR68,$K68,$O68,FALSE),NA())</f>
        <v>#N/A</v>
      </c>
      <c r="EP68" s="146" t="e">
        <f t="shared" ref="EP68:EP104" si="431">IF(ISNONTEXT($O68),_xlfn.NORM.DIST(AS68,$K68,$O68,FALSE),NA())</f>
        <v>#N/A</v>
      </c>
      <c r="EQ68" s="146" t="e">
        <f t="shared" ref="EQ68:EQ104" si="432">IF(ISNONTEXT($O68),_xlfn.NORM.DIST(AT68,$K68,$O68,FALSE),NA())</f>
        <v>#N/A</v>
      </c>
      <c r="ER68" s="146" t="e">
        <f t="shared" ref="ER68:ER104" si="433">IF(ISNONTEXT($O68),_xlfn.NORM.DIST(AU68,$K68,$O68,FALSE),NA())</f>
        <v>#N/A</v>
      </c>
      <c r="ES68" s="146" t="e">
        <f t="shared" ref="ES68:ES104" si="434">IF(ISNONTEXT($O68),_xlfn.NORM.DIST(AV68,$K68,$O68,FALSE),NA())</f>
        <v>#N/A</v>
      </c>
      <c r="ET68" s="146" t="e">
        <f t="shared" ref="ET68:ET104" si="435">IF(ISNONTEXT($O68),_xlfn.NORM.DIST(AW68,$K68,$O68,FALSE),NA())</f>
        <v>#N/A</v>
      </c>
      <c r="EU68" s="146" t="e">
        <f t="shared" ref="EU68:EU104" si="436">IF(ISNONTEXT($O68),_xlfn.NORM.DIST(AX68,$K68,$O68,FALSE),NA())</f>
        <v>#N/A</v>
      </c>
      <c r="EV68" s="146" t="e">
        <f t="shared" ref="EV68:EV104" si="437">IF(ISNONTEXT($O68),_xlfn.NORM.DIST(AY68,$K68,$O68,FALSE),NA())</f>
        <v>#N/A</v>
      </c>
      <c r="EW68" s="146" t="e">
        <f t="shared" ref="EW68:EW104" si="438">IF(ISNONTEXT($O68),_xlfn.NORM.DIST(AZ68,$K68,$O68,FALSE),NA())</f>
        <v>#N/A</v>
      </c>
      <c r="EX68" s="146" t="e">
        <f t="shared" ref="EX68:EX104" si="439">IF(ISNONTEXT($O68),_xlfn.NORM.DIST(BA68,$K68,$O68,FALSE),NA())</f>
        <v>#N/A</v>
      </c>
      <c r="EY68" s="146" t="e">
        <f t="shared" ref="EY68:EY104" si="440">IF(ISNONTEXT($O68),_xlfn.NORM.DIST(BB68,$K68,$O68,FALSE),NA())</f>
        <v>#N/A</v>
      </c>
      <c r="EZ68" s="146" t="e">
        <f t="shared" ref="EZ68:EZ104" si="441">IF(ISNONTEXT($O68),_xlfn.NORM.DIST(BC68,$K68,$O68,FALSE),NA())</f>
        <v>#N/A</v>
      </c>
      <c r="FA68" s="146" t="e">
        <f t="shared" ref="FA68:FA104" si="442">IF(ISNONTEXT($O68),_xlfn.NORM.DIST(BD68,$K68,$O68,FALSE),NA())</f>
        <v>#N/A</v>
      </c>
      <c r="FB68" s="146" t="e">
        <f t="shared" ref="FB68:FB104" si="443">IF(ISNONTEXT($O68),_xlfn.NORM.DIST(BE68,$K68,$O68,FALSE),NA())</f>
        <v>#N/A</v>
      </c>
      <c r="FC68" s="146" t="e">
        <f t="shared" ref="FC68:FC104" si="444">IF(ISNONTEXT($O68),_xlfn.NORM.DIST(BF68,$K68,$O68,FALSE),NA())</f>
        <v>#N/A</v>
      </c>
      <c r="FD68" s="146" t="e">
        <f t="shared" ref="FD68:FD104" si="445">IF(ISNONTEXT($O68),_xlfn.NORM.DIST(BG68,$K68,$O68,FALSE),NA())</f>
        <v>#N/A</v>
      </c>
      <c r="FE68" s="146" t="e">
        <f t="shared" ref="FE68:FE104" si="446">IF(ISNONTEXT($O68),_xlfn.NORM.DIST(BH68,$K68,$O68,FALSE),NA())</f>
        <v>#N/A</v>
      </c>
      <c r="FF68" s="146" t="e">
        <f t="shared" ref="FF68:FF104" si="447">IF(ISNONTEXT($O68),_xlfn.NORM.DIST(BI68,$K68,$O68,FALSE),NA())</f>
        <v>#N/A</v>
      </c>
      <c r="FG68" s="146" t="e">
        <f t="shared" ref="FG68:FG104" si="448">IF(ISNONTEXT($O68),_xlfn.NORM.DIST(BJ68,$K68,$O68,FALSE),NA())</f>
        <v>#N/A</v>
      </c>
      <c r="FH68" s="146" t="e">
        <f t="shared" ref="FH68:FH104" si="449">IF(ISNONTEXT($O68),_xlfn.NORM.DIST(BK68,$K68,$O68,FALSE),NA())</f>
        <v>#N/A</v>
      </c>
      <c r="FI68" s="146" t="e">
        <f t="shared" ref="FI68:FI104" si="450">IF(ISNONTEXT($O68),_xlfn.NORM.DIST(BL68,$K68,$O68,FALSE),NA())</f>
        <v>#N/A</v>
      </c>
      <c r="FJ68" s="146" t="e">
        <f t="shared" ref="FJ68:FJ104" si="451">IF(ISNONTEXT($O68),_xlfn.NORM.DIST(BM68,$K68,$O68,FALSE),NA())</f>
        <v>#N/A</v>
      </c>
      <c r="FK68" s="146" t="e">
        <f t="shared" ref="FK68:FK104" si="452">IF(ISNONTEXT($O68),_xlfn.NORM.DIST(BN68,$K68,$O68,FALSE),NA())</f>
        <v>#N/A</v>
      </c>
      <c r="FL68" s="146" t="e">
        <f t="shared" ref="FL68:FL104" si="453">IF(ISNONTEXT($O68),_xlfn.NORM.DIST(BO68,$K68,$O68,FALSE),NA())</f>
        <v>#N/A</v>
      </c>
      <c r="FM68" s="146" t="e">
        <f t="shared" ref="FM68:FM104" si="454">IF(ISNONTEXT($O68),_xlfn.NORM.DIST(BP68,$K68,$O68,FALSE),NA())</f>
        <v>#N/A</v>
      </c>
      <c r="FN68" s="146" t="e">
        <f t="shared" ref="FN68:FN104" si="455">IF(ISNONTEXT($O68),_xlfn.NORM.DIST(BQ68,$K68,$O68,FALSE),NA())</f>
        <v>#N/A</v>
      </c>
      <c r="FO68" s="146" t="e">
        <f t="shared" ref="FO68:FO104" si="456">IF(ISNONTEXT($O68),_xlfn.NORM.DIST(BR68,$K68,$O68,FALSE),NA())</f>
        <v>#N/A</v>
      </c>
      <c r="FP68" s="146" t="e">
        <f t="shared" ref="FP68:FP104" si="457">IF(ISNONTEXT($O68),_xlfn.NORM.DIST(BS68,$K68,$O68,FALSE),NA())</f>
        <v>#N/A</v>
      </c>
      <c r="FQ68" s="146" t="e">
        <f t="shared" ref="FQ68:FQ104" si="458">IF(ISNONTEXT($O68),_xlfn.NORM.DIST(BT68,$K68,$O68,FALSE),NA())</f>
        <v>#N/A</v>
      </c>
      <c r="FR68" s="146" t="e">
        <f t="shared" ref="FR68:FR104" si="459">IF(ISNONTEXT($O68),_xlfn.NORM.DIST(BU68,$K68,$O68,FALSE),NA())</f>
        <v>#N/A</v>
      </c>
      <c r="FS68" s="146" t="e">
        <f t="shared" ref="FS68:FS104" si="460">IF(ISNONTEXT($O68),_xlfn.NORM.DIST(BV68,$K68,$O68,FALSE),NA())</f>
        <v>#N/A</v>
      </c>
      <c r="FT68" s="146" t="e">
        <f t="shared" ref="FT68:FT104" si="461">IF(ISNONTEXT($O68),_xlfn.NORM.DIST(BW68,$K68,$O68,FALSE),NA())</f>
        <v>#N/A</v>
      </c>
      <c r="FU68" s="146" t="e">
        <f t="shared" ref="FU68:FU104" si="462">IF(ISNONTEXT($O68),_xlfn.NORM.DIST(BX68,$K68,$O68,FALSE),NA())</f>
        <v>#N/A</v>
      </c>
      <c r="FV68" s="146" t="e">
        <f t="shared" ref="FV68:FV104" si="463">IF(ISNONTEXT($O68),_xlfn.NORM.DIST(BY68,$K68,$O68,FALSE),NA())</f>
        <v>#N/A</v>
      </c>
      <c r="FW68" s="146" t="e">
        <f t="shared" ref="FW68:FW104" si="464">IF(ISNONTEXT($O68),_xlfn.NORM.DIST(BZ68,$K68,$O68,FALSE),NA())</f>
        <v>#N/A</v>
      </c>
      <c r="FX68" s="146" t="e">
        <f t="shared" ref="FX68:FX104" si="465">IF(ISNONTEXT($O68),_xlfn.NORM.DIST(CA68,$K68,$O68,FALSE),NA())</f>
        <v>#N/A</v>
      </c>
      <c r="FY68" s="146" t="e">
        <f t="shared" ref="FY68:FY104" si="466">IF(ISNONTEXT($O68),_xlfn.NORM.DIST(CB68,$K68,$O68,FALSE),NA())</f>
        <v>#N/A</v>
      </c>
      <c r="FZ68" s="146" t="e">
        <f t="shared" ref="FZ68:FZ104" si="467">IF(ISNONTEXT($O68),_xlfn.NORM.DIST(CC68,$K68,$O68,FALSE),NA())</f>
        <v>#N/A</v>
      </c>
      <c r="GA68" s="146" t="e">
        <f t="shared" ref="GA68:GA104" si="468">IF(ISNONTEXT($O68),_xlfn.NORM.DIST(CD68,$K68,$O68,FALSE),NA())</f>
        <v>#N/A</v>
      </c>
      <c r="GB68" s="146" t="e">
        <f t="shared" ref="GB68:GB104" si="469">IF(ISNONTEXT($O68),_xlfn.NORM.DIST(CE68,$K68,$O68,FALSE),NA())</f>
        <v>#N/A</v>
      </c>
      <c r="GC68" s="146" t="e">
        <f t="shared" ref="GC68:GC104" si="470">IF(ISNONTEXT($O68),_xlfn.NORM.DIST(CF68,$K68,$O68,FALSE),NA())</f>
        <v>#N/A</v>
      </c>
      <c r="GD68" s="146" t="e">
        <f t="shared" ref="GD68:GD104" si="471">IF(ISNONTEXT($O68),_xlfn.NORM.DIST(CG68,$K68,$O68,FALSE),NA())</f>
        <v>#N/A</v>
      </c>
      <c r="GE68" s="146" t="e">
        <f t="shared" ref="GE68:GE104" si="472">IF(ISNONTEXT($O68),_xlfn.NORM.DIST(CH68,$K68,$O68,FALSE),NA())</f>
        <v>#N/A</v>
      </c>
      <c r="GF68" s="146" t="e">
        <f t="shared" ref="GF68:GF104" si="473">IF(ISNONTEXT($O68),_xlfn.NORM.DIST(CI68,$K68,$O68,FALSE),NA())</f>
        <v>#N/A</v>
      </c>
      <c r="GG68" s="146" t="e">
        <f t="shared" ref="GG68:GG104" si="474">IF(ISNONTEXT($O68),_xlfn.NORM.DIST(CJ68,$K68,$O68,FALSE),NA())</f>
        <v>#N/A</v>
      </c>
      <c r="GH68" s="146" t="e">
        <f t="shared" ref="GH68:GH104" si="475">IF(ISNONTEXT($O68),_xlfn.NORM.DIST(CK68,$K68,$O68,FALSE),NA())</f>
        <v>#N/A</v>
      </c>
      <c r="GI68" s="146" t="e">
        <f t="shared" ref="GI68:GI104" si="476">IF(ISNONTEXT($O68),_xlfn.NORM.DIST(CL68,$K68,$O68,FALSE),NA())</f>
        <v>#N/A</v>
      </c>
      <c r="GJ68" s="146" t="e">
        <f t="shared" ref="GJ68:GJ104" si="477">IF(ISNONTEXT($O68),_xlfn.NORM.DIST(CM68,$K68,$O68,FALSE),NA())</f>
        <v>#N/A</v>
      </c>
      <c r="GK68" s="146" t="e">
        <f t="shared" ref="GK68:GK104" si="478">IF(ISNONTEXT($O68),_xlfn.NORM.DIST(CN68,$K68,$O68,FALSE),NA())</f>
        <v>#N/A</v>
      </c>
      <c r="GL68" s="146" t="e">
        <f t="shared" ref="GL68:GL104" si="479">IF(ISNONTEXT($O68),_xlfn.NORM.DIST(CO68,$K68,$O68,FALSE),NA())</f>
        <v>#N/A</v>
      </c>
      <c r="GM68" s="146" t="e">
        <f t="shared" ref="GM68:GM104" si="480">IF(ISNONTEXT($O68),_xlfn.NORM.DIST(CP68,$K68,$O68,FALSE),NA())</f>
        <v>#N/A</v>
      </c>
      <c r="GN68" s="146" t="e">
        <f t="shared" ref="GN68:GN104" si="481">IF(ISNONTEXT($O68),_xlfn.NORM.DIST(CQ68,$K68,$O68,FALSE),NA())</f>
        <v>#N/A</v>
      </c>
      <c r="GO68" s="146" t="e">
        <f t="shared" ref="GO68:GO104" si="482">IF(ISNONTEXT($O68),_xlfn.NORM.DIST(CR68,$K68,$O68,FALSE),NA())</f>
        <v>#N/A</v>
      </c>
      <c r="GP68" s="146" t="e">
        <f t="shared" ref="GP68:GP104" si="483">IF(ISNONTEXT($O68),_xlfn.NORM.DIST(CS68,$K68,$O68,FALSE),NA())</f>
        <v>#N/A</v>
      </c>
      <c r="GQ68" s="146" t="e">
        <f t="shared" ref="GQ68:GQ104" si="484">IF(ISNONTEXT($O68),_xlfn.NORM.DIST(CT68,$K68,$O68,FALSE),NA())</f>
        <v>#N/A</v>
      </c>
      <c r="GR68" s="146" t="e">
        <f t="shared" ref="GR68:GR104" si="485">IF(ISNONTEXT($O68),_xlfn.NORM.DIST(CU68,$K68,$O68,FALSE),NA())</f>
        <v>#N/A</v>
      </c>
      <c r="GS68" s="146" t="e">
        <f t="shared" ref="GS68:GS104" si="486">IF(ISNONTEXT($O68),_xlfn.NORM.DIST(CV68,$K68,$O68,FALSE),NA())</f>
        <v>#N/A</v>
      </c>
      <c r="GT68" s="146" t="e">
        <f t="shared" ref="GT68:GT104" si="487">IF(ISNONTEXT($O68),_xlfn.NORM.DIST(CW68,$K68,$O68,FALSE),NA())</f>
        <v>#N/A</v>
      </c>
      <c r="GU68" s="146" t="e">
        <f t="shared" ref="GU68:GU104" si="488">IF(ISNONTEXT($O68),_xlfn.NORM.DIST(CX68,$K68,$O68,FALSE),NA())</f>
        <v>#N/A</v>
      </c>
      <c r="GV68" s="146" t="e">
        <f t="shared" ref="GV68:GV104" si="489">IF(ISNONTEXT($O68),_xlfn.NORM.DIST(CY68,$K68,$O68,FALSE),NA())</f>
        <v>#N/A</v>
      </c>
      <c r="GW68" s="146" t="e">
        <f t="shared" ref="GW68:GW104" si="490">IF(ISNONTEXT($O68),_xlfn.NORM.DIST(CZ68,$K68,$O68,FALSE),NA())</f>
        <v>#N/A</v>
      </c>
      <c r="GX68" s="146" t="e">
        <f t="shared" ref="GX68:GX104" si="491">IF(ISNONTEXT($O68),_xlfn.NORM.DIST(DA68,$K68,$O68,FALSE),NA())</f>
        <v>#N/A</v>
      </c>
      <c r="GY68" s="146" t="e">
        <f t="shared" ref="GY68:GY104" si="492">IF(ISNONTEXT($O68),_xlfn.NORM.DIST(DB68,$K68,$O68,FALSE),NA())</f>
        <v>#N/A</v>
      </c>
      <c r="GZ68" s="146" t="e">
        <f t="shared" ref="GZ68:GZ104" si="493">IF(ISNONTEXT($O68),_xlfn.NORM.DIST(DC68,$K68,$O68,FALSE),NA())</f>
        <v>#N/A</v>
      </c>
      <c r="HA68" s="146" t="e">
        <f t="shared" ref="HA68:HA104" si="494">IF(ISNONTEXT($O68),_xlfn.NORM.DIST(DD68,$K68,$O68,FALSE),NA())</f>
        <v>#N/A</v>
      </c>
      <c r="HB68" s="146" t="e">
        <f t="shared" ref="HB68:HB104" si="495">IF(ISNONTEXT($O68),_xlfn.NORM.DIST(DE68,$K68,$O68,FALSE),NA())</f>
        <v>#N/A</v>
      </c>
      <c r="HC68" s="146" t="e">
        <f t="shared" ref="HC68:HC104" si="496">IF(ISNONTEXT($O68),_xlfn.NORM.DIST(DF68,$K68,$O68,FALSE),NA())</f>
        <v>#N/A</v>
      </c>
      <c r="HD68" s="146" t="e">
        <f t="shared" ref="HD68:HD104" si="497">IF(ISNONTEXT($O68),_xlfn.NORM.DIST(DG68,$K68,$O68,FALSE),NA())</f>
        <v>#N/A</v>
      </c>
      <c r="HE68" s="146" t="e">
        <f t="shared" ref="HE68:HE104" si="498">IF(ISNONTEXT($O68),_xlfn.NORM.DIST(DH68,$K68,$O68,FALSE),NA())</f>
        <v>#N/A</v>
      </c>
      <c r="HF68" s="146" t="e">
        <f t="shared" ref="HF68:HF104" si="499">IF(ISNONTEXT($O68),_xlfn.NORM.DIST(DI68,$K68,$O68,FALSE),NA())</f>
        <v>#N/A</v>
      </c>
      <c r="HG68" s="146" t="e">
        <f t="shared" ref="HG68:HG104" si="500">IF(ISNONTEXT($O68),_xlfn.NORM.DIST(DJ68,$K68,$O68,FALSE),NA())</f>
        <v>#N/A</v>
      </c>
      <c r="HH68" s="146" t="e">
        <f t="shared" ref="HH68:HH104" si="501">IF(ISNONTEXT($O68),_xlfn.NORM.DIST(DK68,$K68,$O68,FALSE),NA())</f>
        <v>#N/A</v>
      </c>
      <c r="HI68" s="146" t="e">
        <f t="shared" ref="HI68:HI104" si="502">IF(ISNONTEXT($O68),_xlfn.NORM.DIST(DL68,$K68,$O68,FALSE),NA())</f>
        <v>#N/A</v>
      </c>
      <c r="HJ68" s="146" t="e">
        <f t="shared" ref="HJ68:HJ104" si="503">IF(ISNONTEXT($O68),_xlfn.NORM.DIST(DM68,$K68,$O68,FALSE),NA())</f>
        <v>#N/A</v>
      </c>
      <c r="HK68" s="146" t="e">
        <f t="shared" ref="HK68:HK104" si="504">IF(ISNONTEXT($O68),_xlfn.NORM.DIST(DN68,$K68,$O68,FALSE),NA())</f>
        <v>#N/A</v>
      </c>
      <c r="HL68" s="146" t="e">
        <f t="shared" ref="HL68:HL104" si="505">IF(ISNONTEXT($O68),_xlfn.NORM.DIST(DO68,$K68,$O68,FALSE),NA())</f>
        <v>#N/A</v>
      </c>
      <c r="HM68" s="146" t="e">
        <f t="shared" ref="HM68:HM104" si="506">IF(ISNONTEXT($O68),_xlfn.NORM.DIST(DP68,$K68,$O68,FALSE),NA())</f>
        <v>#N/A</v>
      </c>
      <c r="HN68" s="146" t="e">
        <f t="shared" ref="HN68:HN104" si="507">IF(ISNONTEXT($O68),_xlfn.NORM.DIST(DQ68,$K68,$O68,FALSE),NA())</f>
        <v>#N/A</v>
      </c>
      <c r="HO68" s="146" t="e">
        <f t="shared" ref="HO68:HO104" si="508">IF(ISNONTEXT($O68),_xlfn.NORM.DIST(DR68,$K68,$O68,FALSE),NA())</f>
        <v>#N/A</v>
      </c>
      <c r="HP68" s="146" t="e">
        <f t="shared" ref="HP68:HP104" si="509">IF(ISNONTEXT($O68),_xlfn.NORM.DIST(DS68,$K68,$O68,FALSE),NA())</f>
        <v>#N/A</v>
      </c>
      <c r="HQ68" s="146" t="e">
        <f t="shared" ref="HQ68:HQ104" si="510">IF(ISNONTEXT($O68),_xlfn.NORM.DIST(DT68,$K68,$O68,FALSE),NA())</f>
        <v>#N/A</v>
      </c>
      <c r="HR68" s="146" t="e">
        <f t="shared" ref="HR68:HR104" si="511">IF(ISNONTEXT($O68),_xlfn.NORM.DIST(DU68,$K68,$O68,FALSE),NA())</f>
        <v>#N/A</v>
      </c>
      <c r="HS68" s="146" t="e">
        <f t="shared" ref="HS68:HS104" si="512">IF(ISNONTEXT($O68),_xlfn.NORM.DIST(DV68,$K68,$O68,FALSE),NA())</f>
        <v>#N/A</v>
      </c>
      <c r="HT68" s="146" t="e">
        <f t="shared" ref="HT68:HT104" si="513">IF(ISNONTEXT($O68),_xlfn.NORM.DIST(DW68,$K68,$O68,FALSE),NA())</f>
        <v>#N/A</v>
      </c>
    </row>
    <row r="69" spans="1:228" hidden="1" x14ac:dyDescent="0.45">
      <c r="A69" s="4">
        <v>66</v>
      </c>
      <c r="B69" s="95"/>
      <c r="C69" s="103"/>
      <c r="D69" s="108" t="str">
        <f t="shared" si="405"/>
        <v/>
      </c>
      <c r="E69" s="81"/>
      <c r="F69" s="108" t="str">
        <f t="shared" si="406"/>
        <v/>
      </c>
      <c r="G69" s="103"/>
      <c r="H69" s="96"/>
      <c r="I69" s="32" t="str">
        <f t="shared" si="407"/>
        <v/>
      </c>
      <c r="J69" s="32" t="str">
        <f t="shared" si="408"/>
        <v/>
      </c>
      <c r="K69" s="65" t="str">
        <f t="shared" ref="K69:K103" si="514">IF(AND(D69&gt;0,E69&gt;0,F69&gt;0),(D69+(4*E69)+F69)/6,"")</f>
        <v/>
      </c>
      <c r="L69" s="21"/>
      <c r="M69" s="53"/>
      <c r="N69" s="237"/>
      <c r="O69" s="66" t="str">
        <f>IF(AND(D69&gt;0,E69&gt;0,F69&gt;0),IF(ISBLANK(N69),IF(ISBLANK(L69),"",(F69-D69)*VLOOKUP(L69,VLookups!$A$4:$B$13,2,FALSE)),N69),"")</f>
        <v/>
      </c>
      <c r="P69" s="67" t="str">
        <f t="shared" si="409"/>
        <v/>
      </c>
      <c r="Q69" s="81"/>
      <c r="R69" s="230" t="str">
        <f>IF(AND(Q69&gt;0,E69&gt;0,NOT(O69="")),ABS(VLOOKUP($Q$1,VLookups!$A$27:$B$28,2,FALSE)-_xlfn.NORM.DIST(Q69,K69,O69,TRUE)),"")</f>
        <v/>
      </c>
      <c r="S69" s="80" t="str">
        <f>IF(AND($D69&gt;0,$E69&gt;0,$F69&gt;0,NOT(ISBLANK($L69))),_xlfn.NORM.INV(ABS(VLOOKUP($Q$1,VLookups!$A$27:$B$28,2,FALSE)-S$3),$K69,$O69),"")</f>
        <v/>
      </c>
      <c r="T69" s="79" t="str">
        <f>IF(AND($D69&gt;0,$E69&gt;0,$F69&gt;0,NOT(ISBLANK($L69))),_xlfn.NORM.INV(ABS(VLOOKUP($Q$1,VLookups!$A$27:$B$28,2,FALSE)-T$3),$K69,$O69),"")</f>
        <v/>
      </c>
      <c r="U69" s="80" t="str">
        <f>IF(AND($D69&gt;0,$E69&gt;0,$F69&gt;0,NOT(ISBLANK($L69))),_xlfn.NORM.INV(ABS(VLOOKUP($Q$1,VLookups!$A$27:$B$28,2,FALSE)-U$3),$K69,$O69),"")</f>
        <v/>
      </c>
      <c r="V69" s="79" t="str">
        <f>IF(AND($D69&gt;0,$E69&gt;0,$F69&gt;0,NOT(ISBLANK($L69))),_xlfn.NORM.INV(ABS(VLOOKUP($Q$1,VLookups!$A$27:$B$28,2,FALSE)-V$3),$K69,$O69),"")</f>
        <v/>
      </c>
      <c r="W69" s="80" t="str">
        <f>IF(AND($D69&gt;0,$E69&gt;0,$F69&gt;0,NOT(ISBLANK($L69))),_xlfn.NORM.INV(ABS(VLOOKUP($Q$1,VLookups!$A$27:$B$28,2,FALSE)-W$3),$K69,$O69),"")</f>
        <v/>
      </c>
      <c r="X69" s="79" t="str">
        <f>IF(AND($D69&gt;0,$E69&gt;0,$F69&gt;0,NOT(ISBLANK($L69))),_xlfn.NORM.INV(ABS(VLOOKUP($Q$1,VLookups!$A$27:$B$28,2,FALSE)-X$3),$K69,$O69),"")</f>
        <v/>
      </c>
      <c r="Y69" s="5"/>
      <c r="Z69" s="145" t="str">
        <f t="shared" ref="Z69:Z103" si="515">IF(AND(D69&gt;0,E69&gt;0,F69&gt;0),ABS(F69-D69)/60,"")</f>
        <v/>
      </c>
      <c r="AA69" s="46" t="str">
        <f t="shared" ref="AA69:AT69" si="516">IF(ISNONTEXT($Z69),AB69-$Z69,"")</f>
        <v/>
      </c>
      <c r="AB69" s="46" t="str">
        <f t="shared" si="516"/>
        <v/>
      </c>
      <c r="AC69" s="46" t="str">
        <f t="shared" si="516"/>
        <v/>
      </c>
      <c r="AD69" s="46" t="str">
        <f t="shared" si="516"/>
        <v/>
      </c>
      <c r="AE69" s="46" t="str">
        <f t="shared" si="516"/>
        <v/>
      </c>
      <c r="AF69" s="46" t="str">
        <f t="shared" si="516"/>
        <v/>
      </c>
      <c r="AG69" s="46" t="str">
        <f t="shared" si="516"/>
        <v/>
      </c>
      <c r="AH69" s="46" t="str">
        <f t="shared" si="516"/>
        <v/>
      </c>
      <c r="AI69" s="46" t="str">
        <f t="shared" si="516"/>
        <v/>
      </c>
      <c r="AJ69" s="46" t="str">
        <f t="shared" si="516"/>
        <v/>
      </c>
      <c r="AK69" s="46" t="str">
        <f t="shared" si="516"/>
        <v/>
      </c>
      <c r="AL69" s="46" t="str">
        <f t="shared" si="516"/>
        <v/>
      </c>
      <c r="AM69" s="46" t="str">
        <f t="shared" si="516"/>
        <v/>
      </c>
      <c r="AN69" s="46" t="str">
        <f t="shared" si="516"/>
        <v/>
      </c>
      <c r="AO69" s="46" t="str">
        <f t="shared" si="516"/>
        <v/>
      </c>
      <c r="AP69" s="46" t="str">
        <f t="shared" si="516"/>
        <v/>
      </c>
      <c r="AQ69" s="46" t="str">
        <f t="shared" si="516"/>
        <v/>
      </c>
      <c r="AR69" s="46" t="str">
        <f t="shared" si="516"/>
        <v/>
      </c>
      <c r="AS69" s="46" t="str">
        <f t="shared" si="516"/>
        <v/>
      </c>
      <c r="AT69" s="46" t="str">
        <f t="shared" si="516"/>
        <v/>
      </c>
      <c r="AU69" s="46" t="str">
        <f t="shared" ref="AU69:AU103" si="517">IF(ISNONTEXT($Z69),$D69,"")</f>
        <v/>
      </c>
      <c r="AV69" s="46" t="str">
        <f t="shared" ref="AV69:DG69" si="518">IF(ISNONTEXT($Z69),AU69+$Z69,"")</f>
        <v/>
      </c>
      <c r="AW69" s="46" t="str">
        <f t="shared" si="518"/>
        <v/>
      </c>
      <c r="AX69" s="46" t="str">
        <f t="shared" si="518"/>
        <v/>
      </c>
      <c r="AY69" s="46" t="str">
        <f t="shared" si="518"/>
        <v/>
      </c>
      <c r="AZ69" s="46" t="str">
        <f t="shared" si="518"/>
        <v/>
      </c>
      <c r="BA69" s="46" t="str">
        <f t="shared" si="518"/>
        <v/>
      </c>
      <c r="BB69" s="46" t="str">
        <f t="shared" si="518"/>
        <v/>
      </c>
      <c r="BC69" s="46" t="str">
        <f t="shared" si="518"/>
        <v/>
      </c>
      <c r="BD69" s="46" t="str">
        <f t="shared" si="518"/>
        <v/>
      </c>
      <c r="BE69" s="46" t="str">
        <f t="shared" si="518"/>
        <v/>
      </c>
      <c r="BF69" s="46" t="str">
        <f t="shared" si="518"/>
        <v/>
      </c>
      <c r="BG69" s="46" t="str">
        <f t="shared" si="518"/>
        <v/>
      </c>
      <c r="BH69" s="46" t="str">
        <f t="shared" si="518"/>
        <v/>
      </c>
      <c r="BI69" s="46" t="str">
        <f t="shared" si="518"/>
        <v/>
      </c>
      <c r="BJ69" s="46" t="str">
        <f t="shared" si="518"/>
        <v/>
      </c>
      <c r="BK69" s="46" t="str">
        <f t="shared" si="518"/>
        <v/>
      </c>
      <c r="BL69" s="46" t="str">
        <f t="shared" si="518"/>
        <v/>
      </c>
      <c r="BM69" s="46" t="str">
        <f t="shared" si="518"/>
        <v/>
      </c>
      <c r="BN69" s="46" t="str">
        <f t="shared" si="518"/>
        <v/>
      </c>
      <c r="BO69" s="46" t="str">
        <f t="shared" si="518"/>
        <v/>
      </c>
      <c r="BP69" s="46" t="str">
        <f t="shared" si="518"/>
        <v/>
      </c>
      <c r="BQ69" s="46" t="str">
        <f t="shared" si="518"/>
        <v/>
      </c>
      <c r="BR69" s="46" t="str">
        <f t="shared" si="518"/>
        <v/>
      </c>
      <c r="BS69" s="46" t="str">
        <f t="shared" si="518"/>
        <v/>
      </c>
      <c r="BT69" s="46" t="str">
        <f t="shared" si="518"/>
        <v/>
      </c>
      <c r="BU69" s="46" t="str">
        <f t="shared" si="518"/>
        <v/>
      </c>
      <c r="BV69" s="46" t="str">
        <f t="shared" si="518"/>
        <v/>
      </c>
      <c r="BW69" s="46" t="str">
        <f t="shared" si="518"/>
        <v/>
      </c>
      <c r="BX69" s="46" t="str">
        <f t="shared" si="518"/>
        <v/>
      </c>
      <c r="BY69" s="46" t="str">
        <f t="shared" si="518"/>
        <v/>
      </c>
      <c r="BZ69" s="46" t="str">
        <f t="shared" si="518"/>
        <v/>
      </c>
      <c r="CA69" s="46" t="str">
        <f t="shared" si="518"/>
        <v/>
      </c>
      <c r="CB69" s="46" t="str">
        <f t="shared" si="518"/>
        <v/>
      </c>
      <c r="CC69" s="46" t="str">
        <f t="shared" si="518"/>
        <v/>
      </c>
      <c r="CD69" s="46" t="str">
        <f t="shared" si="518"/>
        <v/>
      </c>
      <c r="CE69" s="46" t="str">
        <f t="shared" si="518"/>
        <v/>
      </c>
      <c r="CF69" s="46" t="str">
        <f t="shared" si="518"/>
        <v/>
      </c>
      <c r="CG69" s="46" t="str">
        <f t="shared" si="518"/>
        <v/>
      </c>
      <c r="CH69" s="46" t="str">
        <f t="shared" si="518"/>
        <v/>
      </c>
      <c r="CI69" s="46" t="str">
        <f t="shared" si="518"/>
        <v/>
      </c>
      <c r="CJ69" s="46" t="str">
        <f t="shared" si="518"/>
        <v/>
      </c>
      <c r="CK69" s="46" t="str">
        <f t="shared" si="518"/>
        <v/>
      </c>
      <c r="CL69" s="46" t="str">
        <f t="shared" si="518"/>
        <v/>
      </c>
      <c r="CM69" s="46" t="str">
        <f t="shared" si="518"/>
        <v/>
      </c>
      <c r="CN69" s="46" t="str">
        <f t="shared" si="518"/>
        <v/>
      </c>
      <c r="CO69" s="46" t="str">
        <f t="shared" si="518"/>
        <v/>
      </c>
      <c r="CP69" s="46" t="str">
        <f t="shared" si="518"/>
        <v/>
      </c>
      <c r="CQ69" s="46" t="str">
        <f t="shared" si="518"/>
        <v/>
      </c>
      <c r="CR69" s="46" t="str">
        <f t="shared" si="518"/>
        <v/>
      </c>
      <c r="CS69" s="46" t="str">
        <f t="shared" si="518"/>
        <v/>
      </c>
      <c r="CT69" s="46" t="str">
        <f t="shared" si="518"/>
        <v/>
      </c>
      <c r="CU69" s="46" t="str">
        <f t="shared" si="518"/>
        <v/>
      </c>
      <c r="CV69" s="46" t="str">
        <f t="shared" si="518"/>
        <v/>
      </c>
      <c r="CW69" s="46" t="str">
        <f t="shared" si="518"/>
        <v/>
      </c>
      <c r="CX69" s="46" t="str">
        <f t="shared" si="518"/>
        <v/>
      </c>
      <c r="CY69" s="46" t="str">
        <f t="shared" si="518"/>
        <v/>
      </c>
      <c r="CZ69" s="46" t="str">
        <f t="shared" si="518"/>
        <v/>
      </c>
      <c r="DA69" s="46" t="str">
        <f t="shared" si="518"/>
        <v/>
      </c>
      <c r="DB69" s="46" t="str">
        <f t="shared" si="518"/>
        <v/>
      </c>
      <c r="DC69" s="46" t="str">
        <f t="shared" si="518"/>
        <v/>
      </c>
      <c r="DD69" s="46" t="str">
        <f t="shared" si="518"/>
        <v/>
      </c>
      <c r="DE69" s="46" t="str">
        <f t="shared" si="518"/>
        <v/>
      </c>
      <c r="DF69" s="46" t="str">
        <f t="shared" si="518"/>
        <v/>
      </c>
      <c r="DG69" s="46" t="str">
        <f t="shared" si="518"/>
        <v/>
      </c>
      <c r="DH69" s="46" t="str">
        <f t="shared" ref="DH69:DW69" si="519">IF(ISNONTEXT($Z69),DG69+$Z69,"")</f>
        <v/>
      </c>
      <c r="DI69" s="46" t="str">
        <f t="shared" si="519"/>
        <v/>
      </c>
      <c r="DJ69" s="46" t="str">
        <f t="shared" si="519"/>
        <v/>
      </c>
      <c r="DK69" s="46" t="str">
        <f t="shared" si="519"/>
        <v/>
      </c>
      <c r="DL69" s="46" t="str">
        <f t="shared" si="519"/>
        <v/>
      </c>
      <c r="DM69" s="46" t="str">
        <f t="shared" si="519"/>
        <v/>
      </c>
      <c r="DN69" s="46" t="str">
        <f t="shared" si="519"/>
        <v/>
      </c>
      <c r="DO69" s="46" t="str">
        <f t="shared" si="519"/>
        <v/>
      </c>
      <c r="DP69" s="46" t="str">
        <f t="shared" si="519"/>
        <v/>
      </c>
      <c r="DQ69" s="46" t="str">
        <f t="shared" si="519"/>
        <v/>
      </c>
      <c r="DR69" s="46" t="str">
        <f t="shared" si="519"/>
        <v/>
      </c>
      <c r="DS69" s="46" t="str">
        <f t="shared" si="519"/>
        <v/>
      </c>
      <c r="DT69" s="46" t="str">
        <f t="shared" si="519"/>
        <v/>
      </c>
      <c r="DU69" s="46" t="str">
        <f t="shared" si="519"/>
        <v/>
      </c>
      <c r="DV69" s="46" t="str">
        <f t="shared" si="519"/>
        <v/>
      </c>
      <c r="DW69" s="46" t="str">
        <f t="shared" si="519"/>
        <v/>
      </c>
      <c r="DX69" s="146" t="e">
        <f t="shared" si="413"/>
        <v>#N/A</v>
      </c>
      <c r="DY69" s="146" t="e">
        <f t="shared" si="414"/>
        <v>#N/A</v>
      </c>
      <c r="DZ69" s="146" t="e">
        <f t="shared" si="415"/>
        <v>#N/A</v>
      </c>
      <c r="EA69" s="146" t="e">
        <f t="shared" si="416"/>
        <v>#N/A</v>
      </c>
      <c r="EB69" s="146" t="e">
        <f t="shared" si="417"/>
        <v>#N/A</v>
      </c>
      <c r="EC69" s="146" t="e">
        <f t="shared" si="418"/>
        <v>#N/A</v>
      </c>
      <c r="ED69" s="146" t="e">
        <f t="shared" si="419"/>
        <v>#N/A</v>
      </c>
      <c r="EE69" s="146" t="e">
        <f t="shared" si="420"/>
        <v>#N/A</v>
      </c>
      <c r="EF69" s="146" t="e">
        <f t="shared" si="421"/>
        <v>#N/A</v>
      </c>
      <c r="EG69" s="146" t="e">
        <f t="shared" si="422"/>
        <v>#N/A</v>
      </c>
      <c r="EH69" s="146" t="e">
        <f t="shared" si="423"/>
        <v>#N/A</v>
      </c>
      <c r="EI69" s="146" t="e">
        <f t="shared" si="424"/>
        <v>#N/A</v>
      </c>
      <c r="EJ69" s="146" t="e">
        <f t="shared" si="425"/>
        <v>#N/A</v>
      </c>
      <c r="EK69" s="146" t="e">
        <f t="shared" si="426"/>
        <v>#N/A</v>
      </c>
      <c r="EL69" s="146" t="e">
        <f t="shared" si="427"/>
        <v>#N/A</v>
      </c>
      <c r="EM69" s="146" t="e">
        <f t="shared" si="428"/>
        <v>#N/A</v>
      </c>
      <c r="EN69" s="146" t="e">
        <f t="shared" si="429"/>
        <v>#N/A</v>
      </c>
      <c r="EO69" s="146" t="e">
        <f t="shared" si="430"/>
        <v>#N/A</v>
      </c>
      <c r="EP69" s="146" t="e">
        <f t="shared" si="431"/>
        <v>#N/A</v>
      </c>
      <c r="EQ69" s="146" t="e">
        <f t="shared" si="432"/>
        <v>#N/A</v>
      </c>
      <c r="ER69" s="146" t="e">
        <f t="shared" si="433"/>
        <v>#N/A</v>
      </c>
      <c r="ES69" s="146" t="e">
        <f t="shared" si="434"/>
        <v>#N/A</v>
      </c>
      <c r="ET69" s="146" t="e">
        <f t="shared" si="435"/>
        <v>#N/A</v>
      </c>
      <c r="EU69" s="146" t="e">
        <f t="shared" si="436"/>
        <v>#N/A</v>
      </c>
      <c r="EV69" s="146" t="e">
        <f t="shared" si="437"/>
        <v>#N/A</v>
      </c>
      <c r="EW69" s="146" t="e">
        <f t="shared" si="438"/>
        <v>#N/A</v>
      </c>
      <c r="EX69" s="146" t="e">
        <f t="shared" si="439"/>
        <v>#N/A</v>
      </c>
      <c r="EY69" s="146" t="e">
        <f t="shared" si="440"/>
        <v>#N/A</v>
      </c>
      <c r="EZ69" s="146" t="e">
        <f t="shared" si="441"/>
        <v>#N/A</v>
      </c>
      <c r="FA69" s="146" t="e">
        <f t="shared" si="442"/>
        <v>#N/A</v>
      </c>
      <c r="FB69" s="146" t="e">
        <f t="shared" si="443"/>
        <v>#N/A</v>
      </c>
      <c r="FC69" s="146" t="e">
        <f t="shared" si="444"/>
        <v>#N/A</v>
      </c>
      <c r="FD69" s="146" t="e">
        <f t="shared" si="445"/>
        <v>#N/A</v>
      </c>
      <c r="FE69" s="146" t="e">
        <f t="shared" si="446"/>
        <v>#N/A</v>
      </c>
      <c r="FF69" s="146" t="e">
        <f t="shared" si="447"/>
        <v>#N/A</v>
      </c>
      <c r="FG69" s="146" t="e">
        <f t="shared" si="448"/>
        <v>#N/A</v>
      </c>
      <c r="FH69" s="146" t="e">
        <f t="shared" si="449"/>
        <v>#N/A</v>
      </c>
      <c r="FI69" s="146" t="e">
        <f t="shared" si="450"/>
        <v>#N/A</v>
      </c>
      <c r="FJ69" s="146" t="e">
        <f t="shared" si="451"/>
        <v>#N/A</v>
      </c>
      <c r="FK69" s="146" t="e">
        <f t="shared" si="452"/>
        <v>#N/A</v>
      </c>
      <c r="FL69" s="146" t="e">
        <f t="shared" si="453"/>
        <v>#N/A</v>
      </c>
      <c r="FM69" s="146" t="e">
        <f t="shared" si="454"/>
        <v>#N/A</v>
      </c>
      <c r="FN69" s="146" t="e">
        <f t="shared" si="455"/>
        <v>#N/A</v>
      </c>
      <c r="FO69" s="146" t="e">
        <f t="shared" si="456"/>
        <v>#N/A</v>
      </c>
      <c r="FP69" s="146" t="e">
        <f t="shared" si="457"/>
        <v>#N/A</v>
      </c>
      <c r="FQ69" s="146" t="e">
        <f t="shared" si="458"/>
        <v>#N/A</v>
      </c>
      <c r="FR69" s="146" t="e">
        <f t="shared" si="459"/>
        <v>#N/A</v>
      </c>
      <c r="FS69" s="146" t="e">
        <f t="shared" si="460"/>
        <v>#N/A</v>
      </c>
      <c r="FT69" s="146" t="e">
        <f t="shared" si="461"/>
        <v>#N/A</v>
      </c>
      <c r="FU69" s="146" t="e">
        <f t="shared" si="462"/>
        <v>#N/A</v>
      </c>
      <c r="FV69" s="146" t="e">
        <f t="shared" si="463"/>
        <v>#N/A</v>
      </c>
      <c r="FW69" s="146" t="e">
        <f t="shared" si="464"/>
        <v>#N/A</v>
      </c>
      <c r="FX69" s="146" t="e">
        <f t="shared" si="465"/>
        <v>#N/A</v>
      </c>
      <c r="FY69" s="146" t="e">
        <f t="shared" si="466"/>
        <v>#N/A</v>
      </c>
      <c r="FZ69" s="146" t="e">
        <f t="shared" si="467"/>
        <v>#N/A</v>
      </c>
      <c r="GA69" s="146" t="e">
        <f t="shared" si="468"/>
        <v>#N/A</v>
      </c>
      <c r="GB69" s="146" t="e">
        <f t="shared" si="469"/>
        <v>#N/A</v>
      </c>
      <c r="GC69" s="146" t="e">
        <f t="shared" si="470"/>
        <v>#N/A</v>
      </c>
      <c r="GD69" s="146" t="e">
        <f t="shared" si="471"/>
        <v>#N/A</v>
      </c>
      <c r="GE69" s="146" t="e">
        <f t="shared" si="472"/>
        <v>#N/A</v>
      </c>
      <c r="GF69" s="146" t="e">
        <f t="shared" si="473"/>
        <v>#N/A</v>
      </c>
      <c r="GG69" s="146" t="e">
        <f t="shared" si="474"/>
        <v>#N/A</v>
      </c>
      <c r="GH69" s="146" t="e">
        <f t="shared" si="475"/>
        <v>#N/A</v>
      </c>
      <c r="GI69" s="146" t="e">
        <f t="shared" si="476"/>
        <v>#N/A</v>
      </c>
      <c r="GJ69" s="146" t="e">
        <f t="shared" si="477"/>
        <v>#N/A</v>
      </c>
      <c r="GK69" s="146" t="e">
        <f t="shared" si="478"/>
        <v>#N/A</v>
      </c>
      <c r="GL69" s="146" t="e">
        <f t="shared" si="479"/>
        <v>#N/A</v>
      </c>
      <c r="GM69" s="146" t="e">
        <f t="shared" si="480"/>
        <v>#N/A</v>
      </c>
      <c r="GN69" s="146" t="e">
        <f t="shared" si="481"/>
        <v>#N/A</v>
      </c>
      <c r="GO69" s="146" t="e">
        <f t="shared" si="482"/>
        <v>#N/A</v>
      </c>
      <c r="GP69" s="146" t="e">
        <f t="shared" si="483"/>
        <v>#N/A</v>
      </c>
      <c r="GQ69" s="146" t="e">
        <f t="shared" si="484"/>
        <v>#N/A</v>
      </c>
      <c r="GR69" s="146" t="e">
        <f t="shared" si="485"/>
        <v>#N/A</v>
      </c>
      <c r="GS69" s="146" t="e">
        <f t="shared" si="486"/>
        <v>#N/A</v>
      </c>
      <c r="GT69" s="146" t="e">
        <f t="shared" si="487"/>
        <v>#N/A</v>
      </c>
      <c r="GU69" s="146" t="e">
        <f t="shared" si="488"/>
        <v>#N/A</v>
      </c>
      <c r="GV69" s="146" t="e">
        <f t="shared" si="489"/>
        <v>#N/A</v>
      </c>
      <c r="GW69" s="146" t="e">
        <f t="shared" si="490"/>
        <v>#N/A</v>
      </c>
      <c r="GX69" s="146" t="e">
        <f t="shared" si="491"/>
        <v>#N/A</v>
      </c>
      <c r="GY69" s="146" t="e">
        <f t="shared" si="492"/>
        <v>#N/A</v>
      </c>
      <c r="GZ69" s="146" t="e">
        <f t="shared" si="493"/>
        <v>#N/A</v>
      </c>
      <c r="HA69" s="146" t="e">
        <f t="shared" si="494"/>
        <v>#N/A</v>
      </c>
      <c r="HB69" s="146" t="e">
        <f t="shared" si="495"/>
        <v>#N/A</v>
      </c>
      <c r="HC69" s="146" t="e">
        <f t="shared" si="496"/>
        <v>#N/A</v>
      </c>
      <c r="HD69" s="146" t="e">
        <f t="shared" si="497"/>
        <v>#N/A</v>
      </c>
      <c r="HE69" s="146" t="e">
        <f t="shared" si="498"/>
        <v>#N/A</v>
      </c>
      <c r="HF69" s="146" t="e">
        <f t="shared" si="499"/>
        <v>#N/A</v>
      </c>
      <c r="HG69" s="146" t="e">
        <f t="shared" si="500"/>
        <v>#N/A</v>
      </c>
      <c r="HH69" s="146" t="e">
        <f t="shared" si="501"/>
        <v>#N/A</v>
      </c>
      <c r="HI69" s="146" t="e">
        <f t="shared" si="502"/>
        <v>#N/A</v>
      </c>
      <c r="HJ69" s="146" t="e">
        <f t="shared" si="503"/>
        <v>#N/A</v>
      </c>
      <c r="HK69" s="146" t="e">
        <f t="shared" si="504"/>
        <v>#N/A</v>
      </c>
      <c r="HL69" s="146" t="e">
        <f t="shared" si="505"/>
        <v>#N/A</v>
      </c>
      <c r="HM69" s="146" t="e">
        <f t="shared" si="506"/>
        <v>#N/A</v>
      </c>
      <c r="HN69" s="146" t="e">
        <f t="shared" si="507"/>
        <v>#N/A</v>
      </c>
      <c r="HO69" s="146" t="e">
        <f t="shared" si="508"/>
        <v>#N/A</v>
      </c>
      <c r="HP69" s="146" t="e">
        <f t="shared" si="509"/>
        <v>#N/A</v>
      </c>
      <c r="HQ69" s="146" t="e">
        <f t="shared" si="510"/>
        <v>#N/A</v>
      </c>
      <c r="HR69" s="146" t="e">
        <f t="shared" si="511"/>
        <v>#N/A</v>
      </c>
      <c r="HS69" s="146" t="e">
        <f t="shared" si="512"/>
        <v>#N/A</v>
      </c>
      <c r="HT69" s="146" t="e">
        <f t="shared" si="513"/>
        <v>#N/A</v>
      </c>
    </row>
    <row r="70" spans="1:228" hidden="1" x14ac:dyDescent="0.45">
      <c r="A70" s="4">
        <v>67</v>
      </c>
      <c r="B70" s="95"/>
      <c r="C70" s="103"/>
      <c r="D70" s="108" t="str">
        <f t="shared" si="405"/>
        <v/>
      </c>
      <c r="E70" s="81"/>
      <c r="F70" s="108" t="str">
        <f t="shared" si="406"/>
        <v/>
      </c>
      <c r="G70" s="103"/>
      <c r="H70" s="96"/>
      <c r="I70" s="32" t="str">
        <f t="shared" si="407"/>
        <v/>
      </c>
      <c r="J70" s="32" t="str">
        <f t="shared" si="408"/>
        <v/>
      </c>
      <c r="K70" s="65" t="str">
        <f t="shared" si="514"/>
        <v/>
      </c>
      <c r="L70" s="21"/>
      <c r="M70" s="53"/>
      <c r="N70" s="237"/>
      <c r="O70" s="66" t="str">
        <f>IF(AND(D70&gt;0,E70&gt;0,F70&gt;0),IF(ISBLANK(N70),IF(ISBLANK(L70),"",(F70-D70)*VLOOKUP(L70,VLookups!$A$4:$B$13,2,FALSE)),N70),"")</f>
        <v/>
      </c>
      <c r="P70" s="67" t="str">
        <f t="shared" si="409"/>
        <v/>
      </c>
      <c r="Q70" s="81"/>
      <c r="R70" s="230" t="str">
        <f>IF(AND(Q70&gt;0,E70&gt;0,NOT(O70="")),ABS(VLOOKUP($Q$1,VLookups!$A$27:$B$28,2,FALSE)-_xlfn.NORM.DIST(Q70,K70,O70,TRUE)),"")</f>
        <v/>
      </c>
      <c r="S70" s="80" t="str">
        <f>IF(AND($D70&gt;0,$E70&gt;0,$F70&gt;0,NOT(ISBLANK($L70))),_xlfn.NORM.INV(ABS(VLOOKUP($Q$1,VLookups!$A$27:$B$28,2,FALSE)-S$3),$K70,$O70),"")</f>
        <v/>
      </c>
      <c r="T70" s="79" t="str">
        <f>IF(AND($D70&gt;0,$E70&gt;0,$F70&gt;0,NOT(ISBLANK($L70))),_xlfn.NORM.INV(ABS(VLOOKUP($Q$1,VLookups!$A$27:$B$28,2,FALSE)-T$3),$K70,$O70),"")</f>
        <v/>
      </c>
      <c r="U70" s="80" t="str">
        <f>IF(AND($D70&gt;0,$E70&gt;0,$F70&gt;0,NOT(ISBLANK($L70))),_xlfn.NORM.INV(ABS(VLOOKUP($Q$1,VLookups!$A$27:$B$28,2,FALSE)-U$3),$K70,$O70),"")</f>
        <v/>
      </c>
      <c r="V70" s="79" t="str">
        <f>IF(AND($D70&gt;0,$E70&gt;0,$F70&gt;0,NOT(ISBLANK($L70))),_xlfn.NORM.INV(ABS(VLOOKUP($Q$1,VLookups!$A$27:$B$28,2,FALSE)-V$3),$K70,$O70),"")</f>
        <v/>
      </c>
      <c r="W70" s="80" t="str">
        <f>IF(AND($D70&gt;0,$E70&gt;0,$F70&gt;0,NOT(ISBLANK($L70))),_xlfn.NORM.INV(ABS(VLOOKUP($Q$1,VLookups!$A$27:$B$28,2,FALSE)-W$3),$K70,$O70),"")</f>
        <v/>
      </c>
      <c r="X70" s="79" t="str">
        <f>IF(AND($D70&gt;0,$E70&gt;0,$F70&gt;0,NOT(ISBLANK($L70))),_xlfn.NORM.INV(ABS(VLOOKUP($Q$1,VLookups!$A$27:$B$28,2,FALSE)-X$3),$K70,$O70),"")</f>
        <v/>
      </c>
      <c r="Y70" s="5"/>
      <c r="Z70" s="145" t="str">
        <f t="shared" si="515"/>
        <v/>
      </c>
      <c r="AA70" s="46" t="str">
        <f t="shared" ref="AA70:AT70" si="520">IF(ISNONTEXT($Z70),AB70-$Z70,"")</f>
        <v/>
      </c>
      <c r="AB70" s="46" t="str">
        <f t="shared" si="520"/>
        <v/>
      </c>
      <c r="AC70" s="46" t="str">
        <f t="shared" si="520"/>
        <v/>
      </c>
      <c r="AD70" s="46" t="str">
        <f t="shared" si="520"/>
        <v/>
      </c>
      <c r="AE70" s="46" t="str">
        <f t="shared" si="520"/>
        <v/>
      </c>
      <c r="AF70" s="46" t="str">
        <f t="shared" si="520"/>
        <v/>
      </c>
      <c r="AG70" s="46" t="str">
        <f t="shared" si="520"/>
        <v/>
      </c>
      <c r="AH70" s="46" t="str">
        <f t="shared" si="520"/>
        <v/>
      </c>
      <c r="AI70" s="46" t="str">
        <f t="shared" si="520"/>
        <v/>
      </c>
      <c r="AJ70" s="46" t="str">
        <f t="shared" si="520"/>
        <v/>
      </c>
      <c r="AK70" s="46" t="str">
        <f t="shared" si="520"/>
        <v/>
      </c>
      <c r="AL70" s="46" t="str">
        <f t="shared" si="520"/>
        <v/>
      </c>
      <c r="AM70" s="46" t="str">
        <f t="shared" si="520"/>
        <v/>
      </c>
      <c r="AN70" s="46" t="str">
        <f t="shared" si="520"/>
        <v/>
      </c>
      <c r="AO70" s="46" t="str">
        <f t="shared" si="520"/>
        <v/>
      </c>
      <c r="AP70" s="46" t="str">
        <f t="shared" si="520"/>
        <v/>
      </c>
      <c r="AQ70" s="46" t="str">
        <f t="shared" si="520"/>
        <v/>
      </c>
      <c r="AR70" s="46" t="str">
        <f t="shared" si="520"/>
        <v/>
      </c>
      <c r="AS70" s="46" t="str">
        <f t="shared" si="520"/>
        <v/>
      </c>
      <c r="AT70" s="46" t="str">
        <f t="shared" si="520"/>
        <v/>
      </c>
      <c r="AU70" s="46" t="str">
        <f t="shared" si="517"/>
        <v/>
      </c>
      <c r="AV70" s="46" t="str">
        <f t="shared" ref="AV70:DG70" si="521">IF(ISNONTEXT($Z70),AU70+$Z70,"")</f>
        <v/>
      </c>
      <c r="AW70" s="46" t="str">
        <f t="shared" si="521"/>
        <v/>
      </c>
      <c r="AX70" s="46" t="str">
        <f t="shared" si="521"/>
        <v/>
      </c>
      <c r="AY70" s="46" t="str">
        <f t="shared" si="521"/>
        <v/>
      </c>
      <c r="AZ70" s="46" t="str">
        <f t="shared" si="521"/>
        <v/>
      </c>
      <c r="BA70" s="46" t="str">
        <f t="shared" si="521"/>
        <v/>
      </c>
      <c r="BB70" s="46" t="str">
        <f t="shared" si="521"/>
        <v/>
      </c>
      <c r="BC70" s="46" t="str">
        <f t="shared" si="521"/>
        <v/>
      </c>
      <c r="BD70" s="46" t="str">
        <f t="shared" si="521"/>
        <v/>
      </c>
      <c r="BE70" s="46" t="str">
        <f t="shared" si="521"/>
        <v/>
      </c>
      <c r="BF70" s="46" t="str">
        <f t="shared" si="521"/>
        <v/>
      </c>
      <c r="BG70" s="46" t="str">
        <f t="shared" si="521"/>
        <v/>
      </c>
      <c r="BH70" s="46" t="str">
        <f t="shared" si="521"/>
        <v/>
      </c>
      <c r="BI70" s="46" t="str">
        <f t="shared" si="521"/>
        <v/>
      </c>
      <c r="BJ70" s="46" t="str">
        <f t="shared" si="521"/>
        <v/>
      </c>
      <c r="BK70" s="46" t="str">
        <f t="shared" si="521"/>
        <v/>
      </c>
      <c r="BL70" s="46" t="str">
        <f t="shared" si="521"/>
        <v/>
      </c>
      <c r="BM70" s="46" t="str">
        <f t="shared" si="521"/>
        <v/>
      </c>
      <c r="BN70" s="46" t="str">
        <f t="shared" si="521"/>
        <v/>
      </c>
      <c r="BO70" s="46" t="str">
        <f t="shared" si="521"/>
        <v/>
      </c>
      <c r="BP70" s="46" t="str">
        <f t="shared" si="521"/>
        <v/>
      </c>
      <c r="BQ70" s="46" t="str">
        <f t="shared" si="521"/>
        <v/>
      </c>
      <c r="BR70" s="46" t="str">
        <f t="shared" si="521"/>
        <v/>
      </c>
      <c r="BS70" s="46" t="str">
        <f t="shared" si="521"/>
        <v/>
      </c>
      <c r="BT70" s="46" t="str">
        <f t="shared" si="521"/>
        <v/>
      </c>
      <c r="BU70" s="46" t="str">
        <f t="shared" si="521"/>
        <v/>
      </c>
      <c r="BV70" s="46" t="str">
        <f t="shared" si="521"/>
        <v/>
      </c>
      <c r="BW70" s="46" t="str">
        <f t="shared" si="521"/>
        <v/>
      </c>
      <c r="BX70" s="46" t="str">
        <f t="shared" si="521"/>
        <v/>
      </c>
      <c r="BY70" s="46" t="str">
        <f t="shared" si="521"/>
        <v/>
      </c>
      <c r="BZ70" s="46" t="str">
        <f t="shared" si="521"/>
        <v/>
      </c>
      <c r="CA70" s="46" t="str">
        <f t="shared" si="521"/>
        <v/>
      </c>
      <c r="CB70" s="46" t="str">
        <f t="shared" si="521"/>
        <v/>
      </c>
      <c r="CC70" s="46" t="str">
        <f t="shared" si="521"/>
        <v/>
      </c>
      <c r="CD70" s="46" t="str">
        <f t="shared" si="521"/>
        <v/>
      </c>
      <c r="CE70" s="46" t="str">
        <f t="shared" si="521"/>
        <v/>
      </c>
      <c r="CF70" s="46" t="str">
        <f t="shared" si="521"/>
        <v/>
      </c>
      <c r="CG70" s="46" t="str">
        <f t="shared" si="521"/>
        <v/>
      </c>
      <c r="CH70" s="46" t="str">
        <f t="shared" si="521"/>
        <v/>
      </c>
      <c r="CI70" s="46" t="str">
        <f t="shared" si="521"/>
        <v/>
      </c>
      <c r="CJ70" s="46" t="str">
        <f t="shared" si="521"/>
        <v/>
      </c>
      <c r="CK70" s="46" t="str">
        <f t="shared" si="521"/>
        <v/>
      </c>
      <c r="CL70" s="46" t="str">
        <f t="shared" si="521"/>
        <v/>
      </c>
      <c r="CM70" s="46" t="str">
        <f t="shared" si="521"/>
        <v/>
      </c>
      <c r="CN70" s="46" t="str">
        <f t="shared" si="521"/>
        <v/>
      </c>
      <c r="CO70" s="46" t="str">
        <f t="shared" si="521"/>
        <v/>
      </c>
      <c r="CP70" s="46" t="str">
        <f t="shared" si="521"/>
        <v/>
      </c>
      <c r="CQ70" s="46" t="str">
        <f t="shared" si="521"/>
        <v/>
      </c>
      <c r="CR70" s="46" t="str">
        <f t="shared" si="521"/>
        <v/>
      </c>
      <c r="CS70" s="46" t="str">
        <f t="shared" si="521"/>
        <v/>
      </c>
      <c r="CT70" s="46" t="str">
        <f t="shared" si="521"/>
        <v/>
      </c>
      <c r="CU70" s="46" t="str">
        <f t="shared" si="521"/>
        <v/>
      </c>
      <c r="CV70" s="46" t="str">
        <f t="shared" si="521"/>
        <v/>
      </c>
      <c r="CW70" s="46" t="str">
        <f t="shared" si="521"/>
        <v/>
      </c>
      <c r="CX70" s="46" t="str">
        <f t="shared" si="521"/>
        <v/>
      </c>
      <c r="CY70" s="46" t="str">
        <f t="shared" si="521"/>
        <v/>
      </c>
      <c r="CZ70" s="46" t="str">
        <f t="shared" si="521"/>
        <v/>
      </c>
      <c r="DA70" s="46" t="str">
        <f t="shared" si="521"/>
        <v/>
      </c>
      <c r="DB70" s="46" t="str">
        <f t="shared" si="521"/>
        <v/>
      </c>
      <c r="DC70" s="46" t="str">
        <f t="shared" si="521"/>
        <v/>
      </c>
      <c r="DD70" s="46" t="str">
        <f t="shared" si="521"/>
        <v/>
      </c>
      <c r="DE70" s="46" t="str">
        <f t="shared" si="521"/>
        <v/>
      </c>
      <c r="DF70" s="46" t="str">
        <f t="shared" si="521"/>
        <v/>
      </c>
      <c r="DG70" s="46" t="str">
        <f t="shared" si="521"/>
        <v/>
      </c>
      <c r="DH70" s="46" t="str">
        <f t="shared" ref="DH70:DW70" si="522">IF(ISNONTEXT($Z70),DG70+$Z70,"")</f>
        <v/>
      </c>
      <c r="DI70" s="46" t="str">
        <f t="shared" si="522"/>
        <v/>
      </c>
      <c r="DJ70" s="46" t="str">
        <f t="shared" si="522"/>
        <v/>
      </c>
      <c r="DK70" s="46" t="str">
        <f t="shared" si="522"/>
        <v/>
      </c>
      <c r="DL70" s="46" t="str">
        <f t="shared" si="522"/>
        <v/>
      </c>
      <c r="DM70" s="46" t="str">
        <f t="shared" si="522"/>
        <v/>
      </c>
      <c r="DN70" s="46" t="str">
        <f t="shared" si="522"/>
        <v/>
      </c>
      <c r="DO70" s="46" t="str">
        <f t="shared" si="522"/>
        <v/>
      </c>
      <c r="DP70" s="46" t="str">
        <f t="shared" si="522"/>
        <v/>
      </c>
      <c r="DQ70" s="46" t="str">
        <f t="shared" si="522"/>
        <v/>
      </c>
      <c r="DR70" s="46" t="str">
        <f t="shared" si="522"/>
        <v/>
      </c>
      <c r="DS70" s="46" t="str">
        <f t="shared" si="522"/>
        <v/>
      </c>
      <c r="DT70" s="46" t="str">
        <f t="shared" si="522"/>
        <v/>
      </c>
      <c r="DU70" s="46" t="str">
        <f t="shared" si="522"/>
        <v/>
      </c>
      <c r="DV70" s="46" t="str">
        <f t="shared" si="522"/>
        <v/>
      </c>
      <c r="DW70" s="46" t="str">
        <f t="shared" si="522"/>
        <v/>
      </c>
      <c r="DX70" s="146" t="e">
        <f t="shared" si="413"/>
        <v>#N/A</v>
      </c>
      <c r="DY70" s="146" t="e">
        <f t="shared" si="414"/>
        <v>#N/A</v>
      </c>
      <c r="DZ70" s="146" t="e">
        <f t="shared" si="415"/>
        <v>#N/A</v>
      </c>
      <c r="EA70" s="146" t="e">
        <f t="shared" si="416"/>
        <v>#N/A</v>
      </c>
      <c r="EB70" s="146" t="e">
        <f t="shared" si="417"/>
        <v>#N/A</v>
      </c>
      <c r="EC70" s="146" t="e">
        <f t="shared" si="418"/>
        <v>#N/A</v>
      </c>
      <c r="ED70" s="146" t="e">
        <f t="shared" si="419"/>
        <v>#N/A</v>
      </c>
      <c r="EE70" s="146" t="e">
        <f t="shared" si="420"/>
        <v>#N/A</v>
      </c>
      <c r="EF70" s="146" t="e">
        <f t="shared" si="421"/>
        <v>#N/A</v>
      </c>
      <c r="EG70" s="146" t="e">
        <f t="shared" si="422"/>
        <v>#N/A</v>
      </c>
      <c r="EH70" s="146" t="e">
        <f t="shared" si="423"/>
        <v>#N/A</v>
      </c>
      <c r="EI70" s="146" t="e">
        <f t="shared" si="424"/>
        <v>#N/A</v>
      </c>
      <c r="EJ70" s="146" t="e">
        <f t="shared" si="425"/>
        <v>#N/A</v>
      </c>
      <c r="EK70" s="146" t="e">
        <f t="shared" si="426"/>
        <v>#N/A</v>
      </c>
      <c r="EL70" s="146" t="e">
        <f t="shared" si="427"/>
        <v>#N/A</v>
      </c>
      <c r="EM70" s="146" t="e">
        <f t="shared" si="428"/>
        <v>#N/A</v>
      </c>
      <c r="EN70" s="146" t="e">
        <f t="shared" si="429"/>
        <v>#N/A</v>
      </c>
      <c r="EO70" s="146" t="e">
        <f t="shared" si="430"/>
        <v>#N/A</v>
      </c>
      <c r="EP70" s="146" t="e">
        <f t="shared" si="431"/>
        <v>#N/A</v>
      </c>
      <c r="EQ70" s="146" t="e">
        <f t="shared" si="432"/>
        <v>#N/A</v>
      </c>
      <c r="ER70" s="146" t="e">
        <f t="shared" si="433"/>
        <v>#N/A</v>
      </c>
      <c r="ES70" s="146" t="e">
        <f t="shared" si="434"/>
        <v>#N/A</v>
      </c>
      <c r="ET70" s="146" t="e">
        <f t="shared" si="435"/>
        <v>#N/A</v>
      </c>
      <c r="EU70" s="146" t="e">
        <f t="shared" si="436"/>
        <v>#N/A</v>
      </c>
      <c r="EV70" s="146" t="e">
        <f t="shared" si="437"/>
        <v>#N/A</v>
      </c>
      <c r="EW70" s="146" t="e">
        <f t="shared" si="438"/>
        <v>#N/A</v>
      </c>
      <c r="EX70" s="146" t="e">
        <f t="shared" si="439"/>
        <v>#N/A</v>
      </c>
      <c r="EY70" s="146" t="e">
        <f t="shared" si="440"/>
        <v>#N/A</v>
      </c>
      <c r="EZ70" s="146" t="e">
        <f t="shared" si="441"/>
        <v>#N/A</v>
      </c>
      <c r="FA70" s="146" t="e">
        <f t="shared" si="442"/>
        <v>#N/A</v>
      </c>
      <c r="FB70" s="146" t="e">
        <f t="shared" si="443"/>
        <v>#N/A</v>
      </c>
      <c r="FC70" s="146" t="e">
        <f t="shared" si="444"/>
        <v>#N/A</v>
      </c>
      <c r="FD70" s="146" t="e">
        <f t="shared" si="445"/>
        <v>#N/A</v>
      </c>
      <c r="FE70" s="146" t="e">
        <f t="shared" si="446"/>
        <v>#N/A</v>
      </c>
      <c r="FF70" s="146" t="e">
        <f t="shared" si="447"/>
        <v>#N/A</v>
      </c>
      <c r="FG70" s="146" t="e">
        <f t="shared" si="448"/>
        <v>#N/A</v>
      </c>
      <c r="FH70" s="146" t="e">
        <f t="shared" si="449"/>
        <v>#N/A</v>
      </c>
      <c r="FI70" s="146" t="e">
        <f t="shared" si="450"/>
        <v>#N/A</v>
      </c>
      <c r="FJ70" s="146" t="e">
        <f t="shared" si="451"/>
        <v>#N/A</v>
      </c>
      <c r="FK70" s="146" t="e">
        <f t="shared" si="452"/>
        <v>#N/A</v>
      </c>
      <c r="FL70" s="146" t="e">
        <f t="shared" si="453"/>
        <v>#N/A</v>
      </c>
      <c r="FM70" s="146" t="e">
        <f t="shared" si="454"/>
        <v>#N/A</v>
      </c>
      <c r="FN70" s="146" t="e">
        <f t="shared" si="455"/>
        <v>#N/A</v>
      </c>
      <c r="FO70" s="146" t="e">
        <f t="shared" si="456"/>
        <v>#N/A</v>
      </c>
      <c r="FP70" s="146" t="e">
        <f t="shared" si="457"/>
        <v>#N/A</v>
      </c>
      <c r="FQ70" s="146" t="e">
        <f t="shared" si="458"/>
        <v>#N/A</v>
      </c>
      <c r="FR70" s="146" t="e">
        <f t="shared" si="459"/>
        <v>#N/A</v>
      </c>
      <c r="FS70" s="146" t="e">
        <f t="shared" si="460"/>
        <v>#N/A</v>
      </c>
      <c r="FT70" s="146" t="e">
        <f t="shared" si="461"/>
        <v>#N/A</v>
      </c>
      <c r="FU70" s="146" t="e">
        <f t="shared" si="462"/>
        <v>#N/A</v>
      </c>
      <c r="FV70" s="146" t="e">
        <f t="shared" si="463"/>
        <v>#N/A</v>
      </c>
      <c r="FW70" s="146" t="e">
        <f t="shared" si="464"/>
        <v>#N/A</v>
      </c>
      <c r="FX70" s="146" t="e">
        <f t="shared" si="465"/>
        <v>#N/A</v>
      </c>
      <c r="FY70" s="146" t="e">
        <f t="shared" si="466"/>
        <v>#N/A</v>
      </c>
      <c r="FZ70" s="146" t="e">
        <f t="shared" si="467"/>
        <v>#N/A</v>
      </c>
      <c r="GA70" s="146" t="e">
        <f t="shared" si="468"/>
        <v>#N/A</v>
      </c>
      <c r="GB70" s="146" t="e">
        <f t="shared" si="469"/>
        <v>#N/A</v>
      </c>
      <c r="GC70" s="146" t="e">
        <f t="shared" si="470"/>
        <v>#N/A</v>
      </c>
      <c r="GD70" s="146" t="e">
        <f t="shared" si="471"/>
        <v>#N/A</v>
      </c>
      <c r="GE70" s="146" t="e">
        <f t="shared" si="472"/>
        <v>#N/A</v>
      </c>
      <c r="GF70" s="146" t="e">
        <f t="shared" si="473"/>
        <v>#N/A</v>
      </c>
      <c r="GG70" s="146" t="e">
        <f t="shared" si="474"/>
        <v>#N/A</v>
      </c>
      <c r="GH70" s="146" t="e">
        <f t="shared" si="475"/>
        <v>#N/A</v>
      </c>
      <c r="GI70" s="146" t="e">
        <f t="shared" si="476"/>
        <v>#N/A</v>
      </c>
      <c r="GJ70" s="146" t="e">
        <f t="shared" si="477"/>
        <v>#N/A</v>
      </c>
      <c r="GK70" s="146" t="e">
        <f t="shared" si="478"/>
        <v>#N/A</v>
      </c>
      <c r="GL70" s="146" t="e">
        <f t="shared" si="479"/>
        <v>#N/A</v>
      </c>
      <c r="GM70" s="146" t="e">
        <f t="shared" si="480"/>
        <v>#N/A</v>
      </c>
      <c r="GN70" s="146" t="e">
        <f t="shared" si="481"/>
        <v>#N/A</v>
      </c>
      <c r="GO70" s="146" t="e">
        <f t="shared" si="482"/>
        <v>#N/A</v>
      </c>
      <c r="GP70" s="146" t="e">
        <f t="shared" si="483"/>
        <v>#N/A</v>
      </c>
      <c r="GQ70" s="146" t="e">
        <f t="shared" si="484"/>
        <v>#N/A</v>
      </c>
      <c r="GR70" s="146" t="e">
        <f t="shared" si="485"/>
        <v>#N/A</v>
      </c>
      <c r="GS70" s="146" t="e">
        <f t="shared" si="486"/>
        <v>#N/A</v>
      </c>
      <c r="GT70" s="146" t="e">
        <f t="shared" si="487"/>
        <v>#N/A</v>
      </c>
      <c r="GU70" s="146" t="e">
        <f t="shared" si="488"/>
        <v>#N/A</v>
      </c>
      <c r="GV70" s="146" t="e">
        <f t="shared" si="489"/>
        <v>#N/A</v>
      </c>
      <c r="GW70" s="146" t="e">
        <f t="shared" si="490"/>
        <v>#N/A</v>
      </c>
      <c r="GX70" s="146" t="e">
        <f t="shared" si="491"/>
        <v>#N/A</v>
      </c>
      <c r="GY70" s="146" t="e">
        <f t="shared" si="492"/>
        <v>#N/A</v>
      </c>
      <c r="GZ70" s="146" t="e">
        <f t="shared" si="493"/>
        <v>#N/A</v>
      </c>
      <c r="HA70" s="146" t="e">
        <f t="shared" si="494"/>
        <v>#N/A</v>
      </c>
      <c r="HB70" s="146" t="e">
        <f t="shared" si="495"/>
        <v>#N/A</v>
      </c>
      <c r="HC70" s="146" t="e">
        <f t="shared" si="496"/>
        <v>#N/A</v>
      </c>
      <c r="HD70" s="146" t="e">
        <f t="shared" si="497"/>
        <v>#N/A</v>
      </c>
      <c r="HE70" s="146" t="e">
        <f t="shared" si="498"/>
        <v>#N/A</v>
      </c>
      <c r="HF70" s="146" t="e">
        <f t="shared" si="499"/>
        <v>#N/A</v>
      </c>
      <c r="HG70" s="146" t="e">
        <f t="shared" si="500"/>
        <v>#N/A</v>
      </c>
      <c r="HH70" s="146" t="e">
        <f t="shared" si="501"/>
        <v>#N/A</v>
      </c>
      <c r="HI70" s="146" t="e">
        <f t="shared" si="502"/>
        <v>#N/A</v>
      </c>
      <c r="HJ70" s="146" t="e">
        <f t="shared" si="503"/>
        <v>#N/A</v>
      </c>
      <c r="HK70" s="146" t="e">
        <f t="shared" si="504"/>
        <v>#N/A</v>
      </c>
      <c r="HL70" s="146" t="e">
        <f t="shared" si="505"/>
        <v>#N/A</v>
      </c>
      <c r="HM70" s="146" t="e">
        <f t="shared" si="506"/>
        <v>#N/A</v>
      </c>
      <c r="HN70" s="146" t="e">
        <f t="shared" si="507"/>
        <v>#N/A</v>
      </c>
      <c r="HO70" s="146" t="e">
        <f t="shared" si="508"/>
        <v>#N/A</v>
      </c>
      <c r="HP70" s="146" t="e">
        <f t="shared" si="509"/>
        <v>#N/A</v>
      </c>
      <c r="HQ70" s="146" t="e">
        <f t="shared" si="510"/>
        <v>#N/A</v>
      </c>
      <c r="HR70" s="146" t="e">
        <f t="shared" si="511"/>
        <v>#N/A</v>
      </c>
      <c r="HS70" s="146" t="e">
        <f t="shared" si="512"/>
        <v>#N/A</v>
      </c>
      <c r="HT70" s="146" t="e">
        <f t="shared" si="513"/>
        <v>#N/A</v>
      </c>
    </row>
    <row r="71" spans="1:228" hidden="1" x14ac:dyDescent="0.45">
      <c r="A71" s="4">
        <v>68</v>
      </c>
      <c r="B71" s="95"/>
      <c r="C71" s="103"/>
      <c r="D71" s="108" t="str">
        <f t="shared" si="405"/>
        <v/>
      </c>
      <c r="E71" s="81"/>
      <c r="F71" s="108" t="str">
        <f t="shared" si="406"/>
        <v/>
      </c>
      <c r="G71" s="103"/>
      <c r="H71" s="96"/>
      <c r="I71" s="32" t="str">
        <f t="shared" si="407"/>
        <v/>
      </c>
      <c r="J71" s="32" t="str">
        <f t="shared" si="408"/>
        <v/>
      </c>
      <c r="K71" s="65" t="str">
        <f t="shared" si="514"/>
        <v/>
      </c>
      <c r="L71" s="21"/>
      <c r="M71" s="53"/>
      <c r="N71" s="237"/>
      <c r="O71" s="66" t="str">
        <f>IF(AND(D71&gt;0,E71&gt;0,F71&gt;0),IF(ISBLANK(N71),IF(ISBLANK(L71),"",(F71-D71)*VLOOKUP(L71,VLookups!$A$4:$B$13,2,FALSE)),N71),"")</f>
        <v/>
      </c>
      <c r="P71" s="67" t="str">
        <f t="shared" si="409"/>
        <v/>
      </c>
      <c r="Q71" s="81"/>
      <c r="R71" s="230" t="str">
        <f>IF(AND(Q71&gt;0,E71&gt;0,NOT(O71="")),ABS(VLOOKUP($Q$1,VLookups!$A$27:$B$28,2,FALSE)-_xlfn.NORM.DIST(Q71,K71,O71,TRUE)),"")</f>
        <v/>
      </c>
      <c r="S71" s="80" t="str">
        <f>IF(AND($D71&gt;0,$E71&gt;0,$F71&gt;0,NOT(ISBLANK($L71))),_xlfn.NORM.INV(ABS(VLOOKUP($Q$1,VLookups!$A$27:$B$28,2,FALSE)-S$3),$K71,$O71),"")</f>
        <v/>
      </c>
      <c r="T71" s="79" t="str">
        <f>IF(AND($D71&gt;0,$E71&gt;0,$F71&gt;0,NOT(ISBLANK($L71))),_xlfn.NORM.INV(ABS(VLOOKUP($Q$1,VLookups!$A$27:$B$28,2,FALSE)-T$3),$K71,$O71),"")</f>
        <v/>
      </c>
      <c r="U71" s="80" t="str">
        <f>IF(AND($D71&gt;0,$E71&gt;0,$F71&gt;0,NOT(ISBLANK($L71))),_xlfn.NORM.INV(ABS(VLOOKUP($Q$1,VLookups!$A$27:$B$28,2,FALSE)-U$3),$K71,$O71),"")</f>
        <v/>
      </c>
      <c r="V71" s="79" t="str">
        <f>IF(AND($D71&gt;0,$E71&gt;0,$F71&gt;0,NOT(ISBLANK($L71))),_xlfn.NORM.INV(ABS(VLOOKUP($Q$1,VLookups!$A$27:$B$28,2,FALSE)-V$3),$K71,$O71),"")</f>
        <v/>
      </c>
      <c r="W71" s="80" t="str">
        <f>IF(AND($D71&gt;0,$E71&gt;0,$F71&gt;0,NOT(ISBLANK($L71))),_xlfn.NORM.INV(ABS(VLOOKUP($Q$1,VLookups!$A$27:$B$28,2,FALSE)-W$3),$K71,$O71),"")</f>
        <v/>
      </c>
      <c r="X71" s="79" t="str">
        <f>IF(AND($D71&gt;0,$E71&gt;0,$F71&gt;0,NOT(ISBLANK($L71))),_xlfn.NORM.INV(ABS(VLOOKUP($Q$1,VLookups!$A$27:$B$28,2,FALSE)-X$3),$K71,$O71),"")</f>
        <v/>
      </c>
      <c r="Y71" s="5"/>
      <c r="Z71" s="145" t="str">
        <f t="shared" si="515"/>
        <v/>
      </c>
      <c r="AA71" s="46" t="str">
        <f t="shared" ref="AA71:AT71" si="523">IF(ISNONTEXT($Z71),AB71-$Z71,"")</f>
        <v/>
      </c>
      <c r="AB71" s="46" t="str">
        <f t="shared" si="523"/>
        <v/>
      </c>
      <c r="AC71" s="46" t="str">
        <f t="shared" si="523"/>
        <v/>
      </c>
      <c r="AD71" s="46" t="str">
        <f t="shared" si="523"/>
        <v/>
      </c>
      <c r="AE71" s="46" t="str">
        <f t="shared" si="523"/>
        <v/>
      </c>
      <c r="AF71" s="46" t="str">
        <f t="shared" si="523"/>
        <v/>
      </c>
      <c r="AG71" s="46" t="str">
        <f t="shared" si="523"/>
        <v/>
      </c>
      <c r="AH71" s="46" t="str">
        <f t="shared" si="523"/>
        <v/>
      </c>
      <c r="AI71" s="46" t="str">
        <f t="shared" si="523"/>
        <v/>
      </c>
      <c r="AJ71" s="46" t="str">
        <f t="shared" si="523"/>
        <v/>
      </c>
      <c r="AK71" s="46" t="str">
        <f t="shared" si="523"/>
        <v/>
      </c>
      <c r="AL71" s="46" t="str">
        <f t="shared" si="523"/>
        <v/>
      </c>
      <c r="AM71" s="46" t="str">
        <f t="shared" si="523"/>
        <v/>
      </c>
      <c r="AN71" s="46" t="str">
        <f t="shared" si="523"/>
        <v/>
      </c>
      <c r="AO71" s="46" t="str">
        <f t="shared" si="523"/>
        <v/>
      </c>
      <c r="AP71" s="46" t="str">
        <f t="shared" si="523"/>
        <v/>
      </c>
      <c r="AQ71" s="46" t="str">
        <f t="shared" si="523"/>
        <v/>
      </c>
      <c r="AR71" s="46" t="str">
        <f t="shared" si="523"/>
        <v/>
      </c>
      <c r="AS71" s="46" t="str">
        <f t="shared" si="523"/>
        <v/>
      </c>
      <c r="AT71" s="46" t="str">
        <f t="shared" si="523"/>
        <v/>
      </c>
      <c r="AU71" s="46" t="str">
        <f t="shared" si="517"/>
        <v/>
      </c>
      <c r="AV71" s="46" t="str">
        <f t="shared" ref="AV71:DG71" si="524">IF(ISNONTEXT($Z71),AU71+$Z71,"")</f>
        <v/>
      </c>
      <c r="AW71" s="46" t="str">
        <f t="shared" si="524"/>
        <v/>
      </c>
      <c r="AX71" s="46" t="str">
        <f t="shared" si="524"/>
        <v/>
      </c>
      <c r="AY71" s="46" t="str">
        <f t="shared" si="524"/>
        <v/>
      </c>
      <c r="AZ71" s="46" t="str">
        <f t="shared" si="524"/>
        <v/>
      </c>
      <c r="BA71" s="46" t="str">
        <f t="shared" si="524"/>
        <v/>
      </c>
      <c r="BB71" s="46" t="str">
        <f t="shared" si="524"/>
        <v/>
      </c>
      <c r="BC71" s="46" t="str">
        <f t="shared" si="524"/>
        <v/>
      </c>
      <c r="BD71" s="46" t="str">
        <f t="shared" si="524"/>
        <v/>
      </c>
      <c r="BE71" s="46" t="str">
        <f t="shared" si="524"/>
        <v/>
      </c>
      <c r="BF71" s="46" t="str">
        <f t="shared" si="524"/>
        <v/>
      </c>
      <c r="BG71" s="46" t="str">
        <f t="shared" si="524"/>
        <v/>
      </c>
      <c r="BH71" s="46" t="str">
        <f t="shared" si="524"/>
        <v/>
      </c>
      <c r="BI71" s="46" t="str">
        <f t="shared" si="524"/>
        <v/>
      </c>
      <c r="BJ71" s="46" t="str">
        <f t="shared" si="524"/>
        <v/>
      </c>
      <c r="BK71" s="46" t="str">
        <f t="shared" si="524"/>
        <v/>
      </c>
      <c r="BL71" s="46" t="str">
        <f t="shared" si="524"/>
        <v/>
      </c>
      <c r="BM71" s="46" t="str">
        <f t="shared" si="524"/>
        <v/>
      </c>
      <c r="BN71" s="46" t="str">
        <f t="shared" si="524"/>
        <v/>
      </c>
      <c r="BO71" s="46" t="str">
        <f t="shared" si="524"/>
        <v/>
      </c>
      <c r="BP71" s="46" t="str">
        <f t="shared" si="524"/>
        <v/>
      </c>
      <c r="BQ71" s="46" t="str">
        <f t="shared" si="524"/>
        <v/>
      </c>
      <c r="BR71" s="46" t="str">
        <f t="shared" si="524"/>
        <v/>
      </c>
      <c r="BS71" s="46" t="str">
        <f t="shared" si="524"/>
        <v/>
      </c>
      <c r="BT71" s="46" t="str">
        <f t="shared" si="524"/>
        <v/>
      </c>
      <c r="BU71" s="46" t="str">
        <f t="shared" si="524"/>
        <v/>
      </c>
      <c r="BV71" s="46" t="str">
        <f t="shared" si="524"/>
        <v/>
      </c>
      <c r="BW71" s="46" t="str">
        <f t="shared" si="524"/>
        <v/>
      </c>
      <c r="BX71" s="46" t="str">
        <f t="shared" si="524"/>
        <v/>
      </c>
      <c r="BY71" s="46" t="str">
        <f t="shared" si="524"/>
        <v/>
      </c>
      <c r="BZ71" s="46" t="str">
        <f t="shared" si="524"/>
        <v/>
      </c>
      <c r="CA71" s="46" t="str">
        <f t="shared" si="524"/>
        <v/>
      </c>
      <c r="CB71" s="46" t="str">
        <f t="shared" si="524"/>
        <v/>
      </c>
      <c r="CC71" s="46" t="str">
        <f t="shared" si="524"/>
        <v/>
      </c>
      <c r="CD71" s="46" t="str">
        <f t="shared" si="524"/>
        <v/>
      </c>
      <c r="CE71" s="46" t="str">
        <f t="shared" si="524"/>
        <v/>
      </c>
      <c r="CF71" s="46" t="str">
        <f t="shared" si="524"/>
        <v/>
      </c>
      <c r="CG71" s="46" t="str">
        <f t="shared" si="524"/>
        <v/>
      </c>
      <c r="CH71" s="46" t="str">
        <f t="shared" si="524"/>
        <v/>
      </c>
      <c r="CI71" s="46" t="str">
        <f t="shared" si="524"/>
        <v/>
      </c>
      <c r="CJ71" s="46" t="str">
        <f t="shared" si="524"/>
        <v/>
      </c>
      <c r="CK71" s="46" t="str">
        <f t="shared" si="524"/>
        <v/>
      </c>
      <c r="CL71" s="46" t="str">
        <f t="shared" si="524"/>
        <v/>
      </c>
      <c r="CM71" s="46" t="str">
        <f t="shared" si="524"/>
        <v/>
      </c>
      <c r="CN71" s="46" t="str">
        <f t="shared" si="524"/>
        <v/>
      </c>
      <c r="CO71" s="46" t="str">
        <f t="shared" si="524"/>
        <v/>
      </c>
      <c r="CP71" s="46" t="str">
        <f t="shared" si="524"/>
        <v/>
      </c>
      <c r="CQ71" s="46" t="str">
        <f t="shared" si="524"/>
        <v/>
      </c>
      <c r="CR71" s="46" t="str">
        <f t="shared" si="524"/>
        <v/>
      </c>
      <c r="CS71" s="46" t="str">
        <f t="shared" si="524"/>
        <v/>
      </c>
      <c r="CT71" s="46" t="str">
        <f t="shared" si="524"/>
        <v/>
      </c>
      <c r="CU71" s="46" t="str">
        <f t="shared" si="524"/>
        <v/>
      </c>
      <c r="CV71" s="46" t="str">
        <f t="shared" si="524"/>
        <v/>
      </c>
      <c r="CW71" s="46" t="str">
        <f t="shared" si="524"/>
        <v/>
      </c>
      <c r="CX71" s="46" t="str">
        <f t="shared" si="524"/>
        <v/>
      </c>
      <c r="CY71" s="46" t="str">
        <f t="shared" si="524"/>
        <v/>
      </c>
      <c r="CZ71" s="46" t="str">
        <f t="shared" si="524"/>
        <v/>
      </c>
      <c r="DA71" s="46" t="str">
        <f t="shared" si="524"/>
        <v/>
      </c>
      <c r="DB71" s="46" t="str">
        <f t="shared" si="524"/>
        <v/>
      </c>
      <c r="DC71" s="46" t="str">
        <f t="shared" si="524"/>
        <v/>
      </c>
      <c r="DD71" s="46" t="str">
        <f t="shared" si="524"/>
        <v/>
      </c>
      <c r="DE71" s="46" t="str">
        <f t="shared" si="524"/>
        <v/>
      </c>
      <c r="DF71" s="46" t="str">
        <f t="shared" si="524"/>
        <v/>
      </c>
      <c r="DG71" s="46" t="str">
        <f t="shared" si="524"/>
        <v/>
      </c>
      <c r="DH71" s="46" t="str">
        <f t="shared" ref="DH71:DW71" si="525">IF(ISNONTEXT($Z71),DG71+$Z71,"")</f>
        <v/>
      </c>
      <c r="DI71" s="46" t="str">
        <f t="shared" si="525"/>
        <v/>
      </c>
      <c r="DJ71" s="46" t="str">
        <f t="shared" si="525"/>
        <v/>
      </c>
      <c r="DK71" s="46" t="str">
        <f t="shared" si="525"/>
        <v/>
      </c>
      <c r="DL71" s="46" t="str">
        <f t="shared" si="525"/>
        <v/>
      </c>
      <c r="DM71" s="46" t="str">
        <f t="shared" si="525"/>
        <v/>
      </c>
      <c r="DN71" s="46" t="str">
        <f t="shared" si="525"/>
        <v/>
      </c>
      <c r="DO71" s="46" t="str">
        <f t="shared" si="525"/>
        <v/>
      </c>
      <c r="DP71" s="46" t="str">
        <f t="shared" si="525"/>
        <v/>
      </c>
      <c r="DQ71" s="46" t="str">
        <f t="shared" si="525"/>
        <v/>
      </c>
      <c r="DR71" s="46" t="str">
        <f t="shared" si="525"/>
        <v/>
      </c>
      <c r="DS71" s="46" t="str">
        <f t="shared" si="525"/>
        <v/>
      </c>
      <c r="DT71" s="46" t="str">
        <f t="shared" si="525"/>
        <v/>
      </c>
      <c r="DU71" s="46" t="str">
        <f t="shared" si="525"/>
        <v/>
      </c>
      <c r="DV71" s="46" t="str">
        <f t="shared" si="525"/>
        <v/>
      </c>
      <c r="DW71" s="46" t="str">
        <f t="shared" si="525"/>
        <v/>
      </c>
      <c r="DX71" s="146" t="e">
        <f t="shared" si="413"/>
        <v>#N/A</v>
      </c>
      <c r="DY71" s="146" t="e">
        <f t="shared" si="414"/>
        <v>#N/A</v>
      </c>
      <c r="DZ71" s="146" t="e">
        <f t="shared" si="415"/>
        <v>#N/A</v>
      </c>
      <c r="EA71" s="146" t="e">
        <f t="shared" si="416"/>
        <v>#N/A</v>
      </c>
      <c r="EB71" s="146" t="e">
        <f t="shared" si="417"/>
        <v>#N/A</v>
      </c>
      <c r="EC71" s="146" t="e">
        <f t="shared" si="418"/>
        <v>#N/A</v>
      </c>
      <c r="ED71" s="146" t="e">
        <f t="shared" si="419"/>
        <v>#N/A</v>
      </c>
      <c r="EE71" s="146" t="e">
        <f t="shared" si="420"/>
        <v>#N/A</v>
      </c>
      <c r="EF71" s="146" t="e">
        <f t="shared" si="421"/>
        <v>#N/A</v>
      </c>
      <c r="EG71" s="146" t="e">
        <f t="shared" si="422"/>
        <v>#N/A</v>
      </c>
      <c r="EH71" s="146" t="e">
        <f t="shared" si="423"/>
        <v>#N/A</v>
      </c>
      <c r="EI71" s="146" t="e">
        <f t="shared" si="424"/>
        <v>#N/A</v>
      </c>
      <c r="EJ71" s="146" t="e">
        <f t="shared" si="425"/>
        <v>#N/A</v>
      </c>
      <c r="EK71" s="146" t="e">
        <f t="shared" si="426"/>
        <v>#N/A</v>
      </c>
      <c r="EL71" s="146" t="e">
        <f t="shared" si="427"/>
        <v>#N/A</v>
      </c>
      <c r="EM71" s="146" t="e">
        <f t="shared" si="428"/>
        <v>#N/A</v>
      </c>
      <c r="EN71" s="146" t="e">
        <f t="shared" si="429"/>
        <v>#N/A</v>
      </c>
      <c r="EO71" s="146" t="e">
        <f t="shared" si="430"/>
        <v>#N/A</v>
      </c>
      <c r="EP71" s="146" t="e">
        <f t="shared" si="431"/>
        <v>#N/A</v>
      </c>
      <c r="EQ71" s="146" t="e">
        <f t="shared" si="432"/>
        <v>#N/A</v>
      </c>
      <c r="ER71" s="146" t="e">
        <f t="shared" si="433"/>
        <v>#N/A</v>
      </c>
      <c r="ES71" s="146" t="e">
        <f t="shared" si="434"/>
        <v>#N/A</v>
      </c>
      <c r="ET71" s="146" t="e">
        <f t="shared" si="435"/>
        <v>#N/A</v>
      </c>
      <c r="EU71" s="146" t="e">
        <f t="shared" si="436"/>
        <v>#N/A</v>
      </c>
      <c r="EV71" s="146" t="e">
        <f t="shared" si="437"/>
        <v>#N/A</v>
      </c>
      <c r="EW71" s="146" t="e">
        <f t="shared" si="438"/>
        <v>#N/A</v>
      </c>
      <c r="EX71" s="146" t="e">
        <f t="shared" si="439"/>
        <v>#N/A</v>
      </c>
      <c r="EY71" s="146" t="e">
        <f t="shared" si="440"/>
        <v>#N/A</v>
      </c>
      <c r="EZ71" s="146" t="e">
        <f t="shared" si="441"/>
        <v>#N/A</v>
      </c>
      <c r="FA71" s="146" t="e">
        <f t="shared" si="442"/>
        <v>#N/A</v>
      </c>
      <c r="FB71" s="146" t="e">
        <f t="shared" si="443"/>
        <v>#N/A</v>
      </c>
      <c r="FC71" s="146" t="e">
        <f t="shared" si="444"/>
        <v>#N/A</v>
      </c>
      <c r="FD71" s="146" t="e">
        <f t="shared" si="445"/>
        <v>#N/A</v>
      </c>
      <c r="FE71" s="146" t="e">
        <f t="shared" si="446"/>
        <v>#N/A</v>
      </c>
      <c r="FF71" s="146" t="e">
        <f t="shared" si="447"/>
        <v>#N/A</v>
      </c>
      <c r="FG71" s="146" t="e">
        <f t="shared" si="448"/>
        <v>#N/A</v>
      </c>
      <c r="FH71" s="146" t="e">
        <f t="shared" si="449"/>
        <v>#N/A</v>
      </c>
      <c r="FI71" s="146" t="e">
        <f t="shared" si="450"/>
        <v>#N/A</v>
      </c>
      <c r="FJ71" s="146" t="e">
        <f t="shared" si="451"/>
        <v>#N/A</v>
      </c>
      <c r="FK71" s="146" t="e">
        <f t="shared" si="452"/>
        <v>#N/A</v>
      </c>
      <c r="FL71" s="146" t="e">
        <f t="shared" si="453"/>
        <v>#N/A</v>
      </c>
      <c r="FM71" s="146" t="e">
        <f t="shared" si="454"/>
        <v>#N/A</v>
      </c>
      <c r="FN71" s="146" t="e">
        <f t="shared" si="455"/>
        <v>#N/A</v>
      </c>
      <c r="FO71" s="146" t="e">
        <f t="shared" si="456"/>
        <v>#N/A</v>
      </c>
      <c r="FP71" s="146" t="e">
        <f t="shared" si="457"/>
        <v>#N/A</v>
      </c>
      <c r="FQ71" s="146" t="e">
        <f t="shared" si="458"/>
        <v>#N/A</v>
      </c>
      <c r="FR71" s="146" t="e">
        <f t="shared" si="459"/>
        <v>#N/A</v>
      </c>
      <c r="FS71" s="146" t="e">
        <f t="shared" si="460"/>
        <v>#N/A</v>
      </c>
      <c r="FT71" s="146" t="e">
        <f t="shared" si="461"/>
        <v>#N/A</v>
      </c>
      <c r="FU71" s="146" t="e">
        <f t="shared" si="462"/>
        <v>#N/A</v>
      </c>
      <c r="FV71" s="146" t="e">
        <f t="shared" si="463"/>
        <v>#N/A</v>
      </c>
      <c r="FW71" s="146" t="e">
        <f t="shared" si="464"/>
        <v>#N/A</v>
      </c>
      <c r="FX71" s="146" t="e">
        <f t="shared" si="465"/>
        <v>#N/A</v>
      </c>
      <c r="FY71" s="146" t="e">
        <f t="shared" si="466"/>
        <v>#N/A</v>
      </c>
      <c r="FZ71" s="146" t="e">
        <f t="shared" si="467"/>
        <v>#N/A</v>
      </c>
      <c r="GA71" s="146" t="e">
        <f t="shared" si="468"/>
        <v>#N/A</v>
      </c>
      <c r="GB71" s="146" t="e">
        <f t="shared" si="469"/>
        <v>#N/A</v>
      </c>
      <c r="GC71" s="146" t="e">
        <f t="shared" si="470"/>
        <v>#N/A</v>
      </c>
      <c r="GD71" s="146" t="e">
        <f t="shared" si="471"/>
        <v>#N/A</v>
      </c>
      <c r="GE71" s="146" t="e">
        <f t="shared" si="472"/>
        <v>#N/A</v>
      </c>
      <c r="GF71" s="146" t="e">
        <f t="shared" si="473"/>
        <v>#N/A</v>
      </c>
      <c r="GG71" s="146" t="e">
        <f t="shared" si="474"/>
        <v>#N/A</v>
      </c>
      <c r="GH71" s="146" t="e">
        <f t="shared" si="475"/>
        <v>#N/A</v>
      </c>
      <c r="GI71" s="146" t="e">
        <f t="shared" si="476"/>
        <v>#N/A</v>
      </c>
      <c r="GJ71" s="146" t="e">
        <f t="shared" si="477"/>
        <v>#N/A</v>
      </c>
      <c r="GK71" s="146" t="e">
        <f t="shared" si="478"/>
        <v>#N/A</v>
      </c>
      <c r="GL71" s="146" t="e">
        <f t="shared" si="479"/>
        <v>#N/A</v>
      </c>
      <c r="GM71" s="146" t="e">
        <f t="shared" si="480"/>
        <v>#N/A</v>
      </c>
      <c r="GN71" s="146" t="e">
        <f t="shared" si="481"/>
        <v>#N/A</v>
      </c>
      <c r="GO71" s="146" t="e">
        <f t="shared" si="482"/>
        <v>#N/A</v>
      </c>
      <c r="GP71" s="146" t="e">
        <f t="shared" si="483"/>
        <v>#N/A</v>
      </c>
      <c r="GQ71" s="146" t="e">
        <f t="shared" si="484"/>
        <v>#N/A</v>
      </c>
      <c r="GR71" s="146" t="e">
        <f t="shared" si="485"/>
        <v>#N/A</v>
      </c>
      <c r="GS71" s="146" t="e">
        <f t="shared" si="486"/>
        <v>#N/A</v>
      </c>
      <c r="GT71" s="146" t="e">
        <f t="shared" si="487"/>
        <v>#N/A</v>
      </c>
      <c r="GU71" s="146" t="e">
        <f t="shared" si="488"/>
        <v>#N/A</v>
      </c>
      <c r="GV71" s="146" t="e">
        <f t="shared" si="489"/>
        <v>#N/A</v>
      </c>
      <c r="GW71" s="146" t="e">
        <f t="shared" si="490"/>
        <v>#N/A</v>
      </c>
      <c r="GX71" s="146" t="e">
        <f t="shared" si="491"/>
        <v>#N/A</v>
      </c>
      <c r="GY71" s="146" t="e">
        <f t="shared" si="492"/>
        <v>#N/A</v>
      </c>
      <c r="GZ71" s="146" t="e">
        <f t="shared" si="493"/>
        <v>#N/A</v>
      </c>
      <c r="HA71" s="146" t="e">
        <f t="shared" si="494"/>
        <v>#N/A</v>
      </c>
      <c r="HB71" s="146" t="e">
        <f t="shared" si="495"/>
        <v>#N/A</v>
      </c>
      <c r="HC71" s="146" t="e">
        <f t="shared" si="496"/>
        <v>#N/A</v>
      </c>
      <c r="HD71" s="146" t="e">
        <f t="shared" si="497"/>
        <v>#N/A</v>
      </c>
      <c r="HE71" s="146" t="e">
        <f t="shared" si="498"/>
        <v>#N/A</v>
      </c>
      <c r="HF71" s="146" t="e">
        <f t="shared" si="499"/>
        <v>#N/A</v>
      </c>
      <c r="HG71" s="146" t="e">
        <f t="shared" si="500"/>
        <v>#N/A</v>
      </c>
      <c r="HH71" s="146" t="e">
        <f t="shared" si="501"/>
        <v>#N/A</v>
      </c>
      <c r="HI71" s="146" t="e">
        <f t="shared" si="502"/>
        <v>#N/A</v>
      </c>
      <c r="HJ71" s="146" t="e">
        <f t="shared" si="503"/>
        <v>#N/A</v>
      </c>
      <c r="HK71" s="146" t="e">
        <f t="shared" si="504"/>
        <v>#N/A</v>
      </c>
      <c r="HL71" s="146" t="e">
        <f t="shared" si="505"/>
        <v>#N/A</v>
      </c>
      <c r="HM71" s="146" t="e">
        <f t="shared" si="506"/>
        <v>#N/A</v>
      </c>
      <c r="HN71" s="146" t="e">
        <f t="shared" si="507"/>
        <v>#N/A</v>
      </c>
      <c r="HO71" s="146" t="e">
        <f t="shared" si="508"/>
        <v>#N/A</v>
      </c>
      <c r="HP71" s="146" t="e">
        <f t="shared" si="509"/>
        <v>#N/A</v>
      </c>
      <c r="HQ71" s="146" t="e">
        <f t="shared" si="510"/>
        <v>#N/A</v>
      </c>
      <c r="HR71" s="146" t="e">
        <f t="shared" si="511"/>
        <v>#N/A</v>
      </c>
      <c r="HS71" s="146" t="e">
        <f t="shared" si="512"/>
        <v>#N/A</v>
      </c>
      <c r="HT71" s="146" t="e">
        <f t="shared" si="513"/>
        <v>#N/A</v>
      </c>
    </row>
    <row r="72" spans="1:228" hidden="1" x14ac:dyDescent="0.45">
      <c r="A72" s="4">
        <v>69</v>
      </c>
      <c r="B72" s="95"/>
      <c r="C72" s="103"/>
      <c r="D72" s="108" t="str">
        <f t="shared" si="405"/>
        <v/>
      </c>
      <c r="E72" s="81"/>
      <c r="F72" s="108" t="str">
        <f t="shared" si="406"/>
        <v/>
      </c>
      <c r="G72" s="103"/>
      <c r="H72" s="96"/>
      <c r="I72" s="32" t="str">
        <f t="shared" si="407"/>
        <v/>
      </c>
      <c r="J72" s="32" t="str">
        <f t="shared" si="408"/>
        <v/>
      </c>
      <c r="K72" s="65" t="str">
        <f t="shared" si="514"/>
        <v/>
      </c>
      <c r="L72" s="21"/>
      <c r="M72" s="53"/>
      <c r="N72" s="237"/>
      <c r="O72" s="66" t="str">
        <f>IF(AND(D72&gt;0,E72&gt;0,F72&gt;0),IF(ISBLANK(N72),IF(ISBLANK(L72),"",(F72-D72)*VLOOKUP(L72,VLookups!$A$4:$B$13,2,FALSE)),N72),"")</f>
        <v/>
      </c>
      <c r="P72" s="67" t="str">
        <f t="shared" si="409"/>
        <v/>
      </c>
      <c r="Q72" s="81"/>
      <c r="R72" s="230" t="str">
        <f>IF(AND(Q72&gt;0,E72&gt;0,NOT(O72="")),ABS(VLOOKUP($Q$1,VLookups!$A$27:$B$28,2,FALSE)-_xlfn.NORM.DIST(Q72,K72,O72,TRUE)),"")</f>
        <v/>
      </c>
      <c r="S72" s="80" t="str">
        <f>IF(AND($D72&gt;0,$E72&gt;0,$F72&gt;0,NOT(ISBLANK($L72))),_xlfn.NORM.INV(ABS(VLOOKUP($Q$1,VLookups!$A$27:$B$28,2,FALSE)-S$3),$K72,$O72),"")</f>
        <v/>
      </c>
      <c r="T72" s="79" t="str">
        <f>IF(AND($D72&gt;0,$E72&gt;0,$F72&gt;0,NOT(ISBLANK($L72))),_xlfn.NORM.INV(ABS(VLOOKUP($Q$1,VLookups!$A$27:$B$28,2,FALSE)-T$3),$K72,$O72),"")</f>
        <v/>
      </c>
      <c r="U72" s="80" t="str">
        <f>IF(AND($D72&gt;0,$E72&gt;0,$F72&gt;0,NOT(ISBLANK($L72))),_xlfn.NORM.INV(ABS(VLOOKUP($Q$1,VLookups!$A$27:$B$28,2,FALSE)-U$3),$K72,$O72),"")</f>
        <v/>
      </c>
      <c r="V72" s="79" t="str">
        <f>IF(AND($D72&gt;0,$E72&gt;0,$F72&gt;0,NOT(ISBLANK($L72))),_xlfn.NORM.INV(ABS(VLOOKUP($Q$1,VLookups!$A$27:$B$28,2,FALSE)-V$3),$K72,$O72),"")</f>
        <v/>
      </c>
      <c r="W72" s="80" t="str">
        <f>IF(AND($D72&gt;0,$E72&gt;0,$F72&gt;0,NOT(ISBLANK($L72))),_xlfn.NORM.INV(ABS(VLOOKUP($Q$1,VLookups!$A$27:$B$28,2,FALSE)-W$3),$K72,$O72),"")</f>
        <v/>
      </c>
      <c r="X72" s="79" t="str">
        <f>IF(AND($D72&gt;0,$E72&gt;0,$F72&gt;0,NOT(ISBLANK($L72))),_xlfn.NORM.INV(ABS(VLOOKUP($Q$1,VLookups!$A$27:$B$28,2,FALSE)-X$3),$K72,$O72),"")</f>
        <v/>
      </c>
      <c r="Y72" s="5"/>
      <c r="Z72" s="145" t="str">
        <f t="shared" si="515"/>
        <v/>
      </c>
      <c r="AA72" s="46" t="str">
        <f t="shared" ref="AA72:AT72" si="526">IF(ISNONTEXT($Z72),AB72-$Z72,"")</f>
        <v/>
      </c>
      <c r="AB72" s="46" t="str">
        <f t="shared" si="526"/>
        <v/>
      </c>
      <c r="AC72" s="46" t="str">
        <f t="shared" si="526"/>
        <v/>
      </c>
      <c r="AD72" s="46" t="str">
        <f t="shared" si="526"/>
        <v/>
      </c>
      <c r="AE72" s="46" t="str">
        <f t="shared" si="526"/>
        <v/>
      </c>
      <c r="AF72" s="46" t="str">
        <f t="shared" si="526"/>
        <v/>
      </c>
      <c r="AG72" s="46" t="str">
        <f t="shared" si="526"/>
        <v/>
      </c>
      <c r="AH72" s="46" t="str">
        <f t="shared" si="526"/>
        <v/>
      </c>
      <c r="AI72" s="46" t="str">
        <f t="shared" si="526"/>
        <v/>
      </c>
      <c r="AJ72" s="46" t="str">
        <f t="shared" si="526"/>
        <v/>
      </c>
      <c r="AK72" s="46" t="str">
        <f t="shared" si="526"/>
        <v/>
      </c>
      <c r="AL72" s="46" t="str">
        <f t="shared" si="526"/>
        <v/>
      </c>
      <c r="AM72" s="46" t="str">
        <f t="shared" si="526"/>
        <v/>
      </c>
      <c r="AN72" s="46" t="str">
        <f t="shared" si="526"/>
        <v/>
      </c>
      <c r="AO72" s="46" t="str">
        <f t="shared" si="526"/>
        <v/>
      </c>
      <c r="AP72" s="46" t="str">
        <f t="shared" si="526"/>
        <v/>
      </c>
      <c r="AQ72" s="46" t="str">
        <f t="shared" si="526"/>
        <v/>
      </c>
      <c r="AR72" s="46" t="str">
        <f t="shared" si="526"/>
        <v/>
      </c>
      <c r="AS72" s="46" t="str">
        <f t="shared" si="526"/>
        <v/>
      </c>
      <c r="AT72" s="46" t="str">
        <f t="shared" si="526"/>
        <v/>
      </c>
      <c r="AU72" s="46" t="str">
        <f t="shared" si="517"/>
        <v/>
      </c>
      <c r="AV72" s="46" t="str">
        <f t="shared" ref="AV72:DG72" si="527">IF(ISNONTEXT($Z72),AU72+$Z72,"")</f>
        <v/>
      </c>
      <c r="AW72" s="46" t="str">
        <f t="shared" si="527"/>
        <v/>
      </c>
      <c r="AX72" s="46" t="str">
        <f t="shared" si="527"/>
        <v/>
      </c>
      <c r="AY72" s="46" t="str">
        <f t="shared" si="527"/>
        <v/>
      </c>
      <c r="AZ72" s="46" t="str">
        <f t="shared" si="527"/>
        <v/>
      </c>
      <c r="BA72" s="46" t="str">
        <f t="shared" si="527"/>
        <v/>
      </c>
      <c r="BB72" s="46" t="str">
        <f t="shared" si="527"/>
        <v/>
      </c>
      <c r="BC72" s="46" t="str">
        <f t="shared" si="527"/>
        <v/>
      </c>
      <c r="BD72" s="46" t="str">
        <f t="shared" si="527"/>
        <v/>
      </c>
      <c r="BE72" s="46" t="str">
        <f t="shared" si="527"/>
        <v/>
      </c>
      <c r="BF72" s="46" t="str">
        <f t="shared" si="527"/>
        <v/>
      </c>
      <c r="BG72" s="46" t="str">
        <f t="shared" si="527"/>
        <v/>
      </c>
      <c r="BH72" s="46" t="str">
        <f t="shared" si="527"/>
        <v/>
      </c>
      <c r="BI72" s="46" t="str">
        <f t="shared" si="527"/>
        <v/>
      </c>
      <c r="BJ72" s="46" t="str">
        <f t="shared" si="527"/>
        <v/>
      </c>
      <c r="BK72" s="46" t="str">
        <f t="shared" si="527"/>
        <v/>
      </c>
      <c r="BL72" s="46" t="str">
        <f t="shared" si="527"/>
        <v/>
      </c>
      <c r="BM72" s="46" t="str">
        <f t="shared" si="527"/>
        <v/>
      </c>
      <c r="BN72" s="46" t="str">
        <f t="shared" si="527"/>
        <v/>
      </c>
      <c r="BO72" s="46" t="str">
        <f t="shared" si="527"/>
        <v/>
      </c>
      <c r="BP72" s="46" t="str">
        <f t="shared" si="527"/>
        <v/>
      </c>
      <c r="BQ72" s="46" t="str">
        <f t="shared" si="527"/>
        <v/>
      </c>
      <c r="BR72" s="46" t="str">
        <f t="shared" si="527"/>
        <v/>
      </c>
      <c r="BS72" s="46" t="str">
        <f t="shared" si="527"/>
        <v/>
      </c>
      <c r="BT72" s="46" t="str">
        <f t="shared" si="527"/>
        <v/>
      </c>
      <c r="BU72" s="46" t="str">
        <f t="shared" si="527"/>
        <v/>
      </c>
      <c r="BV72" s="46" t="str">
        <f t="shared" si="527"/>
        <v/>
      </c>
      <c r="BW72" s="46" t="str">
        <f t="shared" si="527"/>
        <v/>
      </c>
      <c r="BX72" s="46" t="str">
        <f t="shared" si="527"/>
        <v/>
      </c>
      <c r="BY72" s="46" t="str">
        <f t="shared" si="527"/>
        <v/>
      </c>
      <c r="BZ72" s="46" t="str">
        <f t="shared" si="527"/>
        <v/>
      </c>
      <c r="CA72" s="46" t="str">
        <f t="shared" si="527"/>
        <v/>
      </c>
      <c r="CB72" s="46" t="str">
        <f t="shared" si="527"/>
        <v/>
      </c>
      <c r="CC72" s="46" t="str">
        <f t="shared" si="527"/>
        <v/>
      </c>
      <c r="CD72" s="46" t="str">
        <f t="shared" si="527"/>
        <v/>
      </c>
      <c r="CE72" s="46" t="str">
        <f t="shared" si="527"/>
        <v/>
      </c>
      <c r="CF72" s="46" t="str">
        <f t="shared" si="527"/>
        <v/>
      </c>
      <c r="CG72" s="46" t="str">
        <f t="shared" si="527"/>
        <v/>
      </c>
      <c r="CH72" s="46" t="str">
        <f t="shared" si="527"/>
        <v/>
      </c>
      <c r="CI72" s="46" t="str">
        <f t="shared" si="527"/>
        <v/>
      </c>
      <c r="CJ72" s="46" t="str">
        <f t="shared" si="527"/>
        <v/>
      </c>
      <c r="CK72" s="46" t="str">
        <f t="shared" si="527"/>
        <v/>
      </c>
      <c r="CL72" s="46" t="str">
        <f t="shared" si="527"/>
        <v/>
      </c>
      <c r="CM72" s="46" t="str">
        <f t="shared" si="527"/>
        <v/>
      </c>
      <c r="CN72" s="46" t="str">
        <f t="shared" si="527"/>
        <v/>
      </c>
      <c r="CO72" s="46" t="str">
        <f t="shared" si="527"/>
        <v/>
      </c>
      <c r="CP72" s="46" t="str">
        <f t="shared" si="527"/>
        <v/>
      </c>
      <c r="CQ72" s="46" t="str">
        <f t="shared" si="527"/>
        <v/>
      </c>
      <c r="CR72" s="46" t="str">
        <f t="shared" si="527"/>
        <v/>
      </c>
      <c r="CS72" s="46" t="str">
        <f t="shared" si="527"/>
        <v/>
      </c>
      <c r="CT72" s="46" t="str">
        <f t="shared" si="527"/>
        <v/>
      </c>
      <c r="CU72" s="46" t="str">
        <f t="shared" si="527"/>
        <v/>
      </c>
      <c r="CV72" s="46" t="str">
        <f t="shared" si="527"/>
        <v/>
      </c>
      <c r="CW72" s="46" t="str">
        <f t="shared" si="527"/>
        <v/>
      </c>
      <c r="CX72" s="46" t="str">
        <f t="shared" si="527"/>
        <v/>
      </c>
      <c r="CY72" s="46" t="str">
        <f t="shared" si="527"/>
        <v/>
      </c>
      <c r="CZ72" s="46" t="str">
        <f t="shared" si="527"/>
        <v/>
      </c>
      <c r="DA72" s="46" t="str">
        <f t="shared" si="527"/>
        <v/>
      </c>
      <c r="DB72" s="46" t="str">
        <f t="shared" si="527"/>
        <v/>
      </c>
      <c r="DC72" s="46" t="str">
        <f t="shared" si="527"/>
        <v/>
      </c>
      <c r="DD72" s="46" t="str">
        <f t="shared" si="527"/>
        <v/>
      </c>
      <c r="DE72" s="46" t="str">
        <f t="shared" si="527"/>
        <v/>
      </c>
      <c r="DF72" s="46" t="str">
        <f t="shared" si="527"/>
        <v/>
      </c>
      <c r="DG72" s="46" t="str">
        <f t="shared" si="527"/>
        <v/>
      </c>
      <c r="DH72" s="46" t="str">
        <f t="shared" ref="DH72:DW72" si="528">IF(ISNONTEXT($Z72),DG72+$Z72,"")</f>
        <v/>
      </c>
      <c r="DI72" s="46" t="str">
        <f t="shared" si="528"/>
        <v/>
      </c>
      <c r="DJ72" s="46" t="str">
        <f t="shared" si="528"/>
        <v/>
      </c>
      <c r="DK72" s="46" t="str">
        <f t="shared" si="528"/>
        <v/>
      </c>
      <c r="DL72" s="46" t="str">
        <f t="shared" si="528"/>
        <v/>
      </c>
      <c r="DM72" s="46" t="str">
        <f t="shared" si="528"/>
        <v/>
      </c>
      <c r="DN72" s="46" t="str">
        <f t="shared" si="528"/>
        <v/>
      </c>
      <c r="DO72" s="46" t="str">
        <f t="shared" si="528"/>
        <v/>
      </c>
      <c r="DP72" s="46" t="str">
        <f t="shared" si="528"/>
        <v/>
      </c>
      <c r="DQ72" s="46" t="str">
        <f t="shared" si="528"/>
        <v/>
      </c>
      <c r="DR72" s="46" t="str">
        <f t="shared" si="528"/>
        <v/>
      </c>
      <c r="DS72" s="46" t="str">
        <f t="shared" si="528"/>
        <v/>
      </c>
      <c r="DT72" s="46" t="str">
        <f t="shared" si="528"/>
        <v/>
      </c>
      <c r="DU72" s="46" t="str">
        <f t="shared" si="528"/>
        <v/>
      </c>
      <c r="DV72" s="46" t="str">
        <f t="shared" si="528"/>
        <v/>
      </c>
      <c r="DW72" s="46" t="str">
        <f t="shared" si="528"/>
        <v/>
      </c>
      <c r="DX72" s="146" t="e">
        <f t="shared" si="413"/>
        <v>#N/A</v>
      </c>
      <c r="DY72" s="146" t="e">
        <f t="shared" si="414"/>
        <v>#N/A</v>
      </c>
      <c r="DZ72" s="146" t="e">
        <f t="shared" si="415"/>
        <v>#N/A</v>
      </c>
      <c r="EA72" s="146" t="e">
        <f t="shared" si="416"/>
        <v>#N/A</v>
      </c>
      <c r="EB72" s="146" t="e">
        <f t="shared" si="417"/>
        <v>#N/A</v>
      </c>
      <c r="EC72" s="146" t="e">
        <f t="shared" si="418"/>
        <v>#N/A</v>
      </c>
      <c r="ED72" s="146" t="e">
        <f t="shared" si="419"/>
        <v>#N/A</v>
      </c>
      <c r="EE72" s="146" t="e">
        <f t="shared" si="420"/>
        <v>#N/A</v>
      </c>
      <c r="EF72" s="146" t="e">
        <f t="shared" si="421"/>
        <v>#N/A</v>
      </c>
      <c r="EG72" s="146" t="e">
        <f t="shared" si="422"/>
        <v>#N/A</v>
      </c>
      <c r="EH72" s="146" t="e">
        <f t="shared" si="423"/>
        <v>#N/A</v>
      </c>
      <c r="EI72" s="146" t="e">
        <f t="shared" si="424"/>
        <v>#N/A</v>
      </c>
      <c r="EJ72" s="146" t="e">
        <f t="shared" si="425"/>
        <v>#N/A</v>
      </c>
      <c r="EK72" s="146" t="e">
        <f t="shared" si="426"/>
        <v>#N/A</v>
      </c>
      <c r="EL72" s="146" t="e">
        <f t="shared" si="427"/>
        <v>#N/A</v>
      </c>
      <c r="EM72" s="146" t="e">
        <f t="shared" si="428"/>
        <v>#N/A</v>
      </c>
      <c r="EN72" s="146" t="e">
        <f t="shared" si="429"/>
        <v>#N/A</v>
      </c>
      <c r="EO72" s="146" t="e">
        <f t="shared" si="430"/>
        <v>#N/A</v>
      </c>
      <c r="EP72" s="146" t="e">
        <f t="shared" si="431"/>
        <v>#N/A</v>
      </c>
      <c r="EQ72" s="146" t="e">
        <f t="shared" si="432"/>
        <v>#N/A</v>
      </c>
      <c r="ER72" s="146" t="e">
        <f t="shared" si="433"/>
        <v>#N/A</v>
      </c>
      <c r="ES72" s="146" t="e">
        <f t="shared" si="434"/>
        <v>#N/A</v>
      </c>
      <c r="ET72" s="146" t="e">
        <f t="shared" si="435"/>
        <v>#N/A</v>
      </c>
      <c r="EU72" s="146" t="e">
        <f t="shared" si="436"/>
        <v>#N/A</v>
      </c>
      <c r="EV72" s="146" t="e">
        <f t="shared" si="437"/>
        <v>#N/A</v>
      </c>
      <c r="EW72" s="146" t="e">
        <f t="shared" si="438"/>
        <v>#N/A</v>
      </c>
      <c r="EX72" s="146" t="e">
        <f t="shared" si="439"/>
        <v>#N/A</v>
      </c>
      <c r="EY72" s="146" t="e">
        <f t="shared" si="440"/>
        <v>#N/A</v>
      </c>
      <c r="EZ72" s="146" t="e">
        <f t="shared" si="441"/>
        <v>#N/A</v>
      </c>
      <c r="FA72" s="146" t="e">
        <f t="shared" si="442"/>
        <v>#N/A</v>
      </c>
      <c r="FB72" s="146" t="e">
        <f t="shared" si="443"/>
        <v>#N/A</v>
      </c>
      <c r="FC72" s="146" t="e">
        <f t="shared" si="444"/>
        <v>#N/A</v>
      </c>
      <c r="FD72" s="146" t="e">
        <f t="shared" si="445"/>
        <v>#N/A</v>
      </c>
      <c r="FE72" s="146" t="e">
        <f t="shared" si="446"/>
        <v>#N/A</v>
      </c>
      <c r="FF72" s="146" t="e">
        <f t="shared" si="447"/>
        <v>#N/A</v>
      </c>
      <c r="FG72" s="146" t="e">
        <f t="shared" si="448"/>
        <v>#N/A</v>
      </c>
      <c r="FH72" s="146" t="e">
        <f t="shared" si="449"/>
        <v>#N/A</v>
      </c>
      <c r="FI72" s="146" t="e">
        <f t="shared" si="450"/>
        <v>#N/A</v>
      </c>
      <c r="FJ72" s="146" t="e">
        <f t="shared" si="451"/>
        <v>#N/A</v>
      </c>
      <c r="FK72" s="146" t="e">
        <f t="shared" si="452"/>
        <v>#N/A</v>
      </c>
      <c r="FL72" s="146" t="e">
        <f t="shared" si="453"/>
        <v>#N/A</v>
      </c>
      <c r="FM72" s="146" t="e">
        <f t="shared" si="454"/>
        <v>#N/A</v>
      </c>
      <c r="FN72" s="146" t="e">
        <f t="shared" si="455"/>
        <v>#N/A</v>
      </c>
      <c r="FO72" s="146" t="e">
        <f t="shared" si="456"/>
        <v>#N/A</v>
      </c>
      <c r="FP72" s="146" t="e">
        <f t="shared" si="457"/>
        <v>#N/A</v>
      </c>
      <c r="FQ72" s="146" t="e">
        <f t="shared" si="458"/>
        <v>#N/A</v>
      </c>
      <c r="FR72" s="146" t="e">
        <f t="shared" si="459"/>
        <v>#N/A</v>
      </c>
      <c r="FS72" s="146" t="e">
        <f t="shared" si="460"/>
        <v>#N/A</v>
      </c>
      <c r="FT72" s="146" t="e">
        <f t="shared" si="461"/>
        <v>#N/A</v>
      </c>
      <c r="FU72" s="146" t="e">
        <f t="shared" si="462"/>
        <v>#N/A</v>
      </c>
      <c r="FV72" s="146" t="e">
        <f t="shared" si="463"/>
        <v>#N/A</v>
      </c>
      <c r="FW72" s="146" t="e">
        <f t="shared" si="464"/>
        <v>#N/A</v>
      </c>
      <c r="FX72" s="146" t="e">
        <f t="shared" si="465"/>
        <v>#N/A</v>
      </c>
      <c r="FY72" s="146" t="e">
        <f t="shared" si="466"/>
        <v>#N/A</v>
      </c>
      <c r="FZ72" s="146" t="e">
        <f t="shared" si="467"/>
        <v>#N/A</v>
      </c>
      <c r="GA72" s="146" t="e">
        <f t="shared" si="468"/>
        <v>#N/A</v>
      </c>
      <c r="GB72" s="146" t="e">
        <f t="shared" si="469"/>
        <v>#N/A</v>
      </c>
      <c r="GC72" s="146" t="e">
        <f t="shared" si="470"/>
        <v>#N/A</v>
      </c>
      <c r="GD72" s="146" t="e">
        <f t="shared" si="471"/>
        <v>#N/A</v>
      </c>
      <c r="GE72" s="146" t="e">
        <f t="shared" si="472"/>
        <v>#N/A</v>
      </c>
      <c r="GF72" s="146" t="e">
        <f t="shared" si="473"/>
        <v>#N/A</v>
      </c>
      <c r="GG72" s="146" t="e">
        <f t="shared" si="474"/>
        <v>#N/A</v>
      </c>
      <c r="GH72" s="146" t="e">
        <f t="shared" si="475"/>
        <v>#N/A</v>
      </c>
      <c r="GI72" s="146" t="e">
        <f t="shared" si="476"/>
        <v>#N/A</v>
      </c>
      <c r="GJ72" s="146" t="e">
        <f t="shared" si="477"/>
        <v>#N/A</v>
      </c>
      <c r="GK72" s="146" t="e">
        <f t="shared" si="478"/>
        <v>#N/A</v>
      </c>
      <c r="GL72" s="146" t="e">
        <f t="shared" si="479"/>
        <v>#N/A</v>
      </c>
      <c r="GM72" s="146" t="e">
        <f t="shared" si="480"/>
        <v>#N/A</v>
      </c>
      <c r="GN72" s="146" t="e">
        <f t="shared" si="481"/>
        <v>#N/A</v>
      </c>
      <c r="GO72" s="146" t="e">
        <f t="shared" si="482"/>
        <v>#N/A</v>
      </c>
      <c r="GP72" s="146" t="e">
        <f t="shared" si="483"/>
        <v>#N/A</v>
      </c>
      <c r="GQ72" s="146" t="e">
        <f t="shared" si="484"/>
        <v>#N/A</v>
      </c>
      <c r="GR72" s="146" t="e">
        <f t="shared" si="485"/>
        <v>#N/A</v>
      </c>
      <c r="GS72" s="146" t="e">
        <f t="shared" si="486"/>
        <v>#N/A</v>
      </c>
      <c r="GT72" s="146" t="e">
        <f t="shared" si="487"/>
        <v>#N/A</v>
      </c>
      <c r="GU72" s="146" t="e">
        <f t="shared" si="488"/>
        <v>#N/A</v>
      </c>
      <c r="GV72" s="146" t="e">
        <f t="shared" si="489"/>
        <v>#N/A</v>
      </c>
      <c r="GW72" s="146" t="e">
        <f t="shared" si="490"/>
        <v>#N/A</v>
      </c>
      <c r="GX72" s="146" t="e">
        <f t="shared" si="491"/>
        <v>#N/A</v>
      </c>
      <c r="GY72" s="146" t="e">
        <f t="shared" si="492"/>
        <v>#N/A</v>
      </c>
      <c r="GZ72" s="146" t="e">
        <f t="shared" si="493"/>
        <v>#N/A</v>
      </c>
      <c r="HA72" s="146" t="e">
        <f t="shared" si="494"/>
        <v>#N/A</v>
      </c>
      <c r="HB72" s="146" t="e">
        <f t="shared" si="495"/>
        <v>#N/A</v>
      </c>
      <c r="HC72" s="146" t="e">
        <f t="shared" si="496"/>
        <v>#N/A</v>
      </c>
      <c r="HD72" s="146" t="e">
        <f t="shared" si="497"/>
        <v>#N/A</v>
      </c>
      <c r="HE72" s="146" t="e">
        <f t="shared" si="498"/>
        <v>#N/A</v>
      </c>
      <c r="HF72" s="146" t="e">
        <f t="shared" si="499"/>
        <v>#N/A</v>
      </c>
      <c r="HG72" s="146" t="e">
        <f t="shared" si="500"/>
        <v>#N/A</v>
      </c>
      <c r="HH72" s="146" t="e">
        <f t="shared" si="501"/>
        <v>#N/A</v>
      </c>
      <c r="HI72" s="146" t="e">
        <f t="shared" si="502"/>
        <v>#N/A</v>
      </c>
      <c r="HJ72" s="146" t="e">
        <f t="shared" si="503"/>
        <v>#N/A</v>
      </c>
      <c r="HK72" s="146" t="e">
        <f t="shared" si="504"/>
        <v>#N/A</v>
      </c>
      <c r="HL72" s="146" t="e">
        <f t="shared" si="505"/>
        <v>#N/A</v>
      </c>
      <c r="HM72" s="146" t="e">
        <f t="shared" si="506"/>
        <v>#N/A</v>
      </c>
      <c r="HN72" s="146" t="e">
        <f t="shared" si="507"/>
        <v>#N/A</v>
      </c>
      <c r="HO72" s="146" t="e">
        <f t="shared" si="508"/>
        <v>#N/A</v>
      </c>
      <c r="HP72" s="146" t="e">
        <f t="shared" si="509"/>
        <v>#N/A</v>
      </c>
      <c r="HQ72" s="146" t="e">
        <f t="shared" si="510"/>
        <v>#N/A</v>
      </c>
      <c r="HR72" s="146" t="e">
        <f t="shared" si="511"/>
        <v>#N/A</v>
      </c>
      <c r="HS72" s="146" t="e">
        <f t="shared" si="512"/>
        <v>#N/A</v>
      </c>
      <c r="HT72" s="146" t="e">
        <f t="shared" si="513"/>
        <v>#N/A</v>
      </c>
    </row>
    <row r="73" spans="1:228" hidden="1" x14ac:dyDescent="0.45">
      <c r="A73" s="4">
        <v>70</v>
      </c>
      <c r="B73" s="95"/>
      <c r="C73" s="103"/>
      <c r="D73" s="108" t="str">
        <f t="shared" si="405"/>
        <v/>
      </c>
      <c r="E73" s="81"/>
      <c r="F73" s="108" t="str">
        <f t="shared" si="406"/>
        <v/>
      </c>
      <c r="G73" s="103"/>
      <c r="H73" s="96"/>
      <c r="I73" s="32" t="str">
        <f t="shared" si="407"/>
        <v/>
      </c>
      <c r="J73" s="32" t="str">
        <f t="shared" si="408"/>
        <v/>
      </c>
      <c r="K73" s="65" t="str">
        <f t="shared" si="514"/>
        <v/>
      </c>
      <c r="L73" s="21"/>
      <c r="M73" s="53"/>
      <c r="N73" s="237"/>
      <c r="O73" s="66" t="str">
        <f>IF(AND(D73&gt;0,E73&gt;0,F73&gt;0),IF(ISBLANK(N73),IF(ISBLANK(L73),"",(F73-D73)*VLOOKUP(L73,VLookups!$A$4:$B$13,2,FALSE)),N73),"")</f>
        <v/>
      </c>
      <c r="P73" s="67" t="str">
        <f t="shared" si="409"/>
        <v/>
      </c>
      <c r="Q73" s="81"/>
      <c r="R73" s="230" t="str">
        <f>IF(AND(Q73&gt;0,E73&gt;0,NOT(O73="")),ABS(VLOOKUP($Q$1,VLookups!$A$27:$B$28,2,FALSE)-_xlfn.NORM.DIST(Q73,K73,O73,TRUE)),"")</f>
        <v/>
      </c>
      <c r="S73" s="80" t="str">
        <f>IF(AND($D73&gt;0,$E73&gt;0,$F73&gt;0,NOT(ISBLANK($L73))),_xlfn.NORM.INV(ABS(VLOOKUP($Q$1,VLookups!$A$27:$B$28,2,FALSE)-S$3),$K73,$O73),"")</f>
        <v/>
      </c>
      <c r="T73" s="79" t="str">
        <f>IF(AND($D73&gt;0,$E73&gt;0,$F73&gt;0,NOT(ISBLANK($L73))),_xlfn.NORM.INV(ABS(VLOOKUP($Q$1,VLookups!$A$27:$B$28,2,FALSE)-T$3),$K73,$O73),"")</f>
        <v/>
      </c>
      <c r="U73" s="80" t="str">
        <f>IF(AND($D73&gt;0,$E73&gt;0,$F73&gt;0,NOT(ISBLANK($L73))),_xlfn.NORM.INV(ABS(VLOOKUP($Q$1,VLookups!$A$27:$B$28,2,FALSE)-U$3),$K73,$O73),"")</f>
        <v/>
      </c>
      <c r="V73" s="79" t="str">
        <f>IF(AND($D73&gt;0,$E73&gt;0,$F73&gt;0,NOT(ISBLANK($L73))),_xlfn.NORM.INV(ABS(VLOOKUP($Q$1,VLookups!$A$27:$B$28,2,FALSE)-V$3),$K73,$O73),"")</f>
        <v/>
      </c>
      <c r="W73" s="80" t="str">
        <f>IF(AND($D73&gt;0,$E73&gt;0,$F73&gt;0,NOT(ISBLANK($L73))),_xlfn.NORM.INV(ABS(VLOOKUP($Q$1,VLookups!$A$27:$B$28,2,FALSE)-W$3),$K73,$O73),"")</f>
        <v/>
      </c>
      <c r="X73" s="79" t="str">
        <f>IF(AND($D73&gt;0,$E73&gt;0,$F73&gt;0,NOT(ISBLANK($L73))),_xlfn.NORM.INV(ABS(VLOOKUP($Q$1,VLookups!$A$27:$B$28,2,FALSE)-X$3),$K73,$O73),"")</f>
        <v/>
      </c>
      <c r="Y73" s="5"/>
      <c r="Z73" s="145" t="str">
        <f t="shared" si="515"/>
        <v/>
      </c>
      <c r="AA73" s="46" t="str">
        <f t="shared" ref="AA73:AT73" si="529">IF(ISNONTEXT($Z73),AB73-$Z73,"")</f>
        <v/>
      </c>
      <c r="AB73" s="46" t="str">
        <f t="shared" si="529"/>
        <v/>
      </c>
      <c r="AC73" s="46" t="str">
        <f t="shared" si="529"/>
        <v/>
      </c>
      <c r="AD73" s="46" t="str">
        <f t="shared" si="529"/>
        <v/>
      </c>
      <c r="AE73" s="46" t="str">
        <f t="shared" si="529"/>
        <v/>
      </c>
      <c r="AF73" s="46" t="str">
        <f t="shared" si="529"/>
        <v/>
      </c>
      <c r="AG73" s="46" t="str">
        <f t="shared" si="529"/>
        <v/>
      </c>
      <c r="AH73" s="46" t="str">
        <f t="shared" si="529"/>
        <v/>
      </c>
      <c r="AI73" s="46" t="str">
        <f t="shared" si="529"/>
        <v/>
      </c>
      <c r="AJ73" s="46" t="str">
        <f t="shared" si="529"/>
        <v/>
      </c>
      <c r="AK73" s="46" t="str">
        <f t="shared" si="529"/>
        <v/>
      </c>
      <c r="AL73" s="46" t="str">
        <f t="shared" si="529"/>
        <v/>
      </c>
      <c r="AM73" s="46" t="str">
        <f t="shared" si="529"/>
        <v/>
      </c>
      <c r="AN73" s="46" t="str">
        <f t="shared" si="529"/>
        <v/>
      </c>
      <c r="AO73" s="46" t="str">
        <f t="shared" si="529"/>
        <v/>
      </c>
      <c r="AP73" s="46" t="str">
        <f t="shared" si="529"/>
        <v/>
      </c>
      <c r="AQ73" s="46" t="str">
        <f t="shared" si="529"/>
        <v/>
      </c>
      <c r="AR73" s="46" t="str">
        <f t="shared" si="529"/>
        <v/>
      </c>
      <c r="AS73" s="46" t="str">
        <f t="shared" si="529"/>
        <v/>
      </c>
      <c r="AT73" s="46" t="str">
        <f t="shared" si="529"/>
        <v/>
      </c>
      <c r="AU73" s="46" t="str">
        <f t="shared" si="517"/>
        <v/>
      </c>
      <c r="AV73" s="46" t="str">
        <f t="shared" ref="AV73:DG73" si="530">IF(ISNONTEXT($Z73),AU73+$Z73,"")</f>
        <v/>
      </c>
      <c r="AW73" s="46" t="str">
        <f t="shared" si="530"/>
        <v/>
      </c>
      <c r="AX73" s="46" t="str">
        <f t="shared" si="530"/>
        <v/>
      </c>
      <c r="AY73" s="46" t="str">
        <f t="shared" si="530"/>
        <v/>
      </c>
      <c r="AZ73" s="46" t="str">
        <f t="shared" si="530"/>
        <v/>
      </c>
      <c r="BA73" s="46" t="str">
        <f t="shared" si="530"/>
        <v/>
      </c>
      <c r="BB73" s="46" t="str">
        <f t="shared" si="530"/>
        <v/>
      </c>
      <c r="BC73" s="46" t="str">
        <f t="shared" si="530"/>
        <v/>
      </c>
      <c r="BD73" s="46" t="str">
        <f t="shared" si="530"/>
        <v/>
      </c>
      <c r="BE73" s="46" t="str">
        <f t="shared" si="530"/>
        <v/>
      </c>
      <c r="BF73" s="46" t="str">
        <f t="shared" si="530"/>
        <v/>
      </c>
      <c r="BG73" s="46" t="str">
        <f t="shared" si="530"/>
        <v/>
      </c>
      <c r="BH73" s="46" t="str">
        <f t="shared" si="530"/>
        <v/>
      </c>
      <c r="BI73" s="46" t="str">
        <f t="shared" si="530"/>
        <v/>
      </c>
      <c r="BJ73" s="46" t="str">
        <f t="shared" si="530"/>
        <v/>
      </c>
      <c r="BK73" s="46" t="str">
        <f t="shared" si="530"/>
        <v/>
      </c>
      <c r="BL73" s="46" t="str">
        <f t="shared" si="530"/>
        <v/>
      </c>
      <c r="BM73" s="46" t="str">
        <f t="shared" si="530"/>
        <v/>
      </c>
      <c r="BN73" s="46" t="str">
        <f t="shared" si="530"/>
        <v/>
      </c>
      <c r="BO73" s="46" t="str">
        <f t="shared" si="530"/>
        <v/>
      </c>
      <c r="BP73" s="46" t="str">
        <f t="shared" si="530"/>
        <v/>
      </c>
      <c r="BQ73" s="46" t="str">
        <f t="shared" si="530"/>
        <v/>
      </c>
      <c r="BR73" s="46" t="str">
        <f t="shared" si="530"/>
        <v/>
      </c>
      <c r="BS73" s="46" t="str">
        <f t="shared" si="530"/>
        <v/>
      </c>
      <c r="BT73" s="46" t="str">
        <f t="shared" si="530"/>
        <v/>
      </c>
      <c r="BU73" s="46" t="str">
        <f t="shared" si="530"/>
        <v/>
      </c>
      <c r="BV73" s="46" t="str">
        <f t="shared" si="530"/>
        <v/>
      </c>
      <c r="BW73" s="46" t="str">
        <f t="shared" si="530"/>
        <v/>
      </c>
      <c r="BX73" s="46" t="str">
        <f t="shared" si="530"/>
        <v/>
      </c>
      <c r="BY73" s="46" t="str">
        <f t="shared" si="530"/>
        <v/>
      </c>
      <c r="BZ73" s="46" t="str">
        <f t="shared" si="530"/>
        <v/>
      </c>
      <c r="CA73" s="46" t="str">
        <f t="shared" si="530"/>
        <v/>
      </c>
      <c r="CB73" s="46" t="str">
        <f t="shared" si="530"/>
        <v/>
      </c>
      <c r="CC73" s="46" t="str">
        <f t="shared" si="530"/>
        <v/>
      </c>
      <c r="CD73" s="46" t="str">
        <f t="shared" si="530"/>
        <v/>
      </c>
      <c r="CE73" s="46" t="str">
        <f t="shared" si="530"/>
        <v/>
      </c>
      <c r="CF73" s="46" t="str">
        <f t="shared" si="530"/>
        <v/>
      </c>
      <c r="CG73" s="46" t="str">
        <f t="shared" si="530"/>
        <v/>
      </c>
      <c r="CH73" s="46" t="str">
        <f t="shared" si="530"/>
        <v/>
      </c>
      <c r="CI73" s="46" t="str">
        <f t="shared" si="530"/>
        <v/>
      </c>
      <c r="CJ73" s="46" t="str">
        <f t="shared" si="530"/>
        <v/>
      </c>
      <c r="CK73" s="46" t="str">
        <f t="shared" si="530"/>
        <v/>
      </c>
      <c r="CL73" s="46" t="str">
        <f t="shared" si="530"/>
        <v/>
      </c>
      <c r="CM73" s="46" t="str">
        <f t="shared" si="530"/>
        <v/>
      </c>
      <c r="CN73" s="46" t="str">
        <f t="shared" si="530"/>
        <v/>
      </c>
      <c r="CO73" s="46" t="str">
        <f t="shared" si="530"/>
        <v/>
      </c>
      <c r="CP73" s="46" t="str">
        <f t="shared" si="530"/>
        <v/>
      </c>
      <c r="CQ73" s="46" t="str">
        <f t="shared" si="530"/>
        <v/>
      </c>
      <c r="CR73" s="46" t="str">
        <f t="shared" si="530"/>
        <v/>
      </c>
      <c r="CS73" s="46" t="str">
        <f t="shared" si="530"/>
        <v/>
      </c>
      <c r="CT73" s="46" t="str">
        <f t="shared" si="530"/>
        <v/>
      </c>
      <c r="CU73" s="46" t="str">
        <f t="shared" si="530"/>
        <v/>
      </c>
      <c r="CV73" s="46" t="str">
        <f t="shared" si="530"/>
        <v/>
      </c>
      <c r="CW73" s="46" t="str">
        <f t="shared" si="530"/>
        <v/>
      </c>
      <c r="CX73" s="46" t="str">
        <f t="shared" si="530"/>
        <v/>
      </c>
      <c r="CY73" s="46" t="str">
        <f t="shared" si="530"/>
        <v/>
      </c>
      <c r="CZ73" s="46" t="str">
        <f t="shared" si="530"/>
        <v/>
      </c>
      <c r="DA73" s="46" t="str">
        <f t="shared" si="530"/>
        <v/>
      </c>
      <c r="DB73" s="46" t="str">
        <f t="shared" si="530"/>
        <v/>
      </c>
      <c r="DC73" s="46" t="str">
        <f t="shared" si="530"/>
        <v/>
      </c>
      <c r="DD73" s="46" t="str">
        <f t="shared" si="530"/>
        <v/>
      </c>
      <c r="DE73" s="46" t="str">
        <f t="shared" si="530"/>
        <v/>
      </c>
      <c r="DF73" s="46" t="str">
        <f t="shared" si="530"/>
        <v/>
      </c>
      <c r="DG73" s="46" t="str">
        <f t="shared" si="530"/>
        <v/>
      </c>
      <c r="DH73" s="46" t="str">
        <f t="shared" ref="DH73:DW73" si="531">IF(ISNONTEXT($Z73),DG73+$Z73,"")</f>
        <v/>
      </c>
      <c r="DI73" s="46" t="str">
        <f t="shared" si="531"/>
        <v/>
      </c>
      <c r="DJ73" s="46" t="str">
        <f t="shared" si="531"/>
        <v/>
      </c>
      <c r="DK73" s="46" t="str">
        <f t="shared" si="531"/>
        <v/>
      </c>
      <c r="DL73" s="46" t="str">
        <f t="shared" si="531"/>
        <v/>
      </c>
      <c r="DM73" s="46" t="str">
        <f t="shared" si="531"/>
        <v/>
      </c>
      <c r="DN73" s="46" t="str">
        <f t="shared" si="531"/>
        <v/>
      </c>
      <c r="DO73" s="46" t="str">
        <f t="shared" si="531"/>
        <v/>
      </c>
      <c r="DP73" s="46" t="str">
        <f t="shared" si="531"/>
        <v/>
      </c>
      <c r="DQ73" s="46" t="str">
        <f t="shared" si="531"/>
        <v/>
      </c>
      <c r="DR73" s="46" t="str">
        <f t="shared" si="531"/>
        <v/>
      </c>
      <c r="DS73" s="46" t="str">
        <f t="shared" si="531"/>
        <v/>
      </c>
      <c r="DT73" s="46" t="str">
        <f t="shared" si="531"/>
        <v/>
      </c>
      <c r="DU73" s="46" t="str">
        <f t="shared" si="531"/>
        <v/>
      </c>
      <c r="DV73" s="46" t="str">
        <f t="shared" si="531"/>
        <v/>
      </c>
      <c r="DW73" s="46" t="str">
        <f t="shared" si="531"/>
        <v/>
      </c>
      <c r="DX73" s="146" t="e">
        <f t="shared" si="413"/>
        <v>#N/A</v>
      </c>
      <c r="DY73" s="146" t="e">
        <f t="shared" si="414"/>
        <v>#N/A</v>
      </c>
      <c r="DZ73" s="146" t="e">
        <f t="shared" si="415"/>
        <v>#N/A</v>
      </c>
      <c r="EA73" s="146" t="e">
        <f t="shared" si="416"/>
        <v>#N/A</v>
      </c>
      <c r="EB73" s="146" t="e">
        <f t="shared" si="417"/>
        <v>#N/A</v>
      </c>
      <c r="EC73" s="146" t="e">
        <f t="shared" si="418"/>
        <v>#N/A</v>
      </c>
      <c r="ED73" s="146" t="e">
        <f t="shared" si="419"/>
        <v>#N/A</v>
      </c>
      <c r="EE73" s="146" t="e">
        <f t="shared" si="420"/>
        <v>#N/A</v>
      </c>
      <c r="EF73" s="146" t="e">
        <f t="shared" si="421"/>
        <v>#N/A</v>
      </c>
      <c r="EG73" s="146" t="e">
        <f t="shared" si="422"/>
        <v>#N/A</v>
      </c>
      <c r="EH73" s="146" t="e">
        <f t="shared" si="423"/>
        <v>#N/A</v>
      </c>
      <c r="EI73" s="146" t="e">
        <f t="shared" si="424"/>
        <v>#N/A</v>
      </c>
      <c r="EJ73" s="146" t="e">
        <f t="shared" si="425"/>
        <v>#N/A</v>
      </c>
      <c r="EK73" s="146" t="e">
        <f t="shared" si="426"/>
        <v>#N/A</v>
      </c>
      <c r="EL73" s="146" t="e">
        <f t="shared" si="427"/>
        <v>#N/A</v>
      </c>
      <c r="EM73" s="146" t="e">
        <f t="shared" si="428"/>
        <v>#N/A</v>
      </c>
      <c r="EN73" s="146" t="e">
        <f t="shared" si="429"/>
        <v>#N/A</v>
      </c>
      <c r="EO73" s="146" t="e">
        <f t="shared" si="430"/>
        <v>#N/A</v>
      </c>
      <c r="EP73" s="146" t="e">
        <f t="shared" si="431"/>
        <v>#N/A</v>
      </c>
      <c r="EQ73" s="146" t="e">
        <f t="shared" si="432"/>
        <v>#N/A</v>
      </c>
      <c r="ER73" s="146" t="e">
        <f t="shared" si="433"/>
        <v>#N/A</v>
      </c>
      <c r="ES73" s="146" t="e">
        <f t="shared" si="434"/>
        <v>#N/A</v>
      </c>
      <c r="ET73" s="146" t="e">
        <f t="shared" si="435"/>
        <v>#N/A</v>
      </c>
      <c r="EU73" s="146" t="e">
        <f t="shared" si="436"/>
        <v>#N/A</v>
      </c>
      <c r="EV73" s="146" t="e">
        <f t="shared" si="437"/>
        <v>#N/A</v>
      </c>
      <c r="EW73" s="146" t="e">
        <f t="shared" si="438"/>
        <v>#N/A</v>
      </c>
      <c r="EX73" s="146" t="e">
        <f t="shared" si="439"/>
        <v>#N/A</v>
      </c>
      <c r="EY73" s="146" t="e">
        <f t="shared" si="440"/>
        <v>#N/A</v>
      </c>
      <c r="EZ73" s="146" t="e">
        <f t="shared" si="441"/>
        <v>#N/A</v>
      </c>
      <c r="FA73" s="146" t="e">
        <f t="shared" si="442"/>
        <v>#N/A</v>
      </c>
      <c r="FB73" s="146" t="e">
        <f t="shared" si="443"/>
        <v>#N/A</v>
      </c>
      <c r="FC73" s="146" t="e">
        <f t="shared" si="444"/>
        <v>#N/A</v>
      </c>
      <c r="FD73" s="146" t="e">
        <f t="shared" si="445"/>
        <v>#N/A</v>
      </c>
      <c r="FE73" s="146" t="e">
        <f t="shared" si="446"/>
        <v>#N/A</v>
      </c>
      <c r="FF73" s="146" t="e">
        <f t="shared" si="447"/>
        <v>#N/A</v>
      </c>
      <c r="FG73" s="146" t="e">
        <f t="shared" si="448"/>
        <v>#N/A</v>
      </c>
      <c r="FH73" s="146" t="e">
        <f t="shared" si="449"/>
        <v>#N/A</v>
      </c>
      <c r="FI73" s="146" t="e">
        <f t="shared" si="450"/>
        <v>#N/A</v>
      </c>
      <c r="FJ73" s="146" t="e">
        <f t="shared" si="451"/>
        <v>#N/A</v>
      </c>
      <c r="FK73" s="146" t="e">
        <f t="shared" si="452"/>
        <v>#N/A</v>
      </c>
      <c r="FL73" s="146" t="e">
        <f t="shared" si="453"/>
        <v>#N/A</v>
      </c>
      <c r="FM73" s="146" t="e">
        <f t="shared" si="454"/>
        <v>#N/A</v>
      </c>
      <c r="FN73" s="146" t="e">
        <f t="shared" si="455"/>
        <v>#N/A</v>
      </c>
      <c r="FO73" s="146" t="e">
        <f t="shared" si="456"/>
        <v>#N/A</v>
      </c>
      <c r="FP73" s="146" t="e">
        <f t="shared" si="457"/>
        <v>#N/A</v>
      </c>
      <c r="FQ73" s="146" t="e">
        <f t="shared" si="458"/>
        <v>#N/A</v>
      </c>
      <c r="FR73" s="146" t="e">
        <f t="shared" si="459"/>
        <v>#N/A</v>
      </c>
      <c r="FS73" s="146" t="e">
        <f t="shared" si="460"/>
        <v>#N/A</v>
      </c>
      <c r="FT73" s="146" t="e">
        <f t="shared" si="461"/>
        <v>#N/A</v>
      </c>
      <c r="FU73" s="146" t="e">
        <f t="shared" si="462"/>
        <v>#N/A</v>
      </c>
      <c r="FV73" s="146" t="e">
        <f t="shared" si="463"/>
        <v>#N/A</v>
      </c>
      <c r="FW73" s="146" t="e">
        <f t="shared" si="464"/>
        <v>#N/A</v>
      </c>
      <c r="FX73" s="146" t="e">
        <f t="shared" si="465"/>
        <v>#N/A</v>
      </c>
      <c r="FY73" s="146" t="e">
        <f t="shared" si="466"/>
        <v>#N/A</v>
      </c>
      <c r="FZ73" s="146" t="e">
        <f t="shared" si="467"/>
        <v>#N/A</v>
      </c>
      <c r="GA73" s="146" t="e">
        <f t="shared" si="468"/>
        <v>#N/A</v>
      </c>
      <c r="GB73" s="146" t="e">
        <f t="shared" si="469"/>
        <v>#N/A</v>
      </c>
      <c r="GC73" s="146" t="e">
        <f t="shared" si="470"/>
        <v>#N/A</v>
      </c>
      <c r="GD73" s="146" t="e">
        <f t="shared" si="471"/>
        <v>#N/A</v>
      </c>
      <c r="GE73" s="146" t="e">
        <f t="shared" si="472"/>
        <v>#N/A</v>
      </c>
      <c r="GF73" s="146" t="e">
        <f t="shared" si="473"/>
        <v>#N/A</v>
      </c>
      <c r="GG73" s="146" t="e">
        <f t="shared" si="474"/>
        <v>#N/A</v>
      </c>
      <c r="GH73" s="146" t="e">
        <f t="shared" si="475"/>
        <v>#N/A</v>
      </c>
      <c r="GI73" s="146" t="e">
        <f t="shared" si="476"/>
        <v>#N/A</v>
      </c>
      <c r="GJ73" s="146" t="e">
        <f t="shared" si="477"/>
        <v>#N/A</v>
      </c>
      <c r="GK73" s="146" t="e">
        <f t="shared" si="478"/>
        <v>#N/A</v>
      </c>
      <c r="GL73" s="146" t="e">
        <f t="shared" si="479"/>
        <v>#N/A</v>
      </c>
      <c r="GM73" s="146" t="e">
        <f t="shared" si="480"/>
        <v>#N/A</v>
      </c>
      <c r="GN73" s="146" t="e">
        <f t="shared" si="481"/>
        <v>#N/A</v>
      </c>
      <c r="GO73" s="146" t="e">
        <f t="shared" si="482"/>
        <v>#N/A</v>
      </c>
      <c r="GP73" s="146" t="e">
        <f t="shared" si="483"/>
        <v>#N/A</v>
      </c>
      <c r="GQ73" s="146" t="e">
        <f t="shared" si="484"/>
        <v>#N/A</v>
      </c>
      <c r="GR73" s="146" t="e">
        <f t="shared" si="485"/>
        <v>#N/A</v>
      </c>
      <c r="GS73" s="146" t="e">
        <f t="shared" si="486"/>
        <v>#N/A</v>
      </c>
      <c r="GT73" s="146" t="e">
        <f t="shared" si="487"/>
        <v>#N/A</v>
      </c>
      <c r="GU73" s="146" t="e">
        <f t="shared" si="488"/>
        <v>#N/A</v>
      </c>
      <c r="GV73" s="146" t="e">
        <f t="shared" si="489"/>
        <v>#N/A</v>
      </c>
      <c r="GW73" s="146" t="e">
        <f t="shared" si="490"/>
        <v>#N/A</v>
      </c>
      <c r="GX73" s="146" t="e">
        <f t="shared" si="491"/>
        <v>#N/A</v>
      </c>
      <c r="GY73" s="146" t="e">
        <f t="shared" si="492"/>
        <v>#N/A</v>
      </c>
      <c r="GZ73" s="146" t="e">
        <f t="shared" si="493"/>
        <v>#N/A</v>
      </c>
      <c r="HA73" s="146" t="e">
        <f t="shared" si="494"/>
        <v>#N/A</v>
      </c>
      <c r="HB73" s="146" t="e">
        <f t="shared" si="495"/>
        <v>#N/A</v>
      </c>
      <c r="HC73" s="146" t="e">
        <f t="shared" si="496"/>
        <v>#N/A</v>
      </c>
      <c r="HD73" s="146" t="e">
        <f t="shared" si="497"/>
        <v>#N/A</v>
      </c>
      <c r="HE73" s="146" t="e">
        <f t="shared" si="498"/>
        <v>#N/A</v>
      </c>
      <c r="HF73" s="146" t="e">
        <f t="shared" si="499"/>
        <v>#N/A</v>
      </c>
      <c r="HG73" s="146" t="e">
        <f t="shared" si="500"/>
        <v>#N/A</v>
      </c>
      <c r="HH73" s="146" t="e">
        <f t="shared" si="501"/>
        <v>#N/A</v>
      </c>
      <c r="HI73" s="146" t="e">
        <f t="shared" si="502"/>
        <v>#N/A</v>
      </c>
      <c r="HJ73" s="146" t="e">
        <f t="shared" si="503"/>
        <v>#N/A</v>
      </c>
      <c r="HK73" s="146" t="e">
        <f t="shared" si="504"/>
        <v>#N/A</v>
      </c>
      <c r="HL73" s="146" t="e">
        <f t="shared" si="505"/>
        <v>#N/A</v>
      </c>
      <c r="HM73" s="146" t="e">
        <f t="shared" si="506"/>
        <v>#N/A</v>
      </c>
      <c r="HN73" s="146" t="e">
        <f t="shared" si="507"/>
        <v>#N/A</v>
      </c>
      <c r="HO73" s="146" t="e">
        <f t="shared" si="508"/>
        <v>#N/A</v>
      </c>
      <c r="HP73" s="146" t="e">
        <f t="shared" si="509"/>
        <v>#N/A</v>
      </c>
      <c r="HQ73" s="146" t="e">
        <f t="shared" si="510"/>
        <v>#N/A</v>
      </c>
      <c r="HR73" s="146" t="e">
        <f t="shared" si="511"/>
        <v>#N/A</v>
      </c>
      <c r="HS73" s="146" t="e">
        <f t="shared" si="512"/>
        <v>#N/A</v>
      </c>
      <c r="HT73" s="146" t="e">
        <f t="shared" si="513"/>
        <v>#N/A</v>
      </c>
    </row>
    <row r="74" spans="1:228" hidden="1" x14ac:dyDescent="0.45">
      <c r="A74" s="4">
        <v>71</v>
      </c>
      <c r="B74" s="95"/>
      <c r="C74" s="103"/>
      <c r="D74" s="108" t="str">
        <f t="shared" si="405"/>
        <v/>
      </c>
      <c r="E74" s="81"/>
      <c r="F74" s="108" t="str">
        <f t="shared" si="406"/>
        <v/>
      </c>
      <c r="G74" s="103"/>
      <c r="H74" s="96"/>
      <c r="I74" s="32" t="str">
        <f t="shared" si="407"/>
        <v/>
      </c>
      <c r="J74" s="32" t="str">
        <f t="shared" si="408"/>
        <v/>
      </c>
      <c r="K74" s="65" t="str">
        <f t="shared" si="514"/>
        <v/>
      </c>
      <c r="L74" s="21"/>
      <c r="M74" s="53"/>
      <c r="N74" s="237"/>
      <c r="O74" s="66" t="str">
        <f>IF(AND(D74&gt;0,E74&gt;0,F74&gt;0),IF(ISBLANK(N74),IF(ISBLANK(L74),"",(F74-D74)*VLOOKUP(L74,VLookups!$A$4:$B$13,2,FALSE)),N74),"")</f>
        <v/>
      </c>
      <c r="P74" s="67" t="str">
        <f t="shared" si="409"/>
        <v/>
      </c>
      <c r="Q74" s="81"/>
      <c r="R74" s="230" t="str">
        <f>IF(AND(Q74&gt;0,E74&gt;0,NOT(O74="")),ABS(VLOOKUP($Q$1,VLookups!$A$27:$B$28,2,FALSE)-_xlfn.NORM.DIST(Q74,K74,O74,TRUE)),"")</f>
        <v/>
      </c>
      <c r="S74" s="80" t="str">
        <f>IF(AND($D74&gt;0,$E74&gt;0,$F74&gt;0,NOT(ISBLANK($L74))),_xlfn.NORM.INV(ABS(VLOOKUP($Q$1,VLookups!$A$27:$B$28,2,FALSE)-S$3),$K74,$O74),"")</f>
        <v/>
      </c>
      <c r="T74" s="79" t="str">
        <f>IF(AND($D74&gt;0,$E74&gt;0,$F74&gt;0,NOT(ISBLANK($L74))),_xlfn.NORM.INV(ABS(VLOOKUP($Q$1,VLookups!$A$27:$B$28,2,FALSE)-T$3),$K74,$O74),"")</f>
        <v/>
      </c>
      <c r="U74" s="80" t="str">
        <f>IF(AND($D74&gt;0,$E74&gt;0,$F74&gt;0,NOT(ISBLANK($L74))),_xlfn.NORM.INV(ABS(VLOOKUP($Q$1,VLookups!$A$27:$B$28,2,FALSE)-U$3),$K74,$O74),"")</f>
        <v/>
      </c>
      <c r="V74" s="79" t="str">
        <f>IF(AND($D74&gt;0,$E74&gt;0,$F74&gt;0,NOT(ISBLANK($L74))),_xlfn.NORM.INV(ABS(VLOOKUP($Q$1,VLookups!$A$27:$B$28,2,FALSE)-V$3),$K74,$O74),"")</f>
        <v/>
      </c>
      <c r="W74" s="80" t="str">
        <f>IF(AND($D74&gt;0,$E74&gt;0,$F74&gt;0,NOT(ISBLANK($L74))),_xlfn.NORM.INV(ABS(VLOOKUP($Q$1,VLookups!$A$27:$B$28,2,FALSE)-W$3),$K74,$O74),"")</f>
        <v/>
      </c>
      <c r="X74" s="79" t="str">
        <f>IF(AND($D74&gt;0,$E74&gt;0,$F74&gt;0,NOT(ISBLANK($L74))),_xlfn.NORM.INV(ABS(VLOOKUP($Q$1,VLookups!$A$27:$B$28,2,FALSE)-X$3),$K74,$O74),"")</f>
        <v/>
      </c>
      <c r="Y74" s="5"/>
      <c r="Z74" s="145" t="str">
        <f t="shared" si="515"/>
        <v/>
      </c>
      <c r="AA74" s="46" t="str">
        <f t="shared" ref="AA74:AT74" si="532">IF(ISNONTEXT($Z74),AB74-$Z74,"")</f>
        <v/>
      </c>
      <c r="AB74" s="46" t="str">
        <f t="shared" si="532"/>
        <v/>
      </c>
      <c r="AC74" s="46" t="str">
        <f t="shared" si="532"/>
        <v/>
      </c>
      <c r="AD74" s="46" t="str">
        <f t="shared" si="532"/>
        <v/>
      </c>
      <c r="AE74" s="46" t="str">
        <f t="shared" si="532"/>
        <v/>
      </c>
      <c r="AF74" s="46" t="str">
        <f t="shared" si="532"/>
        <v/>
      </c>
      <c r="AG74" s="46" t="str">
        <f t="shared" si="532"/>
        <v/>
      </c>
      <c r="AH74" s="46" t="str">
        <f t="shared" si="532"/>
        <v/>
      </c>
      <c r="AI74" s="46" t="str">
        <f t="shared" si="532"/>
        <v/>
      </c>
      <c r="AJ74" s="46" t="str">
        <f t="shared" si="532"/>
        <v/>
      </c>
      <c r="AK74" s="46" t="str">
        <f t="shared" si="532"/>
        <v/>
      </c>
      <c r="AL74" s="46" t="str">
        <f t="shared" si="532"/>
        <v/>
      </c>
      <c r="AM74" s="46" t="str">
        <f t="shared" si="532"/>
        <v/>
      </c>
      <c r="AN74" s="46" t="str">
        <f t="shared" si="532"/>
        <v/>
      </c>
      <c r="AO74" s="46" t="str">
        <f t="shared" si="532"/>
        <v/>
      </c>
      <c r="AP74" s="46" t="str">
        <f t="shared" si="532"/>
        <v/>
      </c>
      <c r="AQ74" s="46" t="str">
        <f t="shared" si="532"/>
        <v/>
      </c>
      <c r="AR74" s="46" t="str">
        <f t="shared" si="532"/>
        <v/>
      </c>
      <c r="AS74" s="46" t="str">
        <f t="shared" si="532"/>
        <v/>
      </c>
      <c r="AT74" s="46" t="str">
        <f t="shared" si="532"/>
        <v/>
      </c>
      <c r="AU74" s="46" t="str">
        <f t="shared" si="517"/>
        <v/>
      </c>
      <c r="AV74" s="46" t="str">
        <f t="shared" ref="AV74:DG74" si="533">IF(ISNONTEXT($Z74),AU74+$Z74,"")</f>
        <v/>
      </c>
      <c r="AW74" s="46" t="str">
        <f t="shared" si="533"/>
        <v/>
      </c>
      <c r="AX74" s="46" t="str">
        <f t="shared" si="533"/>
        <v/>
      </c>
      <c r="AY74" s="46" t="str">
        <f t="shared" si="533"/>
        <v/>
      </c>
      <c r="AZ74" s="46" t="str">
        <f t="shared" si="533"/>
        <v/>
      </c>
      <c r="BA74" s="46" t="str">
        <f t="shared" si="533"/>
        <v/>
      </c>
      <c r="BB74" s="46" t="str">
        <f t="shared" si="533"/>
        <v/>
      </c>
      <c r="BC74" s="46" t="str">
        <f t="shared" si="533"/>
        <v/>
      </c>
      <c r="BD74" s="46" t="str">
        <f t="shared" si="533"/>
        <v/>
      </c>
      <c r="BE74" s="46" t="str">
        <f t="shared" si="533"/>
        <v/>
      </c>
      <c r="BF74" s="46" t="str">
        <f t="shared" si="533"/>
        <v/>
      </c>
      <c r="BG74" s="46" t="str">
        <f t="shared" si="533"/>
        <v/>
      </c>
      <c r="BH74" s="46" t="str">
        <f t="shared" si="533"/>
        <v/>
      </c>
      <c r="BI74" s="46" t="str">
        <f t="shared" si="533"/>
        <v/>
      </c>
      <c r="BJ74" s="46" t="str">
        <f t="shared" si="533"/>
        <v/>
      </c>
      <c r="BK74" s="46" t="str">
        <f t="shared" si="533"/>
        <v/>
      </c>
      <c r="BL74" s="46" t="str">
        <f t="shared" si="533"/>
        <v/>
      </c>
      <c r="BM74" s="46" t="str">
        <f t="shared" si="533"/>
        <v/>
      </c>
      <c r="BN74" s="46" t="str">
        <f t="shared" si="533"/>
        <v/>
      </c>
      <c r="BO74" s="46" t="str">
        <f t="shared" si="533"/>
        <v/>
      </c>
      <c r="BP74" s="46" t="str">
        <f t="shared" si="533"/>
        <v/>
      </c>
      <c r="BQ74" s="46" t="str">
        <f t="shared" si="533"/>
        <v/>
      </c>
      <c r="BR74" s="46" t="str">
        <f t="shared" si="533"/>
        <v/>
      </c>
      <c r="BS74" s="46" t="str">
        <f t="shared" si="533"/>
        <v/>
      </c>
      <c r="BT74" s="46" t="str">
        <f t="shared" si="533"/>
        <v/>
      </c>
      <c r="BU74" s="46" t="str">
        <f t="shared" si="533"/>
        <v/>
      </c>
      <c r="BV74" s="46" t="str">
        <f t="shared" si="533"/>
        <v/>
      </c>
      <c r="BW74" s="46" t="str">
        <f t="shared" si="533"/>
        <v/>
      </c>
      <c r="BX74" s="46" t="str">
        <f t="shared" si="533"/>
        <v/>
      </c>
      <c r="BY74" s="46" t="str">
        <f t="shared" si="533"/>
        <v/>
      </c>
      <c r="BZ74" s="46" t="str">
        <f t="shared" si="533"/>
        <v/>
      </c>
      <c r="CA74" s="46" t="str">
        <f t="shared" si="533"/>
        <v/>
      </c>
      <c r="CB74" s="46" t="str">
        <f t="shared" si="533"/>
        <v/>
      </c>
      <c r="CC74" s="46" t="str">
        <f t="shared" si="533"/>
        <v/>
      </c>
      <c r="CD74" s="46" t="str">
        <f t="shared" si="533"/>
        <v/>
      </c>
      <c r="CE74" s="46" t="str">
        <f t="shared" si="533"/>
        <v/>
      </c>
      <c r="CF74" s="46" t="str">
        <f t="shared" si="533"/>
        <v/>
      </c>
      <c r="CG74" s="46" t="str">
        <f t="shared" si="533"/>
        <v/>
      </c>
      <c r="CH74" s="46" t="str">
        <f t="shared" si="533"/>
        <v/>
      </c>
      <c r="CI74" s="46" t="str">
        <f t="shared" si="533"/>
        <v/>
      </c>
      <c r="CJ74" s="46" t="str">
        <f t="shared" si="533"/>
        <v/>
      </c>
      <c r="CK74" s="46" t="str">
        <f t="shared" si="533"/>
        <v/>
      </c>
      <c r="CL74" s="46" t="str">
        <f t="shared" si="533"/>
        <v/>
      </c>
      <c r="CM74" s="46" t="str">
        <f t="shared" si="533"/>
        <v/>
      </c>
      <c r="CN74" s="46" t="str">
        <f t="shared" si="533"/>
        <v/>
      </c>
      <c r="CO74" s="46" t="str">
        <f t="shared" si="533"/>
        <v/>
      </c>
      <c r="CP74" s="46" t="str">
        <f t="shared" si="533"/>
        <v/>
      </c>
      <c r="CQ74" s="46" t="str">
        <f t="shared" si="533"/>
        <v/>
      </c>
      <c r="CR74" s="46" t="str">
        <f t="shared" si="533"/>
        <v/>
      </c>
      <c r="CS74" s="46" t="str">
        <f t="shared" si="533"/>
        <v/>
      </c>
      <c r="CT74" s="46" t="str">
        <f t="shared" si="533"/>
        <v/>
      </c>
      <c r="CU74" s="46" t="str">
        <f t="shared" si="533"/>
        <v/>
      </c>
      <c r="CV74" s="46" t="str">
        <f t="shared" si="533"/>
        <v/>
      </c>
      <c r="CW74" s="46" t="str">
        <f t="shared" si="533"/>
        <v/>
      </c>
      <c r="CX74" s="46" t="str">
        <f t="shared" si="533"/>
        <v/>
      </c>
      <c r="CY74" s="46" t="str">
        <f t="shared" si="533"/>
        <v/>
      </c>
      <c r="CZ74" s="46" t="str">
        <f t="shared" si="533"/>
        <v/>
      </c>
      <c r="DA74" s="46" t="str">
        <f t="shared" si="533"/>
        <v/>
      </c>
      <c r="DB74" s="46" t="str">
        <f t="shared" si="533"/>
        <v/>
      </c>
      <c r="DC74" s="46" t="str">
        <f t="shared" si="533"/>
        <v/>
      </c>
      <c r="DD74" s="46" t="str">
        <f t="shared" si="533"/>
        <v/>
      </c>
      <c r="DE74" s="46" t="str">
        <f t="shared" si="533"/>
        <v/>
      </c>
      <c r="DF74" s="46" t="str">
        <f t="shared" si="533"/>
        <v/>
      </c>
      <c r="DG74" s="46" t="str">
        <f t="shared" si="533"/>
        <v/>
      </c>
      <c r="DH74" s="46" t="str">
        <f t="shared" ref="DH74:DW74" si="534">IF(ISNONTEXT($Z74),DG74+$Z74,"")</f>
        <v/>
      </c>
      <c r="DI74" s="46" t="str">
        <f t="shared" si="534"/>
        <v/>
      </c>
      <c r="DJ74" s="46" t="str">
        <f t="shared" si="534"/>
        <v/>
      </c>
      <c r="DK74" s="46" t="str">
        <f t="shared" si="534"/>
        <v/>
      </c>
      <c r="DL74" s="46" t="str">
        <f t="shared" si="534"/>
        <v/>
      </c>
      <c r="DM74" s="46" t="str">
        <f t="shared" si="534"/>
        <v/>
      </c>
      <c r="DN74" s="46" t="str">
        <f t="shared" si="534"/>
        <v/>
      </c>
      <c r="DO74" s="46" t="str">
        <f t="shared" si="534"/>
        <v/>
      </c>
      <c r="DP74" s="46" t="str">
        <f t="shared" si="534"/>
        <v/>
      </c>
      <c r="DQ74" s="46" t="str">
        <f t="shared" si="534"/>
        <v/>
      </c>
      <c r="DR74" s="46" t="str">
        <f t="shared" si="534"/>
        <v/>
      </c>
      <c r="DS74" s="46" t="str">
        <f t="shared" si="534"/>
        <v/>
      </c>
      <c r="DT74" s="46" t="str">
        <f t="shared" si="534"/>
        <v/>
      </c>
      <c r="DU74" s="46" t="str">
        <f t="shared" si="534"/>
        <v/>
      </c>
      <c r="DV74" s="46" t="str">
        <f t="shared" si="534"/>
        <v/>
      </c>
      <c r="DW74" s="46" t="str">
        <f t="shared" si="534"/>
        <v/>
      </c>
      <c r="DX74" s="146" t="e">
        <f t="shared" si="413"/>
        <v>#N/A</v>
      </c>
      <c r="DY74" s="146" t="e">
        <f t="shared" si="414"/>
        <v>#N/A</v>
      </c>
      <c r="DZ74" s="146" t="e">
        <f t="shared" si="415"/>
        <v>#N/A</v>
      </c>
      <c r="EA74" s="146" t="e">
        <f t="shared" si="416"/>
        <v>#N/A</v>
      </c>
      <c r="EB74" s="146" t="e">
        <f t="shared" si="417"/>
        <v>#N/A</v>
      </c>
      <c r="EC74" s="146" t="e">
        <f t="shared" si="418"/>
        <v>#N/A</v>
      </c>
      <c r="ED74" s="146" t="e">
        <f t="shared" si="419"/>
        <v>#N/A</v>
      </c>
      <c r="EE74" s="146" t="e">
        <f t="shared" si="420"/>
        <v>#N/A</v>
      </c>
      <c r="EF74" s="146" t="e">
        <f t="shared" si="421"/>
        <v>#N/A</v>
      </c>
      <c r="EG74" s="146" t="e">
        <f t="shared" si="422"/>
        <v>#N/A</v>
      </c>
      <c r="EH74" s="146" t="e">
        <f t="shared" si="423"/>
        <v>#N/A</v>
      </c>
      <c r="EI74" s="146" t="e">
        <f t="shared" si="424"/>
        <v>#N/A</v>
      </c>
      <c r="EJ74" s="146" t="e">
        <f t="shared" si="425"/>
        <v>#N/A</v>
      </c>
      <c r="EK74" s="146" t="e">
        <f t="shared" si="426"/>
        <v>#N/A</v>
      </c>
      <c r="EL74" s="146" t="e">
        <f t="shared" si="427"/>
        <v>#N/A</v>
      </c>
      <c r="EM74" s="146" t="e">
        <f t="shared" si="428"/>
        <v>#N/A</v>
      </c>
      <c r="EN74" s="146" t="e">
        <f t="shared" si="429"/>
        <v>#N/A</v>
      </c>
      <c r="EO74" s="146" t="e">
        <f t="shared" si="430"/>
        <v>#N/A</v>
      </c>
      <c r="EP74" s="146" t="e">
        <f t="shared" si="431"/>
        <v>#N/A</v>
      </c>
      <c r="EQ74" s="146" t="e">
        <f t="shared" si="432"/>
        <v>#N/A</v>
      </c>
      <c r="ER74" s="146" t="e">
        <f t="shared" si="433"/>
        <v>#N/A</v>
      </c>
      <c r="ES74" s="146" t="e">
        <f t="shared" si="434"/>
        <v>#N/A</v>
      </c>
      <c r="ET74" s="146" t="e">
        <f t="shared" si="435"/>
        <v>#N/A</v>
      </c>
      <c r="EU74" s="146" t="e">
        <f t="shared" si="436"/>
        <v>#N/A</v>
      </c>
      <c r="EV74" s="146" t="e">
        <f t="shared" si="437"/>
        <v>#N/A</v>
      </c>
      <c r="EW74" s="146" t="e">
        <f t="shared" si="438"/>
        <v>#N/A</v>
      </c>
      <c r="EX74" s="146" t="e">
        <f t="shared" si="439"/>
        <v>#N/A</v>
      </c>
      <c r="EY74" s="146" t="e">
        <f t="shared" si="440"/>
        <v>#N/A</v>
      </c>
      <c r="EZ74" s="146" t="e">
        <f t="shared" si="441"/>
        <v>#N/A</v>
      </c>
      <c r="FA74" s="146" t="e">
        <f t="shared" si="442"/>
        <v>#N/A</v>
      </c>
      <c r="FB74" s="146" t="e">
        <f t="shared" si="443"/>
        <v>#N/A</v>
      </c>
      <c r="FC74" s="146" t="e">
        <f t="shared" si="444"/>
        <v>#N/A</v>
      </c>
      <c r="FD74" s="146" t="e">
        <f t="shared" si="445"/>
        <v>#N/A</v>
      </c>
      <c r="FE74" s="146" t="e">
        <f t="shared" si="446"/>
        <v>#N/A</v>
      </c>
      <c r="FF74" s="146" t="e">
        <f t="shared" si="447"/>
        <v>#N/A</v>
      </c>
      <c r="FG74" s="146" t="e">
        <f t="shared" si="448"/>
        <v>#N/A</v>
      </c>
      <c r="FH74" s="146" t="e">
        <f t="shared" si="449"/>
        <v>#N/A</v>
      </c>
      <c r="FI74" s="146" t="e">
        <f t="shared" si="450"/>
        <v>#N/A</v>
      </c>
      <c r="FJ74" s="146" t="e">
        <f t="shared" si="451"/>
        <v>#N/A</v>
      </c>
      <c r="FK74" s="146" t="e">
        <f t="shared" si="452"/>
        <v>#N/A</v>
      </c>
      <c r="FL74" s="146" t="e">
        <f t="shared" si="453"/>
        <v>#N/A</v>
      </c>
      <c r="FM74" s="146" t="e">
        <f t="shared" si="454"/>
        <v>#N/A</v>
      </c>
      <c r="FN74" s="146" t="e">
        <f t="shared" si="455"/>
        <v>#N/A</v>
      </c>
      <c r="FO74" s="146" t="e">
        <f t="shared" si="456"/>
        <v>#N/A</v>
      </c>
      <c r="FP74" s="146" t="e">
        <f t="shared" si="457"/>
        <v>#N/A</v>
      </c>
      <c r="FQ74" s="146" t="e">
        <f t="shared" si="458"/>
        <v>#N/A</v>
      </c>
      <c r="FR74" s="146" t="e">
        <f t="shared" si="459"/>
        <v>#N/A</v>
      </c>
      <c r="FS74" s="146" t="e">
        <f t="shared" si="460"/>
        <v>#N/A</v>
      </c>
      <c r="FT74" s="146" t="e">
        <f t="shared" si="461"/>
        <v>#N/A</v>
      </c>
      <c r="FU74" s="146" t="e">
        <f t="shared" si="462"/>
        <v>#N/A</v>
      </c>
      <c r="FV74" s="146" t="e">
        <f t="shared" si="463"/>
        <v>#N/A</v>
      </c>
      <c r="FW74" s="146" t="e">
        <f t="shared" si="464"/>
        <v>#N/A</v>
      </c>
      <c r="FX74" s="146" t="e">
        <f t="shared" si="465"/>
        <v>#N/A</v>
      </c>
      <c r="FY74" s="146" t="e">
        <f t="shared" si="466"/>
        <v>#N/A</v>
      </c>
      <c r="FZ74" s="146" t="e">
        <f t="shared" si="467"/>
        <v>#N/A</v>
      </c>
      <c r="GA74" s="146" t="e">
        <f t="shared" si="468"/>
        <v>#N/A</v>
      </c>
      <c r="GB74" s="146" t="e">
        <f t="shared" si="469"/>
        <v>#N/A</v>
      </c>
      <c r="GC74" s="146" t="e">
        <f t="shared" si="470"/>
        <v>#N/A</v>
      </c>
      <c r="GD74" s="146" t="e">
        <f t="shared" si="471"/>
        <v>#N/A</v>
      </c>
      <c r="GE74" s="146" t="e">
        <f t="shared" si="472"/>
        <v>#N/A</v>
      </c>
      <c r="GF74" s="146" t="e">
        <f t="shared" si="473"/>
        <v>#N/A</v>
      </c>
      <c r="GG74" s="146" t="e">
        <f t="shared" si="474"/>
        <v>#N/A</v>
      </c>
      <c r="GH74" s="146" t="e">
        <f t="shared" si="475"/>
        <v>#N/A</v>
      </c>
      <c r="GI74" s="146" t="e">
        <f t="shared" si="476"/>
        <v>#N/A</v>
      </c>
      <c r="GJ74" s="146" t="e">
        <f t="shared" si="477"/>
        <v>#N/A</v>
      </c>
      <c r="GK74" s="146" t="e">
        <f t="shared" si="478"/>
        <v>#N/A</v>
      </c>
      <c r="GL74" s="146" t="e">
        <f t="shared" si="479"/>
        <v>#N/A</v>
      </c>
      <c r="GM74" s="146" t="e">
        <f t="shared" si="480"/>
        <v>#N/A</v>
      </c>
      <c r="GN74" s="146" t="e">
        <f t="shared" si="481"/>
        <v>#N/A</v>
      </c>
      <c r="GO74" s="146" t="e">
        <f t="shared" si="482"/>
        <v>#N/A</v>
      </c>
      <c r="GP74" s="146" t="e">
        <f t="shared" si="483"/>
        <v>#N/A</v>
      </c>
      <c r="GQ74" s="146" t="e">
        <f t="shared" si="484"/>
        <v>#N/A</v>
      </c>
      <c r="GR74" s="146" t="e">
        <f t="shared" si="485"/>
        <v>#N/A</v>
      </c>
      <c r="GS74" s="146" t="e">
        <f t="shared" si="486"/>
        <v>#N/A</v>
      </c>
      <c r="GT74" s="146" t="e">
        <f t="shared" si="487"/>
        <v>#N/A</v>
      </c>
      <c r="GU74" s="146" t="e">
        <f t="shared" si="488"/>
        <v>#N/A</v>
      </c>
      <c r="GV74" s="146" t="e">
        <f t="shared" si="489"/>
        <v>#N/A</v>
      </c>
      <c r="GW74" s="146" t="e">
        <f t="shared" si="490"/>
        <v>#N/A</v>
      </c>
      <c r="GX74" s="146" t="e">
        <f t="shared" si="491"/>
        <v>#N/A</v>
      </c>
      <c r="GY74" s="146" t="e">
        <f t="shared" si="492"/>
        <v>#N/A</v>
      </c>
      <c r="GZ74" s="146" t="e">
        <f t="shared" si="493"/>
        <v>#N/A</v>
      </c>
      <c r="HA74" s="146" t="e">
        <f t="shared" si="494"/>
        <v>#N/A</v>
      </c>
      <c r="HB74" s="146" t="e">
        <f t="shared" si="495"/>
        <v>#N/A</v>
      </c>
      <c r="HC74" s="146" t="e">
        <f t="shared" si="496"/>
        <v>#N/A</v>
      </c>
      <c r="HD74" s="146" t="e">
        <f t="shared" si="497"/>
        <v>#N/A</v>
      </c>
      <c r="HE74" s="146" t="e">
        <f t="shared" si="498"/>
        <v>#N/A</v>
      </c>
      <c r="HF74" s="146" t="e">
        <f t="shared" si="499"/>
        <v>#N/A</v>
      </c>
      <c r="HG74" s="146" t="e">
        <f t="shared" si="500"/>
        <v>#N/A</v>
      </c>
      <c r="HH74" s="146" t="e">
        <f t="shared" si="501"/>
        <v>#N/A</v>
      </c>
      <c r="HI74" s="146" t="e">
        <f t="shared" si="502"/>
        <v>#N/A</v>
      </c>
      <c r="HJ74" s="146" t="e">
        <f t="shared" si="503"/>
        <v>#N/A</v>
      </c>
      <c r="HK74" s="146" t="e">
        <f t="shared" si="504"/>
        <v>#N/A</v>
      </c>
      <c r="HL74" s="146" t="e">
        <f t="shared" si="505"/>
        <v>#N/A</v>
      </c>
      <c r="HM74" s="146" t="e">
        <f t="shared" si="506"/>
        <v>#N/A</v>
      </c>
      <c r="HN74" s="146" t="e">
        <f t="shared" si="507"/>
        <v>#N/A</v>
      </c>
      <c r="HO74" s="146" t="e">
        <f t="shared" si="508"/>
        <v>#N/A</v>
      </c>
      <c r="HP74" s="146" t="e">
        <f t="shared" si="509"/>
        <v>#N/A</v>
      </c>
      <c r="HQ74" s="146" t="e">
        <f t="shared" si="510"/>
        <v>#N/A</v>
      </c>
      <c r="HR74" s="146" t="e">
        <f t="shared" si="511"/>
        <v>#N/A</v>
      </c>
      <c r="HS74" s="146" t="e">
        <f t="shared" si="512"/>
        <v>#N/A</v>
      </c>
      <c r="HT74" s="146" t="e">
        <f t="shared" si="513"/>
        <v>#N/A</v>
      </c>
    </row>
    <row r="75" spans="1:228" hidden="1" x14ac:dyDescent="0.45">
      <c r="A75" s="4">
        <v>72</v>
      </c>
      <c r="B75" s="95"/>
      <c r="C75" s="103"/>
      <c r="D75" s="108" t="str">
        <f t="shared" si="405"/>
        <v/>
      </c>
      <c r="E75" s="81"/>
      <c r="F75" s="108" t="str">
        <f t="shared" si="406"/>
        <v/>
      </c>
      <c r="G75" s="103"/>
      <c r="H75" s="96"/>
      <c r="I75" s="32" t="str">
        <f t="shared" si="407"/>
        <v/>
      </c>
      <c r="J75" s="32" t="str">
        <f t="shared" si="408"/>
        <v/>
      </c>
      <c r="K75" s="65" t="str">
        <f t="shared" si="514"/>
        <v/>
      </c>
      <c r="L75" s="21"/>
      <c r="M75" s="53"/>
      <c r="N75" s="237"/>
      <c r="O75" s="66" t="str">
        <f>IF(AND(D75&gt;0,E75&gt;0,F75&gt;0),IF(ISBLANK(N75),IF(ISBLANK(L75),"",(F75-D75)*VLOOKUP(L75,VLookups!$A$4:$B$13,2,FALSE)),N75),"")</f>
        <v/>
      </c>
      <c r="P75" s="67" t="str">
        <f t="shared" si="409"/>
        <v/>
      </c>
      <c r="Q75" s="81"/>
      <c r="R75" s="230" t="str">
        <f>IF(AND(Q75&gt;0,E75&gt;0,NOT(O75="")),ABS(VLOOKUP($Q$1,VLookups!$A$27:$B$28,2,FALSE)-_xlfn.NORM.DIST(Q75,K75,O75,TRUE)),"")</f>
        <v/>
      </c>
      <c r="S75" s="80" t="str">
        <f>IF(AND($D75&gt;0,$E75&gt;0,$F75&gt;0,NOT(ISBLANK($L75))),_xlfn.NORM.INV(ABS(VLOOKUP($Q$1,VLookups!$A$27:$B$28,2,FALSE)-S$3),$K75,$O75),"")</f>
        <v/>
      </c>
      <c r="T75" s="79" t="str">
        <f>IF(AND($D75&gt;0,$E75&gt;0,$F75&gt;0,NOT(ISBLANK($L75))),_xlfn.NORM.INV(ABS(VLOOKUP($Q$1,VLookups!$A$27:$B$28,2,FALSE)-T$3),$K75,$O75),"")</f>
        <v/>
      </c>
      <c r="U75" s="80" t="str">
        <f>IF(AND($D75&gt;0,$E75&gt;0,$F75&gt;0,NOT(ISBLANK($L75))),_xlfn.NORM.INV(ABS(VLOOKUP($Q$1,VLookups!$A$27:$B$28,2,FALSE)-U$3),$K75,$O75),"")</f>
        <v/>
      </c>
      <c r="V75" s="79" t="str">
        <f>IF(AND($D75&gt;0,$E75&gt;0,$F75&gt;0,NOT(ISBLANK($L75))),_xlfn.NORM.INV(ABS(VLOOKUP($Q$1,VLookups!$A$27:$B$28,2,FALSE)-V$3),$K75,$O75),"")</f>
        <v/>
      </c>
      <c r="W75" s="80" t="str">
        <f>IF(AND($D75&gt;0,$E75&gt;0,$F75&gt;0,NOT(ISBLANK($L75))),_xlfn.NORM.INV(ABS(VLOOKUP($Q$1,VLookups!$A$27:$B$28,2,FALSE)-W$3),$K75,$O75),"")</f>
        <v/>
      </c>
      <c r="X75" s="79" t="str">
        <f>IF(AND($D75&gt;0,$E75&gt;0,$F75&gt;0,NOT(ISBLANK($L75))),_xlfn.NORM.INV(ABS(VLOOKUP($Q$1,VLookups!$A$27:$B$28,2,FALSE)-X$3),$K75,$O75),"")</f>
        <v/>
      </c>
      <c r="Y75" s="5"/>
      <c r="Z75" s="145" t="str">
        <f t="shared" si="515"/>
        <v/>
      </c>
      <c r="AA75" s="46" t="str">
        <f t="shared" ref="AA75:AT75" si="535">IF(ISNONTEXT($Z75),AB75-$Z75,"")</f>
        <v/>
      </c>
      <c r="AB75" s="46" t="str">
        <f t="shared" si="535"/>
        <v/>
      </c>
      <c r="AC75" s="46" t="str">
        <f t="shared" si="535"/>
        <v/>
      </c>
      <c r="AD75" s="46" t="str">
        <f t="shared" si="535"/>
        <v/>
      </c>
      <c r="AE75" s="46" t="str">
        <f t="shared" si="535"/>
        <v/>
      </c>
      <c r="AF75" s="46" t="str">
        <f t="shared" si="535"/>
        <v/>
      </c>
      <c r="AG75" s="46" t="str">
        <f t="shared" si="535"/>
        <v/>
      </c>
      <c r="AH75" s="46" t="str">
        <f t="shared" si="535"/>
        <v/>
      </c>
      <c r="AI75" s="46" t="str">
        <f t="shared" si="535"/>
        <v/>
      </c>
      <c r="AJ75" s="46" t="str">
        <f t="shared" si="535"/>
        <v/>
      </c>
      <c r="AK75" s="46" t="str">
        <f t="shared" si="535"/>
        <v/>
      </c>
      <c r="AL75" s="46" t="str">
        <f t="shared" si="535"/>
        <v/>
      </c>
      <c r="AM75" s="46" t="str">
        <f t="shared" si="535"/>
        <v/>
      </c>
      <c r="AN75" s="46" t="str">
        <f t="shared" si="535"/>
        <v/>
      </c>
      <c r="AO75" s="46" t="str">
        <f t="shared" si="535"/>
        <v/>
      </c>
      <c r="AP75" s="46" t="str">
        <f t="shared" si="535"/>
        <v/>
      </c>
      <c r="AQ75" s="46" t="str">
        <f t="shared" si="535"/>
        <v/>
      </c>
      <c r="AR75" s="46" t="str">
        <f t="shared" si="535"/>
        <v/>
      </c>
      <c r="AS75" s="46" t="str">
        <f t="shared" si="535"/>
        <v/>
      </c>
      <c r="AT75" s="46" t="str">
        <f t="shared" si="535"/>
        <v/>
      </c>
      <c r="AU75" s="46" t="str">
        <f t="shared" si="517"/>
        <v/>
      </c>
      <c r="AV75" s="46" t="str">
        <f t="shared" ref="AV75:DG75" si="536">IF(ISNONTEXT($Z75),AU75+$Z75,"")</f>
        <v/>
      </c>
      <c r="AW75" s="46" t="str">
        <f t="shared" si="536"/>
        <v/>
      </c>
      <c r="AX75" s="46" t="str">
        <f t="shared" si="536"/>
        <v/>
      </c>
      <c r="AY75" s="46" t="str">
        <f t="shared" si="536"/>
        <v/>
      </c>
      <c r="AZ75" s="46" t="str">
        <f t="shared" si="536"/>
        <v/>
      </c>
      <c r="BA75" s="46" t="str">
        <f t="shared" si="536"/>
        <v/>
      </c>
      <c r="BB75" s="46" t="str">
        <f t="shared" si="536"/>
        <v/>
      </c>
      <c r="BC75" s="46" t="str">
        <f t="shared" si="536"/>
        <v/>
      </c>
      <c r="BD75" s="46" t="str">
        <f t="shared" si="536"/>
        <v/>
      </c>
      <c r="BE75" s="46" t="str">
        <f t="shared" si="536"/>
        <v/>
      </c>
      <c r="BF75" s="46" t="str">
        <f t="shared" si="536"/>
        <v/>
      </c>
      <c r="BG75" s="46" t="str">
        <f t="shared" si="536"/>
        <v/>
      </c>
      <c r="BH75" s="46" t="str">
        <f t="shared" si="536"/>
        <v/>
      </c>
      <c r="BI75" s="46" t="str">
        <f t="shared" si="536"/>
        <v/>
      </c>
      <c r="BJ75" s="46" t="str">
        <f t="shared" si="536"/>
        <v/>
      </c>
      <c r="BK75" s="46" t="str">
        <f t="shared" si="536"/>
        <v/>
      </c>
      <c r="BL75" s="46" t="str">
        <f t="shared" si="536"/>
        <v/>
      </c>
      <c r="BM75" s="46" t="str">
        <f t="shared" si="536"/>
        <v/>
      </c>
      <c r="BN75" s="46" t="str">
        <f t="shared" si="536"/>
        <v/>
      </c>
      <c r="BO75" s="46" t="str">
        <f t="shared" si="536"/>
        <v/>
      </c>
      <c r="BP75" s="46" t="str">
        <f t="shared" si="536"/>
        <v/>
      </c>
      <c r="BQ75" s="46" t="str">
        <f t="shared" si="536"/>
        <v/>
      </c>
      <c r="BR75" s="46" t="str">
        <f t="shared" si="536"/>
        <v/>
      </c>
      <c r="BS75" s="46" t="str">
        <f t="shared" si="536"/>
        <v/>
      </c>
      <c r="BT75" s="46" t="str">
        <f t="shared" si="536"/>
        <v/>
      </c>
      <c r="BU75" s="46" t="str">
        <f t="shared" si="536"/>
        <v/>
      </c>
      <c r="BV75" s="46" t="str">
        <f t="shared" si="536"/>
        <v/>
      </c>
      <c r="BW75" s="46" t="str">
        <f t="shared" si="536"/>
        <v/>
      </c>
      <c r="BX75" s="46" t="str">
        <f t="shared" si="536"/>
        <v/>
      </c>
      <c r="BY75" s="46" t="str">
        <f t="shared" si="536"/>
        <v/>
      </c>
      <c r="BZ75" s="46" t="str">
        <f t="shared" si="536"/>
        <v/>
      </c>
      <c r="CA75" s="46" t="str">
        <f t="shared" si="536"/>
        <v/>
      </c>
      <c r="CB75" s="46" t="str">
        <f t="shared" si="536"/>
        <v/>
      </c>
      <c r="CC75" s="46" t="str">
        <f t="shared" si="536"/>
        <v/>
      </c>
      <c r="CD75" s="46" t="str">
        <f t="shared" si="536"/>
        <v/>
      </c>
      <c r="CE75" s="46" t="str">
        <f t="shared" si="536"/>
        <v/>
      </c>
      <c r="CF75" s="46" t="str">
        <f t="shared" si="536"/>
        <v/>
      </c>
      <c r="CG75" s="46" t="str">
        <f t="shared" si="536"/>
        <v/>
      </c>
      <c r="CH75" s="46" t="str">
        <f t="shared" si="536"/>
        <v/>
      </c>
      <c r="CI75" s="46" t="str">
        <f t="shared" si="536"/>
        <v/>
      </c>
      <c r="CJ75" s="46" t="str">
        <f t="shared" si="536"/>
        <v/>
      </c>
      <c r="CK75" s="46" t="str">
        <f t="shared" si="536"/>
        <v/>
      </c>
      <c r="CL75" s="46" t="str">
        <f t="shared" si="536"/>
        <v/>
      </c>
      <c r="CM75" s="46" t="str">
        <f t="shared" si="536"/>
        <v/>
      </c>
      <c r="CN75" s="46" t="str">
        <f t="shared" si="536"/>
        <v/>
      </c>
      <c r="CO75" s="46" t="str">
        <f t="shared" si="536"/>
        <v/>
      </c>
      <c r="CP75" s="46" t="str">
        <f t="shared" si="536"/>
        <v/>
      </c>
      <c r="CQ75" s="46" t="str">
        <f t="shared" si="536"/>
        <v/>
      </c>
      <c r="CR75" s="46" t="str">
        <f t="shared" si="536"/>
        <v/>
      </c>
      <c r="CS75" s="46" t="str">
        <f t="shared" si="536"/>
        <v/>
      </c>
      <c r="CT75" s="46" t="str">
        <f t="shared" si="536"/>
        <v/>
      </c>
      <c r="CU75" s="46" t="str">
        <f t="shared" si="536"/>
        <v/>
      </c>
      <c r="CV75" s="46" t="str">
        <f t="shared" si="536"/>
        <v/>
      </c>
      <c r="CW75" s="46" t="str">
        <f t="shared" si="536"/>
        <v/>
      </c>
      <c r="CX75" s="46" t="str">
        <f t="shared" si="536"/>
        <v/>
      </c>
      <c r="CY75" s="46" t="str">
        <f t="shared" si="536"/>
        <v/>
      </c>
      <c r="CZ75" s="46" t="str">
        <f t="shared" si="536"/>
        <v/>
      </c>
      <c r="DA75" s="46" t="str">
        <f t="shared" si="536"/>
        <v/>
      </c>
      <c r="DB75" s="46" t="str">
        <f t="shared" si="536"/>
        <v/>
      </c>
      <c r="DC75" s="46" t="str">
        <f t="shared" si="536"/>
        <v/>
      </c>
      <c r="DD75" s="46" t="str">
        <f t="shared" si="536"/>
        <v/>
      </c>
      <c r="DE75" s="46" t="str">
        <f t="shared" si="536"/>
        <v/>
      </c>
      <c r="DF75" s="46" t="str">
        <f t="shared" si="536"/>
        <v/>
      </c>
      <c r="DG75" s="46" t="str">
        <f t="shared" si="536"/>
        <v/>
      </c>
      <c r="DH75" s="46" t="str">
        <f t="shared" ref="DH75:DW75" si="537">IF(ISNONTEXT($Z75),DG75+$Z75,"")</f>
        <v/>
      </c>
      <c r="DI75" s="46" t="str">
        <f t="shared" si="537"/>
        <v/>
      </c>
      <c r="DJ75" s="46" t="str">
        <f t="shared" si="537"/>
        <v/>
      </c>
      <c r="DK75" s="46" t="str">
        <f t="shared" si="537"/>
        <v/>
      </c>
      <c r="DL75" s="46" t="str">
        <f t="shared" si="537"/>
        <v/>
      </c>
      <c r="DM75" s="46" t="str">
        <f t="shared" si="537"/>
        <v/>
      </c>
      <c r="DN75" s="46" t="str">
        <f t="shared" si="537"/>
        <v/>
      </c>
      <c r="DO75" s="46" t="str">
        <f t="shared" si="537"/>
        <v/>
      </c>
      <c r="DP75" s="46" t="str">
        <f t="shared" si="537"/>
        <v/>
      </c>
      <c r="DQ75" s="46" t="str">
        <f t="shared" si="537"/>
        <v/>
      </c>
      <c r="DR75" s="46" t="str">
        <f t="shared" si="537"/>
        <v/>
      </c>
      <c r="DS75" s="46" t="str">
        <f t="shared" si="537"/>
        <v/>
      </c>
      <c r="DT75" s="46" t="str">
        <f t="shared" si="537"/>
        <v/>
      </c>
      <c r="DU75" s="46" t="str">
        <f t="shared" si="537"/>
        <v/>
      </c>
      <c r="DV75" s="46" t="str">
        <f t="shared" si="537"/>
        <v/>
      </c>
      <c r="DW75" s="46" t="str">
        <f t="shared" si="537"/>
        <v/>
      </c>
      <c r="DX75" s="146" t="e">
        <f t="shared" si="413"/>
        <v>#N/A</v>
      </c>
      <c r="DY75" s="146" t="e">
        <f t="shared" si="414"/>
        <v>#N/A</v>
      </c>
      <c r="DZ75" s="146" t="e">
        <f t="shared" si="415"/>
        <v>#N/A</v>
      </c>
      <c r="EA75" s="146" t="e">
        <f t="shared" si="416"/>
        <v>#N/A</v>
      </c>
      <c r="EB75" s="146" t="e">
        <f t="shared" si="417"/>
        <v>#N/A</v>
      </c>
      <c r="EC75" s="146" t="e">
        <f t="shared" si="418"/>
        <v>#N/A</v>
      </c>
      <c r="ED75" s="146" t="e">
        <f t="shared" si="419"/>
        <v>#N/A</v>
      </c>
      <c r="EE75" s="146" t="e">
        <f t="shared" si="420"/>
        <v>#N/A</v>
      </c>
      <c r="EF75" s="146" t="e">
        <f t="shared" si="421"/>
        <v>#N/A</v>
      </c>
      <c r="EG75" s="146" t="e">
        <f t="shared" si="422"/>
        <v>#N/A</v>
      </c>
      <c r="EH75" s="146" t="e">
        <f t="shared" si="423"/>
        <v>#N/A</v>
      </c>
      <c r="EI75" s="146" t="e">
        <f t="shared" si="424"/>
        <v>#N/A</v>
      </c>
      <c r="EJ75" s="146" t="e">
        <f t="shared" si="425"/>
        <v>#N/A</v>
      </c>
      <c r="EK75" s="146" t="e">
        <f t="shared" si="426"/>
        <v>#N/A</v>
      </c>
      <c r="EL75" s="146" t="e">
        <f t="shared" si="427"/>
        <v>#N/A</v>
      </c>
      <c r="EM75" s="146" t="e">
        <f t="shared" si="428"/>
        <v>#N/A</v>
      </c>
      <c r="EN75" s="146" t="e">
        <f t="shared" si="429"/>
        <v>#N/A</v>
      </c>
      <c r="EO75" s="146" t="e">
        <f t="shared" si="430"/>
        <v>#N/A</v>
      </c>
      <c r="EP75" s="146" t="e">
        <f t="shared" si="431"/>
        <v>#N/A</v>
      </c>
      <c r="EQ75" s="146" t="e">
        <f t="shared" si="432"/>
        <v>#N/A</v>
      </c>
      <c r="ER75" s="146" t="e">
        <f t="shared" si="433"/>
        <v>#N/A</v>
      </c>
      <c r="ES75" s="146" t="e">
        <f t="shared" si="434"/>
        <v>#N/A</v>
      </c>
      <c r="ET75" s="146" t="e">
        <f t="shared" si="435"/>
        <v>#N/A</v>
      </c>
      <c r="EU75" s="146" t="e">
        <f t="shared" si="436"/>
        <v>#N/A</v>
      </c>
      <c r="EV75" s="146" t="e">
        <f t="shared" si="437"/>
        <v>#N/A</v>
      </c>
      <c r="EW75" s="146" t="e">
        <f t="shared" si="438"/>
        <v>#N/A</v>
      </c>
      <c r="EX75" s="146" t="e">
        <f t="shared" si="439"/>
        <v>#N/A</v>
      </c>
      <c r="EY75" s="146" t="e">
        <f t="shared" si="440"/>
        <v>#N/A</v>
      </c>
      <c r="EZ75" s="146" t="e">
        <f t="shared" si="441"/>
        <v>#N/A</v>
      </c>
      <c r="FA75" s="146" t="e">
        <f t="shared" si="442"/>
        <v>#N/A</v>
      </c>
      <c r="FB75" s="146" t="e">
        <f t="shared" si="443"/>
        <v>#N/A</v>
      </c>
      <c r="FC75" s="146" t="e">
        <f t="shared" si="444"/>
        <v>#N/A</v>
      </c>
      <c r="FD75" s="146" t="e">
        <f t="shared" si="445"/>
        <v>#N/A</v>
      </c>
      <c r="FE75" s="146" t="e">
        <f t="shared" si="446"/>
        <v>#N/A</v>
      </c>
      <c r="FF75" s="146" t="e">
        <f t="shared" si="447"/>
        <v>#N/A</v>
      </c>
      <c r="FG75" s="146" t="e">
        <f t="shared" si="448"/>
        <v>#N/A</v>
      </c>
      <c r="FH75" s="146" t="e">
        <f t="shared" si="449"/>
        <v>#N/A</v>
      </c>
      <c r="FI75" s="146" t="e">
        <f t="shared" si="450"/>
        <v>#N/A</v>
      </c>
      <c r="FJ75" s="146" t="e">
        <f t="shared" si="451"/>
        <v>#N/A</v>
      </c>
      <c r="FK75" s="146" t="e">
        <f t="shared" si="452"/>
        <v>#N/A</v>
      </c>
      <c r="FL75" s="146" t="e">
        <f t="shared" si="453"/>
        <v>#N/A</v>
      </c>
      <c r="FM75" s="146" t="e">
        <f t="shared" si="454"/>
        <v>#N/A</v>
      </c>
      <c r="FN75" s="146" t="e">
        <f t="shared" si="455"/>
        <v>#N/A</v>
      </c>
      <c r="FO75" s="146" t="e">
        <f t="shared" si="456"/>
        <v>#N/A</v>
      </c>
      <c r="FP75" s="146" t="e">
        <f t="shared" si="457"/>
        <v>#N/A</v>
      </c>
      <c r="FQ75" s="146" t="e">
        <f t="shared" si="458"/>
        <v>#N/A</v>
      </c>
      <c r="FR75" s="146" t="e">
        <f t="shared" si="459"/>
        <v>#N/A</v>
      </c>
      <c r="FS75" s="146" t="e">
        <f t="shared" si="460"/>
        <v>#N/A</v>
      </c>
      <c r="FT75" s="146" t="e">
        <f t="shared" si="461"/>
        <v>#N/A</v>
      </c>
      <c r="FU75" s="146" t="e">
        <f t="shared" si="462"/>
        <v>#N/A</v>
      </c>
      <c r="FV75" s="146" t="e">
        <f t="shared" si="463"/>
        <v>#N/A</v>
      </c>
      <c r="FW75" s="146" t="e">
        <f t="shared" si="464"/>
        <v>#N/A</v>
      </c>
      <c r="FX75" s="146" t="e">
        <f t="shared" si="465"/>
        <v>#N/A</v>
      </c>
      <c r="FY75" s="146" t="e">
        <f t="shared" si="466"/>
        <v>#N/A</v>
      </c>
      <c r="FZ75" s="146" t="e">
        <f t="shared" si="467"/>
        <v>#N/A</v>
      </c>
      <c r="GA75" s="146" t="e">
        <f t="shared" si="468"/>
        <v>#N/A</v>
      </c>
      <c r="GB75" s="146" t="e">
        <f t="shared" si="469"/>
        <v>#N/A</v>
      </c>
      <c r="GC75" s="146" t="e">
        <f t="shared" si="470"/>
        <v>#N/A</v>
      </c>
      <c r="GD75" s="146" t="e">
        <f t="shared" si="471"/>
        <v>#N/A</v>
      </c>
      <c r="GE75" s="146" t="e">
        <f t="shared" si="472"/>
        <v>#N/A</v>
      </c>
      <c r="GF75" s="146" t="e">
        <f t="shared" si="473"/>
        <v>#N/A</v>
      </c>
      <c r="GG75" s="146" t="e">
        <f t="shared" si="474"/>
        <v>#N/A</v>
      </c>
      <c r="GH75" s="146" t="e">
        <f t="shared" si="475"/>
        <v>#N/A</v>
      </c>
      <c r="GI75" s="146" t="e">
        <f t="shared" si="476"/>
        <v>#N/A</v>
      </c>
      <c r="GJ75" s="146" t="e">
        <f t="shared" si="477"/>
        <v>#N/A</v>
      </c>
      <c r="GK75" s="146" t="e">
        <f t="shared" si="478"/>
        <v>#N/A</v>
      </c>
      <c r="GL75" s="146" t="e">
        <f t="shared" si="479"/>
        <v>#N/A</v>
      </c>
      <c r="GM75" s="146" t="e">
        <f t="shared" si="480"/>
        <v>#N/A</v>
      </c>
      <c r="GN75" s="146" t="e">
        <f t="shared" si="481"/>
        <v>#N/A</v>
      </c>
      <c r="GO75" s="146" t="e">
        <f t="shared" si="482"/>
        <v>#N/A</v>
      </c>
      <c r="GP75" s="146" t="e">
        <f t="shared" si="483"/>
        <v>#N/A</v>
      </c>
      <c r="GQ75" s="146" t="e">
        <f t="shared" si="484"/>
        <v>#N/A</v>
      </c>
      <c r="GR75" s="146" t="e">
        <f t="shared" si="485"/>
        <v>#N/A</v>
      </c>
      <c r="GS75" s="146" t="e">
        <f t="shared" si="486"/>
        <v>#N/A</v>
      </c>
      <c r="GT75" s="146" t="e">
        <f t="shared" si="487"/>
        <v>#N/A</v>
      </c>
      <c r="GU75" s="146" t="e">
        <f t="shared" si="488"/>
        <v>#N/A</v>
      </c>
      <c r="GV75" s="146" t="e">
        <f t="shared" si="489"/>
        <v>#N/A</v>
      </c>
      <c r="GW75" s="146" t="e">
        <f t="shared" si="490"/>
        <v>#N/A</v>
      </c>
      <c r="GX75" s="146" t="e">
        <f t="shared" si="491"/>
        <v>#N/A</v>
      </c>
      <c r="GY75" s="146" t="e">
        <f t="shared" si="492"/>
        <v>#N/A</v>
      </c>
      <c r="GZ75" s="146" t="e">
        <f t="shared" si="493"/>
        <v>#N/A</v>
      </c>
      <c r="HA75" s="146" t="e">
        <f t="shared" si="494"/>
        <v>#N/A</v>
      </c>
      <c r="HB75" s="146" t="e">
        <f t="shared" si="495"/>
        <v>#N/A</v>
      </c>
      <c r="HC75" s="146" t="e">
        <f t="shared" si="496"/>
        <v>#N/A</v>
      </c>
      <c r="HD75" s="146" t="e">
        <f t="shared" si="497"/>
        <v>#N/A</v>
      </c>
      <c r="HE75" s="146" t="e">
        <f t="shared" si="498"/>
        <v>#N/A</v>
      </c>
      <c r="HF75" s="146" t="e">
        <f t="shared" si="499"/>
        <v>#N/A</v>
      </c>
      <c r="HG75" s="146" t="e">
        <f t="shared" si="500"/>
        <v>#N/A</v>
      </c>
      <c r="HH75" s="146" t="e">
        <f t="shared" si="501"/>
        <v>#N/A</v>
      </c>
      <c r="HI75" s="146" t="e">
        <f t="shared" si="502"/>
        <v>#N/A</v>
      </c>
      <c r="HJ75" s="146" t="e">
        <f t="shared" si="503"/>
        <v>#N/A</v>
      </c>
      <c r="HK75" s="146" t="e">
        <f t="shared" si="504"/>
        <v>#N/A</v>
      </c>
      <c r="HL75" s="146" t="e">
        <f t="shared" si="505"/>
        <v>#N/A</v>
      </c>
      <c r="HM75" s="146" t="e">
        <f t="shared" si="506"/>
        <v>#N/A</v>
      </c>
      <c r="HN75" s="146" t="e">
        <f t="shared" si="507"/>
        <v>#N/A</v>
      </c>
      <c r="HO75" s="146" t="e">
        <f t="shared" si="508"/>
        <v>#N/A</v>
      </c>
      <c r="HP75" s="146" t="e">
        <f t="shared" si="509"/>
        <v>#N/A</v>
      </c>
      <c r="HQ75" s="146" t="e">
        <f t="shared" si="510"/>
        <v>#N/A</v>
      </c>
      <c r="HR75" s="146" t="e">
        <f t="shared" si="511"/>
        <v>#N/A</v>
      </c>
      <c r="HS75" s="146" t="e">
        <f t="shared" si="512"/>
        <v>#N/A</v>
      </c>
      <c r="HT75" s="146" t="e">
        <f t="shared" si="513"/>
        <v>#N/A</v>
      </c>
    </row>
    <row r="76" spans="1:228" hidden="1" x14ac:dyDescent="0.45">
      <c r="A76" s="4">
        <v>73</v>
      </c>
      <c r="B76" s="95"/>
      <c r="C76" s="103"/>
      <c r="D76" s="108" t="str">
        <f t="shared" si="405"/>
        <v/>
      </c>
      <c r="E76" s="81"/>
      <c r="F76" s="108" t="str">
        <f t="shared" si="406"/>
        <v/>
      </c>
      <c r="G76" s="103"/>
      <c r="H76" s="96"/>
      <c r="I76" s="32" t="str">
        <f t="shared" si="407"/>
        <v/>
      </c>
      <c r="J76" s="32" t="str">
        <f t="shared" si="408"/>
        <v/>
      </c>
      <c r="K76" s="65" t="str">
        <f t="shared" si="514"/>
        <v/>
      </c>
      <c r="L76" s="21"/>
      <c r="M76" s="53"/>
      <c r="N76" s="237"/>
      <c r="O76" s="66" t="str">
        <f>IF(AND(D76&gt;0,E76&gt;0,F76&gt;0),IF(ISBLANK(N76),IF(ISBLANK(L76),"",(F76-D76)*VLOOKUP(L76,VLookups!$A$4:$B$13,2,FALSE)),N76),"")</f>
        <v/>
      </c>
      <c r="P76" s="67" t="str">
        <f t="shared" si="409"/>
        <v/>
      </c>
      <c r="Q76" s="81"/>
      <c r="R76" s="230" t="str">
        <f>IF(AND(Q76&gt;0,E76&gt;0,NOT(O76="")),ABS(VLOOKUP($Q$1,VLookups!$A$27:$B$28,2,FALSE)-_xlfn.NORM.DIST(Q76,K76,O76,TRUE)),"")</f>
        <v/>
      </c>
      <c r="S76" s="80" t="str">
        <f>IF(AND($D76&gt;0,$E76&gt;0,$F76&gt;0,NOT(ISBLANK($L76))),_xlfn.NORM.INV(ABS(VLOOKUP($Q$1,VLookups!$A$27:$B$28,2,FALSE)-S$3),$K76,$O76),"")</f>
        <v/>
      </c>
      <c r="T76" s="79" t="str">
        <f>IF(AND($D76&gt;0,$E76&gt;0,$F76&gt;0,NOT(ISBLANK($L76))),_xlfn.NORM.INV(ABS(VLOOKUP($Q$1,VLookups!$A$27:$B$28,2,FALSE)-T$3),$K76,$O76),"")</f>
        <v/>
      </c>
      <c r="U76" s="80" t="str">
        <f>IF(AND($D76&gt;0,$E76&gt;0,$F76&gt;0,NOT(ISBLANK($L76))),_xlfn.NORM.INV(ABS(VLOOKUP($Q$1,VLookups!$A$27:$B$28,2,FALSE)-U$3),$K76,$O76),"")</f>
        <v/>
      </c>
      <c r="V76" s="79" t="str">
        <f>IF(AND($D76&gt;0,$E76&gt;0,$F76&gt;0,NOT(ISBLANK($L76))),_xlfn.NORM.INV(ABS(VLOOKUP($Q$1,VLookups!$A$27:$B$28,2,FALSE)-V$3),$K76,$O76),"")</f>
        <v/>
      </c>
      <c r="W76" s="80" t="str">
        <f>IF(AND($D76&gt;0,$E76&gt;0,$F76&gt;0,NOT(ISBLANK($L76))),_xlfn.NORM.INV(ABS(VLOOKUP($Q$1,VLookups!$A$27:$B$28,2,FALSE)-W$3),$K76,$O76),"")</f>
        <v/>
      </c>
      <c r="X76" s="79" t="str">
        <f>IF(AND($D76&gt;0,$E76&gt;0,$F76&gt;0,NOT(ISBLANK($L76))),_xlfn.NORM.INV(ABS(VLOOKUP($Q$1,VLookups!$A$27:$B$28,2,FALSE)-X$3),$K76,$O76),"")</f>
        <v/>
      </c>
      <c r="Y76" s="5"/>
      <c r="Z76" s="145" t="str">
        <f t="shared" si="515"/>
        <v/>
      </c>
      <c r="AA76" s="46" t="str">
        <f t="shared" ref="AA76:AT76" si="538">IF(ISNONTEXT($Z76),AB76-$Z76,"")</f>
        <v/>
      </c>
      <c r="AB76" s="46" t="str">
        <f t="shared" si="538"/>
        <v/>
      </c>
      <c r="AC76" s="46" t="str">
        <f t="shared" si="538"/>
        <v/>
      </c>
      <c r="AD76" s="46" t="str">
        <f t="shared" si="538"/>
        <v/>
      </c>
      <c r="AE76" s="46" t="str">
        <f t="shared" si="538"/>
        <v/>
      </c>
      <c r="AF76" s="46" t="str">
        <f t="shared" si="538"/>
        <v/>
      </c>
      <c r="AG76" s="46" t="str">
        <f t="shared" si="538"/>
        <v/>
      </c>
      <c r="AH76" s="46" t="str">
        <f t="shared" si="538"/>
        <v/>
      </c>
      <c r="AI76" s="46" t="str">
        <f t="shared" si="538"/>
        <v/>
      </c>
      <c r="AJ76" s="46" t="str">
        <f t="shared" si="538"/>
        <v/>
      </c>
      <c r="AK76" s="46" t="str">
        <f t="shared" si="538"/>
        <v/>
      </c>
      <c r="AL76" s="46" t="str">
        <f t="shared" si="538"/>
        <v/>
      </c>
      <c r="AM76" s="46" t="str">
        <f t="shared" si="538"/>
        <v/>
      </c>
      <c r="AN76" s="46" t="str">
        <f t="shared" si="538"/>
        <v/>
      </c>
      <c r="AO76" s="46" t="str">
        <f t="shared" si="538"/>
        <v/>
      </c>
      <c r="AP76" s="46" t="str">
        <f t="shared" si="538"/>
        <v/>
      </c>
      <c r="AQ76" s="46" t="str">
        <f t="shared" si="538"/>
        <v/>
      </c>
      <c r="AR76" s="46" t="str">
        <f t="shared" si="538"/>
        <v/>
      </c>
      <c r="AS76" s="46" t="str">
        <f t="shared" si="538"/>
        <v/>
      </c>
      <c r="AT76" s="46" t="str">
        <f t="shared" si="538"/>
        <v/>
      </c>
      <c r="AU76" s="46" t="str">
        <f t="shared" si="517"/>
        <v/>
      </c>
      <c r="AV76" s="46" t="str">
        <f t="shared" ref="AV76:DG76" si="539">IF(ISNONTEXT($Z76),AU76+$Z76,"")</f>
        <v/>
      </c>
      <c r="AW76" s="46" t="str">
        <f t="shared" si="539"/>
        <v/>
      </c>
      <c r="AX76" s="46" t="str">
        <f t="shared" si="539"/>
        <v/>
      </c>
      <c r="AY76" s="46" t="str">
        <f t="shared" si="539"/>
        <v/>
      </c>
      <c r="AZ76" s="46" t="str">
        <f t="shared" si="539"/>
        <v/>
      </c>
      <c r="BA76" s="46" t="str">
        <f t="shared" si="539"/>
        <v/>
      </c>
      <c r="BB76" s="46" t="str">
        <f t="shared" si="539"/>
        <v/>
      </c>
      <c r="BC76" s="46" t="str">
        <f t="shared" si="539"/>
        <v/>
      </c>
      <c r="BD76" s="46" t="str">
        <f t="shared" si="539"/>
        <v/>
      </c>
      <c r="BE76" s="46" t="str">
        <f t="shared" si="539"/>
        <v/>
      </c>
      <c r="BF76" s="46" t="str">
        <f t="shared" si="539"/>
        <v/>
      </c>
      <c r="BG76" s="46" t="str">
        <f t="shared" si="539"/>
        <v/>
      </c>
      <c r="BH76" s="46" t="str">
        <f t="shared" si="539"/>
        <v/>
      </c>
      <c r="BI76" s="46" t="str">
        <f t="shared" si="539"/>
        <v/>
      </c>
      <c r="BJ76" s="46" t="str">
        <f t="shared" si="539"/>
        <v/>
      </c>
      <c r="BK76" s="46" t="str">
        <f t="shared" si="539"/>
        <v/>
      </c>
      <c r="BL76" s="46" t="str">
        <f t="shared" si="539"/>
        <v/>
      </c>
      <c r="BM76" s="46" t="str">
        <f t="shared" si="539"/>
        <v/>
      </c>
      <c r="BN76" s="46" t="str">
        <f t="shared" si="539"/>
        <v/>
      </c>
      <c r="BO76" s="46" t="str">
        <f t="shared" si="539"/>
        <v/>
      </c>
      <c r="BP76" s="46" t="str">
        <f t="shared" si="539"/>
        <v/>
      </c>
      <c r="BQ76" s="46" t="str">
        <f t="shared" si="539"/>
        <v/>
      </c>
      <c r="BR76" s="46" t="str">
        <f t="shared" si="539"/>
        <v/>
      </c>
      <c r="BS76" s="46" t="str">
        <f t="shared" si="539"/>
        <v/>
      </c>
      <c r="BT76" s="46" t="str">
        <f t="shared" si="539"/>
        <v/>
      </c>
      <c r="BU76" s="46" t="str">
        <f t="shared" si="539"/>
        <v/>
      </c>
      <c r="BV76" s="46" t="str">
        <f t="shared" si="539"/>
        <v/>
      </c>
      <c r="BW76" s="46" t="str">
        <f t="shared" si="539"/>
        <v/>
      </c>
      <c r="BX76" s="46" t="str">
        <f t="shared" si="539"/>
        <v/>
      </c>
      <c r="BY76" s="46" t="str">
        <f t="shared" si="539"/>
        <v/>
      </c>
      <c r="BZ76" s="46" t="str">
        <f t="shared" si="539"/>
        <v/>
      </c>
      <c r="CA76" s="46" t="str">
        <f t="shared" si="539"/>
        <v/>
      </c>
      <c r="CB76" s="46" t="str">
        <f t="shared" si="539"/>
        <v/>
      </c>
      <c r="CC76" s="46" t="str">
        <f t="shared" si="539"/>
        <v/>
      </c>
      <c r="CD76" s="46" t="str">
        <f t="shared" si="539"/>
        <v/>
      </c>
      <c r="CE76" s="46" t="str">
        <f t="shared" si="539"/>
        <v/>
      </c>
      <c r="CF76" s="46" t="str">
        <f t="shared" si="539"/>
        <v/>
      </c>
      <c r="CG76" s="46" t="str">
        <f t="shared" si="539"/>
        <v/>
      </c>
      <c r="CH76" s="46" t="str">
        <f t="shared" si="539"/>
        <v/>
      </c>
      <c r="CI76" s="46" t="str">
        <f t="shared" si="539"/>
        <v/>
      </c>
      <c r="CJ76" s="46" t="str">
        <f t="shared" si="539"/>
        <v/>
      </c>
      <c r="CK76" s="46" t="str">
        <f t="shared" si="539"/>
        <v/>
      </c>
      <c r="CL76" s="46" t="str">
        <f t="shared" si="539"/>
        <v/>
      </c>
      <c r="CM76" s="46" t="str">
        <f t="shared" si="539"/>
        <v/>
      </c>
      <c r="CN76" s="46" t="str">
        <f t="shared" si="539"/>
        <v/>
      </c>
      <c r="CO76" s="46" t="str">
        <f t="shared" si="539"/>
        <v/>
      </c>
      <c r="CP76" s="46" t="str">
        <f t="shared" si="539"/>
        <v/>
      </c>
      <c r="CQ76" s="46" t="str">
        <f t="shared" si="539"/>
        <v/>
      </c>
      <c r="CR76" s="46" t="str">
        <f t="shared" si="539"/>
        <v/>
      </c>
      <c r="CS76" s="46" t="str">
        <f t="shared" si="539"/>
        <v/>
      </c>
      <c r="CT76" s="46" t="str">
        <f t="shared" si="539"/>
        <v/>
      </c>
      <c r="CU76" s="46" t="str">
        <f t="shared" si="539"/>
        <v/>
      </c>
      <c r="CV76" s="46" t="str">
        <f t="shared" si="539"/>
        <v/>
      </c>
      <c r="CW76" s="46" t="str">
        <f t="shared" si="539"/>
        <v/>
      </c>
      <c r="CX76" s="46" t="str">
        <f t="shared" si="539"/>
        <v/>
      </c>
      <c r="CY76" s="46" t="str">
        <f t="shared" si="539"/>
        <v/>
      </c>
      <c r="CZ76" s="46" t="str">
        <f t="shared" si="539"/>
        <v/>
      </c>
      <c r="DA76" s="46" t="str">
        <f t="shared" si="539"/>
        <v/>
      </c>
      <c r="DB76" s="46" t="str">
        <f t="shared" si="539"/>
        <v/>
      </c>
      <c r="DC76" s="46" t="str">
        <f t="shared" si="539"/>
        <v/>
      </c>
      <c r="DD76" s="46" t="str">
        <f t="shared" si="539"/>
        <v/>
      </c>
      <c r="DE76" s="46" t="str">
        <f t="shared" si="539"/>
        <v/>
      </c>
      <c r="DF76" s="46" t="str">
        <f t="shared" si="539"/>
        <v/>
      </c>
      <c r="DG76" s="46" t="str">
        <f t="shared" si="539"/>
        <v/>
      </c>
      <c r="DH76" s="46" t="str">
        <f t="shared" ref="DH76:DW76" si="540">IF(ISNONTEXT($Z76),DG76+$Z76,"")</f>
        <v/>
      </c>
      <c r="DI76" s="46" t="str">
        <f t="shared" si="540"/>
        <v/>
      </c>
      <c r="DJ76" s="46" t="str">
        <f t="shared" si="540"/>
        <v/>
      </c>
      <c r="DK76" s="46" t="str">
        <f t="shared" si="540"/>
        <v/>
      </c>
      <c r="DL76" s="46" t="str">
        <f t="shared" si="540"/>
        <v/>
      </c>
      <c r="DM76" s="46" t="str">
        <f t="shared" si="540"/>
        <v/>
      </c>
      <c r="DN76" s="46" t="str">
        <f t="shared" si="540"/>
        <v/>
      </c>
      <c r="DO76" s="46" t="str">
        <f t="shared" si="540"/>
        <v/>
      </c>
      <c r="DP76" s="46" t="str">
        <f t="shared" si="540"/>
        <v/>
      </c>
      <c r="DQ76" s="46" t="str">
        <f t="shared" si="540"/>
        <v/>
      </c>
      <c r="DR76" s="46" t="str">
        <f t="shared" si="540"/>
        <v/>
      </c>
      <c r="DS76" s="46" t="str">
        <f t="shared" si="540"/>
        <v/>
      </c>
      <c r="DT76" s="46" t="str">
        <f t="shared" si="540"/>
        <v/>
      </c>
      <c r="DU76" s="46" t="str">
        <f t="shared" si="540"/>
        <v/>
      </c>
      <c r="DV76" s="46" t="str">
        <f t="shared" si="540"/>
        <v/>
      </c>
      <c r="DW76" s="46" t="str">
        <f t="shared" si="540"/>
        <v/>
      </c>
      <c r="DX76" s="146" t="e">
        <f t="shared" si="413"/>
        <v>#N/A</v>
      </c>
      <c r="DY76" s="146" t="e">
        <f t="shared" si="414"/>
        <v>#N/A</v>
      </c>
      <c r="DZ76" s="146" t="e">
        <f t="shared" si="415"/>
        <v>#N/A</v>
      </c>
      <c r="EA76" s="146" t="e">
        <f t="shared" si="416"/>
        <v>#N/A</v>
      </c>
      <c r="EB76" s="146" t="e">
        <f t="shared" si="417"/>
        <v>#N/A</v>
      </c>
      <c r="EC76" s="146" t="e">
        <f t="shared" si="418"/>
        <v>#N/A</v>
      </c>
      <c r="ED76" s="146" t="e">
        <f t="shared" si="419"/>
        <v>#N/A</v>
      </c>
      <c r="EE76" s="146" t="e">
        <f t="shared" si="420"/>
        <v>#N/A</v>
      </c>
      <c r="EF76" s="146" t="e">
        <f t="shared" si="421"/>
        <v>#N/A</v>
      </c>
      <c r="EG76" s="146" t="e">
        <f t="shared" si="422"/>
        <v>#N/A</v>
      </c>
      <c r="EH76" s="146" t="e">
        <f t="shared" si="423"/>
        <v>#N/A</v>
      </c>
      <c r="EI76" s="146" t="e">
        <f t="shared" si="424"/>
        <v>#N/A</v>
      </c>
      <c r="EJ76" s="146" t="e">
        <f t="shared" si="425"/>
        <v>#N/A</v>
      </c>
      <c r="EK76" s="146" t="e">
        <f t="shared" si="426"/>
        <v>#N/A</v>
      </c>
      <c r="EL76" s="146" t="e">
        <f t="shared" si="427"/>
        <v>#N/A</v>
      </c>
      <c r="EM76" s="146" t="e">
        <f t="shared" si="428"/>
        <v>#N/A</v>
      </c>
      <c r="EN76" s="146" t="e">
        <f t="shared" si="429"/>
        <v>#N/A</v>
      </c>
      <c r="EO76" s="146" t="e">
        <f t="shared" si="430"/>
        <v>#N/A</v>
      </c>
      <c r="EP76" s="146" t="e">
        <f t="shared" si="431"/>
        <v>#N/A</v>
      </c>
      <c r="EQ76" s="146" t="e">
        <f t="shared" si="432"/>
        <v>#N/A</v>
      </c>
      <c r="ER76" s="146" t="e">
        <f t="shared" si="433"/>
        <v>#N/A</v>
      </c>
      <c r="ES76" s="146" t="e">
        <f t="shared" si="434"/>
        <v>#N/A</v>
      </c>
      <c r="ET76" s="146" t="e">
        <f t="shared" si="435"/>
        <v>#N/A</v>
      </c>
      <c r="EU76" s="146" t="e">
        <f t="shared" si="436"/>
        <v>#N/A</v>
      </c>
      <c r="EV76" s="146" t="e">
        <f t="shared" si="437"/>
        <v>#N/A</v>
      </c>
      <c r="EW76" s="146" t="e">
        <f t="shared" si="438"/>
        <v>#N/A</v>
      </c>
      <c r="EX76" s="146" t="e">
        <f t="shared" si="439"/>
        <v>#N/A</v>
      </c>
      <c r="EY76" s="146" t="e">
        <f t="shared" si="440"/>
        <v>#N/A</v>
      </c>
      <c r="EZ76" s="146" t="e">
        <f t="shared" si="441"/>
        <v>#N/A</v>
      </c>
      <c r="FA76" s="146" t="e">
        <f t="shared" si="442"/>
        <v>#N/A</v>
      </c>
      <c r="FB76" s="146" t="e">
        <f t="shared" si="443"/>
        <v>#N/A</v>
      </c>
      <c r="FC76" s="146" t="e">
        <f t="shared" si="444"/>
        <v>#N/A</v>
      </c>
      <c r="FD76" s="146" t="e">
        <f t="shared" si="445"/>
        <v>#N/A</v>
      </c>
      <c r="FE76" s="146" t="e">
        <f t="shared" si="446"/>
        <v>#N/A</v>
      </c>
      <c r="FF76" s="146" t="e">
        <f t="shared" si="447"/>
        <v>#N/A</v>
      </c>
      <c r="FG76" s="146" t="e">
        <f t="shared" si="448"/>
        <v>#N/A</v>
      </c>
      <c r="FH76" s="146" t="e">
        <f t="shared" si="449"/>
        <v>#N/A</v>
      </c>
      <c r="FI76" s="146" t="e">
        <f t="shared" si="450"/>
        <v>#N/A</v>
      </c>
      <c r="FJ76" s="146" t="e">
        <f t="shared" si="451"/>
        <v>#N/A</v>
      </c>
      <c r="FK76" s="146" t="e">
        <f t="shared" si="452"/>
        <v>#N/A</v>
      </c>
      <c r="FL76" s="146" t="e">
        <f t="shared" si="453"/>
        <v>#N/A</v>
      </c>
      <c r="FM76" s="146" t="e">
        <f t="shared" si="454"/>
        <v>#N/A</v>
      </c>
      <c r="FN76" s="146" t="e">
        <f t="shared" si="455"/>
        <v>#N/A</v>
      </c>
      <c r="FO76" s="146" t="e">
        <f t="shared" si="456"/>
        <v>#N/A</v>
      </c>
      <c r="FP76" s="146" t="e">
        <f t="shared" si="457"/>
        <v>#N/A</v>
      </c>
      <c r="FQ76" s="146" t="e">
        <f t="shared" si="458"/>
        <v>#N/A</v>
      </c>
      <c r="FR76" s="146" t="e">
        <f t="shared" si="459"/>
        <v>#N/A</v>
      </c>
      <c r="FS76" s="146" t="e">
        <f t="shared" si="460"/>
        <v>#N/A</v>
      </c>
      <c r="FT76" s="146" t="e">
        <f t="shared" si="461"/>
        <v>#N/A</v>
      </c>
      <c r="FU76" s="146" t="e">
        <f t="shared" si="462"/>
        <v>#N/A</v>
      </c>
      <c r="FV76" s="146" t="e">
        <f t="shared" si="463"/>
        <v>#N/A</v>
      </c>
      <c r="FW76" s="146" t="e">
        <f t="shared" si="464"/>
        <v>#N/A</v>
      </c>
      <c r="FX76" s="146" t="e">
        <f t="shared" si="465"/>
        <v>#N/A</v>
      </c>
      <c r="FY76" s="146" t="e">
        <f t="shared" si="466"/>
        <v>#N/A</v>
      </c>
      <c r="FZ76" s="146" t="e">
        <f t="shared" si="467"/>
        <v>#N/A</v>
      </c>
      <c r="GA76" s="146" t="e">
        <f t="shared" si="468"/>
        <v>#N/A</v>
      </c>
      <c r="GB76" s="146" t="e">
        <f t="shared" si="469"/>
        <v>#N/A</v>
      </c>
      <c r="GC76" s="146" t="e">
        <f t="shared" si="470"/>
        <v>#N/A</v>
      </c>
      <c r="GD76" s="146" t="e">
        <f t="shared" si="471"/>
        <v>#N/A</v>
      </c>
      <c r="GE76" s="146" t="e">
        <f t="shared" si="472"/>
        <v>#N/A</v>
      </c>
      <c r="GF76" s="146" t="e">
        <f t="shared" si="473"/>
        <v>#N/A</v>
      </c>
      <c r="GG76" s="146" t="e">
        <f t="shared" si="474"/>
        <v>#N/A</v>
      </c>
      <c r="GH76" s="146" t="e">
        <f t="shared" si="475"/>
        <v>#N/A</v>
      </c>
      <c r="GI76" s="146" t="e">
        <f t="shared" si="476"/>
        <v>#N/A</v>
      </c>
      <c r="GJ76" s="146" t="e">
        <f t="shared" si="477"/>
        <v>#N/A</v>
      </c>
      <c r="GK76" s="146" t="e">
        <f t="shared" si="478"/>
        <v>#N/A</v>
      </c>
      <c r="GL76" s="146" t="e">
        <f t="shared" si="479"/>
        <v>#N/A</v>
      </c>
      <c r="GM76" s="146" t="e">
        <f t="shared" si="480"/>
        <v>#N/A</v>
      </c>
      <c r="GN76" s="146" t="e">
        <f t="shared" si="481"/>
        <v>#N/A</v>
      </c>
      <c r="GO76" s="146" t="e">
        <f t="shared" si="482"/>
        <v>#N/A</v>
      </c>
      <c r="GP76" s="146" t="e">
        <f t="shared" si="483"/>
        <v>#N/A</v>
      </c>
      <c r="GQ76" s="146" t="e">
        <f t="shared" si="484"/>
        <v>#N/A</v>
      </c>
      <c r="GR76" s="146" t="e">
        <f t="shared" si="485"/>
        <v>#N/A</v>
      </c>
      <c r="GS76" s="146" t="e">
        <f t="shared" si="486"/>
        <v>#N/A</v>
      </c>
      <c r="GT76" s="146" t="e">
        <f t="shared" si="487"/>
        <v>#N/A</v>
      </c>
      <c r="GU76" s="146" t="e">
        <f t="shared" si="488"/>
        <v>#N/A</v>
      </c>
      <c r="GV76" s="146" t="e">
        <f t="shared" si="489"/>
        <v>#N/A</v>
      </c>
      <c r="GW76" s="146" t="e">
        <f t="shared" si="490"/>
        <v>#N/A</v>
      </c>
      <c r="GX76" s="146" t="e">
        <f t="shared" si="491"/>
        <v>#N/A</v>
      </c>
      <c r="GY76" s="146" t="e">
        <f t="shared" si="492"/>
        <v>#N/A</v>
      </c>
      <c r="GZ76" s="146" t="e">
        <f t="shared" si="493"/>
        <v>#N/A</v>
      </c>
      <c r="HA76" s="146" t="e">
        <f t="shared" si="494"/>
        <v>#N/A</v>
      </c>
      <c r="HB76" s="146" t="e">
        <f t="shared" si="495"/>
        <v>#N/A</v>
      </c>
      <c r="HC76" s="146" t="e">
        <f t="shared" si="496"/>
        <v>#N/A</v>
      </c>
      <c r="HD76" s="146" t="e">
        <f t="shared" si="497"/>
        <v>#N/A</v>
      </c>
      <c r="HE76" s="146" t="e">
        <f t="shared" si="498"/>
        <v>#N/A</v>
      </c>
      <c r="HF76" s="146" t="e">
        <f t="shared" si="499"/>
        <v>#N/A</v>
      </c>
      <c r="HG76" s="146" t="e">
        <f t="shared" si="500"/>
        <v>#N/A</v>
      </c>
      <c r="HH76" s="146" t="e">
        <f t="shared" si="501"/>
        <v>#N/A</v>
      </c>
      <c r="HI76" s="146" t="e">
        <f t="shared" si="502"/>
        <v>#N/A</v>
      </c>
      <c r="HJ76" s="146" t="e">
        <f t="shared" si="503"/>
        <v>#N/A</v>
      </c>
      <c r="HK76" s="146" t="e">
        <f t="shared" si="504"/>
        <v>#N/A</v>
      </c>
      <c r="HL76" s="146" t="e">
        <f t="shared" si="505"/>
        <v>#N/A</v>
      </c>
      <c r="HM76" s="146" t="e">
        <f t="shared" si="506"/>
        <v>#N/A</v>
      </c>
      <c r="HN76" s="146" t="e">
        <f t="shared" si="507"/>
        <v>#N/A</v>
      </c>
      <c r="HO76" s="146" t="e">
        <f t="shared" si="508"/>
        <v>#N/A</v>
      </c>
      <c r="HP76" s="146" t="e">
        <f t="shared" si="509"/>
        <v>#N/A</v>
      </c>
      <c r="HQ76" s="146" t="e">
        <f t="shared" si="510"/>
        <v>#N/A</v>
      </c>
      <c r="HR76" s="146" t="e">
        <f t="shared" si="511"/>
        <v>#N/A</v>
      </c>
      <c r="HS76" s="146" t="e">
        <f t="shared" si="512"/>
        <v>#N/A</v>
      </c>
      <c r="HT76" s="146" t="e">
        <f t="shared" si="513"/>
        <v>#N/A</v>
      </c>
    </row>
    <row r="77" spans="1:228" hidden="1" x14ac:dyDescent="0.45">
      <c r="A77" s="4">
        <v>74</v>
      </c>
      <c r="B77" s="95"/>
      <c r="C77" s="103"/>
      <c r="D77" s="108" t="str">
        <f t="shared" si="405"/>
        <v/>
      </c>
      <c r="E77" s="81"/>
      <c r="F77" s="108" t="str">
        <f t="shared" si="406"/>
        <v/>
      </c>
      <c r="G77" s="103"/>
      <c r="H77" s="96"/>
      <c r="I77" s="32" t="str">
        <f t="shared" si="407"/>
        <v/>
      </c>
      <c r="J77" s="32" t="str">
        <f t="shared" si="408"/>
        <v/>
      </c>
      <c r="K77" s="65" t="str">
        <f t="shared" si="514"/>
        <v/>
      </c>
      <c r="L77" s="21"/>
      <c r="M77" s="53"/>
      <c r="N77" s="237"/>
      <c r="O77" s="66" t="str">
        <f>IF(AND(D77&gt;0,E77&gt;0,F77&gt;0),IF(ISBLANK(N77),IF(ISBLANK(L77),"",(F77-D77)*VLOOKUP(L77,VLookups!$A$4:$B$13,2,FALSE)),N77),"")</f>
        <v/>
      </c>
      <c r="P77" s="67" t="str">
        <f t="shared" si="409"/>
        <v/>
      </c>
      <c r="Q77" s="81"/>
      <c r="R77" s="230" t="str">
        <f>IF(AND(Q77&gt;0,E77&gt;0,NOT(O77="")),ABS(VLOOKUP($Q$1,VLookups!$A$27:$B$28,2,FALSE)-_xlfn.NORM.DIST(Q77,K77,O77,TRUE)),"")</f>
        <v/>
      </c>
      <c r="S77" s="80" t="str">
        <f>IF(AND($D77&gt;0,$E77&gt;0,$F77&gt;0,NOT(ISBLANK($L77))),_xlfn.NORM.INV(ABS(VLOOKUP($Q$1,VLookups!$A$27:$B$28,2,FALSE)-S$3),$K77,$O77),"")</f>
        <v/>
      </c>
      <c r="T77" s="79" t="str">
        <f>IF(AND($D77&gt;0,$E77&gt;0,$F77&gt;0,NOT(ISBLANK($L77))),_xlfn.NORM.INV(ABS(VLOOKUP($Q$1,VLookups!$A$27:$B$28,2,FALSE)-T$3),$K77,$O77),"")</f>
        <v/>
      </c>
      <c r="U77" s="80" t="str">
        <f>IF(AND($D77&gt;0,$E77&gt;0,$F77&gt;0,NOT(ISBLANK($L77))),_xlfn.NORM.INV(ABS(VLOOKUP($Q$1,VLookups!$A$27:$B$28,2,FALSE)-U$3),$K77,$O77),"")</f>
        <v/>
      </c>
      <c r="V77" s="79" t="str">
        <f>IF(AND($D77&gt;0,$E77&gt;0,$F77&gt;0,NOT(ISBLANK($L77))),_xlfn.NORM.INV(ABS(VLOOKUP($Q$1,VLookups!$A$27:$B$28,2,FALSE)-V$3),$K77,$O77),"")</f>
        <v/>
      </c>
      <c r="W77" s="80" t="str">
        <f>IF(AND($D77&gt;0,$E77&gt;0,$F77&gt;0,NOT(ISBLANK($L77))),_xlfn.NORM.INV(ABS(VLOOKUP($Q$1,VLookups!$A$27:$B$28,2,FALSE)-W$3),$K77,$O77),"")</f>
        <v/>
      </c>
      <c r="X77" s="79" t="str">
        <f>IF(AND($D77&gt;0,$E77&gt;0,$F77&gt;0,NOT(ISBLANK($L77))),_xlfn.NORM.INV(ABS(VLOOKUP($Q$1,VLookups!$A$27:$B$28,2,FALSE)-X$3),$K77,$O77),"")</f>
        <v/>
      </c>
      <c r="Y77" s="5"/>
      <c r="Z77" s="145" t="str">
        <f t="shared" si="515"/>
        <v/>
      </c>
      <c r="AA77" s="46" t="str">
        <f t="shared" ref="AA77:AT77" si="541">IF(ISNONTEXT($Z77),AB77-$Z77,"")</f>
        <v/>
      </c>
      <c r="AB77" s="46" t="str">
        <f t="shared" si="541"/>
        <v/>
      </c>
      <c r="AC77" s="46" t="str">
        <f t="shared" si="541"/>
        <v/>
      </c>
      <c r="AD77" s="46" t="str">
        <f t="shared" si="541"/>
        <v/>
      </c>
      <c r="AE77" s="46" t="str">
        <f t="shared" si="541"/>
        <v/>
      </c>
      <c r="AF77" s="46" t="str">
        <f t="shared" si="541"/>
        <v/>
      </c>
      <c r="AG77" s="46" t="str">
        <f t="shared" si="541"/>
        <v/>
      </c>
      <c r="AH77" s="46" t="str">
        <f t="shared" si="541"/>
        <v/>
      </c>
      <c r="AI77" s="46" t="str">
        <f t="shared" si="541"/>
        <v/>
      </c>
      <c r="AJ77" s="46" t="str">
        <f t="shared" si="541"/>
        <v/>
      </c>
      <c r="AK77" s="46" t="str">
        <f t="shared" si="541"/>
        <v/>
      </c>
      <c r="AL77" s="46" t="str">
        <f t="shared" si="541"/>
        <v/>
      </c>
      <c r="AM77" s="46" t="str">
        <f t="shared" si="541"/>
        <v/>
      </c>
      <c r="AN77" s="46" t="str">
        <f t="shared" si="541"/>
        <v/>
      </c>
      <c r="AO77" s="46" t="str">
        <f t="shared" si="541"/>
        <v/>
      </c>
      <c r="AP77" s="46" t="str">
        <f t="shared" si="541"/>
        <v/>
      </c>
      <c r="AQ77" s="46" t="str">
        <f t="shared" si="541"/>
        <v/>
      </c>
      <c r="AR77" s="46" t="str">
        <f t="shared" si="541"/>
        <v/>
      </c>
      <c r="AS77" s="46" t="str">
        <f t="shared" si="541"/>
        <v/>
      </c>
      <c r="AT77" s="46" t="str">
        <f t="shared" si="541"/>
        <v/>
      </c>
      <c r="AU77" s="46" t="str">
        <f t="shared" si="517"/>
        <v/>
      </c>
      <c r="AV77" s="46" t="str">
        <f t="shared" ref="AV77:DG77" si="542">IF(ISNONTEXT($Z77),AU77+$Z77,"")</f>
        <v/>
      </c>
      <c r="AW77" s="46" t="str">
        <f t="shared" si="542"/>
        <v/>
      </c>
      <c r="AX77" s="46" t="str">
        <f t="shared" si="542"/>
        <v/>
      </c>
      <c r="AY77" s="46" t="str">
        <f t="shared" si="542"/>
        <v/>
      </c>
      <c r="AZ77" s="46" t="str">
        <f t="shared" si="542"/>
        <v/>
      </c>
      <c r="BA77" s="46" t="str">
        <f t="shared" si="542"/>
        <v/>
      </c>
      <c r="BB77" s="46" t="str">
        <f t="shared" si="542"/>
        <v/>
      </c>
      <c r="BC77" s="46" t="str">
        <f t="shared" si="542"/>
        <v/>
      </c>
      <c r="BD77" s="46" t="str">
        <f t="shared" si="542"/>
        <v/>
      </c>
      <c r="BE77" s="46" t="str">
        <f t="shared" si="542"/>
        <v/>
      </c>
      <c r="BF77" s="46" t="str">
        <f t="shared" si="542"/>
        <v/>
      </c>
      <c r="BG77" s="46" t="str">
        <f t="shared" si="542"/>
        <v/>
      </c>
      <c r="BH77" s="46" t="str">
        <f t="shared" si="542"/>
        <v/>
      </c>
      <c r="BI77" s="46" t="str">
        <f t="shared" si="542"/>
        <v/>
      </c>
      <c r="BJ77" s="46" t="str">
        <f t="shared" si="542"/>
        <v/>
      </c>
      <c r="BK77" s="46" t="str">
        <f t="shared" si="542"/>
        <v/>
      </c>
      <c r="BL77" s="46" t="str">
        <f t="shared" si="542"/>
        <v/>
      </c>
      <c r="BM77" s="46" t="str">
        <f t="shared" si="542"/>
        <v/>
      </c>
      <c r="BN77" s="46" t="str">
        <f t="shared" si="542"/>
        <v/>
      </c>
      <c r="BO77" s="46" t="str">
        <f t="shared" si="542"/>
        <v/>
      </c>
      <c r="BP77" s="46" t="str">
        <f t="shared" si="542"/>
        <v/>
      </c>
      <c r="BQ77" s="46" t="str">
        <f t="shared" si="542"/>
        <v/>
      </c>
      <c r="BR77" s="46" t="str">
        <f t="shared" si="542"/>
        <v/>
      </c>
      <c r="BS77" s="46" t="str">
        <f t="shared" si="542"/>
        <v/>
      </c>
      <c r="BT77" s="46" t="str">
        <f t="shared" si="542"/>
        <v/>
      </c>
      <c r="BU77" s="46" t="str">
        <f t="shared" si="542"/>
        <v/>
      </c>
      <c r="BV77" s="46" t="str">
        <f t="shared" si="542"/>
        <v/>
      </c>
      <c r="BW77" s="46" t="str">
        <f t="shared" si="542"/>
        <v/>
      </c>
      <c r="BX77" s="46" t="str">
        <f t="shared" si="542"/>
        <v/>
      </c>
      <c r="BY77" s="46" t="str">
        <f t="shared" si="542"/>
        <v/>
      </c>
      <c r="BZ77" s="46" t="str">
        <f t="shared" si="542"/>
        <v/>
      </c>
      <c r="CA77" s="46" t="str">
        <f t="shared" si="542"/>
        <v/>
      </c>
      <c r="CB77" s="46" t="str">
        <f t="shared" si="542"/>
        <v/>
      </c>
      <c r="CC77" s="46" t="str">
        <f t="shared" si="542"/>
        <v/>
      </c>
      <c r="CD77" s="46" t="str">
        <f t="shared" si="542"/>
        <v/>
      </c>
      <c r="CE77" s="46" t="str">
        <f t="shared" si="542"/>
        <v/>
      </c>
      <c r="CF77" s="46" t="str">
        <f t="shared" si="542"/>
        <v/>
      </c>
      <c r="CG77" s="46" t="str">
        <f t="shared" si="542"/>
        <v/>
      </c>
      <c r="CH77" s="46" t="str">
        <f t="shared" si="542"/>
        <v/>
      </c>
      <c r="CI77" s="46" t="str">
        <f t="shared" si="542"/>
        <v/>
      </c>
      <c r="CJ77" s="46" t="str">
        <f t="shared" si="542"/>
        <v/>
      </c>
      <c r="CK77" s="46" t="str">
        <f t="shared" si="542"/>
        <v/>
      </c>
      <c r="CL77" s="46" t="str">
        <f t="shared" si="542"/>
        <v/>
      </c>
      <c r="CM77" s="46" t="str">
        <f t="shared" si="542"/>
        <v/>
      </c>
      <c r="CN77" s="46" t="str">
        <f t="shared" si="542"/>
        <v/>
      </c>
      <c r="CO77" s="46" t="str">
        <f t="shared" si="542"/>
        <v/>
      </c>
      <c r="CP77" s="46" t="str">
        <f t="shared" si="542"/>
        <v/>
      </c>
      <c r="CQ77" s="46" t="str">
        <f t="shared" si="542"/>
        <v/>
      </c>
      <c r="CR77" s="46" t="str">
        <f t="shared" si="542"/>
        <v/>
      </c>
      <c r="CS77" s="46" t="str">
        <f t="shared" si="542"/>
        <v/>
      </c>
      <c r="CT77" s="46" t="str">
        <f t="shared" si="542"/>
        <v/>
      </c>
      <c r="CU77" s="46" t="str">
        <f t="shared" si="542"/>
        <v/>
      </c>
      <c r="CV77" s="46" t="str">
        <f t="shared" si="542"/>
        <v/>
      </c>
      <c r="CW77" s="46" t="str">
        <f t="shared" si="542"/>
        <v/>
      </c>
      <c r="CX77" s="46" t="str">
        <f t="shared" si="542"/>
        <v/>
      </c>
      <c r="CY77" s="46" t="str">
        <f t="shared" si="542"/>
        <v/>
      </c>
      <c r="CZ77" s="46" t="str">
        <f t="shared" si="542"/>
        <v/>
      </c>
      <c r="DA77" s="46" t="str">
        <f t="shared" si="542"/>
        <v/>
      </c>
      <c r="DB77" s="46" t="str">
        <f t="shared" si="542"/>
        <v/>
      </c>
      <c r="DC77" s="46" t="str">
        <f t="shared" si="542"/>
        <v/>
      </c>
      <c r="DD77" s="46" t="str">
        <f t="shared" si="542"/>
        <v/>
      </c>
      <c r="DE77" s="46" t="str">
        <f t="shared" si="542"/>
        <v/>
      </c>
      <c r="DF77" s="46" t="str">
        <f t="shared" si="542"/>
        <v/>
      </c>
      <c r="DG77" s="46" t="str">
        <f t="shared" si="542"/>
        <v/>
      </c>
      <c r="DH77" s="46" t="str">
        <f t="shared" ref="DH77:DW77" si="543">IF(ISNONTEXT($Z77),DG77+$Z77,"")</f>
        <v/>
      </c>
      <c r="DI77" s="46" t="str">
        <f t="shared" si="543"/>
        <v/>
      </c>
      <c r="DJ77" s="46" t="str">
        <f t="shared" si="543"/>
        <v/>
      </c>
      <c r="DK77" s="46" t="str">
        <f t="shared" si="543"/>
        <v/>
      </c>
      <c r="DL77" s="46" t="str">
        <f t="shared" si="543"/>
        <v/>
      </c>
      <c r="DM77" s="46" t="str">
        <f t="shared" si="543"/>
        <v/>
      </c>
      <c r="DN77" s="46" t="str">
        <f t="shared" si="543"/>
        <v/>
      </c>
      <c r="DO77" s="46" t="str">
        <f t="shared" si="543"/>
        <v/>
      </c>
      <c r="DP77" s="46" t="str">
        <f t="shared" si="543"/>
        <v/>
      </c>
      <c r="DQ77" s="46" t="str">
        <f t="shared" si="543"/>
        <v/>
      </c>
      <c r="DR77" s="46" t="str">
        <f t="shared" si="543"/>
        <v/>
      </c>
      <c r="DS77" s="46" t="str">
        <f t="shared" si="543"/>
        <v/>
      </c>
      <c r="DT77" s="46" t="str">
        <f t="shared" si="543"/>
        <v/>
      </c>
      <c r="DU77" s="46" t="str">
        <f t="shared" si="543"/>
        <v/>
      </c>
      <c r="DV77" s="46" t="str">
        <f t="shared" si="543"/>
        <v/>
      </c>
      <c r="DW77" s="46" t="str">
        <f t="shared" si="543"/>
        <v/>
      </c>
      <c r="DX77" s="146" t="e">
        <f t="shared" si="413"/>
        <v>#N/A</v>
      </c>
      <c r="DY77" s="146" t="e">
        <f t="shared" si="414"/>
        <v>#N/A</v>
      </c>
      <c r="DZ77" s="146" t="e">
        <f t="shared" si="415"/>
        <v>#N/A</v>
      </c>
      <c r="EA77" s="146" t="e">
        <f t="shared" si="416"/>
        <v>#N/A</v>
      </c>
      <c r="EB77" s="146" t="e">
        <f t="shared" si="417"/>
        <v>#N/A</v>
      </c>
      <c r="EC77" s="146" t="e">
        <f t="shared" si="418"/>
        <v>#N/A</v>
      </c>
      <c r="ED77" s="146" t="e">
        <f t="shared" si="419"/>
        <v>#N/A</v>
      </c>
      <c r="EE77" s="146" t="e">
        <f t="shared" si="420"/>
        <v>#N/A</v>
      </c>
      <c r="EF77" s="146" t="e">
        <f t="shared" si="421"/>
        <v>#N/A</v>
      </c>
      <c r="EG77" s="146" t="e">
        <f t="shared" si="422"/>
        <v>#N/A</v>
      </c>
      <c r="EH77" s="146" t="e">
        <f t="shared" si="423"/>
        <v>#N/A</v>
      </c>
      <c r="EI77" s="146" t="e">
        <f t="shared" si="424"/>
        <v>#N/A</v>
      </c>
      <c r="EJ77" s="146" t="e">
        <f t="shared" si="425"/>
        <v>#N/A</v>
      </c>
      <c r="EK77" s="146" t="e">
        <f t="shared" si="426"/>
        <v>#N/A</v>
      </c>
      <c r="EL77" s="146" t="e">
        <f t="shared" si="427"/>
        <v>#N/A</v>
      </c>
      <c r="EM77" s="146" t="e">
        <f t="shared" si="428"/>
        <v>#N/A</v>
      </c>
      <c r="EN77" s="146" t="e">
        <f t="shared" si="429"/>
        <v>#N/A</v>
      </c>
      <c r="EO77" s="146" t="e">
        <f t="shared" si="430"/>
        <v>#N/A</v>
      </c>
      <c r="EP77" s="146" t="e">
        <f t="shared" si="431"/>
        <v>#N/A</v>
      </c>
      <c r="EQ77" s="146" t="e">
        <f t="shared" si="432"/>
        <v>#N/A</v>
      </c>
      <c r="ER77" s="146" t="e">
        <f t="shared" si="433"/>
        <v>#N/A</v>
      </c>
      <c r="ES77" s="146" t="e">
        <f t="shared" si="434"/>
        <v>#N/A</v>
      </c>
      <c r="ET77" s="146" t="e">
        <f t="shared" si="435"/>
        <v>#N/A</v>
      </c>
      <c r="EU77" s="146" t="e">
        <f t="shared" si="436"/>
        <v>#N/A</v>
      </c>
      <c r="EV77" s="146" t="e">
        <f t="shared" si="437"/>
        <v>#N/A</v>
      </c>
      <c r="EW77" s="146" t="e">
        <f t="shared" si="438"/>
        <v>#N/A</v>
      </c>
      <c r="EX77" s="146" t="e">
        <f t="shared" si="439"/>
        <v>#N/A</v>
      </c>
      <c r="EY77" s="146" t="e">
        <f t="shared" si="440"/>
        <v>#N/A</v>
      </c>
      <c r="EZ77" s="146" t="e">
        <f t="shared" si="441"/>
        <v>#N/A</v>
      </c>
      <c r="FA77" s="146" t="e">
        <f t="shared" si="442"/>
        <v>#N/A</v>
      </c>
      <c r="FB77" s="146" t="e">
        <f t="shared" si="443"/>
        <v>#N/A</v>
      </c>
      <c r="FC77" s="146" t="e">
        <f t="shared" si="444"/>
        <v>#N/A</v>
      </c>
      <c r="FD77" s="146" t="e">
        <f t="shared" si="445"/>
        <v>#N/A</v>
      </c>
      <c r="FE77" s="146" t="e">
        <f t="shared" si="446"/>
        <v>#N/A</v>
      </c>
      <c r="FF77" s="146" t="e">
        <f t="shared" si="447"/>
        <v>#N/A</v>
      </c>
      <c r="FG77" s="146" t="e">
        <f t="shared" si="448"/>
        <v>#N/A</v>
      </c>
      <c r="FH77" s="146" t="e">
        <f t="shared" si="449"/>
        <v>#N/A</v>
      </c>
      <c r="FI77" s="146" t="e">
        <f t="shared" si="450"/>
        <v>#N/A</v>
      </c>
      <c r="FJ77" s="146" t="e">
        <f t="shared" si="451"/>
        <v>#N/A</v>
      </c>
      <c r="FK77" s="146" t="e">
        <f t="shared" si="452"/>
        <v>#N/A</v>
      </c>
      <c r="FL77" s="146" t="e">
        <f t="shared" si="453"/>
        <v>#N/A</v>
      </c>
      <c r="FM77" s="146" t="e">
        <f t="shared" si="454"/>
        <v>#N/A</v>
      </c>
      <c r="FN77" s="146" t="e">
        <f t="shared" si="455"/>
        <v>#N/A</v>
      </c>
      <c r="FO77" s="146" t="e">
        <f t="shared" si="456"/>
        <v>#N/A</v>
      </c>
      <c r="FP77" s="146" t="e">
        <f t="shared" si="457"/>
        <v>#N/A</v>
      </c>
      <c r="FQ77" s="146" t="e">
        <f t="shared" si="458"/>
        <v>#N/A</v>
      </c>
      <c r="FR77" s="146" t="e">
        <f t="shared" si="459"/>
        <v>#N/A</v>
      </c>
      <c r="FS77" s="146" t="e">
        <f t="shared" si="460"/>
        <v>#N/A</v>
      </c>
      <c r="FT77" s="146" t="e">
        <f t="shared" si="461"/>
        <v>#N/A</v>
      </c>
      <c r="FU77" s="146" t="e">
        <f t="shared" si="462"/>
        <v>#N/A</v>
      </c>
      <c r="FV77" s="146" t="e">
        <f t="shared" si="463"/>
        <v>#N/A</v>
      </c>
      <c r="FW77" s="146" t="e">
        <f t="shared" si="464"/>
        <v>#N/A</v>
      </c>
      <c r="FX77" s="146" t="e">
        <f t="shared" si="465"/>
        <v>#N/A</v>
      </c>
      <c r="FY77" s="146" t="e">
        <f t="shared" si="466"/>
        <v>#N/A</v>
      </c>
      <c r="FZ77" s="146" t="e">
        <f t="shared" si="467"/>
        <v>#N/A</v>
      </c>
      <c r="GA77" s="146" t="e">
        <f t="shared" si="468"/>
        <v>#N/A</v>
      </c>
      <c r="GB77" s="146" t="e">
        <f t="shared" si="469"/>
        <v>#N/A</v>
      </c>
      <c r="GC77" s="146" t="e">
        <f t="shared" si="470"/>
        <v>#N/A</v>
      </c>
      <c r="GD77" s="146" t="e">
        <f t="shared" si="471"/>
        <v>#N/A</v>
      </c>
      <c r="GE77" s="146" t="e">
        <f t="shared" si="472"/>
        <v>#N/A</v>
      </c>
      <c r="GF77" s="146" t="e">
        <f t="shared" si="473"/>
        <v>#N/A</v>
      </c>
      <c r="GG77" s="146" t="e">
        <f t="shared" si="474"/>
        <v>#N/A</v>
      </c>
      <c r="GH77" s="146" t="e">
        <f t="shared" si="475"/>
        <v>#N/A</v>
      </c>
      <c r="GI77" s="146" t="e">
        <f t="shared" si="476"/>
        <v>#N/A</v>
      </c>
      <c r="GJ77" s="146" t="e">
        <f t="shared" si="477"/>
        <v>#N/A</v>
      </c>
      <c r="GK77" s="146" t="e">
        <f t="shared" si="478"/>
        <v>#N/A</v>
      </c>
      <c r="GL77" s="146" t="e">
        <f t="shared" si="479"/>
        <v>#N/A</v>
      </c>
      <c r="GM77" s="146" t="e">
        <f t="shared" si="480"/>
        <v>#N/A</v>
      </c>
      <c r="GN77" s="146" t="e">
        <f t="shared" si="481"/>
        <v>#N/A</v>
      </c>
      <c r="GO77" s="146" t="e">
        <f t="shared" si="482"/>
        <v>#N/A</v>
      </c>
      <c r="GP77" s="146" t="e">
        <f t="shared" si="483"/>
        <v>#N/A</v>
      </c>
      <c r="GQ77" s="146" t="e">
        <f t="shared" si="484"/>
        <v>#N/A</v>
      </c>
      <c r="GR77" s="146" t="e">
        <f t="shared" si="485"/>
        <v>#N/A</v>
      </c>
      <c r="GS77" s="146" t="e">
        <f t="shared" si="486"/>
        <v>#N/A</v>
      </c>
      <c r="GT77" s="146" t="e">
        <f t="shared" si="487"/>
        <v>#N/A</v>
      </c>
      <c r="GU77" s="146" t="e">
        <f t="shared" si="488"/>
        <v>#N/A</v>
      </c>
      <c r="GV77" s="146" t="e">
        <f t="shared" si="489"/>
        <v>#N/A</v>
      </c>
      <c r="GW77" s="146" t="e">
        <f t="shared" si="490"/>
        <v>#N/A</v>
      </c>
      <c r="GX77" s="146" t="e">
        <f t="shared" si="491"/>
        <v>#N/A</v>
      </c>
      <c r="GY77" s="146" t="e">
        <f t="shared" si="492"/>
        <v>#N/A</v>
      </c>
      <c r="GZ77" s="146" t="e">
        <f t="shared" si="493"/>
        <v>#N/A</v>
      </c>
      <c r="HA77" s="146" t="e">
        <f t="shared" si="494"/>
        <v>#N/A</v>
      </c>
      <c r="HB77" s="146" t="e">
        <f t="shared" si="495"/>
        <v>#N/A</v>
      </c>
      <c r="HC77" s="146" t="e">
        <f t="shared" si="496"/>
        <v>#N/A</v>
      </c>
      <c r="HD77" s="146" t="e">
        <f t="shared" si="497"/>
        <v>#N/A</v>
      </c>
      <c r="HE77" s="146" t="e">
        <f t="shared" si="498"/>
        <v>#N/A</v>
      </c>
      <c r="HF77" s="146" t="e">
        <f t="shared" si="499"/>
        <v>#N/A</v>
      </c>
      <c r="HG77" s="146" t="e">
        <f t="shared" si="500"/>
        <v>#N/A</v>
      </c>
      <c r="HH77" s="146" t="e">
        <f t="shared" si="501"/>
        <v>#N/A</v>
      </c>
      <c r="HI77" s="146" t="e">
        <f t="shared" si="502"/>
        <v>#N/A</v>
      </c>
      <c r="HJ77" s="146" t="e">
        <f t="shared" si="503"/>
        <v>#N/A</v>
      </c>
      <c r="HK77" s="146" t="e">
        <f t="shared" si="504"/>
        <v>#N/A</v>
      </c>
      <c r="HL77" s="146" t="e">
        <f t="shared" si="505"/>
        <v>#N/A</v>
      </c>
      <c r="HM77" s="146" t="e">
        <f t="shared" si="506"/>
        <v>#N/A</v>
      </c>
      <c r="HN77" s="146" t="e">
        <f t="shared" si="507"/>
        <v>#N/A</v>
      </c>
      <c r="HO77" s="146" t="e">
        <f t="shared" si="508"/>
        <v>#N/A</v>
      </c>
      <c r="HP77" s="146" t="e">
        <f t="shared" si="509"/>
        <v>#N/A</v>
      </c>
      <c r="HQ77" s="146" t="e">
        <f t="shared" si="510"/>
        <v>#N/A</v>
      </c>
      <c r="HR77" s="146" t="e">
        <f t="shared" si="511"/>
        <v>#N/A</v>
      </c>
      <c r="HS77" s="146" t="e">
        <f t="shared" si="512"/>
        <v>#N/A</v>
      </c>
      <c r="HT77" s="146" t="e">
        <f t="shared" si="513"/>
        <v>#N/A</v>
      </c>
    </row>
    <row r="78" spans="1:228" hidden="1" x14ac:dyDescent="0.45">
      <c r="A78" s="4">
        <v>75</v>
      </c>
      <c r="B78" s="95"/>
      <c r="C78" s="103"/>
      <c r="D78" s="108" t="str">
        <f t="shared" si="405"/>
        <v/>
      </c>
      <c r="E78" s="81"/>
      <c r="F78" s="108" t="str">
        <f t="shared" si="406"/>
        <v/>
      </c>
      <c r="G78" s="103"/>
      <c r="H78" s="96"/>
      <c r="I78" s="32" t="str">
        <f t="shared" si="407"/>
        <v/>
      </c>
      <c r="J78" s="32" t="str">
        <f t="shared" si="408"/>
        <v/>
      </c>
      <c r="K78" s="65" t="str">
        <f t="shared" si="514"/>
        <v/>
      </c>
      <c r="L78" s="21"/>
      <c r="M78" s="53"/>
      <c r="N78" s="237"/>
      <c r="O78" s="66" t="str">
        <f>IF(AND(D78&gt;0,E78&gt;0,F78&gt;0),IF(ISBLANK(N78),IF(ISBLANK(L78),"",(F78-D78)*VLOOKUP(L78,VLookups!$A$4:$B$13,2,FALSE)),N78),"")</f>
        <v/>
      </c>
      <c r="P78" s="67" t="str">
        <f t="shared" si="409"/>
        <v/>
      </c>
      <c r="Q78" s="81"/>
      <c r="R78" s="230" t="str">
        <f>IF(AND(Q78&gt;0,E78&gt;0,NOT(O78="")),ABS(VLOOKUP($Q$1,VLookups!$A$27:$B$28,2,FALSE)-_xlfn.NORM.DIST(Q78,K78,O78,TRUE)),"")</f>
        <v/>
      </c>
      <c r="S78" s="80" t="str">
        <f>IF(AND($D78&gt;0,$E78&gt;0,$F78&gt;0,NOT(ISBLANK($L78))),_xlfn.NORM.INV(ABS(VLOOKUP($Q$1,VLookups!$A$27:$B$28,2,FALSE)-S$3),$K78,$O78),"")</f>
        <v/>
      </c>
      <c r="T78" s="79" t="str">
        <f>IF(AND($D78&gt;0,$E78&gt;0,$F78&gt;0,NOT(ISBLANK($L78))),_xlfn.NORM.INV(ABS(VLOOKUP($Q$1,VLookups!$A$27:$B$28,2,FALSE)-T$3),$K78,$O78),"")</f>
        <v/>
      </c>
      <c r="U78" s="80" t="str">
        <f>IF(AND($D78&gt;0,$E78&gt;0,$F78&gt;0,NOT(ISBLANK($L78))),_xlfn.NORM.INV(ABS(VLOOKUP($Q$1,VLookups!$A$27:$B$28,2,FALSE)-U$3),$K78,$O78),"")</f>
        <v/>
      </c>
      <c r="V78" s="79" t="str">
        <f>IF(AND($D78&gt;0,$E78&gt;0,$F78&gt;0,NOT(ISBLANK($L78))),_xlfn.NORM.INV(ABS(VLOOKUP($Q$1,VLookups!$A$27:$B$28,2,FALSE)-V$3),$K78,$O78),"")</f>
        <v/>
      </c>
      <c r="W78" s="80" t="str">
        <f>IF(AND($D78&gt;0,$E78&gt;0,$F78&gt;0,NOT(ISBLANK($L78))),_xlfn.NORM.INV(ABS(VLOOKUP($Q$1,VLookups!$A$27:$B$28,2,FALSE)-W$3),$K78,$O78),"")</f>
        <v/>
      </c>
      <c r="X78" s="79" t="str">
        <f>IF(AND($D78&gt;0,$E78&gt;0,$F78&gt;0,NOT(ISBLANK($L78))),_xlfn.NORM.INV(ABS(VLOOKUP($Q$1,VLookups!$A$27:$B$28,2,FALSE)-X$3),$K78,$O78),"")</f>
        <v/>
      </c>
      <c r="Y78" s="5"/>
      <c r="Z78" s="145" t="str">
        <f t="shared" si="515"/>
        <v/>
      </c>
      <c r="AA78" s="46" t="str">
        <f t="shared" ref="AA78:AT78" si="544">IF(ISNONTEXT($Z78),AB78-$Z78,"")</f>
        <v/>
      </c>
      <c r="AB78" s="46" t="str">
        <f t="shared" si="544"/>
        <v/>
      </c>
      <c r="AC78" s="46" t="str">
        <f t="shared" si="544"/>
        <v/>
      </c>
      <c r="AD78" s="46" t="str">
        <f t="shared" si="544"/>
        <v/>
      </c>
      <c r="AE78" s="46" t="str">
        <f t="shared" si="544"/>
        <v/>
      </c>
      <c r="AF78" s="46" t="str">
        <f t="shared" si="544"/>
        <v/>
      </c>
      <c r="AG78" s="46" t="str">
        <f t="shared" si="544"/>
        <v/>
      </c>
      <c r="AH78" s="46" t="str">
        <f t="shared" si="544"/>
        <v/>
      </c>
      <c r="AI78" s="46" t="str">
        <f t="shared" si="544"/>
        <v/>
      </c>
      <c r="AJ78" s="46" t="str">
        <f t="shared" si="544"/>
        <v/>
      </c>
      <c r="AK78" s="46" t="str">
        <f t="shared" si="544"/>
        <v/>
      </c>
      <c r="AL78" s="46" t="str">
        <f t="shared" si="544"/>
        <v/>
      </c>
      <c r="AM78" s="46" t="str">
        <f t="shared" si="544"/>
        <v/>
      </c>
      <c r="AN78" s="46" t="str">
        <f t="shared" si="544"/>
        <v/>
      </c>
      <c r="AO78" s="46" t="str">
        <f t="shared" si="544"/>
        <v/>
      </c>
      <c r="AP78" s="46" t="str">
        <f t="shared" si="544"/>
        <v/>
      </c>
      <c r="AQ78" s="46" t="str">
        <f t="shared" si="544"/>
        <v/>
      </c>
      <c r="AR78" s="46" t="str">
        <f t="shared" si="544"/>
        <v/>
      </c>
      <c r="AS78" s="46" t="str">
        <f t="shared" si="544"/>
        <v/>
      </c>
      <c r="AT78" s="46" t="str">
        <f t="shared" si="544"/>
        <v/>
      </c>
      <c r="AU78" s="46" t="str">
        <f t="shared" si="517"/>
        <v/>
      </c>
      <c r="AV78" s="46" t="str">
        <f t="shared" ref="AV78:DG78" si="545">IF(ISNONTEXT($Z78),AU78+$Z78,"")</f>
        <v/>
      </c>
      <c r="AW78" s="46" t="str">
        <f t="shared" si="545"/>
        <v/>
      </c>
      <c r="AX78" s="46" t="str">
        <f t="shared" si="545"/>
        <v/>
      </c>
      <c r="AY78" s="46" t="str">
        <f t="shared" si="545"/>
        <v/>
      </c>
      <c r="AZ78" s="46" t="str">
        <f t="shared" si="545"/>
        <v/>
      </c>
      <c r="BA78" s="46" t="str">
        <f t="shared" si="545"/>
        <v/>
      </c>
      <c r="BB78" s="46" t="str">
        <f t="shared" si="545"/>
        <v/>
      </c>
      <c r="BC78" s="46" t="str">
        <f t="shared" si="545"/>
        <v/>
      </c>
      <c r="BD78" s="46" t="str">
        <f t="shared" si="545"/>
        <v/>
      </c>
      <c r="BE78" s="46" t="str">
        <f t="shared" si="545"/>
        <v/>
      </c>
      <c r="BF78" s="46" t="str">
        <f t="shared" si="545"/>
        <v/>
      </c>
      <c r="BG78" s="46" t="str">
        <f t="shared" si="545"/>
        <v/>
      </c>
      <c r="BH78" s="46" t="str">
        <f t="shared" si="545"/>
        <v/>
      </c>
      <c r="BI78" s="46" t="str">
        <f t="shared" si="545"/>
        <v/>
      </c>
      <c r="BJ78" s="46" t="str">
        <f t="shared" si="545"/>
        <v/>
      </c>
      <c r="BK78" s="46" t="str">
        <f t="shared" si="545"/>
        <v/>
      </c>
      <c r="BL78" s="46" t="str">
        <f t="shared" si="545"/>
        <v/>
      </c>
      <c r="BM78" s="46" t="str">
        <f t="shared" si="545"/>
        <v/>
      </c>
      <c r="BN78" s="46" t="str">
        <f t="shared" si="545"/>
        <v/>
      </c>
      <c r="BO78" s="46" t="str">
        <f t="shared" si="545"/>
        <v/>
      </c>
      <c r="BP78" s="46" t="str">
        <f t="shared" si="545"/>
        <v/>
      </c>
      <c r="BQ78" s="46" t="str">
        <f t="shared" si="545"/>
        <v/>
      </c>
      <c r="BR78" s="46" t="str">
        <f t="shared" si="545"/>
        <v/>
      </c>
      <c r="BS78" s="46" t="str">
        <f t="shared" si="545"/>
        <v/>
      </c>
      <c r="BT78" s="46" t="str">
        <f t="shared" si="545"/>
        <v/>
      </c>
      <c r="BU78" s="46" t="str">
        <f t="shared" si="545"/>
        <v/>
      </c>
      <c r="BV78" s="46" t="str">
        <f t="shared" si="545"/>
        <v/>
      </c>
      <c r="BW78" s="46" t="str">
        <f t="shared" si="545"/>
        <v/>
      </c>
      <c r="BX78" s="46" t="str">
        <f t="shared" si="545"/>
        <v/>
      </c>
      <c r="BY78" s="46" t="str">
        <f t="shared" si="545"/>
        <v/>
      </c>
      <c r="BZ78" s="46" t="str">
        <f t="shared" si="545"/>
        <v/>
      </c>
      <c r="CA78" s="46" t="str">
        <f t="shared" si="545"/>
        <v/>
      </c>
      <c r="CB78" s="46" t="str">
        <f t="shared" si="545"/>
        <v/>
      </c>
      <c r="CC78" s="46" t="str">
        <f t="shared" si="545"/>
        <v/>
      </c>
      <c r="CD78" s="46" t="str">
        <f t="shared" si="545"/>
        <v/>
      </c>
      <c r="CE78" s="46" t="str">
        <f t="shared" si="545"/>
        <v/>
      </c>
      <c r="CF78" s="46" t="str">
        <f t="shared" si="545"/>
        <v/>
      </c>
      <c r="CG78" s="46" t="str">
        <f t="shared" si="545"/>
        <v/>
      </c>
      <c r="CH78" s="46" t="str">
        <f t="shared" si="545"/>
        <v/>
      </c>
      <c r="CI78" s="46" t="str">
        <f t="shared" si="545"/>
        <v/>
      </c>
      <c r="CJ78" s="46" t="str">
        <f t="shared" si="545"/>
        <v/>
      </c>
      <c r="CK78" s="46" t="str">
        <f t="shared" si="545"/>
        <v/>
      </c>
      <c r="CL78" s="46" t="str">
        <f t="shared" si="545"/>
        <v/>
      </c>
      <c r="CM78" s="46" t="str">
        <f t="shared" si="545"/>
        <v/>
      </c>
      <c r="CN78" s="46" t="str">
        <f t="shared" si="545"/>
        <v/>
      </c>
      <c r="CO78" s="46" t="str">
        <f t="shared" si="545"/>
        <v/>
      </c>
      <c r="CP78" s="46" t="str">
        <f t="shared" si="545"/>
        <v/>
      </c>
      <c r="CQ78" s="46" t="str">
        <f t="shared" si="545"/>
        <v/>
      </c>
      <c r="CR78" s="46" t="str">
        <f t="shared" si="545"/>
        <v/>
      </c>
      <c r="CS78" s="46" t="str">
        <f t="shared" si="545"/>
        <v/>
      </c>
      <c r="CT78" s="46" t="str">
        <f t="shared" si="545"/>
        <v/>
      </c>
      <c r="CU78" s="46" t="str">
        <f t="shared" si="545"/>
        <v/>
      </c>
      <c r="CV78" s="46" t="str">
        <f t="shared" si="545"/>
        <v/>
      </c>
      <c r="CW78" s="46" t="str">
        <f t="shared" si="545"/>
        <v/>
      </c>
      <c r="CX78" s="46" t="str">
        <f t="shared" si="545"/>
        <v/>
      </c>
      <c r="CY78" s="46" t="str">
        <f t="shared" si="545"/>
        <v/>
      </c>
      <c r="CZ78" s="46" t="str">
        <f t="shared" si="545"/>
        <v/>
      </c>
      <c r="DA78" s="46" t="str">
        <f t="shared" si="545"/>
        <v/>
      </c>
      <c r="DB78" s="46" t="str">
        <f t="shared" si="545"/>
        <v/>
      </c>
      <c r="DC78" s="46" t="str">
        <f t="shared" si="545"/>
        <v/>
      </c>
      <c r="DD78" s="46" t="str">
        <f t="shared" si="545"/>
        <v/>
      </c>
      <c r="DE78" s="46" t="str">
        <f t="shared" si="545"/>
        <v/>
      </c>
      <c r="DF78" s="46" t="str">
        <f t="shared" si="545"/>
        <v/>
      </c>
      <c r="DG78" s="46" t="str">
        <f t="shared" si="545"/>
        <v/>
      </c>
      <c r="DH78" s="46" t="str">
        <f t="shared" ref="DH78:DW78" si="546">IF(ISNONTEXT($Z78),DG78+$Z78,"")</f>
        <v/>
      </c>
      <c r="DI78" s="46" t="str">
        <f t="shared" si="546"/>
        <v/>
      </c>
      <c r="DJ78" s="46" t="str">
        <f t="shared" si="546"/>
        <v/>
      </c>
      <c r="DK78" s="46" t="str">
        <f t="shared" si="546"/>
        <v/>
      </c>
      <c r="DL78" s="46" t="str">
        <f t="shared" si="546"/>
        <v/>
      </c>
      <c r="DM78" s="46" t="str">
        <f t="shared" si="546"/>
        <v/>
      </c>
      <c r="DN78" s="46" t="str">
        <f t="shared" si="546"/>
        <v/>
      </c>
      <c r="DO78" s="46" t="str">
        <f t="shared" si="546"/>
        <v/>
      </c>
      <c r="DP78" s="46" t="str">
        <f t="shared" si="546"/>
        <v/>
      </c>
      <c r="DQ78" s="46" t="str">
        <f t="shared" si="546"/>
        <v/>
      </c>
      <c r="DR78" s="46" t="str">
        <f t="shared" si="546"/>
        <v/>
      </c>
      <c r="DS78" s="46" t="str">
        <f t="shared" si="546"/>
        <v/>
      </c>
      <c r="DT78" s="46" t="str">
        <f t="shared" si="546"/>
        <v/>
      </c>
      <c r="DU78" s="46" t="str">
        <f t="shared" si="546"/>
        <v/>
      </c>
      <c r="DV78" s="46" t="str">
        <f t="shared" si="546"/>
        <v/>
      </c>
      <c r="DW78" s="46" t="str">
        <f t="shared" si="546"/>
        <v/>
      </c>
      <c r="DX78" s="146" t="e">
        <f t="shared" si="413"/>
        <v>#N/A</v>
      </c>
      <c r="DY78" s="146" t="e">
        <f t="shared" si="414"/>
        <v>#N/A</v>
      </c>
      <c r="DZ78" s="146" t="e">
        <f t="shared" si="415"/>
        <v>#N/A</v>
      </c>
      <c r="EA78" s="146" t="e">
        <f t="shared" si="416"/>
        <v>#N/A</v>
      </c>
      <c r="EB78" s="146" t="e">
        <f t="shared" si="417"/>
        <v>#N/A</v>
      </c>
      <c r="EC78" s="146" t="e">
        <f t="shared" si="418"/>
        <v>#N/A</v>
      </c>
      <c r="ED78" s="146" t="e">
        <f t="shared" si="419"/>
        <v>#N/A</v>
      </c>
      <c r="EE78" s="146" t="e">
        <f t="shared" si="420"/>
        <v>#N/A</v>
      </c>
      <c r="EF78" s="146" t="e">
        <f t="shared" si="421"/>
        <v>#N/A</v>
      </c>
      <c r="EG78" s="146" t="e">
        <f t="shared" si="422"/>
        <v>#N/A</v>
      </c>
      <c r="EH78" s="146" t="e">
        <f t="shared" si="423"/>
        <v>#N/A</v>
      </c>
      <c r="EI78" s="146" t="e">
        <f t="shared" si="424"/>
        <v>#N/A</v>
      </c>
      <c r="EJ78" s="146" t="e">
        <f t="shared" si="425"/>
        <v>#N/A</v>
      </c>
      <c r="EK78" s="146" t="e">
        <f t="shared" si="426"/>
        <v>#N/A</v>
      </c>
      <c r="EL78" s="146" t="e">
        <f t="shared" si="427"/>
        <v>#N/A</v>
      </c>
      <c r="EM78" s="146" t="e">
        <f t="shared" si="428"/>
        <v>#N/A</v>
      </c>
      <c r="EN78" s="146" t="e">
        <f t="shared" si="429"/>
        <v>#N/A</v>
      </c>
      <c r="EO78" s="146" t="e">
        <f t="shared" si="430"/>
        <v>#N/A</v>
      </c>
      <c r="EP78" s="146" t="e">
        <f t="shared" si="431"/>
        <v>#N/A</v>
      </c>
      <c r="EQ78" s="146" t="e">
        <f t="shared" si="432"/>
        <v>#N/A</v>
      </c>
      <c r="ER78" s="146" t="e">
        <f t="shared" si="433"/>
        <v>#N/A</v>
      </c>
      <c r="ES78" s="146" t="e">
        <f t="shared" si="434"/>
        <v>#N/A</v>
      </c>
      <c r="ET78" s="146" t="e">
        <f t="shared" si="435"/>
        <v>#N/A</v>
      </c>
      <c r="EU78" s="146" t="e">
        <f t="shared" si="436"/>
        <v>#N/A</v>
      </c>
      <c r="EV78" s="146" t="e">
        <f t="shared" si="437"/>
        <v>#N/A</v>
      </c>
      <c r="EW78" s="146" t="e">
        <f t="shared" si="438"/>
        <v>#N/A</v>
      </c>
      <c r="EX78" s="146" t="e">
        <f t="shared" si="439"/>
        <v>#N/A</v>
      </c>
      <c r="EY78" s="146" t="e">
        <f t="shared" si="440"/>
        <v>#N/A</v>
      </c>
      <c r="EZ78" s="146" t="e">
        <f t="shared" si="441"/>
        <v>#N/A</v>
      </c>
      <c r="FA78" s="146" t="e">
        <f t="shared" si="442"/>
        <v>#N/A</v>
      </c>
      <c r="FB78" s="146" t="e">
        <f t="shared" si="443"/>
        <v>#N/A</v>
      </c>
      <c r="FC78" s="146" t="e">
        <f t="shared" si="444"/>
        <v>#N/A</v>
      </c>
      <c r="FD78" s="146" t="e">
        <f t="shared" si="445"/>
        <v>#N/A</v>
      </c>
      <c r="FE78" s="146" t="e">
        <f t="shared" si="446"/>
        <v>#N/A</v>
      </c>
      <c r="FF78" s="146" t="e">
        <f t="shared" si="447"/>
        <v>#N/A</v>
      </c>
      <c r="FG78" s="146" t="e">
        <f t="shared" si="448"/>
        <v>#N/A</v>
      </c>
      <c r="FH78" s="146" t="e">
        <f t="shared" si="449"/>
        <v>#N/A</v>
      </c>
      <c r="FI78" s="146" t="e">
        <f t="shared" si="450"/>
        <v>#N/A</v>
      </c>
      <c r="FJ78" s="146" t="e">
        <f t="shared" si="451"/>
        <v>#N/A</v>
      </c>
      <c r="FK78" s="146" t="e">
        <f t="shared" si="452"/>
        <v>#N/A</v>
      </c>
      <c r="FL78" s="146" t="e">
        <f t="shared" si="453"/>
        <v>#N/A</v>
      </c>
      <c r="FM78" s="146" t="e">
        <f t="shared" si="454"/>
        <v>#N/A</v>
      </c>
      <c r="FN78" s="146" t="e">
        <f t="shared" si="455"/>
        <v>#N/A</v>
      </c>
      <c r="FO78" s="146" t="e">
        <f t="shared" si="456"/>
        <v>#N/A</v>
      </c>
      <c r="FP78" s="146" t="e">
        <f t="shared" si="457"/>
        <v>#N/A</v>
      </c>
      <c r="FQ78" s="146" t="e">
        <f t="shared" si="458"/>
        <v>#N/A</v>
      </c>
      <c r="FR78" s="146" t="e">
        <f t="shared" si="459"/>
        <v>#N/A</v>
      </c>
      <c r="FS78" s="146" t="e">
        <f t="shared" si="460"/>
        <v>#N/A</v>
      </c>
      <c r="FT78" s="146" t="e">
        <f t="shared" si="461"/>
        <v>#N/A</v>
      </c>
      <c r="FU78" s="146" t="e">
        <f t="shared" si="462"/>
        <v>#N/A</v>
      </c>
      <c r="FV78" s="146" t="e">
        <f t="shared" si="463"/>
        <v>#N/A</v>
      </c>
      <c r="FW78" s="146" t="e">
        <f t="shared" si="464"/>
        <v>#N/A</v>
      </c>
      <c r="FX78" s="146" t="e">
        <f t="shared" si="465"/>
        <v>#N/A</v>
      </c>
      <c r="FY78" s="146" t="e">
        <f t="shared" si="466"/>
        <v>#N/A</v>
      </c>
      <c r="FZ78" s="146" t="e">
        <f t="shared" si="467"/>
        <v>#N/A</v>
      </c>
      <c r="GA78" s="146" t="e">
        <f t="shared" si="468"/>
        <v>#N/A</v>
      </c>
      <c r="GB78" s="146" t="e">
        <f t="shared" si="469"/>
        <v>#N/A</v>
      </c>
      <c r="GC78" s="146" t="e">
        <f t="shared" si="470"/>
        <v>#N/A</v>
      </c>
      <c r="GD78" s="146" t="e">
        <f t="shared" si="471"/>
        <v>#N/A</v>
      </c>
      <c r="GE78" s="146" t="e">
        <f t="shared" si="472"/>
        <v>#N/A</v>
      </c>
      <c r="GF78" s="146" t="e">
        <f t="shared" si="473"/>
        <v>#N/A</v>
      </c>
      <c r="GG78" s="146" t="e">
        <f t="shared" si="474"/>
        <v>#N/A</v>
      </c>
      <c r="GH78" s="146" t="e">
        <f t="shared" si="475"/>
        <v>#N/A</v>
      </c>
      <c r="GI78" s="146" t="e">
        <f t="shared" si="476"/>
        <v>#N/A</v>
      </c>
      <c r="GJ78" s="146" t="e">
        <f t="shared" si="477"/>
        <v>#N/A</v>
      </c>
      <c r="GK78" s="146" t="e">
        <f t="shared" si="478"/>
        <v>#N/A</v>
      </c>
      <c r="GL78" s="146" t="e">
        <f t="shared" si="479"/>
        <v>#N/A</v>
      </c>
      <c r="GM78" s="146" t="e">
        <f t="shared" si="480"/>
        <v>#N/A</v>
      </c>
      <c r="GN78" s="146" t="e">
        <f t="shared" si="481"/>
        <v>#N/A</v>
      </c>
      <c r="GO78" s="146" t="e">
        <f t="shared" si="482"/>
        <v>#N/A</v>
      </c>
      <c r="GP78" s="146" t="e">
        <f t="shared" si="483"/>
        <v>#N/A</v>
      </c>
      <c r="GQ78" s="146" t="e">
        <f t="shared" si="484"/>
        <v>#N/A</v>
      </c>
      <c r="GR78" s="146" t="e">
        <f t="shared" si="485"/>
        <v>#N/A</v>
      </c>
      <c r="GS78" s="146" t="e">
        <f t="shared" si="486"/>
        <v>#N/A</v>
      </c>
      <c r="GT78" s="146" t="e">
        <f t="shared" si="487"/>
        <v>#N/A</v>
      </c>
      <c r="GU78" s="146" t="e">
        <f t="shared" si="488"/>
        <v>#N/A</v>
      </c>
      <c r="GV78" s="146" t="e">
        <f t="shared" si="489"/>
        <v>#N/A</v>
      </c>
      <c r="GW78" s="146" t="e">
        <f t="shared" si="490"/>
        <v>#N/A</v>
      </c>
      <c r="GX78" s="146" t="e">
        <f t="shared" si="491"/>
        <v>#N/A</v>
      </c>
      <c r="GY78" s="146" t="e">
        <f t="shared" si="492"/>
        <v>#N/A</v>
      </c>
      <c r="GZ78" s="146" t="e">
        <f t="shared" si="493"/>
        <v>#N/A</v>
      </c>
      <c r="HA78" s="146" t="e">
        <f t="shared" si="494"/>
        <v>#N/A</v>
      </c>
      <c r="HB78" s="146" t="e">
        <f t="shared" si="495"/>
        <v>#N/A</v>
      </c>
      <c r="HC78" s="146" t="e">
        <f t="shared" si="496"/>
        <v>#N/A</v>
      </c>
      <c r="HD78" s="146" t="e">
        <f t="shared" si="497"/>
        <v>#N/A</v>
      </c>
      <c r="HE78" s="146" t="e">
        <f t="shared" si="498"/>
        <v>#N/A</v>
      </c>
      <c r="HF78" s="146" t="e">
        <f t="shared" si="499"/>
        <v>#N/A</v>
      </c>
      <c r="HG78" s="146" t="e">
        <f t="shared" si="500"/>
        <v>#N/A</v>
      </c>
      <c r="HH78" s="146" t="e">
        <f t="shared" si="501"/>
        <v>#N/A</v>
      </c>
      <c r="HI78" s="146" t="e">
        <f t="shared" si="502"/>
        <v>#N/A</v>
      </c>
      <c r="HJ78" s="146" t="e">
        <f t="shared" si="503"/>
        <v>#N/A</v>
      </c>
      <c r="HK78" s="146" t="e">
        <f t="shared" si="504"/>
        <v>#N/A</v>
      </c>
      <c r="HL78" s="146" t="e">
        <f t="shared" si="505"/>
        <v>#N/A</v>
      </c>
      <c r="HM78" s="146" t="e">
        <f t="shared" si="506"/>
        <v>#N/A</v>
      </c>
      <c r="HN78" s="146" t="e">
        <f t="shared" si="507"/>
        <v>#N/A</v>
      </c>
      <c r="HO78" s="146" t="e">
        <f t="shared" si="508"/>
        <v>#N/A</v>
      </c>
      <c r="HP78" s="146" t="e">
        <f t="shared" si="509"/>
        <v>#N/A</v>
      </c>
      <c r="HQ78" s="146" t="e">
        <f t="shared" si="510"/>
        <v>#N/A</v>
      </c>
      <c r="HR78" s="146" t="e">
        <f t="shared" si="511"/>
        <v>#N/A</v>
      </c>
      <c r="HS78" s="146" t="e">
        <f t="shared" si="512"/>
        <v>#N/A</v>
      </c>
      <c r="HT78" s="146" t="e">
        <f t="shared" si="513"/>
        <v>#N/A</v>
      </c>
    </row>
    <row r="79" spans="1:228" hidden="1" x14ac:dyDescent="0.45">
      <c r="A79" s="4">
        <v>76</v>
      </c>
      <c r="B79" s="95"/>
      <c r="C79" s="103"/>
      <c r="D79" s="108" t="str">
        <f t="shared" si="405"/>
        <v/>
      </c>
      <c r="E79" s="81"/>
      <c r="F79" s="108" t="str">
        <f t="shared" si="406"/>
        <v/>
      </c>
      <c r="G79" s="103"/>
      <c r="H79" s="96"/>
      <c r="I79" s="32" t="str">
        <f t="shared" si="407"/>
        <v/>
      </c>
      <c r="J79" s="32" t="str">
        <f t="shared" si="408"/>
        <v/>
      </c>
      <c r="K79" s="65" t="str">
        <f t="shared" si="514"/>
        <v/>
      </c>
      <c r="L79" s="21"/>
      <c r="M79" s="53"/>
      <c r="N79" s="237"/>
      <c r="O79" s="66" t="str">
        <f>IF(AND(D79&gt;0,E79&gt;0,F79&gt;0),IF(ISBLANK(N79),IF(ISBLANK(L79),"",(F79-D79)*VLOOKUP(L79,VLookups!$A$4:$B$13,2,FALSE)),N79),"")</f>
        <v/>
      </c>
      <c r="P79" s="67" t="str">
        <f t="shared" si="409"/>
        <v/>
      </c>
      <c r="Q79" s="81"/>
      <c r="R79" s="230" t="str">
        <f>IF(AND(Q79&gt;0,E79&gt;0,NOT(O79="")),ABS(VLOOKUP($Q$1,VLookups!$A$27:$B$28,2,FALSE)-_xlfn.NORM.DIST(Q79,K79,O79,TRUE)),"")</f>
        <v/>
      </c>
      <c r="S79" s="80" t="str">
        <f>IF(AND($D79&gt;0,$E79&gt;0,$F79&gt;0,NOT(ISBLANK($L79))),_xlfn.NORM.INV(ABS(VLOOKUP($Q$1,VLookups!$A$27:$B$28,2,FALSE)-S$3),$K79,$O79),"")</f>
        <v/>
      </c>
      <c r="T79" s="79" t="str">
        <f>IF(AND($D79&gt;0,$E79&gt;0,$F79&gt;0,NOT(ISBLANK($L79))),_xlfn.NORM.INV(ABS(VLOOKUP($Q$1,VLookups!$A$27:$B$28,2,FALSE)-T$3),$K79,$O79),"")</f>
        <v/>
      </c>
      <c r="U79" s="80" t="str">
        <f>IF(AND($D79&gt;0,$E79&gt;0,$F79&gt;0,NOT(ISBLANK($L79))),_xlfn.NORM.INV(ABS(VLOOKUP($Q$1,VLookups!$A$27:$B$28,2,FALSE)-U$3),$K79,$O79),"")</f>
        <v/>
      </c>
      <c r="V79" s="79" t="str">
        <f>IF(AND($D79&gt;0,$E79&gt;0,$F79&gt;0,NOT(ISBLANK($L79))),_xlfn.NORM.INV(ABS(VLOOKUP($Q$1,VLookups!$A$27:$B$28,2,FALSE)-V$3),$K79,$O79),"")</f>
        <v/>
      </c>
      <c r="W79" s="80" t="str">
        <f>IF(AND($D79&gt;0,$E79&gt;0,$F79&gt;0,NOT(ISBLANK($L79))),_xlfn.NORM.INV(ABS(VLOOKUP($Q$1,VLookups!$A$27:$B$28,2,FALSE)-W$3),$K79,$O79),"")</f>
        <v/>
      </c>
      <c r="X79" s="79" t="str">
        <f>IF(AND($D79&gt;0,$E79&gt;0,$F79&gt;0,NOT(ISBLANK($L79))),_xlfn.NORM.INV(ABS(VLOOKUP($Q$1,VLookups!$A$27:$B$28,2,FALSE)-X$3),$K79,$O79),"")</f>
        <v/>
      </c>
      <c r="Y79" s="5"/>
      <c r="Z79" s="145" t="str">
        <f t="shared" si="515"/>
        <v/>
      </c>
      <c r="AA79" s="46" t="str">
        <f t="shared" ref="AA79:AT79" si="547">IF(ISNONTEXT($Z79),AB79-$Z79,"")</f>
        <v/>
      </c>
      <c r="AB79" s="46" t="str">
        <f t="shared" si="547"/>
        <v/>
      </c>
      <c r="AC79" s="46" t="str">
        <f t="shared" si="547"/>
        <v/>
      </c>
      <c r="AD79" s="46" t="str">
        <f t="shared" si="547"/>
        <v/>
      </c>
      <c r="AE79" s="46" t="str">
        <f t="shared" si="547"/>
        <v/>
      </c>
      <c r="AF79" s="46" t="str">
        <f t="shared" si="547"/>
        <v/>
      </c>
      <c r="AG79" s="46" t="str">
        <f t="shared" si="547"/>
        <v/>
      </c>
      <c r="AH79" s="46" t="str">
        <f t="shared" si="547"/>
        <v/>
      </c>
      <c r="AI79" s="46" t="str">
        <f t="shared" si="547"/>
        <v/>
      </c>
      <c r="AJ79" s="46" t="str">
        <f t="shared" si="547"/>
        <v/>
      </c>
      <c r="AK79" s="46" t="str">
        <f t="shared" si="547"/>
        <v/>
      </c>
      <c r="AL79" s="46" t="str">
        <f t="shared" si="547"/>
        <v/>
      </c>
      <c r="AM79" s="46" t="str">
        <f t="shared" si="547"/>
        <v/>
      </c>
      <c r="AN79" s="46" t="str">
        <f t="shared" si="547"/>
        <v/>
      </c>
      <c r="AO79" s="46" t="str">
        <f t="shared" si="547"/>
        <v/>
      </c>
      <c r="AP79" s="46" t="str">
        <f t="shared" si="547"/>
        <v/>
      </c>
      <c r="AQ79" s="46" t="str">
        <f t="shared" si="547"/>
        <v/>
      </c>
      <c r="AR79" s="46" t="str">
        <f t="shared" si="547"/>
        <v/>
      </c>
      <c r="AS79" s="46" t="str">
        <f t="shared" si="547"/>
        <v/>
      </c>
      <c r="AT79" s="46" t="str">
        <f t="shared" si="547"/>
        <v/>
      </c>
      <c r="AU79" s="46" t="str">
        <f t="shared" si="517"/>
        <v/>
      </c>
      <c r="AV79" s="46" t="str">
        <f t="shared" ref="AV79:DG79" si="548">IF(ISNONTEXT($Z79),AU79+$Z79,"")</f>
        <v/>
      </c>
      <c r="AW79" s="46" t="str">
        <f t="shared" si="548"/>
        <v/>
      </c>
      <c r="AX79" s="46" t="str">
        <f t="shared" si="548"/>
        <v/>
      </c>
      <c r="AY79" s="46" t="str">
        <f t="shared" si="548"/>
        <v/>
      </c>
      <c r="AZ79" s="46" t="str">
        <f t="shared" si="548"/>
        <v/>
      </c>
      <c r="BA79" s="46" t="str">
        <f t="shared" si="548"/>
        <v/>
      </c>
      <c r="BB79" s="46" t="str">
        <f t="shared" si="548"/>
        <v/>
      </c>
      <c r="BC79" s="46" t="str">
        <f t="shared" si="548"/>
        <v/>
      </c>
      <c r="BD79" s="46" t="str">
        <f t="shared" si="548"/>
        <v/>
      </c>
      <c r="BE79" s="46" t="str">
        <f t="shared" si="548"/>
        <v/>
      </c>
      <c r="BF79" s="46" t="str">
        <f t="shared" si="548"/>
        <v/>
      </c>
      <c r="BG79" s="46" t="str">
        <f t="shared" si="548"/>
        <v/>
      </c>
      <c r="BH79" s="46" t="str">
        <f t="shared" si="548"/>
        <v/>
      </c>
      <c r="BI79" s="46" t="str">
        <f t="shared" si="548"/>
        <v/>
      </c>
      <c r="BJ79" s="46" t="str">
        <f t="shared" si="548"/>
        <v/>
      </c>
      <c r="BK79" s="46" t="str">
        <f t="shared" si="548"/>
        <v/>
      </c>
      <c r="BL79" s="46" t="str">
        <f t="shared" si="548"/>
        <v/>
      </c>
      <c r="BM79" s="46" t="str">
        <f t="shared" si="548"/>
        <v/>
      </c>
      <c r="BN79" s="46" t="str">
        <f t="shared" si="548"/>
        <v/>
      </c>
      <c r="BO79" s="46" t="str">
        <f t="shared" si="548"/>
        <v/>
      </c>
      <c r="BP79" s="46" t="str">
        <f t="shared" si="548"/>
        <v/>
      </c>
      <c r="BQ79" s="46" t="str">
        <f t="shared" si="548"/>
        <v/>
      </c>
      <c r="BR79" s="46" t="str">
        <f t="shared" si="548"/>
        <v/>
      </c>
      <c r="BS79" s="46" t="str">
        <f t="shared" si="548"/>
        <v/>
      </c>
      <c r="BT79" s="46" t="str">
        <f t="shared" si="548"/>
        <v/>
      </c>
      <c r="BU79" s="46" t="str">
        <f t="shared" si="548"/>
        <v/>
      </c>
      <c r="BV79" s="46" t="str">
        <f t="shared" si="548"/>
        <v/>
      </c>
      <c r="BW79" s="46" t="str">
        <f t="shared" si="548"/>
        <v/>
      </c>
      <c r="BX79" s="46" t="str">
        <f t="shared" si="548"/>
        <v/>
      </c>
      <c r="BY79" s="46" t="str">
        <f t="shared" si="548"/>
        <v/>
      </c>
      <c r="BZ79" s="46" t="str">
        <f t="shared" si="548"/>
        <v/>
      </c>
      <c r="CA79" s="46" t="str">
        <f t="shared" si="548"/>
        <v/>
      </c>
      <c r="CB79" s="46" t="str">
        <f t="shared" si="548"/>
        <v/>
      </c>
      <c r="CC79" s="46" t="str">
        <f t="shared" si="548"/>
        <v/>
      </c>
      <c r="CD79" s="46" t="str">
        <f t="shared" si="548"/>
        <v/>
      </c>
      <c r="CE79" s="46" t="str">
        <f t="shared" si="548"/>
        <v/>
      </c>
      <c r="CF79" s="46" t="str">
        <f t="shared" si="548"/>
        <v/>
      </c>
      <c r="CG79" s="46" t="str">
        <f t="shared" si="548"/>
        <v/>
      </c>
      <c r="CH79" s="46" t="str">
        <f t="shared" si="548"/>
        <v/>
      </c>
      <c r="CI79" s="46" t="str">
        <f t="shared" si="548"/>
        <v/>
      </c>
      <c r="CJ79" s="46" t="str">
        <f t="shared" si="548"/>
        <v/>
      </c>
      <c r="CK79" s="46" t="str">
        <f t="shared" si="548"/>
        <v/>
      </c>
      <c r="CL79" s="46" t="str">
        <f t="shared" si="548"/>
        <v/>
      </c>
      <c r="CM79" s="46" t="str">
        <f t="shared" si="548"/>
        <v/>
      </c>
      <c r="CN79" s="46" t="str">
        <f t="shared" si="548"/>
        <v/>
      </c>
      <c r="CO79" s="46" t="str">
        <f t="shared" si="548"/>
        <v/>
      </c>
      <c r="CP79" s="46" t="str">
        <f t="shared" si="548"/>
        <v/>
      </c>
      <c r="CQ79" s="46" t="str">
        <f t="shared" si="548"/>
        <v/>
      </c>
      <c r="CR79" s="46" t="str">
        <f t="shared" si="548"/>
        <v/>
      </c>
      <c r="CS79" s="46" t="str">
        <f t="shared" si="548"/>
        <v/>
      </c>
      <c r="CT79" s="46" t="str">
        <f t="shared" si="548"/>
        <v/>
      </c>
      <c r="CU79" s="46" t="str">
        <f t="shared" si="548"/>
        <v/>
      </c>
      <c r="CV79" s="46" t="str">
        <f t="shared" si="548"/>
        <v/>
      </c>
      <c r="CW79" s="46" t="str">
        <f t="shared" si="548"/>
        <v/>
      </c>
      <c r="CX79" s="46" t="str">
        <f t="shared" si="548"/>
        <v/>
      </c>
      <c r="CY79" s="46" t="str">
        <f t="shared" si="548"/>
        <v/>
      </c>
      <c r="CZ79" s="46" t="str">
        <f t="shared" si="548"/>
        <v/>
      </c>
      <c r="DA79" s="46" t="str">
        <f t="shared" si="548"/>
        <v/>
      </c>
      <c r="DB79" s="46" t="str">
        <f t="shared" si="548"/>
        <v/>
      </c>
      <c r="DC79" s="46" t="str">
        <f t="shared" si="548"/>
        <v/>
      </c>
      <c r="DD79" s="46" t="str">
        <f t="shared" si="548"/>
        <v/>
      </c>
      <c r="DE79" s="46" t="str">
        <f t="shared" si="548"/>
        <v/>
      </c>
      <c r="DF79" s="46" t="str">
        <f t="shared" si="548"/>
        <v/>
      </c>
      <c r="DG79" s="46" t="str">
        <f t="shared" si="548"/>
        <v/>
      </c>
      <c r="DH79" s="46" t="str">
        <f t="shared" ref="DH79:DW79" si="549">IF(ISNONTEXT($Z79),DG79+$Z79,"")</f>
        <v/>
      </c>
      <c r="DI79" s="46" t="str">
        <f t="shared" si="549"/>
        <v/>
      </c>
      <c r="DJ79" s="46" t="str">
        <f t="shared" si="549"/>
        <v/>
      </c>
      <c r="DK79" s="46" t="str">
        <f t="shared" si="549"/>
        <v/>
      </c>
      <c r="DL79" s="46" t="str">
        <f t="shared" si="549"/>
        <v/>
      </c>
      <c r="DM79" s="46" t="str">
        <f t="shared" si="549"/>
        <v/>
      </c>
      <c r="DN79" s="46" t="str">
        <f t="shared" si="549"/>
        <v/>
      </c>
      <c r="DO79" s="46" t="str">
        <f t="shared" si="549"/>
        <v/>
      </c>
      <c r="DP79" s="46" t="str">
        <f t="shared" si="549"/>
        <v/>
      </c>
      <c r="DQ79" s="46" t="str">
        <f t="shared" si="549"/>
        <v/>
      </c>
      <c r="DR79" s="46" t="str">
        <f t="shared" si="549"/>
        <v/>
      </c>
      <c r="DS79" s="46" t="str">
        <f t="shared" si="549"/>
        <v/>
      </c>
      <c r="DT79" s="46" t="str">
        <f t="shared" si="549"/>
        <v/>
      </c>
      <c r="DU79" s="46" t="str">
        <f t="shared" si="549"/>
        <v/>
      </c>
      <c r="DV79" s="46" t="str">
        <f t="shared" si="549"/>
        <v/>
      </c>
      <c r="DW79" s="46" t="str">
        <f t="shared" si="549"/>
        <v/>
      </c>
      <c r="DX79" s="146" t="e">
        <f t="shared" si="413"/>
        <v>#N/A</v>
      </c>
      <c r="DY79" s="146" t="e">
        <f t="shared" si="414"/>
        <v>#N/A</v>
      </c>
      <c r="DZ79" s="146" t="e">
        <f t="shared" si="415"/>
        <v>#N/A</v>
      </c>
      <c r="EA79" s="146" t="e">
        <f t="shared" si="416"/>
        <v>#N/A</v>
      </c>
      <c r="EB79" s="146" t="e">
        <f t="shared" si="417"/>
        <v>#N/A</v>
      </c>
      <c r="EC79" s="146" t="e">
        <f t="shared" si="418"/>
        <v>#N/A</v>
      </c>
      <c r="ED79" s="146" t="e">
        <f t="shared" si="419"/>
        <v>#N/A</v>
      </c>
      <c r="EE79" s="146" t="e">
        <f t="shared" si="420"/>
        <v>#N/A</v>
      </c>
      <c r="EF79" s="146" t="e">
        <f t="shared" si="421"/>
        <v>#N/A</v>
      </c>
      <c r="EG79" s="146" t="e">
        <f t="shared" si="422"/>
        <v>#N/A</v>
      </c>
      <c r="EH79" s="146" t="e">
        <f t="shared" si="423"/>
        <v>#N/A</v>
      </c>
      <c r="EI79" s="146" t="e">
        <f t="shared" si="424"/>
        <v>#N/A</v>
      </c>
      <c r="EJ79" s="146" t="e">
        <f t="shared" si="425"/>
        <v>#N/A</v>
      </c>
      <c r="EK79" s="146" t="e">
        <f t="shared" si="426"/>
        <v>#N/A</v>
      </c>
      <c r="EL79" s="146" t="e">
        <f t="shared" si="427"/>
        <v>#N/A</v>
      </c>
      <c r="EM79" s="146" t="e">
        <f t="shared" si="428"/>
        <v>#N/A</v>
      </c>
      <c r="EN79" s="146" t="e">
        <f t="shared" si="429"/>
        <v>#N/A</v>
      </c>
      <c r="EO79" s="146" t="e">
        <f t="shared" si="430"/>
        <v>#N/A</v>
      </c>
      <c r="EP79" s="146" t="e">
        <f t="shared" si="431"/>
        <v>#N/A</v>
      </c>
      <c r="EQ79" s="146" t="e">
        <f t="shared" si="432"/>
        <v>#N/A</v>
      </c>
      <c r="ER79" s="146" t="e">
        <f t="shared" si="433"/>
        <v>#N/A</v>
      </c>
      <c r="ES79" s="146" t="e">
        <f t="shared" si="434"/>
        <v>#N/A</v>
      </c>
      <c r="ET79" s="146" t="e">
        <f t="shared" si="435"/>
        <v>#N/A</v>
      </c>
      <c r="EU79" s="146" t="e">
        <f t="shared" si="436"/>
        <v>#N/A</v>
      </c>
      <c r="EV79" s="146" t="e">
        <f t="shared" si="437"/>
        <v>#N/A</v>
      </c>
      <c r="EW79" s="146" t="e">
        <f t="shared" si="438"/>
        <v>#N/A</v>
      </c>
      <c r="EX79" s="146" t="e">
        <f t="shared" si="439"/>
        <v>#N/A</v>
      </c>
      <c r="EY79" s="146" t="e">
        <f t="shared" si="440"/>
        <v>#N/A</v>
      </c>
      <c r="EZ79" s="146" t="e">
        <f t="shared" si="441"/>
        <v>#N/A</v>
      </c>
      <c r="FA79" s="146" t="e">
        <f t="shared" si="442"/>
        <v>#N/A</v>
      </c>
      <c r="FB79" s="146" t="e">
        <f t="shared" si="443"/>
        <v>#N/A</v>
      </c>
      <c r="FC79" s="146" t="e">
        <f t="shared" si="444"/>
        <v>#N/A</v>
      </c>
      <c r="FD79" s="146" t="e">
        <f t="shared" si="445"/>
        <v>#N/A</v>
      </c>
      <c r="FE79" s="146" t="e">
        <f t="shared" si="446"/>
        <v>#N/A</v>
      </c>
      <c r="FF79" s="146" t="e">
        <f t="shared" si="447"/>
        <v>#N/A</v>
      </c>
      <c r="FG79" s="146" t="e">
        <f t="shared" si="448"/>
        <v>#N/A</v>
      </c>
      <c r="FH79" s="146" t="e">
        <f t="shared" si="449"/>
        <v>#N/A</v>
      </c>
      <c r="FI79" s="146" t="e">
        <f t="shared" si="450"/>
        <v>#N/A</v>
      </c>
      <c r="FJ79" s="146" t="e">
        <f t="shared" si="451"/>
        <v>#N/A</v>
      </c>
      <c r="FK79" s="146" t="e">
        <f t="shared" si="452"/>
        <v>#N/A</v>
      </c>
      <c r="FL79" s="146" t="e">
        <f t="shared" si="453"/>
        <v>#N/A</v>
      </c>
      <c r="FM79" s="146" t="e">
        <f t="shared" si="454"/>
        <v>#N/A</v>
      </c>
      <c r="FN79" s="146" t="e">
        <f t="shared" si="455"/>
        <v>#N/A</v>
      </c>
      <c r="FO79" s="146" t="e">
        <f t="shared" si="456"/>
        <v>#N/A</v>
      </c>
      <c r="FP79" s="146" t="e">
        <f t="shared" si="457"/>
        <v>#N/A</v>
      </c>
      <c r="FQ79" s="146" t="e">
        <f t="shared" si="458"/>
        <v>#N/A</v>
      </c>
      <c r="FR79" s="146" t="e">
        <f t="shared" si="459"/>
        <v>#N/A</v>
      </c>
      <c r="FS79" s="146" t="e">
        <f t="shared" si="460"/>
        <v>#N/A</v>
      </c>
      <c r="FT79" s="146" t="e">
        <f t="shared" si="461"/>
        <v>#N/A</v>
      </c>
      <c r="FU79" s="146" t="e">
        <f t="shared" si="462"/>
        <v>#N/A</v>
      </c>
      <c r="FV79" s="146" t="e">
        <f t="shared" si="463"/>
        <v>#N/A</v>
      </c>
      <c r="FW79" s="146" t="e">
        <f t="shared" si="464"/>
        <v>#N/A</v>
      </c>
      <c r="FX79" s="146" t="e">
        <f t="shared" si="465"/>
        <v>#N/A</v>
      </c>
      <c r="FY79" s="146" t="e">
        <f t="shared" si="466"/>
        <v>#N/A</v>
      </c>
      <c r="FZ79" s="146" t="e">
        <f t="shared" si="467"/>
        <v>#N/A</v>
      </c>
      <c r="GA79" s="146" t="e">
        <f t="shared" si="468"/>
        <v>#N/A</v>
      </c>
      <c r="GB79" s="146" t="e">
        <f t="shared" si="469"/>
        <v>#N/A</v>
      </c>
      <c r="GC79" s="146" t="e">
        <f t="shared" si="470"/>
        <v>#N/A</v>
      </c>
      <c r="GD79" s="146" t="e">
        <f t="shared" si="471"/>
        <v>#N/A</v>
      </c>
      <c r="GE79" s="146" t="e">
        <f t="shared" si="472"/>
        <v>#N/A</v>
      </c>
      <c r="GF79" s="146" t="e">
        <f t="shared" si="473"/>
        <v>#N/A</v>
      </c>
      <c r="GG79" s="146" t="e">
        <f t="shared" si="474"/>
        <v>#N/A</v>
      </c>
      <c r="GH79" s="146" t="e">
        <f t="shared" si="475"/>
        <v>#N/A</v>
      </c>
      <c r="GI79" s="146" t="e">
        <f t="shared" si="476"/>
        <v>#N/A</v>
      </c>
      <c r="GJ79" s="146" t="e">
        <f t="shared" si="477"/>
        <v>#N/A</v>
      </c>
      <c r="GK79" s="146" t="e">
        <f t="shared" si="478"/>
        <v>#N/A</v>
      </c>
      <c r="GL79" s="146" t="e">
        <f t="shared" si="479"/>
        <v>#N/A</v>
      </c>
      <c r="GM79" s="146" t="e">
        <f t="shared" si="480"/>
        <v>#N/A</v>
      </c>
      <c r="GN79" s="146" t="e">
        <f t="shared" si="481"/>
        <v>#N/A</v>
      </c>
      <c r="GO79" s="146" t="e">
        <f t="shared" si="482"/>
        <v>#N/A</v>
      </c>
      <c r="GP79" s="146" t="e">
        <f t="shared" si="483"/>
        <v>#N/A</v>
      </c>
      <c r="GQ79" s="146" t="e">
        <f t="shared" si="484"/>
        <v>#N/A</v>
      </c>
      <c r="GR79" s="146" t="e">
        <f t="shared" si="485"/>
        <v>#N/A</v>
      </c>
      <c r="GS79" s="146" t="e">
        <f t="shared" si="486"/>
        <v>#N/A</v>
      </c>
      <c r="GT79" s="146" t="e">
        <f t="shared" si="487"/>
        <v>#N/A</v>
      </c>
      <c r="GU79" s="146" t="e">
        <f t="shared" si="488"/>
        <v>#N/A</v>
      </c>
      <c r="GV79" s="146" t="e">
        <f t="shared" si="489"/>
        <v>#N/A</v>
      </c>
      <c r="GW79" s="146" t="e">
        <f t="shared" si="490"/>
        <v>#N/A</v>
      </c>
      <c r="GX79" s="146" t="e">
        <f t="shared" si="491"/>
        <v>#N/A</v>
      </c>
      <c r="GY79" s="146" t="e">
        <f t="shared" si="492"/>
        <v>#N/A</v>
      </c>
      <c r="GZ79" s="146" t="e">
        <f t="shared" si="493"/>
        <v>#N/A</v>
      </c>
      <c r="HA79" s="146" t="e">
        <f t="shared" si="494"/>
        <v>#N/A</v>
      </c>
      <c r="HB79" s="146" t="e">
        <f t="shared" si="495"/>
        <v>#N/A</v>
      </c>
      <c r="HC79" s="146" t="e">
        <f t="shared" si="496"/>
        <v>#N/A</v>
      </c>
      <c r="HD79" s="146" t="e">
        <f t="shared" si="497"/>
        <v>#N/A</v>
      </c>
      <c r="HE79" s="146" t="e">
        <f t="shared" si="498"/>
        <v>#N/A</v>
      </c>
      <c r="HF79" s="146" t="e">
        <f t="shared" si="499"/>
        <v>#N/A</v>
      </c>
      <c r="HG79" s="146" t="e">
        <f t="shared" si="500"/>
        <v>#N/A</v>
      </c>
      <c r="HH79" s="146" t="e">
        <f t="shared" si="501"/>
        <v>#N/A</v>
      </c>
      <c r="HI79" s="146" t="e">
        <f t="shared" si="502"/>
        <v>#N/A</v>
      </c>
      <c r="HJ79" s="146" t="e">
        <f t="shared" si="503"/>
        <v>#N/A</v>
      </c>
      <c r="HK79" s="146" t="e">
        <f t="shared" si="504"/>
        <v>#N/A</v>
      </c>
      <c r="HL79" s="146" t="e">
        <f t="shared" si="505"/>
        <v>#N/A</v>
      </c>
      <c r="HM79" s="146" t="e">
        <f t="shared" si="506"/>
        <v>#N/A</v>
      </c>
      <c r="HN79" s="146" t="e">
        <f t="shared" si="507"/>
        <v>#N/A</v>
      </c>
      <c r="HO79" s="146" t="e">
        <f t="shared" si="508"/>
        <v>#N/A</v>
      </c>
      <c r="HP79" s="146" t="e">
        <f t="shared" si="509"/>
        <v>#N/A</v>
      </c>
      <c r="HQ79" s="146" t="e">
        <f t="shared" si="510"/>
        <v>#N/A</v>
      </c>
      <c r="HR79" s="146" t="e">
        <f t="shared" si="511"/>
        <v>#N/A</v>
      </c>
      <c r="HS79" s="146" t="e">
        <f t="shared" si="512"/>
        <v>#N/A</v>
      </c>
      <c r="HT79" s="146" t="e">
        <f t="shared" si="513"/>
        <v>#N/A</v>
      </c>
    </row>
    <row r="80" spans="1:228" hidden="1" x14ac:dyDescent="0.45">
      <c r="A80" s="4">
        <v>77</v>
      </c>
      <c r="B80" s="95"/>
      <c r="C80" s="103"/>
      <c r="D80" s="108" t="str">
        <f t="shared" si="405"/>
        <v/>
      </c>
      <c r="E80" s="81"/>
      <c r="F80" s="108" t="str">
        <f t="shared" si="406"/>
        <v/>
      </c>
      <c r="G80" s="103"/>
      <c r="H80" s="96"/>
      <c r="I80" s="32" t="str">
        <f t="shared" si="407"/>
        <v/>
      </c>
      <c r="J80" s="32" t="str">
        <f t="shared" si="408"/>
        <v/>
      </c>
      <c r="K80" s="65" t="str">
        <f t="shared" si="514"/>
        <v/>
      </c>
      <c r="L80" s="21"/>
      <c r="M80" s="53"/>
      <c r="N80" s="237"/>
      <c r="O80" s="66" t="str">
        <f>IF(AND(D80&gt;0,E80&gt;0,F80&gt;0),IF(ISBLANK(N80),IF(ISBLANK(L80),"",(F80-D80)*VLOOKUP(L80,VLookups!$A$4:$B$13,2,FALSE)),N80),"")</f>
        <v/>
      </c>
      <c r="P80" s="67" t="str">
        <f t="shared" si="409"/>
        <v/>
      </c>
      <c r="Q80" s="81"/>
      <c r="R80" s="230" t="str">
        <f>IF(AND(Q80&gt;0,E80&gt;0,NOT(O80="")),ABS(VLOOKUP($Q$1,VLookups!$A$27:$B$28,2,FALSE)-_xlfn.NORM.DIST(Q80,K80,O80,TRUE)),"")</f>
        <v/>
      </c>
      <c r="S80" s="80" t="str">
        <f>IF(AND($D80&gt;0,$E80&gt;0,$F80&gt;0,NOT(ISBLANK($L80))),_xlfn.NORM.INV(ABS(VLOOKUP($Q$1,VLookups!$A$27:$B$28,2,FALSE)-S$3),$K80,$O80),"")</f>
        <v/>
      </c>
      <c r="T80" s="79" t="str">
        <f>IF(AND($D80&gt;0,$E80&gt;0,$F80&gt;0,NOT(ISBLANK($L80))),_xlfn.NORM.INV(ABS(VLOOKUP($Q$1,VLookups!$A$27:$B$28,2,FALSE)-T$3),$K80,$O80),"")</f>
        <v/>
      </c>
      <c r="U80" s="80" t="str">
        <f>IF(AND($D80&gt;0,$E80&gt;0,$F80&gt;0,NOT(ISBLANK($L80))),_xlfn.NORM.INV(ABS(VLOOKUP($Q$1,VLookups!$A$27:$B$28,2,FALSE)-U$3),$K80,$O80),"")</f>
        <v/>
      </c>
      <c r="V80" s="79" t="str">
        <f>IF(AND($D80&gt;0,$E80&gt;0,$F80&gt;0,NOT(ISBLANK($L80))),_xlfn.NORM.INV(ABS(VLOOKUP($Q$1,VLookups!$A$27:$B$28,2,FALSE)-V$3),$K80,$O80),"")</f>
        <v/>
      </c>
      <c r="W80" s="80" t="str">
        <f>IF(AND($D80&gt;0,$E80&gt;0,$F80&gt;0,NOT(ISBLANK($L80))),_xlfn.NORM.INV(ABS(VLOOKUP($Q$1,VLookups!$A$27:$B$28,2,FALSE)-W$3),$K80,$O80),"")</f>
        <v/>
      </c>
      <c r="X80" s="79" t="str">
        <f>IF(AND($D80&gt;0,$E80&gt;0,$F80&gt;0,NOT(ISBLANK($L80))),_xlfn.NORM.INV(ABS(VLOOKUP($Q$1,VLookups!$A$27:$B$28,2,FALSE)-X$3),$K80,$O80),"")</f>
        <v/>
      </c>
      <c r="Y80" s="5"/>
      <c r="Z80" s="145" t="str">
        <f t="shared" si="515"/>
        <v/>
      </c>
      <c r="AA80" s="46" t="str">
        <f t="shared" ref="AA80:AT80" si="550">IF(ISNONTEXT($Z80),AB80-$Z80,"")</f>
        <v/>
      </c>
      <c r="AB80" s="46" t="str">
        <f t="shared" si="550"/>
        <v/>
      </c>
      <c r="AC80" s="46" t="str">
        <f t="shared" si="550"/>
        <v/>
      </c>
      <c r="AD80" s="46" t="str">
        <f t="shared" si="550"/>
        <v/>
      </c>
      <c r="AE80" s="46" t="str">
        <f t="shared" si="550"/>
        <v/>
      </c>
      <c r="AF80" s="46" t="str">
        <f t="shared" si="550"/>
        <v/>
      </c>
      <c r="AG80" s="46" t="str">
        <f t="shared" si="550"/>
        <v/>
      </c>
      <c r="AH80" s="46" t="str">
        <f t="shared" si="550"/>
        <v/>
      </c>
      <c r="AI80" s="46" t="str">
        <f t="shared" si="550"/>
        <v/>
      </c>
      <c r="AJ80" s="46" t="str">
        <f t="shared" si="550"/>
        <v/>
      </c>
      <c r="AK80" s="46" t="str">
        <f t="shared" si="550"/>
        <v/>
      </c>
      <c r="AL80" s="46" t="str">
        <f t="shared" si="550"/>
        <v/>
      </c>
      <c r="AM80" s="46" t="str">
        <f t="shared" si="550"/>
        <v/>
      </c>
      <c r="AN80" s="46" t="str">
        <f t="shared" si="550"/>
        <v/>
      </c>
      <c r="AO80" s="46" t="str">
        <f t="shared" si="550"/>
        <v/>
      </c>
      <c r="AP80" s="46" t="str">
        <f t="shared" si="550"/>
        <v/>
      </c>
      <c r="AQ80" s="46" t="str">
        <f t="shared" si="550"/>
        <v/>
      </c>
      <c r="AR80" s="46" t="str">
        <f t="shared" si="550"/>
        <v/>
      </c>
      <c r="AS80" s="46" t="str">
        <f t="shared" si="550"/>
        <v/>
      </c>
      <c r="AT80" s="46" t="str">
        <f t="shared" si="550"/>
        <v/>
      </c>
      <c r="AU80" s="46" t="str">
        <f t="shared" si="517"/>
        <v/>
      </c>
      <c r="AV80" s="46" t="str">
        <f t="shared" ref="AV80:DG80" si="551">IF(ISNONTEXT($Z80),AU80+$Z80,"")</f>
        <v/>
      </c>
      <c r="AW80" s="46" t="str">
        <f t="shared" si="551"/>
        <v/>
      </c>
      <c r="AX80" s="46" t="str">
        <f t="shared" si="551"/>
        <v/>
      </c>
      <c r="AY80" s="46" t="str">
        <f t="shared" si="551"/>
        <v/>
      </c>
      <c r="AZ80" s="46" t="str">
        <f t="shared" si="551"/>
        <v/>
      </c>
      <c r="BA80" s="46" t="str">
        <f t="shared" si="551"/>
        <v/>
      </c>
      <c r="BB80" s="46" t="str">
        <f t="shared" si="551"/>
        <v/>
      </c>
      <c r="BC80" s="46" t="str">
        <f t="shared" si="551"/>
        <v/>
      </c>
      <c r="BD80" s="46" t="str">
        <f t="shared" si="551"/>
        <v/>
      </c>
      <c r="BE80" s="46" t="str">
        <f t="shared" si="551"/>
        <v/>
      </c>
      <c r="BF80" s="46" t="str">
        <f t="shared" si="551"/>
        <v/>
      </c>
      <c r="BG80" s="46" t="str">
        <f t="shared" si="551"/>
        <v/>
      </c>
      <c r="BH80" s="46" t="str">
        <f t="shared" si="551"/>
        <v/>
      </c>
      <c r="BI80" s="46" t="str">
        <f t="shared" si="551"/>
        <v/>
      </c>
      <c r="BJ80" s="46" t="str">
        <f t="shared" si="551"/>
        <v/>
      </c>
      <c r="BK80" s="46" t="str">
        <f t="shared" si="551"/>
        <v/>
      </c>
      <c r="BL80" s="46" t="str">
        <f t="shared" si="551"/>
        <v/>
      </c>
      <c r="BM80" s="46" t="str">
        <f t="shared" si="551"/>
        <v/>
      </c>
      <c r="BN80" s="46" t="str">
        <f t="shared" si="551"/>
        <v/>
      </c>
      <c r="BO80" s="46" t="str">
        <f t="shared" si="551"/>
        <v/>
      </c>
      <c r="BP80" s="46" t="str">
        <f t="shared" si="551"/>
        <v/>
      </c>
      <c r="BQ80" s="46" t="str">
        <f t="shared" si="551"/>
        <v/>
      </c>
      <c r="BR80" s="46" t="str">
        <f t="shared" si="551"/>
        <v/>
      </c>
      <c r="BS80" s="46" t="str">
        <f t="shared" si="551"/>
        <v/>
      </c>
      <c r="BT80" s="46" t="str">
        <f t="shared" si="551"/>
        <v/>
      </c>
      <c r="BU80" s="46" t="str">
        <f t="shared" si="551"/>
        <v/>
      </c>
      <c r="BV80" s="46" t="str">
        <f t="shared" si="551"/>
        <v/>
      </c>
      <c r="BW80" s="46" t="str">
        <f t="shared" si="551"/>
        <v/>
      </c>
      <c r="BX80" s="46" t="str">
        <f t="shared" si="551"/>
        <v/>
      </c>
      <c r="BY80" s="46" t="str">
        <f t="shared" si="551"/>
        <v/>
      </c>
      <c r="BZ80" s="46" t="str">
        <f t="shared" si="551"/>
        <v/>
      </c>
      <c r="CA80" s="46" t="str">
        <f t="shared" si="551"/>
        <v/>
      </c>
      <c r="CB80" s="46" t="str">
        <f t="shared" si="551"/>
        <v/>
      </c>
      <c r="CC80" s="46" t="str">
        <f t="shared" si="551"/>
        <v/>
      </c>
      <c r="CD80" s="46" t="str">
        <f t="shared" si="551"/>
        <v/>
      </c>
      <c r="CE80" s="46" t="str">
        <f t="shared" si="551"/>
        <v/>
      </c>
      <c r="CF80" s="46" t="str">
        <f t="shared" si="551"/>
        <v/>
      </c>
      <c r="CG80" s="46" t="str">
        <f t="shared" si="551"/>
        <v/>
      </c>
      <c r="CH80" s="46" t="str">
        <f t="shared" si="551"/>
        <v/>
      </c>
      <c r="CI80" s="46" t="str">
        <f t="shared" si="551"/>
        <v/>
      </c>
      <c r="CJ80" s="46" t="str">
        <f t="shared" si="551"/>
        <v/>
      </c>
      <c r="CK80" s="46" t="str">
        <f t="shared" si="551"/>
        <v/>
      </c>
      <c r="CL80" s="46" t="str">
        <f t="shared" si="551"/>
        <v/>
      </c>
      <c r="CM80" s="46" t="str">
        <f t="shared" si="551"/>
        <v/>
      </c>
      <c r="CN80" s="46" t="str">
        <f t="shared" si="551"/>
        <v/>
      </c>
      <c r="CO80" s="46" t="str">
        <f t="shared" si="551"/>
        <v/>
      </c>
      <c r="CP80" s="46" t="str">
        <f t="shared" si="551"/>
        <v/>
      </c>
      <c r="CQ80" s="46" t="str">
        <f t="shared" si="551"/>
        <v/>
      </c>
      <c r="CR80" s="46" t="str">
        <f t="shared" si="551"/>
        <v/>
      </c>
      <c r="CS80" s="46" t="str">
        <f t="shared" si="551"/>
        <v/>
      </c>
      <c r="CT80" s="46" t="str">
        <f t="shared" si="551"/>
        <v/>
      </c>
      <c r="CU80" s="46" t="str">
        <f t="shared" si="551"/>
        <v/>
      </c>
      <c r="CV80" s="46" t="str">
        <f t="shared" si="551"/>
        <v/>
      </c>
      <c r="CW80" s="46" t="str">
        <f t="shared" si="551"/>
        <v/>
      </c>
      <c r="CX80" s="46" t="str">
        <f t="shared" si="551"/>
        <v/>
      </c>
      <c r="CY80" s="46" t="str">
        <f t="shared" si="551"/>
        <v/>
      </c>
      <c r="CZ80" s="46" t="str">
        <f t="shared" si="551"/>
        <v/>
      </c>
      <c r="DA80" s="46" t="str">
        <f t="shared" si="551"/>
        <v/>
      </c>
      <c r="DB80" s="46" t="str">
        <f t="shared" si="551"/>
        <v/>
      </c>
      <c r="DC80" s="46" t="str">
        <f t="shared" si="551"/>
        <v/>
      </c>
      <c r="DD80" s="46" t="str">
        <f t="shared" si="551"/>
        <v/>
      </c>
      <c r="DE80" s="46" t="str">
        <f t="shared" si="551"/>
        <v/>
      </c>
      <c r="DF80" s="46" t="str">
        <f t="shared" si="551"/>
        <v/>
      </c>
      <c r="DG80" s="46" t="str">
        <f t="shared" si="551"/>
        <v/>
      </c>
      <c r="DH80" s="46" t="str">
        <f t="shared" ref="DH80:DW80" si="552">IF(ISNONTEXT($Z80),DG80+$Z80,"")</f>
        <v/>
      </c>
      <c r="DI80" s="46" t="str">
        <f t="shared" si="552"/>
        <v/>
      </c>
      <c r="DJ80" s="46" t="str">
        <f t="shared" si="552"/>
        <v/>
      </c>
      <c r="DK80" s="46" t="str">
        <f t="shared" si="552"/>
        <v/>
      </c>
      <c r="DL80" s="46" t="str">
        <f t="shared" si="552"/>
        <v/>
      </c>
      <c r="DM80" s="46" t="str">
        <f t="shared" si="552"/>
        <v/>
      </c>
      <c r="DN80" s="46" t="str">
        <f t="shared" si="552"/>
        <v/>
      </c>
      <c r="DO80" s="46" t="str">
        <f t="shared" si="552"/>
        <v/>
      </c>
      <c r="DP80" s="46" t="str">
        <f t="shared" si="552"/>
        <v/>
      </c>
      <c r="DQ80" s="46" t="str">
        <f t="shared" si="552"/>
        <v/>
      </c>
      <c r="DR80" s="46" t="str">
        <f t="shared" si="552"/>
        <v/>
      </c>
      <c r="DS80" s="46" t="str">
        <f t="shared" si="552"/>
        <v/>
      </c>
      <c r="DT80" s="46" t="str">
        <f t="shared" si="552"/>
        <v/>
      </c>
      <c r="DU80" s="46" t="str">
        <f t="shared" si="552"/>
        <v/>
      </c>
      <c r="DV80" s="46" t="str">
        <f t="shared" si="552"/>
        <v/>
      </c>
      <c r="DW80" s="46" t="str">
        <f t="shared" si="552"/>
        <v/>
      </c>
      <c r="DX80" s="146" t="e">
        <f t="shared" si="413"/>
        <v>#N/A</v>
      </c>
      <c r="DY80" s="146" t="e">
        <f t="shared" si="414"/>
        <v>#N/A</v>
      </c>
      <c r="DZ80" s="146" t="e">
        <f t="shared" si="415"/>
        <v>#N/A</v>
      </c>
      <c r="EA80" s="146" t="e">
        <f t="shared" si="416"/>
        <v>#N/A</v>
      </c>
      <c r="EB80" s="146" t="e">
        <f t="shared" si="417"/>
        <v>#N/A</v>
      </c>
      <c r="EC80" s="146" t="e">
        <f t="shared" si="418"/>
        <v>#N/A</v>
      </c>
      <c r="ED80" s="146" t="e">
        <f t="shared" si="419"/>
        <v>#N/A</v>
      </c>
      <c r="EE80" s="146" t="e">
        <f t="shared" si="420"/>
        <v>#N/A</v>
      </c>
      <c r="EF80" s="146" t="e">
        <f t="shared" si="421"/>
        <v>#N/A</v>
      </c>
      <c r="EG80" s="146" t="e">
        <f t="shared" si="422"/>
        <v>#N/A</v>
      </c>
      <c r="EH80" s="146" t="e">
        <f t="shared" si="423"/>
        <v>#N/A</v>
      </c>
      <c r="EI80" s="146" t="e">
        <f t="shared" si="424"/>
        <v>#N/A</v>
      </c>
      <c r="EJ80" s="146" t="e">
        <f t="shared" si="425"/>
        <v>#N/A</v>
      </c>
      <c r="EK80" s="146" t="e">
        <f t="shared" si="426"/>
        <v>#N/A</v>
      </c>
      <c r="EL80" s="146" t="e">
        <f t="shared" si="427"/>
        <v>#N/A</v>
      </c>
      <c r="EM80" s="146" t="e">
        <f t="shared" si="428"/>
        <v>#N/A</v>
      </c>
      <c r="EN80" s="146" t="e">
        <f t="shared" si="429"/>
        <v>#N/A</v>
      </c>
      <c r="EO80" s="146" t="e">
        <f t="shared" si="430"/>
        <v>#N/A</v>
      </c>
      <c r="EP80" s="146" t="e">
        <f t="shared" si="431"/>
        <v>#N/A</v>
      </c>
      <c r="EQ80" s="146" t="e">
        <f t="shared" si="432"/>
        <v>#N/A</v>
      </c>
      <c r="ER80" s="146" t="e">
        <f t="shared" si="433"/>
        <v>#N/A</v>
      </c>
      <c r="ES80" s="146" t="e">
        <f t="shared" si="434"/>
        <v>#N/A</v>
      </c>
      <c r="ET80" s="146" t="e">
        <f t="shared" si="435"/>
        <v>#N/A</v>
      </c>
      <c r="EU80" s="146" t="e">
        <f t="shared" si="436"/>
        <v>#N/A</v>
      </c>
      <c r="EV80" s="146" t="e">
        <f t="shared" si="437"/>
        <v>#N/A</v>
      </c>
      <c r="EW80" s="146" t="e">
        <f t="shared" si="438"/>
        <v>#N/A</v>
      </c>
      <c r="EX80" s="146" t="e">
        <f t="shared" si="439"/>
        <v>#N/A</v>
      </c>
      <c r="EY80" s="146" t="e">
        <f t="shared" si="440"/>
        <v>#N/A</v>
      </c>
      <c r="EZ80" s="146" t="e">
        <f t="shared" si="441"/>
        <v>#N/A</v>
      </c>
      <c r="FA80" s="146" t="e">
        <f t="shared" si="442"/>
        <v>#N/A</v>
      </c>
      <c r="FB80" s="146" t="e">
        <f t="shared" si="443"/>
        <v>#N/A</v>
      </c>
      <c r="FC80" s="146" t="e">
        <f t="shared" si="444"/>
        <v>#N/A</v>
      </c>
      <c r="FD80" s="146" t="e">
        <f t="shared" si="445"/>
        <v>#N/A</v>
      </c>
      <c r="FE80" s="146" t="e">
        <f t="shared" si="446"/>
        <v>#N/A</v>
      </c>
      <c r="FF80" s="146" t="e">
        <f t="shared" si="447"/>
        <v>#N/A</v>
      </c>
      <c r="FG80" s="146" t="e">
        <f t="shared" si="448"/>
        <v>#N/A</v>
      </c>
      <c r="FH80" s="146" t="e">
        <f t="shared" si="449"/>
        <v>#N/A</v>
      </c>
      <c r="FI80" s="146" t="e">
        <f t="shared" si="450"/>
        <v>#N/A</v>
      </c>
      <c r="FJ80" s="146" t="e">
        <f t="shared" si="451"/>
        <v>#N/A</v>
      </c>
      <c r="FK80" s="146" t="e">
        <f t="shared" si="452"/>
        <v>#N/A</v>
      </c>
      <c r="FL80" s="146" t="e">
        <f t="shared" si="453"/>
        <v>#N/A</v>
      </c>
      <c r="FM80" s="146" t="e">
        <f t="shared" si="454"/>
        <v>#N/A</v>
      </c>
      <c r="FN80" s="146" t="e">
        <f t="shared" si="455"/>
        <v>#N/A</v>
      </c>
      <c r="FO80" s="146" t="e">
        <f t="shared" si="456"/>
        <v>#N/A</v>
      </c>
      <c r="FP80" s="146" t="e">
        <f t="shared" si="457"/>
        <v>#N/A</v>
      </c>
      <c r="FQ80" s="146" t="e">
        <f t="shared" si="458"/>
        <v>#N/A</v>
      </c>
      <c r="FR80" s="146" t="e">
        <f t="shared" si="459"/>
        <v>#N/A</v>
      </c>
      <c r="FS80" s="146" t="e">
        <f t="shared" si="460"/>
        <v>#N/A</v>
      </c>
      <c r="FT80" s="146" t="e">
        <f t="shared" si="461"/>
        <v>#N/A</v>
      </c>
      <c r="FU80" s="146" t="e">
        <f t="shared" si="462"/>
        <v>#N/A</v>
      </c>
      <c r="FV80" s="146" t="e">
        <f t="shared" si="463"/>
        <v>#N/A</v>
      </c>
      <c r="FW80" s="146" t="e">
        <f t="shared" si="464"/>
        <v>#N/A</v>
      </c>
      <c r="FX80" s="146" t="e">
        <f t="shared" si="465"/>
        <v>#N/A</v>
      </c>
      <c r="FY80" s="146" t="e">
        <f t="shared" si="466"/>
        <v>#N/A</v>
      </c>
      <c r="FZ80" s="146" t="e">
        <f t="shared" si="467"/>
        <v>#N/A</v>
      </c>
      <c r="GA80" s="146" t="e">
        <f t="shared" si="468"/>
        <v>#N/A</v>
      </c>
      <c r="GB80" s="146" t="e">
        <f t="shared" si="469"/>
        <v>#N/A</v>
      </c>
      <c r="GC80" s="146" t="e">
        <f t="shared" si="470"/>
        <v>#N/A</v>
      </c>
      <c r="GD80" s="146" t="e">
        <f t="shared" si="471"/>
        <v>#N/A</v>
      </c>
      <c r="GE80" s="146" t="e">
        <f t="shared" si="472"/>
        <v>#N/A</v>
      </c>
      <c r="GF80" s="146" t="e">
        <f t="shared" si="473"/>
        <v>#N/A</v>
      </c>
      <c r="GG80" s="146" t="e">
        <f t="shared" si="474"/>
        <v>#N/A</v>
      </c>
      <c r="GH80" s="146" t="e">
        <f t="shared" si="475"/>
        <v>#N/A</v>
      </c>
      <c r="GI80" s="146" t="e">
        <f t="shared" si="476"/>
        <v>#N/A</v>
      </c>
      <c r="GJ80" s="146" t="e">
        <f t="shared" si="477"/>
        <v>#N/A</v>
      </c>
      <c r="GK80" s="146" t="e">
        <f t="shared" si="478"/>
        <v>#N/A</v>
      </c>
      <c r="GL80" s="146" t="e">
        <f t="shared" si="479"/>
        <v>#N/A</v>
      </c>
      <c r="GM80" s="146" t="e">
        <f t="shared" si="480"/>
        <v>#N/A</v>
      </c>
      <c r="GN80" s="146" t="e">
        <f t="shared" si="481"/>
        <v>#N/A</v>
      </c>
      <c r="GO80" s="146" t="e">
        <f t="shared" si="482"/>
        <v>#N/A</v>
      </c>
      <c r="GP80" s="146" t="e">
        <f t="shared" si="483"/>
        <v>#N/A</v>
      </c>
      <c r="GQ80" s="146" t="e">
        <f t="shared" si="484"/>
        <v>#N/A</v>
      </c>
      <c r="GR80" s="146" t="e">
        <f t="shared" si="485"/>
        <v>#N/A</v>
      </c>
      <c r="GS80" s="146" t="e">
        <f t="shared" si="486"/>
        <v>#N/A</v>
      </c>
      <c r="GT80" s="146" t="e">
        <f t="shared" si="487"/>
        <v>#N/A</v>
      </c>
      <c r="GU80" s="146" t="e">
        <f t="shared" si="488"/>
        <v>#N/A</v>
      </c>
      <c r="GV80" s="146" t="e">
        <f t="shared" si="489"/>
        <v>#N/A</v>
      </c>
      <c r="GW80" s="146" t="e">
        <f t="shared" si="490"/>
        <v>#N/A</v>
      </c>
      <c r="GX80" s="146" t="e">
        <f t="shared" si="491"/>
        <v>#N/A</v>
      </c>
      <c r="GY80" s="146" t="e">
        <f t="shared" si="492"/>
        <v>#N/A</v>
      </c>
      <c r="GZ80" s="146" t="e">
        <f t="shared" si="493"/>
        <v>#N/A</v>
      </c>
      <c r="HA80" s="146" t="e">
        <f t="shared" si="494"/>
        <v>#N/A</v>
      </c>
      <c r="HB80" s="146" t="e">
        <f t="shared" si="495"/>
        <v>#N/A</v>
      </c>
      <c r="HC80" s="146" t="e">
        <f t="shared" si="496"/>
        <v>#N/A</v>
      </c>
      <c r="HD80" s="146" t="e">
        <f t="shared" si="497"/>
        <v>#N/A</v>
      </c>
      <c r="HE80" s="146" t="e">
        <f t="shared" si="498"/>
        <v>#N/A</v>
      </c>
      <c r="HF80" s="146" t="e">
        <f t="shared" si="499"/>
        <v>#N/A</v>
      </c>
      <c r="HG80" s="146" t="e">
        <f t="shared" si="500"/>
        <v>#N/A</v>
      </c>
      <c r="HH80" s="146" t="e">
        <f t="shared" si="501"/>
        <v>#N/A</v>
      </c>
      <c r="HI80" s="146" t="e">
        <f t="shared" si="502"/>
        <v>#N/A</v>
      </c>
      <c r="HJ80" s="146" t="e">
        <f t="shared" si="503"/>
        <v>#N/A</v>
      </c>
      <c r="HK80" s="146" t="e">
        <f t="shared" si="504"/>
        <v>#N/A</v>
      </c>
      <c r="HL80" s="146" t="e">
        <f t="shared" si="505"/>
        <v>#N/A</v>
      </c>
      <c r="HM80" s="146" t="e">
        <f t="shared" si="506"/>
        <v>#N/A</v>
      </c>
      <c r="HN80" s="146" t="e">
        <f t="shared" si="507"/>
        <v>#N/A</v>
      </c>
      <c r="HO80" s="146" t="e">
        <f t="shared" si="508"/>
        <v>#N/A</v>
      </c>
      <c r="HP80" s="146" t="e">
        <f t="shared" si="509"/>
        <v>#N/A</v>
      </c>
      <c r="HQ80" s="146" t="e">
        <f t="shared" si="510"/>
        <v>#N/A</v>
      </c>
      <c r="HR80" s="146" t="e">
        <f t="shared" si="511"/>
        <v>#N/A</v>
      </c>
      <c r="HS80" s="146" t="e">
        <f t="shared" si="512"/>
        <v>#N/A</v>
      </c>
      <c r="HT80" s="146" t="e">
        <f t="shared" si="513"/>
        <v>#N/A</v>
      </c>
    </row>
    <row r="81" spans="1:228" hidden="1" x14ac:dyDescent="0.45">
      <c r="A81" s="4">
        <v>78</v>
      </c>
      <c r="B81" s="95"/>
      <c r="C81" s="103"/>
      <c r="D81" s="108" t="str">
        <f t="shared" si="405"/>
        <v/>
      </c>
      <c r="E81" s="81"/>
      <c r="F81" s="108" t="str">
        <f t="shared" si="406"/>
        <v/>
      </c>
      <c r="G81" s="103"/>
      <c r="H81" s="96"/>
      <c r="I81" s="32" t="str">
        <f t="shared" si="407"/>
        <v/>
      </c>
      <c r="J81" s="32" t="str">
        <f t="shared" si="408"/>
        <v/>
      </c>
      <c r="K81" s="65" t="str">
        <f t="shared" si="514"/>
        <v/>
      </c>
      <c r="L81" s="21"/>
      <c r="M81" s="53"/>
      <c r="N81" s="237"/>
      <c r="O81" s="66" t="str">
        <f>IF(AND(D81&gt;0,E81&gt;0,F81&gt;0),IF(ISBLANK(N81),IF(ISBLANK(L81),"",(F81-D81)*VLOOKUP(L81,VLookups!$A$4:$B$13,2,FALSE)),N81),"")</f>
        <v/>
      </c>
      <c r="P81" s="67" t="str">
        <f t="shared" si="409"/>
        <v/>
      </c>
      <c r="Q81" s="81"/>
      <c r="R81" s="230" t="str">
        <f>IF(AND(Q81&gt;0,E81&gt;0,NOT(O81="")),ABS(VLOOKUP($Q$1,VLookups!$A$27:$B$28,2,FALSE)-_xlfn.NORM.DIST(Q81,K81,O81,TRUE)),"")</f>
        <v/>
      </c>
      <c r="S81" s="80" t="str">
        <f>IF(AND($D81&gt;0,$E81&gt;0,$F81&gt;0,NOT(ISBLANK($L81))),_xlfn.NORM.INV(ABS(VLOOKUP($Q$1,VLookups!$A$27:$B$28,2,FALSE)-S$3),$K81,$O81),"")</f>
        <v/>
      </c>
      <c r="T81" s="79" t="str">
        <f>IF(AND($D81&gt;0,$E81&gt;0,$F81&gt;0,NOT(ISBLANK($L81))),_xlfn.NORM.INV(ABS(VLOOKUP($Q$1,VLookups!$A$27:$B$28,2,FALSE)-T$3),$K81,$O81),"")</f>
        <v/>
      </c>
      <c r="U81" s="80" t="str">
        <f>IF(AND($D81&gt;0,$E81&gt;0,$F81&gt;0,NOT(ISBLANK($L81))),_xlfn.NORM.INV(ABS(VLOOKUP($Q$1,VLookups!$A$27:$B$28,2,FALSE)-U$3),$K81,$O81),"")</f>
        <v/>
      </c>
      <c r="V81" s="79" t="str">
        <f>IF(AND($D81&gt;0,$E81&gt;0,$F81&gt;0,NOT(ISBLANK($L81))),_xlfn.NORM.INV(ABS(VLOOKUP($Q$1,VLookups!$A$27:$B$28,2,FALSE)-V$3),$K81,$O81),"")</f>
        <v/>
      </c>
      <c r="W81" s="80" t="str">
        <f>IF(AND($D81&gt;0,$E81&gt;0,$F81&gt;0,NOT(ISBLANK($L81))),_xlfn.NORM.INV(ABS(VLOOKUP($Q$1,VLookups!$A$27:$B$28,2,FALSE)-W$3),$K81,$O81),"")</f>
        <v/>
      </c>
      <c r="X81" s="79" t="str">
        <f>IF(AND($D81&gt;0,$E81&gt;0,$F81&gt;0,NOT(ISBLANK($L81))),_xlfn.NORM.INV(ABS(VLOOKUP($Q$1,VLookups!$A$27:$B$28,2,FALSE)-X$3),$K81,$O81),"")</f>
        <v/>
      </c>
      <c r="Y81" s="5"/>
      <c r="Z81" s="145" t="str">
        <f t="shared" si="515"/>
        <v/>
      </c>
      <c r="AA81" s="46" t="str">
        <f t="shared" ref="AA81:AT81" si="553">IF(ISNONTEXT($Z81),AB81-$Z81,"")</f>
        <v/>
      </c>
      <c r="AB81" s="46" t="str">
        <f t="shared" si="553"/>
        <v/>
      </c>
      <c r="AC81" s="46" t="str">
        <f t="shared" si="553"/>
        <v/>
      </c>
      <c r="AD81" s="46" t="str">
        <f t="shared" si="553"/>
        <v/>
      </c>
      <c r="AE81" s="46" t="str">
        <f t="shared" si="553"/>
        <v/>
      </c>
      <c r="AF81" s="46" t="str">
        <f t="shared" si="553"/>
        <v/>
      </c>
      <c r="AG81" s="46" t="str">
        <f t="shared" si="553"/>
        <v/>
      </c>
      <c r="AH81" s="46" t="str">
        <f t="shared" si="553"/>
        <v/>
      </c>
      <c r="AI81" s="46" t="str">
        <f t="shared" si="553"/>
        <v/>
      </c>
      <c r="AJ81" s="46" t="str">
        <f t="shared" si="553"/>
        <v/>
      </c>
      <c r="AK81" s="46" t="str">
        <f t="shared" si="553"/>
        <v/>
      </c>
      <c r="AL81" s="46" t="str">
        <f t="shared" si="553"/>
        <v/>
      </c>
      <c r="AM81" s="46" t="str">
        <f t="shared" si="553"/>
        <v/>
      </c>
      <c r="AN81" s="46" t="str">
        <f t="shared" si="553"/>
        <v/>
      </c>
      <c r="AO81" s="46" t="str">
        <f t="shared" si="553"/>
        <v/>
      </c>
      <c r="AP81" s="46" t="str">
        <f t="shared" si="553"/>
        <v/>
      </c>
      <c r="AQ81" s="46" t="str">
        <f t="shared" si="553"/>
        <v/>
      </c>
      <c r="AR81" s="46" t="str">
        <f t="shared" si="553"/>
        <v/>
      </c>
      <c r="AS81" s="46" t="str">
        <f t="shared" si="553"/>
        <v/>
      </c>
      <c r="AT81" s="46" t="str">
        <f t="shared" si="553"/>
        <v/>
      </c>
      <c r="AU81" s="46" t="str">
        <f t="shared" si="517"/>
        <v/>
      </c>
      <c r="AV81" s="46" t="str">
        <f t="shared" ref="AV81:DG81" si="554">IF(ISNONTEXT($Z81),AU81+$Z81,"")</f>
        <v/>
      </c>
      <c r="AW81" s="46" t="str">
        <f t="shared" si="554"/>
        <v/>
      </c>
      <c r="AX81" s="46" t="str">
        <f t="shared" si="554"/>
        <v/>
      </c>
      <c r="AY81" s="46" t="str">
        <f t="shared" si="554"/>
        <v/>
      </c>
      <c r="AZ81" s="46" t="str">
        <f t="shared" si="554"/>
        <v/>
      </c>
      <c r="BA81" s="46" t="str">
        <f t="shared" si="554"/>
        <v/>
      </c>
      <c r="BB81" s="46" t="str">
        <f t="shared" si="554"/>
        <v/>
      </c>
      <c r="BC81" s="46" t="str">
        <f t="shared" si="554"/>
        <v/>
      </c>
      <c r="BD81" s="46" t="str">
        <f t="shared" si="554"/>
        <v/>
      </c>
      <c r="BE81" s="46" t="str">
        <f t="shared" si="554"/>
        <v/>
      </c>
      <c r="BF81" s="46" t="str">
        <f t="shared" si="554"/>
        <v/>
      </c>
      <c r="BG81" s="46" t="str">
        <f t="shared" si="554"/>
        <v/>
      </c>
      <c r="BH81" s="46" t="str">
        <f t="shared" si="554"/>
        <v/>
      </c>
      <c r="BI81" s="46" t="str">
        <f t="shared" si="554"/>
        <v/>
      </c>
      <c r="BJ81" s="46" t="str">
        <f t="shared" si="554"/>
        <v/>
      </c>
      <c r="BK81" s="46" t="str">
        <f t="shared" si="554"/>
        <v/>
      </c>
      <c r="BL81" s="46" t="str">
        <f t="shared" si="554"/>
        <v/>
      </c>
      <c r="BM81" s="46" t="str">
        <f t="shared" si="554"/>
        <v/>
      </c>
      <c r="BN81" s="46" t="str">
        <f t="shared" si="554"/>
        <v/>
      </c>
      <c r="BO81" s="46" t="str">
        <f t="shared" si="554"/>
        <v/>
      </c>
      <c r="BP81" s="46" t="str">
        <f t="shared" si="554"/>
        <v/>
      </c>
      <c r="BQ81" s="46" t="str">
        <f t="shared" si="554"/>
        <v/>
      </c>
      <c r="BR81" s="46" t="str">
        <f t="shared" si="554"/>
        <v/>
      </c>
      <c r="BS81" s="46" t="str">
        <f t="shared" si="554"/>
        <v/>
      </c>
      <c r="BT81" s="46" t="str">
        <f t="shared" si="554"/>
        <v/>
      </c>
      <c r="BU81" s="46" t="str">
        <f t="shared" si="554"/>
        <v/>
      </c>
      <c r="BV81" s="46" t="str">
        <f t="shared" si="554"/>
        <v/>
      </c>
      <c r="BW81" s="46" t="str">
        <f t="shared" si="554"/>
        <v/>
      </c>
      <c r="BX81" s="46" t="str">
        <f t="shared" si="554"/>
        <v/>
      </c>
      <c r="BY81" s="46" t="str">
        <f t="shared" si="554"/>
        <v/>
      </c>
      <c r="BZ81" s="46" t="str">
        <f t="shared" si="554"/>
        <v/>
      </c>
      <c r="CA81" s="46" t="str">
        <f t="shared" si="554"/>
        <v/>
      </c>
      <c r="CB81" s="46" t="str">
        <f t="shared" si="554"/>
        <v/>
      </c>
      <c r="CC81" s="46" t="str">
        <f t="shared" si="554"/>
        <v/>
      </c>
      <c r="CD81" s="46" t="str">
        <f t="shared" si="554"/>
        <v/>
      </c>
      <c r="CE81" s="46" t="str">
        <f t="shared" si="554"/>
        <v/>
      </c>
      <c r="CF81" s="46" t="str">
        <f t="shared" si="554"/>
        <v/>
      </c>
      <c r="CG81" s="46" t="str">
        <f t="shared" si="554"/>
        <v/>
      </c>
      <c r="CH81" s="46" t="str">
        <f t="shared" si="554"/>
        <v/>
      </c>
      <c r="CI81" s="46" t="str">
        <f t="shared" si="554"/>
        <v/>
      </c>
      <c r="CJ81" s="46" t="str">
        <f t="shared" si="554"/>
        <v/>
      </c>
      <c r="CK81" s="46" t="str">
        <f t="shared" si="554"/>
        <v/>
      </c>
      <c r="CL81" s="46" t="str">
        <f t="shared" si="554"/>
        <v/>
      </c>
      <c r="CM81" s="46" t="str">
        <f t="shared" si="554"/>
        <v/>
      </c>
      <c r="CN81" s="46" t="str">
        <f t="shared" si="554"/>
        <v/>
      </c>
      <c r="CO81" s="46" t="str">
        <f t="shared" si="554"/>
        <v/>
      </c>
      <c r="CP81" s="46" t="str">
        <f t="shared" si="554"/>
        <v/>
      </c>
      <c r="CQ81" s="46" t="str">
        <f t="shared" si="554"/>
        <v/>
      </c>
      <c r="CR81" s="46" t="str">
        <f t="shared" si="554"/>
        <v/>
      </c>
      <c r="CS81" s="46" t="str">
        <f t="shared" si="554"/>
        <v/>
      </c>
      <c r="CT81" s="46" t="str">
        <f t="shared" si="554"/>
        <v/>
      </c>
      <c r="CU81" s="46" t="str">
        <f t="shared" si="554"/>
        <v/>
      </c>
      <c r="CV81" s="46" t="str">
        <f t="shared" si="554"/>
        <v/>
      </c>
      <c r="CW81" s="46" t="str">
        <f t="shared" si="554"/>
        <v/>
      </c>
      <c r="CX81" s="46" t="str">
        <f t="shared" si="554"/>
        <v/>
      </c>
      <c r="CY81" s="46" t="str">
        <f t="shared" si="554"/>
        <v/>
      </c>
      <c r="CZ81" s="46" t="str">
        <f t="shared" si="554"/>
        <v/>
      </c>
      <c r="DA81" s="46" t="str">
        <f t="shared" si="554"/>
        <v/>
      </c>
      <c r="DB81" s="46" t="str">
        <f t="shared" si="554"/>
        <v/>
      </c>
      <c r="DC81" s="46" t="str">
        <f t="shared" si="554"/>
        <v/>
      </c>
      <c r="DD81" s="46" t="str">
        <f t="shared" si="554"/>
        <v/>
      </c>
      <c r="DE81" s="46" t="str">
        <f t="shared" si="554"/>
        <v/>
      </c>
      <c r="DF81" s="46" t="str">
        <f t="shared" si="554"/>
        <v/>
      </c>
      <c r="DG81" s="46" t="str">
        <f t="shared" si="554"/>
        <v/>
      </c>
      <c r="DH81" s="46" t="str">
        <f t="shared" ref="DH81:DW81" si="555">IF(ISNONTEXT($Z81),DG81+$Z81,"")</f>
        <v/>
      </c>
      <c r="DI81" s="46" t="str">
        <f t="shared" si="555"/>
        <v/>
      </c>
      <c r="DJ81" s="46" t="str">
        <f t="shared" si="555"/>
        <v/>
      </c>
      <c r="DK81" s="46" t="str">
        <f t="shared" si="555"/>
        <v/>
      </c>
      <c r="DL81" s="46" t="str">
        <f t="shared" si="555"/>
        <v/>
      </c>
      <c r="DM81" s="46" t="str">
        <f t="shared" si="555"/>
        <v/>
      </c>
      <c r="DN81" s="46" t="str">
        <f t="shared" si="555"/>
        <v/>
      </c>
      <c r="DO81" s="46" t="str">
        <f t="shared" si="555"/>
        <v/>
      </c>
      <c r="DP81" s="46" t="str">
        <f t="shared" si="555"/>
        <v/>
      </c>
      <c r="DQ81" s="46" t="str">
        <f t="shared" si="555"/>
        <v/>
      </c>
      <c r="DR81" s="46" t="str">
        <f t="shared" si="555"/>
        <v/>
      </c>
      <c r="DS81" s="46" t="str">
        <f t="shared" si="555"/>
        <v/>
      </c>
      <c r="DT81" s="46" t="str">
        <f t="shared" si="555"/>
        <v/>
      </c>
      <c r="DU81" s="46" t="str">
        <f t="shared" si="555"/>
        <v/>
      </c>
      <c r="DV81" s="46" t="str">
        <f t="shared" si="555"/>
        <v/>
      </c>
      <c r="DW81" s="46" t="str">
        <f t="shared" si="555"/>
        <v/>
      </c>
      <c r="DX81" s="146" t="e">
        <f t="shared" si="413"/>
        <v>#N/A</v>
      </c>
      <c r="DY81" s="146" t="e">
        <f t="shared" si="414"/>
        <v>#N/A</v>
      </c>
      <c r="DZ81" s="146" t="e">
        <f t="shared" si="415"/>
        <v>#N/A</v>
      </c>
      <c r="EA81" s="146" t="e">
        <f t="shared" si="416"/>
        <v>#N/A</v>
      </c>
      <c r="EB81" s="146" t="e">
        <f t="shared" si="417"/>
        <v>#N/A</v>
      </c>
      <c r="EC81" s="146" t="e">
        <f t="shared" si="418"/>
        <v>#N/A</v>
      </c>
      <c r="ED81" s="146" t="e">
        <f t="shared" si="419"/>
        <v>#N/A</v>
      </c>
      <c r="EE81" s="146" t="e">
        <f t="shared" si="420"/>
        <v>#N/A</v>
      </c>
      <c r="EF81" s="146" t="e">
        <f t="shared" si="421"/>
        <v>#N/A</v>
      </c>
      <c r="EG81" s="146" t="e">
        <f t="shared" si="422"/>
        <v>#N/A</v>
      </c>
      <c r="EH81" s="146" t="e">
        <f t="shared" si="423"/>
        <v>#N/A</v>
      </c>
      <c r="EI81" s="146" t="e">
        <f t="shared" si="424"/>
        <v>#N/A</v>
      </c>
      <c r="EJ81" s="146" t="e">
        <f t="shared" si="425"/>
        <v>#N/A</v>
      </c>
      <c r="EK81" s="146" t="e">
        <f t="shared" si="426"/>
        <v>#N/A</v>
      </c>
      <c r="EL81" s="146" t="e">
        <f t="shared" si="427"/>
        <v>#N/A</v>
      </c>
      <c r="EM81" s="146" t="e">
        <f t="shared" si="428"/>
        <v>#N/A</v>
      </c>
      <c r="EN81" s="146" t="e">
        <f t="shared" si="429"/>
        <v>#N/A</v>
      </c>
      <c r="EO81" s="146" t="e">
        <f t="shared" si="430"/>
        <v>#N/A</v>
      </c>
      <c r="EP81" s="146" t="e">
        <f t="shared" si="431"/>
        <v>#N/A</v>
      </c>
      <c r="EQ81" s="146" t="e">
        <f t="shared" si="432"/>
        <v>#N/A</v>
      </c>
      <c r="ER81" s="146" t="e">
        <f t="shared" si="433"/>
        <v>#N/A</v>
      </c>
      <c r="ES81" s="146" t="e">
        <f t="shared" si="434"/>
        <v>#N/A</v>
      </c>
      <c r="ET81" s="146" t="e">
        <f t="shared" si="435"/>
        <v>#N/A</v>
      </c>
      <c r="EU81" s="146" t="e">
        <f t="shared" si="436"/>
        <v>#N/A</v>
      </c>
      <c r="EV81" s="146" t="e">
        <f t="shared" si="437"/>
        <v>#N/A</v>
      </c>
      <c r="EW81" s="146" t="e">
        <f t="shared" si="438"/>
        <v>#N/A</v>
      </c>
      <c r="EX81" s="146" t="e">
        <f t="shared" si="439"/>
        <v>#N/A</v>
      </c>
      <c r="EY81" s="146" t="e">
        <f t="shared" si="440"/>
        <v>#N/A</v>
      </c>
      <c r="EZ81" s="146" t="e">
        <f t="shared" si="441"/>
        <v>#N/A</v>
      </c>
      <c r="FA81" s="146" t="e">
        <f t="shared" si="442"/>
        <v>#N/A</v>
      </c>
      <c r="FB81" s="146" t="e">
        <f t="shared" si="443"/>
        <v>#N/A</v>
      </c>
      <c r="FC81" s="146" t="e">
        <f t="shared" si="444"/>
        <v>#N/A</v>
      </c>
      <c r="FD81" s="146" t="e">
        <f t="shared" si="445"/>
        <v>#N/A</v>
      </c>
      <c r="FE81" s="146" t="e">
        <f t="shared" si="446"/>
        <v>#N/A</v>
      </c>
      <c r="FF81" s="146" t="e">
        <f t="shared" si="447"/>
        <v>#N/A</v>
      </c>
      <c r="FG81" s="146" t="e">
        <f t="shared" si="448"/>
        <v>#N/A</v>
      </c>
      <c r="FH81" s="146" t="e">
        <f t="shared" si="449"/>
        <v>#N/A</v>
      </c>
      <c r="FI81" s="146" t="e">
        <f t="shared" si="450"/>
        <v>#N/A</v>
      </c>
      <c r="FJ81" s="146" t="e">
        <f t="shared" si="451"/>
        <v>#N/A</v>
      </c>
      <c r="FK81" s="146" t="e">
        <f t="shared" si="452"/>
        <v>#N/A</v>
      </c>
      <c r="FL81" s="146" t="e">
        <f t="shared" si="453"/>
        <v>#N/A</v>
      </c>
      <c r="FM81" s="146" t="e">
        <f t="shared" si="454"/>
        <v>#N/A</v>
      </c>
      <c r="FN81" s="146" t="e">
        <f t="shared" si="455"/>
        <v>#N/A</v>
      </c>
      <c r="FO81" s="146" t="e">
        <f t="shared" si="456"/>
        <v>#N/A</v>
      </c>
      <c r="FP81" s="146" t="e">
        <f t="shared" si="457"/>
        <v>#N/A</v>
      </c>
      <c r="FQ81" s="146" t="e">
        <f t="shared" si="458"/>
        <v>#N/A</v>
      </c>
      <c r="FR81" s="146" t="e">
        <f t="shared" si="459"/>
        <v>#N/A</v>
      </c>
      <c r="FS81" s="146" t="e">
        <f t="shared" si="460"/>
        <v>#N/A</v>
      </c>
      <c r="FT81" s="146" t="e">
        <f t="shared" si="461"/>
        <v>#N/A</v>
      </c>
      <c r="FU81" s="146" t="e">
        <f t="shared" si="462"/>
        <v>#N/A</v>
      </c>
      <c r="FV81" s="146" t="e">
        <f t="shared" si="463"/>
        <v>#N/A</v>
      </c>
      <c r="FW81" s="146" t="e">
        <f t="shared" si="464"/>
        <v>#N/A</v>
      </c>
      <c r="FX81" s="146" t="e">
        <f t="shared" si="465"/>
        <v>#N/A</v>
      </c>
      <c r="FY81" s="146" t="e">
        <f t="shared" si="466"/>
        <v>#N/A</v>
      </c>
      <c r="FZ81" s="146" t="e">
        <f t="shared" si="467"/>
        <v>#N/A</v>
      </c>
      <c r="GA81" s="146" t="e">
        <f t="shared" si="468"/>
        <v>#N/A</v>
      </c>
      <c r="GB81" s="146" t="e">
        <f t="shared" si="469"/>
        <v>#N/A</v>
      </c>
      <c r="GC81" s="146" t="e">
        <f t="shared" si="470"/>
        <v>#N/A</v>
      </c>
      <c r="GD81" s="146" t="e">
        <f t="shared" si="471"/>
        <v>#N/A</v>
      </c>
      <c r="GE81" s="146" t="e">
        <f t="shared" si="472"/>
        <v>#N/A</v>
      </c>
      <c r="GF81" s="146" t="e">
        <f t="shared" si="473"/>
        <v>#N/A</v>
      </c>
      <c r="GG81" s="146" t="e">
        <f t="shared" si="474"/>
        <v>#N/A</v>
      </c>
      <c r="GH81" s="146" t="e">
        <f t="shared" si="475"/>
        <v>#N/A</v>
      </c>
      <c r="GI81" s="146" t="e">
        <f t="shared" si="476"/>
        <v>#N/A</v>
      </c>
      <c r="GJ81" s="146" t="e">
        <f t="shared" si="477"/>
        <v>#N/A</v>
      </c>
      <c r="GK81" s="146" t="e">
        <f t="shared" si="478"/>
        <v>#N/A</v>
      </c>
      <c r="GL81" s="146" t="e">
        <f t="shared" si="479"/>
        <v>#N/A</v>
      </c>
      <c r="GM81" s="146" t="e">
        <f t="shared" si="480"/>
        <v>#N/A</v>
      </c>
      <c r="GN81" s="146" t="e">
        <f t="shared" si="481"/>
        <v>#N/A</v>
      </c>
      <c r="GO81" s="146" t="e">
        <f t="shared" si="482"/>
        <v>#N/A</v>
      </c>
      <c r="GP81" s="146" t="e">
        <f t="shared" si="483"/>
        <v>#N/A</v>
      </c>
      <c r="GQ81" s="146" t="e">
        <f t="shared" si="484"/>
        <v>#N/A</v>
      </c>
      <c r="GR81" s="146" t="e">
        <f t="shared" si="485"/>
        <v>#N/A</v>
      </c>
      <c r="GS81" s="146" t="e">
        <f t="shared" si="486"/>
        <v>#N/A</v>
      </c>
      <c r="GT81" s="146" t="e">
        <f t="shared" si="487"/>
        <v>#N/A</v>
      </c>
      <c r="GU81" s="146" t="e">
        <f t="shared" si="488"/>
        <v>#N/A</v>
      </c>
      <c r="GV81" s="146" t="e">
        <f t="shared" si="489"/>
        <v>#N/A</v>
      </c>
      <c r="GW81" s="146" t="e">
        <f t="shared" si="490"/>
        <v>#N/A</v>
      </c>
      <c r="GX81" s="146" t="e">
        <f t="shared" si="491"/>
        <v>#N/A</v>
      </c>
      <c r="GY81" s="146" t="e">
        <f t="shared" si="492"/>
        <v>#N/A</v>
      </c>
      <c r="GZ81" s="146" t="e">
        <f t="shared" si="493"/>
        <v>#N/A</v>
      </c>
      <c r="HA81" s="146" t="e">
        <f t="shared" si="494"/>
        <v>#N/A</v>
      </c>
      <c r="HB81" s="146" t="e">
        <f t="shared" si="495"/>
        <v>#N/A</v>
      </c>
      <c r="HC81" s="146" t="e">
        <f t="shared" si="496"/>
        <v>#N/A</v>
      </c>
      <c r="HD81" s="146" t="e">
        <f t="shared" si="497"/>
        <v>#N/A</v>
      </c>
      <c r="HE81" s="146" t="e">
        <f t="shared" si="498"/>
        <v>#N/A</v>
      </c>
      <c r="HF81" s="146" t="e">
        <f t="shared" si="499"/>
        <v>#N/A</v>
      </c>
      <c r="HG81" s="146" t="e">
        <f t="shared" si="500"/>
        <v>#N/A</v>
      </c>
      <c r="HH81" s="146" t="e">
        <f t="shared" si="501"/>
        <v>#N/A</v>
      </c>
      <c r="HI81" s="146" t="e">
        <f t="shared" si="502"/>
        <v>#N/A</v>
      </c>
      <c r="HJ81" s="146" t="e">
        <f t="shared" si="503"/>
        <v>#N/A</v>
      </c>
      <c r="HK81" s="146" t="e">
        <f t="shared" si="504"/>
        <v>#N/A</v>
      </c>
      <c r="HL81" s="146" t="e">
        <f t="shared" si="505"/>
        <v>#N/A</v>
      </c>
      <c r="HM81" s="146" t="e">
        <f t="shared" si="506"/>
        <v>#N/A</v>
      </c>
      <c r="HN81" s="146" t="e">
        <f t="shared" si="507"/>
        <v>#N/A</v>
      </c>
      <c r="HO81" s="146" t="e">
        <f t="shared" si="508"/>
        <v>#N/A</v>
      </c>
      <c r="HP81" s="146" t="e">
        <f t="shared" si="509"/>
        <v>#N/A</v>
      </c>
      <c r="HQ81" s="146" t="e">
        <f t="shared" si="510"/>
        <v>#N/A</v>
      </c>
      <c r="HR81" s="146" t="e">
        <f t="shared" si="511"/>
        <v>#N/A</v>
      </c>
      <c r="HS81" s="146" t="e">
        <f t="shared" si="512"/>
        <v>#N/A</v>
      </c>
      <c r="HT81" s="146" t="e">
        <f t="shared" si="513"/>
        <v>#N/A</v>
      </c>
    </row>
    <row r="82" spans="1:228" hidden="1" x14ac:dyDescent="0.45">
      <c r="A82" s="4">
        <v>79</v>
      </c>
      <c r="B82" s="95"/>
      <c r="C82" s="103"/>
      <c r="D82" s="108" t="str">
        <f t="shared" si="405"/>
        <v/>
      </c>
      <c r="E82" s="81"/>
      <c r="F82" s="108" t="str">
        <f t="shared" si="406"/>
        <v/>
      </c>
      <c r="G82" s="103"/>
      <c r="H82" s="96"/>
      <c r="I82" s="32" t="str">
        <f t="shared" si="407"/>
        <v/>
      </c>
      <c r="J82" s="32" t="str">
        <f t="shared" si="408"/>
        <v/>
      </c>
      <c r="K82" s="65" t="str">
        <f t="shared" si="514"/>
        <v/>
      </c>
      <c r="L82" s="21"/>
      <c r="M82" s="53"/>
      <c r="N82" s="237"/>
      <c r="O82" s="66" t="str">
        <f>IF(AND(D82&gt;0,E82&gt;0,F82&gt;0),IF(ISBLANK(N82),IF(ISBLANK(L82),"",(F82-D82)*VLOOKUP(L82,VLookups!$A$4:$B$13,2,FALSE)),N82),"")</f>
        <v/>
      </c>
      <c r="P82" s="67" t="str">
        <f t="shared" si="409"/>
        <v/>
      </c>
      <c r="Q82" s="81"/>
      <c r="R82" s="230" t="str">
        <f>IF(AND(Q82&gt;0,E82&gt;0,NOT(O82="")),ABS(VLOOKUP($Q$1,VLookups!$A$27:$B$28,2,FALSE)-_xlfn.NORM.DIST(Q82,K82,O82,TRUE)),"")</f>
        <v/>
      </c>
      <c r="S82" s="80" t="str">
        <f>IF(AND($D82&gt;0,$E82&gt;0,$F82&gt;0,NOT(ISBLANK($L82))),_xlfn.NORM.INV(ABS(VLOOKUP($Q$1,VLookups!$A$27:$B$28,2,FALSE)-S$3),$K82,$O82),"")</f>
        <v/>
      </c>
      <c r="T82" s="79" t="str">
        <f>IF(AND($D82&gt;0,$E82&gt;0,$F82&gt;0,NOT(ISBLANK($L82))),_xlfn.NORM.INV(ABS(VLOOKUP($Q$1,VLookups!$A$27:$B$28,2,FALSE)-T$3),$K82,$O82),"")</f>
        <v/>
      </c>
      <c r="U82" s="80" t="str">
        <f>IF(AND($D82&gt;0,$E82&gt;0,$F82&gt;0,NOT(ISBLANK($L82))),_xlfn.NORM.INV(ABS(VLOOKUP($Q$1,VLookups!$A$27:$B$28,2,FALSE)-U$3),$K82,$O82),"")</f>
        <v/>
      </c>
      <c r="V82" s="79" t="str">
        <f>IF(AND($D82&gt;0,$E82&gt;0,$F82&gt;0,NOT(ISBLANK($L82))),_xlfn.NORM.INV(ABS(VLOOKUP($Q$1,VLookups!$A$27:$B$28,2,FALSE)-V$3),$K82,$O82),"")</f>
        <v/>
      </c>
      <c r="W82" s="80" t="str">
        <f>IF(AND($D82&gt;0,$E82&gt;0,$F82&gt;0,NOT(ISBLANK($L82))),_xlfn.NORM.INV(ABS(VLOOKUP($Q$1,VLookups!$A$27:$B$28,2,FALSE)-W$3),$K82,$O82),"")</f>
        <v/>
      </c>
      <c r="X82" s="79" t="str">
        <f>IF(AND($D82&gt;0,$E82&gt;0,$F82&gt;0,NOT(ISBLANK($L82))),_xlfn.NORM.INV(ABS(VLOOKUP($Q$1,VLookups!$A$27:$B$28,2,FALSE)-X$3),$K82,$O82),"")</f>
        <v/>
      </c>
      <c r="Y82" s="5"/>
      <c r="Z82" s="145" t="str">
        <f t="shared" si="515"/>
        <v/>
      </c>
      <c r="AA82" s="46" t="str">
        <f t="shared" ref="AA82:AT82" si="556">IF(ISNONTEXT($Z82),AB82-$Z82,"")</f>
        <v/>
      </c>
      <c r="AB82" s="46" t="str">
        <f t="shared" si="556"/>
        <v/>
      </c>
      <c r="AC82" s="46" t="str">
        <f t="shared" si="556"/>
        <v/>
      </c>
      <c r="AD82" s="46" t="str">
        <f t="shared" si="556"/>
        <v/>
      </c>
      <c r="AE82" s="46" t="str">
        <f t="shared" si="556"/>
        <v/>
      </c>
      <c r="AF82" s="46" t="str">
        <f t="shared" si="556"/>
        <v/>
      </c>
      <c r="AG82" s="46" t="str">
        <f t="shared" si="556"/>
        <v/>
      </c>
      <c r="AH82" s="46" t="str">
        <f t="shared" si="556"/>
        <v/>
      </c>
      <c r="AI82" s="46" t="str">
        <f t="shared" si="556"/>
        <v/>
      </c>
      <c r="AJ82" s="46" t="str">
        <f t="shared" si="556"/>
        <v/>
      </c>
      <c r="AK82" s="46" t="str">
        <f t="shared" si="556"/>
        <v/>
      </c>
      <c r="AL82" s="46" t="str">
        <f t="shared" si="556"/>
        <v/>
      </c>
      <c r="AM82" s="46" t="str">
        <f t="shared" si="556"/>
        <v/>
      </c>
      <c r="AN82" s="46" t="str">
        <f t="shared" si="556"/>
        <v/>
      </c>
      <c r="AO82" s="46" t="str">
        <f t="shared" si="556"/>
        <v/>
      </c>
      <c r="AP82" s="46" t="str">
        <f t="shared" si="556"/>
        <v/>
      </c>
      <c r="AQ82" s="46" t="str">
        <f t="shared" si="556"/>
        <v/>
      </c>
      <c r="AR82" s="46" t="str">
        <f t="shared" si="556"/>
        <v/>
      </c>
      <c r="AS82" s="46" t="str">
        <f t="shared" si="556"/>
        <v/>
      </c>
      <c r="AT82" s="46" t="str">
        <f t="shared" si="556"/>
        <v/>
      </c>
      <c r="AU82" s="46" t="str">
        <f t="shared" si="517"/>
        <v/>
      </c>
      <c r="AV82" s="46" t="str">
        <f t="shared" ref="AV82:DG82" si="557">IF(ISNONTEXT($Z82),AU82+$Z82,"")</f>
        <v/>
      </c>
      <c r="AW82" s="46" t="str">
        <f t="shared" si="557"/>
        <v/>
      </c>
      <c r="AX82" s="46" t="str">
        <f t="shared" si="557"/>
        <v/>
      </c>
      <c r="AY82" s="46" t="str">
        <f t="shared" si="557"/>
        <v/>
      </c>
      <c r="AZ82" s="46" t="str">
        <f t="shared" si="557"/>
        <v/>
      </c>
      <c r="BA82" s="46" t="str">
        <f t="shared" si="557"/>
        <v/>
      </c>
      <c r="BB82" s="46" t="str">
        <f t="shared" si="557"/>
        <v/>
      </c>
      <c r="BC82" s="46" t="str">
        <f t="shared" si="557"/>
        <v/>
      </c>
      <c r="BD82" s="46" t="str">
        <f t="shared" si="557"/>
        <v/>
      </c>
      <c r="BE82" s="46" t="str">
        <f t="shared" si="557"/>
        <v/>
      </c>
      <c r="BF82" s="46" t="str">
        <f t="shared" si="557"/>
        <v/>
      </c>
      <c r="BG82" s="46" t="str">
        <f t="shared" si="557"/>
        <v/>
      </c>
      <c r="BH82" s="46" t="str">
        <f t="shared" si="557"/>
        <v/>
      </c>
      <c r="BI82" s="46" t="str">
        <f t="shared" si="557"/>
        <v/>
      </c>
      <c r="BJ82" s="46" t="str">
        <f t="shared" si="557"/>
        <v/>
      </c>
      <c r="BK82" s="46" t="str">
        <f t="shared" si="557"/>
        <v/>
      </c>
      <c r="BL82" s="46" t="str">
        <f t="shared" si="557"/>
        <v/>
      </c>
      <c r="BM82" s="46" t="str">
        <f t="shared" si="557"/>
        <v/>
      </c>
      <c r="BN82" s="46" t="str">
        <f t="shared" si="557"/>
        <v/>
      </c>
      <c r="BO82" s="46" t="str">
        <f t="shared" si="557"/>
        <v/>
      </c>
      <c r="BP82" s="46" t="str">
        <f t="shared" si="557"/>
        <v/>
      </c>
      <c r="BQ82" s="46" t="str">
        <f t="shared" si="557"/>
        <v/>
      </c>
      <c r="BR82" s="46" t="str">
        <f t="shared" si="557"/>
        <v/>
      </c>
      <c r="BS82" s="46" t="str">
        <f t="shared" si="557"/>
        <v/>
      </c>
      <c r="BT82" s="46" t="str">
        <f t="shared" si="557"/>
        <v/>
      </c>
      <c r="BU82" s="46" t="str">
        <f t="shared" si="557"/>
        <v/>
      </c>
      <c r="BV82" s="46" t="str">
        <f t="shared" si="557"/>
        <v/>
      </c>
      <c r="BW82" s="46" t="str">
        <f t="shared" si="557"/>
        <v/>
      </c>
      <c r="BX82" s="46" t="str">
        <f t="shared" si="557"/>
        <v/>
      </c>
      <c r="BY82" s="46" t="str">
        <f t="shared" si="557"/>
        <v/>
      </c>
      <c r="BZ82" s="46" t="str">
        <f t="shared" si="557"/>
        <v/>
      </c>
      <c r="CA82" s="46" t="str">
        <f t="shared" si="557"/>
        <v/>
      </c>
      <c r="CB82" s="46" t="str">
        <f t="shared" si="557"/>
        <v/>
      </c>
      <c r="CC82" s="46" t="str">
        <f t="shared" si="557"/>
        <v/>
      </c>
      <c r="CD82" s="46" t="str">
        <f t="shared" si="557"/>
        <v/>
      </c>
      <c r="CE82" s="46" t="str">
        <f t="shared" si="557"/>
        <v/>
      </c>
      <c r="CF82" s="46" t="str">
        <f t="shared" si="557"/>
        <v/>
      </c>
      <c r="CG82" s="46" t="str">
        <f t="shared" si="557"/>
        <v/>
      </c>
      <c r="CH82" s="46" t="str">
        <f t="shared" si="557"/>
        <v/>
      </c>
      <c r="CI82" s="46" t="str">
        <f t="shared" si="557"/>
        <v/>
      </c>
      <c r="CJ82" s="46" t="str">
        <f t="shared" si="557"/>
        <v/>
      </c>
      <c r="CK82" s="46" t="str">
        <f t="shared" si="557"/>
        <v/>
      </c>
      <c r="CL82" s="46" t="str">
        <f t="shared" si="557"/>
        <v/>
      </c>
      <c r="CM82" s="46" t="str">
        <f t="shared" si="557"/>
        <v/>
      </c>
      <c r="CN82" s="46" t="str">
        <f t="shared" si="557"/>
        <v/>
      </c>
      <c r="CO82" s="46" t="str">
        <f t="shared" si="557"/>
        <v/>
      </c>
      <c r="CP82" s="46" t="str">
        <f t="shared" si="557"/>
        <v/>
      </c>
      <c r="CQ82" s="46" t="str">
        <f t="shared" si="557"/>
        <v/>
      </c>
      <c r="CR82" s="46" t="str">
        <f t="shared" si="557"/>
        <v/>
      </c>
      <c r="CS82" s="46" t="str">
        <f t="shared" si="557"/>
        <v/>
      </c>
      <c r="CT82" s="46" t="str">
        <f t="shared" si="557"/>
        <v/>
      </c>
      <c r="CU82" s="46" t="str">
        <f t="shared" si="557"/>
        <v/>
      </c>
      <c r="CV82" s="46" t="str">
        <f t="shared" si="557"/>
        <v/>
      </c>
      <c r="CW82" s="46" t="str">
        <f t="shared" si="557"/>
        <v/>
      </c>
      <c r="CX82" s="46" t="str">
        <f t="shared" si="557"/>
        <v/>
      </c>
      <c r="CY82" s="46" t="str">
        <f t="shared" si="557"/>
        <v/>
      </c>
      <c r="CZ82" s="46" t="str">
        <f t="shared" si="557"/>
        <v/>
      </c>
      <c r="DA82" s="46" t="str">
        <f t="shared" si="557"/>
        <v/>
      </c>
      <c r="DB82" s="46" t="str">
        <f t="shared" si="557"/>
        <v/>
      </c>
      <c r="DC82" s="46" t="str">
        <f t="shared" si="557"/>
        <v/>
      </c>
      <c r="DD82" s="46" t="str">
        <f t="shared" si="557"/>
        <v/>
      </c>
      <c r="DE82" s="46" t="str">
        <f t="shared" si="557"/>
        <v/>
      </c>
      <c r="DF82" s="46" t="str">
        <f t="shared" si="557"/>
        <v/>
      </c>
      <c r="DG82" s="46" t="str">
        <f t="shared" si="557"/>
        <v/>
      </c>
      <c r="DH82" s="46" t="str">
        <f t="shared" ref="DH82:DW82" si="558">IF(ISNONTEXT($Z82),DG82+$Z82,"")</f>
        <v/>
      </c>
      <c r="DI82" s="46" t="str">
        <f t="shared" si="558"/>
        <v/>
      </c>
      <c r="DJ82" s="46" t="str">
        <f t="shared" si="558"/>
        <v/>
      </c>
      <c r="DK82" s="46" t="str">
        <f t="shared" si="558"/>
        <v/>
      </c>
      <c r="DL82" s="46" t="str">
        <f t="shared" si="558"/>
        <v/>
      </c>
      <c r="DM82" s="46" t="str">
        <f t="shared" si="558"/>
        <v/>
      </c>
      <c r="DN82" s="46" t="str">
        <f t="shared" si="558"/>
        <v/>
      </c>
      <c r="DO82" s="46" t="str">
        <f t="shared" si="558"/>
        <v/>
      </c>
      <c r="DP82" s="46" t="str">
        <f t="shared" si="558"/>
        <v/>
      </c>
      <c r="DQ82" s="46" t="str">
        <f t="shared" si="558"/>
        <v/>
      </c>
      <c r="DR82" s="46" t="str">
        <f t="shared" si="558"/>
        <v/>
      </c>
      <c r="DS82" s="46" t="str">
        <f t="shared" si="558"/>
        <v/>
      </c>
      <c r="DT82" s="46" t="str">
        <f t="shared" si="558"/>
        <v/>
      </c>
      <c r="DU82" s="46" t="str">
        <f t="shared" si="558"/>
        <v/>
      </c>
      <c r="DV82" s="46" t="str">
        <f t="shared" si="558"/>
        <v/>
      </c>
      <c r="DW82" s="46" t="str">
        <f t="shared" si="558"/>
        <v/>
      </c>
      <c r="DX82" s="146" t="e">
        <f t="shared" si="413"/>
        <v>#N/A</v>
      </c>
      <c r="DY82" s="146" t="e">
        <f t="shared" si="414"/>
        <v>#N/A</v>
      </c>
      <c r="DZ82" s="146" t="e">
        <f t="shared" si="415"/>
        <v>#N/A</v>
      </c>
      <c r="EA82" s="146" t="e">
        <f t="shared" si="416"/>
        <v>#N/A</v>
      </c>
      <c r="EB82" s="146" t="e">
        <f t="shared" si="417"/>
        <v>#N/A</v>
      </c>
      <c r="EC82" s="146" t="e">
        <f t="shared" si="418"/>
        <v>#N/A</v>
      </c>
      <c r="ED82" s="146" t="e">
        <f t="shared" si="419"/>
        <v>#N/A</v>
      </c>
      <c r="EE82" s="146" t="e">
        <f t="shared" si="420"/>
        <v>#N/A</v>
      </c>
      <c r="EF82" s="146" t="e">
        <f t="shared" si="421"/>
        <v>#N/A</v>
      </c>
      <c r="EG82" s="146" t="e">
        <f t="shared" si="422"/>
        <v>#N/A</v>
      </c>
      <c r="EH82" s="146" t="e">
        <f t="shared" si="423"/>
        <v>#N/A</v>
      </c>
      <c r="EI82" s="146" t="e">
        <f t="shared" si="424"/>
        <v>#N/A</v>
      </c>
      <c r="EJ82" s="146" t="e">
        <f t="shared" si="425"/>
        <v>#N/A</v>
      </c>
      <c r="EK82" s="146" t="e">
        <f t="shared" si="426"/>
        <v>#N/A</v>
      </c>
      <c r="EL82" s="146" t="e">
        <f t="shared" si="427"/>
        <v>#N/A</v>
      </c>
      <c r="EM82" s="146" t="e">
        <f t="shared" si="428"/>
        <v>#N/A</v>
      </c>
      <c r="EN82" s="146" t="e">
        <f t="shared" si="429"/>
        <v>#N/A</v>
      </c>
      <c r="EO82" s="146" t="e">
        <f t="shared" si="430"/>
        <v>#N/A</v>
      </c>
      <c r="EP82" s="146" t="e">
        <f t="shared" si="431"/>
        <v>#N/A</v>
      </c>
      <c r="EQ82" s="146" t="e">
        <f t="shared" si="432"/>
        <v>#N/A</v>
      </c>
      <c r="ER82" s="146" t="e">
        <f t="shared" si="433"/>
        <v>#N/A</v>
      </c>
      <c r="ES82" s="146" t="e">
        <f t="shared" si="434"/>
        <v>#N/A</v>
      </c>
      <c r="ET82" s="146" t="e">
        <f t="shared" si="435"/>
        <v>#N/A</v>
      </c>
      <c r="EU82" s="146" t="e">
        <f t="shared" si="436"/>
        <v>#N/A</v>
      </c>
      <c r="EV82" s="146" t="e">
        <f t="shared" si="437"/>
        <v>#N/A</v>
      </c>
      <c r="EW82" s="146" t="e">
        <f t="shared" si="438"/>
        <v>#N/A</v>
      </c>
      <c r="EX82" s="146" t="e">
        <f t="shared" si="439"/>
        <v>#N/A</v>
      </c>
      <c r="EY82" s="146" t="e">
        <f t="shared" si="440"/>
        <v>#N/A</v>
      </c>
      <c r="EZ82" s="146" t="e">
        <f t="shared" si="441"/>
        <v>#N/A</v>
      </c>
      <c r="FA82" s="146" t="e">
        <f t="shared" si="442"/>
        <v>#N/A</v>
      </c>
      <c r="FB82" s="146" t="e">
        <f t="shared" si="443"/>
        <v>#N/A</v>
      </c>
      <c r="FC82" s="146" t="e">
        <f t="shared" si="444"/>
        <v>#N/A</v>
      </c>
      <c r="FD82" s="146" t="e">
        <f t="shared" si="445"/>
        <v>#N/A</v>
      </c>
      <c r="FE82" s="146" t="e">
        <f t="shared" si="446"/>
        <v>#N/A</v>
      </c>
      <c r="FF82" s="146" t="e">
        <f t="shared" si="447"/>
        <v>#N/A</v>
      </c>
      <c r="FG82" s="146" t="e">
        <f t="shared" si="448"/>
        <v>#N/A</v>
      </c>
      <c r="FH82" s="146" t="e">
        <f t="shared" si="449"/>
        <v>#N/A</v>
      </c>
      <c r="FI82" s="146" t="e">
        <f t="shared" si="450"/>
        <v>#N/A</v>
      </c>
      <c r="FJ82" s="146" t="e">
        <f t="shared" si="451"/>
        <v>#N/A</v>
      </c>
      <c r="FK82" s="146" t="e">
        <f t="shared" si="452"/>
        <v>#N/A</v>
      </c>
      <c r="FL82" s="146" t="e">
        <f t="shared" si="453"/>
        <v>#N/A</v>
      </c>
      <c r="FM82" s="146" t="e">
        <f t="shared" si="454"/>
        <v>#N/A</v>
      </c>
      <c r="FN82" s="146" t="e">
        <f t="shared" si="455"/>
        <v>#N/A</v>
      </c>
      <c r="FO82" s="146" t="e">
        <f t="shared" si="456"/>
        <v>#N/A</v>
      </c>
      <c r="FP82" s="146" t="e">
        <f t="shared" si="457"/>
        <v>#N/A</v>
      </c>
      <c r="FQ82" s="146" t="e">
        <f t="shared" si="458"/>
        <v>#N/A</v>
      </c>
      <c r="FR82" s="146" t="e">
        <f t="shared" si="459"/>
        <v>#N/A</v>
      </c>
      <c r="FS82" s="146" t="e">
        <f t="shared" si="460"/>
        <v>#N/A</v>
      </c>
      <c r="FT82" s="146" t="e">
        <f t="shared" si="461"/>
        <v>#N/A</v>
      </c>
      <c r="FU82" s="146" t="e">
        <f t="shared" si="462"/>
        <v>#N/A</v>
      </c>
      <c r="FV82" s="146" t="e">
        <f t="shared" si="463"/>
        <v>#N/A</v>
      </c>
      <c r="FW82" s="146" t="e">
        <f t="shared" si="464"/>
        <v>#N/A</v>
      </c>
      <c r="FX82" s="146" t="e">
        <f t="shared" si="465"/>
        <v>#N/A</v>
      </c>
      <c r="FY82" s="146" t="e">
        <f t="shared" si="466"/>
        <v>#N/A</v>
      </c>
      <c r="FZ82" s="146" t="e">
        <f t="shared" si="467"/>
        <v>#N/A</v>
      </c>
      <c r="GA82" s="146" t="e">
        <f t="shared" si="468"/>
        <v>#N/A</v>
      </c>
      <c r="GB82" s="146" t="e">
        <f t="shared" si="469"/>
        <v>#N/A</v>
      </c>
      <c r="GC82" s="146" t="e">
        <f t="shared" si="470"/>
        <v>#N/A</v>
      </c>
      <c r="GD82" s="146" t="e">
        <f t="shared" si="471"/>
        <v>#N/A</v>
      </c>
      <c r="GE82" s="146" t="e">
        <f t="shared" si="472"/>
        <v>#N/A</v>
      </c>
      <c r="GF82" s="146" t="e">
        <f t="shared" si="473"/>
        <v>#N/A</v>
      </c>
      <c r="GG82" s="146" t="e">
        <f t="shared" si="474"/>
        <v>#N/A</v>
      </c>
      <c r="GH82" s="146" t="e">
        <f t="shared" si="475"/>
        <v>#N/A</v>
      </c>
      <c r="GI82" s="146" t="e">
        <f t="shared" si="476"/>
        <v>#N/A</v>
      </c>
      <c r="GJ82" s="146" t="e">
        <f t="shared" si="477"/>
        <v>#N/A</v>
      </c>
      <c r="GK82" s="146" t="e">
        <f t="shared" si="478"/>
        <v>#N/A</v>
      </c>
      <c r="GL82" s="146" t="e">
        <f t="shared" si="479"/>
        <v>#N/A</v>
      </c>
      <c r="GM82" s="146" t="e">
        <f t="shared" si="480"/>
        <v>#N/A</v>
      </c>
      <c r="GN82" s="146" t="e">
        <f t="shared" si="481"/>
        <v>#N/A</v>
      </c>
      <c r="GO82" s="146" t="e">
        <f t="shared" si="482"/>
        <v>#N/A</v>
      </c>
      <c r="GP82" s="146" t="e">
        <f t="shared" si="483"/>
        <v>#N/A</v>
      </c>
      <c r="GQ82" s="146" t="e">
        <f t="shared" si="484"/>
        <v>#N/A</v>
      </c>
      <c r="GR82" s="146" t="e">
        <f t="shared" si="485"/>
        <v>#N/A</v>
      </c>
      <c r="GS82" s="146" t="e">
        <f t="shared" si="486"/>
        <v>#N/A</v>
      </c>
      <c r="GT82" s="146" t="e">
        <f t="shared" si="487"/>
        <v>#N/A</v>
      </c>
      <c r="GU82" s="146" t="e">
        <f t="shared" si="488"/>
        <v>#N/A</v>
      </c>
      <c r="GV82" s="146" t="e">
        <f t="shared" si="489"/>
        <v>#N/A</v>
      </c>
      <c r="GW82" s="146" t="e">
        <f t="shared" si="490"/>
        <v>#N/A</v>
      </c>
      <c r="GX82" s="146" t="e">
        <f t="shared" si="491"/>
        <v>#N/A</v>
      </c>
      <c r="GY82" s="146" t="e">
        <f t="shared" si="492"/>
        <v>#N/A</v>
      </c>
      <c r="GZ82" s="146" t="e">
        <f t="shared" si="493"/>
        <v>#N/A</v>
      </c>
      <c r="HA82" s="146" t="e">
        <f t="shared" si="494"/>
        <v>#N/A</v>
      </c>
      <c r="HB82" s="146" t="e">
        <f t="shared" si="495"/>
        <v>#N/A</v>
      </c>
      <c r="HC82" s="146" t="e">
        <f t="shared" si="496"/>
        <v>#N/A</v>
      </c>
      <c r="HD82" s="146" t="e">
        <f t="shared" si="497"/>
        <v>#N/A</v>
      </c>
      <c r="HE82" s="146" t="e">
        <f t="shared" si="498"/>
        <v>#N/A</v>
      </c>
      <c r="HF82" s="146" t="e">
        <f t="shared" si="499"/>
        <v>#N/A</v>
      </c>
      <c r="HG82" s="146" t="e">
        <f t="shared" si="500"/>
        <v>#N/A</v>
      </c>
      <c r="HH82" s="146" t="e">
        <f t="shared" si="501"/>
        <v>#N/A</v>
      </c>
      <c r="HI82" s="146" t="e">
        <f t="shared" si="502"/>
        <v>#N/A</v>
      </c>
      <c r="HJ82" s="146" t="e">
        <f t="shared" si="503"/>
        <v>#N/A</v>
      </c>
      <c r="HK82" s="146" t="e">
        <f t="shared" si="504"/>
        <v>#N/A</v>
      </c>
      <c r="HL82" s="146" t="e">
        <f t="shared" si="505"/>
        <v>#N/A</v>
      </c>
      <c r="HM82" s="146" t="e">
        <f t="shared" si="506"/>
        <v>#N/A</v>
      </c>
      <c r="HN82" s="146" t="e">
        <f t="shared" si="507"/>
        <v>#N/A</v>
      </c>
      <c r="HO82" s="146" t="e">
        <f t="shared" si="508"/>
        <v>#N/A</v>
      </c>
      <c r="HP82" s="146" t="e">
        <f t="shared" si="509"/>
        <v>#N/A</v>
      </c>
      <c r="HQ82" s="146" t="e">
        <f t="shared" si="510"/>
        <v>#N/A</v>
      </c>
      <c r="HR82" s="146" t="e">
        <f t="shared" si="511"/>
        <v>#N/A</v>
      </c>
      <c r="HS82" s="146" t="e">
        <f t="shared" si="512"/>
        <v>#N/A</v>
      </c>
      <c r="HT82" s="146" t="e">
        <f t="shared" si="513"/>
        <v>#N/A</v>
      </c>
    </row>
    <row r="83" spans="1:228" hidden="1" x14ac:dyDescent="0.45">
      <c r="A83" s="4">
        <v>80</v>
      </c>
      <c r="B83" s="95"/>
      <c r="C83" s="103"/>
      <c r="D83" s="108" t="str">
        <f t="shared" si="405"/>
        <v/>
      </c>
      <c r="E83" s="81"/>
      <c r="F83" s="108" t="str">
        <f t="shared" si="406"/>
        <v/>
      </c>
      <c r="G83" s="103"/>
      <c r="H83" s="96"/>
      <c r="I83" s="32" t="str">
        <f t="shared" si="407"/>
        <v/>
      </c>
      <c r="J83" s="32" t="str">
        <f t="shared" si="408"/>
        <v/>
      </c>
      <c r="K83" s="65" t="str">
        <f t="shared" si="514"/>
        <v/>
      </c>
      <c r="L83" s="21"/>
      <c r="M83" s="53"/>
      <c r="N83" s="237"/>
      <c r="O83" s="66" t="str">
        <f>IF(AND(D83&gt;0,E83&gt;0,F83&gt;0),IF(ISBLANK(N83),IF(ISBLANK(L83),"",(F83-D83)*VLOOKUP(L83,VLookups!$A$4:$B$13,2,FALSE)),N83),"")</f>
        <v/>
      </c>
      <c r="P83" s="67" t="str">
        <f t="shared" si="409"/>
        <v/>
      </c>
      <c r="Q83" s="81"/>
      <c r="R83" s="230" t="str">
        <f>IF(AND(Q83&gt;0,E83&gt;0,NOT(O83="")),ABS(VLOOKUP($Q$1,VLookups!$A$27:$B$28,2,FALSE)-_xlfn.NORM.DIST(Q83,K83,O83,TRUE)),"")</f>
        <v/>
      </c>
      <c r="S83" s="80" t="str">
        <f>IF(AND($D83&gt;0,$E83&gt;0,$F83&gt;0,NOT(ISBLANK($L83))),_xlfn.NORM.INV(ABS(VLOOKUP($Q$1,VLookups!$A$27:$B$28,2,FALSE)-S$3),$K83,$O83),"")</f>
        <v/>
      </c>
      <c r="T83" s="79" t="str">
        <f>IF(AND($D83&gt;0,$E83&gt;0,$F83&gt;0,NOT(ISBLANK($L83))),_xlfn.NORM.INV(ABS(VLOOKUP($Q$1,VLookups!$A$27:$B$28,2,FALSE)-T$3),$K83,$O83),"")</f>
        <v/>
      </c>
      <c r="U83" s="80" t="str">
        <f>IF(AND($D83&gt;0,$E83&gt;0,$F83&gt;0,NOT(ISBLANK($L83))),_xlfn.NORM.INV(ABS(VLOOKUP($Q$1,VLookups!$A$27:$B$28,2,FALSE)-U$3),$K83,$O83),"")</f>
        <v/>
      </c>
      <c r="V83" s="79" t="str">
        <f>IF(AND($D83&gt;0,$E83&gt;0,$F83&gt;0,NOT(ISBLANK($L83))),_xlfn.NORM.INV(ABS(VLOOKUP($Q$1,VLookups!$A$27:$B$28,2,FALSE)-V$3),$K83,$O83),"")</f>
        <v/>
      </c>
      <c r="W83" s="80" t="str">
        <f>IF(AND($D83&gt;0,$E83&gt;0,$F83&gt;0,NOT(ISBLANK($L83))),_xlfn.NORM.INV(ABS(VLOOKUP($Q$1,VLookups!$A$27:$B$28,2,FALSE)-W$3),$K83,$O83),"")</f>
        <v/>
      </c>
      <c r="X83" s="79" t="str">
        <f>IF(AND($D83&gt;0,$E83&gt;0,$F83&gt;0,NOT(ISBLANK($L83))),_xlfn.NORM.INV(ABS(VLOOKUP($Q$1,VLookups!$A$27:$B$28,2,FALSE)-X$3),$K83,$O83),"")</f>
        <v/>
      </c>
      <c r="Y83" s="5"/>
      <c r="Z83" s="145" t="str">
        <f t="shared" si="515"/>
        <v/>
      </c>
      <c r="AA83" s="46" t="str">
        <f t="shared" ref="AA83:AT83" si="559">IF(ISNONTEXT($Z83),AB83-$Z83,"")</f>
        <v/>
      </c>
      <c r="AB83" s="46" t="str">
        <f t="shared" si="559"/>
        <v/>
      </c>
      <c r="AC83" s="46" t="str">
        <f t="shared" si="559"/>
        <v/>
      </c>
      <c r="AD83" s="46" t="str">
        <f t="shared" si="559"/>
        <v/>
      </c>
      <c r="AE83" s="46" t="str">
        <f t="shared" si="559"/>
        <v/>
      </c>
      <c r="AF83" s="46" t="str">
        <f t="shared" si="559"/>
        <v/>
      </c>
      <c r="AG83" s="46" t="str">
        <f t="shared" si="559"/>
        <v/>
      </c>
      <c r="AH83" s="46" t="str">
        <f t="shared" si="559"/>
        <v/>
      </c>
      <c r="AI83" s="46" t="str">
        <f t="shared" si="559"/>
        <v/>
      </c>
      <c r="AJ83" s="46" t="str">
        <f t="shared" si="559"/>
        <v/>
      </c>
      <c r="AK83" s="46" t="str">
        <f t="shared" si="559"/>
        <v/>
      </c>
      <c r="AL83" s="46" t="str">
        <f t="shared" si="559"/>
        <v/>
      </c>
      <c r="AM83" s="46" t="str">
        <f t="shared" si="559"/>
        <v/>
      </c>
      <c r="AN83" s="46" t="str">
        <f t="shared" si="559"/>
        <v/>
      </c>
      <c r="AO83" s="46" t="str">
        <f t="shared" si="559"/>
        <v/>
      </c>
      <c r="AP83" s="46" t="str">
        <f t="shared" si="559"/>
        <v/>
      </c>
      <c r="AQ83" s="46" t="str">
        <f t="shared" si="559"/>
        <v/>
      </c>
      <c r="AR83" s="46" t="str">
        <f t="shared" si="559"/>
        <v/>
      </c>
      <c r="AS83" s="46" t="str">
        <f t="shared" si="559"/>
        <v/>
      </c>
      <c r="AT83" s="46" t="str">
        <f t="shared" si="559"/>
        <v/>
      </c>
      <c r="AU83" s="46" t="str">
        <f t="shared" si="517"/>
        <v/>
      </c>
      <c r="AV83" s="46" t="str">
        <f t="shared" ref="AV83:DG83" si="560">IF(ISNONTEXT($Z83),AU83+$Z83,"")</f>
        <v/>
      </c>
      <c r="AW83" s="46" t="str">
        <f t="shared" si="560"/>
        <v/>
      </c>
      <c r="AX83" s="46" t="str">
        <f t="shared" si="560"/>
        <v/>
      </c>
      <c r="AY83" s="46" t="str">
        <f t="shared" si="560"/>
        <v/>
      </c>
      <c r="AZ83" s="46" t="str">
        <f t="shared" si="560"/>
        <v/>
      </c>
      <c r="BA83" s="46" t="str">
        <f t="shared" si="560"/>
        <v/>
      </c>
      <c r="BB83" s="46" t="str">
        <f t="shared" si="560"/>
        <v/>
      </c>
      <c r="BC83" s="46" t="str">
        <f t="shared" si="560"/>
        <v/>
      </c>
      <c r="BD83" s="46" t="str">
        <f t="shared" si="560"/>
        <v/>
      </c>
      <c r="BE83" s="46" t="str">
        <f t="shared" si="560"/>
        <v/>
      </c>
      <c r="BF83" s="46" t="str">
        <f t="shared" si="560"/>
        <v/>
      </c>
      <c r="BG83" s="46" t="str">
        <f t="shared" si="560"/>
        <v/>
      </c>
      <c r="BH83" s="46" t="str">
        <f t="shared" si="560"/>
        <v/>
      </c>
      <c r="BI83" s="46" t="str">
        <f t="shared" si="560"/>
        <v/>
      </c>
      <c r="BJ83" s="46" t="str">
        <f t="shared" si="560"/>
        <v/>
      </c>
      <c r="BK83" s="46" t="str">
        <f t="shared" si="560"/>
        <v/>
      </c>
      <c r="BL83" s="46" t="str">
        <f t="shared" si="560"/>
        <v/>
      </c>
      <c r="BM83" s="46" t="str">
        <f t="shared" si="560"/>
        <v/>
      </c>
      <c r="BN83" s="46" t="str">
        <f t="shared" si="560"/>
        <v/>
      </c>
      <c r="BO83" s="46" t="str">
        <f t="shared" si="560"/>
        <v/>
      </c>
      <c r="BP83" s="46" t="str">
        <f t="shared" si="560"/>
        <v/>
      </c>
      <c r="BQ83" s="46" t="str">
        <f t="shared" si="560"/>
        <v/>
      </c>
      <c r="BR83" s="46" t="str">
        <f t="shared" si="560"/>
        <v/>
      </c>
      <c r="BS83" s="46" t="str">
        <f t="shared" si="560"/>
        <v/>
      </c>
      <c r="BT83" s="46" t="str">
        <f t="shared" si="560"/>
        <v/>
      </c>
      <c r="BU83" s="46" t="str">
        <f t="shared" si="560"/>
        <v/>
      </c>
      <c r="BV83" s="46" t="str">
        <f t="shared" si="560"/>
        <v/>
      </c>
      <c r="BW83" s="46" t="str">
        <f t="shared" si="560"/>
        <v/>
      </c>
      <c r="BX83" s="46" t="str">
        <f t="shared" si="560"/>
        <v/>
      </c>
      <c r="BY83" s="46" t="str">
        <f t="shared" si="560"/>
        <v/>
      </c>
      <c r="BZ83" s="46" t="str">
        <f t="shared" si="560"/>
        <v/>
      </c>
      <c r="CA83" s="46" t="str">
        <f t="shared" si="560"/>
        <v/>
      </c>
      <c r="CB83" s="46" t="str">
        <f t="shared" si="560"/>
        <v/>
      </c>
      <c r="CC83" s="46" t="str">
        <f t="shared" si="560"/>
        <v/>
      </c>
      <c r="CD83" s="46" t="str">
        <f t="shared" si="560"/>
        <v/>
      </c>
      <c r="CE83" s="46" t="str">
        <f t="shared" si="560"/>
        <v/>
      </c>
      <c r="CF83" s="46" t="str">
        <f t="shared" si="560"/>
        <v/>
      </c>
      <c r="CG83" s="46" t="str">
        <f t="shared" si="560"/>
        <v/>
      </c>
      <c r="CH83" s="46" t="str">
        <f t="shared" si="560"/>
        <v/>
      </c>
      <c r="CI83" s="46" t="str">
        <f t="shared" si="560"/>
        <v/>
      </c>
      <c r="CJ83" s="46" t="str">
        <f t="shared" si="560"/>
        <v/>
      </c>
      <c r="CK83" s="46" t="str">
        <f t="shared" si="560"/>
        <v/>
      </c>
      <c r="CL83" s="46" t="str">
        <f t="shared" si="560"/>
        <v/>
      </c>
      <c r="CM83" s="46" t="str">
        <f t="shared" si="560"/>
        <v/>
      </c>
      <c r="CN83" s="46" t="str">
        <f t="shared" si="560"/>
        <v/>
      </c>
      <c r="CO83" s="46" t="str">
        <f t="shared" si="560"/>
        <v/>
      </c>
      <c r="CP83" s="46" t="str">
        <f t="shared" si="560"/>
        <v/>
      </c>
      <c r="CQ83" s="46" t="str">
        <f t="shared" si="560"/>
        <v/>
      </c>
      <c r="CR83" s="46" t="str">
        <f t="shared" si="560"/>
        <v/>
      </c>
      <c r="CS83" s="46" t="str">
        <f t="shared" si="560"/>
        <v/>
      </c>
      <c r="CT83" s="46" t="str">
        <f t="shared" si="560"/>
        <v/>
      </c>
      <c r="CU83" s="46" t="str">
        <f t="shared" si="560"/>
        <v/>
      </c>
      <c r="CV83" s="46" t="str">
        <f t="shared" si="560"/>
        <v/>
      </c>
      <c r="CW83" s="46" t="str">
        <f t="shared" si="560"/>
        <v/>
      </c>
      <c r="CX83" s="46" t="str">
        <f t="shared" si="560"/>
        <v/>
      </c>
      <c r="CY83" s="46" t="str">
        <f t="shared" si="560"/>
        <v/>
      </c>
      <c r="CZ83" s="46" t="str">
        <f t="shared" si="560"/>
        <v/>
      </c>
      <c r="DA83" s="46" t="str">
        <f t="shared" si="560"/>
        <v/>
      </c>
      <c r="DB83" s="46" t="str">
        <f t="shared" si="560"/>
        <v/>
      </c>
      <c r="DC83" s="46" t="str">
        <f t="shared" si="560"/>
        <v/>
      </c>
      <c r="DD83" s="46" t="str">
        <f t="shared" si="560"/>
        <v/>
      </c>
      <c r="DE83" s="46" t="str">
        <f t="shared" si="560"/>
        <v/>
      </c>
      <c r="DF83" s="46" t="str">
        <f t="shared" si="560"/>
        <v/>
      </c>
      <c r="DG83" s="46" t="str">
        <f t="shared" si="560"/>
        <v/>
      </c>
      <c r="DH83" s="46" t="str">
        <f t="shared" ref="DH83:DW83" si="561">IF(ISNONTEXT($Z83),DG83+$Z83,"")</f>
        <v/>
      </c>
      <c r="DI83" s="46" t="str">
        <f t="shared" si="561"/>
        <v/>
      </c>
      <c r="DJ83" s="46" t="str">
        <f t="shared" si="561"/>
        <v/>
      </c>
      <c r="DK83" s="46" t="str">
        <f t="shared" si="561"/>
        <v/>
      </c>
      <c r="DL83" s="46" t="str">
        <f t="shared" si="561"/>
        <v/>
      </c>
      <c r="DM83" s="46" t="str">
        <f t="shared" si="561"/>
        <v/>
      </c>
      <c r="DN83" s="46" t="str">
        <f t="shared" si="561"/>
        <v/>
      </c>
      <c r="DO83" s="46" t="str">
        <f t="shared" si="561"/>
        <v/>
      </c>
      <c r="DP83" s="46" t="str">
        <f t="shared" si="561"/>
        <v/>
      </c>
      <c r="DQ83" s="46" t="str">
        <f t="shared" si="561"/>
        <v/>
      </c>
      <c r="DR83" s="46" t="str">
        <f t="shared" si="561"/>
        <v/>
      </c>
      <c r="DS83" s="46" t="str">
        <f t="shared" si="561"/>
        <v/>
      </c>
      <c r="DT83" s="46" t="str">
        <f t="shared" si="561"/>
        <v/>
      </c>
      <c r="DU83" s="46" t="str">
        <f t="shared" si="561"/>
        <v/>
      </c>
      <c r="DV83" s="46" t="str">
        <f t="shared" si="561"/>
        <v/>
      </c>
      <c r="DW83" s="46" t="str">
        <f t="shared" si="561"/>
        <v/>
      </c>
      <c r="DX83" s="146" t="e">
        <f t="shared" si="413"/>
        <v>#N/A</v>
      </c>
      <c r="DY83" s="146" t="e">
        <f t="shared" si="414"/>
        <v>#N/A</v>
      </c>
      <c r="DZ83" s="146" t="e">
        <f t="shared" si="415"/>
        <v>#N/A</v>
      </c>
      <c r="EA83" s="146" t="e">
        <f t="shared" si="416"/>
        <v>#N/A</v>
      </c>
      <c r="EB83" s="146" t="e">
        <f t="shared" si="417"/>
        <v>#N/A</v>
      </c>
      <c r="EC83" s="146" t="e">
        <f t="shared" si="418"/>
        <v>#N/A</v>
      </c>
      <c r="ED83" s="146" t="e">
        <f t="shared" si="419"/>
        <v>#N/A</v>
      </c>
      <c r="EE83" s="146" t="e">
        <f t="shared" si="420"/>
        <v>#N/A</v>
      </c>
      <c r="EF83" s="146" t="e">
        <f t="shared" si="421"/>
        <v>#N/A</v>
      </c>
      <c r="EG83" s="146" t="e">
        <f t="shared" si="422"/>
        <v>#N/A</v>
      </c>
      <c r="EH83" s="146" t="e">
        <f t="shared" si="423"/>
        <v>#N/A</v>
      </c>
      <c r="EI83" s="146" t="e">
        <f t="shared" si="424"/>
        <v>#N/A</v>
      </c>
      <c r="EJ83" s="146" t="e">
        <f t="shared" si="425"/>
        <v>#N/A</v>
      </c>
      <c r="EK83" s="146" t="e">
        <f t="shared" si="426"/>
        <v>#N/A</v>
      </c>
      <c r="EL83" s="146" t="e">
        <f t="shared" si="427"/>
        <v>#N/A</v>
      </c>
      <c r="EM83" s="146" t="e">
        <f t="shared" si="428"/>
        <v>#N/A</v>
      </c>
      <c r="EN83" s="146" t="e">
        <f t="shared" si="429"/>
        <v>#N/A</v>
      </c>
      <c r="EO83" s="146" t="e">
        <f t="shared" si="430"/>
        <v>#N/A</v>
      </c>
      <c r="EP83" s="146" t="e">
        <f t="shared" si="431"/>
        <v>#N/A</v>
      </c>
      <c r="EQ83" s="146" t="e">
        <f t="shared" si="432"/>
        <v>#N/A</v>
      </c>
      <c r="ER83" s="146" t="e">
        <f t="shared" si="433"/>
        <v>#N/A</v>
      </c>
      <c r="ES83" s="146" t="e">
        <f t="shared" si="434"/>
        <v>#N/A</v>
      </c>
      <c r="ET83" s="146" t="e">
        <f t="shared" si="435"/>
        <v>#N/A</v>
      </c>
      <c r="EU83" s="146" t="e">
        <f t="shared" si="436"/>
        <v>#N/A</v>
      </c>
      <c r="EV83" s="146" t="e">
        <f t="shared" si="437"/>
        <v>#N/A</v>
      </c>
      <c r="EW83" s="146" t="e">
        <f t="shared" si="438"/>
        <v>#N/A</v>
      </c>
      <c r="EX83" s="146" t="e">
        <f t="shared" si="439"/>
        <v>#N/A</v>
      </c>
      <c r="EY83" s="146" t="e">
        <f t="shared" si="440"/>
        <v>#N/A</v>
      </c>
      <c r="EZ83" s="146" t="e">
        <f t="shared" si="441"/>
        <v>#N/A</v>
      </c>
      <c r="FA83" s="146" t="e">
        <f t="shared" si="442"/>
        <v>#N/A</v>
      </c>
      <c r="FB83" s="146" t="e">
        <f t="shared" si="443"/>
        <v>#N/A</v>
      </c>
      <c r="FC83" s="146" t="e">
        <f t="shared" si="444"/>
        <v>#N/A</v>
      </c>
      <c r="FD83" s="146" t="e">
        <f t="shared" si="445"/>
        <v>#N/A</v>
      </c>
      <c r="FE83" s="146" t="e">
        <f t="shared" si="446"/>
        <v>#N/A</v>
      </c>
      <c r="FF83" s="146" t="e">
        <f t="shared" si="447"/>
        <v>#N/A</v>
      </c>
      <c r="FG83" s="146" t="e">
        <f t="shared" si="448"/>
        <v>#N/A</v>
      </c>
      <c r="FH83" s="146" t="e">
        <f t="shared" si="449"/>
        <v>#N/A</v>
      </c>
      <c r="FI83" s="146" t="e">
        <f t="shared" si="450"/>
        <v>#N/A</v>
      </c>
      <c r="FJ83" s="146" t="e">
        <f t="shared" si="451"/>
        <v>#N/A</v>
      </c>
      <c r="FK83" s="146" t="e">
        <f t="shared" si="452"/>
        <v>#N/A</v>
      </c>
      <c r="FL83" s="146" t="e">
        <f t="shared" si="453"/>
        <v>#N/A</v>
      </c>
      <c r="FM83" s="146" t="e">
        <f t="shared" si="454"/>
        <v>#N/A</v>
      </c>
      <c r="FN83" s="146" t="e">
        <f t="shared" si="455"/>
        <v>#N/A</v>
      </c>
      <c r="FO83" s="146" t="e">
        <f t="shared" si="456"/>
        <v>#N/A</v>
      </c>
      <c r="FP83" s="146" t="e">
        <f t="shared" si="457"/>
        <v>#N/A</v>
      </c>
      <c r="FQ83" s="146" t="e">
        <f t="shared" si="458"/>
        <v>#N/A</v>
      </c>
      <c r="FR83" s="146" t="e">
        <f t="shared" si="459"/>
        <v>#N/A</v>
      </c>
      <c r="FS83" s="146" t="e">
        <f t="shared" si="460"/>
        <v>#N/A</v>
      </c>
      <c r="FT83" s="146" t="e">
        <f t="shared" si="461"/>
        <v>#N/A</v>
      </c>
      <c r="FU83" s="146" t="e">
        <f t="shared" si="462"/>
        <v>#N/A</v>
      </c>
      <c r="FV83" s="146" t="e">
        <f t="shared" si="463"/>
        <v>#N/A</v>
      </c>
      <c r="FW83" s="146" t="e">
        <f t="shared" si="464"/>
        <v>#N/A</v>
      </c>
      <c r="FX83" s="146" t="e">
        <f t="shared" si="465"/>
        <v>#N/A</v>
      </c>
      <c r="FY83" s="146" t="e">
        <f t="shared" si="466"/>
        <v>#N/A</v>
      </c>
      <c r="FZ83" s="146" t="e">
        <f t="shared" si="467"/>
        <v>#N/A</v>
      </c>
      <c r="GA83" s="146" t="e">
        <f t="shared" si="468"/>
        <v>#N/A</v>
      </c>
      <c r="GB83" s="146" t="e">
        <f t="shared" si="469"/>
        <v>#N/A</v>
      </c>
      <c r="GC83" s="146" t="e">
        <f t="shared" si="470"/>
        <v>#N/A</v>
      </c>
      <c r="GD83" s="146" t="e">
        <f t="shared" si="471"/>
        <v>#N/A</v>
      </c>
      <c r="GE83" s="146" t="e">
        <f t="shared" si="472"/>
        <v>#N/A</v>
      </c>
      <c r="GF83" s="146" t="e">
        <f t="shared" si="473"/>
        <v>#N/A</v>
      </c>
      <c r="GG83" s="146" t="e">
        <f t="shared" si="474"/>
        <v>#N/A</v>
      </c>
      <c r="GH83" s="146" t="e">
        <f t="shared" si="475"/>
        <v>#N/A</v>
      </c>
      <c r="GI83" s="146" t="e">
        <f t="shared" si="476"/>
        <v>#N/A</v>
      </c>
      <c r="GJ83" s="146" t="e">
        <f t="shared" si="477"/>
        <v>#N/A</v>
      </c>
      <c r="GK83" s="146" t="e">
        <f t="shared" si="478"/>
        <v>#N/A</v>
      </c>
      <c r="GL83" s="146" t="e">
        <f t="shared" si="479"/>
        <v>#N/A</v>
      </c>
      <c r="GM83" s="146" t="e">
        <f t="shared" si="480"/>
        <v>#N/A</v>
      </c>
      <c r="GN83" s="146" t="e">
        <f t="shared" si="481"/>
        <v>#N/A</v>
      </c>
      <c r="GO83" s="146" t="e">
        <f t="shared" si="482"/>
        <v>#N/A</v>
      </c>
      <c r="GP83" s="146" t="e">
        <f t="shared" si="483"/>
        <v>#N/A</v>
      </c>
      <c r="GQ83" s="146" t="e">
        <f t="shared" si="484"/>
        <v>#N/A</v>
      </c>
      <c r="GR83" s="146" t="e">
        <f t="shared" si="485"/>
        <v>#N/A</v>
      </c>
      <c r="GS83" s="146" t="e">
        <f t="shared" si="486"/>
        <v>#N/A</v>
      </c>
      <c r="GT83" s="146" t="e">
        <f t="shared" si="487"/>
        <v>#N/A</v>
      </c>
      <c r="GU83" s="146" t="e">
        <f t="shared" si="488"/>
        <v>#N/A</v>
      </c>
      <c r="GV83" s="146" t="e">
        <f t="shared" si="489"/>
        <v>#N/A</v>
      </c>
      <c r="GW83" s="146" t="e">
        <f t="shared" si="490"/>
        <v>#N/A</v>
      </c>
      <c r="GX83" s="146" t="e">
        <f t="shared" si="491"/>
        <v>#N/A</v>
      </c>
      <c r="GY83" s="146" t="e">
        <f t="shared" si="492"/>
        <v>#N/A</v>
      </c>
      <c r="GZ83" s="146" t="e">
        <f t="shared" si="493"/>
        <v>#N/A</v>
      </c>
      <c r="HA83" s="146" t="e">
        <f t="shared" si="494"/>
        <v>#N/A</v>
      </c>
      <c r="HB83" s="146" t="e">
        <f t="shared" si="495"/>
        <v>#N/A</v>
      </c>
      <c r="HC83" s="146" t="e">
        <f t="shared" si="496"/>
        <v>#N/A</v>
      </c>
      <c r="HD83" s="146" t="e">
        <f t="shared" si="497"/>
        <v>#N/A</v>
      </c>
      <c r="HE83" s="146" t="e">
        <f t="shared" si="498"/>
        <v>#N/A</v>
      </c>
      <c r="HF83" s="146" t="e">
        <f t="shared" si="499"/>
        <v>#N/A</v>
      </c>
      <c r="HG83" s="146" t="e">
        <f t="shared" si="500"/>
        <v>#N/A</v>
      </c>
      <c r="HH83" s="146" t="e">
        <f t="shared" si="501"/>
        <v>#N/A</v>
      </c>
      <c r="HI83" s="146" t="e">
        <f t="shared" si="502"/>
        <v>#N/A</v>
      </c>
      <c r="HJ83" s="146" t="e">
        <f t="shared" si="503"/>
        <v>#N/A</v>
      </c>
      <c r="HK83" s="146" t="e">
        <f t="shared" si="504"/>
        <v>#N/A</v>
      </c>
      <c r="HL83" s="146" t="e">
        <f t="shared" si="505"/>
        <v>#N/A</v>
      </c>
      <c r="HM83" s="146" t="e">
        <f t="shared" si="506"/>
        <v>#N/A</v>
      </c>
      <c r="HN83" s="146" t="e">
        <f t="shared" si="507"/>
        <v>#N/A</v>
      </c>
      <c r="HO83" s="146" t="e">
        <f t="shared" si="508"/>
        <v>#N/A</v>
      </c>
      <c r="HP83" s="146" t="e">
        <f t="shared" si="509"/>
        <v>#N/A</v>
      </c>
      <c r="HQ83" s="146" t="e">
        <f t="shared" si="510"/>
        <v>#N/A</v>
      </c>
      <c r="HR83" s="146" t="e">
        <f t="shared" si="511"/>
        <v>#N/A</v>
      </c>
      <c r="HS83" s="146" t="e">
        <f t="shared" si="512"/>
        <v>#N/A</v>
      </c>
      <c r="HT83" s="146" t="e">
        <f t="shared" si="513"/>
        <v>#N/A</v>
      </c>
    </row>
    <row r="84" spans="1:228" hidden="1" x14ac:dyDescent="0.45">
      <c r="A84" s="4">
        <v>81</v>
      </c>
      <c r="B84" s="95"/>
      <c r="C84" s="103"/>
      <c r="D84" s="108" t="str">
        <f t="shared" si="405"/>
        <v/>
      </c>
      <c r="E84" s="81"/>
      <c r="F84" s="108" t="str">
        <f t="shared" si="406"/>
        <v/>
      </c>
      <c r="G84" s="103"/>
      <c r="H84" s="96"/>
      <c r="I84" s="32" t="str">
        <f t="shared" si="407"/>
        <v/>
      </c>
      <c r="J84" s="32" t="str">
        <f t="shared" si="408"/>
        <v/>
      </c>
      <c r="K84" s="65" t="str">
        <f t="shared" si="514"/>
        <v/>
      </c>
      <c r="L84" s="21"/>
      <c r="M84" s="53"/>
      <c r="N84" s="237"/>
      <c r="O84" s="66" t="str">
        <f>IF(AND(D84&gt;0,E84&gt;0,F84&gt;0),IF(ISBLANK(N84),IF(ISBLANK(L84),"",(F84-D84)*VLOOKUP(L84,VLookups!$A$4:$B$13,2,FALSE)),N84),"")</f>
        <v/>
      </c>
      <c r="P84" s="67" t="str">
        <f t="shared" si="409"/>
        <v/>
      </c>
      <c r="Q84" s="81"/>
      <c r="R84" s="230" t="str">
        <f>IF(AND(Q84&gt;0,E84&gt;0,NOT(O84="")),ABS(VLOOKUP($Q$1,VLookups!$A$27:$B$28,2,FALSE)-_xlfn.NORM.DIST(Q84,K84,O84,TRUE)),"")</f>
        <v/>
      </c>
      <c r="S84" s="80" t="str">
        <f>IF(AND($D84&gt;0,$E84&gt;0,$F84&gt;0,NOT(ISBLANK($L84))),_xlfn.NORM.INV(ABS(VLOOKUP($Q$1,VLookups!$A$27:$B$28,2,FALSE)-S$3),$K84,$O84),"")</f>
        <v/>
      </c>
      <c r="T84" s="79" t="str">
        <f>IF(AND($D84&gt;0,$E84&gt;0,$F84&gt;0,NOT(ISBLANK($L84))),_xlfn.NORM.INV(ABS(VLOOKUP($Q$1,VLookups!$A$27:$B$28,2,FALSE)-T$3),$K84,$O84),"")</f>
        <v/>
      </c>
      <c r="U84" s="80" t="str">
        <f>IF(AND($D84&gt;0,$E84&gt;0,$F84&gt;0,NOT(ISBLANK($L84))),_xlfn.NORM.INV(ABS(VLOOKUP($Q$1,VLookups!$A$27:$B$28,2,FALSE)-U$3),$K84,$O84),"")</f>
        <v/>
      </c>
      <c r="V84" s="79" t="str">
        <f>IF(AND($D84&gt;0,$E84&gt;0,$F84&gt;0,NOT(ISBLANK($L84))),_xlfn.NORM.INV(ABS(VLOOKUP($Q$1,VLookups!$A$27:$B$28,2,FALSE)-V$3),$K84,$O84),"")</f>
        <v/>
      </c>
      <c r="W84" s="80" t="str">
        <f>IF(AND($D84&gt;0,$E84&gt;0,$F84&gt;0,NOT(ISBLANK($L84))),_xlfn.NORM.INV(ABS(VLOOKUP($Q$1,VLookups!$A$27:$B$28,2,FALSE)-W$3),$K84,$O84),"")</f>
        <v/>
      </c>
      <c r="X84" s="79" t="str">
        <f>IF(AND($D84&gt;0,$E84&gt;0,$F84&gt;0,NOT(ISBLANK($L84))),_xlfn.NORM.INV(ABS(VLOOKUP($Q$1,VLookups!$A$27:$B$28,2,FALSE)-X$3),$K84,$O84),"")</f>
        <v/>
      </c>
      <c r="Y84" s="5"/>
      <c r="Z84" s="145" t="str">
        <f t="shared" si="515"/>
        <v/>
      </c>
      <c r="AA84" s="46" t="str">
        <f t="shared" ref="AA84:AT84" si="562">IF(ISNONTEXT($Z84),AB84-$Z84,"")</f>
        <v/>
      </c>
      <c r="AB84" s="46" t="str">
        <f t="shared" si="562"/>
        <v/>
      </c>
      <c r="AC84" s="46" t="str">
        <f t="shared" si="562"/>
        <v/>
      </c>
      <c r="AD84" s="46" t="str">
        <f t="shared" si="562"/>
        <v/>
      </c>
      <c r="AE84" s="46" t="str">
        <f t="shared" si="562"/>
        <v/>
      </c>
      <c r="AF84" s="46" t="str">
        <f t="shared" si="562"/>
        <v/>
      </c>
      <c r="AG84" s="46" t="str">
        <f t="shared" si="562"/>
        <v/>
      </c>
      <c r="AH84" s="46" t="str">
        <f t="shared" si="562"/>
        <v/>
      </c>
      <c r="AI84" s="46" t="str">
        <f t="shared" si="562"/>
        <v/>
      </c>
      <c r="AJ84" s="46" t="str">
        <f t="shared" si="562"/>
        <v/>
      </c>
      <c r="AK84" s="46" t="str">
        <f t="shared" si="562"/>
        <v/>
      </c>
      <c r="AL84" s="46" t="str">
        <f t="shared" si="562"/>
        <v/>
      </c>
      <c r="AM84" s="46" t="str">
        <f t="shared" si="562"/>
        <v/>
      </c>
      <c r="AN84" s="46" t="str">
        <f t="shared" si="562"/>
        <v/>
      </c>
      <c r="AO84" s="46" t="str">
        <f t="shared" si="562"/>
        <v/>
      </c>
      <c r="AP84" s="46" t="str">
        <f t="shared" si="562"/>
        <v/>
      </c>
      <c r="AQ84" s="46" t="str">
        <f t="shared" si="562"/>
        <v/>
      </c>
      <c r="AR84" s="46" t="str">
        <f t="shared" si="562"/>
        <v/>
      </c>
      <c r="AS84" s="46" t="str">
        <f t="shared" si="562"/>
        <v/>
      </c>
      <c r="AT84" s="46" t="str">
        <f t="shared" si="562"/>
        <v/>
      </c>
      <c r="AU84" s="46" t="str">
        <f t="shared" si="517"/>
        <v/>
      </c>
      <c r="AV84" s="46" t="str">
        <f t="shared" ref="AV84:DG84" si="563">IF(ISNONTEXT($Z84),AU84+$Z84,"")</f>
        <v/>
      </c>
      <c r="AW84" s="46" t="str">
        <f t="shared" si="563"/>
        <v/>
      </c>
      <c r="AX84" s="46" t="str">
        <f t="shared" si="563"/>
        <v/>
      </c>
      <c r="AY84" s="46" t="str">
        <f t="shared" si="563"/>
        <v/>
      </c>
      <c r="AZ84" s="46" t="str">
        <f t="shared" si="563"/>
        <v/>
      </c>
      <c r="BA84" s="46" t="str">
        <f t="shared" si="563"/>
        <v/>
      </c>
      <c r="BB84" s="46" t="str">
        <f t="shared" si="563"/>
        <v/>
      </c>
      <c r="BC84" s="46" t="str">
        <f t="shared" si="563"/>
        <v/>
      </c>
      <c r="BD84" s="46" t="str">
        <f t="shared" si="563"/>
        <v/>
      </c>
      <c r="BE84" s="46" t="str">
        <f t="shared" si="563"/>
        <v/>
      </c>
      <c r="BF84" s="46" t="str">
        <f t="shared" si="563"/>
        <v/>
      </c>
      <c r="BG84" s="46" t="str">
        <f t="shared" si="563"/>
        <v/>
      </c>
      <c r="BH84" s="46" t="str">
        <f t="shared" si="563"/>
        <v/>
      </c>
      <c r="BI84" s="46" t="str">
        <f t="shared" si="563"/>
        <v/>
      </c>
      <c r="BJ84" s="46" t="str">
        <f t="shared" si="563"/>
        <v/>
      </c>
      <c r="BK84" s="46" t="str">
        <f t="shared" si="563"/>
        <v/>
      </c>
      <c r="BL84" s="46" t="str">
        <f t="shared" si="563"/>
        <v/>
      </c>
      <c r="BM84" s="46" t="str">
        <f t="shared" si="563"/>
        <v/>
      </c>
      <c r="BN84" s="46" t="str">
        <f t="shared" si="563"/>
        <v/>
      </c>
      <c r="BO84" s="46" t="str">
        <f t="shared" si="563"/>
        <v/>
      </c>
      <c r="BP84" s="46" t="str">
        <f t="shared" si="563"/>
        <v/>
      </c>
      <c r="BQ84" s="46" t="str">
        <f t="shared" si="563"/>
        <v/>
      </c>
      <c r="BR84" s="46" t="str">
        <f t="shared" si="563"/>
        <v/>
      </c>
      <c r="BS84" s="46" t="str">
        <f t="shared" si="563"/>
        <v/>
      </c>
      <c r="BT84" s="46" t="str">
        <f t="shared" si="563"/>
        <v/>
      </c>
      <c r="BU84" s="46" t="str">
        <f t="shared" si="563"/>
        <v/>
      </c>
      <c r="BV84" s="46" t="str">
        <f t="shared" si="563"/>
        <v/>
      </c>
      <c r="BW84" s="46" t="str">
        <f t="shared" si="563"/>
        <v/>
      </c>
      <c r="BX84" s="46" t="str">
        <f t="shared" si="563"/>
        <v/>
      </c>
      <c r="BY84" s="46" t="str">
        <f t="shared" si="563"/>
        <v/>
      </c>
      <c r="BZ84" s="46" t="str">
        <f t="shared" si="563"/>
        <v/>
      </c>
      <c r="CA84" s="46" t="str">
        <f t="shared" si="563"/>
        <v/>
      </c>
      <c r="CB84" s="46" t="str">
        <f t="shared" si="563"/>
        <v/>
      </c>
      <c r="CC84" s="46" t="str">
        <f t="shared" si="563"/>
        <v/>
      </c>
      <c r="CD84" s="46" t="str">
        <f t="shared" si="563"/>
        <v/>
      </c>
      <c r="CE84" s="46" t="str">
        <f t="shared" si="563"/>
        <v/>
      </c>
      <c r="CF84" s="46" t="str">
        <f t="shared" si="563"/>
        <v/>
      </c>
      <c r="CG84" s="46" t="str">
        <f t="shared" si="563"/>
        <v/>
      </c>
      <c r="CH84" s="46" t="str">
        <f t="shared" si="563"/>
        <v/>
      </c>
      <c r="CI84" s="46" t="str">
        <f t="shared" si="563"/>
        <v/>
      </c>
      <c r="CJ84" s="46" t="str">
        <f t="shared" si="563"/>
        <v/>
      </c>
      <c r="CK84" s="46" t="str">
        <f t="shared" si="563"/>
        <v/>
      </c>
      <c r="CL84" s="46" t="str">
        <f t="shared" si="563"/>
        <v/>
      </c>
      <c r="CM84" s="46" t="str">
        <f t="shared" si="563"/>
        <v/>
      </c>
      <c r="CN84" s="46" t="str">
        <f t="shared" si="563"/>
        <v/>
      </c>
      <c r="CO84" s="46" t="str">
        <f t="shared" si="563"/>
        <v/>
      </c>
      <c r="CP84" s="46" t="str">
        <f t="shared" si="563"/>
        <v/>
      </c>
      <c r="CQ84" s="46" t="str">
        <f t="shared" si="563"/>
        <v/>
      </c>
      <c r="CR84" s="46" t="str">
        <f t="shared" si="563"/>
        <v/>
      </c>
      <c r="CS84" s="46" t="str">
        <f t="shared" si="563"/>
        <v/>
      </c>
      <c r="CT84" s="46" t="str">
        <f t="shared" si="563"/>
        <v/>
      </c>
      <c r="CU84" s="46" t="str">
        <f t="shared" si="563"/>
        <v/>
      </c>
      <c r="CV84" s="46" t="str">
        <f t="shared" si="563"/>
        <v/>
      </c>
      <c r="CW84" s="46" t="str">
        <f t="shared" si="563"/>
        <v/>
      </c>
      <c r="CX84" s="46" t="str">
        <f t="shared" si="563"/>
        <v/>
      </c>
      <c r="CY84" s="46" t="str">
        <f t="shared" si="563"/>
        <v/>
      </c>
      <c r="CZ84" s="46" t="str">
        <f t="shared" si="563"/>
        <v/>
      </c>
      <c r="DA84" s="46" t="str">
        <f t="shared" si="563"/>
        <v/>
      </c>
      <c r="DB84" s="46" t="str">
        <f t="shared" si="563"/>
        <v/>
      </c>
      <c r="DC84" s="46" t="str">
        <f t="shared" si="563"/>
        <v/>
      </c>
      <c r="DD84" s="46" t="str">
        <f t="shared" si="563"/>
        <v/>
      </c>
      <c r="DE84" s="46" t="str">
        <f t="shared" si="563"/>
        <v/>
      </c>
      <c r="DF84" s="46" t="str">
        <f t="shared" si="563"/>
        <v/>
      </c>
      <c r="DG84" s="46" t="str">
        <f t="shared" si="563"/>
        <v/>
      </c>
      <c r="DH84" s="46" t="str">
        <f t="shared" ref="DH84:DW84" si="564">IF(ISNONTEXT($Z84),DG84+$Z84,"")</f>
        <v/>
      </c>
      <c r="DI84" s="46" t="str">
        <f t="shared" si="564"/>
        <v/>
      </c>
      <c r="DJ84" s="46" t="str">
        <f t="shared" si="564"/>
        <v/>
      </c>
      <c r="DK84" s="46" t="str">
        <f t="shared" si="564"/>
        <v/>
      </c>
      <c r="DL84" s="46" t="str">
        <f t="shared" si="564"/>
        <v/>
      </c>
      <c r="DM84" s="46" t="str">
        <f t="shared" si="564"/>
        <v/>
      </c>
      <c r="DN84" s="46" t="str">
        <f t="shared" si="564"/>
        <v/>
      </c>
      <c r="DO84" s="46" t="str">
        <f t="shared" si="564"/>
        <v/>
      </c>
      <c r="DP84" s="46" t="str">
        <f t="shared" si="564"/>
        <v/>
      </c>
      <c r="DQ84" s="46" t="str">
        <f t="shared" si="564"/>
        <v/>
      </c>
      <c r="DR84" s="46" t="str">
        <f t="shared" si="564"/>
        <v/>
      </c>
      <c r="DS84" s="46" t="str">
        <f t="shared" si="564"/>
        <v/>
      </c>
      <c r="DT84" s="46" t="str">
        <f t="shared" si="564"/>
        <v/>
      </c>
      <c r="DU84" s="46" t="str">
        <f t="shared" si="564"/>
        <v/>
      </c>
      <c r="DV84" s="46" t="str">
        <f t="shared" si="564"/>
        <v/>
      </c>
      <c r="DW84" s="46" t="str">
        <f t="shared" si="564"/>
        <v/>
      </c>
      <c r="DX84" s="146" t="e">
        <f t="shared" si="413"/>
        <v>#N/A</v>
      </c>
      <c r="DY84" s="146" t="e">
        <f t="shared" si="414"/>
        <v>#N/A</v>
      </c>
      <c r="DZ84" s="146" t="e">
        <f t="shared" si="415"/>
        <v>#N/A</v>
      </c>
      <c r="EA84" s="146" t="e">
        <f t="shared" si="416"/>
        <v>#N/A</v>
      </c>
      <c r="EB84" s="146" t="e">
        <f t="shared" si="417"/>
        <v>#N/A</v>
      </c>
      <c r="EC84" s="146" t="e">
        <f t="shared" si="418"/>
        <v>#N/A</v>
      </c>
      <c r="ED84" s="146" t="e">
        <f t="shared" si="419"/>
        <v>#N/A</v>
      </c>
      <c r="EE84" s="146" t="e">
        <f t="shared" si="420"/>
        <v>#N/A</v>
      </c>
      <c r="EF84" s="146" t="e">
        <f t="shared" si="421"/>
        <v>#N/A</v>
      </c>
      <c r="EG84" s="146" t="e">
        <f t="shared" si="422"/>
        <v>#N/A</v>
      </c>
      <c r="EH84" s="146" t="e">
        <f t="shared" si="423"/>
        <v>#N/A</v>
      </c>
      <c r="EI84" s="146" t="e">
        <f t="shared" si="424"/>
        <v>#N/A</v>
      </c>
      <c r="EJ84" s="146" t="e">
        <f t="shared" si="425"/>
        <v>#N/A</v>
      </c>
      <c r="EK84" s="146" t="e">
        <f t="shared" si="426"/>
        <v>#N/A</v>
      </c>
      <c r="EL84" s="146" t="e">
        <f t="shared" si="427"/>
        <v>#N/A</v>
      </c>
      <c r="EM84" s="146" t="e">
        <f t="shared" si="428"/>
        <v>#N/A</v>
      </c>
      <c r="EN84" s="146" t="e">
        <f t="shared" si="429"/>
        <v>#N/A</v>
      </c>
      <c r="EO84" s="146" t="e">
        <f t="shared" si="430"/>
        <v>#N/A</v>
      </c>
      <c r="EP84" s="146" t="e">
        <f t="shared" si="431"/>
        <v>#N/A</v>
      </c>
      <c r="EQ84" s="146" t="e">
        <f t="shared" si="432"/>
        <v>#N/A</v>
      </c>
      <c r="ER84" s="146" t="e">
        <f t="shared" si="433"/>
        <v>#N/A</v>
      </c>
      <c r="ES84" s="146" t="e">
        <f t="shared" si="434"/>
        <v>#N/A</v>
      </c>
      <c r="ET84" s="146" t="e">
        <f t="shared" si="435"/>
        <v>#N/A</v>
      </c>
      <c r="EU84" s="146" t="e">
        <f t="shared" si="436"/>
        <v>#N/A</v>
      </c>
      <c r="EV84" s="146" t="e">
        <f t="shared" si="437"/>
        <v>#N/A</v>
      </c>
      <c r="EW84" s="146" t="e">
        <f t="shared" si="438"/>
        <v>#N/A</v>
      </c>
      <c r="EX84" s="146" t="e">
        <f t="shared" si="439"/>
        <v>#N/A</v>
      </c>
      <c r="EY84" s="146" t="e">
        <f t="shared" si="440"/>
        <v>#N/A</v>
      </c>
      <c r="EZ84" s="146" t="e">
        <f t="shared" si="441"/>
        <v>#N/A</v>
      </c>
      <c r="FA84" s="146" t="e">
        <f t="shared" si="442"/>
        <v>#N/A</v>
      </c>
      <c r="FB84" s="146" t="e">
        <f t="shared" si="443"/>
        <v>#N/A</v>
      </c>
      <c r="FC84" s="146" t="e">
        <f t="shared" si="444"/>
        <v>#N/A</v>
      </c>
      <c r="FD84" s="146" t="e">
        <f t="shared" si="445"/>
        <v>#N/A</v>
      </c>
      <c r="FE84" s="146" t="e">
        <f t="shared" si="446"/>
        <v>#N/A</v>
      </c>
      <c r="FF84" s="146" t="e">
        <f t="shared" si="447"/>
        <v>#N/A</v>
      </c>
      <c r="FG84" s="146" t="e">
        <f t="shared" si="448"/>
        <v>#N/A</v>
      </c>
      <c r="FH84" s="146" t="e">
        <f t="shared" si="449"/>
        <v>#N/A</v>
      </c>
      <c r="FI84" s="146" t="e">
        <f t="shared" si="450"/>
        <v>#N/A</v>
      </c>
      <c r="FJ84" s="146" t="e">
        <f t="shared" si="451"/>
        <v>#N/A</v>
      </c>
      <c r="FK84" s="146" t="e">
        <f t="shared" si="452"/>
        <v>#N/A</v>
      </c>
      <c r="FL84" s="146" t="e">
        <f t="shared" si="453"/>
        <v>#N/A</v>
      </c>
      <c r="FM84" s="146" t="e">
        <f t="shared" si="454"/>
        <v>#N/A</v>
      </c>
      <c r="FN84" s="146" t="e">
        <f t="shared" si="455"/>
        <v>#N/A</v>
      </c>
      <c r="FO84" s="146" t="e">
        <f t="shared" si="456"/>
        <v>#N/A</v>
      </c>
      <c r="FP84" s="146" t="e">
        <f t="shared" si="457"/>
        <v>#N/A</v>
      </c>
      <c r="FQ84" s="146" t="e">
        <f t="shared" si="458"/>
        <v>#N/A</v>
      </c>
      <c r="FR84" s="146" t="e">
        <f t="shared" si="459"/>
        <v>#N/A</v>
      </c>
      <c r="FS84" s="146" t="e">
        <f t="shared" si="460"/>
        <v>#N/A</v>
      </c>
      <c r="FT84" s="146" t="e">
        <f t="shared" si="461"/>
        <v>#N/A</v>
      </c>
      <c r="FU84" s="146" t="e">
        <f t="shared" si="462"/>
        <v>#N/A</v>
      </c>
      <c r="FV84" s="146" t="e">
        <f t="shared" si="463"/>
        <v>#N/A</v>
      </c>
      <c r="FW84" s="146" t="e">
        <f t="shared" si="464"/>
        <v>#N/A</v>
      </c>
      <c r="FX84" s="146" t="e">
        <f t="shared" si="465"/>
        <v>#N/A</v>
      </c>
      <c r="FY84" s="146" t="e">
        <f t="shared" si="466"/>
        <v>#N/A</v>
      </c>
      <c r="FZ84" s="146" t="e">
        <f t="shared" si="467"/>
        <v>#N/A</v>
      </c>
      <c r="GA84" s="146" t="e">
        <f t="shared" si="468"/>
        <v>#N/A</v>
      </c>
      <c r="GB84" s="146" t="e">
        <f t="shared" si="469"/>
        <v>#N/A</v>
      </c>
      <c r="GC84" s="146" t="e">
        <f t="shared" si="470"/>
        <v>#N/A</v>
      </c>
      <c r="GD84" s="146" t="e">
        <f t="shared" si="471"/>
        <v>#N/A</v>
      </c>
      <c r="GE84" s="146" t="e">
        <f t="shared" si="472"/>
        <v>#N/A</v>
      </c>
      <c r="GF84" s="146" t="e">
        <f t="shared" si="473"/>
        <v>#N/A</v>
      </c>
      <c r="GG84" s="146" t="e">
        <f t="shared" si="474"/>
        <v>#N/A</v>
      </c>
      <c r="GH84" s="146" t="e">
        <f t="shared" si="475"/>
        <v>#N/A</v>
      </c>
      <c r="GI84" s="146" t="e">
        <f t="shared" si="476"/>
        <v>#N/A</v>
      </c>
      <c r="GJ84" s="146" t="e">
        <f t="shared" si="477"/>
        <v>#N/A</v>
      </c>
      <c r="GK84" s="146" t="e">
        <f t="shared" si="478"/>
        <v>#N/A</v>
      </c>
      <c r="GL84" s="146" t="e">
        <f t="shared" si="479"/>
        <v>#N/A</v>
      </c>
      <c r="GM84" s="146" t="e">
        <f t="shared" si="480"/>
        <v>#N/A</v>
      </c>
      <c r="GN84" s="146" t="e">
        <f t="shared" si="481"/>
        <v>#N/A</v>
      </c>
      <c r="GO84" s="146" t="e">
        <f t="shared" si="482"/>
        <v>#N/A</v>
      </c>
      <c r="GP84" s="146" t="e">
        <f t="shared" si="483"/>
        <v>#N/A</v>
      </c>
      <c r="GQ84" s="146" t="e">
        <f t="shared" si="484"/>
        <v>#N/A</v>
      </c>
      <c r="GR84" s="146" t="e">
        <f t="shared" si="485"/>
        <v>#N/A</v>
      </c>
      <c r="GS84" s="146" t="e">
        <f t="shared" si="486"/>
        <v>#N/A</v>
      </c>
      <c r="GT84" s="146" t="e">
        <f t="shared" si="487"/>
        <v>#N/A</v>
      </c>
      <c r="GU84" s="146" t="e">
        <f t="shared" si="488"/>
        <v>#N/A</v>
      </c>
      <c r="GV84" s="146" t="e">
        <f t="shared" si="489"/>
        <v>#N/A</v>
      </c>
      <c r="GW84" s="146" t="e">
        <f t="shared" si="490"/>
        <v>#N/A</v>
      </c>
      <c r="GX84" s="146" t="e">
        <f t="shared" si="491"/>
        <v>#N/A</v>
      </c>
      <c r="GY84" s="146" t="e">
        <f t="shared" si="492"/>
        <v>#N/A</v>
      </c>
      <c r="GZ84" s="146" t="e">
        <f t="shared" si="493"/>
        <v>#N/A</v>
      </c>
      <c r="HA84" s="146" t="e">
        <f t="shared" si="494"/>
        <v>#N/A</v>
      </c>
      <c r="HB84" s="146" t="e">
        <f t="shared" si="495"/>
        <v>#N/A</v>
      </c>
      <c r="HC84" s="146" t="e">
        <f t="shared" si="496"/>
        <v>#N/A</v>
      </c>
      <c r="HD84" s="146" t="e">
        <f t="shared" si="497"/>
        <v>#N/A</v>
      </c>
      <c r="HE84" s="146" t="e">
        <f t="shared" si="498"/>
        <v>#N/A</v>
      </c>
      <c r="HF84" s="146" t="e">
        <f t="shared" si="499"/>
        <v>#N/A</v>
      </c>
      <c r="HG84" s="146" t="e">
        <f t="shared" si="500"/>
        <v>#N/A</v>
      </c>
      <c r="HH84" s="146" t="e">
        <f t="shared" si="501"/>
        <v>#N/A</v>
      </c>
      <c r="HI84" s="146" t="e">
        <f t="shared" si="502"/>
        <v>#N/A</v>
      </c>
      <c r="HJ84" s="146" t="e">
        <f t="shared" si="503"/>
        <v>#N/A</v>
      </c>
      <c r="HK84" s="146" t="e">
        <f t="shared" si="504"/>
        <v>#N/A</v>
      </c>
      <c r="HL84" s="146" t="e">
        <f t="shared" si="505"/>
        <v>#N/A</v>
      </c>
      <c r="HM84" s="146" t="e">
        <f t="shared" si="506"/>
        <v>#N/A</v>
      </c>
      <c r="HN84" s="146" t="e">
        <f t="shared" si="507"/>
        <v>#N/A</v>
      </c>
      <c r="HO84" s="146" t="e">
        <f t="shared" si="508"/>
        <v>#N/A</v>
      </c>
      <c r="HP84" s="146" t="e">
        <f t="shared" si="509"/>
        <v>#N/A</v>
      </c>
      <c r="HQ84" s="146" t="e">
        <f t="shared" si="510"/>
        <v>#N/A</v>
      </c>
      <c r="HR84" s="146" t="e">
        <f t="shared" si="511"/>
        <v>#N/A</v>
      </c>
      <c r="HS84" s="146" t="e">
        <f t="shared" si="512"/>
        <v>#N/A</v>
      </c>
      <c r="HT84" s="146" t="e">
        <f t="shared" si="513"/>
        <v>#N/A</v>
      </c>
    </row>
    <row r="85" spans="1:228" hidden="1" x14ac:dyDescent="0.45">
      <c r="A85" s="4">
        <v>82</v>
      </c>
      <c r="B85" s="95"/>
      <c r="C85" s="103"/>
      <c r="D85" s="108" t="str">
        <f t="shared" si="405"/>
        <v/>
      </c>
      <c r="E85" s="81"/>
      <c r="F85" s="108" t="str">
        <f t="shared" si="406"/>
        <v/>
      </c>
      <c r="G85" s="103"/>
      <c r="H85" s="96"/>
      <c r="I85" s="32" t="str">
        <f t="shared" si="407"/>
        <v/>
      </c>
      <c r="J85" s="32" t="str">
        <f t="shared" si="408"/>
        <v/>
      </c>
      <c r="K85" s="65" t="str">
        <f t="shared" si="514"/>
        <v/>
      </c>
      <c r="L85" s="21"/>
      <c r="M85" s="53"/>
      <c r="N85" s="237"/>
      <c r="O85" s="66" t="str">
        <f>IF(AND(D85&gt;0,E85&gt;0,F85&gt;0),IF(ISBLANK(N85),IF(ISBLANK(L85),"",(F85-D85)*VLOOKUP(L85,VLookups!$A$4:$B$13,2,FALSE)),N85),"")</f>
        <v/>
      </c>
      <c r="P85" s="67" t="str">
        <f t="shared" si="409"/>
        <v/>
      </c>
      <c r="Q85" s="81"/>
      <c r="R85" s="230" t="str">
        <f>IF(AND(Q85&gt;0,E85&gt;0,NOT(O85="")),ABS(VLOOKUP($Q$1,VLookups!$A$27:$B$28,2,FALSE)-_xlfn.NORM.DIST(Q85,K85,O85,TRUE)),"")</f>
        <v/>
      </c>
      <c r="S85" s="80" t="str">
        <f>IF(AND($D85&gt;0,$E85&gt;0,$F85&gt;0,NOT(ISBLANK($L85))),_xlfn.NORM.INV(ABS(VLOOKUP($Q$1,VLookups!$A$27:$B$28,2,FALSE)-S$3),$K85,$O85),"")</f>
        <v/>
      </c>
      <c r="T85" s="79" t="str">
        <f>IF(AND($D85&gt;0,$E85&gt;0,$F85&gt;0,NOT(ISBLANK($L85))),_xlfn.NORM.INV(ABS(VLOOKUP($Q$1,VLookups!$A$27:$B$28,2,FALSE)-T$3),$K85,$O85),"")</f>
        <v/>
      </c>
      <c r="U85" s="80" t="str">
        <f>IF(AND($D85&gt;0,$E85&gt;0,$F85&gt;0,NOT(ISBLANK($L85))),_xlfn.NORM.INV(ABS(VLOOKUP($Q$1,VLookups!$A$27:$B$28,2,FALSE)-U$3),$K85,$O85),"")</f>
        <v/>
      </c>
      <c r="V85" s="79" t="str">
        <f>IF(AND($D85&gt;0,$E85&gt;0,$F85&gt;0,NOT(ISBLANK($L85))),_xlfn.NORM.INV(ABS(VLOOKUP($Q$1,VLookups!$A$27:$B$28,2,FALSE)-V$3),$K85,$O85),"")</f>
        <v/>
      </c>
      <c r="W85" s="80" t="str">
        <f>IF(AND($D85&gt;0,$E85&gt;0,$F85&gt;0,NOT(ISBLANK($L85))),_xlfn.NORM.INV(ABS(VLOOKUP($Q$1,VLookups!$A$27:$B$28,2,FALSE)-W$3),$K85,$O85),"")</f>
        <v/>
      </c>
      <c r="X85" s="79" t="str">
        <f>IF(AND($D85&gt;0,$E85&gt;0,$F85&gt;0,NOT(ISBLANK($L85))),_xlfn.NORM.INV(ABS(VLOOKUP($Q$1,VLookups!$A$27:$B$28,2,FALSE)-X$3),$K85,$O85),"")</f>
        <v/>
      </c>
      <c r="Y85" s="5"/>
      <c r="Z85" s="145" t="str">
        <f t="shared" si="515"/>
        <v/>
      </c>
      <c r="AA85" s="46" t="str">
        <f t="shared" ref="AA85:AT85" si="565">IF(ISNONTEXT($Z85),AB85-$Z85,"")</f>
        <v/>
      </c>
      <c r="AB85" s="46" t="str">
        <f t="shared" si="565"/>
        <v/>
      </c>
      <c r="AC85" s="46" t="str">
        <f t="shared" si="565"/>
        <v/>
      </c>
      <c r="AD85" s="46" t="str">
        <f t="shared" si="565"/>
        <v/>
      </c>
      <c r="AE85" s="46" t="str">
        <f t="shared" si="565"/>
        <v/>
      </c>
      <c r="AF85" s="46" t="str">
        <f t="shared" si="565"/>
        <v/>
      </c>
      <c r="AG85" s="46" t="str">
        <f t="shared" si="565"/>
        <v/>
      </c>
      <c r="AH85" s="46" t="str">
        <f t="shared" si="565"/>
        <v/>
      </c>
      <c r="AI85" s="46" t="str">
        <f t="shared" si="565"/>
        <v/>
      </c>
      <c r="AJ85" s="46" t="str">
        <f t="shared" si="565"/>
        <v/>
      </c>
      <c r="AK85" s="46" t="str">
        <f t="shared" si="565"/>
        <v/>
      </c>
      <c r="AL85" s="46" t="str">
        <f t="shared" si="565"/>
        <v/>
      </c>
      <c r="AM85" s="46" t="str">
        <f t="shared" si="565"/>
        <v/>
      </c>
      <c r="AN85" s="46" t="str">
        <f t="shared" si="565"/>
        <v/>
      </c>
      <c r="AO85" s="46" t="str">
        <f t="shared" si="565"/>
        <v/>
      </c>
      <c r="AP85" s="46" t="str">
        <f t="shared" si="565"/>
        <v/>
      </c>
      <c r="AQ85" s="46" t="str">
        <f t="shared" si="565"/>
        <v/>
      </c>
      <c r="AR85" s="46" t="str">
        <f t="shared" si="565"/>
        <v/>
      </c>
      <c r="AS85" s="46" t="str">
        <f t="shared" si="565"/>
        <v/>
      </c>
      <c r="AT85" s="46" t="str">
        <f t="shared" si="565"/>
        <v/>
      </c>
      <c r="AU85" s="46" t="str">
        <f t="shared" si="517"/>
        <v/>
      </c>
      <c r="AV85" s="46" t="str">
        <f t="shared" ref="AV85:DG85" si="566">IF(ISNONTEXT($Z85),AU85+$Z85,"")</f>
        <v/>
      </c>
      <c r="AW85" s="46" t="str">
        <f t="shared" si="566"/>
        <v/>
      </c>
      <c r="AX85" s="46" t="str">
        <f t="shared" si="566"/>
        <v/>
      </c>
      <c r="AY85" s="46" t="str">
        <f t="shared" si="566"/>
        <v/>
      </c>
      <c r="AZ85" s="46" t="str">
        <f t="shared" si="566"/>
        <v/>
      </c>
      <c r="BA85" s="46" t="str">
        <f t="shared" si="566"/>
        <v/>
      </c>
      <c r="BB85" s="46" t="str">
        <f t="shared" si="566"/>
        <v/>
      </c>
      <c r="BC85" s="46" t="str">
        <f t="shared" si="566"/>
        <v/>
      </c>
      <c r="BD85" s="46" t="str">
        <f t="shared" si="566"/>
        <v/>
      </c>
      <c r="BE85" s="46" t="str">
        <f t="shared" si="566"/>
        <v/>
      </c>
      <c r="BF85" s="46" t="str">
        <f t="shared" si="566"/>
        <v/>
      </c>
      <c r="BG85" s="46" t="str">
        <f t="shared" si="566"/>
        <v/>
      </c>
      <c r="BH85" s="46" t="str">
        <f t="shared" si="566"/>
        <v/>
      </c>
      <c r="BI85" s="46" t="str">
        <f t="shared" si="566"/>
        <v/>
      </c>
      <c r="BJ85" s="46" t="str">
        <f t="shared" si="566"/>
        <v/>
      </c>
      <c r="BK85" s="46" t="str">
        <f t="shared" si="566"/>
        <v/>
      </c>
      <c r="BL85" s="46" t="str">
        <f t="shared" si="566"/>
        <v/>
      </c>
      <c r="BM85" s="46" t="str">
        <f t="shared" si="566"/>
        <v/>
      </c>
      <c r="BN85" s="46" t="str">
        <f t="shared" si="566"/>
        <v/>
      </c>
      <c r="BO85" s="46" t="str">
        <f t="shared" si="566"/>
        <v/>
      </c>
      <c r="BP85" s="46" t="str">
        <f t="shared" si="566"/>
        <v/>
      </c>
      <c r="BQ85" s="46" t="str">
        <f t="shared" si="566"/>
        <v/>
      </c>
      <c r="BR85" s="46" t="str">
        <f t="shared" si="566"/>
        <v/>
      </c>
      <c r="BS85" s="46" t="str">
        <f t="shared" si="566"/>
        <v/>
      </c>
      <c r="BT85" s="46" t="str">
        <f t="shared" si="566"/>
        <v/>
      </c>
      <c r="BU85" s="46" t="str">
        <f t="shared" si="566"/>
        <v/>
      </c>
      <c r="BV85" s="46" t="str">
        <f t="shared" si="566"/>
        <v/>
      </c>
      <c r="BW85" s="46" t="str">
        <f t="shared" si="566"/>
        <v/>
      </c>
      <c r="BX85" s="46" t="str">
        <f t="shared" si="566"/>
        <v/>
      </c>
      <c r="BY85" s="46" t="str">
        <f t="shared" si="566"/>
        <v/>
      </c>
      <c r="BZ85" s="46" t="str">
        <f t="shared" si="566"/>
        <v/>
      </c>
      <c r="CA85" s="46" t="str">
        <f t="shared" si="566"/>
        <v/>
      </c>
      <c r="CB85" s="46" t="str">
        <f t="shared" si="566"/>
        <v/>
      </c>
      <c r="CC85" s="46" t="str">
        <f t="shared" si="566"/>
        <v/>
      </c>
      <c r="CD85" s="46" t="str">
        <f t="shared" si="566"/>
        <v/>
      </c>
      <c r="CE85" s="46" t="str">
        <f t="shared" si="566"/>
        <v/>
      </c>
      <c r="CF85" s="46" t="str">
        <f t="shared" si="566"/>
        <v/>
      </c>
      <c r="CG85" s="46" t="str">
        <f t="shared" si="566"/>
        <v/>
      </c>
      <c r="CH85" s="46" t="str">
        <f t="shared" si="566"/>
        <v/>
      </c>
      <c r="CI85" s="46" t="str">
        <f t="shared" si="566"/>
        <v/>
      </c>
      <c r="CJ85" s="46" t="str">
        <f t="shared" si="566"/>
        <v/>
      </c>
      <c r="CK85" s="46" t="str">
        <f t="shared" si="566"/>
        <v/>
      </c>
      <c r="CL85" s="46" t="str">
        <f t="shared" si="566"/>
        <v/>
      </c>
      <c r="CM85" s="46" t="str">
        <f t="shared" si="566"/>
        <v/>
      </c>
      <c r="CN85" s="46" t="str">
        <f t="shared" si="566"/>
        <v/>
      </c>
      <c r="CO85" s="46" t="str">
        <f t="shared" si="566"/>
        <v/>
      </c>
      <c r="CP85" s="46" t="str">
        <f t="shared" si="566"/>
        <v/>
      </c>
      <c r="CQ85" s="46" t="str">
        <f t="shared" si="566"/>
        <v/>
      </c>
      <c r="CR85" s="46" t="str">
        <f t="shared" si="566"/>
        <v/>
      </c>
      <c r="CS85" s="46" t="str">
        <f t="shared" si="566"/>
        <v/>
      </c>
      <c r="CT85" s="46" t="str">
        <f t="shared" si="566"/>
        <v/>
      </c>
      <c r="CU85" s="46" t="str">
        <f t="shared" si="566"/>
        <v/>
      </c>
      <c r="CV85" s="46" t="str">
        <f t="shared" si="566"/>
        <v/>
      </c>
      <c r="CW85" s="46" t="str">
        <f t="shared" si="566"/>
        <v/>
      </c>
      <c r="CX85" s="46" t="str">
        <f t="shared" si="566"/>
        <v/>
      </c>
      <c r="CY85" s="46" t="str">
        <f t="shared" si="566"/>
        <v/>
      </c>
      <c r="CZ85" s="46" t="str">
        <f t="shared" si="566"/>
        <v/>
      </c>
      <c r="DA85" s="46" t="str">
        <f t="shared" si="566"/>
        <v/>
      </c>
      <c r="DB85" s="46" t="str">
        <f t="shared" si="566"/>
        <v/>
      </c>
      <c r="DC85" s="46" t="str">
        <f t="shared" si="566"/>
        <v/>
      </c>
      <c r="DD85" s="46" t="str">
        <f t="shared" si="566"/>
        <v/>
      </c>
      <c r="DE85" s="46" t="str">
        <f t="shared" si="566"/>
        <v/>
      </c>
      <c r="DF85" s="46" t="str">
        <f t="shared" si="566"/>
        <v/>
      </c>
      <c r="DG85" s="46" t="str">
        <f t="shared" si="566"/>
        <v/>
      </c>
      <c r="DH85" s="46" t="str">
        <f t="shared" ref="DH85:DW85" si="567">IF(ISNONTEXT($Z85),DG85+$Z85,"")</f>
        <v/>
      </c>
      <c r="DI85" s="46" t="str">
        <f t="shared" si="567"/>
        <v/>
      </c>
      <c r="DJ85" s="46" t="str">
        <f t="shared" si="567"/>
        <v/>
      </c>
      <c r="DK85" s="46" t="str">
        <f t="shared" si="567"/>
        <v/>
      </c>
      <c r="DL85" s="46" t="str">
        <f t="shared" si="567"/>
        <v/>
      </c>
      <c r="DM85" s="46" t="str">
        <f t="shared" si="567"/>
        <v/>
      </c>
      <c r="DN85" s="46" t="str">
        <f t="shared" si="567"/>
        <v/>
      </c>
      <c r="DO85" s="46" t="str">
        <f t="shared" si="567"/>
        <v/>
      </c>
      <c r="DP85" s="46" t="str">
        <f t="shared" si="567"/>
        <v/>
      </c>
      <c r="DQ85" s="46" t="str">
        <f t="shared" si="567"/>
        <v/>
      </c>
      <c r="DR85" s="46" t="str">
        <f t="shared" si="567"/>
        <v/>
      </c>
      <c r="DS85" s="46" t="str">
        <f t="shared" si="567"/>
        <v/>
      </c>
      <c r="DT85" s="46" t="str">
        <f t="shared" si="567"/>
        <v/>
      </c>
      <c r="DU85" s="46" t="str">
        <f t="shared" si="567"/>
        <v/>
      </c>
      <c r="DV85" s="46" t="str">
        <f t="shared" si="567"/>
        <v/>
      </c>
      <c r="DW85" s="46" t="str">
        <f t="shared" si="567"/>
        <v/>
      </c>
      <c r="DX85" s="146" t="e">
        <f t="shared" si="413"/>
        <v>#N/A</v>
      </c>
      <c r="DY85" s="146" t="e">
        <f t="shared" si="414"/>
        <v>#N/A</v>
      </c>
      <c r="DZ85" s="146" t="e">
        <f t="shared" si="415"/>
        <v>#N/A</v>
      </c>
      <c r="EA85" s="146" t="e">
        <f t="shared" si="416"/>
        <v>#N/A</v>
      </c>
      <c r="EB85" s="146" t="e">
        <f t="shared" si="417"/>
        <v>#N/A</v>
      </c>
      <c r="EC85" s="146" t="e">
        <f t="shared" si="418"/>
        <v>#N/A</v>
      </c>
      <c r="ED85" s="146" t="e">
        <f t="shared" si="419"/>
        <v>#N/A</v>
      </c>
      <c r="EE85" s="146" t="e">
        <f t="shared" si="420"/>
        <v>#N/A</v>
      </c>
      <c r="EF85" s="146" t="e">
        <f t="shared" si="421"/>
        <v>#N/A</v>
      </c>
      <c r="EG85" s="146" t="e">
        <f t="shared" si="422"/>
        <v>#N/A</v>
      </c>
      <c r="EH85" s="146" t="e">
        <f t="shared" si="423"/>
        <v>#N/A</v>
      </c>
      <c r="EI85" s="146" t="e">
        <f t="shared" si="424"/>
        <v>#N/A</v>
      </c>
      <c r="EJ85" s="146" t="e">
        <f t="shared" si="425"/>
        <v>#N/A</v>
      </c>
      <c r="EK85" s="146" t="e">
        <f t="shared" si="426"/>
        <v>#N/A</v>
      </c>
      <c r="EL85" s="146" t="e">
        <f t="shared" si="427"/>
        <v>#N/A</v>
      </c>
      <c r="EM85" s="146" t="e">
        <f t="shared" si="428"/>
        <v>#N/A</v>
      </c>
      <c r="EN85" s="146" t="e">
        <f t="shared" si="429"/>
        <v>#N/A</v>
      </c>
      <c r="EO85" s="146" t="e">
        <f t="shared" si="430"/>
        <v>#N/A</v>
      </c>
      <c r="EP85" s="146" t="e">
        <f t="shared" si="431"/>
        <v>#N/A</v>
      </c>
      <c r="EQ85" s="146" t="e">
        <f t="shared" si="432"/>
        <v>#N/A</v>
      </c>
      <c r="ER85" s="146" t="e">
        <f t="shared" si="433"/>
        <v>#N/A</v>
      </c>
      <c r="ES85" s="146" t="e">
        <f t="shared" si="434"/>
        <v>#N/A</v>
      </c>
      <c r="ET85" s="146" t="e">
        <f t="shared" si="435"/>
        <v>#N/A</v>
      </c>
      <c r="EU85" s="146" t="e">
        <f t="shared" si="436"/>
        <v>#N/A</v>
      </c>
      <c r="EV85" s="146" t="e">
        <f t="shared" si="437"/>
        <v>#N/A</v>
      </c>
      <c r="EW85" s="146" t="e">
        <f t="shared" si="438"/>
        <v>#N/A</v>
      </c>
      <c r="EX85" s="146" t="e">
        <f t="shared" si="439"/>
        <v>#N/A</v>
      </c>
      <c r="EY85" s="146" t="e">
        <f t="shared" si="440"/>
        <v>#N/A</v>
      </c>
      <c r="EZ85" s="146" t="e">
        <f t="shared" si="441"/>
        <v>#N/A</v>
      </c>
      <c r="FA85" s="146" t="e">
        <f t="shared" si="442"/>
        <v>#N/A</v>
      </c>
      <c r="FB85" s="146" t="e">
        <f t="shared" si="443"/>
        <v>#N/A</v>
      </c>
      <c r="FC85" s="146" t="e">
        <f t="shared" si="444"/>
        <v>#N/A</v>
      </c>
      <c r="FD85" s="146" t="e">
        <f t="shared" si="445"/>
        <v>#N/A</v>
      </c>
      <c r="FE85" s="146" t="e">
        <f t="shared" si="446"/>
        <v>#N/A</v>
      </c>
      <c r="FF85" s="146" t="e">
        <f t="shared" si="447"/>
        <v>#N/A</v>
      </c>
      <c r="FG85" s="146" t="e">
        <f t="shared" si="448"/>
        <v>#N/A</v>
      </c>
      <c r="FH85" s="146" t="e">
        <f t="shared" si="449"/>
        <v>#N/A</v>
      </c>
      <c r="FI85" s="146" t="e">
        <f t="shared" si="450"/>
        <v>#N/A</v>
      </c>
      <c r="FJ85" s="146" t="e">
        <f t="shared" si="451"/>
        <v>#N/A</v>
      </c>
      <c r="FK85" s="146" t="e">
        <f t="shared" si="452"/>
        <v>#N/A</v>
      </c>
      <c r="FL85" s="146" t="e">
        <f t="shared" si="453"/>
        <v>#N/A</v>
      </c>
      <c r="FM85" s="146" t="e">
        <f t="shared" si="454"/>
        <v>#N/A</v>
      </c>
      <c r="FN85" s="146" t="e">
        <f t="shared" si="455"/>
        <v>#N/A</v>
      </c>
      <c r="FO85" s="146" t="e">
        <f t="shared" si="456"/>
        <v>#N/A</v>
      </c>
      <c r="FP85" s="146" t="e">
        <f t="shared" si="457"/>
        <v>#N/A</v>
      </c>
      <c r="FQ85" s="146" t="e">
        <f t="shared" si="458"/>
        <v>#N/A</v>
      </c>
      <c r="FR85" s="146" t="e">
        <f t="shared" si="459"/>
        <v>#N/A</v>
      </c>
      <c r="FS85" s="146" t="e">
        <f t="shared" si="460"/>
        <v>#N/A</v>
      </c>
      <c r="FT85" s="146" t="e">
        <f t="shared" si="461"/>
        <v>#N/A</v>
      </c>
      <c r="FU85" s="146" t="e">
        <f t="shared" si="462"/>
        <v>#N/A</v>
      </c>
      <c r="FV85" s="146" t="e">
        <f t="shared" si="463"/>
        <v>#N/A</v>
      </c>
      <c r="FW85" s="146" t="e">
        <f t="shared" si="464"/>
        <v>#N/A</v>
      </c>
      <c r="FX85" s="146" t="e">
        <f t="shared" si="465"/>
        <v>#N/A</v>
      </c>
      <c r="FY85" s="146" t="e">
        <f t="shared" si="466"/>
        <v>#N/A</v>
      </c>
      <c r="FZ85" s="146" t="e">
        <f t="shared" si="467"/>
        <v>#N/A</v>
      </c>
      <c r="GA85" s="146" t="e">
        <f t="shared" si="468"/>
        <v>#N/A</v>
      </c>
      <c r="GB85" s="146" t="e">
        <f t="shared" si="469"/>
        <v>#N/A</v>
      </c>
      <c r="GC85" s="146" t="e">
        <f t="shared" si="470"/>
        <v>#N/A</v>
      </c>
      <c r="GD85" s="146" t="e">
        <f t="shared" si="471"/>
        <v>#N/A</v>
      </c>
      <c r="GE85" s="146" t="e">
        <f t="shared" si="472"/>
        <v>#N/A</v>
      </c>
      <c r="GF85" s="146" t="e">
        <f t="shared" si="473"/>
        <v>#N/A</v>
      </c>
      <c r="GG85" s="146" t="e">
        <f t="shared" si="474"/>
        <v>#N/A</v>
      </c>
      <c r="GH85" s="146" t="e">
        <f t="shared" si="475"/>
        <v>#N/A</v>
      </c>
      <c r="GI85" s="146" t="e">
        <f t="shared" si="476"/>
        <v>#N/A</v>
      </c>
      <c r="GJ85" s="146" t="e">
        <f t="shared" si="477"/>
        <v>#N/A</v>
      </c>
      <c r="GK85" s="146" t="e">
        <f t="shared" si="478"/>
        <v>#N/A</v>
      </c>
      <c r="GL85" s="146" t="e">
        <f t="shared" si="479"/>
        <v>#N/A</v>
      </c>
      <c r="GM85" s="146" t="e">
        <f t="shared" si="480"/>
        <v>#N/A</v>
      </c>
      <c r="GN85" s="146" t="e">
        <f t="shared" si="481"/>
        <v>#N/A</v>
      </c>
      <c r="GO85" s="146" t="e">
        <f t="shared" si="482"/>
        <v>#N/A</v>
      </c>
      <c r="GP85" s="146" t="e">
        <f t="shared" si="483"/>
        <v>#N/A</v>
      </c>
      <c r="GQ85" s="146" t="e">
        <f t="shared" si="484"/>
        <v>#N/A</v>
      </c>
      <c r="GR85" s="146" t="e">
        <f t="shared" si="485"/>
        <v>#N/A</v>
      </c>
      <c r="GS85" s="146" t="e">
        <f t="shared" si="486"/>
        <v>#N/A</v>
      </c>
      <c r="GT85" s="146" t="e">
        <f t="shared" si="487"/>
        <v>#N/A</v>
      </c>
      <c r="GU85" s="146" t="e">
        <f t="shared" si="488"/>
        <v>#N/A</v>
      </c>
      <c r="GV85" s="146" t="e">
        <f t="shared" si="489"/>
        <v>#N/A</v>
      </c>
      <c r="GW85" s="146" t="e">
        <f t="shared" si="490"/>
        <v>#N/A</v>
      </c>
      <c r="GX85" s="146" t="e">
        <f t="shared" si="491"/>
        <v>#N/A</v>
      </c>
      <c r="GY85" s="146" t="e">
        <f t="shared" si="492"/>
        <v>#N/A</v>
      </c>
      <c r="GZ85" s="146" t="e">
        <f t="shared" si="493"/>
        <v>#N/A</v>
      </c>
      <c r="HA85" s="146" t="e">
        <f t="shared" si="494"/>
        <v>#N/A</v>
      </c>
      <c r="HB85" s="146" t="e">
        <f t="shared" si="495"/>
        <v>#N/A</v>
      </c>
      <c r="HC85" s="146" t="e">
        <f t="shared" si="496"/>
        <v>#N/A</v>
      </c>
      <c r="HD85" s="146" t="e">
        <f t="shared" si="497"/>
        <v>#N/A</v>
      </c>
      <c r="HE85" s="146" t="e">
        <f t="shared" si="498"/>
        <v>#N/A</v>
      </c>
      <c r="HF85" s="146" t="e">
        <f t="shared" si="499"/>
        <v>#N/A</v>
      </c>
      <c r="HG85" s="146" t="e">
        <f t="shared" si="500"/>
        <v>#N/A</v>
      </c>
      <c r="HH85" s="146" t="e">
        <f t="shared" si="501"/>
        <v>#N/A</v>
      </c>
      <c r="HI85" s="146" t="e">
        <f t="shared" si="502"/>
        <v>#N/A</v>
      </c>
      <c r="HJ85" s="146" t="e">
        <f t="shared" si="503"/>
        <v>#N/A</v>
      </c>
      <c r="HK85" s="146" t="e">
        <f t="shared" si="504"/>
        <v>#N/A</v>
      </c>
      <c r="HL85" s="146" t="e">
        <f t="shared" si="505"/>
        <v>#N/A</v>
      </c>
      <c r="HM85" s="146" t="e">
        <f t="shared" si="506"/>
        <v>#N/A</v>
      </c>
      <c r="HN85" s="146" t="e">
        <f t="shared" si="507"/>
        <v>#N/A</v>
      </c>
      <c r="HO85" s="146" t="e">
        <f t="shared" si="508"/>
        <v>#N/A</v>
      </c>
      <c r="HP85" s="146" t="e">
        <f t="shared" si="509"/>
        <v>#N/A</v>
      </c>
      <c r="HQ85" s="146" t="e">
        <f t="shared" si="510"/>
        <v>#N/A</v>
      </c>
      <c r="HR85" s="146" t="e">
        <f t="shared" si="511"/>
        <v>#N/A</v>
      </c>
      <c r="HS85" s="146" t="e">
        <f t="shared" si="512"/>
        <v>#N/A</v>
      </c>
      <c r="HT85" s="146" t="e">
        <f t="shared" si="513"/>
        <v>#N/A</v>
      </c>
    </row>
    <row r="86" spans="1:228" hidden="1" x14ac:dyDescent="0.45">
      <c r="A86" s="4">
        <v>83</v>
      </c>
      <c r="B86" s="95"/>
      <c r="C86" s="103"/>
      <c r="D86" s="108" t="str">
        <f t="shared" si="405"/>
        <v/>
      </c>
      <c r="E86" s="81"/>
      <c r="F86" s="108" t="str">
        <f t="shared" si="406"/>
        <v/>
      </c>
      <c r="G86" s="103"/>
      <c r="H86" s="96"/>
      <c r="I86" s="32" t="str">
        <f t="shared" si="407"/>
        <v/>
      </c>
      <c r="J86" s="32" t="str">
        <f t="shared" si="408"/>
        <v/>
      </c>
      <c r="K86" s="65" t="str">
        <f t="shared" si="514"/>
        <v/>
      </c>
      <c r="L86" s="21"/>
      <c r="M86" s="53"/>
      <c r="N86" s="237"/>
      <c r="O86" s="66" t="str">
        <f>IF(AND(D86&gt;0,E86&gt;0,F86&gt;0),IF(ISBLANK(N86),IF(ISBLANK(L86),"",(F86-D86)*VLOOKUP(L86,VLookups!$A$4:$B$13,2,FALSE)),N86),"")</f>
        <v/>
      </c>
      <c r="P86" s="67" t="str">
        <f t="shared" si="409"/>
        <v/>
      </c>
      <c r="Q86" s="81"/>
      <c r="R86" s="230" t="str">
        <f>IF(AND(Q86&gt;0,E86&gt;0,NOT(O86="")),ABS(VLOOKUP($Q$1,VLookups!$A$27:$B$28,2,FALSE)-_xlfn.NORM.DIST(Q86,K86,O86,TRUE)),"")</f>
        <v/>
      </c>
      <c r="S86" s="80" t="str">
        <f>IF(AND($D86&gt;0,$E86&gt;0,$F86&gt;0,NOT(ISBLANK($L86))),_xlfn.NORM.INV(ABS(VLOOKUP($Q$1,VLookups!$A$27:$B$28,2,FALSE)-S$3),$K86,$O86),"")</f>
        <v/>
      </c>
      <c r="T86" s="79" t="str">
        <f>IF(AND($D86&gt;0,$E86&gt;0,$F86&gt;0,NOT(ISBLANK($L86))),_xlfn.NORM.INV(ABS(VLOOKUP($Q$1,VLookups!$A$27:$B$28,2,FALSE)-T$3),$K86,$O86),"")</f>
        <v/>
      </c>
      <c r="U86" s="80" t="str">
        <f>IF(AND($D86&gt;0,$E86&gt;0,$F86&gt;0,NOT(ISBLANK($L86))),_xlfn.NORM.INV(ABS(VLOOKUP($Q$1,VLookups!$A$27:$B$28,2,FALSE)-U$3),$K86,$O86),"")</f>
        <v/>
      </c>
      <c r="V86" s="79" t="str">
        <f>IF(AND($D86&gt;0,$E86&gt;0,$F86&gt;0,NOT(ISBLANK($L86))),_xlfn.NORM.INV(ABS(VLOOKUP($Q$1,VLookups!$A$27:$B$28,2,FALSE)-V$3),$K86,$O86),"")</f>
        <v/>
      </c>
      <c r="W86" s="80" t="str">
        <f>IF(AND($D86&gt;0,$E86&gt;0,$F86&gt;0,NOT(ISBLANK($L86))),_xlfn.NORM.INV(ABS(VLOOKUP($Q$1,VLookups!$A$27:$B$28,2,FALSE)-W$3),$K86,$O86),"")</f>
        <v/>
      </c>
      <c r="X86" s="79" t="str">
        <f>IF(AND($D86&gt;0,$E86&gt;0,$F86&gt;0,NOT(ISBLANK($L86))),_xlfn.NORM.INV(ABS(VLOOKUP($Q$1,VLookups!$A$27:$B$28,2,FALSE)-X$3),$K86,$O86),"")</f>
        <v/>
      </c>
      <c r="Y86" s="5"/>
      <c r="Z86" s="145" t="str">
        <f t="shared" si="515"/>
        <v/>
      </c>
      <c r="AA86" s="46" t="str">
        <f t="shared" ref="AA86:AT86" si="568">IF(ISNONTEXT($Z86),AB86-$Z86,"")</f>
        <v/>
      </c>
      <c r="AB86" s="46" t="str">
        <f t="shared" si="568"/>
        <v/>
      </c>
      <c r="AC86" s="46" t="str">
        <f t="shared" si="568"/>
        <v/>
      </c>
      <c r="AD86" s="46" t="str">
        <f t="shared" si="568"/>
        <v/>
      </c>
      <c r="AE86" s="46" t="str">
        <f t="shared" si="568"/>
        <v/>
      </c>
      <c r="AF86" s="46" t="str">
        <f t="shared" si="568"/>
        <v/>
      </c>
      <c r="AG86" s="46" t="str">
        <f t="shared" si="568"/>
        <v/>
      </c>
      <c r="AH86" s="46" t="str">
        <f t="shared" si="568"/>
        <v/>
      </c>
      <c r="AI86" s="46" t="str">
        <f t="shared" si="568"/>
        <v/>
      </c>
      <c r="AJ86" s="46" t="str">
        <f t="shared" si="568"/>
        <v/>
      </c>
      <c r="AK86" s="46" t="str">
        <f t="shared" si="568"/>
        <v/>
      </c>
      <c r="AL86" s="46" t="str">
        <f t="shared" si="568"/>
        <v/>
      </c>
      <c r="AM86" s="46" t="str">
        <f t="shared" si="568"/>
        <v/>
      </c>
      <c r="AN86" s="46" t="str">
        <f t="shared" si="568"/>
        <v/>
      </c>
      <c r="AO86" s="46" t="str">
        <f t="shared" si="568"/>
        <v/>
      </c>
      <c r="AP86" s="46" t="str">
        <f t="shared" si="568"/>
        <v/>
      </c>
      <c r="AQ86" s="46" t="str">
        <f t="shared" si="568"/>
        <v/>
      </c>
      <c r="AR86" s="46" t="str">
        <f t="shared" si="568"/>
        <v/>
      </c>
      <c r="AS86" s="46" t="str">
        <f t="shared" si="568"/>
        <v/>
      </c>
      <c r="AT86" s="46" t="str">
        <f t="shared" si="568"/>
        <v/>
      </c>
      <c r="AU86" s="46" t="str">
        <f t="shared" si="517"/>
        <v/>
      </c>
      <c r="AV86" s="46" t="str">
        <f t="shared" ref="AV86:DG86" si="569">IF(ISNONTEXT($Z86),AU86+$Z86,"")</f>
        <v/>
      </c>
      <c r="AW86" s="46" t="str">
        <f t="shared" si="569"/>
        <v/>
      </c>
      <c r="AX86" s="46" t="str">
        <f t="shared" si="569"/>
        <v/>
      </c>
      <c r="AY86" s="46" t="str">
        <f t="shared" si="569"/>
        <v/>
      </c>
      <c r="AZ86" s="46" t="str">
        <f t="shared" si="569"/>
        <v/>
      </c>
      <c r="BA86" s="46" t="str">
        <f t="shared" si="569"/>
        <v/>
      </c>
      <c r="BB86" s="46" t="str">
        <f t="shared" si="569"/>
        <v/>
      </c>
      <c r="BC86" s="46" t="str">
        <f t="shared" si="569"/>
        <v/>
      </c>
      <c r="BD86" s="46" t="str">
        <f t="shared" si="569"/>
        <v/>
      </c>
      <c r="BE86" s="46" t="str">
        <f t="shared" si="569"/>
        <v/>
      </c>
      <c r="BF86" s="46" t="str">
        <f t="shared" si="569"/>
        <v/>
      </c>
      <c r="BG86" s="46" t="str">
        <f t="shared" si="569"/>
        <v/>
      </c>
      <c r="BH86" s="46" t="str">
        <f t="shared" si="569"/>
        <v/>
      </c>
      <c r="BI86" s="46" t="str">
        <f t="shared" si="569"/>
        <v/>
      </c>
      <c r="BJ86" s="46" t="str">
        <f t="shared" si="569"/>
        <v/>
      </c>
      <c r="BK86" s="46" t="str">
        <f t="shared" si="569"/>
        <v/>
      </c>
      <c r="BL86" s="46" t="str">
        <f t="shared" si="569"/>
        <v/>
      </c>
      <c r="BM86" s="46" t="str">
        <f t="shared" si="569"/>
        <v/>
      </c>
      <c r="BN86" s="46" t="str">
        <f t="shared" si="569"/>
        <v/>
      </c>
      <c r="BO86" s="46" t="str">
        <f t="shared" si="569"/>
        <v/>
      </c>
      <c r="BP86" s="46" t="str">
        <f t="shared" si="569"/>
        <v/>
      </c>
      <c r="BQ86" s="46" t="str">
        <f t="shared" si="569"/>
        <v/>
      </c>
      <c r="BR86" s="46" t="str">
        <f t="shared" si="569"/>
        <v/>
      </c>
      <c r="BS86" s="46" t="str">
        <f t="shared" si="569"/>
        <v/>
      </c>
      <c r="BT86" s="46" t="str">
        <f t="shared" si="569"/>
        <v/>
      </c>
      <c r="BU86" s="46" t="str">
        <f t="shared" si="569"/>
        <v/>
      </c>
      <c r="BV86" s="46" t="str">
        <f t="shared" si="569"/>
        <v/>
      </c>
      <c r="BW86" s="46" t="str">
        <f t="shared" si="569"/>
        <v/>
      </c>
      <c r="BX86" s="46" t="str">
        <f t="shared" si="569"/>
        <v/>
      </c>
      <c r="BY86" s="46" t="str">
        <f t="shared" si="569"/>
        <v/>
      </c>
      <c r="BZ86" s="46" t="str">
        <f t="shared" si="569"/>
        <v/>
      </c>
      <c r="CA86" s="46" t="str">
        <f t="shared" si="569"/>
        <v/>
      </c>
      <c r="CB86" s="46" t="str">
        <f t="shared" si="569"/>
        <v/>
      </c>
      <c r="CC86" s="46" t="str">
        <f t="shared" si="569"/>
        <v/>
      </c>
      <c r="CD86" s="46" t="str">
        <f t="shared" si="569"/>
        <v/>
      </c>
      <c r="CE86" s="46" t="str">
        <f t="shared" si="569"/>
        <v/>
      </c>
      <c r="CF86" s="46" t="str">
        <f t="shared" si="569"/>
        <v/>
      </c>
      <c r="CG86" s="46" t="str">
        <f t="shared" si="569"/>
        <v/>
      </c>
      <c r="CH86" s="46" t="str">
        <f t="shared" si="569"/>
        <v/>
      </c>
      <c r="CI86" s="46" t="str">
        <f t="shared" si="569"/>
        <v/>
      </c>
      <c r="CJ86" s="46" t="str">
        <f t="shared" si="569"/>
        <v/>
      </c>
      <c r="CK86" s="46" t="str">
        <f t="shared" si="569"/>
        <v/>
      </c>
      <c r="CL86" s="46" t="str">
        <f t="shared" si="569"/>
        <v/>
      </c>
      <c r="CM86" s="46" t="str">
        <f t="shared" si="569"/>
        <v/>
      </c>
      <c r="CN86" s="46" t="str">
        <f t="shared" si="569"/>
        <v/>
      </c>
      <c r="CO86" s="46" t="str">
        <f t="shared" si="569"/>
        <v/>
      </c>
      <c r="CP86" s="46" t="str">
        <f t="shared" si="569"/>
        <v/>
      </c>
      <c r="CQ86" s="46" t="str">
        <f t="shared" si="569"/>
        <v/>
      </c>
      <c r="CR86" s="46" t="str">
        <f t="shared" si="569"/>
        <v/>
      </c>
      <c r="CS86" s="46" t="str">
        <f t="shared" si="569"/>
        <v/>
      </c>
      <c r="CT86" s="46" t="str">
        <f t="shared" si="569"/>
        <v/>
      </c>
      <c r="CU86" s="46" t="str">
        <f t="shared" si="569"/>
        <v/>
      </c>
      <c r="CV86" s="46" t="str">
        <f t="shared" si="569"/>
        <v/>
      </c>
      <c r="CW86" s="46" t="str">
        <f t="shared" si="569"/>
        <v/>
      </c>
      <c r="CX86" s="46" t="str">
        <f t="shared" si="569"/>
        <v/>
      </c>
      <c r="CY86" s="46" t="str">
        <f t="shared" si="569"/>
        <v/>
      </c>
      <c r="CZ86" s="46" t="str">
        <f t="shared" si="569"/>
        <v/>
      </c>
      <c r="DA86" s="46" t="str">
        <f t="shared" si="569"/>
        <v/>
      </c>
      <c r="DB86" s="46" t="str">
        <f t="shared" si="569"/>
        <v/>
      </c>
      <c r="DC86" s="46" t="str">
        <f t="shared" si="569"/>
        <v/>
      </c>
      <c r="DD86" s="46" t="str">
        <f t="shared" si="569"/>
        <v/>
      </c>
      <c r="DE86" s="46" t="str">
        <f t="shared" si="569"/>
        <v/>
      </c>
      <c r="DF86" s="46" t="str">
        <f t="shared" si="569"/>
        <v/>
      </c>
      <c r="DG86" s="46" t="str">
        <f t="shared" si="569"/>
        <v/>
      </c>
      <c r="DH86" s="46" t="str">
        <f t="shared" ref="DH86:DW86" si="570">IF(ISNONTEXT($Z86),DG86+$Z86,"")</f>
        <v/>
      </c>
      <c r="DI86" s="46" t="str">
        <f t="shared" si="570"/>
        <v/>
      </c>
      <c r="DJ86" s="46" t="str">
        <f t="shared" si="570"/>
        <v/>
      </c>
      <c r="DK86" s="46" t="str">
        <f t="shared" si="570"/>
        <v/>
      </c>
      <c r="DL86" s="46" t="str">
        <f t="shared" si="570"/>
        <v/>
      </c>
      <c r="DM86" s="46" t="str">
        <f t="shared" si="570"/>
        <v/>
      </c>
      <c r="DN86" s="46" t="str">
        <f t="shared" si="570"/>
        <v/>
      </c>
      <c r="DO86" s="46" t="str">
        <f t="shared" si="570"/>
        <v/>
      </c>
      <c r="DP86" s="46" t="str">
        <f t="shared" si="570"/>
        <v/>
      </c>
      <c r="DQ86" s="46" t="str">
        <f t="shared" si="570"/>
        <v/>
      </c>
      <c r="DR86" s="46" t="str">
        <f t="shared" si="570"/>
        <v/>
      </c>
      <c r="DS86" s="46" t="str">
        <f t="shared" si="570"/>
        <v/>
      </c>
      <c r="DT86" s="46" t="str">
        <f t="shared" si="570"/>
        <v/>
      </c>
      <c r="DU86" s="46" t="str">
        <f t="shared" si="570"/>
        <v/>
      </c>
      <c r="DV86" s="46" t="str">
        <f t="shared" si="570"/>
        <v/>
      </c>
      <c r="DW86" s="46" t="str">
        <f t="shared" si="570"/>
        <v/>
      </c>
      <c r="DX86" s="146" t="e">
        <f t="shared" si="413"/>
        <v>#N/A</v>
      </c>
      <c r="DY86" s="146" t="e">
        <f t="shared" si="414"/>
        <v>#N/A</v>
      </c>
      <c r="DZ86" s="146" t="e">
        <f t="shared" si="415"/>
        <v>#N/A</v>
      </c>
      <c r="EA86" s="146" t="e">
        <f t="shared" si="416"/>
        <v>#N/A</v>
      </c>
      <c r="EB86" s="146" t="e">
        <f t="shared" si="417"/>
        <v>#N/A</v>
      </c>
      <c r="EC86" s="146" t="e">
        <f t="shared" si="418"/>
        <v>#N/A</v>
      </c>
      <c r="ED86" s="146" t="e">
        <f t="shared" si="419"/>
        <v>#N/A</v>
      </c>
      <c r="EE86" s="146" t="e">
        <f t="shared" si="420"/>
        <v>#N/A</v>
      </c>
      <c r="EF86" s="146" t="e">
        <f t="shared" si="421"/>
        <v>#N/A</v>
      </c>
      <c r="EG86" s="146" t="e">
        <f t="shared" si="422"/>
        <v>#N/A</v>
      </c>
      <c r="EH86" s="146" t="e">
        <f t="shared" si="423"/>
        <v>#N/A</v>
      </c>
      <c r="EI86" s="146" t="e">
        <f t="shared" si="424"/>
        <v>#N/A</v>
      </c>
      <c r="EJ86" s="146" t="e">
        <f t="shared" si="425"/>
        <v>#N/A</v>
      </c>
      <c r="EK86" s="146" t="e">
        <f t="shared" si="426"/>
        <v>#N/A</v>
      </c>
      <c r="EL86" s="146" t="e">
        <f t="shared" si="427"/>
        <v>#N/A</v>
      </c>
      <c r="EM86" s="146" t="e">
        <f t="shared" si="428"/>
        <v>#N/A</v>
      </c>
      <c r="EN86" s="146" t="e">
        <f t="shared" si="429"/>
        <v>#N/A</v>
      </c>
      <c r="EO86" s="146" t="e">
        <f t="shared" si="430"/>
        <v>#N/A</v>
      </c>
      <c r="EP86" s="146" t="e">
        <f t="shared" si="431"/>
        <v>#N/A</v>
      </c>
      <c r="EQ86" s="146" t="e">
        <f t="shared" si="432"/>
        <v>#N/A</v>
      </c>
      <c r="ER86" s="146" t="e">
        <f t="shared" si="433"/>
        <v>#N/A</v>
      </c>
      <c r="ES86" s="146" t="e">
        <f t="shared" si="434"/>
        <v>#N/A</v>
      </c>
      <c r="ET86" s="146" t="e">
        <f t="shared" si="435"/>
        <v>#N/A</v>
      </c>
      <c r="EU86" s="146" t="e">
        <f t="shared" si="436"/>
        <v>#N/A</v>
      </c>
      <c r="EV86" s="146" t="e">
        <f t="shared" si="437"/>
        <v>#N/A</v>
      </c>
      <c r="EW86" s="146" t="e">
        <f t="shared" si="438"/>
        <v>#N/A</v>
      </c>
      <c r="EX86" s="146" t="e">
        <f t="shared" si="439"/>
        <v>#N/A</v>
      </c>
      <c r="EY86" s="146" t="e">
        <f t="shared" si="440"/>
        <v>#N/A</v>
      </c>
      <c r="EZ86" s="146" t="e">
        <f t="shared" si="441"/>
        <v>#N/A</v>
      </c>
      <c r="FA86" s="146" t="e">
        <f t="shared" si="442"/>
        <v>#N/A</v>
      </c>
      <c r="FB86" s="146" t="e">
        <f t="shared" si="443"/>
        <v>#N/A</v>
      </c>
      <c r="FC86" s="146" t="e">
        <f t="shared" si="444"/>
        <v>#N/A</v>
      </c>
      <c r="FD86" s="146" t="e">
        <f t="shared" si="445"/>
        <v>#N/A</v>
      </c>
      <c r="FE86" s="146" t="e">
        <f t="shared" si="446"/>
        <v>#N/A</v>
      </c>
      <c r="FF86" s="146" t="e">
        <f t="shared" si="447"/>
        <v>#N/A</v>
      </c>
      <c r="FG86" s="146" t="e">
        <f t="shared" si="448"/>
        <v>#N/A</v>
      </c>
      <c r="FH86" s="146" t="e">
        <f t="shared" si="449"/>
        <v>#N/A</v>
      </c>
      <c r="FI86" s="146" t="e">
        <f t="shared" si="450"/>
        <v>#N/A</v>
      </c>
      <c r="FJ86" s="146" t="e">
        <f t="shared" si="451"/>
        <v>#N/A</v>
      </c>
      <c r="FK86" s="146" t="e">
        <f t="shared" si="452"/>
        <v>#N/A</v>
      </c>
      <c r="FL86" s="146" t="e">
        <f t="shared" si="453"/>
        <v>#N/A</v>
      </c>
      <c r="FM86" s="146" t="e">
        <f t="shared" si="454"/>
        <v>#N/A</v>
      </c>
      <c r="FN86" s="146" t="e">
        <f t="shared" si="455"/>
        <v>#N/A</v>
      </c>
      <c r="FO86" s="146" t="e">
        <f t="shared" si="456"/>
        <v>#N/A</v>
      </c>
      <c r="FP86" s="146" t="e">
        <f t="shared" si="457"/>
        <v>#N/A</v>
      </c>
      <c r="FQ86" s="146" t="e">
        <f t="shared" si="458"/>
        <v>#N/A</v>
      </c>
      <c r="FR86" s="146" t="e">
        <f t="shared" si="459"/>
        <v>#N/A</v>
      </c>
      <c r="FS86" s="146" t="e">
        <f t="shared" si="460"/>
        <v>#N/A</v>
      </c>
      <c r="FT86" s="146" t="e">
        <f t="shared" si="461"/>
        <v>#N/A</v>
      </c>
      <c r="FU86" s="146" t="e">
        <f t="shared" si="462"/>
        <v>#N/A</v>
      </c>
      <c r="FV86" s="146" t="e">
        <f t="shared" si="463"/>
        <v>#N/A</v>
      </c>
      <c r="FW86" s="146" t="e">
        <f t="shared" si="464"/>
        <v>#N/A</v>
      </c>
      <c r="FX86" s="146" t="e">
        <f t="shared" si="465"/>
        <v>#N/A</v>
      </c>
      <c r="FY86" s="146" t="e">
        <f t="shared" si="466"/>
        <v>#N/A</v>
      </c>
      <c r="FZ86" s="146" t="e">
        <f t="shared" si="467"/>
        <v>#N/A</v>
      </c>
      <c r="GA86" s="146" t="e">
        <f t="shared" si="468"/>
        <v>#N/A</v>
      </c>
      <c r="GB86" s="146" t="e">
        <f t="shared" si="469"/>
        <v>#N/A</v>
      </c>
      <c r="GC86" s="146" t="e">
        <f t="shared" si="470"/>
        <v>#N/A</v>
      </c>
      <c r="GD86" s="146" t="e">
        <f t="shared" si="471"/>
        <v>#N/A</v>
      </c>
      <c r="GE86" s="146" t="e">
        <f t="shared" si="472"/>
        <v>#N/A</v>
      </c>
      <c r="GF86" s="146" t="e">
        <f t="shared" si="473"/>
        <v>#N/A</v>
      </c>
      <c r="GG86" s="146" t="e">
        <f t="shared" si="474"/>
        <v>#N/A</v>
      </c>
      <c r="GH86" s="146" t="e">
        <f t="shared" si="475"/>
        <v>#N/A</v>
      </c>
      <c r="GI86" s="146" t="e">
        <f t="shared" si="476"/>
        <v>#N/A</v>
      </c>
      <c r="GJ86" s="146" t="e">
        <f t="shared" si="477"/>
        <v>#N/A</v>
      </c>
      <c r="GK86" s="146" t="e">
        <f t="shared" si="478"/>
        <v>#N/A</v>
      </c>
      <c r="GL86" s="146" t="e">
        <f t="shared" si="479"/>
        <v>#N/A</v>
      </c>
      <c r="GM86" s="146" t="e">
        <f t="shared" si="480"/>
        <v>#N/A</v>
      </c>
      <c r="GN86" s="146" t="e">
        <f t="shared" si="481"/>
        <v>#N/A</v>
      </c>
      <c r="GO86" s="146" t="e">
        <f t="shared" si="482"/>
        <v>#N/A</v>
      </c>
      <c r="GP86" s="146" t="e">
        <f t="shared" si="483"/>
        <v>#N/A</v>
      </c>
      <c r="GQ86" s="146" t="e">
        <f t="shared" si="484"/>
        <v>#N/A</v>
      </c>
      <c r="GR86" s="146" t="e">
        <f t="shared" si="485"/>
        <v>#N/A</v>
      </c>
      <c r="GS86" s="146" t="e">
        <f t="shared" si="486"/>
        <v>#N/A</v>
      </c>
      <c r="GT86" s="146" t="e">
        <f t="shared" si="487"/>
        <v>#N/A</v>
      </c>
      <c r="GU86" s="146" t="e">
        <f t="shared" si="488"/>
        <v>#N/A</v>
      </c>
      <c r="GV86" s="146" t="e">
        <f t="shared" si="489"/>
        <v>#N/A</v>
      </c>
      <c r="GW86" s="146" t="e">
        <f t="shared" si="490"/>
        <v>#N/A</v>
      </c>
      <c r="GX86" s="146" t="e">
        <f t="shared" si="491"/>
        <v>#N/A</v>
      </c>
      <c r="GY86" s="146" t="e">
        <f t="shared" si="492"/>
        <v>#N/A</v>
      </c>
      <c r="GZ86" s="146" t="e">
        <f t="shared" si="493"/>
        <v>#N/A</v>
      </c>
      <c r="HA86" s="146" t="e">
        <f t="shared" si="494"/>
        <v>#N/A</v>
      </c>
      <c r="HB86" s="146" t="e">
        <f t="shared" si="495"/>
        <v>#N/A</v>
      </c>
      <c r="HC86" s="146" t="e">
        <f t="shared" si="496"/>
        <v>#N/A</v>
      </c>
      <c r="HD86" s="146" t="e">
        <f t="shared" si="497"/>
        <v>#N/A</v>
      </c>
      <c r="HE86" s="146" t="e">
        <f t="shared" si="498"/>
        <v>#N/A</v>
      </c>
      <c r="HF86" s="146" t="e">
        <f t="shared" si="499"/>
        <v>#N/A</v>
      </c>
      <c r="HG86" s="146" t="e">
        <f t="shared" si="500"/>
        <v>#N/A</v>
      </c>
      <c r="HH86" s="146" t="e">
        <f t="shared" si="501"/>
        <v>#N/A</v>
      </c>
      <c r="HI86" s="146" t="e">
        <f t="shared" si="502"/>
        <v>#N/A</v>
      </c>
      <c r="HJ86" s="146" t="e">
        <f t="shared" si="503"/>
        <v>#N/A</v>
      </c>
      <c r="HK86" s="146" t="e">
        <f t="shared" si="504"/>
        <v>#N/A</v>
      </c>
      <c r="HL86" s="146" t="e">
        <f t="shared" si="505"/>
        <v>#N/A</v>
      </c>
      <c r="HM86" s="146" t="e">
        <f t="shared" si="506"/>
        <v>#N/A</v>
      </c>
      <c r="HN86" s="146" t="e">
        <f t="shared" si="507"/>
        <v>#N/A</v>
      </c>
      <c r="HO86" s="146" t="e">
        <f t="shared" si="508"/>
        <v>#N/A</v>
      </c>
      <c r="HP86" s="146" t="e">
        <f t="shared" si="509"/>
        <v>#N/A</v>
      </c>
      <c r="HQ86" s="146" t="e">
        <f t="shared" si="510"/>
        <v>#N/A</v>
      </c>
      <c r="HR86" s="146" t="e">
        <f t="shared" si="511"/>
        <v>#N/A</v>
      </c>
      <c r="HS86" s="146" t="e">
        <f t="shared" si="512"/>
        <v>#N/A</v>
      </c>
      <c r="HT86" s="146" t="e">
        <f t="shared" si="513"/>
        <v>#N/A</v>
      </c>
    </row>
    <row r="87" spans="1:228" hidden="1" x14ac:dyDescent="0.45">
      <c r="A87" s="4">
        <v>84</v>
      </c>
      <c r="B87" s="95"/>
      <c r="C87" s="103"/>
      <c r="D87" s="108" t="str">
        <f t="shared" si="405"/>
        <v/>
      </c>
      <c r="E87" s="81"/>
      <c r="F87" s="108" t="str">
        <f t="shared" si="406"/>
        <v/>
      </c>
      <c r="G87" s="103"/>
      <c r="H87" s="96"/>
      <c r="I87" s="32" t="str">
        <f t="shared" si="407"/>
        <v/>
      </c>
      <c r="J87" s="32" t="str">
        <f t="shared" si="408"/>
        <v/>
      </c>
      <c r="K87" s="65" t="str">
        <f t="shared" si="514"/>
        <v/>
      </c>
      <c r="L87" s="21"/>
      <c r="M87" s="53"/>
      <c r="N87" s="237"/>
      <c r="O87" s="66" t="str">
        <f>IF(AND(D87&gt;0,E87&gt;0,F87&gt;0),IF(ISBLANK(N87),IF(ISBLANK(L87),"",(F87-D87)*VLOOKUP(L87,VLookups!$A$4:$B$13,2,FALSE)),N87),"")</f>
        <v/>
      </c>
      <c r="P87" s="67" t="str">
        <f t="shared" si="409"/>
        <v/>
      </c>
      <c r="Q87" s="81"/>
      <c r="R87" s="230" t="str">
        <f>IF(AND(Q87&gt;0,E87&gt;0,NOT(O87="")),ABS(VLOOKUP($Q$1,VLookups!$A$27:$B$28,2,FALSE)-_xlfn.NORM.DIST(Q87,K87,O87,TRUE)),"")</f>
        <v/>
      </c>
      <c r="S87" s="80" t="str">
        <f>IF(AND($D87&gt;0,$E87&gt;0,$F87&gt;0,NOT(ISBLANK($L87))),_xlfn.NORM.INV(ABS(VLOOKUP($Q$1,VLookups!$A$27:$B$28,2,FALSE)-S$3),$K87,$O87),"")</f>
        <v/>
      </c>
      <c r="T87" s="79" t="str">
        <f>IF(AND($D87&gt;0,$E87&gt;0,$F87&gt;0,NOT(ISBLANK($L87))),_xlfn.NORM.INV(ABS(VLOOKUP($Q$1,VLookups!$A$27:$B$28,2,FALSE)-T$3),$K87,$O87),"")</f>
        <v/>
      </c>
      <c r="U87" s="80" t="str">
        <f>IF(AND($D87&gt;0,$E87&gt;0,$F87&gt;0,NOT(ISBLANK($L87))),_xlfn.NORM.INV(ABS(VLOOKUP($Q$1,VLookups!$A$27:$B$28,2,FALSE)-U$3),$K87,$O87),"")</f>
        <v/>
      </c>
      <c r="V87" s="79" t="str">
        <f>IF(AND($D87&gt;0,$E87&gt;0,$F87&gt;0,NOT(ISBLANK($L87))),_xlfn.NORM.INV(ABS(VLOOKUP($Q$1,VLookups!$A$27:$B$28,2,FALSE)-V$3),$K87,$O87),"")</f>
        <v/>
      </c>
      <c r="W87" s="80" t="str">
        <f>IF(AND($D87&gt;0,$E87&gt;0,$F87&gt;0,NOT(ISBLANK($L87))),_xlfn.NORM.INV(ABS(VLOOKUP($Q$1,VLookups!$A$27:$B$28,2,FALSE)-W$3),$K87,$O87),"")</f>
        <v/>
      </c>
      <c r="X87" s="79" t="str">
        <f>IF(AND($D87&gt;0,$E87&gt;0,$F87&gt;0,NOT(ISBLANK($L87))),_xlfn.NORM.INV(ABS(VLOOKUP($Q$1,VLookups!$A$27:$B$28,2,FALSE)-X$3),$K87,$O87),"")</f>
        <v/>
      </c>
      <c r="Y87" s="5"/>
      <c r="Z87" s="145" t="str">
        <f t="shared" si="515"/>
        <v/>
      </c>
      <c r="AA87" s="46" t="str">
        <f t="shared" ref="AA87:AT87" si="571">IF(ISNONTEXT($Z87),AB87-$Z87,"")</f>
        <v/>
      </c>
      <c r="AB87" s="46" t="str">
        <f t="shared" si="571"/>
        <v/>
      </c>
      <c r="AC87" s="46" t="str">
        <f t="shared" si="571"/>
        <v/>
      </c>
      <c r="AD87" s="46" t="str">
        <f t="shared" si="571"/>
        <v/>
      </c>
      <c r="AE87" s="46" t="str">
        <f t="shared" si="571"/>
        <v/>
      </c>
      <c r="AF87" s="46" t="str">
        <f t="shared" si="571"/>
        <v/>
      </c>
      <c r="AG87" s="46" t="str">
        <f t="shared" si="571"/>
        <v/>
      </c>
      <c r="AH87" s="46" t="str">
        <f t="shared" si="571"/>
        <v/>
      </c>
      <c r="AI87" s="46" t="str">
        <f t="shared" si="571"/>
        <v/>
      </c>
      <c r="AJ87" s="46" t="str">
        <f t="shared" si="571"/>
        <v/>
      </c>
      <c r="AK87" s="46" t="str">
        <f t="shared" si="571"/>
        <v/>
      </c>
      <c r="AL87" s="46" t="str">
        <f t="shared" si="571"/>
        <v/>
      </c>
      <c r="AM87" s="46" t="str">
        <f t="shared" si="571"/>
        <v/>
      </c>
      <c r="AN87" s="46" t="str">
        <f t="shared" si="571"/>
        <v/>
      </c>
      <c r="AO87" s="46" t="str">
        <f t="shared" si="571"/>
        <v/>
      </c>
      <c r="AP87" s="46" t="str">
        <f t="shared" si="571"/>
        <v/>
      </c>
      <c r="AQ87" s="46" t="str">
        <f t="shared" si="571"/>
        <v/>
      </c>
      <c r="AR87" s="46" t="str">
        <f t="shared" si="571"/>
        <v/>
      </c>
      <c r="AS87" s="46" t="str">
        <f t="shared" si="571"/>
        <v/>
      </c>
      <c r="AT87" s="46" t="str">
        <f t="shared" si="571"/>
        <v/>
      </c>
      <c r="AU87" s="46" t="str">
        <f t="shared" si="517"/>
        <v/>
      </c>
      <c r="AV87" s="46" t="str">
        <f t="shared" ref="AV87:DG87" si="572">IF(ISNONTEXT($Z87),AU87+$Z87,"")</f>
        <v/>
      </c>
      <c r="AW87" s="46" t="str">
        <f t="shared" si="572"/>
        <v/>
      </c>
      <c r="AX87" s="46" t="str">
        <f t="shared" si="572"/>
        <v/>
      </c>
      <c r="AY87" s="46" t="str">
        <f t="shared" si="572"/>
        <v/>
      </c>
      <c r="AZ87" s="46" t="str">
        <f t="shared" si="572"/>
        <v/>
      </c>
      <c r="BA87" s="46" t="str">
        <f t="shared" si="572"/>
        <v/>
      </c>
      <c r="BB87" s="46" t="str">
        <f t="shared" si="572"/>
        <v/>
      </c>
      <c r="BC87" s="46" t="str">
        <f t="shared" si="572"/>
        <v/>
      </c>
      <c r="BD87" s="46" t="str">
        <f t="shared" si="572"/>
        <v/>
      </c>
      <c r="BE87" s="46" t="str">
        <f t="shared" si="572"/>
        <v/>
      </c>
      <c r="BF87" s="46" t="str">
        <f t="shared" si="572"/>
        <v/>
      </c>
      <c r="BG87" s="46" t="str">
        <f t="shared" si="572"/>
        <v/>
      </c>
      <c r="BH87" s="46" t="str">
        <f t="shared" si="572"/>
        <v/>
      </c>
      <c r="BI87" s="46" t="str">
        <f t="shared" si="572"/>
        <v/>
      </c>
      <c r="BJ87" s="46" t="str">
        <f t="shared" si="572"/>
        <v/>
      </c>
      <c r="BK87" s="46" t="str">
        <f t="shared" si="572"/>
        <v/>
      </c>
      <c r="BL87" s="46" t="str">
        <f t="shared" si="572"/>
        <v/>
      </c>
      <c r="BM87" s="46" t="str">
        <f t="shared" si="572"/>
        <v/>
      </c>
      <c r="BN87" s="46" t="str">
        <f t="shared" si="572"/>
        <v/>
      </c>
      <c r="BO87" s="46" t="str">
        <f t="shared" si="572"/>
        <v/>
      </c>
      <c r="BP87" s="46" t="str">
        <f t="shared" si="572"/>
        <v/>
      </c>
      <c r="BQ87" s="46" t="str">
        <f t="shared" si="572"/>
        <v/>
      </c>
      <c r="BR87" s="46" t="str">
        <f t="shared" si="572"/>
        <v/>
      </c>
      <c r="BS87" s="46" t="str">
        <f t="shared" si="572"/>
        <v/>
      </c>
      <c r="BT87" s="46" t="str">
        <f t="shared" si="572"/>
        <v/>
      </c>
      <c r="BU87" s="46" t="str">
        <f t="shared" si="572"/>
        <v/>
      </c>
      <c r="BV87" s="46" t="str">
        <f t="shared" si="572"/>
        <v/>
      </c>
      <c r="BW87" s="46" t="str">
        <f t="shared" si="572"/>
        <v/>
      </c>
      <c r="BX87" s="46" t="str">
        <f t="shared" si="572"/>
        <v/>
      </c>
      <c r="BY87" s="46" t="str">
        <f t="shared" si="572"/>
        <v/>
      </c>
      <c r="BZ87" s="46" t="str">
        <f t="shared" si="572"/>
        <v/>
      </c>
      <c r="CA87" s="46" t="str">
        <f t="shared" si="572"/>
        <v/>
      </c>
      <c r="CB87" s="46" t="str">
        <f t="shared" si="572"/>
        <v/>
      </c>
      <c r="CC87" s="46" t="str">
        <f t="shared" si="572"/>
        <v/>
      </c>
      <c r="CD87" s="46" t="str">
        <f t="shared" si="572"/>
        <v/>
      </c>
      <c r="CE87" s="46" t="str">
        <f t="shared" si="572"/>
        <v/>
      </c>
      <c r="CF87" s="46" t="str">
        <f t="shared" si="572"/>
        <v/>
      </c>
      <c r="CG87" s="46" t="str">
        <f t="shared" si="572"/>
        <v/>
      </c>
      <c r="CH87" s="46" t="str">
        <f t="shared" si="572"/>
        <v/>
      </c>
      <c r="CI87" s="46" t="str">
        <f t="shared" si="572"/>
        <v/>
      </c>
      <c r="CJ87" s="46" t="str">
        <f t="shared" si="572"/>
        <v/>
      </c>
      <c r="CK87" s="46" t="str">
        <f t="shared" si="572"/>
        <v/>
      </c>
      <c r="CL87" s="46" t="str">
        <f t="shared" si="572"/>
        <v/>
      </c>
      <c r="CM87" s="46" t="str">
        <f t="shared" si="572"/>
        <v/>
      </c>
      <c r="CN87" s="46" t="str">
        <f t="shared" si="572"/>
        <v/>
      </c>
      <c r="CO87" s="46" t="str">
        <f t="shared" si="572"/>
        <v/>
      </c>
      <c r="CP87" s="46" t="str">
        <f t="shared" si="572"/>
        <v/>
      </c>
      <c r="CQ87" s="46" t="str">
        <f t="shared" si="572"/>
        <v/>
      </c>
      <c r="CR87" s="46" t="str">
        <f t="shared" si="572"/>
        <v/>
      </c>
      <c r="CS87" s="46" t="str">
        <f t="shared" si="572"/>
        <v/>
      </c>
      <c r="CT87" s="46" t="str">
        <f t="shared" si="572"/>
        <v/>
      </c>
      <c r="CU87" s="46" t="str">
        <f t="shared" si="572"/>
        <v/>
      </c>
      <c r="CV87" s="46" t="str">
        <f t="shared" si="572"/>
        <v/>
      </c>
      <c r="CW87" s="46" t="str">
        <f t="shared" si="572"/>
        <v/>
      </c>
      <c r="CX87" s="46" t="str">
        <f t="shared" si="572"/>
        <v/>
      </c>
      <c r="CY87" s="46" t="str">
        <f t="shared" si="572"/>
        <v/>
      </c>
      <c r="CZ87" s="46" t="str">
        <f t="shared" si="572"/>
        <v/>
      </c>
      <c r="DA87" s="46" t="str">
        <f t="shared" si="572"/>
        <v/>
      </c>
      <c r="DB87" s="46" t="str">
        <f t="shared" si="572"/>
        <v/>
      </c>
      <c r="DC87" s="46" t="str">
        <f t="shared" si="572"/>
        <v/>
      </c>
      <c r="DD87" s="46" t="str">
        <f t="shared" si="572"/>
        <v/>
      </c>
      <c r="DE87" s="46" t="str">
        <f t="shared" si="572"/>
        <v/>
      </c>
      <c r="DF87" s="46" t="str">
        <f t="shared" si="572"/>
        <v/>
      </c>
      <c r="DG87" s="46" t="str">
        <f t="shared" si="572"/>
        <v/>
      </c>
      <c r="DH87" s="46" t="str">
        <f t="shared" ref="DH87:DW87" si="573">IF(ISNONTEXT($Z87),DG87+$Z87,"")</f>
        <v/>
      </c>
      <c r="DI87" s="46" t="str">
        <f t="shared" si="573"/>
        <v/>
      </c>
      <c r="DJ87" s="46" t="str">
        <f t="shared" si="573"/>
        <v/>
      </c>
      <c r="DK87" s="46" t="str">
        <f t="shared" si="573"/>
        <v/>
      </c>
      <c r="DL87" s="46" t="str">
        <f t="shared" si="573"/>
        <v/>
      </c>
      <c r="DM87" s="46" t="str">
        <f t="shared" si="573"/>
        <v/>
      </c>
      <c r="DN87" s="46" t="str">
        <f t="shared" si="573"/>
        <v/>
      </c>
      <c r="DO87" s="46" t="str">
        <f t="shared" si="573"/>
        <v/>
      </c>
      <c r="DP87" s="46" t="str">
        <f t="shared" si="573"/>
        <v/>
      </c>
      <c r="DQ87" s="46" t="str">
        <f t="shared" si="573"/>
        <v/>
      </c>
      <c r="DR87" s="46" t="str">
        <f t="shared" si="573"/>
        <v/>
      </c>
      <c r="DS87" s="46" t="str">
        <f t="shared" si="573"/>
        <v/>
      </c>
      <c r="DT87" s="46" t="str">
        <f t="shared" si="573"/>
        <v/>
      </c>
      <c r="DU87" s="46" t="str">
        <f t="shared" si="573"/>
        <v/>
      </c>
      <c r="DV87" s="46" t="str">
        <f t="shared" si="573"/>
        <v/>
      </c>
      <c r="DW87" s="46" t="str">
        <f t="shared" si="573"/>
        <v/>
      </c>
      <c r="DX87" s="146" t="e">
        <f t="shared" si="413"/>
        <v>#N/A</v>
      </c>
      <c r="DY87" s="146" t="e">
        <f t="shared" si="414"/>
        <v>#N/A</v>
      </c>
      <c r="DZ87" s="146" t="e">
        <f t="shared" si="415"/>
        <v>#N/A</v>
      </c>
      <c r="EA87" s="146" t="e">
        <f t="shared" si="416"/>
        <v>#N/A</v>
      </c>
      <c r="EB87" s="146" t="e">
        <f t="shared" si="417"/>
        <v>#N/A</v>
      </c>
      <c r="EC87" s="146" t="e">
        <f t="shared" si="418"/>
        <v>#N/A</v>
      </c>
      <c r="ED87" s="146" t="e">
        <f t="shared" si="419"/>
        <v>#N/A</v>
      </c>
      <c r="EE87" s="146" t="e">
        <f t="shared" si="420"/>
        <v>#N/A</v>
      </c>
      <c r="EF87" s="146" t="e">
        <f t="shared" si="421"/>
        <v>#N/A</v>
      </c>
      <c r="EG87" s="146" t="e">
        <f t="shared" si="422"/>
        <v>#N/A</v>
      </c>
      <c r="EH87" s="146" t="e">
        <f t="shared" si="423"/>
        <v>#N/A</v>
      </c>
      <c r="EI87" s="146" t="e">
        <f t="shared" si="424"/>
        <v>#N/A</v>
      </c>
      <c r="EJ87" s="146" t="e">
        <f t="shared" si="425"/>
        <v>#N/A</v>
      </c>
      <c r="EK87" s="146" t="e">
        <f t="shared" si="426"/>
        <v>#N/A</v>
      </c>
      <c r="EL87" s="146" t="e">
        <f t="shared" si="427"/>
        <v>#N/A</v>
      </c>
      <c r="EM87" s="146" t="e">
        <f t="shared" si="428"/>
        <v>#N/A</v>
      </c>
      <c r="EN87" s="146" t="e">
        <f t="shared" si="429"/>
        <v>#N/A</v>
      </c>
      <c r="EO87" s="146" t="e">
        <f t="shared" si="430"/>
        <v>#N/A</v>
      </c>
      <c r="EP87" s="146" t="e">
        <f t="shared" si="431"/>
        <v>#N/A</v>
      </c>
      <c r="EQ87" s="146" t="e">
        <f t="shared" si="432"/>
        <v>#N/A</v>
      </c>
      <c r="ER87" s="146" t="e">
        <f t="shared" si="433"/>
        <v>#N/A</v>
      </c>
      <c r="ES87" s="146" t="e">
        <f t="shared" si="434"/>
        <v>#N/A</v>
      </c>
      <c r="ET87" s="146" t="e">
        <f t="shared" si="435"/>
        <v>#N/A</v>
      </c>
      <c r="EU87" s="146" t="e">
        <f t="shared" si="436"/>
        <v>#N/A</v>
      </c>
      <c r="EV87" s="146" t="e">
        <f t="shared" si="437"/>
        <v>#N/A</v>
      </c>
      <c r="EW87" s="146" t="e">
        <f t="shared" si="438"/>
        <v>#N/A</v>
      </c>
      <c r="EX87" s="146" t="e">
        <f t="shared" si="439"/>
        <v>#N/A</v>
      </c>
      <c r="EY87" s="146" t="e">
        <f t="shared" si="440"/>
        <v>#N/A</v>
      </c>
      <c r="EZ87" s="146" t="e">
        <f t="shared" si="441"/>
        <v>#N/A</v>
      </c>
      <c r="FA87" s="146" t="e">
        <f t="shared" si="442"/>
        <v>#N/A</v>
      </c>
      <c r="FB87" s="146" t="e">
        <f t="shared" si="443"/>
        <v>#N/A</v>
      </c>
      <c r="FC87" s="146" t="e">
        <f t="shared" si="444"/>
        <v>#N/A</v>
      </c>
      <c r="FD87" s="146" t="e">
        <f t="shared" si="445"/>
        <v>#N/A</v>
      </c>
      <c r="FE87" s="146" t="e">
        <f t="shared" si="446"/>
        <v>#N/A</v>
      </c>
      <c r="FF87" s="146" t="e">
        <f t="shared" si="447"/>
        <v>#N/A</v>
      </c>
      <c r="FG87" s="146" t="e">
        <f t="shared" si="448"/>
        <v>#N/A</v>
      </c>
      <c r="FH87" s="146" t="e">
        <f t="shared" si="449"/>
        <v>#N/A</v>
      </c>
      <c r="FI87" s="146" t="e">
        <f t="shared" si="450"/>
        <v>#N/A</v>
      </c>
      <c r="FJ87" s="146" t="e">
        <f t="shared" si="451"/>
        <v>#N/A</v>
      </c>
      <c r="FK87" s="146" t="e">
        <f t="shared" si="452"/>
        <v>#N/A</v>
      </c>
      <c r="FL87" s="146" t="e">
        <f t="shared" si="453"/>
        <v>#N/A</v>
      </c>
      <c r="FM87" s="146" t="e">
        <f t="shared" si="454"/>
        <v>#N/A</v>
      </c>
      <c r="FN87" s="146" t="e">
        <f t="shared" si="455"/>
        <v>#N/A</v>
      </c>
      <c r="FO87" s="146" t="e">
        <f t="shared" si="456"/>
        <v>#N/A</v>
      </c>
      <c r="FP87" s="146" t="e">
        <f t="shared" si="457"/>
        <v>#N/A</v>
      </c>
      <c r="FQ87" s="146" t="e">
        <f t="shared" si="458"/>
        <v>#N/A</v>
      </c>
      <c r="FR87" s="146" t="e">
        <f t="shared" si="459"/>
        <v>#N/A</v>
      </c>
      <c r="FS87" s="146" t="e">
        <f t="shared" si="460"/>
        <v>#N/A</v>
      </c>
      <c r="FT87" s="146" t="e">
        <f t="shared" si="461"/>
        <v>#N/A</v>
      </c>
      <c r="FU87" s="146" t="e">
        <f t="shared" si="462"/>
        <v>#N/A</v>
      </c>
      <c r="FV87" s="146" t="e">
        <f t="shared" si="463"/>
        <v>#N/A</v>
      </c>
      <c r="FW87" s="146" t="e">
        <f t="shared" si="464"/>
        <v>#N/A</v>
      </c>
      <c r="FX87" s="146" t="e">
        <f t="shared" si="465"/>
        <v>#N/A</v>
      </c>
      <c r="FY87" s="146" t="e">
        <f t="shared" si="466"/>
        <v>#N/A</v>
      </c>
      <c r="FZ87" s="146" t="e">
        <f t="shared" si="467"/>
        <v>#N/A</v>
      </c>
      <c r="GA87" s="146" t="e">
        <f t="shared" si="468"/>
        <v>#N/A</v>
      </c>
      <c r="GB87" s="146" t="e">
        <f t="shared" si="469"/>
        <v>#N/A</v>
      </c>
      <c r="GC87" s="146" t="e">
        <f t="shared" si="470"/>
        <v>#N/A</v>
      </c>
      <c r="GD87" s="146" t="e">
        <f t="shared" si="471"/>
        <v>#N/A</v>
      </c>
      <c r="GE87" s="146" t="e">
        <f t="shared" si="472"/>
        <v>#N/A</v>
      </c>
      <c r="GF87" s="146" t="e">
        <f t="shared" si="473"/>
        <v>#N/A</v>
      </c>
      <c r="GG87" s="146" t="e">
        <f t="shared" si="474"/>
        <v>#N/A</v>
      </c>
      <c r="GH87" s="146" t="e">
        <f t="shared" si="475"/>
        <v>#N/A</v>
      </c>
      <c r="GI87" s="146" t="e">
        <f t="shared" si="476"/>
        <v>#N/A</v>
      </c>
      <c r="GJ87" s="146" t="e">
        <f t="shared" si="477"/>
        <v>#N/A</v>
      </c>
      <c r="GK87" s="146" t="e">
        <f t="shared" si="478"/>
        <v>#N/A</v>
      </c>
      <c r="GL87" s="146" t="e">
        <f t="shared" si="479"/>
        <v>#N/A</v>
      </c>
      <c r="GM87" s="146" t="e">
        <f t="shared" si="480"/>
        <v>#N/A</v>
      </c>
      <c r="GN87" s="146" t="e">
        <f t="shared" si="481"/>
        <v>#N/A</v>
      </c>
      <c r="GO87" s="146" t="e">
        <f t="shared" si="482"/>
        <v>#N/A</v>
      </c>
      <c r="GP87" s="146" t="e">
        <f t="shared" si="483"/>
        <v>#N/A</v>
      </c>
      <c r="GQ87" s="146" t="e">
        <f t="shared" si="484"/>
        <v>#N/A</v>
      </c>
      <c r="GR87" s="146" t="e">
        <f t="shared" si="485"/>
        <v>#N/A</v>
      </c>
      <c r="GS87" s="146" t="e">
        <f t="shared" si="486"/>
        <v>#N/A</v>
      </c>
      <c r="GT87" s="146" t="e">
        <f t="shared" si="487"/>
        <v>#N/A</v>
      </c>
      <c r="GU87" s="146" t="e">
        <f t="shared" si="488"/>
        <v>#N/A</v>
      </c>
      <c r="GV87" s="146" t="e">
        <f t="shared" si="489"/>
        <v>#N/A</v>
      </c>
      <c r="GW87" s="146" t="e">
        <f t="shared" si="490"/>
        <v>#N/A</v>
      </c>
      <c r="GX87" s="146" t="e">
        <f t="shared" si="491"/>
        <v>#N/A</v>
      </c>
      <c r="GY87" s="146" t="e">
        <f t="shared" si="492"/>
        <v>#N/A</v>
      </c>
      <c r="GZ87" s="146" t="e">
        <f t="shared" si="493"/>
        <v>#N/A</v>
      </c>
      <c r="HA87" s="146" t="e">
        <f t="shared" si="494"/>
        <v>#N/A</v>
      </c>
      <c r="HB87" s="146" t="e">
        <f t="shared" si="495"/>
        <v>#N/A</v>
      </c>
      <c r="HC87" s="146" t="e">
        <f t="shared" si="496"/>
        <v>#N/A</v>
      </c>
      <c r="HD87" s="146" t="e">
        <f t="shared" si="497"/>
        <v>#N/A</v>
      </c>
      <c r="HE87" s="146" t="e">
        <f t="shared" si="498"/>
        <v>#N/A</v>
      </c>
      <c r="HF87" s="146" t="e">
        <f t="shared" si="499"/>
        <v>#N/A</v>
      </c>
      <c r="HG87" s="146" t="e">
        <f t="shared" si="500"/>
        <v>#N/A</v>
      </c>
      <c r="HH87" s="146" t="e">
        <f t="shared" si="501"/>
        <v>#N/A</v>
      </c>
      <c r="HI87" s="146" t="e">
        <f t="shared" si="502"/>
        <v>#N/A</v>
      </c>
      <c r="HJ87" s="146" t="e">
        <f t="shared" si="503"/>
        <v>#N/A</v>
      </c>
      <c r="HK87" s="146" t="e">
        <f t="shared" si="504"/>
        <v>#N/A</v>
      </c>
      <c r="HL87" s="146" t="e">
        <f t="shared" si="505"/>
        <v>#N/A</v>
      </c>
      <c r="HM87" s="146" t="e">
        <f t="shared" si="506"/>
        <v>#N/A</v>
      </c>
      <c r="HN87" s="146" t="e">
        <f t="shared" si="507"/>
        <v>#N/A</v>
      </c>
      <c r="HO87" s="146" t="e">
        <f t="shared" si="508"/>
        <v>#N/A</v>
      </c>
      <c r="HP87" s="146" t="e">
        <f t="shared" si="509"/>
        <v>#N/A</v>
      </c>
      <c r="HQ87" s="146" t="e">
        <f t="shared" si="510"/>
        <v>#N/A</v>
      </c>
      <c r="HR87" s="146" t="e">
        <f t="shared" si="511"/>
        <v>#N/A</v>
      </c>
      <c r="HS87" s="146" t="e">
        <f t="shared" si="512"/>
        <v>#N/A</v>
      </c>
      <c r="HT87" s="146" t="e">
        <f t="shared" si="513"/>
        <v>#N/A</v>
      </c>
    </row>
    <row r="88" spans="1:228" hidden="1" x14ac:dyDescent="0.45">
      <c r="A88" s="4">
        <v>85</v>
      </c>
      <c r="B88" s="95"/>
      <c r="C88" s="103"/>
      <c r="D88" s="108" t="str">
        <f t="shared" si="405"/>
        <v/>
      </c>
      <c r="E88" s="81"/>
      <c r="F88" s="108" t="str">
        <f t="shared" si="406"/>
        <v/>
      </c>
      <c r="G88" s="103"/>
      <c r="H88" s="96"/>
      <c r="I88" s="32" t="str">
        <f t="shared" si="407"/>
        <v/>
      </c>
      <c r="J88" s="32" t="str">
        <f t="shared" si="408"/>
        <v/>
      </c>
      <c r="K88" s="65" t="str">
        <f t="shared" si="514"/>
        <v/>
      </c>
      <c r="L88" s="21"/>
      <c r="M88" s="53"/>
      <c r="N88" s="237"/>
      <c r="O88" s="66" t="str">
        <f>IF(AND(D88&gt;0,E88&gt;0,F88&gt;0),IF(ISBLANK(N88),IF(ISBLANK(L88),"",(F88-D88)*VLOOKUP(L88,VLookups!$A$4:$B$13,2,FALSE)),N88),"")</f>
        <v/>
      </c>
      <c r="P88" s="67" t="str">
        <f t="shared" si="409"/>
        <v/>
      </c>
      <c r="Q88" s="81"/>
      <c r="R88" s="230" t="str">
        <f>IF(AND(Q88&gt;0,E88&gt;0,NOT(O88="")),ABS(VLOOKUP($Q$1,VLookups!$A$27:$B$28,2,FALSE)-_xlfn.NORM.DIST(Q88,K88,O88,TRUE)),"")</f>
        <v/>
      </c>
      <c r="S88" s="80" t="str">
        <f>IF(AND($D88&gt;0,$E88&gt;0,$F88&gt;0,NOT(ISBLANK($L88))),_xlfn.NORM.INV(ABS(VLOOKUP($Q$1,VLookups!$A$27:$B$28,2,FALSE)-S$3),$K88,$O88),"")</f>
        <v/>
      </c>
      <c r="T88" s="79" t="str">
        <f>IF(AND($D88&gt;0,$E88&gt;0,$F88&gt;0,NOT(ISBLANK($L88))),_xlfn.NORM.INV(ABS(VLOOKUP($Q$1,VLookups!$A$27:$B$28,2,FALSE)-T$3),$K88,$O88),"")</f>
        <v/>
      </c>
      <c r="U88" s="80" t="str">
        <f>IF(AND($D88&gt;0,$E88&gt;0,$F88&gt;0,NOT(ISBLANK($L88))),_xlfn.NORM.INV(ABS(VLOOKUP($Q$1,VLookups!$A$27:$B$28,2,FALSE)-U$3),$K88,$O88),"")</f>
        <v/>
      </c>
      <c r="V88" s="79" t="str">
        <f>IF(AND($D88&gt;0,$E88&gt;0,$F88&gt;0,NOT(ISBLANK($L88))),_xlfn.NORM.INV(ABS(VLOOKUP($Q$1,VLookups!$A$27:$B$28,2,FALSE)-V$3),$K88,$O88),"")</f>
        <v/>
      </c>
      <c r="W88" s="80" t="str">
        <f>IF(AND($D88&gt;0,$E88&gt;0,$F88&gt;0,NOT(ISBLANK($L88))),_xlfn.NORM.INV(ABS(VLOOKUP($Q$1,VLookups!$A$27:$B$28,2,FALSE)-W$3),$K88,$O88),"")</f>
        <v/>
      </c>
      <c r="X88" s="79" t="str">
        <f>IF(AND($D88&gt;0,$E88&gt;0,$F88&gt;0,NOT(ISBLANK($L88))),_xlfn.NORM.INV(ABS(VLOOKUP($Q$1,VLookups!$A$27:$B$28,2,FALSE)-X$3),$K88,$O88),"")</f>
        <v/>
      </c>
      <c r="Y88" s="5"/>
      <c r="Z88" s="145" t="str">
        <f t="shared" si="515"/>
        <v/>
      </c>
      <c r="AA88" s="46" t="str">
        <f t="shared" ref="AA88:AT88" si="574">IF(ISNONTEXT($Z88),AB88-$Z88,"")</f>
        <v/>
      </c>
      <c r="AB88" s="46" t="str">
        <f t="shared" si="574"/>
        <v/>
      </c>
      <c r="AC88" s="46" t="str">
        <f t="shared" si="574"/>
        <v/>
      </c>
      <c r="AD88" s="46" t="str">
        <f t="shared" si="574"/>
        <v/>
      </c>
      <c r="AE88" s="46" t="str">
        <f t="shared" si="574"/>
        <v/>
      </c>
      <c r="AF88" s="46" t="str">
        <f t="shared" si="574"/>
        <v/>
      </c>
      <c r="AG88" s="46" t="str">
        <f t="shared" si="574"/>
        <v/>
      </c>
      <c r="AH88" s="46" t="str">
        <f t="shared" si="574"/>
        <v/>
      </c>
      <c r="AI88" s="46" t="str">
        <f t="shared" si="574"/>
        <v/>
      </c>
      <c r="AJ88" s="46" t="str">
        <f t="shared" si="574"/>
        <v/>
      </c>
      <c r="AK88" s="46" t="str">
        <f t="shared" si="574"/>
        <v/>
      </c>
      <c r="AL88" s="46" t="str">
        <f t="shared" si="574"/>
        <v/>
      </c>
      <c r="AM88" s="46" t="str">
        <f t="shared" si="574"/>
        <v/>
      </c>
      <c r="AN88" s="46" t="str">
        <f t="shared" si="574"/>
        <v/>
      </c>
      <c r="AO88" s="46" t="str">
        <f t="shared" si="574"/>
        <v/>
      </c>
      <c r="AP88" s="46" t="str">
        <f t="shared" si="574"/>
        <v/>
      </c>
      <c r="AQ88" s="46" t="str">
        <f t="shared" si="574"/>
        <v/>
      </c>
      <c r="AR88" s="46" t="str">
        <f t="shared" si="574"/>
        <v/>
      </c>
      <c r="AS88" s="46" t="str">
        <f t="shared" si="574"/>
        <v/>
      </c>
      <c r="AT88" s="46" t="str">
        <f t="shared" si="574"/>
        <v/>
      </c>
      <c r="AU88" s="46" t="str">
        <f t="shared" si="517"/>
        <v/>
      </c>
      <c r="AV88" s="46" t="str">
        <f t="shared" ref="AV88:DG88" si="575">IF(ISNONTEXT($Z88),AU88+$Z88,"")</f>
        <v/>
      </c>
      <c r="AW88" s="46" t="str">
        <f t="shared" si="575"/>
        <v/>
      </c>
      <c r="AX88" s="46" t="str">
        <f t="shared" si="575"/>
        <v/>
      </c>
      <c r="AY88" s="46" t="str">
        <f t="shared" si="575"/>
        <v/>
      </c>
      <c r="AZ88" s="46" t="str">
        <f t="shared" si="575"/>
        <v/>
      </c>
      <c r="BA88" s="46" t="str">
        <f t="shared" si="575"/>
        <v/>
      </c>
      <c r="BB88" s="46" t="str">
        <f t="shared" si="575"/>
        <v/>
      </c>
      <c r="BC88" s="46" t="str">
        <f t="shared" si="575"/>
        <v/>
      </c>
      <c r="BD88" s="46" t="str">
        <f t="shared" si="575"/>
        <v/>
      </c>
      <c r="BE88" s="46" t="str">
        <f t="shared" si="575"/>
        <v/>
      </c>
      <c r="BF88" s="46" t="str">
        <f t="shared" si="575"/>
        <v/>
      </c>
      <c r="BG88" s="46" t="str">
        <f t="shared" si="575"/>
        <v/>
      </c>
      <c r="BH88" s="46" t="str">
        <f t="shared" si="575"/>
        <v/>
      </c>
      <c r="BI88" s="46" t="str">
        <f t="shared" si="575"/>
        <v/>
      </c>
      <c r="BJ88" s="46" t="str">
        <f t="shared" si="575"/>
        <v/>
      </c>
      <c r="BK88" s="46" t="str">
        <f t="shared" si="575"/>
        <v/>
      </c>
      <c r="BL88" s="46" t="str">
        <f t="shared" si="575"/>
        <v/>
      </c>
      <c r="BM88" s="46" t="str">
        <f t="shared" si="575"/>
        <v/>
      </c>
      <c r="BN88" s="46" t="str">
        <f t="shared" si="575"/>
        <v/>
      </c>
      <c r="BO88" s="46" t="str">
        <f t="shared" si="575"/>
        <v/>
      </c>
      <c r="BP88" s="46" t="str">
        <f t="shared" si="575"/>
        <v/>
      </c>
      <c r="BQ88" s="46" t="str">
        <f t="shared" si="575"/>
        <v/>
      </c>
      <c r="BR88" s="46" t="str">
        <f t="shared" si="575"/>
        <v/>
      </c>
      <c r="BS88" s="46" t="str">
        <f t="shared" si="575"/>
        <v/>
      </c>
      <c r="BT88" s="46" t="str">
        <f t="shared" si="575"/>
        <v/>
      </c>
      <c r="BU88" s="46" t="str">
        <f t="shared" si="575"/>
        <v/>
      </c>
      <c r="BV88" s="46" t="str">
        <f t="shared" si="575"/>
        <v/>
      </c>
      <c r="BW88" s="46" t="str">
        <f t="shared" si="575"/>
        <v/>
      </c>
      <c r="BX88" s="46" t="str">
        <f t="shared" si="575"/>
        <v/>
      </c>
      <c r="BY88" s="46" t="str">
        <f t="shared" si="575"/>
        <v/>
      </c>
      <c r="BZ88" s="46" t="str">
        <f t="shared" si="575"/>
        <v/>
      </c>
      <c r="CA88" s="46" t="str">
        <f t="shared" si="575"/>
        <v/>
      </c>
      <c r="CB88" s="46" t="str">
        <f t="shared" si="575"/>
        <v/>
      </c>
      <c r="CC88" s="46" t="str">
        <f t="shared" si="575"/>
        <v/>
      </c>
      <c r="CD88" s="46" t="str">
        <f t="shared" si="575"/>
        <v/>
      </c>
      <c r="CE88" s="46" t="str">
        <f t="shared" si="575"/>
        <v/>
      </c>
      <c r="CF88" s="46" t="str">
        <f t="shared" si="575"/>
        <v/>
      </c>
      <c r="CG88" s="46" t="str">
        <f t="shared" si="575"/>
        <v/>
      </c>
      <c r="CH88" s="46" t="str">
        <f t="shared" si="575"/>
        <v/>
      </c>
      <c r="CI88" s="46" t="str">
        <f t="shared" si="575"/>
        <v/>
      </c>
      <c r="CJ88" s="46" t="str">
        <f t="shared" si="575"/>
        <v/>
      </c>
      <c r="CK88" s="46" t="str">
        <f t="shared" si="575"/>
        <v/>
      </c>
      <c r="CL88" s="46" t="str">
        <f t="shared" si="575"/>
        <v/>
      </c>
      <c r="CM88" s="46" t="str">
        <f t="shared" si="575"/>
        <v/>
      </c>
      <c r="CN88" s="46" t="str">
        <f t="shared" si="575"/>
        <v/>
      </c>
      <c r="CO88" s="46" t="str">
        <f t="shared" si="575"/>
        <v/>
      </c>
      <c r="CP88" s="46" t="str">
        <f t="shared" si="575"/>
        <v/>
      </c>
      <c r="CQ88" s="46" t="str">
        <f t="shared" si="575"/>
        <v/>
      </c>
      <c r="CR88" s="46" t="str">
        <f t="shared" si="575"/>
        <v/>
      </c>
      <c r="CS88" s="46" t="str">
        <f t="shared" si="575"/>
        <v/>
      </c>
      <c r="CT88" s="46" t="str">
        <f t="shared" si="575"/>
        <v/>
      </c>
      <c r="CU88" s="46" t="str">
        <f t="shared" si="575"/>
        <v/>
      </c>
      <c r="CV88" s="46" t="str">
        <f t="shared" si="575"/>
        <v/>
      </c>
      <c r="CW88" s="46" t="str">
        <f t="shared" si="575"/>
        <v/>
      </c>
      <c r="CX88" s="46" t="str">
        <f t="shared" si="575"/>
        <v/>
      </c>
      <c r="CY88" s="46" t="str">
        <f t="shared" si="575"/>
        <v/>
      </c>
      <c r="CZ88" s="46" t="str">
        <f t="shared" si="575"/>
        <v/>
      </c>
      <c r="DA88" s="46" t="str">
        <f t="shared" si="575"/>
        <v/>
      </c>
      <c r="DB88" s="46" t="str">
        <f t="shared" si="575"/>
        <v/>
      </c>
      <c r="DC88" s="46" t="str">
        <f t="shared" si="575"/>
        <v/>
      </c>
      <c r="DD88" s="46" t="str">
        <f t="shared" si="575"/>
        <v/>
      </c>
      <c r="DE88" s="46" t="str">
        <f t="shared" si="575"/>
        <v/>
      </c>
      <c r="DF88" s="46" t="str">
        <f t="shared" si="575"/>
        <v/>
      </c>
      <c r="DG88" s="46" t="str">
        <f t="shared" si="575"/>
        <v/>
      </c>
      <c r="DH88" s="46" t="str">
        <f t="shared" ref="DH88:DW88" si="576">IF(ISNONTEXT($Z88),DG88+$Z88,"")</f>
        <v/>
      </c>
      <c r="DI88" s="46" t="str">
        <f t="shared" si="576"/>
        <v/>
      </c>
      <c r="DJ88" s="46" t="str">
        <f t="shared" si="576"/>
        <v/>
      </c>
      <c r="DK88" s="46" t="str">
        <f t="shared" si="576"/>
        <v/>
      </c>
      <c r="DL88" s="46" t="str">
        <f t="shared" si="576"/>
        <v/>
      </c>
      <c r="DM88" s="46" t="str">
        <f t="shared" si="576"/>
        <v/>
      </c>
      <c r="DN88" s="46" t="str">
        <f t="shared" si="576"/>
        <v/>
      </c>
      <c r="DO88" s="46" t="str">
        <f t="shared" si="576"/>
        <v/>
      </c>
      <c r="DP88" s="46" t="str">
        <f t="shared" si="576"/>
        <v/>
      </c>
      <c r="DQ88" s="46" t="str">
        <f t="shared" si="576"/>
        <v/>
      </c>
      <c r="DR88" s="46" t="str">
        <f t="shared" si="576"/>
        <v/>
      </c>
      <c r="DS88" s="46" t="str">
        <f t="shared" si="576"/>
        <v/>
      </c>
      <c r="DT88" s="46" t="str">
        <f t="shared" si="576"/>
        <v/>
      </c>
      <c r="DU88" s="46" t="str">
        <f t="shared" si="576"/>
        <v/>
      </c>
      <c r="DV88" s="46" t="str">
        <f t="shared" si="576"/>
        <v/>
      </c>
      <c r="DW88" s="46" t="str">
        <f t="shared" si="576"/>
        <v/>
      </c>
      <c r="DX88" s="146" t="e">
        <f t="shared" si="413"/>
        <v>#N/A</v>
      </c>
      <c r="DY88" s="146" t="e">
        <f t="shared" si="414"/>
        <v>#N/A</v>
      </c>
      <c r="DZ88" s="146" t="e">
        <f t="shared" si="415"/>
        <v>#N/A</v>
      </c>
      <c r="EA88" s="146" t="e">
        <f t="shared" si="416"/>
        <v>#N/A</v>
      </c>
      <c r="EB88" s="146" t="e">
        <f t="shared" si="417"/>
        <v>#N/A</v>
      </c>
      <c r="EC88" s="146" t="e">
        <f t="shared" si="418"/>
        <v>#N/A</v>
      </c>
      <c r="ED88" s="146" t="e">
        <f t="shared" si="419"/>
        <v>#N/A</v>
      </c>
      <c r="EE88" s="146" t="e">
        <f t="shared" si="420"/>
        <v>#N/A</v>
      </c>
      <c r="EF88" s="146" t="e">
        <f t="shared" si="421"/>
        <v>#N/A</v>
      </c>
      <c r="EG88" s="146" t="e">
        <f t="shared" si="422"/>
        <v>#N/A</v>
      </c>
      <c r="EH88" s="146" t="e">
        <f t="shared" si="423"/>
        <v>#N/A</v>
      </c>
      <c r="EI88" s="146" t="e">
        <f t="shared" si="424"/>
        <v>#N/A</v>
      </c>
      <c r="EJ88" s="146" t="e">
        <f t="shared" si="425"/>
        <v>#N/A</v>
      </c>
      <c r="EK88" s="146" t="e">
        <f t="shared" si="426"/>
        <v>#N/A</v>
      </c>
      <c r="EL88" s="146" t="e">
        <f t="shared" si="427"/>
        <v>#N/A</v>
      </c>
      <c r="EM88" s="146" t="e">
        <f t="shared" si="428"/>
        <v>#N/A</v>
      </c>
      <c r="EN88" s="146" t="e">
        <f t="shared" si="429"/>
        <v>#N/A</v>
      </c>
      <c r="EO88" s="146" t="e">
        <f t="shared" si="430"/>
        <v>#N/A</v>
      </c>
      <c r="EP88" s="146" t="e">
        <f t="shared" si="431"/>
        <v>#N/A</v>
      </c>
      <c r="EQ88" s="146" t="e">
        <f t="shared" si="432"/>
        <v>#N/A</v>
      </c>
      <c r="ER88" s="146" t="e">
        <f t="shared" si="433"/>
        <v>#N/A</v>
      </c>
      <c r="ES88" s="146" t="e">
        <f t="shared" si="434"/>
        <v>#N/A</v>
      </c>
      <c r="ET88" s="146" t="e">
        <f t="shared" si="435"/>
        <v>#N/A</v>
      </c>
      <c r="EU88" s="146" t="e">
        <f t="shared" si="436"/>
        <v>#N/A</v>
      </c>
      <c r="EV88" s="146" t="e">
        <f t="shared" si="437"/>
        <v>#N/A</v>
      </c>
      <c r="EW88" s="146" t="e">
        <f t="shared" si="438"/>
        <v>#N/A</v>
      </c>
      <c r="EX88" s="146" t="e">
        <f t="shared" si="439"/>
        <v>#N/A</v>
      </c>
      <c r="EY88" s="146" t="e">
        <f t="shared" si="440"/>
        <v>#N/A</v>
      </c>
      <c r="EZ88" s="146" t="e">
        <f t="shared" si="441"/>
        <v>#N/A</v>
      </c>
      <c r="FA88" s="146" t="e">
        <f t="shared" si="442"/>
        <v>#N/A</v>
      </c>
      <c r="FB88" s="146" t="e">
        <f t="shared" si="443"/>
        <v>#N/A</v>
      </c>
      <c r="FC88" s="146" t="e">
        <f t="shared" si="444"/>
        <v>#N/A</v>
      </c>
      <c r="FD88" s="146" t="e">
        <f t="shared" si="445"/>
        <v>#N/A</v>
      </c>
      <c r="FE88" s="146" t="e">
        <f t="shared" si="446"/>
        <v>#N/A</v>
      </c>
      <c r="FF88" s="146" t="e">
        <f t="shared" si="447"/>
        <v>#N/A</v>
      </c>
      <c r="FG88" s="146" t="e">
        <f t="shared" si="448"/>
        <v>#N/A</v>
      </c>
      <c r="FH88" s="146" t="e">
        <f t="shared" si="449"/>
        <v>#N/A</v>
      </c>
      <c r="FI88" s="146" t="e">
        <f t="shared" si="450"/>
        <v>#N/A</v>
      </c>
      <c r="FJ88" s="146" t="e">
        <f t="shared" si="451"/>
        <v>#N/A</v>
      </c>
      <c r="FK88" s="146" t="e">
        <f t="shared" si="452"/>
        <v>#N/A</v>
      </c>
      <c r="FL88" s="146" t="e">
        <f t="shared" si="453"/>
        <v>#N/A</v>
      </c>
      <c r="FM88" s="146" t="e">
        <f t="shared" si="454"/>
        <v>#N/A</v>
      </c>
      <c r="FN88" s="146" t="e">
        <f t="shared" si="455"/>
        <v>#N/A</v>
      </c>
      <c r="FO88" s="146" t="e">
        <f t="shared" si="456"/>
        <v>#N/A</v>
      </c>
      <c r="FP88" s="146" t="e">
        <f t="shared" si="457"/>
        <v>#N/A</v>
      </c>
      <c r="FQ88" s="146" t="e">
        <f t="shared" si="458"/>
        <v>#N/A</v>
      </c>
      <c r="FR88" s="146" t="e">
        <f t="shared" si="459"/>
        <v>#N/A</v>
      </c>
      <c r="FS88" s="146" t="e">
        <f t="shared" si="460"/>
        <v>#N/A</v>
      </c>
      <c r="FT88" s="146" t="e">
        <f t="shared" si="461"/>
        <v>#N/A</v>
      </c>
      <c r="FU88" s="146" t="e">
        <f t="shared" si="462"/>
        <v>#N/A</v>
      </c>
      <c r="FV88" s="146" t="e">
        <f t="shared" si="463"/>
        <v>#N/A</v>
      </c>
      <c r="FW88" s="146" t="e">
        <f t="shared" si="464"/>
        <v>#N/A</v>
      </c>
      <c r="FX88" s="146" t="e">
        <f t="shared" si="465"/>
        <v>#N/A</v>
      </c>
      <c r="FY88" s="146" t="e">
        <f t="shared" si="466"/>
        <v>#N/A</v>
      </c>
      <c r="FZ88" s="146" t="e">
        <f t="shared" si="467"/>
        <v>#N/A</v>
      </c>
      <c r="GA88" s="146" t="e">
        <f t="shared" si="468"/>
        <v>#N/A</v>
      </c>
      <c r="GB88" s="146" t="e">
        <f t="shared" si="469"/>
        <v>#N/A</v>
      </c>
      <c r="GC88" s="146" t="e">
        <f t="shared" si="470"/>
        <v>#N/A</v>
      </c>
      <c r="GD88" s="146" t="e">
        <f t="shared" si="471"/>
        <v>#N/A</v>
      </c>
      <c r="GE88" s="146" t="e">
        <f t="shared" si="472"/>
        <v>#N/A</v>
      </c>
      <c r="GF88" s="146" t="e">
        <f t="shared" si="473"/>
        <v>#N/A</v>
      </c>
      <c r="GG88" s="146" t="e">
        <f t="shared" si="474"/>
        <v>#N/A</v>
      </c>
      <c r="GH88" s="146" t="e">
        <f t="shared" si="475"/>
        <v>#N/A</v>
      </c>
      <c r="GI88" s="146" t="e">
        <f t="shared" si="476"/>
        <v>#N/A</v>
      </c>
      <c r="GJ88" s="146" t="e">
        <f t="shared" si="477"/>
        <v>#N/A</v>
      </c>
      <c r="GK88" s="146" t="e">
        <f t="shared" si="478"/>
        <v>#N/A</v>
      </c>
      <c r="GL88" s="146" t="e">
        <f t="shared" si="479"/>
        <v>#N/A</v>
      </c>
      <c r="GM88" s="146" t="e">
        <f t="shared" si="480"/>
        <v>#N/A</v>
      </c>
      <c r="GN88" s="146" t="e">
        <f t="shared" si="481"/>
        <v>#N/A</v>
      </c>
      <c r="GO88" s="146" t="e">
        <f t="shared" si="482"/>
        <v>#N/A</v>
      </c>
      <c r="GP88" s="146" t="e">
        <f t="shared" si="483"/>
        <v>#N/A</v>
      </c>
      <c r="GQ88" s="146" t="e">
        <f t="shared" si="484"/>
        <v>#N/A</v>
      </c>
      <c r="GR88" s="146" t="e">
        <f t="shared" si="485"/>
        <v>#N/A</v>
      </c>
      <c r="GS88" s="146" t="e">
        <f t="shared" si="486"/>
        <v>#N/A</v>
      </c>
      <c r="GT88" s="146" t="e">
        <f t="shared" si="487"/>
        <v>#N/A</v>
      </c>
      <c r="GU88" s="146" t="e">
        <f t="shared" si="488"/>
        <v>#N/A</v>
      </c>
      <c r="GV88" s="146" t="e">
        <f t="shared" si="489"/>
        <v>#N/A</v>
      </c>
      <c r="GW88" s="146" t="e">
        <f t="shared" si="490"/>
        <v>#N/A</v>
      </c>
      <c r="GX88" s="146" t="e">
        <f t="shared" si="491"/>
        <v>#N/A</v>
      </c>
      <c r="GY88" s="146" t="e">
        <f t="shared" si="492"/>
        <v>#N/A</v>
      </c>
      <c r="GZ88" s="146" t="e">
        <f t="shared" si="493"/>
        <v>#N/A</v>
      </c>
      <c r="HA88" s="146" t="e">
        <f t="shared" si="494"/>
        <v>#N/A</v>
      </c>
      <c r="HB88" s="146" t="e">
        <f t="shared" si="495"/>
        <v>#N/A</v>
      </c>
      <c r="HC88" s="146" t="e">
        <f t="shared" si="496"/>
        <v>#N/A</v>
      </c>
      <c r="HD88" s="146" t="e">
        <f t="shared" si="497"/>
        <v>#N/A</v>
      </c>
      <c r="HE88" s="146" t="e">
        <f t="shared" si="498"/>
        <v>#N/A</v>
      </c>
      <c r="HF88" s="146" t="e">
        <f t="shared" si="499"/>
        <v>#N/A</v>
      </c>
      <c r="HG88" s="146" t="e">
        <f t="shared" si="500"/>
        <v>#N/A</v>
      </c>
      <c r="HH88" s="146" t="e">
        <f t="shared" si="501"/>
        <v>#N/A</v>
      </c>
      <c r="HI88" s="146" t="e">
        <f t="shared" si="502"/>
        <v>#N/A</v>
      </c>
      <c r="HJ88" s="146" t="e">
        <f t="shared" si="503"/>
        <v>#N/A</v>
      </c>
      <c r="HK88" s="146" t="e">
        <f t="shared" si="504"/>
        <v>#N/A</v>
      </c>
      <c r="HL88" s="146" t="e">
        <f t="shared" si="505"/>
        <v>#N/A</v>
      </c>
      <c r="HM88" s="146" t="e">
        <f t="shared" si="506"/>
        <v>#N/A</v>
      </c>
      <c r="HN88" s="146" t="e">
        <f t="shared" si="507"/>
        <v>#N/A</v>
      </c>
      <c r="HO88" s="146" t="e">
        <f t="shared" si="508"/>
        <v>#N/A</v>
      </c>
      <c r="HP88" s="146" t="e">
        <f t="shared" si="509"/>
        <v>#N/A</v>
      </c>
      <c r="HQ88" s="146" t="e">
        <f t="shared" si="510"/>
        <v>#N/A</v>
      </c>
      <c r="HR88" s="146" t="e">
        <f t="shared" si="511"/>
        <v>#N/A</v>
      </c>
      <c r="HS88" s="146" t="e">
        <f t="shared" si="512"/>
        <v>#N/A</v>
      </c>
      <c r="HT88" s="146" t="e">
        <f t="shared" si="513"/>
        <v>#N/A</v>
      </c>
    </row>
    <row r="89" spans="1:228" hidden="1" x14ac:dyDescent="0.45">
      <c r="A89" s="4">
        <v>86</v>
      </c>
      <c r="B89" s="95"/>
      <c r="C89" s="103"/>
      <c r="D89" s="108" t="str">
        <f t="shared" si="405"/>
        <v/>
      </c>
      <c r="E89" s="81"/>
      <c r="F89" s="108" t="str">
        <f t="shared" si="406"/>
        <v/>
      </c>
      <c r="G89" s="103"/>
      <c r="H89" s="96"/>
      <c r="I89" s="32" t="str">
        <f t="shared" si="407"/>
        <v/>
      </c>
      <c r="J89" s="32" t="str">
        <f t="shared" si="408"/>
        <v/>
      </c>
      <c r="K89" s="65" t="str">
        <f t="shared" si="514"/>
        <v/>
      </c>
      <c r="L89" s="21"/>
      <c r="M89" s="53"/>
      <c r="N89" s="237"/>
      <c r="O89" s="66" t="str">
        <f>IF(AND(D89&gt;0,E89&gt;0,F89&gt;0),IF(ISBLANK(N89),IF(ISBLANK(L89),"",(F89-D89)*VLOOKUP(L89,VLookups!$A$4:$B$13,2,FALSE)),N89),"")</f>
        <v/>
      </c>
      <c r="P89" s="67" t="str">
        <f t="shared" si="409"/>
        <v/>
      </c>
      <c r="Q89" s="81"/>
      <c r="R89" s="230" t="str">
        <f>IF(AND(Q89&gt;0,E89&gt;0,NOT(O89="")),ABS(VLOOKUP($Q$1,VLookups!$A$27:$B$28,2,FALSE)-_xlfn.NORM.DIST(Q89,K89,O89,TRUE)),"")</f>
        <v/>
      </c>
      <c r="S89" s="80" t="str">
        <f>IF(AND($D89&gt;0,$E89&gt;0,$F89&gt;0,NOT(ISBLANK($L89))),_xlfn.NORM.INV(ABS(VLOOKUP($Q$1,VLookups!$A$27:$B$28,2,FALSE)-S$3),$K89,$O89),"")</f>
        <v/>
      </c>
      <c r="T89" s="79" t="str">
        <f>IF(AND($D89&gt;0,$E89&gt;0,$F89&gt;0,NOT(ISBLANK($L89))),_xlfn.NORM.INV(ABS(VLOOKUP($Q$1,VLookups!$A$27:$B$28,2,FALSE)-T$3),$K89,$O89),"")</f>
        <v/>
      </c>
      <c r="U89" s="80" t="str">
        <f>IF(AND($D89&gt;0,$E89&gt;0,$F89&gt;0,NOT(ISBLANK($L89))),_xlfn.NORM.INV(ABS(VLOOKUP($Q$1,VLookups!$A$27:$B$28,2,FALSE)-U$3),$K89,$O89),"")</f>
        <v/>
      </c>
      <c r="V89" s="79" t="str">
        <f>IF(AND($D89&gt;0,$E89&gt;0,$F89&gt;0,NOT(ISBLANK($L89))),_xlfn.NORM.INV(ABS(VLOOKUP($Q$1,VLookups!$A$27:$B$28,2,FALSE)-V$3),$K89,$O89),"")</f>
        <v/>
      </c>
      <c r="W89" s="80" t="str">
        <f>IF(AND($D89&gt;0,$E89&gt;0,$F89&gt;0,NOT(ISBLANK($L89))),_xlfn.NORM.INV(ABS(VLOOKUP($Q$1,VLookups!$A$27:$B$28,2,FALSE)-W$3),$K89,$O89),"")</f>
        <v/>
      </c>
      <c r="X89" s="79" t="str">
        <f>IF(AND($D89&gt;0,$E89&gt;0,$F89&gt;0,NOT(ISBLANK($L89))),_xlfn.NORM.INV(ABS(VLOOKUP($Q$1,VLookups!$A$27:$B$28,2,FALSE)-X$3),$K89,$O89),"")</f>
        <v/>
      </c>
      <c r="Y89" s="5"/>
      <c r="Z89" s="145" t="str">
        <f t="shared" si="515"/>
        <v/>
      </c>
      <c r="AA89" s="46" t="str">
        <f t="shared" ref="AA89:AT89" si="577">IF(ISNONTEXT($Z89),AB89-$Z89,"")</f>
        <v/>
      </c>
      <c r="AB89" s="46" t="str">
        <f t="shared" si="577"/>
        <v/>
      </c>
      <c r="AC89" s="46" t="str">
        <f t="shared" si="577"/>
        <v/>
      </c>
      <c r="AD89" s="46" t="str">
        <f t="shared" si="577"/>
        <v/>
      </c>
      <c r="AE89" s="46" t="str">
        <f t="shared" si="577"/>
        <v/>
      </c>
      <c r="AF89" s="46" t="str">
        <f t="shared" si="577"/>
        <v/>
      </c>
      <c r="AG89" s="46" t="str">
        <f t="shared" si="577"/>
        <v/>
      </c>
      <c r="AH89" s="46" t="str">
        <f t="shared" si="577"/>
        <v/>
      </c>
      <c r="AI89" s="46" t="str">
        <f t="shared" si="577"/>
        <v/>
      </c>
      <c r="AJ89" s="46" t="str">
        <f t="shared" si="577"/>
        <v/>
      </c>
      <c r="AK89" s="46" t="str">
        <f t="shared" si="577"/>
        <v/>
      </c>
      <c r="AL89" s="46" t="str">
        <f t="shared" si="577"/>
        <v/>
      </c>
      <c r="AM89" s="46" t="str">
        <f t="shared" si="577"/>
        <v/>
      </c>
      <c r="AN89" s="46" t="str">
        <f t="shared" si="577"/>
        <v/>
      </c>
      <c r="AO89" s="46" t="str">
        <f t="shared" si="577"/>
        <v/>
      </c>
      <c r="AP89" s="46" t="str">
        <f t="shared" si="577"/>
        <v/>
      </c>
      <c r="AQ89" s="46" t="str">
        <f t="shared" si="577"/>
        <v/>
      </c>
      <c r="AR89" s="46" t="str">
        <f t="shared" si="577"/>
        <v/>
      </c>
      <c r="AS89" s="46" t="str">
        <f t="shared" si="577"/>
        <v/>
      </c>
      <c r="AT89" s="46" t="str">
        <f t="shared" si="577"/>
        <v/>
      </c>
      <c r="AU89" s="46" t="str">
        <f t="shared" si="517"/>
        <v/>
      </c>
      <c r="AV89" s="46" t="str">
        <f t="shared" ref="AV89:DG89" si="578">IF(ISNONTEXT($Z89),AU89+$Z89,"")</f>
        <v/>
      </c>
      <c r="AW89" s="46" t="str">
        <f t="shared" si="578"/>
        <v/>
      </c>
      <c r="AX89" s="46" t="str">
        <f t="shared" si="578"/>
        <v/>
      </c>
      <c r="AY89" s="46" t="str">
        <f t="shared" si="578"/>
        <v/>
      </c>
      <c r="AZ89" s="46" t="str">
        <f t="shared" si="578"/>
        <v/>
      </c>
      <c r="BA89" s="46" t="str">
        <f t="shared" si="578"/>
        <v/>
      </c>
      <c r="BB89" s="46" t="str">
        <f t="shared" si="578"/>
        <v/>
      </c>
      <c r="BC89" s="46" t="str">
        <f t="shared" si="578"/>
        <v/>
      </c>
      <c r="BD89" s="46" t="str">
        <f t="shared" si="578"/>
        <v/>
      </c>
      <c r="BE89" s="46" t="str">
        <f t="shared" si="578"/>
        <v/>
      </c>
      <c r="BF89" s="46" t="str">
        <f t="shared" si="578"/>
        <v/>
      </c>
      <c r="BG89" s="46" t="str">
        <f t="shared" si="578"/>
        <v/>
      </c>
      <c r="BH89" s="46" t="str">
        <f t="shared" si="578"/>
        <v/>
      </c>
      <c r="BI89" s="46" t="str">
        <f t="shared" si="578"/>
        <v/>
      </c>
      <c r="BJ89" s="46" t="str">
        <f t="shared" si="578"/>
        <v/>
      </c>
      <c r="BK89" s="46" t="str">
        <f t="shared" si="578"/>
        <v/>
      </c>
      <c r="BL89" s="46" t="str">
        <f t="shared" si="578"/>
        <v/>
      </c>
      <c r="BM89" s="46" t="str">
        <f t="shared" si="578"/>
        <v/>
      </c>
      <c r="BN89" s="46" t="str">
        <f t="shared" si="578"/>
        <v/>
      </c>
      <c r="BO89" s="46" t="str">
        <f t="shared" si="578"/>
        <v/>
      </c>
      <c r="BP89" s="46" t="str">
        <f t="shared" si="578"/>
        <v/>
      </c>
      <c r="BQ89" s="46" t="str">
        <f t="shared" si="578"/>
        <v/>
      </c>
      <c r="BR89" s="46" t="str">
        <f t="shared" si="578"/>
        <v/>
      </c>
      <c r="BS89" s="46" t="str">
        <f t="shared" si="578"/>
        <v/>
      </c>
      <c r="BT89" s="46" t="str">
        <f t="shared" si="578"/>
        <v/>
      </c>
      <c r="BU89" s="46" t="str">
        <f t="shared" si="578"/>
        <v/>
      </c>
      <c r="BV89" s="46" t="str">
        <f t="shared" si="578"/>
        <v/>
      </c>
      <c r="BW89" s="46" t="str">
        <f t="shared" si="578"/>
        <v/>
      </c>
      <c r="BX89" s="46" t="str">
        <f t="shared" si="578"/>
        <v/>
      </c>
      <c r="BY89" s="46" t="str">
        <f t="shared" si="578"/>
        <v/>
      </c>
      <c r="BZ89" s="46" t="str">
        <f t="shared" si="578"/>
        <v/>
      </c>
      <c r="CA89" s="46" t="str">
        <f t="shared" si="578"/>
        <v/>
      </c>
      <c r="CB89" s="46" t="str">
        <f t="shared" si="578"/>
        <v/>
      </c>
      <c r="CC89" s="46" t="str">
        <f t="shared" si="578"/>
        <v/>
      </c>
      <c r="CD89" s="46" t="str">
        <f t="shared" si="578"/>
        <v/>
      </c>
      <c r="CE89" s="46" t="str">
        <f t="shared" si="578"/>
        <v/>
      </c>
      <c r="CF89" s="46" t="str">
        <f t="shared" si="578"/>
        <v/>
      </c>
      <c r="CG89" s="46" t="str">
        <f t="shared" si="578"/>
        <v/>
      </c>
      <c r="CH89" s="46" t="str">
        <f t="shared" si="578"/>
        <v/>
      </c>
      <c r="CI89" s="46" t="str">
        <f t="shared" si="578"/>
        <v/>
      </c>
      <c r="CJ89" s="46" t="str">
        <f t="shared" si="578"/>
        <v/>
      </c>
      <c r="CK89" s="46" t="str">
        <f t="shared" si="578"/>
        <v/>
      </c>
      <c r="CL89" s="46" t="str">
        <f t="shared" si="578"/>
        <v/>
      </c>
      <c r="CM89" s="46" t="str">
        <f t="shared" si="578"/>
        <v/>
      </c>
      <c r="CN89" s="46" t="str">
        <f t="shared" si="578"/>
        <v/>
      </c>
      <c r="CO89" s="46" t="str">
        <f t="shared" si="578"/>
        <v/>
      </c>
      <c r="CP89" s="46" t="str">
        <f t="shared" si="578"/>
        <v/>
      </c>
      <c r="CQ89" s="46" t="str">
        <f t="shared" si="578"/>
        <v/>
      </c>
      <c r="CR89" s="46" t="str">
        <f t="shared" si="578"/>
        <v/>
      </c>
      <c r="CS89" s="46" t="str">
        <f t="shared" si="578"/>
        <v/>
      </c>
      <c r="CT89" s="46" t="str">
        <f t="shared" si="578"/>
        <v/>
      </c>
      <c r="CU89" s="46" t="str">
        <f t="shared" si="578"/>
        <v/>
      </c>
      <c r="CV89" s="46" t="str">
        <f t="shared" si="578"/>
        <v/>
      </c>
      <c r="CW89" s="46" t="str">
        <f t="shared" si="578"/>
        <v/>
      </c>
      <c r="CX89" s="46" t="str">
        <f t="shared" si="578"/>
        <v/>
      </c>
      <c r="CY89" s="46" t="str">
        <f t="shared" si="578"/>
        <v/>
      </c>
      <c r="CZ89" s="46" t="str">
        <f t="shared" si="578"/>
        <v/>
      </c>
      <c r="DA89" s="46" t="str">
        <f t="shared" si="578"/>
        <v/>
      </c>
      <c r="DB89" s="46" t="str">
        <f t="shared" si="578"/>
        <v/>
      </c>
      <c r="DC89" s="46" t="str">
        <f t="shared" si="578"/>
        <v/>
      </c>
      <c r="DD89" s="46" t="str">
        <f t="shared" si="578"/>
        <v/>
      </c>
      <c r="DE89" s="46" t="str">
        <f t="shared" si="578"/>
        <v/>
      </c>
      <c r="DF89" s="46" t="str">
        <f t="shared" si="578"/>
        <v/>
      </c>
      <c r="DG89" s="46" t="str">
        <f t="shared" si="578"/>
        <v/>
      </c>
      <c r="DH89" s="46" t="str">
        <f t="shared" ref="DH89:DW89" si="579">IF(ISNONTEXT($Z89),DG89+$Z89,"")</f>
        <v/>
      </c>
      <c r="DI89" s="46" t="str">
        <f t="shared" si="579"/>
        <v/>
      </c>
      <c r="DJ89" s="46" t="str">
        <f t="shared" si="579"/>
        <v/>
      </c>
      <c r="DK89" s="46" t="str">
        <f t="shared" si="579"/>
        <v/>
      </c>
      <c r="DL89" s="46" t="str">
        <f t="shared" si="579"/>
        <v/>
      </c>
      <c r="DM89" s="46" t="str">
        <f t="shared" si="579"/>
        <v/>
      </c>
      <c r="DN89" s="46" t="str">
        <f t="shared" si="579"/>
        <v/>
      </c>
      <c r="DO89" s="46" t="str">
        <f t="shared" si="579"/>
        <v/>
      </c>
      <c r="DP89" s="46" t="str">
        <f t="shared" si="579"/>
        <v/>
      </c>
      <c r="DQ89" s="46" t="str">
        <f t="shared" si="579"/>
        <v/>
      </c>
      <c r="DR89" s="46" t="str">
        <f t="shared" si="579"/>
        <v/>
      </c>
      <c r="DS89" s="46" t="str">
        <f t="shared" si="579"/>
        <v/>
      </c>
      <c r="DT89" s="46" t="str">
        <f t="shared" si="579"/>
        <v/>
      </c>
      <c r="DU89" s="46" t="str">
        <f t="shared" si="579"/>
        <v/>
      </c>
      <c r="DV89" s="46" t="str">
        <f t="shared" si="579"/>
        <v/>
      </c>
      <c r="DW89" s="46" t="str">
        <f t="shared" si="579"/>
        <v/>
      </c>
      <c r="DX89" s="146" t="e">
        <f t="shared" si="413"/>
        <v>#N/A</v>
      </c>
      <c r="DY89" s="146" t="e">
        <f t="shared" si="414"/>
        <v>#N/A</v>
      </c>
      <c r="DZ89" s="146" t="e">
        <f t="shared" si="415"/>
        <v>#N/A</v>
      </c>
      <c r="EA89" s="146" t="e">
        <f t="shared" si="416"/>
        <v>#N/A</v>
      </c>
      <c r="EB89" s="146" t="e">
        <f t="shared" si="417"/>
        <v>#N/A</v>
      </c>
      <c r="EC89" s="146" t="e">
        <f t="shared" si="418"/>
        <v>#N/A</v>
      </c>
      <c r="ED89" s="146" t="e">
        <f t="shared" si="419"/>
        <v>#N/A</v>
      </c>
      <c r="EE89" s="146" t="e">
        <f t="shared" si="420"/>
        <v>#N/A</v>
      </c>
      <c r="EF89" s="146" t="e">
        <f t="shared" si="421"/>
        <v>#N/A</v>
      </c>
      <c r="EG89" s="146" t="e">
        <f t="shared" si="422"/>
        <v>#N/A</v>
      </c>
      <c r="EH89" s="146" t="e">
        <f t="shared" si="423"/>
        <v>#N/A</v>
      </c>
      <c r="EI89" s="146" t="e">
        <f t="shared" si="424"/>
        <v>#N/A</v>
      </c>
      <c r="EJ89" s="146" t="e">
        <f t="shared" si="425"/>
        <v>#N/A</v>
      </c>
      <c r="EK89" s="146" t="e">
        <f t="shared" si="426"/>
        <v>#N/A</v>
      </c>
      <c r="EL89" s="146" t="e">
        <f t="shared" si="427"/>
        <v>#N/A</v>
      </c>
      <c r="EM89" s="146" t="e">
        <f t="shared" si="428"/>
        <v>#N/A</v>
      </c>
      <c r="EN89" s="146" t="e">
        <f t="shared" si="429"/>
        <v>#N/A</v>
      </c>
      <c r="EO89" s="146" t="e">
        <f t="shared" si="430"/>
        <v>#N/A</v>
      </c>
      <c r="EP89" s="146" t="e">
        <f t="shared" si="431"/>
        <v>#N/A</v>
      </c>
      <c r="EQ89" s="146" t="e">
        <f t="shared" si="432"/>
        <v>#N/A</v>
      </c>
      <c r="ER89" s="146" t="e">
        <f t="shared" si="433"/>
        <v>#N/A</v>
      </c>
      <c r="ES89" s="146" t="e">
        <f t="shared" si="434"/>
        <v>#N/A</v>
      </c>
      <c r="ET89" s="146" t="e">
        <f t="shared" si="435"/>
        <v>#N/A</v>
      </c>
      <c r="EU89" s="146" t="e">
        <f t="shared" si="436"/>
        <v>#N/A</v>
      </c>
      <c r="EV89" s="146" t="e">
        <f t="shared" si="437"/>
        <v>#N/A</v>
      </c>
      <c r="EW89" s="146" t="e">
        <f t="shared" si="438"/>
        <v>#N/A</v>
      </c>
      <c r="EX89" s="146" t="e">
        <f t="shared" si="439"/>
        <v>#N/A</v>
      </c>
      <c r="EY89" s="146" t="e">
        <f t="shared" si="440"/>
        <v>#N/A</v>
      </c>
      <c r="EZ89" s="146" t="e">
        <f t="shared" si="441"/>
        <v>#N/A</v>
      </c>
      <c r="FA89" s="146" t="e">
        <f t="shared" si="442"/>
        <v>#N/A</v>
      </c>
      <c r="FB89" s="146" t="e">
        <f t="shared" si="443"/>
        <v>#N/A</v>
      </c>
      <c r="FC89" s="146" t="e">
        <f t="shared" si="444"/>
        <v>#N/A</v>
      </c>
      <c r="FD89" s="146" t="e">
        <f t="shared" si="445"/>
        <v>#N/A</v>
      </c>
      <c r="FE89" s="146" t="e">
        <f t="shared" si="446"/>
        <v>#N/A</v>
      </c>
      <c r="FF89" s="146" t="e">
        <f t="shared" si="447"/>
        <v>#N/A</v>
      </c>
      <c r="FG89" s="146" t="e">
        <f t="shared" si="448"/>
        <v>#N/A</v>
      </c>
      <c r="FH89" s="146" t="e">
        <f t="shared" si="449"/>
        <v>#N/A</v>
      </c>
      <c r="FI89" s="146" t="e">
        <f t="shared" si="450"/>
        <v>#N/A</v>
      </c>
      <c r="FJ89" s="146" t="e">
        <f t="shared" si="451"/>
        <v>#N/A</v>
      </c>
      <c r="FK89" s="146" t="e">
        <f t="shared" si="452"/>
        <v>#N/A</v>
      </c>
      <c r="FL89" s="146" t="e">
        <f t="shared" si="453"/>
        <v>#N/A</v>
      </c>
      <c r="FM89" s="146" t="e">
        <f t="shared" si="454"/>
        <v>#N/A</v>
      </c>
      <c r="FN89" s="146" t="e">
        <f t="shared" si="455"/>
        <v>#N/A</v>
      </c>
      <c r="FO89" s="146" t="e">
        <f t="shared" si="456"/>
        <v>#N/A</v>
      </c>
      <c r="FP89" s="146" t="e">
        <f t="shared" si="457"/>
        <v>#N/A</v>
      </c>
      <c r="FQ89" s="146" t="e">
        <f t="shared" si="458"/>
        <v>#N/A</v>
      </c>
      <c r="FR89" s="146" t="e">
        <f t="shared" si="459"/>
        <v>#N/A</v>
      </c>
      <c r="FS89" s="146" t="e">
        <f t="shared" si="460"/>
        <v>#N/A</v>
      </c>
      <c r="FT89" s="146" t="e">
        <f t="shared" si="461"/>
        <v>#N/A</v>
      </c>
      <c r="FU89" s="146" t="e">
        <f t="shared" si="462"/>
        <v>#N/A</v>
      </c>
      <c r="FV89" s="146" t="e">
        <f t="shared" si="463"/>
        <v>#N/A</v>
      </c>
      <c r="FW89" s="146" t="e">
        <f t="shared" si="464"/>
        <v>#N/A</v>
      </c>
      <c r="FX89" s="146" t="e">
        <f t="shared" si="465"/>
        <v>#N/A</v>
      </c>
      <c r="FY89" s="146" t="e">
        <f t="shared" si="466"/>
        <v>#N/A</v>
      </c>
      <c r="FZ89" s="146" t="e">
        <f t="shared" si="467"/>
        <v>#N/A</v>
      </c>
      <c r="GA89" s="146" t="e">
        <f t="shared" si="468"/>
        <v>#N/A</v>
      </c>
      <c r="GB89" s="146" t="e">
        <f t="shared" si="469"/>
        <v>#N/A</v>
      </c>
      <c r="GC89" s="146" t="e">
        <f t="shared" si="470"/>
        <v>#N/A</v>
      </c>
      <c r="GD89" s="146" t="e">
        <f t="shared" si="471"/>
        <v>#N/A</v>
      </c>
      <c r="GE89" s="146" t="e">
        <f t="shared" si="472"/>
        <v>#N/A</v>
      </c>
      <c r="GF89" s="146" t="e">
        <f t="shared" si="473"/>
        <v>#N/A</v>
      </c>
      <c r="GG89" s="146" t="e">
        <f t="shared" si="474"/>
        <v>#N/A</v>
      </c>
      <c r="GH89" s="146" t="e">
        <f t="shared" si="475"/>
        <v>#N/A</v>
      </c>
      <c r="GI89" s="146" t="e">
        <f t="shared" si="476"/>
        <v>#N/A</v>
      </c>
      <c r="GJ89" s="146" t="e">
        <f t="shared" si="477"/>
        <v>#N/A</v>
      </c>
      <c r="GK89" s="146" t="e">
        <f t="shared" si="478"/>
        <v>#N/A</v>
      </c>
      <c r="GL89" s="146" t="e">
        <f t="shared" si="479"/>
        <v>#N/A</v>
      </c>
      <c r="GM89" s="146" t="e">
        <f t="shared" si="480"/>
        <v>#N/A</v>
      </c>
      <c r="GN89" s="146" t="e">
        <f t="shared" si="481"/>
        <v>#N/A</v>
      </c>
      <c r="GO89" s="146" t="e">
        <f t="shared" si="482"/>
        <v>#N/A</v>
      </c>
      <c r="GP89" s="146" t="e">
        <f t="shared" si="483"/>
        <v>#N/A</v>
      </c>
      <c r="GQ89" s="146" t="e">
        <f t="shared" si="484"/>
        <v>#N/A</v>
      </c>
      <c r="GR89" s="146" t="e">
        <f t="shared" si="485"/>
        <v>#N/A</v>
      </c>
      <c r="GS89" s="146" t="e">
        <f t="shared" si="486"/>
        <v>#N/A</v>
      </c>
      <c r="GT89" s="146" t="e">
        <f t="shared" si="487"/>
        <v>#N/A</v>
      </c>
      <c r="GU89" s="146" t="e">
        <f t="shared" si="488"/>
        <v>#N/A</v>
      </c>
      <c r="GV89" s="146" t="e">
        <f t="shared" si="489"/>
        <v>#N/A</v>
      </c>
      <c r="GW89" s="146" t="e">
        <f t="shared" si="490"/>
        <v>#N/A</v>
      </c>
      <c r="GX89" s="146" t="e">
        <f t="shared" si="491"/>
        <v>#N/A</v>
      </c>
      <c r="GY89" s="146" t="e">
        <f t="shared" si="492"/>
        <v>#N/A</v>
      </c>
      <c r="GZ89" s="146" t="e">
        <f t="shared" si="493"/>
        <v>#N/A</v>
      </c>
      <c r="HA89" s="146" t="e">
        <f t="shared" si="494"/>
        <v>#N/A</v>
      </c>
      <c r="HB89" s="146" t="e">
        <f t="shared" si="495"/>
        <v>#N/A</v>
      </c>
      <c r="HC89" s="146" t="e">
        <f t="shared" si="496"/>
        <v>#N/A</v>
      </c>
      <c r="HD89" s="146" t="e">
        <f t="shared" si="497"/>
        <v>#N/A</v>
      </c>
      <c r="HE89" s="146" t="e">
        <f t="shared" si="498"/>
        <v>#N/A</v>
      </c>
      <c r="HF89" s="146" t="e">
        <f t="shared" si="499"/>
        <v>#N/A</v>
      </c>
      <c r="HG89" s="146" t="e">
        <f t="shared" si="500"/>
        <v>#N/A</v>
      </c>
      <c r="HH89" s="146" t="e">
        <f t="shared" si="501"/>
        <v>#N/A</v>
      </c>
      <c r="HI89" s="146" t="e">
        <f t="shared" si="502"/>
        <v>#N/A</v>
      </c>
      <c r="HJ89" s="146" t="e">
        <f t="shared" si="503"/>
        <v>#N/A</v>
      </c>
      <c r="HK89" s="146" t="e">
        <f t="shared" si="504"/>
        <v>#N/A</v>
      </c>
      <c r="HL89" s="146" t="e">
        <f t="shared" si="505"/>
        <v>#N/A</v>
      </c>
      <c r="HM89" s="146" t="e">
        <f t="shared" si="506"/>
        <v>#N/A</v>
      </c>
      <c r="HN89" s="146" t="e">
        <f t="shared" si="507"/>
        <v>#N/A</v>
      </c>
      <c r="HO89" s="146" t="e">
        <f t="shared" si="508"/>
        <v>#N/A</v>
      </c>
      <c r="HP89" s="146" t="e">
        <f t="shared" si="509"/>
        <v>#N/A</v>
      </c>
      <c r="HQ89" s="146" t="e">
        <f t="shared" si="510"/>
        <v>#N/A</v>
      </c>
      <c r="HR89" s="146" t="e">
        <f t="shared" si="511"/>
        <v>#N/A</v>
      </c>
      <c r="HS89" s="146" t="e">
        <f t="shared" si="512"/>
        <v>#N/A</v>
      </c>
      <c r="HT89" s="146" t="e">
        <f t="shared" si="513"/>
        <v>#N/A</v>
      </c>
    </row>
    <row r="90" spans="1:228" hidden="1" x14ac:dyDescent="0.45">
      <c r="A90" s="4">
        <v>87</v>
      </c>
      <c r="B90" s="95"/>
      <c r="C90" s="103"/>
      <c r="D90" s="108" t="str">
        <f t="shared" si="405"/>
        <v/>
      </c>
      <c r="E90" s="81"/>
      <c r="F90" s="108" t="str">
        <f t="shared" si="406"/>
        <v/>
      </c>
      <c r="G90" s="103"/>
      <c r="H90" s="96"/>
      <c r="I90" s="32" t="str">
        <f t="shared" si="407"/>
        <v/>
      </c>
      <c r="J90" s="32" t="str">
        <f t="shared" si="408"/>
        <v/>
      </c>
      <c r="K90" s="65" t="str">
        <f t="shared" si="514"/>
        <v/>
      </c>
      <c r="L90" s="21"/>
      <c r="M90" s="53"/>
      <c r="N90" s="237"/>
      <c r="O90" s="66" t="str">
        <f>IF(AND(D90&gt;0,E90&gt;0,F90&gt;0),IF(ISBLANK(N90),IF(ISBLANK(L90),"",(F90-D90)*VLOOKUP(L90,VLookups!$A$4:$B$13,2,FALSE)),N90),"")</f>
        <v/>
      </c>
      <c r="P90" s="67" t="str">
        <f t="shared" si="409"/>
        <v/>
      </c>
      <c r="Q90" s="81"/>
      <c r="R90" s="230" t="str">
        <f>IF(AND(Q90&gt;0,E90&gt;0,NOT(O90="")),ABS(VLOOKUP($Q$1,VLookups!$A$27:$B$28,2,FALSE)-_xlfn.NORM.DIST(Q90,K90,O90,TRUE)),"")</f>
        <v/>
      </c>
      <c r="S90" s="80" t="str">
        <f>IF(AND($D90&gt;0,$E90&gt;0,$F90&gt;0,NOT(ISBLANK($L90))),_xlfn.NORM.INV(ABS(VLOOKUP($Q$1,VLookups!$A$27:$B$28,2,FALSE)-S$3),$K90,$O90),"")</f>
        <v/>
      </c>
      <c r="T90" s="79" t="str">
        <f>IF(AND($D90&gt;0,$E90&gt;0,$F90&gt;0,NOT(ISBLANK($L90))),_xlfn.NORM.INV(ABS(VLOOKUP($Q$1,VLookups!$A$27:$B$28,2,FALSE)-T$3),$K90,$O90),"")</f>
        <v/>
      </c>
      <c r="U90" s="80" t="str">
        <f>IF(AND($D90&gt;0,$E90&gt;0,$F90&gt;0,NOT(ISBLANK($L90))),_xlfn.NORM.INV(ABS(VLOOKUP($Q$1,VLookups!$A$27:$B$28,2,FALSE)-U$3),$K90,$O90),"")</f>
        <v/>
      </c>
      <c r="V90" s="79" t="str">
        <f>IF(AND($D90&gt;0,$E90&gt;0,$F90&gt;0,NOT(ISBLANK($L90))),_xlfn.NORM.INV(ABS(VLOOKUP($Q$1,VLookups!$A$27:$B$28,2,FALSE)-V$3),$K90,$O90),"")</f>
        <v/>
      </c>
      <c r="W90" s="80" t="str">
        <f>IF(AND($D90&gt;0,$E90&gt;0,$F90&gt;0,NOT(ISBLANK($L90))),_xlfn.NORM.INV(ABS(VLOOKUP($Q$1,VLookups!$A$27:$B$28,2,FALSE)-W$3),$K90,$O90),"")</f>
        <v/>
      </c>
      <c r="X90" s="79" t="str">
        <f>IF(AND($D90&gt;0,$E90&gt;0,$F90&gt;0,NOT(ISBLANK($L90))),_xlfn.NORM.INV(ABS(VLOOKUP($Q$1,VLookups!$A$27:$B$28,2,FALSE)-X$3),$K90,$O90),"")</f>
        <v/>
      </c>
      <c r="Y90" s="5"/>
      <c r="Z90" s="145" t="str">
        <f t="shared" si="515"/>
        <v/>
      </c>
      <c r="AA90" s="46" t="str">
        <f t="shared" ref="AA90:AT90" si="580">IF(ISNONTEXT($Z90),AB90-$Z90,"")</f>
        <v/>
      </c>
      <c r="AB90" s="46" t="str">
        <f t="shared" si="580"/>
        <v/>
      </c>
      <c r="AC90" s="46" t="str">
        <f t="shared" si="580"/>
        <v/>
      </c>
      <c r="AD90" s="46" t="str">
        <f t="shared" si="580"/>
        <v/>
      </c>
      <c r="AE90" s="46" t="str">
        <f t="shared" si="580"/>
        <v/>
      </c>
      <c r="AF90" s="46" t="str">
        <f t="shared" si="580"/>
        <v/>
      </c>
      <c r="AG90" s="46" t="str">
        <f t="shared" si="580"/>
        <v/>
      </c>
      <c r="AH90" s="46" t="str">
        <f t="shared" si="580"/>
        <v/>
      </c>
      <c r="AI90" s="46" t="str">
        <f t="shared" si="580"/>
        <v/>
      </c>
      <c r="AJ90" s="46" t="str">
        <f t="shared" si="580"/>
        <v/>
      </c>
      <c r="AK90" s="46" t="str">
        <f t="shared" si="580"/>
        <v/>
      </c>
      <c r="AL90" s="46" t="str">
        <f t="shared" si="580"/>
        <v/>
      </c>
      <c r="AM90" s="46" t="str">
        <f t="shared" si="580"/>
        <v/>
      </c>
      <c r="AN90" s="46" t="str">
        <f t="shared" si="580"/>
        <v/>
      </c>
      <c r="AO90" s="46" t="str">
        <f t="shared" si="580"/>
        <v/>
      </c>
      <c r="AP90" s="46" t="str">
        <f t="shared" si="580"/>
        <v/>
      </c>
      <c r="AQ90" s="46" t="str">
        <f t="shared" si="580"/>
        <v/>
      </c>
      <c r="AR90" s="46" t="str">
        <f t="shared" si="580"/>
        <v/>
      </c>
      <c r="AS90" s="46" t="str">
        <f t="shared" si="580"/>
        <v/>
      </c>
      <c r="AT90" s="46" t="str">
        <f t="shared" si="580"/>
        <v/>
      </c>
      <c r="AU90" s="46" t="str">
        <f t="shared" si="517"/>
        <v/>
      </c>
      <c r="AV90" s="46" t="str">
        <f t="shared" ref="AV90:DG90" si="581">IF(ISNONTEXT($Z90),AU90+$Z90,"")</f>
        <v/>
      </c>
      <c r="AW90" s="46" t="str">
        <f t="shared" si="581"/>
        <v/>
      </c>
      <c r="AX90" s="46" t="str">
        <f t="shared" si="581"/>
        <v/>
      </c>
      <c r="AY90" s="46" t="str">
        <f t="shared" si="581"/>
        <v/>
      </c>
      <c r="AZ90" s="46" t="str">
        <f t="shared" si="581"/>
        <v/>
      </c>
      <c r="BA90" s="46" t="str">
        <f t="shared" si="581"/>
        <v/>
      </c>
      <c r="BB90" s="46" t="str">
        <f t="shared" si="581"/>
        <v/>
      </c>
      <c r="BC90" s="46" t="str">
        <f t="shared" si="581"/>
        <v/>
      </c>
      <c r="BD90" s="46" t="str">
        <f t="shared" si="581"/>
        <v/>
      </c>
      <c r="BE90" s="46" t="str">
        <f t="shared" si="581"/>
        <v/>
      </c>
      <c r="BF90" s="46" t="str">
        <f t="shared" si="581"/>
        <v/>
      </c>
      <c r="BG90" s="46" t="str">
        <f t="shared" si="581"/>
        <v/>
      </c>
      <c r="BH90" s="46" t="str">
        <f t="shared" si="581"/>
        <v/>
      </c>
      <c r="BI90" s="46" t="str">
        <f t="shared" si="581"/>
        <v/>
      </c>
      <c r="BJ90" s="46" t="str">
        <f t="shared" si="581"/>
        <v/>
      </c>
      <c r="BK90" s="46" t="str">
        <f t="shared" si="581"/>
        <v/>
      </c>
      <c r="BL90" s="46" t="str">
        <f t="shared" si="581"/>
        <v/>
      </c>
      <c r="BM90" s="46" t="str">
        <f t="shared" si="581"/>
        <v/>
      </c>
      <c r="BN90" s="46" t="str">
        <f t="shared" si="581"/>
        <v/>
      </c>
      <c r="BO90" s="46" t="str">
        <f t="shared" si="581"/>
        <v/>
      </c>
      <c r="BP90" s="46" t="str">
        <f t="shared" si="581"/>
        <v/>
      </c>
      <c r="BQ90" s="46" t="str">
        <f t="shared" si="581"/>
        <v/>
      </c>
      <c r="BR90" s="46" t="str">
        <f t="shared" si="581"/>
        <v/>
      </c>
      <c r="BS90" s="46" t="str">
        <f t="shared" si="581"/>
        <v/>
      </c>
      <c r="BT90" s="46" t="str">
        <f t="shared" si="581"/>
        <v/>
      </c>
      <c r="BU90" s="46" t="str">
        <f t="shared" si="581"/>
        <v/>
      </c>
      <c r="BV90" s="46" t="str">
        <f t="shared" si="581"/>
        <v/>
      </c>
      <c r="BW90" s="46" t="str">
        <f t="shared" si="581"/>
        <v/>
      </c>
      <c r="BX90" s="46" t="str">
        <f t="shared" si="581"/>
        <v/>
      </c>
      <c r="BY90" s="46" t="str">
        <f t="shared" si="581"/>
        <v/>
      </c>
      <c r="BZ90" s="46" t="str">
        <f t="shared" si="581"/>
        <v/>
      </c>
      <c r="CA90" s="46" t="str">
        <f t="shared" si="581"/>
        <v/>
      </c>
      <c r="CB90" s="46" t="str">
        <f t="shared" si="581"/>
        <v/>
      </c>
      <c r="CC90" s="46" t="str">
        <f t="shared" si="581"/>
        <v/>
      </c>
      <c r="CD90" s="46" t="str">
        <f t="shared" si="581"/>
        <v/>
      </c>
      <c r="CE90" s="46" t="str">
        <f t="shared" si="581"/>
        <v/>
      </c>
      <c r="CF90" s="46" t="str">
        <f t="shared" si="581"/>
        <v/>
      </c>
      <c r="CG90" s="46" t="str">
        <f t="shared" si="581"/>
        <v/>
      </c>
      <c r="CH90" s="46" t="str">
        <f t="shared" si="581"/>
        <v/>
      </c>
      <c r="CI90" s="46" t="str">
        <f t="shared" si="581"/>
        <v/>
      </c>
      <c r="CJ90" s="46" t="str">
        <f t="shared" si="581"/>
        <v/>
      </c>
      <c r="CK90" s="46" t="str">
        <f t="shared" si="581"/>
        <v/>
      </c>
      <c r="CL90" s="46" t="str">
        <f t="shared" si="581"/>
        <v/>
      </c>
      <c r="CM90" s="46" t="str">
        <f t="shared" si="581"/>
        <v/>
      </c>
      <c r="CN90" s="46" t="str">
        <f t="shared" si="581"/>
        <v/>
      </c>
      <c r="CO90" s="46" t="str">
        <f t="shared" si="581"/>
        <v/>
      </c>
      <c r="CP90" s="46" t="str">
        <f t="shared" si="581"/>
        <v/>
      </c>
      <c r="CQ90" s="46" t="str">
        <f t="shared" si="581"/>
        <v/>
      </c>
      <c r="CR90" s="46" t="str">
        <f t="shared" si="581"/>
        <v/>
      </c>
      <c r="CS90" s="46" t="str">
        <f t="shared" si="581"/>
        <v/>
      </c>
      <c r="CT90" s="46" t="str">
        <f t="shared" si="581"/>
        <v/>
      </c>
      <c r="CU90" s="46" t="str">
        <f t="shared" si="581"/>
        <v/>
      </c>
      <c r="CV90" s="46" t="str">
        <f t="shared" si="581"/>
        <v/>
      </c>
      <c r="CW90" s="46" t="str">
        <f t="shared" si="581"/>
        <v/>
      </c>
      <c r="CX90" s="46" t="str">
        <f t="shared" si="581"/>
        <v/>
      </c>
      <c r="CY90" s="46" t="str">
        <f t="shared" si="581"/>
        <v/>
      </c>
      <c r="CZ90" s="46" t="str">
        <f t="shared" si="581"/>
        <v/>
      </c>
      <c r="DA90" s="46" t="str">
        <f t="shared" si="581"/>
        <v/>
      </c>
      <c r="DB90" s="46" t="str">
        <f t="shared" si="581"/>
        <v/>
      </c>
      <c r="DC90" s="46" t="str">
        <f t="shared" si="581"/>
        <v/>
      </c>
      <c r="DD90" s="46" t="str">
        <f t="shared" si="581"/>
        <v/>
      </c>
      <c r="DE90" s="46" t="str">
        <f t="shared" si="581"/>
        <v/>
      </c>
      <c r="DF90" s="46" t="str">
        <f t="shared" si="581"/>
        <v/>
      </c>
      <c r="DG90" s="46" t="str">
        <f t="shared" si="581"/>
        <v/>
      </c>
      <c r="DH90" s="46" t="str">
        <f t="shared" ref="DH90:DW90" si="582">IF(ISNONTEXT($Z90),DG90+$Z90,"")</f>
        <v/>
      </c>
      <c r="DI90" s="46" t="str">
        <f t="shared" si="582"/>
        <v/>
      </c>
      <c r="DJ90" s="46" t="str">
        <f t="shared" si="582"/>
        <v/>
      </c>
      <c r="DK90" s="46" t="str">
        <f t="shared" si="582"/>
        <v/>
      </c>
      <c r="DL90" s="46" t="str">
        <f t="shared" si="582"/>
        <v/>
      </c>
      <c r="DM90" s="46" t="str">
        <f t="shared" si="582"/>
        <v/>
      </c>
      <c r="DN90" s="46" t="str">
        <f t="shared" si="582"/>
        <v/>
      </c>
      <c r="DO90" s="46" t="str">
        <f t="shared" si="582"/>
        <v/>
      </c>
      <c r="DP90" s="46" t="str">
        <f t="shared" si="582"/>
        <v/>
      </c>
      <c r="DQ90" s="46" t="str">
        <f t="shared" si="582"/>
        <v/>
      </c>
      <c r="DR90" s="46" t="str">
        <f t="shared" si="582"/>
        <v/>
      </c>
      <c r="DS90" s="46" t="str">
        <f t="shared" si="582"/>
        <v/>
      </c>
      <c r="DT90" s="46" t="str">
        <f t="shared" si="582"/>
        <v/>
      </c>
      <c r="DU90" s="46" t="str">
        <f t="shared" si="582"/>
        <v/>
      </c>
      <c r="DV90" s="46" t="str">
        <f t="shared" si="582"/>
        <v/>
      </c>
      <c r="DW90" s="46" t="str">
        <f t="shared" si="582"/>
        <v/>
      </c>
      <c r="DX90" s="146" t="e">
        <f t="shared" si="413"/>
        <v>#N/A</v>
      </c>
      <c r="DY90" s="146" t="e">
        <f t="shared" si="414"/>
        <v>#N/A</v>
      </c>
      <c r="DZ90" s="146" t="e">
        <f t="shared" si="415"/>
        <v>#N/A</v>
      </c>
      <c r="EA90" s="146" t="e">
        <f t="shared" si="416"/>
        <v>#N/A</v>
      </c>
      <c r="EB90" s="146" t="e">
        <f t="shared" si="417"/>
        <v>#N/A</v>
      </c>
      <c r="EC90" s="146" t="e">
        <f t="shared" si="418"/>
        <v>#N/A</v>
      </c>
      <c r="ED90" s="146" t="e">
        <f t="shared" si="419"/>
        <v>#N/A</v>
      </c>
      <c r="EE90" s="146" t="e">
        <f t="shared" si="420"/>
        <v>#N/A</v>
      </c>
      <c r="EF90" s="146" t="e">
        <f t="shared" si="421"/>
        <v>#N/A</v>
      </c>
      <c r="EG90" s="146" t="e">
        <f t="shared" si="422"/>
        <v>#N/A</v>
      </c>
      <c r="EH90" s="146" t="e">
        <f t="shared" si="423"/>
        <v>#N/A</v>
      </c>
      <c r="EI90" s="146" t="e">
        <f t="shared" si="424"/>
        <v>#N/A</v>
      </c>
      <c r="EJ90" s="146" t="e">
        <f t="shared" si="425"/>
        <v>#N/A</v>
      </c>
      <c r="EK90" s="146" t="e">
        <f t="shared" si="426"/>
        <v>#N/A</v>
      </c>
      <c r="EL90" s="146" t="e">
        <f t="shared" si="427"/>
        <v>#N/A</v>
      </c>
      <c r="EM90" s="146" t="e">
        <f t="shared" si="428"/>
        <v>#N/A</v>
      </c>
      <c r="EN90" s="146" t="e">
        <f t="shared" si="429"/>
        <v>#N/A</v>
      </c>
      <c r="EO90" s="146" t="e">
        <f t="shared" si="430"/>
        <v>#N/A</v>
      </c>
      <c r="EP90" s="146" t="e">
        <f t="shared" si="431"/>
        <v>#N/A</v>
      </c>
      <c r="EQ90" s="146" t="e">
        <f t="shared" si="432"/>
        <v>#N/A</v>
      </c>
      <c r="ER90" s="146" t="e">
        <f t="shared" si="433"/>
        <v>#N/A</v>
      </c>
      <c r="ES90" s="146" t="e">
        <f t="shared" si="434"/>
        <v>#N/A</v>
      </c>
      <c r="ET90" s="146" t="e">
        <f t="shared" si="435"/>
        <v>#N/A</v>
      </c>
      <c r="EU90" s="146" t="e">
        <f t="shared" si="436"/>
        <v>#N/A</v>
      </c>
      <c r="EV90" s="146" t="e">
        <f t="shared" si="437"/>
        <v>#N/A</v>
      </c>
      <c r="EW90" s="146" t="e">
        <f t="shared" si="438"/>
        <v>#N/A</v>
      </c>
      <c r="EX90" s="146" t="e">
        <f t="shared" si="439"/>
        <v>#N/A</v>
      </c>
      <c r="EY90" s="146" t="e">
        <f t="shared" si="440"/>
        <v>#N/A</v>
      </c>
      <c r="EZ90" s="146" t="e">
        <f t="shared" si="441"/>
        <v>#N/A</v>
      </c>
      <c r="FA90" s="146" t="e">
        <f t="shared" si="442"/>
        <v>#N/A</v>
      </c>
      <c r="FB90" s="146" t="e">
        <f t="shared" si="443"/>
        <v>#N/A</v>
      </c>
      <c r="FC90" s="146" t="e">
        <f t="shared" si="444"/>
        <v>#N/A</v>
      </c>
      <c r="FD90" s="146" t="e">
        <f t="shared" si="445"/>
        <v>#N/A</v>
      </c>
      <c r="FE90" s="146" t="e">
        <f t="shared" si="446"/>
        <v>#N/A</v>
      </c>
      <c r="FF90" s="146" t="e">
        <f t="shared" si="447"/>
        <v>#N/A</v>
      </c>
      <c r="FG90" s="146" t="e">
        <f t="shared" si="448"/>
        <v>#N/A</v>
      </c>
      <c r="FH90" s="146" t="e">
        <f t="shared" si="449"/>
        <v>#N/A</v>
      </c>
      <c r="FI90" s="146" t="e">
        <f t="shared" si="450"/>
        <v>#N/A</v>
      </c>
      <c r="FJ90" s="146" t="e">
        <f t="shared" si="451"/>
        <v>#N/A</v>
      </c>
      <c r="FK90" s="146" t="e">
        <f t="shared" si="452"/>
        <v>#N/A</v>
      </c>
      <c r="FL90" s="146" t="e">
        <f t="shared" si="453"/>
        <v>#N/A</v>
      </c>
      <c r="FM90" s="146" t="e">
        <f t="shared" si="454"/>
        <v>#N/A</v>
      </c>
      <c r="FN90" s="146" t="e">
        <f t="shared" si="455"/>
        <v>#N/A</v>
      </c>
      <c r="FO90" s="146" t="e">
        <f t="shared" si="456"/>
        <v>#N/A</v>
      </c>
      <c r="FP90" s="146" t="e">
        <f t="shared" si="457"/>
        <v>#N/A</v>
      </c>
      <c r="FQ90" s="146" t="e">
        <f t="shared" si="458"/>
        <v>#N/A</v>
      </c>
      <c r="FR90" s="146" t="e">
        <f t="shared" si="459"/>
        <v>#N/A</v>
      </c>
      <c r="FS90" s="146" t="e">
        <f t="shared" si="460"/>
        <v>#N/A</v>
      </c>
      <c r="FT90" s="146" t="e">
        <f t="shared" si="461"/>
        <v>#N/A</v>
      </c>
      <c r="FU90" s="146" t="e">
        <f t="shared" si="462"/>
        <v>#N/A</v>
      </c>
      <c r="FV90" s="146" t="e">
        <f t="shared" si="463"/>
        <v>#N/A</v>
      </c>
      <c r="FW90" s="146" t="e">
        <f t="shared" si="464"/>
        <v>#N/A</v>
      </c>
      <c r="FX90" s="146" t="e">
        <f t="shared" si="465"/>
        <v>#N/A</v>
      </c>
      <c r="FY90" s="146" t="e">
        <f t="shared" si="466"/>
        <v>#N/A</v>
      </c>
      <c r="FZ90" s="146" t="e">
        <f t="shared" si="467"/>
        <v>#N/A</v>
      </c>
      <c r="GA90" s="146" t="e">
        <f t="shared" si="468"/>
        <v>#N/A</v>
      </c>
      <c r="GB90" s="146" t="e">
        <f t="shared" si="469"/>
        <v>#N/A</v>
      </c>
      <c r="GC90" s="146" t="e">
        <f t="shared" si="470"/>
        <v>#N/A</v>
      </c>
      <c r="GD90" s="146" t="e">
        <f t="shared" si="471"/>
        <v>#N/A</v>
      </c>
      <c r="GE90" s="146" t="e">
        <f t="shared" si="472"/>
        <v>#N/A</v>
      </c>
      <c r="GF90" s="146" t="e">
        <f t="shared" si="473"/>
        <v>#N/A</v>
      </c>
      <c r="GG90" s="146" t="e">
        <f t="shared" si="474"/>
        <v>#N/A</v>
      </c>
      <c r="GH90" s="146" t="e">
        <f t="shared" si="475"/>
        <v>#N/A</v>
      </c>
      <c r="GI90" s="146" t="e">
        <f t="shared" si="476"/>
        <v>#N/A</v>
      </c>
      <c r="GJ90" s="146" t="e">
        <f t="shared" si="477"/>
        <v>#N/A</v>
      </c>
      <c r="GK90" s="146" t="e">
        <f t="shared" si="478"/>
        <v>#N/A</v>
      </c>
      <c r="GL90" s="146" t="e">
        <f t="shared" si="479"/>
        <v>#N/A</v>
      </c>
      <c r="GM90" s="146" t="e">
        <f t="shared" si="480"/>
        <v>#N/A</v>
      </c>
      <c r="GN90" s="146" t="e">
        <f t="shared" si="481"/>
        <v>#N/A</v>
      </c>
      <c r="GO90" s="146" t="e">
        <f t="shared" si="482"/>
        <v>#N/A</v>
      </c>
      <c r="GP90" s="146" t="e">
        <f t="shared" si="483"/>
        <v>#N/A</v>
      </c>
      <c r="GQ90" s="146" t="e">
        <f t="shared" si="484"/>
        <v>#N/A</v>
      </c>
      <c r="GR90" s="146" t="e">
        <f t="shared" si="485"/>
        <v>#N/A</v>
      </c>
      <c r="GS90" s="146" t="e">
        <f t="shared" si="486"/>
        <v>#N/A</v>
      </c>
      <c r="GT90" s="146" t="e">
        <f t="shared" si="487"/>
        <v>#N/A</v>
      </c>
      <c r="GU90" s="146" t="e">
        <f t="shared" si="488"/>
        <v>#N/A</v>
      </c>
      <c r="GV90" s="146" t="e">
        <f t="shared" si="489"/>
        <v>#N/A</v>
      </c>
      <c r="GW90" s="146" t="e">
        <f t="shared" si="490"/>
        <v>#N/A</v>
      </c>
      <c r="GX90" s="146" t="e">
        <f t="shared" si="491"/>
        <v>#N/A</v>
      </c>
      <c r="GY90" s="146" t="e">
        <f t="shared" si="492"/>
        <v>#N/A</v>
      </c>
      <c r="GZ90" s="146" t="e">
        <f t="shared" si="493"/>
        <v>#N/A</v>
      </c>
      <c r="HA90" s="146" t="e">
        <f t="shared" si="494"/>
        <v>#N/A</v>
      </c>
      <c r="HB90" s="146" t="e">
        <f t="shared" si="495"/>
        <v>#N/A</v>
      </c>
      <c r="HC90" s="146" t="e">
        <f t="shared" si="496"/>
        <v>#N/A</v>
      </c>
      <c r="HD90" s="146" t="e">
        <f t="shared" si="497"/>
        <v>#N/A</v>
      </c>
      <c r="HE90" s="146" t="e">
        <f t="shared" si="498"/>
        <v>#N/A</v>
      </c>
      <c r="HF90" s="146" t="e">
        <f t="shared" si="499"/>
        <v>#N/A</v>
      </c>
      <c r="HG90" s="146" t="e">
        <f t="shared" si="500"/>
        <v>#N/A</v>
      </c>
      <c r="HH90" s="146" t="e">
        <f t="shared" si="501"/>
        <v>#N/A</v>
      </c>
      <c r="HI90" s="146" t="e">
        <f t="shared" si="502"/>
        <v>#N/A</v>
      </c>
      <c r="HJ90" s="146" t="e">
        <f t="shared" si="503"/>
        <v>#N/A</v>
      </c>
      <c r="HK90" s="146" t="e">
        <f t="shared" si="504"/>
        <v>#N/A</v>
      </c>
      <c r="HL90" s="146" t="e">
        <f t="shared" si="505"/>
        <v>#N/A</v>
      </c>
      <c r="HM90" s="146" t="e">
        <f t="shared" si="506"/>
        <v>#N/A</v>
      </c>
      <c r="HN90" s="146" t="e">
        <f t="shared" si="507"/>
        <v>#N/A</v>
      </c>
      <c r="HO90" s="146" t="e">
        <f t="shared" si="508"/>
        <v>#N/A</v>
      </c>
      <c r="HP90" s="146" t="e">
        <f t="shared" si="509"/>
        <v>#N/A</v>
      </c>
      <c r="HQ90" s="146" t="e">
        <f t="shared" si="510"/>
        <v>#N/A</v>
      </c>
      <c r="HR90" s="146" t="e">
        <f t="shared" si="511"/>
        <v>#N/A</v>
      </c>
      <c r="HS90" s="146" t="e">
        <f t="shared" si="512"/>
        <v>#N/A</v>
      </c>
      <c r="HT90" s="146" t="e">
        <f t="shared" si="513"/>
        <v>#N/A</v>
      </c>
    </row>
    <row r="91" spans="1:228" hidden="1" x14ac:dyDescent="0.45">
      <c r="A91" s="4">
        <v>88</v>
      </c>
      <c r="B91" s="95"/>
      <c r="C91" s="103"/>
      <c r="D91" s="108" t="str">
        <f t="shared" si="405"/>
        <v/>
      </c>
      <c r="E91" s="81"/>
      <c r="F91" s="108" t="str">
        <f t="shared" si="406"/>
        <v/>
      </c>
      <c r="G91" s="103"/>
      <c r="H91" s="96"/>
      <c r="I91" s="32" t="str">
        <f t="shared" si="407"/>
        <v/>
      </c>
      <c r="J91" s="32" t="str">
        <f t="shared" si="408"/>
        <v/>
      </c>
      <c r="K91" s="65" t="str">
        <f t="shared" si="514"/>
        <v/>
      </c>
      <c r="L91" s="21"/>
      <c r="M91" s="53"/>
      <c r="N91" s="237"/>
      <c r="O91" s="66" t="str">
        <f>IF(AND(D91&gt;0,E91&gt;0,F91&gt;0),IF(ISBLANK(N91),IF(ISBLANK(L91),"",(F91-D91)*VLOOKUP(L91,VLookups!$A$4:$B$13,2,FALSE)),N91),"")</f>
        <v/>
      </c>
      <c r="P91" s="67" t="str">
        <f t="shared" si="409"/>
        <v/>
      </c>
      <c r="Q91" s="81"/>
      <c r="R91" s="230" t="str">
        <f>IF(AND(Q91&gt;0,E91&gt;0,NOT(O91="")),ABS(VLOOKUP($Q$1,VLookups!$A$27:$B$28,2,FALSE)-_xlfn.NORM.DIST(Q91,K91,O91,TRUE)),"")</f>
        <v/>
      </c>
      <c r="S91" s="80" t="str">
        <f>IF(AND($D91&gt;0,$E91&gt;0,$F91&gt;0,NOT(ISBLANK($L91))),_xlfn.NORM.INV(ABS(VLOOKUP($Q$1,VLookups!$A$27:$B$28,2,FALSE)-S$3),$K91,$O91),"")</f>
        <v/>
      </c>
      <c r="T91" s="79" t="str">
        <f>IF(AND($D91&gt;0,$E91&gt;0,$F91&gt;0,NOT(ISBLANK($L91))),_xlfn.NORM.INV(ABS(VLOOKUP($Q$1,VLookups!$A$27:$B$28,2,FALSE)-T$3),$K91,$O91),"")</f>
        <v/>
      </c>
      <c r="U91" s="80" t="str">
        <f>IF(AND($D91&gt;0,$E91&gt;0,$F91&gt;0,NOT(ISBLANK($L91))),_xlfn.NORM.INV(ABS(VLOOKUP($Q$1,VLookups!$A$27:$B$28,2,FALSE)-U$3),$K91,$O91),"")</f>
        <v/>
      </c>
      <c r="V91" s="79" t="str">
        <f>IF(AND($D91&gt;0,$E91&gt;0,$F91&gt;0,NOT(ISBLANK($L91))),_xlfn.NORM.INV(ABS(VLOOKUP($Q$1,VLookups!$A$27:$B$28,2,FALSE)-V$3),$K91,$O91),"")</f>
        <v/>
      </c>
      <c r="W91" s="80" t="str">
        <f>IF(AND($D91&gt;0,$E91&gt;0,$F91&gt;0,NOT(ISBLANK($L91))),_xlfn.NORM.INV(ABS(VLOOKUP($Q$1,VLookups!$A$27:$B$28,2,FALSE)-W$3),$K91,$O91),"")</f>
        <v/>
      </c>
      <c r="X91" s="79" t="str">
        <f>IF(AND($D91&gt;0,$E91&gt;0,$F91&gt;0,NOT(ISBLANK($L91))),_xlfn.NORM.INV(ABS(VLOOKUP($Q$1,VLookups!$A$27:$B$28,2,FALSE)-X$3),$K91,$O91),"")</f>
        <v/>
      </c>
      <c r="Y91" s="5"/>
      <c r="Z91" s="145" t="str">
        <f t="shared" si="515"/>
        <v/>
      </c>
      <c r="AA91" s="46" t="str">
        <f t="shared" ref="AA91:AT91" si="583">IF(ISNONTEXT($Z91),AB91-$Z91,"")</f>
        <v/>
      </c>
      <c r="AB91" s="46" t="str">
        <f t="shared" si="583"/>
        <v/>
      </c>
      <c r="AC91" s="46" t="str">
        <f t="shared" si="583"/>
        <v/>
      </c>
      <c r="AD91" s="46" t="str">
        <f t="shared" si="583"/>
        <v/>
      </c>
      <c r="AE91" s="46" t="str">
        <f t="shared" si="583"/>
        <v/>
      </c>
      <c r="AF91" s="46" t="str">
        <f t="shared" si="583"/>
        <v/>
      </c>
      <c r="AG91" s="46" t="str">
        <f t="shared" si="583"/>
        <v/>
      </c>
      <c r="AH91" s="46" t="str">
        <f t="shared" si="583"/>
        <v/>
      </c>
      <c r="AI91" s="46" t="str">
        <f t="shared" si="583"/>
        <v/>
      </c>
      <c r="AJ91" s="46" t="str">
        <f t="shared" si="583"/>
        <v/>
      </c>
      <c r="AK91" s="46" t="str">
        <f t="shared" si="583"/>
        <v/>
      </c>
      <c r="AL91" s="46" t="str">
        <f t="shared" si="583"/>
        <v/>
      </c>
      <c r="AM91" s="46" t="str">
        <f t="shared" si="583"/>
        <v/>
      </c>
      <c r="AN91" s="46" t="str">
        <f t="shared" si="583"/>
        <v/>
      </c>
      <c r="AO91" s="46" t="str">
        <f t="shared" si="583"/>
        <v/>
      </c>
      <c r="AP91" s="46" t="str">
        <f t="shared" si="583"/>
        <v/>
      </c>
      <c r="AQ91" s="46" t="str">
        <f t="shared" si="583"/>
        <v/>
      </c>
      <c r="AR91" s="46" t="str">
        <f t="shared" si="583"/>
        <v/>
      </c>
      <c r="AS91" s="46" t="str">
        <f t="shared" si="583"/>
        <v/>
      </c>
      <c r="AT91" s="46" t="str">
        <f t="shared" si="583"/>
        <v/>
      </c>
      <c r="AU91" s="46" t="str">
        <f t="shared" si="517"/>
        <v/>
      </c>
      <c r="AV91" s="46" t="str">
        <f t="shared" ref="AV91:DG91" si="584">IF(ISNONTEXT($Z91),AU91+$Z91,"")</f>
        <v/>
      </c>
      <c r="AW91" s="46" t="str">
        <f t="shared" si="584"/>
        <v/>
      </c>
      <c r="AX91" s="46" t="str">
        <f t="shared" si="584"/>
        <v/>
      </c>
      <c r="AY91" s="46" t="str">
        <f t="shared" si="584"/>
        <v/>
      </c>
      <c r="AZ91" s="46" t="str">
        <f t="shared" si="584"/>
        <v/>
      </c>
      <c r="BA91" s="46" t="str">
        <f t="shared" si="584"/>
        <v/>
      </c>
      <c r="BB91" s="46" t="str">
        <f t="shared" si="584"/>
        <v/>
      </c>
      <c r="BC91" s="46" t="str">
        <f t="shared" si="584"/>
        <v/>
      </c>
      <c r="BD91" s="46" t="str">
        <f t="shared" si="584"/>
        <v/>
      </c>
      <c r="BE91" s="46" t="str">
        <f t="shared" si="584"/>
        <v/>
      </c>
      <c r="BF91" s="46" t="str">
        <f t="shared" si="584"/>
        <v/>
      </c>
      <c r="BG91" s="46" t="str">
        <f t="shared" si="584"/>
        <v/>
      </c>
      <c r="BH91" s="46" t="str">
        <f t="shared" si="584"/>
        <v/>
      </c>
      <c r="BI91" s="46" t="str">
        <f t="shared" si="584"/>
        <v/>
      </c>
      <c r="BJ91" s="46" t="str">
        <f t="shared" si="584"/>
        <v/>
      </c>
      <c r="BK91" s="46" t="str">
        <f t="shared" si="584"/>
        <v/>
      </c>
      <c r="BL91" s="46" t="str">
        <f t="shared" si="584"/>
        <v/>
      </c>
      <c r="BM91" s="46" t="str">
        <f t="shared" si="584"/>
        <v/>
      </c>
      <c r="BN91" s="46" t="str">
        <f t="shared" si="584"/>
        <v/>
      </c>
      <c r="BO91" s="46" t="str">
        <f t="shared" si="584"/>
        <v/>
      </c>
      <c r="BP91" s="46" t="str">
        <f t="shared" si="584"/>
        <v/>
      </c>
      <c r="BQ91" s="46" t="str">
        <f t="shared" si="584"/>
        <v/>
      </c>
      <c r="BR91" s="46" t="str">
        <f t="shared" si="584"/>
        <v/>
      </c>
      <c r="BS91" s="46" t="str">
        <f t="shared" si="584"/>
        <v/>
      </c>
      <c r="BT91" s="46" t="str">
        <f t="shared" si="584"/>
        <v/>
      </c>
      <c r="BU91" s="46" t="str">
        <f t="shared" si="584"/>
        <v/>
      </c>
      <c r="BV91" s="46" t="str">
        <f t="shared" si="584"/>
        <v/>
      </c>
      <c r="BW91" s="46" t="str">
        <f t="shared" si="584"/>
        <v/>
      </c>
      <c r="BX91" s="46" t="str">
        <f t="shared" si="584"/>
        <v/>
      </c>
      <c r="BY91" s="46" t="str">
        <f t="shared" si="584"/>
        <v/>
      </c>
      <c r="BZ91" s="46" t="str">
        <f t="shared" si="584"/>
        <v/>
      </c>
      <c r="CA91" s="46" t="str">
        <f t="shared" si="584"/>
        <v/>
      </c>
      <c r="CB91" s="46" t="str">
        <f t="shared" si="584"/>
        <v/>
      </c>
      <c r="CC91" s="46" t="str">
        <f t="shared" si="584"/>
        <v/>
      </c>
      <c r="CD91" s="46" t="str">
        <f t="shared" si="584"/>
        <v/>
      </c>
      <c r="CE91" s="46" t="str">
        <f t="shared" si="584"/>
        <v/>
      </c>
      <c r="CF91" s="46" t="str">
        <f t="shared" si="584"/>
        <v/>
      </c>
      <c r="CG91" s="46" t="str">
        <f t="shared" si="584"/>
        <v/>
      </c>
      <c r="CH91" s="46" t="str">
        <f t="shared" si="584"/>
        <v/>
      </c>
      <c r="CI91" s="46" t="str">
        <f t="shared" si="584"/>
        <v/>
      </c>
      <c r="CJ91" s="46" t="str">
        <f t="shared" si="584"/>
        <v/>
      </c>
      <c r="CK91" s="46" t="str">
        <f t="shared" si="584"/>
        <v/>
      </c>
      <c r="CL91" s="46" t="str">
        <f t="shared" si="584"/>
        <v/>
      </c>
      <c r="CM91" s="46" t="str">
        <f t="shared" si="584"/>
        <v/>
      </c>
      <c r="CN91" s="46" t="str">
        <f t="shared" si="584"/>
        <v/>
      </c>
      <c r="CO91" s="46" t="str">
        <f t="shared" si="584"/>
        <v/>
      </c>
      <c r="CP91" s="46" t="str">
        <f t="shared" si="584"/>
        <v/>
      </c>
      <c r="CQ91" s="46" t="str">
        <f t="shared" si="584"/>
        <v/>
      </c>
      <c r="CR91" s="46" t="str">
        <f t="shared" si="584"/>
        <v/>
      </c>
      <c r="CS91" s="46" t="str">
        <f t="shared" si="584"/>
        <v/>
      </c>
      <c r="CT91" s="46" t="str">
        <f t="shared" si="584"/>
        <v/>
      </c>
      <c r="CU91" s="46" t="str">
        <f t="shared" si="584"/>
        <v/>
      </c>
      <c r="CV91" s="46" t="str">
        <f t="shared" si="584"/>
        <v/>
      </c>
      <c r="CW91" s="46" t="str">
        <f t="shared" si="584"/>
        <v/>
      </c>
      <c r="CX91" s="46" t="str">
        <f t="shared" si="584"/>
        <v/>
      </c>
      <c r="CY91" s="46" t="str">
        <f t="shared" si="584"/>
        <v/>
      </c>
      <c r="CZ91" s="46" t="str">
        <f t="shared" si="584"/>
        <v/>
      </c>
      <c r="DA91" s="46" t="str">
        <f t="shared" si="584"/>
        <v/>
      </c>
      <c r="DB91" s="46" t="str">
        <f t="shared" si="584"/>
        <v/>
      </c>
      <c r="DC91" s="46" t="str">
        <f t="shared" si="584"/>
        <v/>
      </c>
      <c r="DD91" s="46" t="str">
        <f t="shared" si="584"/>
        <v/>
      </c>
      <c r="DE91" s="46" t="str">
        <f t="shared" si="584"/>
        <v/>
      </c>
      <c r="DF91" s="46" t="str">
        <f t="shared" si="584"/>
        <v/>
      </c>
      <c r="DG91" s="46" t="str">
        <f t="shared" si="584"/>
        <v/>
      </c>
      <c r="DH91" s="46" t="str">
        <f t="shared" ref="DH91:DW91" si="585">IF(ISNONTEXT($Z91),DG91+$Z91,"")</f>
        <v/>
      </c>
      <c r="DI91" s="46" t="str">
        <f t="shared" si="585"/>
        <v/>
      </c>
      <c r="DJ91" s="46" t="str">
        <f t="shared" si="585"/>
        <v/>
      </c>
      <c r="DK91" s="46" t="str">
        <f t="shared" si="585"/>
        <v/>
      </c>
      <c r="DL91" s="46" t="str">
        <f t="shared" si="585"/>
        <v/>
      </c>
      <c r="DM91" s="46" t="str">
        <f t="shared" si="585"/>
        <v/>
      </c>
      <c r="DN91" s="46" t="str">
        <f t="shared" si="585"/>
        <v/>
      </c>
      <c r="DO91" s="46" t="str">
        <f t="shared" si="585"/>
        <v/>
      </c>
      <c r="DP91" s="46" t="str">
        <f t="shared" si="585"/>
        <v/>
      </c>
      <c r="DQ91" s="46" t="str">
        <f t="shared" si="585"/>
        <v/>
      </c>
      <c r="DR91" s="46" t="str">
        <f t="shared" si="585"/>
        <v/>
      </c>
      <c r="DS91" s="46" t="str">
        <f t="shared" si="585"/>
        <v/>
      </c>
      <c r="DT91" s="46" t="str">
        <f t="shared" si="585"/>
        <v/>
      </c>
      <c r="DU91" s="46" t="str">
        <f t="shared" si="585"/>
        <v/>
      </c>
      <c r="DV91" s="46" t="str">
        <f t="shared" si="585"/>
        <v/>
      </c>
      <c r="DW91" s="46" t="str">
        <f t="shared" si="585"/>
        <v/>
      </c>
      <c r="DX91" s="146" t="e">
        <f t="shared" si="413"/>
        <v>#N/A</v>
      </c>
      <c r="DY91" s="146" t="e">
        <f t="shared" si="414"/>
        <v>#N/A</v>
      </c>
      <c r="DZ91" s="146" t="e">
        <f t="shared" si="415"/>
        <v>#N/A</v>
      </c>
      <c r="EA91" s="146" t="e">
        <f t="shared" si="416"/>
        <v>#N/A</v>
      </c>
      <c r="EB91" s="146" t="e">
        <f t="shared" si="417"/>
        <v>#N/A</v>
      </c>
      <c r="EC91" s="146" t="e">
        <f t="shared" si="418"/>
        <v>#N/A</v>
      </c>
      <c r="ED91" s="146" t="e">
        <f t="shared" si="419"/>
        <v>#N/A</v>
      </c>
      <c r="EE91" s="146" t="e">
        <f t="shared" si="420"/>
        <v>#N/A</v>
      </c>
      <c r="EF91" s="146" t="e">
        <f t="shared" si="421"/>
        <v>#N/A</v>
      </c>
      <c r="EG91" s="146" t="e">
        <f t="shared" si="422"/>
        <v>#N/A</v>
      </c>
      <c r="EH91" s="146" t="e">
        <f t="shared" si="423"/>
        <v>#N/A</v>
      </c>
      <c r="EI91" s="146" t="e">
        <f t="shared" si="424"/>
        <v>#N/A</v>
      </c>
      <c r="EJ91" s="146" t="e">
        <f t="shared" si="425"/>
        <v>#N/A</v>
      </c>
      <c r="EK91" s="146" t="e">
        <f t="shared" si="426"/>
        <v>#N/A</v>
      </c>
      <c r="EL91" s="146" t="e">
        <f t="shared" si="427"/>
        <v>#N/A</v>
      </c>
      <c r="EM91" s="146" t="e">
        <f t="shared" si="428"/>
        <v>#N/A</v>
      </c>
      <c r="EN91" s="146" t="e">
        <f t="shared" si="429"/>
        <v>#N/A</v>
      </c>
      <c r="EO91" s="146" t="e">
        <f t="shared" si="430"/>
        <v>#N/A</v>
      </c>
      <c r="EP91" s="146" t="e">
        <f t="shared" si="431"/>
        <v>#N/A</v>
      </c>
      <c r="EQ91" s="146" t="e">
        <f t="shared" si="432"/>
        <v>#N/A</v>
      </c>
      <c r="ER91" s="146" t="e">
        <f t="shared" si="433"/>
        <v>#N/A</v>
      </c>
      <c r="ES91" s="146" t="e">
        <f t="shared" si="434"/>
        <v>#N/A</v>
      </c>
      <c r="ET91" s="146" t="e">
        <f t="shared" si="435"/>
        <v>#N/A</v>
      </c>
      <c r="EU91" s="146" t="e">
        <f t="shared" si="436"/>
        <v>#N/A</v>
      </c>
      <c r="EV91" s="146" t="e">
        <f t="shared" si="437"/>
        <v>#N/A</v>
      </c>
      <c r="EW91" s="146" t="e">
        <f t="shared" si="438"/>
        <v>#N/A</v>
      </c>
      <c r="EX91" s="146" t="e">
        <f t="shared" si="439"/>
        <v>#N/A</v>
      </c>
      <c r="EY91" s="146" t="e">
        <f t="shared" si="440"/>
        <v>#N/A</v>
      </c>
      <c r="EZ91" s="146" t="e">
        <f t="shared" si="441"/>
        <v>#N/A</v>
      </c>
      <c r="FA91" s="146" t="e">
        <f t="shared" si="442"/>
        <v>#N/A</v>
      </c>
      <c r="FB91" s="146" t="e">
        <f t="shared" si="443"/>
        <v>#N/A</v>
      </c>
      <c r="FC91" s="146" t="e">
        <f t="shared" si="444"/>
        <v>#N/A</v>
      </c>
      <c r="FD91" s="146" t="e">
        <f t="shared" si="445"/>
        <v>#N/A</v>
      </c>
      <c r="FE91" s="146" t="e">
        <f t="shared" si="446"/>
        <v>#N/A</v>
      </c>
      <c r="FF91" s="146" t="e">
        <f t="shared" si="447"/>
        <v>#N/A</v>
      </c>
      <c r="FG91" s="146" t="e">
        <f t="shared" si="448"/>
        <v>#N/A</v>
      </c>
      <c r="FH91" s="146" t="e">
        <f t="shared" si="449"/>
        <v>#N/A</v>
      </c>
      <c r="FI91" s="146" t="e">
        <f t="shared" si="450"/>
        <v>#N/A</v>
      </c>
      <c r="FJ91" s="146" t="e">
        <f t="shared" si="451"/>
        <v>#N/A</v>
      </c>
      <c r="FK91" s="146" t="e">
        <f t="shared" si="452"/>
        <v>#N/A</v>
      </c>
      <c r="FL91" s="146" t="e">
        <f t="shared" si="453"/>
        <v>#N/A</v>
      </c>
      <c r="FM91" s="146" t="e">
        <f t="shared" si="454"/>
        <v>#N/A</v>
      </c>
      <c r="FN91" s="146" t="e">
        <f t="shared" si="455"/>
        <v>#N/A</v>
      </c>
      <c r="FO91" s="146" t="e">
        <f t="shared" si="456"/>
        <v>#N/A</v>
      </c>
      <c r="FP91" s="146" t="e">
        <f t="shared" si="457"/>
        <v>#N/A</v>
      </c>
      <c r="FQ91" s="146" t="e">
        <f t="shared" si="458"/>
        <v>#N/A</v>
      </c>
      <c r="FR91" s="146" t="e">
        <f t="shared" si="459"/>
        <v>#N/A</v>
      </c>
      <c r="FS91" s="146" t="e">
        <f t="shared" si="460"/>
        <v>#N/A</v>
      </c>
      <c r="FT91" s="146" t="e">
        <f t="shared" si="461"/>
        <v>#N/A</v>
      </c>
      <c r="FU91" s="146" t="e">
        <f t="shared" si="462"/>
        <v>#N/A</v>
      </c>
      <c r="FV91" s="146" t="e">
        <f t="shared" si="463"/>
        <v>#N/A</v>
      </c>
      <c r="FW91" s="146" t="e">
        <f t="shared" si="464"/>
        <v>#N/A</v>
      </c>
      <c r="FX91" s="146" t="e">
        <f t="shared" si="465"/>
        <v>#N/A</v>
      </c>
      <c r="FY91" s="146" t="e">
        <f t="shared" si="466"/>
        <v>#N/A</v>
      </c>
      <c r="FZ91" s="146" t="e">
        <f t="shared" si="467"/>
        <v>#N/A</v>
      </c>
      <c r="GA91" s="146" t="e">
        <f t="shared" si="468"/>
        <v>#N/A</v>
      </c>
      <c r="GB91" s="146" t="e">
        <f t="shared" si="469"/>
        <v>#N/A</v>
      </c>
      <c r="GC91" s="146" t="e">
        <f t="shared" si="470"/>
        <v>#N/A</v>
      </c>
      <c r="GD91" s="146" t="e">
        <f t="shared" si="471"/>
        <v>#N/A</v>
      </c>
      <c r="GE91" s="146" t="e">
        <f t="shared" si="472"/>
        <v>#N/A</v>
      </c>
      <c r="GF91" s="146" t="e">
        <f t="shared" si="473"/>
        <v>#N/A</v>
      </c>
      <c r="GG91" s="146" t="e">
        <f t="shared" si="474"/>
        <v>#N/A</v>
      </c>
      <c r="GH91" s="146" t="e">
        <f t="shared" si="475"/>
        <v>#N/A</v>
      </c>
      <c r="GI91" s="146" t="e">
        <f t="shared" si="476"/>
        <v>#N/A</v>
      </c>
      <c r="GJ91" s="146" t="e">
        <f t="shared" si="477"/>
        <v>#N/A</v>
      </c>
      <c r="GK91" s="146" t="e">
        <f t="shared" si="478"/>
        <v>#N/A</v>
      </c>
      <c r="GL91" s="146" t="e">
        <f t="shared" si="479"/>
        <v>#N/A</v>
      </c>
      <c r="GM91" s="146" t="e">
        <f t="shared" si="480"/>
        <v>#N/A</v>
      </c>
      <c r="GN91" s="146" t="e">
        <f t="shared" si="481"/>
        <v>#N/A</v>
      </c>
      <c r="GO91" s="146" t="e">
        <f t="shared" si="482"/>
        <v>#N/A</v>
      </c>
      <c r="GP91" s="146" t="e">
        <f t="shared" si="483"/>
        <v>#N/A</v>
      </c>
      <c r="GQ91" s="146" t="e">
        <f t="shared" si="484"/>
        <v>#N/A</v>
      </c>
      <c r="GR91" s="146" t="e">
        <f t="shared" si="485"/>
        <v>#N/A</v>
      </c>
      <c r="GS91" s="146" t="e">
        <f t="shared" si="486"/>
        <v>#N/A</v>
      </c>
      <c r="GT91" s="146" t="e">
        <f t="shared" si="487"/>
        <v>#N/A</v>
      </c>
      <c r="GU91" s="146" t="e">
        <f t="shared" si="488"/>
        <v>#N/A</v>
      </c>
      <c r="GV91" s="146" t="e">
        <f t="shared" si="489"/>
        <v>#N/A</v>
      </c>
      <c r="GW91" s="146" t="e">
        <f t="shared" si="490"/>
        <v>#N/A</v>
      </c>
      <c r="GX91" s="146" t="e">
        <f t="shared" si="491"/>
        <v>#N/A</v>
      </c>
      <c r="GY91" s="146" t="e">
        <f t="shared" si="492"/>
        <v>#N/A</v>
      </c>
      <c r="GZ91" s="146" t="e">
        <f t="shared" si="493"/>
        <v>#N/A</v>
      </c>
      <c r="HA91" s="146" t="e">
        <f t="shared" si="494"/>
        <v>#N/A</v>
      </c>
      <c r="HB91" s="146" t="e">
        <f t="shared" si="495"/>
        <v>#N/A</v>
      </c>
      <c r="HC91" s="146" t="e">
        <f t="shared" si="496"/>
        <v>#N/A</v>
      </c>
      <c r="HD91" s="146" t="e">
        <f t="shared" si="497"/>
        <v>#N/A</v>
      </c>
      <c r="HE91" s="146" t="e">
        <f t="shared" si="498"/>
        <v>#N/A</v>
      </c>
      <c r="HF91" s="146" t="e">
        <f t="shared" si="499"/>
        <v>#N/A</v>
      </c>
      <c r="HG91" s="146" t="e">
        <f t="shared" si="500"/>
        <v>#N/A</v>
      </c>
      <c r="HH91" s="146" t="e">
        <f t="shared" si="501"/>
        <v>#N/A</v>
      </c>
      <c r="HI91" s="146" t="e">
        <f t="shared" si="502"/>
        <v>#N/A</v>
      </c>
      <c r="HJ91" s="146" t="e">
        <f t="shared" si="503"/>
        <v>#N/A</v>
      </c>
      <c r="HK91" s="146" t="e">
        <f t="shared" si="504"/>
        <v>#N/A</v>
      </c>
      <c r="HL91" s="146" t="e">
        <f t="shared" si="505"/>
        <v>#N/A</v>
      </c>
      <c r="HM91" s="146" t="e">
        <f t="shared" si="506"/>
        <v>#N/A</v>
      </c>
      <c r="HN91" s="146" t="e">
        <f t="shared" si="507"/>
        <v>#N/A</v>
      </c>
      <c r="HO91" s="146" t="e">
        <f t="shared" si="508"/>
        <v>#N/A</v>
      </c>
      <c r="HP91" s="146" t="e">
        <f t="shared" si="509"/>
        <v>#N/A</v>
      </c>
      <c r="HQ91" s="146" t="e">
        <f t="shared" si="510"/>
        <v>#N/A</v>
      </c>
      <c r="HR91" s="146" t="e">
        <f t="shared" si="511"/>
        <v>#N/A</v>
      </c>
      <c r="HS91" s="146" t="e">
        <f t="shared" si="512"/>
        <v>#N/A</v>
      </c>
      <c r="HT91" s="146" t="e">
        <f t="shared" si="513"/>
        <v>#N/A</v>
      </c>
    </row>
    <row r="92" spans="1:228" hidden="1" x14ac:dyDescent="0.45">
      <c r="A92" s="4">
        <v>89</v>
      </c>
      <c r="B92" s="95"/>
      <c r="C92" s="103"/>
      <c r="D92" s="108" t="str">
        <f t="shared" si="405"/>
        <v/>
      </c>
      <c r="E92" s="81"/>
      <c r="F92" s="108" t="str">
        <f t="shared" si="406"/>
        <v/>
      </c>
      <c r="G92" s="103"/>
      <c r="H92" s="96"/>
      <c r="I92" s="32" t="str">
        <f t="shared" si="407"/>
        <v/>
      </c>
      <c r="J92" s="32" t="str">
        <f t="shared" si="408"/>
        <v/>
      </c>
      <c r="K92" s="65" t="str">
        <f t="shared" si="514"/>
        <v/>
      </c>
      <c r="L92" s="21"/>
      <c r="M92" s="53"/>
      <c r="N92" s="237"/>
      <c r="O92" s="66" t="str">
        <f>IF(AND(D92&gt;0,E92&gt;0,F92&gt;0),IF(ISBLANK(N92),IF(ISBLANK(L92),"",(F92-D92)*VLOOKUP(L92,VLookups!$A$4:$B$13,2,FALSE)),N92),"")</f>
        <v/>
      </c>
      <c r="P92" s="67" t="str">
        <f t="shared" si="409"/>
        <v/>
      </c>
      <c r="Q92" s="81"/>
      <c r="R92" s="230" t="str">
        <f>IF(AND(Q92&gt;0,E92&gt;0,NOT(O92="")),ABS(VLOOKUP($Q$1,VLookups!$A$27:$B$28,2,FALSE)-_xlfn.NORM.DIST(Q92,K92,O92,TRUE)),"")</f>
        <v/>
      </c>
      <c r="S92" s="80" t="str">
        <f>IF(AND($D92&gt;0,$E92&gt;0,$F92&gt;0,NOT(ISBLANK($L92))),_xlfn.NORM.INV(ABS(VLOOKUP($Q$1,VLookups!$A$27:$B$28,2,FALSE)-S$3),$K92,$O92),"")</f>
        <v/>
      </c>
      <c r="T92" s="79" t="str">
        <f>IF(AND($D92&gt;0,$E92&gt;0,$F92&gt;0,NOT(ISBLANK($L92))),_xlfn.NORM.INV(ABS(VLOOKUP($Q$1,VLookups!$A$27:$B$28,2,FALSE)-T$3),$K92,$O92),"")</f>
        <v/>
      </c>
      <c r="U92" s="80" t="str">
        <f>IF(AND($D92&gt;0,$E92&gt;0,$F92&gt;0,NOT(ISBLANK($L92))),_xlfn.NORM.INV(ABS(VLOOKUP($Q$1,VLookups!$A$27:$B$28,2,FALSE)-U$3),$K92,$O92),"")</f>
        <v/>
      </c>
      <c r="V92" s="79" t="str">
        <f>IF(AND($D92&gt;0,$E92&gt;0,$F92&gt;0,NOT(ISBLANK($L92))),_xlfn.NORM.INV(ABS(VLOOKUP($Q$1,VLookups!$A$27:$B$28,2,FALSE)-V$3),$K92,$O92),"")</f>
        <v/>
      </c>
      <c r="W92" s="80" t="str">
        <f>IF(AND($D92&gt;0,$E92&gt;0,$F92&gt;0,NOT(ISBLANK($L92))),_xlfn.NORM.INV(ABS(VLOOKUP($Q$1,VLookups!$A$27:$B$28,2,FALSE)-W$3),$K92,$O92),"")</f>
        <v/>
      </c>
      <c r="X92" s="79" t="str">
        <f>IF(AND($D92&gt;0,$E92&gt;0,$F92&gt;0,NOT(ISBLANK($L92))),_xlfn.NORM.INV(ABS(VLOOKUP($Q$1,VLookups!$A$27:$B$28,2,FALSE)-X$3),$K92,$O92),"")</f>
        <v/>
      </c>
      <c r="Y92" s="5"/>
      <c r="Z92" s="145" t="str">
        <f t="shared" si="515"/>
        <v/>
      </c>
      <c r="AA92" s="46" t="str">
        <f t="shared" ref="AA92:AT92" si="586">IF(ISNONTEXT($Z92),AB92-$Z92,"")</f>
        <v/>
      </c>
      <c r="AB92" s="46" t="str">
        <f t="shared" si="586"/>
        <v/>
      </c>
      <c r="AC92" s="46" t="str">
        <f t="shared" si="586"/>
        <v/>
      </c>
      <c r="AD92" s="46" t="str">
        <f t="shared" si="586"/>
        <v/>
      </c>
      <c r="AE92" s="46" t="str">
        <f t="shared" si="586"/>
        <v/>
      </c>
      <c r="AF92" s="46" t="str">
        <f t="shared" si="586"/>
        <v/>
      </c>
      <c r="AG92" s="46" t="str">
        <f t="shared" si="586"/>
        <v/>
      </c>
      <c r="AH92" s="46" t="str">
        <f t="shared" si="586"/>
        <v/>
      </c>
      <c r="AI92" s="46" t="str">
        <f t="shared" si="586"/>
        <v/>
      </c>
      <c r="AJ92" s="46" t="str">
        <f t="shared" si="586"/>
        <v/>
      </c>
      <c r="AK92" s="46" t="str">
        <f t="shared" si="586"/>
        <v/>
      </c>
      <c r="AL92" s="46" t="str">
        <f t="shared" si="586"/>
        <v/>
      </c>
      <c r="AM92" s="46" t="str">
        <f t="shared" si="586"/>
        <v/>
      </c>
      <c r="AN92" s="46" t="str">
        <f t="shared" si="586"/>
        <v/>
      </c>
      <c r="AO92" s="46" t="str">
        <f t="shared" si="586"/>
        <v/>
      </c>
      <c r="AP92" s="46" t="str">
        <f t="shared" si="586"/>
        <v/>
      </c>
      <c r="AQ92" s="46" t="str">
        <f t="shared" si="586"/>
        <v/>
      </c>
      <c r="AR92" s="46" t="str">
        <f t="shared" si="586"/>
        <v/>
      </c>
      <c r="AS92" s="46" t="str">
        <f t="shared" si="586"/>
        <v/>
      </c>
      <c r="AT92" s="46" t="str">
        <f t="shared" si="586"/>
        <v/>
      </c>
      <c r="AU92" s="46" t="str">
        <f t="shared" si="517"/>
        <v/>
      </c>
      <c r="AV92" s="46" t="str">
        <f t="shared" ref="AV92:DG92" si="587">IF(ISNONTEXT($Z92),AU92+$Z92,"")</f>
        <v/>
      </c>
      <c r="AW92" s="46" t="str">
        <f t="shared" si="587"/>
        <v/>
      </c>
      <c r="AX92" s="46" t="str">
        <f t="shared" si="587"/>
        <v/>
      </c>
      <c r="AY92" s="46" t="str">
        <f t="shared" si="587"/>
        <v/>
      </c>
      <c r="AZ92" s="46" t="str">
        <f t="shared" si="587"/>
        <v/>
      </c>
      <c r="BA92" s="46" t="str">
        <f t="shared" si="587"/>
        <v/>
      </c>
      <c r="BB92" s="46" t="str">
        <f t="shared" si="587"/>
        <v/>
      </c>
      <c r="BC92" s="46" t="str">
        <f t="shared" si="587"/>
        <v/>
      </c>
      <c r="BD92" s="46" t="str">
        <f t="shared" si="587"/>
        <v/>
      </c>
      <c r="BE92" s="46" t="str">
        <f t="shared" si="587"/>
        <v/>
      </c>
      <c r="BF92" s="46" t="str">
        <f t="shared" si="587"/>
        <v/>
      </c>
      <c r="BG92" s="46" t="str">
        <f t="shared" si="587"/>
        <v/>
      </c>
      <c r="BH92" s="46" t="str">
        <f t="shared" si="587"/>
        <v/>
      </c>
      <c r="BI92" s="46" t="str">
        <f t="shared" si="587"/>
        <v/>
      </c>
      <c r="BJ92" s="46" t="str">
        <f t="shared" si="587"/>
        <v/>
      </c>
      <c r="BK92" s="46" t="str">
        <f t="shared" si="587"/>
        <v/>
      </c>
      <c r="BL92" s="46" t="str">
        <f t="shared" si="587"/>
        <v/>
      </c>
      <c r="BM92" s="46" t="str">
        <f t="shared" si="587"/>
        <v/>
      </c>
      <c r="BN92" s="46" t="str">
        <f t="shared" si="587"/>
        <v/>
      </c>
      <c r="BO92" s="46" t="str">
        <f t="shared" si="587"/>
        <v/>
      </c>
      <c r="BP92" s="46" t="str">
        <f t="shared" si="587"/>
        <v/>
      </c>
      <c r="BQ92" s="46" t="str">
        <f t="shared" si="587"/>
        <v/>
      </c>
      <c r="BR92" s="46" t="str">
        <f t="shared" si="587"/>
        <v/>
      </c>
      <c r="BS92" s="46" t="str">
        <f t="shared" si="587"/>
        <v/>
      </c>
      <c r="BT92" s="46" t="str">
        <f t="shared" si="587"/>
        <v/>
      </c>
      <c r="BU92" s="46" t="str">
        <f t="shared" si="587"/>
        <v/>
      </c>
      <c r="BV92" s="46" t="str">
        <f t="shared" si="587"/>
        <v/>
      </c>
      <c r="BW92" s="46" t="str">
        <f t="shared" si="587"/>
        <v/>
      </c>
      <c r="BX92" s="46" t="str">
        <f t="shared" si="587"/>
        <v/>
      </c>
      <c r="BY92" s="46" t="str">
        <f t="shared" si="587"/>
        <v/>
      </c>
      <c r="BZ92" s="46" t="str">
        <f t="shared" si="587"/>
        <v/>
      </c>
      <c r="CA92" s="46" t="str">
        <f t="shared" si="587"/>
        <v/>
      </c>
      <c r="CB92" s="46" t="str">
        <f t="shared" si="587"/>
        <v/>
      </c>
      <c r="CC92" s="46" t="str">
        <f t="shared" si="587"/>
        <v/>
      </c>
      <c r="CD92" s="46" t="str">
        <f t="shared" si="587"/>
        <v/>
      </c>
      <c r="CE92" s="46" t="str">
        <f t="shared" si="587"/>
        <v/>
      </c>
      <c r="CF92" s="46" t="str">
        <f t="shared" si="587"/>
        <v/>
      </c>
      <c r="CG92" s="46" t="str">
        <f t="shared" si="587"/>
        <v/>
      </c>
      <c r="CH92" s="46" t="str">
        <f t="shared" si="587"/>
        <v/>
      </c>
      <c r="CI92" s="46" t="str">
        <f t="shared" si="587"/>
        <v/>
      </c>
      <c r="CJ92" s="46" t="str">
        <f t="shared" si="587"/>
        <v/>
      </c>
      <c r="CK92" s="46" t="str">
        <f t="shared" si="587"/>
        <v/>
      </c>
      <c r="CL92" s="46" t="str">
        <f t="shared" si="587"/>
        <v/>
      </c>
      <c r="CM92" s="46" t="str">
        <f t="shared" si="587"/>
        <v/>
      </c>
      <c r="CN92" s="46" t="str">
        <f t="shared" si="587"/>
        <v/>
      </c>
      <c r="CO92" s="46" t="str">
        <f t="shared" si="587"/>
        <v/>
      </c>
      <c r="CP92" s="46" t="str">
        <f t="shared" si="587"/>
        <v/>
      </c>
      <c r="CQ92" s="46" t="str">
        <f t="shared" si="587"/>
        <v/>
      </c>
      <c r="CR92" s="46" t="str">
        <f t="shared" si="587"/>
        <v/>
      </c>
      <c r="CS92" s="46" t="str">
        <f t="shared" si="587"/>
        <v/>
      </c>
      <c r="CT92" s="46" t="str">
        <f t="shared" si="587"/>
        <v/>
      </c>
      <c r="CU92" s="46" t="str">
        <f t="shared" si="587"/>
        <v/>
      </c>
      <c r="CV92" s="46" t="str">
        <f t="shared" si="587"/>
        <v/>
      </c>
      <c r="CW92" s="46" t="str">
        <f t="shared" si="587"/>
        <v/>
      </c>
      <c r="CX92" s="46" t="str">
        <f t="shared" si="587"/>
        <v/>
      </c>
      <c r="CY92" s="46" t="str">
        <f t="shared" si="587"/>
        <v/>
      </c>
      <c r="CZ92" s="46" t="str">
        <f t="shared" si="587"/>
        <v/>
      </c>
      <c r="DA92" s="46" t="str">
        <f t="shared" si="587"/>
        <v/>
      </c>
      <c r="DB92" s="46" t="str">
        <f t="shared" si="587"/>
        <v/>
      </c>
      <c r="DC92" s="46" t="str">
        <f t="shared" si="587"/>
        <v/>
      </c>
      <c r="DD92" s="46" t="str">
        <f t="shared" si="587"/>
        <v/>
      </c>
      <c r="DE92" s="46" t="str">
        <f t="shared" si="587"/>
        <v/>
      </c>
      <c r="DF92" s="46" t="str">
        <f t="shared" si="587"/>
        <v/>
      </c>
      <c r="DG92" s="46" t="str">
        <f t="shared" si="587"/>
        <v/>
      </c>
      <c r="DH92" s="46" t="str">
        <f t="shared" ref="DH92:DW92" si="588">IF(ISNONTEXT($Z92),DG92+$Z92,"")</f>
        <v/>
      </c>
      <c r="DI92" s="46" t="str">
        <f t="shared" si="588"/>
        <v/>
      </c>
      <c r="DJ92" s="46" t="str">
        <f t="shared" si="588"/>
        <v/>
      </c>
      <c r="DK92" s="46" t="str">
        <f t="shared" si="588"/>
        <v/>
      </c>
      <c r="DL92" s="46" t="str">
        <f t="shared" si="588"/>
        <v/>
      </c>
      <c r="DM92" s="46" t="str">
        <f t="shared" si="588"/>
        <v/>
      </c>
      <c r="DN92" s="46" t="str">
        <f t="shared" si="588"/>
        <v/>
      </c>
      <c r="DO92" s="46" t="str">
        <f t="shared" si="588"/>
        <v/>
      </c>
      <c r="DP92" s="46" t="str">
        <f t="shared" si="588"/>
        <v/>
      </c>
      <c r="DQ92" s="46" t="str">
        <f t="shared" si="588"/>
        <v/>
      </c>
      <c r="DR92" s="46" t="str">
        <f t="shared" si="588"/>
        <v/>
      </c>
      <c r="DS92" s="46" t="str">
        <f t="shared" si="588"/>
        <v/>
      </c>
      <c r="DT92" s="46" t="str">
        <f t="shared" si="588"/>
        <v/>
      </c>
      <c r="DU92" s="46" t="str">
        <f t="shared" si="588"/>
        <v/>
      </c>
      <c r="DV92" s="46" t="str">
        <f t="shared" si="588"/>
        <v/>
      </c>
      <c r="DW92" s="46" t="str">
        <f t="shared" si="588"/>
        <v/>
      </c>
      <c r="DX92" s="146" t="e">
        <f t="shared" si="413"/>
        <v>#N/A</v>
      </c>
      <c r="DY92" s="146" t="e">
        <f t="shared" si="414"/>
        <v>#N/A</v>
      </c>
      <c r="DZ92" s="146" t="e">
        <f t="shared" si="415"/>
        <v>#N/A</v>
      </c>
      <c r="EA92" s="146" t="e">
        <f t="shared" si="416"/>
        <v>#N/A</v>
      </c>
      <c r="EB92" s="146" t="e">
        <f t="shared" si="417"/>
        <v>#N/A</v>
      </c>
      <c r="EC92" s="146" t="e">
        <f t="shared" si="418"/>
        <v>#N/A</v>
      </c>
      <c r="ED92" s="146" t="e">
        <f t="shared" si="419"/>
        <v>#N/A</v>
      </c>
      <c r="EE92" s="146" t="e">
        <f t="shared" si="420"/>
        <v>#N/A</v>
      </c>
      <c r="EF92" s="146" t="e">
        <f t="shared" si="421"/>
        <v>#N/A</v>
      </c>
      <c r="EG92" s="146" t="e">
        <f t="shared" si="422"/>
        <v>#N/A</v>
      </c>
      <c r="EH92" s="146" t="e">
        <f t="shared" si="423"/>
        <v>#N/A</v>
      </c>
      <c r="EI92" s="146" t="e">
        <f t="shared" si="424"/>
        <v>#N/A</v>
      </c>
      <c r="EJ92" s="146" t="e">
        <f t="shared" si="425"/>
        <v>#N/A</v>
      </c>
      <c r="EK92" s="146" t="e">
        <f t="shared" si="426"/>
        <v>#N/A</v>
      </c>
      <c r="EL92" s="146" t="e">
        <f t="shared" si="427"/>
        <v>#N/A</v>
      </c>
      <c r="EM92" s="146" t="e">
        <f t="shared" si="428"/>
        <v>#N/A</v>
      </c>
      <c r="EN92" s="146" t="e">
        <f t="shared" si="429"/>
        <v>#N/A</v>
      </c>
      <c r="EO92" s="146" t="e">
        <f t="shared" si="430"/>
        <v>#N/A</v>
      </c>
      <c r="EP92" s="146" t="e">
        <f t="shared" si="431"/>
        <v>#N/A</v>
      </c>
      <c r="EQ92" s="146" t="e">
        <f t="shared" si="432"/>
        <v>#N/A</v>
      </c>
      <c r="ER92" s="146" t="e">
        <f t="shared" si="433"/>
        <v>#N/A</v>
      </c>
      <c r="ES92" s="146" t="e">
        <f t="shared" si="434"/>
        <v>#N/A</v>
      </c>
      <c r="ET92" s="146" t="e">
        <f t="shared" si="435"/>
        <v>#N/A</v>
      </c>
      <c r="EU92" s="146" t="e">
        <f t="shared" si="436"/>
        <v>#N/A</v>
      </c>
      <c r="EV92" s="146" t="e">
        <f t="shared" si="437"/>
        <v>#N/A</v>
      </c>
      <c r="EW92" s="146" t="e">
        <f t="shared" si="438"/>
        <v>#N/A</v>
      </c>
      <c r="EX92" s="146" t="e">
        <f t="shared" si="439"/>
        <v>#N/A</v>
      </c>
      <c r="EY92" s="146" t="e">
        <f t="shared" si="440"/>
        <v>#N/A</v>
      </c>
      <c r="EZ92" s="146" t="e">
        <f t="shared" si="441"/>
        <v>#N/A</v>
      </c>
      <c r="FA92" s="146" t="e">
        <f t="shared" si="442"/>
        <v>#N/A</v>
      </c>
      <c r="FB92" s="146" t="e">
        <f t="shared" si="443"/>
        <v>#N/A</v>
      </c>
      <c r="FC92" s="146" t="e">
        <f t="shared" si="444"/>
        <v>#N/A</v>
      </c>
      <c r="FD92" s="146" t="e">
        <f t="shared" si="445"/>
        <v>#N/A</v>
      </c>
      <c r="FE92" s="146" t="e">
        <f t="shared" si="446"/>
        <v>#N/A</v>
      </c>
      <c r="FF92" s="146" t="e">
        <f t="shared" si="447"/>
        <v>#N/A</v>
      </c>
      <c r="FG92" s="146" t="e">
        <f t="shared" si="448"/>
        <v>#N/A</v>
      </c>
      <c r="FH92" s="146" t="e">
        <f t="shared" si="449"/>
        <v>#N/A</v>
      </c>
      <c r="FI92" s="146" t="e">
        <f t="shared" si="450"/>
        <v>#N/A</v>
      </c>
      <c r="FJ92" s="146" t="e">
        <f t="shared" si="451"/>
        <v>#N/A</v>
      </c>
      <c r="FK92" s="146" t="e">
        <f t="shared" si="452"/>
        <v>#N/A</v>
      </c>
      <c r="FL92" s="146" t="e">
        <f t="shared" si="453"/>
        <v>#N/A</v>
      </c>
      <c r="FM92" s="146" t="e">
        <f t="shared" si="454"/>
        <v>#N/A</v>
      </c>
      <c r="FN92" s="146" t="e">
        <f t="shared" si="455"/>
        <v>#N/A</v>
      </c>
      <c r="FO92" s="146" t="e">
        <f t="shared" si="456"/>
        <v>#N/A</v>
      </c>
      <c r="FP92" s="146" t="e">
        <f t="shared" si="457"/>
        <v>#N/A</v>
      </c>
      <c r="FQ92" s="146" t="e">
        <f t="shared" si="458"/>
        <v>#N/A</v>
      </c>
      <c r="FR92" s="146" t="e">
        <f t="shared" si="459"/>
        <v>#N/A</v>
      </c>
      <c r="FS92" s="146" t="e">
        <f t="shared" si="460"/>
        <v>#N/A</v>
      </c>
      <c r="FT92" s="146" t="e">
        <f t="shared" si="461"/>
        <v>#N/A</v>
      </c>
      <c r="FU92" s="146" t="e">
        <f t="shared" si="462"/>
        <v>#N/A</v>
      </c>
      <c r="FV92" s="146" t="e">
        <f t="shared" si="463"/>
        <v>#N/A</v>
      </c>
      <c r="FW92" s="146" t="e">
        <f t="shared" si="464"/>
        <v>#N/A</v>
      </c>
      <c r="FX92" s="146" t="e">
        <f t="shared" si="465"/>
        <v>#N/A</v>
      </c>
      <c r="FY92" s="146" t="e">
        <f t="shared" si="466"/>
        <v>#N/A</v>
      </c>
      <c r="FZ92" s="146" t="e">
        <f t="shared" si="467"/>
        <v>#N/A</v>
      </c>
      <c r="GA92" s="146" t="e">
        <f t="shared" si="468"/>
        <v>#N/A</v>
      </c>
      <c r="GB92" s="146" t="e">
        <f t="shared" si="469"/>
        <v>#N/A</v>
      </c>
      <c r="GC92" s="146" t="e">
        <f t="shared" si="470"/>
        <v>#N/A</v>
      </c>
      <c r="GD92" s="146" t="e">
        <f t="shared" si="471"/>
        <v>#N/A</v>
      </c>
      <c r="GE92" s="146" t="e">
        <f t="shared" si="472"/>
        <v>#N/A</v>
      </c>
      <c r="GF92" s="146" t="e">
        <f t="shared" si="473"/>
        <v>#N/A</v>
      </c>
      <c r="GG92" s="146" t="e">
        <f t="shared" si="474"/>
        <v>#N/A</v>
      </c>
      <c r="GH92" s="146" t="e">
        <f t="shared" si="475"/>
        <v>#N/A</v>
      </c>
      <c r="GI92" s="146" t="e">
        <f t="shared" si="476"/>
        <v>#N/A</v>
      </c>
      <c r="GJ92" s="146" t="e">
        <f t="shared" si="477"/>
        <v>#N/A</v>
      </c>
      <c r="GK92" s="146" t="e">
        <f t="shared" si="478"/>
        <v>#N/A</v>
      </c>
      <c r="GL92" s="146" t="e">
        <f t="shared" si="479"/>
        <v>#N/A</v>
      </c>
      <c r="GM92" s="146" t="e">
        <f t="shared" si="480"/>
        <v>#N/A</v>
      </c>
      <c r="GN92" s="146" t="e">
        <f t="shared" si="481"/>
        <v>#N/A</v>
      </c>
      <c r="GO92" s="146" t="e">
        <f t="shared" si="482"/>
        <v>#N/A</v>
      </c>
      <c r="GP92" s="146" t="e">
        <f t="shared" si="483"/>
        <v>#N/A</v>
      </c>
      <c r="GQ92" s="146" t="e">
        <f t="shared" si="484"/>
        <v>#N/A</v>
      </c>
      <c r="GR92" s="146" t="e">
        <f t="shared" si="485"/>
        <v>#N/A</v>
      </c>
      <c r="GS92" s="146" t="e">
        <f t="shared" si="486"/>
        <v>#N/A</v>
      </c>
      <c r="GT92" s="146" t="e">
        <f t="shared" si="487"/>
        <v>#N/A</v>
      </c>
      <c r="GU92" s="146" t="e">
        <f t="shared" si="488"/>
        <v>#N/A</v>
      </c>
      <c r="GV92" s="146" t="e">
        <f t="shared" si="489"/>
        <v>#N/A</v>
      </c>
      <c r="GW92" s="146" t="e">
        <f t="shared" si="490"/>
        <v>#N/A</v>
      </c>
      <c r="GX92" s="146" t="e">
        <f t="shared" si="491"/>
        <v>#N/A</v>
      </c>
      <c r="GY92" s="146" t="e">
        <f t="shared" si="492"/>
        <v>#N/A</v>
      </c>
      <c r="GZ92" s="146" t="e">
        <f t="shared" si="493"/>
        <v>#N/A</v>
      </c>
      <c r="HA92" s="146" t="e">
        <f t="shared" si="494"/>
        <v>#N/A</v>
      </c>
      <c r="HB92" s="146" t="e">
        <f t="shared" si="495"/>
        <v>#N/A</v>
      </c>
      <c r="HC92" s="146" t="e">
        <f t="shared" si="496"/>
        <v>#N/A</v>
      </c>
      <c r="HD92" s="146" t="e">
        <f t="shared" si="497"/>
        <v>#N/A</v>
      </c>
      <c r="HE92" s="146" t="e">
        <f t="shared" si="498"/>
        <v>#N/A</v>
      </c>
      <c r="HF92" s="146" t="e">
        <f t="shared" si="499"/>
        <v>#N/A</v>
      </c>
      <c r="HG92" s="146" t="e">
        <f t="shared" si="500"/>
        <v>#N/A</v>
      </c>
      <c r="HH92" s="146" t="e">
        <f t="shared" si="501"/>
        <v>#N/A</v>
      </c>
      <c r="HI92" s="146" t="e">
        <f t="shared" si="502"/>
        <v>#N/A</v>
      </c>
      <c r="HJ92" s="146" t="e">
        <f t="shared" si="503"/>
        <v>#N/A</v>
      </c>
      <c r="HK92" s="146" t="e">
        <f t="shared" si="504"/>
        <v>#N/A</v>
      </c>
      <c r="HL92" s="146" t="e">
        <f t="shared" si="505"/>
        <v>#N/A</v>
      </c>
      <c r="HM92" s="146" t="e">
        <f t="shared" si="506"/>
        <v>#N/A</v>
      </c>
      <c r="HN92" s="146" t="e">
        <f t="shared" si="507"/>
        <v>#N/A</v>
      </c>
      <c r="HO92" s="146" t="e">
        <f t="shared" si="508"/>
        <v>#N/A</v>
      </c>
      <c r="HP92" s="146" t="e">
        <f t="shared" si="509"/>
        <v>#N/A</v>
      </c>
      <c r="HQ92" s="146" t="e">
        <f t="shared" si="510"/>
        <v>#N/A</v>
      </c>
      <c r="HR92" s="146" t="e">
        <f t="shared" si="511"/>
        <v>#N/A</v>
      </c>
      <c r="HS92" s="146" t="e">
        <f t="shared" si="512"/>
        <v>#N/A</v>
      </c>
      <c r="HT92" s="146" t="e">
        <f t="shared" si="513"/>
        <v>#N/A</v>
      </c>
    </row>
    <row r="93" spans="1:228" hidden="1" x14ac:dyDescent="0.45">
      <c r="A93" s="4">
        <v>90</v>
      </c>
      <c r="B93" s="95"/>
      <c r="C93" s="103"/>
      <c r="D93" s="108" t="str">
        <f t="shared" si="405"/>
        <v/>
      </c>
      <c r="E93" s="81"/>
      <c r="F93" s="108" t="str">
        <f t="shared" si="406"/>
        <v/>
      </c>
      <c r="G93" s="103"/>
      <c r="H93" s="96"/>
      <c r="I93" s="32" t="str">
        <f t="shared" si="407"/>
        <v/>
      </c>
      <c r="J93" s="32" t="str">
        <f t="shared" si="408"/>
        <v/>
      </c>
      <c r="K93" s="65" t="str">
        <f t="shared" si="514"/>
        <v/>
      </c>
      <c r="L93" s="21"/>
      <c r="M93" s="53"/>
      <c r="N93" s="237"/>
      <c r="O93" s="66" t="str">
        <f>IF(AND(D93&gt;0,E93&gt;0,F93&gt;0),IF(ISBLANK(N93),IF(ISBLANK(L93),"",(F93-D93)*VLOOKUP(L93,VLookups!$A$4:$B$13,2,FALSE)),N93),"")</f>
        <v/>
      </c>
      <c r="P93" s="67" t="str">
        <f t="shared" si="409"/>
        <v/>
      </c>
      <c r="Q93" s="81"/>
      <c r="R93" s="230" t="str">
        <f>IF(AND(Q93&gt;0,E93&gt;0,NOT(O93="")),ABS(VLOOKUP($Q$1,VLookups!$A$27:$B$28,2,FALSE)-_xlfn.NORM.DIST(Q93,K93,O93,TRUE)),"")</f>
        <v/>
      </c>
      <c r="S93" s="80" t="str">
        <f>IF(AND($D93&gt;0,$E93&gt;0,$F93&gt;0,NOT(ISBLANK($L93))),_xlfn.NORM.INV(ABS(VLOOKUP($Q$1,VLookups!$A$27:$B$28,2,FALSE)-S$3),$K93,$O93),"")</f>
        <v/>
      </c>
      <c r="T93" s="79" t="str">
        <f>IF(AND($D93&gt;0,$E93&gt;0,$F93&gt;0,NOT(ISBLANK($L93))),_xlfn.NORM.INV(ABS(VLOOKUP($Q$1,VLookups!$A$27:$B$28,2,FALSE)-T$3),$K93,$O93),"")</f>
        <v/>
      </c>
      <c r="U93" s="80" t="str">
        <f>IF(AND($D93&gt;0,$E93&gt;0,$F93&gt;0,NOT(ISBLANK($L93))),_xlfn.NORM.INV(ABS(VLOOKUP($Q$1,VLookups!$A$27:$B$28,2,FALSE)-U$3),$K93,$O93),"")</f>
        <v/>
      </c>
      <c r="V93" s="79" t="str">
        <f>IF(AND($D93&gt;0,$E93&gt;0,$F93&gt;0,NOT(ISBLANK($L93))),_xlfn.NORM.INV(ABS(VLOOKUP($Q$1,VLookups!$A$27:$B$28,2,FALSE)-V$3),$K93,$O93),"")</f>
        <v/>
      </c>
      <c r="W93" s="80" t="str">
        <f>IF(AND($D93&gt;0,$E93&gt;0,$F93&gt;0,NOT(ISBLANK($L93))),_xlfn.NORM.INV(ABS(VLOOKUP($Q$1,VLookups!$A$27:$B$28,2,FALSE)-W$3),$K93,$O93),"")</f>
        <v/>
      </c>
      <c r="X93" s="79" t="str">
        <f>IF(AND($D93&gt;0,$E93&gt;0,$F93&gt;0,NOT(ISBLANK($L93))),_xlfn.NORM.INV(ABS(VLOOKUP($Q$1,VLookups!$A$27:$B$28,2,FALSE)-X$3),$K93,$O93),"")</f>
        <v/>
      </c>
      <c r="Y93" s="5"/>
      <c r="Z93" s="145" t="str">
        <f t="shared" si="515"/>
        <v/>
      </c>
      <c r="AA93" s="46" t="str">
        <f t="shared" ref="AA93:AT93" si="589">IF(ISNONTEXT($Z93),AB93-$Z93,"")</f>
        <v/>
      </c>
      <c r="AB93" s="46" t="str">
        <f t="shared" si="589"/>
        <v/>
      </c>
      <c r="AC93" s="46" t="str">
        <f t="shared" si="589"/>
        <v/>
      </c>
      <c r="AD93" s="46" t="str">
        <f t="shared" si="589"/>
        <v/>
      </c>
      <c r="AE93" s="46" t="str">
        <f t="shared" si="589"/>
        <v/>
      </c>
      <c r="AF93" s="46" t="str">
        <f t="shared" si="589"/>
        <v/>
      </c>
      <c r="AG93" s="46" t="str">
        <f t="shared" si="589"/>
        <v/>
      </c>
      <c r="AH93" s="46" t="str">
        <f t="shared" si="589"/>
        <v/>
      </c>
      <c r="AI93" s="46" t="str">
        <f t="shared" si="589"/>
        <v/>
      </c>
      <c r="AJ93" s="46" t="str">
        <f t="shared" si="589"/>
        <v/>
      </c>
      <c r="AK93" s="46" t="str">
        <f t="shared" si="589"/>
        <v/>
      </c>
      <c r="AL93" s="46" t="str">
        <f t="shared" si="589"/>
        <v/>
      </c>
      <c r="AM93" s="46" t="str">
        <f t="shared" si="589"/>
        <v/>
      </c>
      <c r="AN93" s="46" t="str">
        <f t="shared" si="589"/>
        <v/>
      </c>
      <c r="AO93" s="46" t="str">
        <f t="shared" si="589"/>
        <v/>
      </c>
      <c r="AP93" s="46" t="str">
        <f t="shared" si="589"/>
        <v/>
      </c>
      <c r="AQ93" s="46" t="str">
        <f t="shared" si="589"/>
        <v/>
      </c>
      <c r="AR93" s="46" t="str">
        <f t="shared" si="589"/>
        <v/>
      </c>
      <c r="AS93" s="46" t="str">
        <f t="shared" si="589"/>
        <v/>
      </c>
      <c r="AT93" s="46" t="str">
        <f t="shared" si="589"/>
        <v/>
      </c>
      <c r="AU93" s="46" t="str">
        <f t="shared" si="517"/>
        <v/>
      </c>
      <c r="AV93" s="46" t="str">
        <f t="shared" ref="AV93:DG93" si="590">IF(ISNONTEXT($Z93),AU93+$Z93,"")</f>
        <v/>
      </c>
      <c r="AW93" s="46" t="str">
        <f t="shared" si="590"/>
        <v/>
      </c>
      <c r="AX93" s="46" t="str">
        <f t="shared" si="590"/>
        <v/>
      </c>
      <c r="AY93" s="46" t="str">
        <f t="shared" si="590"/>
        <v/>
      </c>
      <c r="AZ93" s="46" t="str">
        <f t="shared" si="590"/>
        <v/>
      </c>
      <c r="BA93" s="46" t="str">
        <f t="shared" si="590"/>
        <v/>
      </c>
      <c r="BB93" s="46" t="str">
        <f t="shared" si="590"/>
        <v/>
      </c>
      <c r="BC93" s="46" t="str">
        <f t="shared" si="590"/>
        <v/>
      </c>
      <c r="BD93" s="46" t="str">
        <f t="shared" si="590"/>
        <v/>
      </c>
      <c r="BE93" s="46" t="str">
        <f t="shared" si="590"/>
        <v/>
      </c>
      <c r="BF93" s="46" t="str">
        <f t="shared" si="590"/>
        <v/>
      </c>
      <c r="BG93" s="46" t="str">
        <f t="shared" si="590"/>
        <v/>
      </c>
      <c r="BH93" s="46" t="str">
        <f t="shared" si="590"/>
        <v/>
      </c>
      <c r="BI93" s="46" t="str">
        <f t="shared" si="590"/>
        <v/>
      </c>
      <c r="BJ93" s="46" t="str">
        <f t="shared" si="590"/>
        <v/>
      </c>
      <c r="BK93" s="46" t="str">
        <f t="shared" si="590"/>
        <v/>
      </c>
      <c r="BL93" s="46" t="str">
        <f t="shared" si="590"/>
        <v/>
      </c>
      <c r="BM93" s="46" t="str">
        <f t="shared" si="590"/>
        <v/>
      </c>
      <c r="BN93" s="46" t="str">
        <f t="shared" si="590"/>
        <v/>
      </c>
      <c r="BO93" s="46" t="str">
        <f t="shared" si="590"/>
        <v/>
      </c>
      <c r="BP93" s="46" t="str">
        <f t="shared" si="590"/>
        <v/>
      </c>
      <c r="BQ93" s="46" t="str">
        <f t="shared" si="590"/>
        <v/>
      </c>
      <c r="BR93" s="46" t="str">
        <f t="shared" si="590"/>
        <v/>
      </c>
      <c r="BS93" s="46" t="str">
        <f t="shared" si="590"/>
        <v/>
      </c>
      <c r="BT93" s="46" t="str">
        <f t="shared" si="590"/>
        <v/>
      </c>
      <c r="BU93" s="46" t="str">
        <f t="shared" si="590"/>
        <v/>
      </c>
      <c r="BV93" s="46" t="str">
        <f t="shared" si="590"/>
        <v/>
      </c>
      <c r="BW93" s="46" t="str">
        <f t="shared" si="590"/>
        <v/>
      </c>
      <c r="BX93" s="46" t="str">
        <f t="shared" si="590"/>
        <v/>
      </c>
      <c r="BY93" s="46" t="str">
        <f t="shared" si="590"/>
        <v/>
      </c>
      <c r="BZ93" s="46" t="str">
        <f t="shared" si="590"/>
        <v/>
      </c>
      <c r="CA93" s="46" t="str">
        <f t="shared" si="590"/>
        <v/>
      </c>
      <c r="CB93" s="46" t="str">
        <f t="shared" si="590"/>
        <v/>
      </c>
      <c r="CC93" s="46" t="str">
        <f t="shared" si="590"/>
        <v/>
      </c>
      <c r="CD93" s="46" t="str">
        <f t="shared" si="590"/>
        <v/>
      </c>
      <c r="CE93" s="46" t="str">
        <f t="shared" si="590"/>
        <v/>
      </c>
      <c r="CF93" s="46" t="str">
        <f t="shared" si="590"/>
        <v/>
      </c>
      <c r="CG93" s="46" t="str">
        <f t="shared" si="590"/>
        <v/>
      </c>
      <c r="CH93" s="46" t="str">
        <f t="shared" si="590"/>
        <v/>
      </c>
      <c r="CI93" s="46" t="str">
        <f t="shared" si="590"/>
        <v/>
      </c>
      <c r="CJ93" s="46" t="str">
        <f t="shared" si="590"/>
        <v/>
      </c>
      <c r="CK93" s="46" t="str">
        <f t="shared" si="590"/>
        <v/>
      </c>
      <c r="CL93" s="46" t="str">
        <f t="shared" si="590"/>
        <v/>
      </c>
      <c r="CM93" s="46" t="str">
        <f t="shared" si="590"/>
        <v/>
      </c>
      <c r="CN93" s="46" t="str">
        <f t="shared" si="590"/>
        <v/>
      </c>
      <c r="CO93" s="46" t="str">
        <f t="shared" si="590"/>
        <v/>
      </c>
      <c r="CP93" s="46" t="str">
        <f t="shared" si="590"/>
        <v/>
      </c>
      <c r="CQ93" s="46" t="str">
        <f t="shared" si="590"/>
        <v/>
      </c>
      <c r="CR93" s="46" t="str">
        <f t="shared" si="590"/>
        <v/>
      </c>
      <c r="CS93" s="46" t="str">
        <f t="shared" si="590"/>
        <v/>
      </c>
      <c r="CT93" s="46" t="str">
        <f t="shared" si="590"/>
        <v/>
      </c>
      <c r="CU93" s="46" t="str">
        <f t="shared" si="590"/>
        <v/>
      </c>
      <c r="CV93" s="46" t="str">
        <f t="shared" si="590"/>
        <v/>
      </c>
      <c r="CW93" s="46" t="str">
        <f t="shared" si="590"/>
        <v/>
      </c>
      <c r="CX93" s="46" t="str">
        <f t="shared" si="590"/>
        <v/>
      </c>
      <c r="CY93" s="46" t="str">
        <f t="shared" si="590"/>
        <v/>
      </c>
      <c r="CZ93" s="46" t="str">
        <f t="shared" si="590"/>
        <v/>
      </c>
      <c r="DA93" s="46" t="str">
        <f t="shared" si="590"/>
        <v/>
      </c>
      <c r="DB93" s="46" t="str">
        <f t="shared" si="590"/>
        <v/>
      </c>
      <c r="DC93" s="46" t="str">
        <f t="shared" si="590"/>
        <v/>
      </c>
      <c r="DD93" s="46" t="str">
        <f t="shared" si="590"/>
        <v/>
      </c>
      <c r="DE93" s="46" t="str">
        <f t="shared" si="590"/>
        <v/>
      </c>
      <c r="DF93" s="46" t="str">
        <f t="shared" si="590"/>
        <v/>
      </c>
      <c r="DG93" s="46" t="str">
        <f t="shared" si="590"/>
        <v/>
      </c>
      <c r="DH93" s="46" t="str">
        <f t="shared" ref="DH93:DW93" si="591">IF(ISNONTEXT($Z93),DG93+$Z93,"")</f>
        <v/>
      </c>
      <c r="DI93" s="46" t="str">
        <f t="shared" si="591"/>
        <v/>
      </c>
      <c r="DJ93" s="46" t="str">
        <f t="shared" si="591"/>
        <v/>
      </c>
      <c r="DK93" s="46" t="str">
        <f t="shared" si="591"/>
        <v/>
      </c>
      <c r="DL93" s="46" t="str">
        <f t="shared" si="591"/>
        <v/>
      </c>
      <c r="DM93" s="46" t="str">
        <f t="shared" si="591"/>
        <v/>
      </c>
      <c r="DN93" s="46" t="str">
        <f t="shared" si="591"/>
        <v/>
      </c>
      <c r="DO93" s="46" t="str">
        <f t="shared" si="591"/>
        <v/>
      </c>
      <c r="DP93" s="46" t="str">
        <f t="shared" si="591"/>
        <v/>
      </c>
      <c r="DQ93" s="46" t="str">
        <f t="shared" si="591"/>
        <v/>
      </c>
      <c r="DR93" s="46" t="str">
        <f t="shared" si="591"/>
        <v/>
      </c>
      <c r="DS93" s="46" t="str">
        <f t="shared" si="591"/>
        <v/>
      </c>
      <c r="DT93" s="46" t="str">
        <f t="shared" si="591"/>
        <v/>
      </c>
      <c r="DU93" s="46" t="str">
        <f t="shared" si="591"/>
        <v/>
      </c>
      <c r="DV93" s="46" t="str">
        <f t="shared" si="591"/>
        <v/>
      </c>
      <c r="DW93" s="46" t="str">
        <f t="shared" si="591"/>
        <v/>
      </c>
      <c r="DX93" s="146" t="e">
        <f t="shared" si="413"/>
        <v>#N/A</v>
      </c>
      <c r="DY93" s="146" t="e">
        <f t="shared" si="414"/>
        <v>#N/A</v>
      </c>
      <c r="DZ93" s="146" t="e">
        <f t="shared" si="415"/>
        <v>#N/A</v>
      </c>
      <c r="EA93" s="146" t="e">
        <f t="shared" si="416"/>
        <v>#N/A</v>
      </c>
      <c r="EB93" s="146" t="e">
        <f t="shared" si="417"/>
        <v>#N/A</v>
      </c>
      <c r="EC93" s="146" t="e">
        <f t="shared" si="418"/>
        <v>#N/A</v>
      </c>
      <c r="ED93" s="146" t="e">
        <f t="shared" si="419"/>
        <v>#N/A</v>
      </c>
      <c r="EE93" s="146" t="e">
        <f t="shared" si="420"/>
        <v>#N/A</v>
      </c>
      <c r="EF93" s="146" t="e">
        <f t="shared" si="421"/>
        <v>#N/A</v>
      </c>
      <c r="EG93" s="146" t="e">
        <f t="shared" si="422"/>
        <v>#N/A</v>
      </c>
      <c r="EH93" s="146" t="e">
        <f t="shared" si="423"/>
        <v>#N/A</v>
      </c>
      <c r="EI93" s="146" t="e">
        <f t="shared" si="424"/>
        <v>#N/A</v>
      </c>
      <c r="EJ93" s="146" t="e">
        <f t="shared" si="425"/>
        <v>#N/A</v>
      </c>
      <c r="EK93" s="146" t="e">
        <f t="shared" si="426"/>
        <v>#N/A</v>
      </c>
      <c r="EL93" s="146" t="e">
        <f t="shared" si="427"/>
        <v>#N/A</v>
      </c>
      <c r="EM93" s="146" t="e">
        <f t="shared" si="428"/>
        <v>#N/A</v>
      </c>
      <c r="EN93" s="146" t="e">
        <f t="shared" si="429"/>
        <v>#N/A</v>
      </c>
      <c r="EO93" s="146" t="e">
        <f t="shared" si="430"/>
        <v>#N/A</v>
      </c>
      <c r="EP93" s="146" t="e">
        <f t="shared" si="431"/>
        <v>#N/A</v>
      </c>
      <c r="EQ93" s="146" t="e">
        <f t="shared" si="432"/>
        <v>#N/A</v>
      </c>
      <c r="ER93" s="146" t="e">
        <f t="shared" si="433"/>
        <v>#N/A</v>
      </c>
      <c r="ES93" s="146" t="e">
        <f t="shared" si="434"/>
        <v>#N/A</v>
      </c>
      <c r="ET93" s="146" t="e">
        <f t="shared" si="435"/>
        <v>#N/A</v>
      </c>
      <c r="EU93" s="146" t="e">
        <f t="shared" si="436"/>
        <v>#N/A</v>
      </c>
      <c r="EV93" s="146" t="e">
        <f t="shared" si="437"/>
        <v>#N/A</v>
      </c>
      <c r="EW93" s="146" t="e">
        <f t="shared" si="438"/>
        <v>#N/A</v>
      </c>
      <c r="EX93" s="146" t="e">
        <f t="shared" si="439"/>
        <v>#N/A</v>
      </c>
      <c r="EY93" s="146" t="e">
        <f t="shared" si="440"/>
        <v>#N/A</v>
      </c>
      <c r="EZ93" s="146" t="e">
        <f t="shared" si="441"/>
        <v>#N/A</v>
      </c>
      <c r="FA93" s="146" t="e">
        <f t="shared" si="442"/>
        <v>#N/A</v>
      </c>
      <c r="FB93" s="146" t="e">
        <f t="shared" si="443"/>
        <v>#N/A</v>
      </c>
      <c r="FC93" s="146" t="e">
        <f t="shared" si="444"/>
        <v>#N/A</v>
      </c>
      <c r="FD93" s="146" t="e">
        <f t="shared" si="445"/>
        <v>#N/A</v>
      </c>
      <c r="FE93" s="146" t="e">
        <f t="shared" si="446"/>
        <v>#N/A</v>
      </c>
      <c r="FF93" s="146" t="e">
        <f t="shared" si="447"/>
        <v>#N/A</v>
      </c>
      <c r="FG93" s="146" t="e">
        <f t="shared" si="448"/>
        <v>#N/A</v>
      </c>
      <c r="FH93" s="146" t="e">
        <f t="shared" si="449"/>
        <v>#N/A</v>
      </c>
      <c r="FI93" s="146" t="e">
        <f t="shared" si="450"/>
        <v>#N/A</v>
      </c>
      <c r="FJ93" s="146" t="e">
        <f t="shared" si="451"/>
        <v>#N/A</v>
      </c>
      <c r="FK93" s="146" t="e">
        <f t="shared" si="452"/>
        <v>#N/A</v>
      </c>
      <c r="FL93" s="146" t="e">
        <f t="shared" si="453"/>
        <v>#N/A</v>
      </c>
      <c r="FM93" s="146" t="e">
        <f t="shared" si="454"/>
        <v>#N/A</v>
      </c>
      <c r="FN93" s="146" t="e">
        <f t="shared" si="455"/>
        <v>#N/A</v>
      </c>
      <c r="FO93" s="146" t="e">
        <f t="shared" si="456"/>
        <v>#N/A</v>
      </c>
      <c r="FP93" s="146" t="e">
        <f t="shared" si="457"/>
        <v>#N/A</v>
      </c>
      <c r="FQ93" s="146" t="e">
        <f t="shared" si="458"/>
        <v>#N/A</v>
      </c>
      <c r="FR93" s="146" t="e">
        <f t="shared" si="459"/>
        <v>#N/A</v>
      </c>
      <c r="FS93" s="146" t="e">
        <f t="shared" si="460"/>
        <v>#N/A</v>
      </c>
      <c r="FT93" s="146" t="e">
        <f t="shared" si="461"/>
        <v>#N/A</v>
      </c>
      <c r="FU93" s="146" t="e">
        <f t="shared" si="462"/>
        <v>#N/A</v>
      </c>
      <c r="FV93" s="146" t="e">
        <f t="shared" si="463"/>
        <v>#N/A</v>
      </c>
      <c r="FW93" s="146" t="e">
        <f t="shared" si="464"/>
        <v>#N/A</v>
      </c>
      <c r="FX93" s="146" t="e">
        <f t="shared" si="465"/>
        <v>#N/A</v>
      </c>
      <c r="FY93" s="146" t="e">
        <f t="shared" si="466"/>
        <v>#N/A</v>
      </c>
      <c r="FZ93" s="146" t="e">
        <f t="shared" si="467"/>
        <v>#N/A</v>
      </c>
      <c r="GA93" s="146" t="e">
        <f t="shared" si="468"/>
        <v>#N/A</v>
      </c>
      <c r="GB93" s="146" t="e">
        <f t="shared" si="469"/>
        <v>#N/A</v>
      </c>
      <c r="GC93" s="146" t="e">
        <f t="shared" si="470"/>
        <v>#N/A</v>
      </c>
      <c r="GD93" s="146" t="e">
        <f t="shared" si="471"/>
        <v>#N/A</v>
      </c>
      <c r="GE93" s="146" t="e">
        <f t="shared" si="472"/>
        <v>#N/A</v>
      </c>
      <c r="GF93" s="146" t="e">
        <f t="shared" si="473"/>
        <v>#N/A</v>
      </c>
      <c r="GG93" s="146" t="e">
        <f t="shared" si="474"/>
        <v>#N/A</v>
      </c>
      <c r="GH93" s="146" t="e">
        <f t="shared" si="475"/>
        <v>#N/A</v>
      </c>
      <c r="GI93" s="146" t="e">
        <f t="shared" si="476"/>
        <v>#N/A</v>
      </c>
      <c r="GJ93" s="146" t="e">
        <f t="shared" si="477"/>
        <v>#N/A</v>
      </c>
      <c r="GK93" s="146" t="e">
        <f t="shared" si="478"/>
        <v>#N/A</v>
      </c>
      <c r="GL93" s="146" t="e">
        <f t="shared" si="479"/>
        <v>#N/A</v>
      </c>
      <c r="GM93" s="146" t="e">
        <f t="shared" si="480"/>
        <v>#N/A</v>
      </c>
      <c r="GN93" s="146" t="e">
        <f t="shared" si="481"/>
        <v>#N/A</v>
      </c>
      <c r="GO93" s="146" t="e">
        <f t="shared" si="482"/>
        <v>#N/A</v>
      </c>
      <c r="GP93" s="146" t="e">
        <f t="shared" si="483"/>
        <v>#N/A</v>
      </c>
      <c r="GQ93" s="146" t="e">
        <f t="shared" si="484"/>
        <v>#N/A</v>
      </c>
      <c r="GR93" s="146" t="e">
        <f t="shared" si="485"/>
        <v>#N/A</v>
      </c>
      <c r="GS93" s="146" t="e">
        <f t="shared" si="486"/>
        <v>#N/A</v>
      </c>
      <c r="GT93" s="146" t="e">
        <f t="shared" si="487"/>
        <v>#N/A</v>
      </c>
      <c r="GU93" s="146" t="e">
        <f t="shared" si="488"/>
        <v>#N/A</v>
      </c>
      <c r="GV93" s="146" t="e">
        <f t="shared" si="489"/>
        <v>#N/A</v>
      </c>
      <c r="GW93" s="146" t="e">
        <f t="shared" si="490"/>
        <v>#N/A</v>
      </c>
      <c r="GX93" s="146" t="e">
        <f t="shared" si="491"/>
        <v>#N/A</v>
      </c>
      <c r="GY93" s="146" t="e">
        <f t="shared" si="492"/>
        <v>#N/A</v>
      </c>
      <c r="GZ93" s="146" t="e">
        <f t="shared" si="493"/>
        <v>#N/A</v>
      </c>
      <c r="HA93" s="146" t="e">
        <f t="shared" si="494"/>
        <v>#N/A</v>
      </c>
      <c r="HB93" s="146" t="e">
        <f t="shared" si="495"/>
        <v>#N/A</v>
      </c>
      <c r="HC93" s="146" t="e">
        <f t="shared" si="496"/>
        <v>#N/A</v>
      </c>
      <c r="HD93" s="146" t="e">
        <f t="shared" si="497"/>
        <v>#N/A</v>
      </c>
      <c r="HE93" s="146" t="e">
        <f t="shared" si="498"/>
        <v>#N/A</v>
      </c>
      <c r="HF93" s="146" t="e">
        <f t="shared" si="499"/>
        <v>#N/A</v>
      </c>
      <c r="HG93" s="146" t="e">
        <f t="shared" si="500"/>
        <v>#N/A</v>
      </c>
      <c r="HH93" s="146" t="e">
        <f t="shared" si="501"/>
        <v>#N/A</v>
      </c>
      <c r="HI93" s="146" t="e">
        <f t="shared" si="502"/>
        <v>#N/A</v>
      </c>
      <c r="HJ93" s="146" t="e">
        <f t="shared" si="503"/>
        <v>#N/A</v>
      </c>
      <c r="HK93" s="146" t="e">
        <f t="shared" si="504"/>
        <v>#N/A</v>
      </c>
      <c r="HL93" s="146" t="e">
        <f t="shared" si="505"/>
        <v>#N/A</v>
      </c>
      <c r="HM93" s="146" t="e">
        <f t="shared" si="506"/>
        <v>#N/A</v>
      </c>
      <c r="HN93" s="146" t="e">
        <f t="shared" si="507"/>
        <v>#N/A</v>
      </c>
      <c r="HO93" s="146" t="e">
        <f t="shared" si="508"/>
        <v>#N/A</v>
      </c>
      <c r="HP93" s="146" t="e">
        <f t="shared" si="509"/>
        <v>#N/A</v>
      </c>
      <c r="HQ93" s="146" t="e">
        <f t="shared" si="510"/>
        <v>#N/A</v>
      </c>
      <c r="HR93" s="146" t="e">
        <f t="shared" si="511"/>
        <v>#N/A</v>
      </c>
      <c r="HS93" s="146" t="e">
        <f t="shared" si="512"/>
        <v>#N/A</v>
      </c>
      <c r="HT93" s="146" t="e">
        <f t="shared" si="513"/>
        <v>#N/A</v>
      </c>
    </row>
    <row r="94" spans="1:228" hidden="1" x14ac:dyDescent="0.45">
      <c r="A94" s="4">
        <v>91</v>
      </c>
      <c r="B94" s="95"/>
      <c r="C94" s="103"/>
      <c r="D94" s="108" t="str">
        <f t="shared" si="405"/>
        <v/>
      </c>
      <c r="E94" s="81"/>
      <c r="F94" s="108" t="str">
        <f t="shared" si="406"/>
        <v/>
      </c>
      <c r="G94" s="103"/>
      <c r="H94" s="96"/>
      <c r="I94" s="32" t="str">
        <f t="shared" si="407"/>
        <v/>
      </c>
      <c r="J94" s="32" t="str">
        <f t="shared" si="408"/>
        <v/>
      </c>
      <c r="K94" s="65" t="str">
        <f t="shared" si="514"/>
        <v/>
      </c>
      <c r="L94" s="21"/>
      <c r="M94" s="53"/>
      <c r="N94" s="237"/>
      <c r="O94" s="66" t="str">
        <f>IF(AND(D94&gt;0,E94&gt;0,F94&gt;0),IF(ISBLANK(N94),IF(ISBLANK(L94),"",(F94-D94)*VLOOKUP(L94,VLookups!$A$4:$B$13,2,FALSE)),N94),"")</f>
        <v/>
      </c>
      <c r="P94" s="67" t="str">
        <f t="shared" si="409"/>
        <v/>
      </c>
      <c r="Q94" s="81"/>
      <c r="R94" s="230" t="str">
        <f>IF(AND(Q94&gt;0,E94&gt;0,NOT(O94="")),ABS(VLOOKUP($Q$1,VLookups!$A$27:$B$28,2,FALSE)-_xlfn.NORM.DIST(Q94,K94,O94,TRUE)),"")</f>
        <v/>
      </c>
      <c r="S94" s="80" t="str">
        <f>IF(AND($D94&gt;0,$E94&gt;0,$F94&gt;0,NOT(ISBLANK($L94))),_xlfn.NORM.INV(ABS(VLOOKUP($Q$1,VLookups!$A$27:$B$28,2,FALSE)-S$3),$K94,$O94),"")</f>
        <v/>
      </c>
      <c r="T94" s="79" t="str">
        <f>IF(AND($D94&gt;0,$E94&gt;0,$F94&gt;0,NOT(ISBLANK($L94))),_xlfn.NORM.INV(ABS(VLOOKUP($Q$1,VLookups!$A$27:$B$28,2,FALSE)-T$3),$K94,$O94),"")</f>
        <v/>
      </c>
      <c r="U94" s="80" t="str">
        <f>IF(AND($D94&gt;0,$E94&gt;0,$F94&gt;0,NOT(ISBLANK($L94))),_xlfn.NORM.INV(ABS(VLOOKUP($Q$1,VLookups!$A$27:$B$28,2,FALSE)-U$3),$K94,$O94),"")</f>
        <v/>
      </c>
      <c r="V94" s="79" t="str">
        <f>IF(AND($D94&gt;0,$E94&gt;0,$F94&gt;0,NOT(ISBLANK($L94))),_xlfn.NORM.INV(ABS(VLOOKUP($Q$1,VLookups!$A$27:$B$28,2,FALSE)-V$3),$K94,$O94),"")</f>
        <v/>
      </c>
      <c r="W94" s="80" t="str">
        <f>IF(AND($D94&gt;0,$E94&gt;0,$F94&gt;0,NOT(ISBLANK($L94))),_xlfn.NORM.INV(ABS(VLOOKUP($Q$1,VLookups!$A$27:$B$28,2,FALSE)-W$3),$K94,$O94),"")</f>
        <v/>
      </c>
      <c r="X94" s="79" t="str">
        <f>IF(AND($D94&gt;0,$E94&gt;0,$F94&gt;0,NOT(ISBLANK($L94))),_xlfn.NORM.INV(ABS(VLOOKUP($Q$1,VLookups!$A$27:$B$28,2,FALSE)-X$3),$K94,$O94),"")</f>
        <v/>
      </c>
      <c r="Y94" s="5"/>
      <c r="Z94" s="145" t="str">
        <f t="shared" si="515"/>
        <v/>
      </c>
      <c r="AA94" s="46" t="str">
        <f t="shared" ref="AA94:AT94" si="592">IF(ISNONTEXT($Z94),AB94-$Z94,"")</f>
        <v/>
      </c>
      <c r="AB94" s="46" t="str">
        <f t="shared" si="592"/>
        <v/>
      </c>
      <c r="AC94" s="46" t="str">
        <f t="shared" si="592"/>
        <v/>
      </c>
      <c r="AD94" s="46" t="str">
        <f t="shared" si="592"/>
        <v/>
      </c>
      <c r="AE94" s="46" t="str">
        <f t="shared" si="592"/>
        <v/>
      </c>
      <c r="AF94" s="46" t="str">
        <f t="shared" si="592"/>
        <v/>
      </c>
      <c r="AG94" s="46" t="str">
        <f t="shared" si="592"/>
        <v/>
      </c>
      <c r="AH94" s="46" t="str">
        <f t="shared" si="592"/>
        <v/>
      </c>
      <c r="AI94" s="46" t="str">
        <f t="shared" si="592"/>
        <v/>
      </c>
      <c r="AJ94" s="46" t="str">
        <f t="shared" si="592"/>
        <v/>
      </c>
      <c r="AK94" s="46" t="str">
        <f t="shared" si="592"/>
        <v/>
      </c>
      <c r="AL94" s="46" t="str">
        <f t="shared" si="592"/>
        <v/>
      </c>
      <c r="AM94" s="46" t="str">
        <f t="shared" si="592"/>
        <v/>
      </c>
      <c r="AN94" s="46" t="str">
        <f t="shared" si="592"/>
        <v/>
      </c>
      <c r="AO94" s="46" t="str">
        <f t="shared" si="592"/>
        <v/>
      </c>
      <c r="AP94" s="46" t="str">
        <f t="shared" si="592"/>
        <v/>
      </c>
      <c r="AQ94" s="46" t="str">
        <f t="shared" si="592"/>
        <v/>
      </c>
      <c r="AR94" s="46" t="str">
        <f t="shared" si="592"/>
        <v/>
      </c>
      <c r="AS94" s="46" t="str">
        <f t="shared" si="592"/>
        <v/>
      </c>
      <c r="AT94" s="46" t="str">
        <f t="shared" si="592"/>
        <v/>
      </c>
      <c r="AU94" s="46" t="str">
        <f t="shared" si="517"/>
        <v/>
      </c>
      <c r="AV94" s="46" t="str">
        <f t="shared" ref="AV94:DG94" si="593">IF(ISNONTEXT($Z94),AU94+$Z94,"")</f>
        <v/>
      </c>
      <c r="AW94" s="46" t="str">
        <f t="shared" si="593"/>
        <v/>
      </c>
      <c r="AX94" s="46" t="str">
        <f t="shared" si="593"/>
        <v/>
      </c>
      <c r="AY94" s="46" t="str">
        <f t="shared" si="593"/>
        <v/>
      </c>
      <c r="AZ94" s="46" t="str">
        <f t="shared" si="593"/>
        <v/>
      </c>
      <c r="BA94" s="46" t="str">
        <f t="shared" si="593"/>
        <v/>
      </c>
      <c r="BB94" s="46" t="str">
        <f t="shared" si="593"/>
        <v/>
      </c>
      <c r="BC94" s="46" t="str">
        <f t="shared" si="593"/>
        <v/>
      </c>
      <c r="BD94" s="46" t="str">
        <f t="shared" si="593"/>
        <v/>
      </c>
      <c r="BE94" s="46" t="str">
        <f t="shared" si="593"/>
        <v/>
      </c>
      <c r="BF94" s="46" t="str">
        <f t="shared" si="593"/>
        <v/>
      </c>
      <c r="BG94" s="46" t="str">
        <f t="shared" si="593"/>
        <v/>
      </c>
      <c r="BH94" s="46" t="str">
        <f t="shared" si="593"/>
        <v/>
      </c>
      <c r="BI94" s="46" t="str">
        <f t="shared" si="593"/>
        <v/>
      </c>
      <c r="BJ94" s="46" t="str">
        <f t="shared" si="593"/>
        <v/>
      </c>
      <c r="BK94" s="46" t="str">
        <f t="shared" si="593"/>
        <v/>
      </c>
      <c r="BL94" s="46" t="str">
        <f t="shared" si="593"/>
        <v/>
      </c>
      <c r="BM94" s="46" t="str">
        <f t="shared" si="593"/>
        <v/>
      </c>
      <c r="BN94" s="46" t="str">
        <f t="shared" si="593"/>
        <v/>
      </c>
      <c r="BO94" s="46" t="str">
        <f t="shared" si="593"/>
        <v/>
      </c>
      <c r="BP94" s="46" t="str">
        <f t="shared" si="593"/>
        <v/>
      </c>
      <c r="BQ94" s="46" t="str">
        <f t="shared" si="593"/>
        <v/>
      </c>
      <c r="BR94" s="46" t="str">
        <f t="shared" si="593"/>
        <v/>
      </c>
      <c r="BS94" s="46" t="str">
        <f t="shared" si="593"/>
        <v/>
      </c>
      <c r="BT94" s="46" t="str">
        <f t="shared" si="593"/>
        <v/>
      </c>
      <c r="BU94" s="46" t="str">
        <f t="shared" si="593"/>
        <v/>
      </c>
      <c r="BV94" s="46" t="str">
        <f t="shared" si="593"/>
        <v/>
      </c>
      <c r="BW94" s="46" t="str">
        <f t="shared" si="593"/>
        <v/>
      </c>
      <c r="BX94" s="46" t="str">
        <f t="shared" si="593"/>
        <v/>
      </c>
      <c r="BY94" s="46" t="str">
        <f t="shared" si="593"/>
        <v/>
      </c>
      <c r="BZ94" s="46" t="str">
        <f t="shared" si="593"/>
        <v/>
      </c>
      <c r="CA94" s="46" t="str">
        <f t="shared" si="593"/>
        <v/>
      </c>
      <c r="CB94" s="46" t="str">
        <f t="shared" si="593"/>
        <v/>
      </c>
      <c r="CC94" s="46" t="str">
        <f t="shared" si="593"/>
        <v/>
      </c>
      <c r="CD94" s="46" t="str">
        <f t="shared" si="593"/>
        <v/>
      </c>
      <c r="CE94" s="46" t="str">
        <f t="shared" si="593"/>
        <v/>
      </c>
      <c r="CF94" s="46" t="str">
        <f t="shared" si="593"/>
        <v/>
      </c>
      <c r="CG94" s="46" t="str">
        <f t="shared" si="593"/>
        <v/>
      </c>
      <c r="CH94" s="46" t="str">
        <f t="shared" si="593"/>
        <v/>
      </c>
      <c r="CI94" s="46" t="str">
        <f t="shared" si="593"/>
        <v/>
      </c>
      <c r="CJ94" s="46" t="str">
        <f t="shared" si="593"/>
        <v/>
      </c>
      <c r="CK94" s="46" t="str">
        <f t="shared" si="593"/>
        <v/>
      </c>
      <c r="CL94" s="46" t="str">
        <f t="shared" si="593"/>
        <v/>
      </c>
      <c r="CM94" s="46" t="str">
        <f t="shared" si="593"/>
        <v/>
      </c>
      <c r="CN94" s="46" t="str">
        <f t="shared" si="593"/>
        <v/>
      </c>
      <c r="CO94" s="46" t="str">
        <f t="shared" si="593"/>
        <v/>
      </c>
      <c r="CP94" s="46" t="str">
        <f t="shared" si="593"/>
        <v/>
      </c>
      <c r="CQ94" s="46" t="str">
        <f t="shared" si="593"/>
        <v/>
      </c>
      <c r="CR94" s="46" t="str">
        <f t="shared" si="593"/>
        <v/>
      </c>
      <c r="CS94" s="46" t="str">
        <f t="shared" si="593"/>
        <v/>
      </c>
      <c r="CT94" s="46" t="str">
        <f t="shared" si="593"/>
        <v/>
      </c>
      <c r="CU94" s="46" t="str">
        <f t="shared" si="593"/>
        <v/>
      </c>
      <c r="CV94" s="46" t="str">
        <f t="shared" si="593"/>
        <v/>
      </c>
      <c r="CW94" s="46" t="str">
        <f t="shared" si="593"/>
        <v/>
      </c>
      <c r="CX94" s="46" t="str">
        <f t="shared" si="593"/>
        <v/>
      </c>
      <c r="CY94" s="46" t="str">
        <f t="shared" si="593"/>
        <v/>
      </c>
      <c r="CZ94" s="46" t="str">
        <f t="shared" si="593"/>
        <v/>
      </c>
      <c r="DA94" s="46" t="str">
        <f t="shared" si="593"/>
        <v/>
      </c>
      <c r="DB94" s="46" t="str">
        <f t="shared" si="593"/>
        <v/>
      </c>
      <c r="DC94" s="46" t="str">
        <f t="shared" si="593"/>
        <v/>
      </c>
      <c r="DD94" s="46" t="str">
        <f t="shared" si="593"/>
        <v/>
      </c>
      <c r="DE94" s="46" t="str">
        <f t="shared" si="593"/>
        <v/>
      </c>
      <c r="DF94" s="46" t="str">
        <f t="shared" si="593"/>
        <v/>
      </c>
      <c r="DG94" s="46" t="str">
        <f t="shared" si="593"/>
        <v/>
      </c>
      <c r="DH94" s="46" t="str">
        <f t="shared" ref="DH94:DW94" si="594">IF(ISNONTEXT($Z94),DG94+$Z94,"")</f>
        <v/>
      </c>
      <c r="DI94" s="46" t="str">
        <f t="shared" si="594"/>
        <v/>
      </c>
      <c r="DJ94" s="46" t="str">
        <f t="shared" si="594"/>
        <v/>
      </c>
      <c r="DK94" s="46" t="str">
        <f t="shared" si="594"/>
        <v/>
      </c>
      <c r="DL94" s="46" t="str">
        <f t="shared" si="594"/>
        <v/>
      </c>
      <c r="DM94" s="46" t="str">
        <f t="shared" si="594"/>
        <v/>
      </c>
      <c r="DN94" s="46" t="str">
        <f t="shared" si="594"/>
        <v/>
      </c>
      <c r="DO94" s="46" t="str">
        <f t="shared" si="594"/>
        <v/>
      </c>
      <c r="DP94" s="46" t="str">
        <f t="shared" si="594"/>
        <v/>
      </c>
      <c r="DQ94" s="46" t="str">
        <f t="shared" si="594"/>
        <v/>
      </c>
      <c r="DR94" s="46" t="str">
        <f t="shared" si="594"/>
        <v/>
      </c>
      <c r="DS94" s="46" t="str">
        <f t="shared" si="594"/>
        <v/>
      </c>
      <c r="DT94" s="46" t="str">
        <f t="shared" si="594"/>
        <v/>
      </c>
      <c r="DU94" s="46" t="str">
        <f t="shared" si="594"/>
        <v/>
      </c>
      <c r="DV94" s="46" t="str">
        <f t="shared" si="594"/>
        <v/>
      </c>
      <c r="DW94" s="46" t="str">
        <f t="shared" si="594"/>
        <v/>
      </c>
      <c r="DX94" s="146" t="e">
        <f t="shared" si="413"/>
        <v>#N/A</v>
      </c>
      <c r="DY94" s="146" t="e">
        <f t="shared" si="414"/>
        <v>#N/A</v>
      </c>
      <c r="DZ94" s="146" t="e">
        <f t="shared" si="415"/>
        <v>#N/A</v>
      </c>
      <c r="EA94" s="146" t="e">
        <f t="shared" si="416"/>
        <v>#N/A</v>
      </c>
      <c r="EB94" s="146" t="e">
        <f t="shared" si="417"/>
        <v>#N/A</v>
      </c>
      <c r="EC94" s="146" t="e">
        <f t="shared" si="418"/>
        <v>#N/A</v>
      </c>
      <c r="ED94" s="146" t="e">
        <f t="shared" si="419"/>
        <v>#N/A</v>
      </c>
      <c r="EE94" s="146" t="e">
        <f t="shared" si="420"/>
        <v>#N/A</v>
      </c>
      <c r="EF94" s="146" t="e">
        <f t="shared" si="421"/>
        <v>#N/A</v>
      </c>
      <c r="EG94" s="146" t="e">
        <f t="shared" si="422"/>
        <v>#N/A</v>
      </c>
      <c r="EH94" s="146" t="e">
        <f t="shared" si="423"/>
        <v>#N/A</v>
      </c>
      <c r="EI94" s="146" t="e">
        <f t="shared" si="424"/>
        <v>#N/A</v>
      </c>
      <c r="EJ94" s="146" t="e">
        <f t="shared" si="425"/>
        <v>#N/A</v>
      </c>
      <c r="EK94" s="146" t="e">
        <f t="shared" si="426"/>
        <v>#N/A</v>
      </c>
      <c r="EL94" s="146" t="e">
        <f t="shared" si="427"/>
        <v>#N/A</v>
      </c>
      <c r="EM94" s="146" t="e">
        <f t="shared" si="428"/>
        <v>#N/A</v>
      </c>
      <c r="EN94" s="146" t="e">
        <f t="shared" si="429"/>
        <v>#N/A</v>
      </c>
      <c r="EO94" s="146" t="e">
        <f t="shared" si="430"/>
        <v>#N/A</v>
      </c>
      <c r="EP94" s="146" t="e">
        <f t="shared" si="431"/>
        <v>#N/A</v>
      </c>
      <c r="EQ94" s="146" t="e">
        <f t="shared" si="432"/>
        <v>#N/A</v>
      </c>
      <c r="ER94" s="146" t="e">
        <f t="shared" si="433"/>
        <v>#N/A</v>
      </c>
      <c r="ES94" s="146" t="e">
        <f t="shared" si="434"/>
        <v>#N/A</v>
      </c>
      <c r="ET94" s="146" t="e">
        <f t="shared" si="435"/>
        <v>#N/A</v>
      </c>
      <c r="EU94" s="146" t="e">
        <f t="shared" si="436"/>
        <v>#N/A</v>
      </c>
      <c r="EV94" s="146" t="e">
        <f t="shared" si="437"/>
        <v>#N/A</v>
      </c>
      <c r="EW94" s="146" t="e">
        <f t="shared" si="438"/>
        <v>#N/A</v>
      </c>
      <c r="EX94" s="146" t="e">
        <f t="shared" si="439"/>
        <v>#N/A</v>
      </c>
      <c r="EY94" s="146" t="e">
        <f t="shared" si="440"/>
        <v>#N/A</v>
      </c>
      <c r="EZ94" s="146" t="e">
        <f t="shared" si="441"/>
        <v>#N/A</v>
      </c>
      <c r="FA94" s="146" t="e">
        <f t="shared" si="442"/>
        <v>#N/A</v>
      </c>
      <c r="FB94" s="146" t="e">
        <f t="shared" si="443"/>
        <v>#N/A</v>
      </c>
      <c r="FC94" s="146" t="e">
        <f t="shared" si="444"/>
        <v>#N/A</v>
      </c>
      <c r="FD94" s="146" t="e">
        <f t="shared" si="445"/>
        <v>#N/A</v>
      </c>
      <c r="FE94" s="146" t="e">
        <f t="shared" si="446"/>
        <v>#N/A</v>
      </c>
      <c r="FF94" s="146" t="e">
        <f t="shared" si="447"/>
        <v>#N/A</v>
      </c>
      <c r="FG94" s="146" t="e">
        <f t="shared" si="448"/>
        <v>#N/A</v>
      </c>
      <c r="FH94" s="146" t="e">
        <f t="shared" si="449"/>
        <v>#N/A</v>
      </c>
      <c r="FI94" s="146" t="e">
        <f t="shared" si="450"/>
        <v>#N/A</v>
      </c>
      <c r="FJ94" s="146" t="e">
        <f t="shared" si="451"/>
        <v>#N/A</v>
      </c>
      <c r="FK94" s="146" t="e">
        <f t="shared" si="452"/>
        <v>#N/A</v>
      </c>
      <c r="FL94" s="146" t="e">
        <f t="shared" si="453"/>
        <v>#N/A</v>
      </c>
      <c r="FM94" s="146" t="e">
        <f t="shared" si="454"/>
        <v>#N/A</v>
      </c>
      <c r="FN94" s="146" t="e">
        <f t="shared" si="455"/>
        <v>#N/A</v>
      </c>
      <c r="FO94" s="146" t="e">
        <f t="shared" si="456"/>
        <v>#N/A</v>
      </c>
      <c r="FP94" s="146" t="e">
        <f t="shared" si="457"/>
        <v>#N/A</v>
      </c>
      <c r="FQ94" s="146" t="e">
        <f t="shared" si="458"/>
        <v>#N/A</v>
      </c>
      <c r="FR94" s="146" t="e">
        <f t="shared" si="459"/>
        <v>#N/A</v>
      </c>
      <c r="FS94" s="146" t="e">
        <f t="shared" si="460"/>
        <v>#N/A</v>
      </c>
      <c r="FT94" s="146" t="e">
        <f t="shared" si="461"/>
        <v>#N/A</v>
      </c>
      <c r="FU94" s="146" t="e">
        <f t="shared" si="462"/>
        <v>#N/A</v>
      </c>
      <c r="FV94" s="146" t="e">
        <f t="shared" si="463"/>
        <v>#N/A</v>
      </c>
      <c r="FW94" s="146" t="e">
        <f t="shared" si="464"/>
        <v>#N/A</v>
      </c>
      <c r="FX94" s="146" t="e">
        <f t="shared" si="465"/>
        <v>#N/A</v>
      </c>
      <c r="FY94" s="146" t="e">
        <f t="shared" si="466"/>
        <v>#N/A</v>
      </c>
      <c r="FZ94" s="146" t="e">
        <f t="shared" si="467"/>
        <v>#N/A</v>
      </c>
      <c r="GA94" s="146" t="e">
        <f t="shared" si="468"/>
        <v>#N/A</v>
      </c>
      <c r="GB94" s="146" t="e">
        <f t="shared" si="469"/>
        <v>#N/A</v>
      </c>
      <c r="GC94" s="146" t="e">
        <f t="shared" si="470"/>
        <v>#N/A</v>
      </c>
      <c r="GD94" s="146" t="e">
        <f t="shared" si="471"/>
        <v>#N/A</v>
      </c>
      <c r="GE94" s="146" t="e">
        <f t="shared" si="472"/>
        <v>#N/A</v>
      </c>
      <c r="GF94" s="146" t="e">
        <f t="shared" si="473"/>
        <v>#N/A</v>
      </c>
      <c r="GG94" s="146" t="e">
        <f t="shared" si="474"/>
        <v>#N/A</v>
      </c>
      <c r="GH94" s="146" t="e">
        <f t="shared" si="475"/>
        <v>#N/A</v>
      </c>
      <c r="GI94" s="146" t="e">
        <f t="shared" si="476"/>
        <v>#N/A</v>
      </c>
      <c r="GJ94" s="146" t="e">
        <f t="shared" si="477"/>
        <v>#N/A</v>
      </c>
      <c r="GK94" s="146" t="e">
        <f t="shared" si="478"/>
        <v>#N/A</v>
      </c>
      <c r="GL94" s="146" t="e">
        <f t="shared" si="479"/>
        <v>#N/A</v>
      </c>
      <c r="GM94" s="146" t="e">
        <f t="shared" si="480"/>
        <v>#N/A</v>
      </c>
      <c r="GN94" s="146" t="e">
        <f t="shared" si="481"/>
        <v>#N/A</v>
      </c>
      <c r="GO94" s="146" t="e">
        <f t="shared" si="482"/>
        <v>#N/A</v>
      </c>
      <c r="GP94" s="146" t="e">
        <f t="shared" si="483"/>
        <v>#N/A</v>
      </c>
      <c r="GQ94" s="146" t="e">
        <f t="shared" si="484"/>
        <v>#N/A</v>
      </c>
      <c r="GR94" s="146" t="e">
        <f t="shared" si="485"/>
        <v>#N/A</v>
      </c>
      <c r="GS94" s="146" t="e">
        <f t="shared" si="486"/>
        <v>#N/A</v>
      </c>
      <c r="GT94" s="146" t="e">
        <f t="shared" si="487"/>
        <v>#N/A</v>
      </c>
      <c r="GU94" s="146" t="e">
        <f t="shared" si="488"/>
        <v>#N/A</v>
      </c>
      <c r="GV94" s="146" t="e">
        <f t="shared" si="489"/>
        <v>#N/A</v>
      </c>
      <c r="GW94" s="146" t="e">
        <f t="shared" si="490"/>
        <v>#N/A</v>
      </c>
      <c r="GX94" s="146" t="e">
        <f t="shared" si="491"/>
        <v>#N/A</v>
      </c>
      <c r="GY94" s="146" t="e">
        <f t="shared" si="492"/>
        <v>#N/A</v>
      </c>
      <c r="GZ94" s="146" t="e">
        <f t="shared" si="493"/>
        <v>#N/A</v>
      </c>
      <c r="HA94" s="146" t="e">
        <f t="shared" si="494"/>
        <v>#N/A</v>
      </c>
      <c r="HB94" s="146" t="e">
        <f t="shared" si="495"/>
        <v>#N/A</v>
      </c>
      <c r="HC94" s="146" t="e">
        <f t="shared" si="496"/>
        <v>#N/A</v>
      </c>
      <c r="HD94" s="146" t="e">
        <f t="shared" si="497"/>
        <v>#N/A</v>
      </c>
      <c r="HE94" s="146" t="e">
        <f t="shared" si="498"/>
        <v>#N/A</v>
      </c>
      <c r="HF94" s="146" t="e">
        <f t="shared" si="499"/>
        <v>#N/A</v>
      </c>
      <c r="HG94" s="146" t="e">
        <f t="shared" si="500"/>
        <v>#N/A</v>
      </c>
      <c r="HH94" s="146" t="e">
        <f t="shared" si="501"/>
        <v>#N/A</v>
      </c>
      <c r="HI94" s="146" t="e">
        <f t="shared" si="502"/>
        <v>#N/A</v>
      </c>
      <c r="HJ94" s="146" t="e">
        <f t="shared" si="503"/>
        <v>#N/A</v>
      </c>
      <c r="HK94" s="146" t="e">
        <f t="shared" si="504"/>
        <v>#N/A</v>
      </c>
      <c r="HL94" s="146" t="e">
        <f t="shared" si="505"/>
        <v>#N/A</v>
      </c>
      <c r="HM94" s="146" t="e">
        <f t="shared" si="506"/>
        <v>#N/A</v>
      </c>
      <c r="HN94" s="146" t="e">
        <f t="shared" si="507"/>
        <v>#N/A</v>
      </c>
      <c r="HO94" s="146" t="e">
        <f t="shared" si="508"/>
        <v>#N/A</v>
      </c>
      <c r="HP94" s="146" t="e">
        <f t="shared" si="509"/>
        <v>#N/A</v>
      </c>
      <c r="HQ94" s="146" t="e">
        <f t="shared" si="510"/>
        <v>#N/A</v>
      </c>
      <c r="HR94" s="146" t="e">
        <f t="shared" si="511"/>
        <v>#N/A</v>
      </c>
      <c r="HS94" s="146" t="e">
        <f t="shared" si="512"/>
        <v>#N/A</v>
      </c>
      <c r="HT94" s="146" t="e">
        <f t="shared" si="513"/>
        <v>#N/A</v>
      </c>
    </row>
    <row r="95" spans="1:228" hidden="1" x14ac:dyDescent="0.45">
      <c r="A95" s="4">
        <v>92</v>
      </c>
      <c r="B95" s="95"/>
      <c r="C95" s="103"/>
      <c r="D95" s="108" t="str">
        <f t="shared" si="405"/>
        <v/>
      </c>
      <c r="E95" s="81"/>
      <c r="F95" s="108" t="str">
        <f t="shared" si="406"/>
        <v/>
      </c>
      <c r="G95" s="103"/>
      <c r="H95" s="96"/>
      <c r="I95" s="32" t="str">
        <f t="shared" si="407"/>
        <v/>
      </c>
      <c r="J95" s="32" t="str">
        <f t="shared" si="408"/>
        <v/>
      </c>
      <c r="K95" s="65" t="str">
        <f t="shared" si="514"/>
        <v/>
      </c>
      <c r="L95" s="21"/>
      <c r="M95" s="53"/>
      <c r="N95" s="237"/>
      <c r="O95" s="66" t="str">
        <f>IF(AND(D95&gt;0,E95&gt;0,F95&gt;0),IF(ISBLANK(N95),IF(ISBLANK(L95),"",(F95-D95)*VLOOKUP(L95,VLookups!$A$4:$B$13,2,FALSE)),N95),"")</f>
        <v/>
      </c>
      <c r="P95" s="67" t="str">
        <f t="shared" si="409"/>
        <v/>
      </c>
      <c r="Q95" s="81"/>
      <c r="R95" s="230" t="str">
        <f>IF(AND(Q95&gt;0,E95&gt;0,NOT(O95="")),ABS(VLOOKUP($Q$1,VLookups!$A$27:$B$28,2,FALSE)-_xlfn.NORM.DIST(Q95,K95,O95,TRUE)),"")</f>
        <v/>
      </c>
      <c r="S95" s="80" t="str">
        <f>IF(AND($D95&gt;0,$E95&gt;0,$F95&gt;0,NOT(ISBLANK($L95))),_xlfn.NORM.INV(ABS(VLOOKUP($Q$1,VLookups!$A$27:$B$28,2,FALSE)-S$3),$K95,$O95),"")</f>
        <v/>
      </c>
      <c r="T95" s="79" t="str">
        <f>IF(AND($D95&gt;0,$E95&gt;0,$F95&gt;0,NOT(ISBLANK($L95))),_xlfn.NORM.INV(ABS(VLOOKUP($Q$1,VLookups!$A$27:$B$28,2,FALSE)-T$3),$K95,$O95),"")</f>
        <v/>
      </c>
      <c r="U95" s="80" t="str">
        <f>IF(AND($D95&gt;0,$E95&gt;0,$F95&gt;0,NOT(ISBLANK($L95))),_xlfn.NORM.INV(ABS(VLOOKUP($Q$1,VLookups!$A$27:$B$28,2,FALSE)-U$3),$K95,$O95),"")</f>
        <v/>
      </c>
      <c r="V95" s="79" t="str">
        <f>IF(AND($D95&gt;0,$E95&gt;0,$F95&gt;0,NOT(ISBLANK($L95))),_xlfn.NORM.INV(ABS(VLOOKUP($Q$1,VLookups!$A$27:$B$28,2,FALSE)-V$3),$K95,$O95),"")</f>
        <v/>
      </c>
      <c r="W95" s="80" t="str">
        <f>IF(AND($D95&gt;0,$E95&gt;0,$F95&gt;0,NOT(ISBLANK($L95))),_xlfn.NORM.INV(ABS(VLOOKUP($Q$1,VLookups!$A$27:$B$28,2,FALSE)-W$3),$K95,$O95),"")</f>
        <v/>
      </c>
      <c r="X95" s="79" t="str">
        <f>IF(AND($D95&gt;0,$E95&gt;0,$F95&gt;0,NOT(ISBLANK($L95))),_xlfn.NORM.INV(ABS(VLOOKUP($Q$1,VLookups!$A$27:$B$28,2,FALSE)-X$3),$K95,$O95),"")</f>
        <v/>
      </c>
      <c r="Y95" s="5"/>
      <c r="Z95" s="145" t="str">
        <f t="shared" si="515"/>
        <v/>
      </c>
      <c r="AA95" s="46" t="str">
        <f t="shared" ref="AA95:AT95" si="595">IF(ISNONTEXT($Z95),AB95-$Z95,"")</f>
        <v/>
      </c>
      <c r="AB95" s="46" t="str">
        <f t="shared" si="595"/>
        <v/>
      </c>
      <c r="AC95" s="46" t="str">
        <f t="shared" si="595"/>
        <v/>
      </c>
      <c r="AD95" s="46" t="str">
        <f t="shared" si="595"/>
        <v/>
      </c>
      <c r="AE95" s="46" t="str">
        <f t="shared" si="595"/>
        <v/>
      </c>
      <c r="AF95" s="46" t="str">
        <f t="shared" si="595"/>
        <v/>
      </c>
      <c r="AG95" s="46" t="str">
        <f t="shared" si="595"/>
        <v/>
      </c>
      <c r="AH95" s="46" t="str">
        <f t="shared" si="595"/>
        <v/>
      </c>
      <c r="AI95" s="46" t="str">
        <f t="shared" si="595"/>
        <v/>
      </c>
      <c r="AJ95" s="46" t="str">
        <f t="shared" si="595"/>
        <v/>
      </c>
      <c r="AK95" s="46" t="str">
        <f t="shared" si="595"/>
        <v/>
      </c>
      <c r="AL95" s="46" t="str">
        <f t="shared" si="595"/>
        <v/>
      </c>
      <c r="AM95" s="46" t="str">
        <f t="shared" si="595"/>
        <v/>
      </c>
      <c r="AN95" s="46" t="str">
        <f t="shared" si="595"/>
        <v/>
      </c>
      <c r="AO95" s="46" t="str">
        <f t="shared" si="595"/>
        <v/>
      </c>
      <c r="AP95" s="46" t="str">
        <f t="shared" si="595"/>
        <v/>
      </c>
      <c r="AQ95" s="46" t="str">
        <f t="shared" si="595"/>
        <v/>
      </c>
      <c r="AR95" s="46" t="str">
        <f t="shared" si="595"/>
        <v/>
      </c>
      <c r="AS95" s="46" t="str">
        <f t="shared" si="595"/>
        <v/>
      </c>
      <c r="AT95" s="46" t="str">
        <f t="shared" si="595"/>
        <v/>
      </c>
      <c r="AU95" s="46" t="str">
        <f t="shared" si="517"/>
        <v/>
      </c>
      <c r="AV95" s="46" t="str">
        <f t="shared" ref="AV95:DG95" si="596">IF(ISNONTEXT($Z95),AU95+$Z95,"")</f>
        <v/>
      </c>
      <c r="AW95" s="46" t="str">
        <f t="shared" si="596"/>
        <v/>
      </c>
      <c r="AX95" s="46" t="str">
        <f t="shared" si="596"/>
        <v/>
      </c>
      <c r="AY95" s="46" t="str">
        <f t="shared" si="596"/>
        <v/>
      </c>
      <c r="AZ95" s="46" t="str">
        <f t="shared" si="596"/>
        <v/>
      </c>
      <c r="BA95" s="46" t="str">
        <f t="shared" si="596"/>
        <v/>
      </c>
      <c r="BB95" s="46" t="str">
        <f t="shared" si="596"/>
        <v/>
      </c>
      <c r="BC95" s="46" t="str">
        <f t="shared" si="596"/>
        <v/>
      </c>
      <c r="BD95" s="46" t="str">
        <f t="shared" si="596"/>
        <v/>
      </c>
      <c r="BE95" s="46" t="str">
        <f t="shared" si="596"/>
        <v/>
      </c>
      <c r="BF95" s="46" t="str">
        <f t="shared" si="596"/>
        <v/>
      </c>
      <c r="BG95" s="46" t="str">
        <f t="shared" si="596"/>
        <v/>
      </c>
      <c r="BH95" s="46" t="str">
        <f t="shared" si="596"/>
        <v/>
      </c>
      <c r="BI95" s="46" t="str">
        <f t="shared" si="596"/>
        <v/>
      </c>
      <c r="BJ95" s="46" t="str">
        <f t="shared" si="596"/>
        <v/>
      </c>
      <c r="BK95" s="46" t="str">
        <f t="shared" si="596"/>
        <v/>
      </c>
      <c r="BL95" s="46" t="str">
        <f t="shared" si="596"/>
        <v/>
      </c>
      <c r="BM95" s="46" t="str">
        <f t="shared" si="596"/>
        <v/>
      </c>
      <c r="BN95" s="46" t="str">
        <f t="shared" si="596"/>
        <v/>
      </c>
      <c r="BO95" s="46" t="str">
        <f t="shared" si="596"/>
        <v/>
      </c>
      <c r="BP95" s="46" t="str">
        <f t="shared" si="596"/>
        <v/>
      </c>
      <c r="BQ95" s="46" t="str">
        <f t="shared" si="596"/>
        <v/>
      </c>
      <c r="BR95" s="46" t="str">
        <f t="shared" si="596"/>
        <v/>
      </c>
      <c r="BS95" s="46" t="str">
        <f t="shared" si="596"/>
        <v/>
      </c>
      <c r="BT95" s="46" t="str">
        <f t="shared" si="596"/>
        <v/>
      </c>
      <c r="BU95" s="46" t="str">
        <f t="shared" si="596"/>
        <v/>
      </c>
      <c r="BV95" s="46" t="str">
        <f t="shared" si="596"/>
        <v/>
      </c>
      <c r="BW95" s="46" t="str">
        <f t="shared" si="596"/>
        <v/>
      </c>
      <c r="BX95" s="46" t="str">
        <f t="shared" si="596"/>
        <v/>
      </c>
      <c r="BY95" s="46" t="str">
        <f t="shared" si="596"/>
        <v/>
      </c>
      <c r="BZ95" s="46" t="str">
        <f t="shared" si="596"/>
        <v/>
      </c>
      <c r="CA95" s="46" t="str">
        <f t="shared" si="596"/>
        <v/>
      </c>
      <c r="CB95" s="46" t="str">
        <f t="shared" si="596"/>
        <v/>
      </c>
      <c r="CC95" s="46" t="str">
        <f t="shared" si="596"/>
        <v/>
      </c>
      <c r="CD95" s="46" t="str">
        <f t="shared" si="596"/>
        <v/>
      </c>
      <c r="CE95" s="46" t="str">
        <f t="shared" si="596"/>
        <v/>
      </c>
      <c r="CF95" s="46" t="str">
        <f t="shared" si="596"/>
        <v/>
      </c>
      <c r="CG95" s="46" t="str">
        <f t="shared" si="596"/>
        <v/>
      </c>
      <c r="CH95" s="46" t="str">
        <f t="shared" si="596"/>
        <v/>
      </c>
      <c r="CI95" s="46" t="str">
        <f t="shared" si="596"/>
        <v/>
      </c>
      <c r="CJ95" s="46" t="str">
        <f t="shared" si="596"/>
        <v/>
      </c>
      <c r="CK95" s="46" t="str">
        <f t="shared" si="596"/>
        <v/>
      </c>
      <c r="CL95" s="46" t="str">
        <f t="shared" si="596"/>
        <v/>
      </c>
      <c r="CM95" s="46" t="str">
        <f t="shared" si="596"/>
        <v/>
      </c>
      <c r="CN95" s="46" t="str">
        <f t="shared" si="596"/>
        <v/>
      </c>
      <c r="CO95" s="46" t="str">
        <f t="shared" si="596"/>
        <v/>
      </c>
      <c r="CP95" s="46" t="str">
        <f t="shared" si="596"/>
        <v/>
      </c>
      <c r="CQ95" s="46" t="str">
        <f t="shared" si="596"/>
        <v/>
      </c>
      <c r="CR95" s="46" t="str">
        <f t="shared" si="596"/>
        <v/>
      </c>
      <c r="CS95" s="46" t="str">
        <f t="shared" si="596"/>
        <v/>
      </c>
      <c r="CT95" s="46" t="str">
        <f t="shared" si="596"/>
        <v/>
      </c>
      <c r="CU95" s="46" t="str">
        <f t="shared" si="596"/>
        <v/>
      </c>
      <c r="CV95" s="46" t="str">
        <f t="shared" si="596"/>
        <v/>
      </c>
      <c r="CW95" s="46" t="str">
        <f t="shared" si="596"/>
        <v/>
      </c>
      <c r="CX95" s="46" t="str">
        <f t="shared" si="596"/>
        <v/>
      </c>
      <c r="CY95" s="46" t="str">
        <f t="shared" si="596"/>
        <v/>
      </c>
      <c r="CZ95" s="46" t="str">
        <f t="shared" si="596"/>
        <v/>
      </c>
      <c r="DA95" s="46" t="str">
        <f t="shared" si="596"/>
        <v/>
      </c>
      <c r="DB95" s="46" t="str">
        <f t="shared" si="596"/>
        <v/>
      </c>
      <c r="DC95" s="46" t="str">
        <f t="shared" si="596"/>
        <v/>
      </c>
      <c r="DD95" s="46" t="str">
        <f t="shared" si="596"/>
        <v/>
      </c>
      <c r="DE95" s="46" t="str">
        <f t="shared" si="596"/>
        <v/>
      </c>
      <c r="DF95" s="46" t="str">
        <f t="shared" si="596"/>
        <v/>
      </c>
      <c r="DG95" s="46" t="str">
        <f t="shared" si="596"/>
        <v/>
      </c>
      <c r="DH95" s="46" t="str">
        <f t="shared" ref="DH95:DW95" si="597">IF(ISNONTEXT($Z95),DG95+$Z95,"")</f>
        <v/>
      </c>
      <c r="DI95" s="46" t="str">
        <f t="shared" si="597"/>
        <v/>
      </c>
      <c r="DJ95" s="46" t="str">
        <f t="shared" si="597"/>
        <v/>
      </c>
      <c r="DK95" s="46" t="str">
        <f t="shared" si="597"/>
        <v/>
      </c>
      <c r="DL95" s="46" t="str">
        <f t="shared" si="597"/>
        <v/>
      </c>
      <c r="DM95" s="46" t="str">
        <f t="shared" si="597"/>
        <v/>
      </c>
      <c r="DN95" s="46" t="str">
        <f t="shared" si="597"/>
        <v/>
      </c>
      <c r="DO95" s="46" t="str">
        <f t="shared" si="597"/>
        <v/>
      </c>
      <c r="DP95" s="46" t="str">
        <f t="shared" si="597"/>
        <v/>
      </c>
      <c r="DQ95" s="46" t="str">
        <f t="shared" si="597"/>
        <v/>
      </c>
      <c r="DR95" s="46" t="str">
        <f t="shared" si="597"/>
        <v/>
      </c>
      <c r="DS95" s="46" t="str">
        <f t="shared" si="597"/>
        <v/>
      </c>
      <c r="DT95" s="46" t="str">
        <f t="shared" si="597"/>
        <v/>
      </c>
      <c r="DU95" s="46" t="str">
        <f t="shared" si="597"/>
        <v/>
      </c>
      <c r="DV95" s="46" t="str">
        <f t="shared" si="597"/>
        <v/>
      </c>
      <c r="DW95" s="46" t="str">
        <f t="shared" si="597"/>
        <v/>
      </c>
      <c r="DX95" s="146" t="e">
        <f t="shared" si="413"/>
        <v>#N/A</v>
      </c>
      <c r="DY95" s="146" t="e">
        <f t="shared" si="414"/>
        <v>#N/A</v>
      </c>
      <c r="DZ95" s="146" t="e">
        <f t="shared" si="415"/>
        <v>#N/A</v>
      </c>
      <c r="EA95" s="146" t="e">
        <f t="shared" si="416"/>
        <v>#N/A</v>
      </c>
      <c r="EB95" s="146" t="e">
        <f t="shared" si="417"/>
        <v>#N/A</v>
      </c>
      <c r="EC95" s="146" t="e">
        <f t="shared" si="418"/>
        <v>#N/A</v>
      </c>
      <c r="ED95" s="146" t="e">
        <f t="shared" si="419"/>
        <v>#N/A</v>
      </c>
      <c r="EE95" s="146" t="e">
        <f t="shared" si="420"/>
        <v>#N/A</v>
      </c>
      <c r="EF95" s="146" t="e">
        <f t="shared" si="421"/>
        <v>#N/A</v>
      </c>
      <c r="EG95" s="146" t="e">
        <f t="shared" si="422"/>
        <v>#N/A</v>
      </c>
      <c r="EH95" s="146" t="e">
        <f t="shared" si="423"/>
        <v>#N/A</v>
      </c>
      <c r="EI95" s="146" t="e">
        <f t="shared" si="424"/>
        <v>#N/A</v>
      </c>
      <c r="EJ95" s="146" t="e">
        <f t="shared" si="425"/>
        <v>#N/A</v>
      </c>
      <c r="EK95" s="146" t="e">
        <f t="shared" si="426"/>
        <v>#N/A</v>
      </c>
      <c r="EL95" s="146" t="e">
        <f t="shared" si="427"/>
        <v>#N/A</v>
      </c>
      <c r="EM95" s="146" t="e">
        <f t="shared" si="428"/>
        <v>#N/A</v>
      </c>
      <c r="EN95" s="146" t="e">
        <f t="shared" si="429"/>
        <v>#N/A</v>
      </c>
      <c r="EO95" s="146" t="e">
        <f t="shared" si="430"/>
        <v>#N/A</v>
      </c>
      <c r="EP95" s="146" t="e">
        <f t="shared" si="431"/>
        <v>#N/A</v>
      </c>
      <c r="EQ95" s="146" t="e">
        <f t="shared" si="432"/>
        <v>#N/A</v>
      </c>
      <c r="ER95" s="146" t="e">
        <f t="shared" si="433"/>
        <v>#N/A</v>
      </c>
      <c r="ES95" s="146" t="e">
        <f t="shared" si="434"/>
        <v>#N/A</v>
      </c>
      <c r="ET95" s="146" t="e">
        <f t="shared" si="435"/>
        <v>#N/A</v>
      </c>
      <c r="EU95" s="146" t="e">
        <f t="shared" si="436"/>
        <v>#N/A</v>
      </c>
      <c r="EV95" s="146" t="e">
        <f t="shared" si="437"/>
        <v>#N/A</v>
      </c>
      <c r="EW95" s="146" t="e">
        <f t="shared" si="438"/>
        <v>#N/A</v>
      </c>
      <c r="EX95" s="146" t="e">
        <f t="shared" si="439"/>
        <v>#N/A</v>
      </c>
      <c r="EY95" s="146" t="e">
        <f t="shared" si="440"/>
        <v>#N/A</v>
      </c>
      <c r="EZ95" s="146" t="e">
        <f t="shared" si="441"/>
        <v>#N/A</v>
      </c>
      <c r="FA95" s="146" t="e">
        <f t="shared" si="442"/>
        <v>#N/A</v>
      </c>
      <c r="FB95" s="146" t="e">
        <f t="shared" si="443"/>
        <v>#N/A</v>
      </c>
      <c r="FC95" s="146" t="e">
        <f t="shared" si="444"/>
        <v>#N/A</v>
      </c>
      <c r="FD95" s="146" t="e">
        <f t="shared" si="445"/>
        <v>#N/A</v>
      </c>
      <c r="FE95" s="146" t="e">
        <f t="shared" si="446"/>
        <v>#N/A</v>
      </c>
      <c r="FF95" s="146" t="e">
        <f t="shared" si="447"/>
        <v>#N/A</v>
      </c>
      <c r="FG95" s="146" t="e">
        <f t="shared" si="448"/>
        <v>#N/A</v>
      </c>
      <c r="FH95" s="146" t="e">
        <f t="shared" si="449"/>
        <v>#N/A</v>
      </c>
      <c r="FI95" s="146" t="e">
        <f t="shared" si="450"/>
        <v>#N/A</v>
      </c>
      <c r="FJ95" s="146" t="e">
        <f t="shared" si="451"/>
        <v>#N/A</v>
      </c>
      <c r="FK95" s="146" t="e">
        <f t="shared" si="452"/>
        <v>#N/A</v>
      </c>
      <c r="FL95" s="146" t="e">
        <f t="shared" si="453"/>
        <v>#N/A</v>
      </c>
      <c r="FM95" s="146" t="e">
        <f t="shared" si="454"/>
        <v>#N/A</v>
      </c>
      <c r="FN95" s="146" t="e">
        <f t="shared" si="455"/>
        <v>#N/A</v>
      </c>
      <c r="FO95" s="146" t="e">
        <f t="shared" si="456"/>
        <v>#N/A</v>
      </c>
      <c r="FP95" s="146" t="e">
        <f t="shared" si="457"/>
        <v>#N/A</v>
      </c>
      <c r="FQ95" s="146" t="e">
        <f t="shared" si="458"/>
        <v>#N/A</v>
      </c>
      <c r="FR95" s="146" t="e">
        <f t="shared" si="459"/>
        <v>#N/A</v>
      </c>
      <c r="FS95" s="146" t="e">
        <f t="shared" si="460"/>
        <v>#N/A</v>
      </c>
      <c r="FT95" s="146" t="e">
        <f t="shared" si="461"/>
        <v>#N/A</v>
      </c>
      <c r="FU95" s="146" t="e">
        <f t="shared" si="462"/>
        <v>#N/A</v>
      </c>
      <c r="FV95" s="146" t="e">
        <f t="shared" si="463"/>
        <v>#N/A</v>
      </c>
      <c r="FW95" s="146" t="e">
        <f t="shared" si="464"/>
        <v>#N/A</v>
      </c>
      <c r="FX95" s="146" t="e">
        <f t="shared" si="465"/>
        <v>#N/A</v>
      </c>
      <c r="FY95" s="146" t="e">
        <f t="shared" si="466"/>
        <v>#N/A</v>
      </c>
      <c r="FZ95" s="146" t="e">
        <f t="shared" si="467"/>
        <v>#N/A</v>
      </c>
      <c r="GA95" s="146" t="e">
        <f t="shared" si="468"/>
        <v>#N/A</v>
      </c>
      <c r="GB95" s="146" t="e">
        <f t="shared" si="469"/>
        <v>#N/A</v>
      </c>
      <c r="GC95" s="146" t="e">
        <f t="shared" si="470"/>
        <v>#N/A</v>
      </c>
      <c r="GD95" s="146" t="e">
        <f t="shared" si="471"/>
        <v>#N/A</v>
      </c>
      <c r="GE95" s="146" t="e">
        <f t="shared" si="472"/>
        <v>#N/A</v>
      </c>
      <c r="GF95" s="146" t="e">
        <f t="shared" si="473"/>
        <v>#N/A</v>
      </c>
      <c r="GG95" s="146" t="e">
        <f t="shared" si="474"/>
        <v>#N/A</v>
      </c>
      <c r="GH95" s="146" t="e">
        <f t="shared" si="475"/>
        <v>#N/A</v>
      </c>
      <c r="GI95" s="146" t="e">
        <f t="shared" si="476"/>
        <v>#N/A</v>
      </c>
      <c r="GJ95" s="146" t="e">
        <f t="shared" si="477"/>
        <v>#N/A</v>
      </c>
      <c r="GK95" s="146" t="e">
        <f t="shared" si="478"/>
        <v>#N/A</v>
      </c>
      <c r="GL95" s="146" t="e">
        <f t="shared" si="479"/>
        <v>#N/A</v>
      </c>
      <c r="GM95" s="146" t="e">
        <f t="shared" si="480"/>
        <v>#N/A</v>
      </c>
      <c r="GN95" s="146" t="e">
        <f t="shared" si="481"/>
        <v>#N/A</v>
      </c>
      <c r="GO95" s="146" t="e">
        <f t="shared" si="482"/>
        <v>#N/A</v>
      </c>
      <c r="GP95" s="146" t="e">
        <f t="shared" si="483"/>
        <v>#N/A</v>
      </c>
      <c r="GQ95" s="146" t="e">
        <f t="shared" si="484"/>
        <v>#N/A</v>
      </c>
      <c r="GR95" s="146" t="e">
        <f t="shared" si="485"/>
        <v>#N/A</v>
      </c>
      <c r="GS95" s="146" t="e">
        <f t="shared" si="486"/>
        <v>#N/A</v>
      </c>
      <c r="GT95" s="146" t="e">
        <f t="shared" si="487"/>
        <v>#N/A</v>
      </c>
      <c r="GU95" s="146" t="e">
        <f t="shared" si="488"/>
        <v>#N/A</v>
      </c>
      <c r="GV95" s="146" t="e">
        <f t="shared" si="489"/>
        <v>#N/A</v>
      </c>
      <c r="GW95" s="146" t="e">
        <f t="shared" si="490"/>
        <v>#N/A</v>
      </c>
      <c r="GX95" s="146" t="e">
        <f t="shared" si="491"/>
        <v>#N/A</v>
      </c>
      <c r="GY95" s="146" t="e">
        <f t="shared" si="492"/>
        <v>#N/A</v>
      </c>
      <c r="GZ95" s="146" t="e">
        <f t="shared" si="493"/>
        <v>#N/A</v>
      </c>
      <c r="HA95" s="146" t="e">
        <f t="shared" si="494"/>
        <v>#N/A</v>
      </c>
      <c r="HB95" s="146" t="e">
        <f t="shared" si="495"/>
        <v>#N/A</v>
      </c>
      <c r="HC95" s="146" t="e">
        <f t="shared" si="496"/>
        <v>#N/A</v>
      </c>
      <c r="HD95" s="146" t="e">
        <f t="shared" si="497"/>
        <v>#N/A</v>
      </c>
      <c r="HE95" s="146" t="e">
        <f t="shared" si="498"/>
        <v>#N/A</v>
      </c>
      <c r="HF95" s="146" t="e">
        <f t="shared" si="499"/>
        <v>#N/A</v>
      </c>
      <c r="HG95" s="146" t="e">
        <f t="shared" si="500"/>
        <v>#N/A</v>
      </c>
      <c r="HH95" s="146" t="e">
        <f t="shared" si="501"/>
        <v>#N/A</v>
      </c>
      <c r="HI95" s="146" t="e">
        <f t="shared" si="502"/>
        <v>#N/A</v>
      </c>
      <c r="HJ95" s="146" t="e">
        <f t="shared" si="503"/>
        <v>#N/A</v>
      </c>
      <c r="HK95" s="146" t="e">
        <f t="shared" si="504"/>
        <v>#N/A</v>
      </c>
      <c r="HL95" s="146" t="e">
        <f t="shared" si="505"/>
        <v>#N/A</v>
      </c>
      <c r="HM95" s="146" t="e">
        <f t="shared" si="506"/>
        <v>#N/A</v>
      </c>
      <c r="HN95" s="146" t="e">
        <f t="shared" si="507"/>
        <v>#N/A</v>
      </c>
      <c r="HO95" s="146" t="e">
        <f t="shared" si="508"/>
        <v>#N/A</v>
      </c>
      <c r="HP95" s="146" t="e">
        <f t="shared" si="509"/>
        <v>#N/A</v>
      </c>
      <c r="HQ95" s="146" t="e">
        <f t="shared" si="510"/>
        <v>#N/A</v>
      </c>
      <c r="HR95" s="146" t="e">
        <f t="shared" si="511"/>
        <v>#N/A</v>
      </c>
      <c r="HS95" s="146" t="e">
        <f t="shared" si="512"/>
        <v>#N/A</v>
      </c>
      <c r="HT95" s="146" t="e">
        <f t="shared" si="513"/>
        <v>#N/A</v>
      </c>
    </row>
    <row r="96" spans="1:228" hidden="1" x14ac:dyDescent="0.45">
      <c r="A96" s="4">
        <v>93</v>
      </c>
      <c r="B96" s="95"/>
      <c r="C96" s="103"/>
      <c r="D96" s="108" t="str">
        <f t="shared" si="405"/>
        <v/>
      </c>
      <c r="E96" s="81"/>
      <c r="F96" s="108" t="str">
        <f t="shared" si="406"/>
        <v/>
      </c>
      <c r="G96" s="103"/>
      <c r="H96" s="96"/>
      <c r="I96" s="32" t="str">
        <f t="shared" si="407"/>
        <v/>
      </c>
      <c r="J96" s="32" t="str">
        <f t="shared" si="408"/>
        <v/>
      </c>
      <c r="K96" s="65" t="str">
        <f t="shared" si="514"/>
        <v/>
      </c>
      <c r="L96" s="21"/>
      <c r="M96" s="53"/>
      <c r="N96" s="237"/>
      <c r="O96" s="66" t="str">
        <f>IF(AND(D96&gt;0,E96&gt;0,F96&gt;0),IF(ISBLANK(N96),IF(ISBLANK(L96),"",(F96-D96)*VLOOKUP(L96,VLookups!$A$4:$B$13,2,FALSE)),N96),"")</f>
        <v/>
      </c>
      <c r="P96" s="67" t="str">
        <f t="shared" si="409"/>
        <v/>
      </c>
      <c r="Q96" s="81"/>
      <c r="R96" s="230" t="str">
        <f>IF(AND(Q96&gt;0,E96&gt;0,NOT(O96="")),ABS(VLOOKUP($Q$1,VLookups!$A$27:$B$28,2,FALSE)-_xlfn.NORM.DIST(Q96,K96,O96,TRUE)),"")</f>
        <v/>
      </c>
      <c r="S96" s="80" t="str">
        <f>IF(AND($D96&gt;0,$E96&gt;0,$F96&gt;0,NOT(ISBLANK($L96))),_xlfn.NORM.INV(ABS(VLOOKUP($Q$1,VLookups!$A$27:$B$28,2,FALSE)-S$3),$K96,$O96),"")</f>
        <v/>
      </c>
      <c r="T96" s="79" t="str">
        <f>IF(AND($D96&gt;0,$E96&gt;0,$F96&gt;0,NOT(ISBLANK($L96))),_xlfn.NORM.INV(ABS(VLOOKUP($Q$1,VLookups!$A$27:$B$28,2,FALSE)-T$3),$K96,$O96),"")</f>
        <v/>
      </c>
      <c r="U96" s="80" t="str">
        <f>IF(AND($D96&gt;0,$E96&gt;0,$F96&gt;0,NOT(ISBLANK($L96))),_xlfn.NORM.INV(ABS(VLOOKUP($Q$1,VLookups!$A$27:$B$28,2,FALSE)-U$3),$K96,$O96),"")</f>
        <v/>
      </c>
      <c r="V96" s="79" t="str">
        <f>IF(AND($D96&gt;0,$E96&gt;0,$F96&gt;0,NOT(ISBLANK($L96))),_xlfn.NORM.INV(ABS(VLOOKUP($Q$1,VLookups!$A$27:$B$28,2,FALSE)-V$3),$K96,$O96),"")</f>
        <v/>
      </c>
      <c r="W96" s="80" t="str">
        <f>IF(AND($D96&gt;0,$E96&gt;0,$F96&gt;0,NOT(ISBLANK($L96))),_xlfn.NORM.INV(ABS(VLOOKUP($Q$1,VLookups!$A$27:$B$28,2,FALSE)-W$3),$K96,$O96),"")</f>
        <v/>
      </c>
      <c r="X96" s="79" t="str">
        <f>IF(AND($D96&gt;0,$E96&gt;0,$F96&gt;0,NOT(ISBLANK($L96))),_xlfn.NORM.INV(ABS(VLOOKUP($Q$1,VLookups!$A$27:$B$28,2,FALSE)-X$3),$K96,$O96),"")</f>
        <v/>
      </c>
      <c r="Y96" s="5"/>
      <c r="Z96" s="145" t="str">
        <f t="shared" si="515"/>
        <v/>
      </c>
      <c r="AA96" s="46" t="str">
        <f t="shared" ref="AA96:AT96" si="598">IF(ISNONTEXT($Z96),AB96-$Z96,"")</f>
        <v/>
      </c>
      <c r="AB96" s="46" t="str">
        <f t="shared" si="598"/>
        <v/>
      </c>
      <c r="AC96" s="46" t="str">
        <f t="shared" si="598"/>
        <v/>
      </c>
      <c r="AD96" s="46" t="str">
        <f t="shared" si="598"/>
        <v/>
      </c>
      <c r="AE96" s="46" t="str">
        <f t="shared" si="598"/>
        <v/>
      </c>
      <c r="AF96" s="46" t="str">
        <f t="shared" si="598"/>
        <v/>
      </c>
      <c r="AG96" s="46" t="str">
        <f t="shared" si="598"/>
        <v/>
      </c>
      <c r="AH96" s="46" t="str">
        <f t="shared" si="598"/>
        <v/>
      </c>
      <c r="AI96" s="46" t="str">
        <f t="shared" si="598"/>
        <v/>
      </c>
      <c r="AJ96" s="46" t="str">
        <f t="shared" si="598"/>
        <v/>
      </c>
      <c r="AK96" s="46" t="str">
        <f t="shared" si="598"/>
        <v/>
      </c>
      <c r="AL96" s="46" t="str">
        <f t="shared" si="598"/>
        <v/>
      </c>
      <c r="AM96" s="46" t="str">
        <f t="shared" si="598"/>
        <v/>
      </c>
      <c r="AN96" s="46" t="str">
        <f t="shared" si="598"/>
        <v/>
      </c>
      <c r="AO96" s="46" t="str">
        <f t="shared" si="598"/>
        <v/>
      </c>
      <c r="AP96" s="46" t="str">
        <f t="shared" si="598"/>
        <v/>
      </c>
      <c r="AQ96" s="46" t="str">
        <f t="shared" si="598"/>
        <v/>
      </c>
      <c r="AR96" s="46" t="str">
        <f t="shared" si="598"/>
        <v/>
      </c>
      <c r="AS96" s="46" t="str">
        <f t="shared" si="598"/>
        <v/>
      </c>
      <c r="AT96" s="46" t="str">
        <f t="shared" si="598"/>
        <v/>
      </c>
      <c r="AU96" s="46" t="str">
        <f t="shared" si="517"/>
        <v/>
      </c>
      <c r="AV96" s="46" t="str">
        <f t="shared" ref="AV96:DG96" si="599">IF(ISNONTEXT($Z96),AU96+$Z96,"")</f>
        <v/>
      </c>
      <c r="AW96" s="46" t="str">
        <f t="shared" si="599"/>
        <v/>
      </c>
      <c r="AX96" s="46" t="str">
        <f t="shared" si="599"/>
        <v/>
      </c>
      <c r="AY96" s="46" t="str">
        <f t="shared" si="599"/>
        <v/>
      </c>
      <c r="AZ96" s="46" t="str">
        <f t="shared" si="599"/>
        <v/>
      </c>
      <c r="BA96" s="46" t="str">
        <f t="shared" si="599"/>
        <v/>
      </c>
      <c r="BB96" s="46" t="str">
        <f t="shared" si="599"/>
        <v/>
      </c>
      <c r="BC96" s="46" t="str">
        <f t="shared" si="599"/>
        <v/>
      </c>
      <c r="BD96" s="46" t="str">
        <f t="shared" si="599"/>
        <v/>
      </c>
      <c r="BE96" s="46" t="str">
        <f t="shared" si="599"/>
        <v/>
      </c>
      <c r="BF96" s="46" t="str">
        <f t="shared" si="599"/>
        <v/>
      </c>
      <c r="BG96" s="46" t="str">
        <f t="shared" si="599"/>
        <v/>
      </c>
      <c r="BH96" s="46" t="str">
        <f t="shared" si="599"/>
        <v/>
      </c>
      <c r="BI96" s="46" t="str">
        <f t="shared" si="599"/>
        <v/>
      </c>
      <c r="BJ96" s="46" t="str">
        <f t="shared" si="599"/>
        <v/>
      </c>
      <c r="BK96" s="46" t="str">
        <f t="shared" si="599"/>
        <v/>
      </c>
      <c r="BL96" s="46" t="str">
        <f t="shared" si="599"/>
        <v/>
      </c>
      <c r="BM96" s="46" t="str">
        <f t="shared" si="599"/>
        <v/>
      </c>
      <c r="BN96" s="46" t="str">
        <f t="shared" si="599"/>
        <v/>
      </c>
      <c r="BO96" s="46" t="str">
        <f t="shared" si="599"/>
        <v/>
      </c>
      <c r="BP96" s="46" t="str">
        <f t="shared" si="599"/>
        <v/>
      </c>
      <c r="BQ96" s="46" t="str">
        <f t="shared" si="599"/>
        <v/>
      </c>
      <c r="BR96" s="46" t="str">
        <f t="shared" si="599"/>
        <v/>
      </c>
      <c r="BS96" s="46" t="str">
        <f t="shared" si="599"/>
        <v/>
      </c>
      <c r="BT96" s="46" t="str">
        <f t="shared" si="599"/>
        <v/>
      </c>
      <c r="BU96" s="46" t="str">
        <f t="shared" si="599"/>
        <v/>
      </c>
      <c r="BV96" s="46" t="str">
        <f t="shared" si="599"/>
        <v/>
      </c>
      <c r="BW96" s="46" t="str">
        <f t="shared" si="599"/>
        <v/>
      </c>
      <c r="BX96" s="46" t="str">
        <f t="shared" si="599"/>
        <v/>
      </c>
      <c r="BY96" s="46" t="str">
        <f t="shared" si="599"/>
        <v/>
      </c>
      <c r="BZ96" s="46" t="str">
        <f t="shared" si="599"/>
        <v/>
      </c>
      <c r="CA96" s="46" t="str">
        <f t="shared" si="599"/>
        <v/>
      </c>
      <c r="CB96" s="46" t="str">
        <f t="shared" si="599"/>
        <v/>
      </c>
      <c r="CC96" s="46" t="str">
        <f t="shared" si="599"/>
        <v/>
      </c>
      <c r="CD96" s="46" t="str">
        <f t="shared" si="599"/>
        <v/>
      </c>
      <c r="CE96" s="46" t="str">
        <f t="shared" si="599"/>
        <v/>
      </c>
      <c r="CF96" s="46" t="str">
        <f t="shared" si="599"/>
        <v/>
      </c>
      <c r="CG96" s="46" t="str">
        <f t="shared" si="599"/>
        <v/>
      </c>
      <c r="CH96" s="46" t="str">
        <f t="shared" si="599"/>
        <v/>
      </c>
      <c r="CI96" s="46" t="str">
        <f t="shared" si="599"/>
        <v/>
      </c>
      <c r="CJ96" s="46" t="str">
        <f t="shared" si="599"/>
        <v/>
      </c>
      <c r="CK96" s="46" t="str">
        <f t="shared" si="599"/>
        <v/>
      </c>
      <c r="CL96" s="46" t="str">
        <f t="shared" si="599"/>
        <v/>
      </c>
      <c r="CM96" s="46" t="str">
        <f t="shared" si="599"/>
        <v/>
      </c>
      <c r="CN96" s="46" t="str">
        <f t="shared" si="599"/>
        <v/>
      </c>
      <c r="CO96" s="46" t="str">
        <f t="shared" si="599"/>
        <v/>
      </c>
      <c r="CP96" s="46" t="str">
        <f t="shared" si="599"/>
        <v/>
      </c>
      <c r="CQ96" s="46" t="str">
        <f t="shared" si="599"/>
        <v/>
      </c>
      <c r="CR96" s="46" t="str">
        <f t="shared" si="599"/>
        <v/>
      </c>
      <c r="CS96" s="46" t="str">
        <f t="shared" si="599"/>
        <v/>
      </c>
      <c r="CT96" s="46" t="str">
        <f t="shared" si="599"/>
        <v/>
      </c>
      <c r="CU96" s="46" t="str">
        <f t="shared" si="599"/>
        <v/>
      </c>
      <c r="CV96" s="46" t="str">
        <f t="shared" si="599"/>
        <v/>
      </c>
      <c r="CW96" s="46" t="str">
        <f t="shared" si="599"/>
        <v/>
      </c>
      <c r="CX96" s="46" t="str">
        <f t="shared" si="599"/>
        <v/>
      </c>
      <c r="CY96" s="46" t="str">
        <f t="shared" si="599"/>
        <v/>
      </c>
      <c r="CZ96" s="46" t="str">
        <f t="shared" si="599"/>
        <v/>
      </c>
      <c r="DA96" s="46" t="str">
        <f t="shared" si="599"/>
        <v/>
      </c>
      <c r="DB96" s="46" t="str">
        <f t="shared" si="599"/>
        <v/>
      </c>
      <c r="DC96" s="46" t="str">
        <f t="shared" si="599"/>
        <v/>
      </c>
      <c r="DD96" s="46" t="str">
        <f t="shared" si="599"/>
        <v/>
      </c>
      <c r="DE96" s="46" t="str">
        <f t="shared" si="599"/>
        <v/>
      </c>
      <c r="DF96" s="46" t="str">
        <f t="shared" si="599"/>
        <v/>
      </c>
      <c r="DG96" s="46" t="str">
        <f t="shared" si="599"/>
        <v/>
      </c>
      <c r="DH96" s="46" t="str">
        <f t="shared" ref="DH96:DW96" si="600">IF(ISNONTEXT($Z96),DG96+$Z96,"")</f>
        <v/>
      </c>
      <c r="DI96" s="46" t="str">
        <f t="shared" si="600"/>
        <v/>
      </c>
      <c r="DJ96" s="46" t="str">
        <f t="shared" si="600"/>
        <v/>
      </c>
      <c r="DK96" s="46" t="str">
        <f t="shared" si="600"/>
        <v/>
      </c>
      <c r="DL96" s="46" t="str">
        <f t="shared" si="600"/>
        <v/>
      </c>
      <c r="DM96" s="46" t="str">
        <f t="shared" si="600"/>
        <v/>
      </c>
      <c r="DN96" s="46" t="str">
        <f t="shared" si="600"/>
        <v/>
      </c>
      <c r="DO96" s="46" t="str">
        <f t="shared" si="600"/>
        <v/>
      </c>
      <c r="DP96" s="46" t="str">
        <f t="shared" si="600"/>
        <v/>
      </c>
      <c r="DQ96" s="46" t="str">
        <f t="shared" si="600"/>
        <v/>
      </c>
      <c r="DR96" s="46" t="str">
        <f t="shared" si="600"/>
        <v/>
      </c>
      <c r="DS96" s="46" t="str">
        <f t="shared" si="600"/>
        <v/>
      </c>
      <c r="DT96" s="46" t="str">
        <f t="shared" si="600"/>
        <v/>
      </c>
      <c r="DU96" s="46" t="str">
        <f t="shared" si="600"/>
        <v/>
      </c>
      <c r="DV96" s="46" t="str">
        <f t="shared" si="600"/>
        <v/>
      </c>
      <c r="DW96" s="46" t="str">
        <f t="shared" si="600"/>
        <v/>
      </c>
      <c r="DX96" s="146" t="e">
        <f t="shared" si="413"/>
        <v>#N/A</v>
      </c>
      <c r="DY96" s="146" t="e">
        <f t="shared" si="414"/>
        <v>#N/A</v>
      </c>
      <c r="DZ96" s="146" t="e">
        <f t="shared" si="415"/>
        <v>#N/A</v>
      </c>
      <c r="EA96" s="146" t="e">
        <f t="shared" si="416"/>
        <v>#N/A</v>
      </c>
      <c r="EB96" s="146" t="e">
        <f t="shared" si="417"/>
        <v>#N/A</v>
      </c>
      <c r="EC96" s="146" t="e">
        <f t="shared" si="418"/>
        <v>#N/A</v>
      </c>
      <c r="ED96" s="146" t="e">
        <f t="shared" si="419"/>
        <v>#N/A</v>
      </c>
      <c r="EE96" s="146" t="e">
        <f t="shared" si="420"/>
        <v>#N/A</v>
      </c>
      <c r="EF96" s="146" t="e">
        <f t="shared" si="421"/>
        <v>#N/A</v>
      </c>
      <c r="EG96" s="146" t="e">
        <f t="shared" si="422"/>
        <v>#N/A</v>
      </c>
      <c r="EH96" s="146" t="e">
        <f t="shared" si="423"/>
        <v>#N/A</v>
      </c>
      <c r="EI96" s="146" t="e">
        <f t="shared" si="424"/>
        <v>#N/A</v>
      </c>
      <c r="EJ96" s="146" t="e">
        <f t="shared" si="425"/>
        <v>#N/A</v>
      </c>
      <c r="EK96" s="146" t="e">
        <f t="shared" si="426"/>
        <v>#N/A</v>
      </c>
      <c r="EL96" s="146" t="e">
        <f t="shared" si="427"/>
        <v>#N/A</v>
      </c>
      <c r="EM96" s="146" t="e">
        <f t="shared" si="428"/>
        <v>#N/A</v>
      </c>
      <c r="EN96" s="146" t="e">
        <f t="shared" si="429"/>
        <v>#N/A</v>
      </c>
      <c r="EO96" s="146" t="e">
        <f t="shared" si="430"/>
        <v>#N/A</v>
      </c>
      <c r="EP96" s="146" t="e">
        <f t="shared" si="431"/>
        <v>#N/A</v>
      </c>
      <c r="EQ96" s="146" t="e">
        <f t="shared" si="432"/>
        <v>#N/A</v>
      </c>
      <c r="ER96" s="146" t="e">
        <f t="shared" si="433"/>
        <v>#N/A</v>
      </c>
      <c r="ES96" s="146" t="e">
        <f t="shared" si="434"/>
        <v>#N/A</v>
      </c>
      <c r="ET96" s="146" t="e">
        <f t="shared" si="435"/>
        <v>#N/A</v>
      </c>
      <c r="EU96" s="146" t="e">
        <f t="shared" si="436"/>
        <v>#N/A</v>
      </c>
      <c r="EV96" s="146" t="e">
        <f t="shared" si="437"/>
        <v>#N/A</v>
      </c>
      <c r="EW96" s="146" t="e">
        <f t="shared" si="438"/>
        <v>#N/A</v>
      </c>
      <c r="EX96" s="146" t="e">
        <f t="shared" si="439"/>
        <v>#N/A</v>
      </c>
      <c r="EY96" s="146" t="e">
        <f t="shared" si="440"/>
        <v>#N/A</v>
      </c>
      <c r="EZ96" s="146" t="e">
        <f t="shared" si="441"/>
        <v>#N/A</v>
      </c>
      <c r="FA96" s="146" t="e">
        <f t="shared" si="442"/>
        <v>#N/A</v>
      </c>
      <c r="FB96" s="146" t="e">
        <f t="shared" si="443"/>
        <v>#N/A</v>
      </c>
      <c r="FC96" s="146" t="e">
        <f t="shared" si="444"/>
        <v>#N/A</v>
      </c>
      <c r="FD96" s="146" t="e">
        <f t="shared" si="445"/>
        <v>#N/A</v>
      </c>
      <c r="FE96" s="146" t="e">
        <f t="shared" si="446"/>
        <v>#N/A</v>
      </c>
      <c r="FF96" s="146" t="e">
        <f t="shared" si="447"/>
        <v>#N/A</v>
      </c>
      <c r="FG96" s="146" t="e">
        <f t="shared" si="448"/>
        <v>#N/A</v>
      </c>
      <c r="FH96" s="146" t="e">
        <f t="shared" si="449"/>
        <v>#N/A</v>
      </c>
      <c r="FI96" s="146" t="e">
        <f t="shared" si="450"/>
        <v>#N/A</v>
      </c>
      <c r="FJ96" s="146" t="e">
        <f t="shared" si="451"/>
        <v>#N/A</v>
      </c>
      <c r="FK96" s="146" t="e">
        <f t="shared" si="452"/>
        <v>#N/A</v>
      </c>
      <c r="FL96" s="146" t="e">
        <f t="shared" si="453"/>
        <v>#N/A</v>
      </c>
      <c r="FM96" s="146" t="e">
        <f t="shared" si="454"/>
        <v>#N/A</v>
      </c>
      <c r="FN96" s="146" t="e">
        <f t="shared" si="455"/>
        <v>#N/A</v>
      </c>
      <c r="FO96" s="146" t="e">
        <f t="shared" si="456"/>
        <v>#N/A</v>
      </c>
      <c r="FP96" s="146" t="e">
        <f t="shared" si="457"/>
        <v>#N/A</v>
      </c>
      <c r="FQ96" s="146" t="e">
        <f t="shared" si="458"/>
        <v>#N/A</v>
      </c>
      <c r="FR96" s="146" t="e">
        <f t="shared" si="459"/>
        <v>#N/A</v>
      </c>
      <c r="FS96" s="146" t="e">
        <f t="shared" si="460"/>
        <v>#N/A</v>
      </c>
      <c r="FT96" s="146" t="e">
        <f t="shared" si="461"/>
        <v>#N/A</v>
      </c>
      <c r="FU96" s="146" t="e">
        <f t="shared" si="462"/>
        <v>#N/A</v>
      </c>
      <c r="FV96" s="146" t="e">
        <f t="shared" si="463"/>
        <v>#N/A</v>
      </c>
      <c r="FW96" s="146" t="e">
        <f t="shared" si="464"/>
        <v>#N/A</v>
      </c>
      <c r="FX96" s="146" t="e">
        <f t="shared" si="465"/>
        <v>#N/A</v>
      </c>
      <c r="FY96" s="146" t="e">
        <f t="shared" si="466"/>
        <v>#N/A</v>
      </c>
      <c r="FZ96" s="146" t="e">
        <f t="shared" si="467"/>
        <v>#N/A</v>
      </c>
      <c r="GA96" s="146" t="e">
        <f t="shared" si="468"/>
        <v>#N/A</v>
      </c>
      <c r="GB96" s="146" t="e">
        <f t="shared" si="469"/>
        <v>#N/A</v>
      </c>
      <c r="GC96" s="146" t="e">
        <f t="shared" si="470"/>
        <v>#N/A</v>
      </c>
      <c r="GD96" s="146" t="e">
        <f t="shared" si="471"/>
        <v>#N/A</v>
      </c>
      <c r="GE96" s="146" t="e">
        <f t="shared" si="472"/>
        <v>#N/A</v>
      </c>
      <c r="GF96" s="146" t="e">
        <f t="shared" si="473"/>
        <v>#N/A</v>
      </c>
      <c r="GG96" s="146" t="e">
        <f t="shared" si="474"/>
        <v>#N/A</v>
      </c>
      <c r="GH96" s="146" t="e">
        <f t="shared" si="475"/>
        <v>#N/A</v>
      </c>
      <c r="GI96" s="146" t="e">
        <f t="shared" si="476"/>
        <v>#N/A</v>
      </c>
      <c r="GJ96" s="146" t="e">
        <f t="shared" si="477"/>
        <v>#N/A</v>
      </c>
      <c r="GK96" s="146" t="e">
        <f t="shared" si="478"/>
        <v>#N/A</v>
      </c>
      <c r="GL96" s="146" t="e">
        <f t="shared" si="479"/>
        <v>#N/A</v>
      </c>
      <c r="GM96" s="146" t="e">
        <f t="shared" si="480"/>
        <v>#N/A</v>
      </c>
      <c r="GN96" s="146" t="e">
        <f t="shared" si="481"/>
        <v>#N/A</v>
      </c>
      <c r="GO96" s="146" t="e">
        <f t="shared" si="482"/>
        <v>#N/A</v>
      </c>
      <c r="GP96" s="146" t="e">
        <f t="shared" si="483"/>
        <v>#N/A</v>
      </c>
      <c r="GQ96" s="146" t="e">
        <f t="shared" si="484"/>
        <v>#N/A</v>
      </c>
      <c r="GR96" s="146" t="e">
        <f t="shared" si="485"/>
        <v>#N/A</v>
      </c>
      <c r="GS96" s="146" t="e">
        <f t="shared" si="486"/>
        <v>#N/A</v>
      </c>
      <c r="GT96" s="146" t="e">
        <f t="shared" si="487"/>
        <v>#N/A</v>
      </c>
      <c r="GU96" s="146" t="e">
        <f t="shared" si="488"/>
        <v>#N/A</v>
      </c>
      <c r="GV96" s="146" t="e">
        <f t="shared" si="489"/>
        <v>#N/A</v>
      </c>
      <c r="GW96" s="146" t="e">
        <f t="shared" si="490"/>
        <v>#N/A</v>
      </c>
      <c r="GX96" s="146" t="e">
        <f t="shared" si="491"/>
        <v>#N/A</v>
      </c>
      <c r="GY96" s="146" t="e">
        <f t="shared" si="492"/>
        <v>#N/A</v>
      </c>
      <c r="GZ96" s="146" t="e">
        <f t="shared" si="493"/>
        <v>#N/A</v>
      </c>
      <c r="HA96" s="146" t="e">
        <f t="shared" si="494"/>
        <v>#N/A</v>
      </c>
      <c r="HB96" s="146" t="e">
        <f t="shared" si="495"/>
        <v>#N/A</v>
      </c>
      <c r="HC96" s="146" t="e">
        <f t="shared" si="496"/>
        <v>#N/A</v>
      </c>
      <c r="HD96" s="146" t="e">
        <f t="shared" si="497"/>
        <v>#N/A</v>
      </c>
      <c r="HE96" s="146" t="e">
        <f t="shared" si="498"/>
        <v>#N/A</v>
      </c>
      <c r="HF96" s="146" t="e">
        <f t="shared" si="499"/>
        <v>#N/A</v>
      </c>
      <c r="HG96" s="146" t="e">
        <f t="shared" si="500"/>
        <v>#N/A</v>
      </c>
      <c r="HH96" s="146" t="e">
        <f t="shared" si="501"/>
        <v>#N/A</v>
      </c>
      <c r="HI96" s="146" t="e">
        <f t="shared" si="502"/>
        <v>#N/A</v>
      </c>
      <c r="HJ96" s="146" t="e">
        <f t="shared" si="503"/>
        <v>#N/A</v>
      </c>
      <c r="HK96" s="146" t="e">
        <f t="shared" si="504"/>
        <v>#N/A</v>
      </c>
      <c r="HL96" s="146" t="e">
        <f t="shared" si="505"/>
        <v>#N/A</v>
      </c>
      <c r="HM96" s="146" t="e">
        <f t="shared" si="506"/>
        <v>#N/A</v>
      </c>
      <c r="HN96" s="146" t="e">
        <f t="shared" si="507"/>
        <v>#N/A</v>
      </c>
      <c r="HO96" s="146" t="e">
        <f t="shared" si="508"/>
        <v>#N/A</v>
      </c>
      <c r="HP96" s="146" t="e">
        <f t="shared" si="509"/>
        <v>#N/A</v>
      </c>
      <c r="HQ96" s="146" t="e">
        <f t="shared" si="510"/>
        <v>#N/A</v>
      </c>
      <c r="HR96" s="146" t="e">
        <f t="shared" si="511"/>
        <v>#N/A</v>
      </c>
      <c r="HS96" s="146" t="e">
        <f t="shared" si="512"/>
        <v>#N/A</v>
      </c>
      <c r="HT96" s="146" t="e">
        <f t="shared" si="513"/>
        <v>#N/A</v>
      </c>
    </row>
    <row r="97" spans="1:228" hidden="1" x14ac:dyDescent="0.45">
      <c r="A97" s="4">
        <v>94</v>
      </c>
      <c r="B97" s="95"/>
      <c r="C97" s="103"/>
      <c r="D97" s="108" t="str">
        <f t="shared" si="405"/>
        <v/>
      </c>
      <c r="E97" s="81"/>
      <c r="F97" s="108" t="str">
        <f t="shared" si="406"/>
        <v/>
      </c>
      <c r="G97" s="103"/>
      <c r="H97" s="96"/>
      <c r="I97" s="32" t="str">
        <f t="shared" si="407"/>
        <v/>
      </c>
      <c r="J97" s="32" t="str">
        <f t="shared" si="408"/>
        <v/>
      </c>
      <c r="K97" s="65" t="str">
        <f t="shared" si="514"/>
        <v/>
      </c>
      <c r="L97" s="21"/>
      <c r="M97" s="53"/>
      <c r="N97" s="237"/>
      <c r="O97" s="66" t="str">
        <f>IF(AND(D97&gt;0,E97&gt;0,F97&gt;0),IF(ISBLANK(N97),IF(ISBLANK(L97),"",(F97-D97)*VLOOKUP(L97,VLookups!$A$4:$B$13,2,FALSE)),N97),"")</f>
        <v/>
      </c>
      <c r="P97" s="67" t="str">
        <f t="shared" si="409"/>
        <v/>
      </c>
      <c r="Q97" s="81"/>
      <c r="R97" s="230" t="str">
        <f>IF(AND(Q97&gt;0,E97&gt;0,NOT(O97="")),ABS(VLOOKUP($Q$1,VLookups!$A$27:$B$28,2,FALSE)-_xlfn.NORM.DIST(Q97,K97,O97,TRUE)),"")</f>
        <v/>
      </c>
      <c r="S97" s="80" t="str">
        <f>IF(AND($D97&gt;0,$E97&gt;0,$F97&gt;0,NOT(ISBLANK($L97))),_xlfn.NORM.INV(ABS(VLOOKUP($Q$1,VLookups!$A$27:$B$28,2,FALSE)-S$3),$K97,$O97),"")</f>
        <v/>
      </c>
      <c r="T97" s="79" t="str">
        <f>IF(AND($D97&gt;0,$E97&gt;0,$F97&gt;0,NOT(ISBLANK($L97))),_xlfn.NORM.INV(ABS(VLOOKUP($Q$1,VLookups!$A$27:$B$28,2,FALSE)-T$3),$K97,$O97),"")</f>
        <v/>
      </c>
      <c r="U97" s="80" t="str">
        <f>IF(AND($D97&gt;0,$E97&gt;0,$F97&gt;0,NOT(ISBLANK($L97))),_xlfn.NORM.INV(ABS(VLOOKUP($Q$1,VLookups!$A$27:$B$28,2,FALSE)-U$3),$K97,$O97),"")</f>
        <v/>
      </c>
      <c r="V97" s="79" t="str">
        <f>IF(AND($D97&gt;0,$E97&gt;0,$F97&gt;0,NOT(ISBLANK($L97))),_xlfn.NORM.INV(ABS(VLOOKUP($Q$1,VLookups!$A$27:$B$28,2,FALSE)-V$3),$K97,$O97),"")</f>
        <v/>
      </c>
      <c r="W97" s="80" t="str">
        <f>IF(AND($D97&gt;0,$E97&gt;0,$F97&gt;0,NOT(ISBLANK($L97))),_xlfn.NORM.INV(ABS(VLOOKUP($Q$1,VLookups!$A$27:$B$28,2,FALSE)-W$3),$K97,$O97),"")</f>
        <v/>
      </c>
      <c r="X97" s="79" t="str">
        <f>IF(AND($D97&gt;0,$E97&gt;0,$F97&gt;0,NOT(ISBLANK($L97))),_xlfn.NORM.INV(ABS(VLOOKUP($Q$1,VLookups!$A$27:$B$28,2,FALSE)-X$3),$K97,$O97),"")</f>
        <v/>
      </c>
      <c r="Y97" s="5"/>
      <c r="Z97" s="145" t="str">
        <f t="shared" si="515"/>
        <v/>
      </c>
      <c r="AA97" s="46" t="str">
        <f t="shared" ref="AA97:AT97" si="601">IF(ISNONTEXT($Z97),AB97-$Z97,"")</f>
        <v/>
      </c>
      <c r="AB97" s="46" t="str">
        <f t="shared" si="601"/>
        <v/>
      </c>
      <c r="AC97" s="46" t="str">
        <f t="shared" si="601"/>
        <v/>
      </c>
      <c r="AD97" s="46" t="str">
        <f t="shared" si="601"/>
        <v/>
      </c>
      <c r="AE97" s="46" t="str">
        <f t="shared" si="601"/>
        <v/>
      </c>
      <c r="AF97" s="46" t="str">
        <f t="shared" si="601"/>
        <v/>
      </c>
      <c r="AG97" s="46" t="str">
        <f t="shared" si="601"/>
        <v/>
      </c>
      <c r="AH97" s="46" t="str">
        <f t="shared" si="601"/>
        <v/>
      </c>
      <c r="AI97" s="46" t="str">
        <f t="shared" si="601"/>
        <v/>
      </c>
      <c r="AJ97" s="46" t="str">
        <f t="shared" si="601"/>
        <v/>
      </c>
      <c r="AK97" s="46" t="str">
        <f t="shared" si="601"/>
        <v/>
      </c>
      <c r="AL97" s="46" t="str">
        <f t="shared" si="601"/>
        <v/>
      </c>
      <c r="AM97" s="46" t="str">
        <f t="shared" si="601"/>
        <v/>
      </c>
      <c r="AN97" s="46" t="str">
        <f t="shared" si="601"/>
        <v/>
      </c>
      <c r="AO97" s="46" t="str">
        <f t="shared" si="601"/>
        <v/>
      </c>
      <c r="AP97" s="46" t="str">
        <f t="shared" si="601"/>
        <v/>
      </c>
      <c r="AQ97" s="46" t="str">
        <f t="shared" si="601"/>
        <v/>
      </c>
      <c r="AR97" s="46" t="str">
        <f t="shared" si="601"/>
        <v/>
      </c>
      <c r="AS97" s="46" t="str">
        <f t="shared" si="601"/>
        <v/>
      </c>
      <c r="AT97" s="46" t="str">
        <f t="shared" si="601"/>
        <v/>
      </c>
      <c r="AU97" s="46" t="str">
        <f t="shared" si="517"/>
        <v/>
      </c>
      <c r="AV97" s="46" t="str">
        <f t="shared" ref="AV97:DG97" si="602">IF(ISNONTEXT($Z97),AU97+$Z97,"")</f>
        <v/>
      </c>
      <c r="AW97" s="46" t="str">
        <f t="shared" si="602"/>
        <v/>
      </c>
      <c r="AX97" s="46" t="str">
        <f t="shared" si="602"/>
        <v/>
      </c>
      <c r="AY97" s="46" t="str">
        <f t="shared" si="602"/>
        <v/>
      </c>
      <c r="AZ97" s="46" t="str">
        <f t="shared" si="602"/>
        <v/>
      </c>
      <c r="BA97" s="46" t="str">
        <f t="shared" si="602"/>
        <v/>
      </c>
      <c r="BB97" s="46" t="str">
        <f t="shared" si="602"/>
        <v/>
      </c>
      <c r="BC97" s="46" t="str">
        <f t="shared" si="602"/>
        <v/>
      </c>
      <c r="BD97" s="46" t="str">
        <f t="shared" si="602"/>
        <v/>
      </c>
      <c r="BE97" s="46" t="str">
        <f t="shared" si="602"/>
        <v/>
      </c>
      <c r="BF97" s="46" t="str">
        <f t="shared" si="602"/>
        <v/>
      </c>
      <c r="BG97" s="46" t="str">
        <f t="shared" si="602"/>
        <v/>
      </c>
      <c r="BH97" s="46" t="str">
        <f t="shared" si="602"/>
        <v/>
      </c>
      <c r="BI97" s="46" t="str">
        <f t="shared" si="602"/>
        <v/>
      </c>
      <c r="BJ97" s="46" t="str">
        <f t="shared" si="602"/>
        <v/>
      </c>
      <c r="BK97" s="46" t="str">
        <f t="shared" si="602"/>
        <v/>
      </c>
      <c r="BL97" s="46" t="str">
        <f t="shared" si="602"/>
        <v/>
      </c>
      <c r="BM97" s="46" t="str">
        <f t="shared" si="602"/>
        <v/>
      </c>
      <c r="BN97" s="46" t="str">
        <f t="shared" si="602"/>
        <v/>
      </c>
      <c r="BO97" s="46" t="str">
        <f t="shared" si="602"/>
        <v/>
      </c>
      <c r="BP97" s="46" t="str">
        <f t="shared" si="602"/>
        <v/>
      </c>
      <c r="BQ97" s="46" t="str">
        <f t="shared" si="602"/>
        <v/>
      </c>
      <c r="BR97" s="46" t="str">
        <f t="shared" si="602"/>
        <v/>
      </c>
      <c r="BS97" s="46" t="str">
        <f t="shared" si="602"/>
        <v/>
      </c>
      <c r="BT97" s="46" t="str">
        <f t="shared" si="602"/>
        <v/>
      </c>
      <c r="BU97" s="46" t="str">
        <f t="shared" si="602"/>
        <v/>
      </c>
      <c r="BV97" s="46" t="str">
        <f t="shared" si="602"/>
        <v/>
      </c>
      <c r="BW97" s="46" t="str">
        <f t="shared" si="602"/>
        <v/>
      </c>
      <c r="BX97" s="46" t="str">
        <f t="shared" si="602"/>
        <v/>
      </c>
      <c r="BY97" s="46" t="str">
        <f t="shared" si="602"/>
        <v/>
      </c>
      <c r="BZ97" s="46" t="str">
        <f t="shared" si="602"/>
        <v/>
      </c>
      <c r="CA97" s="46" t="str">
        <f t="shared" si="602"/>
        <v/>
      </c>
      <c r="CB97" s="46" t="str">
        <f t="shared" si="602"/>
        <v/>
      </c>
      <c r="CC97" s="46" t="str">
        <f t="shared" si="602"/>
        <v/>
      </c>
      <c r="CD97" s="46" t="str">
        <f t="shared" si="602"/>
        <v/>
      </c>
      <c r="CE97" s="46" t="str">
        <f t="shared" si="602"/>
        <v/>
      </c>
      <c r="CF97" s="46" t="str">
        <f t="shared" si="602"/>
        <v/>
      </c>
      <c r="CG97" s="46" t="str">
        <f t="shared" si="602"/>
        <v/>
      </c>
      <c r="CH97" s="46" t="str">
        <f t="shared" si="602"/>
        <v/>
      </c>
      <c r="CI97" s="46" t="str">
        <f t="shared" si="602"/>
        <v/>
      </c>
      <c r="CJ97" s="46" t="str">
        <f t="shared" si="602"/>
        <v/>
      </c>
      <c r="CK97" s="46" t="str">
        <f t="shared" si="602"/>
        <v/>
      </c>
      <c r="CL97" s="46" t="str">
        <f t="shared" si="602"/>
        <v/>
      </c>
      <c r="CM97" s="46" t="str">
        <f t="shared" si="602"/>
        <v/>
      </c>
      <c r="CN97" s="46" t="str">
        <f t="shared" si="602"/>
        <v/>
      </c>
      <c r="CO97" s="46" t="str">
        <f t="shared" si="602"/>
        <v/>
      </c>
      <c r="CP97" s="46" t="str">
        <f t="shared" si="602"/>
        <v/>
      </c>
      <c r="CQ97" s="46" t="str">
        <f t="shared" si="602"/>
        <v/>
      </c>
      <c r="CR97" s="46" t="str">
        <f t="shared" si="602"/>
        <v/>
      </c>
      <c r="CS97" s="46" t="str">
        <f t="shared" si="602"/>
        <v/>
      </c>
      <c r="CT97" s="46" t="str">
        <f t="shared" si="602"/>
        <v/>
      </c>
      <c r="CU97" s="46" t="str">
        <f t="shared" si="602"/>
        <v/>
      </c>
      <c r="CV97" s="46" t="str">
        <f t="shared" si="602"/>
        <v/>
      </c>
      <c r="CW97" s="46" t="str">
        <f t="shared" si="602"/>
        <v/>
      </c>
      <c r="CX97" s="46" t="str">
        <f t="shared" si="602"/>
        <v/>
      </c>
      <c r="CY97" s="46" t="str">
        <f t="shared" si="602"/>
        <v/>
      </c>
      <c r="CZ97" s="46" t="str">
        <f t="shared" si="602"/>
        <v/>
      </c>
      <c r="DA97" s="46" t="str">
        <f t="shared" si="602"/>
        <v/>
      </c>
      <c r="DB97" s="46" t="str">
        <f t="shared" si="602"/>
        <v/>
      </c>
      <c r="DC97" s="46" t="str">
        <f t="shared" si="602"/>
        <v/>
      </c>
      <c r="DD97" s="46" t="str">
        <f t="shared" si="602"/>
        <v/>
      </c>
      <c r="DE97" s="46" t="str">
        <f t="shared" si="602"/>
        <v/>
      </c>
      <c r="DF97" s="46" t="str">
        <f t="shared" si="602"/>
        <v/>
      </c>
      <c r="DG97" s="46" t="str">
        <f t="shared" si="602"/>
        <v/>
      </c>
      <c r="DH97" s="46" t="str">
        <f t="shared" ref="DH97:DW97" si="603">IF(ISNONTEXT($Z97),DG97+$Z97,"")</f>
        <v/>
      </c>
      <c r="DI97" s="46" t="str">
        <f t="shared" si="603"/>
        <v/>
      </c>
      <c r="DJ97" s="46" t="str">
        <f t="shared" si="603"/>
        <v/>
      </c>
      <c r="DK97" s="46" t="str">
        <f t="shared" si="603"/>
        <v/>
      </c>
      <c r="DL97" s="46" t="str">
        <f t="shared" si="603"/>
        <v/>
      </c>
      <c r="DM97" s="46" t="str">
        <f t="shared" si="603"/>
        <v/>
      </c>
      <c r="DN97" s="46" t="str">
        <f t="shared" si="603"/>
        <v/>
      </c>
      <c r="DO97" s="46" t="str">
        <f t="shared" si="603"/>
        <v/>
      </c>
      <c r="DP97" s="46" t="str">
        <f t="shared" si="603"/>
        <v/>
      </c>
      <c r="DQ97" s="46" t="str">
        <f t="shared" si="603"/>
        <v/>
      </c>
      <c r="DR97" s="46" t="str">
        <f t="shared" si="603"/>
        <v/>
      </c>
      <c r="DS97" s="46" t="str">
        <f t="shared" si="603"/>
        <v/>
      </c>
      <c r="DT97" s="46" t="str">
        <f t="shared" si="603"/>
        <v/>
      </c>
      <c r="DU97" s="46" t="str">
        <f t="shared" si="603"/>
        <v/>
      </c>
      <c r="DV97" s="46" t="str">
        <f t="shared" si="603"/>
        <v/>
      </c>
      <c r="DW97" s="46" t="str">
        <f t="shared" si="603"/>
        <v/>
      </c>
      <c r="DX97" s="146" t="e">
        <f t="shared" si="413"/>
        <v>#N/A</v>
      </c>
      <c r="DY97" s="146" t="e">
        <f t="shared" si="414"/>
        <v>#N/A</v>
      </c>
      <c r="DZ97" s="146" t="e">
        <f t="shared" si="415"/>
        <v>#N/A</v>
      </c>
      <c r="EA97" s="146" t="e">
        <f t="shared" si="416"/>
        <v>#N/A</v>
      </c>
      <c r="EB97" s="146" t="e">
        <f t="shared" si="417"/>
        <v>#N/A</v>
      </c>
      <c r="EC97" s="146" t="e">
        <f t="shared" si="418"/>
        <v>#N/A</v>
      </c>
      <c r="ED97" s="146" t="e">
        <f t="shared" si="419"/>
        <v>#N/A</v>
      </c>
      <c r="EE97" s="146" t="e">
        <f t="shared" si="420"/>
        <v>#N/A</v>
      </c>
      <c r="EF97" s="146" t="e">
        <f t="shared" si="421"/>
        <v>#N/A</v>
      </c>
      <c r="EG97" s="146" t="e">
        <f t="shared" si="422"/>
        <v>#N/A</v>
      </c>
      <c r="EH97" s="146" t="e">
        <f t="shared" si="423"/>
        <v>#N/A</v>
      </c>
      <c r="EI97" s="146" t="e">
        <f t="shared" si="424"/>
        <v>#N/A</v>
      </c>
      <c r="EJ97" s="146" t="e">
        <f t="shared" si="425"/>
        <v>#N/A</v>
      </c>
      <c r="EK97" s="146" t="e">
        <f t="shared" si="426"/>
        <v>#N/A</v>
      </c>
      <c r="EL97" s="146" t="e">
        <f t="shared" si="427"/>
        <v>#N/A</v>
      </c>
      <c r="EM97" s="146" t="e">
        <f t="shared" si="428"/>
        <v>#N/A</v>
      </c>
      <c r="EN97" s="146" t="e">
        <f t="shared" si="429"/>
        <v>#N/A</v>
      </c>
      <c r="EO97" s="146" t="e">
        <f t="shared" si="430"/>
        <v>#N/A</v>
      </c>
      <c r="EP97" s="146" t="e">
        <f t="shared" si="431"/>
        <v>#N/A</v>
      </c>
      <c r="EQ97" s="146" t="e">
        <f t="shared" si="432"/>
        <v>#N/A</v>
      </c>
      <c r="ER97" s="146" t="e">
        <f t="shared" si="433"/>
        <v>#N/A</v>
      </c>
      <c r="ES97" s="146" t="e">
        <f t="shared" si="434"/>
        <v>#N/A</v>
      </c>
      <c r="ET97" s="146" t="e">
        <f t="shared" si="435"/>
        <v>#N/A</v>
      </c>
      <c r="EU97" s="146" t="e">
        <f t="shared" si="436"/>
        <v>#N/A</v>
      </c>
      <c r="EV97" s="146" t="e">
        <f t="shared" si="437"/>
        <v>#N/A</v>
      </c>
      <c r="EW97" s="146" t="e">
        <f t="shared" si="438"/>
        <v>#N/A</v>
      </c>
      <c r="EX97" s="146" t="e">
        <f t="shared" si="439"/>
        <v>#N/A</v>
      </c>
      <c r="EY97" s="146" t="e">
        <f t="shared" si="440"/>
        <v>#N/A</v>
      </c>
      <c r="EZ97" s="146" t="e">
        <f t="shared" si="441"/>
        <v>#N/A</v>
      </c>
      <c r="FA97" s="146" t="e">
        <f t="shared" si="442"/>
        <v>#N/A</v>
      </c>
      <c r="FB97" s="146" t="e">
        <f t="shared" si="443"/>
        <v>#N/A</v>
      </c>
      <c r="FC97" s="146" t="e">
        <f t="shared" si="444"/>
        <v>#N/A</v>
      </c>
      <c r="FD97" s="146" t="e">
        <f t="shared" si="445"/>
        <v>#N/A</v>
      </c>
      <c r="FE97" s="146" t="e">
        <f t="shared" si="446"/>
        <v>#N/A</v>
      </c>
      <c r="FF97" s="146" t="e">
        <f t="shared" si="447"/>
        <v>#N/A</v>
      </c>
      <c r="FG97" s="146" t="e">
        <f t="shared" si="448"/>
        <v>#N/A</v>
      </c>
      <c r="FH97" s="146" t="e">
        <f t="shared" si="449"/>
        <v>#N/A</v>
      </c>
      <c r="FI97" s="146" t="e">
        <f t="shared" si="450"/>
        <v>#N/A</v>
      </c>
      <c r="FJ97" s="146" t="e">
        <f t="shared" si="451"/>
        <v>#N/A</v>
      </c>
      <c r="FK97" s="146" t="e">
        <f t="shared" si="452"/>
        <v>#N/A</v>
      </c>
      <c r="FL97" s="146" t="e">
        <f t="shared" si="453"/>
        <v>#N/A</v>
      </c>
      <c r="FM97" s="146" t="e">
        <f t="shared" si="454"/>
        <v>#N/A</v>
      </c>
      <c r="FN97" s="146" t="e">
        <f t="shared" si="455"/>
        <v>#N/A</v>
      </c>
      <c r="FO97" s="146" t="e">
        <f t="shared" si="456"/>
        <v>#N/A</v>
      </c>
      <c r="FP97" s="146" t="e">
        <f t="shared" si="457"/>
        <v>#N/A</v>
      </c>
      <c r="FQ97" s="146" t="e">
        <f t="shared" si="458"/>
        <v>#N/A</v>
      </c>
      <c r="FR97" s="146" t="e">
        <f t="shared" si="459"/>
        <v>#N/A</v>
      </c>
      <c r="FS97" s="146" t="e">
        <f t="shared" si="460"/>
        <v>#N/A</v>
      </c>
      <c r="FT97" s="146" t="e">
        <f t="shared" si="461"/>
        <v>#N/A</v>
      </c>
      <c r="FU97" s="146" t="e">
        <f t="shared" si="462"/>
        <v>#N/A</v>
      </c>
      <c r="FV97" s="146" t="e">
        <f t="shared" si="463"/>
        <v>#N/A</v>
      </c>
      <c r="FW97" s="146" t="e">
        <f t="shared" si="464"/>
        <v>#N/A</v>
      </c>
      <c r="FX97" s="146" t="e">
        <f t="shared" si="465"/>
        <v>#N/A</v>
      </c>
      <c r="FY97" s="146" t="e">
        <f t="shared" si="466"/>
        <v>#N/A</v>
      </c>
      <c r="FZ97" s="146" t="e">
        <f t="shared" si="467"/>
        <v>#N/A</v>
      </c>
      <c r="GA97" s="146" t="e">
        <f t="shared" si="468"/>
        <v>#N/A</v>
      </c>
      <c r="GB97" s="146" t="e">
        <f t="shared" si="469"/>
        <v>#N/A</v>
      </c>
      <c r="GC97" s="146" t="e">
        <f t="shared" si="470"/>
        <v>#N/A</v>
      </c>
      <c r="GD97" s="146" t="e">
        <f t="shared" si="471"/>
        <v>#N/A</v>
      </c>
      <c r="GE97" s="146" t="e">
        <f t="shared" si="472"/>
        <v>#N/A</v>
      </c>
      <c r="GF97" s="146" t="e">
        <f t="shared" si="473"/>
        <v>#N/A</v>
      </c>
      <c r="GG97" s="146" t="e">
        <f t="shared" si="474"/>
        <v>#N/A</v>
      </c>
      <c r="GH97" s="146" t="e">
        <f t="shared" si="475"/>
        <v>#N/A</v>
      </c>
      <c r="GI97" s="146" t="e">
        <f t="shared" si="476"/>
        <v>#N/A</v>
      </c>
      <c r="GJ97" s="146" t="e">
        <f t="shared" si="477"/>
        <v>#N/A</v>
      </c>
      <c r="GK97" s="146" t="e">
        <f t="shared" si="478"/>
        <v>#N/A</v>
      </c>
      <c r="GL97" s="146" t="e">
        <f t="shared" si="479"/>
        <v>#N/A</v>
      </c>
      <c r="GM97" s="146" t="e">
        <f t="shared" si="480"/>
        <v>#N/A</v>
      </c>
      <c r="GN97" s="146" t="e">
        <f t="shared" si="481"/>
        <v>#N/A</v>
      </c>
      <c r="GO97" s="146" t="e">
        <f t="shared" si="482"/>
        <v>#N/A</v>
      </c>
      <c r="GP97" s="146" t="e">
        <f t="shared" si="483"/>
        <v>#N/A</v>
      </c>
      <c r="GQ97" s="146" t="e">
        <f t="shared" si="484"/>
        <v>#N/A</v>
      </c>
      <c r="GR97" s="146" t="e">
        <f t="shared" si="485"/>
        <v>#N/A</v>
      </c>
      <c r="GS97" s="146" t="e">
        <f t="shared" si="486"/>
        <v>#N/A</v>
      </c>
      <c r="GT97" s="146" t="e">
        <f t="shared" si="487"/>
        <v>#N/A</v>
      </c>
      <c r="GU97" s="146" t="e">
        <f t="shared" si="488"/>
        <v>#N/A</v>
      </c>
      <c r="GV97" s="146" t="e">
        <f t="shared" si="489"/>
        <v>#N/A</v>
      </c>
      <c r="GW97" s="146" t="e">
        <f t="shared" si="490"/>
        <v>#N/A</v>
      </c>
      <c r="GX97" s="146" t="e">
        <f t="shared" si="491"/>
        <v>#N/A</v>
      </c>
      <c r="GY97" s="146" t="e">
        <f t="shared" si="492"/>
        <v>#N/A</v>
      </c>
      <c r="GZ97" s="146" t="e">
        <f t="shared" si="493"/>
        <v>#N/A</v>
      </c>
      <c r="HA97" s="146" t="e">
        <f t="shared" si="494"/>
        <v>#N/A</v>
      </c>
      <c r="HB97" s="146" t="e">
        <f t="shared" si="495"/>
        <v>#N/A</v>
      </c>
      <c r="HC97" s="146" t="e">
        <f t="shared" si="496"/>
        <v>#N/A</v>
      </c>
      <c r="HD97" s="146" t="e">
        <f t="shared" si="497"/>
        <v>#N/A</v>
      </c>
      <c r="HE97" s="146" t="e">
        <f t="shared" si="498"/>
        <v>#N/A</v>
      </c>
      <c r="HF97" s="146" t="e">
        <f t="shared" si="499"/>
        <v>#N/A</v>
      </c>
      <c r="HG97" s="146" t="e">
        <f t="shared" si="500"/>
        <v>#N/A</v>
      </c>
      <c r="HH97" s="146" t="e">
        <f t="shared" si="501"/>
        <v>#N/A</v>
      </c>
      <c r="HI97" s="146" t="e">
        <f t="shared" si="502"/>
        <v>#N/A</v>
      </c>
      <c r="HJ97" s="146" t="e">
        <f t="shared" si="503"/>
        <v>#N/A</v>
      </c>
      <c r="HK97" s="146" t="e">
        <f t="shared" si="504"/>
        <v>#N/A</v>
      </c>
      <c r="HL97" s="146" t="e">
        <f t="shared" si="505"/>
        <v>#N/A</v>
      </c>
      <c r="HM97" s="146" t="e">
        <f t="shared" si="506"/>
        <v>#N/A</v>
      </c>
      <c r="HN97" s="146" t="e">
        <f t="shared" si="507"/>
        <v>#N/A</v>
      </c>
      <c r="HO97" s="146" t="e">
        <f t="shared" si="508"/>
        <v>#N/A</v>
      </c>
      <c r="HP97" s="146" t="e">
        <f t="shared" si="509"/>
        <v>#N/A</v>
      </c>
      <c r="HQ97" s="146" t="e">
        <f t="shared" si="510"/>
        <v>#N/A</v>
      </c>
      <c r="HR97" s="146" t="e">
        <f t="shared" si="511"/>
        <v>#N/A</v>
      </c>
      <c r="HS97" s="146" t="e">
        <f t="shared" si="512"/>
        <v>#N/A</v>
      </c>
      <c r="HT97" s="146" t="e">
        <f t="shared" si="513"/>
        <v>#N/A</v>
      </c>
    </row>
    <row r="98" spans="1:228" hidden="1" x14ac:dyDescent="0.45">
      <c r="A98" s="4">
        <v>95</v>
      </c>
      <c r="B98" s="95"/>
      <c r="C98" s="103"/>
      <c r="D98" s="108" t="str">
        <f t="shared" si="405"/>
        <v/>
      </c>
      <c r="E98" s="81"/>
      <c r="F98" s="108" t="str">
        <f t="shared" si="406"/>
        <v/>
      </c>
      <c r="G98" s="103"/>
      <c r="H98" s="96"/>
      <c r="I98" s="32" t="str">
        <f t="shared" si="407"/>
        <v/>
      </c>
      <c r="J98" s="32" t="str">
        <f t="shared" si="408"/>
        <v/>
      </c>
      <c r="K98" s="65" t="str">
        <f t="shared" si="514"/>
        <v/>
      </c>
      <c r="L98" s="21"/>
      <c r="M98" s="53"/>
      <c r="N98" s="237"/>
      <c r="O98" s="66" t="str">
        <f>IF(AND(D98&gt;0,E98&gt;0,F98&gt;0),IF(ISBLANK(N98),IF(ISBLANK(L98),"",(F98-D98)*VLOOKUP(L98,VLookups!$A$4:$B$13,2,FALSE)),N98),"")</f>
        <v/>
      </c>
      <c r="P98" s="67" t="str">
        <f t="shared" si="409"/>
        <v/>
      </c>
      <c r="Q98" s="81"/>
      <c r="R98" s="230" t="str">
        <f>IF(AND(Q98&gt;0,E98&gt;0,NOT(O98="")),ABS(VLOOKUP($Q$1,VLookups!$A$27:$B$28,2,FALSE)-_xlfn.NORM.DIST(Q98,K98,O98,TRUE)),"")</f>
        <v/>
      </c>
      <c r="S98" s="80" t="str">
        <f>IF(AND($D98&gt;0,$E98&gt;0,$F98&gt;0,NOT(ISBLANK($L98))),_xlfn.NORM.INV(ABS(VLOOKUP($Q$1,VLookups!$A$27:$B$28,2,FALSE)-S$3),$K98,$O98),"")</f>
        <v/>
      </c>
      <c r="T98" s="79" t="str">
        <f>IF(AND($D98&gt;0,$E98&gt;0,$F98&gt;0,NOT(ISBLANK($L98))),_xlfn.NORM.INV(ABS(VLOOKUP($Q$1,VLookups!$A$27:$B$28,2,FALSE)-T$3),$K98,$O98),"")</f>
        <v/>
      </c>
      <c r="U98" s="80" t="str">
        <f>IF(AND($D98&gt;0,$E98&gt;0,$F98&gt;0,NOT(ISBLANK($L98))),_xlfn.NORM.INV(ABS(VLOOKUP($Q$1,VLookups!$A$27:$B$28,2,FALSE)-U$3),$K98,$O98),"")</f>
        <v/>
      </c>
      <c r="V98" s="79" t="str">
        <f>IF(AND($D98&gt;0,$E98&gt;0,$F98&gt;0,NOT(ISBLANK($L98))),_xlfn.NORM.INV(ABS(VLOOKUP($Q$1,VLookups!$A$27:$B$28,2,FALSE)-V$3),$K98,$O98),"")</f>
        <v/>
      </c>
      <c r="W98" s="80" t="str">
        <f>IF(AND($D98&gt;0,$E98&gt;0,$F98&gt;0,NOT(ISBLANK($L98))),_xlfn.NORM.INV(ABS(VLOOKUP($Q$1,VLookups!$A$27:$B$28,2,FALSE)-W$3),$K98,$O98),"")</f>
        <v/>
      </c>
      <c r="X98" s="79" t="str">
        <f>IF(AND($D98&gt;0,$E98&gt;0,$F98&gt;0,NOT(ISBLANK($L98))),_xlfn.NORM.INV(ABS(VLOOKUP($Q$1,VLookups!$A$27:$B$28,2,FALSE)-X$3),$K98,$O98),"")</f>
        <v/>
      </c>
      <c r="Y98" s="5"/>
      <c r="Z98" s="145" t="str">
        <f t="shared" si="515"/>
        <v/>
      </c>
      <c r="AA98" s="46" t="str">
        <f t="shared" ref="AA98:AT98" si="604">IF(ISNONTEXT($Z98),AB98-$Z98,"")</f>
        <v/>
      </c>
      <c r="AB98" s="46" t="str">
        <f t="shared" si="604"/>
        <v/>
      </c>
      <c r="AC98" s="46" t="str">
        <f t="shared" si="604"/>
        <v/>
      </c>
      <c r="AD98" s="46" t="str">
        <f t="shared" si="604"/>
        <v/>
      </c>
      <c r="AE98" s="46" t="str">
        <f t="shared" si="604"/>
        <v/>
      </c>
      <c r="AF98" s="46" t="str">
        <f t="shared" si="604"/>
        <v/>
      </c>
      <c r="AG98" s="46" t="str">
        <f t="shared" si="604"/>
        <v/>
      </c>
      <c r="AH98" s="46" t="str">
        <f t="shared" si="604"/>
        <v/>
      </c>
      <c r="AI98" s="46" t="str">
        <f t="shared" si="604"/>
        <v/>
      </c>
      <c r="AJ98" s="46" t="str">
        <f t="shared" si="604"/>
        <v/>
      </c>
      <c r="AK98" s="46" t="str">
        <f t="shared" si="604"/>
        <v/>
      </c>
      <c r="AL98" s="46" t="str">
        <f t="shared" si="604"/>
        <v/>
      </c>
      <c r="AM98" s="46" t="str">
        <f t="shared" si="604"/>
        <v/>
      </c>
      <c r="AN98" s="46" t="str">
        <f t="shared" si="604"/>
        <v/>
      </c>
      <c r="AO98" s="46" t="str">
        <f t="shared" si="604"/>
        <v/>
      </c>
      <c r="AP98" s="46" t="str">
        <f t="shared" si="604"/>
        <v/>
      </c>
      <c r="AQ98" s="46" t="str">
        <f t="shared" si="604"/>
        <v/>
      </c>
      <c r="AR98" s="46" t="str">
        <f t="shared" si="604"/>
        <v/>
      </c>
      <c r="AS98" s="46" t="str">
        <f t="shared" si="604"/>
        <v/>
      </c>
      <c r="AT98" s="46" t="str">
        <f t="shared" si="604"/>
        <v/>
      </c>
      <c r="AU98" s="46" t="str">
        <f t="shared" si="517"/>
        <v/>
      </c>
      <c r="AV98" s="46" t="str">
        <f t="shared" ref="AV98:DG98" si="605">IF(ISNONTEXT($Z98),AU98+$Z98,"")</f>
        <v/>
      </c>
      <c r="AW98" s="46" t="str">
        <f t="shared" si="605"/>
        <v/>
      </c>
      <c r="AX98" s="46" t="str">
        <f t="shared" si="605"/>
        <v/>
      </c>
      <c r="AY98" s="46" t="str">
        <f t="shared" si="605"/>
        <v/>
      </c>
      <c r="AZ98" s="46" t="str">
        <f t="shared" si="605"/>
        <v/>
      </c>
      <c r="BA98" s="46" t="str">
        <f t="shared" si="605"/>
        <v/>
      </c>
      <c r="BB98" s="46" t="str">
        <f t="shared" si="605"/>
        <v/>
      </c>
      <c r="BC98" s="46" t="str">
        <f t="shared" si="605"/>
        <v/>
      </c>
      <c r="BD98" s="46" t="str">
        <f t="shared" si="605"/>
        <v/>
      </c>
      <c r="BE98" s="46" t="str">
        <f t="shared" si="605"/>
        <v/>
      </c>
      <c r="BF98" s="46" t="str">
        <f t="shared" si="605"/>
        <v/>
      </c>
      <c r="BG98" s="46" t="str">
        <f t="shared" si="605"/>
        <v/>
      </c>
      <c r="BH98" s="46" t="str">
        <f t="shared" si="605"/>
        <v/>
      </c>
      <c r="BI98" s="46" t="str">
        <f t="shared" si="605"/>
        <v/>
      </c>
      <c r="BJ98" s="46" t="str">
        <f t="shared" si="605"/>
        <v/>
      </c>
      <c r="BK98" s="46" t="str">
        <f t="shared" si="605"/>
        <v/>
      </c>
      <c r="BL98" s="46" t="str">
        <f t="shared" si="605"/>
        <v/>
      </c>
      <c r="BM98" s="46" t="str">
        <f t="shared" si="605"/>
        <v/>
      </c>
      <c r="BN98" s="46" t="str">
        <f t="shared" si="605"/>
        <v/>
      </c>
      <c r="BO98" s="46" t="str">
        <f t="shared" si="605"/>
        <v/>
      </c>
      <c r="BP98" s="46" t="str">
        <f t="shared" si="605"/>
        <v/>
      </c>
      <c r="BQ98" s="46" t="str">
        <f t="shared" si="605"/>
        <v/>
      </c>
      <c r="BR98" s="46" t="str">
        <f t="shared" si="605"/>
        <v/>
      </c>
      <c r="BS98" s="46" t="str">
        <f t="shared" si="605"/>
        <v/>
      </c>
      <c r="BT98" s="46" t="str">
        <f t="shared" si="605"/>
        <v/>
      </c>
      <c r="BU98" s="46" t="str">
        <f t="shared" si="605"/>
        <v/>
      </c>
      <c r="BV98" s="46" t="str">
        <f t="shared" si="605"/>
        <v/>
      </c>
      <c r="BW98" s="46" t="str">
        <f t="shared" si="605"/>
        <v/>
      </c>
      <c r="BX98" s="46" t="str">
        <f t="shared" si="605"/>
        <v/>
      </c>
      <c r="BY98" s="46" t="str">
        <f t="shared" si="605"/>
        <v/>
      </c>
      <c r="BZ98" s="46" t="str">
        <f t="shared" si="605"/>
        <v/>
      </c>
      <c r="CA98" s="46" t="str">
        <f t="shared" si="605"/>
        <v/>
      </c>
      <c r="CB98" s="46" t="str">
        <f t="shared" si="605"/>
        <v/>
      </c>
      <c r="CC98" s="46" t="str">
        <f t="shared" si="605"/>
        <v/>
      </c>
      <c r="CD98" s="46" t="str">
        <f t="shared" si="605"/>
        <v/>
      </c>
      <c r="CE98" s="46" t="str">
        <f t="shared" si="605"/>
        <v/>
      </c>
      <c r="CF98" s="46" t="str">
        <f t="shared" si="605"/>
        <v/>
      </c>
      <c r="CG98" s="46" t="str">
        <f t="shared" si="605"/>
        <v/>
      </c>
      <c r="CH98" s="46" t="str">
        <f t="shared" si="605"/>
        <v/>
      </c>
      <c r="CI98" s="46" t="str">
        <f t="shared" si="605"/>
        <v/>
      </c>
      <c r="CJ98" s="46" t="str">
        <f t="shared" si="605"/>
        <v/>
      </c>
      <c r="CK98" s="46" t="str">
        <f t="shared" si="605"/>
        <v/>
      </c>
      <c r="CL98" s="46" t="str">
        <f t="shared" si="605"/>
        <v/>
      </c>
      <c r="CM98" s="46" t="str">
        <f t="shared" si="605"/>
        <v/>
      </c>
      <c r="CN98" s="46" t="str">
        <f t="shared" si="605"/>
        <v/>
      </c>
      <c r="CO98" s="46" t="str">
        <f t="shared" si="605"/>
        <v/>
      </c>
      <c r="CP98" s="46" t="str">
        <f t="shared" si="605"/>
        <v/>
      </c>
      <c r="CQ98" s="46" t="str">
        <f t="shared" si="605"/>
        <v/>
      </c>
      <c r="CR98" s="46" t="str">
        <f t="shared" si="605"/>
        <v/>
      </c>
      <c r="CS98" s="46" t="str">
        <f t="shared" si="605"/>
        <v/>
      </c>
      <c r="CT98" s="46" t="str">
        <f t="shared" si="605"/>
        <v/>
      </c>
      <c r="CU98" s="46" t="str">
        <f t="shared" si="605"/>
        <v/>
      </c>
      <c r="CV98" s="46" t="str">
        <f t="shared" si="605"/>
        <v/>
      </c>
      <c r="CW98" s="46" t="str">
        <f t="shared" si="605"/>
        <v/>
      </c>
      <c r="CX98" s="46" t="str">
        <f t="shared" si="605"/>
        <v/>
      </c>
      <c r="CY98" s="46" t="str">
        <f t="shared" si="605"/>
        <v/>
      </c>
      <c r="CZ98" s="46" t="str">
        <f t="shared" si="605"/>
        <v/>
      </c>
      <c r="DA98" s="46" t="str">
        <f t="shared" si="605"/>
        <v/>
      </c>
      <c r="DB98" s="46" t="str">
        <f t="shared" si="605"/>
        <v/>
      </c>
      <c r="DC98" s="46" t="str">
        <f t="shared" si="605"/>
        <v/>
      </c>
      <c r="DD98" s="46" t="str">
        <f t="shared" si="605"/>
        <v/>
      </c>
      <c r="DE98" s="46" t="str">
        <f t="shared" si="605"/>
        <v/>
      </c>
      <c r="DF98" s="46" t="str">
        <f t="shared" si="605"/>
        <v/>
      </c>
      <c r="DG98" s="46" t="str">
        <f t="shared" si="605"/>
        <v/>
      </c>
      <c r="DH98" s="46" t="str">
        <f t="shared" ref="DH98:DW98" si="606">IF(ISNONTEXT($Z98),DG98+$Z98,"")</f>
        <v/>
      </c>
      <c r="DI98" s="46" t="str">
        <f t="shared" si="606"/>
        <v/>
      </c>
      <c r="DJ98" s="46" t="str">
        <f t="shared" si="606"/>
        <v/>
      </c>
      <c r="DK98" s="46" t="str">
        <f t="shared" si="606"/>
        <v/>
      </c>
      <c r="DL98" s="46" t="str">
        <f t="shared" si="606"/>
        <v/>
      </c>
      <c r="DM98" s="46" t="str">
        <f t="shared" si="606"/>
        <v/>
      </c>
      <c r="DN98" s="46" t="str">
        <f t="shared" si="606"/>
        <v/>
      </c>
      <c r="DO98" s="46" t="str">
        <f t="shared" si="606"/>
        <v/>
      </c>
      <c r="DP98" s="46" t="str">
        <f t="shared" si="606"/>
        <v/>
      </c>
      <c r="DQ98" s="46" t="str">
        <f t="shared" si="606"/>
        <v/>
      </c>
      <c r="DR98" s="46" t="str">
        <f t="shared" si="606"/>
        <v/>
      </c>
      <c r="DS98" s="46" t="str">
        <f t="shared" si="606"/>
        <v/>
      </c>
      <c r="DT98" s="46" t="str">
        <f t="shared" si="606"/>
        <v/>
      </c>
      <c r="DU98" s="46" t="str">
        <f t="shared" si="606"/>
        <v/>
      </c>
      <c r="DV98" s="46" t="str">
        <f t="shared" si="606"/>
        <v/>
      </c>
      <c r="DW98" s="46" t="str">
        <f t="shared" si="606"/>
        <v/>
      </c>
      <c r="DX98" s="146" t="e">
        <f t="shared" si="413"/>
        <v>#N/A</v>
      </c>
      <c r="DY98" s="146" t="e">
        <f t="shared" si="414"/>
        <v>#N/A</v>
      </c>
      <c r="DZ98" s="146" t="e">
        <f t="shared" si="415"/>
        <v>#N/A</v>
      </c>
      <c r="EA98" s="146" t="e">
        <f t="shared" si="416"/>
        <v>#N/A</v>
      </c>
      <c r="EB98" s="146" t="e">
        <f t="shared" si="417"/>
        <v>#N/A</v>
      </c>
      <c r="EC98" s="146" t="e">
        <f t="shared" si="418"/>
        <v>#N/A</v>
      </c>
      <c r="ED98" s="146" t="e">
        <f t="shared" si="419"/>
        <v>#N/A</v>
      </c>
      <c r="EE98" s="146" t="e">
        <f t="shared" si="420"/>
        <v>#N/A</v>
      </c>
      <c r="EF98" s="146" t="e">
        <f t="shared" si="421"/>
        <v>#N/A</v>
      </c>
      <c r="EG98" s="146" t="e">
        <f t="shared" si="422"/>
        <v>#N/A</v>
      </c>
      <c r="EH98" s="146" t="e">
        <f t="shared" si="423"/>
        <v>#N/A</v>
      </c>
      <c r="EI98" s="146" t="e">
        <f t="shared" si="424"/>
        <v>#N/A</v>
      </c>
      <c r="EJ98" s="146" t="e">
        <f t="shared" si="425"/>
        <v>#N/A</v>
      </c>
      <c r="EK98" s="146" t="e">
        <f t="shared" si="426"/>
        <v>#N/A</v>
      </c>
      <c r="EL98" s="146" t="e">
        <f t="shared" si="427"/>
        <v>#N/A</v>
      </c>
      <c r="EM98" s="146" t="e">
        <f t="shared" si="428"/>
        <v>#N/A</v>
      </c>
      <c r="EN98" s="146" t="e">
        <f t="shared" si="429"/>
        <v>#N/A</v>
      </c>
      <c r="EO98" s="146" t="e">
        <f t="shared" si="430"/>
        <v>#N/A</v>
      </c>
      <c r="EP98" s="146" t="e">
        <f t="shared" si="431"/>
        <v>#N/A</v>
      </c>
      <c r="EQ98" s="146" t="e">
        <f t="shared" si="432"/>
        <v>#N/A</v>
      </c>
      <c r="ER98" s="146" t="e">
        <f t="shared" si="433"/>
        <v>#N/A</v>
      </c>
      <c r="ES98" s="146" t="e">
        <f t="shared" si="434"/>
        <v>#N/A</v>
      </c>
      <c r="ET98" s="146" t="e">
        <f t="shared" si="435"/>
        <v>#N/A</v>
      </c>
      <c r="EU98" s="146" t="e">
        <f t="shared" si="436"/>
        <v>#N/A</v>
      </c>
      <c r="EV98" s="146" t="e">
        <f t="shared" si="437"/>
        <v>#N/A</v>
      </c>
      <c r="EW98" s="146" t="e">
        <f t="shared" si="438"/>
        <v>#N/A</v>
      </c>
      <c r="EX98" s="146" t="e">
        <f t="shared" si="439"/>
        <v>#N/A</v>
      </c>
      <c r="EY98" s="146" t="e">
        <f t="shared" si="440"/>
        <v>#N/A</v>
      </c>
      <c r="EZ98" s="146" t="e">
        <f t="shared" si="441"/>
        <v>#N/A</v>
      </c>
      <c r="FA98" s="146" t="e">
        <f t="shared" si="442"/>
        <v>#N/A</v>
      </c>
      <c r="FB98" s="146" t="e">
        <f t="shared" si="443"/>
        <v>#N/A</v>
      </c>
      <c r="FC98" s="146" t="e">
        <f t="shared" si="444"/>
        <v>#N/A</v>
      </c>
      <c r="FD98" s="146" t="e">
        <f t="shared" si="445"/>
        <v>#N/A</v>
      </c>
      <c r="FE98" s="146" t="e">
        <f t="shared" si="446"/>
        <v>#N/A</v>
      </c>
      <c r="FF98" s="146" t="e">
        <f t="shared" si="447"/>
        <v>#N/A</v>
      </c>
      <c r="FG98" s="146" t="e">
        <f t="shared" si="448"/>
        <v>#N/A</v>
      </c>
      <c r="FH98" s="146" t="e">
        <f t="shared" si="449"/>
        <v>#N/A</v>
      </c>
      <c r="FI98" s="146" t="e">
        <f t="shared" si="450"/>
        <v>#N/A</v>
      </c>
      <c r="FJ98" s="146" t="e">
        <f t="shared" si="451"/>
        <v>#N/A</v>
      </c>
      <c r="FK98" s="146" t="e">
        <f t="shared" si="452"/>
        <v>#N/A</v>
      </c>
      <c r="FL98" s="146" t="e">
        <f t="shared" si="453"/>
        <v>#N/A</v>
      </c>
      <c r="FM98" s="146" t="e">
        <f t="shared" si="454"/>
        <v>#N/A</v>
      </c>
      <c r="FN98" s="146" t="e">
        <f t="shared" si="455"/>
        <v>#N/A</v>
      </c>
      <c r="FO98" s="146" t="e">
        <f t="shared" si="456"/>
        <v>#N/A</v>
      </c>
      <c r="FP98" s="146" t="e">
        <f t="shared" si="457"/>
        <v>#N/A</v>
      </c>
      <c r="FQ98" s="146" t="e">
        <f t="shared" si="458"/>
        <v>#N/A</v>
      </c>
      <c r="FR98" s="146" t="e">
        <f t="shared" si="459"/>
        <v>#N/A</v>
      </c>
      <c r="FS98" s="146" t="e">
        <f t="shared" si="460"/>
        <v>#N/A</v>
      </c>
      <c r="FT98" s="146" t="e">
        <f t="shared" si="461"/>
        <v>#N/A</v>
      </c>
      <c r="FU98" s="146" t="e">
        <f t="shared" si="462"/>
        <v>#N/A</v>
      </c>
      <c r="FV98" s="146" t="e">
        <f t="shared" si="463"/>
        <v>#N/A</v>
      </c>
      <c r="FW98" s="146" t="e">
        <f t="shared" si="464"/>
        <v>#N/A</v>
      </c>
      <c r="FX98" s="146" t="e">
        <f t="shared" si="465"/>
        <v>#N/A</v>
      </c>
      <c r="FY98" s="146" t="e">
        <f t="shared" si="466"/>
        <v>#N/A</v>
      </c>
      <c r="FZ98" s="146" t="e">
        <f t="shared" si="467"/>
        <v>#N/A</v>
      </c>
      <c r="GA98" s="146" t="e">
        <f t="shared" si="468"/>
        <v>#N/A</v>
      </c>
      <c r="GB98" s="146" t="e">
        <f t="shared" si="469"/>
        <v>#N/A</v>
      </c>
      <c r="GC98" s="146" t="e">
        <f t="shared" si="470"/>
        <v>#N/A</v>
      </c>
      <c r="GD98" s="146" t="e">
        <f t="shared" si="471"/>
        <v>#N/A</v>
      </c>
      <c r="GE98" s="146" t="e">
        <f t="shared" si="472"/>
        <v>#N/A</v>
      </c>
      <c r="GF98" s="146" t="e">
        <f t="shared" si="473"/>
        <v>#N/A</v>
      </c>
      <c r="GG98" s="146" t="e">
        <f t="shared" si="474"/>
        <v>#N/A</v>
      </c>
      <c r="GH98" s="146" t="e">
        <f t="shared" si="475"/>
        <v>#N/A</v>
      </c>
      <c r="GI98" s="146" t="e">
        <f t="shared" si="476"/>
        <v>#N/A</v>
      </c>
      <c r="GJ98" s="146" t="e">
        <f t="shared" si="477"/>
        <v>#N/A</v>
      </c>
      <c r="GK98" s="146" t="e">
        <f t="shared" si="478"/>
        <v>#N/A</v>
      </c>
      <c r="GL98" s="146" t="e">
        <f t="shared" si="479"/>
        <v>#N/A</v>
      </c>
      <c r="GM98" s="146" t="e">
        <f t="shared" si="480"/>
        <v>#N/A</v>
      </c>
      <c r="GN98" s="146" t="e">
        <f t="shared" si="481"/>
        <v>#N/A</v>
      </c>
      <c r="GO98" s="146" t="e">
        <f t="shared" si="482"/>
        <v>#N/A</v>
      </c>
      <c r="GP98" s="146" t="e">
        <f t="shared" si="483"/>
        <v>#N/A</v>
      </c>
      <c r="GQ98" s="146" t="e">
        <f t="shared" si="484"/>
        <v>#N/A</v>
      </c>
      <c r="GR98" s="146" t="e">
        <f t="shared" si="485"/>
        <v>#N/A</v>
      </c>
      <c r="GS98" s="146" t="e">
        <f t="shared" si="486"/>
        <v>#N/A</v>
      </c>
      <c r="GT98" s="146" t="e">
        <f t="shared" si="487"/>
        <v>#N/A</v>
      </c>
      <c r="GU98" s="146" t="e">
        <f t="shared" si="488"/>
        <v>#N/A</v>
      </c>
      <c r="GV98" s="146" t="e">
        <f t="shared" si="489"/>
        <v>#N/A</v>
      </c>
      <c r="GW98" s="146" t="e">
        <f t="shared" si="490"/>
        <v>#N/A</v>
      </c>
      <c r="GX98" s="146" t="e">
        <f t="shared" si="491"/>
        <v>#N/A</v>
      </c>
      <c r="GY98" s="146" t="e">
        <f t="shared" si="492"/>
        <v>#N/A</v>
      </c>
      <c r="GZ98" s="146" t="e">
        <f t="shared" si="493"/>
        <v>#N/A</v>
      </c>
      <c r="HA98" s="146" t="e">
        <f t="shared" si="494"/>
        <v>#N/A</v>
      </c>
      <c r="HB98" s="146" t="e">
        <f t="shared" si="495"/>
        <v>#N/A</v>
      </c>
      <c r="HC98" s="146" t="e">
        <f t="shared" si="496"/>
        <v>#N/A</v>
      </c>
      <c r="HD98" s="146" t="e">
        <f t="shared" si="497"/>
        <v>#N/A</v>
      </c>
      <c r="HE98" s="146" t="e">
        <f t="shared" si="498"/>
        <v>#N/A</v>
      </c>
      <c r="HF98" s="146" t="e">
        <f t="shared" si="499"/>
        <v>#N/A</v>
      </c>
      <c r="HG98" s="146" t="e">
        <f t="shared" si="500"/>
        <v>#N/A</v>
      </c>
      <c r="HH98" s="146" t="e">
        <f t="shared" si="501"/>
        <v>#N/A</v>
      </c>
      <c r="HI98" s="146" t="e">
        <f t="shared" si="502"/>
        <v>#N/A</v>
      </c>
      <c r="HJ98" s="146" t="e">
        <f t="shared" si="503"/>
        <v>#N/A</v>
      </c>
      <c r="HK98" s="146" t="e">
        <f t="shared" si="504"/>
        <v>#N/A</v>
      </c>
      <c r="HL98" s="146" t="e">
        <f t="shared" si="505"/>
        <v>#N/A</v>
      </c>
      <c r="HM98" s="146" t="e">
        <f t="shared" si="506"/>
        <v>#N/A</v>
      </c>
      <c r="HN98" s="146" t="e">
        <f t="shared" si="507"/>
        <v>#N/A</v>
      </c>
      <c r="HO98" s="146" t="e">
        <f t="shared" si="508"/>
        <v>#N/A</v>
      </c>
      <c r="HP98" s="146" t="e">
        <f t="shared" si="509"/>
        <v>#N/A</v>
      </c>
      <c r="HQ98" s="146" t="e">
        <f t="shared" si="510"/>
        <v>#N/A</v>
      </c>
      <c r="HR98" s="146" t="e">
        <f t="shared" si="511"/>
        <v>#N/A</v>
      </c>
      <c r="HS98" s="146" t="e">
        <f t="shared" si="512"/>
        <v>#N/A</v>
      </c>
      <c r="HT98" s="146" t="e">
        <f t="shared" si="513"/>
        <v>#N/A</v>
      </c>
    </row>
    <row r="99" spans="1:228" hidden="1" x14ac:dyDescent="0.45">
      <c r="A99" s="4">
        <v>96</v>
      </c>
      <c r="B99" s="95"/>
      <c r="C99" s="103"/>
      <c r="D99" s="108" t="str">
        <f t="shared" si="405"/>
        <v/>
      </c>
      <c r="E99" s="81"/>
      <c r="F99" s="108" t="str">
        <f t="shared" si="406"/>
        <v/>
      </c>
      <c r="G99" s="103"/>
      <c r="H99" s="96"/>
      <c r="I99" s="32" t="str">
        <f t="shared" si="407"/>
        <v/>
      </c>
      <c r="J99" s="32" t="str">
        <f t="shared" si="408"/>
        <v/>
      </c>
      <c r="K99" s="65" t="str">
        <f t="shared" si="514"/>
        <v/>
      </c>
      <c r="L99" s="21"/>
      <c r="M99" s="53"/>
      <c r="N99" s="237"/>
      <c r="O99" s="66" t="str">
        <f>IF(AND(D99&gt;0,E99&gt;0,F99&gt;0),IF(ISBLANK(N99),IF(ISBLANK(L99),"",(F99-D99)*VLOOKUP(L99,VLookups!$A$4:$B$13,2,FALSE)),N99),"")</f>
        <v/>
      </c>
      <c r="P99" s="67" t="str">
        <f t="shared" si="409"/>
        <v/>
      </c>
      <c r="Q99" s="81"/>
      <c r="R99" s="230" t="str">
        <f>IF(AND(Q99&gt;0,E99&gt;0,NOT(O99="")),ABS(VLOOKUP($Q$1,VLookups!$A$27:$B$28,2,FALSE)-_xlfn.NORM.DIST(Q99,K99,O99,TRUE)),"")</f>
        <v/>
      </c>
      <c r="S99" s="80" t="str">
        <f>IF(AND($D99&gt;0,$E99&gt;0,$F99&gt;0,NOT(ISBLANK($L99))),_xlfn.NORM.INV(ABS(VLOOKUP($Q$1,VLookups!$A$27:$B$28,2,FALSE)-S$3),$K99,$O99),"")</f>
        <v/>
      </c>
      <c r="T99" s="79" t="str">
        <f>IF(AND($D99&gt;0,$E99&gt;0,$F99&gt;0,NOT(ISBLANK($L99))),_xlfn.NORM.INV(ABS(VLOOKUP($Q$1,VLookups!$A$27:$B$28,2,FALSE)-T$3),$K99,$O99),"")</f>
        <v/>
      </c>
      <c r="U99" s="80" t="str">
        <f>IF(AND($D99&gt;0,$E99&gt;0,$F99&gt;0,NOT(ISBLANK($L99))),_xlfn.NORM.INV(ABS(VLOOKUP($Q$1,VLookups!$A$27:$B$28,2,FALSE)-U$3),$K99,$O99),"")</f>
        <v/>
      </c>
      <c r="V99" s="79" t="str">
        <f>IF(AND($D99&gt;0,$E99&gt;0,$F99&gt;0,NOT(ISBLANK($L99))),_xlfn.NORM.INV(ABS(VLOOKUP($Q$1,VLookups!$A$27:$B$28,2,FALSE)-V$3),$K99,$O99),"")</f>
        <v/>
      </c>
      <c r="W99" s="80" t="str">
        <f>IF(AND($D99&gt;0,$E99&gt;0,$F99&gt;0,NOT(ISBLANK($L99))),_xlfn.NORM.INV(ABS(VLOOKUP($Q$1,VLookups!$A$27:$B$28,2,FALSE)-W$3),$K99,$O99),"")</f>
        <v/>
      </c>
      <c r="X99" s="79" t="str">
        <f>IF(AND($D99&gt;0,$E99&gt;0,$F99&gt;0,NOT(ISBLANK($L99))),_xlfn.NORM.INV(ABS(VLOOKUP($Q$1,VLookups!$A$27:$B$28,2,FALSE)-X$3),$K99,$O99),"")</f>
        <v/>
      </c>
      <c r="Y99" s="5"/>
      <c r="Z99" s="145" t="str">
        <f t="shared" si="515"/>
        <v/>
      </c>
      <c r="AA99" s="46" t="str">
        <f t="shared" ref="AA99:AT99" si="607">IF(ISNONTEXT($Z99),AB99-$Z99,"")</f>
        <v/>
      </c>
      <c r="AB99" s="46" t="str">
        <f t="shared" si="607"/>
        <v/>
      </c>
      <c r="AC99" s="46" t="str">
        <f t="shared" si="607"/>
        <v/>
      </c>
      <c r="AD99" s="46" t="str">
        <f t="shared" si="607"/>
        <v/>
      </c>
      <c r="AE99" s="46" t="str">
        <f t="shared" si="607"/>
        <v/>
      </c>
      <c r="AF99" s="46" t="str">
        <f t="shared" si="607"/>
        <v/>
      </c>
      <c r="AG99" s="46" t="str">
        <f t="shared" si="607"/>
        <v/>
      </c>
      <c r="AH99" s="46" t="str">
        <f t="shared" si="607"/>
        <v/>
      </c>
      <c r="AI99" s="46" t="str">
        <f t="shared" si="607"/>
        <v/>
      </c>
      <c r="AJ99" s="46" t="str">
        <f t="shared" si="607"/>
        <v/>
      </c>
      <c r="AK99" s="46" t="str">
        <f t="shared" si="607"/>
        <v/>
      </c>
      <c r="AL99" s="46" t="str">
        <f t="shared" si="607"/>
        <v/>
      </c>
      <c r="AM99" s="46" t="str">
        <f t="shared" si="607"/>
        <v/>
      </c>
      <c r="AN99" s="46" t="str">
        <f t="shared" si="607"/>
        <v/>
      </c>
      <c r="AO99" s="46" t="str">
        <f t="shared" si="607"/>
        <v/>
      </c>
      <c r="AP99" s="46" t="str">
        <f t="shared" si="607"/>
        <v/>
      </c>
      <c r="AQ99" s="46" t="str">
        <f t="shared" si="607"/>
        <v/>
      </c>
      <c r="AR99" s="46" t="str">
        <f t="shared" si="607"/>
        <v/>
      </c>
      <c r="AS99" s="46" t="str">
        <f t="shared" si="607"/>
        <v/>
      </c>
      <c r="AT99" s="46" t="str">
        <f t="shared" si="607"/>
        <v/>
      </c>
      <c r="AU99" s="46" t="str">
        <f t="shared" si="517"/>
        <v/>
      </c>
      <c r="AV99" s="46" t="str">
        <f t="shared" ref="AV99:DG99" si="608">IF(ISNONTEXT($Z99),AU99+$Z99,"")</f>
        <v/>
      </c>
      <c r="AW99" s="46" t="str">
        <f t="shared" si="608"/>
        <v/>
      </c>
      <c r="AX99" s="46" t="str">
        <f t="shared" si="608"/>
        <v/>
      </c>
      <c r="AY99" s="46" t="str">
        <f t="shared" si="608"/>
        <v/>
      </c>
      <c r="AZ99" s="46" t="str">
        <f t="shared" si="608"/>
        <v/>
      </c>
      <c r="BA99" s="46" t="str">
        <f t="shared" si="608"/>
        <v/>
      </c>
      <c r="BB99" s="46" t="str">
        <f t="shared" si="608"/>
        <v/>
      </c>
      <c r="BC99" s="46" t="str">
        <f t="shared" si="608"/>
        <v/>
      </c>
      <c r="BD99" s="46" t="str">
        <f t="shared" si="608"/>
        <v/>
      </c>
      <c r="BE99" s="46" t="str">
        <f t="shared" si="608"/>
        <v/>
      </c>
      <c r="BF99" s="46" t="str">
        <f t="shared" si="608"/>
        <v/>
      </c>
      <c r="BG99" s="46" t="str">
        <f t="shared" si="608"/>
        <v/>
      </c>
      <c r="BH99" s="46" t="str">
        <f t="shared" si="608"/>
        <v/>
      </c>
      <c r="BI99" s="46" t="str">
        <f t="shared" si="608"/>
        <v/>
      </c>
      <c r="BJ99" s="46" t="str">
        <f t="shared" si="608"/>
        <v/>
      </c>
      <c r="BK99" s="46" t="str">
        <f t="shared" si="608"/>
        <v/>
      </c>
      <c r="BL99" s="46" t="str">
        <f t="shared" si="608"/>
        <v/>
      </c>
      <c r="BM99" s="46" t="str">
        <f t="shared" si="608"/>
        <v/>
      </c>
      <c r="BN99" s="46" t="str">
        <f t="shared" si="608"/>
        <v/>
      </c>
      <c r="BO99" s="46" t="str">
        <f t="shared" si="608"/>
        <v/>
      </c>
      <c r="BP99" s="46" t="str">
        <f t="shared" si="608"/>
        <v/>
      </c>
      <c r="BQ99" s="46" t="str">
        <f t="shared" si="608"/>
        <v/>
      </c>
      <c r="BR99" s="46" t="str">
        <f t="shared" si="608"/>
        <v/>
      </c>
      <c r="BS99" s="46" t="str">
        <f t="shared" si="608"/>
        <v/>
      </c>
      <c r="BT99" s="46" t="str">
        <f t="shared" si="608"/>
        <v/>
      </c>
      <c r="BU99" s="46" t="str">
        <f t="shared" si="608"/>
        <v/>
      </c>
      <c r="BV99" s="46" t="str">
        <f t="shared" si="608"/>
        <v/>
      </c>
      <c r="BW99" s="46" t="str">
        <f t="shared" si="608"/>
        <v/>
      </c>
      <c r="BX99" s="46" t="str">
        <f t="shared" si="608"/>
        <v/>
      </c>
      <c r="BY99" s="46" t="str">
        <f t="shared" si="608"/>
        <v/>
      </c>
      <c r="BZ99" s="46" t="str">
        <f t="shared" si="608"/>
        <v/>
      </c>
      <c r="CA99" s="46" t="str">
        <f t="shared" si="608"/>
        <v/>
      </c>
      <c r="CB99" s="46" t="str">
        <f t="shared" si="608"/>
        <v/>
      </c>
      <c r="CC99" s="46" t="str">
        <f t="shared" si="608"/>
        <v/>
      </c>
      <c r="CD99" s="46" t="str">
        <f t="shared" si="608"/>
        <v/>
      </c>
      <c r="CE99" s="46" t="str">
        <f t="shared" si="608"/>
        <v/>
      </c>
      <c r="CF99" s="46" t="str">
        <f t="shared" si="608"/>
        <v/>
      </c>
      <c r="CG99" s="46" t="str">
        <f t="shared" si="608"/>
        <v/>
      </c>
      <c r="CH99" s="46" t="str">
        <f t="shared" si="608"/>
        <v/>
      </c>
      <c r="CI99" s="46" t="str">
        <f t="shared" si="608"/>
        <v/>
      </c>
      <c r="CJ99" s="46" t="str">
        <f t="shared" si="608"/>
        <v/>
      </c>
      <c r="CK99" s="46" t="str">
        <f t="shared" si="608"/>
        <v/>
      </c>
      <c r="CL99" s="46" t="str">
        <f t="shared" si="608"/>
        <v/>
      </c>
      <c r="CM99" s="46" t="str">
        <f t="shared" si="608"/>
        <v/>
      </c>
      <c r="CN99" s="46" t="str">
        <f t="shared" si="608"/>
        <v/>
      </c>
      <c r="CO99" s="46" t="str">
        <f t="shared" si="608"/>
        <v/>
      </c>
      <c r="CP99" s="46" t="str">
        <f t="shared" si="608"/>
        <v/>
      </c>
      <c r="CQ99" s="46" t="str">
        <f t="shared" si="608"/>
        <v/>
      </c>
      <c r="CR99" s="46" t="str">
        <f t="shared" si="608"/>
        <v/>
      </c>
      <c r="CS99" s="46" t="str">
        <f t="shared" si="608"/>
        <v/>
      </c>
      <c r="CT99" s="46" t="str">
        <f t="shared" si="608"/>
        <v/>
      </c>
      <c r="CU99" s="46" t="str">
        <f t="shared" si="608"/>
        <v/>
      </c>
      <c r="CV99" s="46" t="str">
        <f t="shared" si="608"/>
        <v/>
      </c>
      <c r="CW99" s="46" t="str">
        <f t="shared" si="608"/>
        <v/>
      </c>
      <c r="CX99" s="46" t="str">
        <f t="shared" si="608"/>
        <v/>
      </c>
      <c r="CY99" s="46" t="str">
        <f t="shared" si="608"/>
        <v/>
      </c>
      <c r="CZ99" s="46" t="str">
        <f t="shared" si="608"/>
        <v/>
      </c>
      <c r="DA99" s="46" t="str">
        <f t="shared" si="608"/>
        <v/>
      </c>
      <c r="DB99" s="46" t="str">
        <f t="shared" si="608"/>
        <v/>
      </c>
      <c r="DC99" s="46" t="str">
        <f t="shared" si="608"/>
        <v/>
      </c>
      <c r="DD99" s="46" t="str">
        <f t="shared" si="608"/>
        <v/>
      </c>
      <c r="DE99" s="46" t="str">
        <f t="shared" si="608"/>
        <v/>
      </c>
      <c r="DF99" s="46" t="str">
        <f t="shared" si="608"/>
        <v/>
      </c>
      <c r="DG99" s="46" t="str">
        <f t="shared" si="608"/>
        <v/>
      </c>
      <c r="DH99" s="46" t="str">
        <f t="shared" ref="DH99:DW99" si="609">IF(ISNONTEXT($Z99),DG99+$Z99,"")</f>
        <v/>
      </c>
      <c r="DI99" s="46" t="str">
        <f t="shared" si="609"/>
        <v/>
      </c>
      <c r="DJ99" s="46" t="str">
        <f t="shared" si="609"/>
        <v/>
      </c>
      <c r="DK99" s="46" t="str">
        <f t="shared" si="609"/>
        <v/>
      </c>
      <c r="DL99" s="46" t="str">
        <f t="shared" si="609"/>
        <v/>
      </c>
      <c r="DM99" s="46" t="str">
        <f t="shared" si="609"/>
        <v/>
      </c>
      <c r="DN99" s="46" t="str">
        <f t="shared" si="609"/>
        <v/>
      </c>
      <c r="DO99" s="46" t="str">
        <f t="shared" si="609"/>
        <v/>
      </c>
      <c r="DP99" s="46" t="str">
        <f t="shared" si="609"/>
        <v/>
      </c>
      <c r="DQ99" s="46" t="str">
        <f t="shared" si="609"/>
        <v/>
      </c>
      <c r="DR99" s="46" t="str">
        <f t="shared" si="609"/>
        <v/>
      </c>
      <c r="DS99" s="46" t="str">
        <f t="shared" si="609"/>
        <v/>
      </c>
      <c r="DT99" s="46" t="str">
        <f t="shared" si="609"/>
        <v/>
      </c>
      <c r="DU99" s="46" t="str">
        <f t="shared" si="609"/>
        <v/>
      </c>
      <c r="DV99" s="46" t="str">
        <f t="shared" si="609"/>
        <v/>
      </c>
      <c r="DW99" s="46" t="str">
        <f t="shared" si="609"/>
        <v/>
      </c>
      <c r="DX99" s="146" t="e">
        <f t="shared" si="413"/>
        <v>#N/A</v>
      </c>
      <c r="DY99" s="146" t="e">
        <f t="shared" si="414"/>
        <v>#N/A</v>
      </c>
      <c r="DZ99" s="146" t="e">
        <f t="shared" si="415"/>
        <v>#N/A</v>
      </c>
      <c r="EA99" s="146" t="e">
        <f t="shared" si="416"/>
        <v>#N/A</v>
      </c>
      <c r="EB99" s="146" t="e">
        <f t="shared" si="417"/>
        <v>#N/A</v>
      </c>
      <c r="EC99" s="146" t="e">
        <f t="shared" si="418"/>
        <v>#N/A</v>
      </c>
      <c r="ED99" s="146" t="e">
        <f t="shared" si="419"/>
        <v>#N/A</v>
      </c>
      <c r="EE99" s="146" t="e">
        <f t="shared" si="420"/>
        <v>#N/A</v>
      </c>
      <c r="EF99" s="146" t="e">
        <f t="shared" si="421"/>
        <v>#N/A</v>
      </c>
      <c r="EG99" s="146" t="e">
        <f t="shared" si="422"/>
        <v>#N/A</v>
      </c>
      <c r="EH99" s="146" t="e">
        <f t="shared" si="423"/>
        <v>#N/A</v>
      </c>
      <c r="EI99" s="146" t="e">
        <f t="shared" si="424"/>
        <v>#N/A</v>
      </c>
      <c r="EJ99" s="146" t="e">
        <f t="shared" si="425"/>
        <v>#N/A</v>
      </c>
      <c r="EK99" s="146" t="e">
        <f t="shared" si="426"/>
        <v>#N/A</v>
      </c>
      <c r="EL99" s="146" t="e">
        <f t="shared" si="427"/>
        <v>#N/A</v>
      </c>
      <c r="EM99" s="146" t="e">
        <f t="shared" si="428"/>
        <v>#N/A</v>
      </c>
      <c r="EN99" s="146" t="e">
        <f t="shared" si="429"/>
        <v>#N/A</v>
      </c>
      <c r="EO99" s="146" t="e">
        <f t="shared" si="430"/>
        <v>#N/A</v>
      </c>
      <c r="EP99" s="146" t="e">
        <f t="shared" si="431"/>
        <v>#N/A</v>
      </c>
      <c r="EQ99" s="146" t="e">
        <f t="shared" si="432"/>
        <v>#N/A</v>
      </c>
      <c r="ER99" s="146" t="e">
        <f t="shared" si="433"/>
        <v>#N/A</v>
      </c>
      <c r="ES99" s="146" t="e">
        <f t="shared" si="434"/>
        <v>#N/A</v>
      </c>
      <c r="ET99" s="146" t="e">
        <f t="shared" si="435"/>
        <v>#N/A</v>
      </c>
      <c r="EU99" s="146" t="e">
        <f t="shared" si="436"/>
        <v>#N/A</v>
      </c>
      <c r="EV99" s="146" t="e">
        <f t="shared" si="437"/>
        <v>#N/A</v>
      </c>
      <c r="EW99" s="146" t="e">
        <f t="shared" si="438"/>
        <v>#N/A</v>
      </c>
      <c r="EX99" s="146" t="e">
        <f t="shared" si="439"/>
        <v>#N/A</v>
      </c>
      <c r="EY99" s="146" t="e">
        <f t="shared" si="440"/>
        <v>#N/A</v>
      </c>
      <c r="EZ99" s="146" t="e">
        <f t="shared" si="441"/>
        <v>#N/A</v>
      </c>
      <c r="FA99" s="146" t="e">
        <f t="shared" si="442"/>
        <v>#N/A</v>
      </c>
      <c r="FB99" s="146" t="e">
        <f t="shared" si="443"/>
        <v>#N/A</v>
      </c>
      <c r="FC99" s="146" t="e">
        <f t="shared" si="444"/>
        <v>#N/A</v>
      </c>
      <c r="FD99" s="146" t="e">
        <f t="shared" si="445"/>
        <v>#N/A</v>
      </c>
      <c r="FE99" s="146" t="e">
        <f t="shared" si="446"/>
        <v>#N/A</v>
      </c>
      <c r="FF99" s="146" t="e">
        <f t="shared" si="447"/>
        <v>#N/A</v>
      </c>
      <c r="FG99" s="146" t="e">
        <f t="shared" si="448"/>
        <v>#N/A</v>
      </c>
      <c r="FH99" s="146" t="e">
        <f t="shared" si="449"/>
        <v>#N/A</v>
      </c>
      <c r="FI99" s="146" t="e">
        <f t="shared" si="450"/>
        <v>#N/A</v>
      </c>
      <c r="FJ99" s="146" t="e">
        <f t="shared" si="451"/>
        <v>#N/A</v>
      </c>
      <c r="FK99" s="146" t="e">
        <f t="shared" si="452"/>
        <v>#N/A</v>
      </c>
      <c r="FL99" s="146" t="e">
        <f t="shared" si="453"/>
        <v>#N/A</v>
      </c>
      <c r="FM99" s="146" t="e">
        <f t="shared" si="454"/>
        <v>#N/A</v>
      </c>
      <c r="FN99" s="146" t="e">
        <f t="shared" si="455"/>
        <v>#N/A</v>
      </c>
      <c r="FO99" s="146" t="e">
        <f t="shared" si="456"/>
        <v>#N/A</v>
      </c>
      <c r="FP99" s="146" t="e">
        <f t="shared" si="457"/>
        <v>#N/A</v>
      </c>
      <c r="FQ99" s="146" t="e">
        <f t="shared" si="458"/>
        <v>#N/A</v>
      </c>
      <c r="FR99" s="146" t="e">
        <f t="shared" si="459"/>
        <v>#N/A</v>
      </c>
      <c r="FS99" s="146" t="e">
        <f t="shared" si="460"/>
        <v>#N/A</v>
      </c>
      <c r="FT99" s="146" t="e">
        <f t="shared" si="461"/>
        <v>#N/A</v>
      </c>
      <c r="FU99" s="146" t="e">
        <f t="shared" si="462"/>
        <v>#N/A</v>
      </c>
      <c r="FV99" s="146" t="e">
        <f t="shared" si="463"/>
        <v>#N/A</v>
      </c>
      <c r="FW99" s="146" t="e">
        <f t="shared" si="464"/>
        <v>#N/A</v>
      </c>
      <c r="FX99" s="146" t="e">
        <f t="shared" si="465"/>
        <v>#N/A</v>
      </c>
      <c r="FY99" s="146" t="e">
        <f t="shared" si="466"/>
        <v>#N/A</v>
      </c>
      <c r="FZ99" s="146" t="e">
        <f t="shared" si="467"/>
        <v>#N/A</v>
      </c>
      <c r="GA99" s="146" t="e">
        <f t="shared" si="468"/>
        <v>#N/A</v>
      </c>
      <c r="GB99" s="146" t="e">
        <f t="shared" si="469"/>
        <v>#N/A</v>
      </c>
      <c r="GC99" s="146" t="e">
        <f t="shared" si="470"/>
        <v>#N/A</v>
      </c>
      <c r="GD99" s="146" t="e">
        <f t="shared" si="471"/>
        <v>#N/A</v>
      </c>
      <c r="GE99" s="146" t="e">
        <f t="shared" si="472"/>
        <v>#N/A</v>
      </c>
      <c r="GF99" s="146" t="e">
        <f t="shared" si="473"/>
        <v>#N/A</v>
      </c>
      <c r="GG99" s="146" t="e">
        <f t="shared" si="474"/>
        <v>#N/A</v>
      </c>
      <c r="GH99" s="146" t="e">
        <f t="shared" si="475"/>
        <v>#N/A</v>
      </c>
      <c r="GI99" s="146" t="e">
        <f t="shared" si="476"/>
        <v>#N/A</v>
      </c>
      <c r="GJ99" s="146" t="e">
        <f t="shared" si="477"/>
        <v>#N/A</v>
      </c>
      <c r="GK99" s="146" t="e">
        <f t="shared" si="478"/>
        <v>#N/A</v>
      </c>
      <c r="GL99" s="146" t="e">
        <f t="shared" si="479"/>
        <v>#N/A</v>
      </c>
      <c r="GM99" s="146" t="e">
        <f t="shared" si="480"/>
        <v>#N/A</v>
      </c>
      <c r="GN99" s="146" t="e">
        <f t="shared" si="481"/>
        <v>#N/A</v>
      </c>
      <c r="GO99" s="146" t="e">
        <f t="shared" si="482"/>
        <v>#N/A</v>
      </c>
      <c r="GP99" s="146" t="e">
        <f t="shared" si="483"/>
        <v>#N/A</v>
      </c>
      <c r="GQ99" s="146" t="e">
        <f t="shared" si="484"/>
        <v>#N/A</v>
      </c>
      <c r="GR99" s="146" t="e">
        <f t="shared" si="485"/>
        <v>#N/A</v>
      </c>
      <c r="GS99" s="146" t="e">
        <f t="shared" si="486"/>
        <v>#N/A</v>
      </c>
      <c r="GT99" s="146" t="e">
        <f t="shared" si="487"/>
        <v>#N/A</v>
      </c>
      <c r="GU99" s="146" t="e">
        <f t="shared" si="488"/>
        <v>#N/A</v>
      </c>
      <c r="GV99" s="146" t="e">
        <f t="shared" si="489"/>
        <v>#N/A</v>
      </c>
      <c r="GW99" s="146" t="e">
        <f t="shared" si="490"/>
        <v>#N/A</v>
      </c>
      <c r="GX99" s="146" t="e">
        <f t="shared" si="491"/>
        <v>#N/A</v>
      </c>
      <c r="GY99" s="146" t="e">
        <f t="shared" si="492"/>
        <v>#N/A</v>
      </c>
      <c r="GZ99" s="146" t="e">
        <f t="shared" si="493"/>
        <v>#N/A</v>
      </c>
      <c r="HA99" s="146" t="e">
        <f t="shared" si="494"/>
        <v>#N/A</v>
      </c>
      <c r="HB99" s="146" t="e">
        <f t="shared" si="495"/>
        <v>#N/A</v>
      </c>
      <c r="HC99" s="146" t="e">
        <f t="shared" si="496"/>
        <v>#N/A</v>
      </c>
      <c r="HD99" s="146" t="e">
        <f t="shared" si="497"/>
        <v>#N/A</v>
      </c>
      <c r="HE99" s="146" t="e">
        <f t="shared" si="498"/>
        <v>#N/A</v>
      </c>
      <c r="HF99" s="146" t="e">
        <f t="shared" si="499"/>
        <v>#N/A</v>
      </c>
      <c r="HG99" s="146" t="e">
        <f t="shared" si="500"/>
        <v>#N/A</v>
      </c>
      <c r="HH99" s="146" t="e">
        <f t="shared" si="501"/>
        <v>#N/A</v>
      </c>
      <c r="HI99" s="146" t="e">
        <f t="shared" si="502"/>
        <v>#N/A</v>
      </c>
      <c r="HJ99" s="146" t="e">
        <f t="shared" si="503"/>
        <v>#N/A</v>
      </c>
      <c r="HK99" s="146" t="e">
        <f t="shared" si="504"/>
        <v>#N/A</v>
      </c>
      <c r="HL99" s="146" t="e">
        <f t="shared" si="505"/>
        <v>#N/A</v>
      </c>
      <c r="HM99" s="146" t="e">
        <f t="shared" si="506"/>
        <v>#N/A</v>
      </c>
      <c r="HN99" s="146" t="e">
        <f t="shared" si="507"/>
        <v>#N/A</v>
      </c>
      <c r="HO99" s="146" t="e">
        <f t="shared" si="508"/>
        <v>#N/A</v>
      </c>
      <c r="HP99" s="146" t="e">
        <f t="shared" si="509"/>
        <v>#N/A</v>
      </c>
      <c r="HQ99" s="146" t="e">
        <f t="shared" si="510"/>
        <v>#N/A</v>
      </c>
      <c r="HR99" s="146" t="e">
        <f t="shared" si="511"/>
        <v>#N/A</v>
      </c>
      <c r="HS99" s="146" t="e">
        <f t="shared" si="512"/>
        <v>#N/A</v>
      </c>
      <c r="HT99" s="146" t="e">
        <f t="shared" si="513"/>
        <v>#N/A</v>
      </c>
    </row>
    <row r="100" spans="1:228" hidden="1" x14ac:dyDescent="0.45">
      <c r="A100" s="4">
        <v>97</v>
      </c>
      <c r="B100" s="95"/>
      <c r="C100" s="103"/>
      <c r="D100" s="108" t="str">
        <f t="shared" ref="D100:D103" si="610">IF(ISBLANK(E100),"",IF(NOT(ISBLANK(C100)),C100,IF(NOT(ISBLANK(B100)),E100*(1+B100),E100*(1+$D$2))))</f>
        <v/>
      </c>
      <c r="E100" s="81"/>
      <c r="F100" s="108" t="str">
        <f t="shared" ref="F100:F103" si="611">IF(ISBLANK(E100),"",IF(NOT(ISBLANK(G100)),G100,IF(NOT(ISBLANK(H100)),E100*(1+H100),E100*(1+$F$2))))</f>
        <v/>
      </c>
      <c r="G100" s="103"/>
      <c r="H100" s="96"/>
      <c r="I100" s="32" t="str">
        <f t="shared" si="407"/>
        <v/>
      </c>
      <c r="J100" s="32" t="str">
        <f t="shared" si="408"/>
        <v/>
      </c>
      <c r="K100" s="65" t="str">
        <f t="shared" si="514"/>
        <v/>
      </c>
      <c r="L100" s="21"/>
      <c r="M100" s="53"/>
      <c r="N100" s="237"/>
      <c r="O100" s="66" t="str">
        <f>IF(AND(D100&gt;0,E100&gt;0,F100&gt;0),IF(ISBLANK(N100),IF(ISBLANK(L100),"",(F100-D100)*VLOOKUP(L100,VLookups!$A$4:$B$13,2,FALSE)),N100),"")</f>
        <v/>
      </c>
      <c r="P100" s="67" t="str">
        <f t="shared" ref="P100:P103" si="612">IF(O100="","",O100^2)</f>
        <v/>
      </c>
      <c r="Q100" s="81"/>
      <c r="R100" s="230" t="str">
        <f>IF(AND(Q100&gt;0,E100&gt;0,NOT(O100="")),ABS(VLOOKUP($Q$1,VLookups!$A$27:$B$28,2,FALSE)-_xlfn.NORM.DIST(Q100,K100,O100,TRUE)),"")</f>
        <v/>
      </c>
      <c r="S100" s="80" t="str">
        <f>IF(AND($D100&gt;0,$E100&gt;0,$F100&gt;0,NOT(ISBLANK($L100))),_xlfn.NORM.INV(ABS(VLOOKUP($Q$1,VLookups!$A$27:$B$28,2,FALSE)-S$3),$K100,$O100),"")</f>
        <v/>
      </c>
      <c r="T100" s="79" t="str">
        <f>IF(AND($D100&gt;0,$E100&gt;0,$F100&gt;0,NOT(ISBLANK($L100))),_xlfn.NORM.INV(ABS(VLOOKUP($Q$1,VLookups!$A$27:$B$28,2,FALSE)-T$3),$K100,$O100),"")</f>
        <v/>
      </c>
      <c r="U100" s="80" t="str">
        <f>IF(AND($D100&gt;0,$E100&gt;0,$F100&gt;0,NOT(ISBLANK($L100))),_xlfn.NORM.INV(ABS(VLOOKUP($Q$1,VLookups!$A$27:$B$28,2,FALSE)-U$3),$K100,$O100),"")</f>
        <v/>
      </c>
      <c r="V100" s="79" t="str">
        <f>IF(AND($D100&gt;0,$E100&gt;0,$F100&gt;0,NOT(ISBLANK($L100))),_xlfn.NORM.INV(ABS(VLOOKUP($Q$1,VLookups!$A$27:$B$28,2,FALSE)-V$3),$K100,$O100),"")</f>
        <v/>
      </c>
      <c r="W100" s="80" t="str">
        <f>IF(AND($D100&gt;0,$E100&gt;0,$F100&gt;0,NOT(ISBLANK($L100))),_xlfn.NORM.INV(ABS(VLOOKUP($Q$1,VLookups!$A$27:$B$28,2,FALSE)-W$3),$K100,$O100),"")</f>
        <v/>
      </c>
      <c r="X100" s="79" t="str">
        <f>IF(AND($D100&gt;0,$E100&gt;0,$F100&gt;0,NOT(ISBLANK($L100))),_xlfn.NORM.INV(ABS(VLOOKUP($Q$1,VLookups!$A$27:$B$28,2,FALSE)-X$3),$K100,$O100),"")</f>
        <v/>
      </c>
      <c r="Y100" s="5"/>
      <c r="Z100" s="145" t="str">
        <f t="shared" si="515"/>
        <v/>
      </c>
      <c r="AA100" s="46" t="str">
        <f t="shared" ref="AA100:AT100" si="613">IF(ISNONTEXT($Z100),AB100-$Z100,"")</f>
        <v/>
      </c>
      <c r="AB100" s="46" t="str">
        <f t="shared" si="613"/>
        <v/>
      </c>
      <c r="AC100" s="46" t="str">
        <f t="shared" si="613"/>
        <v/>
      </c>
      <c r="AD100" s="46" t="str">
        <f t="shared" si="613"/>
        <v/>
      </c>
      <c r="AE100" s="46" t="str">
        <f t="shared" si="613"/>
        <v/>
      </c>
      <c r="AF100" s="46" t="str">
        <f t="shared" si="613"/>
        <v/>
      </c>
      <c r="AG100" s="46" t="str">
        <f t="shared" si="613"/>
        <v/>
      </c>
      <c r="AH100" s="46" t="str">
        <f t="shared" si="613"/>
        <v/>
      </c>
      <c r="AI100" s="46" t="str">
        <f t="shared" si="613"/>
        <v/>
      </c>
      <c r="AJ100" s="46" t="str">
        <f t="shared" si="613"/>
        <v/>
      </c>
      <c r="AK100" s="46" t="str">
        <f t="shared" si="613"/>
        <v/>
      </c>
      <c r="AL100" s="46" t="str">
        <f t="shared" si="613"/>
        <v/>
      </c>
      <c r="AM100" s="46" t="str">
        <f t="shared" si="613"/>
        <v/>
      </c>
      <c r="AN100" s="46" t="str">
        <f t="shared" si="613"/>
        <v/>
      </c>
      <c r="AO100" s="46" t="str">
        <f t="shared" si="613"/>
        <v/>
      </c>
      <c r="AP100" s="46" t="str">
        <f t="shared" si="613"/>
        <v/>
      </c>
      <c r="AQ100" s="46" t="str">
        <f t="shared" si="613"/>
        <v/>
      </c>
      <c r="AR100" s="46" t="str">
        <f t="shared" si="613"/>
        <v/>
      </c>
      <c r="AS100" s="46" t="str">
        <f t="shared" si="613"/>
        <v/>
      </c>
      <c r="AT100" s="46" t="str">
        <f t="shared" si="613"/>
        <v/>
      </c>
      <c r="AU100" s="46" t="str">
        <f t="shared" si="517"/>
        <v/>
      </c>
      <c r="AV100" s="46" t="str">
        <f t="shared" ref="AV100:DG100" si="614">IF(ISNONTEXT($Z100),AU100+$Z100,"")</f>
        <v/>
      </c>
      <c r="AW100" s="46" t="str">
        <f t="shared" si="614"/>
        <v/>
      </c>
      <c r="AX100" s="46" t="str">
        <f t="shared" si="614"/>
        <v/>
      </c>
      <c r="AY100" s="46" t="str">
        <f t="shared" si="614"/>
        <v/>
      </c>
      <c r="AZ100" s="46" t="str">
        <f t="shared" si="614"/>
        <v/>
      </c>
      <c r="BA100" s="46" t="str">
        <f t="shared" si="614"/>
        <v/>
      </c>
      <c r="BB100" s="46" t="str">
        <f t="shared" si="614"/>
        <v/>
      </c>
      <c r="BC100" s="46" t="str">
        <f t="shared" si="614"/>
        <v/>
      </c>
      <c r="BD100" s="46" t="str">
        <f t="shared" si="614"/>
        <v/>
      </c>
      <c r="BE100" s="46" t="str">
        <f t="shared" si="614"/>
        <v/>
      </c>
      <c r="BF100" s="46" t="str">
        <f t="shared" si="614"/>
        <v/>
      </c>
      <c r="BG100" s="46" t="str">
        <f t="shared" si="614"/>
        <v/>
      </c>
      <c r="BH100" s="46" t="str">
        <f t="shared" si="614"/>
        <v/>
      </c>
      <c r="BI100" s="46" t="str">
        <f t="shared" si="614"/>
        <v/>
      </c>
      <c r="BJ100" s="46" t="str">
        <f t="shared" si="614"/>
        <v/>
      </c>
      <c r="BK100" s="46" t="str">
        <f t="shared" si="614"/>
        <v/>
      </c>
      <c r="BL100" s="46" t="str">
        <f t="shared" si="614"/>
        <v/>
      </c>
      <c r="BM100" s="46" t="str">
        <f t="shared" si="614"/>
        <v/>
      </c>
      <c r="BN100" s="46" t="str">
        <f t="shared" si="614"/>
        <v/>
      </c>
      <c r="BO100" s="46" t="str">
        <f t="shared" si="614"/>
        <v/>
      </c>
      <c r="BP100" s="46" t="str">
        <f t="shared" si="614"/>
        <v/>
      </c>
      <c r="BQ100" s="46" t="str">
        <f t="shared" si="614"/>
        <v/>
      </c>
      <c r="BR100" s="46" t="str">
        <f t="shared" si="614"/>
        <v/>
      </c>
      <c r="BS100" s="46" t="str">
        <f t="shared" si="614"/>
        <v/>
      </c>
      <c r="BT100" s="46" t="str">
        <f t="shared" si="614"/>
        <v/>
      </c>
      <c r="BU100" s="46" t="str">
        <f t="shared" si="614"/>
        <v/>
      </c>
      <c r="BV100" s="46" t="str">
        <f t="shared" si="614"/>
        <v/>
      </c>
      <c r="BW100" s="46" t="str">
        <f t="shared" si="614"/>
        <v/>
      </c>
      <c r="BX100" s="46" t="str">
        <f t="shared" si="614"/>
        <v/>
      </c>
      <c r="BY100" s="46" t="str">
        <f t="shared" si="614"/>
        <v/>
      </c>
      <c r="BZ100" s="46" t="str">
        <f t="shared" si="614"/>
        <v/>
      </c>
      <c r="CA100" s="46" t="str">
        <f t="shared" si="614"/>
        <v/>
      </c>
      <c r="CB100" s="46" t="str">
        <f t="shared" si="614"/>
        <v/>
      </c>
      <c r="CC100" s="46" t="str">
        <f t="shared" si="614"/>
        <v/>
      </c>
      <c r="CD100" s="46" t="str">
        <f t="shared" si="614"/>
        <v/>
      </c>
      <c r="CE100" s="46" t="str">
        <f t="shared" si="614"/>
        <v/>
      </c>
      <c r="CF100" s="46" t="str">
        <f t="shared" si="614"/>
        <v/>
      </c>
      <c r="CG100" s="46" t="str">
        <f t="shared" si="614"/>
        <v/>
      </c>
      <c r="CH100" s="46" t="str">
        <f t="shared" si="614"/>
        <v/>
      </c>
      <c r="CI100" s="46" t="str">
        <f t="shared" si="614"/>
        <v/>
      </c>
      <c r="CJ100" s="46" t="str">
        <f t="shared" si="614"/>
        <v/>
      </c>
      <c r="CK100" s="46" t="str">
        <f t="shared" si="614"/>
        <v/>
      </c>
      <c r="CL100" s="46" t="str">
        <f t="shared" si="614"/>
        <v/>
      </c>
      <c r="CM100" s="46" t="str">
        <f t="shared" si="614"/>
        <v/>
      </c>
      <c r="CN100" s="46" t="str">
        <f t="shared" si="614"/>
        <v/>
      </c>
      <c r="CO100" s="46" t="str">
        <f t="shared" si="614"/>
        <v/>
      </c>
      <c r="CP100" s="46" t="str">
        <f t="shared" si="614"/>
        <v/>
      </c>
      <c r="CQ100" s="46" t="str">
        <f t="shared" si="614"/>
        <v/>
      </c>
      <c r="CR100" s="46" t="str">
        <f t="shared" si="614"/>
        <v/>
      </c>
      <c r="CS100" s="46" t="str">
        <f t="shared" si="614"/>
        <v/>
      </c>
      <c r="CT100" s="46" t="str">
        <f t="shared" si="614"/>
        <v/>
      </c>
      <c r="CU100" s="46" t="str">
        <f t="shared" si="614"/>
        <v/>
      </c>
      <c r="CV100" s="46" t="str">
        <f t="shared" si="614"/>
        <v/>
      </c>
      <c r="CW100" s="46" t="str">
        <f t="shared" si="614"/>
        <v/>
      </c>
      <c r="CX100" s="46" t="str">
        <f t="shared" si="614"/>
        <v/>
      </c>
      <c r="CY100" s="46" t="str">
        <f t="shared" si="614"/>
        <v/>
      </c>
      <c r="CZ100" s="46" t="str">
        <f t="shared" si="614"/>
        <v/>
      </c>
      <c r="DA100" s="46" t="str">
        <f t="shared" si="614"/>
        <v/>
      </c>
      <c r="DB100" s="46" t="str">
        <f t="shared" si="614"/>
        <v/>
      </c>
      <c r="DC100" s="46" t="str">
        <f t="shared" si="614"/>
        <v/>
      </c>
      <c r="DD100" s="46" t="str">
        <f t="shared" si="614"/>
        <v/>
      </c>
      <c r="DE100" s="46" t="str">
        <f t="shared" si="614"/>
        <v/>
      </c>
      <c r="DF100" s="46" t="str">
        <f t="shared" si="614"/>
        <v/>
      </c>
      <c r="DG100" s="46" t="str">
        <f t="shared" si="614"/>
        <v/>
      </c>
      <c r="DH100" s="46" t="str">
        <f t="shared" ref="DH100:DW100" si="615">IF(ISNONTEXT($Z100),DG100+$Z100,"")</f>
        <v/>
      </c>
      <c r="DI100" s="46" t="str">
        <f t="shared" si="615"/>
        <v/>
      </c>
      <c r="DJ100" s="46" t="str">
        <f t="shared" si="615"/>
        <v/>
      </c>
      <c r="DK100" s="46" t="str">
        <f t="shared" si="615"/>
        <v/>
      </c>
      <c r="DL100" s="46" t="str">
        <f t="shared" si="615"/>
        <v/>
      </c>
      <c r="DM100" s="46" t="str">
        <f t="shared" si="615"/>
        <v/>
      </c>
      <c r="DN100" s="46" t="str">
        <f t="shared" si="615"/>
        <v/>
      </c>
      <c r="DO100" s="46" t="str">
        <f t="shared" si="615"/>
        <v/>
      </c>
      <c r="DP100" s="46" t="str">
        <f t="shared" si="615"/>
        <v/>
      </c>
      <c r="DQ100" s="46" t="str">
        <f t="shared" si="615"/>
        <v/>
      </c>
      <c r="DR100" s="46" t="str">
        <f t="shared" si="615"/>
        <v/>
      </c>
      <c r="DS100" s="46" t="str">
        <f t="shared" si="615"/>
        <v/>
      </c>
      <c r="DT100" s="46" t="str">
        <f t="shared" si="615"/>
        <v/>
      </c>
      <c r="DU100" s="46" t="str">
        <f t="shared" si="615"/>
        <v/>
      </c>
      <c r="DV100" s="46" t="str">
        <f t="shared" si="615"/>
        <v/>
      </c>
      <c r="DW100" s="46" t="str">
        <f t="shared" si="615"/>
        <v/>
      </c>
      <c r="DX100" s="146" t="e">
        <f t="shared" si="413"/>
        <v>#N/A</v>
      </c>
      <c r="DY100" s="146" t="e">
        <f t="shared" si="414"/>
        <v>#N/A</v>
      </c>
      <c r="DZ100" s="146" t="e">
        <f t="shared" si="415"/>
        <v>#N/A</v>
      </c>
      <c r="EA100" s="146" t="e">
        <f t="shared" si="416"/>
        <v>#N/A</v>
      </c>
      <c r="EB100" s="146" t="e">
        <f t="shared" si="417"/>
        <v>#N/A</v>
      </c>
      <c r="EC100" s="146" t="e">
        <f t="shared" si="418"/>
        <v>#N/A</v>
      </c>
      <c r="ED100" s="146" t="e">
        <f t="shared" si="419"/>
        <v>#N/A</v>
      </c>
      <c r="EE100" s="146" t="e">
        <f t="shared" si="420"/>
        <v>#N/A</v>
      </c>
      <c r="EF100" s="146" t="e">
        <f t="shared" si="421"/>
        <v>#N/A</v>
      </c>
      <c r="EG100" s="146" t="e">
        <f t="shared" si="422"/>
        <v>#N/A</v>
      </c>
      <c r="EH100" s="146" t="e">
        <f t="shared" si="423"/>
        <v>#N/A</v>
      </c>
      <c r="EI100" s="146" t="e">
        <f t="shared" si="424"/>
        <v>#N/A</v>
      </c>
      <c r="EJ100" s="146" t="e">
        <f t="shared" si="425"/>
        <v>#N/A</v>
      </c>
      <c r="EK100" s="146" t="e">
        <f t="shared" si="426"/>
        <v>#N/A</v>
      </c>
      <c r="EL100" s="146" t="e">
        <f t="shared" si="427"/>
        <v>#N/A</v>
      </c>
      <c r="EM100" s="146" t="e">
        <f t="shared" si="428"/>
        <v>#N/A</v>
      </c>
      <c r="EN100" s="146" t="e">
        <f t="shared" si="429"/>
        <v>#N/A</v>
      </c>
      <c r="EO100" s="146" t="e">
        <f t="shared" si="430"/>
        <v>#N/A</v>
      </c>
      <c r="EP100" s="146" t="e">
        <f t="shared" si="431"/>
        <v>#N/A</v>
      </c>
      <c r="EQ100" s="146" t="e">
        <f t="shared" si="432"/>
        <v>#N/A</v>
      </c>
      <c r="ER100" s="146" t="e">
        <f t="shared" si="433"/>
        <v>#N/A</v>
      </c>
      <c r="ES100" s="146" t="e">
        <f t="shared" si="434"/>
        <v>#N/A</v>
      </c>
      <c r="ET100" s="146" t="e">
        <f t="shared" si="435"/>
        <v>#N/A</v>
      </c>
      <c r="EU100" s="146" t="e">
        <f t="shared" si="436"/>
        <v>#N/A</v>
      </c>
      <c r="EV100" s="146" t="e">
        <f t="shared" si="437"/>
        <v>#N/A</v>
      </c>
      <c r="EW100" s="146" t="e">
        <f t="shared" si="438"/>
        <v>#N/A</v>
      </c>
      <c r="EX100" s="146" t="e">
        <f t="shared" si="439"/>
        <v>#N/A</v>
      </c>
      <c r="EY100" s="146" t="e">
        <f t="shared" si="440"/>
        <v>#N/A</v>
      </c>
      <c r="EZ100" s="146" t="e">
        <f t="shared" si="441"/>
        <v>#N/A</v>
      </c>
      <c r="FA100" s="146" t="e">
        <f t="shared" si="442"/>
        <v>#N/A</v>
      </c>
      <c r="FB100" s="146" t="e">
        <f t="shared" si="443"/>
        <v>#N/A</v>
      </c>
      <c r="FC100" s="146" t="e">
        <f t="shared" si="444"/>
        <v>#N/A</v>
      </c>
      <c r="FD100" s="146" t="e">
        <f t="shared" si="445"/>
        <v>#N/A</v>
      </c>
      <c r="FE100" s="146" t="e">
        <f t="shared" si="446"/>
        <v>#N/A</v>
      </c>
      <c r="FF100" s="146" t="e">
        <f t="shared" si="447"/>
        <v>#N/A</v>
      </c>
      <c r="FG100" s="146" t="e">
        <f t="shared" si="448"/>
        <v>#N/A</v>
      </c>
      <c r="FH100" s="146" t="e">
        <f t="shared" si="449"/>
        <v>#N/A</v>
      </c>
      <c r="FI100" s="146" t="e">
        <f t="shared" si="450"/>
        <v>#N/A</v>
      </c>
      <c r="FJ100" s="146" t="e">
        <f t="shared" si="451"/>
        <v>#N/A</v>
      </c>
      <c r="FK100" s="146" t="e">
        <f t="shared" si="452"/>
        <v>#N/A</v>
      </c>
      <c r="FL100" s="146" t="e">
        <f t="shared" si="453"/>
        <v>#N/A</v>
      </c>
      <c r="FM100" s="146" t="e">
        <f t="shared" si="454"/>
        <v>#N/A</v>
      </c>
      <c r="FN100" s="146" t="e">
        <f t="shared" si="455"/>
        <v>#N/A</v>
      </c>
      <c r="FO100" s="146" t="e">
        <f t="shared" si="456"/>
        <v>#N/A</v>
      </c>
      <c r="FP100" s="146" t="e">
        <f t="shared" si="457"/>
        <v>#N/A</v>
      </c>
      <c r="FQ100" s="146" t="e">
        <f t="shared" si="458"/>
        <v>#N/A</v>
      </c>
      <c r="FR100" s="146" t="e">
        <f t="shared" si="459"/>
        <v>#N/A</v>
      </c>
      <c r="FS100" s="146" t="e">
        <f t="shared" si="460"/>
        <v>#N/A</v>
      </c>
      <c r="FT100" s="146" t="e">
        <f t="shared" si="461"/>
        <v>#N/A</v>
      </c>
      <c r="FU100" s="146" t="e">
        <f t="shared" si="462"/>
        <v>#N/A</v>
      </c>
      <c r="FV100" s="146" t="e">
        <f t="shared" si="463"/>
        <v>#N/A</v>
      </c>
      <c r="FW100" s="146" t="e">
        <f t="shared" si="464"/>
        <v>#N/A</v>
      </c>
      <c r="FX100" s="146" t="e">
        <f t="shared" si="465"/>
        <v>#N/A</v>
      </c>
      <c r="FY100" s="146" t="e">
        <f t="shared" si="466"/>
        <v>#N/A</v>
      </c>
      <c r="FZ100" s="146" t="e">
        <f t="shared" si="467"/>
        <v>#N/A</v>
      </c>
      <c r="GA100" s="146" t="e">
        <f t="shared" si="468"/>
        <v>#N/A</v>
      </c>
      <c r="GB100" s="146" t="e">
        <f t="shared" si="469"/>
        <v>#N/A</v>
      </c>
      <c r="GC100" s="146" t="e">
        <f t="shared" si="470"/>
        <v>#N/A</v>
      </c>
      <c r="GD100" s="146" t="e">
        <f t="shared" si="471"/>
        <v>#N/A</v>
      </c>
      <c r="GE100" s="146" t="e">
        <f t="shared" si="472"/>
        <v>#N/A</v>
      </c>
      <c r="GF100" s="146" t="e">
        <f t="shared" si="473"/>
        <v>#N/A</v>
      </c>
      <c r="GG100" s="146" t="e">
        <f t="shared" si="474"/>
        <v>#N/A</v>
      </c>
      <c r="GH100" s="146" t="e">
        <f t="shared" si="475"/>
        <v>#N/A</v>
      </c>
      <c r="GI100" s="146" t="e">
        <f t="shared" si="476"/>
        <v>#N/A</v>
      </c>
      <c r="GJ100" s="146" t="e">
        <f t="shared" si="477"/>
        <v>#N/A</v>
      </c>
      <c r="GK100" s="146" t="e">
        <f t="shared" si="478"/>
        <v>#N/A</v>
      </c>
      <c r="GL100" s="146" t="e">
        <f t="shared" si="479"/>
        <v>#N/A</v>
      </c>
      <c r="GM100" s="146" t="e">
        <f t="shared" si="480"/>
        <v>#N/A</v>
      </c>
      <c r="GN100" s="146" t="e">
        <f t="shared" si="481"/>
        <v>#N/A</v>
      </c>
      <c r="GO100" s="146" t="e">
        <f t="shared" si="482"/>
        <v>#N/A</v>
      </c>
      <c r="GP100" s="146" t="e">
        <f t="shared" si="483"/>
        <v>#N/A</v>
      </c>
      <c r="GQ100" s="146" t="e">
        <f t="shared" si="484"/>
        <v>#N/A</v>
      </c>
      <c r="GR100" s="146" t="e">
        <f t="shared" si="485"/>
        <v>#N/A</v>
      </c>
      <c r="GS100" s="146" t="e">
        <f t="shared" si="486"/>
        <v>#N/A</v>
      </c>
      <c r="GT100" s="146" t="e">
        <f t="shared" si="487"/>
        <v>#N/A</v>
      </c>
      <c r="GU100" s="146" t="e">
        <f t="shared" si="488"/>
        <v>#N/A</v>
      </c>
      <c r="GV100" s="146" t="e">
        <f t="shared" si="489"/>
        <v>#N/A</v>
      </c>
      <c r="GW100" s="146" t="e">
        <f t="shared" si="490"/>
        <v>#N/A</v>
      </c>
      <c r="GX100" s="146" t="e">
        <f t="shared" si="491"/>
        <v>#N/A</v>
      </c>
      <c r="GY100" s="146" t="e">
        <f t="shared" si="492"/>
        <v>#N/A</v>
      </c>
      <c r="GZ100" s="146" t="e">
        <f t="shared" si="493"/>
        <v>#N/A</v>
      </c>
      <c r="HA100" s="146" t="e">
        <f t="shared" si="494"/>
        <v>#N/A</v>
      </c>
      <c r="HB100" s="146" t="e">
        <f t="shared" si="495"/>
        <v>#N/A</v>
      </c>
      <c r="HC100" s="146" t="e">
        <f t="shared" si="496"/>
        <v>#N/A</v>
      </c>
      <c r="HD100" s="146" t="e">
        <f t="shared" si="497"/>
        <v>#N/A</v>
      </c>
      <c r="HE100" s="146" t="e">
        <f t="shared" si="498"/>
        <v>#N/A</v>
      </c>
      <c r="HF100" s="146" t="e">
        <f t="shared" si="499"/>
        <v>#N/A</v>
      </c>
      <c r="HG100" s="146" t="e">
        <f t="shared" si="500"/>
        <v>#N/A</v>
      </c>
      <c r="HH100" s="146" t="e">
        <f t="shared" si="501"/>
        <v>#N/A</v>
      </c>
      <c r="HI100" s="146" t="e">
        <f t="shared" si="502"/>
        <v>#N/A</v>
      </c>
      <c r="HJ100" s="146" t="e">
        <f t="shared" si="503"/>
        <v>#N/A</v>
      </c>
      <c r="HK100" s="146" t="e">
        <f t="shared" si="504"/>
        <v>#N/A</v>
      </c>
      <c r="HL100" s="146" t="e">
        <f t="shared" si="505"/>
        <v>#N/A</v>
      </c>
      <c r="HM100" s="146" t="e">
        <f t="shared" si="506"/>
        <v>#N/A</v>
      </c>
      <c r="HN100" s="146" t="e">
        <f t="shared" si="507"/>
        <v>#N/A</v>
      </c>
      <c r="HO100" s="146" t="e">
        <f t="shared" si="508"/>
        <v>#N/A</v>
      </c>
      <c r="HP100" s="146" t="e">
        <f t="shared" si="509"/>
        <v>#N/A</v>
      </c>
      <c r="HQ100" s="146" t="e">
        <f t="shared" si="510"/>
        <v>#N/A</v>
      </c>
      <c r="HR100" s="146" t="e">
        <f t="shared" si="511"/>
        <v>#N/A</v>
      </c>
      <c r="HS100" s="146" t="e">
        <f t="shared" si="512"/>
        <v>#N/A</v>
      </c>
      <c r="HT100" s="146" t="e">
        <f t="shared" si="513"/>
        <v>#N/A</v>
      </c>
    </row>
    <row r="101" spans="1:228" hidden="1" x14ac:dyDescent="0.45">
      <c r="A101" s="4">
        <v>98</v>
      </c>
      <c r="B101" s="95"/>
      <c r="C101" s="103"/>
      <c r="D101" s="108" t="str">
        <f t="shared" si="610"/>
        <v/>
      </c>
      <c r="E101" s="81"/>
      <c r="F101" s="108" t="str">
        <f t="shared" si="611"/>
        <v/>
      </c>
      <c r="G101" s="103"/>
      <c r="H101" s="96"/>
      <c r="I101" s="32" t="str">
        <f t="shared" si="407"/>
        <v/>
      </c>
      <c r="J101" s="32" t="str">
        <f t="shared" si="408"/>
        <v/>
      </c>
      <c r="K101" s="65" t="str">
        <f t="shared" si="514"/>
        <v/>
      </c>
      <c r="L101" s="21"/>
      <c r="M101" s="53"/>
      <c r="N101" s="237"/>
      <c r="O101" s="66" t="str">
        <f>IF(AND(D101&gt;0,E101&gt;0,F101&gt;0),IF(ISBLANK(N101),IF(ISBLANK(L101),"",(F101-D101)*VLOOKUP(L101,VLookups!$A$4:$B$13,2,FALSE)),N101),"")</f>
        <v/>
      </c>
      <c r="P101" s="67" t="str">
        <f t="shared" si="612"/>
        <v/>
      </c>
      <c r="Q101" s="81"/>
      <c r="R101" s="230" t="str">
        <f>IF(AND(Q101&gt;0,E101&gt;0,NOT(O101="")),ABS(VLOOKUP($Q$1,VLookups!$A$27:$B$28,2,FALSE)-_xlfn.NORM.DIST(Q101,K101,O101,TRUE)),"")</f>
        <v/>
      </c>
      <c r="S101" s="80" t="str">
        <f>IF(AND($D101&gt;0,$E101&gt;0,$F101&gt;0,NOT(ISBLANK($L101))),_xlfn.NORM.INV(ABS(VLOOKUP($Q$1,VLookups!$A$27:$B$28,2,FALSE)-S$3),$K101,$O101),"")</f>
        <v/>
      </c>
      <c r="T101" s="79" t="str">
        <f>IF(AND($D101&gt;0,$E101&gt;0,$F101&gt;0,NOT(ISBLANK($L101))),_xlfn.NORM.INV(ABS(VLOOKUP($Q$1,VLookups!$A$27:$B$28,2,FALSE)-T$3),$K101,$O101),"")</f>
        <v/>
      </c>
      <c r="U101" s="80" t="str">
        <f>IF(AND($D101&gt;0,$E101&gt;0,$F101&gt;0,NOT(ISBLANK($L101))),_xlfn.NORM.INV(ABS(VLOOKUP($Q$1,VLookups!$A$27:$B$28,2,FALSE)-U$3),$K101,$O101),"")</f>
        <v/>
      </c>
      <c r="V101" s="79" t="str">
        <f>IF(AND($D101&gt;0,$E101&gt;0,$F101&gt;0,NOT(ISBLANK($L101))),_xlfn.NORM.INV(ABS(VLOOKUP($Q$1,VLookups!$A$27:$B$28,2,FALSE)-V$3),$K101,$O101),"")</f>
        <v/>
      </c>
      <c r="W101" s="80" t="str">
        <f>IF(AND($D101&gt;0,$E101&gt;0,$F101&gt;0,NOT(ISBLANK($L101))),_xlfn.NORM.INV(ABS(VLOOKUP($Q$1,VLookups!$A$27:$B$28,2,FALSE)-W$3),$K101,$O101),"")</f>
        <v/>
      </c>
      <c r="X101" s="79" t="str">
        <f>IF(AND($D101&gt;0,$E101&gt;0,$F101&gt;0,NOT(ISBLANK($L101))),_xlfn.NORM.INV(ABS(VLOOKUP($Q$1,VLookups!$A$27:$B$28,2,FALSE)-X$3),$K101,$O101),"")</f>
        <v/>
      </c>
      <c r="Y101" s="5"/>
      <c r="Z101" s="145" t="str">
        <f t="shared" si="515"/>
        <v/>
      </c>
      <c r="AA101" s="46" t="str">
        <f t="shared" ref="AA101:AT101" si="616">IF(ISNONTEXT($Z101),AB101-$Z101,"")</f>
        <v/>
      </c>
      <c r="AB101" s="46" t="str">
        <f t="shared" si="616"/>
        <v/>
      </c>
      <c r="AC101" s="46" t="str">
        <f t="shared" si="616"/>
        <v/>
      </c>
      <c r="AD101" s="46" t="str">
        <f t="shared" si="616"/>
        <v/>
      </c>
      <c r="AE101" s="46" t="str">
        <f t="shared" si="616"/>
        <v/>
      </c>
      <c r="AF101" s="46" t="str">
        <f t="shared" si="616"/>
        <v/>
      </c>
      <c r="AG101" s="46" t="str">
        <f t="shared" si="616"/>
        <v/>
      </c>
      <c r="AH101" s="46" t="str">
        <f t="shared" si="616"/>
        <v/>
      </c>
      <c r="AI101" s="46" t="str">
        <f t="shared" si="616"/>
        <v/>
      </c>
      <c r="AJ101" s="46" t="str">
        <f t="shared" si="616"/>
        <v/>
      </c>
      <c r="AK101" s="46" t="str">
        <f t="shared" si="616"/>
        <v/>
      </c>
      <c r="AL101" s="46" t="str">
        <f t="shared" si="616"/>
        <v/>
      </c>
      <c r="AM101" s="46" t="str">
        <f t="shared" si="616"/>
        <v/>
      </c>
      <c r="AN101" s="46" t="str">
        <f t="shared" si="616"/>
        <v/>
      </c>
      <c r="AO101" s="46" t="str">
        <f t="shared" si="616"/>
        <v/>
      </c>
      <c r="AP101" s="46" t="str">
        <f t="shared" si="616"/>
        <v/>
      </c>
      <c r="AQ101" s="46" t="str">
        <f t="shared" si="616"/>
        <v/>
      </c>
      <c r="AR101" s="46" t="str">
        <f t="shared" si="616"/>
        <v/>
      </c>
      <c r="AS101" s="46" t="str">
        <f t="shared" si="616"/>
        <v/>
      </c>
      <c r="AT101" s="46" t="str">
        <f t="shared" si="616"/>
        <v/>
      </c>
      <c r="AU101" s="46" t="str">
        <f t="shared" si="517"/>
        <v/>
      </c>
      <c r="AV101" s="46" t="str">
        <f t="shared" ref="AV101:DG101" si="617">IF(ISNONTEXT($Z101),AU101+$Z101,"")</f>
        <v/>
      </c>
      <c r="AW101" s="46" t="str">
        <f t="shared" si="617"/>
        <v/>
      </c>
      <c r="AX101" s="46" t="str">
        <f t="shared" si="617"/>
        <v/>
      </c>
      <c r="AY101" s="46" t="str">
        <f t="shared" si="617"/>
        <v/>
      </c>
      <c r="AZ101" s="46" t="str">
        <f t="shared" si="617"/>
        <v/>
      </c>
      <c r="BA101" s="46" t="str">
        <f t="shared" si="617"/>
        <v/>
      </c>
      <c r="BB101" s="46" t="str">
        <f t="shared" si="617"/>
        <v/>
      </c>
      <c r="BC101" s="46" t="str">
        <f t="shared" si="617"/>
        <v/>
      </c>
      <c r="BD101" s="46" t="str">
        <f t="shared" si="617"/>
        <v/>
      </c>
      <c r="BE101" s="46" t="str">
        <f t="shared" si="617"/>
        <v/>
      </c>
      <c r="BF101" s="46" t="str">
        <f t="shared" si="617"/>
        <v/>
      </c>
      <c r="BG101" s="46" t="str">
        <f t="shared" si="617"/>
        <v/>
      </c>
      <c r="BH101" s="46" t="str">
        <f t="shared" si="617"/>
        <v/>
      </c>
      <c r="BI101" s="46" t="str">
        <f t="shared" si="617"/>
        <v/>
      </c>
      <c r="BJ101" s="46" t="str">
        <f t="shared" si="617"/>
        <v/>
      </c>
      <c r="BK101" s="46" t="str">
        <f t="shared" si="617"/>
        <v/>
      </c>
      <c r="BL101" s="46" t="str">
        <f t="shared" si="617"/>
        <v/>
      </c>
      <c r="BM101" s="46" t="str">
        <f t="shared" si="617"/>
        <v/>
      </c>
      <c r="BN101" s="46" t="str">
        <f t="shared" si="617"/>
        <v/>
      </c>
      <c r="BO101" s="46" t="str">
        <f t="shared" si="617"/>
        <v/>
      </c>
      <c r="BP101" s="46" t="str">
        <f t="shared" si="617"/>
        <v/>
      </c>
      <c r="BQ101" s="46" t="str">
        <f t="shared" si="617"/>
        <v/>
      </c>
      <c r="BR101" s="46" t="str">
        <f t="shared" si="617"/>
        <v/>
      </c>
      <c r="BS101" s="46" t="str">
        <f t="shared" si="617"/>
        <v/>
      </c>
      <c r="BT101" s="46" t="str">
        <f t="shared" si="617"/>
        <v/>
      </c>
      <c r="BU101" s="46" t="str">
        <f t="shared" si="617"/>
        <v/>
      </c>
      <c r="BV101" s="46" t="str">
        <f t="shared" si="617"/>
        <v/>
      </c>
      <c r="BW101" s="46" t="str">
        <f t="shared" si="617"/>
        <v/>
      </c>
      <c r="BX101" s="46" t="str">
        <f t="shared" si="617"/>
        <v/>
      </c>
      <c r="BY101" s="46" t="str">
        <f t="shared" si="617"/>
        <v/>
      </c>
      <c r="BZ101" s="46" t="str">
        <f t="shared" si="617"/>
        <v/>
      </c>
      <c r="CA101" s="46" t="str">
        <f t="shared" si="617"/>
        <v/>
      </c>
      <c r="CB101" s="46" t="str">
        <f t="shared" si="617"/>
        <v/>
      </c>
      <c r="CC101" s="46" t="str">
        <f t="shared" si="617"/>
        <v/>
      </c>
      <c r="CD101" s="46" t="str">
        <f t="shared" si="617"/>
        <v/>
      </c>
      <c r="CE101" s="46" t="str">
        <f t="shared" si="617"/>
        <v/>
      </c>
      <c r="CF101" s="46" t="str">
        <f t="shared" si="617"/>
        <v/>
      </c>
      <c r="CG101" s="46" t="str">
        <f t="shared" si="617"/>
        <v/>
      </c>
      <c r="CH101" s="46" t="str">
        <f t="shared" si="617"/>
        <v/>
      </c>
      <c r="CI101" s="46" t="str">
        <f t="shared" si="617"/>
        <v/>
      </c>
      <c r="CJ101" s="46" t="str">
        <f t="shared" si="617"/>
        <v/>
      </c>
      <c r="CK101" s="46" t="str">
        <f t="shared" si="617"/>
        <v/>
      </c>
      <c r="CL101" s="46" t="str">
        <f t="shared" si="617"/>
        <v/>
      </c>
      <c r="CM101" s="46" t="str">
        <f t="shared" si="617"/>
        <v/>
      </c>
      <c r="CN101" s="46" t="str">
        <f t="shared" si="617"/>
        <v/>
      </c>
      <c r="CO101" s="46" t="str">
        <f t="shared" si="617"/>
        <v/>
      </c>
      <c r="CP101" s="46" t="str">
        <f t="shared" si="617"/>
        <v/>
      </c>
      <c r="CQ101" s="46" t="str">
        <f t="shared" si="617"/>
        <v/>
      </c>
      <c r="CR101" s="46" t="str">
        <f t="shared" si="617"/>
        <v/>
      </c>
      <c r="CS101" s="46" t="str">
        <f t="shared" si="617"/>
        <v/>
      </c>
      <c r="CT101" s="46" t="str">
        <f t="shared" si="617"/>
        <v/>
      </c>
      <c r="CU101" s="46" t="str">
        <f t="shared" si="617"/>
        <v/>
      </c>
      <c r="CV101" s="46" t="str">
        <f t="shared" si="617"/>
        <v/>
      </c>
      <c r="CW101" s="46" t="str">
        <f t="shared" si="617"/>
        <v/>
      </c>
      <c r="CX101" s="46" t="str">
        <f t="shared" si="617"/>
        <v/>
      </c>
      <c r="CY101" s="46" t="str">
        <f t="shared" si="617"/>
        <v/>
      </c>
      <c r="CZ101" s="46" t="str">
        <f t="shared" si="617"/>
        <v/>
      </c>
      <c r="DA101" s="46" t="str">
        <f t="shared" si="617"/>
        <v/>
      </c>
      <c r="DB101" s="46" t="str">
        <f t="shared" si="617"/>
        <v/>
      </c>
      <c r="DC101" s="46" t="str">
        <f t="shared" si="617"/>
        <v/>
      </c>
      <c r="DD101" s="46" t="str">
        <f t="shared" si="617"/>
        <v/>
      </c>
      <c r="DE101" s="46" t="str">
        <f t="shared" si="617"/>
        <v/>
      </c>
      <c r="DF101" s="46" t="str">
        <f t="shared" si="617"/>
        <v/>
      </c>
      <c r="DG101" s="46" t="str">
        <f t="shared" si="617"/>
        <v/>
      </c>
      <c r="DH101" s="46" t="str">
        <f t="shared" ref="DH101:DW101" si="618">IF(ISNONTEXT($Z101),DG101+$Z101,"")</f>
        <v/>
      </c>
      <c r="DI101" s="46" t="str">
        <f t="shared" si="618"/>
        <v/>
      </c>
      <c r="DJ101" s="46" t="str">
        <f t="shared" si="618"/>
        <v/>
      </c>
      <c r="DK101" s="46" t="str">
        <f t="shared" si="618"/>
        <v/>
      </c>
      <c r="DL101" s="46" t="str">
        <f t="shared" si="618"/>
        <v/>
      </c>
      <c r="DM101" s="46" t="str">
        <f t="shared" si="618"/>
        <v/>
      </c>
      <c r="DN101" s="46" t="str">
        <f t="shared" si="618"/>
        <v/>
      </c>
      <c r="DO101" s="46" t="str">
        <f t="shared" si="618"/>
        <v/>
      </c>
      <c r="DP101" s="46" t="str">
        <f t="shared" si="618"/>
        <v/>
      </c>
      <c r="DQ101" s="46" t="str">
        <f t="shared" si="618"/>
        <v/>
      </c>
      <c r="DR101" s="46" t="str">
        <f t="shared" si="618"/>
        <v/>
      </c>
      <c r="DS101" s="46" t="str">
        <f t="shared" si="618"/>
        <v/>
      </c>
      <c r="DT101" s="46" t="str">
        <f t="shared" si="618"/>
        <v/>
      </c>
      <c r="DU101" s="46" t="str">
        <f t="shared" si="618"/>
        <v/>
      </c>
      <c r="DV101" s="46" t="str">
        <f t="shared" si="618"/>
        <v/>
      </c>
      <c r="DW101" s="46" t="str">
        <f t="shared" si="618"/>
        <v/>
      </c>
      <c r="DX101" s="146" t="e">
        <f t="shared" si="413"/>
        <v>#N/A</v>
      </c>
      <c r="DY101" s="146" t="e">
        <f t="shared" si="414"/>
        <v>#N/A</v>
      </c>
      <c r="DZ101" s="146" t="e">
        <f t="shared" si="415"/>
        <v>#N/A</v>
      </c>
      <c r="EA101" s="146" t="e">
        <f t="shared" si="416"/>
        <v>#N/A</v>
      </c>
      <c r="EB101" s="146" t="e">
        <f t="shared" si="417"/>
        <v>#N/A</v>
      </c>
      <c r="EC101" s="146" t="e">
        <f t="shared" si="418"/>
        <v>#N/A</v>
      </c>
      <c r="ED101" s="146" t="e">
        <f t="shared" si="419"/>
        <v>#N/A</v>
      </c>
      <c r="EE101" s="146" t="e">
        <f t="shared" si="420"/>
        <v>#N/A</v>
      </c>
      <c r="EF101" s="146" t="e">
        <f t="shared" si="421"/>
        <v>#N/A</v>
      </c>
      <c r="EG101" s="146" t="e">
        <f t="shared" si="422"/>
        <v>#N/A</v>
      </c>
      <c r="EH101" s="146" t="e">
        <f t="shared" si="423"/>
        <v>#N/A</v>
      </c>
      <c r="EI101" s="146" t="e">
        <f t="shared" si="424"/>
        <v>#N/A</v>
      </c>
      <c r="EJ101" s="146" t="e">
        <f t="shared" si="425"/>
        <v>#N/A</v>
      </c>
      <c r="EK101" s="146" t="e">
        <f t="shared" si="426"/>
        <v>#N/A</v>
      </c>
      <c r="EL101" s="146" t="e">
        <f t="shared" si="427"/>
        <v>#N/A</v>
      </c>
      <c r="EM101" s="146" t="e">
        <f t="shared" si="428"/>
        <v>#N/A</v>
      </c>
      <c r="EN101" s="146" t="e">
        <f t="shared" si="429"/>
        <v>#N/A</v>
      </c>
      <c r="EO101" s="146" t="e">
        <f t="shared" si="430"/>
        <v>#N/A</v>
      </c>
      <c r="EP101" s="146" t="e">
        <f t="shared" si="431"/>
        <v>#N/A</v>
      </c>
      <c r="EQ101" s="146" t="e">
        <f t="shared" si="432"/>
        <v>#N/A</v>
      </c>
      <c r="ER101" s="146" t="e">
        <f t="shared" si="433"/>
        <v>#N/A</v>
      </c>
      <c r="ES101" s="146" t="e">
        <f t="shared" si="434"/>
        <v>#N/A</v>
      </c>
      <c r="ET101" s="146" t="e">
        <f t="shared" si="435"/>
        <v>#N/A</v>
      </c>
      <c r="EU101" s="146" t="e">
        <f t="shared" si="436"/>
        <v>#N/A</v>
      </c>
      <c r="EV101" s="146" t="e">
        <f t="shared" si="437"/>
        <v>#N/A</v>
      </c>
      <c r="EW101" s="146" t="e">
        <f t="shared" si="438"/>
        <v>#N/A</v>
      </c>
      <c r="EX101" s="146" t="e">
        <f t="shared" si="439"/>
        <v>#N/A</v>
      </c>
      <c r="EY101" s="146" t="e">
        <f t="shared" si="440"/>
        <v>#N/A</v>
      </c>
      <c r="EZ101" s="146" t="e">
        <f t="shared" si="441"/>
        <v>#N/A</v>
      </c>
      <c r="FA101" s="146" t="e">
        <f t="shared" si="442"/>
        <v>#N/A</v>
      </c>
      <c r="FB101" s="146" t="e">
        <f t="shared" si="443"/>
        <v>#N/A</v>
      </c>
      <c r="FC101" s="146" t="e">
        <f t="shared" si="444"/>
        <v>#N/A</v>
      </c>
      <c r="FD101" s="146" t="e">
        <f t="shared" si="445"/>
        <v>#N/A</v>
      </c>
      <c r="FE101" s="146" t="e">
        <f t="shared" si="446"/>
        <v>#N/A</v>
      </c>
      <c r="FF101" s="146" t="e">
        <f t="shared" si="447"/>
        <v>#N/A</v>
      </c>
      <c r="FG101" s="146" t="e">
        <f t="shared" si="448"/>
        <v>#N/A</v>
      </c>
      <c r="FH101" s="146" t="e">
        <f t="shared" si="449"/>
        <v>#N/A</v>
      </c>
      <c r="FI101" s="146" t="e">
        <f t="shared" si="450"/>
        <v>#N/A</v>
      </c>
      <c r="FJ101" s="146" t="e">
        <f t="shared" si="451"/>
        <v>#N/A</v>
      </c>
      <c r="FK101" s="146" t="e">
        <f t="shared" si="452"/>
        <v>#N/A</v>
      </c>
      <c r="FL101" s="146" t="e">
        <f t="shared" si="453"/>
        <v>#N/A</v>
      </c>
      <c r="FM101" s="146" t="e">
        <f t="shared" si="454"/>
        <v>#N/A</v>
      </c>
      <c r="FN101" s="146" t="e">
        <f t="shared" si="455"/>
        <v>#N/A</v>
      </c>
      <c r="FO101" s="146" t="e">
        <f t="shared" si="456"/>
        <v>#N/A</v>
      </c>
      <c r="FP101" s="146" t="e">
        <f t="shared" si="457"/>
        <v>#N/A</v>
      </c>
      <c r="FQ101" s="146" t="e">
        <f t="shared" si="458"/>
        <v>#N/A</v>
      </c>
      <c r="FR101" s="146" t="e">
        <f t="shared" si="459"/>
        <v>#N/A</v>
      </c>
      <c r="FS101" s="146" t="e">
        <f t="shared" si="460"/>
        <v>#N/A</v>
      </c>
      <c r="FT101" s="146" t="e">
        <f t="shared" si="461"/>
        <v>#N/A</v>
      </c>
      <c r="FU101" s="146" t="e">
        <f t="shared" si="462"/>
        <v>#N/A</v>
      </c>
      <c r="FV101" s="146" t="e">
        <f t="shared" si="463"/>
        <v>#N/A</v>
      </c>
      <c r="FW101" s="146" t="e">
        <f t="shared" si="464"/>
        <v>#N/A</v>
      </c>
      <c r="FX101" s="146" t="e">
        <f t="shared" si="465"/>
        <v>#N/A</v>
      </c>
      <c r="FY101" s="146" t="e">
        <f t="shared" si="466"/>
        <v>#N/A</v>
      </c>
      <c r="FZ101" s="146" t="e">
        <f t="shared" si="467"/>
        <v>#N/A</v>
      </c>
      <c r="GA101" s="146" t="e">
        <f t="shared" si="468"/>
        <v>#N/A</v>
      </c>
      <c r="GB101" s="146" t="e">
        <f t="shared" si="469"/>
        <v>#N/A</v>
      </c>
      <c r="GC101" s="146" t="e">
        <f t="shared" si="470"/>
        <v>#N/A</v>
      </c>
      <c r="GD101" s="146" t="e">
        <f t="shared" si="471"/>
        <v>#N/A</v>
      </c>
      <c r="GE101" s="146" t="e">
        <f t="shared" si="472"/>
        <v>#N/A</v>
      </c>
      <c r="GF101" s="146" t="e">
        <f t="shared" si="473"/>
        <v>#N/A</v>
      </c>
      <c r="GG101" s="146" t="e">
        <f t="shared" si="474"/>
        <v>#N/A</v>
      </c>
      <c r="GH101" s="146" t="e">
        <f t="shared" si="475"/>
        <v>#N/A</v>
      </c>
      <c r="GI101" s="146" t="e">
        <f t="shared" si="476"/>
        <v>#N/A</v>
      </c>
      <c r="GJ101" s="146" t="e">
        <f t="shared" si="477"/>
        <v>#N/A</v>
      </c>
      <c r="GK101" s="146" t="e">
        <f t="shared" si="478"/>
        <v>#N/A</v>
      </c>
      <c r="GL101" s="146" t="e">
        <f t="shared" si="479"/>
        <v>#N/A</v>
      </c>
      <c r="GM101" s="146" t="e">
        <f t="shared" si="480"/>
        <v>#N/A</v>
      </c>
      <c r="GN101" s="146" t="e">
        <f t="shared" si="481"/>
        <v>#N/A</v>
      </c>
      <c r="GO101" s="146" t="e">
        <f t="shared" si="482"/>
        <v>#N/A</v>
      </c>
      <c r="GP101" s="146" t="e">
        <f t="shared" si="483"/>
        <v>#N/A</v>
      </c>
      <c r="GQ101" s="146" t="e">
        <f t="shared" si="484"/>
        <v>#N/A</v>
      </c>
      <c r="GR101" s="146" t="e">
        <f t="shared" si="485"/>
        <v>#N/A</v>
      </c>
      <c r="GS101" s="146" t="e">
        <f t="shared" si="486"/>
        <v>#N/A</v>
      </c>
      <c r="GT101" s="146" t="e">
        <f t="shared" si="487"/>
        <v>#N/A</v>
      </c>
      <c r="GU101" s="146" t="e">
        <f t="shared" si="488"/>
        <v>#N/A</v>
      </c>
      <c r="GV101" s="146" t="e">
        <f t="shared" si="489"/>
        <v>#N/A</v>
      </c>
      <c r="GW101" s="146" t="e">
        <f t="shared" si="490"/>
        <v>#N/A</v>
      </c>
      <c r="GX101" s="146" t="e">
        <f t="shared" si="491"/>
        <v>#N/A</v>
      </c>
      <c r="GY101" s="146" t="e">
        <f t="shared" si="492"/>
        <v>#N/A</v>
      </c>
      <c r="GZ101" s="146" t="e">
        <f t="shared" si="493"/>
        <v>#N/A</v>
      </c>
      <c r="HA101" s="146" t="e">
        <f t="shared" si="494"/>
        <v>#N/A</v>
      </c>
      <c r="HB101" s="146" t="e">
        <f t="shared" si="495"/>
        <v>#N/A</v>
      </c>
      <c r="HC101" s="146" t="e">
        <f t="shared" si="496"/>
        <v>#N/A</v>
      </c>
      <c r="HD101" s="146" t="e">
        <f t="shared" si="497"/>
        <v>#N/A</v>
      </c>
      <c r="HE101" s="146" t="e">
        <f t="shared" si="498"/>
        <v>#N/A</v>
      </c>
      <c r="HF101" s="146" t="e">
        <f t="shared" si="499"/>
        <v>#N/A</v>
      </c>
      <c r="HG101" s="146" t="e">
        <f t="shared" si="500"/>
        <v>#N/A</v>
      </c>
      <c r="HH101" s="146" t="e">
        <f t="shared" si="501"/>
        <v>#N/A</v>
      </c>
      <c r="HI101" s="146" t="e">
        <f t="shared" si="502"/>
        <v>#N/A</v>
      </c>
      <c r="HJ101" s="146" t="e">
        <f t="shared" si="503"/>
        <v>#N/A</v>
      </c>
      <c r="HK101" s="146" t="e">
        <f t="shared" si="504"/>
        <v>#N/A</v>
      </c>
      <c r="HL101" s="146" t="e">
        <f t="shared" si="505"/>
        <v>#N/A</v>
      </c>
      <c r="HM101" s="146" t="e">
        <f t="shared" si="506"/>
        <v>#N/A</v>
      </c>
      <c r="HN101" s="146" t="e">
        <f t="shared" si="507"/>
        <v>#N/A</v>
      </c>
      <c r="HO101" s="146" t="e">
        <f t="shared" si="508"/>
        <v>#N/A</v>
      </c>
      <c r="HP101" s="146" t="e">
        <f t="shared" si="509"/>
        <v>#N/A</v>
      </c>
      <c r="HQ101" s="146" t="e">
        <f t="shared" si="510"/>
        <v>#N/A</v>
      </c>
      <c r="HR101" s="146" t="e">
        <f t="shared" si="511"/>
        <v>#N/A</v>
      </c>
      <c r="HS101" s="146" t="e">
        <f t="shared" si="512"/>
        <v>#N/A</v>
      </c>
      <c r="HT101" s="146" t="e">
        <f t="shared" si="513"/>
        <v>#N/A</v>
      </c>
    </row>
    <row r="102" spans="1:228" hidden="1" x14ac:dyDescent="0.45">
      <c r="A102" s="4">
        <v>99</v>
      </c>
      <c r="B102" s="95"/>
      <c r="C102" s="103"/>
      <c r="D102" s="108" t="str">
        <f t="shared" si="610"/>
        <v/>
      </c>
      <c r="E102" s="81"/>
      <c r="F102" s="108" t="str">
        <f t="shared" si="611"/>
        <v/>
      </c>
      <c r="G102" s="103"/>
      <c r="H102" s="96"/>
      <c r="I102" s="32" t="str">
        <f t="shared" si="407"/>
        <v/>
      </c>
      <c r="J102" s="32" t="str">
        <f t="shared" si="408"/>
        <v/>
      </c>
      <c r="K102" s="65" t="str">
        <f t="shared" si="514"/>
        <v/>
      </c>
      <c r="L102" s="21"/>
      <c r="M102" s="53"/>
      <c r="N102" s="237"/>
      <c r="O102" s="66" t="str">
        <f>IF(AND(D102&gt;0,E102&gt;0,F102&gt;0),IF(ISBLANK(N102),IF(ISBLANK(L102),"",(F102-D102)*VLOOKUP(L102,VLookups!$A$4:$B$13,2,FALSE)),N102),"")</f>
        <v/>
      </c>
      <c r="P102" s="67" t="str">
        <f t="shared" si="612"/>
        <v/>
      </c>
      <c r="Q102" s="81"/>
      <c r="R102" s="230" t="str">
        <f>IF(AND(Q102&gt;0,E102&gt;0,NOT(O102="")),ABS(VLOOKUP($Q$1,VLookups!$A$27:$B$28,2,FALSE)-_xlfn.NORM.DIST(Q102,K102,O102,TRUE)),"")</f>
        <v/>
      </c>
      <c r="S102" s="80" t="str">
        <f>IF(AND($D102&gt;0,$E102&gt;0,$F102&gt;0,NOT(ISBLANK($L102))),_xlfn.NORM.INV(ABS(VLOOKUP($Q$1,VLookups!$A$27:$B$28,2,FALSE)-S$3),$K102,$O102),"")</f>
        <v/>
      </c>
      <c r="T102" s="79" t="str">
        <f>IF(AND($D102&gt;0,$E102&gt;0,$F102&gt;0,NOT(ISBLANK($L102))),_xlfn.NORM.INV(ABS(VLOOKUP($Q$1,VLookups!$A$27:$B$28,2,FALSE)-T$3),$K102,$O102),"")</f>
        <v/>
      </c>
      <c r="U102" s="80" t="str">
        <f>IF(AND($D102&gt;0,$E102&gt;0,$F102&gt;0,NOT(ISBLANK($L102))),_xlfn.NORM.INV(ABS(VLOOKUP($Q$1,VLookups!$A$27:$B$28,2,FALSE)-U$3),$K102,$O102),"")</f>
        <v/>
      </c>
      <c r="V102" s="79" t="str">
        <f>IF(AND($D102&gt;0,$E102&gt;0,$F102&gt;0,NOT(ISBLANK($L102))),_xlfn.NORM.INV(ABS(VLOOKUP($Q$1,VLookups!$A$27:$B$28,2,FALSE)-V$3),$K102,$O102),"")</f>
        <v/>
      </c>
      <c r="W102" s="80" t="str">
        <f>IF(AND($D102&gt;0,$E102&gt;0,$F102&gt;0,NOT(ISBLANK($L102))),_xlfn.NORM.INV(ABS(VLOOKUP($Q$1,VLookups!$A$27:$B$28,2,FALSE)-W$3),$K102,$O102),"")</f>
        <v/>
      </c>
      <c r="X102" s="79" t="str">
        <f>IF(AND($D102&gt;0,$E102&gt;0,$F102&gt;0,NOT(ISBLANK($L102))),_xlfn.NORM.INV(ABS(VLOOKUP($Q$1,VLookups!$A$27:$B$28,2,FALSE)-X$3),$K102,$O102),"")</f>
        <v/>
      </c>
      <c r="Y102" s="5"/>
      <c r="Z102" s="145" t="str">
        <f t="shared" si="515"/>
        <v/>
      </c>
      <c r="AA102" s="46" t="str">
        <f t="shared" ref="AA102:AT102" si="619">IF(ISNONTEXT($Z102),AB102-$Z102,"")</f>
        <v/>
      </c>
      <c r="AB102" s="46" t="str">
        <f t="shared" si="619"/>
        <v/>
      </c>
      <c r="AC102" s="46" t="str">
        <f t="shared" si="619"/>
        <v/>
      </c>
      <c r="AD102" s="46" t="str">
        <f t="shared" si="619"/>
        <v/>
      </c>
      <c r="AE102" s="46" t="str">
        <f t="shared" si="619"/>
        <v/>
      </c>
      <c r="AF102" s="46" t="str">
        <f t="shared" si="619"/>
        <v/>
      </c>
      <c r="AG102" s="46" t="str">
        <f t="shared" si="619"/>
        <v/>
      </c>
      <c r="AH102" s="46" t="str">
        <f t="shared" si="619"/>
        <v/>
      </c>
      <c r="AI102" s="46" t="str">
        <f t="shared" si="619"/>
        <v/>
      </c>
      <c r="AJ102" s="46" t="str">
        <f t="shared" si="619"/>
        <v/>
      </c>
      <c r="AK102" s="46" t="str">
        <f t="shared" si="619"/>
        <v/>
      </c>
      <c r="AL102" s="46" t="str">
        <f t="shared" si="619"/>
        <v/>
      </c>
      <c r="AM102" s="46" t="str">
        <f t="shared" si="619"/>
        <v/>
      </c>
      <c r="AN102" s="46" t="str">
        <f t="shared" si="619"/>
        <v/>
      </c>
      <c r="AO102" s="46" t="str">
        <f t="shared" si="619"/>
        <v/>
      </c>
      <c r="AP102" s="46" t="str">
        <f t="shared" si="619"/>
        <v/>
      </c>
      <c r="AQ102" s="46" t="str">
        <f t="shared" si="619"/>
        <v/>
      </c>
      <c r="AR102" s="46" t="str">
        <f t="shared" si="619"/>
        <v/>
      </c>
      <c r="AS102" s="46" t="str">
        <f t="shared" si="619"/>
        <v/>
      </c>
      <c r="AT102" s="46" t="str">
        <f t="shared" si="619"/>
        <v/>
      </c>
      <c r="AU102" s="46" t="str">
        <f t="shared" si="517"/>
        <v/>
      </c>
      <c r="AV102" s="46" t="str">
        <f t="shared" ref="AV102:DG102" si="620">IF(ISNONTEXT($Z102),AU102+$Z102,"")</f>
        <v/>
      </c>
      <c r="AW102" s="46" t="str">
        <f t="shared" si="620"/>
        <v/>
      </c>
      <c r="AX102" s="46" t="str">
        <f t="shared" si="620"/>
        <v/>
      </c>
      <c r="AY102" s="46" t="str">
        <f t="shared" si="620"/>
        <v/>
      </c>
      <c r="AZ102" s="46" t="str">
        <f t="shared" si="620"/>
        <v/>
      </c>
      <c r="BA102" s="46" t="str">
        <f t="shared" si="620"/>
        <v/>
      </c>
      <c r="BB102" s="46" t="str">
        <f t="shared" si="620"/>
        <v/>
      </c>
      <c r="BC102" s="46" t="str">
        <f t="shared" si="620"/>
        <v/>
      </c>
      <c r="BD102" s="46" t="str">
        <f t="shared" si="620"/>
        <v/>
      </c>
      <c r="BE102" s="46" t="str">
        <f t="shared" si="620"/>
        <v/>
      </c>
      <c r="BF102" s="46" t="str">
        <f t="shared" si="620"/>
        <v/>
      </c>
      <c r="BG102" s="46" t="str">
        <f t="shared" si="620"/>
        <v/>
      </c>
      <c r="BH102" s="46" t="str">
        <f t="shared" si="620"/>
        <v/>
      </c>
      <c r="BI102" s="46" t="str">
        <f t="shared" si="620"/>
        <v/>
      </c>
      <c r="BJ102" s="46" t="str">
        <f t="shared" si="620"/>
        <v/>
      </c>
      <c r="BK102" s="46" t="str">
        <f t="shared" si="620"/>
        <v/>
      </c>
      <c r="BL102" s="46" t="str">
        <f t="shared" si="620"/>
        <v/>
      </c>
      <c r="BM102" s="46" t="str">
        <f t="shared" si="620"/>
        <v/>
      </c>
      <c r="BN102" s="46" t="str">
        <f t="shared" si="620"/>
        <v/>
      </c>
      <c r="BO102" s="46" t="str">
        <f t="shared" si="620"/>
        <v/>
      </c>
      <c r="BP102" s="46" t="str">
        <f t="shared" si="620"/>
        <v/>
      </c>
      <c r="BQ102" s="46" t="str">
        <f t="shared" si="620"/>
        <v/>
      </c>
      <c r="BR102" s="46" t="str">
        <f t="shared" si="620"/>
        <v/>
      </c>
      <c r="BS102" s="46" t="str">
        <f t="shared" si="620"/>
        <v/>
      </c>
      <c r="BT102" s="46" t="str">
        <f t="shared" si="620"/>
        <v/>
      </c>
      <c r="BU102" s="46" t="str">
        <f t="shared" si="620"/>
        <v/>
      </c>
      <c r="BV102" s="46" t="str">
        <f t="shared" si="620"/>
        <v/>
      </c>
      <c r="BW102" s="46" t="str">
        <f t="shared" si="620"/>
        <v/>
      </c>
      <c r="BX102" s="46" t="str">
        <f t="shared" si="620"/>
        <v/>
      </c>
      <c r="BY102" s="46" t="str">
        <f t="shared" si="620"/>
        <v/>
      </c>
      <c r="BZ102" s="46" t="str">
        <f t="shared" si="620"/>
        <v/>
      </c>
      <c r="CA102" s="46" t="str">
        <f t="shared" si="620"/>
        <v/>
      </c>
      <c r="CB102" s="46" t="str">
        <f t="shared" si="620"/>
        <v/>
      </c>
      <c r="CC102" s="46" t="str">
        <f t="shared" si="620"/>
        <v/>
      </c>
      <c r="CD102" s="46" t="str">
        <f t="shared" si="620"/>
        <v/>
      </c>
      <c r="CE102" s="46" t="str">
        <f t="shared" si="620"/>
        <v/>
      </c>
      <c r="CF102" s="46" t="str">
        <f t="shared" si="620"/>
        <v/>
      </c>
      <c r="CG102" s="46" t="str">
        <f t="shared" si="620"/>
        <v/>
      </c>
      <c r="CH102" s="46" t="str">
        <f t="shared" si="620"/>
        <v/>
      </c>
      <c r="CI102" s="46" t="str">
        <f t="shared" si="620"/>
        <v/>
      </c>
      <c r="CJ102" s="46" t="str">
        <f t="shared" si="620"/>
        <v/>
      </c>
      <c r="CK102" s="46" t="str">
        <f t="shared" si="620"/>
        <v/>
      </c>
      <c r="CL102" s="46" t="str">
        <f t="shared" si="620"/>
        <v/>
      </c>
      <c r="CM102" s="46" t="str">
        <f t="shared" si="620"/>
        <v/>
      </c>
      <c r="CN102" s="46" t="str">
        <f t="shared" si="620"/>
        <v/>
      </c>
      <c r="CO102" s="46" t="str">
        <f t="shared" si="620"/>
        <v/>
      </c>
      <c r="CP102" s="46" t="str">
        <f t="shared" si="620"/>
        <v/>
      </c>
      <c r="CQ102" s="46" t="str">
        <f t="shared" si="620"/>
        <v/>
      </c>
      <c r="CR102" s="46" t="str">
        <f t="shared" si="620"/>
        <v/>
      </c>
      <c r="CS102" s="46" t="str">
        <f t="shared" si="620"/>
        <v/>
      </c>
      <c r="CT102" s="46" t="str">
        <f t="shared" si="620"/>
        <v/>
      </c>
      <c r="CU102" s="46" t="str">
        <f t="shared" si="620"/>
        <v/>
      </c>
      <c r="CV102" s="46" t="str">
        <f t="shared" si="620"/>
        <v/>
      </c>
      <c r="CW102" s="46" t="str">
        <f t="shared" si="620"/>
        <v/>
      </c>
      <c r="CX102" s="46" t="str">
        <f t="shared" si="620"/>
        <v/>
      </c>
      <c r="CY102" s="46" t="str">
        <f t="shared" si="620"/>
        <v/>
      </c>
      <c r="CZ102" s="46" t="str">
        <f t="shared" si="620"/>
        <v/>
      </c>
      <c r="DA102" s="46" t="str">
        <f t="shared" si="620"/>
        <v/>
      </c>
      <c r="DB102" s="46" t="str">
        <f t="shared" si="620"/>
        <v/>
      </c>
      <c r="DC102" s="46" t="str">
        <f t="shared" si="620"/>
        <v/>
      </c>
      <c r="DD102" s="46" t="str">
        <f t="shared" si="620"/>
        <v/>
      </c>
      <c r="DE102" s="46" t="str">
        <f t="shared" si="620"/>
        <v/>
      </c>
      <c r="DF102" s="46" t="str">
        <f t="shared" si="620"/>
        <v/>
      </c>
      <c r="DG102" s="46" t="str">
        <f t="shared" si="620"/>
        <v/>
      </c>
      <c r="DH102" s="46" t="str">
        <f t="shared" ref="DH102:DW102" si="621">IF(ISNONTEXT($Z102),DG102+$Z102,"")</f>
        <v/>
      </c>
      <c r="DI102" s="46" t="str">
        <f t="shared" si="621"/>
        <v/>
      </c>
      <c r="DJ102" s="46" t="str">
        <f t="shared" si="621"/>
        <v/>
      </c>
      <c r="DK102" s="46" t="str">
        <f t="shared" si="621"/>
        <v/>
      </c>
      <c r="DL102" s="46" t="str">
        <f t="shared" si="621"/>
        <v/>
      </c>
      <c r="DM102" s="46" t="str">
        <f t="shared" si="621"/>
        <v/>
      </c>
      <c r="DN102" s="46" t="str">
        <f t="shared" si="621"/>
        <v/>
      </c>
      <c r="DO102" s="46" t="str">
        <f t="shared" si="621"/>
        <v/>
      </c>
      <c r="DP102" s="46" t="str">
        <f t="shared" si="621"/>
        <v/>
      </c>
      <c r="DQ102" s="46" t="str">
        <f t="shared" si="621"/>
        <v/>
      </c>
      <c r="DR102" s="46" t="str">
        <f t="shared" si="621"/>
        <v/>
      </c>
      <c r="DS102" s="46" t="str">
        <f t="shared" si="621"/>
        <v/>
      </c>
      <c r="DT102" s="46" t="str">
        <f t="shared" si="621"/>
        <v/>
      </c>
      <c r="DU102" s="46" t="str">
        <f t="shared" si="621"/>
        <v/>
      </c>
      <c r="DV102" s="46" t="str">
        <f t="shared" si="621"/>
        <v/>
      </c>
      <c r="DW102" s="46" t="str">
        <f t="shared" si="621"/>
        <v/>
      </c>
      <c r="DX102" s="146" t="e">
        <f t="shared" si="413"/>
        <v>#N/A</v>
      </c>
      <c r="DY102" s="146" t="e">
        <f t="shared" si="414"/>
        <v>#N/A</v>
      </c>
      <c r="DZ102" s="146" t="e">
        <f t="shared" si="415"/>
        <v>#N/A</v>
      </c>
      <c r="EA102" s="146" t="e">
        <f t="shared" si="416"/>
        <v>#N/A</v>
      </c>
      <c r="EB102" s="146" t="e">
        <f t="shared" si="417"/>
        <v>#N/A</v>
      </c>
      <c r="EC102" s="146" t="e">
        <f t="shared" si="418"/>
        <v>#N/A</v>
      </c>
      <c r="ED102" s="146" t="e">
        <f t="shared" si="419"/>
        <v>#N/A</v>
      </c>
      <c r="EE102" s="146" t="e">
        <f t="shared" si="420"/>
        <v>#N/A</v>
      </c>
      <c r="EF102" s="146" t="e">
        <f t="shared" si="421"/>
        <v>#N/A</v>
      </c>
      <c r="EG102" s="146" t="e">
        <f t="shared" si="422"/>
        <v>#N/A</v>
      </c>
      <c r="EH102" s="146" t="e">
        <f t="shared" si="423"/>
        <v>#N/A</v>
      </c>
      <c r="EI102" s="146" t="e">
        <f t="shared" si="424"/>
        <v>#N/A</v>
      </c>
      <c r="EJ102" s="146" t="e">
        <f t="shared" si="425"/>
        <v>#N/A</v>
      </c>
      <c r="EK102" s="146" t="e">
        <f t="shared" si="426"/>
        <v>#N/A</v>
      </c>
      <c r="EL102" s="146" t="e">
        <f t="shared" si="427"/>
        <v>#N/A</v>
      </c>
      <c r="EM102" s="146" t="e">
        <f t="shared" si="428"/>
        <v>#N/A</v>
      </c>
      <c r="EN102" s="146" t="e">
        <f t="shared" si="429"/>
        <v>#N/A</v>
      </c>
      <c r="EO102" s="146" t="e">
        <f t="shared" si="430"/>
        <v>#N/A</v>
      </c>
      <c r="EP102" s="146" t="e">
        <f t="shared" si="431"/>
        <v>#N/A</v>
      </c>
      <c r="EQ102" s="146" t="e">
        <f t="shared" si="432"/>
        <v>#N/A</v>
      </c>
      <c r="ER102" s="146" t="e">
        <f t="shared" si="433"/>
        <v>#N/A</v>
      </c>
      <c r="ES102" s="146" t="e">
        <f t="shared" si="434"/>
        <v>#N/A</v>
      </c>
      <c r="ET102" s="146" t="e">
        <f t="shared" si="435"/>
        <v>#N/A</v>
      </c>
      <c r="EU102" s="146" t="e">
        <f t="shared" si="436"/>
        <v>#N/A</v>
      </c>
      <c r="EV102" s="146" t="e">
        <f t="shared" si="437"/>
        <v>#N/A</v>
      </c>
      <c r="EW102" s="146" t="e">
        <f t="shared" si="438"/>
        <v>#N/A</v>
      </c>
      <c r="EX102" s="146" t="e">
        <f t="shared" si="439"/>
        <v>#N/A</v>
      </c>
      <c r="EY102" s="146" t="e">
        <f t="shared" si="440"/>
        <v>#N/A</v>
      </c>
      <c r="EZ102" s="146" t="e">
        <f t="shared" si="441"/>
        <v>#N/A</v>
      </c>
      <c r="FA102" s="146" t="e">
        <f t="shared" si="442"/>
        <v>#N/A</v>
      </c>
      <c r="FB102" s="146" t="e">
        <f t="shared" si="443"/>
        <v>#N/A</v>
      </c>
      <c r="FC102" s="146" t="e">
        <f t="shared" si="444"/>
        <v>#N/A</v>
      </c>
      <c r="FD102" s="146" t="e">
        <f t="shared" si="445"/>
        <v>#N/A</v>
      </c>
      <c r="FE102" s="146" t="e">
        <f t="shared" si="446"/>
        <v>#N/A</v>
      </c>
      <c r="FF102" s="146" t="e">
        <f t="shared" si="447"/>
        <v>#N/A</v>
      </c>
      <c r="FG102" s="146" t="e">
        <f t="shared" si="448"/>
        <v>#N/A</v>
      </c>
      <c r="FH102" s="146" t="e">
        <f t="shared" si="449"/>
        <v>#N/A</v>
      </c>
      <c r="FI102" s="146" t="e">
        <f t="shared" si="450"/>
        <v>#N/A</v>
      </c>
      <c r="FJ102" s="146" t="e">
        <f t="shared" si="451"/>
        <v>#N/A</v>
      </c>
      <c r="FK102" s="146" t="e">
        <f t="shared" si="452"/>
        <v>#N/A</v>
      </c>
      <c r="FL102" s="146" t="e">
        <f t="shared" si="453"/>
        <v>#N/A</v>
      </c>
      <c r="FM102" s="146" t="e">
        <f t="shared" si="454"/>
        <v>#N/A</v>
      </c>
      <c r="FN102" s="146" t="e">
        <f t="shared" si="455"/>
        <v>#N/A</v>
      </c>
      <c r="FO102" s="146" t="e">
        <f t="shared" si="456"/>
        <v>#N/A</v>
      </c>
      <c r="FP102" s="146" t="e">
        <f t="shared" si="457"/>
        <v>#N/A</v>
      </c>
      <c r="FQ102" s="146" t="e">
        <f t="shared" si="458"/>
        <v>#N/A</v>
      </c>
      <c r="FR102" s="146" t="e">
        <f t="shared" si="459"/>
        <v>#N/A</v>
      </c>
      <c r="FS102" s="146" t="e">
        <f t="shared" si="460"/>
        <v>#N/A</v>
      </c>
      <c r="FT102" s="146" t="e">
        <f t="shared" si="461"/>
        <v>#N/A</v>
      </c>
      <c r="FU102" s="146" t="e">
        <f t="shared" si="462"/>
        <v>#N/A</v>
      </c>
      <c r="FV102" s="146" t="e">
        <f t="shared" si="463"/>
        <v>#N/A</v>
      </c>
      <c r="FW102" s="146" t="e">
        <f t="shared" si="464"/>
        <v>#N/A</v>
      </c>
      <c r="FX102" s="146" t="e">
        <f t="shared" si="465"/>
        <v>#N/A</v>
      </c>
      <c r="FY102" s="146" t="e">
        <f t="shared" si="466"/>
        <v>#N/A</v>
      </c>
      <c r="FZ102" s="146" t="e">
        <f t="shared" si="467"/>
        <v>#N/A</v>
      </c>
      <c r="GA102" s="146" t="e">
        <f t="shared" si="468"/>
        <v>#N/A</v>
      </c>
      <c r="GB102" s="146" t="e">
        <f t="shared" si="469"/>
        <v>#N/A</v>
      </c>
      <c r="GC102" s="146" t="e">
        <f t="shared" si="470"/>
        <v>#N/A</v>
      </c>
      <c r="GD102" s="146" t="e">
        <f t="shared" si="471"/>
        <v>#N/A</v>
      </c>
      <c r="GE102" s="146" t="e">
        <f t="shared" si="472"/>
        <v>#N/A</v>
      </c>
      <c r="GF102" s="146" t="e">
        <f t="shared" si="473"/>
        <v>#N/A</v>
      </c>
      <c r="GG102" s="146" t="e">
        <f t="shared" si="474"/>
        <v>#N/A</v>
      </c>
      <c r="GH102" s="146" t="e">
        <f t="shared" si="475"/>
        <v>#N/A</v>
      </c>
      <c r="GI102" s="146" t="e">
        <f t="shared" si="476"/>
        <v>#N/A</v>
      </c>
      <c r="GJ102" s="146" t="e">
        <f t="shared" si="477"/>
        <v>#N/A</v>
      </c>
      <c r="GK102" s="146" t="e">
        <f t="shared" si="478"/>
        <v>#N/A</v>
      </c>
      <c r="GL102" s="146" t="e">
        <f t="shared" si="479"/>
        <v>#N/A</v>
      </c>
      <c r="GM102" s="146" t="e">
        <f t="shared" si="480"/>
        <v>#N/A</v>
      </c>
      <c r="GN102" s="146" t="e">
        <f t="shared" si="481"/>
        <v>#N/A</v>
      </c>
      <c r="GO102" s="146" t="e">
        <f t="shared" si="482"/>
        <v>#N/A</v>
      </c>
      <c r="GP102" s="146" t="e">
        <f t="shared" si="483"/>
        <v>#N/A</v>
      </c>
      <c r="GQ102" s="146" t="e">
        <f t="shared" si="484"/>
        <v>#N/A</v>
      </c>
      <c r="GR102" s="146" t="e">
        <f t="shared" si="485"/>
        <v>#N/A</v>
      </c>
      <c r="GS102" s="146" t="e">
        <f t="shared" si="486"/>
        <v>#N/A</v>
      </c>
      <c r="GT102" s="146" t="e">
        <f t="shared" si="487"/>
        <v>#N/A</v>
      </c>
      <c r="GU102" s="146" t="e">
        <f t="shared" si="488"/>
        <v>#N/A</v>
      </c>
      <c r="GV102" s="146" t="e">
        <f t="shared" si="489"/>
        <v>#N/A</v>
      </c>
      <c r="GW102" s="146" t="e">
        <f t="shared" si="490"/>
        <v>#N/A</v>
      </c>
      <c r="GX102" s="146" t="e">
        <f t="shared" si="491"/>
        <v>#N/A</v>
      </c>
      <c r="GY102" s="146" t="e">
        <f t="shared" si="492"/>
        <v>#N/A</v>
      </c>
      <c r="GZ102" s="146" t="e">
        <f t="shared" si="493"/>
        <v>#N/A</v>
      </c>
      <c r="HA102" s="146" t="e">
        <f t="shared" si="494"/>
        <v>#N/A</v>
      </c>
      <c r="HB102" s="146" t="e">
        <f t="shared" si="495"/>
        <v>#N/A</v>
      </c>
      <c r="HC102" s="146" t="e">
        <f t="shared" si="496"/>
        <v>#N/A</v>
      </c>
      <c r="HD102" s="146" t="e">
        <f t="shared" si="497"/>
        <v>#N/A</v>
      </c>
      <c r="HE102" s="146" t="e">
        <f t="shared" si="498"/>
        <v>#N/A</v>
      </c>
      <c r="HF102" s="146" t="e">
        <f t="shared" si="499"/>
        <v>#N/A</v>
      </c>
      <c r="HG102" s="146" t="e">
        <f t="shared" si="500"/>
        <v>#N/A</v>
      </c>
      <c r="HH102" s="146" t="e">
        <f t="shared" si="501"/>
        <v>#N/A</v>
      </c>
      <c r="HI102" s="146" t="e">
        <f t="shared" si="502"/>
        <v>#N/A</v>
      </c>
      <c r="HJ102" s="146" t="e">
        <f t="shared" si="503"/>
        <v>#N/A</v>
      </c>
      <c r="HK102" s="146" t="e">
        <f t="shared" si="504"/>
        <v>#N/A</v>
      </c>
      <c r="HL102" s="146" t="e">
        <f t="shared" si="505"/>
        <v>#N/A</v>
      </c>
      <c r="HM102" s="146" t="e">
        <f t="shared" si="506"/>
        <v>#N/A</v>
      </c>
      <c r="HN102" s="146" t="e">
        <f t="shared" si="507"/>
        <v>#N/A</v>
      </c>
      <c r="HO102" s="146" t="e">
        <f t="shared" si="508"/>
        <v>#N/A</v>
      </c>
      <c r="HP102" s="146" t="e">
        <f t="shared" si="509"/>
        <v>#N/A</v>
      </c>
      <c r="HQ102" s="146" t="e">
        <f t="shared" si="510"/>
        <v>#N/A</v>
      </c>
      <c r="HR102" s="146" t="e">
        <f t="shared" si="511"/>
        <v>#N/A</v>
      </c>
      <c r="HS102" s="146" t="e">
        <f t="shared" si="512"/>
        <v>#N/A</v>
      </c>
      <c r="HT102" s="146" t="e">
        <f t="shared" si="513"/>
        <v>#N/A</v>
      </c>
    </row>
    <row r="103" spans="1:228" hidden="1" x14ac:dyDescent="0.45">
      <c r="A103" s="4">
        <v>100</v>
      </c>
      <c r="B103" s="101"/>
      <c r="C103" s="103"/>
      <c r="D103" s="108" t="str">
        <f t="shared" si="610"/>
        <v/>
      </c>
      <c r="E103" s="81"/>
      <c r="F103" s="108" t="str">
        <f t="shared" si="611"/>
        <v/>
      </c>
      <c r="G103" s="103"/>
      <c r="H103" s="100"/>
      <c r="I103" s="32" t="str">
        <f t="shared" si="407"/>
        <v/>
      </c>
      <c r="J103" s="32" t="str">
        <f t="shared" si="408"/>
        <v/>
      </c>
      <c r="K103" s="65" t="str">
        <f t="shared" si="514"/>
        <v/>
      </c>
      <c r="L103" s="21"/>
      <c r="M103" s="53"/>
      <c r="N103" s="237"/>
      <c r="O103" s="66" t="str">
        <f>IF(AND(D103&gt;0,E103&gt;0,F103&gt;0),IF(ISBLANK(N103),IF(ISBLANK(L103),"",(F103-D103)*VLOOKUP(L103,VLookups!$A$4:$B$13,2,FALSE)),N103),"")</f>
        <v/>
      </c>
      <c r="P103" s="67" t="str">
        <f t="shared" si="612"/>
        <v/>
      </c>
      <c r="Q103" s="81"/>
      <c r="R103" s="230" t="str">
        <f>IF(AND(Q103&gt;0,E103&gt;0,NOT(O103="")),ABS(VLOOKUP($Q$1,VLookups!$A$27:$B$28,2,FALSE)-_xlfn.NORM.DIST(Q103,K103,O103,TRUE)),"")</f>
        <v/>
      </c>
      <c r="S103" s="80" t="str">
        <f>IF(AND($D103&gt;0,$E103&gt;0,$F103&gt;0,NOT(ISBLANK($L103))),_xlfn.NORM.INV(ABS(VLOOKUP($Q$1,VLookups!$A$27:$B$28,2,FALSE)-S$3),$K103,$O103),"")</f>
        <v/>
      </c>
      <c r="T103" s="79" t="str">
        <f>IF(AND($D103&gt;0,$E103&gt;0,$F103&gt;0,NOT(ISBLANK($L103))),_xlfn.NORM.INV(ABS(VLOOKUP($Q$1,VLookups!$A$27:$B$28,2,FALSE)-T$3),$K103,$O103),"")</f>
        <v/>
      </c>
      <c r="U103" s="80" t="str">
        <f>IF(AND($D103&gt;0,$E103&gt;0,$F103&gt;0,NOT(ISBLANK($L103))),_xlfn.NORM.INV(ABS(VLOOKUP($Q$1,VLookups!$A$27:$B$28,2,FALSE)-U$3),$K103,$O103),"")</f>
        <v/>
      </c>
      <c r="V103" s="79" t="str">
        <f>IF(AND($D103&gt;0,$E103&gt;0,$F103&gt;0,NOT(ISBLANK($L103))),_xlfn.NORM.INV(ABS(VLOOKUP($Q$1,VLookups!$A$27:$B$28,2,FALSE)-V$3),$K103,$O103),"")</f>
        <v/>
      </c>
      <c r="W103" s="80" t="str">
        <f>IF(AND($D103&gt;0,$E103&gt;0,$F103&gt;0,NOT(ISBLANK($L103))),_xlfn.NORM.INV(ABS(VLOOKUP($Q$1,VLookups!$A$27:$B$28,2,FALSE)-W$3),$K103,$O103),"")</f>
        <v/>
      </c>
      <c r="X103" s="79" t="str">
        <f>IF(AND($D103&gt;0,$E103&gt;0,$F103&gt;0,NOT(ISBLANK($L103))),_xlfn.NORM.INV(ABS(VLOOKUP($Q$1,VLookups!$A$27:$B$28,2,FALSE)-X$3),$K103,$O103),"")</f>
        <v/>
      </c>
      <c r="Y103" s="5"/>
      <c r="Z103" s="145" t="str">
        <f t="shared" si="515"/>
        <v/>
      </c>
      <c r="AA103" s="46" t="str">
        <f t="shared" ref="AA103:AT103" si="622">IF(ISNONTEXT($Z103),AB103-$Z103,"")</f>
        <v/>
      </c>
      <c r="AB103" s="46" t="str">
        <f t="shared" si="622"/>
        <v/>
      </c>
      <c r="AC103" s="46" t="str">
        <f t="shared" si="622"/>
        <v/>
      </c>
      <c r="AD103" s="46" t="str">
        <f t="shared" si="622"/>
        <v/>
      </c>
      <c r="AE103" s="46" t="str">
        <f t="shared" si="622"/>
        <v/>
      </c>
      <c r="AF103" s="46" t="str">
        <f t="shared" si="622"/>
        <v/>
      </c>
      <c r="AG103" s="46" t="str">
        <f t="shared" si="622"/>
        <v/>
      </c>
      <c r="AH103" s="46" t="str">
        <f t="shared" si="622"/>
        <v/>
      </c>
      <c r="AI103" s="46" t="str">
        <f t="shared" si="622"/>
        <v/>
      </c>
      <c r="AJ103" s="46" t="str">
        <f t="shared" si="622"/>
        <v/>
      </c>
      <c r="AK103" s="46" t="str">
        <f t="shared" si="622"/>
        <v/>
      </c>
      <c r="AL103" s="46" t="str">
        <f t="shared" si="622"/>
        <v/>
      </c>
      <c r="AM103" s="46" t="str">
        <f t="shared" si="622"/>
        <v/>
      </c>
      <c r="AN103" s="46" t="str">
        <f t="shared" si="622"/>
        <v/>
      </c>
      <c r="AO103" s="46" t="str">
        <f t="shared" si="622"/>
        <v/>
      </c>
      <c r="AP103" s="46" t="str">
        <f t="shared" si="622"/>
        <v/>
      </c>
      <c r="AQ103" s="46" t="str">
        <f t="shared" si="622"/>
        <v/>
      </c>
      <c r="AR103" s="46" t="str">
        <f t="shared" si="622"/>
        <v/>
      </c>
      <c r="AS103" s="46" t="str">
        <f t="shared" si="622"/>
        <v/>
      </c>
      <c r="AT103" s="46" t="str">
        <f t="shared" si="622"/>
        <v/>
      </c>
      <c r="AU103" s="46" t="str">
        <f t="shared" si="517"/>
        <v/>
      </c>
      <c r="AV103" s="46" t="str">
        <f t="shared" ref="AV103:DG103" si="623">IF(ISNONTEXT($Z103),AU103+$Z103,"")</f>
        <v/>
      </c>
      <c r="AW103" s="46" t="str">
        <f t="shared" si="623"/>
        <v/>
      </c>
      <c r="AX103" s="46" t="str">
        <f t="shared" si="623"/>
        <v/>
      </c>
      <c r="AY103" s="46" t="str">
        <f t="shared" si="623"/>
        <v/>
      </c>
      <c r="AZ103" s="46" t="str">
        <f t="shared" si="623"/>
        <v/>
      </c>
      <c r="BA103" s="46" t="str">
        <f t="shared" si="623"/>
        <v/>
      </c>
      <c r="BB103" s="46" t="str">
        <f t="shared" si="623"/>
        <v/>
      </c>
      <c r="BC103" s="46" t="str">
        <f t="shared" si="623"/>
        <v/>
      </c>
      <c r="BD103" s="46" t="str">
        <f t="shared" si="623"/>
        <v/>
      </c>
      <c r="BE103" s="46" t="str">
        <f t="shared" si="623"/>
        <v/>
      </c>
      <c r="BF103" s="46" t="str">
        <f t="shared" si="623"/>
        <v/>
      </c>
      <c r="BG103" s="46" t="str">
        <f t="shared" si="623"/>
        <v/>
      </c>
      <c r="BH103" s="46" t="str">
        <f t="shared" si="623"/>
        <v/>
      </c>
      <c r="BI103" s="46" t="str">
        <f t="shared" si="623"/>
        <v/>
      </c>
      <c r="BJ103" s="46" t="str">
        <f t="shared" si="623"/>
        <v/>
      </c>
      <c r="BK103" s="46" t="str">
        <f t="shared" si="623"/>
        <v/>
      </c>
      <c r="BL103" s="46" t="str">
        <f t="shared" si="623"/>
        <v/>
      </c>
      <c r="BM103" s="46" t="str">
        <f t="shared" si="623"/>
        <v/>
      </c>
      <c r="BN103" s="46" t="str">
        <f t="shared" si="623"/>
        <v/>
      </c>
      <c r="BO103" s="46" t="str">
        <f t="shared" si="623"/>
        <v/>
      </c>
      <c r="BP103" s="46" t="str">
        <f t="shared" si="623"/>
        <v/>
      </c>
      <c r="BQ103" s="46" t="str">
        <f t="shared" si="623"/>
        <v/>
      </c>
      <c r="BR103" s="46" t="str">
        <f t="shared" si="623"/>
        <v/>
      </c>
      <c r="BS103" s="46" t="str">
        <f t="shared" si="623"/>
        <v/>
      </c>
      <c r="BT103" s="46" t="str">
        <f t="shared" si="623"/>
        <v/>
      </c>
      <c r="BU103" s="46" t="str">
        <f t="shared" si="623"/>
        <v/>
      </c>
      <c r="BV103" s="46" t="str">
        <f t="shared" si="623"/>
        <v/>
      </c>
      <c r="BW103" s="46" t="str">
        <f t="shared" si="623"/>
        <v/>
      </c>
      <c r="BX103" s="46" t="str">
        <f t="shared" si="623"/>
        <v/>
      </c>
      <c r="BY103" s="46" t="str">
        <f t="shared" si="623"/>
        <v/>
      </c>
      <c r="BZ103" s="46" t="str">
        <f t="shared" si="623"/>
        <v/>
      </c>
      <c r="CA103" s="46" t="str">
        <f t="shared" si="623"/>
        <v/>
      </c>
      <c r="CB103" s="46" t="str">
        <f t="shared" si="623"/>
        <v/>
      </c>
      <c r="CC103" s="46" t="str">
        <f t="shared" si="623"/>
        <v/>
      </c>
      <c r="CD103" s="46" t="str">
        <f t="shared" si="623"/>
        <v/>
      </c>
      <c r="CE103" s="46" t="str">
        <f t="shared" si="623"/>
        <v/>
      </c>
      <c r="CF103" s="46" t="str">
        <f t="shared" si="623"/>
        <v/>
      </c>
      <c r="CG103" s="46" t="str">
        <f t="shared" si="623"/>
        <v/>
      </c>
      <c r="CH103" s="46" t="str">
        <f t="shared" si="623"/>
        <v/>
      </c>
      <c r="CI103" s="46" t="str">
        <f t="shared" si="623"/>
        <v/>
      </c>
      <c r="CJ103" s="46" t="str">
        <f t="shared" si="623"/>
        <v/>
      </c>
      <c r="CK103" s="46" t="str">
        <f t="shared" si="623"/>
        <v/>
      </c>
      <c r="CL103" s="46" t="str">
        <f t="shared" si="623"/>
        <v/>
      </c>
      <c r="CM103" s="46" t="str">
        <f t="shared" si="623"/>
        <v/>
      </c>
      <c r="CN103" s="46" t="str">
        <f t="shared" si="623"/>
        <v/>
      </c>
      <c r="CO103" s="46" t="str">
        <f t="shared" si="623"/>
        <v/>
      </c>
      <c r="CP103" s="46" t="str">
        <f t="shared" si="623"/>
        <v/>
      </c>
      <c r="CQ103" s="46" t="str">
        <f t="shared" si="623"/>
        <v/>
      </c>
      <c r="CR103" s="46" t="str">
        <f t="shared" si="623"/>
        <v/>
      </c>
      <c r="CS103" s="46" t="str">
        <f t="shared" si="623"/>
        <v/>
      </c>
      <c r="CT103" s="46" t="str">
        <f t="shared" si="623"/>
        <v/>
      </c>
      <c r="CU103" s="46" t="str">
        <f t="shared" si="623"/>
        <v/>
      </c>
      <c r="CV103" s="46" t="str">
        <f t="shared" si="623"/>
        <v/>
      </c>
      <c r="CW103" s="46" t="str">
        <f t="shared" si="623"/>
        <v/>
      </c>
      <c r="CX103" s="46" t="str">
        <f t="shared" si="623"/>
        <v/>
      </c>
      <c r="CY103" s="46" t="str">
        <f t="shared" si="623"/>
        <v/>
      </c>
      <c r="CZ103" s="46" t="str">
        <f t="shared" si="623"/>
        <v/>
      </c>
      <c r="DA103" s="46" t="str">
        <f t="shared" si="623"/>
        <v/>
      </c>
      <c r="DB103" s="46" t="str">
        <f t="shared" si="623"/>
        <v/>
      </c>
      <c r="DC103" s="46" t="str">
        <f t="shared" si="623"/>
        <v/>
      </c>
      <c r="DD103" s="46" t="str">
        <f t="shared" si="623"/>
        <v/>
      </c>
      <c r="DE103" s="46" t="str">
        <f t="shared" si="623"/>
        <v/>
      </c>
      <c r="DF103" s="46" t="str">
        <f t="shared" si="623"/>
        <v/>
      </c>
      <c r="DG103" s="46" t="str">
        <f t="shared" si="623"/>
        <v/>
      </c>
      <c r="DH103" s="46" t="str">
        <f t="shared" ref="DH103:DW103" si="624">IF(ISNONTEXT($Z103),DG103+$Z103,"")</f>
        <v/>
      </c>
      <c r="DI103" s="46" t="str">
        <f t="shared" si="624"/>
        <v/>
      </c>
      <c r="DJ103" s="46" t="str">
        <f t="shared" si="624"/>
        <v/>
      </c>
      <c r="DK103" s="46" t="str">
        <f t="shared" si="624"/>
        <v/>
      </c>
      <c r="DL103" s="46" t="str">
        <f t="shared" si="624"/>
        <v/>
      </c>
      <c r="DM103" s="46" t="str">
        <f t="shared" si="624"/>
        <v/>
      </c>
      <c r="DN103" s="46" t="str">
        <f t="shared" si="624"/>
        <v/>
      </c>
      <c r="DO103" s="46" t="str">
        <f t="shared" si="624"/>
        <v/>
      </c>
      <c r="DP103" s="46" t="str">
        <f t="shared" si="624"/>
        <v/>
      </c>
      <c r="DQ103" s="46" t="str">
        <f t="shared" si="624"/>
        <v/>
      </c>
      <c r="DR103" s="46" t="str">
        <f t="shared" si="624"/>
        <v/>
      </c>
      <c r="DS103" s="46" t="str">
        <f t="shared" si="624"/>
        <v/>
      </c>
      <c r="DT103" s="46" t="str">
        <f t="shared" si="624"/>
        <v/>
      </c>
      <c r="DU103" s="46" t="str">
        <f t="shared" si="624"/>
        <v/>
      </c>
      <c r="DV103" s="46" t="str">
        <f t="shared" si="624"/>
        <v/>
      </c>
      <c r="DW103" s="46" t="str">
        <f t="shared" si="624"/>
        <v/>
      </c>
      <c r="DX103" s="146" t="e">
        <f t="shared" si="413"/>
        <v>#N/A</v>
      </c>
      <c r="DY103" s="146" t="e">
        <f t="shared" si="414"/>
        <v>#N/A</v>
      </c>
      <c r="DZ103" s="146" t="e">
        <f t="shared" si="415"/>
        <v>#N/A</v>
      </c>
      <c r="EA103" s="146" t="e">
        <f t="shared" si="416"/>
        <v>#N/A</v>
      </c>
      <c r="EB103" s="146" t="e">
        <f t="shared" si="417"/>
        <v>#N/A</v>
      </c>
      <c r="EC103" s="146" t="e">
        <f t="shared" si="418"/>
        <v>#N/A</v>
      </c>
      <c r="ED103" s="146" t="e">
        <f t="shared" si="419"/>
        <v>#N/A</v>
      </c>
      <c r="EE103" s="146" t="e">
        <f t="shared" si="420"/>
        <v>#N/A</v>
      </c>
      <c r="EF103" s="146" t="e">
        <f t="shared" si="421"/>
        <v>#N/A</v>
      </c>
      <c r="EG103" s="146" t="e">
        <f t="shared" si="422"/>
        <v>#N/A</v>
      </c>
      <c r="EH103" s="146" t="e">
        <f t="shared" si="423"/>
        <v>#N/A</v>
      </c>
      <c r="EI103" s="146" t="e">
        <f t="shared" si="424"/>
        <v>#N/A</v>
      </c>
      <c r="EJ103" s="146" t="e">
        <f t="shared" si="425"/>
        <v>#N/A</v>
      </c>
      <c r="EK103" s="146" t="e">
        <f t="shared" si="426"/>
        <v>#N/A</v>
      </c>
      <c r="EL103" s="146" t="e">
        <f t="shared" si="427"/>
        <v>#N/A</v>
      </c>
      <c r="EM103" s="146" t="e">
        <f t="shared" si="428"/>
        <v>#N/A</v>
      </c>
      <c r="EN103" s="146" t="e">
        <f t="shared" si="429"/>
        <v>#N/A</v>
      </c>
      <c r="EO103" s="146" t="e">
        <f t="shared" si="430"/>
        <v>#N/A</v>
      </c>
      <c r="EP103" s="146" t="e">
        <f t="shared" si="431"/>
        <v>#N/A</v>
      </c>
      <c r="EQ103" s="146" t="e">
        <f t="shared" si="432"/>
        <v>#N/A</v>
      </c>
      <c r="ER103" s="146" t="e">
        <f t="shared" si="433"/>
        <v>#N/A</v>
      </c>
      <c r="ES103" s="146" t="e">
        <f t="shared" si="434"/>
        <v>#N/A</v>
      </c>
      <c r="ET103" s="146" t="e">
        <f t="shared" si="435"/>
        <v>#N/A</v>
      </c>
      <c r="EU103" s="146" t="e">
        <f t="shared" si="436"/>
        <v>#N/A</v>
      </c>
      <c r="EV103" s="146" t="e">
        <f t="shared" si="437"/>
        <v>#N/A</v>
      </c>
      <c r="EW103" s="146" t="e">
        <f t="shared" si="438"/>
        <v>#N/A</v>
      </c>
      <c r="EX103" s="146" t="e">
        <f t="shared" si="439"/>
        <v>#N/A</v>
      </c>
      <c r="EY103" s="146" t="e">
        <f t="shared" si="440"/>
        <v>#N/A</v>
      </c>
      <c r="EZ103" s="146" t="e">
        <f t="shared" si="441"/>
        <v>#N/A</v>
      </c>
      <c r="FA103" s="146" t="e">
        <f t="shared" si="442"/>
        <v>#N/A</v>
      </c>
      <c r="FB103" s="146" t="e">
        <f t="shared" si="443"/>
        <v>#N/A</v>
      </c>
      <c r="FC103" s="146" t="e">
        <f t="shared" si="444"/>
        <v>#N/A</v>
      </c>
      <c r="FD103" s="146" t="e">
        <f t="shared" si="445"/>
        <v>#N/A</v>
      </c>
      <c r="FE103" s="146" t="e">
        <f t="shared" si="446"/>
        <v>#N/A</v>
      </c>
      <c r="FF103" s="146" t="e">
        <f t="shared" si="447"/>
        <v>#N/A</v>
      </c>
      <c r="FG103" s="146" t="e">
        <f t="shared" si="448"/>
        <v>#N/A</v>
      </c>
      <c r="FH103" s="146" t="e">
        <f t="shared" si="449"/>
        <v>#N/A</v>
      </c>
      <c r="FI103" s="146" t="e">
        <f t="shared" si="450"/>
        <v>#N/A</v>
      </c>
      <c r="FJ103" s="146" t="e">
        <f t="shared" si="451"/>
        <v>#N/A</v>
      </c>
      <c r="FK103" s="146" t="e">
        <f t="shared" si="452"/>
        <v>#N/A</v>
      </c>
      <c r="FL103" s="146" t="e">
        <f t="shared" si="453"/>
        <v>#N/A</v>
      </c>
      <c r="FM103" s="146" t="e">
        <f t="shared" si="454"/>
        <v>#N/A</v>
      </c>
      <c r="FN103" s="146" t="e">
        <f t="shared" si="455"/>
        <v>#N/A</v>
      </c>
      <c r="FO103" s="146" t="e">
        <f t="shared" si="456"/>
        <v>#N/A</v>
      </c>
      <c r="FP103" s="146" t="e">
        <f t="shared" si="457"/>
        <v>#N/A</v>
      </c>
      <c r="FQ103" s="146" t="e">
        <f t="shared" si="458"/>
        <v>#N/A</v>
      </c>
      <c r="FR103" s="146" t="e">
        <f t="shared" si="459"/>
        <v>#N/A</v>
      </c>
      <c r="FS103" s="146" t="e">
        <f t="shared" si="460"/>
        <v>#N/A</v>
      </c>
      <c r="FT103" s="146" t="e">
        <f t="shared" si="461"/>
        <v>#N/A</v>
      </c>
      <c r="FU103" s="146" t="e">
        <f t="shared" si="462"/>
        <v>#N/A</v>
      </c>
      <c r="FV103" s="146" t="e">
        <f t="shared" si="463"/>
        <v>#N/A</v>
      </c>
      <c r="FW103" s="146" t="e">
        <f t="shared" si="464"/>
        <v>#N/A</v>
      </c>
      <c r="FX103" s="146" t="e">
        <f t="shared" si="465"/>
        <v>#N/A</v>
      </c>
      <c r="FY103" s="146" t="e">
        <f t="shared" si="466"/>
        <v>#N/A</v>
      </c>
      <c r="FZ103" s="146" t="e">
        <f t="shared" si="467"/>
        <v>#N/A</v>
      </c>
      <c r="GA103" s="146" t="e">
        <f t="shared" si="468"/>
        <v>#N/A</v>
      </c>
      <c r="GB103" s="146" t="e">
        <f t="shared" si="469"/>
        <v>#N/A</v>
      </c>
      <c r="GC103" s="146" t="e">
        <f t="shared" si="470"/>
        <v>#N/A</v>
      </c>
      <c r="GD103" s="146" t="e">
        <f t="shared" si="471"/>
        <v>#N/A</v>
      </c>
      <c r="GE103" s="146" t="e">
        <f t="shared" si="472"/>
        <v>#N/A</v>
      </c>
      <c r="GF103" s="146" t="e">
        <f t="shared" si="473"/>
        <v>#N/A</v>
      </c>
      <c r="GG103" s="146" t="e">
        <f t="shared" si="474"/>
        <v>#N/A</v>
      </c>
      <c r="GH103" s="146" t="e">
        <f t="shared" si="475"/>
        <v>#N/A</v>
      </c>
      <c r="GI103" s="146" t="e">
        <f t="shared" si="476"/>
        <v>#N/A</v>
      </c>
      <c r="GJ103" s="146" t="e">
        <f t="shared" si="477"/>
        <v>#N/A</v>
      </c>
      <c r="GK103" s="146" t="e">
        <f t="shared" si="478"/>
        <v>#N/A</v>
      </c>
      <c r="GL103" s="146" t="e">
        <f t="shared" si="479"/>
        <v>#N/A</v>
      </c>
      <c r="GM103" s="146" t="e">
        <f t="shared" si="480"/>
        <v>#N/A</v>
      </c>
      <c r="GN103" s="146" t="e">
        <f t="shared" si="481"/>
        <v>#N/A</v>
      </c>
      <c r="GO103" s="146" t="e">
        <f t="shared" si="482"/>
        <v>#N/A</v>
      </c>
      <c r="GP103" s="146" t="e">
        <f t="shared" si="483"/>
        <v>#N/A</v>
      </c>
      <c r="GQ103" s="146" t="e">
        <f t="shared" si="484"/>
        <v>#N/A</v>
      </c>
      <c r="GR103" s="146" t="e">
        <f t="shared" si="485"/>
        <v>#N/A</v>
      </c>
      <c r="GS103" s="146" t="e">
        <f t="shared" si="486"/>
        <v>#N/A</v>
      </c>
      <c r="GT103" s="146" t="e">
        <f t="shared" si="487"/>
        <v>#N/A</v>
      </c>
      <c r="GU103" s="146" t="e">
        <f t="shared" si="488"/>
        <v>#N/A</v>
      </c>
      <c r="GV103" s="146" t="e">
        <f t="shared" si="489"/>
        <v>#N/A</v>
      </c>
      <c r="GW103" s="146" t="e">
        <f t="shared" si="490"/>
        <v>#N/A</v>
      </c>
      <c r="GX103" s="146" t="e">
        <f t="shared" si="491"/>
        <v>#N/A</v>
      </c>
      <c r="GY103" s="146" t="e">
        <f t="shared" si="492"/>
        <v>#N/A</v>
      </c>
      <c r="GZ103" s="146" t="e">
        <f t="shared" si="493"/>
        <v>#N/A</v>
      </c>
      <c r="HA103" s="146" t="e">
        <f t="shared" si="494"/>
        <v>#N/A</v>
      </c>
      <c r="HB103" s="146" t="e">
        <f t="shared" si="495"/>
        <v>#N/A</v>
      </c>
      <c r="HC103" s="146" t="e">
        <f t="shared" si="496"/>
        <v>#N/A</v>
      </c>
      <c r="HD103" s="146" t="e">
        <f t="shared" si="497"/>
        <v>#N/A</v>
      </c>
      <c r="HE103" s="146" t="e">
        <f t="shared" si="498"/>
        <v>#N/A</v>
      </c>
      <c r="HF103" s="146" t="e">
        <f t="shared" si="499"/>
        <v>#N/A</v>
      </c>
      <c r="HG103" s="146" t="e">
        <f t="shared" si="500"/>
        <v>#N/A</v>
      </c>
      <c r="HH103" s="146" t="e">
        <f t="shared" si="501"/>
        <v>#N/A</v>
      </c>
      <c r="HI103" s="146" t="e">
        <f t="shared" si="502"/>
        <v>#N/A</v>
      </c>
      <c r="HJ103" s="146" t="e">
        <f t="shared" si="503"/>
        <v>#N/A</v>
      </c>
      <c r="HK103" s="146" t="e">
        <f t="shared" si="504"/>
        <v>#N/A</v>
      </c>
      <c r="HL103" s="146" t="e">
        <f t="shared" si="505"/>
        <v>#N/A</v>
      </c>
      <c r="HM103" s="146" t="e">
        <f t="shared" si="506"/>
        <v>#N/A</v>
      </c>
      <c r="HN103" s="146" t="e">
        <f t="shared" si="507"/>
        <v>#N/A</v>
      </c>
      <c r="HO103" s="146" t="e">
        <f t="shared" si="508"/>
        <v>#N/A</v>
      </c>
      <c r="HP103" s="146" t="e">
        <f t="shared" si="509"/>
        <v>#N/A</v>
      </c>
      <c r="HQ103" s="146" t="e">
        <f t="shared" si="510"/>
        <v>#N/A</v>
      </c>
      <c r="HR103" s="146" t="e">
        <f t="shared" si="511"/>
        <v>#N/A</v>
      </c>
      <c r="HS103" s="146" t="e">
        <f t="shared" si="512"/>
        <v>#N/A</v>
      </c>
      <c r="HT103" s="146" t="e">
        <f t="shared" si="513"/>
        <v>#N/A</v>
      </c>
    </row>
    <row r="104" spans="1:228" x14ac:dyDescent="0.45">
      <c r="A104" s="2"/>
      <c r="B104" s="2"/>
      <c r="C104" s="2"/>
      <c r="D104" s="76">
        <f>SUM(D4:D103)</f>
        <v>678</v>
      </c>
      <c r="E104" s="76">
        <f>SUM(E4:E103)</f>
        <v>1200</v>
      </c>
      <c r="F104" s="76">
        <f>SUM(F4:F103)</f>
        <v>2154</v>
      </c>
      <c r="G104" s="5"/>
      <c r="H104" s="5"/>
      <c r="I104" s="33"/>
      <c r="J104" s="33"/>
      <c r="K104" s="76">
        <f>SUM(K4:K103)</f>
        <v>1272</v>
      </c>
      <c r="L104" s="309" t="s">
        <v>737</v>
      </c>
      <c r="M104" s="5"/>
      <c r="O104" s="77">
        <f>IF(O4="","",SQRT(P104))</f>
        <v>537.54810017337059</v>
      </c>
      <c r="P104" s="64">
        <f>IF(P4="","",SUM(P4:P103))</f>
        <v>288957.96000000002</v>
      </c>
      <c r="Q104" s="76">
        <f>IF(SUM(Q4:Q103)=0,"",SUM(Q4:Q103))</f>
        <v>1500</v>
      </c>
      <c r="R104" s="231">
        <f>IF(OR(O104="",Q104=""),"",ABS(VLOOKUP($Q$1,VLookups!$A$27:$B$28,2,FALSE)-_xlfn.NORM.DIST(Q104,K104,O104,TRUE)))</f>
        <v>0.66427109219847269</v>
      </c>
      <c r="S104" s="78">
        <f>SUM(S4:S103)</f>
        <v>-751.56992199492436</v>
      </c>
      <c r="T104" s="78">
        <f t="shared" ref="T104:X104" si="625">SUM(T4:T103)</f>
        <v>3295.5699219949247</v>
      </c>
      <c r="U104" s="78">
        <f t="shared" si="625"/>
        <v>2908.528322010694</v>
      </c>
      <c r="V104" s="78">
        <f t="shared" si="625"/>
        <v>2600.919927811633</v>
      </c>
      <c r="W104" s="78">
        <f t="shared" si="625"/>
        <v>2337.0193155596135</v>
      </c>
      <c r="X104" s="78">
        <f t="shared" si="625"/>
        <v>2100.0284095659963</v>
      </c>
      <c r="Y104" s="5"/>
      <c r="Z104" s="153">
        <f>IF(AND(D104&gt;0,E104&gt;0,F104&gt;0),K104-(3*O104),"")</f>
        <v>-340.64430052011176</v>
      </c>
      <c r="AA104" s="212">
        <f>IF(ISNONTEXT($Z104),Z104+(($DW$104-$Z$104)/101),"")</f>
        <v>-308.71075001476299</v>
      </c>
      <c r="AB104" s="212">
        <f t="shared" ref="AB104:CM104" si="626">IF(ISNONTEXT($Z104),AA104+(($DW$104-$Z$104)/101),"")</f>
        <v>-276.77719950941423</v>
      </c>
      <c r="AC104" s="212">
        <f t="shared" si="626"/>
        <v>-244.84364900406547</v>
      </c>
      <c r="AD104" s="212">
        <f t="shared" si="626"/>
        <v>-212.91009849871671</v>
      </c>
      <c r="AE104" s="212">
        <f t="shared" si="626"/>
        <v>-180.97654799336794</v>
      </c>
      <c r="AF104" s="212">
        <f t="shared" si="626"/>
        <v>-149.04299748801918</v>
      </c>
      <c r="AG104" s="212">
        <f t="shared" si="626"/>
        <v>-117.10944698267043</v>
      </c>
      <c r="AH104" s="212">
        <f t="shared" si="626"/>
        <v>-85.175896477321686</v>
      </c>
      <c r="AI104" s="212">
        <f t="shared" si="626"/>
        <v>-53.242345971972938</v>
      </c>
      <c r="AJ104" s="212">
        <f t="shared" si="626"/>
        <v>-21.30879546662419</v>
      </c>
      <c r="AK104" s="212">
        <f t="shared" si="626"/>
        <v>10.624755038724558</v>
      </c>
      <c r="AL104" s="212">
        <f t="shared" si="626"/>
        <v>42.558305544073306</v>
      </c>
      <c r="AM104" s="212">
        <f t="shared" si="626"/>
        <v>74.491856049422054</v>
      </c>
      <c r="AN104" s="212">
        <f t="shared" si="626"/>
        <v>106.4254065547708</v>
      </c>
      <c r="AO104" s="212">
        <f t="shared" si="626"/>
        <v>138.35895706011956</v>
      </c>
      <c r="AP104" s="212">
        <f t="shared" si="626"/>
        <v>170.29250756546833</v>
      </c>
      <c r="AQ104" s="212">
        <f t="shared" si="626"/>
        <v>202.22605807081709</v>
      </c>
      <c r="AR104" s="212">
        <f t="shared" si="626"/>
        <v>234.15960857616585</v>
      </c>
      <c r="AS104" s="212">
        <f t="shared" si="626"/>
        <v>266.09315908151461</v>
      </c>
      <c r="AT104" s="212">
        <f t="shared" si="626"/>
        <v>298.02670958686338</v>
      </c>
      <c r="AU104" s="212">
        <f t="shared" si="626"/>
        <v>329.96026009221214</v>
      </c>
      <c r="AV104" s="212">
        <f t="shared" si="626"/>
        <v>361.8938105975609</v>
      </c>
      <c r="AW104" s="212">
        <f t="shared" si="626"/>
        <v>393.82736110290966</v>
      </c>
      <c r="AX104" s="212">
        <f t="shared" si="626"/>
        <v>425.76091160825843</v>
      </c>
      <c r="AY104" s="212">
        <f t="shared" si="626"/>
        <v>457.69446211360719</v>
      </c>
      <c r="AZ104" s="212">
        <f t="shared" si="626"/>
        <v>489.62801261895595</v>
      </c>
      <c r="BA104" s="212">
        <f t="shared" si="626"/>
        <v>521.56156312430471</v>
      </c>
      <c r="BB104" s="212">
        <f t="shared" si="626"/>
        <v>553.49511362965347</v>
      </c>
      <c r="BC104" s="212">
        <f t="shared" si="626"/>
        <v>585.42866413500224</v>
      </c>
      <c r="BD104" s="212">
        <f t="shared" si="626"/>
        <v>617.362214640351</v>
      </c>
      <c r="BE104" s="212">
        <f t="shared" si="626"/>
        <v>649.29576514569976</v>
      </c>
      <c r="BF104" s="212">
        <f t="shared" si="626"/>
        <v>681.22931565104852</v>
      </c>
      <c r="BG104" s="212">
        <f t="shared" si="626"/>
        <v>713.16286615639729</v>
      </c>
      <c r="BH104" s="212">
        <f t="shared" si="626"/>
        <v>745.09641666174605</v>
      </c>
      <c r="BI104" s="212">
        <f t="shared" si="626"/>
        <v>777.02996716709481</v>
      </c>
      <c r="BJ104" s="212">
        <f t="shared" si="626"/>
        <v>808.96351767244357</v>
      </c>
      <c r="BK104" s="212">
        <f t="shared" si="626"/>
        <v>840.89706817779233</v>
      </c>
      <c r="BL104" s="212">
        <f t="shared" si="626"/>
        <v>872.8306186831411</v>
      </c>
      <c r="BM104" s="212">
        <f t="shared" si="626"/>
        <v>904.76416918848986</v>
      </c>
      <c r="BN104" s="212">
        <f t="shared" si="626"/>
        <v>936.69771969383862</v>
      </c>
      <c r="BO104" s="212">
        <f t="shared" si="626"/>
        <v>968.63127019918738</v>
      </c>
      <c r="BP104" s="212">
        <f t="shared" si="626"/>
        <v>1000.5648207045361</v>
      </c>
      <c r="BQ104" s="212">
        <f t="shared" si="626"/>
        <v>1032.4983712098849</v>
      </c>
      <c r="BR104" s="212">
        <f t="shared" si="626"/>
        <v>1064.4319217152336</v>
      </c>
      <c r="BS104" s="212">
        <f t="shared" si="626"/>
        <v>1096.3654722205822</v>
      </c>
      <c r="BT104" s="212">
        <f t="shared" si="626"/>
        <v>1128.2990227259309</v>
      </c>
      <c r="BU104" s="212">
        <f t="shared" si="626"/>
        <v>1160.2325732312795</v>
      </c>
      <c r="BV104" s="212">
        <f t="shared" si="626"/>
        <v>1192.1661237366282</v>
      </c>
      <c r="BW104" s="212">
        <f t="shared" si="626"/>
        <v>1224.0996742419768</v>
      </c>
      <c r="BX104" s="212">
        <f t="shared" si="626"/>
        <v>1256.0332247473254</v>
      </c>
      <c r="BY104" s="212">
        <f t="shared" si="626"/>
        <v>1287.9667752526741</v>
      </c>
      <c r="BZ104" s="212">
        <f t="shared" si="626"/>
        <v>1319.9003257580227</v>
      </c>
      <c r="CA104" s="212">
        <f t="shared" si="626"/>
        <v>1351.8338762633714</v>
      </c>
      <c r="CB104" s="212">
        <f t="shared" si="626"/>
        <v>1383.76742676872</v>
      </c>
      <c r="CC104" s="212">
        <f t="shared" si="626"/>
        <v>1415.7009772740687</v>
      </c>
      <c r="CD104" s="212">
        <f t="shared" si="626"/>
        <v>1447.6345277794173</v>
      </c>
      <c r="CE104" s="212">
        <f t="shared" si="626"/>
        <v>1479.568078284766</v>
      </c>
      <c r="CF104" s="212">
        <f t="shared" si="626"/>
        <v>1511.5016287901146</v>
      </c>
      <c r="CG104" s="212">
        <f t="shared" si="626"/>
        <v>1543.4351792954633</v>
      </c>
      <c r="CH104" s="212">
        <f t="shared" si="626"/>
        <v>1575.3687298008119</v>
      </c>
      <c r="CI104" s="212">
        <f t="shared" si="626"/>
        <v>1607.3022803061606</v>
      </c>
      <c r="CJ104" s="212">
        <f t="shared" si="626"/>
        <v>1639.2358308115092</v>
      </c>
      <c r="CK104" s="212">
        <f t="shared" si="626"/>
        <v>1671.1693813168579</v>
      </c>
      <c r="CL104" s="212">
        <f t="shared" si="626"/>
        <v>1703.1029318222065</v>
      </c>
      <c r="CM104" s="212">
        <f t="shared" si="626"/>
        <v>1735.0364823275552</v>
      </c>
      <c r="CN104" s="212">
        <f t="shared" ref="CN104:DV104" si="627">IF(ISNONTEXT($Z104),CM104+(($DW$104-$Z$104)/101),"")</f>
        <v>1766.9700328329038</v>
      </c>
      <c r="CO104" s="212">
        <f t="shared" si="627"/>
        <v>1798.9035833382525</v>
      </c>
      <c r="CP104" s="212">
        <f t="shared" si="627"/>
        <v>1830.8371338436011</v>
      </c>
      <c r="CQ104" s="212">
        <f t="shared" si="627"/>
        <v>1862.7706843489498</v>
      </c>
      <c r="CR104" s="212">
        <f t="shared" si="627"/>
        <v>1894.7042348542984</v>
      </c>
      <c r="CS104" s="212">
        <f t="shared" si="627"/>
        <v>1926.6377853596471</v>
      </c>
      <c r="CT104" s="212">
        <f t="shared" si="627"/>
        <v>1958.5713358649957</v>
      </c>
      <c r="CU104" s="212">
        <f t="shared" si="627"/>
        <v>1990.5048863703444</v>
      </c>
      <c r="CV104" s="212">
        <f t="shared" si="627"/>
        <v>2022.438436875693</v>
      </c>
      <c r="CW104" s="212">
        <f t="shared" si="627"/>
        <v>2054.3719873810419</v>
      </c>
      <c r="CX104" s="212">
        <f t="shared" si="627"/>
        <v>2086.3055378863905</v>
      </c>
      <c r="CY104" s="212">
        <f t="shared" si="627"/>
        <v>2118.2390883917392</v>
      </c>
      <c r="CZ104" s="212">
        <f t="shared" si="627"/>
        <v>2150.1726388970878</v>
      </c>
      <c r="DA104" s="212">
        <f t="shared" si="627"/>
        <v>2182.1061894024365</v>
      </c>
      <c r="DB104" s="212">
        <f t="shared" si="627"/>
        <v>2214.0397399077851</v>
      </c>
      <c r="DC104" s="212">
        <f t="shared" si="627"/>
        <v>2245.9732904131338</v>
      </c>
      <c r="DD104" s="212">
        <f t="shared" si="627"/>
        <v>2277.9068409184824</v>
      </c>
      <c r="DE104" s="212">
        <f t="shared" si="627"/>
        <v>2309.8403914238311</v>
      </c>
      <c r="DF104" s="212">
        <f t="shared" si="627"/>
        <v>2341.7739419291797</v>
      </c>
      <c r="DG104" s="212">
        <f t="shared" si="627"/>
        <v>2373.7074924345284</v>
      </c>
      <c r="DH104" s="212">
        <f t="shared" si="627"/>
        <v>2405.641042939877</v>
      </c>
      <c r="DI104" s="212">
        <f t="shared" si="627"/>
        <v>2437.5745934452257</v>
      </c>
      <c r="DJ104" s="212">
        <f t="shared" si="627"/>
        <v>2469.5081439505743</v>
      </c>
      <c r="DK104" s="212">
        <f t="shared" si="627"/>
        <v>2501.441694455923</v>
      </c>
      <c r="DL104" s="212">
        <f t="shared" si="627"/>
        <v>2533.3752449612716</v>
      </c>
      <c r="DM104" s="212">
        <f t="shared" si="627"/>
        <v>2565.3087954666203</v>
      </c>
      <c r="DN104" s="212">
        <f t="shared" si="627"/>
        <v>2597.2423459719689</v>
      </c>
      <c r="DO104" s="212">
        <f t="shared" si="627"/>
        <v>2629.1758964773176</v>
      </c>
      <c r="DP104" s="212">
        <f t="shared" si="627"/>
        <v>2661.1094469826662</v>
      </c>
      <c r="DQ104" s="212">
        <f t="shared" si="627"/>
        <v>2693.0429974880149</v>
      </c>
      <c r="DR104" s="212">
        <f t="shared" si="627"/>
        <v>2724.9765479933635</v>
      </c>
      <c r="DS104" s="212">
        <f t="shared" si="627"/>
        <v>2756.9100984987122</v>
      </c>
      <c r="DT104" s="212">
        <f t="shared" si="627"/>
        <v>2788.8436490040608</v>
      </c>
      <c r="DU104" s="212">
        <f t="shared" si="627"/>
        <v>2820.7771995094095</v>
      </c>
      <c r="DV104" s="212">
        <f t="shared" si="627"/>
        <v>2852.7107500147581</v>
      </c>
      <c r="DW104" s="153">
        <f>IF(AND(D104&gt;0,E104&gt;0,F104&gt;0),K104+(3*O104),"")</f>
        <v>2884.6443005201118</v>
      </c>
      <c r="DX104" s="146">
        <f t="shared" si="413"/>
        <v>9.8355863518458306E-6</v>
      </c>
      <c r="DY104" s="146">
        <f t="shared" si="414"/>
        <v>1.1692309197001418E-5</v>
      </c>
      <c r="DZ104" s="146">
        <f t="shared" si="415"/>
        <v>1.3850570864164887E-5</v>
      </c>
      <c r="EA104" s="146">
        <f t="shared" si="416"/>
        <v>1.6349421933562313E-5</v>
      </c>
      <c r="EB104" s="146">
        <f t="shared" si="417"/>
        <v>1.9231115509923071E-5</v>
      </c>
      <c r="EC104" s="146">
        <f t="shared" si="418"/>
        <v>2.2541037272897323E-5</v>
      </c>
      <c r="ED104" s="146">
        <f t="shared" si="419"/>
        <v>2.6327563204819913E-5</v>
      </c>
      <c r="EE104" s="146">
        <f t="shared" si="420"/>
        <v>3.0641835530707637E-5</v>
      </c>
      <c r="EF104" s="146">
        <f t="shared" si="421"/>
        <v>3.553744794207734E-5</v>
      </c>
      <c r="EG104" s="146">
        <f t="shared" si="422"/>
        <v>4.1070032076794886E-5</v>
      </c>
      <c r="EH104" s="146">
        <f t="shared" si="423"/>
        <v>4.7296738522609457E-5</v>
      </c>
      <c r="EI104" s="146">
        <f t="shared" si="424"/>
        <v>5.4275607323416883E-5</v>
      </c>
      <c r="EJ104" s="146">
        <f t="shared" si="425"/>
        <v>6.2064825103424706E-5</v>
      </c>
      <c r="EK104" s="146">
        <f t="shared" si="426"/>
        <v>7.0721868479427455E-5</v>
      </c>
      <c r="EL104" s="146">
        <f t="shared" si="427"/>
        <v>8.030253638278143E-5</v>
      </c>
      <c r="EM104" s="146">
        <f t="shared" si="428"/>
        <v>9.0859877219502176E-5</v>
      </c>
      <c r="EN104" s="146">
        <f t="shared" si="429"/>
        <v>1.0244302039893097E-4</v>
      </c>
      <c r="EO104" s="146">
        <f t="shared" si="430"/>
        <v>1.1509592557864831E-4</v>
      </c>
      <c r="EP104" s="146">
        <f t="shared" si="431"/>
        <v>1.2885606690661491E-4</v>
      </c>
      <c r="EQ104" s="146">
        <f t="shared" si="432"/>
        <v>1.4375307347400075E-4</v>
      </c>
      <c r="ER104" s="146">
        <f t="shared" si="433"/>
        <v>1.5980735099166302E-4</v>
      </c>
      <c r="ES104" s="146">
        <f t="shared" si="434"/>
        <v>1.7702871322573132E-4</v>
      </c>
      <c r="ET104" s="146">
        <f t="shared" si="435"/>
        <v>1.9541505482182628E-4</v>
      </c>
      <c r="EU104" s="146">
        <f t="shared" si="436"/>
        <v>2.1495109965947916E-4</v>
      </c>
      <c r="EV104" s="146">
        <f t="shared" si="437"/>
        <v>2.3560726065862759E-4</v>
      </c>
      <c r="EW104" s="146">
        <f t="shared" si="438"/>
        <v>2.5733864786931513E-4</v>
      </c>
      <c r="EX104" s="146">
        <f t="shared" si="439"/>
        <v>2.8008426159180529E-4</v>
      </c>
      <c r="EY104" s="146">
        <f t="shared" si="440"/>
        <v>3.0376640609906943E-4</v>
      </c>
      <c r="EZ104" s="146">
        <f t="shared" si="441"/>
        <v>3.2829035719925608E-4</v>
      </c>
      <c r="FA104" s="146">
        <f t="shared" si="442"/>
        <v>3.5354431335057125E-4</v>
      </c>
      <c r="FB104" s="146">
        <f t="shared" si="443"/>
        <v>3.7939965533405004E-4</v>
      </c>
      <c r="FC104" s="146">
        <f t="shared" si="444"/>
        <v>4.0571153365405395E-4</v>
      </c>
      <c r="FD104" s="146">
        <f t="shared" si="445"/>
        <v>4.3231979597078149E-4</v>
      </c>
      <c r="FE104" s="146">
        <f t="shared" si="446"/>
        <v>4.5905025911793568E-4</v>
      </c>
      <c r="FF104" s="146">
        <f t="shared" si="447"/>
        <v>4.857163218095506E-4</v>
      </c>
      <c r="FG104" s="146">
        <f t="shared" si="448"/>
        <v>5.1212090521949682E-4</v>
      </c>
      <c r="FH104" s="146">
        <f t="shared" si="449"/>
        <v>5.3805869948476742E-4</v>
      </c>
      <c r="FI104" s="146">
        <f t="shared" si="450"/>
        <v>5.6331868512335122E-4</v>
      </c>
      <c r="FJ104" s="146">
        <f t="shared" si="451"/>
        <v>5.8768688966827863E-4</v>
      </c>
      <c r="FK104" s="146">
        <f t="shared" si="452"/>
        <v>6.1094933180415539E-4</v>
      </c>
      <c r="FL104" s="146">
        <f t="shared" si="453"/>
        <v>6.3289509824620367E-4</v>
      </c>
      <c r="FM104" s="146">
        <f t="shared" si="454"/>
        <v>6.5331949279959656E-4</v>
      </c>
      <c r="FN104" s="146">
        <f t="shared" si="455"/>
        <v>6.7202719272199771E-4</v>
      </c>
      <c r="FO104" s="146">
        <f t="shared" si="456"/>
        <v>6.8883534488523989E-4</v>
      </c>
      <c r="FP104" s="146">
        <f t="shared" si="457"/>
        <v>7.0357653344105047E-4</v>
      </c>
      <c r="FQ104" s="146">
        <f t="shared" si="458"/>
        <v>7.1610155182850576E-4</v>
      </c>
      <c r="FR104" s="146">
        <f t="shared" si="459"/>
        <v>7.262819150395635E-4</v>
      </c>
      <c r="FS104" s="146">
        <f t="shared" si="460"/>
        <v>7.3401205303711748E-4</v>
      </c>
      <c r="FT104" s="146">
        <f t="shared" si="461"/>
        <v>7.392111329824312E-4</v>
      </c>
      <c r="FU104" s="146">
        <f t="shared" si="462"/>
        <v>7.4182446629476526E-4</v>
      </c>
      <c r="FV104" s="146">
        <f t="shared" si="463"/>
        <v>7.4182446629476526E-4</v>
      </c>
      <c r="FW104" s="146">
        <f t="shared" si="464"/>
        <v>7.3921113298243131E-4</v>
      </c>
      <c r="FX104" s="146">
        <f t="shared" si="465"/>
        <v>7.3401205303711759E-4</v>
      </c>
      <c r="FY104" s="146">
        <f t="shared" si="466"/>
        <v>7.2628191503956361E-4</v>
      </c>
      <c r="FZ104" s="146">
        <f t="shared" si="467"/>
        <v>7.1610155182850587E-4</v>
      </c>
      <c r="GA104" s="146">
        <f t="shared" si="468"/>
        <v>7.0357653344105069E-4</v>
      </c>
      <c r="GB104" s="146">
        <f t="shared" si="469"/>
        <v>6.888353448852401E-4</v>
      </c>
      <c r="GC104" s="146">
        <f t="shared" si="470"/>
        <v>6.7202719272199804E-4</v>
      </c>
      <c r="GD104" s="146">
        <f t="shared" si="471"/>
        <v>6.53319492799597E-4</v>
      </c>
      <c r="GE104" s="146">
        <f t="shared" si="472"/>
        <v>6.328950982462041E-4</v>
      </c>
      <c r="GF104" s="146">
        <f t="shared" si="473"/>
        <v>6.1094933180415604E-4</v>
      </c>
      <c r="GG104" s="146">
        <f t="shared" si="474"/>
        <v>5.8768688966827928E-4</v>
      </c>
      <c r="GH104" s="146">
        <f t="shared" si="475"/>
        <v>5.6331868512335197E-4</v>
      </c>
      <c r="GI104" s="146">
        <f t="shared" si="476"/>
        <v>5.380586994847684E-4</v>
      </c>
      <c r="GJ104" s="146">
        <f t="shared" si="477"/>
        <v>5.1212090521949802E-4</v>
      </c>
      <c r="GK104" s="146">
        <f t="shared" si="478"/>
        <v>4.8571632180955185E-4</v>
      </c>
      <c r="GL104" s="146">
        <f t="shared" si="479"/>
        <v>4.5905025911793698E-4</v>
      </c>
      <c r="GM104" s="146">
        <f t="shared" si="480"/>
        <v>4.3231979597078285E-4</v>
      </c>
      <c r="GN104" s="146">
        <f t="shared" si="481"/>
        <v>4.0571153365405541E-4</v>
      </c>
      <c r="GO104" s="146">
        <f t="shared" si="482"/>
        <v>3.7939965533405161E-4</v>
      </c>
      <c r="GP104" s="146">
        <f t="shared" si="483"/>
        <v>3.5354431335057283E-4</v>
      </c>
      <c r="GQ104" s="146">
        <f t="shared" si="484"/>
        <v>3.2829035719925771E-4</v>
      </c>
      <c r="GR104" s="146">
        <f t="shared" si="485"/>
        <v>3.03766406099071E-4</v>
      </c>
      <c r="GS104" s="146">
        <f t="shared" si="486"/>
        <v>2.8008426159180697E-4</v>
      </c>
      <c r="GT104" s="146">
        <f t="shared" si="487"/>
        <v>2.5733864786931665E-4</v>
      </c>
      <c r="GU104" s="146">
        <f t="shared" si="488"/>
        <v>2.3560726065862905E-4</v>
      </c>
      <c r="GV104" s="146">
        <f t="shared" si="489"/>
        <v>2.1495109965948068E-4</v>
      </c>
      <c r="GW104" s="146">
        <f t="shared" si="490"/>
        <v>1.9541505482182779E-4</v>
      </c>
      <c r="GX104" s="146">
        <f t="shared" si="491"/>
        <v>1.7702871322573268E-4</v>
      </c>
      <c r="GY104" s="146">
        <f t="shared" si="492"/>
        <v>1.5980735099166435E-4</v>
      </c>
      <c r="GZ104" s="146">
        <f t="shared" si="493"/>
        <v>1.4375307347400213E-4</v>
      </c>
      <c r="HA104" s="146">
        <f t="shared" si="494"/>
        <v>1.2885606690661626E-4</v>
      </c>
      <c r="HB104" s="146">
        <f t="shared" si="495"/>
        <v>1.1509592557864965E-4</v>
      </c>
      <c r="HC104" s="146">
        <f t="shared" si="496"/>
        <v>1.0244302039893219E-4</v>
      </c>
      <c r="HD104" s="146">
        <f t="shared" si="497"/>
        <v>9.085987721950326E-5</v>
      </c>
      <c r="HE104" s="146">
        <f t="shared" si="498"/>
        <v>8.0302536382782501E-5</v>
      </c>
      <c r="HF104" s="146">
        <f t="shared" si="499"/>
        <v>7.0721868479428445E-5</v>
      </c>
      <c r="HG104" s="146">
        <f t="shared" si="500"/>
        <v>6.2064825103425641E-5</v>
      </c>
      <c r="HH104" s="146">
        <f t="shared" si="501"/>
        <v>5.4275607323417784E-5</v>
      </c>
      <c r="HI104" s="146">
        <f t="shared" si="502"/>
        <v>4.7296738522610256E-5</v>
      </c>
      <c r="HJ104" s="146">
        <f t="shared" si="503"/>
        <v>4.1070032076795631E-5</v>
      </c>
      <c r="HK104" s="146">
        <f t="shared" si="504"/>
        <v>3.5537447942078011E-5</v>
      </c>
      <c r="HL104" s="146">
        <f t="shared" si="505"/>
        <v>3.064183553070822E-5</v>
      </c>
      <c r="HM104" s="146">
        <f t="shared" si="506"/>
        <v>2.6327563204820451E-5</v>
      </c>
      <c r="HN104" s="146">
        <f t="shared" si="507"/>
        <v>2.2541037272897804E-5</v>
      </c>
      <c r="HO104" s="146">
        <f t="shared" si="508"/>
        <v>1.9231115509923508E-5</v>
      </c>
      <c r="HP104" s="146">
        <f t="shared" si="509"/>
        <v>1.6349421933562696E-5</v>
      </c>
      <c r="HQ104" s="146">
        <f t="shared" si="510"/>
        <v>1.3850570864165214E-5</v>
      </c>
      <c r="HR104" s="146">
        <f t="shared" si="511"/>
        <v>1.169230919700172E-5</v>
      </c>
      <c r="HS104" s="146">
        <f t="shared" si="512"/>
        <v>9.8355863518461E-6</v>
      </c>
      <c r="HT104" s="146">
        <f t="shared" si="513"/>
        <v>8.2445615759941158E-6</v>
      </c>
    </row>
    <row r="105" spans="1:228" x14ac:dyDescent="0.45">
      <c r="A105" s="2"/>
      <c r="B105" s="2"/>
      <c r="C105" s="2"/>
      <c r="D105" s="5"/>
      <c r="E105" s="5"/>
      <c r="F105" s="5"/>
      <c r="G105" s="5"/>
      <c r="H105" s="5"/>
      <c r="I105" s="2"/>
      <c r="J105" s="2"/>
      <c r="K105" s="5"/>
      <c r="L105" s="2"/>
      <c r="M105" s="2"/>
      <c r="N105" s="2"/>
      <c r="O105" s="2"/>
      <c r="P105" s="2"/>
      <c r="Q105" s="22"/>
      <c r="R105" s="232"/>
      <c r="S105" s="31"/>
      <c r="T105" s="31"/>
      <c r="U105" s="31"/>
      <c r="V105" s="31"/>
      <c r="W105" s="31"/>
      <c r="X105" s="31"/>
      <c r="Y105" s="5"/>
    </row>
    <row r="106" spans="1:228" ht="15.75" x14ac:dyDescent="0.5">
      <c r="A106" s="5"/>
      <c r="B106" s="5"/>
      <c r="C106" s="5"/>
      <c r="D106" s="392" t="s">
        <v>45</v>
      </c>
      <c r="E106" s="393"/>
      <c r="F106" s="394"/>
      <c r="G106" s="5"/>
      <c r="H106" s="5"/>
      <c r="I106" s="2"/>
      <c r="J106" s="5"/>
      <c r="K106" s="5"/>
      <c r="L106" s="5"/>
      <c r="M106" s="5"/>
      <c r="O106" s="29" t="s">
        <v>54</v>
      </c>
      <c r="P106" s="29"/>
      <c r="Q106" s="83">
        <v>1000</v>
      </c>
      <c r="R106" s="233">
        <f>IF(OR(O104="",Q106=""),"",ABS(VLOOKUP($Q$1,VLookups!$A$27:$B$28,2,FALSE)-_xlfn.NORM.DIST(Q106,K104,O104,TRUE)))</f>
        <v>0.3064278930140043</v>
      </c>
      <c r="S106" s="58">
        <f>IF($O$104="","",_xlfn.NORM.INV(ABS(VLOOKUP($Q$1,VLookups!$A$27:$B$28,2,FALSE)-S$3),$K$104,$O104))</f>
        <v>583.10439066729111</v>
      </c>
      <c r="T106" s="59">
        <f>IF($O$104="","",_xlfn.NORM.INV(ABS(VLOOKUP($Q$1,VLookups!$A$27:$B$28,2,FALSE)-T$3),$K$104,$O104))</f>
        <v>1960.8956093327088</v>
      </c>
      <c r="U106" s="60">
        <f>IF($O$104="","",_xlfn.NORM.INV(ABS(VLOOKUP($Q$1,VLookups!$A$27:$B$28,2,FALSE)-U$3),$K$104,$O104))</f>
        <v>1829.1327994786338</v>
      </c>
      <c r="V106" s="61">
        <f>IF($O$104="","",_xlfn.NORM.INV(ABS(VLOOKUP($Q$1,VLookups!$A$27:$B$28,2,FALSE)-V$3),$K$104,$O104))</f>
        <v>1724.4118951726889</v>
      </c>
      <c r="W106" s="62">
        <f>IF($O$104="","",_xlfn.NORM.INV(ABS(VLOOKUP($Q$1,VLookups!$A$27:$B$28,2,FALSE)-W$3),$K$104,$O104))</f>
        <v>1634.5706838043152</v>
      </c>
      <c r="X106" s="63">
        <f>IF($O$104="","",_xlfn.NORM.INV(ABS(VLOOKUP($Q$1,VLookups!$A$27:$B$28,2,FALSE)-X$3),$K$104,$O104))</f>
        <v>1553.8904993361489</v>
      </c>
      <c r="Y106" s="5"/>
      <c r="DX106" s="175">
        <f>IF(AND($F$112&gt;0,$F$113&gt;0),IF(OR(AA104&lt;$F$112,AA104=$F$112),DX104,0),"")</f>
        <v>9.8355863518458306E-6</v>
      </c>
      <c r="DY106" s="175">
        <f t="shared" ref="DY106:GJ106" si="628">IF(AND($F$112&gt;0,$F$113&gt;0),IF(OR(AB104&lt;$F$112,AB104=$F$112),DY104,0),"")</f>
        <v>1.1692309197001418E-5</v>
      </c>
      <c r="DZ106" s="175">
        <f t="shared" si="628"/>
        <v>1.3850570864164887E-5</v>
      </c>
      <c r="EA106" s="175">
        <f t="shared" si="628"/>
        <v>1.6349421933562313E-5</v>
      </c>
      <c r="EB106" s="175">
        <f t="shared" si="628"/>
        <v>1.9231115509923071E-5</v>
      </c>
      <c r="EC106" s="175">
        <f t="shared" si="628"/>
        <v>2.2541037272897323E-5</v>
      </c>
      <c r="ED106" s="175">
        <f t="shared" si="628"/>
        <v>2.6327563204819913E-5</v>
      </c>
      <c r="EE106" s="175">
        <f t="shared" si="628"/>
        <v>3.0641835530707637E-5</v>
      </c>
      <c r="EF106" s="175">
        <f t="shared" si="628"/>
        <v>3.553744794207734E-5</v>
      </c>
      <c r="EG106" s="175">
        <f t="shared" si="628"/>
        <v>4.1070032076794886E-5</v>
      </c>
      <c r="EH106" s="175">
        <f t="shared" si="628"/>
        <v>4.7296738522609457E-5</v>
      </c>
      <c r="EI106" s="175">
        <f t="shared" si="628"/>
        <v>5.4275607323416883E-5</v>
      </c>
      <c r="EJ106" s="175">
        <f t="shared" si="628"/>
        <v>6.2064825103424706E-5</v>
      </c>
      <c r="EK106" s="175">
        <f t="shared" si="628"/>
        <v>7.0721868479427455E-5</v>
      </c>
      <c r="EL106" s="175">
        <f t="shared" si="628"/>
        <v>8.030253638278143E-5</v>
      </c>
      <c r="EM106" s="175">
        <f t="shared" si="628"/>
        <v>9.0859877219502176E-5</v>
      </c>
      <c r="EN106" s="175">
        <f t="shared" si="628"/>
        <v>1.0244302039893097E-4</v>
      </c>
      <c r="EO106" s="175">
        <f t="shared" si="628"/>
        <v>1.1509592557864831E-4</v>
      </c>
      <c r="EP106" s="175">
        <f t="shared" si="628"/>
        <v>1.2885606690661491E-4</v>
      </c>
      <c r="EQ106" s="175">
        <f t="shared" si="628"/>
        <v>1.4375307347400075E-4</v>
      </c>
      <c r="ER106" s="175">
        <f t="shared" si="628"/>
        <v>1.5980735099166302E-4</v>
      </c>
      <c r="ES106" s="175">
        <f t="shared" si="628"/>
        <v>1.7702871322573132E-4</v>
      </c>
      <c r="ET106" s="175">
        <f t="shared" si="628"/>
        <v>1.9541505482182628E-4</v>
      </c>
      <c r="EU106" s="175">
        <f t="shared" si="628"/>
        <v>2.1495109965947916E-4</v>
      </c>
      <c r="EV106" s="175">
        <f t="shared" si="628"/>
        <v>2.3560726065862759E-4</v>
      </c>
      <c r="EW106" s="175">
        <f t="shared" si="628"/>
        <v>2.5733864786931513E-4</v>
      </c>
      <c r="EX106" s="175">
        <f t="shared" si="628"/>
        <v>2.8008426159180529E-4</v>
      </c>
      <c r="EY106" s="175">
        <f t="shared" si="628"/>
        <v>3.0376640609906943E-4</v>
      </c>
      <c r="EZ106" s="175">
        <f t="shared" si="628"/>
        <v>3.2829035719925608E-4</v>
      </c>
      <c r="FA106" s="175">
        <f t="shared" si="628"/>
        <v>3.5354431335057125E-4</v>
      </c>
      <c r="FB106" s="175">
        <f t="shared" si="628"/>
        <v>3.7939965533405004E-4</v>
      </c>
      <c r="FC106" s="175">
        <f t="shared" si="628"/>
        <v>4.0571153365405395E-4</v>
      </c>
      <c r="FD106" s="175">
        <f t="shared" si="628"/>
        <v>4.3231979597078149E-4</v>
      </c>
      <c r="FE106" s="175">
        <f t="shared" si="628"/>
        <v>4.5905025911793568E-4</v>
      </c>
      <c r="FF106" s="175">
        <f t="shared" si="628"/>
        <v>4.857163218095506E-4</v>
      </c>
      <c r="FG106" s="175">
        <f t="shared" si="628"/>
        <v>5.1212090521949682E-4</v>
      </c>
      <c r="FH106" s="175">
        <f t="shared" si="628"/>
        <v>5.3805869948476742E-4</v>
      </c>
      <c r="FI106" s="175">
        <f t="shared" si="628"/>
        <v>5.6331868512335122E-4</v>
      </c>
      <c r="FJ106" s="175">
        <f t="shared" si="628"/>
        <v>5.8768688966827863E-4</v>
      </c>
      <c r="FK106" s="175">
        <f t="shared" si="628"/>
        <v>6.1094933180415539E-4</v>
      </c>
      <c r="FL106" s="175">
        <f t="shared" si="628"/>
        <v>6.3289509824620367E-4</v>
      </c>
      <c r="FM106" s="175">
        <f t="shared" si="628"/>
        <v>6.5331949279959656E-4</v>
      </c>
      <c r="FN106" s="175">
        <f t="shared" si="628"/>
        <v>6.7202719272199771E-4</v>
      </c>
      <c r="FO106" s="175">
        <f t="shared" si="628"/>
        <v>6.8883534488523989E-4</v>
      </c>
      <c r="FP106" s="175">
        <f t="shared" si="628"/>
        <v>7.0357653344105047E-4</v>
      </c>
      <c r="FQ106" s="175">
        <f t="shared" si="628"/>
        <v>0</v>
      </c>
      <c r="FR106" s="175">
        <f t="shared" si="628"/>
        <v>0</v>
      </c>
      <c r="FS106" s="175">
        <f t="shared" si="628"/>
        <v>0</v>
      </c>
      <c r="FT106" s="175">
        <f t="shared" si="628"/>
        <v>0</v>
      </c>
      <c r="FU106" s="175">
        <f t="shared" si="628"/>
        <v>0</v>
      </c>
      <c r="FV106" s="175">
        <f t="shared" si="628"/>
        <v>0</v>
      </c>
      <c r="FW106" s="175">
        <f t="shared" si="628"/>
        <v>0</v>
      </c>
      <c r="FX106" s="175">
        <f t="shared" si="628"/>
        <v>0</v>
      </c>
      <c r="FY106" s="175">
        <f t="shared" si="628"/>
        <v>0</v>
      </c>
      <c r="FZ106" s="175">
        <f t="shared" si="628"/>
        <v>0</v>
      </c>
      <c r="GA106" s="175">
        <f t="shared" si="628"/>
        <v>0</v>
      </c>
      <c r="GB106" s="175">
        <f t="shared" si="628"/>
        <v>0</v>
      </c>
      <c r="GC106" s="175">
        <f t="shared" si="628"/>
        <v>0</v>
      </c>
      <c r="GD106" s="175">
        <f t="shared" si="628"/>
        <v>0</v>
      </c>
      <c r="GE106" s="175">
        <f t="shared" si="628"/>
        <v>0</v>
      </c>
      <c r="GF106" s="175">
        <f t="shared" si="628"/>
        <v>0</v>
      </c>
      <c r="GG106" s="175">
        <f t="shared" si="628"/>
        <v>0</v>
      </c>
      <c r="GH106" s="175">
        <f t="shared" si="628"/>
        <v>0</v>
      </c>
      <c r="GI106" s="175">
        <f t="shared" si="628"/>
        <v>0</v>
      </c>
      <c r="GJ106" s="175">
        <f t="shared" si="628"/>
        <v>0</v>
      </c>
      <c r="GK106" s="175">
        <f t="shared" ref="GK106:HT106" si="629">IF(AND($F$112&gt;0,$F$113&gt;0),IF(OR(CN104&lt;$F$112,CN104=$F$112),GK104,0),"")</f>
        <v>0</v>
      </c>
      <c r="GL106" s="175">
        <f t="shared" si="629"/>
        <v>0</v>
      </c>
      <c r="GM106" s="175">
        <f t="shared" si="629"/>
        <v>0</v>
      </c>
      <c r="GN106" s="175">
        <f t="shared" si="629"/>
        <v>0</v>
      </c>
      <c r="GO106" s="175">
        <f t="shared" si="629"/>
        <v>0</v>
      </c>
      <c r="GP106" s="175">
        <f t="shared" si="629"/>
        <v>0</v>
      </c>
      <c r="GQ106" s="175">
        <f t="shared" si="629"/>
        <v>0</v>
      </c>
      <c r="GR106" s="175">
        <f t="shared" si="629"/>
        <v>0</v>
      </c>
      <c r="GS106" s="175">
        <f t="shared" si="629"/>
        <v>0</v>
      </c>
      <c r="GT106" s="175">
        <f t="shared" si="629"/>
        <v>0</v>
      </c>
      <c r="GU106" s="175">
        <f t="shared" si="629"/>
        <v>0</v>
      </c>
      <c r="GV106" s="175">
        <f t="shared" si="629"/>
        <v>0</v>
      </c>
      <c r="GW106" s="175">
        <f t="shared" si="629"/>
        <v>0</v>
      </c>
      <c r="GX106" s="175">
        <f t="shared" si="629"/>
        <v>0</v>
      </c>
      <c r="GY106" s="175">
        <f t="shared" si="629"/>
        <v>0</v>
      </c>
      <c r="GZ106" s="175">
        <f t="shared" si="629"/>
        <v>0</v>
      </c>
      <c r="HA106" s="175">
        <f t="shared" si="629"/>
        <v>0</v>
      </c>
      <c r="HB106" s="175">
        <f t="shared" si="629"/>
        <v>0</v>
      </c>
      <c r="HC106" s="175">
        <f t="shared" si="629"/>
        <v>0</v>
      </c>
      <c r="HD106" s="175">
        <f t="shared" si="629"/>
        <v>0</v>
      </c>
      <c r="HE106" s="175">
        <f t="shared" si="629"/>
        <v>0</v>
      </c>
      <c r="HF106" s="175">
        <f t="shared" si="629"/>
        <v>0</v>
      </c>
      <c r="HG106" s="175">
        <f t="shared" si="629"/>
        <v>0</v>
      </c>
      <c r="HH106" s="175">
        <f t="shared" si="629"/>
        <v>0</v>
      </c>
      <c r="HI106" s="175">
        <f t="shared" si="629"/>
        <v>0</v>
      </c>
      <c r="HJ106" s="175">
        <f t="shared" si="629"/>
        <v>0</v>
      </c>
      <c r="HK106" s="175">
        <f t="shared" si="629"/>
        <v>0</v>
      </c>
      <c r="HL106" s="175">
        <f t="shared" si="629"/>
        <v>0</v>
      </c>
      <c r="HM106" s="175">
        <f t="shared" si="629"/>
        <v>0</v>
      </c>
      <c r="HN106" s="175">
        <f t="shared" si="629"/>
        <v>0</v>
      </c>
      <c r="HO106" s="175">
        <f t="shared" si="629"/>
        <v>0</v>
      </c>
      <c r="HP106" s="175">
        <f t="shared" si="629"/>
        <v>0</v>
      </c>
      <c r="HQ106" s="175">
        <f t="shared" si="629"/>
        <v>0</v>
      </c>
      <c r="HR106" s="175">
        <f t="shared" si="629"/>
        <v>0</v>
      </c>
      <c r="HS106" s="175">
        <f t="shared" si="629"/>
        <v>0</v>
      </c>
      <c r="HT106" s="175">
        <f t="shared" si="629"/>
        <v>0</v>
      </c>
    </row>
    <row r="107" spans="1:228" x14ac:dyDescent="0.45">
      <c r="A107" s="5"/>
      <c r="B107" s="5"/>
      <c r="D107" s="5"/>
      <c r="E107" s="5"/>
      <c r="F107" s="5"/>
      <c r="G107" s="5"/>
      <c r="H107" s="5"/>
      <c r="I107" s="2"/>
      <c r="J107" s="2"/>
      <c r="K107" s="5"/>
      <c r="L107" s="5"/>
      <c r="M107" s="5"/>
      <c r="N107" s="5"/>
      <c r="O107" s="5"/>
      <c r="P107" s="5"/>
      <c r="Q107" s="5"/>
      <c r="R107" s="5"/>
      <c r="S107" s="5"/>
      <c r="T107" s="5"/>
      <c r="U107" s="5"/>
      <c r="V107" s="5"/>
      <c r="W107" s="5"/>
      <c r="X107" s="5"/>
      <c r="Y107" s="5"/>
      <c r="DX107" s="175">
        <f>IF(AND($F$112&gt;0,$F$113&gt;0),IF(AND(AA104&gt;$F$112,OR(AA104&lt;$F$113,AA104=$F$113)),DX104,0),"")</f>
        <v>0</v>
      </c>
      <c r="DY107" s="175">
        <f t="shared" ref="DY107:GJ107" si="630">IF(AND($F$112&gt;0,$F$113&gt;0),IF(AND(AB104&gt;$F$112,OR(AB104&lt;$F$113,AB104=$F$113)),DY104,0),"")</f>
        <v>0</v>
      </c>
      <c r="DZ107" s="175">
        <f t="shared" si="630"/>
        <v>0</v>
      </c>
      <c r="EA107" s="175">
        <f t="shared" si="630"/>
        <v>0</v>
      </c>
      <c r="EB107" s="175">
        <f t="shared" si="630"/>
        <v>0</v>
      </c>
      <c r="EC107" s="175">
        <f t="shared" si="630"/>
        <v>0</v>
      </c>
      <c r="ED107" s="175">
        <f t="shared" si="630"/>
        <v>0</v>
      </c>
      <c r="EE107" s="175">
        <f t="shared" si="630"/>
        <v>0</v>
      </c>
      <c r="EF107" s="175">
        <f t="shared" si="630"/>
        <v>0</v>
      </c>
      <c r="EG107" s="175">
        <f t="shared" si="630"/>
        <v>0</v>
      </c>
      <c r="EH107" s="175">
        <f t="shared" si="630"/>
        <v>0</v>
      </c>
      <c r="EI107" s="175">
        <f t="shared" si="630"/>
        <v>0</v>
      </c>
      <c r="EJ107" s="175">
        <f t="shared" si="630"/>
        <v>0</v>
      </c>
      <c r="EK107" s="175">
        <f t="shared" si="630"/>
        <v>0</v>
      </c>
      <c r="EL107" s="175">
        <f t="shared" si="630"/>
        <v>0</v>
      </c>
      <c r="EM107" s="175">
        <f t="shared" si="630"/>
        <v>0</v>
      </c>
      <c r="EN107" s="175">
        <f t="shared" si="630"/>
        <v>0</v>
      </c>
      <c r="EO107" s="175">
        <f t="shared" si="630"/>
        <v>0</v>
      </c>
      <c r="EP107" s="175">
        <f t="shared" si="630"/>
        <v>0</v>
      </c>
      <c r="EQ107" s="175">
        <f t="shared" si="630"/>
        <v>0</v>
      </c>
      <c r="ER107" s="175">
        <f t="shared" si="630"/>
        <v>0</v>
      </c>
      <c r="ES107" s="175">
        <f t="shared" si="630"/>
        <v>0</v>
      </c>
      <c r="ET107" s="175">
        <f t="shared" si="630"/>
        <v>0</v>
      </c>
      <c r="EU107" s="175">
        <f t="shared" si="630"/>
        <v>0</v>
      </c>
      <c r="EV107" s="175">
        <f t="shared" si="630"/>
        <v>0</v>
      </c>
      <c r="EW107" s="175">
        <f t="shared" si="630"/>
        <v>0</v>
      </c>
      <c r="EX107" s="175">
        <f t="shared" si="630"/>
        <v>0</v>
      </c>
      <c r="EY107" s="175">
        <f t="shared" si="630"/>
        <v>0</v>
      </c>
      <c r="EZ107" s="175">
        <f t="shared" si="630"/>
        <v>0</v>
      </c>
      <c r="FA107" s="175">
        <f t="shared" si="630"/>
        <v>0</v>
      </c>
      <c r="FB107" s="175">
        <f t="shared" si="630"/>
        <v>0</v>
      </c>
      <c r="FC107" s="175">
        <f t="shared" si="630"/>
        <v>0</v>
      </c>
      <c r="FD107" s="175">
        <f t="shared" si="630"/>
        <v>0</v>
      </c>
      <c r="FE107" s="175">
        <f t="shared" si="630"/>
        <v>0</v>
      </c>
      <c r="FF107" s="175">
        <f t="shared" si="630"/>
        <v>0</v>
      </c>
      <c r="FG107" s="175">
        <f t="shared" si="630"/>
        <v>0</v>
      </c>
      <c r="FH107" s="175">
        <f t="shared" si="630"/>
        <v>0</v>
      </c>
      <c r="FI107" s="175">
        <f t="shared" si="630"/>
        <v>0</v>
      </c>
      <c r="FJ107" s="175">
        <f t="shared" si="630"/>
        <v>0</v>
      </c>
      <c r="FK107" s="175">
        <f t="shared" si="630"/>
        <v>0</v>
      </c>
      <c r="FL107" s="175">
        <f t="shared" si="630"/>
        <v>0</v>
      </c>
      <c r="FM107" s="175">
        <f t="shared" si="630"/>
        <v>0</v>
      </c>
      <c r="FN107" s="175">
        <f t="shared" si="630"/>
        <v>0</v>
      </c>
      <c r="FO107" s="175">
        <f t="shared" si="630"/>
        <v>0</v>
      </c>
      <c r="FP107" s="175">
        <f t="shared" si="630"/>
        <v>0</v>
      </c>
      <c r="FQ107" s="175">
        <f t="shared" si="630"/>
        <v>7.1610155182850576E-4</v>
      </c>
      <c r="FR107" s="175">
        <f t="shared" si="630"/>
        <v>7.262819150395635E-4</v>
      </c>
      <c r="FS107" s="175">
        <f t="shared" si="630"/>
        <v>7.3401205303711748E-4</v>
      </c>
      <c r="FT107" s="175">
        <f t="shared" si="630"/>
        <v>7.392111329824312E-4</v>
      </c>
      <c r="FU107" s="175">
        <f t="shared" si="630"/>
        <v>7.4182446629476526E-4</v>
      </c>
      <c r="FV107" s="175">
        <f t="shared" si="630"/>
        <v>7.4182446629476526E-4</v>
      </c>
      <c r="FW107" s="175">
        <f t="shared" si="630"/>
        <v>7.3921113298243131E-4</v>
      </c>
      <c r="FX107" s="175">
        <f t="shared" si="630"/>
        <v>7.3401205303711759E-4</v>
      </c>
      <c r="FY107" s="175">
        <f t="shared" si="630"/>
        <v>7.2628191503956361E-4</v>
      </c>
      <c r="FZ107" s="175">
        <f t="shared" si="630"/>
        <v>7.1610155182850587E-4</v>
      </c>
      <c r="GA107" s="175">
        <f t="shared" si="630"/>
        <v>0</v>
      </c>
      <c r="GB107" s="175">
        <f t="shared" si="630"/>
        <v>0</v>
      </c>
      <c r="GC107" s="175">
        <f t="shared" si="630"/>
        <v>0</v>
      </c>
      <c r="GD107" s="175">
        <f t="shared" si="630"/>
        <v>0</v>
      </c>
      <c r="GE107" s="175">
        <f t="shared" si="630"/>
        <v>0</v>
      </c>
      <c r="GF107" s="175">
        <f t="shared" si="630"/>
        <v>0</v>
      </c>
      <c r="GG107" s="175">
        <f t="shared" si="630"/>
        <v>0</v>
      </c>
      <c r="GH107" s="175">
        <f t="shared" si="630"/>
        <v>0</v>
      </c>
      <c r="GI107" s="175">
        <f t="shared" si="630"/>
        <v>0</v>
      </c>
      <c r="GJ107" s="175">
        <f t="shared" si="630"/>
        <v>0</v>
      </c>
      <c r="GK107" s="175">
        <f t="shared" ref="GK107:HT107" si="631">IF(AND($F$112&gt;0,$F$113&gt;0),IF(AND(CN104&gt;$F$112,OR(CN104&lt;$F$113,CN104=$F$113)),GK104,0),"")</f>
        <v>0</v>
      </c>
      <c r="GL107" s="175">
        <f t="shared" si="631"/>
        <v>0</v>
      </c>
      <c r="GM107" s="175">
        <f t="shared" si="631"/>
        <v>0</v>
      </c>
      <c r="GN107" s="175">
        <f t="shared" si="631"/>
        <v>0</v>
      </c>
      <c r="GO107" s="175">
        <f t="shared" si="631"/>
        <v>0</v>
      </c>
      <c r="GP107" s="175">
        <f t="shared" si="631"/>
        <v>0</v>
      </c>
      <c r="GQ107" s="175">
        <f t="shared" si="631"/>
        <v>0</v>
      </c>
      <c r="GR107" s="175">
        <f t="shared" si="631"/>
        <v>0</v>
      </c>
      <c r="GS107" s="175">
        <f t="shared" si="631"/>
        <v>0</v>
      </c>
      <c r="GT107" s="175">
        <f t="shared" si="631"/>
        <v>0</v>
      </c>
      <c r="GU107" s="175">
        <f t="shared" si="631"/>
        <v>0</v>
      </c>
      <c r="GV107" s="175">
        <f t="shared" si="631"/>
        <v>0</v>
      </c>
      <c r="GW107" s="175">
        <f t="shared" si="631"/>
        <v>0</v>
      </c>
      <c r="GX107" s="175">
        <f t="shared" si="631"/>
        <v>0</v>
      </c>
      <c r="GY107" s="175">
        <f t="shared" si="631"/>
        <v>0</v>
      </c>
      <c r="GZ107" s="175">
        <f t="shared" si="631"/>
        <v>0</v>
      </c>
      <c r="HA107" s="175">
        <f t="shared" si="631"/>
        <v>0</v>
      </c>
      <c r="HB107" s="175">
        <f t="shared" si="631"/>
        <v>0</v>
      </c>
      <c r="HC107" s="175">
        <f t="shared" si="631"/>
        <v>0</v>
      </c>
      <c r="HD107" s="175">
        <f t="shared" si="631"/>
        <v>0</v>
      </c>
      <c r="HE107" s="175">
        <f t="shared" si="631"/>
        <v>0</v>
      </c>
      <c r="HF107" s="175">
        <f t="shared" si="631"/>
        <v>0</v>
      </c>
      <c r="HG107" s="175">
        <f t="shared" si="631"/>
        <v>0</v>
      </c>
      <c r="HH107" s="175">
        <f t="shared" si="631"/>
        <v>0</v>
      </c>
      <c r="HI107" s="175">
        <f t="shared" si="631"/>
        <v>0</v>
      </c>
      <c r="HJ107" s="175">
        <f t="shared" si="631"/>
        <v>0</v>
      </c>
      <c r="HK107" s="175">
        <f t="shared" si="631"/>
        <v>0</v>
      </c>
      <c r="HL107" s="175">
        <f t="shared" si="631"/>
        <v>0</v>
      </c>
      <c r="HM107" s="175">
        <f t="shared" si="631"/>
        <v>0</v>
      </c>
      <c r="HN107" s="175">
        <f t="shared" si="631"/>
        <v>0</v>
      </c>
      <c r="HO107" s="175">
        <f t="shared" si="631"/>
        <v>0</v>
      </c>
      <c r="HP107" s="175">
        <f t="shared" si="631"/>
        <v>0</v>
      </c>
      <c r="HQ107" s="175">
        <f t="shared" si="631"/>
        <v>0</v>
      </c>
      <c r="HR107" s="175">
        <f t="shared" si="631"/>
        <v>0</v>
      </c>
      <c r="HS107" s="175">
        <f t="shared" si="631"/>
        <v>0</v>
      </c>
      <c r="HT107" s="175">
        <f t="shared" si="631"/>
        <v>0</v>
      </c>
    </row>
    <row r="108" spans="1:228" ht="15.75" x14ac:dyDescent="0.5">
      <c r="A108" s="5"/>
      <c r="B108" s="5"/>
      <c r="C108" s="5"/>
      <c r="D108" s="5"/>
      <c r="E108" s="29" t="s">
        <v>17</v>
      </c>
      <c r="F108" s="84">
        <v>0.8</v>
      </c>
      <c r="G108" s="270" t="s">
        <v>20</v>
      </c>
      <c r="H108" s="5"/>
      <c r="J108" s="36"/>
      <c r="K108" s="5"/>
      <c r="L108" s="5"/>
      <c r="M108" s="5"/>
      <c r="N108" s="5"/>
      <c r="O108" s="5"/>
      <c r="P108" s="5"/>
      <c r="Q108" s="5"/>
      <c r="R108" s="5"/>
      <c r="S108" s="5"/>
      <c r="T108" s="5"/>
      <c r="U108" s="5"/>
      <c r="V108" s="5"/>
      <c r="W108" s="5"/>
      <c r="X108" s="5"/>
      <c r="Y108" s="5"/>
      <c r="DX108" s="175">
        <f>IF(AND($F$112&gt;0,$F$113&gt;0),IF(AND(AA104&gt;$F$113),DX104,0),"")</f>
        <v>0</v>
      </c>
      <c r="DY108" s="175">
        <f t="shared" ref="DY108:GJ108" si="632">IF(AND($F$112&gt;0,$F$113&gt;0),IF(AND(AB104&gt;$F$113),DY104,0),"")</f>
        <v>0</v>
      </c>
      <c r="DZ108" s="175">
        <f t="shared" si="632"/>
        <v>0</v>
      </c>
      <c r="EA108" s="175">
        <f t="shared" si="632"/>
        <v>0</v>
      </c>
      <c r="EB108" s="175">
        <f t="shared" si="632"/>
        <v>0</v>
      </c>
      <c r="EC108" s="175">
        <f t="shared" si="632"/>
        <v>0</v>
      </c>
      <c r="ED108" s="175">
        <f t="shared" si="632"/>
        <v>0</v>
      </c>
      <c r="EE108" s="175">
        <f t="shared" si="632"/>
        <v>0</v>
      </c>
      <c r="EF108" s="175">
        <f t="shared" si="632"/>
        <v>0</v>
      </c>
      <c r="EG108" s="175">
        <f t="shared" si="632"/>
        <v>0</v>
      </c>
      <c r="EH108" s="175">
        <f t="shared" si="632"/>
        <v>0</v>
      </c>
      <c r="EI108" s="175">
        <f t="shared" si="632"/>
        <v>0</v>
      </c>
      <c r="EJ108" s="175">
        <f t="shared" si="632"/>
        <v>0</v>
      </c>
      <c r="EK108" s="175">
        <f t="shared" si="632"/>
        <v>0</v>
      </c>
      <c r="EL108" s="175">
        <f t="shared" si="632"/>
        <v>0</v>
      </c>
      <c r="EM108" s="175">
        <f t="shared" si="632"/>
        <v>0</v>
      </c>
      <c r="EN108" s="175">
        <f t="shared" si="632"/>
        <v>0</v>
      </c>
      <c r="EO108" s="175">
        <f t="shared" si="632"/>
        <v>0</v>
      </c>
      <c r="EP108" s="175">
        <f t="shared" si="632"/>
        <v>0</v>
      </c>
      <c r="EQ108" s="175">
        <f t="shared" si="632"/>
        <v>0</v>
      </c>
      <c r="ER108" s="175">
        <f t="shared" si="632"/>
        <v>0</v>
      </c>
      <c r="ES108" s="175">
        <f t="shared" si="632"/>
        <v>0</v>
      </c>
      <c r="ET108" s="175">
        <f t="shared" si="632"/>
        <v>0</v>
      </c>
      <c r="EU108" s="175">
        <f t="shared" si="632"/>
        <v>0</v>
      </c>
      <c r="EV108" s="175">
        <f t="shared" si="632"/>
        <v>0</v>
      </c>
      <c r="EW108" s="175">
        <f t="shared" si="632"/>
        <v>0</v>
      </c>
      <c r="EX108" s="175">
        <f t="shared" si="632"/>
        <v>0</v>
      </c>
      <c r="EY108" s="175">
        <f t="shared" si="632"/>
        <v>0</v>
      </c>
      <c r="EZ108" s="175">
        <f t="shared" si="632"/>
        <v>0</v>
      </c>
      <c r="FA108" s="175">
        <f t="shared" si="632"/>
        <v>0</v>
      </c>
      <c r="FB108" s="175">
        <f t="shared" si="632"/>
        <v>0</v>
      </c>
      <c r="FC108" s="175">
        <f t="shared" si="632"/>
        <v>0</v>
      </c>
      <c r="FD108" s="175">
        <f t="shared" si="632"/>
        <v>0</v>
      </c>
      <c r="FE108" s="175">
        <f t="shared" si="632"/>
        <v>0</v>
      </c>
      <c r="FF108" s="175">
        <f t="shared" si="632"/>
        <v>0</v>
      </c>
      <c r="FG108" s="175">
        <f t="shared" si="632"/>
        <v>0</v>
      </c>
      <c r="FH108" s="175">
        <f t="shared" si="632"/>
        <v>0</v>
      </c>
      <c r="FI108" s="175">
        <f t="shared" si="632"/>
        <v>0</v>
      </c>
      <c r="FJ108" s="175">
        <f t="shared" si="632"/>
        <v>0</v>
      </c>
      <c r="FK108" s="175">
        <f t="shared" si="632"/>
        <v>0</v>
      </c>
      <c r="FL108" s="175">
        <f t="shared" si="632"/>
        <v>0</v>
      </c>
      <c r="FM108" s="175">
        <f t="shared" si="632"/>
        <v>0</v>
      </c>
      <c r="FN108" s="175">
        <f t="shared" si="632"/>
        <v>0</v>
      </c>
      <c r="FO108" s="175">
        <f t="shared" si="632"/>
        <v>0</v>
      </c>
      <c r="FP108" s="175">
        <f t="shared" si="632"/>
        <v>0</v>
      </c>
      <c r="FQ108" s="175">
        <f t="shared" si="632"/>
        <v>0</v>
      </c>
      <c r="FR108" s="175">
        <f t="shared" si="632"/>
        <v>0</v>
      </c>
      <c r="FS108" s="175">
        <f t="shared" si="632"/>
        <v>0</v>
      </c>
      <c r="FT108" s="175">
        <f t="shared" si="632"/>
        <v>0</v>
      </c>
      <c r="FU108" s="175">
        <f t="shared" si="632"/>
        <v>0</v>
      </c>
      <c r="FV108" s="175">
        <f t="shared" si="632"/>
        <v>0</v>
      </c>
      <c r="FW108" s="175">
        <f t="shared" si="632"/>
        <v>0</v>
      </c>
      <c r="FX108" s="175">
        <f t="shared" si="632"/>
        <v>0</v>
      </c>
      <c r="FY108" s="175">
        <f t="shared" si="632"/>
        <v>0</v>
      </c>
      <c r="FZ108" s="175">
        <f t="shared" si="632"/>
        <v>0</v>
      </c>
      <c r="GA108" s="175">
        <f t="shared" si="632"/>
        <v>7.0357653344105069E-4</v>
      </c>
      <c r="GB108" s="175">
        <f t="shared" si="632"/>
        <v>6.888353448852401E-4</v>
      </c>
      <c r="GC108" s="175">
        <f t="shared" si="632"/>
        <v>6.7202719272199804E-4</v>
      </c>
      <c r="GD108" s="175">
        <f t="shared" si="632"/>
        <v>6.53319492799597E-4</v>
      </c>
      <c r="GE108" s="175">
        <f t="shared" si="632"/>
        <v>6.328950982462041E-4</v>
      </c>
      <c r="GF108" s="175">
        <f t="shared" si="632"/>
        <v>6.1094933180415604E-4</v>
      </c>
      <c r="GG108" s="175">
        <f t="shared" si="632"/>
        <v>5.8768688966827928E-4</v>
      </c>
      <c r="GH108" s="175">
        <f t="shared" si="632"/>
        <v>5.6331868512335197E-4</v>
      </c>
      <c r="GI108" s="175">
        <f t="shared" si="632"/>
        <v>5.380586994847684E-4</v>
      </c>
      <c r="GJ108" s="175">
        <f t="shared" si="632"/>
        <v>5.1212090521949802E-4</v>
      </c>
      <c r="GK108" s="175">
        <f t="shared" ref="GK108:HT108" si="633">IF(AND($F$112&gt;0,$F$113&gt;0),IF(AND(CN104&gt;$F$113),GK104,0),"")</f>
        <v>4.8571632180955185E-4</v>
      </c>
      <c r="GL108" s="175">
        <f t="shared" si="633"/>
        <v>4.5905025911793698E-4</v>
      </c>
      <c r="GM108" s="175">
        <f t="shared" si="633"/>
        <v>4.3231979597078285E-4</v>
      </c>
      <c r="GN108" s="175">
        <f t="shared" si="633"/>
        <v>4.0571153365405541E-4</v>
      </c>
      <c r="GO108" s="175">
        <f t="shared" si="633"/>
        <v>3.7939965533405161E-4</v>
      </c>
      <c r="GP108" s="175">
        <f t="shared" si="633"/>
        <v>3.5354431335057283E-4</v>
      </c>
      <c r="GQ108" s="175">
        <f t="shared" si="633"/>
        <v>3.2829035719925771E-4</v>
      </c>
      <c r="GR108" s="175">
        <f t="shared" si="633"/>
        <v>3.03766406099071E-4</v>
      </c>
      <c r="GS108" s="175">
        <f t="shared" si="633"/>
        <v>2.8008426159180697E-4</v>
      </c>
      <c r="GT108" s="175">
        <f t="shared" si="633"/>
        <v>2.5733864786931665E-4</v>
      </c>
      <c r="GU108" s="175">
        <f t="shared" si="633"/>
        <v>2.3560726065862905E-4</v>
      </c>
      <c r="GV108" s="175">
        <f t="shared" si="633"/>
        <v>2.1495109965948068E-4</v>
      </c>
      <c r="GW108" s="175">
        <f t="shared" si="633"/>
        <v>1.9541505482182779E-4</v>
      </c>
      <c r="GX108" s="175">
        <f t="shared" si="633"/>
        <v>1.7702871322573268E-4</v>
      </c>
      <c r="GY108" s="175">
        <f t="shared" si="633"/>
        <v>1.5980735099166435E-4</v>
      </c>
      <c r="GZ108" s="175">
        <f t="shared" si="633"/>
        <v>1.4375307347400213E-4</v>
      </c>
      <c r="HA108" s="175">
        <f t="shared" si="633"/>
        <v>1.2885606690661626E-4</v>
      </c>
      <c r="HB108" s="175">
        <f t="shared" si="633"/>
        <v>1.1509592557864965E-4</v>
      </c>
      <c r="HC108" s="175">
        <f t="shared" si="633"/>
        <v>1.0244302039893219E-4</v>
      </c>
      <c r="HD108" s="175">
        <f t="shared" si="633"/>
        <v>9.085987721950326E-5</v>
      </c>
      <c r="HE108" s="175">
        <f t="shared" si="633"/>
        <v>8.0302536382782501E-5</v>
      </c>
      <c r="HF108" s="175">
        <f t="shared" si="633"/>
        <v>7.0721868479428445E-5</v>
      </c>
      <c r="HG108" s="175">
        <f t="shared" si="633"/>
        <v>6.2064825103425641E-5</v>
      </c>
      <c r="HH108" s="175">
        <f t="shared" si="633"/>
        <v>5.4275607323417784E-5</v>
      </c>
      <c r="HI108" s="175">
        <f t="shared" si="633"/>
        <v>4.7296738522610256E-5</v>
      </c>
      <c r="HJ108" s="175">
        <f t="shared" si="633"/>
        <v>4.1070032076795631E-5</v>
      </c>
      <c r="HK108" s="175">
        <f t="shared" si="633"/>
        <v>3.5537447942078011E-5</v>
      </c>
      <c r="HL108" s="175">
        <f t="shared" si="633"/>
        <v>3.064183553070822E-5</v>
      </c>
      <c r="HM108" s="175">
        <f t="shared" si="633"/>
        <v>2.6327563204820451E-5</v>
      </c>
      <c r="HN108" s="175">
        <f t="shared" si="633"/>
        <v>2.2541037272897804E-5</v>
      </c>
      <c r="HO108" s="175">
        <f t="shared" si="633"/>
        <v>1.9231115509923508E-5</v>
      </c>
      <c r="HP108" s="175">
        <f t="shared" si="633"/>
        <v>1.6349421933562696E-5</v>
      </c>
      <c r="HQ108" s="175">
        <f t="shared" si="633"/>
        <v>1.3850570864165214E-5</v>
      </c>
      <c r="HR108" s="175">
        <f t="shared" si="633"/>
        <v>1.169230919700172E-5</v>
      </c>
      <c r="HS108" s="175">
        <f t="shared" si="633"/>
        <v>9.8355863518461E-6</v>
      </c>
      <c r="HT108" s="175">
        <f t="shared" si="633"/>
        <v>8.2445615759941158E-6</v>
      </c>
    </row>
    <row r="109" spans="1:228" ht="15.75" x14ac:dyDescent="0.5">
      <c r="A109" s="5"/>
      <c r="B109" s="5"/>
      <c r="C109" s="5"/>
      <c r="E109" s="29" t="s">
        <v>16</v>
      </c>
      <c r="F109" s="68">
        <f>IF(AND(F108&gt;0,F108&lt;1,NOT(O104="")),_xlfn.NORM.INV((1-$F$108)/2,$K$104,$O$104),"")</f>
        <v>583.10439066729111</v>
      </c>
      <c r="G109" s="97"/>
      <c r="H109" s="97"/>
      <c r="I109" s="35"/>
      <c r="J109" s="2"/>
      <c r="K109" s="5"/>
      <c r="L109" s="5"/>
      <c r="M109" s="5"/>
      <c r="N109" s="5"/>
      <c r="O109" s="5"/>
      <c r="P109" s="5"/>
      <c r="Q109" s="5"/>
      <c r="R109" s="5"/>
      <c r="S109" s="5"/>
      <c r="T109" s="5"/>
      <c r="U109" s="5"/>
      <c r="V109" s="5"/>
      <c r="W109" s="5"/>
      <c r="X109" s="5"/>
      <c r="Y109" s="5"/>
      <c r="DX109" s="219">
        <f>MAX(DX106:DX108)</f>
        <v>9.8355863518458306E-6</v>
      </c>
      <c r="DY109" s="219">
        <f t="shared" ref="DY109:GJ109" si="634">MAX(DY106:DY108)</f>
        <v>1.1692309197001418E-5</v>
      </c>
      <c r="DZ109" s="219">
        <f t="shared" si="634"/>
        <v>1.3850570864164887E-5</v>
      </c>
      <c r="EA109" s="219">
        <f t="shared" si="634"/>
        <v>1.6349421933562313E-5</v>
      </c>
      <c r="EB109" s="219">
        <f t="shared" si="634"/>
        <v>1.9231115509923071E-5</v>
      </c>
      <c r="EC109" s="219">
        <f t="shared" si="634"/>
        <v>2.2541037272897323E-5</v>
      </c>
      <c r="ED109" s="219">
        <f t="shared" si="634"/>
        <v>2.6327563204819913E-5</v>
      </c>
      <c r="EE109" s="219">
        <f t="shared" si="634"/>
        <v>3.0641835530707637E-5</v>
      </c>
      <c r="EF109" s="219">
        <f t="shared" si="634"/>
        <v>3.553744794207734E-5</v>
      </c>
      <c r="EG109" s="219">
        <f t="shared" si="634"/>
        <v>4.1070032076794886E-5</v>
      </c>
      <c r="EH109" s="219">
        <f t="shared" si="634"/>
        <v>4.7296738522609457E-5</v>
      </c>
      <c r="EI109" s="219">
        <f t="shared" si="634"/>
        <v>5.4275607323416883E-5</v>
      </c>
      <c r="EJ109" s="219">
        <f t="shared" si="634"/>
        <v>6.2064825103424706E-5</v>
      </c>
      <c r="EK109" s="219">
        <f t="shared" si="634"/>
        <v>7.0721868479427455E-5</v>
      </c>
      <c r="EL109" s="219">
        <f t="shared" si="634"/>
        <v>8.030253638278143E-5</v>
      </c>
      <c r="EM109" s="219">
        <f t="shared" si="634"/>
        <v>9.0859877219502176E-5</v>
      </c>
      <c r="EN109" s="219">
        <f t="shared" si="634"/>
        <v>1.0244302039893097E-4</v>
      </c>
      <c r="EO109" s="219">
        <f t="shared" si="634"/>
        <v>1.1509592557864831E-4</v>
      </c>
      <c r="EP109" s="219">
        <f t="shared" si="634"/>
        <v>1.2885606690661491E-4</v>
      </c>
      <c r="EQ109" s="219">
        <f t="shared" si="634"/>
        <v>1.4375307347400075E-4</v>
      </c>
      <c r="ER109" s="219">
        <f t="shared" si="634"/>
        <v>1.5980735099166302E-4</v>
      </c>
      <c r="ES109" s="219">
        <f t="shared" si="634"/>
        <v>1.7702871322573132E-4</v>
      </c>
      <c r="ET109" s="219">
        <f t="shared" si="634"/>
        <v>1.9541505482182628E-4</v>
      </c>
      <c r="EU109" s="219">
        <f t="shared" si="634"/>
        <v>2.1495109965947916E-4</v>
      </c>
      <c r="EV109" s="219">
        <f t="shared" si="634"/>
        <v>2.3560726065862759E-4</v>
      </c>
      <c r="EW109" s="219">
        <f t="shared" si="634"/>
        <v>2.5733864786931513E-4</v>
      </c>
      <c r="EX109" s="219">
        <f t="shared" si="634"/>
        <v>2.8008426159180529E-4</v>
      </c>
      <c r="EY109" s="219">
        <f t="shared" si="634"/>
        <v>3.0376640609906943E-4</v>
      </c>
      <c r="EZ109" s="219">
        <f t="shared" si="634"/>
        <v>3.2829035719925608E-4</v>
      </c>
      <c r="FA109" s="219">
        <f t="shared" si="634"/>
        <v>3.5354431335057125E-4</v>
      </c>
      <c r="FB109" s="219">
        <f t="shared" si="634"/>
        <v>3.7939965533405004E-4</v>
      </c>
      <c r="FC109" s="219">
        <f t="shared" si="634"/>
        <v>4.0571153365405395E-4</v>
      </c>
      <c r="FD109" s="219">
        <f t="shared" si="634"/>
        <v>4.3231979597078149E-4</v>
      </c>
      <c r="FE109" s="219">
        <f t="shared" si="634"/>
        <v>4.5905025911793568E-4</v>
      </c>
      <c r="FF109" s="219">
        <f t="shared" si="634"/>
        <v>4.857163218095506E-4</v>
      </c>
      <c r="FG109" s="219">
        <f t="shared" si="634"/>
        <v>5.1212090521949682E-4</v>
      </c>
      <c r="FH109" s="219">
        <f t="shared" si="634"/>
        <v>5.3805869948476742E-4</v>
      </c>
      <c r="FI109" s="219">
        <f t="shared" si="634"/>
        <v>5.6331868512335122E-4</v>
      </c>
      <c r="FJ109" s="219">
        <f t="shared" si="634"/>
        <v>5.8768688966827863E-4</v>
      </c>
      <c r="FK109" s="219">
        <f t="shared" si="634"/>
        <v>6.1094933180415539E-4</v>
      </c>
      <c r="FL109" s="219">
        <f t="shared" si="634"/>
        <v>6.3289509824620367E-4</v>
      </c>
      <c r="FM109" s="219">
        <f t="shared" si="634"/>
        <v>6.5331949279959656E-4</v>
      </c>
      <c r="FN109" s="219">
        <f t="shared" si="634"/>
        <v>6.7202719272199771E-4</v>
      </c>
      <c r="FO109" s="219">
        <f t="shared" si="634"/>
        <v>6.8883534488523989E-4</v>
      </c>
      <c r="FP109" s="219">
        <f t="shared" si="634"/>
        <v>7.0357653344105047E-4</v>
      </c>
      <c r="FQ109" s="219">
        <f t="shared" si="634"/>
        <v>7.1610155182850576E-4</v>
      </c>
      <c r="FR109" s="219">
        <f t="shared" si="634"/>
        <v>7.262819150395635E-4</v>
      </c>
      <c r="FS109" s="219">
        <f t="shared" si="634"/>
        <v>7.3401205303711748E-4</v>
      </c>
      <c r="FT109" s="219">
        <f t="shared" si="634"/>
        <v>7.392111329824312E-4</v>
      </c>
      <c r="FU109" s="219">
        <f t="shared" si="634"/>
        <v>7.4182446629476526E-4</v>
      </c>
      <c r="FV109" s="219">
        <f t="shared" si="634"/>
        <v>7.4182446629476526E-4</v>
      </c>
      <c r="FW109" s="219">
        <f t="shared" si="634"/>
        <v>7.3921113298243131E-4</v>
      </c>
      <c r="FX109" s="219">
        <f t="shared" si="634"/>
        <v>7.3401205303711759E-4</v>
      </c>
      <c r="FY109" s="219">
        <f t="shared" si="634"/>
        <v>7.2628191503956361E-4</v>
      </c>
      <c r="FZ109" s="219">
        <f t="shared" si="634"/>
        <v>7.1610155182850587E-4</v>
      </c>
      <c r="GA109" s="219">
        <f t="shared" si="634"/>
        <v>7.0357653344105069E-4</v>
      </c>
      <c r="GB109" s="219">
        <f t="shared" si="634"/>
        <v>6.888353448852401E-4</v>
      </c>
      <c r="GC109" s="219">
        <f t="shared" si="634"/>
        <v>6.7202719272199804E-4</v>
      </c>
      <c r="GD109" s="219">
        <f t="shared" si="634"/>
        <v>6.53319492799597E-4</v>
      </c>
      <c r="GE109" s="219">
        <f t="shared" si="634"/>
        <v>6.328950982462041E-4</v>
      </c>
      <c r="GF109" s="219">
        <f t="shared" si="634"/>
        <v>6.1094933180415604E-4</v>
      </c>
      <c r="GG109" s="219">
        <f t="shared" si="634"/>
        <v>5.8768688966827928E-4</v>
      </c>
      <c r="GH109" s="219">
        <f t="shared" si="634"/>
        <v>5.6331868512335197E-4</v>
      </c>
      <c r="GI109" s="219">
        <f t="shared" si="634"/>
        <v>5.380586994847684E-4</v>
      </c>
      <c r="GJ109" s="219">
        <f t="shared" si="634"/>
        <v>5.1212090521949802E-4</v>
      </c>
      <c r="GK109" s="219">
        <f t="shared" ref="GK109:HT109" si="635">MAX(GK106:GK108)</f>
        <v>4.8571632180955185E-4</v>
      </c>
      <c r="GL109" s="219">
        <f t="shared" si="635"/>
        <v>4.5905025911793698E-4</v>
      </c>
      <c r="GM109" s="219">
        <f t="shared" si="635"/>
        <v>4.3231979597078285E-4</v>
      </c>
      <c r="GN109" s="219">
        <f t="shared" si="635"/>
        <v>4.0571153365405541E-4</v>
      </c>
      <c r="GO109" s="219">
        <f t="shared" si="635"/>
        <v>3.7939965533405161E-4</v>
      </c>
      <c r="GP109" s="219">
        <f t="shared" si="635"/>
        <v>3.5354431335057283E-4</v>
      </c>
      <c r="GQ109" s="219">
        <f t="shared" si="635"/>
        <v>3.2829035719925771E-4</v>
      </c>
      <c r="GR109" s="219">
        <f t="shared" si="635"/>
        <v>3.03766406099071E-4</v>
      </c>
      <c r="GS109" s="219">
        <f t="shared" si="635"/>
        <v>2.8008426159180697E-4</v>
      </c>
      <c r="GT109" s="219">
        <f t="shared" si="635"/>
        <v>2.5733864786931665E-4</v>
      </c>
      <c r="GU109" s="219">
        <f t="shared" si="635"/>
        <v>2.3560726065862905E-4</v>
      </c>
      <c r="GV109" s="219">
        <f t="shared" si="635"/>
        <v>2.1495109965948068E-4</v>
      </c>
      <c r="GW109" s="219">
        <f t="shared" si="635"/>
        <v>1.9541505482182779E-4</v>
      </c>
      <c r="GX109" s="219">
        <f t="shared" si="635"/>
        <v>1.7702871322573268E-4</v>
      </c>
      <c r="GY109" s="219">
        <f t="shared" si="635"/>
        <v>1.5980735099166435E-4</v>
      </c>
      <c r="GZ109" s="219">
        <f t="shared" si="635"/>
        <v>1.4375307347400213E-4</v>
      </c>
      <c r="HA109" s="219">
        <f t="shared" si="635"/>
        <v>1.2885606690661626E-4</v>
      </c>
      <c r="HB109" s="219">
        <f t="shared" si="635"/>
        <v>1.1509592557864965E-4</v>
      </c>
      <c r="HC109" s="219">
        <f t="shared" si="635"/>
        <v>1.0244302039893219E-4</v>
      </c>
      <c r="HD109" s="219">
        <f t="shared" si="635"/>
        <v>9.085987721950326E-5</v>
      </c>
      <c r="HE109" s="219">
        <f t="shared" si="635"/>
        <v>8.0302536382782501E-5</v>
      </c>
      <c r="HF109" s="219">
        <f t="shared" si="635"/>
        <v>7.0721868479428445E-5</v>
      </c>
      <c r="HG109" s="219">
        <f t="shared" si="635"/>
        <v>6.2064825103425641E-5</v>
      </c>
      <c r="HH109" s="219">
        <f t="shared" si="635"/>
        <v>5.4275607323417784E-5</v>
      </c>
      <c r="HI109" s="219">
        <f t="shared" si="635"/>
        <v>4.7296738522610256E-5</v>
      </c>
      <c r="HJ109" s="219">
        <f t="shared" si="635"/>
        <v>4.1070032076795631E-5</v>
      </c>
      <c r="HK109" s="219">
        <f t="shared" si="635"/>
        <v>3.5537447942078011E-5</v>
      </c>
      <c r="HL109" s="219">
        <f t="shared" si="635"/>
        <v>3.064183553070822E-5</v>
      </c>
      <c r="HM109" s="219">
        <f t="shared" si="635"/>
        <v>2.6327563204820451E-5</v>
      </c>
      <c r="HN109" s="219">
        <f t="shared" si="635"/>
        <v>2.2541037272897804E-5</v>
      </c>
      <c r="HO109" s="219">
        <f t="shared" si="635"/>
        <v>1.9231115509923508E-5</v>
      </c>
      <c r="HP109" s="219">
        <f t="shared" si="635"/>
        <v>1.6349421933562696E-5</v>
      </c>
      <c r="HQ109" s="219">
        <f t="shared" si="635"/>
        <v>1.3850570864165214E-5</v>
      </c>
      <c r="HR109" s="219">
        <f t="shared" si="635"/>
        <v>1.169230919700172E-5</v>
      </c>
      <c r="HS109" s="219">
        <f t="shared" si="635"/>
        <v>9.8355863518461E-6</v>
      </c>
      <c r="HT109" s="219">
        <f t="shared" si="635"/>
        <v>8.2445615759941158E-6</v>
      </c>
    </row>
    <row r="110" spans="1:228" ht="15.75" x14ac:dyDescent="0.5">
      <c r="A110" s="5"/>
      <c r="B110" s="5"/>
      <c r="C110" s="5"/>
      <c r="D110" s="5"/>
      <c r="E110" s="29" t="s">
        <v>48</v>
      </c>
      <c r="F110" s="68">
        <f>IF(AND(F108&gt;0,F108&lt;1,NOT(O104="")),_xlfn.NORM.INV(($F$108+(1-$F$108)/2),$K$104,$O$104),"")</f>
        <v>1960.8956093327088</v>
      </c>
      <c r="G110" s="97"/>
      <c r="H110" s="97"/>
      <c r="I110" s="35"/>
      <c r="J110" s="2"/>
      <c r="K110" s="5"/>
      <c r="L110" s="5"/>
      <c r="M110" s="5"/>
      <c r="N110" s="5"/>
      <c r="O110" s="5"/>
      <c r="P110" s="5"/>
      <c r="Q110" s="5"/>
      <c r="R110" s="5"/>
      <c r="S110" s="5"/>
      <c r="T110" s="5"/>
      <c r="U110" s="5"/>
      <c r="V110" s="5"/>
      <c r="W110" s="5"/>
      <c r="X110" s="5"/>
      <c r="Y110" s="5"/>
    </row>
    <row r="111" spans="1:228" ht="16.899999999999999" x14ac:dyDescent="0.5">
      <c r="A111" s="5"/>
      <c r="B111" s="5"/>
      <c r="C111" s="5"/>
      <c r="D111" s="5"/>
      <c r="E111" s="29"/>
      <c r="F111" s="38"/>
      <c r="G111" s="38"/>
      <c r="H111" s="38"/>
      <c r="I111" s="35"/>
      <c r="J111" s="2"/>
      <c r="K111" s="5"/>
      <c r="L111" s="5"/>
      <c r="M111" s="5"/>
      <c r="N111" s="5"/>
      <c r="O111" s="5"/>
      <c r="P111" s="5"/>
      <c r="Q111" s="5"/>
      <c r="R111" s="5"/>
      <c r="S111" s="5"/>
      <c r="T111" s="5"/>
      <c r="U111" s="5"/>
      <c r="V111" s="5"/>
      <c r="W111" s="5"/>
      <c r="X111" s="5"/>
      <c r="Y111" s="5"/>
    </row>
    <row r="112" spans="1:228" ht="15.75" x14ac:dyDescent="0.5">
      <c r="A112" s="5"/>
      <c r="B112" s="5"/>
      <c r="C112" s="5"/>
      <c r="D112" s="5"/>
      <c r="E112" s="69" t="s">
        <v>18</v>
      </c>
      <c r="F112" s="85">
        <v>1106</v>
      </c>
      <c r="G112" s="98"/>
      <c r="H112" s="42" t="s">
        <v>21</v>
      </c>
      <c r="I112" s="35"/>
      <c r="J112" s="2"/>
      <c r="K112" s="5"/>
      <c r="L112" s="5"/>
      <c r="M112" s="5"/>
      <c r="N112" s="5"/>
      <c r="O112" s="5"/>
      <c r="P112" s="5"/>
      <c r="Q112" s="5"/>
      <c r="R112" s="5"/>
      <c r="S112" s="5"/>
      <c r="T112" s="5"/>
      <c r="U112" s="5"/>
      <c r="V112" s="5"/>
      <c r="W112" s="5"/>
      <c r="X112" s="5"/>
      <c r="Y112" s="5"/>
    </row>
    <row r="113" spans="1:25" ht="15.75" x14ac:dyDescent="0.5">
      <c r="A113" s="5"/>
      <c r="B113" s="5"/>
      <c r="C113" s="5"/>
      <c r="D113" s="5"/>
      <c r="E113" s="69" t="s">
        <v>19</v>
      </c>
      <c r="F113" s="85">
        <v>1438</v>
      </c>
      <c r="G113" s="98"/>
      <c r="H113" s="42" t="s">
        <v>22</v>
      </c>
      <c r="I113" s="35"/>
      <c r="J113" s="2"/>
      <c r="K113" s="5"/>
      <c r="L113" s="5"/>
      <c r="M113" s="5"/>
      <c r="N113" s="5"/>
      <c r="O113" s="5"/>
      <c r="P113" s="5"/>
      <c r="Q113" s="5"/>
      <c r="R113" s="5"/>
      <c r="S113" s="5"/>
      <c r="T113" s="5"/>
      <c r="U113" s="5"/>
      <c r="V113" s="5"/>
      <c r="W113" s="5"/>
      <c r="X113" s="5"/>
      <c r="Y113" s="5"/>
    </row>
    <row r="114" spans="1:25" ht="16.899999999999999" x14ac:dyDescent="0.5">
      <c r="A114" s="5"/>
      <c r="B114" s="5"/>
      <c r="C114" s="5"/>
      <c r="D114" s="5"/>
      <c r="E114" s="69" t="s">
        <v>49</v>
      </c>
      <c r="F114" s="39">
        <f>IF(AND($F$112&gt;0,$F$113&gt;0,$F$112&lt;$F$113,NOT(O104="")),_xlfn.NORM.DIST($F$113,$K$104,$O$104,TRUE)-_xlfn.NORM.DIST($F$112,$K$104,$O$104,TRUE),"")</f>
        <v>0.24253361438080262</v>
      </c>
      <c r="G114" s="99"/>
      <c r="H114" s="42" t="s">
        <v>36</v>
      </c>
      <c r="I114" s="35"/>
      <c r="J114" s="2"/>
      <c r="K114" s="5"/>
      <c r="L114" s="5"/>
      <c r="M114" s="5"/>
      <c r="N114" s="5"/>
      <c r="O114" s="5"/>
      <c r="P114" s="5"/>
      <c r="Q114" s="5"/>
      <c r="R114" s="5"/>
      <c r="S114" s="5"/>
      <c r="T114" s="5"/>
      <c r="U114" s="5"/>
      <c r="V114" s="5"/>
      <c r="W114" s="5"/>
      <c r="X114" s="5"/>
      <c r="Y114" s="5"/>
    </row>
    <row r="115" spans="1:25" ht="16.899999999999999" x14ac:dyDescent="0.5">
      <c r="A115" s="5"/>
      <c r="B115" s="5"/>
      <c r="C115" s="5"/>
      <c r="D115" s="5"/>
      <c r="E115" s="69" t="s">
        <v>156</v>
      </c>
      <c r="F115" s="41">
        <f>IF(AND($F$112&gt;0,$F$113&gt;0,$F$112&lt;$F$113,NOT($O$104="")),_xlfn.NORM.DIST(F112,$K$104,$O$104,TRUE),"")</f>
        <v>0.37873319280959866</v>
      </c>
      <c r="G115" s="99"/>
      <c r="H115" s="42" t="s">
        <v>37</v>
      </c>
      <c r="I115" s="35"/>
      <c r="J115" s="2"/>
      <c r="K115" s="5"/>
      <c r="L115" s="5"/>
      <c r="M115" s="5"/>
      <c r="N115" s="5"/>
      <c r="O115" s="5"/>
      <c r="P115" s="5"/>
      <c r="Q115" s="5"/>
      <c r="R115" s="5"/>
      <c r="S115" s="5"/>
      <c r="T115" s="5"/>
      <c r="U115" s="5"/>
      <c r="V115" s="5"/>
      <c r="W115" s="5"/>
      <c r="X115" s="5"/>
      <c r="Y115" s="5"/>
    </row>
    <row r="116" spans="1:25" ht="16.899999999999999" x14ac:dyDescent="0.5">
      <c r="A116" s="5"/>
      <c r="B116" s="5"/>
      <c r="C116" s="5"/>
      <c r="D116" s="5"/>
      <c r="E116" s="69" t="s">
        <v>157</v>
      </c>
      <c r="F116" s="40">
        <f>IF(AND($F$112&gt;0,$F$113&gt;0,$F$112&lt;$F$113,NOT($O$104="")),1-_xlfn.NORM.DIST(F113,$K$104,$O$104,TRUE),"")</f>
        <v>0.37873319280959872</v>
      </c>
      <c r="G116" s="99"/>
      <c r="H116" s="42" t="s">
        <v>35</v>
      </c>
      <c r="I116" s="35"/>
      <c r="J116" s="2"/>
      <c r="K116" s="5"/>
      <c r="L116" s="5"/>
      <c r="M116" s="5"/>
      <c r="N116" s="5"/>
      <c r="O116" s="5"/>
      <c r="P116" s="5"/>
      <c r="Q116" s="5"/>
      <c r="R116" s="5"/>
      <c r="S116" s="5"/>
      <c r="T116" s="5"/>
      <c r="U116" s="5"/>
      <c r="V116" s="5"/>
      <c r="W116" s="5"/>
      <c r="X116" s="5"/>
      <c r="Y116" s="5"/>
    </row>
    <row r="117" spans="1:25" x14ac:dyDescent="0.45">
      <c r="A117" s="5"/>
      <c r="B117" s="5"/>
      <c r="C117" s="5"/>
      <c r="D117" s="5"/>
      <c r="E117" s="29"/>
      <c r="F117" s="29"/>
      <c r="G117" s="29"/>
      <c r="H117" s="29"/>
      <c r="I117" s="2"/>
      <c r="J117" s="2"/>
      <c r="K117" s="5"/>
      <c r="L117" s="5"/>
      <c r="M117" s="5"/>
      <c r="N117" s="5"/>
      <c r="O117" s="5"/>
      <c r="P117" s="5"/>
      <c r="Q117" s="5"/>
      <c r="R117" s="5"/>
      <c r="S117" s="5"/>
      <c r="T117" s="5"/>
      <c r="U117" s="5"/>
      <c r="V117" s="5"/>
      <c r="W117" s="5"/>
      <c r="X117" s="5"/>
      <c r="Y117" s="5"/>
    </row>
    <row r="118" spans="1:25" x14ac:dyDescent="0.45">
      <c r="A118" s="5"/>
      <c r="B118" s="5"/>
      <c r="C118" s="5"/>
      <c r="D118" s="5"/>
      <c r="E118" s="29"/>
      <c r="F118" s="29"/>
      <c r="G118" s="29"/>
      <c r="H118" s="29"/>
      <c r="I118" s="2"/>
      <c r="J118" s="2"/>
      <c r="K118" s="5"/>
      <c r="L118" s="5"/>
      <c r="M118" s="5"/>
      <c r="N118" s="5"/>
      <c r="O118" s="5"/>
      <c r="P118" s="5"/>
      <c r="Q118" s="5"/>
      <c r="R118" s="5"/>
      <c r="S118" s="5"/>
      <c r="T118" s="5"/>
      <c r="U118" s="5"/>
      <c r="V118" s="5"/>
      <c r="W118" s="5"/>
      <c r="X118" s="5"/>
      <c r="Y118" s="5"/>
    </row>
    <row r="119" spans="1:25" x14ac:dyDescent="0.45">
      <c r="A119" s="5"/>
      <c r="B119" s="5"/>
      <c r="C119" s="5"/>
      <c r="D119" s="5"/>
      <c r="E119" s="29"/>
      <c r="F119" s="29"/>
      <c r="G119" s="29"/>
      <c r="H119" s="29"/>
      <c r="I119" s="2"/>
      <c r="J119" s="2"/>
      <c r="K119" s="5"/>
      <c r="L119" s="5"/>
      <c r="M119" s="5"/>
      <c r="N119" s="5"/>
      <c r="O119" s="5"/>
      <c r="P119" s="5"/>
      <c r="Q119" s="5"/>
      <c r="R119" s="5"/>
      <c r="S119" s="5"/>
      <c r="T119" s="5"/>
      <c r="U119" s="5"/>
      <c r="V119" s="5"/>
      <c r="W119" s="5"/>
      <c r="X119" s="5"/>
      <c r="Y119" s="5"/>
    </row>
    <row r="120" spans="1:25" x14ac:dyDescent="0.45">
      <c r="A120" s="5"/>
      <c r="B120" s="5"/>
      <c r="C120" s="5"/>
      <c r="D120" s="5"/>
      <c r="E120" s="29"/>
      <c r="F120" s="29"/>
      <c r="G120" s="29"/>
      <c r="H120" s="29"/>
      <c r="I120" s="2"/>
      <c r="J120" s="2"/>
      <c r="K120" s="5"/>
      <c r="L120" s="5"/>
      <c r="M120" s="5"/>
      <c r="N120" s="5"/>
      <c r="O120" s="5"/>
      <c r="P120" s="5"/>
      <c r="Q120" s="5"/>
      <c r="R120" s="5"/>
      <c r="S120" s="5"/>
      <c r="T120" s="5"/>
      <c r="U120" s="5"/>
      <c r="V120" s="5"/>
      <c r="W120" s="5"/>
      <c r="X120" s="5"/>
      <c r="Y120" s="5"/>
    </row>
    <row r="121" spans="1:25" x14ac:dyDescent="0.45">
      <c r="A121" s="5"/>
      <c r="B121" s="5"/>
      <c r="C121" s="5"/>
      <c r="D121" s="5"/>
      <c r="E121" s="29"/>
      <c r="F121" s="29"/>
      <c r="G121" s="29"/>
      <c r="H121" s="29"/>
      <c r="I121" s="2"/>
      <c r="J121" s="2"/>
      <c r="K121" s="5"/>
      <c r="L121" s="5"/>
      <c r="M121" s="5"/>
      <c r="N121" s="5"/>
      <c r="O121" s="5"/>
      <c r="P121" s="5"/>
      <c r="Q121" s="5"/>
      <c r="R121" s="5"/>
      <c r="S121" s="5"/>
      <c r="T121" s="5"/>
      <c r="U121" s="5"/>
      <c r="V121" s="5"/>
      <c r="W121" s="5"/>
      <c r="X121" s="5"/>
      <c r="Y121" s="5"/>
    </row>
    <row r="122" spans="1:25" x14ac:dyDescent="0.45">
      <c r="A122" s="5"/>
      <c r="B122" s="5"/>
      <c r="C122" s="5"/>
      <c r="D122" s="5"/>
      <c r="E122" s="29"/>
      <c r="F122" s="29"/>
      <c r="G122" s="29"/>
      <c r="H122" s="29"/>
      <c r="I122" s="2"/>
      <c r="J122" s="2"/>
      <c r="K122" s="5"/>
      <c r="L122" s="5"/>
      <c r="M122" s="5"/>
      <c r="N122" s="5"/>
      <c r="O122" s="5"/>
      <c r="P122" s="5"/>
      <c r="Q122" s="5"/>
      <c r="R122" s="5"/>
      <c r="S122" s="5"/>
      <c r="T122" s="5"/>
      <c r="U122" s="5"/>
      <c r="V122" s="5"/>
      <c r="W122" s="5"/>
      <c r="X122" s="5"/>
      <c r="Y122" s="5"/>
    </row>
    <row r="123" spans="1:25" x14ac:dyDescent="0.45">
      <c r="A123" s="5"/>
      <c r="B123" s="5"/>
      <c r="C123" s="5"/>
      <c r="D123" s="5"/>
      <c r="E123" s="29"/>
      <c r="F123" s="29"/>
      <c r="G123" s="29"/>
      <c r="H123" s="29"/>
      <c r="I123" s="2"/>
      <c r="J123" s="2"/>
      <c r="K123" s="5"/>
      <c r="L123" s="5"/>
      <c r="M123" s="5"/>
      <c r="N123" s="5"/>
      <c r="O123" s="5"/>
      <c r="P123" s="5"/>
      <c r="Q123" s="5"/>
      <c r="R123" s="5"/>
      <c r="S123" s="5"/>
      <c r="T123" s="5"/>
      <c r="U123" s="5"/>
      <c r="V123" s="5"/>
      <c r="W123" s="5"/>
      <c r="X123" s="5"/>
      <c r="Y123" s="5"/>
    </row>
    <row r="124" spans="1:25" x14ac:dyDescent="0.45">
      <c r="A124" s="5"/>
      <c r="B124" s="5"/>
      <c r="C124" s="5"/>
      <c r="D124" s="5"/>
      <c r="E124" s="29"/>
      <c r="F124" s="29"/>
      <c r="G124" s="29"/>
      <c r="H124" s="29"/>
      <c r="I124" s="2"/>
      <c r="J124" s="2"/>
      <c r="K124" s="5"/>
      <c r="L124" s="5"/>
      <c r="M124" s="5"/>
      <c r="N124" s="5"/>
      <c r="O124" s="5"/>
      <c r="P124" s="5"/>
      <c r="Q124" s="5"/>
      <c r="R124" s="5"/>
      <c r="S124" s="5"/>
      <c r="T124" s="5"/>
      <c r="U124" s="5"/>
      <c r="V124" s="5"/>
      <c r="W124" s="5"/>
      <c r="X124" s="5"/>
      <c r="Y124" s="5"/>
    </row>
    <row r="125" spans="1:25" x14ac:dyDescent="0.45">
      <c r="A125" s="5"/>
      <c r="B125" s="5"/>
      <c r="C125" s="5"/>
      <c r="D125" s="5"/>
      <c r="E125" s="29"/>
      <c r="F125" s="29"/>
      <c r="G125" s="29"/>
      <c r="H125" s="29"/>
      <c r="I125" s="2"/>
      <c r="J125" s="2"/>
      <c r="K125" s="5"/>
      <c r="L125" s="5"/>
      <c r="M125" s="5"/>
      <c r="N125" s="5"/>
      <c r="O125" s="5"/>
      <c r="P125" s="5"/>
      <c r="Q125" s="5"/>
      <c r="R125" s="5"/>
      <c r="S125" s="5"/>
      <c r="T125" s="5"/>
      <c r="U125" s="5"/>
      <c r="V125" s="5"/>
      <c r="W125" s="5"/>
      <c r="X125" s="5"/>
      <c r="Y125" s="5"/>
    </row>
    <row r="126" spans="1:25" x14ac:dyDescent="0.45">
      <c r="A126" s="5"/>
      <c r="B126" s="5"/>
      <c r="C126" s="5"/>
      <c r="D126" s="5"/>
      <c r="E126" s="29"/>
      <c r="F126" s="29"/>
      <c r="G126" s="29"/>
      <c r="H126" s="29"/>
      <c r="I126" s="2"/>
      <c r="J126" s="2"/>
      <c r="K126" s="5"/>
      <c r="L126" s="5"/>
      <c r="M126" s="5"/>
      <c r="N126" s="5"/>
      <c r="O126" s="5"/>
      <c r="P126" s="5"/>
      <c r="Q126" s="5"/>
      <c r="R126" s="5"/>
      <c r="S126" s="5"/>
      <c r="T126" s="5"/>
      <c r="U126" s="5"/>
      <c r="V126" s="5"/>
      <c r="W126" s="5"/>
      <c r="X126" s="5"/>
      <c r="Y126" s="5"/>
    </row>
    <row r="127" spans="1:25" x14ac:dyDescent="0.45">
      <c r="A127" s="5"/>
      <c r="B127" s="5"/>
      <c r="C127" s="5"/>
      <c r="D127" s="5"/>
      <c r="E127" s="29"/>
      <c r="F127" s="29"/>
      <c r="G127" s="29"/>
      <c r="H127" s="29"/>
      <c r="I127" s="2"/>
      <c r="J127" s="2"/>
      <c r="K127" s="5"/>
      <c r="L127" s="5"/>
      <c r="M127" s="5"/>
      <c r="N127" s="5"/>
      <c r="O127" s="5"/>
      <c r="P127" s="5"/>
      <c r="Q127" s="5"/>
      <c r="R127" s="5"/>
      <c r="S127" s="5"/>
      <c r="T127" s="5"/>
      <c r="U127" s="5"/>
      <c r="V127" s="5"/>
      <c r="W127" s="5"/>
      <c r="X127" s="5"/>
      <c r="Y127" s="5"/>
    </row>
    <row r="128" spans="1:25" x14ac:dyDescent="0.45">
      <c r="A128" s="5"/>
      <c r="B128" s="5"/>
      <c r="C128" s="5"/>
      <c r="D128" s="5"/>
      <c r="E128" s="29"/>
      <c r="F128" s="29"/>
      <c r="G128" s="29"/>
      <c r="H128" s="29"/>
      <c r="I128" s="2"/>
      <c r="J128" s="2"/>
      <c r="K128" s="5"/>
      <c r="L128" s="5"/>
      <c r="M128" s="5"/>
      <c r="N128" s="5"/>
      <c r="O128" s="5"/>
      <c r="P128" s="5"/>
      <c r="Q128" s="5"/>
      <c r="R128" s="5"/>
      <c r="S128" s="5"/>
      <c r="T128" s="5"/>
      <c r="U128" s="5"/>
      <c r="V128" s="5"/>
      <c r="W128" s="5"/>
      <c r="X128" s="5"/>
      <c r="Y128" s="5"/>
    </row>
    <row r="129" spans="1:25" x14ac:dyDescent="0.45">
      <c r="A129" s="5"/>
      <c r="B129" s="5"/>
      <c r="C129" s="5"/>
      <c r="D129" s="5"/>
      <c r="E129" s="29"/>
      <c r="F129" s="29"/>
      <c r="G129" s="29"/>
      <c r="H129" s="29"/>
      <c r="I129" s="2"/>
      <c r="J129" s="2"/>
      <c r="K129" s="5"/>
      <c r="L129" s="5"/>
      <c r="M129" s="5"/>
      <c r="N129" s="5"/>
      <c r="O129" s="5"/>
      <c r="P129" s="5"/>
      <c r="Q129" s="5"/>
      <c r="R129" s="5"/>
      <c r="S129" s="5"/>
      <c r="T129" s="5"/>
      <c r="U129" s="5"/>
      <c r="V129" s="5"/>
      <c r="W129" s="5"/>
      <c r="X129" s="5"/>
      <c r="Y129" s="5"/>
    </row>
    <row r="130" spans="1:25" x14ac:dyDescent="0.45">
      <c r="A130" s="5"/>
      <c r="B130" s="5"/>
      <c r="C130" s="5"/>
      <c r="D130" s="5"/>
      <c r="E130" s="29"/>
      <c r="F130" s="29"/>
      <c r="G130" s="29"/>
      <c r="H130" s="29"/>
      <c r="I130" s="2"/>
      <c r="J130" s="2"/>
      <c r="K130" s="5"/>
      <c r="L130" s="5"/>
      <c r="M130" s="5"/>
      <c r="N130" s="5"/>
      <c r="O130" s="5"/>
      <c r="P130" s="5"/>
      <c r="Q130" s="5"/>
      <c r="R130" s="5"/>
      <c r="S130" s="5"/>
      <c r="T130" s="5"/>
      <c r="U130" s="5"/>
      <c r="V130" s="5"/>
      <c r="W130" s="5"/>
      <c r="X130" s="5"/>
      <c r="Y130" s="5"/>
    </row>
    <row r="131" spans="1:25" x14ac:dyDescent="0.45">
      <c r="A131" s="5"/>
      <c r="B131" s="5"/>
      <c r="C131" s="5"/>
      <c r="D131" s="5"/>
      <c r="E131" s="29"/>
      <c r="F131" s="29"/>
      <c r="G131" s="29"/>
      <c r="H131" s="29"/>
      <c r="I131" s="2"/>
      <c r="J131" s="2"/>
      <c r="K131" s="5"/>
      <c r="L131" s="5"/>
      <c r="M131" s="5"/>
      <c r="N131" s="5"/>
      <c r="O131" s="5"/>
      <c r="P131" s="5"/>
      <c r="Q131" s="5"/>
      <c r="R131" s="5"/>
      <c r="S131" s="5"/>
      <c r="T131" s="5"/>
      <c r="U131" s="5"/>
      <c r="V131" s="5"/>
      <c r="W131" s="5"/>
      <c r="X131" s="5"/>
      <c r="Y131" s="5"/>
    </row>
    <row r="132" spans="1:25" x14ac:dyDescent="0.45">
      <c r="A132" s="5"/>
      <c r="B132" s="5"/>
      <c r="C132" s="5"/>
      <c r="D132" s="5"/>
      <c r="E132" s="29"/>
      <c r="F132" s="29"/>
      <c r="G132" s="29"/>
      <c r="H132" s="29"/>
      <c r="I132" s="2"/>
      <c r="J132" s="2"/>
      <c r="K132" s="5"/>
      <c r="L132" s="5"/>
      <c r="M132" s="5"/>
      <c r="N132" s="5"/>
      <c r="O132" s="5"/>
      <c r="P132" s="5"/>
      <c r="Q132" s="5"/>
      <c r="R132" s="5"/>
      <c r="S132" s="5"/>
      <c r="T132" s="5"/>
      <c r="U132" s="5"/>
      <c r="V132" s="5"/>
      <c r="W132" s="5"/>
      <c r="X132" s="5"/>
      <c r="Y132" s="5"/>
    </row>
    <row r="133" spans="1:25" x14ac:dyDescent="0.45">
      <c r="A133" s="5"/>
      <c r="B133" s="5"/>
      <c r="C133" s="5"/>
      <c r="D133" s="5"/>
      <c r="E133" s="29"/>
      <c r="F133" s="29"/>
      <c r="G133" s="29"/>
      <c r="H133" s="29"/>
      <c r="I133" s="2"/>
      <c r="J133" s="2"/>
      <c r="K133" s="5"/>
      <c r="L133" s="5"/>
      <c r="M133" s="5"/>
      <c r="N133" s="5"/>
      <c r="O133" s="5"/>
      <c r="P133" s="5"/>
      <c r="Q133" s="5"/>
      <c r="R133" s="5"/>
      <c r="S133" s="5"/>
      <c r="T133" s="5"/>
      <c r="U133" s="5"/>
      <c r="V133" s="5"/>
      <c r="W133" s="5"/>
      <c r="X133" s="5"/>
      <c r="Y133" s="5"/>
    </row>
    <row r="134" spans="1:25" x14ac:dyDescent="0.45">
      <c r="A134" s="5"/>
      <c r="B134" s="5"/>
      <c r="C134" s="5"/>
      <c r="D134" s="5"/>
      <c r="E134" s="29"/>
      <c r="F134" s="29"/>
      <c r="G134" s="29"/>
      <c r="H134" s="29"/>
      <c r="I134" s="2"/>
      <c r="J134" s="2"/>
      <c r="K134" s="5"/>
      <c r="L134" s="5"/>
      <c r="M134" s="5"/>
      <c r="N134" s="5"/>
      <c r="O134" s="5"/>
      <c r="P134" s="5"/>
      <c r="Q134" s="5"/>
      <c r="R134" s="5"/>
      <c r="S134" s="5"/>
      <c r="T134" s="5"/>
      <c r="U134" s="5"/>
      <c r="V134" s="5"/>
      <c r="W134" s="5"/>
      <c r="X134" s="5"/>
      <c r="Y134" s="5"/>
    </row>
    <row r="135" spans="1:25" x14ac:dyDescent="0.45">
      <c r="A135" s="5"/>
      <c r="B135" s="5"/>
      <c r="C135" s="5"/>
      <c r="D135" s="5"/>
      <c r="E135" s="29"/>
      <c r="F135" s="29"/>
      <c r="G135" s="29"/>
      <c r="H135" s="29"/>
      <c r="I135" s="2"/>
      <c r="J135" s="2"/>
      <c r="K135" s="5"/>
      <c r="L135" s="5"/>
      <c r="M135" s="5"/>
      <c r="N135" s="5"/>
      <c r="O135" s="5"/>
      <c r="P135" s="5"/>
      <c r="Q135" s="5"/>
      <c r="R135" s="5"/>
      <c r="S135" s="5"/>
      <c r="T135" s="5"/>
      <c r="U135" s="5"/>
      <c r="V135" s="5"/>
      <c r="W135" s="5"/>
      <c r="X135" s="5"/>
      <c r="Y135" s="5"/>
    </row>
    <row r="136" spans="1:25" x14ac:dyDescent="0.45">
      <c r="A136" s="5"/>
      <c r="B136" s="5"/>
      <c r="C136" s="5"/>
      <c r="D136" s="5"/>
      <c r="E136" s="5"/>
      <c r="F136" s="5"/>
      <c r="G136" s="5"/>
      <c r="H136" s="5"/>
      <c r="I136" s="2"/>
      <c r="J136" s="2"/>
      <c r="K136" s="5"/>
      <c r="L136" s="5"/>
      <c r="M136" s="5"/>
      <c r="N136" s="5"/>
      <c r="O136" s="5"/>
      <c r="P136" s="5"/>
      <c r="Q136" s="5"/>
      <c r="R136" s="5"/>
      <c r="S136" s="5"/>
      <c r="T136" s="5"/>
      <c r="U136" s="5"/>
      <c r="V136" s="5"/>
      <c r="W136" s="5"/>
      <c r="X136" s="5"/>
      <c r="Y136" s="5"/>
    </row>
    <row r="137" spans="1:25" x14ac:dyDescent="0.45">
      <c r="A137" s="2"/>
      <c r="B137" s="7" t="s">
        <v>7</v>
      </c>
      <c r="C137" s="8"/>
      <c r="D137" s="8"/>
      <c r="E137" s="8"/>
      <c r="F137" s="8"/>
      <c r="G137" s="92"/>
      <c r="H137" s="9"/>
      <c r="I137" s="9"/>
      <c r="J137" s="9"/>
      <c r="K137" s="8"/>
      <c r="L137" s="8"/>
      <c r="M137" s="8"/>
      <c r="N137" s="30"/>
      <c r="O137" s="8"/>
      <c r="P137" s="8"/>
      <c r="W137" s="5"/>
      <c r="X137" s="5"/>
      <c r="Y137" s="5"/>
    </row>
    <row r="138" spans="1:25" x14ac:dyDescent="0.45">
      <c r="A138" s="2"/>
      <c r="B138" s="10" t="s">
        <v>46</v>
      </c>
      <c r="C138" s="11"/>
      <c r="D138" s="11"/>
      <c r="E138" s="11"/>
      <c r="F138" s="11"/>
      <c r="G138" s="93"/>
      <c r="H138" s="12"/>
      <c r="I138" s="12"/>
      <c r="J138" s="12"/>
      <c r="K138" s="11"/>
      <c r="L138" s="11"/>
      <c r="M138" s="11"/>
      <c r="N138" s="13"/>
      <c r="O138" s="11"/>
      <c r="P138" s="11"/>
      <c r="W138" s="5"/>
      <c r="X138" s="5"/>
      <c r="Y138" s="5"/>
    </row>
    <row r="139" spans="1:25" x14ac:dyDescent="0.45">
      <c r="A139" s="2"/>
      <c r="B139" s="10" t="s">
        <v>56</v>
      </c>
      <c r="C139" s="11"/>
      <c r="D139" s="11"/>
      <c r="E139" s="11"/>
      <c r="F139" s="11"/>
      <c r="G139" s="93"/>
      <c r="H139" s="12"/>
      <c r="I139" s="12"/>
      <c r="J139" s="12"/>
      <c r="K139" s="11"/>
      <c r="L139" s="11"/>
      <c r="M139" s="11"/>
      <c r="N139" s="13"/>
      <c r="O139" s="11"/>
      <c r="P139" s="11"/>
      <c r="W139" s="5"/>
      <c r="X139" s="5"/>
      <c r="Y139" s="5"/>
    </row>
    <row r="140" spans="1:25" x14ac:dyDescent="0.45">
      <c r="A140" s="2"/>
      <c r="B140" s="10" t="s">
        <v>32</v>
      </c>
      <c r="C140" s="11"/>
      <c r="D140" s="11"/>
      <c r="E140" s="11"/>
      <c r="F140" s="11"/>
      <c r="G140" s="93"/>
      <c r="H140" s="12"/>
      <c r="I140" s="12"/>
      <c r="J140" s="12"/>
      <c r="K140" s="11"/>
      <c r="L140" s="11"/>
      <c r="M140" s="11"/>
      <c r="N140" s="13"/>
      <c r="O140" s="11"/>
      <c r="P140" s="11"/>
      <c r="W140" s="5"/>
      <c r="X140" s="5"/>
      <c r="Y140" s="5"/>
    </row>
    <row r="141" spans="1:25" x14ac:dyDescent="0.45">
      <c r="A141" s="2"/>
      <c r="B141" s="10" t="s">
        <v>33</v>
      </c>
      <c r="C141" s="11"/>
      <c r="D141" s="11"/>
      <c r="E141" s="11"/>
      <c r="F141" s="11"/>
      <c r="G141" s="93"/>
      <c r="H141" s="12"/>
      <c r="I141" s="12"/>
      <c r="J141" s="12"/>
      <c r="K141" s="11"/>
      <c r="L141" s="11"/>
      <c r="M141" s="11"/>
      <c r="N141" s="13"/>
      <c r="O141" s="11"/>
      <c r="P141" s="11"/>
      <c r="W141" s="5"/>
      <c r="X141" s="5"/>
      <c r="Y141" s="5"/>
    </row>
    <row r="142" spans="1:25" x14ac:dyDescent="0.45">
      <c r="A142" s="2"/>
      <c r="B142" s="10"/>
      <c r="C142" s="11"/>
      <c r="D142" s="11"/>
      <c r="E142" s="11"/>
      <c r="F142" s="11"/>
      <c r="G142" s="93"/>
      <c r="H142" s="12"/>
      <c r="I142" s="12"/>
      <c r="J142" s="12"/>
      <c r="K142" s="11"/>
      <c r="L142" s="11"/>
      <c r="M142" s="11"/>
      <c r="N142" s="13"/>
      <c r="O142" s="11"/>
      <c r="P142" s="11"/>
      <c r="W142" s="5"/>
      <c r="X142" s="5"/>
      <c r="Y142" s="5"/>
    </row>
    <row r="143" spans="1:25" x14ac:dyDescent="0.45">
      <c r="A143" s="2"/>
      <c r="B143" s="14" t="s">
        <v>8</v>
      </c>
      <c r="C143" s="11"/>
      <c r="D143" s="11"/>
      <c r="E143" s="11"/>
      <c r="F143" s="11"/>
      <c r="G143" s="93"/>
      <c r="H143" s="12"/>
      <c r="I143" s="12"/>
      <c r="J143" s="12"/>
      <c r="K143" s="11"/>
      <c r="L143" s="11"/>
      <c r="M143" s="11"/>
      <c r="N143" s="13"/>
      <c r="O143" s="11"/>
      <c r="P143" s="11"/>
      <c r="W143" s="5"/>
      <c r="X143" s="5"/>
      <c r="Y143" s="5"/>
    </row>
    <row r="144" spans="1:25" x14ac:dyDescent="0.45">
      <c r="A144" s="2"/>
      <c r="B144" s="10" t="s">
        <v>47</v>
      </c>
      <c r="C144" s="11"/>
      <c r="D144" s="11"/>
      <c r="E144" s="11"/>
      <c r="F144" s="11"/>
      <c r="G144" s="93"/>
      <c r="H144" s="12"/>
      <c r="I144" s="12"/>
      <c r="J144" s="12"/>
      <c r="K144" s="11"/>
      <c r="L144" s="11"/>
      <c r="M144" s="11"/>
      <c r="N144" s="13"/>
      <c r="O144" s="11"/>
      <c r="P144" s="11"/>
      <c r="W144" s="5"/>
      <c r="X144" s="5"/>
      <c r="Y144" s="5"/>
    </row>
    <row r="145" spans="1:25" x14ac:dyDescent="0.45">
      <c r="A145" s="2"/>
      <c r="B145" s="15"/>
      <c r="C145" s="16"/>
      <c r="D145" s="16"/>
      <c r="E145" s="16"/>
      <c r="F145" s="16"/>
      <c r="G145" s="94"/>
      <c r="H145" s="17"/>
      <c r="I145" s="17"/>
      <c r="J145" s="17"/>
      <c r="K145" s="16"/>
      <c r="L145" s="16"/>
      <c r="M145" s="16"/>
      <c r="N145" s="18"/>
      <c r="O145" s="16"/>
      <c r="P145" s="16"/>
      <c r="W145" s="5"/>
      <c r="X145" s="5"/>
      <c r="Y145" s="5"/>
    </row>
    <row r="146" spans="1:25" x14ac:dyDescent="0.45">
      <c r="A146" s="2"/>
      <c r="B146" s="2"/>
      <c r="C146" s="2"/>
      <c r="D146" s="5"/>
      <c r="E146" s="5"/>
      <c r="F146" s="5"/>
      <c r="G146" s="5"/>
      <c r="H146" s="5"/>
      <c r="I146" s="2"/>
      <c r="J146" s="2"/>
      <c r="K146" s="5"/>
      <c r="L146" s="2"/>
      <c r="M146" s="2"/>
      <c r="N146" s="5"/>
      <c r="O146" s="5"/>
      <c r="P146" s="5"/>
      <c r="Q146" s="5"/>
      <c r="R146" s="5"/>
      <c r="S146" s="5"/>
      <c r="T146" s="5"/>
      <c r="U146" s="5"/>
      <c r="V146" s="5"/>
      <c r="W146" s="5"/>
      <c r="X146" s="5"/>
      <c r="Y146" s="5"/>
    </row>
    <row r="147" spans="1:25" x14ac:dyDescent="0.45">
      <c r="A147" s="2"/>
      <c r="B147" s="19" t="str">
        <f>CONCATENATE("Version ",'Change Log'!$B$3," – © 2015-",YEAR('Change Log'!$A$3),", William W. Davis, MSPM, PMP")</f>
        <v>Version 2.1 – © 2015-2025, William W. Davis, MSPM, PMP</v>
      </c>
      <c r="C147" s="2"/>
      <c r="D147" s="5"/>
      <c r="E147" s="5"/>
      <c r="F147" s="5"/>
      <c r="G147" s="5"/>
      <c r="H147" s="5"/>
      <c r="I147" s="2"/>
      <c r="J147" s="2"/>
      <c r="K147" s="5"/>
      <c r="L147" s="2"/>
      <c r="M147" s="2"/>
      <c r="N147" s="5"/>
      <c r="O147" s="5"/>
      <c r="P147" s="5"/>
      <c r="Q147" s="5"/>
      <c r="R147" s="5"/>
      <c r="S147" s="5"/>
      <c r="T147" s="5"/>
      <c r="U147" s="5"/>
      <c r="V147" s="5"/>
      <c r="W147" s="5"/>
      <c r="X147" s="5"/>
      <c r="Y147" s="5"/>
    </row>
    <row r="148" spans="1:25" x14ac:dyDescent="0.45">
      <c r="A148" s="2"/>
      <c r="B148" s="387" t="s">
        <v>80</v>
      </c>
      <c r="C148" s="387"/>
      <c r="D148" s="387"/>
      <c r="E148" s="387"/>
      <c r="F148" s="387"/>
      <c r="G148" s="387"/>
      <c r="H148" s="387"/>
      <c r="I148" s="387"/>
      <c r="J148" s="387"/>
      <c r="K148" s="44"/>
      <c r="L148" s="44"/>
      <c r="M148" s="44"/>
      <c r="N148" s="5"/>
      <c r="O148" s="5"/>
      <c r="P148" s="5"/>
      <c r="Q148" s="5"/>
      <c r="R148" s="5"/>
      <c r="S148" s="5"/>
      <c r="T148" s="5"/>
      <c r="U148" s="5"/>
      <c r="V148" s="5"/>
      <c r="W148" s="5"/>
      <c r="X148" s="5"/>
      <c r="Y148" s="5"/>
    </row>
    <row r="149" spans="1:25" x14ac:dyDescent="0.45">
      <c r="A149" s="2"/>
      <c r="B149" s="387" t="s">
        <v>81</v>
      </c>
      <c r="C149" s="387"/>
      <c r="D149" s="387"/>
      <c r="E149" s="387"/>
      <c r="F149" s="387"/>
      <c r="G149" s="387"/>
      <c r="H149" s="387"/>
      <c r="I149" s="387"/>
      <c r="J149" s="387"/>
      <c r="K149" s="44"/>
      <c r="L149" s="44"/>
      <c r="M149" s="44"/>
      <c r="N149" s="5"/>
      <c r="O149" s="5"/>
      <c r="P149" s="5"/>
      <c r="Q149" s="5"/>
      <c r="R149" s="5"/>
      <c r="S149" s="5"/>
      <c r="T149" s="5"/>
      <c r="U149" s="5"/>
      <c r="V149" s="5"/>
      <c r="W149" s="5"/>
      <c r="X149" s="5"/>
      <c r="Y149" s="5"/>
    </row>
    <row r="150" spans="1:25" x14ac:dyDescent="0.45">
      <c r="A150" s="2"/>
      <c r="B150" s="387" t="s">
        <v>60</v>
      </c>
      <c r="C150" s="387"/>
      <c r="D150" s="387"/>
      <c r="E150" s="387"/>
      <c r="F150" s="387"/>
      <c r="G150" s="387"/>
      <c r="H150" s="387"/>
      <c r="I150" s="387"/>
      <c r="J150" s="387"/>
      <c r="K150" s="44"/>
      <c r="L150" s="44"/>
      <c r="M150" s="44"/>
      <c r="N150" s="5"/>
      <c r="O150" s="5"/>
      <c r="P150" s="5"/>
      <c r="Q150" s="5"/>
      <c r="R150" s="5"/>
      <c r="S150" s="5"/>
      <c r="T150" s="5"/>
      <c r="U150" s="5"/>
      <c r="V150" s="5"/>
      <c r="W150" s="5"/>
      <c r="X150" s="5"/>
      <c r="Y150" s="5"/>
    </row>
    <row r="151" spans="1:25" x14ac:dyDescent="0.45">
      <c r="A151" s="2"/>
      <c r="B151" s="387" t="s">
        <v>139</v>
      </c>
      <c r="C151" s="387"/>
      <c r="D151" s="387"/>
      <c r="E151" s="387"/>
      <c r="F151" s="387"/>
      <c r="G151" s="387"/>
      <c r="H151" s="387"/>
      <c r="I151" s="387"/>
      <c r="J151" s="387"/>
      <c r="K151" s="44"/>
      <c r="L151" s="44"/>
      <c r="M151" s="44"/>
      <c r="N151" s="5"/>
      <c r="O151" s="5"/>
      <c r="P151" s="5"/>
      <c r="Q151" s="5"/>
      <c r="R151" s="5"/>
      <c r="S151" s="5"/>
      <c r="T151" s="5"/>
      <c r="U151" s="5"/>
      <c r="V151" s="5"/>
      <c r="W151" s="5"/>
      <c r="X151" s="5"/>
      <c r="Y151" s="5"/>
    </row>
    <row r="152" spans="1:25" x14ac:dyDescent="0.45">
      <c r="A152" s="2"/>
      <c r="B152" s="387" t="s">
        <v>728</v>
      </c>
      <c r="C152" s="387"/>
      <c r="D152" s="387"/>
      <c r="E152" s="387"/>
      <c r="F152" s="387"/>
      <c r="G152" s="387"/>
      <c r="H152" s="387"/>
      <c r="I152" s="387"/>
      <c r="J152" s="387"/>
      <c r="K152" s="387"/>
      <c r="L152" s="44"/>
      <c r="M152" s="44"/>
      <c r="N152" s="5"/>
      <c r="O152" s="5"/>
      <c r="P152" s="5"/>
      <c r="Q152" s="5"/>
      <c r="R152" s="5"/>
      <c r="S152" s="5"/>
      <c r="T152" s="5"/>
      <c r="U152" s="5"/>
      <c r="V152" s="5"/>
      <c r="W152" s="5"/>
      <c r="X152" s="5"/>
      <c r="Y152" s="5"/>
    </row>
    <row r="153" spans="1:25" x14ac:dyDescent="0.45">
      <c r="A153" s="2"/>
      <c r="B153" s="132" t="s">
        <v>137</v>
      </c>
      <c r="C153" s="2"/>
      <c r="D153" s="5"/>
      <c r="E153" s="5"/>
      <c r="F153" s="5"/>
      <c r="G153" s="5"/>
      <c r="H153" s="5"/>
      <c r="I153" s="2"/>
      <c r="J153" s="2"/>
      <c r="K153" s="5"/>
      <c r="L153" s="2"/>
      <c r="M153" s="2"/>
      <c r="N153" s="5"/>
      <c r="O153" s="5"/>
      <c r="P153" s="5"/>
      <c r="Q153" s="5"/>
      <c r="R153" s="5"/>
      <c r="S153" s="5"/>
      <c r="T153" s="5"/>
      <c r="U153" s="5"/>
      <c r="V153" s="5"/>
      <c r="W153" s="5"/>
      <c r="X153" s="5"/>
      <c r="Y153" s="5"/>
    </row>
    <row r="154" spans="1:25" x14ac:dyDescent="0.45">
      <c r="A154" s="2"/>
      <c r="B154" s="132" t="s">
        <v>58</v>
      </c>
      <c r="C154" s="2"/>
      <c r="D154" s="5"/>
      <c r="E154" s="5"/>
      <c r="F154" s="5"/>
      <c r="G154" s="5"/>
      <c r="H154" s="5"/>
      <c r="I154" s="2"/>
      <c r="J154" s="2"/>
      <c r="K154" s="5"/>
      <c r="L154" s="2"/>
      <c r="M154" s="2"/>
      <c r="N154" s="5"/>
      <c r="O154" s="5"/>
      <c r="P154" s="5"/>
      <c r="Q154" s="5"/>
      <c r="R154" s="5"/>
      <c r="S154" s="5"/>
      <c r="T154" s="5"/>
      <c r="U154" s="5"/>
      <c r="V154" s="5"/>
      <c r="W154" s="5"/>
      <c r="X154" s="5"/>
      <c r="Y154" s="5"/>
    </row>
    <row r="155" spans="1:25" x14ac:dyDescent="0.45">
      <c r="A155" s="2"/>
      <c r="B155" s="132" t="s">
        <v>136</v>
      </c>
      <c r="C155" s="2"/>
      <c r="D155" s="5"/>
      <c r="E155" s="5"/>
      <c r="F155" s="5"/>
      <c r="G155" s="5"/>
      <c r="H155" s="5"/>
      <c r="I155" s="2"/>
      <c r="J155" s="2"/>
      <c r="K155" s="5"/>
      <c r="L155" s="2"/>
      <c r="M155" s="2"/>
      <c r="N155" s="5"/>
      <c r="O155" s="5"/>
      <c r="P155" s="5"/>
      <c r="Q155" s="5"/>
      <c r="R155" s="5"/>
      <c r="S155" s="5"/>
      <c r="T155" s="5"/>
      <c r="U155" s="5"/>
      <c r="V155" s="5"/>
      <c r="W155" s="5"/>
      <c r="X155" s="5"/>
      <c r="Y155" s="5"/>
    </row>
    <row r="156" spans="1:25" x14ac:dyDescent="0.45">
      <c r="A156" s="2"/>
      <c r="B156" s="132" t="s">
        <v>138</v>
      </c>
      <c r="C156" s="2"/>
      <c r="D156" s="5"/>
      <c r="E156" s="5"/>
      <c r="F156" s="5"/>
      <c r="G156" s="5"/>
      <c r="H156" s="5"/>
      <c r="I156" s="2"/>
      <c r="J156" s="2"/>
      <c r="K156" s="5"/>
      <c r="L156" s="2"/>
      <c r="M156" s="2"/>
      <c r="N156" s="5"/>
      <c r="O156" s="5"/>
      <c r="P156" s="5"/>
      <c r="Q156" s="5"/>
      <c r="R156" s="5"/>
      <c r="S156" s="5"/>
      <c r="T156" s="5"/>
      <c r="U156" s="5"/>
      <c r="V156" s="5"/>
      <c r="W156" s="5"/>
      <c r="X156" s="5"/>
      <c r="Y156" s="5"/>
    </row>
    <row r="157" spans="1:25" x14ac:dyDescent="0.45">
      <c r="A157" s="2"/>
      <c r="B157" s="132" t="s">
        <v>671</v>
      </c>
      <c r="C157" s="2"/>
      <c r="D157" s="5"/>
      <c r="E157" s="5"/>
      <c r="F157" s="5"/>
      <c r="G157" s="5"/>
      <c r="H157" s="5"/>
      <c r="I157" s="2"/>
      <c r="J157" s="2"/>
      <c r="K157" s="5"/>
      <c r="L157" s="2"/>
      <c r="M157" s="2"/>
      <c r="N157" s="5"/>
      <c r="O157" s="5"/>
      <c r="P157" s="5"/>
      <c r="Q157" s="5"/>
      <c r="R157" s="5"/>
      <c r="S157" s="5"/>
      <c r="T157" s="5"/>
      <c r="U157" s="5"/>
      <c r="V157" s="5"/>
      <c r="W157" s="5"/>
      <c r="X157" s="5"/>
      <c r="Y157" s="5"/>
    </row>
    <row r="158" spans="1:25" x14ac:dyDescent="0.45">
      <c r="A158" s="2"/>
      <c r="B158" s="132" t="s">
        <v>672</v>
      </c>
      <c r="C158" s="2"/>
      <c r="D158" s="5"/>
      <c r="E158" s="5"/>
      <c r="F158" s="5"/>
      <c r="G158" s="5"/>
      <c r="H158" s="5"/>
      <c r="I158" s="2"/>
      <c r="J158" s="2"/>
      <c r="K158" s="5"/>
      <c r="L158" s="2"/>
      <c r="M158" s="2"/>
      <c r="N158" s="5"/>
      <c r="O158" s="5"/>
      <c r="P158" s="5"/>
      <c r="Q158" s="5"/>
      <c r="R158" s="5"/>
      <c r="S158" s="5"/>
      <c r="T158" s="5"/>
      <c r="U158" s="5"/>
      <c r="V158" s="5"/>
      <c r="W158" s="5"/>
      <c r="X158" s="5"/>
      <c r="Y158" s="5"/>
    </row>
    <row r="159" spans="1:25" x14ac:dyDescent="0.45">
      <c r="A159" s="2"/>
      <c r="B159" s="132"/>
      <c r="C159" s="2"/>
      <c r="D159" s="5"/>
      <c r="E159" s="5"/>
      <c r="F159" s="5"/>
      <c r="G159" s="5"/>
      <c r="H159" s="5"/>
      <c r="I159" s="2"/>
      <c r="J159" s="2"/>
      <c r="K159" s="5"/>
      <c r="L159" s="2"/>
      <c r="M159" s="2"/>
      <c r="N159" s="5"/>
      <c r="O159" s="5"/>
      <c r="P159" s="5"/>
      <c r="Q159" s="5"/>
    </row>
    <row r="160" spans="1:25" x14ac:dyDescent="0.45">
      <c r="B160" s="132" t="s">
        <v>673</v>
      </c>
    </row>
    <row r="161" spans="1:13" x14ac:dyDescent="0.45">
      <c r="B161" s="132" t="s">
        <v>57</v>
      </c>
    </row>
    <row r="162" spans="1:13" x14ac:dyDescent="0.45">
      <c r="B162" s="388" t="s">
        <v>677</v>
      </c>
      <c r="C162" s="388"/>
      <c r="D162" s="388"/>
      <c r="E162" s="388"/>
      <c r="F162" s="388"/>
      <c r="G162" s="388"/>
      <c r="H162" s="388"/>
    </row>
    <row r="171" spans="1:13" x14ac:dyDescent="0.45">
      <c r="A171"/>
      <c r="B171"/>
      <c r="C171"/>
      <c r="L171"/>
      <c r="M171"/>
    </row>
    <row r="172" spans="1:13" x14ac:dyDescent="0.45">
      <c r="A172"/>
      <c r="B172"/>
      <c r="C172"/>
      <c r="L172"/>
      <c r="M172"/>
    </row>
    <row r="173" spans="1:13" x14ac:dyDescent="0.45">
      <c r="A173"/>
      <c r="B173"/>
      <c r="C173"/>
      <c r="L173"/>
      <c r="M173"/>
    </row>
    <row r="174" spans="1:13" x14ac:dyDescent="0.45">
      <c r="A174"/>
      <c r="B174"/>
      <c r="C174"/>
      <c r="L174"/>
      <c r="M174"/>
    </row>
    <row r="175" spans="1:13" x14ac:dyDescent="0.45">
      <c r="A175"/>
      <c r="B175"/>
      <c r="C175"/>
      <c r="L175"/>
      <c r="M175"/>
    </row>
    <row r="176" spans="1:13" x14ac:dyDescent="0.45">
      <c r="A176"/>
      <c r="B176"/>
      <c r="C176"/>
      <c r="L176"/>
      <c r="M176"/>
    </row>
    <row r="177" spans="1:13" x14ac:dyDescent="0.45">
      <c r="A177"/>
      <c r="B177"/>
      <c r="C177"/>
      <c r="L177"/>
      <c r="M177"/>
    </row>
    <row r="178" spans="1:13" x14ac:dyDescent="0.45">
      <c r="A178"/>
      <c r="B178"/>
      <c r="C178"/>
      <c r="L178"/>
      <c r="M178"/>
    </row>
    <row r="179" spans="1:13" x14ac:dyDescent="0.45">
      <c r="A179"/>
      <c r="B179"/>
      <c r="C179"/>
      <c r="L179"/>
      <c r="M179"/>
    </row>
    <row r="180" spans="1:13" x14ac:dyDescent="0.45">
      <c r="A180"/>
      <c r="B180"/>
      <c r="C180"/>
      <c r="L180"/>
      <c r="M180"/>
    </row>
    <row r="181" spans="1:13" x14ac:dyDescent="0.45">
      <c r="A181"/>
      <c r="B181"/>
      <c r="C181"/>
      <c r="L181"/>
      <c r="M181"/>
    </row>
    <row r="182" spans="1:13" x14ac:dyDescent="0.45">
      <c r="A182"/>
      <c r="B182"/>
      <c r="C182"/>
      <c r="L182"/>
      <c r="M182"/>
    </row>
    <row r="183" spans="1:13" x14ac:dyDescent="0.45">
      <c r="A183"/>
      <c r="B183"/>
      <c r="C183"/>
      <c r="L183"/>
      <c r="M183"/>
    </row>
    <row r="184" spans="1:13" x14ac:dyDescent="0.45">
      <c r="A184"/>
      <c r="B184"/>
      <c r="C184"/>
      <c r="L184"/>
      <c r="M184"/>
    </row>
    <row r="185" spans="1:13" x14ac:dyDescent="0.45">
      <c r="A185"/>
      <c r="B185"/>
      <c r="C185"/>
      <c r="L185"/>
      <c r="M185"/>
    </row>
    <row r="186" spans="1:13" x14ac:dyDescent="0.45">
      <c r="A186"/>
      <c r="B186"/>
      <c r="C186"/>
      <c r="L186"/>
      <c r="M186"/>
    </row>
    <row r="187" spans="1:13" x14ac:dyDescent="0.45">
      <c r="A187"/>
      <c r="B187"/>
      <c r="C187"/>
      <c r="L187"/>
      <c r="M187"/>
    </row>
    <row r="188" spans="1:13" x14ac:dyDescent="0.45">
      <c r="A188"/>
      <c r="B188"/>
      <c r="C188"/>
      <c r="L188"/>
      <c r="M188"/>
    </row>
    <row r="189" spans="1:13" x14ac:dyDescent="0.45">
      <c r="A189"/>
      <c r="B189"/>
      <c r="C189"/>
      <c r="L189"/>
      <c r="M189"/>
    </row>
    <row r="190" spans="1:13" x14ac:dyDescent="0.45">
      <c r="A190"/>
      <c r="B190"/>
      <c r="C190"/>
      <c r="L190"/>
      <c r="M190"/>
    </row>
    <row r="191" spans="1:13" x14ac:dyDescent="0.45">
      <c r="A191"/>
      <c r="B191"/>
      <c r="C191"/>
      <c r="L191"/>
      <c r="M191"/>
    </row>
    <row r="192" spans="1:13" x14ac:dyDescent="0.45">
      <c r="A192"/>
      <c r="B192"/>
      <c r="C192"/>
      <c r="L192"/>
      <c r="M192"/>
    </row>
    <row r="193" spans="1:13" x14ac:dyDescent="0.45">
      <c r="A193"/>
      <c r="B193"/>
      <c r="C193"/>
      <c r="L193"/>
      <c r="M193"/>
    </row>
    <row r="194" spans="1:13" x14ac:dyDescent="0.45">
      <c r="A194"/>
      <c r="B194"/>
      <c r="C194"/>
      <c r="L194"/>
      <c r="M194"/>
    </row>
    <row r="195" spans="1:13" x14ac:dyDescent="0.45">
      <c r="A195"/>
      <c r="B195"/>
      <c r="C195"/>
      <c r="L195"/>
      <c r="M195"/>
    </row>
    <row r="196" spans="1:13" x14ac:dyDescent="0.45">
      <c r="A196"/>
      <c r="B196"/>
      <c r="C196"/>
      <c r="L196"/>
      <c r="M196"/>
    </row>
    <row r="197" spans="1:13" x14ac:dyDescent="0.45">
      <c r="A197"/>
      <c r="B197"/>
      <c r="C197"/>
      <c r="L197"/>
      <c r="M197"/>
    </row>
    <row r="198" spans="1:13" x14ac:dyDescent="0.45">
      <c r="A198"/>
      <c r="B198"/>
      <c r="C198"/>
      <c r="L198"/>
      <c r="M198"/>
    </row>
    <row r="199" spans="1:13" x14ac:dyDescent="0.45">
      <c r="A199"/>
      <c r="B199"/>
      <c r="C199"/>
      <c r="L199"/>
      <c r="M199"/>
    </row>
    <row r="200" spans="1:13" x14ac:dyDescent="0.45">
      <c r="A200"/>
      <c r="B200"/>
      <c r="C200"/>
      <c r="L200"/>
      <c r="M200"/>
    </row>
    <row r="201" spans="1:13" x14ac:dyDescent="0.45">
      <c r="A201"/>
      <c r="B201"/>
      <c r="C201"/>
      <c r="L201"/>
      <c r="M201"/>
    </row>
    <row r="202" spans="1:13" x14ac:dyDescent="0.45">
      <c r="A202"/>
      <c r="B202"/>
      <c r="C202"/>
      <c r="L202"/>
      <c r="M202"/>
    </row>
    <row r="203" spans="1:13" x14ac:dyDescent="0.45">
      <c r="A203"/>
      <c r="B203"/>
      <c r="C203"/>
      <c r="L203"/>
      <c r="M203"/>
    </row>
    <row r="204" spans="1:13" x14ac:dyDescent="0.45">
      <c r="A204"/>
      <c r="B204"/>
      <c r="C204"/>
      <c r="L204"/>
      <c r="M204"/>
    </row>
    <row r="205" spans="1:13" x14ac:dyDescent="0.45">
      <c r="A205"/>
      <c r="B205"/>
      <c r="C205"/>
      <c r="L205"/>
      <c r="M205"/>
    </row>
    <row r="206" spans="1:13" x14ac:dyDescent="0.45">
      <c r="A206"/>
      <c r="B206"/>
      <c r="C206"/>
      <c r="L206"/>
      <c r="M206"/>
    </row>
    <row r="207" spans="1:13" x14ac:dyDescent="0.45">
      <c r="A207"/>
      <c r="B207"/>
      <c r="C207"/>
      <c r="L207"/>
      <c r="M207"/>
    </row>
    <row r="208" spans="1:13" x14ac:dyDescent="0.45">
      <c r="A208"/>
      <c r="B208"/>
      <c r="C208"/>
      <c r="L208"/>
      <c r="M208"/>
    </row>
    <row r="209" spans="1:13" x14ac:dyDescent="0.45">
      <c r="A209"/>
      <c r="B209"/>
      <c r="C209"/>
      <c r="L209"/>
      <c r="M209"/>
    </row>
    <row r="210" spans="1:13" x14ac:dyDescent="0.45">
      <c r="A210"/>
      <c r="B210"/>
      <c r="C210"/>
      <c r="L210"/>
      <c r="M210"/>
    </row>
    <row r="211" spans="1:13" x14ac:dyDescent="0.45">
      <c r="A211"/>
      <c r="B211"/>
      <c r="C211"/>
      <c r="L211"/>
      <c r="M211"/>
    </row>
    <row r="212" spans="1:13" x14ac:dyDescent="0.45">
      <c r="A212"/>
      <c r="B212"/>
      <c r="C212"/>
      <c r="L212"/>
      <c r="M212"/>
    </row>
    <row r="213" spans="1:13" x14ac:dyDescent="0.45">
      <c r="A213"/>
      <c r="B213"/>
      <c r="C213"/>
      <c r="L213"/>
      <c r="M213"/>
    </row>
    <row r="214" spans="1:13" x14ac:dyDescent="0.45">
      <c r="A214"/>
      <c r="B214"/>
      <c r="C214"/>
      <c r="L214"/>
      <c r="M214"/>
    </row>
    <row r="215" spans="1:13" x14ac:dyDescent="0.45">
      <c r="A215"/>
      <c r="B215"/>
      <c r="C215"/>
      <c r="L215"/>
      <c r="M215"/>
    </row>
    <row r="216" spans="1:13" x14ac:dyDescent="0.45">
      <c r="A216"/>
      <c r="B216"/>
      <c r="C216"/>
      <c r="L216"/>
      <c r="M216"/>
    </row>
    <row r="217" spans="1:13" x14ac:dyDescent="0.45">
      <c r="A217"/>
      <c r="B217"/>
      <c r="C217"/>
      <c r="L217"/>
      <c r="M217"/>
    </row>
    <row r="218" spans="1:13" x14ac:dyDescent="0.45">
      <c r="A218"/>
      <c r="B218"/>
      <c r="C218"/>
      <c r="L218"/>
      <c r="M218"/>
    </row>
    <row r="219" spans="1:13" x14ac:dyDescent="0.45">
      <c r="A219"/>
      <c r="B219"/>
      <c r="C219"/>
      <c r="L219"/>
      <c r="M219"/>
    </row>
    <row r="220" spans="1:13" x14ac:dyDescent="0.45">
      <c r="A220"/>
      <c r="B220"/>
      <c r="C220"/>
      <c r="L220"/>
      <c r="M220"/>
    </row>
    <row r="221" spans="1:13" x14ac:dyDescent="0.45">
      <c r="A221"/>
      <c r="B221"/>
      <c r="C221"/>
      <c r="L221"/>
      <c r="M221"/>
    </row>
    <row r="222" spans="1:13" x14ac:dyDescent="0.45">
      <c r="A222"/>
      <c r="B222"/>
      <c r="C222"/>
      <c r="L222"/>
      <c r="M222"/>
    </row>
    <row r="223" spans="1:13" x14ac:dyDescent="0.45">
      <c r="A223"/>
      <c r="B223"/>
      <c r="C223"/>
      <c r="L223"/>
      <c r="M223"/>
    </row>
    <row r="224" spans="1:13" x14ac:dyDescent="0.45">
      <c r="A224"/>
      <c r="B224"/>
      <c r="C224"/>
      <c r="L224"/>
      <c r="M224"/>
    </row>
    <row r="225" spans="1:13" x14ac:dyDescent="0.45">
      <c r="A225"/>
      <c r="B225"/>
      <c r="C225"/>
      <c r="L225"/>
      <c r="M225"/>
    </row>
    <row r="226" spans="1:13" x14ac:dyDescent="0.45">
      <c r="A226"/>
      <c r="B226"/>
      <c r="C226"/>
      <c r="L226"/>
      <c r="M226"/>
    </row>
    <row r="227" spans="1:13" x14ac:dyDescent="0.45">
      <c r="A227"/>
      <c r="B227"/>
      <c r="C227"/>
      <c r="L227"/>
      <c r="M227"/>
    </row>
    <row r="228" spans="1:13" x14ac:dyDescent="0.45">
      <c r="A228"/>
      <c r="B228"/>
      <c r="C228"/>
      <c r="L228"/>
      <c r="M228"/>
    </row>
    <row r="229" spans="1:13" x14ac:dyDescent="0.45">
      <c r="A229"/>
      <c r="B229"/>
      <c r="C229"/>
      <c r="L229"/>
      <c r="M229"/>
    </row>
    <row r="230" spans="1:13" x14ac:dyDescent="0.45">
      <c r="A230"/>
      <c r="B230"/>
      <c r="C230"/>
      <c r="L230"/>
      <c r="M230"/>
    </row>
    <row r="231" spans="1:13" x14ac:dyDescent="0.45">
      <c r="A231"/>
      <c r="B231"/>
      <c r="C231"/>
      <c r="L231"/>
      <c r="M231"/>
    </row>
    <row r="232" spans="1:13" x14ac:dyDescent="0.45">
      <c r="A232"/>
      <c r="B232"/>
      <c r="C232"/>
      <c r="L232"/>
      <c r="M232"/>
    </row>
    <row r="233" spans="1:13" x14ac:dyDescent="0.45">
      <c r="A233"/>
      <c r="B233"/>
      <c r="C233"/>
      <c r="L233"/>
      <c r="M233"/>
    </row>
    <row r="234" spans="1:13" x14ac:dyDescent="0.45">
      <c r="A234"/>
      <c r="B234"/>
      <c r="C234"/>
      <c r="L234"/>
      <c r="M234"/>
    </row>
    <row r="235" spans="1:13" x14ac:dyDescent="0.45">
      <c r="A235"/>
      <c r="B235"/>
      <c r="C235"/>
      <c r="L235"/>
      <c r="M235"/>
    </row>
    <row r="236" spans="1:13" x14ac:dyDescent="0.45">
      <c r="A236"/>
      <c r="B236"/>
      <c r="C236"/>
      <c r="L236"/>
      <c r="M236"/>
    </row>
    <row r="237" spans="1:13" x14ac:dyDescent="0.45">
      <c r="A237"/>
      <c r="B237"/>
      <c r="C237"/>
      <c r="L237"/>
      <c r="M237"/>
    </row>
    <row r="238" spans="1:13" x14ac:dyDescent="0.45">
      <c r="A238"/>
      <c r="B238"/>
      <c r="C238"/>
      <c r="L238"/>
      <c r="M238"/>
    </row>
    <row r="239" spans="1:13" x14ac:dyDescent="0.45">
      <c r="A239"/>
      <c r="B239"/>
      <c r="C239"/>
      <c r="L239"/>
      <c r="M239"/>
    </row>
    <row r="240" spans="1:13" x14ac:dyDescent="0.45">
      <c r="A240"/>
      <c r="B240"/>
      <c r="C240"/>
      <c r="L240"/>
      <c r="M240"/>
    </row>
    <row r="241" spans="1:13" x14ac:dyDescent="0.45">
      <c r="A241"/>
      <c r="B241"/>
      <c r="C241"/>
      <c r="L241"/>
      <c r="M241"/>
    </row>
    <row r="242" spans="1:13" x14ac:dyDescent="0.45">
      <c r="A242"/>
      <c r="B242"/>
      <c r="C242"/>
      <c r="L242"/>
      <c r="M242"/>
    </row>
    <row r="243" spans="1:13" x14ac:dyDescent="0.45">
      <c r="A243"/>
      <c r="B243"/>
      <c r="C243"/>
      <c r="L243"/>
      <c r="M243"/>
    </row>
    <row r="244" spans="1:13" x14ac:dyDescent="0.45">
      <c r="A244"/>
      <c r="B244"/>
      <c r="C244"/>
      <c r="L244"/>
      <c r="M244"/>
    </row>
    <row r="245" spans="1:13" x14ac:dyDescent="0.45">
      <c r="A245"/>
      <c r="B245"/>
      <c r="C245"/>
      <c r="L245"/>
      <c r="M245"/>
    </row>
    <row r="246" spans="1:13" x14ac:dyDescent="0.45">
      <c r="A246"/>
      <c r="B246"/>
      <c r="C246"/>
      <c r="L246"/>
      <c r="M246"/>
    </row>
    <row r="247" spans="1:13" x14ac:dyDescent="0.45">
      <c r="A247"/>
      <c r="B247"/>
      <c r="C247"/>
      <c r="L247"/>
      <c r="M247"/>
    </row>
    <row r="248" spans="1:13" x14ac:dyDescent="0.45">
      <c r="A248"/>
      <c r="B248"/>
      <c r="C248"/>
      <c r="L248"/>
      <c r="M248"/>
    </row>
    <row r="249" spans="1:13" x14ac:dyDescent="0.45">
      <c r="A249"/>
      <c r="B249"/>
      <c r="C249"/>
      <c r="L249"/>
      <c r="M249"/>
    </row>
    <row r="250" spans="1:13" x14ac:dyDescent="0.45">
      <c r="A250"/>
      <c r="B250"/>
      <c r="C250"/>
      <c r="L250"/>
      <c r="M250"/>
    </row>
    <row r="251" spans="1:13" x14ac:dyDescent="0.45">
      <c r="A251"/>
      <c r="B251"/>
      <c r="C251"/>
      <c r="L251"/>
      <c r="M251"/>
    </row>
    <row r="252" spans="1:13" x14ac:dyDescent="0.45">
      <c r="A252"/>
      <c r="B252"/>
      <c r="C252"/>
      <c r="L252"/>
      <c r="M252"/>
    </row>
    <row r="253" spans="1:13" x14ac:dyDescent="0.45">
      <c r="A253"/>
      <c r="B253"/>
      <c r="C253"/>
      <c r="L253"/>
      <c r="M253"/>
    </row>
    <row r="254" spans="1:13" x14ac:dyDescent="0.45">
      <c r="A254"/>
      <c r="B254"/>
      <c r="C254"/>
      <c r="L254"/>
      <c r="M254"/>
    </row>
    <row r="255" spans="1:13" x14ac:dyDescent="0.45">
      <c r="A255"/>
      <c r="B255"/>
      <c r="C255"/>
      <c r="L255"/>
      <c r="M255"/>
    </row>
    <row r="256" spans="1:13" x14ac:dyDescent="0.45">
      <c r="A256"/>
      <c r="B256"/>
      <c r="C256"/>
      <c r="L256"/>
      <c r="M256"/>
    </row>
    <row r="257" spans="1:13" x14ac:dyDescent="0.45">
      <c r="A257"/>
      <c r="B257"/>
      <c r="C257"/>
      <c r="L257"/>
      <c r="M257"/>
    </row>
    <row r="258" spans="1:13" x14ac:dyDescent="0.45">
      <c r="A258"/>
      <c r="B258"/>
      <c r="C258"/>
      <c r="L258"/>
      <c r="M258"/>
    </row>
    <row r="259" spans="1:13" x14ac:dyDescent="0.45">
      <c r="A259"/>
      <c r="B259"/>
      <c r="C259"/>
      <c r="L259"/>
      <c r="M259"/>
    </row>
    <row r="260" spans="1:13" x14ac:dyDescent="0.45">
      <c r="A260"/>
      <c r="B260"/>
      <c r="C260"/>
      <c r="L260"/>
      <c r="M260"/>
    </row>
    <row r="261" spans="1:13" x14ac:dyDescent="0.45">
      <c r="A261"/>
      <c r="B261"/>
      <c r="C261"/>
      <c r="L261"/>
      <c r="M261"/>
    </row>
    <row r="262" spans="1:13" x14ac:dyDescent="0.45">
      <c r="A262"/>
      <c r="B262"/>
      <c r="C262"/>
      <c r="L262"/>
      <c r="M262"/>
    </row>
    <row r="263" spans="1:13" x14ac:dyDescent="0.45">
      <c r="A263"/>
      <c r="B263"/>
      <c r="C263"/>
      <c r="L263"/>
      <c r="M263"/>
    </row>
    <row r="264" spans="1:13" x14ac:dyDescent="0.45">
      <c r="A264"/>
      <c r="B264"/>
      <c r="C264"/>
      <c r="L264"/>
      <c r="M264"/>
    </row>
    <row r="265" spans="1:13" x14ac:dyDescent="0.45">
      <c r="A265"/>
      <c r="B265"/>
      <c r="C265"/>
      <c r="L265"/>
      <c r="M265"/>
    </row>
    <row r="266" spans="1:13" x14ac:dyDescent="0.45">
      <c r="A266"/>
      <c r="B266"/>
      <c r="C266"/>
      <c r="L266"/>
      <c r="M266"/>
    </row>
    <row r="267" spans="1:13" x14ac:dyDescent="0.45">
      <c r="A267"/>
      <c r="B267"/>
      <c r="C267"/>
      <c r="L267"/>
      <c r="M267"/>
    </row>
    <row r="268" spans="1:13" x14ac:dyDescent="0.45">
      <c r="A268"/>
      <c r="B268"/>
      <c r="C268"/>
      <c r="L268"/>
      <c r="M268"/>
    </row>
    <row r="269" spans="1:13" x14ac:dyDescent="0.45">
      <c r="A269"/>
      <c r="B269"/>
      <c r="C269"/>
      <c r="L269"/>
      <c r="M269"/>
    </row>
    <row r="270" spans="1:13" x14ac:dyDescent="0.45">
      <c r="A270"/>
      <c r="B270"/>
      <c r="C270"/>
      <c r="L270"/>
      <c r="M270"/>
    </row>
    <row r="271" spans="1:13" x14ac:dyDescent="0.45">
      <c r="A271"/>
      <c r="B271"/>
      <c r="C271"/>
      <c r="L271"/>
      <c r="M271"/>
    </row>
    <row r="272" spans="1:13" x14ac:dyDescent="0.45">
      <c r="A272"/>
      <c r="B272"/>
      <c r="C272"/>
      <c r="L272"/>
      <c r="M272"/>
    </row>
    <row r="273" spans="1:13" x14ac:dyDescent="0.45">
      <c r="A273"/>
      <c r="B273"/>
      <c r="C273"/>
      <c r="L273"/>
      <c r="M273"/>
    </row>
    <row r="274" spans="1:13" x14ac:dyDescent="0.45">
      <c r="A274"/>
      <c r="B274"/>
      <c r="C274"/>
      <c r="L274"/>
      <c r="M274"/>
    </row>
    <row r="275" spans="1:13" x14ac:dyDescent="0.45">
      <c r="A275"/>
      <c r="B275"/>
      <c r="C275"/>
      <c r="L275"/>
      <c r="M275"/>
    </row>
    <row r="276" spans="1:13" x14ac:dyDescent="0.45">
      <c r="A276"/>
      <c r="B276"/>
      <c r="C276"/>
      <c r="L276"/>
      <c r="M276"/>
    </row>
    <row r="277" spans="1:13" x14ac:dyDescent="0.45">
      <c r="A277"/>
      <c r="B277"/>
      <c r="C277"/>
      <c r="L277"/>
      <c r="M277"/>
    </row>
    <row r="278" spans="1:13" x14ac:dyDescent="0.45">
      <c r="A278"/>
      <c r="B278"/>
      <c r="C278"/>
      <c r="L278"/>
      <c r="M278"/>
    </row>
    <row r="279" spans="1:13" x14ac:dyDescent="0.45">
      <c r="A279"/>
      <c r="B279"/>
      <c r="C279"/>
      <c r="L279"/>
      <c r="M279"/>
    </row>
    <row r="280" spans="1:13" x14ac:dyDescent="0.45">
      <c r="A280"/>
      <c r="B280"/>
      <c r="C280"/>
      <c r="L280"/>
      <c r="M280"/>
    </row>
    <row r="281" spans="1:13" x14ac:dyDescent="0.45">
      <c r="A281"/>
      <c r="B281"/>
      <c r="C281"/>
      <c r="L281"/>
      <c r="M281"/>
    </row>
    <row r="282" spans="1:13" x14ac:dyDescent="0.45">
      <c r="A282"/>
      <c r="B282"/>
      <c r="C282"/>
      <c r="L282"/>
      <c r="M282"/>
    </row>
    <row r="283" spans="1:13" x14ac:dyDescent="0.45">
      <c r="A283"/>
      <c r="B283"/>
      <c r="C283"/>
      <c r="L283"/>
      <c r="M283"/>
    </row>
    <row r="284" spans="1:13" x14ac:dyDescent="0.45">
      <c r="A284"/>
      <c r="B284"/>
      <c r="C284"/>
      <c r="L284"/>
      <c r="M284"/>
    </row>
    <row r="285" spans="1:13" x14ac:dyDescent="0.45">
      <c r="A285"/>
      <c r="B285"/>
      <c r="C285"/>
      <c r="L285"/>
      <c r="M285"/>
    </row>
    <row r="286" spans="1:13" x14ac:dyDescent="0.45">
      <c r="A286"/>
      <c r="B286"/>
      <c r="C286"/>
      <c r="L286"/>
      <c r="M286"/>
    </row>
    <row r="287" spans="1:13" x14ac:dyDescent="0.45">
      <c r="A287"/>
      <c r="B287"/>
      <c r="C287"/>
      <c r="L287"/>
      <c r="M287"/>
    </row>
    <row r="288" spans="1:13" x14ac:dyDescent="0.45">
      <c r="A288"/>
      <c r="B288"/>
      <c r="C288"/>
      <c r="L288"/>
      <c r="M288"/>
    </row>
    <row r="289" spans="1:13" x14ac:dyDescent="0.45">
      <c r="A289"/>
      <c r="B289"/>
      <c r="C289"/>
      <c r="L289"/>
      <c r="M289"/>
    </row>
    <row r="290" spans="1:13" x14ac:dyDescent="0.45">
      <c r="A290"/>
      <c r="B290"/>
      <c r="C290"/>
      <c r="L290"/>
      <c r="M290"/>
    </row>
    <row r="291" spans="1:13" x14ac:dyDescent="0.45">
      <c r="A291"/>
      <c r="B291"/>
      <c r="C291"/>
      <c r="L291"/>
      <c r="M291"/>
    </row>
    <row r="292" spans="1:13" x14ac:dyDescent="0.45">
      <c r="A292"/>
      <c r="B292"/>
      <c r="C292"/>
      <c r="L292"/>
      <c r="M292"/>
    </row>
    <row r="293" spans="1:13" x14ac:dyDescent="0.45">
      <c r="A293"/>
      <c r="B293"/>
      <c r="C293"/>
      <c r="L293"/>
      <c r="M293"/>
    </row>
    <row r="294" spans="1:13" x14ac:dyDescent="0.45">
      <c r="A294"/>
      <c r="B294"/>
      <c r="C294"/>
      <c r="L294"/>
      <c r="M294"/>
    </row>
    <row r="295" spans="1:13" x14ac:dyDescent="0.45">
      <c r="A295"/>
      <c r="B295"/>
      <c r="C295"/>
      <c r="L295"/>
      <c r="M295"/>
    </row>
    <row r="296" spans="1:13" x14ac:dyDescent="0.45">
      <c r="A296"/>
      <c r="B296"/>
      <c r="C296"/>
      <c r="L296"/>
      <c r="M296"/>
    </row>
    <row r="297" spans="1:13" x14ac:dyDescent="0.45">
      <c r="A297"/>
      <c r="B297"/>
      <c r="C297"/>
      <c r="L297"/>
      <c r="M297"/>
    </row>
    <row r="298" spans="1:13" x14ac:dyDescent="0.45">
      <c r="A298"/>
      <c r="B298"/>
      <c r="C298"/>
      <c r="L298"/>
      <c r="M298"/>
    </row>
    <row r="299" spans="1:13" x14ac:dyDescent="0.45">
      <c r="A299"/>
      <c r="B299"/>
      <c r="C299"/>
      <c r="L299"/>
      <c r="M299"/>
    </row>
    <row r="300" spans="1:13" x14ac:dyDescent="0.45">
      <c r="A300"/>
      <c r="B300"/>
      <c r="C300"/>
      <c r="L300"/>
      <c r="M300"/>
    </row>
    <row r="301" spans="1:13" x14ac:dyDescent="0.45">
      <c r="A301"/>
      <c r="B301"/>
      <c r="C301"/>
      <c r="L301"/>
      <c r="M301"/>
    </row>
    <row r="302" spans="1:13" x14ac:dyDescent="0.45">
      <c r="A302"/>
      <c r="B302"/>
      <c r="C302"/>
      <c r="L302"/>
      <c r="M302"/>
    </row>
    <row r="303" spans="1:13" x14ac:dyDescent="0.45">
      <c r="A303"/>
      <c r="B303"/>
      <c r="C303"/>
      <c r="L303"/>
      <c r="M303"/>
    </row>
    <row r="304" spans="1:13" x14ac:dyDescent="0.45">
      <c r="A304"/>
      <c r="B304"/>
      <c r="C304"/>
      <c r="L304"/>
      <c r="M304"/>
    </row>
    <row r="305" spans="1:13" x14ac:dyDescent="0.45">
      <c r="A305"/>
      <c r="B305"/>
      <c r="C305"/>
      <c r="L305"/>
      <c r="M305"/>
    </row>
    <row r="306" spans="1:13" x14ac:dyDescent="0.45">
      <c r="A306"/>
      <c r="B306"/>
      <c r="C306"/>
      <c r="L306"/>
      <c r="M306"/>
    </row>
    <row r="307" spans="1:13" x14ac:dyDescent="0.45">
      <c r="A307"/>
      <c r="B307"/>
      <c r="C307"/>
      <c r="L307"/>
      <c r="M307"/>
    </row>
    <row r="308" spans="1:13" x14ac:dyDescent="0.45">
      <c r="A308"/>
      <c r="B308"/>
      <c r="C308"/>
      <c r="L308"/>
      <c r="M308"/>
    </row>
    <row r="309" spans="1:13" x14ac:dyDescent="0.45">
      <c r="A309"/>
      <c r="B309"/>
      <c r="C309"/>
      <c r="L309"/>
      <c r="M309"/>
    </row>
    <row r="310" spans="1:13" x14ac:dyDescent="0.45">
      <c r="A310"/>
      <c r="B310"/>
      <c r="C310"/>
      <c r="L310"/>
      <c r="M310"/>
    </row>
    <row r="311" spans="1:13" x14ac:dyDescent="0.45">
      <c r="A311"/>
      <c r="B311"/>
      <c r="C311"/>
      <c r="L311"/>
      <c r="M311"/>
    </row>
    <row r="312" spans="1:13" x14ac:dyDescent="0.45">
      <c r="A312"/>
      <c r="B312"/>
      <c r="C312"/>
      <c r="L312"/>
      <c r="M312"/>
    </row>
    <row r="313" spans="1:13" x14ac:dyDescent="0.45">
      <c r="A313"/>
      <c r="B313"/>
      <c r="C313"/>
      <c r="L313"/>
      <c r="M313"/>
    </row>
    <row r="314" spans="1:13" x14ac:dyDescent="0.45">
      <c r="A314"/>
      <c r="B314"/>
      <c r="C314"/>
      <c r="L314"/>
      <c r="M314"/>
    </row>
    <row r="315" spans="1:13" x14ac:dyDescent="0.45">
      <c r="A315"/>
      <c r="B315"/>
      <c r="C315"/>
      <c r="L315"/>
      <c r="M315"/>
    </row>
    <row r="316" spans="1:13" x14ac:dyDescent="0.45">
      <c r="A316"/>
      <c r="B316"/>
      <c r="C316"/>
      <c r="L316"/>
      <c r="M316"/>
    </row>
    <row r="317" spans="1:13" x14ac:dyDescent="0.45">
      <c r="A317"/>
      <c r="B317"/>
      <c r="C317"/>
      <c r="L317"/>
      <c r="M317"/>
    </row>
    <row r="318" spans="1:13" x14ac:dyDescent="0.45">
      <c r="A318"/>
      <c r="B318"/>
      <c r="C318"/>
      <c r="L318"/>
      <c r="M318"/>
    </row>
    <row r="319" spans="1:13" x14ac:dyDescent="0.45">
      <c r="A319"/>
      <c r="B319"/>
      <c r="C319"/>
      <c r="L319"/>
      <c r="M319"/>
    </row>
    <row r="320" spans="1:13" x14ac:dyDescent="0.45">
      <c r="A320"/>
      <c r="B320"/>
      <c r="C320"/>
      <c r="L320"/>
      <c r="M320"/>
    </row>
    <row r="321" spans="1:13" x14ac:dyDescent="0.45">
      <c r="A321"/>
      <c r="B321"/>
      <c r="C321"/>
      <c r="L321"/>
      <c r="M321"/>
    </row>
    <row r="322" spans="1:13" x14ac:dyDescent="0.45">
      <c r="A322"/>
      <c r="B322"/>
      <c r="C322"/>
      <c r="L322"/>
      <c r="M322"/>
    </row>
    <row r="323" spans="1:13" x14ac:dyDescent="0.45">
      <c r="A323"/>
      <c r="B323"/>
      <c r="C323"/>
      <c r="L323"/>
      <c r="M323"/>
    </row>
    <row r="324" spans="1:13" x14ac:dyDescent="0.45">
      <c r="A324"/>
      <c r="B324"/>
      <c r="C324"/>
      <c r="L324"/>
      <c r="M324"/>
    </row>
    <row r="325" spans="1:13" x14ac:dyDescent="0.45">
      <c r="A325"/>
      <c r="B325"/>
      <c r="C325"/>
      <c r="L325"/>
      <c r="M325"/>
    </row>
    <row r="328" spans="1:13" x14ac:dyDescent="0.45">
      <c r="A328"/>
      <c r="B328"/>
      <c r="C328"/>
      <c r="L328"/>
      <c r="M328"/>
    </row>
    <row r="329" spans="1:13" x14ac:dyDescent="0.45">
      <c r="A329"/>
      <c r="B329"/>
      <c r="C329"/>
      <c r="L329"/>
      <c r="M329"/>
    </row>
    <row r="330" spans="1:13" x14ac:dyDescent="0.45">
      <c r="A330"/>
      <c r="B330"/>
      <c r="C330"/>
      <c r="L330"/>
      <c r="M330"/>
    </row>
    <row r="331" spans="1:13" x14ac:dyDescent="0.45">
      <c r="A331"/>
      <c r="B331"/>
      <c r="C331"/>
      <c r="L331"/>
      <c r="M331"/>
    </row>
    <row r="332" spans="1:13" x14ac:dyDescent="0.45">
      <c r="A332"/>
      <c r="B332"/>
      <c r="C332"/>
      <c r="L332"/>
      <c r="M332"/>
    </row>
    <row r="333" spans="1:13" x14ac:dyDescent="0.45">
      <c r="A333"/>
      <c r="B333"/>
      <c r="C333"/>
      <c r="L333"/>
      <c r="M333"/>
    </row>
    <row r="334" spans="1:13" x14ac:dyDescent="0.45">
      <c r="A334"/>
      <c r="B334"/>
      <c r="C334"/>
      <c r="L334"/>
      <c r="M334"/>
    </row>
    <row r="335" spans="1:13" x14ac:dyDescent="0.45">
      <c r="A335"/>
      <c r="B335"/>
      <c r="C335"/>
      <c r="L335"/>
      <c r="M335"/>
    </row>
    <row r="336" spans="1:13" x14ac:dyDescent="0.45">
      <c r="A336"/>
      <c r="B336"/>
      <c r="C336"/>
      <c r="L336"/>
      <c r="M336"/>
    </row>
    <row r="337" spans="1:13" x14ac:dyDescent="0.45">
      <c r="A337"/>
      <c r="B337"/>
      <c r="C337"/>
      <c r="L337"/>
      <c r="M337"/>
    </row>
    <row r="338" spans="1:13" x14ac:dyDescent="0.45">
      <c r="A338"/>
      <c r="B338"/>
      <c r="C338"/>
      <c r="L338"/>
      <c r="M338"/>
    </row>
    <row r="339" spans="1:13" x14ac:dyDescent="0.45">
      <c r="A339"/>
      <c r="B339"/>
      <c r="C339"/>
      <c r="L339"/>
      <c r="M339"/>
    </row>
    <row r="340" spans="1:13" x14ac:dyDescent="0.45">
      <c r="A340"/>
      <c r="B340"/>
      <c r="C340"/>
      <c r="L340"/>
      <c r="M340"/>
    </row>
    <row r="341" spans="1:13" x14ac:dyDescent="0.45">
      <c r="A341"/>
      <c r="B341"/>
      <c r="C341"/>
      <c r="L341"/>
      <c r="M341"/>
    </row>
    <row r="342" spans="1:13" x14ac:dyDescent="0.45">
      <c r="A342"/>
      <c r="B342"/>
      <c r="C342"/>
      <c r="L342"/>
      <c r="M342"/>
    </row>
    <row r="343" spans="1:13" x14ac:dyDescent="0.45">
      <c r="A343"/>
      <c r="B343"/>
      <c r="C343"/>
      <c r="L343"/>
      <c r="M343"/>
    </row>
  </sheetData>
  <mergeCells count="12">
    <mergeCell ref="B162:H162"/>
    <mergeCell ref="S1:X1"/>
    <mergeCell ref="Q2:Q3"/>
    <mergeCell ref="R2:R3"/>
    <mergeCell ref="S2:X2"/>
    <mergeCell ref="D106:F106"/>
    <mergeCell ref="Q1:R1"/>
    <mergeCell ref="B148:J148"/>
    <mergeCell ref="B149:J149"/>
    <mergeCell ref="B150:J150"/>
    <mergeCell ref="B151:J151"/>
    <mergeCell ref="B152:K152"/>
  </mergeCells>
  <conditionalFormatting sqref="I4:I103">
    <cfRule type="iconSet" priority="5">
      <iconSet iconSet="3Symbols2" showValue="0">
        <cfvo type="percent" val="0"/>
        <cfvo type="percent" val="0.5"/>
        <cfvo type="num" val="1"/>
      </iconSet>
    </cfRule>
  </conditionalFormatting>
  <conditionalFormatting sqref="J4:J103">
    <cfRule type="iconSet" priority="6">
      <iconSet showValue="0">
        <cfvo type="percent" val="0"/>
        <cfvo type="num" val="0.2"/>
        <cfvo type="num" val="0.3332"/>
      </iconSet>
    </cfRule>
  </conditionalFormatting>
  <conditionalFormatting sqref="S106:X106">
    <cfRule type="colorScale" priority="3">
      <colorScale>
        <cfvo type="min"/>
        <cfvo type="max"/>
        <color theme="9" tint="0.79998168889431442"/>
        <color theme="9"/>
      </colorScale>
    </cfRule>
  </conditionalFormatting>
  <dataValidations count="1">
    <dataValidation type="decimal" allowBlank="1" showInputMessage="1" showErrorMessage="1" sqref="S3:X3" xr:uid="{EDE7B7B2-4FE8-48CB-8BC4-A5696CE04789}">
      <formula1>0.0001</formula1>
      <formula2>0.9999</formula2>
    </dataValidation>
  </dataValidations>
  <hyperlinks>
    <hyperlink ref="B148" r:id="rId1" display="Download more FREE Statistical PERT templates at https://www.statisticalpert.com" xr:uid="{00000000-0004-0000-0400-000000000000}"/>
    <hyperlink ref="B149" r:id="rId2" display="Take a Pluralsight course on Statistical PERT" xr:uid="{00000000-0004-0000-0400-000001000000}"/>
    <hyperlink ref="B150" r:id="rId3" xr:uid="{00000000-0004-0000-0400-000002000000}"/>
    <hyperlink ref="B152" r:id="rId4" display="Follow Statistical PERT on Twitter to learn when new updates are released" xr:uid="{00000000-0004-0000-0400-000003000000}"/>
    <hyperlink ref="B151:J151" r:id="rId5" display="Connect with or follow me on LinkedIn" xr:uid="{E2702D88-FA41-4B33-82B7-785CF7D3728B}"/>
    <hyperlink ref="B149:J149" r:id="rId6" display="Watch a Pluralsight course on Statistical PERT® Normal Edition" xr:uid="{AB1AC373-5254-44E8-9190-9423AC776544}"/>
    <hyperlink ref="B162" r:id="rId7" display="See the GNU General Public License for more details (http://www.gnu.org/licenses/)." xr:uid="{3B81C850-8E52-44DC-A88F-EB0F7405B485}"/>
    <hyperlink ref="B152:K152" r:id="rId8" location="newsletter" display="Subscribe to the SPERT® newsletter for monthly tips, free webinars, and new release notifications" xr:uid="{0E6363EA-0D24-4371-B486-862C9DB6C333}"/>
  </hyperlinks>
  <pageMargins left="0.7" right="0.7" top="0.75" bottom="0.75" header="0.3" footer="0.3"/>
  <pageSetup orientation="portrait" horizontalDpi="0" verticalDpi="0" r:id="rId9"/>
  <drawing r:id="rId10"/>
  <legacyDrawing r:id="rId11"/>
  <extLst>
    <ext xmlns:x14="http://schemas.microsoft.com/office/spreadsheetml/2009/9/main" uri="{78C0D931-6437-407d-A8EE-F0AAD7539E65}">
      <x14:conditionalFormattings>
        <x14:conditionalFormatting xmlns:xm="http://schemas.microsoft.com/office/excel/2006/main">
          <x14:cfRule type="expression" priority="2" id="{3F496DD1-3C4C-4C78-A4AF-A30E52DC3D85}">
            <xm:f>IF($D$106=VLookups!$A$32,TRUE,FALSE)</xm:f>
            <x14:dxf>
              <numFmt numFmtId="9" formatCode="&quot;$&quot;#,##0_);\(&quot;$&quot;#,##0\)"/>
            </x14:dxf>
          </x14:cfRule>
          <xm:sqref>C4:C103</xm:sqref>
        </x14:conditionalFormatting>
        <x14:conditionalFormatting xmlns:xm="http://schemas.microsoft.com/office/excel/2006/main">
          <x14:cfRule type="expression" priority="4" id="{6B9119B0-3EEC-4A53-A629-93DA21064BFD}">
            <xm:f>IF($D$106=VLookups!$A$32,TRUE,FALSE)</xm:f>
            <x14:dxf>
              <numFmt numFmtId="9" formatCode="&quot;$&quot;#,##0_);\(&quot;$&quot;#,##0\)"/>
            </x14:dxf>
          </x14:cfRule>
          <xm:sqref>D4:F104 K4:K104 N4:Q105 S4:X106 Q106 F109:H111 F112:G113</xm:sqref>
        </x14:conditionalFormatting>
        <x14:conditionalFormatting xmlns:xm="http://schemas.microsoft.com/office/excel/2006/main">
          <x14:cfRule type="expression" priority="1" id="{2E109AAA-B05E-4695-ACAE-1308A838AA2E}">
            <xm:f>IF($D$106=VLookups!$A$32,TRUE,FALSE)</xm:f>
            <x14:dxf>
              <numFmt numFmtId="9" formatCode="&quot;$&quot;#,##0_);\(&quot;$&quot;#,##0\)"/>
            </x14:dxf>
          </x14:cfRule>
          <xm:sqref>G4:G103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0000000}">
          <x14:formula1>
            <xm:f>VLookups!$A$32:$A$33</xm:f>
          </x14:formula1>
          <xm:sqref>D106:F106</xm:sqref>
        </x14:dataValidation>
        <x14:dataValidation type="list" allowBlank="1" showInputMessage="1" showErrorMessage="1" xr:uid="{00000000-0002-0000-0400-000001000000}">
          <x14:formula1>
            <xm:f>VLookups!$A$27:$A$28</xm:f>
          </x14:formula1>
          <xm:sqref>Q1:R1</xm:sqref>
        </x14:dataValidation>
        <x14:dataValidation type="list" allowBlank="1" showInputMessage="1" showErrorMessage="1" xr:uid="{00000000-0002-0000-0400-000004000000}">
          <x14:formula1>
            <xm:f>VLookups!$A$4:$A$13</xm:f>
          </x14:formula1>
          <xm:sqref>M104 L4:L103</xm:sqref>
        </x14:dataValidation>
        <x14:dataValidation type="list" allowBlank="1" showInputMessage="1" showErrorMessage="1" xr:uid="{00000000-0002-0000-0400-000002000000}">
          <x14:formula1>
            <xm:f>VLookups!#REF!</xm:f>
          </x14:formula1>
          <xm:sqref>H4:H103 F2 D2 B4:B103</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4E060471-3838-47BE-BBA1-E9EEF7D725C9}">
          <x14:colorSeries theme="1"/>
          <x14:colorNegative rgb="FFD00000"/>
          <x14:colorAxis rgb="FF000000"/>
          <x14:colorMarkers rgb="FFD00000"/>
          <x14:colorFirst rgb="FFD00000"/>
          <x14:colorLast rgb="FFD00000"/>
          <x14:colorHigh rgb="FFD00000"/>
          <x14:colorLow rgb="FFD00000"/>
          <x14:sparklines>
            <x14:sparkline>
              <xm:f>'SPERT® Lognormal (Mixed entry)'!DX4:HT4</xm:f>
              <xm:sqref>M4</xm:sqref>
            </x14:sparkline>
            <x14:sparkline>
              <xm:f>'SPERT® Lognormal (Mixed entry)'!DX5:HT5</xm:f>
              <xm:sqref>M5</xm:sqref>
            </x14:sparkline>
            <x14:sparkline>
              <xm:f>'SPERT® Lognormal (Mixed entry)'!DX6:HT6</xm:f>
              <xm:sqref>M6</xm:sqref>
            </x14:sparkline>
            <x14:sparkline>
              <xm:f>'SPERT® Lognormal (Mixed entry)'!DX7:HT7</xm:f>
              <xm:sqref>M7</xm:sqref>
            </x14:sparkline>
            <x14:sparkline>
              <xm:f>'SPERT® Lognormal (Mixed entry)'!DX8:HT8</xm:f>
              <xm:sqref>M8</xm:sqref>
            </x14:sparkline>
            <x14:sparkline>
              <xm:f>'SPERT® Lognormal (Mixed entry)'!DX9:HT9</xm:f>
              <xm:sqref>M9</xm:sqref>
            </x14:sparkline>
            <x14:sparkline>
              <xm:f>'SPERT® Lognormal (Mixed entry)'!DX10:HT10</xm:f>
              <xm:sqref>M10</xm:sqref>
            </x14:sparkline>
            <x14:sparkline>
              <xm:f>'SPERT® Lognormal (Mixed entry)'!DX11:HT11</xm:f>
              <xm:sqref>M11</xm:sqref>
            </x14:sparkline>
            <x14:sparkline>
              <xm:f>'SPERT® Lognormal (Mixed entry)'!DX12:HT12</xm:f>
              <xm:sqref>M12</xm:sqref>
            </x14:sparkline>
            <x14:sparkline>
              <xm:f>'SPERT® Lognormal (Mixed entry)'!DX13:HT13</xm:f>
              <xm:sqref>M13</xm:sqref>
            </x14:sparkline>
            <x14:sparkline>
              <xm:f>'SPERT® Lognormal (Mixed entry)'!DX14:HT14</xm:f>
              <xm:sqref>M14</xm:sqref>
            </x14:sparkline>
            <x14:sparkline>
              <xm:f>'SPERT® Lognormal (Mixed entry)'!DX15:HT15</xm:f>
              <xm:sqref>M15</xm:sqref>
            </x14:sparkline>
            <x14:sparkline>
              <xm:f>'SPERT® Lognormal (Mixed entry)'!DX16:HT16</xm:f>
              <xm:sqref>M16</xm:sqref>
            </x14:sparkline>
            <x14:sparkline>
              <xm:f>'SPERT® Lognormal (Mixed entry)'!DX17:HT17</xm:f>
              <xm:sqref>M17</xm:sqref>
            </x14:sparkline>
            <x14:sparkline>
              <xm:f>'SPERT® Lognormal (Mixed entry)'!DX18:HT18</xm:f>
              <xm:sqref>M18</xm:sqref>
            </x14:sparkline>
            <x14:sparkline>
              <xm:f>'SPERT® Lognormal (Mixed entry)'!DX19:HT19</xm:f>
              <xm:sqref>M19</xm:sqref>
            </x14:sparkline>
            <x14:sparkline>
              <xm:f>'SPERT® Lognormal (Mixed entry)'!DX20:HT20</xm:f>
              <xm:sqref>M20</xm:sqref>
            </x14:sparkline>
            <x14:sparkline>
              <xm:f>'SPERT® Lognormal (Mixed entry)'!DX21:HT21</xm:f>
              <xm:sqref>M21</xm:sqref>
            </x14:sparkline>
            <x14:sparkline>
              <xm:f>'SPERT® Lognormal (Mixed entry)'!DX22:HT22</xm:f>
              <xm:sqref>M22</xm:sqref>
            </x14:sparkline>
            <x14:sparkline>
              <xm:f>'SPERT® Lognormal (Mixed entry)'!DX23:HT23</xm:f>
              <xm:sqref>M23</xm:sqref>
            </x14:sparkline>
            <x14:sparkline>
              <xm:f>'SPERT® Lognormal (Mixed entry)'!DX24:HT24</xm:f>
              <xm:sqref>M24</xm:sqref>
            </x14:sparkline>
            <x14:sparkline>
              <xm:f>'SPERT® Lognormal (Mixed entry)'!DX25:HT25</xm:f>
              <xm:sqref>M25</xm:sqref>
            </x14:sparkline>
            <x14:sparkline>
              <xm:f>'SPERT® Lognormal (Mixed entry)'!DX26:HT26</xm:f>
              <xm:sqref>M26</xm:sqref>
            </x14:sparkline>
            <x14:sparkline>
              <xm:f>'SPERT® Lognormal (Mixed entry)'!DX27:HT27</xm:f>
              <xm:sqref>M27</xm:sqref>
            </x14:sparkline>
            <x14:sparkline>
              <xm:f>'SPERT® Lognormal (Mixed entry)'!DX28:HT28</xm:f>
              <xm:sqref>M28</xm:sqref>
            </x14:sparkline>
            <x14:sparkline>
              <xm:f>'SPERT® Lognormal (Mixed entry)'!DX29:HT29</xm:f>
              <xm:sqref>M29</xm:sqref>
            </x14:sparkline>
            <x14:sparkline>
              <xm:f>'SPERT® Lognormal (Mixed entry)'!DX30:HT30</xm:f>
              <xm:sqref>M30</xm:sqref>
            </x14:sparkline>
            <x14:sparkline>
              <xm:f>'SPERT® Lognormal (Mixed entry)'!DX31:HT31</xm:f>
              <xm:sqref>M31</xm:sqref>
            </x14:sparkline>
            <x14:sparkline>
              <xm:f>'SPERT® Lognormal (Mixed entry)'!DX32:HT32</xm:f>
              <xm:sqref>M32</xm:sqref>
            </x14:sparkline>
            <x14:sparkline>
              <xm:f>'SPERT® Lognormal (Mixed entry)'!DX33:HT33</xm:f>
              <xm:sqref>M33</xm:sqref>
            </x14:sparkline>
            <x14:sparkline>
              <xm:f>'SPERT® Lognormal (Mixed entry)'!DX34:HT34</xm:f>
              <xm:sqref>M34</xm:sqref>
            </x14:sparkline>
            <x14:sparkline>
              <xm:f>'SPERT® Lognormal (Mixed entry)'!DX35:HT35</xm:f>
              <xm:sqref>M35</xm:sqref>
            </x14:sparkline>
            <x14:sparkline>
              <xm:f>'SPERT® Lognormal (Mixed entry)'!DX36:HT36</xm:f>
              <xm:sqref>M36</xm:sqref>
            </x14:sparkline>
            <x14:sparkline>
              <xm:f>'SPERT® Lognormal (Mixed entry)'!DX37:HT37</xm:f>
              <xm:sqref>M37</xm:sqref>
            </x14:sparkline>
            <x14:sparkline>
              <xm:f>'SPERT® Lognormal (Mixed entry)'!DX38:HT38</xm:f>
              <xm:sqref>M38</xm:sqref>
            </x14:sparkline>
            <x14:sparkline>
              <xm:f>'SPERT® Lognormal (Mixed entry)'!DX39:HT39</xm:f>
              <xm:sqref>M39</xm:sqref>
            </x14:sparkline>
            <x14:sparkline>
              <xm:f>'SPERT® Lognormal (Mixed entry)'!DX40:HT40</xm:f>
              <xm:sqref>M40</xm:sqref>
            </x14:sparkline>
            <x14:sparkline>
              <xm:f>'SPERT® Lognormal (Mixed entry)'!DX41:HT41</xm:f>
              <xm:sqref>M41</xm:sqref>
            </x14:sparkline>
            <x14:sparkline>
              <xm:f>'SPERT® Lognormal (Mixed entry)'!DX42:HT42</xm:f>
              <xm:sqref>M42</xm:sqref>
            </x14:sparkline>
            <x14:sparkline>
              <xm:f>'SPERT® Lognormal (Mixed entry)'!DX43:HT43</xm:f>
              <xm:sqref>M43</xm:sqref>
            </x14:sparkline>
            <x14:sparkline>
              <xm:f>'SPERT® Lognormal (Mixed entry)'!DX44:HT44</xm:f>
              <xm:sqref>M44</xm:sqref>
            </x14:sparkline>
            <x14:sparkline>
              <xm:f>'SPERT® Lognormal (Mixed entry)'!DX45:HT45</xm:f>
              <xm:sqref>M45</xm:sqref>
            </x14:sparkline>
            <x14:sparkline>
              <xm:f>'SPERT® Lognormal (Mixed entry)'!DX46:HT46</xm:f>
              <xm:sqref>M46</xm:sqref>
            </x14:sparkline>
            <x14:sparkline>
              <xm:f>'SPERT® Lognormal (Mixed entry)'!DX47:HT47</xm:f>
              <xm:sqref>M47</xm:sqref>
            </x14:sparkline>
            <x14:sparkline>
              <xm:f>'SPERT® Lognormal (Mixed entry)'!DX48:HT48</xm:f>
              <xm:sqref>M48</xm:sqref>
            </x14:sparkline>
            <x14:sparkline>
              <xm:f>'SPERT® Lognormal (Mixed entry)'!DX49:HT49</xm:f>
              <xm:sqref>M49</xm:sqref>
            </x14:sparkline>
            <x14:sparkline>
              <xm:f>'SPERT® Lognormal (Mixed entry)'!DX50:HT50</xm:f>
              <xm:sqref>M50</xm:sqref>
            </x14:sparkline>
            <x14:sparkline>
              <xm:f>'SPERT® Lognormal (Mixed entry)'!DX51:HT51</xm:f>
              <xm:sqref>M51</xm:sqref>
            </x14:sparkline>
            <x14:sparkline>
              <xm:f>'SPERT® Lognormal (Mixed entry)'!DX52:HT52</xm:f>
              <xm:sqref>M52</xm:sqref>
            </x14:sparkline>
            <x14:sparkline>
              <xm:f>'SPERT® Lognormal (Mixed entry)'!DX53:HT53</xm:f>
              <xm:sqref>M53</xm:sqref>
            </x14:sparkline>
            <x14:sparkline>
              <xm:f>'SPERT® Lognormal (Mixed entry)'!DX54:HT54</xm:f>
              <xm:sqref>M54</xm:sqref>
            </x14:sparkline>
            <x14:sparkline>
              <xm:f>'SPERT® Lognormal (Mixed entry)'!DX55:HT55</xm:f>
              <xm:sqref>M55</xm:sqref>
            </x14:sparkline>
            <x14:sparkline>
              <xm:f>'SPERT® Lognormal (Mixed entry)'!DX56:HT56</xm:f>
              <xm:sqref>M56</xm:sqref>
            </x14:sparkline>
            <x14:sparkline>
              <xm:f>'SPERT® Lognormal (Mixed entry)'!DX57:HT57</xm:f>
              <xm:sqref>M57</xm:sqref>
            </x14:sparkline>
            <x14:sparkline>
              <xm:f>'SPERT® Lognormal (Mixed entry)'!DX58:HT58</xm:f>
              <xm:sqref>M58</xm:sqref>
            </x14:sparkline>
            <x14:sparkline>
              <xm:f>'SPERT® Lognormal (Mixed entry)'!DX59:HT59</xm:f>
              <xm:sqref>M59</xm:sqref>
            </x14:sparkline>
            <x14:sparkline>
              <xm:f>'SPERT® Lognormal (Mixed entry)'!DX60:HT60</xm:f>
              <xm:sqref>M60</xm:sqref>
            </x14:sparkline>
            <x14:sparkline>
              <xm:f>'SPERT® Lognormal (Mixed entry)'!DX61:HT61</xm:f>
              <xm:sqref>M61</xm:sqref>
            </x14:sparkline>
            <x14:sparkline>
              <xm:f>'SPERT® Lognormal (Mixed entry)'!DX62:HT62</xm:f>
              <xm:sqref>M62</xm:sqref>
            </x14:sparkline>
            <x14:sparkline>
              <xm:f>'SPERT® Lognormal (Mixed entry)'!DX63:HT63</xm:f>
              <xm:sqref>M63</xm:sqref>
            </x14:sparkline>
            <x14:sparkline>
              <xm:f>'SPERT® Lognormal (Mixed entry)'!DX64:HT64</xm:f>
              <xm:sqref>M64</xm:sqref>
            </x14:sparkline>
            <x14:sparkline>
              <xm:f>'SPERT® Lognormal (Mixed entry)'!DX65:HT65</xm:f>
              <xm:sqref>M65</xm:sqref>
            </x14:sparkline>
            <x14:sparkline>
              <xm:f>'SPERT® Lognormal (Mixed entry)'!DX66:HT66</xm:f>
              <xm:sqref>M66</xm:sqref>
            </x14:sparkline>
            <x14:sparkline>
              <xm:f>'SPERT® Lognormal (Mixed entry)'!DX67:HT67</xm:f>
              <xm:sqref>M67</xm:sqref>
            </x14:sparkline>
            <x14:sparkline>
              <xm:f>'SPERT® Lognormal (Mixed entry)'!DX68:HT68</xm:f>
              <xm:sqref>M68</xm:sqref>
            </x14:sparkline>
            <x14:sparkline>
              <xm:f>'SPERT® Lognormal (Mixed entry)'!DX69:HT69</xm:f>
              <xm:sqref>M69</xm:sqref>
            </x14:sparkline>
            <x14:sparkline>
              <xm:f>'SPERT® Lognormal (Mixed entry)'!DX70:HT70</xm:f>
              <xm:sqref>M70</xm:sqref>
            </x14:sparkline>
            <x14:sparkline>
              <xm:f>'SPERT® Lognormal (Mixed entry)'!DX71:HT71</xm:f>
              <xm:sqref>M71</xm:sqref>
            </x14:sparkline>
            <x14:sparkline>
              <xm:f>'SPERT® Lognormal (Mixed entry)'!DX72:HT72</xm:f>
              <xm:sqref>M72</xm:sqref>
            </x14:sparkline>
            <x14:sparkline>
              <xm:f>'SPERT® Lognormal (Mixed entry)'!DX73:HT73</xm:f>
              <xm:sqref>M73</xm:sqref>
            </x14:sparkline>
            <x14:sparkline>
              <xm:f>'SPERT® Lognormal (Mixed entry)'!DX74:HT74</xm:f>
              <xm:sqref>M74</xm:sqref>
            </x14:sparkline>
            <x14:sparkline>
              <xm:f>'SPERT® Lognormal (Mixed entry)'!DX75:HT75</xm:f>
              <xm:sqref>M75</xm:sqref>
            </x14:sparkline>
            <x14:sparkline>
              <xm:f>'SPERT® Lognormal (Mixed entry)'!DX76:HT76</xm:f>
              <xm:sqref>M76</xm:sqref>
            </x14:sparkline>
            <x14:sparkline>
              <xm:f>'SPERT® Lognormal (Mixed entry)'!DX77:HT77</xm:f>
              <xm:sqref>M77</xm:sqref>
            </x14:sparkline>
            <x14:sparkline>
              <xm:f>'SPERT® Lognormal (Mixed entry)'!DX78:HT78</xm:f>
              <xm:sqref>M78</xm:sqref>
            </x14:sparkline>
            <x14:sparkline>
              <xm:f>'SPERT® Lognormal (Mixed entry)'!DX79:HT79</xm:f>
              <xm:sqref>M79</xm:sqref>
            </x14:sparkline>
            <x14:sparkline>
              <xm:f>'SPERT® Lognormal (Mixed entry)'!DX80:HT80</xm:f>
              <xm:sqref>M80</xm:sqref>
            </x14:sparkline>
            <x14:sparkline>
              <xm:f>'SPERT® Lognormal (Mixed entry)'!DX81:HT81</xm:f>
              <xm:sqref>M81</xm:sqref>
            </x14:sparkline>
            <x14:sparkline>
              <xm:f>'SPERT® Lognormal (Mixed entry)'!DX82:HT82</xm:f>
              <xm:sqref>M82</xm:sqref>
            </x14:sparkline>
            <x14:sparkline>
              <xm:f>'SPERT® Lognormal (Mixed entry)'!DX83:HT83</xm:f>
              <xm:sqref>M83</xm:sqref>
            </x14:sparkline>
            <x14:sparkline>
              <xm:f>'SPERT® Lognormal (Mixed entry)'!DX84:HT84</xm:f>
              <xm:sqref>M84</xm:sqref>
            </x14:sparkline>
            <x14:sparkline>
              <xm:f>'SPERT® Lognormal (Mixed entry)'!DX85:HT85</xm:f>
              <xm:sqref>M85</xm:sqref>
            </x14:sparkline>
            <x14:sparkline>
              <xm:f>'SPERT® Lognormal (Mixed entry)'!DX86:HT86</xm:f>
              <xm:sqref>M86</xm:sqref>
            </x14:sparkline>
            <x14:sparkline>
              <xm:f>'SPERT® Lognormal (Mixed entry)'!DX87:HT87</xm:f>
              <xm:sqref>M87</xm:sqref>
            </x14:sparkline>
            <x14:sparkline>
              <xm:f>'SPERT® Lognormal (Mixed entry)'!DX88:HT88</xm:f>
              <xm:sqref>M88</xm:sqref>
            </x14:sparkline>
            <x14:sparkline>
              <xm:f>'SPERT® Lognormal (Mixed entry)'!DX89:HT89</xm:f>
              <xm:sqref>M89</xm:sqref>
            </x14:sparkline>
            <x14:sparkline>
              <xm:f>'SPERT® Lognormal (Mixed entry)'!DX90:HT90</xm:f>
              <xm:sqref>M90</xm:sqref>
            </x14:sparkline>
            <x14:sparkline>
              <xm:f>'SPERT® Lognormal (Mixed entry)'!DX91:HT91</xm:f>
              <xm:sqref>M91</xm:sqref>
            </x14:sparkline>
            <x14:sparkline>
              <xm:f>'SPERT® Lognormal (Mixed entry)'!DX92:HT92</xm:f>
              <xm:sqref>M92</xm:sqref>
            </x14:sparkline>
            <x14:sparkline>
              <xm:f>'SPERT® Lognormal (Mixed entry)'!DX93:HT93</xm:f>
              <xm:sqref>M93</xm:sqref>
            </x14:sparkline>
            <x14:sparkline>
              <xm:f>'SPERT® Lognormal (Mixed entry)'!DX94:HT94</xm:f>
              <xm:sqref>M94</xm:sqref>
            </x14:sparkline>
            <x14:sparkline>
              <xm:f>'SPERT® Lognormal (Mixed entry)'!DX95:HT95</xm:f>
              <xm:sqref>M95</xm:sqref>
            </x14:sparkline>
            <x14:sparkline>
              <xm:f>'SPERT® Lognormal (Mixed entry)'!DX96:HT96</xm:f>
              <xm:sqref>M96</xm:sqref>
            </x14:sparkline>
            <x14:sparkline>
              <xm:f>'SPERT® Lognormal (Mixed entry)'!DX97:HT97</xm:f>
              <xm:sqref>M97</xm:sqref>
            </x14:sparkline>
            <x14:sparkline>
              <xm:f>'SPERT® Lognormal (Mixed entry)'!DX98:HT98</xm:f>
              <xm:sqref>M98</xm:sqref>
            </x14:sparkline>
            <x14:sparkline>
              <xm:f>'SPERT® Lognormal (Mixed entry)'!DX99:HT99</xm:f>
              <xm:sqref>M99</xm:sqref>
            </x14:sparkline>
            <x14:sparkline>
              <xm:f>'SPERT® Lognormal (Mixed entry)'!DX100:HT100</xm:f>
              <xm:sqref>M100</xm:sqref>
            </x14:sparkline>
            <x14:sparkline>
              <xm:f>'SPERT® Lognormal (Mixed entry)'!DX101:HT101</xm:f>
              <xm:sqref>M101</xm:sqref>
            </x14:sparkline>
            <x14:sparkline>
              <xm:f>'SPERT® Lognormal (Mixed entry)'!DX102:HT102</xm:f>
              <xm:sqref>M102</xm:sqref>
            </x14:sparkline>
            <x14:sparkline>
              <xm:f>'SPERT® Lognormal (Mixed entry)'!DX103:HT103</xm:f>
              <xm:sqref>M103</xm:sqref>
            </x14:sparkline>
          </x14:sparklines>
        </x14:sparklineGroup>
      </x14:sparklineGroup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92BAE-B24D-4463-AEBA-37F83465B558}">
  <dimension ref="A1:PM346"/>
  <sheetViews>
    <sheetView showGridLines="0" workbookViewId="0">
      <selection activeCell="C1" sqref="C1"/>
    </sheetView>
  </sheetViews>
  <sheetFormatPr defaultRowHeight="14.25" outlineLevelCol="1" x14ac:dyDescent="0.45"/>
  <cols>
    <col min="1" max="1" width="30.59765625" style="1" customWidth="1"/>
    <col min="2" max="4" width="16.59765625" style="1" customWidth="1" outlineLevel="1"/>
    <col min="5" max="7" width="10.73046875" customWidth="1"/>
    <col min="8" max="9" width="4.73046875" style="1" customWidth="1"/>
    <col min="10" max="10" width="10.73046875" customWidth="1"/>
    <col min="11" max="11" width="25.73046875" style="1" customWidth="1"/>
    <col min="12" max="12" width="7.73046875" style="1" customWidth="1"/>
    <col min="15" max="15" width="0" hidden="1" customWidth="1"/>
    <col min="16" max="16" width="13.53125" hidden="1" customWidth="1"/>
    <col min="17" max="24" width="10.73046875" customWidth="1"/>
    <col min="26" max="127" width="9.06640625" hidden="1" customWidth="1"/>
    <col min="128" max="128" width="12" hidden="1" customWidth="1"/>
    <col min="129" max="228" width="9.06640625" hidden="1" customWidth="1"/>
    <col min="229" max="428" width="8.73046875" hidden="1" customWidth="1"/>
  </cols>
  <sheetData>
    <row r="1" spans="1:429" ht="24" customHeight="1" x14ac:dyDescent="0.45">
      <c r="A1" s="357" t="s">
        <v>834</v>
      </c>
      <c r="B1" s="358" t="s">
        <v>835</v>
      </c>
      <c r="C1" s="359">
        <v>46237</v>
      </c>
      <c r="D1" s="360">
        <f>IF(C1="","",WORKDAY(C1,SUM(B104,B105)-1,$B$109:$B$150))</f>
        <v>46647</v>
      </c>
      <c r="E1" s="5"/>
      <c r="F1" s="5"/>
      <c r="G1" s="5"/>
      <c r="H1" s="2"/>
      <c r="I1" s="2"/>
      <c r="J1" s="5"/>
      <c r="K1" s="2"/>
      <c r="L1" s="2"/>
      <c r="M1" s="5"/>
      <c r="N1" s="5"/>
      <c r="O1" s="5"/>
      <c r="P1" s="5"/>
      <c r="Q1" s="399" t="s">
        <v>43</v>
      </c>
      <c r="R1" s="400"/>
      <c r="S1" s="416" t="str">
        <f>VLOOKUP(Q1,VLookups!A27:C28,3,FALSE)</f>
        <v>Show the likelihood that the SPERT estimates will be EQUAL TO or GREATER THAN an uncertainty</v>
      </c>
      <c r="T1" s="416"/>
      <c r="U1" s="416"/>
      <c r="V1" s="416"/>
      <c r="W1" s="416"/>
      <c r="X1" s="416"/>
      <c r="Y1" s="5"/>
    </row>
    <row r="2" spans="1:429" ht="15" customHeight="1" x14ac:dyDescent="0.45">
      <c r="A2" s="361" t="s">
        <v>836</v>
      </c>
      <c r="B2" s="114">
        <v>0.8</v>
      </c>
      <c r="C2" s="362"/>
      <c r="D2" s="363">
        <f>POWER(B2,COUNTIF(B4:B103,"&gt;0"))</f>
        <v>0.10737418240000011</v>
      </c>
      <c r="E2" s="5"/>
      <c r="F2" s="5"/>
      <c r="G2" s="5"/>
      <c r="H2" s="24"/>
      <c r="I2" s="24"/>
      <c r="J2" s="23"/>
      <c r="K2" s="24"/>
      <c r="L2" s="24"/>
      <c r="M2" s="402" t="s">
        <v>750</v>
      </c>
      <c r="N2" s="402" t="s">
        <v>749</v>
      </c>
      <c r="O2" s="5"/>
      <c r="P2" s="5"/>
      <c r="Q2" s="412" t="s">
        <v>40</v>
      </c>
      <c r="R2" s="412" t="s">
        <v>41</v>
      </c>
      <c r="S2" s="409" t="s">
        <v>31</v>
      </c>
      <c r="T2" s="410"/>
      <c r="U2" s="410"/>
      <c r="V2" s="410"/>
      <c r="W2" s="410"/>
      <c r="X2" s="411"/>
      <c r="Y2" s="5"/>
      <c r="Z2" s="144" t="s">
        <v>111</v>
      </c>
    </row>
    <row r="3" spans="1:429" x14ac:dyDescent="0.45">
      <c r="A3" s="52" t="s">
        <v>837</v>
      </c>
      <c r="B3" s="52" t="s">
        <v>838</v>
      </c>
      <c r="C3" s="52" t="s">
        <v>839</v>
      </c>
      <c r="D3" s="52" t="s">
        <v>840</v>
      </c>
      <c r="E3" s="104" t="s">
        <v>24</v>
      </c>
      <c r="F3" s="317" t="s">
        <v>6</v>
      </c>
      <c r="G3" s="105" t="s">
        <v>25</v>
      </c>
      <c r="H3" s="53"/>
      <c r="I3" s="53"/>
      <c r="J3" s="53" t="s">
        <v>690</v>
      </c>
      <c r="K3" s="53" t="s">
        <v>9</v>
      </c>
      <c r="L3" s="53" t="s">
        <v>108</v>
      </c>
      <c r="M3" s="403"/>
      <c r="N3" s="403"/>
      <c r="O3" s="53" t="s">
        <v>747</v>
      </c>
      <c r="P3" s="53" t="s">
        <v>748</v>
      </c>
      <c r="Q3" s="413"/>
      <c r="R3" s="413"/>
      <c r="S3" s="86">
        <v>0.1</v>
      </c>
      <c r="T3" s="49">
        <v>0.9</v>
      </c>
      <c r="U3" s="49">
        <v>0.85</v>
      </c>
      <c r="V3" s="49">
        <v>0.8</v>
      </c>
      <c r="W3" s="49">
        <v>0.75</v>
      </c>
      <c r="X3" s="49">
        <v>0.7</v>
      </c>
      <c r="Y3" s="5"/>
      <c r="Z3" s="144" t="s">
        <v>112</v>
      </c>
      <c r="HT3" s="144" t="s">
        <v>109</v>
      </c>
      <c r="PM3" s="147" t="s">
        <v>877</v>
      </c>
    </row>
    <row r="4" spans="1:429" x14ac:dyDescent="0.45">
      <c r="A4" s="364" t="s">
        <v>841</v>
      </c>
      <c r="B4" s="365">
        <f>IF($N4="","",ROUND(_xlfn.LOGNORM.INV(ABS(VLOOKUP($Q$1,VLookups!$A$27:$B$28,2,FALSE)-B$2),LN($J4),LN($N4)),0))</f>
        <v>5</v>
      </c>
      <c r="C4" s="366">
        <f>IF(ISBLANK(C1),"",C1)</f>
        <v>46237</v>
      </c>
      <c r="D4" s="366">
        <f>IFERROR(IF(OR(ISBLANK(C1),ISBLANK(B4)),"",WORKDAY(C4,B4-1,$B$109:$B$150)),"")</f>
        <v>46241</v>
      </c>
      <c r="E4" s="108">
        <f>IFERROR(_xlfn.LOGNORM.INV(VLookups!$B$22,LN($J4),LN($N4)),"")</f>
        <v>3.5428380442430316</v>
      </c>
      <c r="F4" s="81">
        <v>5</v>
      </c>
      <c r="G4" s="108">
        <f>IFERROR(_xlfn.LOGNORM.INV(VLookups!$B$23,LN($J4),LN($N4)),"")</f>
        <v>7.1983250946061732</v>
      </c>
      <c r="H4" s="110">
        <f t="shared" ref="H4:H35" si="0">IF(OR(ISBLANK(F4),ISBLANK(G4),ISBLANK(E4)),"",IF(AND(E4&gt;0,F4&gt;0,G4&gt;0),IF(F4&gt;E4,IF(G4&gt;F4,1,-1),-1)))</f>
        <v>1</v>
      </c>
      <c r="I4" s="110">
        <f t="shared" ref="I4:I35" si="1">IF(OR(ISBLANK(E4),ISBLANK(F4),ISBLANK(G4)),"",IFERROR(MIN(F4-E4,G4-F4)/MAX(F4-E4,G4-F4),""))</f>
        <v>0.6628509856582504</v>
      </c>
      <c r="J4" s="65">
        <f>IF(AND(F4&gt;0,NOT(ISBLANK(K4))),IF(VLOOKUP($F$3,VLookups!$A$17:$B$18,2,FALSE),F4*VLOOKUP(K4,VLookups!$A$4:$B$13,2,FALSE),F4),"")</f>
        <v>5.05</v>
      </c>
      <c r="K4" s="21" t="s">
        <v>10</v>
      </c>
      <c r="L4" s="53"/>
      <c r="M4" s="263"/>
      <c r="N4" s="320">
        <f>IF(F4&gt;0,IF(ISBLANK(M4),IF(ISBLANK(K4),"",VLOOKUP(K4,VLookups!$A$4:$C$13,3,FALSE)),M4),"")</f>
        <v>1.1000000000000001</v>
      </c>
      <c r="O4" s="320">
        <f>IFERROR((G4-E4)/6,"")</f>
        <v>0.60924784172719026</v>
      </c>
      <c r="P4" s="375">
        <f>IF(O4="","",O4^2)</f>
        <v>0.37118293264923946</v>
      </c>
      <c r="Q4" s="81">
        <v>5</v>
      </c>
      <c r="R4" s="230">
        <f>IF(AND(Q4&gt;0,F4&gt;0,NOT(N4="")),ABS(VLOOKUP($Q$1,VLookups!$A$27:$B$28,2,FALSE)-_xlfn.LOGNORM.DIST(Q4,LN(J4),LN(N4),TRUE)),"")</f>
        <v>0.45842617747670472</v>
      </c>
      <c r="S4" s="80">
        <f>IF(AND($E4&gt;0,$F4&gt;0,$G4&gt;0,NOT(ISBLANK($K4))),_xlfn.LOGNORM.INV(ABS(VLOOKUP($Q$1,VLookups!$A$27:$B$28,2,FALSE)-S$3),LN($J4),LN($N4)),"")</f>
        <v>4.4693515596473921</v>
      </c>
      <c r="T4" s="80">
        <f>IF(AND($E4&gt;0,$F4&gt;0,$G4&gt;0,NOT(ISBLANK($K4))),_xlfn.LOGNORM.INV(ABS(VLOOKUP($Q$1,VLookups!$A$27:$B$28,2,FALSE)-T$3),LN($J4),LN($N4)),"")</f>
        <v>5.7060850236654934</v>
      </c>
      <c r="U4" s="80">
        <f>IF(AND($E4&gt;0,$F4&gt;0,$G4&gt;0,NOT(ISBLANK($K4))),_xlfn.LOGNORM.INV(ABS(VLOOKUP($Q$1,VLookups!$A$27:$B$28,2,FALSE)-U$3),LN($J4),LN($N4)),"")</f>
        <v>5.5743231170627201</v>
      </c>
      <c r="V4" s="80">
        <f>IF(AND($E4&gt;0,$F4&gt;0,$G4&gt;0,NOT(ISBLANK($K4))),_xlfn.LOGNORM.INV(ABS(VLOOKUP($Q$1,VLookups!$A$27:$B$28,2,FALSE)-V$3),LN($J4),LN($N4)),"")</f>
        <v>5.4717763861782291</v>
      </c>
      <c r="W4" s="80">
        <f>IF(AND($E4&gt;0,$F4&gt;0,$G4&gt;0,NOT(ISBLANK($K4))),_xlfn.LOGNORM.INV(ABS(VLOOKUP($Q$1,VLookups!$A$27:$B$28,2,FALSE)-W$3),LN($J4),LN($N4)),"")</f>
        <v>5.385305187616936</v>
      </c>
      <c r="X4" s="80">
        <f>IF(AND($E4&gt;0,$F4&gt;0,$G4&gt;0,NOT(ISBLANK($K4))),_xlfn.LOGNORM.INV(ABS(VLOOKUP($Q$1,VLookups!$A$27:$B$28,2,FALSE)-X$3),LN($J4),LN($N4)),"")</f>
        <v>5.3088166135384771</v>
      </c>
      <c r="Y4" s="5"/>
      <c r="Z4" s="145">
        <f t="shared" ref="Z4:Z35" si="2">IF(AND(E4&gt;0,F4&gt;0,G4&gt;0),ABS(G4-E4)/200,"")</f>
        <v>1.8277435251815709E-2</v>
      </c>
      <c r="AA4" s="376">
        <f>IF(ISNONTEXT($Z4),E4,"")</f>
        <v>3.5428380442430316</v>
      </c>
      <c r="AB4" s="46">
        <f>IF(ISNONTEXT($Z4),AA4+$Z4,"")</f>
        <v>3.5611154794948474</v>
      </c>
      <c r="AC4" s="46">
        <f t="shared" ref="AC4:CN5" si="3">IF(ISNONTEXT($Z4),AB4+$Z4,"")</f>
        <v>3.5793929147466632</v>
      </c>
      <c r="AD4" s="46">
        <f t="shared" si="3"/>
        <v>3.597670349998479</v>
      </c>
      <c r="AE4" s="46">
        <f t="shared" si="3"/>
        <v>3.6159477852502948</v>
      </c>
      <c r="AF4" s="46">
        <f t="shared" si="3"/>
        <v>3.6342252205021106</v>
      </c>
      <c r="AG4" s="46">
        <f t="shared" si="3"/>
        <v>3.6525026557539264</v>
      </c>
      <c r="AH4" s="46">
        <f t="shared" si="3"/>
        <v>3.6707800910057422</v>
      </c>
      <c r="AI4" s="46">
        <f t="shared" si="3"/>
        <v>3.689057526257558</v>
      </c>
      <c r="AJ4" s="46">
        <f t="shared" si="3"/>
        <v>3.7073349615093738</v>
      </c>
      <c r="AK4" s="46">
        <f t="shared" si="3"/>
        <v>3.7256123967611896</v>
      </c>
      <c r="AL4" s="46">
        <f t="shared" si="3"/>
        <v>3.7438898320130054</v>
      </c>
      <c r="AM4" s="46">
        <f t="shared" si="3"/>
        <v>3.7621672672648212</v>
      </c>
      <c r="AN4" s="46">
        <f t="shared" si="3"/>
        <v>3.780444702516637</v>
      </c>
      <c r="AO4" s="46">
        <f t="shared" si="3"/>
        <v>3.7987221377684528</v>
      </c>
      <c r="AP4" s="46">
        <f t="shared" si="3"/>
        <v>3.8169995730202686</v>
      </c>
      <c r="AQ4" s="46">
        <f t="shared" si="3"/>
        <v>3.8352770082720844</v>
      </c>
      <c r="AR4" s="46">
        <f t="shared" si="3"/>
        <v>3.8535544435239002</v>
      </c>
      <c r="AS4" s="46">
        <f t="shared" si="3"/>
        <v>3.871831878775716</v>
      </c>
      <c r="AT4" s="46">
        <f t="shared" si="3"/>
        <v>3.8901093140275318</v>
      </c>
      <c r="AU4" s="46">
        <f t="shared" si="3"/>
        <v>3.9083867492793476</v>
      </c>
      <c r="AV4" s="46">
        <f t="shared" si="3"/>
        <v>3.9266641845311634</v>
      </c>
      <c r="AW4" s="46">
        <f t="shared" si="3"/>
        <v>3.9449416197829792</v>
      </c>
      <c r="AX4" s="46">
        <f t="shared" si="3"/>
        <v>3.963219055034795</v>
      </c>
      <c r="AY4" s="46">
        <f t="shared" si="3"/>
        <v>3.9814964902866108</v>
      </c>
      <c r="AZ4" s="46">
        <f t="shared" si="3"/>
        <v>3.9997739255384266</v>
      </c>
      <c r="BA4" s="46">
        <f t="shared" si="3"/>
        <v>4.0180513607902419</v>
      </c>
      <c r="BB4" s="46">
        <f t="shared" si="3"/>
        <v>4.0363287960420573</v>
      </c>
      <c r="BC4" s="46">
        <f t="shared" si="3"/>
        <v>4.0546062312938727</v>
      </c>
      <c r="BD4" s="46">
        <f t="shared" si="3"/>
        <v>4.072883666545688</v>
      </c>
      <c r="BE4" s="46">
        <f t="shared" si="3"/>
        <v>4.0911611017975034</v>
      </c>
      <c r="BF4" s="46">
        <f t="shared" si="3"/>
        <v>4.1094385370493187</v>
      </c>
      <c r="BG4" s="46">
        <f t="shared" si="3"/>
        <v>4.1277159723011341</v>
      </c>
      <c r="BH4" s="46">
        <f t="shared" si="3"/>
        <v>4.1459934075529494</v>
      </c>
      <c r="BI4" s="46">
        <f t="shared" si="3"/>
        <v>4.1642708428047648</v>
      </c>
      <c r="BJ4" s="46">
        <f t="shared" si="3"/>
        <v>4.1825482780565801</v>
      </c>
      <c r="BK4" s="46">
        <f t="shared" si="3"/>
        <v>4.2008257133083955</v>
      </c>
      <c r="BL4" s="46">
        <f t="shared" si="3"/>
        <v>4.2191031485602108</v>
      </c>
      <c r="BM4" s="46">
        <f t="shared" si="3"/>
        <v>4.2373805838120262</v>
      </c>
      <c r="BN4" s="46">
        <f t="shared" si="3"/>
        <v>4.2556580190638416</v>
      </c>
      <c r="BO4" s="46">
        <f t="shared" si="3"/>
        <v>4.2739354543156569</v>
      </c>
      <c r="BP4" s="46">
        <f t="shared" si="3"/>
        <v>4.2922128895674723</v>
      </c>
      <c r="BQ4" s="46">
        <f t="shared" si="3"/>
        <v>4.3104903248192876</v>
      </c>
      <c r="BR4" s="46">
        <f t="shared" si="3"/>
        <v>4.328767760071103</v>
      </c>
      <c r="BS4" s="46">
        <f t="shared" si="3"/>
        <v>4.3470451953229183</v>
      </c>
      <c r="BT4" s="46">
        <f t="shared" si="3"/>
        <v>4.3653226305747337</v>
      </c>
      <c r="BU4" s="46">
        <f t="shared" si="3"/>
        <v>4.383600065826549</v>
      </c>
      <c r="BV4" s="46">
        <f t="shared" si="3"/>
        <v>4.4018775010783644</v>
      </c>
      <c r="BW4" s="46">
        <f t="shared" si="3"/>
        <v>4.4201549363301798</v>
      </c>
      <c r="BX4" s="46">
        <f t="shared" si="3"/>
        <v>4.4384323715819951</v>
      </c>
      <c r="BY4" s="46">
        <f t="shared" si="3"/>
        <v>4.4567098068338105</v>
      </c>
      <c r="BZ4" s="46">
        <f t="shared" si="3"/>
        <v>4.4749872420856258</v>
      </c>
      <c r="CA4" s="46">
        <f t="shared" si="3"/>
        <v>4.4932646773374412</v>
      </c>
      <c r="CB4" s="46">
        <f t="shared" si="3"/>
        <v>4.5115421125892565</v>
      </c>
      <c r="CC4" s="46">
        <f t="shared" si="3"/>
        <v>4.5298195478410719</v>
      </c>
      <c r="CD4" s="46">
        <f t="shared" si="3"/>
        <v>4.5480969830928872</v>
      </c>
      <c r="CE4" s="46">
        <f t="shared" si="3"/>
        <v>4.5663744183447026</v>
      </c>
      <c r="CF4" s="46">
        <f t="shared" si="3"/>
        <v>4.5846518535965179</v>
      </c>
      <c r="CG4" s="46">
        <f t="shared" si="3"/>
        <v>4.6029292888483333</v>
      </c>
      <c r="CH4" s="46">
        <f t="shared" si="3"/>
        <v>4.6212067241001487</v>
      </c>
      <c r="CI4" s="46">
        <f t="shared" si="3"/>
        <v>4.639484159351964</v>
      </c>
      <c r="CJ4" s="46">
        <f t="shared" si="3"/>
        <v>4.6577615946037794</v>
      </c>
      <c r="CK4" s="46">
        <f t="shared" si="3"/>
        <v>4.6760390298555947</v>
      </c>
      <c r="CL4" s="46">
        <f t="shared" si="3"/>
        <v>4.6943164651074101</v>
      </c>
      <c r="CM4" s="46">
        <f t="shared" si="3"/>
        <v>4.7125939003592254</v>
      </c>
      <c r="CN4" s="46">
        <f t="shared" si="3"/>
        <v>4.7308713356110408</v>
      </c>
      <c r="CO4" s="46">
        <f t="shared" ref="CO4:EZ7" si="4">IF(ISNONTEXT($Z4),CN4+$Z4,"")</f>
        <v>4.7491487708628561</v>
      </c>
      <c r="CP4" s="46">
        <f t="shared" si="4"/>
        <v>4.7674262061146715</v>
      </c>
      <c r="CQ4" s="46">
        <f t="shared" si="4"/>
        <v>4.7857036413664868</v>
      </c>
      <c r="CR4" s="46">
        <f t="shared" si="4"/>
        <v>4.8039810766183022</v>
      </c>
      <c r="CS4" s="46">
        <f t="shared" si="4"/>
        <v>4.8222585118701176</v>
      </c>
      <c r="CT4" s="46">
        <f t="shared" si="4"/>
        <v>4.8405359471219329</v>
      </c>
      <c r="CU4" s="46">
        <f t="shared" si="4"/>
        <v>4.8588133823737483</v>
      </c>
      <c r="CV4" s="46">
        <f t="shared" si="4"/>
        <v>4.8770908176255636</v>
      </c>
      <c r="CW4" s="46">
        <f t="shared" si="4"/>
        <v>4.895368252877379</v>
      </c>
      <c r="CX4" s="46">
        <f t="shared" si="4"/>
        <v>4.9136456881291943</v>
      </c>
      <c r="CY4" s="46">
        <f t="shared" si="4"/>
        <v>4.9319231233810097</v>
      </c>
      <c r="CZ4" s="46">
        <f t="shared" si="4"/>
        <v>4.950200558632825</v>
      </c>
      <c r="DA4" s="46">
        <f t="shared" si="4"/>
        <v>4.9684779938846404</v>
      </c>
      <c r="DB4" s="46">
        <f t="shared" si="4"/>
        <v>4.9867554291364558</v>
      </c>
      <c r="DC4" s="46">
        <f t="shared" si="4"/>
        <v>5.0050328643882711</v>
      </c>
      <c r="DD4" s="46">
        <f t="shared" si="4"/>
        <v>5.0233102996400865</v>
      </c>
      <c r="DE4" s="46">
        <f t="shared" si="4"/>
        <v>5.0415877348919018</v>
      </c>
      <c r="DF4" s="46">
        <f t="shared" si="4"/>
        <v>5.0598651701437172</v>
      </c>
      <c r="DG4" s="46">
        <f t="shared" si="4"/>
        <v>5.0781426053955325</v>
      </c>
      <c r="DH4" s="46">
        <f t="shared" si="4"/>
        <v>5.0964200406473479</v>
      </c>
      <c r="DI4" s="46">
        <f t="shared" si="4"/>
        <v>5.1146974758991632</v>
      </c>
      <c r="DJ4" s="46">
        <f t="shared" si="4"/>
        <v>5.1329749111509786</v>
      </c>
      <c r="DK4" s="46">
        <f t="shared" si="4"/>
        <v>5.1512523464027939</v>
      </c>
      <c r="DL4" s="46">
        <f t="shared" si="4"/>
        <v>5.1695297816546093</v>
      </c>
      <c r="DM4" s="46">
        <f t="shared" si="4"/>
        <v>5.1878072169064247</v>
      </c>
      <c r="DN4" s="46">
        <f t="shared" si="4"/>
        <v>5.20608465215824</v>
      </c>
      <c r="DO4" s="46">
        <f t="shared" si="4"/>
        <v>5.2243620874100554</v>
      </c>
      <c r="DP4" s="46">
        <f t="shared" si="4"/>
        <v>5.2426395226618707</v>
      </c>
      <c r="DQ4" s="46">
        <f t="shared" si="4"/>
        <v>5.2609169579136861</v>
      </c>
      <c r="DR4" s="46">
        <f t="shared" si="4"/>
        <v>5.2791943931655014</v>
      </c>
      <c r="DS4" s="46">
        <f t="shared" si="4"/>
        <v>5.2974718284173168</v>
      </c>
      <c r="DT4" s="46">
        <f t="shared" si="4"/>
        <v>5.3157492636691321</v>
      </c>
      <c r="DU4" s="46">
        <f t="shared" si="4"/>
        <v>5.3340266989209475</v>
      </c>
      <c r="DV4" s="46">
        <f t="shared" si="4"/>
        <v>5.3523041341727629</v>
      </c>
      <c r="DW4" s="46">
        <f t="shared" si="4"/>
        <v>5.3705815694245782</v>
      </c>
      <c r="DX4" s="46">
        <f t="shared" si="4"/>
        <v>5.3888590046763936</v>
      </c>
      <c r="DY4" s="46">
        <f t="shared" si="4"/>
        <v>5.4071364399282089</v>
      </c>
      <c r="DZ4" s="46">
        <f t="shared" si="4"/>
        <v>5.4254138751800243</v>
      </c>
      <c r="EA4" s="46">
        <f t="shared" si="4"/>
        <v>5.4436913104318396</v>
      </c>
      <c r="EB4" s="46">
        <f t="shared" si="4"/>
        <v>5.461968745683655</v>
      </c>
      <c r="EC4" s="46">
        <f t="shared" si="4"/>
        <v>5.4802461809354703</v>
      </c>
      <c r="ED4" s="46">
        <f t="shared" si="4"/>
        <v>5.4985236161872857</v>
      </c>
      <c r="EE4" s="46">
        <f t="shared" si="4"/>
        <v>5.516801051439101</v>
      </c>
      <c r="EF4" s="46">
        <f t="shared" si="4"/>
        <v>5.5350784866909164</v>
      </c>
      <c r="EG4" s="46">
        <f t="shared" si="4"/>
        <v>5.5533559219427318</v>
      </c>
      <c r="EH4" s="46">
        <f t="shared" si="4"/>
        <v>5.5716333571945471</v>
      </c>
      <c r="EI4" s="46">
        <f t="shared" si="4"/>
        <v>5.5899107924463625</v>
      </c>
      <c r="EJ4" s="46">
        <f t="shared" si="4"/>
        <v>5.6081882276981778</v>
      </c>
      <c r="EK4" s="46">
        <f t="shared" si="4"/>
        <v>5.6264656629499932</v>
      </c>
      <c r="EL4" s="46">
        <f t="shared" si="4"/>
        <v>5.6447430982018085</v>
      </c>
      <c r="EM4" s="46">
        <f t="shared" si="4"/>
        <v>5.6630205334536239</v>
      </c>
      <c r="EN4" s="46">
        <f t="shared" si="4"/>
        <v>5.6812979687054392</v>
      </c>
      <c r="EO4" s="46">
        <f t="shared" si="4"/>
        <v>5.6995754039572546</v>
      </c>
      <c r="EP4" s="46">
        <f t="shared" si="4"/>
        <v>5.7178528392090699</v>
      </c>
      <c r="EQ4" s="46">
        <f t="shared" si="4"/>
        <v>5.7361302744608853</v>
      </c>
      <c r="ER4" s="46">
        <f t="shared" si="4"/>
        <v>5.7544077097127007</v>
      </c>
      <c r="ES4" s="46">
        <f t="shared" si="4"/>
        <v>5.772685144964516</v>
      </c>
      <c r="ET4" s="46">
        <f t="shared" si="4"/>
        <v>5.7909625802163314</v>
      </c>
      <c r="EU4" s="46">
        <f t="shared" si="4"/>
        <v>5.8092400154681467</v>
      </c>
      <c r="EV4" s="46">
        <f t="shared" si="4"/>
        <v>5.8275174507199621</v>
      </c>
      <c r="EW4" s="46">
        <f t="shared" si="4"/>
        <v>5.8457948859717774</v>
      </c>
      <c r="EX4" s="46">
        <f t="shared" si="4"/>
        <v>5.8640723212235928</v>
      </c>
      <c r="EY4" s="46">
        <f t="shared" si="4"/>
        <v>5.8823497564754081</v>
      </c>
      <c r="EZ4" s="46">
        <f t="shared" si="4"/>
        <v>5.9006271917272235</v>
      </c>
      <c r="FA4" s="46">
        <f t="shared" ref="FA4:HL10" si="5">IF(ISNONTEXT($Z4),EZ4+$Z4,"")</f>
        <v>5.9189046269790389</v>
      </c>
      <c r="FB4" s="46">
        <f t="shared" si="5"/>
        <v>5.9371820622308542</v>
      </c>
      <c r="FC4" s="46">
        <f t="shared" si="5"/>
        <v>5.9554594974826696</v>
      </c>
      <c r="FD4" s="46">
        <f t="shared" si="5"/>
        <v>5.9737369327344849</v>
      </c>
      <c r="FE4" s="46">
        <f t="shared" si="5"/>
        <v>5.9920143679863003</v>
      </c>
      <c r="FF4" s="46">
        <f t="shared" si="5"/>
        <v>6.0102918032381156</v>
      </c>
      <c r="FG4" s="46">
        <f t="shared" si="5"/>
        <v>6.028569238489931</v>
      </c>
      <c r="FH4" s="46">
        <f t="shared" si="5"/>
        <v>6.0468466737417463</v>
      </c>
      <c r="FI4" s="46">
        <f t="shared" si="5"/>
        <v>6.0651241089935617</v>
      </c>
      <c r="FJ4" s="46">
        <f t="shared" si="5"/>
        <v>6.083401544245377</v>
      </c>
      <c r="FK4" s="46">
        <f t="shared" si="5"/>
        <v>6.1016789794971924</v>
      </c>
      <c r="FL4" s="46">
        <f t="shared" si="5"/>
        <v>6.1199564147490078</v>
      </c>
      <c r="FM4" s="46">
        <f t="shared" si="5"/>
        <v>6.1382338500008231</v>
      </c>
      <c r="FN4" s="46">
        <f t="shared" si="5"/>
        <v>6.1565112852526385</v>
      </c>
      <c r="FO4" s="46">
        <f t="shared" si="5"/>
        <v>6.1747887205044538</v>
      </c>
      <c r="FP4" s="46">
        <f t="shared" si="5"/>
        <v>6.1930661557562692</v>
      </c>
      <c r="FQ4" s="46">
        <f t="shared" si="5"/>
        <v>6.2113435910080845</v>
      </c>
      <c r="FR4" s="46">
        <f t="shared" si="5"/>
        <v>6.2296210262598999</v>
      </c>
      <c r="FS4" s="46">
        <f t="shared" si="5"/>
        <v>6.2478984615117152</v>
      </c>
      <c r="FT4" s="46">
        <f t="shared" si="5"/>
        <v>6.2661758967635306</v>
      </c>
      <c r="FU4" s="46">
        <f t="shared" si="5"/>
        <v>6.2844533320153459</v>
      </c>
      <c r="FV4" s="46">
        <f t="shared" si="5"/>
        <v>6.3027307672671613</v>
      </c>
      <c r="FW4" s="46">
        <f t="shared" si="5"/>
        <v>6.3210082025189767</v>
      </c>
      <c r="FX4" s="46">
        <f t="shared" si="5"/>
        <v>6.339285637770792</v>
      </c>
      <c r="FY4" s="46">
        <f t="shared" si="5"/>
        <v>6.3575630730226074</v>
      </c>
      <c r="FZ4" s="46">
        <f t="shared" si="5"/>
        <v>6.3758405082744227</v>
      </c>
      <c r="GA4" s="46">
        <f t="shared" si="5"/>
        <v>6.3941179435262381</v>
      </c>
      <c r="GB4" s="46">
        <f t="shared" si="5"/>
        <v>6.4123953787780534</v>
      </c>
      <c r="GC4" s="46">
        <f t="shared" si="5"/>
        <v>6.4306728140298688</v>
      </c>
      <c r="GD4" s="46">
        <f t="shared" si="5"/>
        <v>6.4489502492816841</v>
      </c>
      <c r="GE4" s="46">
        <f t="shared" si="5"/>
        <v>6.4672276845334995</v>
      </c>
      <c r="GF4" s="46">
        <f t="shared" si="5"/>
        <v>6.4855051197853149</v>
      </c>
      <c r="GG4" s="46">
        <f t="shared" si="5"/>
        <v>6.5037825550371302</v>
      </c>
      <c r="GH4" s="46">
        <f t="shared" si="5"/>
        <v>6.5220599902889456</v>
      </c>
      <c r="GI4" s="46">
        <f t="shared" si="5"/>
        <v>6.5403374255407609</v>
      </c>
      <c r="GJ4" s="46">
        <f t="shared" si="5"/>
        <v>6.5586148607925763</v>
      </c>
      <c r="GK4" s="46">
        <f t="shared" si="5"/>
        <v>6.5768922960443916</v>
      </c>
      <c r="GL4" s="46">
        <f t="shared" si="5"/>
        <v>6.595169731296207</v>
      </c>
      <c r="GM4" s="46">
        <f t="shared" si="5"/>
        <v>6.6134471665480223</v>
      </c>
      <c r="GN4" s="46">
        <f t="shared" si="5"/>
        <v>6.6317246017998377</v>
      </c>
      <c r="GO4" s="46">
        <f t="shared" si="5"/>
        <v>6.650002037051653</v>
      </c>
      <c r="GP4" s="46">
        <f t="shared" si="5"/>
        <v>6.6682794723034684</v>
      </c>
      <c r="GQ4" s="46">
        <f t="shared" si="5"/>
        <v>6.6865569075552838</v>
      </c>
      <c r="GR4" s="46">
        <f t="shared" si="5"/>
        <v>6.7048343428070991</v>
      </c>
      <c r="GS4" s="46">
        <f t="shared" si="5"/>
        <v>6.7231117780589145</v>
      </c>
      <c r="GT4" s="46">
        <f t="shared" si="5"/>
        <v>6.7413892133107298</v>
      </c>
      <c r="GU4" s="46">
        <f t="shared" si="5"/>
        <v>6.7596666485625452</v>
      </c>
      <c r="GV4" s="46">
        <f t="shared" si="5"/>
        <v>6.7779440838143605</v>
      </c>
      <c r="GW4" s="46">
        <f t="shared" si="5"/>
        <v>6.7962215190661759</v>
      </c>
      <c r="GX4" s="46">
        <f t="shared" si="5"/>
        <v>6.8144989543179912</v>
      </c>
      <c r="GY4" s="46">
        <f t="shared" si="5"/>
        <v>6.8327763895698066</v>
      </c>
      <c r="GZ4" s="46">
        <f t="shared" si="5"/>
        <v>6.851053824821622</v>
      </c>
      <c r="HA4" s="46">
        <f t="shared" si="5"/>
        <v>6.8693312600734373</v>
      </c>
      <c r="HB4" s="46">
        <f t="shared" si="5"/>
        <v>6.8876086953252527</v>
      </c>
      <c r="HC4" s="46">
        <f t="shared" si="5"/>
        <v>6.905886130577068</v>
      </c>
      <c r="HD4" s="46">
        <f t="shared" si="5"/>
        <v>6.9241635658288834</v>
      </c>
      <c r="HE4" s="46">
        <f t="shared" si="5"/>
        <v>6.9424410010806987</v>
      </c>
      <c r="HF4" s="46">
        <f t="shared" si="5"/>
        <v>6.9607184363325141</v>
      </c>
      <c r="HG4" s="46">
        <f t="shared" si="5"/>
        <v>6.9789958715843294</v>
      </c>
      <c r="HH4" s="46">
        <f t="shared" si="5"/>
        <v>6.9972733068361448</v>
      </c>
      <c r="HI4" s="46">
        <f t="shared" si="5"/>
        <v>7.0155507420879601</v>
      </c>
      <c r="HJ4" s="46">
        <f t="shared" si="5"/>
        <v>7.0338281773397755</v>
      </c>
      <c r="HK4" s="46">
        <f t="shared" si="5"/>
        <v>7.0521056125915909</v>
      </c>
      <c r="HL4" s="46">
        <f t="shared" si="5"/>
        <v>7.0703830478434062</v>
      </c>
      <c r="HM4" s="46">
        <f t="shared" ref="HM4:HS14" si="6">IF(ISNONTEXT($Z4),HL4+$Z4,"")</f>
        <v>7.0886604830952216</v>
      </c>
      <c r="HN4" s="46">
        <f t="shared" si="6"/>
        <v>7.1069379183470369</v>
      </c>
      <c r="HO4" s="46">
        <f t="shared" si="6"/>
        <v>7.1252153535988523</v>
      </c>
      <c r="HP4" s="46">
        <f t="shared" si="6"/>
        <v>7.1434927888506676</v>
      </c>
      <c r="HQ4" s="46">
        <f t="shared" si="6"/>
        <v>7.161770224102483</v>
      </c>
      <c r="HR4" s="46">
        <f t="shared" si="6"/>
        <v>7.1800476593542983</v>
      </c>
      <c r="HS4" s="46">
        <f t="shared" si="6"/>
        <v>7.1983250946061137</v>
      </c>
      <c r="HT4" s="146">
        <f>IF(ISNONTEXT($N4),_xlfn.LOGNORM.DIST(AA4,LN($J4),LN($N4),FALSE),NA())</f>
        <v>1.1722974763764694E-3</v>
      </c>
      <c r="HU4" s="146">
        <f t="shared" ref="HU4:KF7" si="7">IF(ISNONTEXT($N4),_xlfn.LOGNORM.DIST(AB4,LN($J4),LN($N4),FALSE),NA())</f>
        <v>1.4235432761162718E-3</v>
      </c>
      <c r="HV4" s="146">
        <f t="shared" si="7"/>
        <v>1.7219304053294894E-3</v>
      </c>
      <c r="HW4" s="146">
        <f t="shared" si="7"/>
        <v>2.0748952066864147E-3</v>
      </c>
      <c r="HX4" s="146">
        <f t="shared" si="7"/>
        <v>2.4907810079843129E-3</v>
      </c>
      <c r="HY4" s="146">
        <f t="shared" si="7"/>
        <v>2.9789037361785658E-3</v>
      </c>
      <c r="HZ4" s="146">
        <f t="shared" si="7"/>
        <v>3.5496151853971238E-3</v>
      </c>
      <c r="IA4" s="146">
        <f t="shared" si="7"/>
        <v>4.2143626035254086E-3</v>
      </c>
      <c r="IB4" s="146">
        <f t="shared" si="7"/>
        <v>4.9857431457003337E-3</v>
      </c>
      <c r="IC4" s="146">
        <f t="shared" si="7"/>
        <v>5.8775516420423741E-3</v>
      </c>
      <c r="ID4" s="146">
        <f t="shared" si="7"/>
        <v>6.9048200452853006E-3</v>
      </c>
      <c r="IE4" s="146">
        <f t="shared" si="7"/>
        <v>8.0838468656935485E-3</v>
      </c>
      <c r="IF4" s="146">
        <f t="shared" si="7"/>
        <v>9.4322148696569068E-3</v>
      </c>
      <c r="IG4" s="146">
        <f t="shared" si="7"/>
        <v>1.0968795318200351E-2</v>
      </c>
      <c r="IH4" s="146">
        <f t="shared" si="7"/>
        <v>1.271373705549333E-2</v>
      </c>
      <c r="II4" s="146">
        <f t="shared" si="7"/>
        <v>1.4688438827891949E-2</v>
      </c>
      <c r="IJ4" s="146">
        <f t="shared" si="7"/>
        <v>1.6915503323037748E-2</v>
      </c>
      <c r="IK4" s="146">
        <f t="shared" si="7"/>
        <v>1.9418671567242859E-2</v>
      </c>
      <c r="IL4" s="146">
        <f t="shared" si="7"/>
        <v>2.2222736508130062E-2</v>
      </c>
      <c r="IM4" s="146">
        <f t="shared" si="7"/>
        <v>2.53534348376485E-2</v>
      </c>
      <c r="IN4" s="146">
        <f t="shared" si="7"/>
        <v>2.8837316376574006E-2</v>
      </c>
      <c r="IO4" s="146">
        <f t="shared" si="7"/>
        <v>3.2701590642816969E-2</v>
      </c>
      <c r="IP4" s="146">
        <f t="shared" si="7"/>
        <v>3.6973950558732871E-2</v>
      </c>
      <c r="IQ4" s="146">
        <f t="shared" si="7"/>
        <v>4.1682373612575881E-2</v>
      </c>
      <c r="IR4" s="146">
        <f t="shared" si="7"/>
        <v>4.685490117081121E-2</v>
      </c>
      <c r="IS4" s="146">
        <f t="shared" si="7"/>
        <v>5.2519397034887047E-2</v>
      </c>
      <c r="IT4" s="146">
        <f t="shared" si="7"/>
        <v>5.8703286741285436E-2</v>
      </c>
      <c r="IU4" s="146">
        <f t="shared" si="7"/>
        <v>6.5433279509624992E-2</v>
      </c>
      <c r="IV4" s="146">
        <f t="shared" si="7"/>
        <v>7.2735075142287303E-2</v>
      </c>
      <c r="IW4" s="146">
        <f t="shared" si="7"/>
        <v>8.0633058562275636E-2</v>
      </c>
      <c r="IX4" s="146">
        <f t="shared" si="7"/>
        <v>8.9149985035458262E-2</v>
      </c>
      <c r="IY4" s="146">
        <f t="shared" si="7"/>
        <v>9.8306659450896158E-2</v>
      </c>
      <c r="IZ4" s="146">
        <f t="shared" si="7"/>
        <v>0.10812161332078672</v>
      </c>
      <c r="JA4" s="146">
        <f t="shared" si="7"/>
        <v>0.11861078340239542</v>
      </c>
      <c r="JB4" s="146">
        <f t="shared" si="7"/>
        <v>0.12978719603166158</v>
      </c>
      <c r="JC4" s="146">
        <f t="shared" si="7"/>
        <v>0.14166066138629463</v>
      </c>
      <c r="JD4" s="146">
        <f t="shared" si="7"/>
        <v>0.15423748196048082</v>
      </c>
      <c r="JE4" s="146">
        <f t="shared" si="7"/>
        <v>0.16752017953042544</v>
      </c>
      <c r="JF4" s="146">
        <f t="shared" si="7"/>
        <v>0.18150724481762529</v>
      </c>
      <c r="JG4" s="146">
        <f t="shared" si="7"/>
        <v>0.196192913914258</v>
      </c>
      <c r="JH4" s="146">
        <f t="shared" si="7"/>
        <v>0.21156697532293206</v>
      </c>
      <c r="JI4" s="146">
        <f t="shared" si="7"/>
        <v>0.22761461118326579</v>
      </c>
      <c r="JJ4" s="146">
        <f t="shared" si="7"/>
        <v>0.24431627591373101</v>
      </c>
      <c r="JK4" s="146">
        <f t="shared" si="7"/>
        <v>0.2616476150935369</v>
      </c>
      <c r="JL4" s="146">
        <f t="shared" si="7"/>
        <v>0.27957942695199678</v>
      </c>
      <c r="JM4" s="146">
        <f t="shared" si="7"/>
        <v>0.29807766832881255</v>
      </c>
      <c r="JN4" s="146">
        <f t="shared" si="7"/>
        <v>0.31710350642596902</v>
      </c>
      <c r="JO4" s="146">
        <f t="shared" si="7"/>
        <v>0.3366134170992881</v>
      </c>
      <c r="JP4" s="146">
        <f t="shared" si="7"/>
        <v>0.35655932984450722</v>
      </c>
      <c r="JQ4" s="146">
        <f t="shared" si="7"/>
        <v>0.37688881902882965</v>
      </c>
      <c r="JR4" s="146">
        <f t="shared" si="7"/>
        <v>0.39754534031427202</v>
      </c>
      <c r="JS4" s="146">
        <f t="shared" si="7"/>
        <v>0.41846851062386087</v>
      </c>
      <c r="JT4" s="146">
        <f t="shared" si="7"/>
        <v>0.43959442942566035</v>
      </c>
      <c r="JU4" s="146">
        <f t="shared" si="7"/>
        <v>0.46085603856208535</v>
      </c>
      <c r="JV4" s="146">
        <f t="shared" si="7"/>
        <v>0.48218351734207915</v>
      </c>
      <c r="JW4" s="146">
        <f t="shared" si="7"/>
        <v>0.50350470914931711</v>
      </c>
      <c r="JX4" s="146">
        <f t="shared" si="7"/>
        <v>0.52474557540822875</v>
      </c>
      <c r="JY4" s="146">
        <f t="shared" si="7"/>
        <v>0.54583067239719885</v>
      </c>
      <c r="JZ4" s="146">
        <f t="shared" si="7"/>
        <v>0.5666836461101421</v>
      </c>
      <c r="KA4" s="146">
        <f t="shared" si="7"/>
        <v>0.58722774014753232</v>
      </c>
      <c r="KB4" s="146">
        <f t="shared" si="7"/>
        <v>0.60738631146849176</v>
      </c>
      <c r="KC4" s="146">
        <f t="shared" si="7"/>
        <v>0.62708334875828597</v>
      </c>
      <c r="KD4" s="146">
        <f t="shared" si="7"/>
        <v>0.64624398816033224</v>
      </c>
      <c r="KE4" s="146">
        <f t="shared" si="7"/>
        <v>0.66479502118780309</v>
      </c>
      <c r="KF4" s="146">
        <f t="shared" si="7"/>
        <v>0.68266538976455904</v>
      </c>
      <c r="KG4" s="146">
        <f t="shared" ref="KG4:MR7" si="8">IF(ISNONTEXT($N4),_xlfn.LOGNORM.DIST(CN4,LN($J4),LN($N4),FALSE),NA())</f>
        <v>0.69978666354517005</v>
      </c>
      <c r="KH4" s="146">
        <f t="shared" si="8"/>
        <v>0.71609349492483776</v>
      </c>
      <c r="KI4" s="146">
        <f t="shared" si="8"/>
        <v>0.73152404746664712</v>
      </c>
      <c r="KJ4" s="146">
        <f t="shared" si="8"/>
        <v>0.74602039383995444</v>
      </c>
      <c r="KK4" s="146">
        <f t="shared" si="8"/>
        <v>0.75952887977292627</v>
      </c>
      <c r="KL4" s="146">
        <f t="shared" si="8"/>
        <v>0.77200045096733971</v>
      </c>
      <c r="KM4" s="146">
        <f t="shared" si="8"/>
        <v>0.78339094039711243</v>
      </c>
      <c r="KN4" s="146">
        <f t="shared" si="8"/>
        <v>0.79366131390601069</v>
      </c>
      <c r="KO4" s="146">
        <f t="shared" si="8"/>
        <v>0.80277787252692867</v>
      </c>
      <c r="KP4" s="146">
        <f t="shared" si="8"/>
        <v>0.81071241045725495</v>
      </c>
      <c r="KQ4" s="146">
        <f t="shared" si="8"/>
        <v>0.81744232813491946</v>
      </c>
      <c r="KR4" s="146">
        <f t="shared" si="8"/>
        <v>0.82295070036050744</v>
      </c>
      <c r="KS4" s="146">
        <f t="shared" si="8"/>
        <v>0.82722629989580088</v>
      </c>
      <c r="KT4" s="146">
        <f t="shared" si="8"/>
        <v>0.83026357743214674</v>
      </c>
      <c r="KU4" s="146">
        <f t="shared" si="8"/>
        <v>0.83206259925765325</v>
      </c>
      <c r="KV4" s="146">
        <f t="shared" si="8"/>
        <v>0.83262894435555945</v>
      </c>
      <c r="KW4" s="146">
        <f t="shared" si="8"/>
        <v>0.83197356303319514</v>
      </c>
      <c r="KX4" s="146">
        <f t="shared" si="8"/>
        <v>0.83011259950827743</v>
      </c>
      <c r="KY4" s="146">
        <f t="shared" si="8"/>
        <v>0.82706718116440503</v>
      </c>
      <c r="KZ4" s="146">
        <f t="shared" si="8"/>
        <v>0.82286317742862425</v>
      </c>
      <c r="LA4" s="146">
        <f t="shared" si="8"/>
        <v>0.81753093141982947</v>
      </c>
      <c r="LB4" s="146">
        <f t="shared" si="8"/>
        <v>0.8111049676670864</v>
      </c>
      <c r="LC4" s="146">
        <f t="shared" si="8"/>
        <v>0.80362367930219192</v>
      </c>
      <c r="LD4" s="146">
        <f t="shared" si="8"/>
        <v>0.79512899819174487</v>
      </c>
      <c r="LE4" s="146">
        <f t="shared" si="8"/>
        <v>0.78566605149234714</v>
      </c>
      <c r="LF4" s="146">
        <f t="shared" si="8"/>
        <v>0.77528280809028327</v>
      </c>
      <c r="LG4" s="146">
        <f t="shared" si="8"/>
        <v>0.76402971832675781</v>
      </c>
      <c r="LH4" s="146">
        <f t="shared" si="8"/>
        <v>0.75195935031429029</v>
      </c>
      <c r="LI4" s="146">
        <f t="shared" si="8"/>
        <v>0.73912602602252919</v>
      </c>
      <c r="LJ4" s="146">
        <f t="shared" si="8"/>
        <v>0.72558546015594716</v>
      </c>
      <c r="LK4" s="146">
        <f t="shared" si="8"/>
        <v>0.71139440466526194</v>
      </c>
      <c r="LL4" s="146">
        <f t="shared" si="8"/>
        <v>0.69661030153279468</v>
      </c>
      <c r="LM4" s="146">
        <f t="shared" si="8"/>
        <v>0.68129094625307274</v>
      </c>
      <c r="LN4" s="146">
        <f t="shared" si="8"/>
        <v>0.66549416419755691</v>
      </c>
      <c r="LO4" s="146">
        <f t="shared" si="8"/>
        <v>0.64927750181024357</v>
      </c>
      <c r="LP4" s="146">
        <f t="shared" si="8"/>
        <v>0.63269793433244337</v>
      </c>
      <c r="LQ4" s="146">
        <f t="shared" si="8"/>
        <v>0.61581159150384024</v>
      </c>
      <c r="LR4" s="146">
        <f t="shared" si="8"/>
        <v>0.59867350243614814</v>
      </c>
      <c r="LS4" s="146">
        <f t="shared" si="8"/>
        <v>0.58133736060816255</v>
      </c>
      <c r="LT4" s="146">
        <f t="shared" si="8"/>
        <v>0.56385530968962927</v>
      </c>
      <c r="LU4" s="146">
        <f t="shared" si="8"/>
        <v>0.54627775066841167</v>
      </c>
      <c r="LV4" s="146">
        <f t="shared" si="8"/>
        <v>0.52865317053308214</v>
      </c>
      <c r="LW4" s="146">
        <f t="shared" si="8"/>
        <v>0.51102799255321296</v>
      </c>
      <c r="LX4" s="146">
        <f t="shared" si="8"/>
        <v>0.49344644800365717</v>
      </c>
      <c r="LY4" s="146">
        <f t="shared" si="8"/>
        <v>0.47595046899839555</v>
      </c>
      <c r="LZ4" s="146">
        <f t="shared" si="8"/>
        <v>0.45857960193489922</v>
      </c>
      <c r="MA4" s="146">
        <f t="shared" si="8"/>
        <v>0.4413709409021207</v>
      </c>
      <c r="MB4" s="146">
        <f t="shared" si="8"/>
        <v>0.42435908027456964</v>
      </c>
      <c r="MC4" s="146">
        <f t="shared" si="8"/>
        <v>0.40757608560159159</v>
      </c>
      <c r="MD4" s="146">
        <f t="shared" si="8"/>
        <v>0.3910514818048923</v>
      </c>
      <c r="ME4" s="146">
        <f t="shared" si="8"/>
        <v>0.37481225761815007</v>
      </c>
      <c r="MF4" s="146">
        <f t="shared" si="8"/>
        <v>0.35888288513995387</v>
      </c>
      <c r="MG4" s="146">
        <f t="shared" si="8"/>
        <v>0.34328535332436644</v>
      </c>
      <c r="MH4" s="146">
        <f t="shared" si="8"/>
        <v>0.32803921420169407</v>
      </c>
      <c r="MI4" s="146">
        <f t="shared" si="8"/>
        <v>0.31316164060436391</v>
      </c>
      <c r="MJ4" s="146">
        <f t="shared" si="8"/>
        <v>0.29866749416835375</v>
      </c>
      <c r="MK4" s="146">
        <f t="shared" si="8"/>
        <v>0.28456940238827849</v>
      </c>
      <c r="ML4" s="146">
        <f t="shared" si="8"/>
        <v>0.27087784352289423</v>
      </c>
      <c r="MM4" s="146">
        <f t="shared" si="8"/>
        <v>0.25760123817628944</v>
      </c>
      <c r="MN4" s="146">
        <f t="shared" si="8"/>
        <v>0.24474604641725448</v>
      </c>
      <c r="MO4" s="146">
        <f t="shared" si="8"/>
        <v>0.23231686934413637</v>
      </c>
      <c r="MP4" s="146">
        <f t="shared" si="8"/>
        <v>0.22031655405363021</v>
      </c>
      <c r="MQ4" s="146">
        <f t="shared" si="8"/>
        <v>0.20874630102854308</v>
      </c>
      <c r="MR4" s="146">
        <f t="shared" si="8"/>
        <v>0.19760577302027221</v>
      </c>
      <c r="MS4" s="146">
        <f t="shared" ref="MS4:PD7" si="9">IF(ISNONTEXT($N4),_xlfn.LOGNORM.DIST(EZ4,LN($J4),LN($N4),FALSE),NA())</f>
        <v>0.18689320456579891</v>
      </c>
      <c r="MT4" s="146">
        <f t="shared" si="9"/>
        <v>0.17660551134526384</v>
      </c>
      <c r="MU4" s="146">
        <f t="shared" si="9"/>
        <v>0.1667383986538874</v>
      </c>
      <c r="MV4" s="146">
        <f t="shared" si="9"/>
        <v>0.15728646833028212</v>
      </c>
      <c r="MW4" s="146">
        <f t="shared" si="9"/>
        <v>0.1482433235512875</v>
      </c>
      <c r="MX4" s="146">
        <f t="shared" si="9"/>
        <v>0.13960167097072343</v>
      </c>
      <c r="MY4" s="146">
        <f t="shared" si="9"/>
        <v>0.1313534197452966</v>
      </c>
      <c r="MZ4" s="146">
        <f t="shared" si="9"/>
        <v>0.12348977705474079</v>
      </c>
      <c r="NA4" s="146">
        <f t="shared" si="9"/>
        <v>0.11600133978475419</v>
      </c>
      <c r="NB4" s="146">
        <f t="shared" si="9"/>
        <v>0.10887818209995978</v>
      </c>
      <c r="NC4" s="146">
        <f t="shared" si="9"/>
        <v>0.10210993868972759</v>
      </c>
      <c r="ND4" s="146">
        <f t="shared" si="9"/>
        <v>9.5685883521933593E-2</v>
      </c>
      <c r="NE4" s="146">
        <f t="shared" si="9"/>
        <v>8.9595003988505201E-2</v>
      </c>
      <c r="NF4" s="146">
        <f t="shared" si="9"/>
        <v>8.3826070371681313E-2</v>
      </c>
      <c r="NG4" s="146">
        <f t="shared" si="9"/>
        <v>7.8367700601334592E-2</v>
      </c>
      <c r="NH4" s="146">
        <f t="shared" si="9"/>
        <v>7.320842031135294E-2</v>
      </c>
      <c r="NI4" s="146">
        <f t="shared" si="9"/>
        <v>6.8336718237010111E-2</v>
      </c>
      <c r="NJ4" s="146">
        <f t="shared" si="9"/>
        <v>6.3741097025539303E-2</v>
      </c>
      <c r="NK4" s="146">
        <f t="shared" si="9"/>
        <v>5.9410119558807491E-2</v>
      </c>
      <c r="NL4" s="146">
        <f t="shared" si="9"/>
        <v>5.5332450910222361E-2</v>
      </c>
      <c r="NM4" s="146">
        <f t="shared" si="9"/>
        <v>5.1496896077908839E-2</v>
      </c>
      <c r="NN4" s="146">
        <f t="shared" si="9"/>
        <v>4.7892433652938785E-2</v>
      </c>
      <c r="NO4" s="146">
        <f t="shared" si="9"/>
        <v>4.4508245595144574E-2</v>
      </c>
      <c r="NP4" s="146">
        <f t="shared" si="9"/>
        <v>4.1333743300003938E-2</v>
      </c>
      <c r="NQ4" s="146">
        <f t="shared" si="9"/>
        <v>3.8358590148418005E-2</v>
      </c>
      <c r="NR4" s="146">
        <f t="shared" si="9"/>
        <v>3.5572720737144639E-2</v>
      </c>
      <c r="NS4" s="146">
        <f t="shared" si="9"/>
        <v>3.2966356991375269E-2</v>
      </c>
      <c r="NT4" s="146">
        <f t="shared" si="9"/>
        <v>3.0530021362662932E-2</v>
      </c>
      <c r="NU4" s="146">
        <f t="shared" si="9"/>
        <v>2.8254547315342729E-2</v>
      </c>
      <c r="NV4" s="146">
        <f t="shared" si="9"/>
        <v>2.6131087302888906E-2</v>
      </c>
      <c r="NW4" s="146">
        <f t="shared" si="9"/>
        <v>2.4151118432554835E-2</v>
      </c>
      <c r="NX4" s="146">
        <f t="shared" si="9"/>
        <v>2.2306446012305896E-2</v>
      </c>
      <c r="NY4" s="146">
        <f t="shared" si="9"/>
        <v>2.0589205168649771E-2</v>
      </c>
      <c r="NZ4" s="146">
        <f t="shared" si="9"/>
        <v>1.8991860717677517E-2</v>
      </c>
      <c r="OA4" s="146">
        <f t="shared" si="9"/>
        <v>1.7507205464586929E-2</v>
      </c>
      <c r="OB4" s="146">
        <f t="shared" si="9"/>
        <v>1.6128357099324288E-2</v>
      </c>
      <c r="OC4" s="146">
        <f t="shared" si="9"/>
        <v>1.4848753847879185E-2</v>
      </c>
      <c r="OD4" s="146">
        <f t="shared" si="9"/>
        <v>1.3662149030320855E-2</v>
      </c>
      <c r="OE4" s="146">
        <f t="shared" si="9"/>
        <v>1.2562604667990702E-2</v>
      </c>
      <c r="OF4" s="146">
        <f t="shared" si="9"/>
        <v>1.154448427345801E-2</v>
      </c>
      <c r="OG4" s="146">
        <f t="shared" si="9"/>
        <v>1.0602444947998972E-2</v>
      </c>
      <c r="OH4" s="146">
        <f t="shared" si="9"/>
        <v>9.7314289025505415E-3</v>
      </c>
      <c r="OI4" s="146">
        <f t="shared" si="9"/>
        <v>8.9266545093925655E-3</v>
      </c>
      <c r="OJ4" s="146">
        <f t="shared" si="9"/>
        <v>8.1836069832815633E-3</v>
      </c>
      <c r="OK4" s="146">
        <f t="shared" si="9"/>
        <v>7.4980287824524651E-3</v>
      </c>
      <c r="OL4" s="146">
        <f t="shared" si="9"/>
        <v>6.8659098118634358E-3</v>
      </c>
      <c r="OM4" s="146">
        <f t="shared" si="9"/>
        <v>6.2834775033159731E-3</v>
      </c>
      <c r="ON4" s="146">
        <f t="shared" si="9"/>
        <v>5.7471868396756888E-3</v>
      </c>
      <c r="OO4" s="146">
        <f t="shared" si="9"/>
        <v>5.253710383357489E-3</v>
      </c>
      <c r="OP4" s="146">
        <f t="shared" si="9"/>
        <v>4.7999283625523989E-3</v>
      </c>
      <c r="OQ4" s="146">
        <f t="shared" si="9"/>
        <v>4.3829188623634458E-3</v>
      </c>
      <c r="OR4" s="146">
        <f t="shared" si="9"/>
        <v>3.9999481620952015E-3</v>
      </c>
      <c r="OS4" s="146">
        <f t="shared" si="9"/>
        <v>3.6484612544071897E-3</v>
      </c>
      <c r="OT4" s="146">
        <f t="shared" si="9"/>
        <v>3.3260725768937027E-3</v>
      </c>
      <c r="OU4" s="146">
        <f t="shared" si="9"/>
        <v>3.0305569818854655E-3</v>
      </c>
      <c r="OV4" s="146">
        <f t="shared" si="9"/>
        <v>2.7598409658770372E-3</v>
      </c>
      <c r="OW4" s="146">
        <f t="shared" si="9"/>
        <v>2.5119941759536939E-3</v>
      </c>
      <c r="OX4" s="146">
        <f t="shared" si="9"/>
        <v>2.285221206915264E-3</v>
      </c>
      <c r="OY4" s="146">
        <f t="shared" si="9"/>
        <v>2.0778536994545903E-3</v>
      </c>
      <c r="OZ4" s="146">
        <f t="shared" si="9"/>
        <v>1.8883427467320292E-3</v>
      </c>
      <c r="PA4" s="146">
        <f t="shared" si="9"/>
        <v>1.7152516139785567E-3</v>
      </c>
      <c r="PB4" s="146">
        <f t="shared" si="9"/>
        <v>1.5572487733413675E-3</v>
      </c>
      <c r="PC4" s="146">
        <f t="shared" si="9"/>
        <v>1.4131012540416646E-3</v>
      </c>
      <c r="PD4" s="146">
        <f t="shared" si="9"/>
        <v>1.2816683060258283E-3</v>
      </c>
      <c r="PE4" s="146">
        <f t="shared" ref="PE4:PL19" si="10">IF(ISNONTEXT($N4),_xlfn.LOGNORM.DIST(HL4,LN($J4),LN($N4),FALSE),NA())</f>
        <v>1.161895373642773E-3</v>
      </c>
      <c r="PF4" s="146">
        <f t="shared" si="10"/>
        <v>1.052808374453731E-3</v>
      </c>
      <c r="PG4" s="146">
        <f t="shared" si="10"/>
        <v>9.535082770602448E-4</v>
      </c>
      <c r="PH4" s="146">
        <f t="shared" si="10"/>
        <v>8.6316597080421538E-4</v>
      </c>
      <c r="PI4" s="146">
        <f t="shared" si="10"/>
        <v>7.8101741933602235E-4</v>
      </c>
      <c r="PJ4" s="146">
        <f t="shared" si="10"/>
        <v>7.0635908934649802E-4</v>
      </c>
      <c r="PK4" s="146">
        <f t="shared" si="10"/>
        <v>6.3854364520203187E-4</v>
      </c>
      <c r="PL4" s="146">
        <f t="shared" si="10"/>
        <v>5.769758997950311E-4</v>
      </c>
    </row>
    <row r="5" spans="1:429" x14ac:dyDescent="0.45">
      <c r="A5" s="364" t="s">
        <v>842</v>
      </c>
      <c r="B5" s="365">
        <f>IF($N5="","",ROUND(_xlfn.LOGNORM.INV(ABS(VLOOKUP($Q$1,VLookups!$A$27:$B$28,2,FALSE)-B$2),LN($J5),LN($N5)),0))</f>
        <v>25</v>
      </c>
      <c r="C5" s="367">
        <f>IF(OR(D4="",B5=""),"",WORKDAY(C4,B4,$B$109:$B$150))</f>
        <v>46244</v>
      </c>
      <c r="D5" s="368">
        <f>IFERROR(IF(B5="","",WORKDAY(C5,B5-1,$B$109:$B$150)),"")</f>
        <v>46279</v>
      </c>
      <c r="E5" s="108">
        <f>IFERROR(_xlfn.LOGNORM.INV(VLookups!$B$22,LN($J5),LN($N5)),"")</f>
        <v>9.114573472456124</v>
      </c>
      <c r="F5" s="81">
        <v>20</v>
      </c>
      <c r="G5" s="108">
        <f>IFERROR(_xlfn.LOGNORM.INV(VLookups!$B$23,LN($J5),LN($N5)),"")</f>
        <v>47.924348991208944</v>
      </c>
      <c r="H5" s="110">
        <f t="shared" si="0"/>
        <v>1</v>
      </c>
      <c r="I5" s="110">
        <f t="shared" si="1"/>
        <v>0.38981845309879171</v>
      </c>
      <c r="J5" s="65">
        <f>IF(AND(F5&gt;0,NOT(ISBLANK(K5))),IF(VLOOKUP($F$3,VLookups!$A$17:$B$18,2,FALSE),F5*VLOOKUP(K5,VLookups!$A$4:$B$13,2,FALSE),F5),"")</f>
        <v>20.9</v>
      </c>
      <c r="K5" s="21" t="s">
        <v>3</v>
      </c>
      <c r="L5" s="53"/>
      <c r="M5" s="263"/>
      <c r="N5" s="320">
        <f>IF(F5&gt;0,IF(ISBLANK(M5),IF(ISBLANK(K5),"",VLOOKUP(K5,VLookups!$A$4:$C$13,3,FALSE)),M5),"")</f>
        <v>1.25</v>
      </c>
      <c r="O5" s="320">
        <f t="shared" ref="O5:O68" si="11">IFERROR((G5-E5)/6,"")</f>
        <v>6.468295919792137</v>
      </c>
      <c r="P5" s="375">
        <f t="shared" ref="P5:P68" si="12">IF(O5="","",O5^2)</f>
        <v>41.838852105999607</v>
      </c>
      <c r="Q5" s="81">
        <v>21</v>
      </c>
      <c r="R5" s="230">
        <f>IF(AND(Q5&gt;0,F5&gt;0,NOT(N5="")),ABS(VLOOKUP($Q$1,VLookups!$A$27:$B$28,2,FALSE)-_xlfn.LOGNORM.DIST(Q5,LN(J5),LN(N5),TRUE)),"")</f>
        <v>0.50853315045233072</v>
      </c>
      <c r="S5" s="80">
        <f>IF(AND($E5&gt;0,$F5&gt;0,$G5&gt;0,NOT(ISBLANK($K5))),_xlfn.LOGNORM.INV(ABS(VLOOKUP($Q$1,VLookups!$A$27:$B$28,2,FALSE)-S$3),LN($J5),LN($N5)),"")</f>
        <v>15.701860231888061</v>
      </c>
      <c r="T5" s="80">
        <f>IF(AND($E5&gt;0,$F5&gt;0,$G5&gt;0,NOT(ISBLANK($K5))),_xlfn.LOGNORM.INV(ABS(VLOOKUP($Q$1,VLookups!$A$27:$B$28,2,FALSE)-T$3),LN($J5),LN($N5)),"")</f>
        <v>27.818996828981184</v>
      </c>
      <c r="U5" s="80">
        <f>IF(AND($E5&gt;0,$F5&gt;0,$G5&gt;0,NOT(ISBLANK($K5))),_xlfn.LOGNORM.INV(ABS(VLOOKUP($Q$1,VLookups!$A$27:$B$28,2,FALSE)-U$3),LN($J5),LN($N5)),"")</f>
        <v>26.33825871720607</v>
      </c>
      <c r="V5" s="80">
        <f>IF(AND($E5&gt;0,$F5&gt;0,$G5&gt;0,NOT(ISBLANK($K5))),_xlfn.LOGNORM.INV(ABS(VLOOKUP($Q$1,VLookups!$A$27:$B$28,2,FALSE)-V$3),LN($J5),LN($N5)),"")</f>
        <v>25.217835696202823</v>
      </c>
      <c r="W5" s="80">
        <f>IF(AND($E5&gt;0,$F5&gt;0,$G5&gt;0,NOT(ISBLANK($K5))),_xlfn.LOGNORM.INV(ABS(VLOOKUP($Q$1,VLookups!$A$27:$B$28,2,FALSE)-W$3),LN($J5),LN($N5)),"")</f>
        <v>24.294675160934673</v>
      </c>
      <c r="X5" s="80">
        <f>IF(AND($E5&gt;0,$F5&gt;0,$G5&gt;0,NOT(ISBLANK($K5))),_xlfn.LOGNORM.INV(ABS(VLOOKUP($Q$1,VLookups!$A$27:$B$28,2,FALSE)-X$3),LN($J5),LN($N5)),"")</f>
        <v>23.494485914645963</v>
      </c>
      <c r="Y5" s="5"/>
      <c r="Z5" s="145">
        <f t="shared" si="2"/>
        <v>0.1940488775937641</v>
      </c>
      <c r="AA5" s="376">
        <f t="shared" ref="AA5:AA68" si="13">IF(ISNONTEXT($Z5),E5,"")</f>
        <v>9.114573472456124</v>
      </c>
      <c r="AB5" s="46">
        <f t="shared" ref="AB5:AQ68" si="14">IF(ISNONTEXT($Z5),AA5+$Z5,"")</f>
        <v>9.3086223500498875</v>
      </c>
      <c r="AC5" s="46">
        <f t="shared" si="14"/>
        <v>9.5026712276436509</v>
      </c>
      <c r="AD5" s="46">
        <f t="shared" si="14"/>
        <v>9.6967201052374143</v>
      </c>
      <c r="AE5" s="46">
        <f t="shared" si="14"/>
        <v>9.8907689828311778</v>
      </c>
      <c r="AF5" s="46">
        <f t="shared" si="14"/>
        <v>10.084817860424941</v>
      </c>
      <c r="AG5" s="46">
        <f t="shared" si="14"/>
        <v>10.278866738018705</v>
      </c>
      <c r="AH5" s="46">
        <f t="shared" si="14"/>
        <v>10.472915615612468</v>
      </c>
      <c r="AI5" s="46">
        <f t="shared" si="14"/>
        <v>10.666964493206232</v>
      </c>
      <c r="AJ5" s="46">
        <f t="shared" si="14"/>
        <v>10.861013370799995</v>
      </c>
      <c r="AK5" s="46">
        <f t="shared" si="14"/>
        <v>11.055062248393758</v>
      </c>
      <c r="AL5" s="46">
        <f t="shared" si="14"/>
        <v>11.249111125987522</v>
      </c>
      <c r="AM5" s="46">
        <f t="shared" si="14"/>
        <v>11.443160003581285</v>
      </c>
      <c r="AN5" s="46">
        <f t="shared" si="14"/>
        <v>11.637208881175049</v>
      </c>
      <c r="AO5" s="46">
        <f t="shared" si="14"/>
        <v>11.831257758768812</v>
      </c>
      <c r="AP5" s="46">
        <f t="shared" si="14"/>
        <v>12.025306636362576</v>
      </c>
      <c r="AQ5" s="46">
        <f t="shared" si="14"/>
        <v>12.219355513956339</v>
      </c>
      <c r="AR5" s="46">
        <f t="shared" si="3"/>
        <v>12.413404391550102</v>
      </c>
      <c r="AS5" s="46">
        <f t="shared" si="3"/>
        <v>12.607453269143866</v>
      </c>
      <c r="AT5" s="46">
        <f t="shared" si="3"/>
        <v>12.801502146737629</v>
      </c>
      <c r="AU5" s="46">
        <f t="shared" si="3"/>
        <v>12.995551024331393</v>
      </c>
      <c r="AV5" s="46">
        <f t="shared" si="3"/>
        <v>13.189599901925156</v>
      </c>
      <c r="AW5" s="46">
        <f t="shared" si="3"/>
        <v>13.38364877951892</v>
      </c>
      <c r="AX5" s="46">
        <f t="shared" si="3"/>
        <v>13.577697657112683</v>
      </c>
      <c r="AY5" s="46">
        <f t="shared" si="3"/>
        <v>13.771746534706446</v>
      </c>
      <c r="AZ5" s="46">
        <f t="shared" si="3"/>
        <v>13.96579541230021</v>
      </c>
      <c r="BA5" s="46">
        <f t="shared" si="3"/>
        <v>14.159844289893973</v>
      </c>
      <c r="BB5" s="46">
        <f t="shared" si="3"/>
        <v>14.353893167487737</v>
      </c>
      <c r="BC5" s="46">
        <f t="shared" si="3"/>
        <v>14.5479420450815</v>
      </c>
      <c r="BD5" s="46">
        <f t="shared" si="3"/>
        <v>14.741990922675264</v>
      </c>
      <c r="BE5" s="46">
        <f t="shared" si="3"/>
        <v>14.936039800269027</v>
      </c>
      <c r="BF5" s="46">
        <f t="shared" si="3"/>
        <v>15.130088677862791</v>
      </c>
      <c r="BG5" s="46">
        <f t="shared" si="3"/>
        <v>15.324137555456554</v>
      </c>
      <c r="BH5" s="46">
        <f t="shared" si="3"/>
        <v>15.518186433050317</v>
      </c>
      <c r="BI5" s="46">
        <f t="shared" si="3"/>
        <v>15.712235310644081</v>
      </c>
      <c r="BJ5" s="46">
        <f t="shared" si="3"/>
        <v>15.906284188237844</v>
      </c>
      <c r="BK5" s="46">
        <f t="shared" si="3"/>
        <v>16.10033306583161</v>
      </c>
      <c r="BL5" s="46">
        <f t="shared" si="3"/>
        <v>16.294381943425375</v>
      </c>
      <c r="BM5" s="46">
        <f t="shared" si="3"/>
        <v>16.48843082101914</v>
      </c>
      <c r="BN5" s="46">
        <f t="shared" si="3"/>
        <v>16.682479698612905</v>
      </c>
      <c r="BO5" s="46">
        <f t="shared" si="3"/>
        <v>16.87652857620667</v>
      </c>
      <c r="BP5" s="46">
        <f t="shared" si="3"/>
        <v>17.070577453800436</v>
      </c>
      <c r="BQ5" s="46">
        <f t="shared" si="3"/>
        <v>17.264626331394201</v>
      </c>
      <c r="BR5" s="46">
        <f t="shared" si="3"/>
        <v>17.458675208987966</v>
      </c>
      <c r="BS5" s="46">
        <f t="shared" si="3"/>
        <v>17.652724086581731</v>
      </c>
      <c r="BT5" s="46">
        <f t="shared" si="3"/>
        <v>17.846772964175496</v>
      </c>
      <c r="BU5" s="46">
        <f t="shared" si="3"/>
        <v>18.040821841769262</v>
      </c>
      <c r="BV5" s="46">
        <f t="shared" si="3"/>
        <v>18.234870719363027</v>
      </c>
      <c r="BW5" s="46">
        <f t="shared" si="3"/>
        <v>18.428919596956792</v>
      </c>
      <c r="BX5" s="46">
        <f t="shared" si="3"/>
        <v>18.622968474550557</v>
      </c>
      <c r="BY5" s="46">
        <f t="shared" si="3"/>
        <v>18.817017352144322</v>
      </c>
      <c r="BZ5" s="46">
        <f t="shared" si="3"/>
        <v>19.011066229738088</v>
      </c>
      <c r="CA5" s="46">
        <f t="shared" si="3"/>
        <v>19.205115107331853</v>
      </c>
      <c r="CB5" s="46">
        <f t="shared" si="3"/>
        <v>19.399163984925618</v>
      </c>
      <c r="CC5" s="46">
        <f t="shared" si="3"/>
        <v>19.593212862519383</v>
      </c>
      <c r="CD5" s="46">
        <f t="shared" si="3"/>
        <v>19.787261740113149</v>
      </c>
      <c r="CE5" s="46">
        <f t="shared" si="3"/>
        <v>19.981310617706914</v>
      </c>
      <c r="CF5" s="46">
        <f t="shared" si="3"/>
        <v>20.175359495300679</v>
      </c>
      <c r="CG5" s="46">
        <f t="shared" si="3"/>
        <v>20.369408372894444</v>
      </c>
      <c r="CH5" s="46">
        <f t="shared" si="3"/>
        <v>20.563457250488209</v>
      </c>
      <c r="CI5" s="46">
        <f t="shared" si="3"/>
        <v>20.757506128081975</v>
      </c>
      <c r="CJ5" s="46">
        <f t="shared" si="3"/>
        <v>20.95155500567574</v>
      </c>
      <c r="CK5" s="46">
        <f t="shared" si="3"/>
        <v>21.145603883269505</v>
      </c>
      <c r="CL5" s="46">
        <f t="shared" si="3"/>
        <v>21.33965276086327</v>
      </c>
      <c r="CM5" s="46">
        <f t="shared" si="3"/>
        <v>21.533701638457035</v>
      </c>
      <c r="CN5" s="46">
        <f t="shared" si="3"/>
        <v>21.727750516050801</v>
      </c>
      <c r="CO5" s="46">
        <f t="shared" si="4"/>
        <v>21.921799393644566</v>
      </c>
      <c r="CP5" s="46">
        <f t="shared" si="4"/>
        <v>22.115848271238331</v>
      </c>
      <c r="CQ5" s="46">
        <f t="shared" si="4"/>
        <v>22.309897148832096</v>
      </c>
      <c r="CR5" s="46">
        <f t="shared" si="4"/>
        <v>22.503946026425862</v>
      </c>
      <c r="CS5" s="46">
        <f t="shared" si="4"/>
        <v>22.697994904019627</v>
      </c>
      <c r="CT5" s="46">
        <f t="shared" si="4"/>
        <v>22.892043781613392</v>
      </c>
      <c r="CU5" s="46">
        <f t="shared" si="4"/>
        <v>23.086092659207157</v>
      </c>
      <c r="CV5" s="46">
        <f t="shared" si="4"/>
        <v>23.280141536800922</v>
      </c>
      <c r="CW5" s="46">
        <f t="shared" si="4"/>
        <v>23.474190414394688</v>
      </c>
      <c r="CX5" s="46">
        <f t="shared" si="4"/>
        <v>23.668239291988453</v>
      </c>
      <c r="CY5" s="46">
        <f t="shared" si="4"/>
        <v>23.862288169582218</v>
      </c>
      <c r="CZ5" s="46">
        <f t="shared" si="4"/>
        <v>24.056337047175983</v>
      </c>
      <c r="DA5" s="46">
        <f t="shared" si="4"/>
        <v>24.250385924769748</v>
      </c>
      <c r="DB5" s="46">
        <f t="shared" si="4"/>
        <v>24.444434802363514</v>
      </c>
      <c r="DC5" s="46">
        <f t="shared" si="4"/>
        <v>24.638483679957279</v>
      </c>
      <c r="DD5" s="46">
        <f t="shared" si="4"/>
        <v>24.832532557551044</v>
      </c>
      <c r="DE5" s="46">
        <f t="shared" si="4"/>
        <v>25.026581435144809</v>
      </c>
      <c r="DF5" s="46">
        <f t="shared" si="4"/>
        <v>25.220630312738574</v>
      </c>
      <c r="DG5" s="46">
        <f t="shared" si="4"/>
        <v>25.41467919033234</v>
      </c>
      <c r="DH5" s="46">
        <f t="shared" si="4"/>
        <v>25.608728067926105</v>
      </c>
      <c r="DI5" s="46">
        <f t="shared" si="4"/>
        <v>25.80277694551987</v>
      </c>
      <c r="DJ5" s="46">
        <f t="shared" si="4"/>
        <v>25.996825823113635</v>
      </c>
      <c r="DK5" s="46">
        <f t="shared" si="4"/>
        <v>26.190874700707401</v>
      </c>
      <c r="DL5" s="46">
        <f t="shared" si="4"/>
        <v>26.384923578301166</v>
      </c>
      <c r="DM5" s="46">
        <f t="shared" si="4"/>
        <v>26.578972455894931</v>
      </c>
      <c r="DN5" s="46">
        <f t="shared" si="4"/>
        <v>26.773021333488696</v>
      </c>
      <c r="DO5" s="46">
        <f t="shared" si="4"/>
        <v>26.967070211082461</v>
      </c>
      <c r="DP5" s="46">
        <f t="shared" si="4"/>
        <v>27.161119088676227</v>
      </c>
      <c r="DQ5" s="46">
        <f t="shared" si="4"/>
        <v>27.355167966269992</v>
      </c>
      <c r="DR5" s="46">
        <f t="shared" si="4"/>
        <v>27.549216843863757</v>
      </c>
      <c r="DS5" s="46">
        <f t="shared" si="4"/>
        <v>27.743265721457522</v>
      </c>
      <c r="DT5" s="46">
        <f t="shared" si="4"/>
        <v>27.937314599051287</v>
      </c>
      <c r="DU5" s="46">
        <f t="shared" si="4"/>
        <v>28.131363476645053</v>
      </c>
      <c r="DV5" s="46">
        <f t="shared" si="4"/>
        <v>28.325412354238818</v>
      </c>
      <c r="DW5" s="46">
        <f t="shared" si="4"/>
        <v>28.519461231832583</v>
      </c>
      <c r="DX5" s="46">
        <f t="shared" si="4"/>
        <v>28.713510109426348</v>
      </c>
      <c r="DY5" s="46">
        <f t="shared" si="4"/>
        <v>28.907558987020114</v>
      </c>
      <c r="DZ5" s="46">
        <f t="shared" si="4"/>
        <v>29.101607864613879</v>
      </c>
      <c r="EA5" s="46">
        <f t="shared" si="4"/>
        <v>29.295656742207644</v>
      </c>
      <c r="EB5" s="46">
        <f t="shared" si="4"/>
        <v>29.489705619801409</v>
      </c>
      <c r="EC5" s="46">
        <f t="shared" si="4"/>
        <v>29.683754497395174</v>
      </c>
      <c r="ED5" s="46">
        <f t="shared" si="4"/>
        <v>29.87780337498894</v>
      </c>
      <c r="EE5" s="46">
        <f t="shared" si="4"/>
        <v>30.071852252582705</v>
      </c>
      <c r="EF5" s="46">
        <f t="shared" si="4"/>
        <v>30.26590113017647</v>
      </c>
      <c r="EG5" s="46">
        <f t="shared" si="4"/>
        <v>30.459950007770235</v>
      </c>
      <c r="EH5" s="46">
        <f t="shared" si="4"/>
        <v>30.653998885364</v>
      </c>
      <c r="EI5" s="46">
        <f t="shared" si="4"/>
        <v>30.848047762957766</v>
      </c>
      <c r="EJ5" s="46">
        <f t="shared" si="4"/>
        <v>31.042096640551531</v>
      </c>
      <c r="EK5" s="46">
        <f t="shared" si="4"/>
        <v>31.236145518145296</v>
      </c>
      <c r="EL5" s="46">
        <f t="shared" si="4"/>
        <v>31.430194395739061</v>
      </c>
      <c r="EM5" s="46">
        <f t="shared" si="4"/>
        <v>31.624243273332826</v>
      </c>
      <c r="EN5" s="46">
        <f t="shared" si="4"/>
        <v>31.818292150926592</v>
      </c>
      <c r="EO5" s="46">
        <f t="shared" si="4"/>
        <v>32.012341028520353</v>
      </c>
      <c r="EP5" s="46">
        <f t="shared" si="4"/>
        <v>32.206389906114119</v>
      </c>
      <c r="EQ5" s="46">
        <f t="shared" si="4"/>
        <v>32.400438783707884</v>
      </c>
      <c r="ER5" s="46">
        <f t="shared" si="4"/>
        <v>32.594487661301649</v>
      </c>
      <c r="ES5" s="46">
        <f t="shared" si="4"/>
        <v>32.788536538895414</v>
      </c>
      <c r="ET5" s="46">
        <f t="shared" si="4"/>
        <v>32.982585416489179</v>
      </c>
      <c r="EU5" s="46">
        <f t="shared" si="4"/>
        <v>33.176634294082945</v>
      </c>
      <c r="EV5" s="46">
        <f t="shared" si="4"/>
        <v>33.37068317167671</v>
      </c>
      <c r="EW5" s="46">
        <f t="shared" si="4"/>
        <v>33.564732049270475</v>
      </c>
      <c r="EX5" s="46">
        <f t="shared" si="4"/>
        <v>33.75878092686424</v>
      </c>
      <c r="EY5" s="46">
        <f t="shared" si="4"/>
        <v>33.952829804458005</v>
      </c>
      <c r="EZ5" s="46">
        <f t="shared" si="4"/>
        <v>34.146878682051771</v>
      </c>
      <c r="FA5" s="46">
        <f t="shared" si="5"/>
        <v>34.340927559645536</v>
      </c>
      <c r="FB5" s="46">
        <f t="shared" si="5"/>
        <v>34.534976437239301</v>
      </c>
      <c r="FC5" s="46">
        <f t="shared" si="5"/>
        <v>34.729025314833066</v>
      </c>
      <c r="FD5" s="46">
        <f t="shared" si="5"/>
        <v>34.923074192426832</v>
      </c>
      <c r="FE5" s="46">
        <f t="shared" si="5"/>
        <v>35.117123070020597</v>
      </c>
      <c r="FF5" s="46">
        <f t="shared" si="5"/>
        <v>35.311171947614362</v>
      </c>
      <c r="FG5" s="46">
        <f t="shared" si="5"/>
        <v>35.505220825208127</v>
      </c>
      <c r="FH5" s="46">
        <f t="shared" si="5"/>
        <v>35.699269702801892</v>
      </c>
      <c r="FI5" s="46">
        <f t="shared" si="5"/>
        <v>35.893318580395658</v>
      </c>
      <c r="FJ5" s="46">
        <f t="shared" si="5"/>
        <v>36.087367457989423</v>
      </c>
      <c r="FK5" s="46">
        <f t="shared" si="5"/>
        <v>36.281416335583188</v>
      </c>
      <c r="FL5" s="46">
        <f t="shared" si="5"/>
        <v>36.475465213176953</v>
      </c>
      <c r="FM5" s="46">
        <f t="shared" si="5"/>
        <v>36.669514090770718</v>
      </c>
      <c r="FN5" s="46">
        <f t="shared" si="5"/>
        <v>36.863562968364484</v>
      </c>
      <c r="FO5" s="46">
        <f t="shared" si="5"/>
        <v>37.057611845958249</v>
      </c>
      <c r="FP5" s="46">
        <f t="shared" si="5"/>
        <v>37.251660723552014</v>
      </c>
      <c r="FQ5" s="46">
        <f t="shared" si="5"/>
        <v>37.445709601145779</v>
      </c>
      <c r="FR5" s="46">
        <f t="shared" si="5"/>
        <v>37.639758478739545</v>
      </c>
      <c r="FS5" s="46">
        <f t="shared" si="5"/>
        <v>37.83380735633331</v>
      </c>
      <c r="FT5" s="46">
        <f t="shared" si="5"/>
        <v>38.027856233927075</v>
      </c>
      <c r="FU5" s="46">
        <f t="shared" si="5"/>
        <v>38.22190511152084</v>
      </c>
      <c r="FV5" s="46">
        <f t="shared" si="5"/>
        <v>38.415953989114605</v>
      </c>
      <c r="FW5" s="46">
        <f t="shared" si="5"/>
        <v>38.610002866708371</v>
      </c>
      <c r="FX5" s="46">
        <f t="shared" si="5"/>
        <v>38.804051744302136</v>
      </c>
      <c r="FY5" s="46">
        <f t="shared" si="5"/>
        <v>38.998100621895901</v>
      </c>
      <c r="FZ5" s="46">
        <f t="shared" si="5"/>
        <v>39.192149499489666</v>
      </c>
      <c r="GA5" s="46">
        <f t="shared" si="5"/>
        <v>39.386198377083431</v>
      </c>
      <c r="GB5" s="46">
        <f t="shared" si="5"/>
        <v>39.580247254677197</v>
      </c>
      <c r="GC5" s="46">
        <f t="shared" si="5"/>
        <v>39.774296132270962</v>
      </c>
      <c r="GD5" s="46">
        <f t="shared" si="5"/>
        <v>39.968345009864727</v>
      </c>
      <c r="GE5" s="46">
        <f t="shared" si="5"/>
        <v>40.162393887458492</v>
      </c>
      <c r="GF5" s="46">
        <f t="shared" si="5"/>
        <v>40.356442765052257</v>
      </c>
      <c r="GG5" s="46">
        <f t="shared" si="5"/>
        <v>40.550491642646023</v>
      </c>
      <c r="GH5" s="46">
        <f t="shared" si="5"/>
        <v>40.744540520239788</v>
      </c>
      <c r="GI5" s="46">
        <f t="shared" si="5"/>
        <v>40.938589397833553</v>
      </c>
      <c r="GJ5" s="46">
        <f t="shared" si="5"/>
        <v>41.132638275427318</v>
      </c>
      <c r="GK5" s="46">
        <f t="shared" si="5"/>
        <v>41.326687153021084</v>
      </c>
      <c r="GL5" s="46">
        <f t="shared" si="5"/>
        <v>41.520736030614849</v>
      </c>
      <c r="GM5" s="46">
        <f t="shared" si="5"/>
        <v>41.714784908208614</v>
      </c>
      <c r="GN5" s="46">
        <f t="shared" si="5"/>
        <v>41.908833785802379</v>
      </c>
      <c r="GO5" s="46">
        <f t="shared" si="5"/>
        <v>42.102882663396144</v>
      </c>
      <c r="GP5" s="46">
        <f t="shared" si="5"/>
        <v>42.29693154098991</v>
      </c>
      <c r="GQ5" s="46">
        <f t="shared" si="5"/>
        <v>42.490980418583675</v>
      </c>
      <c r="GR5" s="46">
        <f t="shared" si="5"/>
        <v>42.68502929617744</v>
      </c>
      <c r="GS5" s="46">
        <f t="shared" si="5"/>
        <v>42.879078173771205</v>
      </c>
      <c r="GT5" s="46">
        <f t="shared" si="5"/>
        <v>43.07312705136497</v>
      </c>
      <c r="GU5" s="46">
        <f t="shared" si="5"/>
        <v>43.267175928958736</v>
      </c>
      <c r="GV5" s="46">
        <f t="shared" si="5"/>
        <v>43.461224806552501</v>
      </c>
      <c r="GW5" s="46">
        <f t="shared" si="5"/>
        <v>43.655273684146266</v>
      </c>
      <c r="GX5" s="46">
        <f t="shared" si="5"/>
        <v>43.849322561740031</v>
      </c>
      <c r="GY5" s="46">
        <f t="shared" si="5"/>
        <v>44.043371439333797</v>
      </c>
      <c r="GZ5" s="46">
        <f t="shared" si="5"/>
        <v>44.237420316927562</v>
      </c>
      <c r="HA5" s="46">
        <f t="shared" si="5"/>
        <v>44.431469194521327</v>
      </c>
      <c r="HB5" s="46">
        <f t="shared" si="5"/>
        <v>44.625518072115092</v>
      </c>
      <c r="HC5" s="46">
        <f t="shared" si="5"/>
        <v>44.819566949708857</v>
      </c>
      <c r="HD5" s="46">
        <f t="shared" si="5"/>
        <v>45.013615827302623</v>
      </c>
      <c r="HE5" s="46">
        <f t="shared" si="5"/>
        <v>45.207664704896388</v>
      </c>
      <c r="HF5" s="46">
        <f t="shared" si="5"/>
        <v>45.401713582490153</v>
      </c>
      <c r="HG5" s="46">
        <f t="shared" si="5"/>
        <v>45.595762460083918</v>
      </c>
      <c r="HH5" s="46">
        <f t="shared" si="5"/>
        <v>45.789811337677683</v>
      </c>
      <c r="HI5" s="46">
        <f t="shared" si="5"/>
        <v>45.983860215271449</v>
      </c>
      <c r="HJ5" s="46">
        <f t="shared" si="5"/>
        <v>46.177909092865214</v>
      </c>
      <c r="HK5" s="46">
        <f t="shared" si="5"/>
        <v>46.371957970458979</v>
      </c>
      <c r="HL5" s="46">
        <f t="shared" si="5"/>
        <v>46.566006848052744</v>
      </c>
      <c r="HM5" s="46">
        <f t="shared" si="6"/>
        <v>46.760055725646509</v>
      </c>
      <c r="HN5" s="46">
        <f t="shared" si="6"/>
        <v>46.954104603240275</v>
      </c>
      <c r="HO5" s="46">
        <f t="shared" si="6"/>
        <v>47.14815348083404</v>
      </c>
      <c r="HP5" s="46">
        <f t="shared" si="6"/>
        <v>47.342202358427805</v>
      </c>
      <c r="HQ5" s="46">
        <f t="shared" si="6"/>
        <v>47.53625123602157</v>
      </c>
      <c r="HR5" s="46">
        <f t="shared" si="6"/>
        <v>47.730300113615336</v>
      </c>
      <c r="HS5" s="46">
        <f t="shared" si="6"/>
        <v>47.924348991209101</v>
      </c>
      <c r="HT5" s="146">
        <f t="shared" ref="HT5:HT68" si="15">IF(ISNONTEXT($N5),_xlfn.LOGNORM.DIST(AA5,LN($J5),LN($N5),FALSE),NA())</f>
        <v>1.946290791510077E-4</v>
      </c>
      <c r="HU5" s="146">
        <f t="shared" si="7"/>
        <v>2.6952923135522075E-4</v>
      </c>
      <c r="HV5" s="146">
        <f t="shared" si="7"/>
        <v>3.6756553890558789E-4</v>
      </c>
      <c r="HW5" s="146">
        <f t="shared" si="7"/>
        <v>4.9401394128609569E-4</v>
      </c>
      <c r="HX5" s="146">
        <f t="shared" si="7"/>
        <v>6.5484786992101658E-4</v>
      </c>
      <c r="HY5" s="146">
        <f t="shared" si="7"/>
        <v>8.5671875569264997E-4</v>
      </c>
      <c r="HZ5" s="146">
        <f t="shared" si="7"/>
        <v>1.1069116494776912E-3</v>
      </c>
      <c r="IA5" s="146">
        <f t="shared" si="7"/>
        <v>1.4132747739639461E-3</v>
      </c>
      <c r="IB5" s="146">
        <f t="shared" si="7"/>
        <v>1.7841228855840683E-3</v>
      </c>
      <c r="IC5" s="146">
        <f t="shared" si="7"/>
        <v>2.2281154390010717E-3</v>
      </c>
      <c r="ID5" s="146">
        <f t="shared" si="7"/>
        <v>2.7541116515778299E-3</v>
      </c>
      <c r="IE5" s="146">
        <f t="shared" si="7"/>
        <v>3.3710056018185861E-3</v>
      </c>
      <c r="IF5" s="146">
        <f t="shared" si="7"/>
        <v>4.0875454097469158E-3</v>
      </c>
      <c r="IG5" s="146">
        <f t="shared" si="7"/>
        <v>4.9121412933579292E-3</v>
      </c>
      <c r="IH5" s="146">
        <f t="shared" si="7"/>
        <v>5.8526678396397186E-3</v>
      </c>
      <c r="II5" s="146">
        <f t="shared" si="7"/>
        <v>6.9162661497399495E-3</v>
      </c>
      <c r="IJ5" s="146">
        <f t="shared" si="7"/>
        <v>8.1091516071160781E-3</v>
      </c>
      <c r="IK5" s="146">
        <f t="shared" si="7"/>
        <v>9.4364328788397126E-3</v>
      </c>
      <c r="IL5" s="146">
        <f t="shared" si="7"/>
        <v>1.0901947408706399E-2</v>
      </c>
      <c r="IM5" s="146">
        <f t="shared" si="7"/>
        <v>1.2508118120929368E-2</v>
      </c>
      <c r="IN5" s="146">
        <f t="shared" si="7"/>
        <v>1.4255835356731415E-2</v>
      </c>
      <c r="IO5" s="146">
        <f t="shared" si="7"/>
        <v>1.6144367249784689E-2</v>
      </c>
      <c r="IP5" s="146">
        <f t="shared" si="7"/>
        <v>1.8171300849488384E-2</v>
      </c>
      <c r="IQ5" s="146">
        <f t="shared" si="7"/>
        <v>2.0332515363201062E-2</v>
      </c>
      <c r="IR5" s="146">
        <f t="shared" si="7"/>
        <v>2.262218794789228E-2</v>
      </c>
      <c r="IS5" s="146">
        <f t="shared" si="7"/>
        <v>2.5032831573185935E-2</v>
      </c>
      <c r="IT5" s="146">
        <f t="shared" si="7"/>
        <v>2.7555363631908598E-2</v>
      </c>
      <c r="IU5" s="146">
        <f t="shared" si="7"/>
        <v>3.0179203216197496E-2</v>
      </c>
      <c r="IV5" s="146">
        <f t="shared" si="7"/>
        <v>3.2892394326273604E-2</v>
      </c>
      <c r="IW5" s="146">
        <f t="shared" si="7"/>
        <v>3.5681751748497775E-2</v>
      </c>
      <c r="IX5" s="146">
        <f t="shared" si="7"/>
        <v>3.8533025936795633E-2</v>
      </c>
      <c r="IY5" s="146">
        <f t="shared" si="7"/>
        <v>4.1431082959022342E-2</v>
      </c>
      <c r="IZ5" s="146">
        <f t="shared" si="7"/>
        <v>4.436009542452949E-2</v>
      </c>
      <c r="JA5" s="146">
        <f t="shared" si="7"/>
        <v>4.7303740284136794E-2</v>
      </c>
      <c r="JB5" s="146">
        <f t="shared" si="7"/>
        <v>5.0245399478580338E-2</v>
      </c>
      <c r="JC5" s="146">
        <f t="shared" si="7"/>
        <v>5.3168359593442127E-2</v>
      </c>
      <c r="JD5" s="146">
        <f t="shared" si="7"/>
        <v>5.6056006942942813E-2</v>
      </c>
      <c r="JE5" s="146">
        <f t="shared" si="7"/>
        <v>5.889201483622479E-2</v>
      </c>
      <c r="JF5" s="146">
        <f t="shared" si="7"/>
        <v>6.1660520161941422E-2</v>
      </c>
      <c r="JG5" s="146">
        <f t="shared" si="7"/>
        <v>6.4346286844507758E-2</v>
      </c>
      <c r="JH5" s="146">
        <f t="shared" si="7"/>
        <v>6.6934854163415949E-2</v>
      </c>
      <c r="JI5" s="146">
        <f t="shared" si="7"/>
        <v>6.9412668371928665E-2</v>
      </c>
      <c r="JJ5" s="146">
        <f t="shared" si="7"/>
        <v>7.1767196491021562E-2</v>
      </c>
      <c r="JK5" s="146">
        <f t="shared" si="7"/>
        <v>7.3987021578121079E-2</v>
      </c>
      <c r="JL5" s="146">
        <f t="shared" si="7"/>
        <v>7.6061919169176831E-2</v>
      </c>
      <c r="JM5" s="146">
        <f t="shared" si="7"/>
        <v>7.7982914959902505E-2</v>
      </c>
      <c r="JN5" s="146">
        <f t="shared" si="7"/>
        <v>7.974232412236687E-2</v>
      </c>
      <c r="JO5" s="146">
        <f t="shared" si="7"/>
        <v>8.1333772942892055E-2</v>
      </c>
      <c r="JP5" s="146">
        <f t="shared" si="7"/>
        <v>8.2752203714350062E-2</v>
      </c>
      <c r="JQ5" s="146">
        <f t="shared" si="7"/>
        <v>8.3993864019713593E-2</v>
      </c>
      <c r="JR5" s="146">
        <f t="shared" si="7"/>
        <v>8.5056281704602624E-2</v>
      </c>
      <c r="JS5" s="146">
        <f t="shared" si="7"/>
        <v>8.5938226956037367E-2</v>
      </c>
      <c r="JT5" s="146">
        <f t="shared" si="7"/>
        <v>8.6639662984979673E-2</v>
      </c>
      <c r="JU5" s="146">
        <f t="shared" si="7"/>
        <v>8.7161686854439785E-2</v>
      </c>
      <c r="JV5" s="146">
        <f t="shared" si="7"/>
        <v>8.7506462006354035E-2</v>
      </c>
      <c r="JW5" s="146">
        <f t="shared" si="7"/>
        <v>8.7677144022809114E-2</v>
      </c>
      <c r="JX5" s="146">
        <f t="shared" si="7"/>
        <v>8.7677801114379117E-2</v>
      </c>
      <c r="JY5" s="146">
        <f t="shared" si="7"/>
        <v>8.7513330764273548E-2</v>
      </c>
      <c r="JZ5" s="146">
        <f t="shared" si="7"/>
        <v>8.7189373875531079E-2</v>
      </c>
      <c r="KA5" s="146">
        <f t="shared" si="7"/>
        <v>8.6712227673352016E-2</v>
      </c>
      <c r="KB5" s="146">
        <f t="shared" si="7"/>
        <v>8.6088758509346497E-2</v>
      </c>
      <c r="KC5" s="146">
        <f t="shared" si="7"/>
        <v>8.5326315602219163E-2</v>
      </c>
      <c r="KD5" s="146">
        <f t="shared" si="7"/>
        <v>8.443264663316169E-2</v>
      </c>
      <c r="KE5" s="146">
        <f t="shared" si="7"/>
        <v>8.3415815996582668E-2</v>
      </c>
      <c r="KF5" s="146">
        <f t="shared" si="7"/>
        <v>8.2284126390064272E-2</v>
      </c>
      <c r="KG5" s="146">
        <f t="shared" si="8"/>
        <v>8.1046044313531615E-2</v>
      </c>
      <c r="KH5" s="146">
        <f t="shared" si="8"/>
        <v>7.971012993817575E-2</v>
      </c>
      <c r="KI5" s="146">
        <f t="shared" si="8"/>
        <v>7.8284971701998052E-2</v>
      </c>
      <c r="KJ5" s="146">
        <f t="shared" si="8"/>
        <v>7.6779125891938846E-2</v>
      </c>
      <c r="KK5" s="146">
        <f t="shared" si="8"/>
        <v>7.5201061383178919E-2</v>
      </c>
      <c r="KL5" s="146">
        <f t="shared" si="8"/>
        <v>7.3559109624843022E-2</v>
      </c>
      <c r="KM5" s="146">
        <f t="shared" si="8"/>
        <v>7.186141988828032E-2</v>
      </c>
      <c r="KN5" s="146">
        <f t="shared" si="8"/>
        <v>7.0115919729430612E-2</v>
      </c>
      <c r="KO5" s="146">
        <f t="shared" si="8"/>
        <v>6.8330280560449694E-2</v>
      </c>
      <c r="KP5" s="146">
        <f t="shared" si="8"/>
        <v>6.651188817753681E-2</v>
      </c>
      <c r="KQ5" s="146">
        <f t="shared" si="8"/>
        <v>6.4667818051479628E-2</v>
      </c>
      <c r="KR5" s="146">
        <f t="shared" si="8"/>
        <v>6.2804815154390597E-2</v>
      </c>
      <c r="KS5" s="146">
        <f t="shared" si="8"/>
        <v>6.0929278069978686E-2</v>
      </c>
      <c r="KT5" s="146">
        <f t="shared" si="8"/>
        <v>5.9047247114966964E-2</v>
      </c>
      <c r="KU5" s="146">
        <f t="shared" si="8"/>
        <v>5.7164396185365708E-2</v>
      </c>
      <c r="KV5" s="146">
        <f t="shared" si="8"/>
        <v>5.5286028032684446E-2</v>
      </c>
      <c r="KW5" s="146">
        <f t="shared" si="8"/>
        <v>5.3417072671231601E-2</v>
      </c>
      <c r="KX5" s="146">
        <f t="shared" si="8"/>
        <v>5.1562088617849777E-2</v>
      </c>
      <c r="KY5" s="146">
        <f t="shared" si="8"/>
        <v>4.9725266669215437E-2</v>
      </c>
      <c r="KZ5" s="146">
        <f t="shared" si="8"/>
        <v>4.7910435928663668E-2</v>
      </c>
      <c r="LA5" s="146">
        <f t="shared" si="8"/>
        <v>4.6121071803898288E-2</v>
      </c>
      <c r="LB5" s="146">
        <f t="shared" si="8"/>
        <v>4.4360305708426272E-2</v>
      </c>
      <c r="LC5" s="146">
        <f t="shared" si="8"/>
        <v>4.2630936212712495E-2</v>
      </c>
      <c r="LD5" s="146">
        <f t="shared" si="8"/>
        <v>4.0935441405468086E-2</v>
      </c>
      <c r="LE5" s="146">
        <f t="shared" si="8"/>
        <v>3.9275992240823426E-2</v>
      </c>
      <c r="LF5" s="146">
        <f t="shared" si="8"/>
        <v>3.7654466663074836E-2</v>
      </c>
      <c r="LG5" s="146">
        <f t="shared" si="8"/>
        <v>3.6072464316949833E-2</v>
      </c>
      <c r="LH5" s="146">
        <f t="shared" si="8"/>
        <v>3.4531321667664983E-2</v>
      </c>
      <c r="LI5" s="146">
        <f t="shared" si="8"/>
        <v>3.3032127371248124E-2</v>
      </c>
      <c r="LJ5" s="146">
        <f t="shared" si="8"/>
        <v>3.1575737751474875E-2</v>
      </c>
      <c r="LK5" s="146">
        <f t="shared" si="8"/>
        <v>3.0162792255190463E-2</v>
      </c>
      <c r="LL5" s="146">
        <f t="shared" si="8"/>
        <v>2.8793728772620656E-2</v>
      </c>
      <c r="LM5" s="146">
        <f t="shared" si="8"/>
        <v>2.7468798723432483E-2</v>
      </c>
      <c r="LN5" s="146">
        <f t="shared" si="8"/>
        <v>2.6188081822707699E-2</v>
      </c>
      <c r="LO5" s="146">
        <f t="shared" si="8"/>
        <v>2.4951500453587214E-2</v>
      </c>
      <c r="LP5" s="146">
        <f t="shared" si="8"/>
        <v>2.3758833585103466E-2</v>
      </c>
      <c r="LQ5" s="146">
        <f t="shared" si="8"/>
        <v>2.2609730184610422E-2</v>
      </c>
      <c r="LR5" s="146">
        <f t="shared" si="8"/>
        <v>2.1503722084252174E-2</v>
      </c>
      <c r="LS5" s="146">
        <f t="shared" si="8"/>
        <v>2.0440236270081201E-2</v>
      </c>
      <c r="LT5" s="146">
        <f t="shared" si="8"/>
        <v>1.9418606570759209E-2</v>
      </c>
      <c r="LU5" s="146">
        <f t="shared" si="8"/>
        <v>1.8438084730280711E-2</v>
      </c>
      <c r="LV5" s="146">
        <f t="shared" si="8"/>
        <v>1.7497850855869038E-2</v>
      </c>
      <c r="LW5" s="146">
        <f t="shared" si="8"/>
        <v>1.6597023238152528E-2</v>
      </c>
      <c r="LX5" s="146">
        <f t="shared" si="8"/>
        <v>1.5734667545968372E-2</v>
      </c>
      <c r="LY5" s="146">
        <f t="shared" si="8"/>
        <v>1.490980540270696E-2</v>
      </c>
      <c r="LZ5" s="146">
        <f t="shared" si="8"/>
        <v>1.4121422355041758E-2</v>
      </c>
      <c r="MA5" s="146">
        <f t="shared" si="8"/>
        <v>1.3368475248239375E-2</v>
      </c>
      <c r="MB5" s="146">
        <f t="shared" si="8"/>
        <v>1.2649899025047267E-2</v>
      </c>
      <c r="MC5" s="146">
        <f t="shared" si="8"/>
        <v>1.1964612967467909E-2</v>
      </c>
      <c r="MD5" s="146">
        <f t="shared" si="8"/>
        <v>1.1311526402580655E-2</v>
      </c>
      <c r="ME5" s="146">
        <f t="shared" si="8"/>
        <v>1.0689543895018612E-2</v>
      </c>
      <c r="MF5" s="146">
        <f t="shared" si="8"/>
        <v>1.0097569949782058E-2</v>
      </c>
      <c r="MG5" s="146">
        <f t="shared" si="8"/>
        <v>9.5345132498135757E-3</v>
      </c>
      <c r="MH5" s="146">
        <f t="shared" si="8"/>
        <v>8.9992904532093954E-3</v>
      </c>
      <c r="MI5" s="146">
        <f t="shared" si="8"/>
        <v>8.4908295751346414E-3</v>
      </c>
      <c r="MJ5" s="146">
        <f t="shared" si="8"/>
        <v>8.0080729794734119E-3</v>
      </c>
      <c r="MK5" s="146">
        <f t="shared" si="8"/>
        <v>7.5499800050157799E-3</v>
      </c>
      <c r="ML5" s="146">
        <f t="shared" si="8"/>
        <v>7.1155292505846813E-3</v>
      </c>
      <c r="MM5" s="146">
        <f t="shared" si="8"/>
        <v>6.7037205429668952E-3</v>
      </c>
      <c r="MN5" s="146">
        <f t="shared" si="8"/>
        <v>6.3135766108539208E-3</v>
      </c>
      <c r="MO5" s="146">
        <f t="shared" si="8"/>
        <v>5.9441444872444784E-3</v>
      </c>
      <c r="MP5" s="146">
        <f t="shared" si="8"/>
        <v>5.5944966619285458E-3</v>
      </c>
      <c r="MQ5" s="146">
        <f t="shared" si="8"/>
        <v>5.2637320047812866E-3</v>
      </c>
      <c r="MR5" s="146">
        <f t="shared" si="8"/>
        <v>4.9509764796599742E-3</v>
      </c>
      <c r="MS5" s="146">
        <f t="shared" si="9"/>
        <v>4.6553836677300699E-3</v>
      </c>
      <c r="MT5" s="146">
        <f t="shared" si="9"/>
        <v>4.3761351180629637E-3</v>
      </c>
      <c r="MU5" s="146">
        <f t="shared" si="9"/>
        <v>4.1124405423549875E-3</v>
      </c>
      <c r="MV5" s="146">
        <f t="shared" si="9"/>
        <v>3.8635378696274818E-3</v>
      </c>
      <c r="MW5" s="146">
        <f t="shared" si="9"/>
        <v>3.6286931757858209E-3</v>
      </c>
      <c r="MX5" s="146">
        <f t="shared" si="9"/>
        <v>3.4072005019505584E-3</v>
      </c>
      <c r="MY5" s="146">
        <f t="shared" si="9"/>
        <v>3.1983815745307738E-3</v>
      </c>
      <c r="MZ5" s="146">
        <f t="shared" si="9"/>
        <v>3.0015854390927489E-3</v>
      </c>
      <c r="NA5" s="146">
        <f t="shared" si="9"/>
        <v>2.8161880191905145E-3</v>
      </c>
      <c r="NB5" s="146">
        <f t="shared" si="9"/>
        <v>2.6415916104715735E-3</v>
      </c>
      <c r="NC5" s="146">
        <f t="shared" si="9"/>
        <v>2.4772243195531388E-3</v>
      </c>
      <c r="ND5" s="146">
        <f t="shared" si="9"/>
        <v>2.3225394563832682E-3</v>
      </c>
      <c r="NE5" s="146">
        <f t="shared" si="9"/>
        <v>2.1770148880590041E-3</v>
      </c>
      <c r="NF5" s="146">
        <f t="shared" si="9"/>
        <v>2.0401523613696746E-3</v>
      </c>
      <c r="NG5" s="146">
        <f t="shared" si="9"/>
        <v>1.9114768006688286E-3</v>
      </c>
      <c r="NH5" s="146">
        <f t="shared" si="9"/>
        <v>1.7905355870525364E-3</v>
      </c>
      <c r="NI5" s="146">
        <f t="shared" si="9"/>
        <v>1.6768978242343857E-3</v>
      </c>
      <c r="NJ5" s="146">
        <f t="shared" si="9"/>
        <v>1.5701535959577991E-3</v>
      </c>
      <c r="NK5" s="146">
        <f t="shared" si="9"/>
        <v>1.4699132192736494E-3</v>
      </c>
      <c r="NL5" s="146">
        <f t="shared" si="9"/>
        <v>1.3758064975337586E-3</v>
      </c>
      <c r="NM5" s="146">
        <f t="shared" si="9"/>
        <v>1.2874819765084579E-3</v>
      </c>
      <c r="NN5" s="146">
        <f t="shared" si="9"/>
        <v>1.2046062066268018E-3</v>
      </c>
      <c r="NO5" s="146">
        <f t="shared" si="9"/>
        <v>1.1268630139601424E-3</v>
      </c>
      <c r="NP5" s="146">
        <f t="shared" si="9"/>
        <v>1.0539527822224675E-3</v>
      </c>
      <c r="NQ5" s="146">
        <f t="shared" si="9"/>
        <v>9.8559174774190666E-4</v>
      </c>
      <c r="NR5" s="146">
        <f t="shared" si="9"/>
        <v>9.2151130906624413E-4</v>
      </c>
      <c r="NS5" s="146">
        <f t="shared" si="9"/>
        <v>8.6145735259960255E-4</v>
      </c>
      <c r="NT5" s="146">
        <f t="shared" si="9"/>
        <v>8.0518959542526768E-4</v>
      </c>
      <c r="NU5" s="146">
        <f t="shared" si="9"/>
        <v>7.5248094625114128E-4</v>
      </c>
      <c r="NV5" s="146">
        <f t="shared" si="9"/>
        <v>7.0311688521586463E-4</v>
      </c>
      <c r="NW5" s="146">
        <f t="shared" si="9"/>
        <v>6.5689486311605583E-4</v>
      </c>
      <c r="NX5" s="146">
        <f t="shared" si="9"/>
        <v>6.1362372045520113E-4</v>
      </c>
      <c r="NY5" s="146">
        <f t="shared" si="9"/>
        <v>5.7312312657223049E-4</v>
      </c>
      <c r="NZ5" s="146">
        <f t="shared" si="9"/>
        <v>5.3522303898111655E-4</v>
      </c>
      <c r="OA5" s="146">
        <f t="shared" si="9"/>
        <v>4.9976318294070107E-4</v>
      </c>
      <c r="OB5" s="146">
        <f t="shared" si="9"/>
        <v>4.6659255117519315E-4</v>
      </c>
      <c r="OC5" s="146">
        <f t="shared" si="9"/>
        <v>4.3556892357958667E-4</v>
      </c>
      <c r="OD5" s="146">
        <f t="shared" si="9"/>
        <v>4.0655840666917772E-4</v>
      </c>
      <c r="OE5" s="146">
        <f t="shared" si="9"/>
        <v>3.794349924676931E-4</v>
      </c>
      <c r="OF5" s="146">
        <f t="shared" si="9"/>
        <v>3.5408013647341308E-4</v>
      </c>
      <c r="OG5" s="146">
        <f t="shared" si="9"/>
        <v>3.3038235429591926E-4</v>
      </c>
      <c r="OH5" s="146">
        <f t="shared" si="9"/>
        <v>3.0823683651727476E-4</v>
      </c>
      <c r="OI5" s="146">
        <f t="shared" si="9"/>
        <v>2.8754508129956663E-4</v>
      </c>
      <c r="OJ5" s="146">
        <f t="shared" si="9"/>
        <v>2.6821454423516433E-4</v>
      </c>
      <c r="OK5" s="146">
        <f t="shared" si="9"/>
        <v>2.5015830491620047E-4</v>
      </c>
      <c r="OL5" s="146">
        <f t="shared" si="9"/>
        <v>2.3329474968495991E-4</v>
      </c>
      <c r="OM5" s="146">
        <f t="shared" si="9"/>
        <v>2.1754727001656803E-4</v>
      </c>
      <c r="ON5" s="146">
        <f t="shared" si="9"/>
        <v>2.0284397597912916E-4</v>
      </c>
      <c r="OO5" s="146">
        <f t="shared" si="9"/>
        <v>1.8911742421369755E-4</v>
      </c>
      <c r="OP5" s="146">
        <f t="shared" si="9"/>
        <v>1.7630435987685858E-4</v>
      </c>
      <c r="OQ5" s="146">
        <f t="shared" si="9"/>
        <v>1.6434547199181701E-4</v>
      </c>
      <c r="OR5" s="146">
        <f t="shared" si="9"/>
        <v>1.5318516165934885E-4</v>
      </c>
      <c r="OS5" s="146">
        <f t="shared" si="9"/>
        <v>1.4277132258744659E-4</v>
      </c>
      <c r="OT5" s="146">
        <f t="shared" si="9"/>
        <v>1.3305513340778735E-4</v>
      </c>
      <c r="OU5" s="146">
        <f t="shared" si="9"/>
        <v>1.2399086125781134E-4</v>
      </c>
      <c r="OV5" s="146">
        <f t="shared" si="9"/>
        <v>1.1553567611920489E-4</v>
      </c>
      <c r="OW5" s="146">
        <f t="shared" si="9"/>
        <v>1.0764947541646387E-4</v>
      </c>
      <c r="OX5" s="146">
        <f t="shared" si="9"/>
        <v>1.0029471839308199E-4</v>
      </c>
      <c r="OY5" s="146">
        <f t="shared" si="9"/>
        <v>9.3436269797226191E-5</v>
      </c>
      <c r="OZ5" s="146">
        <f t="shared" si="9"/>
        <v>8.7041252423745503E-5</v>
      </c>
      <c r="PA5" s="146">
        <f t="shared" si="9"/>
        <v>8.1078908074539647E-5</v>
      </c>
      <c r="PB5" s="146">
        <f t="shared" si="9"/>
        <v>7.5520466514830762E-5</v>
      </c>
      <c r="PC5" s="146">
        <f t="shared" si="9"/>
        <v>7.0339022018428373E-5</v>
      </c>
      <c r="PD5" s="146">
        <f t="shared" si="9"/>
        <v>6.5509417110705512E-5</v>
      </c>
      <c r="PE5" s="146">
        <f t="shared" si="10"/>
        <v>6.1008133133520229E-5</v>
      </c>
      <c r="PF5" s="146">
        <f t="shared" si="10"/>
        <v>5.6813187271741259E-5</v>
      </c>
      <c r="PG5" s="146">
        <f t="shared" si="10"/>
        <v>5.2904035696228783E-5</v>
      </c>
      <c r="PH5" s="146">
        <f t="shared" si="10"/>
        <v>4.9261482493075422E-5</v>
      </c>
      <c r="PI5" s="146">
        <f t="shared" si="10"/>
        <v>4.586759406359515E-5</v>
      </c>
      <c r="PJ5" s="146">
        <f t="shared" si="10"/>
        <v>4.2705618693850883E-5</v>
      </c>
      <c r="PK5" s="146">
        <f t="shared" si="10"/>
        <v>3.9759911006508759E-5</v>
      </c>
      <c r="PL5" s="146">
        <f t="shared" si="10"/>
        <v>3.7015861021366385E-5</v>
      </c>
    </row>
    <row r="6" spans="1:429" x14ac:dyDescent="0.45">
      <c r="A6" s="364" t="s">
        <v>843</v>
      </c>
      <c r="B6" s="365">
        <f>IF($N6="","",ROUND(_xlfn.LOGNORM.INV(ABS(VLOOKUP($Q$1,VLookups!$A$27:$B$28,2,FALSE)-B$2),LN($J6),LN($N6)),0))</f>
        <v>20</v>
      </c>
      <c r="C6" s="367">
        <f t="shared" ref="C6:C69" si="16">IF(OR(D5="",B6=""),"",WORKDAY(C5,B5,$B$109:$B$150))</f>
        <v>46280</v>
      </c>
      <c r="D6" s="368">
        <f t="shared" ref="D6:D69" si="17">IFERROR(IF(B6="","",WORKDAY(C6,B6-1,$B$109:$B$150)),"")</f>
        <v>46308</v>
      </c>
      <c r="E6" s="108">
        <f>IFERROR(_xlfn.LOGNORM.INV(VLookups!$B$22,LN($J6),LN($N6)),"")</f>
        <v>5.9929398485673717</v>
      </c>
      <c r="F6" s="81">
        <v>15</v>
      </c>
      <c r="G6" s="108">
        <f>IFERROR(_xlfn.LOGNORM.INV(VLookups!$B$23,LN($J6),LN($N6)),"")</f>
        <v>42.184638322448194</v>
      </c>
      <c r="H6" s="110">
        <f t="shared" si="0"/>
        <v>1</v>
      </c>
      <c r="I6" s="110">
        <f t="shared" si="1"/>
        <v>0.33132904122527501</v>
      </c>
      <c r="J6" s="65">
        <f>IF(AND(F6&gt;0,NOT(ISBLANK(K6))),IF(VLOOKUP($F$3,VLookups!$A$17:$B$18,2,FALSE),F6*VLOOKUP(K6,VLookups!$A$4:$B$13,2,FALSE),F6),"")</f>
        <v>15.9</v>
      </c>
      <c r="K6" s="21" t="s">
        <v>1</v>
      </c>
      <c r="L6" s="53"/>
      <c r="M6" s="263"/>
      <c r="N6" s="320">
        <f>IF(F6&gt;0,IF(ISBLANK(M6),IF(ISBLANK(K6),"",VLOOKUP(K6,VLookups!$A$4:$C$13,3,FALSE)),M6),"")</f>
        <v>1.3</v>
      </c>
      <c r="O6" s="320">
        <f t="shared" si="11"/>
        <v>6.031949745646803</v>
      </c>
      <c r="P6" s="375">
        <f t="shared" si="12"/>
        <v>36.38441773400853</v>
      </c>
      <c r="Q6" s="81">
        <v>16</v>
      </c>
      <c r="R6" s="230">
        <f>IF(AND(Q6&gt;0,F6&gt;0,NOT(N6="")),ABS(VLOOKUP($Q$1,VLookups!$A$27:$B$28,2,FALSE)-_xlfn.LOGNORM.DIST(Q6,LN(J6),LN(N6),TRUE)),"")</f>
        <v>0.50953245552110626</v>
      </c>
      <c r="S6" s="80">
        <f>IF(AND($E6&gt;0,$F6&gt;0,$G6&gt;0,NOT(ISBLANK($K6))),_xlfn.LOGNORM.INV(ABS(VLOOKUP($Q$1,VLookups!$A$27:$B$28,2,FALSE)-S$3),LN($J6),LN($N6)),"")</f>
        <v>11.35985643393049</v>
      </c>
      <c r="T6" s="80">
        <f>IF(AND($E6&gt;0,$F6&gt;0,$G6&gt;0,NOT(ISBLANK($K6))),_xlfn.LOGNORM.INV(ABS(VLOOKUP($Q$1,VLookups!$A$27:$B$28,2,FALSE)-T$3),LN($J6),LN($N6)),"")</f>
        <v>22.254682659975156</v>
      </c>
      <c r="U6" s="80">
        <f>IF(AND($E6&gt;0,$F6&gt;0,$G6&gt;0,NOT(ISBLANK($K6))),_xlfn.LOGNORM.INV(ABS(VLOOKUP($Q$1,VLookups!$A$27:$B$28,2,FALSE)-U$3),LN($J6),LN($N6)),"")</f>
        <v>20.868528133403569</v>
      </c>
      <c r="V6" s="80">
        <f>IF(AND($E6&gt;0,$F6&gt;0,$G6&gt;0,NOT(ISBLANK($K6))),_xlfn.LOGNORM.INV(ABS(VLOOKUP($Q$1,VLookups!$A$27:$B$28,2,FALSE)-V$3),LN($J6),LN($N6)),"")</f>
        <v>19.828701229112575</v>
      </c>
      <c r="W6" s="80">
        <f>IF(AND($E6&gt;0,$F6&gt;0,$G6&gt;0,NOT(ISBLANK($K6))),_xlfn.LOGNORM.INV(ABS(VLOOKUP($Q$1,VLookups!$A$27:$B$28,2,FALSE)-W$3),LN($J6),LN($N6)),"")</f>
        <v>18.978013339179267</v>
      </c>
      <c r="X6" s="80">
        <f>IF(AND($E6&gt;0,$F6&gt;0,$G6&gt;0,NOT(ISBLANK($K6))),_xlfn.LOGNORM.INV(ABS(VLOOKUP($Q$1,VLookups!$A$27:$B$28,2,FALSE)-X$3),LN($J6),LN($N6)),"")</f>
        <v>18.245218834411176</v>
      </c>
      <c r="Y6" s="5"/>
      <c r="Z6" s="145">
        <f t="shared" si="2"/>
        <v>0.18095849236940409</v>
      </c>
      <c r="AA6" s="376">
        <f t="shared" si="13"/>
        <v>5.9929398485673717</v>
      </c>
      <c r="AB6" s="46">
        <f t="shared" si="14"/>
        <v>6.173898340936776</v>
      </c>
      <c r="AC6" s="46">
        <f t="shared" ref="AC6:CN9" si="18">IF(ISNONTEXT($Z6),AB6+$Z6,"")</f>
        <v>6.3548568333061803</v>
      </c>
      <c r="AD6" s="46">
        <f t="shared" si="18"/>
        <v>6.5358153256755847</v>
      </c>
      <c r="AE6" s="46">
        <f t="shared" si="18"/>
        <v>6.716773818044989</v>
      </c>
      <c r="AF6" s="46">
        <f t="shared" si="18"/>
        <v>6.8977323104143933</v>
      </c>
      <c r="AG6" s="46">
        <f t="shared" si="18"/>
        <v>7.0786908027837976</v>
      </c>
      <c r="AH6" s="46">
        <f t="shared" si="18"/>
        <v>7.2596492951532019</v>
      </c>
      <c r="AI6" s="46">
        <f t="shared" si="18"/>
        <v>7.4406077875226062</v>
      </c>
      <c r="AJ6" s="46">
        <f t="shared" si="18"/>
        <v>7.6215662798920105</v>
      </c>
      <c r="AK6" s="46">
        <f t="shared" si="18"/>
        <v>7.8025247722614148</v>
      </c>
      <c r="AL6" s="46">
        <f t="shared" si="18"/>
        <v>7.9834832646308191</v>
      </c>
      <c r="AM6" s="46">
        <f t="shared" si="18"/>
        <v>8.1644417570002226</v>
      </c>
      <c r="AN6" s="46">
        <f t="shared" si="18"/>
        <v>8.3454002493696269</v>
      </c>
      <c r="AO6" s="46">
        <f t="shared" si="18"/>
        <v>8.5263587417390312</v>
      </c>
      <c r="AP6" s="46">
        <f t="shared" si="18"/>
        <v>8.7073172341084355</v>
      </c>
      <c r="AQ6" s="46">
        <f t="shared" si="18"/>
        <v>8.8882757264778398</v>
      </c>
      <c r="AR6" s="46">
        <f t="shared" si="18"/>
        <v>9.0692342188472441</v>
      </c>
      <c r="AS6" s="46">
        <f t="shared" si="18"/>
        <v>9.2501927112166484</v>
      </c>
      <c r="AT6" s="46">
        <f t="shared" si="18"/>
        <v>9.4311512035860527</v>
      </c>
      <c r="AU6" s="46">
        <f t="shared" si="18"/>
        <v>9.6121096959554571</v>
      </c>
      <c r="AV6" s="46">
        <f t="shared" si="18"/>
        <v>9.7930681883248614</v>
      </c>
      <c r="AW6" s="46">
        <f t="shared" si="18"/>
        <v>9.9740266806942657</v>
      </c>
      <c r="AX6" s="46">
        <f t="shared" si="18"/>
        <v>10.15498517306367</v>
      </c>
      <c r="AY6" s="46">
        <f t="shared" si="18"/>
        <v>10.335943665433074</v>
      </c>
      <c r="AZ6" s="46">
        <f t="shared" si="18"/>
        <v>10.516902157802479</v>
      </c>
      <c r="BA6" s="46">
        <f t="shared" si="18"/>
        <v>10.697860650171883</v>
      </c>
      <c r="BB6" s="46">
        <f t="shared" si="18"/>
        <v>10.878819142541287</v>
      </c>
      <c r="BC6" s="46">
        <f t="shared" si="18"/>
        <v>11.059777634910692</v>
      </c>
      <c r="BD6" s="46">
        <f t="shared" si="18"/>
        <v>11.240736127280096</v>
      </c>
      <c r="BE6" s="46">
        <f t="shared" si="18"/>
        <v>11.4216946196495</v>
      </c>
      <c r="BF6" s="46">
        <f t="shared" si="18"/>
        <v>11.602653112018904</v>
      </c>
      <c r="BG6" s="46">
        <f t="shared" si="18"/>
        <v>11.783611604388309</v>
      </c>
      <c r="BH6" s="46">
        <f t="shared" si="18"/>
        <v>11.964570096757713</v>
      </c>
      <c r="BI6" s="46">
        <f t="shared" si="18"/>
        <v>12.145528589127117</v>
      </c>
      <c r="BJ6" s="46">
        <f t="shared" si="18"/>
        <v>12.326487081496522</v>
      </c>
      <c r="BK6" s="46">
        <f t="shared" si="18"/>
        <v>12.507445573865926</v>
      </c>
      <c r="BL6" s="46">
        <f t="shared" si="18"/>
        <v>12.68840406623533</v>
      </c>
      <c r="BM6" s="46">
        <f t="shared" si="18"/>
        <v>12.869362558604735</v>
      </c>
      <c r="BN6" s="46">
        <f t="shared" si="18"/>
        <v>13.050321050974139</v>
      </c>
      <c r="BO6" s="46">
        <f t="shared" si="18"/>
        <v>13.231279543343543</v>
      </c>
      <c r="BP6" s="46">
        <f t="shared" si="18"/>
        <v>13.412238035712948</v>
      </c>
      <c r="BQ6" s="46">
        <f t="shared" si="18"/>
        <v>13.593196528082352</v>
      </c>
      <c r="BR6" s="46">
        <f t="shared" si="18"/>
        <v>13.774155020451756</v>
      </c>
      <c r="BS6" s="46">
        <f t="shared" si="18"/>
        <v>13.955113512821161</v>
      </c>
      <c r="BT6" s="46">
        <f t="shared" si="18"/>
        <v>14.136072005190565</v>
      </c>
      <c r="BU6" s="46">
        <f t="shared" si="18"/>
        <v>14.317030497559969</v>
      </c>
      <c r="BV6" s="46">
        <f t="shared" si="18"/>
        <v>14.497988989929373</v>
      </c>
      <c r="BW6" s="46">
        <f t="shared" si="18"/>
        <v>14.678947482298778</v>
      </c>
      <c r="BX6" s="46">
        <f t="shared" si="18"/>
        <v>14.859905974668182</v>
      </c>
      <c r="BY6" s="46">
        <f t="shared" si="18"/>
        <v>15.040864467037586</v>
      </c>
      <c r="BZ6" s="46">
        <f t="shared" si="18"/>
        <v>15.221822959406991</v>
      </c>
      <c r="CA6" s="46">
        <f t="shared" si="18"/>
        <v>15.402781451776395</v>
      </c>
      <c r="CB6" s="46">
        <f t="shared" si="18"/>
        <v>15.583739944145799</v>
      </c>
      <c r="CC6" s="46">
        <f t="shared" si="18"/>
        <v>15.764698436515204</v>
      </c>
      <c r="CD6" s="46">
        <f t="shared" si="18"/>
        <v>15.945656928884608</v>
      </c>
      <c r="CE6" s="46">
        <f t="shared" si="18"/>
        <v>16.126615421254012</v>
      </c>
      <c r="CF6" s="46">
        <f t="shared" si="18"/>
        <v>16.307573913623415</v>
      </c>
      <c r="CG6" s="46">
        <f t="shared" si="18"/>
        <v>16.488532405992817</v>
      </c>
      <c r="CH6" s="46">
        <f t="shared" si="18"/>
        <v>16.66949089836222</v>
      </c>
      <c r="CI6" s="46">
        <f t="shared" si="18"/>
        <v>16.850449390731622</v>
      </c>
      <c r="CJ6" s="46">
        <f t="shared" si="18"/>
        <v>17.031407883101025</v>
      </c>
      <c r="CK6" s="46">
        <f t="shared" si="18"/>
        <v>17.212366375470427</v>
      </c>
      <c r="CL6" s="46">
        <f t="shared" si="18"/>
        <v>17.39332486783983</v>
      </c>
      <c r="CM6" s="46">
        <f t="shared" si="18"/>
        <v>17.574283360209233</v>
      </c>
      <c r="CN6" s="46">
        <f t="shared" si="18"/>
        <v>17.755241852578635</v>
      </c>
      <c r="CO6" s="46">
        <f t="shared" si="4"/>
        <v>17.936200344948038</v>
      </c>
      <c r="CP6" s="46">
        <f t="shared" si="4"/>
        <v>18.11715883731744</v>
      </c>
      <c r="CQ6" s="46">
        <f t="shared" si="4"/>
        <v>18.298117329686843</v>
      </c>
      <c r="CR6" s="46">
        <f t="shared" si="4"/>
        <v>18.479075822056245</v>
      </c>
      <c r="CS6" s="46">
        <f t="shared" si="4"/>
        <v>18.660034314425648</v>
      </c>
      <c r="CT6" s="46">
        <f t="shared" si="4"/>
        <v>18.84099280679505</v>
      </c>
      <c r="CU6" s="46">
        <f t="shared" si="4"/>
        <v>19.021951299164453</v>
      </c>
      <c r="CV6" s="46">
        <f t="shared" si="4"/>
        <v>19.202909791533855</v>
      </c>
      <c r="CW6" s="46">
        <f t="shared" si="4"/>
        <v>19.383868283903258</v>
      </c>
      <c r="CX6" s="46">
        <f t="shared" si="4"/>
        <v>19.56482677627266</v>
      </c>
      <c r="CY6" s="46">
        <f t="shared" si="4"/>
        <v>19.745785268642063</v>
      </c>
      <c r="CZ6" s="46">
        <f t="shared" si="4"/>
        <v>19.926743761011465</v>
      </c>
      <c r="DA6" s="46">
        <f t="shared" si="4"/>
        <v>20.107702253380868</v>
      </c>
      <c r="DB6" s="46">
        <f t="shared" si="4"/>
        <v>20.288660745750271</v>
      </c>
      <c r="DC6" s="46">
        <f t="shared" si="4"/>
        <v>20.469619238119673</v>
      </c>
      <c r="DD6" s="46">
        <f t="shared" si="4"/>
        <v>20.650577730489076</v>
      </c>
      <c r="DE6" s="46">
        <f t="shared" si="4"/>
        <v>20.831536222858478</v>
      </c>
      <c r="DF6" s="46">
        <f t="shared" si="4"/>
        <v>21.012494715227881</v>
      </c>
      <c r="DG6" s="46">
        <f t="shared" si="4"/>
        <v>21.193453207597283</v>
      </c>
      <c r="DH6" s="46">
        <f t="shared" si="4"/>
        <v>21.374411699966686</v>
      </c>
      <c r="DI6" s="46">
        <f t="shared" si="4"/>
        <v>21.555370192336088</v>
      </c>
      <c r="DJ6" s="46">
        <f t="shared" si="4"/>
        <v>21.736328684705491</v>
      </c>
      <c r="DK6" s="46">
        <f t="shared" si="4"/>
        <v>21.917287177074893</v>
      </c>
      <c r="DL6" s="46">
        <f t="shared" si="4"/>
        <v>22.098245669444296</v>
      </c>
      <c r="DM6" s="46">
        <f t="shared" si="4"/>
        <v>22.279204161813698</v>
      </c>
      <c r="DN6" s="46">
        <f t="shared" si="4"/>
        <v>22.460162654183101</v>
      </c>
      <c r="DO6" s="46">
        <f t="shared" si="4"/>
        <v>22.641121146552504</v>
      </c>
      <c r="DP6" s="46">
        <f t="shared" si="4"/>
        <v>22.822079638921906</v>
      </c>
      <c r="DQ6" s="46">
        <f t="shared" si="4"/>
        <v>23.003038131291309</v>
      </c>
      <c r="DR6" s="46">
        <f t="shared" si="4"/>
        <v>23.183996623660711</v>
      </c>
      <c r="DS6" s="46">
        <f t="shared" si="4"/>
        <v>23.364955116030114</v>
      </c>
      <c r="DT6" s="46">
        <f t="shared" si="4"/>
        <v>23.545913608399516</v>
      </c>
      <c r="DU6" s="46">
        <f t="shared" si="4"/>
        <v>23.726872100768919</v>
      </c>
      <c r="DV6" s="46">
        <f t="shared" si="4"/>
        <v>23.907830593138321</v>
      </c>
      <c r="DW6" s="46">
        <f t="shared" si="4"/>
        <v>24.088789085507724</v>
      </c>
      <c r="DX6" s="46">
        <f t="shared" si="4"/>
        <v>24.269747577877126</v>
      </c>
      <c r="DY6" s="46">
        <f t="shared" si="4"/>
        <v>24.450706070246529</v>
      </c>
      <c r="DZ6" s="46">
        <f t="shared" si="4"/>
        <v>24.631664562615931</v>
      </c>
      <c r="EA6" s="46">
        <f t="shared" si="4"/>
        <v>24.812623054985334</v>
      </c>
      <c r="EB6" s="46">
        <f t="shared" si="4"/>
        <v>24.993581547354736</v>
      </c>
      <c r="EC6" s="46">
        <f t="shared" si="4"/>
        <v>25.174540039724139</v>
      </c>
      <c r="ED6" s="46">
        <f t="shared" si="4"/>
        <v>25.355498532093542</v>
      </c>
      <c r="EE6" s="46">
        <f t="shared" si="4"/>
        <v>25.536457024462944</v>
      </c>
      <c r="EF6" s="46">
        <f t="shared" si="4"/>
        <v>25.717415516832347</v>
      </c>
      <c r="EG6" s="46">
        <f t="shared" si="4"/>
        <v>25.898374009201749</v>
      </c>
      <c r="EH6" s="46">
        <f t="shared" si="4"/>
        <v>26.079332501571152</v>
      </c>
      <c r="EI6" s="46">
        <f t="shared" si="4"/>
        <v>26.260290993940554</v>
      </c>
      <c r="EJ6" s="46">
        <f t="shared" si="4"/>
        <v>26.441249486309957</v>
      </c>
      <c r="EK6" s="46">
        <f t="shared" si="4"/>
        <v>26.622207978679359</v>
      </c>
      <c r="EL6" s="46">
        <f t="shared" si="4"/>
        <v>26.803166471048762</v>
      </c>
      <c r="EM6" s="46">
        <f t="shared" si="4"/>
        <v>26.984124963418164</v>
      </c>
      <c r="EN6" s="46">
        <f t="shared" si="4"/>
        <v>27.165083455787567</v>
      </c>
      <c r="EO6" s="46">
        <f t="shared" si="4"/>
        <v>27.346041948156969</v>
      </c>
      <c r="EP6" s="46">
        <f t="shared" si="4"/>
        <v>27.527000440526372</v>
      </c>
      <c r="EQ6" s="46">
        <f t="shared" si="4"/>
        <v>27.707958932895774</v>
      </c>
      <c r="ER6" s="46">
        <f t="shared" si="4"/>
        <v>27.888917425265177</v>
      </c>
      <c r="ES6" s="46">
        <f t="shared" si="4"/>
        <v>28.06987591763458</v>
      </c>
      <c r="ET6" s="46">
        <f t="shared" si="4"/>
        <v>28.250834410003982</v>
      </c>
      <c r="EU6" s="46">
        <f t="shared" si="4"/>
        <v>28.431792902373385</v>
      </c>
      <c r="EV6" s="46">
        <f t="shared" si="4"/>
        <v>28.612751394742787</v>
      </c>
      <c r="EW6" s="46">
        <f t="shared" si="4"/>
        <v>28.79370988711219</v>
      </c>
      <c r="EX6" s="46">
        <f t="shared" si="4"/>
        <v>28.974668379481592</v>
      </c>
      <c r="EY6" s="46">
        <f t="shared" si="4"/>
        <v>29.155626871850995</v>
      </c>
      <c r="EZ6" s="46">
        <f t="shared" si="4"/>
        <v>29.336585364220397</v>
      </c>
      <c r="FA6" s="46">
        <f t="shared" si="5"/>
        <v>29.5175438565898</v>
      </c>
      <c r="FB6" s="46">
        <f t="shared" si="5"/>
        <v>29.698502348959202</v>
      </c>
      <c r="FC6" s="46">
        <f t="shared" si="5"/>
        <v>29.879460841328605</v>
      </c>
      <c r="FD6" s="46">
        <f t="shared" si="5"/>
        <v>30.060419333698007</v>
      </c>
      <c r="FE6" s="46">
        <f t="shared" si="5"/>
        <v>30.24137782606741</v>
      </c>
      <c r="FF6" s="46">
        <f t="shared" si="5"/>
        <v>30.422336318436813</v>
      </c>
      <c r="FG6" s="46">
        <f t="shared" si="5"/>
        <v>30.603294810806215</v>
      </c>
      <c r="FH6" s="46">
        <f t="shared" si="5"/>
        <v>30.784253303175618</v>
      </c>
      <c r="FI6" s="46">
        <f t="shared" si="5"/>
        <v>30.96521179554502</v>
      </c>
      <c r="FJ6" s="46">
        <f t="shared" si="5"/>
        <v>31.146170287914423</v>
      </c>
      <c r="FK6" s="46">
        <f t="shared" si="5"/>
        <v>31.327128780283825</v>
      </c>
      <c r="FL6" s="46">
        <f t="shared" si="5"/>
        <v>31.508087272653228</v>
      </c>
      <c r="FM6" s="46">
        <f t="shared" si="5"/>
        <v>31.68904576502263</v>
      </c>
      <c r="FN6" s="46">
        <f t="shared" si="5"/>
        <v>31.870004257392033</v>
      </c>
      <c r="FO6" s="46">
        <f t="shared" si="5"/>
        <v>32.050962749761439</v>
      </c>
      <c r="FP6" s="46">
        <f t="shared" si="5"/>
        <v>32.231921242130845</v>
      </c>
      <c r="FQ6" s="46">
        <f t="shared" si="5"/>
        <v>32.412879734500251</v>
      </c>
      <c r="FR6" s="46">
        <f t="shared" si="5"/>
        <v>32.593838226869657</v>
      </c>
      <c r="FS6" s="46">
        <f t="shared" si="5"/>
        <v>32.774796719239063</v>
      </c>
      <c r="FT6" s="46">
        <f t="shared" si="5"/>
        <v>32.955755211608469</v>
      </c>
      <c r="FU6" s="46">
        <f t="shared" si="5"/>
        <v>33.136713703977875</v>
      </c>
      <c r="FV6" s="46">
        <f t="shared" si="5"/>
        <v>33.317672196347281</v>
      </c>
      <c r="FW6" s="46">
        <f t="shared" si="5"/>
        <v>33.498630688716688</v>
      </c>
      <c r="FX6" s="46">
        <f t="shared" si="5"/>
        <v>33.679589181086094</v>
      </c>
      <c r="FY6" s="46">
        <f t="shared" si="5"/>
        <v>33.8605476734555</v>
      </c>
      <c r="FZ6" s="46">
        <f t="shared" si="5"/>
        <v>34.041506165824906</v>
      </c>
      <c r="GA6" s="46">
        <f t="shared" si="5"/>
        <v>34.222464658194312</v>
      </c>
      <c r="GB6" s="46">
        <f t="shared" si="5"/>
        <v>34.403423150563718</v>
      </c>
      <c r="GC6" s="46">
        <f t="shared" si="5"/>
        <v>34.584381642933124</v>
      </c>
      <c r="GD6" s="46">
        <f t="shared" si="5"/>
        <v>34.76534013530253</v>
      </c>
      <c r="GE6" s="46">
        <f t="shared" si="5"/>
        <v>34.946298627671936</v>
      </c>
      <c r="GF6" s="46">
        <f t="shared" si="5"/>
        <v>35.127257120041342</v>
      </c>
      <c r="GG6" s="46">
        <f t="shared" si="5"/>
        <v>35.308215612410748</v>
      </c>
      <c r="GH6" s="46">
        <f t="shared" si="5"/>
        <v>35.489174104780155</v>
      </c>
      <c r="GI6" s="46">
        <f t="shared" si="5"/>
        <v>35.670132597149561</v>
      </c>
      <c r="GJ6" s="46">
        <f t="shared" si="5"/>
        <v>35.851091089518967</v>
      </c>
      <c r="GK6" s="46">
        <f t="shared" si="5"/>
        <v>36.032049581888373</v>
      </c>
      <c r="GL6" s="46">
        <f t="shared" si="5"/>
        <v>36.213008074257779</v>
      </c>
      <c r="GM6" s="46">
        <f t="shared" si="5"/>
        <v>36.393966566627185</v>
      </c>
      <c r="GN6" s="46">
        <f t="shared" si="5"/>
        <v>36.574925058996591</v>
      </c>
      <c r="GO6" s="46">
        <f t="shared" si="5"/>
        <v>36.755883551365997</v>
      </c>
      <c r="GP6" s="46">
        <f t="shared" si="5"/>
        <v>36.936842043735403</v>
      </c>
      <c r="GQ6" s="46">
        <f t="shared" si="5"/>
        <v>37.117800536104809</v>
      </c>
      <c r="GR6" s="46">
        <f t="shared" si="5"/>
        <v>37.298759028474215</v>
      </c>
      <c r="GS6" s="46">
        <f t="shared" si="5"/>
        <v>37.479717520843622</v>
      </c>
      <c r="GT6" s="46">
        <f t="shared" si="5"/>
        <v>37.660676013213028</v>
      </c>
      <c r="GU6" s="46">
        <f t="shared" si="5"/>
        <v>37.841634505582434</v>
      </c>
      <c r="GV6" s="46">
        <f t="shared" si="5"/>
        <v>38.02259299795184</v>
      </c>
      <c r="GW6" s="46">
        <f t="shared" si="5"/>
        <v>38.203551490321246</v>
      </c>
      <c r="GX6" s="46">
        <f t="shared" si="5"/>
        <v>38.384509982690652</v>
      </c>
      <c r="GY6" s="46">
        <f t="shared" si="5"/>
        <v>38.565468475060058</v>
      </c>
      <c r="GZ6" s="46">
        <f t="shared" si="5"/>
        <v>38.746426967429464</v>
      </c>
      <c r="HA6" s="46">
        <f t="shared" si="5"/>
        <v>38.92738545979887</v>
      </c>
      <c r="HB6" s="46">
        <f t="shared" si="5"/>
        <v>39.108343952168276</v>
      </c>
      <c r="HC6" s="46">
        <f t="shared" si="5"/>
        <v>39.289302444537682</v>
      </c>
      <c r="HD6" s="46">
        <f t="shared" si="5"/>
        <v>39.470260936907088</v>
      </c>
      <c r="HE6" s="46">
        <f t="shared" si="5"/>
        <v>39.651219429276495</v>
      </c>
      <c r="HF6" s="46">
        <f t="shared" si="5"/>
        <v>39.832177921645901</v>
      </c>
      <c r="HG6" s="46">
        <f t="shared" si="5"/>
        <v>40.013136414015307</v>
      </c>
      <c r="HH6" s="46">
        <f t="shared" si="5"/>
        <v>40.194094906384713</v>
      </c>
      <c r="HI6" s="46">
        <f t="shared" si="5"/>
        <v>40.375053398754119</v>
      </c>
      <c r="HJ6" s="46">
        <f t="shared" si="5"/>
        <v>40.556011891123525</v>
      </c>
      <c r="HK6" s="46">
        <f t="shared" si="5"/>
        <v>40.736970383492931</v>
      </c>
      <c r="HL6" s="46">
        <f t="shared" si="5"/>
        <v>40.917928875862337</v>
      </c>
      <c r="HM6" s="46">
        <f t="shared" si="6"/>
        <v>41.098887368231743</v>
      </c>
      <c r="HN6" s="46">
        <f t="shared" si="6"/>
        <v>41.279845860601149</v>
      </c>
      <c r="HO6" s="46">
        <f t="shared" si="6"/>
        <v>41.460804352970555</v>
      </c>
      <c r="HP6" s="46">
        <f t="shared" si="6"/>
        <v>41.641762845339962</v>
      </c>
      <c r="HQ6" s="46">
        <f t="shared" si="6"/>
        <v>41.822721337709368</v>
      </c>
      <c r="HR6" s="46">
        <f t="shared" si="6"/>
        <v>42.003679830078774</v>
      </c>
      <c r="HS6" s="46">
        <f t="shared" si="6"/>
        <v>42.18463832244818</v>
      </c>
      <c r="HT6" s="146">
        <f t="shared" si="15"/>
        <v>2.5175831230985813E-4</v>
      </c>
      <c r="HU6" s="146">
        <f t="shared" si="7"/>
        <v>3.7017526306285707E-4</v>
      </c>
      <c r="HV6" s="146">
        <f t="shared" si="7"/>
        <v>5.3167977234959722E-4</v>
      </c>
      <c r="HW6" s="146">
        <f t="shared" si="7"/>
        <v>7.4719127938269116E-4</v>
      </c>
      <c r="HX6" s="146">
        <f t="shared" si="7"/>
        <v>1.0289757765273796E-3</v>
      </c>
      <c r="HY6" s="146">
        <f t="shared" si="7"/>
        <v>1.3904769351384195E-3</v>
      </c>
      <c r="HZ6" s="146">
        <f t="shared" si="7"/>
        <v>1.8460725594910288E-3</v>
      </c>
      <c r="IA6" s="146">
        <f t="shared" si="7"/>
        <v>2.4107623501485663E-3</v>
      </c>
      <c r="IB6" s="146">
        <f t="shared" si="7"/>
        <v>3.0997972583958967E-3</v>
      </c>
      <c r="IC6" s="146">
        <f t="shared" si="7"/>
        <v>3.9282643015077301E-3</v>
      </c>
      <c r="ID6" s="146">
        <f t="shared" si="7"/>
        <v>4.910643352037212E-3</v>
      </c>
      <c r="IE6" s="146">
        <f t="shared" si="7"/>
        <v>6.0603539778509999E-3</v>
      </c>
      <c r="IF6" s="146">
        <f t="shared" si="7"/>
        <v>7.3893108555112032E-3</v>
      </c>
      <c r="IG6" s="146">
        <f t="shared" si="7"/>
        <v>8.9075056579712205E-3</v>
      </c>
      <c r="IH6" s="146">
        <f t="shared" si="7"/>
        <v>1.0622631750541256E-2</v>
      </c>
      <c r="II6" s="146">
        <f t="shared" si="7"/>
        <v>1.2539765691083237E-2</v>
      </c>
      <c r="IJ6" s="146">
        <f t="shared" si="7"/>
        <v>1.466111662726567E-2</v>
      </c>
      <c r="IK6" s="146">
        <f t="shared" si="7"/>
        <v>1.6985851432988461E-2</v>
      </c>
      <c r="IL6" s="146">
        <f t="shared" si="7"/>
        <v>1.9510000039822253E-2</v>
      </c>
      <c r="IM6" s="146">
        <f t="shared" si="7"/>
        <v>2.222644209036034E-2</v>
      </c>
      <c r="IN6" s="146">
        <f t="shared" si="7"/>
        <v>2.5124972932718911E-2</v>
      </c>
      <c r="IO6" s="146">
        <f t="shared" si="7"/>
        <v>2.8192444218221355E-2</v>
      </c>
      <c r="IP6" s="146">
        <f t="shared" si="7"/>
        <v>3.1412972049627653E-2</v>
      </c>
      <c r="IQ6" s="146">
        <f t="shared" si="7"/>
        <v>3.4768203810667288E-2</v>
      </c>
      <c r="IR6" s="146">
        <f t="shared" si="7"/>
        <v>3.8237633511014321E-2</v>
      </c>
      <c r="IS6" s="146">
        <f t="shared" si="7"/>
        <v>4.1798954696921735E-2</v>
      </c>
      <c r="IT6" s="146">
        <f t="shared" si="7"/>
        <v>4.5428439675449038E-2</v>
      </c>
      <c r="IU6" s="146">
        <f t="shared" si="7"/>
        <v>4.9101333930470253E-2</v>
      </c>
      <c r="IV6" s="146">
        <f t="shared" si="7"/>
        <v>5.2792255109996182E-2</v>
      </c>
      <c r="IW6" s="146">
        <f t="shared" si="7"/>
        <v>5.6475586768260297E-2</v>
      </c>
      <c r="IX6" s="146">
        <f t="shared" si="7"/>
        <v>6.0125858081492699E-2</v>
      </c>
      <c r="IY6" s="146">
        <f t="shared" si="7"/>
        <v>6.3718101953700035E-2</v>
      </c>
      <c r="IZ6" s="146">
        <f t="shared" si="7"/>
        <v>6.7228185222776529E-2</v>
      </c>
      <c r="JA6" s="146">
        <f t="shared" si="7"/>
        <v>7.0633106009111893E-2</v>
      </c>
      <c r="JB6" s="146">
        <f t="shared" si="7"/>
        <v>7.391125456771272E-2</v>
      </c>
      <c r="JC6" s="146">
        <f t="shared" si="7"/>
        <v>7.7042635268561685E-2</v>
      </c>
      <c r="JD6" s="146">
        <f t="shared" si="7"/>
        <v>8.0009048505254476E-2</v>
      </c>
      <c r="JE6" s="146">
        <f t="shared" si="7"/>
        <v>8.2794232394235417E-2</v>
      </c>
      <c r="JF6" s="146">
        <f t="shared" si="7"/>
        <v>8.5383965059619149E-2</v>
      </c>
      <c r="JG6" s="146">
        <f t="shared" si="7"/>
        <v>8.7766129092233094E-2</v>
      </c>
      <c r="JH6" s="146">
        <f t="shared" si="7"/>
        <v>8.9930740423029107E-2</v>
      </c>
      <c r="JI6" s="146">
        <f t="shared" si="7"/>
        <v>9.1869944362460362E-2</v>
      </c>
      <c r="JJ6" s="146">
        <f t="shared" si="7"/>
        <v>9.3577981935057855E-2</v>
      </c>
      <c r="JK6" s="146">
        <f t="shared" si="7"/>
        <v>9.5051129891723402E-2</v>
      </c>
      <c r="JL6" s="146">
        <f t="shared" si="7"/>
        <v>9.6287617922891741E-2</v>
      </c>
      <c r="JM6" s="146">
        <f t="shared" si="7"/>
        <v>9.7287526636849878E-2</v>
      </c>
      <c r="JN6" s="146">
        <f t="shared" si="7"/>
        <v>9.8052669823064931E-2</v>
      </c>
      <c r="JO6" s="146">
        <f t="shared" si="7"/>
        <v>9.8586464404383442E-2</v>
      </c>
      <c r="JP6" s="146">
        <f t="shared" si="7"/>
        <v>9.8893791308166029E-2</v>
      </c>
      <c r="JQ6" s="146">
        <f t="shared" si="7"/>
        <v>9.8980850267817125E-2</v>
      </c>
      <c r="JR6" s="146">
        <f t="shared" si="7"/>
        <v>9.8855011314819746E-2</v>
      </c>
      <c r="JS6" s="146">
        <f t="shared" si="7"/>
        <v>9.8524665448165016E-2</v>
      </c>
      <c r="JT6" s="146">
        <f t="shared" si="7"/>
        <v>9.7999076682625336E-2</v>
      </c>
      <c r="JU6" s="146">
        <f t="shared" si="7"/>
        <v>9.7288237387947368E-2</v>
      </c>
      <c r="JV6" s="146">
        <f t="shared" si="7"/>
        <v>9.6402728544770236E-2</v>
      </c>
      <c r="JW6" s="146">
        <f t="shared" si="7"/>
        <v>9.535358626563907E-2</v>
      </c>
      <c r="JX6" s="146">
        <f t="shared" si="7"/>
        <v>9.4152175665450727E-2</v>
      </c>
      <c r="JY6" s="146">
        <f t="shared" si="7"/>
        <v>9.2810072918513134E-2</v>
      </c>
      <c r="JZ6" s="146">
        <f t="shared" si="7"/>
        <v>9.1338956111604211E-2</v>
      </c>
      <c r="KA6" s="146">
        <f t="shared" si="7"/>
        <v>8.9750505295607269E-2</v>
      </c>
      <c r="KB6" s="146">
        <f t="shared" si="7"/>
        <v>8.8056311953354088E-2</v>
      </c>
      <c r="KC6" s="146">
        <f t="shared" si="7"/>
        <v>8.6267797938459373E-2</v>
      </c>
      <c r="KD6" s="146">
        <f t="shared" si="7"/>
        <v>8.4396143798901119E-2</v>
      </c>
      <c r="KE6" s="146">
        <f t="shared" si="7"/>
        <v>8.2452226279187815E-2</v>
      </c>
      <c r="KF6" s="146">
        <f t="shared" si="7"/>
        <v>8.0446564695123443E-2</v>
      </c>
      <c r="KG6" s="146">
        <f t="shared" si="8"/>
        <v>7.8389275794153362E-2</v>
      </c>
      <c r="KH6" s="146">
        <f t="shared" si="8"/>
        <v>7.6290036650619619E-2</v>
      </c>
      <c r="KI6" s="146">
        <f t="shared" si="8"/>
        <v>7.41580550973997E-2</v>
      </c>
      <c r="KJ6" s="146">
        <f t="shared" si="8"/>
        <v>7.2002047161764768E-2</v>
      </c>
      <c r="KK6" s="146">
        <f t="shared" si="8"/>
        <v>6.9830220952247501E-2</v>
      </c>
      <c r="KL6" s="146">
        <f t="shared" si="8"/>
        <v>6.7650266433277081E-2</v>
      </c>
      <c r="KM6" s="146">
        <f t="shared" si="8"/>
        <v>6.5469350523793782E-2</v>
      </c>
      <c r="KN6" s="146">
        <f t="shared" si="8"/>
        <v>6.3294116963546643E-2</v>
      </c>
      <c r="KO6" s="146">
        <f t="shared" si="8"/>
        <v>6.1130690404957493E-2</v>
      </c>
      <c r="KP6" s="146">
        <f t="shared" si="8"/>
        <v>5.8984684208044709E-2</v>
      </c>
      <c r="KQ6" s="146">
        <f t="shared" si="8"/>
        <v>5.6861211439814305E-2</v>
      </c>
      <c r="KR6" s="146">
        <f t="shared" si="8"/>
        <v>5.4764898606711319E-2</v>
      </c>
      <c r="KS6" s="146">
        <f t="shared" si="8"/>
        <v>5.2699901678269559E-2</v>
      </c>
      <c r="KT6" s="146">
        <f t="shared" si="8"/>
        <v>5.066992399121447E-2</v>
      </c>
      <c r="KU6" s="146">
        <f t="shared" si="8"/>
        <v>4.8678235655246552E-2</v>
      </c>
      <c r="KV6" s="146">
        <f t="shared" si="8"/>
        <v>4.6727694113988173E-2</v>
      </c>
      <c r="KW6" s="146">
        <f t="shared" si="8"/>
        <v>4.4820765546601353E-2</v>
      </c>
      <c r="KX6" s="146">
        <f t="shared" si="8"/>
        <v>4.2959546826961049E-2</v>
      </c>
      <c r="KY6" s="146">
        <f t="shared" si="8"/>
        <v>4.1145787787671945E-2</v>
      </c>
      <c r="KZ6" s="146">
        <f t="shared" si="8"/>
        <v>3.938091356536997E-2</v>
      </c>
      <c r="LA6" s="146">
        <f t="shared" si="8"/>
        <v>3.7666046831448183E-2</v>
      </c>
      <c r="LB6" s="146">
        <f t="shared" si="8"/>
        <v>3.600202973845068E-2</v>
      </c>
      <c r="LC6" s="146">
        <f t="shared" si="8"/>
        <v>3.4389445436777813E-2</v>
      </c>
      <c r="LD6" s="146">
        <f t="shared" si="8"/>
        <v>3.2828639038982546E-2</v>
      </c>
      <c r="LE6" s="146">
        <f t="shared" si="8"/>
        <v>3.1319737929796448E-2</v>
      </c>
      <c r="LF6" s="146">
        <f t="shared" si="8"/>
        <v>2.9862671339094319E-2</v>
      </c>
      <c r="LG6" s="146">
        <f t="shared" si="8"/>
        <v>2.8457189112333036E-2</v>
      </c>
      <c r="LH6" s="146">
        <f t="shared" si="8"/>
        <v>2.7102879628624253E-2</v>
      </c>
      <c r="LI6" s="146">
        <f t="shared" si="8"/>
        <v>2.5799186830587309E-2</v>
      </c>
      <c r="LJ6" s="146">
        <f t="shared" si="8"/>
        <v>2.4545426342558001E-2</v>
      </c>
      <c r="LK6" s="146">
        <f t="shared" si="8"/>
        <v>2.3340800664683484E-2</v>
      </c>
      <c r="LL6" s="146">
        <f t="shared" si="8"/>
        <v>2.2184413440005771E-2</v>
      </c>
      <c r="LM6" s="146">
        <f t="shared" si="8"/>
        <v>2.1075282799920509E-2</v>
      </c>
      <c r="LN6" s="146">
        <f t="shared" si="8"/>
        <v>2.0012353800492134E-2</v>
      </c>
      <c r="LO6" s="146">
        <f t="shared" si="8"/>
        <v>1.8994509968103052E-2</v>
      </c>
      <c r="LP6" s="146">
        <f t="shared" si="8"/>
        <v>1.8020583977916307E-2</v>
      </c>
      <c r="LQ6" s="146">
        <f t="shared" si="8"/>
        <v>1.7089367492720196E-2</v>
      </c>
      <c r="LR6" s="146">
        <f t="shared" si="8"/>
        <v>1.6199620192998046E-2</v>
      </c>
      <c r="LS6" s="146">
        <f t="shared" si="8"/>
        <v>1.5350078031606481E-2</v>
      </c>
      <c r="LT6" s="146">
        <f t="shared" si="8"/>
        <v>1.4539460748332855E-2</v>
      </c>
      <c r="LU6" s="146">
        <f t="shared" si="8"/>
        <v>1.3766478680913031E-2</v>
      </c>
      <c r="LV6" s="146">
        <f t="shared" si="8"/>
        <v>1.3029838909895947E-2</v>
      </c>
      <c r="LW6" s="146">
        <f t="shared" si="8"/>
        <v>1.2328250775103772E-2</v>
      </c>
      <c r="LX6" s="146">
        <f t="shared" si="8"/>
        <v>1.1660430801421068E-2</v>
      </c>
      <c r="LY6" s="146">
        <f t="shared" si="8"/>
        <v>1.1025107071303875E-2</v>
      </c>
      <c r="LZ6" s="146">
        <f t="shared" si="8"/>
        <v>1.0421023080783473E-2</v>
      </c>
      <c r="MA6" s="146">
        <f t="shared" si="8"/>
        <v>9.846941114894904E-3</v>
      </c>
      <c r="MB6" s="146">
        <f t="shared" si="8"/>
        <v>9.3016451774272854E-3</v>
      </c>
      <c r="MC6" s="146">
        <f t="shared" si="8"/>
        <v>8.7839435087095422E-3</v>
      </c>
      <c r="MD6" s="146">
        <f t="shared" si="8"/>
        <v>8.2926707238436172E-3</v>
      </c>
      <c r="ME6" s="146">
        <f t="shared" si="8"/>
        <v>7.8266896024069693E-3</v>
      </c>
      <c r="MF6" s="146">
        <f t="shared" si="8"/>
        <v>7.3848925591922035E-3</v>
      </c>
      <c r="MG6" s="146">
        <f t="shared" si="8"/>
        <v>6.9662028240575977E-3</v>
      </c>
      <c r="MH6" s="146">
        <f t="shared" si="8"/>
        <v>6.5695753574453982E-3</v>
      </c>
      <c r="MI6" s="146">
        <f t="shared" si="8"/>
        <v>6.1939975266036345E-3</v>
      </c>
      <c r="MJ6" s="146">
        <f t="shared" si="8"/>
        <v>5.8384895660354309E-3</v>
      </c>
      <c r="MK6" s="146">
        <f t="shared" si="8"/>
        <v>5.502104844208401E-3</v>
      </c>
      <c r="ML6" s="146">
        <f t="shared" si="8"/>
        <v>5.1839299570971267E-3</v>
      </c>
      <c r="MM6" s="146">
        <f t="shared" si="8"/>
        <v>4.8830846677108894E-3</v>
      </c>
      <c r="MN6" s="146">
        <f t="shared" si="8"/>
        <v>4.5987217093839189E-3</v>
      </c>
      <c r="MO6" s="146">
        <f t="shared" si="8"/>
        <v>4.330026469281557E-3</v>
      </c>
      <c r="MP6" s="146">
        <f t="shared" si="8"/>
        <v>4.0762165673060152E-3</v>
      </c>
      <c r="MQ6" s="146">
        <f t="shared" si="8"/>
        <v>3.836541344374307E-3</v>
      </c>
      <c r="MR6" s="146">
        <f t="shared" si="8"/>
        <v>3.6102812728880584E-3</v>
      </c>
      <c r="MS6" s="146">
        <f t="shared" si="9"/>
        <v>3.3967473011230704E-3</v>
      </c>
      <c r="MT6" s="146">
        <f t="shared" si="9"/>
        <v>3.1952801422357453E-3</v>
      </c>
      <c r="MU6" s="146">
        <f t="shared" si="9"/>
        <v>3.005249517612307E-3</v>
      </c>
      <c r="MV6" s="146">
        <f t="shared" si="9"/>
        <v>2.826053363375916E-3</v>
      </c>
      <c r="MW6" s="146">
        <f t="shared" si="9"/>
        <v>2.6571170080143718E-3</v>
      </c>
      <c r="MX6" s="146">
        <f t="shared" si="9"/>
        <v>2.4978923282958773E-3</v>
      </c>
      <c r="MY6" s="146">
        <f t="shared" si="9"/>
        <v>2.3478568898993922E-3</v>
      </c>
      <c r="MZ6" s="146">
        <f t="shared" si="9"/>
        <v>2.2065130784999156E-3</v>
      </c>
      <c r="NA6" s="146">
        <f t="shared" si="9"/>
        <v>2.0733872264125557E-3</v>
      </c>
      <c r="NB6" s="146">
        <f t="shared" si="9"/>
        <v>1.9480287393121706E-3</v>
      </c>
      <c r="NC6" s="146">
        <f t="shared" si="9"/>
        <v>1.8300092270046953E-3</v>
      </c>
      <c r="ND6" s="146">
        <f t="shared" si="9"/>
        <v>1.7189216417293738E-3</v>
      </c>
      <c r="NE6" s="146">
        <f t="shared" si="9"/>
        <v>1.6143794270161772E-3</v>
      </c>
      <c r="NF6" s="146">
        <f t="shared" si="9"/>
        <v>1.5160156797065613E-3</v>
      </c>
      <c r="NG6" s="146">
        <f t="shared" si="9"/>
        <v>1.42348232736685E-3</v>
      </c>
      <c r="NH6" s="146">
        <f t="shared" si="9"/>
        <v>1.3364493229788641E-3</v>
      </c>
      <c r="NI6" s="146">
        <f t="shared" si="9"/>
        <v>1.2546038584802645E-3</v>
      </c>
      <c r="NJ6" s="146">
        <f t="shared" si="9"/>
        <v>1.1776495984446682E-3</v>
      </c>
      <c r="NK6" s="146">
        <f t="shared" si="9"/>
        <v>1.1053059349375772E-3</v>
      </c>
      <c r="NL6" s="146">
        <f t="shared" si="9"/>
        <v>1.0373072643556675E-3</v>
      </c>
      <c r="NM6" s="146">
        <f t="shared" si="9"/>
        <v>9.7340228685261062E-4</v>
      </c>
      <c r="NN6" s="146">
        <f t="shared" si="9"/>
        <v>9.1335332877265059E-4</v>
      </c>
      <c r="NO6" s="146">
        <f t="shared" si="9"/>
        <v>8.5693568835101819E-4</v>
      </c>
      <c r="NP6" s="146">
        <f t="shared" si="9"/>
        <v>8.0393700479751569E-4</v>
      </c>
      <c r="NQ6" s="146">
        <f t="shared" si="9"/>
        <v>7.541566507534679E-4</v>
      </c>
      <c r="NR6" s="146">
        <f t="shared" si="9"/>
        <v>7.0740514800232061E-4</v>
      </c>
      <c r="NS6" s="146">
        <f t="shared" si="9"/>
        <v>6.6350360621814433E-4</v>
      </c>
      <c r="NT6" s="146">
        <f t="shared" si="9"/>
        <v>6.2228318445363645E-4</v>
      </c>
      <c r="NU6" s="146">
        <f t="shared" si="9"/>
        <v>5.8358457499834012E-4</v>
      </c>
      <c r="NV6" s="146">
        <f t="shared" si="9"/>
        <v>5.4725750917751536E-4</v>
      </c>
      <c r="NW6" s="146">
        <f t="shared" si="9"/>
        <v>5.1316028461177135E-4</v>
      </c>
      <c r="NX6" s="146">
        <f t="shared" si="9"/>
        <v>4.8115931341577184E-4</v>
      </c>
      <c r="NY6" s="146">
        <f t="shared" si="9"/>
        <v>4.5112869078045624E-4</v>
      </c>
      <c r="NZ6" s="146">
        <f t="shared" si="9"/>
        <v>4.2294978335646584E-4</v>
      </c>
      <c r="OA6" s="146">
        <f t="shared" si="9"/>
        <v>3.9651083683587689E-4</v>
      </c>
      <c r="OB6" s="146">
        <f t="shared" si="9"/>
        <v>3.7170660211437704E-4</v>
      </c>
      <c r="OC6" s="146">
        <f t="shared" si="9"/>
        <v>3.4843797940608629E-4</v>
      </c>
      <c r="OD6" s="146">
        <f t="shared" si="9"/>
        <v>3.2661167967757218E-4</v>
      </c>
      <c r="OE6" s="146">
        <f t="shared" si="9"/>
        <v>3.0613990276581732E-4</v>
      </c>
      <c r="OF6" s="146">
        <f t="shared" si="9"/>
        <v>2.8694003154652224E-4</v>
      </c>
      <c r="OG6" s="146">
        <f t="shared" si="9"/>
        <v>2.6893434152361681E-4</v>
      </c>
      <c r="OH6" s="146">
        <f t="shared" si="9"/>
        <v>2.5204972521788559E-4</v>
      </c>
      <c r="OI6" s="146">
        <f t="shared" si="9"/>
        <v>2.3621743074177292E-4</v>
      </c>
      <c r="OJ6" s="146">
        <f t="shared" si="9"/>
        <v>2.2137281395853236E-4</v>
      </c>
      <c r="OK6" s="146">
        <f t="shared" si="9"/>
        <v>2.0745510363636213E-4</v>
      </c>
      <c r="OL6" s="146">
        <f t="shared" si="9"/>
        <v>1.944071790220871E-4</v>
      </c>
      <c r="OM6" s="146">
        <f t="shared" si="9"/>
        <v>1.8217535927380325E-4</v>
      </c>
      <c r="ON6" s="146">
        <f t="shared" si="9"/>
        <v>1.7070920420759672E-4</v>
      </c>
      <c r="OO6" s="146">
        <f t="shared" si="9"/>
        <v>1.5996132582986699E-4</v>
      </c>
      <c r="OP6" s="146">
        <f t="shared" si="9"/>
        <v>1.4988721014357008E-4</v>
      </c>
      <c r="OQ6" s="146">
        <f t="shared" si="9"/>
        <v>1.4044504873387422E-4</v>
      </c>
      <c r="OR6" s="146">
        <f t="shared" si="9"/>
        <v>1.3159557965608935E-4</v>
      </c>
      <c r="OS6" s="146">
        <f t="shared" si="9"/>
        <v>1.2330193716617892E-4</v>
      </c>
      <c r="OT6" s="146">
        <f t="shared" si="9"/>
        <v>1.1552950985158253E-4</v>
      </c>
      <c r="OU6" s="146">
        <f t="shared" si="9"/>
        <v>1.0824580673740429E-4</v>
      </c>
      <c r="OV6" s="146">
        <f t="shared" si="9"/>
        <v>1.0142033096018885E-4</v>
      </c>
      <c r="OW6" s="146">
        <f t="shared" si="9"/>
        <v>9.5024460618402826E-5</v>
      </c>
      <c r="OX6" s="146">
        <f t="shared" si="9"/>
        <v>8.9031336425365697E-5</v>
      </c>
      <c r="OY6" s="146">
        <f t="shared" si="9"/>
        <v>8.3415755806643644E-5</v>
      </c>
      <c r="OZ6" s="146">
        <f t="shared" si="9"/>
        <v>7.8154073099830386E-5</v>
      </c>
      <c r="PA6" s="146">
        <f t="shared" si="9"/>
        <v>7.3224105530126008E-5</v>
      </c>
      <c r="PB6" s="146">
        <f t="shared" si="9"/>
        <v>6.8605044650178735E-5</v>
      </c>
      <c r="PC6" s="146">
        <f t="shared" si="9"/>
        <v>6.4277372947282047E-5</v>
      </c>
      <c r="PD6" s="146">
        <f t="shared" si="9"/>
        <v>6.0222785335139103E-5</v>
      </c>
      <c r="PE6" s="146">
        <f t="shared" si="10"/>
        <v>5.6424115261100781E-5</v>
      </c>
      <c r="PF6" s="146">
        <f t="shared" si="10"/>
        <v>5.2865265172946219E-5</v>
      </c>
      <c r="PG6" s="146">
        <f t="shared" si="10"/>
        <v>4.9531141102001913E-5</v>
      </c>
      <c r="PH6" s="146">
        <f t="shared" si="10"/>
        <v>4.6407591131595514E-5</v>
      </c>
      <c r="PI6" s="146">
        <f t="shared" si="10"/>
        <v>4.3481347531592987E-5</v>
      </c>
      <c r="PJ6" s="146">
        <f t="shared" si="10"/>
        <v>4.0739972351025405E-5</v>
      </c>
      <c r="PK6" s="146">
        <f t="shared" si="10"/>
        <v>3.8171806271605745E-5</v>
      </c>
      <c r="PL6" s="146">
        <f t="shared" si="10"/>
        <v>3.576592053526712E-5</v>
      </c>
    </row>
    <row r="7" spans="1:429" x14ac:dyDescent="0.45">
      <c r="A7" s="364" t="s">
        <v>844</v>
      </c>
      <c r="B7" s="365">
        <f>IF($N7="","",ROUND(_xlfn.LOGNORM.INV(ABS(VLOOKUP($Q$1,VLookups!$A$27:$B$28,2,FALSE)-B$2),LN($J7),LN($N7)),0))</f>
        <v>28</v>
      </c>
      <c r="C7" s="367">
        <f t="shared" si="16"/>
        <v>46309</v>
      </c>
      <c r="D7" s="368">
        <f t="shared" si="17"/>
        <v>46349</v>
      </c>
      <c r="E7" s="108">
        <f>IFERROR(_xlfn.LOGNORM.INV(VLookups!$B$22,LN($J7),LN($N7)),"")</f>
        <v>7.0752260107850242</v>
      </c>
      <c r="F7" s="81">
        <v>20</v>
      </c>
      <c r="G7" s="108">
        <f>IFERROR(_xlfn.LOGNORM.INV(VLookups!$B$23,LN($J7),LN($N7)),"")</f>
        <v>65.94276978414679</v>
      </c>
      <c r="H7" s="110">
        <f t="shared" si="0"/>
        <v>1</v>
      </c>
      <c r="I7" s="110">
        <f t="shared" si="1"/>
        <v>0.28132335185578766</v>
      </c>
      <c r="J7" s="65">
        <f>IF(AND(F7&gt;0,NOT(ISBLANK(K7))),IF(VLOOKUP($F$3,VLookups!$A$17:$B$18,2,FALSE),F7*VLOOKUP(K7,VLookups!$A$4:$B$13,2,FALSE),F7),"")</f>
        <v>21.6</v>
      </c>
      <c r="K7" s="21" t="s">
        <v>4</v>
      </c>
      <c r="L7" s="53"/>
      <c r="M7" s="263"/>
      <c r="N7" s="320">
        <f>IF(F7&gt;0,IF(ISBLANK(M7),IF(ISBLANK(K7),"",VLOOKUP(K7,VLookups!$A$4:$C$13,3,FALSE)),M7),"")</f>
        <v>1.35</v>
      </c>
      <c r="O7" s="320">
        <f t="shared" si="11"/>
        <v>9.8112572955602939</v>
      </c>
      <c r="P7" s="375">
        <f t="shared" si="12"/>
        <v>96.260769719685086</v>
      </c>
      <c r="Q7" s="81">
        <v>20</v>
      </c>
      <c r="R7" s="230">
        <f>IF(AND(Q7&gt;0,F7&gt;0,NOT(N7="")),ABS(VLOOKUP($Q$1,VLookups!$A$27:$B$28,2,FALSE)-_xlfn.LOGNORM.DIST(Q7,LN(J7),LN(N7),TRUE)),"")</f>
        <v>0.39880269735242124</v>
      </c>
      <c r="S7" s="80">
        <f>IF(AND($E7&gt;0,$F7&gt;0,$G7&gt;0,NOT(ISBLANK($K7))),_xlfn.LOGNORM.INV(ABS(VLOOKUP($Q$1,VLookups!$A$27:$B$28,2,FALSE)-S$3),LN($J7),LN($N7)),"")</f>
        <v>14.703621212119733</v>
      </c>
      <c r="T7" s="80">
        <f>IF(AND($E7&gt;0,$F7&gt;0,$G7&gt;0,NOT(ISBLANK($K7))),_xlfn.LOGNORM.INV(ABS(VLOOKUP($Q$1,VLookups!$A$27:$B$28,2,FALSE)-T$3),LN($J7),LN($N7)),"")</f>
        <v>31.730958875316329</v>
      </c>
      <c r="U7" s="80">
        <f>IF(AND($E7&gt;0,$F7&gt;0,$G7&gt;0,NOT(ISBLANK($K7))),_xlfn.LOGNORM.INV(ABS(VLOOKUP($Q$1,VLookups!$A$27:$B$28,2,FALSE)-U$3),LN($J7),LN($N7)),"")</f>
        <v>29.480579798440747</v>
      </c>
      <c r="V7" s="80">
        <f>IF(AND($E7&gt;0,$F7&gt;0,$G7&gt;0,NOT(ISBLANK($K7))),_xlfn.LOGNORM.INV(ABS(VLOOKUP($Q$1,VLookups!$A$27:$B$28,2,FALSE)-V$3),LN($J7),LN($N7)),"")</f>
        <v>27.80644176415241</v>
      </c>
      <c r="W7" s="80">
        <f>IF(AND($E7&gt;0,$F7&gt;0,$G7&gt;0,NOT(ISBLANK($K7))),_xlfn.LOGNORM.INV(ABS(VLOOKUP($Q$1,VLookups!$A$27:$B$28,2,FALSE)-W$3),LN($J7),LN($N7)),"")</f>
        <v>26.446155189550609</v>
      </c>
      <c r="X7" s="80">
        <f>IF(AND($E7&gt;0,$F7&gt;0,$G7&gt;0,NOT(ISBLANK($K7))),_xlfn.LOGNORM.INV(ABS(VLOOKUP($Q$1,VLookups!$A$27:$B$28,2,FALSE)-X$3),LN($J7),LN($N7)),"")</f>
        <v>25.281384056164317</v>
      </c>
      <c r="Y7" s="5"/>
      <c r="Z7" s="145">
        <f t="shared" si="2"/>
        <v>0.29433771886680882</v>
      </c>
      <c r="AA7" s="376">
        <f t="shared" si="13"/>
        <v>7.0752260107850242</v>
      </c>
      <c r="AB7" s="46">
        <f t="shared" si="14"/>
        <v>7.3695637296518335</v>
      </c>
      <c r="AC7" s="46">
        <f t="shared" si="18"/>
        <v>7.6639014485186419</v>
      </c>
      <c r="AD7" s="46">
        <f t="shared" si="18"/>
        <v>7.9582391673854502</v>
      </c>
      <c r="AE7" s="46">
        <f t="shared" si="18"/>
        <v>8.2525768862522586</v>
      </c>
      <c r="AF7" s="46">
        <f t="shared" si="18"/>
        <v>8.546914605119067</v>
      </c>
      <c r="AG7" s="46">
        <f t="shared" si="18"/>
        <v>8.8412523239858753</v>
      </c>
      <c r="AH7" s="46">
        <f t="shared" si="18"/>
        <v>9.1355900428526837</v>
      </c>
      <c r="AI7" s="46">
        <f t="shared" si="18"/>
        <v>9.4299277617194921</v>
      </c>
      <c r="AJ7" s="46">
        <f t="shared" si="18"/>
        <v>9.7242654805863005</v>
      </c>
      <c r="AK7" s="46">
        <f t="shared" si="18"/>
        <v>10.018603199453109</v>
      </c>
      <c r="AL7" s="46">
        <f t="shared" si="18"/>
        <v>10.312940918319917</v>
      </c>
      <c r="AM7" s="46">
        <f t="shared" si="18"/>
        <v>10.607278637186726</v>
      </c>
      <c r="AN7" s="46">
        <f t="shared" si="18"/>
        <v>10.901616356053534</v>
      </c>
      <c r="AO7" s="46">
        <f t="shared" si="18"/>
        <v>11.195954074920342</v>
      </c>
      <c r="AP7" s="46">
        <f t="shared" si="18"/>
        <v>11.490291793787151</v>
      </c>
      <c r="AQ7" s="46">
        <f t="shared" si="18"/>
        <v>11.784629512653959</v>
      </c>
      <c r="AR7" s="46">
        <f t="shared" si="18"/>
        <v>12.078967231520767</v>
      </c>
      <c r="AS7" s="46">
        <f t="shared" si="18"/>
        <v>12.373304950387576</v>
      </c>
      <c r="AT7" s="46">
        <f t="shared" si="18"/>
        <v>12.667642669254384</v>
      </c>
      <c r="AU7" s="46">
        <f t="shared" si="18"/>
        <v>12.961980388121193</v>
      </c>
      <c r="AV7" s="46">
        <f t="shared" si="18"/>
        <v>13.256318106988001</v>
      </c>
      <c r="AW7" s="46">
        <f t="shared" si="18"/>
        <v>13.550655825854809</v>
      </c>
      <c r="AX7" s="46">
        <f t="shared" si="18"/>
        <v>13.844993544721618</v>
      </c>
      <c r="AY7" s="46">
        <f t="shared" si="18"/>
        <v>14.139331263588426</v>
      </c>
      <c r="AZ7" s="46">
        <f t="shared" si="18"/>
        <v>14.433668982455234</v>
      </c>
      <c r="BA7" s="46">
        <f t="shared" si="18"/>
        <v>14.728006701322043</v>
      </c>
      <c r="BB7" s="46">
        <f t="shared" si="18"/>
        <v>15.022344420188851</v>
      </c>
      <c r="BC7" s="46">
        <f t="shared" si="18"/>
        <v>15.31668213905566</v>
      </c>
      <c r="BD7" s="46">
        <f t="shared" si="18"/>
        <v>15.611019857922468</v>
      </c>
      <c r="BE7" s="46">
        <f t="shared" si="18"/>
        <v>15.905357576789276</v>
      </c>
      <c r="BF7" s="46">
        <f t="shared" si="18"/>
        <v>16.199695295656085</v>
      </c>
      <c r="BG7" s="46">
        <f t="shared" si="18"/>
        <v>16.494033014522895</v>
      </c>
      <c r="BH7" s="46">
        <f t="shared" si="18"/>
        <v>16.788370733389705</v>
      </c>
      <c r="BI7" s="46">
        <f t="shared" si="18"/>
        <v>17.082708452256515</v>
      </c>
      <c r="BJ7" s="46">
        <f t="shared" si="18"/>
        <v>17.377046171123325</v>
      </c>
      <c r="BK7" s="46">
        <f t="shared" si="18"/>
        <v>17.671383889990135</v>
      </c>
      <c r="BL7" s="46">
        <f t="shared" si="18"/>
        <v>17.965721608856946</v>
      </c>
      <c r="BM7" s="46">
        <f t="shared" si="18"/>
        <v>18.260059327723756</v>
      </c>
      <c r="BN7" s="46">
        <f t="shared" si="18"/>
        <v>18.554397046590566</v>
      </c>
      <c r="BO7" s="46">
        <f t="shared" si="18"/>
        <v>18.848734765457376</v>
      </c>
      <c r="BP7" s="46">
        <f t="shared" si="18"/>
        <v>19.143072484324186</v>
      </c>
      <c r="BQ7" s="46">
        <f t="shared" si="18"/>
        <v>19.437410203190996</v>
      </c>
      <c r="BR7" s="46">
        <f t="shared" si="18"/>
        <v>19.731747922057806</v>
      </c>
      <c r="BS7" s="46">
        <f t="shared" si="18"/>
        <v>20.026085640924617</v>
      </c>
      <c r="BT7" s="46">
        <f t="shared" si="18"/>
        <v>20.320423359791427</v>
      </c>
      <c r="BU7" s="46">
        <f t="shared" si="18"/>
        <v>20.614761078658237</v>
      </c>
      <c r="BV7" s="46">
        <f t="shared" si="18"/>
        <v>20.909098797525047</v>
      </c>
      <c r="BW7" s="46">
        <f t="shared" si="18"/>
        <v>21.203436516391857</v>
      </c>
      <c r="BX7" s="46">
        <f t="shared" si="18"/>
        <v>21.497774235258667</v>
      </c>
      <c r="BY7" s="46">
        <f t="shared" si="18"/>
        <v>21.792111954125478</v>
      </c>
      <c r="BZ7" s="46">
        <f t="shared" si="18"/>
        <v>22.086449672992288</v>
      </c>
      <c r="CA7" s="46">
        <f t="shared" si="18"/>
        <v>22.380787391859098</v>
      </c>
      <c r="CB7" s="46">
        <f t="shared" si="18"/>
        <v>22.675125110725908</v>
      </c>
      <c r="CC7" s="46">
        <f t="shared" si="18"/>
        <v>22.969462829592718</v>
      </c>
      <c r="CD7" s="46">
        <f t="shared" si="18"/>
        <v>23.263800548459528</v>
      </c>
      <c r="CE7" s="46">
        <f t="shared" si="18"/>
        <v>23.558138267326338</v>
      </c>
      <c r="CF7" s="46">
        <f t="shared" si="18"/>
        <v>23.852475986193149</v>
      </c>
      <c r="CG7" s="46">
        <f t="shared" si="18"/>
        <v>24.146813705059959</v>
      </c>
      <c r="CH7" s="46">
        <f t="shared" si="18"/>
        <v>24.441151423926769</v>
      </c>
      <c r="CI7" s="46">
        <f t="shared" si="18"/>
        <v>24.735489142793579</v>
      </c>
      <c r="CJ7" s="46">
        <f t="shared" si="18"/>
        <v>25.029826861660389</v>
      </c>
      <c r="CK7" s="46">
        <f t="shared" si="18"/>
        <v>25.324164580527199</v>
      </c>
      <c r="CL7" s="46">
        <f t="shared" si="18"/>
        <v>25.618502299394009</v>
      </c>
      <c r="CM7" s="46">
        <f t="shared" si="18"/>
        <v>25.91284001826082</v>
      </c>
      <c r="CN7" s="46">
        <f t="shared" si="18"/>
        <v>26.20717773712763</v>
      </c>
      <c r="CO7" s="46">
        <f t="shared" si="4"/>
        <v>26.50151545599444</v>
      </c>
      <c r="CP7" s="46">
        <f t="shared" si="4"/>
        <v>26.79585317486125</v>
      </c>
      <c r="CQ7" s="46">
        <f t="shared" si="4"/>
        <v>27.09019089372806</v>
      </c>
      <c r="CR7" s="46">
        <f t="shared" si="4"/>
        <v>27.38452861259487</v>
      </c>
      <c r="CS7" s="46">
        <f t="shared" si="4"/>
        <v>27.678866331461681</v>
      </c>
      <c r="CT7" s="46">
        <f t="shared" si="4"/>
        <v>27.973204050328491</v>
      </c>
      <c r="CU7" s="46">
        <f t="shared" si="4"/>
        <v>28.267541769195301</v>
      </c>
      <c r="CV7" s="46">
        <f t="shared" si="4"/>
        <v>28.561879488062111</v>
      </c>
      <c r="CW7" s="46">
        <f t="shared" si="4"/>
        <v>28.856217206928921</v>
      </c>
      <c r="CX7" s="46">
        <f t="shared" si="4"/>
        <v>29.150554925795731</v>
      </c>
      <c r="CY7" s="46">
        <f t="shared" si="4"/>
        <v>29.444892644662541</v>
      </c>
      <c r="CZ7" s="46">
        <f t="shared" si="4"/>
        <v>29.739230363529352</v>
      </c>
      <c r="DA7" s="46">
        <f t="shared" si="4"/>
        <v>30.033568082396162</v>
      </c>
      <c r="DB7" s="46">
        <f t="shared" si="4"/>
        <v>30.327905801262972</v>
      </c>
      <c r="DC7" s="46">
        <f t="shared" si="4"/>
        <v>30.622243520129782</v>
      </c>
      <c r="DD7" s="46">
        <f t="shared" si="4"/>
        <v>30.916581238996592</v>
      </c>
      <c r="DE7" s="46">
        <f t="shared" si="4"/>
        <v>31.210918957863402</v>
      </c>
      <c r="DF7" s="46">
        <f t="shared" si="4"/>
        <v>31.505256676730212</v>
      </c>
      <c r="DG7" s="46">
        <f t="shared" si="4"/>
        <v>31.799594395597023</v>
      </c>
      <c r="DH7" s="46">
        <f t="shared" si="4"/>
        <v>32.093932114463833</v>
      </c>
      <c r="DI7" s="46">
        <f t="shared" si="4"/>
        <v>32.388269833330639</v>
      </c>
      <c r="DJ7" s="46">
        <f t="shared" si="4"/>
        <v>32.682607552197446</v>
      </c>
      <c r="DK7" s="46">
        <f t="shared" si="4"/>
        <v>32.976945271064253</v>
      </c>
      <c r="DL7" s="46">
        <f t="shared" si="4"/>
        <v>33.271282989931059</v>
      </c>
      <c r="DM7" s="46">
        <f t="shared" si="4"/>
        <v>33.565620708797866</v>
      </c>
      <c r="DN7" s="46">
        <f t="shared" si="4"/>
        <v>33.859958427664672</v>
      </c>
      <c r="DO7" s="46">
        <f t="shared" si="4"/>
        <v>34.154296146531479</v>
      </c>
      <c r="DP7" s="46">
        <f t="shared" si="4"/>
        <v>34.448633865398286</v>
      </c>
      <c r="DQ7" s="46">
        <f t="shared" si="4"/>
        <v>34.742971584265092</v>
      </c>
      <c r="DR7" s="46">
        <f t="shared" si="4"/>
        <v>35.037309303131899</v>
      </c>
      <c r="DS7" s="46">
        <f t="shared" si="4"/>
        <v>35.331647021998705</v>
      </c>
      <c r="DT7" s="46">
        <f t="shared" si="4"/>
        <v>35.625984740865512</v>
      </c>
      <c r="DU7" s="46">
        <f t="shared" si="4"/>
        <v>35.920322459732319</v>
      </c>
      <c r="DV7" s="46">
        <f t="shared" si="4"/>
        <v>36.214660178599125</v>
      </c>
      <c r="DW7" s="46">
        <f t="shared" si="4"/>
        <v>36.508997897465932</v>
      </c>
      <c r="DX7" s="46">
        <f t="shared" si="4"/>
        <v>36.803335616332738</v>
      </c>
      <c r="DY7" s="46">
        <f t="shared" si="4"/>
        <v>37.097673335199545</v>
      </c>
      <c r="DZ7" s="46">
        <f t="shared" si="4"/>
        <v>37.392011054066352</v>
      </c>
      <c r="EA7" s="46">
        <f t="shared" si="4"/>
        <v>37.686348772933158</v>
      </c>
      <c r="EB7" s="46">
        <f t="shared" si="4"/>
        <v>37.980686491799965</v>
      </c>
      <c r="EC7" s="46">
        <f t="shared" si="4"/>
        <v>38.275024210666771</v>
      </c>
      <c r="ED7" s="46">
        <f t="shared" si="4"/>
        <v>38.569361929533578</v>
      </c>
      <c r="EE7" s="46">
        <f t="shared" si="4"/>
        <v>38.863699648400384</v>
      </c>
      <c r="EF7" s="46">
        <f t="shared" si="4"/>
        <v>39.158037367267191</v>
      </c>
      <c r="EG7" s="46">
        <f t="shared" si="4"/>
        <v>39.452375086133998</v>
      </c>
      <c r="EH7" s="46">
        <f t="shared" si="4"/>
        <v>39.746712805000804</v>
      </c>
      <c r="EI7" s="46">
        <f t="shared" si="4"/>
        <v>40.041050523867611</v>
      </c>
      <c r="EJ7" s="46">
        <f t="shared" si="4"/>
        <v>40.335388242734417</v>
      </c>
      <c r="EK7" s="46">
        <f t="shared" si="4"/>
        <v>40.629725961601224</v>
      </c>
      <c r="EL7" s="46">
        <f t="shared" si="4"/>
        <v>40.924063680468031</v>
      </c>
      <c r="EM7" s="46">
        <f t="shared" si="4"/>
        <v>41.218401399334837</v>
      </c>
      <c r="EN7" s="46">
        <f t="shared" si="4"/>
        <v>41.512739118201644</v>
      </c>
      <c r="EO7" s="46">
        <f t="shared" si="4"/>
        <v>41.80707683706845</v>
      </c>
      <c r="EP7" s="46">
        <f t="shared" si="4"/>
        <v>42.101414555935257</v>
      </c>
      <c r="EQ7" s="46">
        <f t="shared" si="4"/>
        <v>42.395752274802064</v>
      </c>
      <c r="ER7" s="46">
        <f t="shared" si="4"/>
        <v>42.69008999366887</v>
      </c>
      <c r="ES7" s="46">
        <f t="shared" si="4"/>
        <v>42.984427712535677</v>
      </c>
      <c r="ET7" s="46">
        <f t="shared" si="4"/>
        <v>43.278765431402483</v>
      </c>
      <c r="EU7" s="46">
        <f t="shared" si="4"/>
        <v>43.57310315026929</v>
      </c>
      <c r="EV7" s="46">
        <f t="shared" si="4"/>
        <v>43.867440869136097</v>
      </c>
      <c r="EW7" s="46">
        <f t="shared" si="4"/>
        <v>44.161778588002903</v>
      </c>
      <c r="EX7" s="46">
        <f t="shared" si="4"/>
        <v>44.45611630686971</v>
      </c>
      <c r="EY7" s="46">
        <f t="shared" si="4"/>
        <v>44.750454025736516</v>
      </c>
      <c r="EZ7" s="46">
        <f t="shared" ref="EZ7:HK11" si="19">IF(ISNONTEXT($Z7),EY7+$Z7,"")</f>
        <v>45.044791744603323</v>
      </c>
      <c r="FA7" s="46">
        <f t="shared" si="19"/>
        <v>45.33912946347013</v>
      </c>
      <c r="FB7" s="46">
        <f t="shared" si="19"/>
        <v>45.633467182336936</v>
      </c>
      <c r="FC7" s="46">
        <f t="shared" si="19"/>
        <v>45.927804901203743</v>
      </c>
      <c r="FD7" s="46">
        <f t="shared" si="19"/>
        <v>46.222142620070549</v>
      </c>
      <c r="FE7" s="46">
        <f t="shared" si="19"/>
        <v>46.516480338937356</v>
      </c>
      <c r="FF7" s="46">
        <f t="shared" si="19"/>
        <v>46.810818057804163</v>
      </c>
      <c r="FG7" s="46">
        <f t="shared" si="19"/>
        <v>47.105155776670969</v>
      </c>
      <c r="FH7" s="46">
        <f t="shared" si="19"/>
        <v>47.399493495537776</v>
      </c>
      <c r="FI7" s="46">
        <f t="shared" si="19"/>
        <v>47.693831214404582</v>
      </c>
      <c r="FJ7" s="46">
        <f t="shared" si="19"/>
        <v>47.988168933271389</v>
      </c>
      <c r="FK7" s="46">
        <f t="shared" si="19"/>
        <v>48.282506652138196</v>
      </c>
      <c r="FL7" s="46">
        <f t="shared" si="19"/>
        <v>48.576844371005002</v>
      </c>
      <c r="FM7" s="46">
        <f t="shared" si="19"/>
        <v>48.871182089871809</v>
      </c>
      <c r="FN7" s="46">
        <f t="shared" si="19"/>
        <v>49.165519808738615</v>
      </c>
      <c r="FO7" s="46">
        <f t="shared" si="19"/>
        <v>49.459857527605422</v>
      </c>
      <c r="FP7" s="46">
        <f t="shared" si="19"/>
        <v>49.754195246472229</v>
      </c>
      <c r="FQ7" s="46">
        <f t="shared" si="19"/>
        <v>50.048532965339035</v>
      </c>
      <c r="FR7" s="46">
        <f t="shared" si="19"/>
        <v>50.342870684205842</v>
      </c>
      <c r="FS7" s="46">
        <f t="shared" si="19"/>
        <v>50.637208403072648</v>
      </c>
      <c r="FT7" s="46">
        <f t="shared" si="19"/>
        <v>50.931546121939455</v>
      </c>
      <c r="FU7" s="46">
        <f t="shared" si="19"/>
        <v>51.225883840806262</v>
      </c>
      <c r="FV7" s="46">
        <f t="shared" si="19"/>
        <v>51.520221559673068</v>
      </c>
      <c r="FW7" s="46">
        <f t="shared" si="19"/>
        <v>51.814559278539875</v>
      </c>
      <c r="FX7" s="46">
        <f t="shared" si="19"/>
        <v>52.108896997406681</v>
      </c>
      <c r="FY7" s="46">
        <f t="shared" si="19"/>
        <v>52.403234716273488</v>
      </c>
      <c r="FZ7" s="46">
        <f t="shared" si="19"/>
        <v>52.697572435140295</v>
      </c>
      <c r="GA7" s="46">
        <f t="shared" si="19"/>
        <v>52.991910154007101</v>
      </c>
      <c r="GB7" s="46">
        <f t="shared" si="19"/>
        <v>53.286247872873908</v>
      </c>
      <c r="GC7" s="46">
        <f t="shared" si="19"/>
        <v>53.580585591740714</v>
      </c>
      <c r="GD7" s="46">
        <f t="shared" si="19"/>
        <v>53.874923310607521</v>
      </c>
      <c r="GE7" s="46">
        <f t="shared" si="19"/>
        <v>54.169261029474328</v>
      </c>
      <c r="GF7" s="46">
        <f t="shared" si="19"/>
        <v>54.463598748341134</v>
      </c>
      <c r="GG7" s="46">
        <f t="shared" si="19"/>
        <v>54.757936467207941</v>
      </c>
      <c r="GH7" s="46">
        <f t="shared" si="19"/>
        <v>55.052274186074747</v>
      </c>
      <c r="GI7" s="46">
        <f t="shared" si="19"/>
        <v>55.346611904941554</v>
      </c>
      <c r="GJ7" s="46">
        <f t="shared" si="19"/>
        <v>55.640949623808361</v>
      </c>
      <c r="GK7" s="46">
        <f t="shared" si="19"/>
        <v>55.935287342675167</v>
      </c>
      <c r="GL7" s="46">
        <f t="shared" si="19"/>
        <v>56.229625061541974</v>
      </c>
      <c r="GM7" s="46">
        <f t="shared" si="19"/>
        <v>56.52396278040878</v>
      </c>
      <c r="GN7" s="46">
        <f t="shared" si="19"/>
        <v>56.818300499275587</v>
      </c>
      <c r="GO7" s="46">
        <f t="shared" si="19"/>
        <v>57.112638218142393</v>
      </c>
      <c r="GP7" s="46">
        <f t="shared" si="19"/>
        <v>57.4069759370092</v>
      </c>
      <c r="GQ7" s="46">
        <f t="shared" si="19"/>
        <v>57.701313655876007</v>
      </c>
      <c r="GR7" s="46">
        <f t="shared" si="19"/>
        <v>57.995651374742813</v>
      </c>
      <c r="GS7" s="46">
        <f t="shared" si="19"/>
        <v>58.28998909360962</v>
      </c>
      <c r="GT7" s="46">
        <f t="shared" si="19"/>
        <v>58.584326812476426</v>
      </c>
      <c r="GU7" s="46">
        <f t="shared" si="19"/>
        <v>58.878664531343233</v>
      </c>
      <c r="GV7" s="46">
        <f t="shared" si="19"/>
        <v>59.17300225021004</v>
      </c>
      <c r="GW7" s="46">
        <f t="shared" si="19"/>
        <v>59.467339969076846</v>
      </c>
      <c r="GX7" s="46">
        <f t="shared" si="19"/>
        <v>59.761677687943653</v>
      </c>
      <c r="GY7" s="46">
        <f t="shared" si="19"/>
        <v>60.056015406810459</v>
      </c>
      <c r="GZ7" s="46">
        <f t="shared" si="19"/>
        <v>60.350353125677266</v>
      </c>
      <c r="HA7" s="46">
        <f t="shared" si="19"/>
        <v>60.644690844544073</v>
      </c>
      <c r="HB7" s="46">
        <f t="shared" si="19"/>
        <v>60.939028563410879</v>
      </c>
      <c r="HC7" s="46">
        <f t="shared" si="19"/>
        <v>61.233366282277686</v>
      </c>
      <c r="HD7" s="46">
        <f t="shared" si="19"/>
        <v>61.527704001144492</v>
      </c>
      <c r="HE7" s="46">
        <f t="shared" si="19"/>
        <v>61.822041720011299</v>
      </c>
      <c r="HF7" s="46">
        <f t="shared" si="19"/>
        <v>62.116379438878106</v>
      </c>
      <c r="HG7" s="46">
        <f t="shared" si="19"/>
        <v>62.410717157744912</v>
      </c>
      <c r="HH7" s="46">
        <f t="shared" si="19"/>
        <v>62.705054876611719</v>
      </c>
      <c r="HI7" s="46">
        <f t="shared" si="19"/>
        <v>62.999392595478525</v>
      </c>
      <c r="HJ7" s="46">
        <f t="shared" si="19"/>
        <v>63.293730314345332</v>
      </c>
      <c r="HK7" s="46">
        <f t="shared" si="19"/>
        <v>63.588068033212139</v>
      </c>
      <c r="HL7" s="46">
        <f t="shared" si="5"/>
        <v>63.882405752078945</v>
      </c>
      <c r="HM7" s="46">
        <f t="shared" si="6"/>
        <v>64.176743470945752</v>
      </c>
      <c r="HN7" s="46">
        <f t="shared" si="6"/>
        <v>64.471081189812566</v>
      </c>
      <c r="HO7" s="46">
        <f t="shared" si="6"/>
        <v>64.765418908679379</v>
      </c>
      <c r="HP7" s="46">
        <f t="shared" si="6"/>
        <v>65.059756627546193</v>
      </c>
      <c r="HQ7" s="46">
        <f t="shared" si="6"/>
        <v>65.354094346413007</v>
      </c>
      <c r="HR7" s="46">
        <f t="shared" si="6"/>
        <v>65.64843206527982</v>
      </c>
      <c r="HS7" s="46">
        <f t="shared" si="6"/>
        <v>65.942769784146634</v>
      </c>
      <c r="HT7" s="146">
        <f t="shared" si="15"/>
        <v>1.8642985407877068E-4</v>
      </c>
      <c r="HU7" s="146">
        <f t="shared" si="7"/>
        <v>2.9388139308300182E-4</v>
      </c>
      <c r="HV7" s="146">
        <f t="shared" si="7"/>
        <v>4.4723976549964983E-4</v>
      </c>
      <c r="HW7" s="146">
        <f t="shared" si="7"/>
        <v>6.5925305896239166E-4</v>
      </c>
      <c r="HX7" s="146">
        <f t="shared" si="7"/>
        <v>9.4398063641132942E-4</v>
      </c>
      <c r="HY7" s="146">
        <f t="shared" si="7"/>
        <v>1.3163753765989366E-3</v>
      </c>
      <c r="HZ7" s="146">
        <f t="shared" si="7"/>
        <v>1.7917664287403158E-3</v>
      </c>
      <c r="IA7" s="146">
        <f t="shared" si="7"/>
        <v>2.385273020031354E-3</v>
      </c>
      <c r="IB7" s="146">
        <f t="shared" si="7"/>
        <v>3.1111848610030331E-3</v>
      </c>
      <c r="IC7" s="146">
        <f t="shared" si="7"/>
        <v>3.9823462305820312E-3</v>
      </c>
      <c r="ID7" s="146">
        <f t="shared" si="7"/>
        <v>5.009579151442279E-3</v>
      </c>
      <c r="IE7" s="146">
        <f t="shared" si="7"/>
        <v>6.2011767477984179E-3</v>
      </c>
      <c r="IF7" s="146">
        <f t="shared" si="7"/>
        <v>7.562491645767889E-3</v>
      </c>
      <c r="IG7" s="146">
        <f t="shared" si="7"/>
        <v>9.0956369194373568E-3</v>
      </c>
      <c r="IH7" s="146">
        <f t="shared" si="7"/>
        <v>1.0799309352846415E-2</v>
      </c>
      <c r="II7" s="146">
        <f t="shared" si="7"/>
        <v>1.2668737322420867E-2</v>
      </c>
      <c r="IJ7" s="146">
        <f t="shared" si="7"/>
        <v>1.4695748905287435E-2</v>
      </c>
      <c r="IK7" s="146">
        <f t="shared" si="7"/>
        <v>1.6868950228507793E-2</v>
      </c>
      <c r="IL7" s="146">
        <f t="shared" si="7"/>
        <v>1.9173999783120017E-2</v>
      </c>
      <c r="IM7" s="146">
        <f t="shared" si="7"/>
        <v>2.1593961492478091E-2</v>
      </c>
      <c r="IN7" s="146">
        <f t="shared" si="7"/>
        <v>2.4109717697081312E-2</v>
      </c>
      <c r="IO7" s="146">
        <f t="shared" si="7"/>
        <v>2.6700422769586986E-2</v>
      </c>
      <c r="IP7" s="146">
        <f t="shared" si="7"/>
        <v>2.9343978624809919E-2</v>
      </c>
      <c r="IQ7" s="146">
        <f t="shared" si="7"/>
        <v>3.2017514734775057E-2</v>
      </c>
      <c r="IR7" s="146">
        <f t="shared" si="7"/>
        <v>3.4697857186887712E-2</v>
      </c>
      <c r="IS7" s="146">
        <f t="shared" si="7"/>
        <v>3.7361973632101836E-2</v>
      </c>
      <c r="IT7" s="146">
        <f t="shared" si="7"/>
        <v>3.9987383477947669E-2</v>
      </c>
      <c r="IU7" s="146">
        <f t="shared" si="7"/>
        <v>4.2552525233595727E-2</v>
      </c>
      <c r="IV7" s="146">
        <f t="shared" si="7"/>
        <v>4.5037075385797265E-2</v>
      </c>
      <c r="IW7" s="146">
        <f t="shared" si="7"/>
        <v>4.7422215480736281E-2</v>
      </c>
      <c r="IX7" s="146">
        <f t="shared" si="7"/>
        <v>4.9690846141163605E-2</v>
      </c>
      <c r="IY7" s="146">
        <f t="shared" si="7"/>
        <v>5.1827748519745281E-2</v>
      </c>
      <c r="IZ7" s="146">
        <f t="shared" si="7"/>
        <v>5.3819695159081714E-2</v>
      </c>
      <c r="JA7" s="146">
        <f t="shared" si="7"/>
        <v>5.5655513394741236E-2</v>
      </c>
      <c r="JB7" s="146">
        <f t="shared" si="7"/>
        <v>5.7326105311904435E-2</v>
      </c>
      <c r="JC7" s="146">
        <f t="shared" si="7"/>
        <v>5.8824428870739763E-2</v>
      </c>
      <c r="JD7" s="146">
        <f t="shared" si="7"/>
        <v>6.0145445178897E-2</v>
      </c>
      <c r="JE7" s="146">
        <f t="shared" si="7"/>
        <v>6.1286037043759456E-2</v>
      </c>
      <c r="JF7" s="146">
        <f t="shared" si="7"/>
        <v>6.2244903916023546E-2</v>
      </c>
      <c r="JG7" s="146">
        <f t="shared" si="7"/>
        <v>6.3022438173154213E-2</v>
      </c>
      <c r="JH7" s="146">
        <f t="shared" si="7"/>
        <v>6.3620587417997213E-2</v>
      </c>
      <c r="JI7" s="146">
        <f t="shared" si="7"/>
        <v>6.4042707113431116E-2</v>
      </c>
      <c r="JJ7" s="146">
        <f t="shared" si="7"/>
        <v>6.4293407464382293E-2</v>
      </c>
      <c r="JK7" s="146">
        <f t="shared" si="7"/>
        <v>6.4378398016289501E-2</v>
      </c>
      <c r="JL7" s="146">
        <f t="shared" si="7"/>
        <v>6.4304332983166748E-2</v>
      </c>
      <c r="JM7" s="146">
        <f t="shared" si="7"/>
        <v>6.4078659864283211E-2</v>
      </c>
      <c r="JN7" s="146">
        <f t="shared" si="7"/>
        <v>6.3709473468447297E-2</v>
      </c>
      <c r="JO7" s="146">
        <f t="shared" si="7"/>
        <v>6.320537704828226E-2</v>
      </c>
      <c r="JP7" s="146">
        <f t="shared" si="7"/>
        <v>6.257535186043417E-2</v>
      </c>
      <c r="JQ7" s="146">
        <f t="shared" si="7"/>
        <v>6.1828636115821033E-2</v>
      </c>
      <c r="JR7" s="146">
        <f t="shared" si="7"/>
        <v>6.0974613969363607E-2</v>
      </c>
      <c r="JS7" s="146">
        <f t="shared" si="7"/>
        <v>6.002271492211142E-2</v>
      </c>
      <c r="JT7" s="146">
        <f t="shared" si="7"/>
        <v>5.8982323770011211E-2</v>
      </c>
      <c r="JU7" s="146">
        <f t="shared" si="7"/>
        <v>5.7862701031506175E-2</v>
      </c>
      <c r="JV7" s="146">
        <f t="shared" si="7"/>
        <v>5.6672913618720025E-2</v>
      </c>
      <c r="JW7" s="146">
        <f t="shared" si="7"/>
        <v>5.5421775381681186E-2</v>
      </c>
      <c r="JX7" s="146">
        <f t="shared" si="7"/>
        <v>5.411779704906855E-2</v>
      </c>
      <c r="JY7" s="146">
        <f t="shared" si="7"/>
        <v>5.2769145009307204E-2</v>
      </c>
      <c r="JZ7" s="146">
        <f t="shared" si="7"/>
        <v>5.1383608319475013E-2</v>
      </c>
      <c r="KA7" s="146">
        <f t="shared" si="7"/>
        <v>4.9968573293380003E-2</v>
      </c>
      <c r="KB7" s="146">
        <f t="shared" si="7"/>
        <v>4.8531005001441314E-2</v>
      </c>
      <c r="KC7" s="146">
        <f t="shared" si="7"/>
        <v>4.7077435010921154E-2</v>
      </c>
      <c r="KD7" s="146">
        <f t="shared" si="7"/>
        <v>4.5613954703074361E-2</v>
      </c>
      <c r="KE7" s="146">
        <f t="shared" si="7"/>
        <v>4.4146213521600017E-2</v>
      </c>
      <c r="KF7" s="146">
        <f t="shared" ref="KF7:KF70" si="20">IF(ISNONTEXT($N7),_xlfn.LOGNORM.DIST(CM7,LN($J7),LN($N7),FALSE),NA())</f>
        <v>4.2679421532310712E-2</v>
      </c>
      <c r="KG7" s="146">
        <f t="shared" si="8"/>
        <v>4.1218355705343983E-2</v>
      </c>
      <c r="KH7" s="146">
        <f t="shared" si="8"/>
        <v>3.9767369366905295E-2</v>
      </c>
      <c r="KI7" s="146">
        <f t="shared" si="8"/>
        <v>3.8330404306067732E-2</v>
      </c>
      <c r="KJ7" s="146">
        <f t="shared" si="8"/>
        <v>3.6911005062366255E-2</v>
      </c>
      <c r="KK7" s="146">
        <f t="shared" si="8"/>
        <v>3.5512334960828243E-2</v>
      </c>
      <c r="KL7" s="146">
        <f t="shared" si="8"/>
        <v>3.4137193501851314E-2</v>
      </c>
      <c r="KM7" s="146">
        <f t="shared" si="8"/>
        <v>3.2788034753313579E-2</v>
      </c>
      <c r="KN7" s="146">
        <f t="shared" si="8"/>
        <v>3.1466986430958382E-2</v>
      </c>
      <c r="KO7" s="146">
        <f t="shared" si="8"/>
        <v>3.0175869390033853E-2</v>
      </c>
      <c r="KP7" s="146">
        <f t="shared" si="8"/>
        <v>2.8916217286092071E-2</v>
      </c>
      <c r="KQ7" s="146">
        <f t="shared" si="8"/>
        <v>2.7689296195561531E-2</v>
      </c>
      <c r="KR7" s="146">
        <f t="shared" si="8"/>
        <v>2.6496124017070237E-2</v>
      </c>
      <c r="KS7" s="146">
        <f t="shared" si="8"/>
        <v>2.5337489502458305E-2</v>
      </c>
      <c r="KT7" s="146">
        <f t="shared" si="8"/>
        <v>2.421397079196036E-2</v>
      </c>
      <c r="KU7" s="146">
        <f t="shared" si="8"/>
        <v>2.3125953351201704E-2</v>
      </c>
      <c r="KV7" s="146">
        <f t="shared" si="8"/>
        <v>2.2073647228495422E-2</v>
      </c>
      <c r="KW7" s="146">
        <f t="shared" si="8"/>
        <v>2.1057103569550123E-2</v>
      </c>
      <c r="KX7" s="146">
        <f t="shared" si="8"/>
        <v>2.0076230343205621E-2</v>
      </c>
      <c r="KY7" s="146">
        <f t="shared" si="8"/>
        <v>1.9130807246334699E-2</v>
      </c>
      <c r="KZ7" s="146">
        <f t="shared" si="8"/>
        <v>1.8220499768714149E-2</v>
      </c>
      <c r="LA7" s="146">
        <f t="shared" si="8"/>
        <v>1.734487240961808E-2</v>
      </c>
      <c r="LB7" s="146">
        <f t="shared" si="8"/>
        <v>1.650340104725645E-2</v>
      </c>
      <c r="LC7" s="146">
        <f t="shared" si="8"/>
        <v>1.5695484470116351E-2</v>
      </c>
      <c r="LD7" s="146">
        <f t="shared" si="8"/>
        <v>1.4920455085887969E-2</v>
      </c>
      <c r="LE7" s="146">
        <f t="shared" si="8"/>
        <v>1.4177588829113486E-2</v>
      </c>
      <c r="LF7" s="146">
        <f t="shared" si="8"/>
        <v>1.3466114293097199E-2</v>
      </c>
      <c r="LG7" s="146">
        <f t="shared" si="8"/>
        <v>1.2785221115085081E-2</v>
      </c>
      <c r="LH7" s="146">
        <f t="shared" si="8"/>
        <v>1.2134067646365387E-2</v>
      </c>
      <c r="LI7" s="146">
        <f t="shared" si="8"/>
        <v>1.151178794086468E-2</v>
      </c>
      <c r="LJ7" s="146">
        <f t="shared" si="8"/>
        <v>1.0917498097105667E-2</v>
      </c>
      <c r="LK7" s="146">
        <f t="shared" si="8"/>
        <v>1.0350301989144661E-2</v>
      </c>
      <c r="LL7" s="146">
        <f t="shared" si="8"/>
        <v>9.8092964223916966E-3</v>
      </c>
      <c r="LM7" s="146">
        <f t="shared" si="8"/>
        <v>9.2935757501096186E-3</v>
      </c>
      <c r="LN7" s="146">
        <f t="shared" si="8"/>
        <v>8.8022359859510294E-3</v>
      </c>
      <c r="LO7" s="146">
        <f t="shared" si="8"/>
        <v>8.3343784471829694E-3</v>
      </c>
      <c r="LP7" s="146">
        <f t="shared" si="8"/>
        <v>7.8891129623177587E-3</v>
      </c>
      <c r="LQ7" s="146">
        <f t="shared" si="8"/>
        <v>7.4655606757605669E-3</v>
      </c>
      <c r="LR7" s="146">
        <f t="shared" si="8"/>
        <v>7.0628564808400207E-3</v>
      </c>
      <c r="LS7" s="146">
        <f t="shared" si="8"/>
        <v>6.6801511112394374E-3</v>
      </c>
      <c r="LT7" s="146">
        <f t="shared" si="8"/>
        <v>6.316612919426378E-3</v>
      </c>
      <c r="LU7" s="146">
        <f t="shared" si="8"/>
        <v>5.9714293692114933E-3</v>
      </c>
      <c r="LV7" s="146">
        <f t="shared" si="8"/>
        <v>5.6438082680740692E-3</v>
      </c>
      <c r="LW7" s="146">
        <f t="shared" si="8"/>
        <v>5.3329787633952892E-3</v>
      </c>
      <c r="LX7" s="146">
        <f t="shared" si="8"/>
        <v>5.0381921252496088E-3</v>
      </c>
      <c r="LY7" s="146">
        <f t="shared" si="8"/>
        <v>4.7587223369401363E-3</v>
      </c>
      <c r="LZ7" s="146">
        <f t="shared" si="8"/>
        <v>4.4938665130297767E-3</v>
      </c>
      <c r="MA7" s="146">
        <f t="shared" si="8"/>
        <v>4.2429451632288529E-3</v>
      </c>
      <c r="MB7" s="146">
        <f t="shared" si="8"/>
        <v>4.0053023191570754E-3</v>
      </c>
      <c r="MC7" s="146">
        <f t="shared" si="8"/>
        <v>3.7803055397083083E-3</v>
      </c>
      <c r="MD7" s="146">
        <f t="shared" si="8"/>
        <v>3.5673458095134315E-3</v>
      </c>
      <c r="ME7" s="146">
        <f t="shared" si="8"/>
        <v>3.3658373438251415E-3</v>
      </c>
      <c r="MF7" s="146">
        <f t="shared" si="8"/>
        <v>3.1752173120359693E-3</v>
      </c>
      <c r="MG7" s="146">
        <f t="shared" si="8"/>
        <v>2.9949454909918571E-3</v>
      </c>
      <c r="MH7" s="146">
        <f t="shared" si="8"/>
        <v>2.8245038582754727E-3</v>
      </c>
      <c r="MI7" s="146">
        <f t="shared" si="8"/>
        <v>2.6633961347067546E-3</v>
      </c>
      <c r="MJ7" s="146">
        <f t="shared" si="8"/>
        <v>2.5111472844416439E-3</v>
      </c>
      <c r="MK7" s="146">
        <f t="shared" si="8"/>
        <v>2.3673029802411816E-3</v>
      </c>
      <c r="ML7" s="146">
        <f t="shared" si="8"/>
        <v>2.2314290407315818E-3</v>
      </c>
      <c r="MM7" s="146">
        <f t="shared" si="8"/>
        <v>2.1031108457784577E-3</v>
      </c>
      <c r="MN7" s="146">
        <f t="shared" si="8"/>
        <v>1.981952735452994E-3</v>
      </c>
      <c r="MO7" s="146">
        <f t="shared" si="8"/>
        <v>1.8675773974723001E-3</v>
      </c>
      <c r="MP7" s="146">
        <f t="shared" si="8"/>
        <v>1.759625247448055E-3</v>
      </c>
      <c r="MQ7" s="146">
        <f t="shared" si="8"/>
        <v>1.6577538057738147E-3</v>
      </c>
      <c r="MR7" s="146">
        <f t="shared" ref="MR7:MR70" si="21">IF(ISNONTEXT($N7),_xlfn.LOGNORM.DIST(EY7,LN($J7),LN($N7),FALSE),NA())</f>
        <v>1.5616370745199452E-3</v>
      </c>
      <c r="MS7" s="146">
        <f t="shared" si="9"/>
        <v>1.4709649172835494E-3</v>
      </c>
      <c r="MT7" s="146">
        <f t="shared" si="9"/>
        <v>1.385442444555997E-3</v>
      </c>
      <c r="MU7" s="146">
        <f t="shared" si="9"/>
        <v>1.3047894068210408E-3</v>
      </c>
      <c r="MV7" s="146">
        <f t="shared" si="9"/>
        <v>1.2287395972789719E-3</v>
      </c>
      <c r="MW7" s="146">
        <f t="shared" si="9"/>
        <v>1.1570402658050601E-3</v>
      </c>
      <c r="MX7" s="146">
        <f t="shared" si="9"/>
        <v>1.0894515454912613E-3</v>
      </c>
      <c r="MY7" s="146">
        <f t="shared" si="9"/>
        <v>1.0257458928867064E-3</v>
      </c>
      <c r="MZ7" s="146">
        <f t="shared" si="9"/>
        <v>9.6570754284297142E-4</v>
      </c>
      <c r="NA7" s="146">
        <f t="shared" si="9"/>
        <v>9.0913197868269975E-4</v>
      </c>
      <c r="NB7" s="146">
        <f t="shared" si="9"/>
        <v>8.5582541824293567E-4</v>
      </c>
      <c r="NC7" s="146">
        <f t="shared" si="9"/>
        <v>8.0560431619570506E-4</v>
      </c>
      <c r="ND7" s="146">
        <f t="shared" si="9"/>
        <v>7.5829488291705562E-4</v>
      </c>
      <c r="NE7" s="146">
        <f t="shared" si="9"/>
        <v>7.1373262005934828E-4</v>
      </c>
      <c r="NF7" s="146">
        <f t="shared" si="9"/>
        <v>6.7176187287996307E-4</v>
      </c>
      <c r="NG7" s="146">
        <f t="shared" si="9"/>
        <v>6.3223539929038795E-4</v>
      </c>
      <c r="NH7" s="146">
        <f t="shared" si="9"/>
        <v>5.9501395551243526E-4</v>
      </c>
      <c r="NI7" s="146">
        <f t="shared" si="9"/>
        <v>5.5996589816156329E-4</v>
      </c>
      <c r="NJ7" s="146">
        <f t="shared" si="9"/>
        <v>5.2696680252029362E-4</v>
      </c>
      <c r="NK7" s="146">
        <f t="shared" si="9"/>
        <v>4.9589909671601373E-4</v>
      </c>
      <c r="NL7" s="146">
        <f t="shared" si="9"/>
        <v>4.6665171147699445E-4</v>
      </c>
      <c r="NM7" s="146">
        <f t="shared" si="9"/>
        <v>4.3911974510652734E-4</v>
      </c>
      <c r="NN7" s="146">
        <f t="shared" si="9"/>
        <v>4.1320414328769206E-4</v>
      </c>
      <c r="NO7" s="146">
        <f t="shared" si="9"/>
        <v>3.8881139330931088E-4</v>
      </c>
      <c r="NP7" s="146">
        <f t="shared" si="9"/>
        <v>3.6585323228665207E-4</v>
      </c>
      <c r="NQ7" s="146">
        <f t="shared" si="9"/>
        <v>3.4424636893786283E-4</v>
      </c>
      <c r="NR7" s="146">
        <f t="shared" si="9"/>
        <v>3.2391221846842194E-4</v>
      </c>
      <c r="NS7" s="146">
        <f t="shared" si="9"/>
        <v>3.0477665011053928E-4</v>
      </c>
      <c r="NT7" s="146">
        <f t="shared" si="9"/>
        <v>2.8676974686217137E-4</v>
      </c>
      <c r="NU7" s="146">
        <f t="shared" si="9"/>
        <v>2.6982557697056449E-4</v>
      </c>
      <c r="NV7" s="146">
        <f t="shared" si="9"/>
        <v>2.538819767078136E-4</v>
      </c>
      <c r="NW7" s="146">
        <f t="shared" si="9"/>
        <v>2.3888034399034735E-4</v>
      </c>
      <c r="NX7" s="146">
        <f t="shared" si="9"/>
        <v>2.2476544240049358E-4</v>
      </c>
      <c r="NY7" s="146">
        <f t="shared" si="9"/>
        <v>2.1148521517572647E-4</v>
      </c>
      <c r="NZ7" s="146">
        <f t="shared" si="9"/>
        <v>1.9899060874001973E-4</v>
      </c>
      <c r="OA7" s="146">
        <f t="shared" si="9"/>
        <v>1.8723540536139861E-4</v>
      </c>
      <c r="OB7" s="146">
        <f t="shared" si="9"/>
        <v>1.7617606453029493E-4</v>
      </c>
      <c r="OC7" s="146">
        <f t="shared" si="9"/>
        <v>1.657715726644879E-4</v>
      </c>
      <c r="OD7" s="146">
        <f t="shared" si="9"/>
        <v>1.5598330075802379E-4</v>
      </c>
      <c r="OE7" s="146">
        <f t="shared" si="9"/>
        <v>1.4677486960352196E-4</v>
      </c>
      <c r="OF7" s="146">
        <f t="shared" si="9"/>
        <v>1.38112022229548E-4</v>
      </c>
      <c r="OG7" s="146">
        <f t="shared" si="9"/>
        <v>1.2996250320715066E-4</v>
      </c>
      <c r="OH7" s="146">
        <f t="shared" si="9"/>
        <v>1.2229594449213497E-4</v>
      </c>
      <c r="OI7" s="146">
        <f t="shared" si="9"/>
        <v>1.1508375748216157E-4</v>
      </c>
      <c r="OJ7" s="146">
        <f t="shared" si="9"/>
        <v>1.0829903098017706E-4</v>
      </c>
      <c r="OK7" s="146">
        <f t="shared" si="9"/>
        <v>1.0191643476795867E-4</v>
      </c>
      <c r="OL7" s="146">
        <f t="shared" si="9"/>
        <v>9.5912128505747668E-5</v>
      </c>
      <c r="OM7" s="146">
        <f t="shared" si="9"/>
        <v>9.0263675685807706E-5</v>
      </c>
      <c r="ON7" s="146">
        <f t="shared" si="9"/>
        <v>8.4949962379483169E-5</v>
      </c>
      <c r="OO7" s="146">
        <f t="shared" si="9"/>
        <v>7.9951120528720611E-5</v>
      </c>
      <c r="OP7" s="146">
        <f t="shared" si="9"/>
        <v>7.5248455544157716E-5</v>
      </c>
      <c r="OQ7" s="146">
        <f t="shared" si="9"/>
        <v>7.08243779826884E-5</v>
      </c>
      <c r="OR7" s="146">
        <f t="shared" si="9"/>
        <v>6.6662339087923125E-5</v>
      </c>
      <c r="OS7" s="146">
        <f t="shared" si="9"/>
        <v>6.2746769987117738E-5</v>
      </c>
      <c r="OT7" s="146">
        <f t="shared" si="9"/>
        <v>5.9063024347976428E-5</v>
      </c>
      <c r="OU7" s="146">
        <f t="shared" si="9"/>
        <v>5.5597324308190616E-5</v>
      </c>
      <c r="OV7" s="146">
        <f t="shared" si="9"/>
        <v>5.2336709499752157E-5</v>
      </c>
      <c r="OW7" s="146">
        <f t="shared" si="9"/>
        <v>4.9268988998824124E-5</v>
      </c>
      <c r="OX7" s="146">
        <f t="shared" si="9"/>
        <v>4.6382696040427427E-5</v>
      </c>
      <c r="OY7" s="146">
        <f t="shared" si="9"/>
        <v>4.3667045345300167E-5</v>
      </c>
      <c r="OZ7" s="146">
        <f t="shared" si="9"/>
        <v>4.1111892914046467E-5</v>
      </c>
      <c r="PA7" s="146">
        <f t="shared" si="9"/>
        <v>3.8707698151156407E-5</v>
      </c>
      <c r="PB7" s="146">
        <f t="shared" si="9"/>
        <v>3.6445488188569655E-5</v>
      </c>
      <c r="PC7" s="146">
        <f t="shared" si="9"/>
        <v>3.4316824285291439E-5</v>
      </c>
      <c r="PD7" s="146">
        <f t="shared" ref="PD7:PD70" si="22">IF(ISNONTEXT($N7),_xlfn.LOGNORM.DIST(HK7,LN($J7),LN($N7),FALSE),NA())</f>
        <v>3.2313770186040623E-5</v>
      </c>
      <c r="PE7" s="146">
        <f t="shared" si="10"/>
        <v>3.0428862328127515E-5</v>
      </c>
      <c r="PF7" s="146">
        <f t="shared" si="10"/>
        <v>2.8655081791669038E-5</v>
      </c>
      <c r="PG7" s="146">
        <f t="shared" si="10"/>
        <v>2.6985827893871473E-5</v>
      </c>
      <c r="PH7" s="146">
        <f t="shared" si="10"/>
        <v>2.5414893333487094E-5</v>
      </c>
      <c r="PI7" s="146">
        <f t="shared" si="10"/>
        <v>2.3936440796646135E-5</v>
      </c>
      <c r="PJ7" s="146">
        <f t="shared" si="10"/>
        <v>2.254498094011599E-5</v>
      </c>
      <c r="PK7" s="146">
        <f t="shared" si="10"/>
        <v>2.1235351672654192E-5</v>
      </c>
      <c r="PL7" s="146">
        <f t="shared" si="10"/>
        <v>2.0002698659497107E-5</v>
      </c>
    </row>
    <row r="8" spans="1:429" x14ac:dyDescent="0.45">
      <c r="A8" s="364" t="s">
        <v>845</v>
      </c>
      <c r="B8" s="365">
        <f>IF($N8="","",ROUND(_xlfn.LOGNORM.INV(ABS(VLOOKUP($Q$1,VLookups!$A$27:$B$28,2,FALSE)-B$2),LN($J8),LN($N8)),0))</f>
        <v>106</v>
      </c>
      <c r="C8" s="367">
        <f t="shared" si="16"/>
        <v>46350</v>
      </c>
      <c r="D8" s="368">
        <f t="shared" si="17"/>
        <v>46517</v>
      </c>
      <c r="E8" s="108">
        <f>IFERROR(_xlfn.LOGNORM.INV(VLookups!$B$22,LN($J8),LN($N8)),"")</f>
        <v>31.962345859025969</v>
      </c>
      <c r="F8" s="81">
        <v>80</v>
      </c>
      <c r="G8" s="108">
        <f>IFERROR(_xlfn.LOGNORM.INV(VLookups!$B$23,LN($J8),LN($N8)),"")</f>
        <v>224.98473771972351</v>
      </c>
      <c r="H8" s="110">
        <f t="shared" si="0"/>
        <v>1</v>
      </c>
      <c r="I8" s="110">
        <f t="shared" si="1"/>
        <v>0.33132904122527551</v>
      </c>
      <c r="J8" s="65">
        <f>IF(AND(F8&gt;0,NOT(ISBLANK(K8))),IF(VLOOKUP($F$3,VLookups!$A$17:$B$18,2,FALSE),F8*VLOOKUP(K8,VLookups!$A$4:$B$13,2,FALSE),F8),"")</f>
        <v>84.800000000000011</v>
      </c>
      <c r="K8" s="21" t="s">
        <v>1</v>
      </c>
      <c r="L8" s="53"/>
      <c r="M8" s="263"/>
      <c r="N8" s="320">
        <f>IF(F8&gt;0,IF(ISBLANK(M8),IF(ISBLANK(K8),"",VLOOKUP(K8,VLookups!$A$4:$C$13,3,FALSE)),M8),"")</f>
        <v>1.3</v>
      </c>
      <c r="O8" s="320">
        <f t="shared" si="11"/>
        <v>32.170398643449595</v>
      </c>
      <c r="P8" s="375">
        <f t="shared" si="12"/>
        <v>1034.9345488784636</v>
      </c>
      <c r="Q8" s="81">
        <v>83</v>
      </c>
      <c r="R8" s="230">
        <f>IF(AND(Q8&gt;0,F8&gt;0,NOT(N8="")),ABS(VLOOKUP($Q$1,VLookups!$A$27:$B$28,2,FALSE)-_xlfn.LOGNORM.DIST(Q8,LN(J8),LN(N8),TRUE)),"")</f>
        <v>0.46741267087454463</v>
      </c>
      <c r="S8" s="80">
        <f>IF(AND($E8&gt;0,$F8&gt;0,$G8&gt;0,NOT(ISBLANK($K8))),_xlfn.LOGNORM.INV(ABS(VLOOKUP($Q$1,VLookups!$A$27:$B$28,2,FALSE)-S$3),LN($J8),LN($N8)),"")</f>
        <v>60.585900980962563</v>
      </c>
      <c r="T8" s="80">
        <f>IF(AND($E8&gt;0,$F8&gt;0,$G8&gt;0,NOT(ISBLANK($K8))),_xlfn.LOGNORM.INV(ABS(VLOOKUP($Q$1,VLookups!$A$27:$B$28,2,FALSE)-T$3),LN($J8),LN($N8)),"")</f>
        <v>118.69164085320084</v>
      </c>
      <c r="U8" s="80">
        <f>IF(AND($E8&gt;0,$F8&gt;0,$G8&gt;0,NOT(ISBLANK($K8))),_xlfn.LOGNORM.INV(ABS(VLOOKUP($Q$1,VLookups!$A$27:$B$28,2,FALSE)-U$3),LN($J8),LN($N8)),"")</f>
        <v>111.2988167114856</v>
      </c>
      <c r="V8" s="80">
        <f>IF(AND($E8&gt;0,$F8&gt;0,$G8&gt;0,NOT(ISBLANK($K8))),_xlfn.LOGNORM.INV(ABS(VLOOKUP($Q$1,VLookups!$A$27:$B$28,2,FALSE)-V$3),LN($J8),LN($N8)),"")</f>
        <v>105.75307322193369</v>
      </c>
      <c r="W8" s="80">
        <f>IF(AND($E8&gt;0,$F8&gt;0,$G8&gt;0,NOT(ISBLANK($K8))),_xlfn.LOGNORM.INV(ABS(VLOOKUP($Q$1,VLookups!$A$27:$B$28,2,FALSE)-W$3),LN($J8),LN($N8)),"")</f>
        <v>101.21607114228942</v>
      </c>
      <c r="X8" s="80">
        <f>IF(AND($E8&gt;0,$F8&gt;0,$G8&gt;0,NOT(ISBLANK($K8))),_xlfn.LOGNORM.INV(ABS(VLOOKUP($Q$1,VLookups!$A$27:$B$28,2,FALSE)-X$3),LN($J8),LN($N8)),"")</f>
        <v>97.307833783526192</v>
      </c>
      <c r="Y8" s="5"/>
      <c r="Z8" s="145">
        <f t="shared" si="2"/>
        <v>0.96511195930348781</v>
      </c>
      <c r="AA8" s="376">
        <f t="shared" si="13"/>
        <v>31.962345859025969</v>
      </c>
      <c r="AB8" s="46">
        <f t="shared" si="14"/>
        <v>32.927457818329458</v>
      </c>
      <c r="AC8" s="46">
        <f t="shared" si="18"/>
        <v>33.892569777632943</v>
      </c>
      <c r="AD8" s="46">
        <f t="shared" si="18"/>
        <v>34.857681736936428</v>
      </c>
      <c r="AE8" s="46">
        <f t="shared" si="18"/>
        <v>35.822793696239913</v>
      </c>
      <c r="AF8" s="46">
        <f t="shared" si="18"/>
        <v>36.787905655543398</v>
      </c>
      <c r="AG8" s="46">
        <f t="shared" si="18"/>
        <v>37.753017614846883</v>
      </c>
      <c r="AH8" s="46">
        <f t="shared" si="18"/>
        <v>38.718129574150367</v>
      </c>
      <c r="AI8" s="46">
        <f t="shared" si="18"/>
        <v>39.683241533453852</v>
      </c>
      <c r="AJ8" s="46">
        <f t="shared" si="18"/>
        <v>40.648353492757337</v>
      </c>
      <c r="AK8" s="46">
        <f t="shared" si="18"/>
        <v>41.613465452060822</v>
      </c>
      <c r="AL8" s="46">
        <f t="shared" si="18"/>
        <v>42.578577411364307</v>
      </c>
      <c r="AM8" s="46">
        <f t="shared" si="18"/>
        <v>43.543689370667792</v>
      </c>
      <c r="AN8" s="46">
        <f t="shared" si="18"/>
        <v>44.508801329971277</v>
      </c>
      <c r="AO8" s="46">
        <f t="shared" si="18"/>
        <v>45.473913289274762</v>
      </c>
      <c r="AP8" s="46">
        <f t="shared" si="18"/>
        <v>46.439025248578247</v>
      </c>
      <c r="AQ8" s="46">
        <f t="shared" si="18"/>
        <v>47.404137207881732</v>
      </c>
      <c r="AR8" s="46">
        <f t="shared" si="18"/>
        <v>48.369249167185217</v>
      </c>
      <c r="AS8" s="46">
        <f t="shared" si="18"/>
        <v>49.334361126488702</v>
      </c>
      <c r="AT8" s="46">
        <f t="shared" si="18"/>
        <v>50.299473085792187</v>
      </c>
      <c r="AU8" s="46">
        <f t="shared" si="18"/>
        <v>51.264585045095671</v>
      </c>
      <c r="AV8" s="46">
        <f t="shared" si="18"/>
        <v>52.229697004399156</v>
      </c>
      <c r="AW8" s="46">
        <f t="shared" si="18"/>
        <v>53.194808963702641</v>
      </c>
      <c r="AX8" s="46">
        <f t="shared" si="18"/>
        <v>54.159920923006126</v>
      </c>
      <c r="AY8" s="46">
        <f t="shared" si="18"/>
        <v>55.125032882309611</v>
      </c>
      <c r="AZ8" s="46">
        <f t="shared" si="18"/>
        <v>56.090144841613096</v>
      </c>
      <c r="BA8" s="46">
        <f t="shared" si="18"/>
        <v>57.055256800916581</v>
      </c>
      <c r="BB8" s="46">
        <f t="shared" si="18"/>
        <v>58.020368760220066</v>
      </c>
      <c r="BC8" s="46">
        <f t="shared" si="18"/>
        <v>58.985480719523551</v>
      </c>
      <c r="BD8" s="46">
        <f t="shared" si="18"/>
        <v>59.950592678827036</v>
      </c>
      <c r="BE8" s="46">
        <f t="shared" si="18"/>
        <v>60.915704638130521</v>
      </c>
      <c r="BF8" s="46">
        <f t="shared" si="18"/>
        <v>61.880816597434006</v>
      </c>
      <c r="BG8" s="46">
        <f t="shared" si="18"/>
        <v>62.845928556737491</v>
      </c>
      <c r="BH8" s="46">
        <f t="shared" si="18"/>
        <v>63.811040516040975</v>
      </c>
      <c r="BI8" s="46">
        <f t="shared" si="18"/>
        <v>64.77615247534446</v>
      </c>
      <c r="BJ8" s="46">
        <f t="shared" si="18"/>
        <v>65.741264434647945</v>
      </c>
      <c r="BK8" s="46">
        <f t="shared" si="18"/>
        <v>66.70637639395143</v>
      </c>
      <c r="BL8" s="46">
        <f t="shared" si="18"/>
        <v>67.671488353254915</v>
      </c>
      <c r="BM8" s="46">
        <f t="shared" si="18"/>
        <v>68.6366003125584</v>
      </c>
      <c r="BN8" s="46">
        <f t="shared" si="18"/>
        <v>69.601712271861885</v>
      </c>
      <c r="BO8" s="46">
        <f t="shared" si="18"/>
        <v>70.56682423116537</v>
      </c>
      <c r="BP8" s="46">
        <f t="shared" si="18"/>
        <v>71.531936190468855</v>
      </c>
      <c r="BQ8" s="46">
        <f t="shared" si="18"/>
        <v>72.49704814977234</v>
      </c>
      <c r="BR8" s="46">
        <f t="shared" si="18"/>
        <v>73.462160109075825</v>
      </c>
      <c r="BS8" s="46">
        <f t="shared" si="18"/>
        <v>74.42727206837931</v>
      </c>
      <c r="BT8" s="46">
        <f t="shared" si="18"/>
        <v>75.392384027682795</v>
      </c>
      <c r="BU8" s="46">
        <f t="shared" si="18"/>
        <v>76.357495986986279</v>
      </c>
      <c r="BV8" s="46">
        <f t="shared" si="18"/>
        <v>77.322607946289764</v>
      </c>
      <c r="BW8" s="46">
        <f t="shared" si="18"/>
        <v>78.287719905593249</v>
      </c>
      <c r="BX8" s="46">
        <f t="shared" si="18"/>
        <v>79.252831864896734</v>
      </c>
      <c r="BY8" s="46">
        <f t="shared" si="18"/>
        <v>80.217943824200219</v>
      </c>
      <c r="BZ8" s="46">
        <f t="shared" si="18"/>
        <v>81.183055783503704</v>
      </c>
      <c r="CA8" s="46">
        <f t="shared" si="18"/>
        <v>82.148167742807189</v>
      </c>
      <c r="CB8" s="46">
        <f t="shared" si="18"/>
        <v>83.113279702110674</v>
      </c>
      <c r="CC8" s="46">
        <f t="shared" si="18"/>
        <v>84.078391661414159</v>
      </c>
      <c r="CD8" s="46">
        <f t="shared" si="18"/>
        <v>85.043503620717644</v>
      </c>
      <c r="CE8" s="46">
        <f t="shared" si="18"/>
        <v>86.008615580021129</v>
      </c>
      <c r="CF8" s="46">
        <f t="shared" si="18"/>
        <v>86.973727539324614</v>
      </c>
      <c r="CG8" s="46">
        <f t="shared" si="18"/>
        <v>87.938839498628099</v>
      </c>
      <c r="CH8" s="46">
        <f t="shared" si="18"/>
        <v>88.903951457931583</v>
      </c>
      <c r="CI8" s="46">
        <f t="shared" si="18"/>
        <v>89.869063417235068</v>
      </c>
      <c r="CJ8" s="46">
        <f t="shared" si="18"/>
        <v>90.834175376538553</v>
      </c>
      <c r="CK8" s="46">
        <f t="shared" si="18"/>
        <v>91.799287335842038</v>
      </c>
      <c r="CL8" s="46">
        <f t="shared" si="18"/>
        <v>92.764399295145523</v>
      </c>
      <c r="CM8" s="46">
        <f t="shared" si="18"/>
        <v>93.729511254449008</v>
      </c>
      <c r="CN8" s="46">
        <f t="shared" si="18"/>
        <v>94.694623213752493</v>
      </c>
      <c r="CO8" s="46">
        <f t="shared" ref="CO8:EZ23" si="23">IF(ISNONTEXT($Z8),CN8+$Z8,"")</f>
        <v>95.659735173055978</v>
      </c>
      <c r="CP8" s="46">
        <f t="shared" si="23"/>
        <v>96.624847132359463</v>
      </c>
      <c r="CQ8" s="46">
        <f t="shared" si="23"/>
        <v>97.589959091662948</v>
      </c>
      <c r="CR8" s="46">
        <f t="shared" si="23"/>
        <v>98.555071050966433</v>
      </c>
      <c r="CS8" s="46">
        <f t="shared" si="23"/>
        <v>99.520183010269918</v>
      </c>
      <c r="CT8" s="46">
        <f t="shared" si="23"/>
        <v>100.4852949695734</v>
      </c>
      <c r="CU8" s="46">
        <f t="shared" si="23"/>
        <v>101.45040692887689</v>
      </c>
      <c r="CV8" s="46">
        <f t="shared" si="23"/>
        <v>102.41551888818037</v>
      </c>
      <c r="CW8" s="46">
        <f t="shared" si="23"/>
        <v>103.38063084748386</v>
      </c>
      <c r="CX8" s="46">
        <f t="shared" si="23"/>
        <v>104.34574280678734</v>
      </c>
      <c r="CY8" s="46">
        <f t="shared" si="23"/>
        <v>105.31085476609083</v>
      </c>
      <c r="CZ8" s="46">
        <f t="shared" si="23"/>
        <v>106.27596672539431</v>
      </c>
      <c r="DA8" s="46">
        <f t="shared" si="23"/>
        <v>107.2410786846978</v>
      </c>
      <c r="DB8" s="46">
        <f t="shared" si="23"/>
        <v>108.20619064400128</v>
      </c>
      <c r="DC8" s="46">
        <f t="shared" si="23"/>
        <v>109.17130260330477</v>
      </c>
      <c r="DD8" s="46">
        <f t="shared" si="23"/>
        <v>110.13641456260825</v>
      </c>
      <c r="DE8" s="46">
        <f t="shared" si="23"/>
        <v>111.10152652191174</v>
      </c>
      <c r="DF8" s="46">
        <f t="shared" si="23"/>
        <v>112.06663848121522</v>
      </c>
      <c r="DG8" s="46">
        <f t="shared" si="23"/>
        <v>113.03175044051871</v>
      </c>
      <c r="DH8" s="46">
        <f t="shared" si="23"/>
        <v>113.99686239982219</v>
      </c>
      <c r="DI8" s="46">
        <f t="shared" si="23"/>
        <v>114.96197435912568</v>
      </c>
      <c r="DJ8" s="46">
        <f t="shared" si="23"/>
        <v>115.92708631842916</v>
      </c>
      <c r="DK8" s="46">
        <f t="shared" si="23"/>
        <v>116.89219827773265</v>
      </c>
      <c r="DL8" s="46">
        <f t="shared" si="23"/>
        <v>117.85731023703613</v>
      </c>
      <c r="DM8" s="46">
        <f t="shared" si="23"/>
        <v>118.82242219633962</v>
      </c>
      <c r="DN8" s="46">
        <f t="shared" si="23"/>
        <v>119.7875341556431</v>
      </c>
      <c r="DO8" s="46">
        <f t="shared" si="23"/>
        <v>120.75264611494659</v>
      </c>
      <c r="DP8" s="46">
        <f t="shared" si="23"/>
        <v>121.71775807425007</v>
      </c>
      <c r="DQ8" s="46">
        <f t="shared" si="23"/>
        <v>122.68287003355356</v>
      </c>
      <c r="DR8" s="46">
        <f t="shared" si="23"/>
        <v>123.64798199285704</v>
      </c>
      <c r="DS8" s="46">
        <f t="shared" si="23"/>
        <v>124.61309395216053</v>
      </c>
      <c r="DT8" s="46">
        <f t="shared" si="23"/>
        <v>125.57820591146401</v>
      </c>
      <c r="DU8" s="46">
        <f t="shared" si="23"/>
        <v>126.5433178707675</v>
      </c>
      <c r="DV8" s="46">
        <f t="shared" si="23"/>
        <v>127.50842983007098</v>
      </c>
      <c r="DW8" s="46">
        <f t="shared" si="23"/>
        <v>128.47354178937448</v>
      </c>
      <c r="DX8" s="46">
        <f t="shared" si="23"/>
        <v>129.43865374867798</v>
      </c>
      <c r="DY8" s="46">
        <f t="shared" si="23"/>
        <v>130.40376570798148</v>
      </c>
      <c r="DZ8" s="46">
        <f t="shared" si="23"/>
        <v>131.36887766728498</v>
      </c>
      <c r="EA8" s="46">
        <f t="shared" si="23"/>
        <v>132.33398962658848</v>
      </c>
      <c r="EB8" s="46">
        <f t="shared" si="23"/>
        <v>133.29910158589198</v>
      </c>
      <c r="EC8" s="46">
        <f t="shared" si="23"/>
        <v>134.26421354519547</v>
      </c>
      <c r="ED8" s="46">
        <f t="shared" si="23"/>
        <v>135.22932550449897</v>
      </c>
      <c r="EE8" s="46">
        <f t="shared" si="23"/>
        <v>136.19443746380247</v>
      </c>
      <c r="EF8" s="46">
        <f t="shared" si="23"/>
        <v>137.15954942310597</v>
      </c>
      <c r="EG8" s="46">
        <f t="shared" si="23"/>
        <v>138.12466138240947</v>
      </c>
      <c r="EH8" s="46">
        <f t="shared" si="23"/>
        <v>139.08977334171297</v>
      </c>
      <c r="EI8" s="46">
        <f t="shared" si="23"/>
        <v>140.05488530101647</v>
      </c>
      <c r="EJ8" s="46">
        <f t="shared" si="23"/>
        <v>141.01999726031997</v>
      </c>
      <c r="EK8" s="46">
        <f t="shared" si="23"/>
        <v>141.98510921962347</v>
      </c>
      <c r="EL8" s="46">
        <f t="shared" si="23"/>
        <v>142.95022117892697</v>
      </c>
      <c r="EM8" s="46">
        <f t="shared" si="23"/>
        <v>143.91533313823047</v>
      </c>
      <c r="EN8" s="46">
        <f t="shared" si="23"/>
        <v>144.88044509753396</v>
      </c>
      <c r="EO8" s="46">
        <f t="shared" si="23"/>
        <v>145.84555705683746</v>
      </c>
      <c r="EP8" s="46">
        <f t="shared" si="23"/>
        <v>146.81066901614096</v>
      </c>
      <c r="EQ8" s="46">
        <f t="shared" si="23"/>
        <v>147.77578097544446</v>
      </c>
      <c r="ER8" s="46">
        <f t="shared" si="23"/>
        <v>148.74089293474796</v>
      </c>
      <c r="ES8" s="46">
        <f t="shared" si="23"/>
        <v>149.70600489405146</v>
      </c>
      <c r="ET8" s="46">
        <f t="shared" si="23"/>
        <v>150.67111685335496</v>
      </c>
      <c r="EU8" s="46">
        <f t="shared" si="23"/>
        <v>151.63622881265846</v>
      </c>
      <c r="EV8" s="46">
        <f t="shared" si="23"/>
        <v>152.60134077196196</v>
      </c>
      <c r="EW8" s="46">
        <f t="shared" si="23"/>
        <v>153.56645273126546</v>
      </c>
      <c r="EX8" s="46">
        <f t="shared" si="23"/>
        <v>154.53156469056896</v>
      </c>
      <c r="EY8" s="46">
        <f t="shared" si="23"/>
        <v>155.49667664987246</v>
      </c>
      <c r="EZ8" s="46">
        <f t="shared" si="23"/>
        <v>156.46178860917595</v>
      </c>
      <c r="FA8" s="46">
        <f t="shared" si="19"/>
        <v>157.42690056847945</v>
      </c>
      <c r="FB8" s="46">
        <f t="shared" si="19"/>
        <v>158.39201252778295</v>
      </c>
      <c r="FC8" s="46">
        <f t="shared" si="19"/>
        <v>159.35712448708645</v>
      </c>
      <c r="FD8" s="46">
        <f t="shared" si="19"/>
        <v>160.32223644638995</v>
      </c>
      <c r="FE8" s="46">
        <f t="shared" si="19"/>
        <v>161.28734840569345</v>
      </c>
      <c r="FF8" s="46">
        <f t="shared" si="19"/>
        <v>162.25246036499695</v>
      </c>
      <c r="FG8" s="46">
        <f t="shared" si="19"/>
        <v>163.21757232430045</v>
      </c>
      <c r="FH8" s="46">
        <f t="shared" si="19"/>
        <v>164.18268428360395</v>
      </c>
      <c r="FI8" s="46">
        <f t="shared" si="19"/>
        <v>165.14779624290745</v>
      </c>
      <c r="FJ8" s="46">
        <f t="shared" si="19"/>
        <v>166.11290820221095</v>
      </c>
      <c r="FK8" s="46">
        <f t="shared" si="19"/>
        <v>167.07802016151444</v>
      </c>
      <c r="FL8" s="46">
        <f t="shared" si="19"/>
        <v>168.04313212081794</v>
      </c>
      <c r="FM8" s="46">
        <f t="shared" si="19"/>
        <v>169.00824408012144</v>
      </c>
      <c r="FN8" s="46">
        <f t="shared" si="19"/>
        <v>169.97335603942494</v>
      </c>
      <c r="FO8" s="46">
        <f t="shared" si="19"/>
        <v>170.93846799872844</v>
      </c>
      <c r="FP8" s="46">
        <f t="shared" si="19"/>
        <v>171.90357995803194</v>
      </c>
      <c r="FQ8" s="46">
        <f t="shared" si="19"/>
        <v>172.86869191733544</v>
      </c>
      <c r="FR8" s="46">
        <f t="shared" si="19"/>
        <v>173.83380387663894</v>
      </c>
      <c r="FS8" s="46">
        <f t="shared" si="19"/>
        <v>174.79891583594244</v>
      </c>
      <c r="FT8" s="46">
        <f t="shared" si="19"/>
        <v>175.76402779524594</v>
      </c>
      <c r="FU8" s="46">
        <f t="shared" si="19"/>
        <v>176.72913975454944</v>
      </c>
      <c r="FV8" s="46">
        <f t="shared" si="19"/>
        <v>177.69425171385294</v>
      </c>
      <c r="FW8" s="46">
        <f t="shared" si="19"/>
        <v>178.65936367315643</v>
      </c>
      <c r="FX8" s="46">
        <f t="shared" si="19"/>
        <v>179.62447563245993</v>
      </c>
      <c r="FY8" s="46">
        <f t="shared" si="19"/>
        <v>180.58958759176343</v>
      </c>
      <c r="FZ8" s="46">
        <f t="shared" si="19"/>
        <v>181.55469955106693</v>
      </c>
      <c r="GA8" s="46">
        <f t="shared" si="19"/>
        <v>182.51981151037043</v>
      </c>
      <c r="GB8" s="46">
        <f t="shared" si="19"/>
        <v>183.48492346967393</v>
      </c>
      <c r="GC8" s="46">
        <f t="shared" si="19"/>
        <v>184.45003542897743</v>
      </c>
      <c r="GD8" s="46">
        <f t="shared" si="19"/>
        <v>185.41514738828093</v>
      </c>
      <c r="GE8" s="46">
        <f t="shared" si="19"/>
        <v>186.38025934758443</v>
      </c>
      <c r="GF8" s="46">
        <f t="shared" si="19"/>
        <v>187.34537130688793</v>
      </c>
      <c r="GG8" s="46">
        <f t="shared" si="19"/>
        <v>188.31048326619143</v>
      </c>
      <c r="GH8" s="46">
        <f t="shared" si="19"/>
        <v>189.27559522549492</v>
      </c>
      <c r="GI8" s="46">
        <f t="shared" si="19"/>
        <v>190.24070718479842</v>
      </c>
      <c r="GJ8" s="46">
        <f t="shared" si="19"/>
        <v>191.20581914410192</v>
      </c>
      <c r="GK8" s="46">
        <f t="shared" si="19"/>
        <v>192.17093110340542</v>
      </c>
      <c r="GL8" s="46">
        <f t="shared" si="19"/>
        <v>193.13604306270892</v>
      </c>
      <c r="GM8" s="46">
        <f t="shared" si="19"/>
        <v>194.10115502201242</v>
      </c>
      <c r="GN8" s="46">
        <f t="shared" si="19"/>
        <v>195.06626698131592</v>
      </c>
      <c r="GO8" s="46">
        <f t="shared" si="19"/>
        <v>196.03137894061942</v>
      </c>
      <c r="GP8" s="46">
        <f t="shared" si="19"/>
        <v>196.99649089992292</v>
      </c>
      <c r="GQ8" s="46">
        <f t="shared" si="19"/>
        <v>197.96160285922642</v>
      </c>
      <c r="GR8" s="46">
        <f t="shared" si="19"/>
        <v>198.92671481852992</v>
      </c>
      <c r="GS8" s="46">
        <f t="shared" si="19"/>
        <v>199.89182677783342</v>
      </c>
      <c r="GT8" s="46">
        <f t="shared" si="19"/>
        <v>200.85693873713691</v>
      </c>
      <c r="GU8" s="46">
        <f t="shared" si="19"/>
        <v>201.82205069644041</v>
      </c>
      <c r="GV8" s="46">
        <f t="shared" si="19"/>
        <v>202.78716265574391</v>
      </c>
      <c r="GW8" s="46">
        <f t="shared" si="19"/>
        <v>203.75227461504741</v>
      </c>
      <c r="GX8" s="46">
        <f t="shared" si="19"/>
        <v>204.71738657435091</v>
      </c>
      <c r="GY8" s="46">
        <f t="shared" si="19"/>
        <v>205.68249853365441</v>
      </c>
      <c r="GZ8" s="46">
        <f t="shared" si="19"/>
        <v>206.64761049295791</v>
      </c>
      <c r="HA8" s="46">
        <f t="shared" si="19"/>
        <v>207.61272245226141</v>
      </c>
      <c r="HB8" s="46">
        <f t="shared" si="19"/>
        <v>208.57783441156491</v>
      </c>
      <c r="HC8" s="46">
        <f t="shared" si="19"/>
        <v>209.54294637086841</v>
      </c>
      <c r="HD8" s="46">
        <f t="shared" si="19"/>
        <v>210.50805833017191</v>
      </c>
      <c r="HE8" s="46">
        <f t="shared" si="19"/>
        <v>211.47317028947541</v>
      </c>
      <c r="HF8" s="46">
        <f t="shared" si="19"/>
        <v>212.4382822487789</v>
      </c>
      <c r="HG8" s="46">
        <f t="shared" si="19"/>
        <v>213.4033942080824</v>
      </c>
      <c r="HH8" s="46">
        <f t="shared" si="19"/>
        <v>214.3685061673859</v>
      </c>
      <c r="HI8" s="46">
        <f t="shared" si="19"/>
        <v>215.3336181266894</v>
      </c>
      <c r="HJ8" s="46">
        <f t="shared" si="19"/>
        <v>216.2987300859929</v>
      </c>
      <c r="HK8" s="46">
        <f t="shared" si="19"/>
        <v>217.2638420452964</v>
      </c>
      <c r="HL8" s="46">
        <f t="shared" si="5"/>
        <v>218.2289540045999</v>
      </c>
      <c r="HM8" s="46">
        <f t="shared" si="6"/>
        <v>219.1940659639034</v>
      </c>
      <c r="HN8" s="46">
        <f t="shared" si="6"/>
        <v>220.1591779232069</v>
      </c>
      <c r="HO8" s="46">
        <f t="shared" si="6"/>
        <v>221.1242898825104</v>
      </c>
      <c r="HP8" s="46">
        <f t="shared" si="6"/>
        <v>222.0894018418139</v>
      </c>
      <c r="HQ8" s="46">
        <f t="shared" si="6"/>
        <v>223.05451380111739</v>
      </c>
      <c r="HR8" s="46">
        <f t="shared" si="6"/>
        <v>224.01962576042089</v>
      </c>
      <c r="HS8" s="46">
        <f t="shared" si="6"/>
        <v>224.98473771972439</v>
      </c>
      <c r="HT8" s="146">
        <f t="shared" si="15"/>
        <v>4.7204683558098461E-5</v>
      </c>
      <c r="HU8" s="146">
        <f t="shared" ref="HU8:HU71" si="24">IF(ISNONTEXT($N8),_xlfn.LOGNORM.DIST(AB8,LN($J8),LN($N8),FALSE),NA())</f>
        <v>6.9407861824285989E-5</v>
      </c>
      <c r="HV8" s="146">
        <f t="shared" ref="HV8:HV71" si="25">IF(ISNONTEXT($N8),_xlfn.LOGNORM.DIST(AC8,LN($J8),LN($N8),FALSE),NA())</f>
        <v>9.9689957315549045E-5</v>
      </c>
      <c r="HW8" s="146">
        <f t="shared" ref="HW8:HW71" si="26">IF(ISNONTEXT($N8),_xlfn.LOGNORM.DIST(AD8,LN($J8),LN($N8),FALSE),NA())</f>
        <v>1.4009836488425425E-4</v>
      </c>
      <c r="HX8" s="146">
        <f t="shared" ref="HX8:HX71" si="27">IF(ISNONTEXT($N8),_xlfn.LOGNORM.DIST(AE8,LN($J8),LN($N8),FALSE),NA())</f>
        <v>1.9293295809888353E-4</v>
      </c>
      <c r="HY8" s="146">
        <f t="shared" ref="HY8:HY71" si="28">IF(ISNONTEXT($N8),_xlfn.LOGNORM.DIST(AF8,LN($J8),LN($N8),FALSE),NA())</f>
        <v>2.6071442533845217E-4</v>
      </c>
      <c r="HZ8" s="146">
        <f t="shared" ref="HZ8:HZ71" si="29">IF(ISNONTEXT($N8),_xlfn.LOGNORM.DIST(AG8,LN($J8),LN($N8),FALSE),NA())</f>
        <v>3.461386049045659E-4</v>
      </c>
      <c r="IA8" s="146">
        <f t="shared" ref="IA8:IA71" si="30">IF(ISNONTEXT($N8),_xlfn.LOGNORM.DIST(AH8,LN($J8),LN($N8),FALSE),NA())</f>
        <v>4.520179406528523E-4</v>
      </c>
      <c r="IB8" s="146">
        <f t="shared" ref="IB8:IB71" si="31">IF(ISNONTEXT($N8),_xlfn.LOGNORM.DIST(AI8,LN($J8),LN($N8),FALSE),NA())</f>
        <v>5.8121198594922525E-4</v>
      </c>
      <c r="IC8" s="146">
        <f t="shared" ref="IC8:IC71" si="32">IF(ISNONTEXT($N8),_xlfn.LOGNORM.DIST(AJ8,LN($J8),LN($N8),FALSE),NA())</f>
        <v>7.3654955653269382E-4</v>
      </c>
      <c r="ID8" s="146">
        <f t="shared" ref="ID8:ID71" si="33">IF(ISNONTEXT($N8),_xlfn.LOGNORM.DIST(AK8,LN($J8),LN($N8),FALSE),NA())</f>
        <v>9.2074562850697102E-4</v>
      </c>
      <c r="IE8" s="146">
        <f t="shared" ref="IE8:IE71" si="34">IF(ISNONTEXT($N8),_xlfn.LOGNORM.DIST(AL8,LN($J8),LN($N8),FALSE),NA())</f>
        <v>1.1363163708470493E-3</v>
      </c>
      <c r="IF8" s="146">
        <f t="shared" ref="IF8:IF71" si="35">IF(ISNONTEXT($N8),_xlfn.LOGNORM.DIST(AM8,LN($J8),LN($N8),FALSE),NA())</f>
        <v>1.3854957854083406E-3</v>
      </c>
      <c r="IG8" s="146">
        <f t="shared" ref="IG8:IG71" si="36">IF(ISNONTEXT($N8),_xlfn.LOGNORM.DIST(AN8,LN($J8),LN($N8),FALSE),NA())</f>
        <v>1.6701573108695914E-3</v>
      </c>
      <c r="IH8" s="146">
        <f t="shared" ref="IH8:IH71" si="37">IF(ISNONTEXT($N8),_xlfn.LOGNORM.DIST(AO8,LN($J8),LN($N8),FALSE),NA())</f>
        <v>1.9917434532264631E-3</v>
      </c>
      <c r="II8" s="146">
        <f t="shared" ref="II8:II71" si="38">IF(ISNONTEXT($N8),_xlfn.LOGNORM.DIST(AP8,LN($J8),LN($N8),FALSE),NA())</f>
        <v>2.3512060670780929E-3</v>
      </c>
      <c r="IJ8" s="146">
        <f t="shared" ref="IJ8:IJ71" si="39">IF(ISNONTEXT($N8),_xlfn.LOGNORM.DIST(AQ8,LN($J8),LN($N8),FALSE),NA())</f>
        <v>2.7489593676122896E-3</v>
      </c>
      <c r="IK8" s="146">
        <f t="shared" ref="IK8:IK71" si="40">IF(ISNONTEXT($N8),_xlfn.LOGNORM.DIST(AR8,LN($J8),LN($N8),FALSE),NA())</f>
        <v>3.1848471436853082E-3</v>
      </c>
      <c r="IL8" s="146">
        <f t="shared" ref="IL8:IL71" si="41">IF(ISNONTEXT($N8),_xlfn.LOGNORM.DIST(AS8,LN($J8),LN($N8),FALSE),NA())</f>
        <v>3.6581250074666414E-3</v>
      </c>
      <c r="IM8" s="146">
        <f t="shared" ref="IM8:IM71" si="42">IF(ISNONTEXT($N8),_xlfn.LOGNORM.DIST(AT8,LN($J8),LN($N8),FALSE),NA())</f>
        <v>4.1674578919425253E-3</v>
      </c>
      <c r="IN8" s="146">
        <f t="shared" ref="IN8:IN71" si="43">IF(ISNONTEXT($N8),_xlfn.LOGNORM.DIST(AU8,LN($J8),LN($N8),FALSE),NA())</f>
        <v>4.7109324248847447E-3</v>
      </c>
      <c r="IO8" s="146">
        <f t="shared" ref="IO8:IO71" si="44">IF(ISNONTEXT($N8),_xlfn.LOGNORM.DIST(AV8,LN($J8),LN($N8),FALSE),NA())</f>
        <v>5.2860832909164641E-3</v>
      </c>
      <c r="IP8" s="146">
        <f t="shared" ref="IP8:IP71" si="45">IF(ISNONTEXT($N8),_xlfn.LOGNORM.DIST(AW8,LN($J8),LN($N8),FALSE),NA())</f>
        <v>5.8899322593051274E-3</v>
      </c>
      <c r="IQ8" s="146">
        <f t="shared" ref="IQ8:IQ71" si="46">IF(ISNONTEXT($N8),_xlfn.LOGNORM.DIST(AX8,LN($J8),LN($N8),FALSE),NA())</f>
        <v>6.5190382145000562E-3</v>
      </c>
      <c r="IR8" s="146">
        <f t="shared" ref="IR8:IR71" si="47">IF(ISNONTEXT($N8),_xlfn.LOGNORM.DIST(AY8,LN($J8),LN($N8),FALSE),NA())</f>
        <v>7.1695562833151436E-3</v>
      </c>
      <c r="IS8" s="146">
        <f t="shared" ref="IS8:IS71" si="48">IF(ISNONTEXT($N8),_xlfn.LOGNORM.DIST(AZ8,LN($J8),LN($N8),FALSE),NA())</f>
        <v>7.8373040056727693E-3</v>
      </c>
      <c r="IT8" s="146">
        <f t="shared" ref="IT8:IT71" si="49">IF(ISNONTEXT($N8),_xlfn.LOGNORM.DIST(BA8,LN($J8),LN($N8),FALSE),NA())</f>
        <v>8.5178324391466317E-3</v>
      </c>
      <c r="IU8" s="146">
        <f t="shared" ref="IU8:IU71" si="50">IF(ISNONTEXT($N8),_xlfn.LOGNORM.DIST(BB8,LN($J8),LN($N8),FALSE),NA())</f>
        <v>9.2065001119631101E-3</v>
      </c>
      <c r="IV8" s="146">
        <f t="shared" ref="IV8:IV71" si="51">IF(ISNONTEXT($N8),_xlfn.LOGNORM.DIST(BC8,LN($J8),LN($N8),FALSE),NA())</f>
        <v>9.8985478331241883E-3</v>
      </c>
      <c r="IW8" s="146">
        <f t="shared" ref="IW8:IW71" si="52">IF(ISNONTEXT($N8),_xlfn.LOGNORM.DIST(BD8,LN($J8),LN($N8),FALSE),NA())</f>
        <v>1.0589172519048748E-2</v>
      </c>
      <c r="IX8" s="146">
        <f t="shared" ref="IX8:IX71" si="53">IF(ISNONTEXT($N8),_xlfn.LOGNORM.DIST(BE8,LN($J8),LN($N8),FALSE),NA())</f>
        <v>1.127359839027979E-2</v>
      </c>
      <c r="IY8" s="146">
        <f t="shared" ref="IY8:IY71" si="54">IF(ISNONTEXT($N8),_xlfn.LOGNORM.DIST(BF8,LN($J8),LN($N8),FALSE),NA())</f>
        <v>1.1947144116318678E-2</v>
      </c>
      <c r="IZ8" s="146">
        <f t="shared" ref="IZ8:IZ71" si="55">IF(ISNONTEXT($N8),_xlfn.LOGNORM.DIST(BG8,LN($J8),LN($N8),FALSE),NA())</f>
        <v>1.2605284729270513E-2</v>
      </c>
      <c r="JA8" s="146">
        <f t="shared" ref="JA8:JA71" si="56">IF(ISNONTEXT($N8),_xlfn.LOGNORM.DIST(BH8,LN($J8),LN($N8),FALSE),NA())</f>
        <v>1.3243707376708408E-2</v>
      </c>
      <c r="JB8" s="146">
        <f t="shared" ref="JB8:JB71" si="57">IF(ISNONTEXT($N8),_xlfn.LOGNORM.DIST(BI8,LN($J8),LN($N8),FALSE),NA())</f>
        <v>1.3858360231446062E-2</v>
      </c>
      <c r="JC8" s="146">
        <f t="shared" ref="JC8:JC71" si="58">IF(ISNONTEXT($N8),_xlfn.LOGNORM.DIST(BJ8,LN($J8),LN($N8),FALSE),NA())</f>
        <v>1.444549411285524E-2</v>
      </c>
      <c r="JD8" s="146">
        <f t="shared" ref="JD8:JD71" si="59">IF(ISNONTEXT($N8),_xlfn.LOGNORM.DIST(BK8,LN($J8),LN($N8),FALSE),NA())</f>
        <v>1.5001696594735141E-2</v>
      </c>
      <c r="JE8" s="146">
        <f t="shared" ref="JE8:JE71" si="60">IF(ISNONTEXT($N8),_xlfn.LOGNORM.DIST(BL8,LN($J8),LN($N8),FALSE),NA())</f>
        <v>1.5523918573919049E-2</v>
      </c>
      <c r="JF8" s="146">
        <f t="shared" ref="JF8:JF71" si="61">IF(ISNONTEXT($N8),_xlfn.LOGNORM.DIST(BM8,LN($J8),LN($N8),FALSE),NA())</f>
        <v>1.6009493448678556E-2</v>
      </c>
      <c r="JG8" s="146">
        <f t="shared" ref="JG8:JG71" si="62">IF(ISNONTEXT($N8),_xlfn.LOGNORM.DIST(BN8,LN($J8),LN($N8),FALSE),NA())</f>
        <v>1.6456149204793619E-2</v>
      </c>
      <c r="JH8" s="146">
        <f t="shared" ref="JH8:JH71" si="63">IF(ISNONTEXT($N8),_xlfn.LOGNORM.DIST(BO8,LN($J8),LN($N8),FALSE),NA())</f>
        <v>1.6862013829317891E-2</v>
      </c>
      <c r="JI8" s="146">
        <f t="shared" ref="JI8:JI71" si="64">IF(ISNONTEXT($N8),_xlfn.LOGNORM.DIST(BP8,LN($J8),LN($N8),FALSE),NA())</f>
        <v>1.7225614567961279E-2</v>
      </c>
      <c r="JJ8" s="146">
        <f t="shared" ref="JJ8:JJ71" si="65">IF(ISNONTEXT($N8),_xlfn.LOGNORM.DIST(BQ8,LN($J8),LN($N8),FALSE),NA())</f>
        <v>1.754587161282329E-2</v>
      </c>
      <c r="JK8" s="146">
        <f t="shared" ref="JK8:JK71" si="66">IF(ISNONTEXT($N8),_xlfn.LOGNORM.DIST(BR8,LN($J8),LN($N8),FALSE),NA())</f>
        <v>1.7822086854698084E-2</v>
      </c>
      <c r="JL8" s="146">
        <f t="shared" ref="JL8:JL71" si="67">IF(ISNONTEXT($N8),_xlfn.LOGNORM.DIST(BS8,LN($J8),LN($N8),FALSE),NA())</f>
        <v>1.8053928360542162E-2</v>
      </c>
      <c r="JM8" s="146">
        <f t="shared" ref="JM8:JM71" si="68">IF(ISNONTEXT($N8),_xlfn.LOGNORM.DIST(BT8,LN($J8),LN($N8),FALSE),NA())</f>
        <v>1.8241411244409315E-2</v>
      </c>
      <c r="JN8" s="146">
        <f t="shared" ref="JN8:JN71" si="69">IF(ISNONTEXT($N8),_xlfn.LOGNORM.DIST(BU8,LN($J8),LN($N8),FALSE),NA())</f>
        <v>1.8384875591824661E-2</v>
      </c>
      <c r="JO8" s="146">
        <f t="shared" ref="JO8:JO71" si="70">IF(ISNONTEXT($N8),_xlfn.LOGNORM.DIST(BV8,LN($J8),LN($N8),FALSE),NA())</f>
        <v>1.8484962075821901E-2</v>
      </c>
      <c r="JP8" s="146">
        <f t="shared" ref="JP8:JP71" si="71">IF(ISNONTEXT($N8),_xlfn.LOGNORM.DIST(BW8,LN($J8),LN($N8),FALSE),NA())</f>
        <v>1.8542585870281129E-2</v>
      </c>
      <c r="JQ8" s="146">
        <f t="shared" ref="JQ8:JQ71" si="72">IF(ISNONTEXT($N8),_xlfn.LOGNORM.DIST(BX8,LN($J8),LN($N8),FALSE),NA())</f>
        <v>1.8558909425215736E-2</v>
      </c>
      <c r="JR8" s="146">
        <f t="shared" ref="JR8:JR71" si="73">IF(ISNONTEXT($N8),_xlfn.LOGNORM.DIST(BY8,LN($J8),LN($N8),FALSE),NA())</f>
        <v>1.8535314621528715E-2</v>
      </c>
      <c r="JS8" s="146">
        <f t="shared" ref="JS8:JS71" si="74">IF(ISNONTEXT($N8),_xlfn.LOGNORM.DIST(BZ8,LN($J8),LN($N8),FALSE),NA())</f>
        <v>1.8473374771530961E-2</v>
      </c>
      <c r="JT8" s="146">
        <f t="shared" ref="JT8:JT71" si="75">IF(ISNONTEXT($N8),_xlfn.LOGNORM.DIST(CA8,LN($J8),LN($N8),FALSE),NA())</f>
        <v>1.8374826877992283E-2</v>
      </c>
      <c r="JU8" s="146">
        <f t="shared" ref="JU8:JU71" si="76">IF(ISNONTEXT($N8),_xlfn.LOGNORM.DIST(CB8,LN($J8),LN($N8),FALSE),NA())</f>
        <v>1.8241544510240185E-2</v>
      </c>
      <c r="JV8" s="146">
        <f t="shared" ref="JV8:JV71" si="77">IF(ISNONTEXT($N8),_xlfn.LOGNORM.DIST(CC8,LN($J8),LN($N8),FALSE),NA())</f>
        <v>1.8075511602144472E-2</v>
      </c>
      <c r="JW8" s="146">
        <f t="shared" ref="JW8:JW71" si="78">IF(ISNONTEXT($N8),_xlfn.LOGNORM.DIST(CD8,LN($J8),LN($N8),FALSE),NA())</f>
        <v>1.7878797424807382E-2</v>
      </c>
      <c r="JX8" s="146">
        <f t="shared" ref="JX8:JX71" si="79">IF(ISNONTEXT($N8),_xlfn.LOGNORM.DIST(CE8,LN($J8),LN($N8),FALSE),NA())</f>
        <v>1.7653532937272065E-2</v>
      </c>
      <c r="JY8" s="146">
        <f t="shared" ref="JY8:JY71" si="80">IF(ISNONTEXT($N8),_xlfn.LOGNORM.DIST(CF8,LN($J8),LN($N8),FALSE),NA())</f>
        <v>1.7401888672221286E-2</v>
      </c>
      <c r="JZ8" s="146">
        <f t="shared" ref="JZ8:JZ71" si="81">IF(ISNONTEXT($N8),_xlfn.LOGNORM.DIST(CG8,LN($J8),LN($N8),FALSE),NA())</f>
        <v>1.7126054270925884E-2</v>
      </c>
      <c r="KA8" s="146">
        <f t="shared" ref="KA8:KA71" si="82">IF(ISNONTEXT($N8),_xlfn.LOGNORM.DIST(CH8,LN($J8),LN($N8),FALSE),NA())</f>
        <v>1.6828219742926458E-2</v>
      </c>
      <c r="KB8" s="146">
        <f t="shared" ref="KB8:KB71" si="83">IF(ISNONTEXT($N8),_xlfn.LOGNORM.DIST(CI8,LN($J8),LN($N8),FALSE),NA())</f>
        <v>1.6510558491253994E-2</v>
      </c>
      <c r="KC8" s="146">
        <f t="shared" ref="KC8:KC71" si="84">IF(ISNONTEXT($N8),_xlfn.LOGNORM.DIST(CJ8,LN($J8),LN($N8),FALSE),NA())</f>
        <v>1.6175212113461228E-2</v>
      </c>
      <c r="KD8" s="146">
        <f t="shared" ref="KD8:KD71" si="85">IF(ISNONTEXT($N8),_xlfn.LOGNORM.DIST(CK8,LN($J8),LN($N8),FALSE),NA())</f>
        <v>1.5824276962294045E-2</v>
      </c>
      <c r="KE8" s="146">
        <f t="shared" ref="KE8:KE71" si="86">IF(ISNONTEXT($N8),_xlfn.LOGNORM.DIST(CL8,LN($J8),LN($N8),FALSE),NA())</f>
        <v>1.5459792427347806E-2</v>
      </c>
      <c r="KF8" s="146">
        <f t="shared" si="20"/>
        <v>1.5083730880335735E-2</v>
      </c>
      <c r="KG8" s="146">
        <f t="shared" ref="KG8:KG71" si="87">IF(ISNONTEXT($N8),_xlfn.LOGNORM.DIST(CN8,LN($J8),LN($N8),FALSE),NA())</f>
        <v>1.4697989211403811E-2</v>
      </c>
      <c r="KH8" s="146">
        <f t="shared" ref="KH8:KH71" si="88">IF(ISNONTEXT($N8),_xlfn.LOGNORM.DIST(CO8,LN($J8),LN($N8),FALSE),NA())</f>
        <v>1.4304381871991276E-2</v>
      </c>
      <c r="KI8" s="146">
        <f t="shared" ref="KI8:KI71" si="89">IF(ISNONTEXT($N8),_xlfn.LOGNORM.DIST(CP8,LN($J8),LN($N8),FALSE),NA())</f>
        <v>1.3904635330762515E-2</v>
      </c>
      <c r="KJ8" s="146">
        <f t="shared" ref="KJ8:KJ71" si="90">IF(ISNONTEXT($N8),_xlfn.LOGNORM.DIST(CQ8,LN($J8),LN($N8),FALSE),NA())</f>
        <v>1.3500383842830983E-2</v>
      </c>
      <c r="KK8" s="146">
        <f t="shared" ref="KK8:KK71" si="91">IF(ISNONTEXT($N8),_xlfn.LOGNORM.DIST(CR8,LN($J8),LN($N8),FALSE),NA())</f>
        <v>1.3093166428546492E-2</v>
      </c>
      <c r="KL8" s="146">
        <f t="shared" ref="KL8:KL71" si="92">IF(ISNONTEXT($N8),_xlfn.LOGNORM.DIST(CS8,LN($J8),LN($N8),FALSE),NA())</f>
        <v>1.2684424956239544E-2</v>
      </c>
      <c r="KM8" s="146">
        <f t="shared" ref="KM8:KM71" si="93">IF(ISNONTEXT($N8),_xlfn.LOGNORM.DIST(CT8,LN($J8),LN($N8),FALSE),NA())</f>
        <v>1.2275503223211418E-2</v>
      </c>
      <c r="KN8" s="146">
        <f t="shared" ref="KN8:KN71" si="94">IF(ISNONTEXT($N8),_xlfn.LOGNORM.DIST(CU8,LN($J8),LN($N8),FALSE),NA())</f>
        <v>1.1867646930665072E-2</v>
      </c>
      <c r="KO8" s="146">
        <f t="shared" ref="KO8:KO71" si="95">IF(ISNONTEXT($N8),_xlfn.LOGNORM.DIST(CV8,LN($J8),LN($N8),FALSE),NA())</f>
        <v>1.1462004450929588E-2</v>
      </c>
      <c r="KP8" s="146">
        <f t="shared" ref="KP8:KP71" si="96">IF(ISNONTEXT($N8),_xlfn.LOGNORM.DIST(CW8,LN($J8),LN($N8),FALSE),NA())</f>
        <v>1.1059628289008449E-2</v>
      </c>
      <c r="KQ8" s="146">
        <f t="shared" ref="KQ8:KQ71" si="97">IF(ISNONTEXT($N8),_xlfn.LOGNORM.DIST(CX8,LN($J8),LN($N8),FALSE),NA())</f>
        <v>1.0661477144965252E-2</v>
      </c>
      <c r="KR8" s="146">
        <f t="shared" ref="KR8:KR71" si="98">IF(ISNONTEXT($N8),_xlfn.LOGNORM.DIST(CY8,LN($J8),LN($N8),FALSE),NA())</f>
        <v>1.0268418488758441E-2</v>
      </c>
      <c r="KS8" s="146">
        <f t="shared" ref="KS8:KS71" si="99">IF(ISNONTEXT($N8),_xlfn.LOGNORM.DIST(CZ8,LN($J8),LN($N8),FALSE),NA())</f>
        <v>9.881231564675616E-3</v>
      </c>
      <c r="KT8" s="146">
        <f t="shared" ref="KT8:KT71" si="100">IF(ISNONTEXT($N8),_xlfn.LOGNORM.DIST(DA8,LN($J8),LN($N8),FALSE),NA())</f>
        <v>9.5006107483527873E-3</v>
      </c>
      <c r="KU8" s="146">
        <f t="shared" ref="KU8:KU71" si="101">IF(ISNONTEXT($N8),_xlfn.LOGNORM.DIST(DB8,LN($J8),LN($N8),FALSE),NA())</f>
        <v>9.1271691853587814E-3</v>
      </c>
      <c r="KV8" s="146">
        <f t="shared" ref="KV8:KV71" si="102">IF(ISNONTEXT($N8),_xlfn.LOGNORM.DIST(DC8,LN($J8),LN($N8),FALSE),NA())</f>
        <v>8.7614426463728471E-3</v>
      </c>
      <c r="KW8" s="146">
        <f t="shared" ref="KW8:KW71" si="103">IF(ISNONTEXT($N8),_xlfn.LOGNORM.DIST(DD8,LN($J8),LN($N8),FALSE),NA())</f>
        <v>8.4038935399877897E-3</v>
      </c>
      <c r="KX8" s="146">
        <f t="shared" ref="KX8:KX71" si="104">IF(ISNONTEXT($N8),_xlfn.LOGNORM.DIST(DE8,LN($J8),LN($N8),FALSE),NA())</f>
        <v>8.0549150300552284E-3</v>
      </c>
      <c r="KY8" s="146">
        <f t="shared" ref="KY8:KY71" si="105">IF(ISNONTEXT($N8),_xlfn.LOGNORM.DIST(DF8,LN($J8),LN($N8),FALSE),NA())</f>
        <v>7.71483521018852E-3</v>
      </c>
      <c r="KZ8" s="146">
        <f t="shared" ref="KZ8:KZ71" si="106">IF(ISNONTEXT($N8),_xlfn.LOGNORM.DIST(DG8,LN($J8),LN($N8),FALSE),NA())</f>
        <v>7.3839212935068949E-3</v>
      </c>
      <c r="LA8" s="146">
        <f t="shared" ref="LA8:LA71" si="107">IF(ISNONTEXT($N8),_xlfn.LOGNORM.DIST(DH8,LN($J8),LN($N8),FALSE),NA())</f>
        <v>7.0623837808965733E-3</v>
      </c>
      <c r="LB8" s="146">
        <f t="shared" ref="LB8:LB71" si="108">IF(ISNONTEXT($N8),_xlfn.LOGNORM.DIST(DI8,LN($J8),LN($N8),FALSE),NA())</f>
        <v>6.7503805759595269E-3</v>
      </c>
      <c r="LC8" s="146">
        <f t="shared" ref="LC8:LC71" si="109">IF(ISNONTEXT($N8),_xlfn.LOGNORM.DIST(DJ8,LN($J8),LN($N8),FALSE),NA())</f>
        <v>6.4480210193958738E-3</v>
      </c>
      <c r="LD8" s="146">
        <f t="shared" ref="LD8:LD71" si="110">IF(ISNONTEXT($N8),_xlfn.LOGNORM.DIST(DK8,LN($J8),LN($N8),FALSE),NA())</f>
        <v>6.155369819809243E-3</v>
      </c>
      <c r="LE8" s="146">
        <f t="shared" ref="LE8:LE71" si="111">IF(ISNONTEXT($N8),_xlfn.LOGNORM.DIST(DL8,LN($J8),LN($N8),FALSE),NA())</f>
        <v>5.8724508618368636E-3</v>
      </c>
      <c r="LF8" s="146">
        <f t="shared" ref="LF8:LF71" si="112">IF(ISNONTEXT($N8),_xlfn.LOGNORM.DIST(DM8,LN($J8),LN($N8),FALSE),NA())</f>
        <v>5.5992508760801928E-3</v>
      </c>
      <c r="LG8" s="146">
        <f t="shared" ref="LG8:LG71" si="113">IF(ISNONTEXT($N8),_xlfn.LOGNORM.DIST(DN8,LN($J8),LN($N8),FALSE),NA())</f>
        <v>5.3357229585624562E-3</v>
      </c>
      <c r="LH8" s="146">
        <f t="shared" ref="LH8:LH71" si="114">IF(ISNONTEXT($N8),_xlfn.LOGNORM.DIST(DO8,LN($J8),LN($N8),FALSE),NA())</f>
        <v>5.0817899303670757E-3</v>
      </c>
      <c r="LI8" s="146">
        <f t="shared" ref="LI8:LI71" si="115">IF(ISNONTEXT($N8),_xlfn.LOGNORM.DIST(DP8,LN($J8),LN($N8),FALSE),NA())</f>
        <v>4.8373475307351352E-3</v>
      </c>
      <c r="LJ8" s="146">
        <f t="shared" ref="LJ8:LJ71" si="116">IF(ISNONTEXT($N8),_xlfn.LOGNORM.DIST(DQ8,LN($J8),LN($N8),FALSE),NA())</f>
        <v>4.6022674392296433E-3</v>
      </c>
      <c r="LK8" s="146">
        <f t="shared" ref="LK8:LK71" si="117">IF(ISNONTEXT($N8),_xlfn.LOGNORM.DIST(DR8,LN($J8),LN($N8),FALSE),NA())</f>
        <v>4.3764001246281515E-3</v>
      </c>
      <c r="LL8" s="146">
        <f t="shared" ref="LL8:LL71" si="118">IF(ISNONTEXT($N8),_xlfn.LOGNORM.DIST(DS8,LN($J8),LN($N8),FALSE),NA())</f>
        <v>4.1595775200010928E-3</v>
      </c>
      <c r="LM8" s="146">
        <f t="shared" ref="LM8:LM71" si="119">IF(ISNONTEXT($N8),_xlfn.LOGNORM.DIST(DT8,LN($J8),LN($N8),FALSE),NA())</f>
        <v>3.9516155249851017E-3</v>
      </c>
      <c r="LN8" s="146">
        <f t="shared" ref="LN8:LN71" si="120">IF(ISNONTEXT($N8),_xlfn.LOGNORM.DIST(DU8,LN($J8),LN($N8),FALSE),NA())</f>
        <v>3.7523163375922887E-3</v>
      </c>
      <c r="LO8" s="146">
        <f t="shared" ref="LO8:LO71" si="121">IF(ISNONTEXT($N8),_xlfn.LOGNORM.DIST(DV8,LN($J8),LN($N8),FALSE),NA())</f>
        <v>3.561470619019339E-3</v>
      </c>
      <c r="LP8" s="146">
        <f t="shared" ref="LP8:LP71" si="122">IF(ISNONTEXT($N8),_xlfn.LOGNORM.DIST(DW8,LN($J8),LN($N8),FALSE),NA())</f>
        <v>3.3788594958593116E-3</v>
      </c>
      <c r="LQ8" s="146">
        <f t="shared" ref="LQ8:LQ71" si="123">IF(ISNONTEXT($N8),_xlfn.LOGNORM.DIST(DX8,LN($J8),LN($N8),FALSE),NA())</f>
        <v>3.2042564048850282E-3</v>
      </c>
      <c r="LR8" s="146">
        <f t="shared" ref="LR8:LR71" si="124">IF(ISNONTEXT($N8),_xlfn.LOGNORM.DIST(DY8,LN($J8),LN($N8),FALSE),NA())</f>
        <v>3.0374287861871315E-3</v>
      </c>
      <c r="LS8" s="146">
        <f t="shared" ref="LS8:LS71" si="125">IF(ISNONTEXT($N8),_xlfn.LOGNORM.DIST(DZ8,LN($J8),LN($N8),FALSE),NA())</f>
        <v>2.8781396309262072E-3</v>
      </c>
      <c r="LT8" s="146">
        <f t="shared" ref="LT8:LT71" si="126">IF(ISNONTEXT($N8),_xlfn.LOGNORM.DIST(EA8,LN($J8),LN($N8),FALSE),NA())</f>
        <v>2.7261488903123931E-3</v>
      </c>
      <c r="LU8" s="146">
        <f t="shared" ref="LU8:LU71" si="127">IF(ISNONTEXT($N8),_xlfn.LOGNORM.DIST(EB8,LN($J8),LN($N8),FALSE),NA())</f>
        <v>2.5812147526711867E-3</v>
      </c>
      <c r="LV8" s="146">
        <f t="shared" ref="LV8:LV71" si="128">IF(ISNONTEXT($N8),_xlfn.LOGNORM.DIST(EC8,LN($J8),LN($N8),FALSE),NA())</f>
        <v>2.443094795605475E-3</v>
      </c>
      <c r="LW8" s="146">
        <f t="shared" ref="LW8:LW71" si="129">IF(ISNONTEXT($N8),_xlfn.LOGNORM.DIST(ED8,LN($J8),LN($N8),FALSE),NA())</f>
        <v>2.3115470203319308E-3</v>
      </c>
      <c r="LX8" s="146">
        <f t="shared" ref="LX8:LX71" si="130">IF(ISNONTEXT($N8),_xlfn.LOGNORM.DIST(EE8,LN($J8),LN($N8),FALSE),NA())</f>
        <v>2.1863307752664181E-3</v>
      </c>
      <c r="LY8" s="146">
        <f t="shared" ref="LY8:LY71" si="131">IF(ISNONTEXT($N8),_xlfn.LOGNORM.DIST(EF8,LN($J8),LN($N8),FALSE),NA())</f>
        <v>2.0672075758694499E-3</v>
      </c>
      <c r="LZ8" s="146">
        <f t="shared" ref="LZ8:LZ71" si="132">IF(ISNONTEXT($N8),_xlfn.LOGNORM.DIST(EG8,LN($J8),LN($N8),FALSE),NA())</f>
        <v>1.9539418276468762E-3</v>
      </c>
      <c r="MA8" s="146">
        <f t="shared" ref="MA8:MA71" si="133">IF(ISNONTEXT($N8),_xlfn.LOGNORM.DIST(EH8,LN($J8),LN($N8),FALSE),NA())</f>
        <v>1.8463014590427681E-3</v>
      </c>
      <c r="MB8" s="146">
        <f t="shared" ref="MB8:MB71" si="134">IF(ISNONTEXT($N8),_xlfn.LOGNORM.DIST(EI8,LN($J8),LN($N8),FALSE),NA())</f>
        <v>1.7440584707675854E-3</v>
      </c>
      <c r="MC8" s="146">
        <f t="shared" ref="MC8:MC71" si="135">IF(ISNONTEXT($N8),_xlfn.LOGNORM.DIST(EJ8,LN($J8),LN($N8),FALSE),NA())</f>
        <v>1.6469894078830136E-3</v>
      </c>
      <c r="MD8" s="146">
        <f t="shared" ref="MD8:MD71" si="136">IF(ISNONTEXT($N8),_xlfn.LOGNORM.DIST(EK8,LN($J8),LN($N8),FALSE),NA())</f>
        <v>1.5548757607206489E-3</v>
      </c>
      <c r="ME8" s="146">
        <f t="shared" ref="ME8:ME71" si="137">IF(ISNONTEXT($N8),_xlfn.LOGNORM.DIST(EL8,LN($J8),LN($N8),FALSE),NA())</f>
        <v>1.4675043004512844E-3</v>
      </c>
      <c r="MF8" s="146">
        <f t="shared" ref="MF8:MF71" si="138">IF(ISNONTEXT($N8),_xlfn.LOGNORM.DIST(EM8,LN($J8),LN($N8),FALSE),NA())</f>
        <v>1.3846673548485173E-3</v>
      </c>
      <c r="MG8" s="146">
        <f t="shared" ref="MG8:MG71" si="139">IF(ISNONTEXT($N8),_xlfn.LOGNORM.DIST(EN8,LN($J8),LN($N8),FALSE),NA())</f>
        <v>1.3061630295107712E-3</v>
      </c>
      <c r="MH8" s="146">
        <f t="shared" ref="MH8:MH71" si="140">IF(ISNONTEXT($N8),_xlfn.LOGNORM.DIST(EO8,LN($J8),LN($N8),FALSE),NA())</f>
        <v>1.2317953795209836E-3</v>
      </c>
      <c r="MI8" s="146">
        <f t="shared" ref="MI8:MI71" si="141">IF(ISNONTEXT($N8),_xlfn.LOGNORM.DIST(EP8,LN($J8),LN($N8),FALSE),NA())</f>
        <v>1.1613745362381589E-3</v>
      </c>
      <c r="MJ8" s="146">
        <f t="shared" ref="MJ8:MJ71" si="142">IF(ISNONTEXT($N8),_xlfn.LOGNORM.DIST(EQ8,LN($J8),LN($N8),FALSE),NA())</f>
        <v>1.0947167936316169E-3</v>
      </c>
      <c r="MK8" s="146">
        <f t="shared" ref="MK8:MK71" si="143">IF(ISNONTEXT($N8),_xlfn.LOGNORM.DIST(ER8,LN($J8),LN($N8),FALSE),NA())</f>
        <v>1.0316446582890472E-3</v>
      </c>
      <c r="ML8" s="146">
        <f t="shared" ref="ML8:ML71" si="144">IF(ISNONTEXT($N8),_xlfn.LOGNORM.DIST(ES8,LN($J8),LN($N8),FALSE),NA())</f>
        <v>9.7198686695568399E-4</v>
      </c>
      <c r="MM8" s="146">
        <f t="shared" ref="MM8:MM71" si="145">IF(ISNONTEXT($N8),_xlfn.LOGNORM.DIST(ET8,LN($J8),LN($N8),FALSE),NA())</f>
        <v>9.1557837519576867E-4</v>
      </c>
      <c r="MN8" s="146">
        <f t="shared" ref="MN8:MN71" si="146">IF(ISNONTEXT($N8),_xlfn.LOGNORM.DIST(EU8,LN($J8),LN($N8),FALSE),NA())</f>
        <v>8.6226032050946066E-4</v>
      </c>
      <c r="MO8" s="146">
        <f t="shared" ref="MO8:MO71" si="147">IF(ISNONTEXT($N8),_xlfn.LOGNORM.DIST(EV8,LN($J8),LN($N8),FALSE),NA())</f>
        <v>8.118799629902643E-4</v>
      </c>
      <c r="MP8" s="146">
        <f t="shared" ref="MP8:MP71" si="148">IF(ISNONTEXT($N8),_xlfn.LOGNORM.DIST(EW8,LN($J8),LN($N8),FALSE),NA())</f>
        <v>7.6429060636985205E-4</v>
      </c>
      <c r="MQ8" s="146">
        <f t="shared" ref="MQ8:MQ71" si="149">IF(ISNONTEXT($N8),_xlfn.LOGNORM.DIST(EX8,LN($J8),LN($N8),FALSE),NA())</f>
        <v>7.1935150207015955E-4</v>
      </c>
      <c r="MR8" s="146">
        <f t="shared" si="21"/>
        <v>6.7692773866648748E-4</v>
      </c>
      <c r="MS8" s="146">
        <f t="shared" ref="MS8:MS71" si="150">IF(ISNONTEXT($N8),_xlfn.LOGNORM.DIST(EZ8,LN($J8),LN($N8),FALSE),NA())</f>
        <v>6.3689011896055363E-4</v>
      </c>
      <c r="MT8" s="146">
        <f t="shared" ref="MT8:MT71" si="151">IF(ISNONTEXT($N8),_xlfn.LOGNORM.DIST(FA8,LN($J8),LN($N8),FALSE),NA())</f>
        <v>5.9911502666917815E-4</v>
      </c>
      <c r="MU8" s="146">
        <f t="shared" ref="MU8:MU71" si="152">IF(ISNONTEXT($N8),_xlfn.LOGNORM.DIST(FB8,LN($J8),LN($N8),FALSE),NA())</f>
        <v>5.6348428455228847E-4</v>
      </c>
      <c r="MV8" s="146">
        <f t="shared" ref="MV8:MV71" si="153">IF(ISNONTEXT($N8),_xlfn.LOGNORM.DIST(FC8,LN($J8),LN($N8),FALSE),NA())</f>
        <v>5.2988500563296308E-4</v>
      </c>
      <c r="MW8" s="146">
        <f t="shared" ref="MW8:MW71" si="154">IF(ISNONTEXT($N8),_xlfn.LOGNORM.DIST(FD8,LN($J8),LN($N8),FALSE),NA())</f>
        <v>4.9820943900267211E-4</v>
      </c>
      <c r="MX8" s="146">
        <f t="shared" ref="MX8:MX71" si="155">IF(ISNONTEXT($N8),_xlfn.LOGNORM.DIST(FE8,LN($J8),LN($N8),FALSE),NA())</f>
        <v>4.683548115554552E-4</v>
      </c>
      <c r="MY8" s="146">
        <f t="shared" ref="MY8:MY71" si="156">IF(ISNONTEXT($N8),_xlfn.LOGNORM.DIST(FF8,LN($J8),LN($N8),FALSE),NA())</f>
        <v>4.4022316685611568E-4</v>
      </c>
      <c r="MZ8" s="146">
        <f t="shared" ref="MZ8:MZ71" si="157">IF(ISNONTEXT($N8),_xlfn.LOGNORM.DIST(FG8,LN($J8),LN($N8),FALSE),NA())</f>
        <v>4.1372120221871446E-4</v>
      </c>
      <c r="NA8" s="146">
        <f t="shared" ref="NA8:NA71" si="158">IF(ISNONTEXT($N8),_xlfn.LOGNORM.DIST(FH8,LN($J8),LN($N8),FALSE),NA())</f>
        <v>3.8876010495233641E-4</v>
      </c>
      <c r="NB8" s="146">
        <f t="shared" ref="NB8:NB71" si="159">IF(ISNONTEXT($N8),_xlfn.LOGNORM.DIST(FI8,LN($J8),LN($N8),FALSE),NA())</f>
        <v>3.652553886210148E-4</v>
      </c>
      <c r="NC8" s="146">
        <f t="shared" ref="NC8:NC71" si="160">IF(ISNONTEXT($N8),_xlfn.LOGNORM.DIST(FJ8,LN($J8),LN($N8),FALSE),NA())</f>
        <v>3.4312673006336238E-4</v>
      </c>
      <c r="ND8" s="146">
        <f t="shared" ref="ND8:ND71" si="161">IF(ISNONTEXT($N8),_xlfn.LOGNORM.DIST(FK8,LN($J8),LN($N8),FALSE),NA())</f>
        <v>3.222978078242427E-4</v>
      </c>
      <c r="NE8" s="146">
        <f t="shared" ref="NE8:NE71" si="162">IF(ISNONTEXT($N8),_xlfn.LOGNORM.DIST(FL8,LN($J8),LN($N8),FALSE),NA())</f>
        <v>3.0269614256551915E-4</v>
      </c>
      <c r="NF8" s="146">
        <f t="shared" ref="NF8:NF71" si="163">IF(ISNONTEXT($N8),_xlfn.LOGNORM.DIST(FM8,LN($J8),LN($N8),FALSE),NA())</f>
        <v>2.8425293994496564E-4</v>
      </c>
      <c r="NG8" s="146">
        <f t="shared" ref="NG8:NG71" si="164">IF(ISNONTEXT($N8),_xlfn.LOGNORM.DIST(FN8,LN($J8),LN($N8),FALSE),NA())</f>
        <v>2.6690293638127142E-4</v>
      </c>
      <c r="NH8" s="146">
        <f t="shared" ref="NH8:NH71" si="165">IF(ISNONTEXT($N8),_xlfn.LOGNORM.DIST(FO8,LN($J8),LN($N8),FALSE),NA())</f>
        <v>2.505842480585252E-4</v>
      </c>
      <c r="NI8" s="146">
        <f t="shared" ref="NI8:NI71" si="166">IF(ISNONTEXT($N8),_xlfn.LOGNORM.DIST(FP8,LN($J8),LN($N8),FALSE),NA())</f>
        <v>2.35238223465036E-4</v>
      </c>
      <c r="NJ8" s="146">
        <f t="shared" ref="NJ8:NJ71" si="167">IF(ISNONTEXT($N8),_xlfn.LOGNORM.DIST(FQ8,LN($J8),LN($N8),FALSE),NA())</f>
        <v>2.2080929970836176E-4</v>
      </c>
      <c r="NK8" s="146">
        <f t="shared" ref="NK8:NK71" si="168">IF(ISNONTEXT($N8),_xlfn.LOGNORM.DIST(FR8,LN($J8),LN($N8),FALSE),NA())</f>
        <v>2.0724486280078474E-4</v>
      </c>
      <c r="NL8" s="146">
        <f t="shared" ref="NL8:NL71" si="169">IF(ISNONTEXT($N8),_xlfn.LOGNORM.DIST(FS8,LN($J8),LN($N8),FALSE),NA())</f>
        <v>1.9449511206667708E-4</v>
      </c>
      <c r="NM8" s="146">
        <f t="shared" ref="NM8:NM71" si="170">IF(ISNONTEXT($N8),_xlfn.LOGNORM.DIST(FT8,LN($J8),LN($N8),FALSE),NA())</f>
        <v>1.8251292878485427E-4</v>
      </c>
      <c r="NN8" s="146">
        <f t="shared" ref="NN8:NN71" si="171">IF(ISNONTEXT($N8),_xlfn.LOGNORM.DIST(FU8,LN($J8),LN($N8),FALSE),NA())</f>
        <v>1.712537491448615E-4</v>
      </c>
      <c r="NO8" s="146">
        <f t="shared" ref="NO8:NO71" si="172">IF(ISNONTEXT($N8),_xlfn.LOGNORM.DIST(FV8,LN($J8),LN($N8),FALSE),NA())</f>
        <v>1.6067544156580705E-4</v>
      </c>
      <c r="NP8" s="146">
        <f t="shared" ref="NP8:NP71" si="173">IF(ISNONTEXT($N8),_xlfn.LOGNORM.DIST(FW8,LN($J8),LN($N8),FALSE),NA())</f>
        <v>1.5073818839952624E-4</v>
      </c>
      <c r="NQ8" s="146">
        <f t="shared" ref="NQ8:NQ71" si="174">IF(ISNONTEXT($N8),_xlfn.LOGNORM.DIST(FX8,LN($J8),LN($N8),FALSE),NA())</f>
        <v>1.4140437201626705E-4</v>
      </c>
      <c r="NR8" s="146">
        <f t="shared" ref="NR8:NR71" si="175">IF(ISNONTEXT($N8),_xlfn.LOGNORM.DIST(FY8,LN($J8),LN($N8),FALSE),NA())</f>
        <v>1.3263846525042811E-4</v>
      </c>
      <c r="NS8" s="146">
        <f t="shared" ref="NS8:NS71" si="176">IF(ISNONTEXT($N8),_xlfn.LOGNORM.DIST(FZ8,LN($J8),LN($N8),FALSE),NA())</f>
        <v>1.2440692616589455E-4</v>
      </c>
      <c r="NT8" s="146">
        <f t="shared" ref="NT8:NT71" si="177">IF(ISNONTEXT($N8),_xlfn.LOGNORM.DIST(GA8,LN($J8),LN($N8),FALSE),NA())</f>
        <v>1.1667809708505058E-4</v>
      </c>
      <c r="NU8" s="146">
        <f t="shared" ref="NU8:NU71" si="178">IF(ISNONTEXT($N8),_xlfn.LOGNORM.DIST(GB8,LN($J8),LN($N8),FALSE),NA())</f>
        <v>1.0942210781218271E-4</v>
      </c>
      <c r="NV8" s="146">
        <f t="shared" ref="NV8:NV71" si="179">IF(ISNONTEXT($N8),_xlfn.LOGNORM.DIST(GC8,LN($J8),LN($N8),FALSE),NA())</f>
        <v>1.0261078297077854E-4</v>
      </c>
      <c r="NW8" s="146">
        <f t="shared" ref="NW8:NW71" si="180">IF(ISNONTEXT($N8),_xlfn.LOGNORM.DIST(GD8,LN($J8),LN($N8),FALSE),NA())</f>
        <v>9.6217553364701884E-5</v>
      </c>
      <c r="NX8" s="146">
        <f t="shared" ref="NX8:NX71" si="181">IF(ISNONTEXT($N8),_xlfn.LOGNORM.DIST(GE8,LN($J8),LN($N8),FALSE),NA())</f>
        <v>9.0217371265452132E-5</v>
      </c>
      <c r="NY8" s="146">
        <f t="shared" ref="NY8:NY71" si="182">IF(ISNONTEXT($N8),_xlfn.LOGNORM.DIST(GF8,LN($J8),LN($N8),FALSE),NA())</f>
        <v>8.4586629521330985E-5</v>
      </c>
      <c r="NZ8" s="146">
        <f t="shared" ref="NZ8:NZ71" si="183">IF(ISNONTEXT($N8),_xlfn.LOGNORM.DIST(GG8,LN($J8),LN($N8),FALSE),NA())</f>
        <v>7.9303084379333405E-5</v>
      </c>
      <c r="OA8" s="146">
        <f t="shared" ref="OA8:OA71" si="184">IF(ISNONTEXT($N8),_xlfn.LOGNORM.DIST(GH8,LN($J8),LN($N8),FALSE),NA())</f>
        <v>7.4345781906722712E-5</v>
      </c>
      <c r="OB8" s="146">
        <f t="shared" ref="OB8:OB71" si="185">IF(ISNONTEXT($N8),_xlfn.LOGNORM.DIST(GI8,LN($J8),LN($N8),FALSE),NA())</f>
        <v>6.9694987896442006E-5</v>
      </c>
      <c r="OC8" s="146">
        <f t="shared" ref="OC8:OC71" si="186">IF(ISNONTEXT($N8),_xlfn.LOGNORM.DIST(GJ8,LN($J8),LN($N8),FALSE),NA())</f>
        <v>6.533212113863755E-5</v>
      </c>
      <c r="OD8" s="146">
        <f t="shared" ref="OD8:OD71" si="187">IF(ISNONTEXT($N8),_xlfn.LOGNORM.DIST(GK8,LN($J8),LN($N8),FALSE),NA())</f>
        <v>6.1239689939541426E-5</v>
      </c>
      <c r="OE8" s="146">
        <f t="shared" ref="OE8:OE71" si="188">IF(ISNONTEXT($N8),_xlfn.LOGNORM.DIST(GL8,LN($J8),LN($N8),FALSE),NA())</f>
        <v>5.7401231768587688E-5</v>
      </c>
      <c r="OF8" s="146">
        <f t="shared" ref="OF8:OF71" si="189">IF(ISNONTEXT($N8),_xlfn.LOGNORM.DIST(GM8,LN($J8),LN($N8),FALSE),NA())</f>
        <v>5.3801255914969529E-5</v>
      </c>
      <c r="OG8" s="146">
        <f t="shared" ref="OG8:OG71" si="190">IF(ISNONTEXT($N8),_xlfn.LOGNORM.DIST(GN8,LN($J8),LN($N8),FALSE),NA())</f>
        <v>5.0425189035675228E-5</v>
      </c>
      <c r="OH8" s="146">
        <f t="shared" ref="OH8:OH71" si="191">IF(ISNONTEXT($N8),_xlfn.LOGNORM.DIST(GO8,LN($J8),LN($N8),FALSE),NA())</f>
        <v>4.7259323478350845E-5</v>
      </c>
      <c r="OI8" s="146">
        <f t="shared" ref="OI8:OI71" si="192">IF(ISNONTEXT($N8),_xlfn.LOGNORM.DIST(GP8,LN($J8),LN($N8),FALSE),NA())</f>
        <v>4.4290768264080104E-5</v>
      </c>
      <c r="OJ8" s="146">
        <f t="shared" ref="OJ8:OJ71" si="193">IF(ISNONTEXT($N8),_xlfn.LOGNORM.DIST(GQ8,LN($J8),LN($N8),FALSE),NA())</f>
        <v>4.1507402617222643E-5</v>
      </c>
      <c r="OK8" s="146">
        <f t="shared" ref="OK8:OK71" si="194">IF(ISNONTEXT($N8),_xlfn.LOGNORM.DIST(GR8,LN($J8),LN($N8),FALSE),NA())</f>
        <v>3.8897831931815569E-5</v>
      </c>
      <c r="OL8" s="146">
        <f t="shared" ref="OL8:OL71" si="195">IF(ISNONTEXT($N8),_xlfn.LOGNORM.DIST(GS8,LN($J8),LN($N8),FALSE),NA())</f>
        <v>3.645134606663945E-5</v>
      </c>
      <c r="OM8" s="146">
        <f t="shared" ref="OM8:OM71" si="196">IF(ISNONTEXT($N8),_xlfn.LOGNORM.DIST(GT8,LN($J8),LN($N8),FALSE),NA())</f>
        <v>3.4157879863836065E-5</v>
      </c>
      <c r="ON8" s="146">
        <f t="shared" ref="ON8:ON71" si="197">IF(ISNONTEXT($N8),_xlfn.LOGNORM.DIST(GU8,LN($J8),LN($N8),FALSE),NA())</f>
        <v>3.2007975788922381E-5</v>
      </c>
      <c r="OO8" s="146">
        <f t="shared" ref="OO8:OO71" si="198">IF(ISNONTEXT($N8),_xlfn.LOGNORM.DIST(GV8,LN($J8),LN($N8),FALSE),NA())</f>
        <v>2.999274859309829E-5</v>
      </c>
      <c r="OP8" s="146">
        <f t="shared" ref="OP8:OP71" si="199">IF(ISNONTEXT($N8),_xlfn.LOGNORM.DIST(GW8,LN($J8),LN($N8),FALSE),NA())</f>
        <v>2.8103851901917965E-5</v>
      </c>
      <c r="OQ8" s="146">
        <f t="shared" ref="OQ8:OQ71" si="200">IF(ISNONTEXT($N8),_xlfn.LOGNORM.DIST(GX8,LN($J8),LN($N8),FALSE),NA())</f>
        <v>2.6333446637600077E-5</v>
      </c>
      <c r="OR8" s="146">
        <f t="shared" ref="OR8:OR71" si="201">IF(ISNONTEXT($N8),_xlfn.LOGNORM.DIST(GY8,LN($J8),LN($N8),FALSE),NA())</f>
        <v>2.4674171185515258E-5</v>
      </c>
      <c r="OS8" s="146">
        <f t="shared" ref="OS8:OS71" si="202">IF(ISNONTEXT($N8),_xlfn.LOGNORM.DIST(GZ8,LN($J8),LN($N8),FALSE),NA())</f>
        <v>2.3119113218657201E-5</v>
      </c>
      <c r="OT8" s="146">
        <f t="shared" ref="OT8:OT71" si="203">IF(ISNONTEXT($N8),_xlfn.LOGNORM.DIST(HA8,LN($J8),LN($N8),FALSE),NA())</f>
        <v>2.1661783097170386E-5</v>
      </c>
      <c r="OU8" s="146">
        <f t="shared" ref="OU8:OU71" si="204">IF(ISNONTEXT($N8),_xlfn.LOGNORM.DIST(HB8,LN($J8),LN($N8),FALSE),NA())</f>
        <v>2.0296088763262318E-5</v>
      </c>
      <c r="OV8" s="146">
        <f t="shared" ref="OV8:OV71" si="205">IF(ISNONTEXT($N8),_xlfn.LOGNORM.DIST(HC8,LN($J8),LN($N8),FALSE),NA())</f>
        <v>1.9016312055034345E-5</v>
      </c>
      <c r="OW8" s="146">
        <f t="shared" ref="OW8:OW71" si="206">IF(ISNONTEXT($N8),_xlfn.LOGNORM.DIST(HD8,LN($J8),LN($N8),FALSE),NA())</f>
        <v>1.781708636594953E-5</v>
      </c>
      <c r="OX8" s="146">
        <f t="shared" ref="OX8:OX71" si="207">IF(ISNONTEXT($N8),_xlfn.LOGNORM.DIST(HE8,LN($J8),LN($N8),FALSE),NA())</f>
        <v>1.6693375579755228E-5</v>
      </c>
      <c r="OY8" s="146">
        <f t="shared" ref="OY8:OY71" si="208">IF(ISNONTEXT($N8),_xlfn.LOGNORM.DIST(HF8,LN($J8),LN($N8),FALSE),NA())</f>
        <v>1.5640454213744649E-5</v>
      </c>
      <c r="OZ8" s="146">
        <f t="shared" ref="OZ8:OZ71" si="209">IF(ISNONTEXT($N8),_xlfn.LOGNORM.DIST(HG8,LN($J8),LN($N8),FALSE),NA())</f>
        <v>1.4653888706217449E-5</v>
      </c>
      <c r="PA8" s="146">
        <f t="shared" ref="PA8:PA71" si="210">IF(ISNONTEXT($N8),_xlfn.LOGNORM.DIST(HH8,LN($J8),LN($N8),FALSE),NA())</f>
        <v>1.3729519786897769E-5</v>
      </c>
      <c r="PB8" s="146">
        <f t="shared" ref="PB8:PB71" si="211">IF(ISNONTEXT($N8),_xlfn.LOGNORM.DIST(HI8,LN($J8),LN($N8),FALSE),NA())</f>
        <v>1.2863445871907812E-5</v>
      </c>
      <c r="PC8" s="146">
        <f t="shared" ref="PC8:PC71" si="212">IF(ISNONTEXT($N8),_xlfn.LOGNORM.DIST(HJ8,LN($J8),LN($N8),FALSE),NA())</f>
        <v>1.205200742761469E-5</v>
      </c>
      <c r="PD8" s="146">
        <f t="shared" si="22"/>
        <v>1.1291772250337939E-5</v>
      </c>
      <c r="PE8" s="146">
        <f t="shared" si="10"/>
        <v>1.0579521611455793E-5</v>
      </c>
      <c r="PF8" s="146">
        <f t="shared" si="10"/>
        <v>9.9122372199268185E-6</v>
      </c>
      <c r="PG8" s="146">
        <f t="shared" si="10"/>
        <v>9.2870889566248686E-6</v>
      </c>
      <c r="PH8" s="146">
        <f t="shared" si="10"/>
        <v>8.7014233371736406E-6</v>
      </c>
      <c r="PI8" s="146">
        <f t="shared" si="10"/>
        <v>8.1527526621731917E-6</v>
      </c>
      <c r="PJ8" s="146">
        <f t="shared" si="10"/>
        <v>7.6387448158168395E-6</v>
      </c>
      <c r="PK8" s="146">
        <f t="shared" si="10"/>
        <v>7.1572136759256321E-6</v>
      </c>
      <c r="PL8" s="146">
        <f t="shared" si="10"/>
        <v>6.7061101003622411E-6</v>
      </c>
    </row>
    <row r="9" spans="1:429" x14ac:dyDescent="0.45">
      <c r="A9" s="364" t="s">
        <v>846</v>
      </c>
      <c r="B9" s="365">
        <f>IF($N9="","",ROUND(_xlfn.LOGNORM.INV(ABS(VLOOKUP($Q$1,VLookups!$A$27:$B$28,2,FALSE)-B$2),LN($J9),LN($N9)),0))</f>
        <v>7</v>
      </c>
      <c r="C9" s="367">
        <f t="shared" si="16"/>
        <v>46518</v>
      </c>
      <c r="D9" s="368">
        <f t="shared" si="17"/>
        <v>46526</v>
      </c>
      <c r="E9" s="108">
        <f>IFERROR(_xlfn.LOGNORM.INV(VLookups!$B$22,LN($J9),LN($N9)),"")</f>
        <v>1.5736571372782577</v>
      </c>
      <c r="F9" s="81">
        <v>5</v>
      </c>
      <c r="G9" s="108">
        <f>IFERROR(_xlfn.LOGNORM.INV(VLookups!$B$23,LN($J9),LN($N9)),"")</f>
        <v>19.222738729682654</v>
      </c>
      <c r="H9" s="110">
        <f t="shared" si="0"/>
        <v>1</v>
      </c>
      <c r="I9" s="110">
        <f t="shared" si="1"/>
        <v>0.24090598356918511</v>
      </c>
      <c r="J9" s="65">
        <f>IF(AND(F9&gt;0,NOT(ISBLANK(K9))),IF(VLOOKUP($F$3,VLookups!$A$17:$B$18,2,FALSE),F9*VLOOKUP(K9,VLookups!$A$4:$B$13,2,FALSE),F9),"")</f>
        <v>5.5</v>
      </c>
      <c r="K9" s="21" t="s">
        <v>2</v>
      </c>
      <c r="L9" s="53"/>
      <c r="M9" s="263"/>
      <c r="N9" s="320">
        <f>IF(F9&gt;0,IF(ISBLANK(M9),IF(ISBLANK(K9),"",VLOOKUP(K9,VLookups!$A$4:$C$13,3,FALSE)),M9),"")</f>
        <v>1.4</v>
      </c>
      <c r="O9" s="320">
        <f t="shared" si="11"/>
        <v>2.9415135987340659</v>
      </c>
      <c r="P9" s="375">
        <f t="shared" si="12"/>
        <v>8.6525022515374346</v>
      </c>
      <c r="Q9" s="81">
        <v>5</v>
      </c>
      <c r="R9" s="230">
        <f>IF(AND(Q9&gt;0,F9&gt;0,NOT(N9="")),ABS(VLOOKUP($Q$1,VLookups!$A$27:$B$28,2,FALSE)-_xlfn.LOGNORM.DIST(Q9,LN(J9),LN(N9),TRUE)),"")</f>
        <v>0.38848756811424506</v>
      </c>
      <c r="S9" s="80">
        <f>IF(AND($E9&gt;0,$F9&gt;0,$G9&gt;0,NOT(ISBLANK($K9))),_xlfn.LOGNORM.INV(ABS(VLOOKUP($Q$1,VLookups!$A$27:$B$28,2,FALSE)-S$3),LN($J9),LN($N9)),"")</f>
        <v>3.573485931002105</v>
      </c>
      <c r="T9" s="80">
        <f>IF(AND($E9&gt;0,$F9&gt;0,$G9&gt;0,NOT(ISBLANK($K9))),_xlfn.LOGNORM.INV(ABS(VLOOKUP($Q$1,VLookups!$A$27:$B$28,2,FALSE)-T$3),LN($J9),LN($N9)),"")</f>
        <v>8.4651235751520257</v>
      </c>
      <c r="U9" s="80">
        <f>IF(AND($E9&gt;0,$F9&gt;0,$G9&gt;0,NOT(ISBLANK($K9))),_xlfn.LOGNORM.INV(ABS(VLOOKUP($Q$1,VLookups!$A$27:$B$28,2,FALSE)-U$3),LN($J9),LN($N9)),"")</f>
        <v>7.7949738899161387</v>
      </c>
      <c r="V9" s="80">
        <f>IF(AND($E9&gt;0,$F9&gt;0,$G9&gt;0,NOT(ISBLANK($K9))),_xlfn.LOGNORM.INV(ABS(VLOOKUP($Q$1,VLookups!$A$27:$B$28,2,FALSE)-V$3),LN($J9),LN($N9)),"")</f>
        <v>7.3004082488206476</v>
      </c>
      <c r="W9" s="80">
        <f>IF(AND($E9&gt;0,$F9&gt;0,$G9&gt;0,NOT(ISBLANK($K9))),_xlfn.LOGNORM.INV(ABS(VLOOKUP($Q$1,VLookups!$A$27:$B$28,2,FALSE)-W$3),LN($J9),LN($N9)),"")</f>
        <v>6.901199016851062</v>
      </c>
      <c r="X9" s="80">
        <f>IF(AND($E9&gt;0,$F9&gt;0,$G9&gt;0,NOT(ISBLANK($K9))),_xlfn.LOGNORM.INV(ABS(VLOOKUP($Q$1,VLookups!$A$27:$B$28,2,FALSE)-X$3),LN($J9),LN($N9)),"")</f>
        <v>6.5613364256838249</v>
      </c>
      <c r="Y9" s="5"/>
      <c r="Z9" s="145">
        <f t="shared" si="2"/>
        <v>8.8245407962021988E-2</v>
      </c>
      <c r="AA9" s="376">
        <f t="shared" si="13"/>
        <v>1.5736571372782577</v>
      </c>
      <c r="AB9" s="46">
        <f t="shared" si="14"/>
        <v>1.6619025452402798</v>
      </c>
      <c r="AC9" s="46">
        <f t="shared" si="18"/>
        <v>1.7501479532023019</v>
      </c>
      <c r="AD9" s="46">
        <f t="shared" si="18"/>
        <v>1.8383933611643239</v>
      </c>
      <c r="AE9" s="46">
        <f t="shared" si="18"/>
        <v>1.926638769126346</v>
      </c>
      <c r="AF9" s="46">
        <f t="shared" si="18"/>
        <v>2.0148841770883679</v>
      </c>
      <c r="AG9" s="46">
        <f t="shared" si="18"/>
        <v>2.1031295850503899</v>
      </c>
      <c r="AH9" s="46">
        <f t="shared" si="18"/>
        <v>2.191374993012412</v>
      </c>
      <c r="AI9" s="46">
        <f t="shared" si="18"/>
        <v>2.2796204009744341</v>
      </c>
      <c r="AJ9" s="46">
        <f t="shared" si="18"/>
        <v>2.3678658089364562</v>
      </c>
      <c r="AK9" s="46">
        <f t="shared" si="18"/>
        <v>2.4561112168984782</v>
      </c>
      <c r="AL9" s="46">
        <f t="shared" si="18"/>
        <v>2.5443566248605003</v>
      </c>
      <c r="AM9" s="46">
        <f t="shared" si="18"/>
        <v>2.6326020328225224</v>
      </c>
      <c r="AN9" s="46">
        <f t="shared" si="18"/>
        <v>2.7208474407845444</v>
      </c>
      <c r="AO9" s="46">
        <f t="shared" si="18"/>
        <v>2.8090928487465665</v>
      </c>
      <c r="AP9" s="46">
        <f t="shared" si="18"/>
        <v>2.8973382567085886</v>
      </c>
      <c r="AQ9" s="46">
        <f t="shared" si="18"/>
        <v>2.9855836646706106</v>
      </c>
      <c r="AR9" s="46">
        <f t="shared" si="18"/>
        <v>3.0738290726326327</v>
      </c>
      <c r="AS9" s="46">
        <f t="shared" si="18"/>
        <v>3.1620744805946548</v>
      </c>
      <c r="AT9" s="46">
        <f t="shared" si="18"/>
        <v>3.2503198885566769</v>
      </c>
      <c r="AU9" s="46">
        <f t="shared" si="18"/>
        <v>3.3385652965186989</v>
      </c>
      <c r="AV9" s="46">
        <f t="shared" si="18"/>
        <v>3.426810704480721</v>
      </c>
      <c r="AW9" s="46">
        <f t="shared" si="18"/>
        <v>3.5150561124427431</v>
      </c>
      <c r="AX9" s="46">
        <f t="shared" si="18"/>
        <v>3.6033015204047651</v>
      </c>
      <c r="AY9" s="46">
        <f t="shared" si="18"/>
        <v>3.6915469283667872</v>
      </c>
      <c r="AZ9" s="46">
        <f t="shared" si="18"/>
        <v>3.7797923363288093</v>
      </c>
      <c r="BA9" s="46">
        <f t="shared" si="18"/>
        <v>3.8680377442908314</v>
      </c>
      <c r="BB9" s="46">
        <f t="shared" si="18"/>
        <v>3.9562831522528534</v>
      </c>
      <c r="BC9" s="46">
        <f t="shared" si="18"/>
        <v>4.0445285602148751</v>
      </c>
      <c r="BD9" s="46">
        <f t="shared" si="18"/>
        <v>4.1327739681768971</v>
      </c>
      <c r="BE9" s="46">
        <f t="shared" si="18"/>
        <v>4.2210193761389192</v>
      </c>
      <c r="BF9" s="46">
        <f t="shared" si="18"/>
        <v>4.3092647841009413</v>
      </c>
      <c r="BG9" s="46">
        <f t="shared" si="18"/>
        <v>4.3975101920629633</v>
      </c>
      <c r="BH9" s="46">
        <f t="shared" si="18"/>
        <v>4.4857556000249854</v>
      </c>
      <c r="BI9" s="46">
        <f t="shared" si="18"/>
        <v>4.5740010079870075</v>
      </c>
      <c r="BJ9" s="46">
        <f t="shared" si="18"/>
        <v>4.6622464159490296</v>
      </c>
      <c r="BK9" s="46">
        <f t="shared" si="18"/>
        <v>4.7504918239110516</v>
      </c>
      <c r="BL9" s="46">
        <f t="shared" si="18"/>
        <v>4.8387372318730737</v>
      </c>
      <c r="BM9" s="46">
        <f t="shared" si="18"/>
        <v>4.9269826398350958</v>
      </c>
      <c r="BN9" s="46">
        <f t="shared" si="18"/>
        <v>5.0152280477971178</v>
      </c>
      <c r="BO9" s="46">
        <f t="shared" si="18"/>
        <v>5.1034734557591399</v>
      </c>
      <c r="BP9" s="46">
        <f t="shared" si="18"/>
        <v>5.191718863721162</v>
      </c>
      <c r="BQ9" s="46">
        <f t="shared" si="18"/>
        <v>5.2799642716831841</v>
      </c>
      <c r="BR9" s="46">
        <f t="shared" si="18"/>
        <v>5.3682096796452061</v>
      </c>
      <c r="BS9" s="46">
        <f t="shared" si="18"/>
        <v>5.4564550876072282</v>
      </c>
      <c r="BT9" s="46">
        <f t="shared" si="18"/>
        <v>5.5447004955692503</v>
      </c>
      <c r="BU9" s="46">
        <f t="shared" si="18"/>
        <v>5.6329459035312723</v>
      </c>
      <c r="BV9" s="46">
        <f t="shared" si="18"/>
        <v>5.7211913114932944</v>
      </c>
      <c r="BW9" s="46">
        <f t="shared" si="18"/>
        <v>5.8094367194553165</v>
      </c>
      <c r="BX9" s="46">
        <f t="shared" si="18"/>
        <v>5.8976821274173385</v>
      </c>
      <c r="BY9" s="46">
        <f t="shared" si="18"/>
        <v>5.9859275353793606</v>
      </c>
      <c r="BZ9" s="46">
        <f t="shared" si="18"/>
        <v>6.0741729433413827</v>
      </c>
      <c r="CA9" s="46">
        <f t="shared" si="18"/>
        <v>6.1624183513034048</v>
      </c>
      <c r="CB9" s="46">
        <f t="shared" si="18"/>
        <v>6.2506637592654268</v>
      </c>
      <c r="CC9" s="46">
        <f t="shared" si="18"/>
        <v>6.3389091672274489</v>
      </c>
      <c r="CD9" s="46">
        <f t="shared" si="18"/>
        <v>6.427154575189471</v>
      </c>
      <c r="CE9" s="46">
        <f t="shared" si="18"/>
        <v>6.515399983151493</v>
      </c>
      <c r="CF9" s="46">
        <f t="shared" si="18"/>
        <v>6.6036453911135151</v>
      </c>
      <c r="CG9" s="46">
        <f t="shared" si="18"/>
        <v>6.6918907990755372</v>
      </c>
      <c r="CH9" s="46">
        <f t="shared" si="18"/>
        <v>6.7801362070375593</v>
      </c>
      <c r="CI9" s="46">
        <f t="shared" si="18"/>
        <v>6.8683816149995813</v>
      </c>
      <c r="CJ9" s="46">
        <f t="shared" si="18"/>
        <v>6.9566270229616034</v>
      </c>
      <c r="CK9" s="46">
        <f t="shared" si="18"/>
        <v>7.0448724309236255</v>
      </c>
      <c r="CL9" s="46">
        <f t="shared" si="18"/>
        <v>7.1331178388856475</v>
      </c>
      <c r="CM9" s="46">
        <f t="shared" si="18"/>
        <v>7.2213632468476696</v>
      </c>
      <c r="CN9" s="46">
        <f t="shared" ref="CN9:EY12" si="213">IF(ISNONTEXT($Z9),CM9+$Z9,"")</f>
        <v>7.3096086548096917</v>
      </c>
      <c r="CO9" s="46">
        <f t="shared" si="213"/>
        <v>7.3978540627717138</v>
      </c>
      <c r="CP9" s="46">
        <f t="shared" si="213"/>
        <v>7.4860994707337358</v>
      </c>
      <c r="CQ9" s="46">
        <f t="shared" si="213"/>
        <v>7.5743448786957579</v>
      </c>
      <c r="CR9" s="46">
        <f t="shared" si="213"/>
        <v>7.66259028665778</v>
      </c>
      <c r="CS9" s="46">
        <f t="shared" si="213"/>
        <v>7.750835694619802</v>
      </c>
      <c r="CT9" s="46">
        <f t="shared" si="213"/>
        <v>7.8390811025818241</v>
      </c>
      <c r="CU9" s="46">
        <f t="shared" si="213"/>
        <v>7.9273265105438462</v>
      </c>
      <c r="CV9" s="46">
        <f t="shared" si="213"/>
        <v>8.0155719185058683</v>
      </c>
      <c r="CW9" s="46">
        <f t="shared" si="213"/>
        <v>8.1038173264678903</v>
      </c>
      <c r="CX9" s="46">
        <f t="shared" si="213"/>
        <v>8.1920627344299124</v>
      </c>
      <c r="CY9" s="46">
        <f t="shared" si="213"/>
        <v>8.2803081423919345</v>
      </c>
      <c r="CZ9" s="46">
        <f t="shared" si="213"/>
        <v>8.3685535503539565</v>
      </c>
      <c r="DA9" s="46">
        <f t="shared" si="213"/>
        <v>8.4567989583159786</v>
      </c>
      <c r="DB9" s="46">
        <f t="shared" si="213"/>
        <v>8.5450443662780007</v>
      </c>
      <c r="DC9" s="46">
        <f t="shared" si="213"/>
        <v>8.6332897742400228</v>
      </c>
      <c r="DD9" s="46">
        <f t="shared" si="213"/>
        <v>8.7215351822020448</v>
      </c>
      <c r="DE9" s="46">
        <f t="shared" si="213"/>
        <v>8.8097805901640669</v>
      </c>
      <c r="DF9" s="46">
        <f t="shared" si="213"/>
        <v>8.898025998126089</v>
      </c>
      <c r="DG9" s="46">
        <f t="shared" si="213"/>
        <v>8.986271406088111</v>
      </c>
      <c r="DH9" s="46">
        <f t="shared" si="213"/>
        <v>9.0745168140501331</v>
      </c>
      <c r="DI9" s="46">
        <f t="shared" si="213"/>
        <v>9.1627622220121552</v>
      </c>
      <c r="DJ9" s="46">
        <f t="shared" si="213"/>
        <v>9.2510076299741772</v>
      </c>
      <c r="DK9" s="46">
        <f t="shared" si="213"/>
        <v>9.3392530379361993</v>
      </c>
      <c r="DL9" s="46">
        <f t="shared" si="213"/>
        <v>9.4274984458982214</v>
      </c>
      <c r="DM9" s="46">
        <f t="shared" si="213"/>
        <v>9.5157438538602435</v>
      </c>
      <c r="DN9" s="46">
        <f t="shared" si="213"/>
        <v>9.6039892618222655</v>
      </c>
      <c r="DO9" s="46">
        <f t="shared" si="213"/>
        <v>9.6922346697842876</v>
      </c>
      <c r="DP9" s="46">
        <f t="shared" si="213"/>
        <v>9.7804800777463097</v>
      </c>
      <c r="DQ9" s="46">
        <f t="shared" si="213"/>
        <v>9.8687254857083317</v>
      </c>
      <c r="DR9" s="46">
        <f t="shared" si="213"/>
        <v>9.9569708936703538</v>
      </c>
      <c r="DS9" s="46">
        <f t="shared" si="213"/>
        <v>10.045216301632376</v>
      </c>
      <c r="DT9" s="46">
        <f t="shared" si="213"/>
        <v>10.133461709594398</v>
      </c>
      <c r="DU9" s="46">
        <f t="shared" si="213"/>
        <v>10.22170711755642</v>
      </c>
      <c r="DV9" s="46">
        <f t="shared" si="213"/>
        <v>10.309952525518442</v>
      </c>
      <c r="DW9" s="46">
        <f t="shared" si="213"/>
        <v>10.398197933480464</v>
      </c>
      <c r="DX9" s="46">
        <f t="shared" si="213"/>
        <v>10.486443341442486</v>
      </c>
      <c r="DY9" s="46">
        <f t="shared" si="213"/>
        <v>10.574688749404508</v>
      </c>
      <c r="DZ9" s="46">
        <f t="shared" si="213"/>
        <v>10.66293415736653</v>
      </c>
      <c r="EA9" s="46">
        <f t="shared" si="213"/>
        <v>10.751179565328552</v>
      </c>
      <c r="EB9" s="46">
        <f t="shared" si="213"/>
        <v>10.839424973290575</v>
      </c>
      <c r="EC9" s="46">
        <f t="shared" si="213"/>
        <v>10.927670381252597</v>
      </c>
      <c r="ED9" s="46">
        <f t="shared" si="213"/>
        <v>11.015915789214619</v>
      </c>
      <c r="EE9" s="46">
        <f t="shared" si="213"/>
        <v>11.104161197176641</v>
      </c>
      <c r="EF9" s="46">
        <f t="shared" si="213"/>
        <v>11.192406605138663</v>
      </c>
      <c r="EG9" s="46">
        <f t="shared" si="213"/>
        <v>11.280652013100685</v>
      </c>
      <c r="EH9" s="46">
        <f t="shared" si="213"/>
        <v>11.368897421062707</v>
      </c>
      <c r="EI9" s="46">
        <f t="shared" si="213"/>
        <v>11.457142829024729</v>
      </c>
      <c r="EJ9" s="46">
        <f t="shared" si="213"/>
        <v>11.545388236986751</v>
      </c>
      <c r="EK9" s="46">
        <f t="shared" si="213"/>
        <v>11.633633644948773</v>
      </c>
      <c r="EL9" s="46">
        <f t="shared" si="213"/>
        <v>11.721879052910795</v>
      </c>
      <c r="EM9" s="46">
        <f t="shared" si="213"/>
        <v>11.810124460872817</v>
      </c>
      <c r="EN9" s="46">
        <f t="shared" si="213"/>
        <v>11.898369868834839</v>
      </c>
      <c r="EO9" s="46">
        <f t="shared" si="213"/>
        <v>11.986615276796861</v>
      </c>
      <c r="EP9" s="46">
        <f t="shared" si="213"/>
        <v>12.074860684758884</v>
      </c>
      <c r="EQ9" s="46">
        <f t="shared" si="213"/>
        <v>12.163106092720906</v>
      </c>
      <c r="ER9" s="46">
        <f t="shared" si="213"/>
        <v>12.251351500682928</v>
      </c>
      <c r="ES9" s="46">
        <f t="shared" si="213"/>
        <v>12.33959690864495</v>
      </c>
      <c r="ET9" s="46">
        <f t="shared" si="213"/>
        <v>12.427842316606972</v>
      </c>
      <c r="EU9" s="46">
        <f t="shared" si="213"/>
        <v>12.516087724568994</v>
      </c>
      <c r="EV9" s="46">
        <f t="shared" si="213"/>
        <v>12.604333132531016</v>
      </c>
      <c r="EW9" s="46">
        <f t="shared" si="213"/>
        <v>12.692578540493038</v>
      </c>
      <c r="EX9" s="46">
        <f t="shared" si="213"/>
        <v>12.78082394845506</v>
      </c>
      <c r="EY9" s="46">
        <f t="shared" si="213"/>
        <v>12.869069356417082</v>
      </c>
      <c r="EZ9" s="46">
        <f t="shared" si="23"/>
        <v>12.957314764379104</v>
      </c>
      <c r="FA9" s="46">
        <f t="shared" si="19"/>
        <v>13.045560172341126</v>
      </c>
      <c r="FB9" s="46">
        <f t="shared" si="19"/>
        <v>13.133805580303148</v>
      </c>
      <c r="FC9" s="46">
        <f t="shared" si="19"/>
        <v>13.22205098826517</v>
      </c>
      <c r="FD9" s="46">
        <f t="shared" si="19"/>
        <v>13.310296396227193</v>
      </c>
      <c r="FE9" s="46">
        <f t="shared" si="19"/>
        <v>13.398541804189215</v>
      </c>
      <c r="FF9" s="46">
        <f t="shared" si="19"/>
        <v>13.486787212151237</v>
      </c>
      <c r="FG9" s="46">
        <f t="shared" si="19"/>
        <v>13.575032620113259</v>
      </c>
      <c r="FH9" s="46">
        <f t="shared" si="19"/>
        <v>13.663278028075281</v>
      </c>
      <c r="FI9" s="46">
        <f t="shared" si="19"/>
        <v>13.751523436037303</v>
      </c>
      <c r="FJ9" s="46">
        <f t="shared" si="19"/>
        <v>13.839768843999325</v>
      </c>
      <c r="FK9" s="46">
        <f t="shared" si="19"/>
        <v>13.928014251961347</v>
      </c>
      <c r="FL9" s="46">
        <f t="shared" si="19"/>
        <v>14.016259659923369</v>
      </c>
      <c r="FM9" s="46">
        <f t="shared" si="19"/>
        <v>14.104505067885391</v>
      </c>
      <c r="FN9" s="46">
        <f t="shared" si="19"/>
        <v>14.192750475847413</v>
      </c>
      <c r="FO9" s="46">
        <f t="shared" si="19"/>
        <v>14.280995883809435</v>
      </c>
      <c r="FP9" s="46">
        <f t="shared" si="19"/>
        <v>14.369241291771457</v>
      </c>
      <c r="FQ9" s="46">
        <f t="shared" si="19"/>
        <v>14.457486699733479</v>
      </c>
      <c r="FR9" s="46">
        <f t="shared" si="19"/>
        <v>14.545732107695502</v>
      </c>
      <c r="FS9" s="46">
        <f t="shared" si="19"/>
        <v>14.633977515657524</v>
      </c>
      <c r="FT9" s="46">
        <f t="shared" si="19"/>
        <v>14.722222923619546</v>
      </c>
      <c r="FU9" s="46">
        <f t="shared" si="19"/>
        <v>14.810468331581568</v>
      </c>
      <c r="FV9" s="46">
        <f t="shared" si="19"/>
        <v>14.89871373954359</v>
      </c>
      <c r="FW9" s="46">
        <f t="shared" si="19"/>
        <v>14.986959147505612</v>
      </c>
      <c r="FX9" s="46">
        <f t="shared" si="19"/>
        <v>15.075204555467634</v>
      </c>
      <c r="FY9" s="46">
        <f t="shared" si="19"/>
        <v>15.163449963429656</v>
      </c>
      <c r="FZ9" s="46">
        <f t="shared" si="19"/>
        <v>15.251695371391678</v>
      </c>
      <c r="GA9" s="46">
        <f t="shared" si="19"/>
        <v>15.3399407793537</v>
      </c>
      <c r="GB9" s="46">
        <f t="shared" si="19"/>
        <v>15.428186187315722</v>
      </c>
      <c r="GC9" s="46">
        <f t="shared" si="19"/>
        <v>15.516431595277744</v>
      </c>
      <c r="GD9" s="46">
        <f t="shared" si="19"/>
        <v>15.604677003239766</v>
      </c>
      <c r="GE9" s="46">
        <f t="shared" si="19"/>
        <v>15.692922411201788</v>
      </c>
      <c r="GF9" s="46">
        <f t="shared" si="19"/>
        <v>15.781167819163811</v>
      </c>
      <c r="GG9" s="46">
        <f t="shared" si="19"/>
        <v>15.869413227125833</v>
      </c>
      <c r="GH9" s="46">
        <f t="shared" si="19"/>
        <v>15.957658635087855</v>
      </c>
      <c r="GI9" s="46">
        <f t="shared" si="19"/>
        <v>16.045904043049877</v>
      </c>
      <c r="GJ9" s="46">
        <f t="shared" si="19"/>
        <v>16.134149451011897</v>
      </c>
      <c r="GK9" s="46">
        <f t="shared" si="19"/>
        <v>16.222394858973917</v>
      </c>
      <c r="GL9" s="46">
        <f t="shared" si="19"/>
        <v>16.310640266935938</v>
      </c>
      <c r="GM9" s="46">
        <f t="shared" si="19"/>
        <v>16.398885674897958</v>
      </c>
      <c r="GN9" s="46">
        <f t="shared" si="19"/>
        <v>16.487131082859978</v>
      </c>
      <c r="GO9" s="46">
        <f t="shared" si="19"/>
        <v>16.575376490821998</v>
      </c>
      <c r="GP9" s="46">
        <f t="shared" si="19"/>
        <v>16.663621898784019</v>
      </c>
      <c r="GQ9" s="46">
        <f t="shared" si="19"/>
        <v>16.751867306746039</v>
      </c>
      <c r="GR9" s="46">
        <f t="shared" si="19"/>
        <v>16.840112714708059</v>
      </c>
      <c r="GS9" s="46">
        <f t="shared" si="19"/>
        <v>16.92835812267008</v>
      </c>
      <c r="GT9" s="46">
        <f t="shared" si="19"/>
        <v>17.0166035306321</v>
      </c>
      <c r="GU9" s="46">
        <f t="shared" si="19"/>
        <v>17.10484893859412</v>
      </c>
      <c r="GV9" s="46">
        <f t="shared" si="19"/>
        <v>17.193094346556141</v>
      </c>
      <c r="GW9" s="46">
        <f t="shared" si="19"/>
        <v>17.281339754518161</v>
      </c>
      <c r="GX9" s="46">
        <f t="shared" si="19"/>
        <v>17.369585162480181</v>
      </c>
      <c r="GY9" s="46">
        <f t="shared" si="19"/>
        <v>17.457830570442201</v>
      </c>
      <c r="GZ9" s="46">
        <f t="shared" si="19"/>
        <v>17.546075978404222</v>
      </c>
      <c r="HA9" s="46">
        <f t="shared" si="19"/>
        <v>17.634321386366242</v>
      </c>
      <c r="HB9" s="46">
        <f t="shared" si="19"/>
        <v>17.722566794328262</v>
      </c>
      <c r="HC9" s="46">
        <f t="shared" si="19"/>
        <v>17.810812202290283</v>
      </c>
      <c r="HD9" s="46">
        <f t="shared" si="19"/>
        <v>17.899057610252303</v>
      </c>
      <c r="HE9" s="46">
        <f t="shared" si="19"/>
        <v>17.987303018214323</v>
      </c>
      <c r="HF9" s="46">
        <f t="shared" si="19"/>
        <v>18.075548426176343</v>
      </c>
      <c r="HG9" s="46">
        <f t="shared" si="19"/>
        <v>18.163793834138364</v>
      </c>
      <c r="HH9" s="46">
        <f t="shared" si="19"/>
        <v>18.252039242100384</v>
      </c>
      <c r="HI9" s="46">
        <f t="shared" si="19"/>
        <v>18.340284650062404</v>
      </c>
      <c r="HJ9" s="46">
        <f t="shared" si="19"/>
        <v>18.428530058024425</v>
      </c>
      <c r="HK9" s="46">
        <f t="shared" si="19"/>
        <v>18.516775465986445</v>
      </c>
      <c r="HL9" s="46">
        <f t="shared" si="5"/>
        <v>18.605020873948465</v>
      </c>
      <c r="HM9" s="46">
        <f t="shared" si="6"/>
        <v>18.693266281910486</v>
      </c>
      <c r="HN9" s="46">
        <f t="shared" si="6"/>
        <v>18.781511689872506</v>
      </c>
      <c r="HO9" s="46">
        <f t="shared" si="6"/>
        <v>18.869757097834526</v>
      </c>
      <c r="HP9" s="46">
        <f t="shared" si="6"/>
        <v>18.958002505796546</v>
      </c>
      <c r="HQ9" s="46">
        <f t="shared" si="6"/>
        <v>19.046247913758567</v>
      </c>
      <c r="HR9" s="46">
        <f t="shared" si="6"/>
        <v>19.134493321720587</v>
      </c>
      <c r="HS9" s="46">
        <f t="shared" si="6"/>
        <v>19.222738729682607</v>
      </c>
      <c r="HT9" s="146">
        <f t="shared" si="15"/>
        <v>7.4759961267907755E-4</v>
      </c>
      <c r="HU9" s="146">
        <f t="shared" si="24"/>
        <v>1.2769349323238106E-3</v>
      </c>
      <c r="HV9" s="146">
        <f t="shared" si="25"/>
        <v>2.0705627022348065E-3</v>
      </c>
      <c r="HW9" s="146">
        <f t="shared" si="26"/>
        <v>3.2074267233134584E-3</v>
      </c>
      <c r="HX9" s="146">
        <f t="shared" si="27"/>
        <v>4.7716897471115531E-3</v>
      </c>
      <c r="HY9" s="146">
        <f t="shared" si="28"/>
        <v>6.8483496504832975E-3</v>
      </c>
      <c r="HZ9" s="146">
        <f t="shared" si="29"/>
        <v>9.5184513971261729E-3</v>
      </c>
      <c r="IA9" s="146">
        <f t="shared" si="30"/>
        <v>1.2854324087100261E-2</v>
      </c>
      <c r="IB9" s="146">
        <f t="shared" si="31"/>
        <v>1.6915237060637803E-2</v>
      </c>
      <c r="IC9" s="146">
        <f t="shared" si="32"/>
        <v>2.1743793713153103E-2</v>
      </c>
      <c r="ID9" s="146">
        <f t="shared" si="33"/>
        <v>2.7363283816545354E-2</v>
      </c>
      <c r="IE9" s="146">
        <f t="shared" si="34"/>
        <v>3.3776110884133431E-2</v>
      </c>
      <c r="IF9" s="146">
        <f t="shared" si="35"/>
        <v>4.0963313328214561E-2</v>
      </c>
      <c r="IG9" s="146">
        <f t="shared" si="36"/>
        <v>4.8885115603387493E-2</v>
      </c>
      <c r="IH9" s="146">
        <f t="shared" si="37"/>
        <v>5.7482382947542245E-2</v>
      </c>
      <c r="II9" s="146">
        <f t="shared" si="38"/>
        <v>6.6678812070613686E-2</v>
      </c>
      <c r="IJ9" s="146">
        <f t="shared" si="39"/>
        <v>7.6383669013938477E-2</v>
      </c>
      <c r="IK9" s="146">
        <f t="shared" si="40"/>
        <v>8.6494881591217099E-2</v>
      </c>
      <c r="IL9" s="146">
        <f t="shared" si="41"/>
        <v>9.6902303663202419E-2</v>
      </c>
      <c r="IM9" s="146">
        <f t="shared" si="42"/>
        <v>0.10749098810875679</v>
      </c>
      <c r="IN9" s="146">
        <f t="shared" si="43"/>
        <v>0.11814433106895515</v>
      </c>
      <c r="IO9" s="146">
        <f t="shared" si="44"/>
        <v>0.12874697868056786</v>
      </c>
      <c r="IP9" s="146">
        <f t="shared" si="45"/>
        <v>0.13918741652318911</v>
      </c>
      <c r="IQ9" s="146">
        <f t="shared" si="46"/>
        <v>0.1493601894735653</v>
      </c>
      <c r="IR9" s="146">
        <f t="shared" si="47"/>
        <v>0.15916772429568002</v>
      </c>
      <c r="IS9" s="146">
        <f t="shared" si="48"/>
        <v>0.16852174833147851</v>
      </c>
      <c r="IT9" s="146">
        <f t="shared" si="49"/>
        <v>0.1773443147628013</v>
      </c>
      <c r="IU9" s="146">
        <f t="shared" si="50"/>
        <v>0.18556845808840294</v>
      </c>
      <c r="IV9" s="146">
        <f t="shared" si="51"/>
        <v>0.19313851293396472</v>
      </c>
      <c r="IW9" s="146">
        <f t="shared" si="52"/>
        <v>0.2000101354728577</v>
      </c>
      <c r="IX9" s="146">
        <f t="shared" si="53"/>
        <v>0.20615007005023225</v>
      </c>
      <c r="IY9" s="146">
        <f t="shared" si="54"/>
        <v>0.21153570457344631</v>
      </c>
      <c r="IZ9" s="146">
        <f t="shared" si="55"/>
        <v>0.21615445735147051</v>
      </c>
      <c r="JA9" s="146">
        <f t="shared" si="56"/>
        <v>0.22000303579504613</v>
      </c>
      <c r="JB9" s="146">
        <f t="shared" si="57"/>
        <v>0.22308660413888523</v>
      </c>
      <c r="JC9" s="146">
        <f t="shared" si="58"/>
        <v>0.2254178934702197</v>
      </c>
      <c r="JD9" s="146">
        <f t="shared" si="59"/>
        <v>0.2270162831375353</v>
      </c>
      <c r="JE9" s="146">
        <f t="shared" si="60"/>
        <v>0.22790687830397469</v>
      </c>
      <c r="JF9" s="146">
        <f t="shared" si="61"/>
        <v>0.2281196041823142</v>
      </c>
      <c r="JG9" s="146">
        <f t="shared" si="62"/>
        <v>0.22768833347536757</v>
      </c>
      <c r="JH9" s="146">
        <f t="shared" si="63"/>
        <v>0.2266500598387417</v>
      </c>
      <c r="JI9" s="146">
        <f t="shared" si="64"/>
        <v>0.22504412683942251</v>
      </c>
      <c r="JJ9" s="146">
        <f t="shared" si="65"/>
        <v>0.22291151893337091</v>
      </c>
      <c r="JK9" s="146">
        <f t="shared" si="66"/>
        <v>0.22029421843621866</v>
      </c>
      <c r="JL9" s="146">
        <f t="shared" si="67"/>
        <v>0.21723463030500989</v>
      </c>
      <c r="JM9" s="146">
        <f t="shared" si="68"/>
        <v>0.21377507476573654</v>
      </c>
      <c r="JN9" s="146">
        <f t="shared" si="69"/>
        <v>0.20995734638322733</v>
      </c>
      <c r="JO9" s="146">
        <f t="shared" si="70"/>
        <v>0.20582233704401479</v>
      </c>
      <c r="JP9" s="146">
        <f t="shared" si="71"/>
        <v>0.20140971947392938</v>
      </c>
      <c r="JQ9" s="146">
        <f t="shared" si="72"/>
        <v>0.1967576873046637</v>
      </c>
      <c r="JR9" s="146">
        <f t="shared" si="73"/>
        <v>0.19190274730257531</v>
      </c>
      <c r="JS9" s="146">
        <f t="shared" si="74"/>
        <v>0.18687955914553264</v>
      </c>
      <c r="JT9" s="146">
        <f t="shared" si="75"/>
        <v>0.18172081804913401</v>
      </c>
      <c r="JU9" s="146">
        <f t="shared" si="76"/>
        <v>0.17645717557448451</v>
      </c>
      <c r="JV9" s="146">
        <f t="shared" si="77"/>
        <v>0.17111719407126411</v>
      </c>
      <c r="JW9" s="146">
        <f t="shared" si="78"/>
        <v>0.1657273304005267</v>
      </c>
      <c r="JX9" s="146">
        <f t="shared" si="79"/>
        <v>0.16031194482293692</v>
      </c>
      <c r="JY9" s="146">
        <f t="shared" si="80"/>
        <v>0.15489333121423585</v>
      </c>
      <c r="JZ9" s="146">
        <f t="shared" si="81"/>
        <v>0.14949176506744893</v>
      </c>
      <c r="KA9" s="146">
        <f t="shared" si="82"/>
        <v>0.14412556604991883</v>
      </c>
      <c r="KB9" s="146">
        <f t="shared" si="83"/>
        <v>0.1388111721939316</v>
      </c>
      <c r="KC9" s="146">
        <f t="shared" si="84"/>
        <v>0.13356322310566621</v>
      </c>
      <c r="KD9" s="146">
        <f t="shared" si="85"/>
        <v>0.12839464987314261</v>
      </c>
      <c r="KE9" s="146">
        <f t="shared" si="86"/>
        <v>0.12331676963588299</v>
      </c>
      <c r="KF9" s="146">
        <f t="shared" si="20"/>
        <v>0.1183393830443614</v>
      </c>
      <c r="KG9" s="146">
        <f t="shared" si="87"/>
        <v>0.11347087308420699</v>
      </c>
      <c r="KH9" s="146">
        <f t="shared" si="88"/>
        <v>0.1087183039675156</v>
      </c>
      <c r="KI9" s="146">
        <f t="shared" si="89"/>
        <v>0.10408751900110857</v>
      </c>
      <c r="KJ9" s="146">
        <f t="shared" si="90"/>
        <v>9.9583236529285232E-2</v>
      </c>
      <c r="KK9" s="146">
        <f t="shared" si="91"/>
        <v>9.5209143216984815E-2</v>
      </c>
      <c r="KL9" s="146">
        <f t="shared" si="92"/>
        <v>9.0967984089121892E-2</v>
      </c>
      <c r="KM9" s="146">
        <f t="shared" si="93"/>
        <v>8.6861648874119721E-2</v>
      </c>
      <c r="KN9" s="146">
        <f t="shared" si="94"/>
        <v>8.2891254315478224E-2</v>
      </c>
      <c r="KO9" s="146">
        <f t="shared" si="95"/>
        <v>7.90572222157577E-2</v>
      </c>
      <c r="KP9" s="146">
        <f t="shared" si="96"/>
        <v>7.5359353063885651E-2</v>
      </c>
      <c r="KQ9" s="146">
        <f t="shared" si="97"/>
        <v>7.1796895170439204E-2</v>
      </c>
      <c r="KR9" s="146">
        <f t="shared" si="98"/>
        <v>6.8368609297741773E-2</v>
      </c>
      <c r="KS9" s="146">
        <f t="shared" si="99"/>
        <v>6.5072828823430073E-2</v>
      </c>
      <c r="KT9" s="146">
        <f t="shared" si="100"/>
        <v>6.1907515518713208E-2</v>
      </c>
      <c r="KU9" s="146">
        <f t="shared" si="101"/>
        <v>5.8870311056932648E-2</v>
      </c>
      <c r="KV9" s="146">
        <f t="shared" si="102"/>
        <v>5.5958584395216379E-2</v>
      </c>
      <c r="KW9" s="146">
        <f t="shared" si="103"/>
        <v>5.3169475192936029E-2</v>
      </c>
      <c r="KX9" s="146">
        <f t="shared" si="104"/>
        <v>5.0499933446134793E-2</v>
      </c>
      <c r="KY9" s="146">
        <f t="shared" si="105"/>
        <v>4.7946755527891238E-2</v>
      </c>
      <c r="KZ9" s="146">
        <f t="shared" si="106"/>
        <v>4.5506616831375142E-2</v>
      </c>
      <c r="LA9" s="146">
        <f t="shared" si="107"/>
        <v>4.3176101215781255E-2</v>
      </c>
      <c r="LB9" s="146">
        <f t="shared" si="108"/>
        <v>4.0951727455932556E-2</v>
      </c>
      <c r="LC9" s="146">
        <f t="shared" si="109"/>
        <v>3.8829972894615379E-2</v>
      </c>
      <c r="LD9" s="146">
        <f t="shared" si="110"/>
        <v>3.6807294493088588E-2</v>
      </c>
      <c r="LE9" s="146">
        <f t="shared" si="111"/>
        <v>3.4880147470050464E-2</v>
      </c>
      <c r="LF9" s="146">
        <f t="shared" si="112"/>
        <v>3.3045001713009961E-2</v>
      </c>
      <c r="LG9" s="146">
        <f t="shared" si="113"/>
        <v>3.1298356138746437E-2</v>
      </c>
      <c r="LH9" s="146">
        <f t="shared" si="114"/>
        <v>2.9636751171621473E-2</v>
      </c>
      <c r="LI9" s="146">
        <f t="shared" si="115"/>
        <v>2.805677950012413E-2</v>
      </c>
      <c r="LJ9" s="146">
        <f t="shared" si="116"/>
        <v>2.6555095263364491E-2</v>
      </c>
      <c r="LK9" s="146">
        <f t="shared" si="117"/>
        <v>2.5128421810429354E-2</v>
      </c>
      <c r="LL9" s="146">
        <f t="shared" si="118"/>
        <v>2.3773558166702565E-2</v>
      </c>
      <c r="LM9" s="146">
        <f t="shared" si="119"/>
        <v>2.2487384332523605E-2</v>
      </c>
      <c r="LN9" s="146">
        <f t="shared" si="120"/>
        <v>2.1266865531004365E-2</v>
      </c>
      <c r="LO9" s="146">
        <f t="shared" si="121"/>
        <v>2.0109055513497658E-2</v>
      </c>
      <c r="LP9" s="146">
        <f t="shared" si="122"/>
        <v>1.9011099023175715E-2</v>
      </c>
      <c r="LQ9" s="146">
        <f t="shared" si="123"/>
        <v>1.7970233509455064E-2</v>
      </c>
      <c r="LR9" s="146">
        <f t="shared" si="124"/>
        <v>1.6983790178639404E-2</v>
      </c>
      <c r="LS9" s="146">
        <f t="shared" si="125"/>
        <v>1.6049194459148441E-2</v>
      </c>
      <c r="LT9" s="146">
        <f t="shared" si="126"/>
        <v>1.5163965953079535E-2</v>
      </c>
      <c r="LU9" s="146">
        <f t="shared" si="127"/>
        <v>1.4325717939607661E-2</v>
      </c>
      <c r="LV9" s="146">
        <f t="shared" si="128"/>
        <v>1.3532156489873071E-2</v>
      </c>
      <c r="LW9" s="146">
        <f t="shared" si="129"/>
        <v>1.2781079247525272E-2</v>
      </c>
      <c r="LX9" s="146">
        <f t="shared" si="130"/>
        <v>1.2070373923982455E-2</v>
      </c>
      <c r="LY9" s="146">
        <f t="shared" si="131"/>
        <v>1.1398016552713804E-2</v>
      </c>
      <c r="LZ9" s="146">
        <f t="shared" si="132"/>
        <v>1.0762069542448219E-2</v>
      </c>
      <c r="MA9" s="146">
        <f t="shared" si="133"/>
        <v>1.0160679565138886E-2</v>
      </c>
      <c r="MB9" s="146">
        <f t="shared" si="134"/>
        <v>9.5920753107577739E-3</v>
      </c>
      <c r="MC9" s="146">
        <f t="shared" si="135"/>
        <v>9.0545651375388003E-3</v>
      </c>
      <c r="MD9" s="146">
        <f t="shared" si="136"/>
        <v>8.5465346431160306E-3</v>
      </c>
      <c r="ME9" s="146">
        <f t="shared" si="137"/>
        <v>8.0664441791015E-3</v>
      </c>
      <c r="MF9" s="146">
        <f t="shared" si="138"/>
        <v>7.6128263289939567E-3</v>
      </c>
      <c r="MG9" s="146">
        <f t="shared" si="139"/>
        <v>7.1842833668932793E-3</v>
      </c>
      <c r="MH9" s="146">
        <f t="shared" si="140"/>
        <v>6.7794847122979061E-3</v>
      </c>
      <c r="MI9" s="146">
        <f t="shared" si="141"/>
        <v>6.3971643942690379E-3</v>
      </c>
      <c r="MJ9" s="146">
        <f t="shared" si="142"/>
        <v>6.0361185364408024E-3</v>
      </c>
      <c r="MK9" s="146">
        <f t="shared" si="143"/>
        <v>5.6952028727273373E-3</v>
      </c>
      <c r="ML9" s="146">
        <f t="shared" si="144"/>
        <v>5.3733303021093358E-3</v>
      </c>
      <c r="MM9" s="146">
        <f t="shared" si="145"/>
        <v>5.0694684895655024E-3</v>
      </c>
      <c r="MN9" s="146">
        <f t="shared" si="146"/>
        <v>4.7826375190318038E-3</v>
      </c>
      <c r="MO9" s="146">
        <f t="shared" si="147"/>
        <v>4.5119076032169346E-3</v>
      </c>
      <c r="MP9" s="146">
        <f t="shared" si="148"/>
        <v>4.2563968541601349E-3</v>
      </c>
      <c r="MQ9" s="146">
        <f t="shared" si="149"/>
        <v>4.0152691175831291E-3</v>
      </c>
      <c r="MR9" s="146">
        <f t="shared" si="21"/>
        <v>3.7877318733467863E-3</v>
      </c>
      <c r="MS9" s="146">
        <f t="shared" si="150"/>
        <v>3.5730342036708372E-3</v>
      </c>
      <c r="MT9" s="146">
        <f t="shared" si="151"/>
        <v>3.3704648302005434E-3</v>
      </c>
      <c r="MU9" s="146">
        <f t="shared" si="152"/>
        <v>3.1793502205023643E-3</v>
      </c>
      <c r="MV9" s="146">
        <f t="shared" si="153"/>
        <v>2.9990527641331243E-3</v>
      </c>
      <c r="MW9" s="146">
        <f t="shared" si="154"/>
        <v>2.8289690180479405E-3</v>
      </c>
      <c r="MX9" s="146">
        <f t="shared" si="155"/>
        <v>2.6685280207864315E-3</v>
      </c>
      <c r="MY9" s="146">
        <f t="shared" si="156"/>
        <v>2.5171896745971706E-3</v>
      </c>
      <c r="MZ9" s="146">
        <f t="shared" si="157"/>
        <v>2.3744431944243702E-3</v>
      </c>
      <c r="NA9" s="146">
        <f t="shared" si="158"/>
        <v>2.2398056224819337E-3</v>
      </c>
      <c r="NB9" s="146">
        <f t="shared" si="159"/>
        <v>2.1128204069754586E-3</v>
      </c>
      <c r="NC9" s="146">
        <f t="shared" si="160"/>
        <v>1.993056043398275E-3</v>
      </c>
      <c r="ND9" s="146">
        <f t="shared" si="161"/>
        <v>1.8801047767199347E-3</v>
      </c>
      <c r="NE9" s="146">
        <f t="shared" si="162"/>
        <v>1.7735813627014383E-3</v>
      </c>
      <c r="NF9" s="146">
        <f t="shared" si="163"/>
        <v>1.6731218865083293E-3</v>
      </c>
      <c r="NG9" s="146">
        <f t="shared" si="164"/>
        <v>1.5783826367481251E-3</v>
      </c>
      <c r="NH9" s="146">
        <f t="shared" si="165"/>
        <v>1.4890390330297729E-3</v>
      </c>
      <c r="NI9" s="146">
        <f t="shared" si="166"/>
        <v>1.4047846051280484E-3</v>
      </c>
      <c r="NJ9" s="146">
        <f t="shared" si="167"/>
        <v>1.3253300218334407E-3</v>
      </c>
      <c r="NK9" s="146">
        <f t="shared" si="168"/>
        <v>1.2504021675760065E-3</v>
      </c>
      <c r="NL9" s="146">
        <f t="shared" si="169"/>
        <v>1.1797432649285232E-3</v>
      </c>
      <c r="NM9" s="146">
        <f t="shared" si="170"/>
        <v>1.113110041119049E-3</v>
      </c>
      <c r="NN9" s="146">
        <f t="shared" si="171"/>
        <v>1.050272936713976E-3</v>
      </c>
      <c r="NO9" s="146">
        <f t="shared" si="172"/>
        <v>9.9101535466922393E-4</v>
      </c>
      <c r="NP9" s="146">
        <f t="shared" si="173"/>
        <v>9.351329479881219E-4</v>
      </c>
      <c r="NQ9" s="146">
        <f t="shared" si="174"/>
        <v>8.8243294426899356E-4</v>
      </c>
      <c r="NR9" s="146">
        <f t="shared" si="175"/>
        <v>8.3273350547302628E-4</v>
      </c>
      <c r="NS9" s="146">
        <f t="shared" si="176"/>
        <v>7.85863121292422E-4</v>
      </c>
      <c r="NT9" s="146">
        <f t="shared" si="177"/>
        <v>7.4166003455024049E-4</v>
      </c>
      <c r="NU9" s="146">
        <f t="shared" si="178"/>
        <v>6.9997169711561011E-4</v>
      </c>
      <c r="NV9" s="146">
        <f t="shared" si="179"/>
        <v>6.6065425487103768E-4</v>
      </c>
      <c r="NW9" s="146">
        <f t="shared" si="180"/>
        <v>6.2357206032203098E-4</v>
      </c>
      <c r="NX9" s="146">
        <f t="shared" si="181"/>
        <v>5.8859721149239581E-4</v>
      </c>
      <c r="NY9" s="146">
        <f t="shared" si="182"/>
        <v>5.5560911580178969E-4</v>
      </c>
      <c r="NZ9" s="146">
        <f t="shared" si="183"/>
        <v>5.2449407767445207E-4</v>
      </c>
      <c r="OA9" s="146">
        <f t="shared" si="184"/>
        <v>4.9514490867986474E-4</v>
      </c>
      <c r="OB9" s="146">
        <f t="shared" si="185"/>
        <v>4.6746055905678416E-4</v>
      </c>
      <c r="OC9" s="146">
        <f t="shared" si="186"/>
        <v>4.4134576952193196E-4</v>
      </c>
      <c r="OD9" s="146">
        <f t="shared" si="187"/>
        <v>4.1671074231307406E-4</v>
      </c>
      <c r="OE9" s="146">
        <f t="shared" si="188"/>
        <v>3.9347083046354086E-4</v>
      </c>
      <c r="OF9" s="146">
        <f t="shared" si="189"/>
        <v>3.7154624435111784E-4</v>
      </c>
      <c r="OG9" s="146">
        <f t="shared" si="190"/>
        <v>3.5086177460876109E-4</v>
      </c>
      <c r="OH9" s="146">
        <f t="shared" si="191"/>
        <v>3.3134653052763392E-4</v>
      </c>
      <c r="OI9" s="146">
        <f t="shared" si="192"/>
        <v>3.1293369312448038E-4</v>
      </c>
      <c r="OJ9" s="146">
        <f t="shared" si="193"/>
        <v>2.955602820855814E-4</v>
      </c>
      <c r="OK9" s="146">
        <f t="shared" si="194"/>
        <v>2.7916693583794383E-4</v>
      </c>
      <c r="OL9" s="146">
        <f t="shared" si="195"/>
        <v>2.6369770403562778E-4</v>
      </c>
      <c r="OM9" s="146">
        <f t="shared" si="196"/>
        <v>2.4909985178466095E-4</v>
      </c>
      <c r="ON9" s="146">
        <f t="shared" si="197"/>
        <v>2.3532367496417229E-4</v>
      </c>
      <c r="OO9" s="146">
        <f t="shared" si="198"/>
        <v>2.2232232603410879E-4</v>
      </c>
      <c r="OP9" s="146">
        <f t="shared" si="199"/>
        <v>2.1005164975121621E-4</v>
      </c>
      <c r="OQ9" s="146">
        <f t="shared" si="200"/>
        <v>1.9847002824491451E-4</v>
      </c>
      <c r="OR9" s="146">
        <f t="shared" si="201"/>
        <v>1.8753823493328472E-4</v>
      </c>
      <c r="OS9" s="146">
        <f t="shared" si="202"/>
        <v>1.7721929678670304E-4</v>
      </c>
      <c r="OT9" s="146">
        <f t="shared" si="203"/>
        <v>1.6747836447268029E-4</v>
      </c>
      <c r="OU9" s="146">
        <f t="shared" si="204"/>
        <v>1.5828258994028091E-4</v>
      </c>
      <c r="OV9" s="146">
        <f t="shared" si="205"/>
        <v>1.4960101102610347E-4</v>
      </c>
      <c r="OW9" s="146">
        <f t="shared" si="206"/>
        <v>1.414044426863186E-4</v>
      </c>
      <c r="OX9" s="146">
        <f t="shared" si="207"/>
        <v>1.3366537448060954E-4</v>
      </c>
      <c r="OY9" s="146">
        <f t="shared" si="208"/>
        <v>1.263578739542157E-4</v>
      </c>
      <c r="OZ9" s="146">
        <f t="shared" si="209"/>
        <v>1.1945749558356422E-4</v>
      </c>
      <c r="PA9" s="146">
        <f t="shared" si="210"/>
        <v>1.1294119496933519E-4</v>
      </c>
      <c r="PB9" s="146">
        <f t="shared" si="211"/>
        <v>1.0678724797817655E-4</v>
      </c>
      <c r="PC9" s="146">
        <f t="shared" si="212"/>
        <v>1.0097517455082539E-4</v>
      </c>
      <c r="PD9" s="146">
        <f t="shared" si="22"/>
        <v>9.5485666910012252E-5</v>
      </c>
      <c r="PE9" s="146">
        <f t="shared" si="10"/>
        <v>9.0300521916384459E-5</v>
      </c>
      <c r="PF9" s="146">
        <f t="shared" si="10"/>
        <v>8.5402577334725064E-5</v>
      </c>
      <c r="PG9" s="146">
        <f t="shared" si="10"/>
        <v>8.0775651786059151E-5</v>
      </c>
      <c r="PH9" s="146">
        <f t="shared" si="10"/>
        <v>7.6404488173848617E-5</v>
      </c>
      <c r="PI9" s="146">
        <f t="shared" si="10"/>
        <v>7.2274700384395262E-5</v>
      </c>
      <c r="PJ9" s="146">
        <f t="shared" si="10"/>
        <v>6.837272307286031E-5</v>
      </c>
      <c r="PK9" s="146">
        <f t="shared" si="10"/>
        <v>6.4685764356988275E-5</v>
      </c>
      <c r="PL9" s="146">
        <f t="shared" si="10"/>
        <v>6.120176125070898E-5</v>
      </c>
    </row>
    <row r="10" spans="1:429" x14ac:dyDescent="0.45">
      <c r="A10" s="364" t="s">
        <v>847</v>
      </c>
      <c r="B10" s="365">
        <f>IF($N10="","",ROUND(_xlfn.LOGNORM.INV(ABS(VLOOKUP($Q$1,VLookups!$A$27:$B$28,2,FALSE)-B$2),LN($J10),LN($N10)),0))</f>
        <v>38</v>
      </c>
      <c r="C10" s="367">
        <f t="shared" si="16"/>
        <v>46527</v>
      </c>
      <c r="D10" s="368">
        <f t="shared" si="17"/>
        <v>46583</v>
      </c>
      <c r="E10" s="108">
        <f>IFERROR(_xlfn.LOGNORM.INV(VLookups!$B$22,LN($J10),LN($N10)),"")</f>
        <v>13.67186020868419</v>
      </c>
      <c r="F10" s="81">
        <v>30</v>
      </c>
      <c r="G10" s="108">
        <f>IFERROR(_xlfn.LOGNORM.INV(VLookups!$B$23,LN($J10),LN($N10)),"")</f>
        <v>71.886523486813431</v>
      </c>
      <c r="H10" s="110">
        <f t="shared" si="0"/>
        <v>1</v>
      </c>
      <c r="I10" s="110">
        <f t="shared" si="1"/>
        <v>0.38981845309879148</v>
      </c>
      <c r="J10" s="65">
        <f>IF(AND(F10&gt;0,NOT(ISBLANK(K10))),IF(VLOOKUP($F$3,VLookups!$A$17:$B$18,2,FALSE),F10*VLOOKUP(K10,VLookups!$A$4:$B$13,2,FALSE),F10),"")</f>
        <v>31.349999999999998</v>
      </c>
      <c r="K10" s="21" t="s">
        <v>3</v>
      </c>
      <c r="L10" s="53"/>
      <c r="M10" s="263"/>
      <c r="N10" s="320">
        <f>IF(F10&gt;0,IF(ISBLANK(M10),IF(ISBLANK(K10),"",VLOOKUP(K10,VLookups!$A$4:$C$13,3,FALSE)),M10),"")</f>
        <v>1.25</v>
      </c>
      <c r="O10" s="320">
        <f t="shared" si="11"/>
        <v>9.7024438796882055</v>
      </c>
      <c r="P10" s="375">
        <f t="shared" si="12"/>
        <v>94.137417238499111</v>
      </c>
      <c r="Q10" s="81">
        <v>34</v>
      </c>
      <c r="R10" s="230">
        <f>IF(AND(Q10&gt;0,F10&gt;0,NOT(N10="")),ABS(VLOOKUP($Q$1,VLookups!$A$27:$B$28,2,FALSE)-_xlfn.LOGNORM.DIST(Q10,LN(J10),LN(N10),TRUE)),"")</f>
        <v>0.64194048351797617</v>
      </c>
      <c r="S10" s="80">
        <f>IF(AND($E10&gt;0,$F10&gt;0,$G10&gt;0,NOT(ISBLANK($K10))),_xlfn.LOGNORM.INV(ABS(VLOOKUP($Q$1,VLookups!$A$27:$B$28,2,FALSE)-S$3),LN($J10),LN($N10)),"")</f>
        <v>23.552790347832097</v>
      </c>
      <c r="T10" s="80">
        <f>IF(AND($E10&gt;0,$F10&gt;0,$G10&gt;0,NOT(ISBLANK($K10))),_xlfn.LOGNORM.INV(ABS(VLOOKUP($Q$1,VLookups!$A$27:$B$28,2,FALSE)-T$3),LN($J10),LN($N10)),"")</f>
        <v>41.728495243471791</v>
      </c>
      <c r="U10" s="80">
        <f>IF(AND($E10&gt;0,$F10&gt;0,$G10&gt;0,NOT(ISBLANK($K10))),_xlfn.LOGNORM.INV(ABS(VLOOKUP($Q$1,VLookups!$A$27:$B$28,2,FALSE)-U$3),LN($J10),LN($N10)),"")</f>
        <v>39.507388075809118</v>
      </c>
      <c r="V10" s="80">
        <f>IF(AND($E10&gt;0,$F10&gt;0,$G10&gt;0,NOT(ISBLANK($K10))),_xlfn.LOGNORM.INV(ABS(VLOOKUP($Q$1,VLookups!$A$27:$B$28,2,FALSE)-V$3),LN($J10),LN($N10)),"")</f>
        <v>37.826753544304239</v>
      </c>
      <c r="W10" s="80">
        <f>IF(AND($E10&gt;0,$F10&gt;0,$G10&gt;0,NOT(ISBLANK($K10))),_xlfn.LOGNORM.INV(ABS(VLOOKUP($Q$1,VLookups!$A$27:$B$28,2,FALSE)-W$3),LN($J10),LN($N10)),"")</f>
        <v>36.442012741402017</v>
      </c>
      <c r="X10" s="80">
        <f>IF(AND($E10&gt;0,$F10&gt;0,$G10&gt;0,NOT(ISBLANK($K10))),_xlfn.LOGNORM.INV(ABS(VLOOKUP($Q$1,VLookups!$A$27:$B$28,2,FALSE)-X$3),LN($J10),LN($N10)),"")</f>
        <v>35.241728871968952</v>
      </c>
      <c r="Y10" s="5"/>
      <c r="Z10" s="145">
        <f t="shared" si="2"/>
        <v>0.29107331639064621</v>
      </c>
      <c r="AA10" s="376">
        <f t="shared" si="13"/>
        <v>13.67186020868419</v>
      </c>
      <c r="AB10" s="46">
        <f t="shared" si="14"/>
        <v>13.962933525074837</v>
      </c>
      <c r="AC10" s="46">
        <f t="shared" ref="AC10:CN13" si="214">IF(ISNONTEXT($Z10),AB10+$Z10,"")</f>
        <v>14.254006841465483</v>
      </c>
      <c r="AD10" s="46">
        <f t="shared" si="214"/>
        <v>14.545080157856129</v>
      </c>
      <c r="AE10" s="46">
        <f t="shared" si="214"/>
        <v>14.836153474246775</v>
      </c>
      <c r="AF10" s="46">
        <f t="shared" si="214"/>
        <v>15.127226790637421</v>
      </c>
      <c r="AG10" s="46">
        <f t="shared" si="214"/>
        <v>15.418300107028067</v>
      </c>
      <c r="AH10" s="46">
        <f t="shared" si="214"/>
        <v>15.709373423418713</v>
      </c>
      <c r="AI10" s="46">
        <f t="shared" si="214"/>
        <v>16.000446739809359</v>
      </c>
      <c r="AJ10" s="46">
        <f t="shared" si="214"/>
        <v>16.291520056200007</v>
      </c>
      <c r="AK10" s="46">
        <f t="shared" si="214"/>
        <v>16.582593372590654</v>
      </c>
      <c r="AL10" s="46">
        <f t="shared" si="214"/>
        <v>16.873666688981302</v>
      </c>
      <c r="AM10" s="46">
        <f t="shared" si="214"/>
        <v>17.16474000537195</v>
      </c>
      <c r="AN10" s="46">
        <f t="shared" si="214"/>
        <v>17.455813321762598</v>
      </c>
      <c r="AO10" s="46">
        <f t="shared" si="214"/>
        <v>17.746886638153246</v>
      </c>
      <c r="AP10" s="46">
        <f t="shared" si="214"/>
        <v>18.037959954543894</v>
      </c>
      <c r="AQ10" s="46">
        <f t="shared" si="214"/>
        <v>18.329033270934541</v>
      </c>
      <c r="AR10" s="46">
        <f t="shared" si="214"/>
        <v>18.620106587325189</v>
      </c>
      <c r="AS10" s="46">
        <f t="shared" si="214"/>
        <v>18.911179903715837</v>
      </c>
      <c r="AT10" s="46">
        <f t="shared" si="214"/>
        <v>19.202253220106485</v>
      </c>
      <c r="AU10" s="46">
        <f t="shared" si="214"/>
        <v>19.493326536497133</v>
      </c>
      <c r="AV10" s="46">
        <f t="shared" si="214"/>
        <v>19.78439985288778</v>
      </c>
      <c r="AW10" s="46">
        <f t="shared" si="214"/>
        <v>20.075473169278428</v>
      </c>
      <c r="AX10" s="46">
        <f t="shared" si="214"/>
        <v>20.366546485669076</v>
      </c>
      <c r="AY10" s="46">
        <f t="shared" si="214"/>
        <v>20.657619802059724</v>
      </c>
      <c r="AZ10" s="46">
        <f t="shared" si="214"/>
        <v>20.948693118450372</v>
      </c>
      <c r="BA10" s="46">
        <f t="shared" si="214"/>
        <v>21.23976643484102</v>
      </c>
      <c r="BB10" s="46">
        <f t="shared" si="214"/>
        <v>21.530839751231667</v>
      </c>
      <c r="BC10" s="46">
        <f t="shared" si="214"/>
        <v>21.821913067622315</v>
      </c>
      <c r="BD10" s="46">
        <f t="shared" si="214"/>
        <v>22.112986384012963</v>
      </c>
      <c r="BE10" s="46">
        <f t="shared" si="214"/>
        <v>22.404059700403611</v>
      </c>
      <c r="BF10" s="46">
        <f t="shared" si="214"/>
        <v>22.695133016794259</v>
      </c>
      <c r="BG10" s="46">
        <f t="shared" si="214"/>
        <v>22.986206333184906</v>
      </c>
      <c r="BH10" s="46">
        <f t="shared" si="214"/>
        <v>23.277279649575554</v>
      </c>
      <c r="BI10" s="46">
        <f t="shared" si="214"/>
        <v>23.568352965966202</v>
      </c>
      <c r="BJ10" s="46">
        <f t="shared" si="214"/>
        <v>23.85942628235685</v>
      </c>
      <c r="BK10" s="46">
        <f t="shared" si="214"/>
        <v>24.150499598747498</v>
      </c>
      <c r="BL10" s="46">
        <f t="shared" si="214"/>
        <v>24.441572915138146</v>
      </c>
      <c r="BM10" s="46">
        <f t="shared" si="214"/>
        <v>24.732646231528793</v>
      </c>
      <c r="BN10" s="46">
        <f t="shared" si="214"/>
        <v>25.023719547919441</v>
      </c>
      <c r="BO10" s="46">
        <f t="shared" si="214"/>
        <v>25.314792864310089</v>
      </c>
      <c r="BP10" s="46">
        <f t="shared" si="214"/>
        <v>25.605866180700737</v>
      </c>
      <c r="BQ10" s="46">
        <f t="shared" si="214"/>
        <v>25.896939497091385</v>
      </c>
      <c r="BR10" s="46">
        <f t="shared" si="214"/>
        <v>26.188012813482032</v>
      </c>
      <c r="BS10" s="46">
        <f t="shared" si="214"/>
        <v>26.47908612987268</v>
      </c>
      <c r="BT10" s="46">
        <f t="shared" si="214"/>
        <v>26.770159446263328</v>
      </c>
      <c r="BU10" s="46">
        <f t="shared" si="214"/>
        <v>27.061232762653976</v>
      </c>
      <c r="BV10" s="46">
        <f t="shared" si="214"/>
        <v>27.352306079044624</v>
      </c>
      <c r="BW10" s="46">
        <f t="shared" si="214"/>
        <v>27.643379395435272</v>
      </c>
      <c r="BX10" s="46">
        <f t="shared" si="214"/>
        <v>27.934452711825919</v>
      </c>
      <c r="BY10" s="46">
        <f t="shared" si="214"/>
        <v>28.225526028216567</v>
      </c>
      <c r="BZ10" s="46">
        <f t="shared" si="214"/>
        <v>28.516599344607215</v>
      </c>
      <c r="CA10" s="46">
        <f t="shared" si="214"/>
        <v>28.807672660997863</v>
      </c>
      <c r="CB10" s="46">
        <f t="shared" si="214"/>
        <v>29.098745977388511</v>
      </c>
      <c r="CC10" s="46">
        <f t="shared" si="214"/>
        <v>29.389819293779158</v>
      </c>
      <c r="CD10" s="46">
        <f t="shared" si="214"/>
        <v>29.680892610169806</v>
      </c>
      <c r="CE10" s="46">
        <f t="shared" si="214"/>
        <v>29.971965926560454</v>
      </c>
      <c r="CF10" s="46">
        <f t="shared" si="214"/>
        <v>30.263039242951102</v>
      </c>
      <c r="CG10" s="46">
        <f t="shared" si="214"/>
        <v>30.55411255934175</v>
      </c>
      <c r="CH10" s="46">
        <f t="shared" si="214"/>
        <v>30.845185875732398</v>
      </c>
      <c r="CI10" s="46">
        <f t="shared" si="214"/>
        <v>31.136259192123045</v>
      </c>
      <c r="CJ10" s="46">
        <f t="shared" si="214"/>
        <v>31.427332508513693</v>
      </c>
      <c r="CK10" s="46">
        <f t="shared" si="214"/>
        <v>31.718405824904341</v>
      </c>
      <c r="CL10" s="46">
        <f t="shared" si="214"/>
        <v>32.009479141294989</v>
      </c>
      <c r="CM10" s="46">
        <f t="shared" si="214"/>
        <v>32.300552457685633</v>
      </c>
      <c r="CN10" s="46">
        <f t="shared" si="214"/>
        <v>32.591625774076277</v>
      </c>
      <c r="CO10" s="46">
        <f t="shared" si="213"/>
        <v>32.882699090466922</v>
      </c>
      <c r="CP10" s="46">
        <f t="shared" si="213"/>
        <v>33.173772406857566</v>
      </c>
      <c r="CQ10" s="46">
        <f t="shared" si="213"/>
        <v>33.46484572324821</v>
      </c>
      <c r="CR10" s="46">
        <f t="shared" si="213"/>
        <v>33.755919039638854</v>
      </c>
      <c r="CS10" s="46">
        <f t="shared" si="213"/>
        <v>34.046992356029499</v>
      </c>
      <c r="CT10" s="46">
        <f t="shared" si="213"/>
        <v>34.338065672420143</v>
      </c>
      <c r="CU10" s="46">
        <f t="shared" si="213"/>
        <v>34.629138988810787</v>
      </c>
      <c r="CV10" s="46">
        <f t="shared" si="213"/>
        <v>34.920212305201431</v>
      </c>
      <c r="CW10" s="46">
        <f t="shared" si="213"/>
        <v>35.211285621592076</v>
      </c>
      <c r="CX10" s="46">
        <f t="shared" si="213"/>
        <v>35.50235893798272</v>
      </c>
      <c r="CY10" s="46">
        <f t="shared" si="213"/>
        <v>35.793432254373364</v>
      </c>
      <c r="CZ10" s="46">
        <f t="shared" si="213"/>
        <v>36.084505570764009</v>
      </c>
      <c r="DA10" s="46">
        <f t="shared" si="213"/>
        <v>36.375578887154653</v>
      </c>
      <c r="DB10" s="46">
        <f t="shared" si="213"/>
        <v>36.666652203545297</v>
      </c>
      <c r="DC10" s="46">
        <f t="shared" si="213"/>
        <v>36.957725519935941</v>
      </c>
      <c r="DD10" s="46">
        <f t="shared" si="213"/>
        <v>37.248798836326586</v>
      </c>
      <c r="DE10" s="46">
        <f t="shared" si="213"/>
        <v>37.53987215271723</v>
      </c>
      <c r="DF10" s="46">
        <f t="shared" si="213"/>
        <v>37.830945469107874</v>
      </c>
      <c r="DG10" s="46">
        <f t="shared" si="213"/>
        <v>38.122018785498518</v>
      </c>
      <c r="DH10" s="46">
        <f t="shared" si="213"/>
        <v>38.413092101889163</v>
      </c>
      <c r="DI10" s="46">
        <f t="shared" si="213"/>
        <v>38.704165418279807</v>
      </c>
      <c r="DJ10" s="46">
        <f t="shared" si="213"/>
        <v>38.995238734670451</v>
      </c>
      <c r="DK10" s="46">
        <f t="shared" si="213"/>
        <v>39.286312051061095</v>
      </c>
      <c r="DL10" s="46">
        <f t="shared" si="213"/>
        <v>39.57738536745174</v>
      </c>
      <c r="DM10" s="46">
        <f t="shared" si="213"/>
        <v>39.868458683842384</v>
      </c>
      <c r="DN10" s="46">
        <f t="shared" si="213"/>
        <v>40.159532000233028</v>
      </c>
      <c r="DO10" s="46">
        <f t="shared" si="213"/>
        <v>40.450605316623673</v>
      </c>
      <c r="DP10" s="46">
        <f t="shared" si="213"/>
        <v>40.741678633014317</v>
      </c>
      <c r="DQ10" s="46">
        <f t="shared" si="213"/>
        <v>41.032751949404961</v>
      </c>
      <c r="DR10" s="46">
        <f t="shared" si="213"/>
        <v>41.323825265795605</v>
      </c>
      <c r="DS10" s="46">
        <f t="shared" si="213"/>
        <v>41.61489858218625</v>
      </c>
      <c r="DT10" s="46">
        <f t="shared" si="213"/>
        <v>41.905971898576894</v>
      </c>
      <c r="DU10" s="46">
        <f t="shared" si="213"/>
        <v>42.197045214967538</v>
      </c>
      <c r="DV10" s="46">
        <f t="shared" si="213"/>
        <v>42.488118531358182</v>
      </c>
      <c r="DW10" s="46">
        <f t="shared" si="213"/>
        <v>42.779191847748827</v>
      </c>
      <c r="DX10" s="46">
        <f t="shared" si="213"/>
        <v>43.070265164139471</v>
      </c>
      <c r="DY10" s="46">
        <f t="shared" si="213"/>
        <v>43.361338480530115</v>
      </c>
      <c r="DZ10" s="46">
        <f t="shared" si="213"/>
        <v>43.652411796920759</v>
      </c>
      <c r="EA10" s="46">
        <f t="shared" si="213"/>
        <v>43.943485113311404</v>
      </c>
      <c r="EB10" s="46">
        <f t="shared" si="213"/>
        <v>44.234558429702048</v>
      </c>
      <c r="EC10" s="46">
        <f t="shared" si="213"/>
        <v>44.525631746092692</v>
      </c>
      <c r="ED10" s="46">
        <f t="shared" si="213"/>
        <v>44.816705062483337</v>
      </c>
      <c r="EE10" s="46">
        <f t="shared" si="213"/>
        <v>45.107778378873981</v>
      </c>
      <c r="EF10" s="46">
        <f t="shared" si="213"/>
        <v>45.398851695264625</v>
      </c>
      <c r="EG10" s="46">
        <f t="shared" si="213"/>
        <v>45.689925011655269</v>
      </c>
      <c r="EH10" s="46">
        <f t="shared" si="213"/>
        <v>45.980998328045914</v>
      </c>
      <c r="EI10" s="46">
        <f t="shared" si="213"/>
        <v>46.272071644436558</v>
      </c>
      <c r="EJ10" s="46">
        <f t="shared" si="213"/>
        <v>46.563144960827202</v>
      </c>
      <c r="EK10" s="46">
        <f t="shared" si="213"/>
        <v>46.854218277217846</v>
      </c>
      <c r="EL10" s="46">
        <f t="shared" si="213"/>
        <v>47.145291593608491</v>
      </c>
      <c r="EM10" s="46">
        <f t="shared" si="213"/>
        <v>47.436364909999135</v>
      </c>
      <c r="EN10" s="46">
        <f t="shared" si="213"/>
        <v>47.727438226389779</v>
      </c>
      <c r="EO10" s="46">
        <f t="shared" si="213"/>
        <v>48.018511542780423</v>
      </c>
      <c r="EP10" s="46">
        <f t="shared" si="213"/>
        <v>48.309584859171068</v>
      </c>
      <c r="EQ10" s="46">
        <f t="shared" si="213"/>
        <v>48.600658175561712</v>
      </c>
      <c r="ER10" s="46">
        <f t="shared" si="213"/>
        <v>48.891731491952356</v>
      </c>
      <c r="ES10" s="46">
        <f t="shared" si="213"/>
        <v>49.182804808343001</v>
      </c>
      <c r="ET10" s="46">
        <f t="shared" si="213"/>
        <v>49.473878124733645</v>
      </c>
      <c r="EU10" s="46">
        <f t="shared" si="213"/>
        <v>49.764951441124289</v>
      </c>
      <c r="EV10" s="46">
        <f t="shared" si="213"/>
        <v>50.056024757514933</v>
      </c>
      <c r="EW10" s="46">
        <f t="shared" si="213"/>
        <v>50.347098073905578</v>
      </c>
      <c r="EX10" s="46">
        <f t="shared" si="213"/>
        <v>50.638171390296222</v>
      </c>
      <c r="EY10" s="46">
        <f t="shared" si="213"/>
        <v>50.929244706686866</v>
      </c>
      <c r="EZ10" s="46">
        <f t="shared" si="23"/>
        <v>51.22031802307751</v>
      </c>
      <c r="FA10" s="46">
        <f t="shared" si="19"/>
        <v>51.511391339468155</v>
      </c>
      <c r="FB10" s="46">
        <f t="shared" si="19"/>
        <v>51.802464655858799</v>
      </c>
      <c r="FC10" s="46">
        <f t="shared" si="19"/>
        <v>52.093537972249443</v>
      </c>
      <c r="FD10" s="46">
        <f t="shared" si="19"/>
        <v>52.384611288640087</v>
      </c>
      <c r="FE10" s="46">
        <f t="shared" si="19"/>
        <v>52.675684605030732</v>
      </c>
      <c r="FF10" s="46">
        <f t="shared" si="19"/>
        <v>52.966757921421376</v>
      </c>
      <c r="FG10" s="46">
        <f t="shared" si="19"/>
        <v>53.25783123781202</v>
      </c>
      <c r="FH10" s="46">
        <f t="shared" si="19"/>
        <v>53.548904554202664</v>
      </c>
      <c r="FI10" s="46">
        <f t="shared" si="19"/>
        <v>53.839977870593309</v>
      </c>
      <c r="FJ10" s="46">
        <f t="shared" si="19"/>
        <v>54.131051186983953</v>
      </c>
      <c r="FK10" s="46">
        <f t="shared" si="19"/>
        <v>54.422124503374597</v>
      </c>
      <c r="FL10" s="46">
        <f t="shared" si="19"/>
        <v>54.713197819765242</v>
      </c>
      <c r="FM10" s="46">
        <f t="shared" si="19"/>
        <v>55.004271136155886</v>
      </c>
      <c r="FN10" s="46">
        <f t="shared" si="19"/>
        <v>55.29534445254653</v>
      </c>
      <c r="FO10" s="46">
        <f t="shared" si="19"/>
        <v>55.586417768937174</v>
      </c>
      <c r="FP10" s="46">
        <f t="shared" si="19"/>
        <v>55.877491085327819</v>
      </c>
      <c r="FQ10" s="46">
        <f t="shared" si="19"/>
        <v>56.168564401718463</v>
      </c>
      <c r="FR10" s="46">
        <f t="shared" si="19"/>
        <v>56.459637718109107</v>
      </c>
      <c r="FS10" s="46">
        <f t="shared" si="19"/>
        <v>56.750711034499751</v>
      </c>
      <c r="FT10" s="46">
        <f t="shared" si="19"/>
        <v>57.041784350890396</v>
      </c>
      <c r="FU10" s="46">
        <f t="shared" si="19"/>
        <v>57.33285766728104</v>
      </c>
      <c r="FV10" s="46">
        <f t="shared" si="19"/>
        <v>57.623930983671684</v>
      </c>
      <c r="FW10" s="46">
        <f t="shared" si="19"/>
        <v>57.915004300062328</v>
      </c>
      <c r="FX10" s="46">
        <f t="shared" si="19"/>
        <v>58.206077616452973</v>
      </c>
      <c r="FY10" s="46">
        <f t="shared" si="19"/>
        <v>58.497150932843617</v>
      </c>
      <c r="FZ10" s="46">
        <f t="shared" si="19"/>
        <v>58.788224249234261</v>
      </c>
      <c r="GA10" s="46">
        <f t="shared" si="19"/>
        <v>59.079297565624906</v>
      </c>
      <c r="GB10" s="46">
        <f t="shared" si="19"/>
        <v>59.37037088201555</v>
      </c>
      <c r="GC10" s="46">
        <f t="shared" si="19"/>
        <v>59.661444198406194</v>
      </c>
      <c r="GD10" s="46">
        <f t="shared" si="19"/>
        <v>59.952517514796838</v>
      </c>
      <c r="GE10" s="46">
        <f t="shared" si="19"/>
        <v>60.243590831187483</v>
      </c>
      <c r="GF10" s="46">
        <f t="shared" si="19"/>
        <v>60.534664147578127</v>
      </c>
      <c r="GG10" s="46">
        <f t="shared" si="19"/>
        <v>60.825737463968771</v>
      </c>
      <c r="GH10" s="46">
        <f t="shared" si="19"/>
        <v>61.116810780359415</v>
      </c>
      <c r="GI10" s="46">
        <f t="shared" si="19"/>
        <v>61.40788409675006</v>
      </c>
      <c r="GJ10" s="46">
        <f t="shared" si="19"/>
        <v>61.698957413140704</v>
      </c>
      <c r="GK10" s="46">
        <f t="shared" si="19"/>
        <v>61.990030729531348</v>
      </c>
      <c r="GL10" s="46">
        <f t="shared" si="19"/>
        <v>62.281104045921992</v>
      </c>
      <c r="GM10" s="46">
        <f t="shared" si="19"/>
        <v>62.572177362312637</v>
      </c>
      <c r="GN10" s="46">
        <f t="shared" si="19"/>
        <v>62.863250678703281</v>
      </c>
      <c r="GO10" s="46">
        <f t="shared" si="19"/>
        <v>63.154323995093925</v>
      </c>
      <c r="GP10" s="46">
        <f t="shared" si="19"/>
        <v>63.44539731148457</v>
      </c>
      <c r="GQ10" s="46">
        <f t="shared" si="19"/>
        <v>63.736470627875214</v>
      </c>
      <c r="GR10" s="46">
        <f t="shared" si="19"/>
        <v>64.027543944265858</v>
      </c>
      <c r="GS10" s="46">
        <f t="shared" si="19"/>
        <v>64.318617260656509</v>
      </c>
      <c r="GT10" s="46">
        <f t="shared" si="19"/>
        <v>64.609690577047161</v>
      </c>
      <c r="GU10" s="46">
        <f t="shared" si="19"/>
        <v>64.900763893437812</v>
      </c>
      <c r="GV10" s="46">
        <f t="shared" si="19"/>
        <v>65.191837209828464</v>
      </c>
      <c r="GW10" s="46">
        <f t="shared" si="19"/>
        <v>65.482910526219115</v>
      </c>
      <c r="GX10" s="46">
        <f t="shared" si="19"/>
        <v>65.773983842609766</v>
      </c>
      <c r="GY10" s="46">
        <f t="shared" si="19"/>
        <v>66.065057159000418</v>
      </c>
      <c r="GZ10" s="46">
        <f t="shared" si="19"/>
        <v>66.356130475391069</v>
      </c>
      <c r="HA10" s="46">
        <f t="shared" si="19"/>
        <v>66.64720379178172</v>
      </c>
      <c r="HB10" s="46">
        <f t="shared" si="19"/>
        <v>66.938277108172372</v>
      </c>
      <c r="HC10" s="46">
        <f t="shared" si="19"/>
        <v>67.229350424563023</v>
      </c>
      <c r="HD10" s="46">
        <f t="shared" si="19"/>
        <v>67.520423740953674</v>
      </c>
      <c r="HE10" s="46">
        <f t="shared" si="19"/>
        <v>67.811497057344326</v>
      </c>
      <c r="HF10" s="46">
        <f t="shared" si="19"/>
        <v>68.102570373734977</v>
      </c>
      <c r="HG10" s="46">
        <f t="shared" si="19"/>
        <v>68.393643690125629</v>
      </c>
      <c r="HH10" s="46">
        <f t="shared" si="19"/>
        <v>68.68471700651628</v>
      </c>
      <c r="HI10" s="46">
        <f t="shared" si="19"/>
        <v>68.975790322906931</v>
      </c>
      <c r="HJ10" s="46">
        <f t="shared" si="19"/>
        <v>69.266863639297583</v>
      </c>
      <c r="HK10" s="46">
        <f t="shared" si="19"/>
        <v>69.557936955688234</v>
      </c>
      <c r="HL10" s="46">
        <f t="shared" si="5"/>
        <v>69.849010272078885</v>
      </c>
      <c r="HM10" s="46">
        <f t="shared" si="6"/>
        <v>70.140083588469537</v>
      </c>
      <c r="HN10" s="46">
        <f t="shared" si="6"/>
        <v>70.431156904860188</v>
      </c>
      <c r="HO10" s="46">
        <f t="shared" si="6"/>
        <v>70.72223022125084</v>
      </c>
      <c r="HP10" s="46">
        <f t="shared" si="6"/>
        <v>71.013303537641491</v>
      </c>
      <c r="HQ10" s="46">
        <f t="shared" si="6"/>
        <v>71.304376854032142</v>
      </c>
      <c r="HR10" s="46">
        <f t="shared" si="6"/>
        <v>71.595450170422794</v>
      </c>
      <c r="HS10" s="46">
        <f t="shared" si="6"/>
        <v>71.886523486813445</v>
      </c>
      <c r="HT10" s="146">
        <f t="shared" si="15"/>
        <v>1.2975271943400484E-4</v>
      </c>
      <c r="HU10" s="146">
        <f t="shared" si="24"/>
        <v>1.7968615423681416E-4</v>
      </c>
      <c r="HV10" s="146">
        <f t="shared" si="25"/>
        <v>2.4504369260372477E-4</v>
      </c>
      <c r="HW10" s="146">
        <f t="shared" si="26"/>
        <v>3.2934262752406477E-4</v>
      </c>
      <c r="HX10" s="146">
        <f t="shared" si="27"/>
        <v>4.3656524661401424E-4</v>
      </c>
      <c r="HY10" s="146">
        <f t="shared" si="28"/>
        <v>5.7114583712843743E-4</v>
      </c>
      <c r="HZ10" s="146">
        <f t="shared" si="29"/>
        <v>7.379410996517995E-4</v>
      </c>
      <c r="IA10" s="146">
        <f t="shared" si="30"/>
        <v>9.4218318264263677E-4</v>
      </c>
      <c r="IB10" s="146">
        <f t="shared" si="31"/>
        <v>1.189415257056059E-3</v>
      </c>
      <c r="IC10" s="146">
        <f t="shared" si="32"/>
        <v>1.4854102926673907E-3</v>
      </c>
      <c r="ID10" s="146">
        <f t="shared" si="33"/>
        <v>1.8360744343852429E-3</v>
      </c>
      <c r="IE10" s="146">
        <f t="shared" si="34"/>
        <v>2.2473370678790785E-3</v>
      </c>
      <c r="IF10" s="146">
        <f t="shared" si="35"/>
        <v>2.7250302731646478E-3</v>
      </c>
      <c r="IG10" s="146">
        <f t="shared" si="36"/>
        <v>3.2747608622386631E-3</v>
      </c>
      <c r="IH10" s="146">
        <f t="shared" si="37"/>
        <v>3.9017785597598689E-3</v>
      </c>
      <c r="II10" s="146">
        <f t="shared" si="38"/>
        <v>4.6108440998266931E-3</v>
      </c>
      <c r="IJ10" s="146">
        <f t="shared" si="39"/>
        <v>5.4061010714107818E-3</v>
      </c>
      <c r="IK10" s="146">
        <f t="shared" si="40"/>
        <v>6.2909552525599139E-3</v>
      </c>
      <c r="IL10" s="146">
        <f t="shared" si="41"/>
        <v>7.2679649391377207E-3</v>
      </c>
      <c r="IM10" s="146">
        <f t="shared" si="42"/>
        <v>8.3387454139530765E-3</v>
      </c>
      <c r="IN10" s="146">
        <f t="shared" si="43"/>
        <v>9.5038902378211127E-3</v>
      </c>
      <c r="IO10" s="146">
        <f t="shared" si="44"/>
        <v>1.0762911499856642E-2</v>
      </c>
      <c r="IP10" s="146">
        <f t="shared" si="45"/>
        <v>1.2114200566325825E-2</v>
      </c>
      <c r="IQ10" s="146">
        <f t="shared" si="46"/>
        <v>1.3555010242134267E-2</v>
      </c>
      <c r="IR10" s="146">
        <f t="shared" si="47"/>
        <v>1.5081458631928476E-2</v>
      </c>
      <c r="IS10" s="146">
        <f t="shared" si="48"/>
        <v>1.6688554382124229E-2</v>
      </c>
      <c r="IT10" s="146">
        <f t="shared" si="49"/>
        <v>1.8370242421272671E-2</v>
      </c>
      <c r="IU10" s="146">
        <f t="shared" si="50"/>
        <v>2.0119468810798676E-2</v>
      </c>
      <c r="IV10" s="146">
        <f t="shared" si="51"/>
        <v>2.1928262884182769E-2</v>
      </c>
      <c r="IW10" s="146">
        <f t="shared" si="52"/>
        <v>2.3787834498998957E-2</v>
      </c>
      <c r="IX10" s="146">
        <f t="shared" si="53"/>
        <v>2.5688683957864132E-2</v>
      </c>
      <c r="IY10" s="146">
        <f t="shared" si="54"/>
        <v>2.762072197268196E-2</v>
      </c>
      <c r="IZ10" s="146">
        <f t="shared" si="55"/>
        <v>2.9573396949686807E-2</v>
      </c>
      <c r="JA10" s="146">
        <f t="shared" si="56"/>
        <v>3.1535826856091687E-2</v>
      </c>
      <c r="JB10" s="146">
        <f t="shared" si="57"/>
        <v>3.349693298572079E-2</v>
      </c>
      <c r="JC10" s="146">
        <f t="shared" si="58"/>
        <v>3.5445573062295219E-2</v>
      </c>
      <c r="JD10" s="146">
        <f t="shared" si="59"/>
        <v>3.7370671295295706E-2</v>
      </c>
      <c r="JE10" s="146">
        <f t="shared" si="60"/>
        <v>3.9261343224150334E-2</v>
      </c>
      <c r="JF10" s="146">
        <f t="shared" si="61"/>
        <v>4.1107013441294776E-2</v>
      </c>
      <c r="JG10" s="146">
        <f t="shared" si="62"/>
        <v>4.28975245630056E-2</v>
      </c>
      <c r="JH10" s="146">
        <f t="shared" si="63"/>
        <v>4.4623236108944322E-2</v>
      </c>
      <c r="JI10" s="146">
        <f t="shared" si="64"/>
        <v>4.6275112247952901E-2</v>
      </c>
      <c r="JJ10" s="146">
        <f t="shared" si="65"/>
        <v>4.7844797660681414E-2</v>
      </c>
      <c r="JK10" s="146">
        <f t="shared" si="66"/>
        <v>4.9324681052081099E-2</v>
      </c>
      <c r="JL10" s="146">
        <f t="shared" si="67"/>
        <v>5.0707946112784848E-2</v>
      </c>
      <c r="JM10" s="146">
        <f t="shared" si="68"/>
        <v>5.198860997326863E-2</v>
      </c>
      <c r="JN10" s="146">
        <f t="shared" si="69"/>
        <v>5.3161549414911476E-2</v>
      </c>
      <c r="JO10" s="146">
        <f t="shared" si="70"/>
        <v>5.422251529526164E-2</v>
      </c>
      <c r="JP10" s="146">
        <f t="shared" si="71"/>
        <v>5.5168135809566914E-2</v>
      </c>
      <c r="JQ10" s="146">
        <f t="shared" si="72"/>
        <v>5.5995909346475914E-2</v>
      </c>
      <c r="JR10" s="146">
        <f t="shared" si="73"/>
        <v>5.6704187803068587E-2</v>
      </c>
      <c r="JS10" s="146">
        <f t="shared" si="74"/>
        <v>5.7292151304025069E-2</v>
      </c>
      <c r="JT10" s="146">
        <f t="shared" si="75"/>
        <v>5.7759775323319863E-2</v>
      </c>
      <c r="JU10" s="146">
        <f t="shared" si="76"/>
        <v>5.8107791236293255E-2</v>
      </c>
      <c r="JV10" s="146">
        <f t="shared" si="77"/>
        <v>5.8337641337569413E-2</v>
      </c>
      <c r="JW10" s="146">
        <f t="shared" si="78"/>
        <v>5.8451429348539384E-2</v>
      </c>
      <c r="JX10" s="146">
        <f t="shared" si="79"/>
        <v>5.8451867409586036E-2</v>
      </c>
      <c r="JY10" s="146">
        <f t="shared" si="80"/>
        <v>5.8342220509515624E-2</v>
      </c>
      <c r="JZ10" s="146">
        <f t="shared" si="81"/>
        <v>5.8126249250353965E-2</v>
      </c>
      <c r="KA10" s="146">
        <f t="shared" si="82"/>
        <v>5.7808151782234564E-2</v>
      </c>
      <c r="KB10" s="146">
        <f t="shared" si="83"/>
        <v>5.739250567289756E-2</v>
      </c>
      <c r="KC10" s="146">
        <f t="shared" si="84"/>
        <v>5.688421040147932E-2</v>
      </c>
      <c r="KD10" s="146">
        <f t="shared" si="85"/>
        <v>5.6288431088774238E-2</v>
      </c>
      <c r="KE10" s="146">
        <f t="shared" si="86"/>
        <v>5.5610543997721522E-2</v>
      </c>
      <c r="KF10" s="146">
        <f t="shared" si="20"/>
        <v>5.4856084260042633E-2</v>
      </c>
      <c r="KG10" s="146">
        <f t="shared" si="87"/>
        <v>5.4030696209020859E-2</v>
      </c>
      <c r="KH10" s="146">
        <f t="shared" si="88"/>
        <v>5.3140086625450243E-2</v>
      </c>
      <c r="KI10" s="146">
        <f t="shared" si="89"/>
        <v>5.2189981134665095E-2</v>
      </c>
      <c r="KJ10" s="146">
        <f t="shared" si="90"/>
        <v>5.1186083927958981E-2</v>
      </c>
      <c r="KK10" s="146">
        <f t="shared" si="91"/>
        <v>5.0134040922119046E-2</v>
      </c>
      <c r="KL10" s="146">
        <f t="shared" si="92"/>
        <v>4.9039406416561807E-2</v>
      </c>
      <c r="KM10" s="146">
        <f t="shared" si="93"/>
        <v>4.7907613258853329E-2</v>
      </c>
      <c r="KN10" s="146">
        <f t="shared" si="94"/>
        <v>4.674394648628688E-2</v>
      </c>
      <c r="KO10" s="146">
        <f t="shared" si="95"/>
        <v>4.5553520373632944E-2</v>
      </c>
      <c r="KP10" s="146">
        <f t="shared" si="96"/>
        <v>4.434125878502438E-2</v>
      </c>
      <c r="KQ10" s="146">
        <f t="shared" si="97"/>
        <v>4.3111878700986282E-2</v>
      </c>
      <c r="KR10" s="146">
        <f t="shared" si="98"/>
        <v>4.1869876769593556E-2</v>
      </c>
      <c r="KS10" s="146">
        <f t="shared" si="99"/>
        <v>4.0619518713318974E-2</v>
      </c>
      <c r="KT10" s="146">
        <f t="shared" si="100"/>
        <v>3.9364831409977825E-2</v>
      </c>
      <c r="KU10" s="146">
        <f t="shared" si="101"/>
        <v>3.8109597456910393E-2</v>
      </c>
      <c r="KV10" s="146">
        <f t="shared" si="102"/>
        <v>3.6857352021789538E-2</v>
      </c>
      <c r="KW10" s="146">
        <f t="shared" si="103"/>
        <v>3.5611381780820982E-2</v>
      </c>
      <c r="KX10" s="146">
        <f t="shared" si="104"/>
        <v>3.4374725745233176E-2</v>
      </c>
      <c r="KY10" s="146">
        <f t="shared" si="105"/>
        <v>3.3150177779476868E-2</v>
      </c>
      <c r="KZ10" s="146">
        <f t="shared" si="106"/>
        <v>3.1940290619109107E-2</v>
      </c>
      <c r="LA10" s="146">
        <f t="shared" si="107"/>
        <v>3.0747381202598852E-2</v>
      </c>
      <c r="LB10" s="146">
        <f t="shared" si="108"/>
        <v>2.9573537138950841E-2</v>
      </c>
      <c r="LC10" s="146">
        <f t="shared" si="109"/>
        <v>2.8420624141808383E-2</v>
      </c>
      <c r="LD10" s="146">
        <f t="shared" si="110"/>
        <v>2.7290294270312127E-2</v>
      </c>
      <c r="LE10" s="146">
        <f t="shared" si="111"/>
        <v>2.6183994827215666E-2</v>
      </c>
      <c r="LF10" s="146">
        <f t="shared" si="112"/>
        <v>2.5102977775383353E-2</v>
      </c>
      <c r="LG10" s="146">
        <f t="shared" si="113"/>
        <v>2.4048309544633276E-2</v>
      </c>
      <c r="LH10" s="146">
        <f t="shared" si="114"/>
        <v>2.3020881111776709E-2</v>
      </c>
      <c r="LI10" s="146">
        <f t="shared" si="115"/>
        <v>2.2021418247498797E-2</v>
      </c>
      <c r="LJ10" s="146">
        <f t="shared" si="116"/>
        <v>2.1050491834316704E-2</v>
      </c>
      <c r="LK10" s="146">
        <f t="shared" si="117"/>
        <v>2.0108528170127097E-2</v>
      </c>
      <c r="LL10" s="146">
        <f t="shared" si="118"/>
        <v>1.9195819181747221E-2</v>
      </c>
      <c r="LM10" s="146">
        <f t="shared" si="119"/>
        <v>1.831253248228849E-2</v>
      </c>
      <c r="LN10" s="146">
        <f t="shared" si="120"/>
        <v>1.7458721215138556E-2</v>
      </c>
      <c r="LO10" s="146">
        <f t="shared" si="121"/>
        <v>1.6634333635724963E-2</v>
      </c>
      <c r="LP10" s="146">
        <f t="shared" si="122"/>
        <v>1.583922239006913E-2</v>
      </c>
      <c r="LQ10" s="146">
        <f t="shared" si="123"/>
        <v>1.5073153456407105E-2</v>
      </c>
      <c r="LR10" s="146">
        <f t="shared" si="124"/>
        <v>1.4335814722834971E-2</v>
      </c>
      <c r="LS10" s="146">
        <f t="shared" si="125"/>
        <v>1.3626824180054259E-2</v>
      </c>
      <c r="LT10" s="146">
        <f t="shared" si="126"/>
        <v>1.294573771383961E-2</v>
      </c>
      <c r="LU10" s="146">
        <f t="shared" si="127"/>
        <v>1.2292056486853973E-2</v>
      </c>
      <c r="LV10" s="146">
        <f t="shared" si="128"/>
        <v>1.1665233903912857E-2</v>
      </c>
      <c r="LW10" s="146">
        <f t="shared" si="129"/>
        <v>1.1064682158768501E-2</v>
      </c>
      <c r="LX10" s="146">
        <f t="shared" si="130"/>
        <v>1.0489778363979052E-2</v>
      </c>
      <c r="LY10" s="146">
        <f t="shared" si="131"/>
        <v>9.9398702684714551E-3</v>
      </c>
      <c r="LZ10" s="146">
        <f t="shared" si="132"/>
        <v>9.4142815700280057E-3</v>
      </c>
      <c r="MA10" s="146">
        <f t="shared" si="133"/>
        <v>8.9123168321597421E-3</v>
      </c>
      <c r="MB10" s="146">
        <f t="shared" si="134"/>
        <v>8.4332660166983424E-3</v>
      </c>
      <c r="MC10" s="146">
        <f t="shared" si="135"/>
        <v>7.976408644978757E-3</v>
      </c>
      <c r="MD10" s="146">
        <f t="shared" si="136"/>
        <v>7.5410176017205888E-3</v>
      </c>
      <c r="ME10" s="146">
        <f t="shared" si="137"/>
        <v>7.1263625966792189E-3</v>
      </c>
      <c r="MF10" s="146">
        <f t="shared" si="138"/>
        <v>6.7317132998548834E-3</v>
      </c>
      <c r="MG10" s="146">
        <f t="shared" si="139"/>
        <v>6.3563421665425507E-3</v>
      </c>
      <c r="MH10" s="146">
        <f t="shared" si="140"/>
        <v>5.9995269688064177E-3</v>
      </c>
      <c r="MI10" s="146">
        <f t="shared" si="141"/>
        <v>5.6605530500898902E-3</v>
      </c>
      <c r="MJ10" s="146">
        <f t="shared" si="142"/>
        <v>5.3387153196490606E-3</v>
      </c>
      <c r="MK10" s="146">
        <f t="shared" si="143"/>
        <v>5.0333200033439787E-3</v>
      </c>
      <c r="ML10" s="146">
        <f t="shared" si="144"/>
        <v>4.7436861670565773E-3</v>
      </c>
      <c r="MM10" s="146">
        <f t="shared" si="145"/>
        <v>4.46914702864472E-3</v>
      </c>
      <c r="MN10" s="146">
        <f t="shared" si="146"/>
        <v>4.2090510739027287E-3</v>
      </c>
      <c r="MO10" s="146">
        <f t="shared" si="147"/>
        <v>3.962762991496443E-3</v>
      </c>
      <c r="MP10" s="146">
        <f t="shared" si="148"/>
        <v>3.7296644412857971E-3</v>
      </c>
      <c r="MQ10" s="146">
        <f t="shared" si="149"/>
        <v>3.5091546698542832E-3</v>
      </c>
      <c r="MR10" s="146">
        <f t="shared" si="21"/>
        <v>3.3006509864400803E-3</v>
      </c>
      <c r="MS10" s="146">
        <f t="shared" si="150"/>
        <v>3.1035891118201568E-3</v>
      </c>
      <c r="MT10" s="146">
        <f t="shared" si="151"/>
        <v>2.9174234120420781E-3</v>
      </c>
      <c r="MU10" s="146">
        <f t="shared" si="152"/>
        <v>2.741627028236751E-3</v>
      </c>
      <c r="MV10" s="146">
        <f t="shared" si="153"/>
        <v>2.5756919130850765E-3</v>
      </c>
      <c r="MW10" s="146">
        <f t="shared" si="154"/>
        <v>2.4191287838573085E-3</v>
      </c>
      <c r="MX10" s="146">
        <f t="shared" si="155"/>
        <v>2.2714670013004616E-3</v>
      </c>
      <c r="MY10" s="146">
        <f t="shared" si="156"/>
        <v>2.132254383020604E-3</v>
      </c>
      <c r="MZ10" s="146">
        <f t="shared" si="157"/>
        <v>2.0010569593952505E-3</v>
      </c>
      <c r="NA10" s="146">
        <f t="shared" si="158"/>
        <v>1.8774586794604103E-3</v>
      </c>
      <c r="NB10" s="146">
        <f t="shared" si="159"/>
        <v>1.761061073647789E-3</v>
      </c>
      <c r="NC10" s="146">
        <f t="shared" si="160"/>
        <v>1.6514828797021626E-3</v>
      </c>
      <c r="ND10" s="146">
        <f t="shared" si="161"/>
        <v>1.5483596375889112E-3</v>
      </c>
      <c r="NE10" s="146">
        <f t="shared" si="162"/>
        <v>1.4513432587060656E-3</v>
      </c>
      <c r="NF10" s="146">
        <f t="shared" si="163"/>
        <v>1.3601015742465087E-3</v>
      </c>
      <c r="NG10" s="146">
        <f t="shared" si="164"/>
        <v>1.2743178671126092E-3</v>
      </c>
      <c r="NH10" s="146">
        <f t="shared" si="165"/>
        <v>1.1936903913684098E-3</v>
      </c>
      <c r="NI10" s="146">
        <f t="shared" si="166"/>
        <v>1.1179318828229746E-3</v>
      </c>
      <c r="NJ10" s="146">
        <f t="shared" si="167"/>
        <v>1.0467690639719123E-3</v>
      </c>
      <c r="NK10" s="146">
        <f t="shared" si="168"/>
        <v>9.7994214618248336E-4</v>
      </c>
      <c r="NL10" s="146">
        <f t="shared" si="169"/>
        <v>9.1720433168921312E-4</v>
      </c>
      <c r="NM10" s="146">
        <f t="shared" si="170"/>
        <v>8.5832131767235467E-4</v>
      </c>
      <c r="NN10" s="146">
        <f t="shared" si="171"/>
        <v>8.0307080441790601E-4</v>
      </c>
      <c r="NO10" s="146">
        <f t="shared" si="172"/>
        <v>7.5124200930680386E-4</v>
      </c>
      <c r="NP10" s="146">
        <f t="shared" si="173"/>
        <v>7.0263518814834864E-4</v>
      </c>
      <c r="NQ10" s="146">
        <f t="shared" si="174"/>
        <v>6.5706116516130978E-4</v>
      </c>
      <c r="NR10" s="146">
        <f t="shared" si="175"/>
        <v>6.1434087271086755E-4</v>
      </c>
      <c r="NS10" s="146">
        <f t="shared" si="176"/>
        <v>5.7430490173309865E-4</v>
      </c>
      <c r="NT10" s="146">
        <f t="shared" si="177"/>
        <v>5.3679306361688155E-4</v>
      </c>
      <c r="NU10" s="146">
        <f t="shared" si="178"/>
        <v>5.0165396416746203E-4</v>
      </c>
      <c r="NV10" s="146">
        <f t="shared" si="179"/>
        <v>4.6874459014393789E-4</v>
      </c>
      <c r="NW10" s="146">
        <f t="shared" si="180"/>
        <v>4.379299087440674E-4</v>
      </c>
      <c r="NX10" s="146">
        <f t="shared" si="181"/>
        <v>4.0908248030349518E-4</v>
      </c>
      <c r="NY10" s="146">
        <f t="shared" si="182"/>
        <v>3.8208208438151101E-4</v>
      </c>
      <c r="NZ10" s="146">
        <f t="shared" si="183"/>
        <v>3.5681535932076679E-4</v>
      </c>
      <c r="OA10" s="146">
        <f t="shared" si="184"/>
        <v>3.3317545529382137E-4</v>
      </c>
      <c r="OB10" s="146">
        <f t="shared" si="185"/>
        <v>3.1106170078348133E-4</v>
      </c>
      <c r="OC10" s="146">
        <f t="shared" si="186"/>
        <v>2.9037928238641206E-4</v>
      </c>
      <c r="OD10" s="146">
        <f t="shared" si="187"/>
        <v>2.7103893777946983E-4</v>
      </c>
      <c r="OE10" s="146">
        <f t="shared" si="188"/>
        <v>2.5295666164514528E-4</v>
      </c>
      <c r="OF10" s="146">
        <f t="shared" si="189"/>
        <v>2.3605342431562778E-4</v>
      </c>
      <c r="OG10" s="146">
        <f t="shared" si="190"/>
        <v>2.2025490286396225E-4</v>
      </c>
      <c r="OH10" s="146">
        <f t="shared" si="191"/>
        <v>2.054912243448656E-4</v>
      </c>
      <c r="OI10" s="146">
        <f t="shared" si="192"/>
        <v>1.9169672086639247E-4</v>
      </c>
      <c r="OJ10" s="146">
        <f t="shared" si="193"/>
        <v>1.7880969615678929E-4</v>
      </c>
      <c r="OK10" s="146">
        <f t="shared" si="194"/>
        <v>1.6677220327747917E-4</v>
      </c>
      <c r="OL10" s="146">
        <f t="shared" si="195"/>
        <v>1.5552983312331839E-4</v>
      </c>
      <c r="OM10" s="146">
        <f t="shared" si="196"/>
        <v>1.4503151334438968E-4</v>
      </c>
      <c r="ON10" s="146">
        <f t="shared" si="197"/>
        <v>1.3522931731942855E-4</v>
      </c>
      <c r="OO10" s="146">
        <f t="shared" si="198"/>
        <v>1.2607828280914026E-4</v>
      </c>
      <c r="OP10" s="146">
        <f t="shared" si="199"/>
        <v>1.1753623991791394E-4</v>
      </c>
      <c r="OQ10" s="146">
        <f t="shared" si="200"/>
        <v>1.0956364799455181E-4</v>
      </c>
      <c r="OR10" s="146">
        <f t="shared" si="201"/>
        <v>1.021234411062396E-4</v>
      </c>
      <c r="OS10" s="146">
        <f t="shared" si="202"/>
        <v>9.518088172497162E-5</v>
      </c>
      <c r="OT10" s="146">
        <f t="shared" si="203"/>
        <v>8.8703422271864022E-5</v>
      </c>
      <c r="OU10" s="146">
        <f t="shared" si="204"/>
        <v>8.2660574171880381E-5</v>
      </c>
      <c r="OV10" s="146">
        <f t="shared" si="205"/>
        <v>7.7023784079474874E-5</v>
      </c>
      <c r="OW10" s="146">
        <f t="shared" si="206"/>
        <v>7.1766316944314059E-5</v>
      </c>
      <c r="OX10" s="146">
        <f t="shared" si="207"/>
        <v>6.6863145595391713E-5</v>
      </c>
      <c r="OY10" s="146">
        <f t="shared" si="208"/>
        <v>6.2290846531487881E-5</v>
      </c>
      <c r="OZ10" s="146">
        <f t="shared" si="209"/>
        <v>5.8027501615833775E-5</v>
      </c>
      <c r="PA10" s="146">
        <f t="shared" si="210"/>
        <v>5.4052605383029436E-5</v>
      </c>
      <c r="PB10" s="146">
        <f t="shared" si="211"/>
        <v>5.0346977676556496E-5</v>
      </c>
      <c r="PC10" s="146">
        <f t="shared" si="212"/>
        <v>4.6892681345622172E-5</v>
      </c>
      <c r="PD10" s="146">
        <f t="shared" si="22"/>
        <v>4.3672944740473045E-5</v>
      </c>
      <c r="PE10" s="146">
        <f t="shared" si="10"/>
        <v>4.067208875568226E-5</v>
      </c>
      <c r="PF10" s="146">
        <f t="shared" si="10"/>
        <v>3.7875458181163148E-5</v>
      </c>
      <c r="PG10" s="146">
        <f t="shared" si="10"/>
        <v>3.5269357130821339E-5</v>
      </c>
      <c r="PH10" s="146">
        <f t="shared" si="10"/>
        <v>3.2840988328718647E-5</v>
      </c>
      <c r="PI10" s="146">
        <f t="shared" si="10"/>
        <v>3.0578396042398425E-5</v>
      </c>
      <c r="PJ10" s="146">
        <f t="shared" si="10"/>
        <v>2.8470412462568705E-5</v>
      </c>
      <c r="PK10" s="146">
        <f t="shared" si="10"/>
        <v>2.6506607337673951E-5</v>
      </c>
      <c r="PL10" s="146">
        <f t="shared" si="10"/>
        <v>2.4677240680912308E-5</v>
      </c>
    </row>
    <row r="11" spans="1:429" x14ac:dyDescent="0.45">
      <c r="A11" s="364" t="s">
        <v>848</v>
      </c>
      <c r="B11" s="365">
        <f>IF($N11="","",ROUND(_xlfn.LOGNORM.INV(ABS(VLOOKUP($Q$1,VLookups!$A$27:$B$28,2,FALSE)-B$2),LN($J11),LN($N11)),0))</f>
        <v>11</v>
      </c>
      <c r="C11" s="367">
        <f t="shared" si="16"/>
        <v>46584</v>
      </c>
      <c r="D11" s="368">
        <f t="shared" si="17"/>
        <v>46598</v>
      </c>
      <c r="E11" s="108">
        <f>IFERROR(_xlfn.LOGNORM.INV(VLookups!$B$22,LN($J11),LN($N11)),"")</f>
        <v>6.0059969162414344</v>
      </c>
      <c r="F11" s="81">
        <v>10</v>
      </c>
      <c r="G11" s="108">
        <f>IFERROR(_xlfn.LOGNORM.INV(VLookups!$B$23,LN($J11),LN($N11)),"")</f>
        <v>16.984690705408898</v>
      </c>
      <c r="H11" s="110">
        <f t="shared" si="0"/>
        <v>1</v>
      </c>
      <c r="I11" s="110">
        <f t="shared" si="1"/>
        <v>0.57182246891270883</v>
      </c>
      <c r="J11" s="65">
        <f>IF(AND(F11&gt;0,NOT(ISBLANK(K11))),IF(VLOOKUP($F$3,VLookups!$A$17:$B$18,2,FALSE),F11*VLOOKUP(K11,VLookups!$A$4:$B$13,2,FALSE),F11),"")</f>
        <v>10.1</v>
      </c>
      <c r="K11" s="21" t="s">
        <v>695</v>
      </c>
      <c r="L11" s="53"/>
      <c r="M11" s="263"/>
      <c r="N11" s="320">
        <f>IF(F11&gt;0,IF(ISBLANK(M11),IF(ISBLANK(K11),"",VLOOKUP(K11,VLookups!$A$4:$C$13,3,FALSE)),M11),"")</f>
        <v>1.1499999999999999</v>
      </c>
      <c r="O11" s="320">
        <f t="shared" si="11"/>
        <v>1.8297822981945773</v>
      </c>
      <c r="P11" s="375">
        <f t="shared" si="12"/>
        <v>3.3481032587862289</v>
      </c>
      <c r="Q11" s="81">
        <v>10</v>
      </c>
      <c r="R11" s="230">
        <f>IF(AND(Q11&gt;0,F11&gt;0,NOT(N11="")),ABS(VLOOKUP($Q$1,VLookups!$A$27:$B$28,2,FALSE)-_xlfn.LOGNORM.DIST(Q11,LN(J11),LN(N11),TRUE)),"")</f>
        <v>0.47162133912146542</v>
      </c>
      <c r="S11" s="80">
        <f>IF(AND($E11&gt;0,$F11&gt;0,$G11&gt;0,NOT(ISBLANK($K11))),_xlfn.LOGNORM.INV(ABS(VLOOKUP($Q$1,VLookups!$A$27:$B$28,2,FALSE)-S$3),LN($J11),LN($N11)),"")</f>
        <v>8.443722685073622</v>
      </c>
      <c r="T11" s="80">
        <f>IF(AND($E11&gt;0,$F11&gt;0,$G11&gt;0,NOT(ISBLANK($K11))),_xlfn.LOGNORM.INV(ABS(VLOOKUP($Q$1,VLookups!$A$27:$B$28,2,FALSE)-T$3),LN($J11),LN($N11)),"")</f>
        <v>12.081164174224721</v>
      </c>
      <c r="U11" s="80">
        <f>IF(AND($E11&gt;0,$F11&gt;0,$G11&gt;0,NOT(ISBLANK($K11))),_xlfn.LOGNORM.INV(ABS(VLOOKUP($Q$1,VLookups!$A$27:$B$28,2,FALSE)-U$3),LN($J11),LN($N11)),"")</f>
        <v>11.674294430441751</v>
      </c>
      <c r="V11" s="80">
        <f>IF(AND($E11&gt;0,$F11&gt;0,$G11&gt;0,NOT(ISBLANK($K11))),_xlfn.LOGNORM.INV(ABS(VLOOKUP($Q$1,VLookups!$A$27:$B$28,2,FALSE)-V$3),LN($J11),LN($N11)),"")</f>
        <v>11.360722847329559</v>
      </c>
      <c r="W11" s="80">
        <f>IF(AND($E11&gt;0,$F11&gt;0,$G11&gt;0,NOT(ISBLANK($K11))),_xlfn.LOGNORM.INV(ABS(VLOOKUP($Q$1,VLookups!$A$27:$B$28,2,FALSE)-W$3),LN($J11),LN($N11)),"")</f>
        <v>11.098427387137891</v>
      </c>
      <c r="X11" s="80">
        <f>IF(AND($E11&gt;0,$F11&gt;0,$G11&gt;0,NOT(ISBLANK($K11))),_xlfn.LOGNORM.INV(ABS(VLOOKUP($Q$1,VLookups!$A$27:$B$28,2,FALSE)-X$3),LN($J11),LN($N11)),"")</f>
        <v>10.868043108243517</v>
      </c>
      <c r="Y11" s="5"/>
      <c r="Z11" s="145">
        <f t="shared" si="2"/>
        <v>5.4893468945837319E-2</v>
      </c>
      <c r="AA11" s="376">
        <f t="shared" si="13"/>
        <v>6.0059969162414344</v>
      </c>
      <c r="AB11" s="46">
        <f t="shared" si="14"/>
        <v>6.060890385187272</v>
      </c>
      <c r="AC11" s="46">
        <f t="shared" si="214"/>
        <v>6.1157838541331095</v>
      </c>
      <c r="AD11" s="46">
        <f t="shared" si="214"/>
        <v>6.1706773230789471</v>
      </c>
      <c r="AE11" s="46">
        <f t="shared" si="214"/>
        <v>6.2255707920247847</v>
      </c>
      <c r="AF11" s="46">
        <f t="shared" si="214"/>
        <v>6.2804642609706223</v>
      </c>
      <c r="AG11" s="46">
        <f t="shared" si="214"/>
        <v>6.3353577299164598</v>
      </c>
      <c r="AH11" s="46">
        <f t="shared" si="214"/>
        <v>6.3902511988622974</v>
      </c>
      <c r="AI11" s="46">
        <f t="shared" si="214"/>
        <v>6.445144667808135</v>
      </c>
      <c r="AJ11" s="46">
        <f t="shared" si="214"/>
        <v>6.5000381367539726</v>
      </c>
      <c r="AK11" s="46">
        <f t="shared" si="214"/>
        <v>6.5549316056998101</v>
      </c>
      <c r="AL11" s="46">
        <f t="shared" si="214"/>
        <v>6.6098250746456477</v>
      </c>
      <c r="AM11" s="46">
        <f t="shared" si="214"/>
        <v>6.6647185435914853</v>
      </c>
      <c r="AN11" s="46">
        <f t="shared" si="214"/>
        <v>6.7196120125373229</v>
      </c>
      <c r="AO11" s="46">
        <f t="shared" si="214"/>
        <v>6.7745054814831605</v>
      </c>
      <c r="AP11" s="46">
        <f t="shared" si="214"/>
        <v>6.829398950428998</v>
      </c>
      <c r="AQ11" s="46">
        <f t="shared" si="214"/>
        <v>6.8842924193748356</v>
      </c>
      <c r="AR11" s="46">
        <f t="shared" si="214"/>
        <v>6.9391858883206732</v>
      </c>
      <c r="AS11" s="46">
        <f t="shared" si="214"/>
        <v>6.9940793572665108</v>
      </c>
      <c r="AT11" s="46">
        <f t="shared" si="214"/>
        <v>7.0489728262123483</v>
      </c>
      <c r="AU11" s="46">
        <f t="shared" si="214"/>
        <v>7.1038662951581859</v>
      </c>
      <c r="AV11" s="46">
        <f t="shared" si="214"/>
        <v>7.1587597641040235</v>
      </c>
      <c r="AW11" s="46">
        <f t="shared" si="214"/>
        <v>7.2136532330498611</v>
      </c>
      <c r="AX11" s="46">
        <f t="shared" si="214"/>
        <v>7.2685467019956986</v>
      </c>
      <c r="AY11" s="46">
        <f t="shared" si="214"/>
        <v>7.3234401709415362</v>
      </c>
      <c r="AZ11" s="46">
        <f t="shared" si="214"/>
        <v>7.3783336398873738</v>
      </c>
      <c r="BA11" s="46">
        <f t="shared" si="214"/>
        <v>7.4332271088332114</v>
      </c>
      <c r="BB11" s="46">
        <f t="shared" si="214"/>
        <v>7.4881205777790489</v>
      </c>
      <c r="BC11" s="46">
        <f t="shared" si="214"/>
        <v>7.5430140467248865</v>
      </c>
      <c r="BD11" s="46">
        <f t="shared" si="214"/>
        <v>7.5979075156707241</v>
      </c>
      <c r="BE11" s="46">
        <f t="shared" si="214"/>
        <v>7.6528009846165617</v>
      </c>
      <c r="BF11" s="46">
        <f t="shared" si="214"/>
        <v>7.7076944535623992</v>
      </c>
      <c r="BG11" s="46">
        <f t="shared" si="214"/>
        <v>7.7625879225082368</v>
      </c>
      <c r="BH11" s="46">
        <f t="shared" si="214"/>
        <v>7.8174813914540744</v>
      </c>
      <c r="BI11" s="46">
        <f t="shared" si="214"/>
        <v>7.872374860399912</v>
      </c>
      <c r="BJ11" s="46">
        <f t="shared" si="214"/>
        <v>7.9272683293457495</v>
      </c>
      <c r="BK11" s="46">
        <f t="shared" si="214"/>
        <v>7.9821617982915871</v>
      </c>
      <c r="BL11" s="46">
        <f t="shared" si="214"/>
        <v>8.0370552672374238</v>
      </c>
      <c r="BM11" s="46">
        <f t="shared" si="214"/>
        <v>8.0919487361832605</v>
      </c>
      <c r="BN11" s="46">
        <f t="shared" si="214"/>
        <v>8.1468422051290972</v>
      </c>
      <c r="BO11" s="46">
        <f t="shared" si="214"/>
        <v>8.2017356740749339</v>
      </c>
      <c r="BP11" s="46">
        <f t="shared" si="214"/>
        <v>8.2566291430207706</v>
      </c>
      <c r="BQ11" s="46">
        <f t="shared" si="214"/>
        <v>8.3115226119666072</v>
      </c>
      <c r="BR11" s="46">
        <f t="shared" si="214"/>
        <v>8.3664160809124439</v>
      </c>
      <c r="BS11" s="46">
        <f t="shared" si="214"/>
        <v>8.4213095498582806</v>
      </c>
      <c r="BT11" s="46">
        <f t="shared" si="214"/>
        <v>8.4762030188041173</v>
      </c>
      <c r="BU11" s="46">
        <f t="shared" si="214"/>
        <v>8.531096487749954</v>
      </c>
      <c r="BV11" s="46">
        <f t="shared" si="214"/>
        <v>8.5859899566957907</v>
      </c>
      <c r="BW11" s="46">
        <f t="shared" si="214"/>
        <v>8.6408834256416274</v>
      </c>
      <c r="BX11" s="46">
        <f t="shared" si="214"/>
        <v>8.6957768945874641</v>
      </c>
      <c r="BY11" s="46">
        <f t="shared" si="214"/>
        <v>8.7506703635333007</v>
      </c>
      <c r="BZ11" s="46">
        <f t="shared" si="214"/>
        <v>8.8055638324791374</v>
      </c>
      <c r="CA11" s="46">
        <f t="shared" si="214"/>
        <v>8.8604573014249741</v>
      </c>
      <c r="CB11" s="46">
        <f t="shared" si="214"/>
        <v>8.9153507703708108</v>
      </c>
      <c r="CC11" s="46">
        <f t="shared" si="214"/>
        <v>8.9702442393166475</v>
      </c>
      <c r="CD11" s="46">
        <f t="shared" si="214"/>
        <v>9.0251377082624842</v>
      </c>
      <c r="CE11" s="46">
        <f t="shared" si="214"/>
        <v>9.0800311772083209</v>
      </c>
      <c r="CF11" s="46">
        <f t="shared" si="214"/>
        <v>9.1349246461541576</v>
      </c>
      <c r="CG11" s="46">
        <f t="shared" si="214"/>
        <v>9.1898181150999942</v>
      </c>
      <c r="CH11" s="46">
        <f t="shared" si="214"/>
        <v>9.2447115840458309</v>
      </c>
      <c r="CI11" s="46">
        <f t="shared" si="214"/>
        <v>9.2996050529916676</v>
      </c>
      <c r="CJ11" s="46">
        <f t="shared" si="214"/>
        <v>9.3544985219375043</v>
      </c>
      <c r="CK11" s="46">
        <f t="shared" si="214"/>
        <v>9.409391990883341</v>
      </c>
      <c r="CL11" s="46">
        <f t="shared" si="214"/>
        <v>9.4642854598291777</v>
      </c>
      <c r="CM11" s="46">
        <f t="shared" si="214"/>
        <v>9.5191789287750144</v>
      </c>
      <c r="CN11" s="46">
        <f t="shared" si="214"/>
        <v>9.5740723977208511</v>
      </c>
      <c r="CO11" s="46">
        <f t="shared" si="213"/>
        <v>9.6289658666666877</v>
      </c>
      <c r="CP11" s="46">
        <f t="shared" si="213"/>
        <v>9.6838593356125244</v>
      </c>
      <c r="CQ11" s="46">
        <f t="shared" si="213"/>
        <v>9.7387528045583611</v>
      </c>
      <c r="CR11" s="46">
        <f t="shared" si="213"/>
        <v>9.7936462735041978</v>
      </c>
      <c r="CS11" s="46">
        <f t="shared" si="213"/>
        <v>9.8485397424500345</v>
      </c>
      <c r="CT11" s="46">
        <f t="shared" si="213"/>
        <v>9.9034332113958712</v>
      </c>
      <c r="CU11" s="46">
        <f t="shared" si="213"/>
        <v>9.9583266803417079</v>
      </c>
      <c r="CV11" s="46">
        <f t="shared" si="213"/>
        <v>10.013220149287545</v>
      </c>
      <c r="CW11" s="46">
        <f t="shared" si="213"/>
        <v>10.068113618233381</v>
      </c>
      <c r="CX11" s="46">
        <f t="shared" si="213"/>
        <v>10.123007087179218</v>
      </c>
      <c r="CY11" s="46">
        <f t="shared" si="213"/>
        <v>10.177900556125055</v>
      </c>
      <c r="CZ11" s="46">
        <f t="shared" si="213"/>
        <v>10.232794025070891</v>
      </c>
      <c r="DA11" s="46">
        <f t="shared" si="213"/>
        <v>10.287687494016728</v>
      </c>
      <c r="DB11" s="46">
        <f t="shared" si="213"/>
        <v>10.342580962962565</v>
      </c>
      <c r="DC11" s="46">
        <f t="shared" si="213"/>
        <v>10.397474431908401</v>
      </c>
      <c r="DD11" s="46">
        <f t="shared" si="213"/>
        <v>10.452367900854238</v>
      </c>
      <c r="DE11" s="46">
        <f t="shared" si="213"/>
        <v>10.507261369800075</v>
      </c>
      <c r="DF11" s="46">
        <f t="shared" si="213"/>
        <v>10.562154838745911</v>
      </c>
      <c r="DG11" s="46">
        <f t="shared" si="213"/>
        <v>10.617048307691748</v>
      </c>
      <c r="DH11" s="46">
        <f t="shared" si="213"/>
        <v>10.671941776637585</v>
      </c>
      <c r="DI11" s="46">
        <f t="shared" si="213"/>
        <v>10.726835245583421</v>
      </c>
      <c r="DJ11" s="46">
        <f t="shared" si="213"/>
        <v>10.781728714529258</v>
      </c>
      <c r="DK11" s="46">
        <f t="shared" si="213"/>
        <v>10.836622183475095</v>
      </c>
      <c r="DL11" s="46">
        <f t="shared" si="213"/>
        <v>10.891515652420932</v>
      </c>
      <c r="DM11" s="46">
        <f t="shared" si="213"/>
        <v>10.946409121366768</v>
      </c>
      <c r="DN11" s="46">
        <f t="shared" si="213"/>
        <v>11.001302590312605</v>
      </c>
      <c r="DO11" s="46">
        <f t="shared" si="213"/>
        <v>11.056196059258442</v>
      </c>
      <c r="DP11" s="46">
        <f t="shared" si="213"/>
        <v>11.111089528204278</v>
      </c>
      <c r="DQ11" s="46">
        <f t="shared" si="213"/>
        <v>11.165982997150115</v>
      </c>
      <c r="DR11" s="46">
        <f t="shared" si="213"/>
        <v>11.220876466095952</v>
      </c>
      <c r="DS11" s="46">
        <f t="shared" si="213"/>
        <v>11.275769935041788</v>
      </c>
      <c r="DT11" s="46">
        <f t="shared" si="213"/>
        <v>11.330663403987625</v>
      </c>
      <c r="DU11" s="46">
        <f t="shared" si="213"/>
        <v>11.385556872933462</v>
      </c>
      <c r="DV11" s="46">
        <f t="shared" si="213"/>
        <v>11.440450341879298</v>
      </c>
      <c r="DW11" s="46">
        <f t="shared" si="213"/>
        <v>11.495343810825135</v>
      </c>
      <c r="DX11" s="46">
        <f t="shared" si="213"/>
        <v>11.550237279770972</v>
      </c>
      <c r="DY11" s="46">
        <f t="shared" si="213"/>
        <v>11.605130748716808</v>
      </c>
      <c r="DZ11" s="46">
        <f t="shared" si="213"/>
        <v>11.660024217662645</v>
      </c>
      <c r="EA11" s="46">
        <f t="shared" si="213"/>
        <v>11.714917686608482</v>
      </c>
      <c r="EB11" s="46">
        <f t="shared" si="213"/>
        <v>11.769811155554319</v>
      </c>
      <c r="EC11" s="46">
        <f t="shared" si="213"/>
        <v>11.824704624500155</v>
      </c>
      <c r="ED11" s="46">
        <f t="shared" si="213"/>
        <v>11.879598093445992</v>
      </c>
      <c r="EE11" s="46">
        <f t="shared" si="213"/>
        <v>11.934491562391829</v>
      </c>
      <c r="EF11" s="46">
        <f t="shared" si="213"/>
        <v>11.989385031337665</v>
      </c>
      <c r="EG11" s="46">
        <f t="shared" si="213"/>
        <v>12.044278500283502</v>
      </c>
      <c r="EH11" s="46">
        <f t="shared" si="213"/>
        <v>12.099171969229339</v>
      </c>
      <c r="EI11" s="46">
        <f t="shared" si="213"/>
        <v>12.154065438175175</v>
      </c>
      <c r="EJ11" s="46">
        <f t="shared" si="213"/>
        <v>12.208958907121012</v>
      </c>
      <c r="EK11" s="46">
        <f t="shared" si="213"/>
        <v>12.263852376066849</v>
      </c>
      <c r="EL11" s="46">
        <f t="shared" si="213"/>
        <v>12.318745845012685</v>
      </c>
      <c r="EM11" s="46">
        <f t="shared" si="213"/>
        <v>12.373639313958522</v>
      </c>
      <c r="EN11" s="46">
        <f t="shared" si="213"/>
        <v>12.428532782904359</v>
      </c>
      <c r="EO11" s="46">
        <f t="shared" si="213"/>
        <v>12.483426251850195</v>
      </c>
      <c r="EP11" s="46">
        <f t="shared" si="213"/>
        <v>12.538319720796032</v>
      </c>
      <c r="EQ11" s="46">
        <f t="shared" si="213"/>
        <v>12.593213189741869</v>
      </c>
      <c r="ER11" s="46">
        <f t="shared" si="213"/>
        <v>12.648106658687706</v>
      </c>
      <c r="ES11" s="46">
        <f t="shared" si="213"/>
        <v>12.703000127633542</v>
      </c>
      <c r="ET11" s="46">
        <f t="shared" si="213"/>
        <v>12.757893596579379</v>
      </c>
      <c r="EU11" s="46">
        <f t="shared" si="213"/>
        <v>12.812787065525216</v>
      </c>
      <c r="EV11" s="46">
        <f t="shared" si="213"/>
        <v>12.867680534471052</v>
      </c>
      <c r="EW11" s="46">
        <f t="shared" si="213"/>
        <v>12.922574003416889</v>
      </c>
      <c r="EX11" s="46">
        <f t="shared" si="213"/>
        <v>12.977467472362726</v>
      </c>
      <c r="EY11" s="46">
        <f t="shared" si="213"/>
        <v>13.032360941308562</v>
      </c>
      <c r="EZ11" s="46">
        <f t="shared" si="23"/>
        <v>13.087254410254399</v>
      </c>
      <c r="FA11" s="46">
        <f t="shared" si="19"/>
        <v>13.142147879200236</v>
      </c>
      <c r="FB11" s="46">
        <f t="shared" si="19"/>
        <v>13.197041348146072</v>
      </c>
      <c r="FC11" s="46">
        <f t="shared" ref="FC11:HN14" si="215">IF(ISNONTEXT($Z11),FB11+$Z11,"")</f>
        <v>13.251934817091909</v>
      </c>
      <c r="FD11" s="46">
        <f t="shared" si="215"/>
        <v>13.306828286037746</v>
      </c>
      <c r="FE11" s="46">
        <f t="shared" si="215"/>
        <v>13.361721754983582</v>
      </c>
      <c r="FF11" s="46">
        <f t="shared" si="215"/>
        <v>13.416615223929419</v>
      </c>
      <c r="FG11" s="46">
        <f t="shared" si="215"/>
        <v>13.471508692875256</v>
      </c>
      <c r="FH11" s="46">
        <f t="shared" si="215"/>
        <v>13.526402161821093</v>
      </c>
      <c r="FI11" s="46">
        <f t="shared" si="215"/>
        <v>13.581295630766929</v>
      </c>
      <c r="FJ11" s="46">
        <f t="shared" si="215"/>
        <v>13.636189099712766</v>
      </c>
      <c r="FK11" s="46">
        <f t="shared" si="215"/>
        <v>13.691082568658603</v>
      </c>
      <c r="FL11" s="46">
        <f t="shared" si="215"/>
        <v>13.745976037604439</v>
      </c>
      <c r="FM11" s="46">
        <f t="shared" si="215"/>
        <v>13.800869506550276</v>
      </c>
      <c r="FN11" s="46">
        <f t="shared" si="215"/>
        <v>13.855762975496113</v>
      </c>
      <c r="FO11" s="46">
        <f t="shared" si="215"/>
        <v>13.910656444441949</v>
      </c>
      <c r="FP11" s="46">
        <f t="shared" si="215"/>
        <v>13.965549913387786</v>
      </c>
      <c r="FQ11" s="46">
        <f t="shared" si="215"/>
        <v>14.020443382333623</v>
      </c>
      <c r="FR11" s="46">
        <f t="shared" si="215"/>
        <v>14.075336851279459</v>
      </c>
      <c r="FS11" s="46">
        <f t="shared" si="215"/>
        <v>14.130230320225296</v>
      </c>
      <c r="FT11" s="46">
        <f t="shared" si="215"/>
        <v>14.185123789171133</v>
      </c>
      <c r="FU11" s="46">
        <f t="shared" si="215"/>
        <v>14.24001725811697</v>
      </c>
      <c r="FV11" s="46">
        <f t="shared" si="215"/>
        <v>14.294910727062806</v>
      </c>
      <c r="FW11" s="46">
        <f t="shared" si="215"/>
        <v>14.349804196008643</v>
      </c>
      <c r="FX11" s="46">
        <f t="shared" si="215"/>
        <v>14.40469766495448</v>
      </c>
      <c r="FY11" s="46">
        <f t="shared" si="215"/>
        <v>14.459591133900316</v>
      </c>
      <c r="FZ11" s="46">
        <f t="shared" si="215"/>
        <v>14.514484602846153</v>
      </c>
      <c r="GA11" s="46">
        <f t="shared" si="215"/>
        <v>14.56937807179199</v>
      </c>
      <c r="GB11" s="46">
        <f t="shared" si="215"/>
        <v>14.624271540737826</v>
      </c>
      <c r="GC11" s="46">
        <f t="shared" si="215"/>
        <v>14.679165009683663</v>
      </c>
      <c r="GD11" s="46">
        <f t="shared" si="215"/>
        <v>14.7340584786295</v>
      </c>
      <c r="GE11" s="46">
        <f t="shared" si="215"/>
        <v>14.788951947575336</v>
      </c>
      <c r="GF11" s="46">
        <f t="shared" si="215"/>
        <v>14.843845416521173</v>
      </c>
      <c r="GG11" s="46">
        <f t="shared" si="215"/>
        <v>14.89873888546701</v>
      </c>
      <c r="GH11" s="46">
        <f t="shared" si="215"/>
        <v>14.953632354412846</v>
      </c>
      <c r="GI11" s="46">
        <f t="shared" si="215"/>
        <v>15.008525823358683</v>
      </c>
      <c r="GJ11" s="46">
        <f t="shared" si="215"/>
        <v>15.06341929230452</v>
      </c>
      <c r="GK11" s="46">
        <f t="shared" si="215"/>
        <v>15.118312761250357</v>
      </c>
      <c r="GL11" s="46">
        <f t="shared" si="215"/>
        <v>15.173206230196193</v>
      </c>
      <c r="GM11" s="46">
        <f t="shared" si="215"/>
        <v>15.22809969914203</v>
      </c>
      <c r="GN11" s="46">
        <f t="shared" si="215"/>
        <v>15.282993168087867</v>
      </c>
      <c r="GO11" s="46">
        <f t="shared" si="215"/>
        <v>15.337886637033703</v>
      </c>
      <c r="GP11" s="46">
        <f t="shared" si="215"/>
        <v>15.39278010597954</v>
      </c>
      <c r="GQ11" s="46">
        <f t="shared" si="215"/>
        <v>15.447673574925377</v>
      </c>
      <c r="GR11" s="46">
        <f t="shared" si="215"/>
        <v>15.502567043871213</v>
      </c>
      <c r="GS11" s="46">
        <f t="shared" si="215"/>
        <v>15.55746051281705</v>
      </c>
      <c r="GT11" s="46">
        <f t="shared" si="215"/>
        <v>15.612353981762887</v>
      </c>
      <c r="GU11" s="46">
        <f t="shared" si="215"/>
        <v>15.667247450708723</v>
      </c>
      <c r="GV11" s="46">
        <f t="shared" si="215"/>
        <v>15.72214091965456</v>
      </c>
      <c r="GW11" s="46">
        <f t="shared" si="215"/>
        <v>15.777034388600397</v>
      </c>
      <c r="GX11" s="46">
        <f t="shared" si="215"/>
        <v>15.831927857546233</v>
      </c>
      <c r="GY11" s="46">
        <f t="shared" si="215"/>
        <v>15.88682132649207</v>
      </c>
      <c r="GZ11" s="46">
        <f t="shared" si="215"/>
        <v>15.941714795437907</v>
      </c>
      <c r="HA11" s="46">
        <f t="shared" si="215"/>
        <v>15.996608264383744</v>
      </c>
      <c r="HB11" s="46">
        <f t="shared" si="215"/>
        <v>16.05150173332958</v>
      </c>
      <c r="HC11" s="46">
        <f t="shared" si="215"/>
        <v>16.106395202275419</v>
      </c>
      <c r="HD11" s="46">
        <f t="shared" si="215"/>
        <v>16.161288671221257</v>
      </c>
      <c r="HE11" s="46">
        <f t="shared" si="215"/>
        <v>16.216182140167096</v>
      </c>
      <c r="HF11" s="46">
        <f t="shared" si="215"/>
        <v>16.271075609112934</v>
      </c>
      <c r="HG11" s="46">
        <f t="shared" si="215"/>
        <v>16.325969078058773</v>
      </c>
      <c r="HH11" s="46">
        <f t="shared" si="215"/>
        <v>16.380862547004611</v>
      </c>
      <c r="HI11" s="46">
        <f t="shared" si="215"/>
        <v>16.435756015950449</v>
      </c>
      <c r="HJ11" s="46">
        <f t="shared" si="215"/>
        <v>16.490649484896288</v>
      </c>
      <c r="HK11" s="46">
        <f t="shared" si="215"/>
        <v>16.545542953842126</v>
      </c>
      <c r="HL11" s="46">
        <f t="shared" si="215"/>
        <v>16.600436422787965</v>
      </c>
      <c r="HM11" s="46">
        <f t="shared" si="215"/>
        <v>16.655329891733803</v>
      </c>
      <c r="HN11" s="46">
        <f t="shared" si="215"/>
        <v>16.710223360679642</v>
      </c>
      <c r="HO11" s="46">
        <f t="shared" si="6"/>
        <v>16.76511682962548</v>
      </c>
      <c r="HP11" s="46">
        <f t="shared" si="6"/>
        <v>16.820010298571319</v>
      </c>
      <c r="HQ11" s="46">
        <f t="shared" si="6"/>
        <v>16.874903767517157</v>
      </c>
      <c r="HR11" s="46">
        <f t="shared" si="6"/>
        <v>16.929797236462996</v>
      </c>
      <c r="HS11" s="46">
        <f t="shared" si="6"/>
        <v>16.984690705408834</v>
      </c>
      <c r="HT11" s="146">
        <f t="shared" si="15"/>
        <v>4.7157892266542925E-4</v>
      </c>
      <c r="HU11" s="146">
        <f t="shared" si="24"/>
        <v>5.9405438941444557E-4</v>
      </c>
      <c r="HV11" s="146">
        <f t="shared" si="25"/>
        <v>7.4366667750141947E-4</v>
      </c>
      <c r="HW11" s="146">
        <f t="shared" si="26"/>
        <v>9.2528491340922278E-4</v>
      </c>
      <c r="HX11" s="146">
        <f t="shared" si="27"/>
        <v>1.1444068234012315E-3</v>
      </c>
      <c r="HY11" s="146">
        <f t="shared" si="28"/>
        <v>1.4071941412491919E-3</v>
      </c>
      <c r="HZ11" s="146">
        <f t="shared" si="29"/>
        <v>1.720502036869542E-3</v>
      </c>
      <c r="IA11" s="146">
        <f t="shared" si="30"/>
        <v>2.0919010855728302E-3</v>
      </c>
      <c r="IB11" s="146">
        <f t="shared" si="31"/>
        <v>2.5296902924951503E-3</v>
      </c>
      <c r="IC11" s="146">
        <f t="shared" si="32"/>
        <v>3.0428997222397957E-3</v>
      </c>
      <c r="ID11" s="146">
        <f t="shared" si="33"/>
        <v>3.6412813624653291E-3</v>
      </c>
      <c r="IE11" s="146">
        <f t="shared" si="34"/>
        <v>4.3352869734893038E-3</v>
      </c>
      <c r="IF11" s="146">
        <f t="shared" si="35"/>
        <v>5.1360318439037525E-3</v>
      </c>
      <c r="IG11" s="146">
        <f t="shared" si="36"/>
        <v>6.0552435832074954E-3</v>
      </c>
      <c r="IH11" s="146">
        <f t="shared" si="37"/>
        <v>7.105195333532109E-3</v>
      </c>
      <c r="II11" s="146">
        <f t="shared" si="38"/>
        <v>8.2986230691920286E-3</v>
      </c>
      <c r="IJ11" s="146">
        <f t="shared" si="39"/>
        <v>9.648626969170163E-3</v>
      </c>
      <c r="IK11" s="146">
        <f t="shared" si="40"/>
        <v>1.116855718668805E-2</v>
      </c>
      <c r="IL11" s="146">
        <f t="shared" si="41"/>
        <v>1.2871884693612636E-2</v>
      </c>
      <c r="IM11" s="146">
        <f t="shared" si="42"/>
        <v>1.477205823675554E-2</v>
      </c>
      <c r="IN11" s="146">
        <f t="shared" si="43"/>
        <v>1.6882348798760667E-2</v>
      </c>
      <c r="IO11" s="146">
        <f t="shared" si="44"/>
        <v>1.9215683298679002E-2</v>
      </c>
      <c r="IP11" s="146">
        <f t="shared" si="45"/>
        <v>2.1784469587034054E-2</v>
      </c>
      <c r="IQ11" s="146">
        <f t="shared" si="46"/>
        <v>2.4600415078125437E-2</v>
      </c>
      <c r="IR11" s="146">
        <f t="shared" si="47"/>
        <v>2.7674341610144534E-2</v>
      </c>
      <c r="IS11" s="146">
        <f t="shared" si="48"/>
        <v>3.1015999323994015E-2</v>
      </c>
      <c r="IT11" s="146">
        <f t="shared" si="49"/>
        <v>3.4633882498318523E-2</v>
      </c>
      <c r="IU11" s="146">
        <f t="shared" si="50"/>
        <v>3.8535050366370026E-2</v>
      </c>
      <c r="IV11" s="146">
        <f t="shared" si="51"/>
        <v>4.2724955966682653E-2</v>
      </c>
      <c r="IW11" s="146">
        <f t="shared" si="52"/>
        <v>4.7207286042489353E-2</v>
      </c>
      <c r="IX11" s="146">
        <f t="shared" si="53"/>
        <v>5.1983814904393744E-2</v>
      </c>
      <c r="IY11" s="146">
        <f t="shared" si="54"/>
        <v>5.7054275008710603E-2</v>
      </c>
      <c r="IZ11" s="146">
        <f t="shared" si="55"/>
        <v>6.2416246783377254E-2</v>
      </c>
      <c r="JA11" s="146">
        <f t="shared" si="56"/>
        <v>6.8065069959110686E-2</v>
      </c>
      <c r="JB11" s="146">
        <f t="shared" si="57"/>
        <v>7.3993778341658739E-2</v>
      </c>
      <c r="JC11" s="146">
        <f t="shared" si="58"/>
        <v>8.019305959865225E-2</v>
      </c>
      <c r="JD11" s="146">
        <f t="shared" si="59"/>
        <v>8.6651241239845522E-2</v>
      </c>
      <c r="JE11" s="146">
        <f t="shared" si="60"/>
        <v>9.3354303551121662E-2</v>
      </c>
      <c r="JF11" s="146">
        <f t="shared" si="61"/>
        <v>0.10028591980970199</v>
      </c>
      <c r="JG11" s="146">
        <f t="shared" si="62"/>
        <v>0.10742752366982294</v>
      </c>
      <c r="JH11" s="146">
        <f t="shared" si="63"/>
        <v>0.11475840317395512</v>
      </c>
      <c r="JI11" s="146">
        <f t="shared" si="64"/>
        <v>0.1222558204233431</v>
      </c>
      <c r="JJ11" s="146">
        <f t="shared" si="65"/>
        <v>0.12989515554157993</v>
      </c>
      <c r="JK11" s="146">
        <f t="shared" si="66"/>
        <v>0.13765007319376382</v>
      </c>
      <c r="JL11" s="146">
        <f t="shared" si="67"/>
        <v>0.1454927095882598</v>
      </c>
      <c r="JM11" s="146">
        <f t="shared" si="68"/>
        <v>0.15339387759396361</v>
      </c>
      <c r="JN11" s="146">
        <f t="shared" si="69"/>
        <v>0.16132328735782922</v>
      </c>
      <c r="JO11" s="146">
        <f t="shared" si="70"/>
        <v>0.16924977960883955</v>
      </c>
      <c r="JP11" s="146">
        <f t="shared" si="71"/>
        <v>0.17714156868772221</v>
      </c>
      <c r="JQ11" s="146">
        <f t="shared" si="72"/>
        <v>0.18496649224772069</v>
      </c>
      <c r="JR11" s="146">
        <f t="shared" si="73"/>
        <v>0.19269226453053651</v>
      </c>
      <c r="JS11" s="146">
        <f t="shared" si="74"/>
        <v>0.20028673013193604</v>
      </c>
      <c r="JT11" s="146">
        <f t="shared" si="75"/>
        <v>0.20771811523140382</v>
      </c>
      <c r="JU11" s="146">
        <f t="shared" si="76"/>
        <v>0.2149552733664937</v>
      </c>
      <c r="JV11" s="146">
        <f t="shared" si="77"/>
        <v>0.22196792298133072</v>
      </c>
      <c r="JW11" s="146">
        <f t="shared" si="78"/>
        <v>0.22872687416562548</v>
      </c>
      <c r="JX11" s="146">
        <f t="shared" si="79"/>
        <v>0.23520424222050684</v>
      </c>
      <c r="JY11" s="146">
        <f t="shared" si="80"/>
        <v>0.24137364593512292</v>
      </c>
      <c r="JZ11" s="146">
        <f t="shared" si="81"/>
        <v>0.24721038872773426</v>
      </c>
      <c r="KA11" s="146">
        <f t="shared" si="82"/>
        <v>0.25269162109113941</v>
      </c>
      <c r="KB11" s="146">
        <f t="shared" si="83"/>
        <v>0.25779648307917991</v>
      </c>
      <c r="KC11" s="146">
        <f t="shared" si="84"/>
        <v>0.26250622587312805</v>
      </c>
      <c r="KD11" s="146">
        <f t="shared" si="85"/>
        <v>0.26680431176878205</v>
      </c>
      <c r="KE11" s="146">
        <f t="shared" si="86"/>
        <v>0.27067649222206708</v>
      </c>
      <c r="KF11" s="146">
        <f t="shared" si="20"/>
        <v>0.27411086387838901</v>
      </c>
      <c r="KG11" s="146">
        <f t="shared" si="87"/>
        <v>0.27709790278482405</v>
      </c>
      <c r="KH11" s="146">
        <f t="shared" si="88"/>
        <v>0.27963047724091356</v>
      </c>
      <c r="KI11" s="146">
        <f t="shared" si="89"/>
        <v>0.28170383998039444</v>
      </c>
      <c r="KJ11" s="146">
        <f t="shared" si="90"/>
        <v>0.28331560059018501</v>
      </c>
      <c r="KK11" s="146">
        <f t="shared" si="91"/>
        <v>0.28446567926248723</v>
      </c>
      <c r="KL11" s="146">
        <f t="shared" si="92"/>
        <v>0.2851562431396793</v>
      </c>
      <c r="KM11" s="146">
        <f t="shared" si="93"/>
        <v>0.28539162664894491</v>
      </c>
      <c r="KN11" s="146">
        <f t="shared" si="94"/>
        <v>0.28517823733407011</v>
      </c>
      <c r="KO11" s="146">
        <f t="shared" si="95"/>
        <v>0.28452444877571603</v>
      </c>
      <c r="KP11" s="146">
        <f t="shared" si="96"/>
        <v>0.28344048224938234</v>
      </c>
      <c r="KQ11" s="146">
        <f t="shared" si="97"/>
        <v>0.28193827880318556</v>
      </c>
      <c r="KR11" s="146">
        <f t="shared" si="98"/>
        <v>0.28003136344684887</v>
      </c>
      <c r="KS11" s="146">
        <f t="shared" si="99"/>
        <v>0.27773470313049997</v>
      </c>
      <c r="KT11" s="146">
        <f t="shared" si="100"/>
        <v>0.27506456015884601</v>
      </c>
      <c r="KU11" s="146">
        <f t="shared" si="101"/>
        <v>0.27203834263501303</v>
      </c>
      <c r="KV11" s="146">
        <f t="shared" si="102"/>
        <v>0.26867445346094615</v>
      </c>
      <c r="KW11" s="146">
        <f t="shared" si="103"/>
        <v>0.26499213933989035</v>
      </c>
      <c r="KX11" s="146">
        <f t="shared" si="104"/>
        <v>0.26101134113339808</v>
      </c>
      <c r="KY11" s="146">
        <f t="shared" si="105"/>
        <v>0.25675254682266851</v>
      </c>
      <c r="KZ11" s="146">
        <f t="shared" si="106"/>
        <v>0.2522366482140298</v>
      </c>
      <c r="LA11" s="146">
        <f t="shared" si="107"/>
        <v>0.24748480241304546</v>
      </c>
      <c r="LB11" s="146">
        <f t="shared" si="108"/>
        <v>0.24251829897309524</v>
      </c>
      <c r="LC11" s="146">
        <f t="shared" si="109"/>
        <v>0.23735843350411523</v>
      </c>
      <c r="LD11" s="146">
        <f t="shared" si="110"/>
        <v>0.23202638840725898</v>
      </c>
      <c r="LE11" s="146">
        <f t="shared" si="111"/>
        <v>0.22654312128302079</v>
      </c>
      <c r="LF11" s="146">
        <f t="shared" si="112"/>
        <v>0.22092926144529182</v>
      </c>
      <c r="LG11" s="146">
        <f t="shared" si="113"/>
        <v>0.21520501486302526</v>
      </c>
      <c r="LH11" s="146">
        <f t="shared" si="114"/>
        <v>0.20939007774575838</v>
      </c>
      <c r="LI11" s="146">
        <f t="shared" si="115"/>
        <v>0.20350355888998739</v>
      </c>
      <c r="LJ11" s="146">
        <f t="shared" si="116"/>
        <v>0.1975639108110166</v>
      </c>
      <c r="LK11" s="146">
        <f t="shared" si="117"/>
        <v>0.19158886959993954</v>
      </c>
      <c r="LL11" s="146">
        <f t="shared" si="118"/>
        <v>0.18559540336821298</v>
      </c>
      <c r="LM11" s="146">
        <f t="shared" si="119"/>
        <v>0.17959966907309763</v>
      </c>
      <c r="LN11" s="146">
        <f t="shared" si="120"/>
        <v>0.17361697745614582</v>
      </c>
      <c r="LO11" s="146">
        <f t="shared" si="121"/>
        <v>0.16766176577392675</v>
      </c>
      <c r="LP11" s="146">
        <f t="shared" si="122"/>
        <v>0.16174757795514658</v>
      </c>
      <c r="LQ11" s="146">
        <f t="shared" si="123"/>
        <v>0.15588705178099832</v>
      </c>
      <c r="LR11" s="146">
        <f t="shared" si="124"/>
        <v>0.15009191265576782</v>
      </c>
      <c r="LS11" s="146">
        <f t="shared" si="125"/>
        <v>0.14437297351193476</v>
      </c>
      <c r="LT11" s="146">
        <f t="shared" si="126"/>
        <v>0.13874014037791196</v>
      </c>
      <c r="LU11" s="146">
        <f t="shared" si="127"/>
        <v>0.13320242312669675</v>
      </c>
      <c r="LV11" s="146">
        <f t="shared" si="128"/>
        <v>0.12776795091951793</v>
      </c>
      <c r="LW11" s="146">
        <f t="shared" si="129"/>
        <v>0.12244399185960306</v>
      </c>
      <c r="LX11" s="146">
        <f t="shared" si="130"/>
        <v>0.11723697637690493</v>
      </c>
      <c r="LY11" s="146">
        <f t="shared" si="131"/>
        <v>0.11215252387449273</v>
      </c>
      <c r="LZ11" s="146">
        <f t="shared" si="132"/>
        <v>0.10719547218080816</v>
      </c>
      <c r="MA11" s="146">
        <f t="shared" si="133"/>
        <v>0.10236990936862053</v>
      </c>
      <c r="MB11" s="146">
        <f t="shared" si="134"/>
        <v>9.7679207520751002E-2</v>
      </c>
      <c r="MC11" s="146">
        <f t="shared" si="135"/>
        <v>9.3126058044035204E-2</v>
      </c>
      <c r="MD11" s="146">
        <f t="shared" si="136"/>
        <v>8.8712508156116726E-2</v>
      </c>
      <c r="ME11" s="146">
        <f t="shared" si="137"/>
        <v>8.4439998194035373E-2</v>
      </c>
      <c r="MF11" s="146">
        <f t="shared" si="138"/>
        <v>8.0309399418880378E-2</v>
      </c>
      <c r="MG11" s="146">
        <f t="shared" si="139"/>
        <v>7.6321052016600041E-2</v>
      </c>
      <c r="MH11" s="146">
        <f t="shared" si="140"/>
        <v>7.247480302110243E-2</v>
      </c>
      <c r="MI11" s="146">
        <f t="shared" si="141"/>
        <v>6.877004391176611E-2</v>
      </c>
      <c r="MJ11" s="146">
        <f t="shared" si="142"/>
        <v>6.5205747663095712E-2</v>
      </c>
      <c r="MK11" s="146">
        <f t="shared" si="143"/>
        <v>6.1780505049354326E-2</v>
      </c>
      <c r="ML11" s="146">
        <f t="shared" si="144"/>
        <v>5.8492560031318572E-2</v>
      </c>
      <c r="MM11" s="146">
        <f t="shared" si="145"/>
        <v>5.5339844075723094E-2</v>
      </c>
      <c r="MN11" s="146">
        <f t="shared" si="146"/>
        <v>5.2320009280306425E-2</v>
      </c>
      <c r="MO11" s="146">
        <f t="shared" si="147"/>
        <v>4.9430460198580391E-2</v>
      </c>
      <c r="MP11" s="146">
        <f t="shared" si="148"/>
        <v>4.6668384278397791E-2</v>
      </c>
      <c r="MQ11" s="146">
        <f t="shared" si="149"/>
        <v>4.4030780847038924E-2</v>
      </c>
      <c r="MR11" s="146">
        <f t="shared" si="21"/>
        <v>4.1514488592863934E-2</v>
      </c>
      <c r="MS11" s="146">
        <f t="shared" si="150"/>
        <v>3.911621150950241E-2</v>
      </c>
      <c r="MT11" s="146">
        <f t="shared" si="151"/>
        <v>3.6832543283158756E-2</v>
      </c>
      <c r="MU11" s="146">
        <f t="shared" si="152"/>
        <v>3.4659990116814296E-2</v>
      </c>
      <c r="MV11" s="146">
        <f t="shared" si="153"/>
        <v>3.2594991997024751E-2</v>
      </c>
      <c r="MW11" s="146">
        <f t="shared" si="154"/>
        <v>3.0633942419594572E-2</v>
      </c>
      <c r="MX11" s="146">
        <f t="shared" si="155"/>
        <v>2.877320659977909E-2</v>
      </c>
      <c r="MY11" s="146">
        <f t="shared" si="156"/>
        <v>2.7009138200806821E-2</v>
      </c>
      <c r="MZ11" s="146">
        <f t="shared" si="157"/>
        <v>2.5338094621536997E-2</v>
      </c>
      <c r="NA11" s="146">
        <f t="shared" si="158"/>
        <v>2.3756450890009866E-2</v>
      </c>
      <c r="NB11" s="146">
        <f t="shared" si="159"/>
        <v>2.2260612214576845E-2</v>
      </c>
      <c r="NC11" s="146">
        <f t="shared" si="160"/>
        <v>2.0847025248293155E-2</v>
      </c>
      <c r="ND11" s="146">
        <f t="shared" si="161"/>
        <v>1.951218812538429E-2</v>
      </c>
      <c r="NE11" s="146">
        <f t="shared" si="162"/>
        <v>1.8252659330919078E-2</v>
      </c>
      <c r="NF11" s="146">
        <f t="shared" si="163"/>
        <v>1.7065065466429514E-2</v>
      </c>
      <c r="NG11" s="146">
        <f t="shared" si="164"/>
        <v>1.5946107975149896E-2</v>
      </c>
      <c r="NH11" s="146">
        <f t="shared" si="165"/>
        <v>1.4892568890905353E-2</v>
      </c>
      <c r="NI11" s="146">
        <f t="shared" si="166"/>
        <v>1.3901315674492902E-2</v>
      </c>
      <c r="NJ11" s="146">
        <f t="shared" si="167"/>
        <v>1.2969305200762449E-2</v>
      </c>
      <c r="NK11" s="146">
        <f t="shared" si="168"/>
        <v>1.209358695854987E-2</v>
      </c>
      <c r="NL11" s="146">
        <f t="shared" si="169"/>
        <v>1.127130552421847E-2</v>
      </c>
      <c r="NM11" s="146">
        <f t="shared" si="170"/>
        <v>1.0499702367867013E-2</v>
      </c>
      <c r="NN11" s="146">
        <f t="shared" si="171"/>
        <v>9.7761170493134378E-3</v>
      </c>
      <c r="NO11" s="146">
        <f t="shared" si="172"/>
        <v>9.0979878588175363E-3</v>
      </c>
      <c r="NP11" s="146">
        <f t="shared" si="173"/>
        <v>8.4628519551884964E-3</v>
      </c>
      <c r="NQ11" s="146">
        <f t="shared" si="174"/>
        <v>7.868345051490382E-3</v>
      </c>
      <c r="NR11" s="146">
        <f t="shared" si="175"/>
        <v>7.3122006960294108E-3</v>
      </c>
      <c r="NS11" s="146">
        <f t="shared" si="176"/>
        <v>6.7922491937220724E-3</v>
      </c>
      <c r="NT11" s="146">
        <f t="shared" si="177"/>
        <v>6.306416210327675E-3</v>
      </c>
      <c r="NU11" s="146">
        <f t="shared" si="178"/>
        <v>5.8527210994054777E-3</v>
      </c>
      <c r="NV11" s="146">
        <f t="shared" si="179"/>
        <v>5.4292749892506072E-3</v>
      </c>
      <c r="NW11" s="146">
        <f t="shared" si="180"/>
        <v>5.0342786644893599E-3</v>
      </c>
      <c r="NX11" s="146">
        <f t="shared" si="181"/>
        <v>4.6660202744934686E-3</v>
      </c>
      <c r="NY11" s="146">
        <f t="shared" si="182"/>
        <v>4.3228728983145609E-3</v>
      </c>
      <c r="NZ11" s="146">
        <f t="shared" si="183"/>
        <v>4.0032919934585836E-3</v>
      </c>
      <c r="OA11" s="146">
        <f t="shared" si="184"/>
        <v>3.705812753523453E-3</v>
      </c>
      <c r="OB11" s="146">
        <f t="shared" si="185"/>
        <v>3.4290473975200535E-3</v>
      </c>
      <c r="OC11" s="146">
        <f t="shared" si="186"/>
        <v>3.171682411590303E-3</v>
      </c>
      <c r="OD11" s="146">
        <f t="shared" si="187"/>
        <v>2.9324757618357637E-3</v>
      </c>
      <c r="OE11" s="146">
        <f t="shared" si="188"/>
        <v>2.7102540950714243E-3</v>
      </c>
      <c r="OF11" s="146">
        <f t="shared" si="189"/>
        <v>2.5039099425320979E-3</v>
      </c>
      <c r="OG11" s="146">
        <f t="shared" si="190"/>
        <v>2.312398939875151E-3</v>
      </c>
      <c r="OH11" s="146">
        <f t="shared" si="191"/>
        <v>2.1347370752502581E-3</v>
      </c>
      <c r="OI11" s="146">
        <f t="shared" si="192"/>
        <v>1.9699979757372317E-3</v>
      </c>
      <c r="OJ11" s="146">
        <f t="shared" si="193"/>
        <v>1.8173102410887758E-3</v>
      </c>
      <c r="OK11" s="146">
        <f t="shared" si="194"/>
        <v>1.6758548324514652E-3</v>
      </c>
      <c r="OL11" s="146">
        <f t="shared" si="195"/>
        <v>1.5448625225724984E-3</v>
      </c>
      <c r="OM11" s="146">
        <f t="shared" si="196"/>
        <v>1.4236114129296618E-3</v>
      </c>
      <c r="ON11" s="146">
        <f t="shared" si="197"/>
        <v>1.3114245222416946E-3</v>
      </c>
      <c r="OO11" s="146">
        <f t="shared" si="198"/>
        <v>1.2076674499232394E-3</v>
      </c>
      <c r="OP11" s="146">
        <f t="shared" si="199"/>
        <v>1.1117461172381825E-3</v>
      </c>
      <c r="OQ11" s="146">
        <f t="shared" si="200"/>
        <v>1.0231045881723502E-3</v>
      </c>
      <c r="OR11" s="146">
        <f t="shared" si="201"/>
        <v>9.4122297138819549E-4</v>
      </c>
      <c r="OS11" s="146">
        <f t="shared" si="202"/>
        <v>8.6561540403459205E-4</v>
      </c>
      <c r="OT11" s="146">
        <f t="shared" si="203"/>
        <v>7.958281176601087E-4</v>
      </c>
      <c r="OU11" s="146">
        <f t="shared" si="204"/>
        <v>7.3143758601470436E-4</v>
      </c>
      <c r="OV11" s="146">
        <f t="shared" si="205"/>
        <v>6.7204875411644492E-4</v>
      </c>
      <c r="OW11" s="146">
        <f t="shared" si="206"/>
        <v>6.1729334760487857E-4</v>
      </c>
      <c r="OX11" s="146">
        <f t="shared" si="207"/>
        <v>5.6682826109482535E-4</v>
      </c>
      <c r="OY11" s="146">
        <f t="shared" si="208"/>
        <v>5.2033402398149855E-4</v>
      </c>
      <c r="OZ11" s="146">
        <f t="shared" si="209"/>
        <v>4.7751334192506226E-4</v>
      </c>
      <c r="PA11" s="146">
        <f t="shared" si="210"/>
        <v>4.3808971205723903E-4</v>
      </c>
      <c r="PB11" s="146">
        <f t="shared" si="211"/>
        <v>4.0180610980067864E-4</v>
      </c>
      <c r="PC11" s="146">
        <f t="shared" si="212"/>
        <v>3.6842374507028357E-4</v>
      </c>
      <c r="PD11" s="146">
        <f t="shared" si="22"/>
        <v>3.3772088553200494E-4</v>
      </c>
      <c r="PE11" s="146">
        <f t="shared" si="10"/>
        <v>3.0949174452521959E-4</v>
      </c>
      <c r="PF11" s="146">
        <f t="shared" si="10"/>
        <v>2.8354543120784012E-4</v>
      </c>
      <c r="PG11" s="146">
        <f t="shared" si="10"/>
        <v>2.5970496045582233E-4</v>
      </c>
      <c r="PH11" s="146">
        <f t="shared" si="10"/>
        <v>2.3780632003864421E-4</v>
      </c>
      <c r="PI11" s="146">
        <f t="shared" si="10"/>
        <v>2.1769759259748162E-4</v>
      </c>
      <c r="PJ11" s="146">
        <f t="shared" si="10"/>
        <v>1.9923812997134263E-4</v>
      </c>
      <c r="PK11" s="146">
        <f t="shared" si="10"/>
        <v>1.8229777744644887E-4</v>
      </c>
      <c r="PL11" s="146">
        <f t="shared" si="10"/>
        <v>1.6675614554411921E-4</v>
      </c>
    </row>
    <row r="12" spans="1:429" x14ac:dyDescent="0.45">
      <c r="A12" s="364" t="s">
        <v>849</v>
      </c>
      <c r="B12" s="365">
        <f>IF($N12="","",ROUND(_xlfn.LOGNORM.INV(ABS(VLOOKUP($Q$1,VLookups!$A$27:$B$28,2,FALSE)-B$2),LN($J12),LN($N12)),0))</f>
        <v>2</v>
      </c>
      <c r="C12" s="367">
        <f t="shared" si="16"/>
        <v>46601</v>
      </c>
      <c r="D12" s="368">
        <f t="shared" si="17"/>
        <v>46602</v>
      </c>
      <c r="E12" s="108">
        <f>IFERROR(_xlfn.LOGNORM.INV(VLookups!$B$22,LN($J12),LN($N12)),"")</f>
        <v>1.2011993832482868</v>
      </c>
      <c r="F12" s="81">
        <v>2</v>
      </c>
      <c r="G12" s="108">
        <f>IFERROR(_xlfn.LOGNORM.INV(VLookups!$B$23,LN($J12),LN($N12)),"")</f>
        <v>3.3969381410817805</v>
      </c>
      <c r="H12" s="110">
        <f t="shared" si="0"/>
        <v>1</v>
      </c>
      <c r="I12" s="110">
        <f t="shared" si="1"/>
        <v>0.57182246891270849</v>
      </c>
      <c r="J12" s="65">
        <f>IF(AND(F12&gt;0,NOT(ISBLANK(K12))),IF(VLOOKUP($F$3,VLookups!$A$17:$B$18,2,FALSE),F12*VLOOKUP(K12,VLookups!$A$4:$B$13,2,FALSE),F12),"")</f>
        <v>2.02</v>
      </c>
      <c r="K12" s="21" t="s">
        <v>695</v>
      </c>
      <c r="L12" s="53"/>
      <c r="M12" s="263"/>
      <c r="N12" s="320">
        <f>IF(F12&gt;0,IF(ISBLANK(M12),IF(ISBLANK(K12),"",VLOOKUP(K12,VLookups!$A$4:$C$13,3,FALSE)),M12),"")</f>
        <v>1.1499999999999999</v>
      </c>
      <c r="O12" s="320">
        <f t="shared" si="11"/>
        <v>0.3659564596389156</v>
      </c>
      <c r="P12" s="375">
        <f t="shared" si="12"/>
        <v>0.13392413035144926</v>
      </c>
      <c r="Q12" s="81">
        <v>2</v>
      </c>
      <c r="R12" s="230">
        <f>IF(AND(Q12&gt;0,F12&gt;0,NOT(N12="")),ABS(VLOOKUP($Q$1,VLookups!$A$27:$B$28,2,FALSE)-_xlfn.LOGNORM.DIST(Q12,LN(J12),LN(N12),TRUE)),"")</f>
        <v>0.47162133912146476</v>
      </c>
      <c r="S12" s="80">
        <f>IF(AND($E12&gt;0,$F12&gt;0,$G12&gt;0,NOT(ISBLANK($K12))),_xlfn.LOGNORM.INV(ABS(VLOOKUP($Q$1,VLookups!$A$27:$B$28,2,FALSE)-S$3),LN($J12),LN($N12)),"")</f>
        <v>1.6887445370147243</v>
      </c>
      <c r="T12" s="80">
        <f>IF(AND($E12&gt;0,$F12&gt;0,$G12&gt;0,NOT(ISBLANK($K12))),_xlfn.LOGNORM.INV(ABS(VLOOKUP($Q$1,VLookups!$A$27:$B$28,2,FALSE)-T$3),LN($J12),LN($N12)),"")</f>
        <v>2.4162328348449442</v>
      </c>
      <c r="U12" s="80">
        <f>IF(AND($E12&gt;0,$F12&gt;0,$G12&gt;0,NOT(ISBLANK($K12))),_xlfn.LOGNORM.INV(ABS(VLOOKUP($Q$1,VLookups!$A$27:$B$28,2,FALSE)-U$3),LN($J12),LN($N12)),"")</f>
        <v>2.3348588860883503</v>
      </c>
      <c r="V12" s="80">
        <f>IF(AND($E12&gt;0,$F12&gt;0,$G12&gt;0,NOT(ISBLANK($K12))),_xlfn.LOGNORM.INV(ABS(VLOOKUP($Q$1,VLookups!$A$27:$B$28,2,FALSE)-V$3),LN($J12),LN($N12)),"")</f>
        <v>2.2721445694659117</v>
      </c>
      <c r="W12" s="80">
        <f>IF(AND($E12&gt;0,$F12&gt;0,$G12&gt;0,NOT(ISBLANK($K12))),_xlfn.LOGNORM.INV(ABS(VLOOKUP($Q$1,VLookups!$A$27:$B$28,2,FALSE)-W$3),LN($J12),LN($N12)),"")</f>
        <v>2.2196854774275789</v>
      </c>
      <c r="X12" s="80">
        <f>IF(AND($E12&gt;0,$F12&gt;0,$G12&gt;0,NOT(ISBLANK($K12))),_xlfn.LOGNORM.INV(ABS(VLOOKUP($Q$1,VLookups!$A$27:$B$28,2,FALSE)-X$3),LN($J12),LN($N12)),"")</f>
        <v>2.1736086216487038</v>
      </c>
      <c r="Y12" s="5"/>
      <c r="Z12" s="145">
        <f t="shared" si="2"/>
        <v>1.0978693789167469E-2</v>
      </c>
      <c r="AA12" s="376">
        <f t="shared" si="13"/>
        <v>1.2011993832482868</v>
      </c>
      <c r="AB12" s="46">
        <f t="shared" si="14"/>
        <v>1.2121780770374542</v>
      </c>
      <c r="AC12" s="46">
        <f t="shared" si="214"/>
        <v>1.2231567708266216</v>
      </c>
      <c r="AD12" s="46">
        <f t="shared" si="214"/>
        <v>1.2341354646157889</v>
      </c>
      <c r="AE12" s="46">
        <f t="shared" si="214"/>
        <v>1.2451141584049563</v>
      </c>
      <c r="AF12" s="46">
        <f t="shared" si="214"/>
        <v>1.2560928521941237</v>
      </c>
      <c r="AG12" s="46">
        <f t="shared" si="214"/>
        <v>1.2670715459832911</v>
      </c>
      <c r="AH12" s="46">
        <f t="shared" si="214"/>
        <v>1.2780502397724585</v>
      </c>
      <c r="AI12" s="46">
        <f t="shared" si="214"/>
        <v>1.2890289335616258</v>
      </c>
      <c r="AJ12" s="46">
        <f t="shared" si="214"/>
        <v>1.3000076273507932</v>
      </c>
      <c r="AK12" s="46">
        <f t="shared" si="214"/>
        <v>1.3109863211399606</v>
      </c>
      <c r="AL12" s="46">
        <f t="shared" si="214"/>
        <v>1.321965014929128</v>
      </c>
      <c r="AM12" s="46">
        <f t="shared" si="214"/>
        <v>1.3329437087182954</v>
      </c>
      <c r="AN12" s="46">
        <f t="shared" si="214"/>
        <v>1.3439224025074628</v>
      </c>
      <c r="AO12" s="46">
        <f t="shared" si="214"/>
        <v>1.3549010962966301</v>
      </c>
      <c r="AP12" s="46">
        <f t="shared" si="214"/>
        <v>1.3658797900857975</v>
      </c>
      <c r="AQ12" s="46">
        <f t="shared" si="214"/>
        <v>1.3768584838749649</v>
      </c>
      <c r="AR12" s="46">
        <f t="shared" si="214"/>
        <v>1.3878371776641323</v>
      </c>
      <c r="AS12" s="46">
        <f t="shared" si="214"/>
        <v>1.3988158714532997</v>
      </c>
      <c r="AT12" s="46">
        <f t="shared" si="214"/>
        <v>1.409794565242467</v>
      </c>
      <c r="AU12" s="46">
        <f t="shared" si="214"/>
        <v>1.4207732590316344</v>
      </c>
      <c r="AV12" s="46">
        <f t="shared" si="214"/>
        <v>1.4317519528208018</v>
      </c>
      <c r="AW12" s="46">
        <f t="shared" si="214"/>
        <v>1.4427306466099692</v>
      </c>
      <c r="AX12" s="46">
        <f t="shared" si="214"/>
        <v>1.4537093403991366</v>
      </c>
      <c r="AY12" s="46">
        <f t="shared" si="214"/>
        <v>1.464688034188304</v>
      </c>
      <c r="AZ12" s="46">
        <f t="shared" si="214"/>
        <v>1.4756667279774713</v>
      </c>
      <c r="BA12" s="46">
        <f t="shared" si="214"/>
        <v>1.4866454217666387</v>
      </c>
      <c r="BB12" s="46">
        <f t="shared" si="214"/>
        <v>1.4976241155558061</v>
      </c>
      <c r="BC12" s="46">
        <f t="shared" si="214"/>
        <v>1.5086028093449735</v>
      </c>
      <c r="BD12" s="46">
        <f t="shared" si="214"/>
        <v>1.5195815031341409</v>
      </c>
      <c r="BE12" s="46">
        <f t="shared" si="214"/>
        <v>1.5305601969233082</v>
      </c>
      <c r="BF12" s="46">
        <f t="shared" si="214"/>
        <v>1.5415388907124756</v>
      </c>
      <c r="BG12" s="46">
        <f t="shared" si="214"/>
        <v>1.552517584501643</v>
      </c>
      <c r="BH12" s="46">
        <f t="shared" si="214"/>
        <v>1.5634962782908104</v>
      </c>
      <c r="BI12" s="46">
        <f t="shared" si="214"/>
        <v>1.5744749720799778</v>
      </c>
      <c r="BJ12" s="46">
        <f t="shared" si="214"/>
        <v>1.5854536658691452</v>
      </c>
      <c r="BK12" s="46">
        <f t="shared" si="214"/>
        <v>1.5964323596583125</v>
      </c>
      <c r="BL12" s="46">
        <f t="shared" si="214"/>
        <v>1.6074110534474799</v>
      </c>
      <c r="BM12" s="46">
        <f t="shared" si="214"/>
        <v>1.6183897472366473</v>
      </c>
      <c r="BN12" s="46">
        <f t="shared" si="214"/>
        <v>1.6293684410258147</v>
      </c>
      <c r="BO12" s="46">
        <f t="shared" si="214"/>
        <v>1.6403471348149821</v>
      </c>
      <c r="BP12" s="46">
        <f t="shared" si="214"/>
        <v>1.6513258286041494</v>
      </c>
      <c r="BQ12" s="46">
        <f t="shared" si="214"/>
        <v>1.6623045223933168</v>
      </c>
      <c r="BR12" s="46">
        <f t="shared" si="214"/>
        <v>1.6732832161824842</v>
      </c>
      <c r="BS12" s="46">
        <f t="shared" si="214"/>
        <v>1.6842619099716516</v>
      </c>
      <c r="BT12" s="46">
        <f t="shared" si="214"/>
        <v>1.695240603760819</v>
      </c>
      <c r="BU12" s="46">
        <f t="shared" si="214"/>
        <v>1.7062192975499864</v>
      </c>
      <c r="BV12" s="46">
        <f t="shared" si="214"/>
        <v>1.7171979913391537</v>
      </c>
      <c r="BW12" s="46">
        <f t="shared" si="214"/>
        <v>1.7281766851283211</v>
      </c>
      <c r="BX12" s="46">
        <f t="shared" si="214"/>
        <v>1.7391553789174885</v>
      </c>
      <c r="BY12" s="46">
        <f t="shared" si="214"/>
        <v>1.7501340727066559</v>
      </c>
      <c r="BZ12" s="46">
        <f t="shared" si="214"/>
        <v>1.7611127664958233</v>
      </c>
      <c r="CA12" s="46">
        <f t="shared" si="214"/>
        <v>1.7720914602849906</v>
      </c>
      <c r="CB12" s="46">
        <f t="shared" si="214"/>
        <v>1.783070154074158</v>
      </c>
      <c r="CC12" s="46">
        <f t="shared" si="214"/>
        <v>1.7940488478633254</v>
      </c>
      <c r="CD12" s="46">
        <f t="shared" si="214"/>
        <v>1.8050275416524928</v>
      </c>
      <c r="CE12" s="46">
        <f t="shared" si="214"/>
        <v>1.8160062354416602</v>
      </c>
      <c r="CF12" s="46">
        <f t="shared" si="214"/>
        <v>1.8269849292308276</v>
      </c>
      <c r="CG12" s="46">
        <f t="shared" si="214"/>
        <v>1.8379636230199949</v>
      </c>
      <c r="CH12" s="46">
        <f t="shared" si="214"/>
        <v>1.8489423168091623</v>
      </c>
      <c r="CI12" s="46">
        <f t="shared" si="214"/>
        <v>1.8599210105983297</v>
      </c>
      <c r="CJ12" s="46">
        <f t="shared" si="214"/>
        <v>1.8708997043874971</v>
      </c>
      <c r="CK12" s="46">
        <f t="shared" si="214"/>
        <v>1.8818783981766645</v>
      </c>
      <c r="CL12" s="46">
        <f t="shared" si="214"/>
        <v>1.8928570919658319</v>
      </c>
      <c r="CM12" s="46">
        <f t="shared" si="214"/>
        <v>1.9038357857549992</v>
      </c>
      <c r="CN12" s="46">
        <f t="shared" si="214"/>
        <v>1.9148144795441666</v>
      </c>
      <c r="CO12" s="46">
        <f t="shared" si="213"/>
        <v>1.925793173333334</v>
      </c>
      <c r="CP12" s="46">
        <f t="shared" si="213"/>
        <v>1.9367718671225014</v>
      </c>
      <c r="CQ12" s="46">
        <f t="shared" si="213"/>
        <v>1.9477505609116688</v>
      </c>
      <c r="CR12" s="46">
        <f t="shared" si="213"/>
        <v>1.9587292547008361</v>
      </c>
      <c r="CS12" s="46">
        <f t="shared" si="213"/>
        <v>1.9697079484900035</v>
      </c>
      <c r="CT12" s="46">
        <f t="shared" si="213"/>
        <v>1.9806866422791709</v>
      </c>
      <c r="CU12" s="46">
        <f t="shared" si="213"/>
        <v>1.9916653360683383</v>
      </c>
      <c r="CV12" s="46">
        <f t="shared" si="213"/>
        <v>2.0026440298575059</v>
      </c>
      <c r="CW12" s="46">
        <f t="shared" si="213"/>
        <v>2.0136227236466735</v>
      </c>
      <c r="CX12" s="46">
        <f t="shared" si="213"/>
        <v>2.0246014174358411</v>
      </c>
      <c r="CY12" s="46">
        <f t="shared" si="213"/>
        <v>2.0355801112250087</v>
      </c>
      <c r="CZ12" s="46">
        <f t="shared" si="213"/>
        <v>2.0465588050141763</v>
      </c>
      <c r="DA12" s="46">
        <f t="shared" si="213"/>
        <v>2.0575374988033439</v>
      </c>
      <c r="DB12" s="46">
        <f t="shared" si="213"/>
        <v>2.0685161925925115</v>
      </c>
      <c r="DC12" s="46">
        <f t="shared" si="213"/>
        <v>2.0794948863816791</v>
      </c>
      <c r="DD12" s="46">
        <f t="shared" si="213"/>
        <v>2.0904735801708467</v>
      </c>
      <c r="DE12" s="46">
        <f t="shared" si="213"/>
        <v>2.1014522739600143</v>
      </c>
      <c r="DF12" s="46">
        <f t="shared" si="213"/>
        <v>2.1124309677491819</v>
      </c>
      <c r="DG12" s="46">
        <f t="shared" si="213"/>
        <v>2.1234096615383495</v>
      </c>
      <c r="DH12" s="46">
        <f t="shared" si="213"/>
        <v>2.1343883553275171</v>
      </c>
      <c r="DI12" s="46">
        <f t="shared" si="213"/>
        <v>2.1453670491166847</v>
      </c>
      <c r="DJ12" s="46">
        <f t="shared" si="213"/>
        <v>2.1563457429058523</v>
      </c>
      <c r="DK12" s="46">
        <f t="shared" si="213"/>
        <v>2.16732443669502</v>
      </c>
      <c r="DL12" s="46">
        <f t="shared" si="213"/>
        <v>2.1783031304841876</v>
      </c>
      <c r="DM12" s="46">
        <f t="shared" si="213"/>
        <v>2.1892818242733552</v>
      </c>
      <c r="DN12" s="46">
        <f t="shared" si="213"/>
        <v>2.2002605180625228</v>
      </c>
      <c r="DO12" s="46">
        <f t="shared" si="213"/>
        <v>2.2112392118516904</v>
      </c>
      <c r="DP12" s="46">
        <f t="shared" si="213"/>
        <v>2.222217905640858</v>
      </c>
      <c r="DQ12" s="46">
        <f t="shared" si="213"/>
        <v>2.2331965994300256</v>
      </c>
      <c r="DR12" s="46">
        <f t="shared" si="213"/>
        <v>2.2441752932191932</v>
      </c>
      <c r="DS12" s="46">
        <f t="shared" si="213"/>
        <v>2.2551539870083608</v>
      </c>
      <c r="DT12" s="46">
        <f t="shared" si="213"/>
        <v>2.2661326807975284</v>
      </c>
      <c r="DU12" s="46">
        <f t="shared" si="213"/>
        <v>2.277111374586696</v>
      </c>
      <c r="DV12" s="46">
        <f t="shared" si="213"/>
        <v>2.2880900683758636</v>
      </c>
      <c r="DW12" s="46">
        <f t="shared" si="213"/>
        <v>2.2990687621650312</v>
      </c>
      <c r="DX12" s="46">
        <f t="shared" si="213"/>
        <v>2.3100474559541988</v>
      </c>
      <c r="DY12" s="46">
        <f t="shared" si="213"/>
        <v>2.3210261497433664</v>
      </c>
      <c r="DZ12" s="46">
        <f t="shared" si="213"/>
        <v>2.332004843532534</v>
      </c>
      <c r="EA12" s="46">
        <f t="shared" si="213"/>
        <v>2.3429835373217016</v>
      </c>
      <c r="EB12" s="46">
        <f t="shared" si="213"/>
        <v>2.3539622311108692</v>
      </c>
      <c r="EC12" s="46">
        <f t="shared" si="213"/>
        <v>2.3649409249000368</v>
      </c>
      <c r="ED12" s="46">
        <f t="shared" si="213"/>
        <v>2.3759196186892044</v>
      </c>
      <c r="EE12" s="46">
        <f t="shared" si="213"/>
        <v>2.386898312478372</v>
      </c>
      <c r="EF12" s="46">
        <f t="shared" si="213"/>
        <v>2.3978770062675396</v>
      </c>
      <c r="EG12" s="46">
        <f t="shared" si="213"/>
        <v>2.4088557000567072</v>
      </c>
      <c r="EH12" s="46">
        <f t="shared" si="213"/>
        <v>2.4198343938458748</v>
      </c>
      <c r="EI12" s="46">
        <f t="shared" si="213"/>
        <v>2.4308130876350424</v>
      </c>
      <c r="EJ12" s="46">
        <f t="shared" si="213"/>
        <v>2.4417917814242101</v>
      </c>
      <c r="EK12" s="46">
        <f t="shared" si="213"/>
        <v>2.4527704752133777</v>
      </c>
      <c r="EL12" s="46">
        <f t="shared" si="213"/>
        <v>2.4637491690025453</v>
      </c>
      <c r="EM12" s="46">
        <f t="shared" si="213"/>
        <v>2.4747278627917129</v>
      </c>
      <c r="EN12" s="46">
        <f t="shared" si="213"/>
        <v>2.4857065565808805</v>
      </c>
      <c r="EO12" s="46">
        <f t="shared" si="213"/>
        <v>2.4966852503700481</v>
      </c>
      <c r="EP12" s="46">
        <f t="shared" si="213"/>
        <v>2.5076639441592157</v>
      </c>
      <c r="EQ12" s="46">
        <f t="shared" si="213"/>
        <v>2.5186426379483833</v>
      </c>
      <c r="ER12" s="46">
        <f t="shared" si="213"/>
        <v>2.5296213317375509</v>
      </c>
      <c r="ES12" s="46">
        <f t="shared" si="213"/>
        <v>2.5406000255267185</v>
      </c>
      <c r="ET12" s="46">
        <f t="shared" si="213"/>
        <v>2.5515787193158861</v>
      </c>
      <c r="EU12" s="46">
        <f t="shared" si="213"/>
        <v>2.5625574131050537</v>
      </c>
      <c r="EV12" s="46">
        <f t="shared" si="213"/>
        <v>2.5735361068942213</v>
      </c>
      <c r="EW12" s="46">
        <f t="shared" si="213"/>
        <v>2.5845148006833889</v>
      </c>
      <c r="EX12" s="46">
        <f t="shared" si="213"/>
        <v>2.5954934944725565</v>
      </c>
      <c r="EY12" s="46">
        <f t="shared" si="213"/>
        <v>2.6064721882617241</v>
      </c>
      <c r="EZ12" s="46">
        <f t="shared" si="23"/>
        <v>2.6174508820508917</v>
      </c>
      <c r="FA12" s="46">
        <f t="shared" ref="FA12:HL15" si="216">IF(ISNONTEXT($Z12),EZ12+$Z12,"")</f>
        <v>2.6284295758400593</v>
      </c>
      <c r="FB12" s="46">
        <f t="shared" si="216"/>
        <v>2.6394082696292269</v>
      </c>
      <c r="FC12" s="46">
        <f t="shared" si="216"/>
        <v>2.6503869634183945</v>
      </c>
      <c r="FD12" s="46">
        <f t="shared" si="216"/>
        <v>2.6613656572075621</v>
      </c>
      <c r="FE12" s="46">
        <f t="shared" si="216"/>
        <v>2.6723443509967297</v>
      </c>
      <c r="FF12" s="46">
        <f t="shared" si="216"/>
        <v>2.6833230447858973</v>
      </c>
      <c r="FG12" s="46">
        <f t="shared" si="216"/>
        <v>2.6943017385750649</v>
      </c>
      <c r="FH12" s="46">
        <f t="shared" si="216"/>
        <v>2.7052804323642325</v>
      </c>
      <c r="FI12" s="46">
        <f t="shared" si="216"/>
        <v>2.7162591261534001</v>
      </c>
      <c r="FJ12" s="46">
        <f t="shared" si="216"/>
        <v>2.7272378199425678</v>
      </c>
      <c r="FK12" s="46">
        <f t="shared" si="216"/>
        <v>2.7382165137317354</v>
      </c>
      <c r="FL12" s="46">
        <f t="shared" si="216"/>
        <v>2.749195207520903</v>
      </c>
      <c r="FM12" s="46">
        <f t="shared" si="216"/>
        <v>2.7601739013100706</v>
      </c>
      <c r="FN12" s="46">
        <f t="shared" si="216"/>
        <v>2.7711525950992382</v>
      </c>
      <c r="FO12" s="46">
        <f t="shared" si="216"/>
        <v>2.7821312888884058</v>
      </c>
      <c r="FP12" s="46">
        <f t="shared" si="216"/>
        <v>2.7931099826775734</v>
      </c>
      <c r="FQ12" s="46">
        <f t="shared" si="216"/>
        <v>2.804088676466741</v>
      </c>
      <c r="FR12" s="46">
        <f t="shared" si="216"/>
        <v>2.8150673702559086</v>
      </c>
      <c r="FS12" s="46">
        <f t="shared" si="216"/>
        <v>2.8260460640450762</v>
      </c>
      <c r="FT12" s="46">
        <f t="shared" si="216"/>
        <v>2.8370247578342438</v>
      </c>
      <c r="FU12" s="46">
        <f t="shared" si="216"/>
        <v>2.8480034516234114</v>
      </c>
      <c r="FV12" s="46">
        <f t="shared" si="216"/>
        <v>2.858982145412579</v>
      </c>
      <c r="FW12" s="46">
        <f t="shared" si="216"/>
        <v>2.8699608392017466</v>
      </c>
      <c r="FX12" s="46">
        <f t="shared" si="216"/>
        <v>2.8809395329909142</v>
      </c>
      <c r="FY12" s="46">
        <f t="shared" si="216"/>
        <v>2.8919182267800818</v>
      </c>
      <c r="FZ12" s="46">
        <f t="shared" si="216"/>
        <v>2.9028969205692494</v>
      </c>
      <c r="GA12" s="46">
        <f t="shared" si="216"/>
        <v>2.913875614358417</v>
      </c>
      <c r="GB12" s="46">
        <f t="shared" si="216"/>
        <v>2.9248543081475846</v>
      </c>
      <c r="GC12" s="46">
        <f t="shared" si="216"/>
        <v>2.9358330019367522</v>
      </c>
      <c r="GD12" s="46">
        <f t="shared" si="216"/>
        <v>2.9468116957259198</v>
      </c>
      <c r="GE12" s="46">
        <f t="shared" si="216"/>
        <v>2.9577903895150874</v>
      </c>
      <c r="GF12" s="46">
        <f t="shared" si="216"/>
        <v>2.968769083304255</v>
      </c>
      <c r="GG12" s="46">
        <f t="shared" si="216"/>
        <v>2.9797477770934226</v>
      </c>
      <c r="GH12" s="46">
        <f t="shared" si="216"/>
        <v>2.9907264708825902</v>
      </c>
      <c r="GI12" s="46">
        <f t="shared" si="216"/>
        <v>3.0017051646717579</v>
      </c>
      <c r="GJ12" s="46">
        <f t="shared" si="216"/>
        <v>3.0126838584609255</v>
      </c>
      <c r="GK12" s="46">
        <f t="shared" si="216"/>
        <v>3.0236625522500931</v>
      </c>
      <c r="GL12" s="46">
        <f t="shared" si="216"/>
        <v>3.0346412460392607</v>
      </c>
      <c r="GM12" s="46">
        <f t="shared" si="216"/>
        <v>3.0456199398284283</v>
      </c>
      <c r="GN12" s="46">
        <f t="shared" si="216"/>
        <v>3.0565986336175959</v>
      </c>
      <c r="GO12" s="46">
        <f t="shared" si="216"/>
        <v>3.0675773274067635</v>
      </c>
      <c r="GP12" s="46">
        <f t="shared" si="216"/>
        <v>3.0785560211959311</v>
      </c>
      <c r="GQ12" s="46">
        <f t="shared" si="216"/>
        <v>3.0895347149850987</v>
      </c>
      <c r="GR12" s="46">
        <f t="shared" si="216"/>
        <v>3.1005134087742663</v>
      </c>
      <c r="GS12" s="46">
        <f t="shared" si="216"/>
        <v>3.1114921025634339</v>
      </c>
      <c r="GT12" s="46">
        <f t="shared" si="216"/>
        <v>3.1224707963526015</v>
      </c>
      <c r="GU12" s="46">
        <f t="shared" si="216"/>
        <v>3.1334494901417691</v>
      </c>
      <c r="GV12" s="46">
        <f t="shared" si="216"/>
        <v>3.1444281839309367</v>
      </c>
      <c r="GW12" s="46">
        <f t="shared" si="216"/>
        <v>3.1554068777201043</v>
      </c>
      <c r="GX12" s="46">
        <f t="shared" si="216"/>
        <v>3.1663855715092719</v>
      </c>
      <c r="GY12" s="46">
        <f t="shared" si="216"/>
        <v>3.1773642652984395</v>
      </c>
      <c r="GZ12" s="46">
        <f t="shared" si="216"/>
        <v>3.1883429590876071</v>
      </c>
      <c r="HA12" s="46">
        <f t="shared" si="216"/>
        <v>3.1993216528767747</v>
      </c>
      <c r="HB12" s="46">
        <f t="shared" si="216"/>
        <v>3.2103003466659423</v>
      </c>
      <c r="HC12" s="46">
        <f t="shared" si="216"/>
        <v>3.2212790404551099</v>
      </c>
      <c r="HD12" s="46">
        <f t="shared" si="216"/>
        <v>3.2322577342442775</v>
      </c>
      <c r="HE12" s="46">
        <f t="shared" si="216"/>
        <v>3.2432364280334451</v>
      </c>
      <c r="HF12" s="46">
        <f t="shared" si="216"/>
        <v>3.2542151218226127</v>
      </c>
      <c r="HG12" s="46">
        <f t="shared" si="216"/>
        <v>3.2651938156117803</v>
      </c>
      <c r="HH12" s="46">
        <f t="shared" si="216"/>
        <v>3.276172509400948</v>
      </c>
      <c r="HI12" s="46">
        <f t="shared" si="216"/>
        <v>3.2871512031901156</v>
      </c>
      <c r="HJ12" s="46">
        <f t="shared" si="216"/>
        <v>3.2981298969792832</v>
      </c>
      <c r="HK12" s="46">
        <f t="shared" si="216"/>
        <v>3.3091085907684508</v>
      </c>
      <c r="HL12" s="46">
        <f t="shared" si="216"/>
        <v>3.3200872845576184</v>
      </c>
      <c r="HM12" s="46">
        <f t="shared" si="215"/>
        <v>3.331065978346786</v>
      </c>
      <c r="HN12" s="46">
        <f t="shared" si="215"/>
        <v>3.3420446721359536</v>
      </c>
      <c r="HO12" s="46">
        <f t="shared" si="6"/>
        <v>3.3530233659251212</v>
      </c>
      <c r="HP12" s="46">
        <f t="shared" si="6"/>
        <v>3.3640020597142888</v>
      </c>
      <c r="HQ12" s="46">
        <f t="shared" si="6"/>
        <v>3.3749807535034564</v>
      </c>
      <c r="HR12" s="46">
        <f t="shared" si="6"/>
        <v>3.385959447292624</v>
      </c>
      <c r="HS12" s="46">
        <f t="shared" si="6"/>
        <v>3.3969381410817916</v>
      </c>
      <c r="HT12" s="146">
        <f t="shared" si="15"/>
        <v>2.357894613327147E-3</v>
      </c>
      <c r="HU12" s="146">
        <f t="shared" si="24"/>
        <v>2.9702719470722093E-3</v>
      </c>
      <c r="HV12" s="146">
        <f t="shared" si="25"/>
        <v>3.7183333875070749E-3</v>
      </c>
      <c r="HW12" s="146">
        <f t="shared" si="26"/>
        <v>4.6264245670460816E-3</v>
      </c>
      <c r="HX12" s="146">
        <f t="shared" si="27"/>
        <v>5.7220341170061001E-3</v>
      </c>
      <c r="HY12" s="146">
        <f t="shared" si="28"/>
        <v>7.0359707062458759E-3</v>
      </c>
      <c r="HZ12" s="146">
        <f t="shared" si="29"/>
        <v>8.6025101843475848E-3</v>
      </c>
      <c r="IA12" s="146">
        <f t="shared" si="30"/>
        <v>1.0459505427863952E-2</v>
      </c>
      <c r="IB12" s="146">
        <f t="shared" si="31"/>
        <v>1.2648451462475497E-2</v>
      </c>
      <c r="IC12" s="146">
        <f t="shared" si="32"/>
        <v>1.5214498611198644E-2</v>
      </c>
      <c r="ID12" s="146">
        <f t="shared" si="33"/>
        <v>1.8206406812326277E-2</v>
      </c>
      <c r="IE12" s="146">
        <f t="shared" si="34"/>
        <v>2.1676434867445995E-2</v>
      </c>
      <c r="IF12" s="146">
        <f t="shared" si="35"/>
        <v>2.5680159219518113E-2</v>
      </c>
      <c r="IG12" s="146">
        <f t="shared" si="36"/>
        <v>3.0276217916036668E-2</v>
      </c>
      <c r="IH12" s="146">
        <f t="shared" si="37"/>
        <v>3.5525976667659553E-2</v>
      </c>
      <c r="II12" s="146">
        <f t="shared" si="38"/>
        <v>4.1493115345958877E-2</v>
      </c>
      <c r="IJ12" s="146">
        <f t="shared" si="39"/>
        <v>4.8243134845849314E-2</v>
      </c>
      <c r="IK12" s="146">
        <f t="shared" si="40"/>
        <v>5.5842785933438582E-2</v>
      </c>
      <c r="IL12" s="146">
        <f t="shared" si="41"/>
        <v>6.43594234680612E-2</v>
      </c>
      <c r="IM12" s="146">
        <f t="shared" si="42"/>
        <v>7.386029118377542E-2</v>
      </c>
      <c r="IN12" s="146">
        <f t="shared" si="43"/>
        <v>8.441174399380065E-2</v>
      </c>
      <c r="IO12" s="146">
        <f t="shared" si="44"/>
        <v>9.607841649339173E-2</v>
      </c>
      <c r="IP12" s="146">
        <f t="shared" si="45"/>
        <v>0.10892234793516659</v>
      </c>
      <c r="IQ12" s="146">
        <f t="shared" si="46"/>
        <v>0.12300207539062291</v>
      </c>
      <c r="IR12" s="146">
        <f t="shared" si="47"/>
        <v>0.13837170805071786</v>
      </c>
      <c r="IS12" s="146">
        <f t="shared" si="48"/>
        <v>0.15507999661996488</v>
      </c>
      <c r="IT12" s="146">
        <f t="shared" si="49"/>
        <v>0.17316941249158707</v>
      </c>
      <c r="IU12" s="146">
        <f t="shared" si="50"/>
        <v>0.19267525183184286</v>
      </c>
      <c r="IV12" s="146">
        <f t="shared" si="51"/>
        <v>0.21362477983340519</v>
      </c>
      <c r="IW12" s="146">
        <f t="shared" si="52"/>
        <v>0.23603643021243895</v>
      </c>
      <c r="IX12" s="146">
        <f t="shared" si="53"/>
        <v>0.25991907452195934</v>
      </c>
      <c r="IY12" s="146">
        <f t="shared" si="54"/>
        <v>0.285271375043544</v>
      </c>
      <c r="IZ12" s="146">
        <f t="shared" si="55"/>
        <v>0.31208123391687526</v>
      </c>
      <c r="JA12" s="146">
        <f t="shared" si="56"/>
        <v>0.34032534979554091</v>
      </c>
      <c r="JB12" s="146">
        <f t="shared" si="57"/>
        <v>0.36996889170828062</v>
      </c>
      <c r="JC12" s="146">
        <f t="shared" si="58"/>
        <v>0.40096529799324804</v>
      </c>
      <c r="JD12" s="146">
        <f t="shared" si="59"/>
        <v>0.4332562061992134</v>
      </c>
      <c r="JE12" s="146">
        <f t="shared" si="60"/>
        <v>0.46677151775559345</v>
      </c>
      <c r="JF12" s="146">
        <f t="shared" si="61"/>
        <v>0.5014295990484956</v>
      </c>
      <c r="JG12" s="146">
        <f t="shared" si="62"/>
        <v>0.53713761834909923</v>
      </c>
      <c r="JH12" s="146">
        <f t="shared" si="63"/>
        <v>0.57379201586975925</v>
      </c>
      <c r="JI12" s="146">
        <f t="shared" si="64"/>
        <v>0.61127910211669978</v>
      </c>
      <c r="JJ12" s="146">
        <f t="shared" si="65"/>
        <v>0.64947577770788489</v>
      </c>
      <c r="JK12" s="146">
        <f t="shared" si="66"/>
        <v>0.68825036596880207</v>
      </c>
      <c r="JL12" s="146">
        <f t="shared" si="67"/>
        <v>0.72746354794128321</v>
      </c>
      <c r="JM12" s="146">
        <f t="shared" si="68"/>
        <v>0.76696938796980085</v>
      </c>
      <c r="JN12" s="146">
        <f t="shared" si="69"/>
        <v>0.80661643678912887</v>
      </c>
      <c r="JO12" s="146">
        <f t="shared" si="70"/>
        <v>0.84624889804418357</v>
      </c>
      <c r="JP12" s="146">
        <f t="shared" si="71"/>
        <v>0.88570784343859432</v>
      </c>
      <c r="JQ12" s="146">
        <f t="shared" si="72"/>
        <v>0.9248324612385872</v>
      </c>
      <c r="JR12" s="146">
        <f t="shared" si="73"/>
        <v>0.96346132265266837</v>
      </c>
      <c r="JS12" s="146">
        <f t="shared" si="74"/>
        <v>1.0014336506596655</v>
      </c>
      <c r="JT12" s="146">
        <f t="shared" si="75"/>
        <v>1.0385905761570058</v>
      </c>
      <c r="JU12" s="146">
        <f t="shared" si="76"/>
        <v>1.0747763668324553</v>
      </c>
      <c r="JV12" s="146">
        <f t="shared" si="77"/>
        <v>1.1098396149066403</v>
      </c>
      <c r="JW12" s="146">
        <f t="shared" si="78"/>
        <v>1.1436343708281169</v>
      </c>
      <c r="JX12" s="146">
        <f t="shared" si="79"/>
        <v>1.1760212111025228</v>
      </c>
      <c r="JY12" s="146">
        <f t="shared" si="80"/>
        <v>1.2068682296756046</v>
      </c>
      <c r="JZ12" s="146">
        <f t="shared" si="81"/>
        <v>1.236051943638661</v>
      </c>
      <c r="KA12" s="146">
        <f t="shared" si="82"/>
        <v>1.2634581054556882</v>
      </c>
      <c r="KB12" s="146">
        <f t="shared" si="83"/>
        <v>1.2889824153958906</v>
      </c>
      <c r="KC12" s="146">
        <f t="shared" si="84"/>
        <v>1.3125311293656337</v>
      </c>
      <c r="KD12" s="146">
        <f t="shared" si="85"/>
        <v>1.3340215588439046</v>
      </c>
      <c r="KE12" s="146">
        <f t="shared" si="86"/>
        <v>1.3533824611103291</v>
      </c>
      <c r="KF12" s="146">
        <f t="shared" si="20"/>
        <v>1.3705543193919392</v>
      </c>
      <c r="KG12" s="146">
        <f t="shared" si="87"/>
        <v>1.3854895139241163</v>
      </c>
      <c r="KH12" s="146">
        <f t="shared" si="88"/>
        <v>1.3981523862045639</v>
      </c>
      <c r="KI12" s="146">
        <f t="shared" si="89"/>
        <v>1.4085191999019695</v>
      </c>
      <c r="KJ12" s="146">
        <f t="shared" si="90"/>
        <v>1.4165780029509227</v>
      </c>
      <c r="KK12" s="146">
        <f t="shared" si="91"/>
        <v>1.4223283963124358</v>
      </c>
      <c r="KL12" s="146">
        <f t="shared" si="92"/>
        <v>1.4257812156983964</v>
      </c>
      <c r="KM12" s="146">
        <f t="shared" si="93"/>
        <v>1.4269581332447256</v>
      </c>
      <c r="KN12" s="146">
        <f t="shared" si="94"/>
        <v>1.4258911866703508</v>
      </c>
      <c r="KO12" s="146">
        <f t="shared" si="95"/>
        <v>1.4226222438785809</v>
      </c>
      <c r="KP12" s="146">
        <f t="shared" si="96"/>
        <v>1.4172024112469139</v>
      </c>
      <c r="KQ12" s="146">
        <f t="shared" si="97"/>
        <v>1.4096913940159292</v>
      </c>
      <c r="KR12" s="146">
        <f t="shared" si="98"/>
        <v>1.4001568172342462</v>
      </c>
      <c r="KS12" s="146">
        <f t="shared" si="99"/>
        <v>1.3886735156525027</v>
      </c>
      <c r="KT12" s="146">
        <f t="shared" si="100"/>
        <v>1.3753228007942315</v>
      </c>
      <c r="KU12" s="146">
        <f t="shared" si="101"/>
        <v>1.3601917131750674</v>
      </c>
      <c r="KV12" s="146">
        <f t="shared" si="102"/>
        <v>1.3433722673047324</v>
      </c>
      <c r="KW12" s="146">
        <f t="shared" si="103"/>
        <v>1.3249606966994538</v>
      </c>
      <c r="KX12" s="146">
        <f t="shared" si="104"/>
        <v>1.3050567056669913</v>
      </c>
      <c r="KY12" s="146">
        <f t="shared" si="105"/>
        <v>1.2837627341133444</v>
      </c>
      <c r="KZ12" s="146">
        <f t="shared" si="106"/>
        <v>1.2611832410701489</v>
      </c>
      <c r="LA12" s="146">
        <f t="shared" si="107"/>
        <v>1.2374240120652269</v>
      </c>
      <c r="LB12" s="146">
        <f t="shared" si="108"/>
        <v>1.2125914948654746</v>
      </c>
      <c r="LC12" s="146">
        <f t="shared" si="109"/>
        <v>1.1867921675205757</v>
      </c>
      <c r="LD12" s="146">
        <f t="shared" si="110"/>
        <v>1.1601319420362932</v>
      </c>
      <c r="LE12" s="146">
        <f t="shared" si="111"/>
        <v>1.1327156064151023</v>
      </c>
      <c r="LF12" s="146">
        <f t="shared" si="112"/>
        <v>1.1046463072264561</v>
      </c>
      <c r="LG12" s="146">
        <f t="shared" si="113"/>
        <v>1.0760250743151218</v>
      </c>
      <c r="LH12" s="146">
        <f t="shared" si="114"/>
        <v>1.046950388728787</v>
      </c>
      <c r="LI12" s="146">
        <f t="shared" si="115"/>
        <v>1.0175177944499316</v>
      </c>
      <c r="LJ12" s="146">
        <f t="shared" si="116"/>
        <v>0.98781955405507638</v>
      </c>
      <c r="LK12" s="146">
        <f t="shared" si="117"/>
        <v>0.95794434799968875</v>
      </c>
      <c r="LL12" s="146">
        <f t="shared" si="118"/>
        <v>0.92797701684105649</v>
      </c>
      <c r="LM12" s="146">
        <f t="shared" si="119"/>
        <v>0.89799834536548018</v>
      </c>
      <c r="LN12" s="146">
        <f t="shared" si="120"/>
        <v>0.86808488728071809</v>
      </c>
      <c r="LO12" s="146">
        <f t="shared" si="121"/>
        <v>0.8383088288696241</v>
      </c>
      <c r="LP12" s="146">
        <f t="shared" si="122"/>
        <v>0.80873788977572181</v>
      </c>
      <c r="LQ12" s="146">
        <f t="shared" si="123"/>
        <v>0.77943525890497867</v>
      </c>
      <c r="LR12" s="146">
        <f t="shared" si="124"/>
        <v>0.75045956327882757</v>
      </c>
      <c r="LS12" s="146">
        <f t="shared" si="125"/>
        <v>0.7218648675596615</v>
      </c>
      <c r="LT12" s="146">
        <f t="shared" si="126"/>
        <v>0.69370070188954636</v>
      </c>
      <c r="LU12" s="146">
        <f t="shared" si="127"/>
        <v>0.66601211563346985</v>
      </c>
      <c r="LV12" s="146">
        <f t="shared" si="128"/>
        <v>0.63883975459757492</v>
      </c>
      <c r="LW12" s="146">
        <f t="shared" si="129"/>
        <v>0.61221995929800044</v>
      </c>
      <c r="LX12" s="146">
        <f t="shared" si="130"/>
        <v>0.58618488188451112</v>
      </c>
      <c r="LY12" s="146">
        <f t="shared" si="131"/>
        <v>0.5607626193724482</v>
      </c>
      <c r="LZ12" s="146">
        <f t="shared" si="132"/>
        <v>0.5359773609040247</v>
      </c>
      <c r="MA12" s="146">
        <f t="shared" si="133"/>
        <v>0.51184954684308792</v>
      </c>
      <c r="MB12" s="146">
        <f t="shared" si="134"/>
        <v>0.48839603760373962</v>
      </c>
      <c r="MC12" s="146">
        <f t="shared" si="135"/>
        <v>0.46563029022016067</v>
      </c>
      <c r="MD12" s="146">
        <f t="shared" si="136"/>
        <v>0.44356254078056745</v>
      </c>
      <c r="ME12" s="146">
        <f t="shared" si="137"/>
        <v>0.42219999097016059</v>
      </c>
      <c r="MF12" s="146">
        <f t="shared" si="138"/>
        <v>0.40154699709438707</v>
      </c>
      <c r="MG12" s="146">
        <f t="shared" si="139"/>
        <v>0.38160526008298395</v>
      </c>
      <c r="MH12" s="146">
        <f t="shared" si="140"/>
        <v>0.36237401510549638</v>
      </c>
      <c r="MI12" s="146">
        <f t="shared" si="141"/>
        <v>0.34385021955881534</v>
      </c>
      <c r="MJ12" s="146">
        <f t="shared" si="142"/>
        <v>0.32602873831546431</v>
      </c>
      <c r="MK12" s="146">
        <f t="shared" si="143"/>
        <v>0.3089025252467561</v>
      </c>
      <c r="ML12" s="146">
        <f t="shared" si="144"/>
        <v>0.29246280015657755</v>
      </c>
      <c r="MM12" s="146">
        <f t="shared" si="145"/>
        <v>0.27669922037860045</v>
      </c>
      <c r="MN12" s="146">
        <f t="shared" si="146"/>
        <v>0.26160004640151713</v>
      </c>
      <c r="MO12" s="146">
        <f t="shared" si="147"/>
        <v>0.24715230099288824</v>
      </c>
      <c r="MP12" s="146">
        <f t="shared" si="148"/>
        <v>0.23334192139197449</v>
      </c>
      <c r="MQ12" s="146">
        <f t="shared" si="149"/>
        <v>0.22015390423518144</v>
      </c>
      <c r="MR12" s="146">
        <f t="shared" si="21"/>
        <v>0.20757244296430616</v>
      </c>
      <c r="MS12" s="146">
        <f t="shared" si="150"/>
        <v>0.19558105754749941</v>
      </c>
      <c r="MT12" s="146">
        <f t="shared" si="151"/>
        <v>0.18416271641578083</v>
      </c>
      <c r="MU12" s="146">
        <f t="shared" si="152"/>
        <v>0.17329995058405989</v>
      </c>
      <c r="MV12" s="146">
        <f t="shared" si="153"/>
        <v>0.16297495998511194</v>
      </c>
      <c r="MW12" s="146">
        <f t="shared" si="154"/>
        <v>0.15316971209796129</v>
      </c>
      <c r="MX12" s="146">
        <f t="shared" si="155"/>
        <v>0.14386603299888465</v>
      </c>
      <c r="MY12" s="146">
        <f t="shared" si="156"/>
        <v>0.13504569100402339</v>
      </c>
      <c r="MZ12" s="146">
        <f t="shared" si="157"/>
        <v>0.12669047310767453</v>
      </c>
      <c r="NA12" s="146">
        <f t="shared" si="158"/>
        <v>0.11878225445003963</v>
      </c>
      <c r="NB12" s="146">
        <f t="shared" si="159"/>
        <v>0.11130306107287473</v>
      </c>
      <c r="NC12" s="146">
        <f t="shared" si="160"/>
        <v>0.10423512624145687</v>
      </c>
      <c r="ND12" s="146">
        <f t="shared" si="161"/>
        <v>9.7560940626912715E-2</v>
      </c>
      <c r="NE12" s="146">
        <f t="shared" si="162"/>
        <v>9.1263296654587045E-2</v>
      </c>
      <c r="NF12" s="146">
        <f t="shared" si="163"/>
        <v>8.5325327332139031E-2</v>
      </c>
      <c r="NG12" s="146">
        <f t="shared" si="164"/>
        <v>7.9730539875741704E-2</v>
      </c>
      <c r="NH12" s="146">
        <f t="shared" si="165"/>
        <v>7.44628444545192E-2</v>
      </c>
      <c r="NI12" s="146">
        <f t="shared" si="166"/>
        <v>6.9506578372457564E-2</v>
      </c>
      <c r="NJ12" s="146">
        <f t="shared" si="167"/>
        <v>6.484652600380568E-2</v>
      </c>
      <c r="NK12" s="146">
        <f t="shared" si="168"/>
        <v>6.0467934792742727E-2</v>
      </c>
      <c r="NL12" s="146">
        <f t="shared" si="169"/>
        <v>5.6356527621086047E-2</v>
      </c>
      <c r="NM12" s="146">
        <f t="shared" si="170"/>
        <v>5.2498511839328972E-2</v>
      </c>
      <c r="NN12" s="146">
        <f t="shared" si="171"/>
        <v>4.8880585246561872E-2</v>
      </c>
      <c r="NO12" s="146">
        <f t="shared" si="172"/>
        <v>4.5489939294082453E-2</v>
      </c>
      <c r="NP12" s="146">
        <f t="shared" si="173"/>
        <v>4.2314259775937432E-2</v>
      </c>
      <c r="NQ12" s="146">
        <f t="shared" si="174"/>
        <v>3.9341725257446954E-2</v>
      </c>
      <c r="NR12" s="146">
        <f t="shared" si="175"/>
        <v>3.6561003480142414E-2</v>
      </c>
      <c r="NS12" s="146">
        <f t="shared" si="176"/>
        <v>3.3961245968606189E-2</v>
      </c>
      <c r="NT12" s="146">
        <f t="shared" si="177"/>
        <v>3.1532081051634443E-2</v>
      </c>
      <c r="NU12" s="146">
        <f t="shared" si="178"/>
        <v>2.9263605497023559E-2</v>
      </c>
      <c r="NV12" s="146">
        <f t="shared" si="179"/>
        <v>2.7146374946249361E-2</v>
      </c>
      <c r="NW12" s="146">
        <f t="shared" si="180"/>
        <v>2.5171393322443225E-2</v>
      </c>
      <c r="NX12" s="146">
        <f t="shared" si="181"/>
        <v>2.3330101372464E-2</v>
      </c>
      <c r="NY12" s="146">
        <f t="shared" si="182"/>
        <v>2.1614364491569785E-2</v>
      </c>
      <c r="NZ12" s="146">
        <f t="shared" si="183"/>
        <v>2.0016459967289898E-2</v>
      </c>
      <c r="OA12" s="146">
        <f t="shared" si="184"/>
        <v>1.8529063767614519E-2</v>
      </c>
      <c r="OB12" s="146">
        <f t="shared" si="185"/>
        <v>1.7145236987597637E-2</v>
      </c>
      <c r="OC12" s="146">
        <f t="shared" si="186"/>
        <v>1.5858412057949137E-2</v>
      </c>
      <c r="OD12" s="146">
        <f t="shared" si="187"/>
        <v>1.4662378809176483E-2</v>
      </c>
      <c r="OE12" s="146">
        <f t="shared" si="188"/>
        <v>1.3551270475354902E-2</v>
      </c>
      <c r="OF12" s="146">
        <f t="shared" si="189"/>
        <v>1.2519549712658427E-2</v>
      </c>
      <c r="OG12" s="146">
        <f t="shared" si="190"/>
        <v>1.1561994699373891E-2</v>
      </c>
      <c r="OH12" s="146">
        <f t="shared" si="191"/>
        <v>1.0673685376249561E-2</v>
      </c>
      <c r="OI12" s="146">
        <f t="shared" si="192"/>
        <v>9.8499898786844602E-3</v>
      </c>
      <c r="OJ12" s="146">
        <f t="shared" si="193"/>
        <v>9.0865512054422882E-3</v>
      </c>
      <c r="OK12" s="146">
        <f t="shared" si="194"/>
        <v>8.3792741622558155E-3</v>
      </c>
      <c r="OL12" s="146">
        <f t="shared" si="195"/>
        <v>7.7243126128611209E-3</v>
      </c>
      <c r="OM12" s="146">
        <f t="shared" si="196"/>
        <v>7.1180570646470383E-3</v>
      </c>
      <c r="ON12" s="146">
        <f t="shared" si="197"/>
        <v>6.5571226112072917E-3</v>
      </c>
      <c r="OO12" s="146">
        <f t="shared" si="198"/>
        <v>6.0383372496151042E-3</v>
      </c>
      <c r="OP12" s="146">
        <f t="shared" si="199"/>
        <v>5.5587305861898575E-3</v>
      </c>
      <c r="OQ12" s="146">
        <f t="shared" si="200"/>
        <v>5.1155229408607582E-3</v>
      </c>
      <c r="OR12" s="146">
        <f t="shared" si="201"/>
        <v>4.7061148569400761E-3</v>
      </c>
      <c r="OS12" s="146">
        <f t="shared" si="202"/>
        <v>4.3280770201720971E-3</v>
      </c>
      <c r="OT12" s="146">
        <f t="shared" si="203"/>
        <v>3.9791405882997361E-3</v>
      </c>
      <c r="OU12" s="146">
        <f t="shared" si="204"/>
        <v>3.6571879300727676E-3</v>
      </c>
      <c r="OV12" s="146">
        <f t="shared" si="205"/>
        <v>3.360243770581525E-3</v>
      </c>
      <c r="OW12" s="146">
        <f t="shared" si="206"/>
        <v>3.0864667380237662E-3</v>
      </c>
      <c r="OX12" s="146">
        <f t="shared" si="207"/>
        <v>2.8341413054735632E-3</v>
      </c>
      <c r="OY12" s="146">
        <f t="shared" si="208"/>
        <v>2.6016701199069602E-3</v>
      </c>
      <c r="OZ12" s="146">
        <f t="shared" si="209"/>
        <v>2.3875667096248179E-3</v>
      </c>
      <c r="PA12" s="146">
        <f t="shared" si="210"/>
        <v>2.1904485602857555E-3</v>
      </c>
      <c r="PB12" s="146">
        <f t="shared" si="211"/>
        <v>2.0090305490029691E-3</v>
      </c>
      <c r="PC12" s="146">
        <f t="shared" si="212"/>
        <v>1.8421187253510401E-3</v>
      </c>
      <c r="PD12" s="146">
        <f t="shared" si="22"/>
        <v>1.6886044276596829E-3</v>
      </c>
      <c r="PE12" s="146">
        <f t="shared" si="10"/>
        <v>1.5474587226257926E-3</v>
      </c>
      <c r="PF12" s="146">
        <f t="shared" si="10"/>
        <v>1.4177271560389146E-3</v>
      </c>
      <c r="PG12" s="146">
        <f t="shared" si="10"/>
        <v>1.2985248022788453E-3</v>
      </c>
      <c r="PH12" s="146">
        <f t="shared" si="10"/>
        <v>1.1890316001929809E-3</v>
      </c>
      <c r="PI12" s="146">
        <f t="shared" si="10"/>
        <v>1.0884879629871865E-3</v>
      </c>
      <c r="PJ12" s="146">
        <f t="shared" si="10"/>
        <v>9.9619064985650941E-4</v>
      </c>
      <c r="PK12" s="146">
        <f t="shared" si="10"/>
        <v>9.1148888723206409E-4</v>
      </c>
      <c r="PL12" s="146">
        <f t="shared" si="10"/>
        <v>8.3378072772043036E-4</v>
      </c>
    </row>
    <row r="13" spans="1:429" x14ac:dyDescent="0.45">
      <c r="A13" s="364" t="s">
        <v>850</v>
      </c>
      <c r="B13" s="365">
        <f>IF($N13="","",ROUND(_xlfn.LOGNORM.INV(ABS(VLOOKUP($Q$1,VLookups!$A$27:$B$28,2,FALSE)-B$2),LN($J13),LN($N13)),0))</f>
        <v>11</v>
      </c>
      <c r="C13" s="367">
        <f t="shared" si="16"/>
        <v>46603</v>
      </c>
      <c r="D13" s="368">
        <f t="shared" si="17"/>
        <v>46617</v>
      </c>
      <c r="E13" s="108">
        <f>IFERROR(_xlfn.LOGNORM.INV(VLookups!$B$22,LN($J13),LN($N13)),"")</f>
        <v>6.0059969162414344</v>
      </c>
      <c r="F13" s="81">
        <v>10</v>
      </c>
      <c r="G13" s="108">
        <f>IFERROR(_xlfn.LOGNORM.INV(VLookups!$B$23,LN($J13),LN($N13)),"")</f>
        <v>16.984690705408898</v>
      </c>
      <c r="H13" s="110">
        <f t="shared" si="0"/>
        <v>1</v>
      </c>
      <c r="I13" s="110">
        <f t="shared" si="1"/>
        <v>0.57182246891270883</v>
      </c>
      <c r="J13" s="65">
        <f>IF(AND(F13&gt;0,NOT(ISBLANK(K13))),IF(VLOOKUP($F$3,VLookups!$A$17:$B$18,2,FALSE),F13*VLOOKUP(K13,VLookups!$A$4:$B$13,2,FALSE),F13),"")</f>
        <v>10.1</v>
      </c>
      <c r="K13" s="21" t="s">
        <v>695</v>
      </c>
      <c r="L13" s="53"/>
      <c r="M13" s="263"/>
      <c r="N13" s="320">
        <f>IF(F13&gt;0,IF(ISBLANK(M13),IF(ISBLANK(K13),"",VLOOKUP(K13,VLookups!$A$4:$C$13,3,FALSE)),M13),"")</f>
        <v>1.1499999999999999</v>
      </c>
      <c r="O13" s="320">
        <f t="shared" si="11"/>
        <v>1.8297822981945773</v>
      </c>
      <c r="P13" s="375">
        <f t="shared" si="12"/>
        <v>3.3481032587862289</v>
      </c>
      <c r="Q13" s="81">
        <v>10</v>
      </c>
      <c r="R13" s="230">
        <f>IF(AND(Q13&gt;0,F13&gt;0,NOT(N13="")),ABS(VLOOKUP($Q$1,VLookups!$A$27:$B$28,2,FALSE)-_xlfn.LOGNORM.DIST(Q13,LN(J13),LN(N13),TRUE)),"")</f>
        <v>0.47162133912146542</v>
      </c>
      <c r="S13" s="80">
        <f>IF(AND($E13&gt;0,$F13&gt;0,$G13&gt;0,NOT(ISBLANK($K13))),_xlfn.LOGNORM.INV(ABS(VLOOKUP($Q$1,VLookups!$A$27:$B$28,2,FALSE)-S$3),LN($J13),LN($N13)),"")</f>
        <v>8.443722685073622</v>
      </c>
      <c r="T13" s="80">
        <f>IF(AND($E13&gt;0,$F13&gt;0,$G13&gt;0,NOT(ISBLANK($K13))),_xlfn.LOGNORM.INV(ABS(VLOOKUP($Q$1,VLookups!$A$27:$B$28,2,FALSE)-T$3),LN($J13),LN($N13)),"")</f>
        <v>12.081164174224721</v>
      </c>
      <c r="U13" s="80">
        <f>IF(AND($E13&gt;0,$F13&gt;0,$G13&gt;0,NOT(ISBLANK($K13))),_xlfn.LOGNORM.INV(ABS(VLOOKUP($Q$1,VLookups!$A$27:$B$28,2,FALSE)-U$3),LN($J13),LN($N13)),"")</f>
        <v>11.674294430441751</v>
      </c>
      <c r="V13" s="80">
        <f>IF(AND($E13&gt;0,$F13&gt;0,$G13&gt;0,NOT(ISBLANK($K13))),_xlfn.LOGNORM.INV(ABS(VLOOKUP($Q$1,VLookups!$A$27:$B$28,2,FALSE)-V$3),LN($J13),LN($N13)),"")</f>
        <v>11.360722847329559</v>
      </c>
      <c r="W13" s="80">
        <f>IF(AND($E13&gt;0,$F13&gt;0,$G13&gt;0,NOT(ISBLANK($K13))),_xlfn.LOGNORM.INV(ABS(VLOOKUP($Q$1,VLookups!$A$27:$B$28,2,FALSE)-W$3),LN($J13),LN($N13)),"")</f>
        <v>11.098427387137891</v>
      </c>
      <c r="X13" s="80">
        <f>IF(AND($E13&gt;0,$F13&gt;0,$G13&gt;0,NOT(ISBLANK($K13))),_xlfn.LOGNORM.INV(ABS(VLOOKUP($Q$1,VLookups!$A$27:$B$28,2,FALSE)-X$3),LN($J13),LN($N13)),"")</f>
        <v>10.868043108243517</v>
      </c>
      <c r="Y13" s="5"/>
      <c r="Z13" s="145">
        <f t="shared" si="2"/>
        <v>5.4893468945837319E-2</v>
      </c>
      <c r="AA13" s="376">
        <f t="shared" si="13"/>
        <v>6.0059969162414344</v>
      </c>
      <c r="AB13" s="46">
        <f t="shared" si="14"/>
        <v>6.060890385187272</v>
      </c>
      <c r="AC13" s="46">
        <f t="shared" si="214"/>
        <v>6.1157838541331095</v>
      </c>
      <c r="AD13" s="46">
        <f t="shared" si="214"/>
        <v>6.1706773230789471</v>
      </c>
      <c r="AE13" s="46">
        <f t="shared" si="214"/>
        <v>6.2255707920247847</v>
      </c>
      <c r="AF13" s="46">
        <f t="shared" si="214"/>
        <v>6.2804642609706223</v>
      </c>
      <c r="AG13" s="46">
        <f t="shared" si="214"/>
        <v>6.3353577299164598</v>
      </c>
      <c r="AH13" s="46">
        <f t="shared" si="214"/>
        <v>6.3902511988622974</v>
      </c>
      <c r="AI13" s="46">
        <f t="shared" si="214"/>
        <v>6.445144667808135</v>
      </c>
      <c r="AJ13" s="46">
        <f t="shared" si="214"/>
        <v>6.5000381367539726</v>
      </c>
      <c r="AK13" s="46">
        <f t="shared" si="214"/>
        <v>6.5549316056998101</v>
      </c>
      <c r="AL13" s="46">
        <f t="shared" si="214"/>
        <v>6.6098250746456477</v>
      </c>
      <c r="AM13" s="46">
        <f t="shared" si="214"/>
        <v>6.6647185435914853</v>
      </c>
      <c r="AN13" s="46">
        <f t="shared" si="214"/>
        <v>6.7196120125373229</v>
      </c>
      <c r="AO13" s="46">
        <f t="shared" si="214"/>
        <v>6.7745054814831605</v>
      </c>
      <c r="AP13" s="46">
        <f t="shared" si="214"/>
        <v>6.829398950428998</v>
      </c>
      <c r="AQ13" s="46">
        <f t="shared" si="214"/>
        <v>6.8842924193748356</v>
      </c>
      <c r="AR13" s="46">
        <f t="shared" si="214"/>
        <v>6.9391858883206732</v>
      </c>
      <c r="AS13" s="46">
        <f t="shared" si="214"/>
        <v>6.9940793572665108</v>
      </c>
      <c r="AT13" s="46">
        <f t="shared" si="214"/>
        <v>7.0489728262123483</v>
      </c>
      <c r="AU13" s="46">
        <f t="shared" si="214"/>
        <v>7.1038662951581859</v>
      </c>
      <c r="AV13" s="46">
        <f t="shared" si="214"/>
        <v>7.1587597641040235</v>
      </c>
      <c r="AW13" s="46">
        <f t="shared" si="214"/>
        <v>7.2136532330498611</v>
      </c>
      <c r="AX13" s="46">
        <f t="shared" si="214"/>
        <v>7.2685467019956986</v>
      </c>
      <c r="AY13" s="46">
        <f t="shared" si="214"/>
        <v>7.3234401709415362</v>
      </c>
      <c r="AZ13" s="46">
        <f t="shared" si="214"/>
        <v>7.3783336398873738</v>
      </c>
      <c r="BA13" s="46">
        <f t="shared" si="214"/>
        <v>7.4332271088332114</v>
      </c>
      <c r="BB13" s="46">
        <f t="shared" si="214"/>
        <v>7.4881205777790489</v>
      </c>
      <c r="BC13" s="46">
        <f t="shared" si="214"/>
        <v>7.5430140467248865</v>
      </c>
      <c r="BD13" s="46">
        <f t="shared" si="214"/>
        <v>7.5979075156707241</v>
      </c>
      <c r="BE13" s="46">
        <f t="shared" si="214"/>
        <v>7.6528009846165617</v>
      </c>
      <c r="BF13" s="46">
        <f t="shared" si="214"/>
        <v>7.7076944535623992</v>
      </c>
      <c r="BG13" s="46">
        <f t="shared" si="214"/>
        <v>7.7625879225082368</v>
      </c>
      <c r="BH13" s="46">
        <f t="shared" si="214"/>
        <v>7.8174813914540744</v>
      </c>
      <c r="BI13" s="46">
        <f t="shared" si="214"/>
        <v>7.872374860399912</v>
      </c>
      <c r="BJ13" s="46">
        <f t="shared" si="214"/>
        <v>7.9272683293457495</v>
      </c>
      <c r="BK13" s="46">
        <f t="shared" si="214"/>
        <v>7.9821617982915871</v>
      </c>
      <c r="BL13" s="46">
        <f t="shared" si="214"/>
        <v>8.0370552672374238</v>
      </c>
      <c r="BM13" s="46">
        <f t="shared" si="214"/>
        <v>8.0919487361832605</v>
      </c>
      <c r="BN13" s="46">
        <f t="shared" si="214"/>
        <v>8.1468422051290972</v>
      </c>
      <c r="BO13" s="46">
        <f t="shared" si="214"/>
        <v>8.2017356740749339</v>
      </c>
      <c r="BP13" s="46">
        <f t="shared" si="214"/>
        <v>8.2566291430207706</v>
      </c>
      <c r="BQ13" s="46">
        <f t="shared" si="214"/>
        <v>8.3115226119666072</v>
      </c>
      <c r="BR13" s="46">
        <f t="shared" si="214"/>
        <v>8.3664160809124439</v>
      </c>
      <c r="BS13" s="46">
        <f t="shared" si="214"/>
        <v>8.4213095498582806</v>
      </c>
      <c r="BT13" s="46">
        <f t="shared" si="214"/>
        <v>8.4762030188041173</v>
      </c>
      <c r="BU13" s="46">
        <f t="shared" si="214"/>
        <v>8.531096487749954</v>
      </c>
      <c r="BV13" s="46">
        <f t="shared" si="214"/>
        <v>8.5859899566957907</v>
      </c>
      <c r="BW13" s="46">
        <f t="shared" si="214"/>
        <v>8.6408834256416274</v>
      </c>
      <c r="BX13" s="46">
        <f t="shared" si="214"/>
        <v>8.6957768945874641</v>
      </c>
      <c r="BY13" s="46">
        <f t="shared" si="214"/>
        <v>8.7506703635333007</v>
      </c>
      <c r="BZ13" s="46">
        <f t="shared" si="214"/>
        <v>8.8055638324791374</v>
      </c>
      <c r="CA13" s="46">
        <f t="shared" si="214"/>
        <v>8.8604573014249741</v>
      </c>
      <c r="CB13" s="46">
        <f t="shared" si="214"/>
        <v>8.9153507703708108</v>
      </c>
      <c r="CC13" s="46">
        <f t="shared" si="214"/>
        <v>8.9702442393166475</v>
      </c>
      <c r="CD13" s="46">
        <f t="shared" si="214"/>
        <v>9.0251377082624842</v>
      </c>
      <c r="CE13" s="46">
        <f t="shared" si="214"/>
        <v>9.0800311772083209</v>
      </c>
      <c r="CF13" s="46">
        <f t="shared" si="214"/>
        <v>9.1349246461541576</v>
      </c>
      <c r="CG13" s="46">
        <f t="shared" si="214"/>
        <v>9.1898181150999942</v>
      </c>
      <c r="CH13" s="46">
        <f t="shared" si="214"/>
        <v>9.2447115840458309</v>
      </c>
      <c r="CI13" s="46">
        <f t="shared" si="214"/>
        <v>9.2996050529916676</v>
      </c>
      <c r="CJ13" s="46">
        <f t="shared" si="214"/>
        <v>9.3544985219375043</v>
      </c>
      <c r="CK13" s="46">
        <f t="shared" si="214"/>
        <v>9.409391990883341</v>
      </c>
      <c r="CL13" s="46">
        <f t="shared" si="214"/>
        <v>9.4642854598291777</v>
      </c>
      <c r="CM13" s="46">
        <f t="shared" si="214"/>
        <v>9.5191789287750144</v>
      </c>
      <c r="CN13" s="46">
        <f t="shared" ref="CN13:EY16" si="217">IF(ISNONTEXT($Z13),CM13+$Z13,"")</f>
        <v>9.5740723977208511</v>
      </c>
      <c r="CO13" s="46">
        <f t="shared" si="217"/>
        <v>9.6289658666666877</v>
      </c>
      <c r="CP13" s="46">
        <f t="shared" si="217"/>
        <v>9.6838593356125244</v>
      </c>
      <c r="CQ13" s="46">
        <f t="shared" si="217"/>
        <v>9.7387528045583611</v>
      </c>
      <c r="CR13" s="46">
        <f t="shared" si="217"/>
        <v>9.7936462735041978</v>
      </c>
      <c r="CS13" s="46">
        <f t="shared" si="217"/>
        <v>9.8485397424500345</v>
      </c>
      <c r="CT13" s="46">
        <f t="shared" si="217"/>
        <v>9.9034332113958712</v>
      </c>
      <c r="CU13" s="46">
        <f t="shared" si="217"/>
        <v>9.9583266803417079</v>
      </c>
      <c r="CV13" s="46">
        <f t="shared" si="217"/>
        <v>10.013220149287545</v>
      </c>
      <c r="CW13" s="46">
        <f t="shared" si="217"/>
        <v>10.068113618233381</v>
      </c>
      <c r="CX13" s="46">
        <f t="shared" si="217"/>
        <v>10.123007087179218</v>
      </c>
      <c r="CY13" s="46">
        <f t="shared" si="217"/>
        <v>10.177900556125055</v>
      </c>
      <c r="CZ13" s="46">
        <f t="shared" si="217"/>
        <v>10.232794025070891</v>
      </c>
      <c r="DA13" s="46">
        <f t="shared" si="217"/>
        <v>10.287687494016728</v>
      </c>
      <c r="DB13" s="46">
        <f t="shared" si="217"/>
        <v>10.342580962962565</v>
      </c>
      <c r="DC13" s="46">
        <f t="shared" si="217"/>
        <v>10.397474431908401</v>
      </c>
      <c r="DD13" s="46">
        <f t="shared" si="217"/>
        <v>10.452367900854238</v>
      </c>
      <c r="DE13" s="46">
        <f t="shared" si="217"/>
        <v>10.507261369800075</v>
      </c>
      <c r="DF13" s="46">
        <f t="shared" si="217"/>
        <v>10.562154838745911</v>
      </c>
      <c r="DG13" s="46">
        <f t="shared" si="217"/>
        <v>10.617048307691748</v>
      </c>
      <c r="DH13" s="46">
        <f t="shared" si="217"/>
        <v>10.671941776637585</v>
      </c>
      <c r="DI13" s="46">
        <f t="shared" si="217"/>
        <v>10.726835245583421</v>
      </c>
      <c r="DJ13" s="46">
        <f t="shared" si="217"/>
        <v>10.781728714529258</v>
      </c>
      <c r="DK13" s="46">
        <f t="shared" si="217"/>
        <v>10.836622183475095</v>
      </c>
      <c r="DL13" s="46">
        <f t="shared" si="217"/>
        <v>10.891515652420932</v>
      </c>
      <c r="DM13" s="46">
        <f t="shared" si="217"/>
        <v>10.946409121366768</v>
      </c>
      <c r="DN13" s="46">
        <f t="shared" si="217"/>
        <v>11.001302590312605</v>
      </c>
      <c r="DO13" s="46">
        <f t="shared" si="217"/>
        <v>11.056196059258442</v>
      </c>
      <c r="DP13" s="46">
        <f t="shared" si="217"/>
        <v>11.111089528204278</v>
      </c>
      <c r="DQ13" s="46">
        <f t="shared" si="217"/>
        <v>11.165982997150115</v>
      </c>
      <c r="DR13" s="46">
        <f t="shared" si="217"/>
        <v>11.220876466095952</v>
      </c>
      <c r="DS13" s="46">
        <f t="shared" si="217"/>
        <v>11.275769935041788</v>
      </c>
      <c r="DT13" s="46">
        <f t="shared" si="217"/>
        <v>11.330663403987625</v>
      </c>
      <c r="DU13" s="46">
        <f t="shared" si="217"/>
        <v>11.385556872933462</v>
      </c>
      <c r="DV13" s="46">
        <f t="shared" si="217"/>
        <v>11.440450341879298</v>
      </c>
      <c r="DW13" s="46">
        <f t="shared" si="217"/>
        <v>11.495343810825135</v>
      </c>
      <c r="DX13" s="46">
        <f t="shared" si="217"/>
        <v>11.550237279770972</v>
      </c>
      <c r="DY13" s="46">
        <f t="shared" si="217"/>
        <v>11.605130748716808</v>
      </c>
      <c r="DZ13" s="46">
        <f t="shared" si="217"/>
        <v>11.660024217662645</v>
      </c>
      <c r="EA13" s="46">
        <f t="shared" si="217"/>
        <v>11.714917686608482</v>
      </c>
      <c r="EB13" s="46">
        <f t="shared" si="217"/>
        <v>11.769811155554319</v>
      </c>
      <c r="EC13" s="46">
        <f t="shared" si="217"/>
        <v>11.824704624500155</v>
      </c>
      <c r="ED13" s="46">
        <f t="shared" si="217"/>
        <v>11.879598093445992</v>
      </c>
      <c r="EE13" s="46">
        <f t="shared" si="217"/>
        <v>11.934491562391829</v>
      </c>
      <c r="EF13" s="46">
        <f t="shared" si="217"/>
        <v>11.989385031337665</v>
      </c>
      <c r="EG13" s="46">
        <f t="shared" si="217"/>
        <v>12.044278500283502</v>
      </c>
      <c r="EH13" s="46">
        <f t="shared" si="217"/>
        <v>12.099171969229339</v>
      </c>
      <c r="EI13" s="46">
        <f t="shared" si="217"/>
        <v>12.154065438175175</v>
      </c>
      <c r="EJ13" s="46">
        <f t="shared" si="217"/>
        <v>12.208958907121012</v>
      </c>
      <c r="EK13" s="46">
        <f t="shared" si="217"/>
        <v>12.263852376066849</v>
      </c>
      <c r="EL13" s="46">
        <f t="shared" si="217"/>
        <v>12.318745845012685</v>
      </c>
      <c r="EM13" s="46">
        <f t="shared" si="217"/>
        <v>12.373639313958522</v>
      </c>
      <c r="EN13" s="46">
        <f t="shared" si="217"/>
        <v>12.428532782904359</v>
      </c>
      <c r="EO13" s="46">
        <f t="shared" si="217"/>
        <v>12.483426251850195</v>
      </c>
      <c r="EP13" s="46">
        <f t="shared" si="217"/>
        <v>12.538319720796032</v>
      </c>
      <c r="EQ13" s="46">
        <f t="shared" si="217"/>
        <v>12.593213189741869</v>
      </c>
      <c r="ER13" s="46">
        <f t="shared" si="217"/>
        <v>12.648106658687706</v>
      </c>
      <c r="ES13" s="46">
        <f t="shared" si="217"/>
        <v>12.703000127633542</v>
      </c>
      <c r="ET13" s="46">
        <f t="shared" si="217"/>
        <v>12.757893596579379</v>
      </c>
      <c r="EU13" s="46">
        <f t="shared" si="217"/>
        <v>12.812787065525216</v>
      </c>
      <c r="EV13" s="46">
        <f t="shared" si="217"/>
        <v>12.867680534471052</v>
      </c>
      <c r="EW13" s="46">
        <f t="shared" si="217"/>
        <v>12.922574003416889</v>
      </c>
      <c r="EX13" s="46">
        <f t="shared" si="217"/>
        <v>12.977467472362726</v>
      </c>
      <c r="EY13" s="46">
        <f t="shared" si="217"/>
        <v>13.032360941308562</v>
      </c>
      <c r="EZ13" s="46">
        <f t="shared" si="23"/>
        <v>13.087254410254399</v>
      </c>
      <c r="FA13" s="46">
        <f t="shared" si="216"/>
        <v>13.142147879200236</v>
      </c>
      <c r="FB13" s="46">
        <f t="shared" si="216"/>
        <v>13.197041348146072</v>
      </c>
      <c r="FC13" s="46">
        <f t="shared" si="216"/>
        <v>13.251934817091909</v>
      </c>
      <c r="FD13" s="46">
        <f t="shared" si="216"/>
        <v>13.306828286037746</v>
      </c>
      <c r="FE13" s="46">
        <f t="shared" si="216"/>
        <v>13.361721754983582</v>
      </c>
      <c r="FF13" s="46">
        <f t="shared" si="216"/>
        <v>13.416615223929419</v>
      </c>
      <c r="FG13" s="46">
        <f t="shared" si="216"/>
        <v>13.471508692875256</v>
      </c>
      <c r="FH13" s="46">
        <f t="shared" si="216"/>
        <v>13.526402161821093</v>
      </c>
      <c r="FI13" s="46">
        <f t="shared" si="216"/>
        <v>13.581295630766929</v>
      </c>
      <c r="FJ13" s="46">
        <f t="shared" si="216"/>
        <v>13.636189099712766</v>
      </c>
      <c r="FK13" s="46">
        <f t="shared" si="216"/>
        <v>13.691082568658603</v>
      </c>
      <c r="FL13" s="46">
        <f t="shared" si="216"/>
        <v>13.745976037604439</v>
      </c>
      <c r="FM13" s="46">
        <f t="shared" si="216"/>
        <v>13.800869506550276</v>
      </c>
      <c r="FN13" s="46">
        <f t="shared" si="216"/>
        <v>13.855762975496113</v>
      </c>
      <c r="FO13" s="46">
        <f t="shared" si="216"/>
        <v>13.910656444441949</v>
      </c>
      <c r="FP13" s="46">
        <f t="shared" si="216"/>
        <v>13.965549913387786</v>
      </c>
      <c r="FQ13" s="46">
        <f t="shared" si="216"/>
        <v>14.020443382333623</v>
      </c>
      <c r="FR13" s="46">
        <f t="shared" si="216"/>
        <v>14.075336851279459</v>
      </c>
      <c r="FS13" s="46">
        <f t="shared" si="216"/>
        <v>14.130230320225296</v>
      </c>
      <c r="FT13" s="46">
        <f t="shared" si="216"/>
        <v>14.185123789171133</v>
      </c>
      <c r="FU13" s="46">
        <f t="shared" si="216"/>
        <v>14.24001725811697</v>
      </c>
      <c r="FV13" s="46">
        <f t="shared" si="216"/>
        <v>14.294910727062806</v>
      </c>
      <c r="FW13" s="46">
        <f t="shared" si="216"/>
        <v>14.349804196008643</v>
      </c>
      <c r="FX13" s="46">
        <f t="shared" si="216"/>
        <v>14.40469766495448</v>
      </c>
      <c r="FY13" s="46">
        <f t="shared" si="216"/>
        <v>14.459591133900316</v>
      </c>
      <c r="FZ13" s="46">
        <f t="shared" si="216"/>
        <v>14.514484602846153</v>
      </c>
      <c r="GA13" s="46">
        <f t="shared" si="216"/>
        <v>14.56937807179199</v>
      </c>
      <c r="GB13" s="46">
        <f t="shared" si="216"/>
        <v>14.624271540737826</v>
      </c>
      <c r="GC13" s="46">
        <f t="shared" si="216"/>
        <v>14.679165009683663</v>
      </c>
      <c r="GD13" s="46">
        <f t="shared" si="216"/>
        <v>14.7340584786295</v>
      </c>
      <c r="GE13" s="46">
        <f t="shared" si="216"/>
        <v>14.788951947575336</v>
      </c>
      <c r="GF13" s="46">
        <f t="shared" si="216"/>
        <v>14.843845416521173</v>
      </c>
      <c r="GG13" s="46">
        <f t="shared" si="216"/>
        <v>14.89873888546701</v>
      </c>
      <c r="GH13" s="46">
        <f t="shared" si="216"/>
        <v>14.953632354412846</v>
      </c>
      <c r="GI13" s="46">
        <f t="shared" si="216"/>
        <v>15.008525823358683</v>
      </c>
      <c r="GJ13" s="46">
        <f t="shared" si="216"/>
        <v>15.06341929230452</v>
      </c>
      <c r="GK13" s="46">
        <f t="shared" si="216"/>
        <v>15.118312761250357</v>
      </c>
      <c r="GL13" s="46">
        <f t="shared" si="216"/>
        <v>15.173206230196193</v>
      </c>
      <c r="GM13" s="46">
        <f t="shared" si="216"/>
        <v>15.22809969914203</v>
      </c>
      <c r="GN13" s="46">
        <f t="shared" si="216"/>
        <v>15.282993168087867</v>
      </c>
      <c r="GO13" s="46">
        <f t="shared" si="216"/>
        <v>15.337886637033703</v>
      </c>
      <c r="GP13" s="46">
        <f t="shared" si="216"/>
        <v>15.39278010597954</v>
      </c>
      <c r="GQ13" s="46">
        <f t="shared" si="216"/>
        <v>15.447673574925377</v>
      </c>
      <c r="GR13" s="46">
        <f t="shared" si="216"/>
        <v>15.502567043871213</v>
      </c>
      <c r="GS13" s="46">
        <f t="shared" si="216"/>
        <v>15.55746051281705</v>
      </c>
      <c r="GT13" s="46">
        <f t="shared" si="216"/>
        <v>15.612353981762887</v>
      </c>
      <c r="GU13" s="46">
        <f t="shared" si="216"/>
        <v>15.667247450708723</v>
      </c>
      <c r="GV13" s="46">
        <f t="shared" si="216"/>
        <v>15.72214091965456</v>
      </c>
      <c r="GW13" s="46">
        <f t="shared" si="216"/>
        <v>15.777034388600397</v>
      </c>
      <c r="GX13" s="46">
        <f t="shared" si="216"/>
        <v>15.831927857546233</v>
      </c>
      <c r="GY13" s="46">
        <f t="shared" si="216"/>
        <v>15.88682132649207</v>
      </c>
      <c r="GZ13" s="46">
        <f t="shared" si="216"/>
        <v>15.941714795437907</v>
      </c>
      <c r="HA13" s="46">
        <f t="shared" si="216"/>
        <v>15.996608264383744</v>
      </c>
      <c r="HB13" s="46">
        <f t="shared" si="216"/>
        <v>16.05150173332958</v>
      </c>
      <c r="HC13" s="46">
        <f t="shared" si="216"/>
        <v>16.106395202275419</v>
      </c>
      <c r="HD13" s="46">
        <f t="shared" si="216"/>
        <v>16.161288671221257</v>
      </c>
      <c r="HE13" s="46">
        <f t="shared" si="216"/>
        <v>16.216182140167096</v>
      </c>
      <c r="HF13" s="46">
        <f t="shared" si="216"/>
        <v>16.271075609112934</v>
      </c>
      <c r="HG13" s="46">
        <f t="shared" si="216"/>
        <v>16.325969078058773</v>
      </c>
      <c r="HH13" s="46">
        <f t="shared" si="216"/>
        <v>16.380862547004611</v>
      </c>
      <c r="HI13" s="46">
        <f t="shared" si="216"/>
        <v>16.435756015950449</v>
      </c>
      <c r="HJ13" s="46">
        <f t="shared" si="216"/>
        <v>16.490649484896288</v>
      </c>
      <c r="HK13" s="46">
        <f t="shared" si="216"/>
        <v>16.545542953842126</v>
      </c>
      <c r="HL13" s="46">
        <f t="shared" si="216"/>
        <v>16.600436422787965</v>
      </c>
      <c r="HM13" s="46">
        <f t="shared" si="215"/>
        <v>16.655329891733803</v>
      </c>
      <c r="HN13" s="46">
        <f t="shared" si="215"/>
        <v>16.710223360679642</v>
      </c>
      <c r="HO13" s="46">
        <f t="shared" si="6"/>
        <v>16.76511682962548</v>
      </c>
      <c r="HP13" s="46">
        <f t="shared" si="6"/>
        <v>16.820010298571319</v>
      </c>
      <c r="HQ13" s="46">
        <f t="shared" si="6"/>
        <v>16.874903767517157</v>
      </c>
      <c r="HR13" s="46">
        <f t="shared" si="6"/>
        <v>16.929797236462996</v>
      </c>
      <c r="HS13" s="46">
        <f t="shared" si="6"/>
        <v>16.984690705408834</v>
      </c>
      <c r="HT13" s="146">
        <f t="shared" si="15"/>
        <v>4.7157892266542925E-4</v>
      </c>
      <c r="HU13" s="146">
        <f t="shared" si="24"/>
        <v>5.9405438941444557E-4</v>
      </c>
      <c r="HV13" s="146">
        <f t="shared" si="25"/>
        <v>7.4366667750141947E-4</v>
      </c>
      <c r="HW13" s="146">
        <f t="shared" si="26"/>
        <v>9.2528491340922278E-4</v>
      </c>
      <c r="HX13" s="146">
        <f t="shared" si="27"/>
        <v>1.1444068234012315E-3</v>
      </c>
      <c r="HY13" s="146">
        <f t="shared" si="28"/>
        <v>1.4071941412491919E-3</v>
      </c>
      <c r="HZ13" s="146">
        <f t="shared" si="29"/>
        <v>1.720502036869542E-3</v>
      </c>
      <c r="IA13" s="146">
        <f t="shared" si="30"/>
        <v>2.0919010855728302E-3</v>
      </c>
      <c r="IB13" s="146">
        <f t="shared" si="31"/>
        <v>2.5296902924951503E-3</v>
      </c>
      <c r="IC13" s="146">
        <f t="shared" si="32"/>
        <v>3.0428997222397957E-3</v>
      </c>
      <c r="ID13" s="146">
        <f t="shared" si="33"/>
        <v>3.6412813624653291E-3</v>
      </c>
      <c r="IE13" s="146">
        <f t="shared" si="34"/>
        <v>4.3352869734893038E-3</v>
      </c>
      <c r="IF13" s="146">
        <f t="shared" si="35"/>
        <v>5.1360318439037525E-3</v>
      </c>
      <c r="IG13" s="146">
        <f t="shared" si="36"/>
        <v>6.0552435832074954E-3</v>
      </c>
      <c r="IH13" s="146">
        <f t="shared" si="37"/>
        <v>7.105195333532109E-3</v>
      </c>
      <c r="II13" s="146">
        <f t="shared" si="38"/>
        <v>8.2986230691920286E-3</v>
      </c>
      <c r="IJ13" s="146">
        <f t="shared" si="39"/>
        <v>9.648626969170163E-3</v>
      </c>
      <c r="IK13" s="146">
        <f t="shared" si="40"/>
        <v>1.116855718668805E-2</v>
      </c>
      <c r="IL13" s="146">
        <f t="shared" si="41"/>
        <v>1.2871884693612636E-2</v>
      </c>
      <c r="IM13" s="146">
        <f t="shared" si="42"/>
        <v>1.477205823675554E-2</v>
      </c>
      <c r="IN13" s="146">
        <f t="shared" si="43"/>
        <v>1.6882348798760667E-2</v>
      </c>
      <c r="IO13" s="146">
        <f t="shared" si="44"/>
        <v>1.9215683298679002E-2</v>
      </c>
      <c r="IP13" s="146">
        <f t="shared" si="45"/>
        <v>2.1784469587034054E-2</v>
      </c>
      <c r="IQ13" s="146">
        <f t="shared" si="46"/>
        <v>2.4600415078125437E-2</v>
      </c>
      <c r="IR13" s="146">
        <f t="shared" si="47"/>
        <v>2.7674341610144534E-2</v>
      </c>
      <c r="IS13" s="146">
        <f t="shared" si="48"/>
        <v>3.1015999323994015E-2</v>
      </c>
      <c r="IT13" s="146">
        <f t="shared" si="49"/>
        <v>3.4633882498318523E-2</v>
      </c>
      <c r="IU13" s="146">
        <f t="shared" si="50"/>
        <v>3.8535050366370026E-2</v>
      </c>
      <c r="IV13" s="146">
        <f t="shared" si="51"/>
        <v>4.2724955966682653E-2</v>
      </c>
      <c r="IW13" s="146">
        <f t="shared" si="52"/>
        <v>4.7207286042489353E-2</v>
      </c>
      <c r="IX13" s="146">
        <f t="shared" si="53"/>
        <v>5.1983814904393744E-2</v>
      </c>
      <c r="IY13" s="146">
        <f t="shared" si="54"/>
        <v>5.7054275008710603E-2</v>
      </c>
      <c r="IZ13" s="146">
        <f t="shared" si="55"/>
        <v>6.2416246783377254E-2</v>
      </c>
      <c r="JA13" s="146">
        <f t="shared" si="56"/>
        <v>6.8065069959110686E-2</v>
      </c>
      <c r="JB13" s="146">
        <f t="shared" si="57"/>
        <v>7.3993778341658739E-2</v>
      </c>
      <c r="JC13" s="146">
        <f t="shared" si="58"/>
        <v>8.019305959865225E-2</v>
      </c>
      <c r="JD13" s="146">
        <f t="shared" si="59"/>
        <v>8.6651241239845522E-2</v>
      </c>
      <c r="JE13" s="146">
        <f t="shared" si="60"/>
        <v>9.3354303551121662E-2</v>
      </c>
      <c r="JF13" s="146">
        <f t="shared" si="61"/>
        <v>0.10028591980970199</v>
      </c>
      <c r="JG13" s="146">
        <f t="shared" si="62"/>
        <v>0.10742752366982294</v>
      </c>
      <c r="JH13" s="146">
        <f t="shared" si="63"/>
        <v>0.11475840317395512</v>
      </c>
      <c r="JI13" s="146">
        <f t="shared" si="64"/>
        <v>0.1222558204233431</v>
      </c>
      <c r="JJ13" s="146">
        <f t="shared" si="65"/>
        <v>0.12989515554157993</v>
      </c>
      <c r="JK13" s="146">
        <f t="shared" si="66"/>
        <v>0.13765007319376382</v>
      </c>
      <c r="JL13" s="146">
        <f t="shared" si="67"/>
        <v>0.1454927095882598</v>
      </c>
      <c r="JM13" s="146">
        <f t="shared" si="68"/>
        <v>0.15339387759396361</v>
      </c>
      <c r="JN13" s="146">
        <f t="shared" si="69"/>
        <v>0.16132328735782922</v>
      </c>
      <c r="JO13" s="146">
        <f t="shared" si="70"/>
        <v>0.16924977960883955</v>
      </c>
      <c r="JP13" s="146">
        <f t="shared" si="71"/>
        <v>0.17714156868772221</v>
      </c>
      <c r="JQ13" s="146">
        <f t="shared" si="72"/>
        <v>0.18496649224772069</v>
      </c>
      <c r="JR13" s="146">
        <f t="shared" si="73"/>
        <v>0.19269226453053651</v>
      </c>
      <c r="JS13" s="146">
        <f t="shared" si="74"/>
        <v>0.20028673013193604</v>
      </c>
      <c r="JT13" s="146">
        <f t="shared" si="75"/>
        <v>0.20771811523140382</v>
      </c>
      <c r="JU13" s="146">
        <f t="shared" si="76"/>
        <v>0.2149552733664937</v>
      </c>
      <c r="JV13" s="146">
        <f t="shared" si="77"/>
        <v>0.22196792298133072</v>
      </c>
      <c r="JW13" s="146">
        <f t="shared" si="78"/>
        <v>0.22872687416562548</v>
      </c>
      <c r="JX13" s="146">
        <f t="shared" si="79"/>
        <v>0.23520424222050684</v>
      </c>
      <c r="JY13" s="146">
        <f t="shared" si="80"/>
        <v>0.24137364593512292</v>
      </c>
      <c r="JZ13" s="146">
        <f t="shared" si="81"/>
        <v>0.24721038872773426</v>
      </c>
      <c r="KA13" s="146">
        <f t="shared" si="82"/>
        <v>0.25269162109113941</v>
      </c>
      <c r="KB13" s="146">
        <f t="shared" si="83"/>
        <v>0.25779648307917991</v>
      </c>
      <c r="KC13" s="146">
        <f t="shared" si="84"/>
        <v>0.26250622587312805</v>
      </c>
      <c r="KD13" s="146">
        <f t="shared" si="85"/>
        <v>0.26680431176878205</v>
      </c>
      <c r="KE13" s="146">
        <f t="shared" si="86"/>
        <v>0.27067649222206708</v>
      </c>
      <c r="KF13" s="146">
        <f t="shared" si="20"/>
        <v>0.27411086387838901</v>
      </c>
      <c r="KG13" s="146">
        <f t="shared" si="87"/>
        <v>0.27709790278482405</v>
      </c>
      <c r="KH13" s="146">
        <f t="shared" si="88"/>
        <v>0.27963047724091356</v>
      </c>
      <c r="KI13" s="146">
        <f t="shared" si="89"/>
        <v>0.28170383998039444</v>
      </c>
      <c r="KJ13" s="146">
        <f t="shared" si="90"/>
        <v>0.28331560059018501</v>
      </c>
      <c r="KK13" s="146">
        <f t="shared" si="91"/>
        <v>0.28446567926248723</v>
      </c>
      <c r="KL13" s="146">
        <f t="shared" si="92"/>
        <v>0.2851562431396793</v>
      </c>
      <c r="KM13" s="146">
        <f t="shared" si="93"/>
        <v>0.28539162664894491</v>
      </c>
      <c r="KN13" s="146">
        <f t="shared" si="94"/>
        <v>0.28517823733407011</v>
      </c>
      <c r="KO13" s="146">
        <f t="shared" si="95"/>
        <v>0.28452444877571603</v>
      </c>
      <c r="KP13" s="146">
        <f t="shared" si="96"/>
        <v>0.28344048224938234</v>
      </c>
      <c r="KQ13" s="146">
        <f t="shared" si="97"/>
        <v>0.28193827880318556</v>
      </c>
      <c r="KR13" s="146">
        <f t="shared" si="98"/>
        <v>0.28003136344684887</v>
      </c>
      <c r="KS13" s="146">
        <f t="shared" si="99"/>
        <v>0.27773470313049997</v>
      </c>
      <c r="KT13" s="146">
        <f t="shared" si="100"/>
        <v>0.27506456015884601</v>
      </c>
      <c r="KU13" s="146">
        <f t="shared" si="101"/>
        <v>0.27203834263501303</v>
      </c>
      <c r="KV13" s="146">
        <f t="shared" si="102"/>
        <v>0.26867445346094615</v>
      </c>
      <c r="KW13" s="146">
        <f t="shared" si="103"/>
        <v>0.26499213933989035</v>
      </c>
      <c r="KX13" s="146">
        <f t="shared" si="104"/>
        <v>0.26101134113339808</v>
      </c>
      <c r="KY13" s="146">
        <f t="shared" si="105"/>
        <v>0.25675254682266851</v>
      </c>
      <c r="KZ13" s="146">
        <f t="shared" si="106"/>
        <v>0.2522366482140298</v>
      </c>
      <c r="LA13" s="146">
        <f t="shared" si="107"/>
        <v>0.24748480241304546</v>
      </c>
      <c r="LB13" s="146">
        <f t="shared" si="108"/>
        <v>0.24251829897309524</v>
      </c>
      <c r="LC13" s="146">
        <f t="shared" si="109"/>
        <v>0.23735843350411523</v>
      </c>
      <c r="LD13" s="146">
        <f t="shared" si="110"/>
        <v>0.23202638840725898</v>
      </c>
      <c r="LE13" s="146">
        <f t="shared" si="111"/>
        <v>0.22654312128302079</v>
      </c>
      <c r="LF13" s="146">
        <f t="shared" si="112"/>
        <v>0.22092926144529182</v>
      </c>
      <c r="LG13" s="146">
        <f t="shared" si="113"/>
        <v>0.21520501486302526</v>
      </c>
      <c r="LH13" s="146">
        <f t="shared" si="114"/>
        <v>0.20939007774575838</v>
      </c>
      <c r="LI13" s="146">
        <f t="shared" si="115"/>
        <v>0.20350355888998739</v>
      </c>
      <c r="LJ13" s="146">
        <f t="shared" si="116"/>
        <v>0.1975639108110166</v>
      </c>
      <c r="LK13" s="146">
        <f t="shared" si="117"/>
        <v>0.19158886959993954</v>
      </c>
      <c r="LL13" s="146">
        <f t="shared" si="118"/>
        <v>0.18559540336821298</v>
      </c>
      <c r="LM13" s="146">
        <f t="shared" si="119"/>
        <v>0.17959966907309763</v>
      </c>
      <c r="LN13" s="146">
        <f t="shared" si="120"/>
        <v>0.17361697745614582</v>
      </c>
      <c r="LO13" s="146">
        <f t="shared" si="121"/>
        <v>0.16766176577392675</v>
      </c>
      <c r="LP13" s="146">
        <f t="shared" si="122"/>
        <v>0.16174757795514658</v>
      </c>
      <c r="LQ13" s="146">
        <f t="shared" si="123"/>
        <v>0.15588705178099832</v>
      </c>
      <c r="LR13" s="146">
        <f t="shared" si="124"/>
        <v>0.15009191265576782</v>
      </c>
      <c r="LS13" s="146">
        <f t="shared" si="125"/>
        <v>0.14437297351193476</v>
      </c>
      <c r="LT13" s="146">
        <f t="shared" si="126"/>
        <v>0.13874014037791196</v>
      </c>
      <c r="LU13" s="146">
        <f t="shared" si="127"/>
        <v>0.13320242312669675</v>
      </c>
      <c r="LV13" s="146">
        <f t="shared" si="128"/>
        <v>0.12776795091951793</v>
      </c>
      <c r="LW13" s="146">
        <f t="shared" si="129"/>
        <v>0.12244399185960306</v>
      </c>
      <c r="LX13" s="146">
        <f t="shared" si="130"/>
        <v>0.11723697637690493</v>
      </c>
      <c r="LY13" s="146">
        <f t="shared" si="131"/>
        <v>0.11215252387449273</v>
      </c>
      <c r="LZ13" s="146">
        <f t="shared" si="132"/>
        <v>0.10719547218080816</v>
      </c>
      <c r="MA13" s="146">
        <f t="shared" si="133"/>
        <v>0.10236990936862053</v>
      </c>
      <c r="MB13" s="146">
        <f t="shared" si="134"/>
        <v>9.7679207520751002E-2</v>
      </c>
      <c r="MC13" s="146">
        <f t="shared" si="135"/>
        <v>9.3126058044035204E-2</v>
      </c>
      <c r="MD13" s="146">
        <f t="shared" si="136"/>
        <v>8.8712508156116726E-2</v>
      </c>
      <c r="ME13" s="146">
        <f t="shared" si="137"/>
        <v>8.4439998194035373E-2</v>
      </c>
      <c r="MF13" s="146">
        <f t="shared" si="138"/>
        <v>8.0309399418880378E-2</v>
      </c>
      <c r="MG13" s="146">
        <f t="shared" si="139"/>
        <v>7.6321052016600041E-2</v>
      </c>
      <c r="MH13" s="146">
        <f t="shared" si="140"/>
        <v>7.247480302110243E-2</v>
      </c>
      <c r="MI13" s="146">
        <f t="shared" si="141"/>
        <v>6.877004391176611E-2</v>
      </c>
      <c r="MJ13" s="146">
        <f t="shared" si="142"/>
        <v>6.5205747663095712E-2</v>
      </c>
      <c r="MK13" s="146">
        <f t="shared" si="143"/>
        <v>6.1780505049354326E-2</v>
      </c>
      <c r="ML13" s="146">
        <f t="shared" si="144"/>
        <v>5.8492560031318572E-2</v>
      </c>
      <c r="MM13" s="146">
        <f t="shared" si="145"/>
        <v>5.5339844075723094E-2</v>
      </c>
      <c r="MN13" s="146">
        <f t="shared" si="146"/>
        <v>5.2320009280306425E-2</v>
      </c>
      <c r="MO13" s="146">
        <f t="shared" si="147"/>
        <v>4.9430460198580391E-2</v>
      </c>
      <c r="MP13" s="146">
        <f t="shared" si="148"/>
        <v>4.6668384278397791E-2</v>
      </c>
      <c r="MQ13" s="146">
        <f t="shared" si="149"/>
        <v>4.4030780847038924E-2</v>
      </c>
      <c r="MR13" s="146">
        <f t="shared" si="21"/>
        <v>4.1514488592863934E-2</v>
      </c>
      <c r="MS13" s="146">
        <f t="shared" si="150"/>
        <v>3.911621150950241E-2</v>
      </c>
      <c r="MT13" s="146">
        <f t="shared" si="151"/>
        <v>3.6832543283158756E-2</v>
      </c>
      <c r="MU13" s="146">
        <f t="shared" si="152"/>
        <v>3.4659990116814296E-2</v>
      </c>
      <c r="MV13" s="146">
        <f t="shared" si="153"/>
        <v>3.2594991997024751E-2</v>
      </c>
      <c r="MW13" s="146">
        <f t="shared" si="154"/>
        <v>3.0633942419594572E-2</v>
      </c>
      <c r="MX13" s="146">
        <f t="shared" si="155"/>
        <v>2.877320659977909E-2</v>
      </c>
      <c r="MY13" s="146">
        <f t="shared" si="156"/>
        <v>2.7009138200806821E-2</v>
      </c>
      <c r="MZ13" s="146">
        <f t="shared" si="157"/>
        <v>2.5338094621536997E-2</v>
      </c>
      <c r="NA13" s="146">
        <f t="shared" si="158"/>
        <v>2.3756450890009866E-2</v>
      </c>
      <c r="NB13" s="146">
        <f t="shared" si="159"/>
        <v>2.2260612214576845E-2</v>
      </c>
      <c r="NC13" s="146">
        <f t="shared" si="160"/>
        <v>2.0847025248293155E-2</v>
      </c>
      <c r="ND13" s="146">
        <f t="shared" si="161"/>
        <v>1.951218812538429E-2</v>
      </c>
      <c r="NE13" s="146">
        <f t="shared" si="162"/>
        <v>1.8252659330919078E-2</v>
      </c>
      <c r="NF13" s="146">
        <f t="shared" si="163"/>
        <v>1.7065065466429514E-2</v>
      </c>
      <c r="NG13" s="146">
        <f t="shared" si="164"/>
        <v>1.5946107975149896E-2</v>
      </c>
      <c r="NH13" s="146">
        <f t="shared" si="165"/>
        <v>1.4892568890905353E-2</v>
      </c>
      <c r="NI13" s="146">
        <f t="shared" si="166"/>
        <v>1.3901315674492902E-2</v>
      </c>
      <c r="NJ13" s="146">
        <f t="shared" si="167"/>
        <v>1.2969305200762449E-2</v>
      </c>
      <c r="NK13" s="146">
        <f t="shared" si="168"/>
        <v>1.209358695854987E-2</v>
      </c>
      <c r="NL13" s="146">
        <f t="shared" si="169"/>
        <v>1.127130552421847E-2</v>
      </c>
      <c r="NM13" s="146">
        <f t="shared" si="170"/>
        <v>1.0499702367867013E-2</v>
      </c>
      <c r="NN13" s="146">
        <f t="shared" si="171"/>
        <v>9.7761170493134378E-3</v>
      </c>
      <c r="NO13" s="146">
        <f t="shared" si="172"/>
        <v>9.0979878588175363E-3</v>
      </c>
      <c r="NP13" s="146">
        <f t="shared" si="173"/>
        <v>8.4628519551884964E-3</v>
      </c>
      <c r="NQ13" s="146">
        <f t="shared" si="174"/>
        <v>7.868345051490382E-3</v>
      </c>
      <c r="NR13" s="146">
        <f t="shared" si="175"/>
        <v>7.3122006960294108E-3</v>
      </c>
      <c r="NS13" s="146">
        <f t="shared" si="176"/>
        <v>6.7922491937220724E-3</v>
      </c>
      <c r="NT13" s="146">
        <f t="shared" si="177"/>
        <v>6.306416210327675E-3</v>
      </c>
      <c r="NU13" s="146">
        <f t="shared" si="178"/>
        <v>5.8527210994054777E-3</v>
      </c>
      <c r="NV13" s="146">
        <f t="shared" si="179"/>
        <v>5.4292749892506072E-3</v>
      </c>
      <c r="NW13" s="146">
        <f t="shared" si="180"/>
        <v>5.0342786644893599E-3</v>
      </c>
      <c r="NX13" s="146">
        <f t="shared" si="181"/>
        <v>4.6660202744934686E-3</v>
      </c>
      <c r="NY13" s="146">
        <f t="shared" si="182"/>
        <v>4.3228728983145609E-3</v>
      </c>
      <c r="NZ13" s="146">
        <f t="shared" si="183"/>
        <v>4.0032919934585836E-3</v>
      </c>
      <c r="OA13" s="146">
        <f t="shared" si="184"/>
        <v>3.705812753523453E-3</v>
      </c>
      <c r="OB13" s="146">
        <f t="shared" si="185"/>
        <v>3.4290473975200535E-3</v>
      </c>
      <c r="OC13" s="146">
        <f t="shared" si="186"/>
        <v>3.171682411590303E-3</v>
      </c>
      <c r="OD13" s="146">
        <f t="shared" si="187"/>
        <v>2.9324757618357637E-3</v>
      </c>
      <c r="OE13" s="146">
        <f t="shared" si="188"/>
        <v>2.7102540950714243E-3</v>
      </c>
      <c r="OF13" s="146">
        <f t="shared" si="189"/>
        <v>2.5039099425320979E-3</v>
      </c>
      <c r="OG13" s="146">
        <f t="shared" si="190"/>
        <v>2.312398939875151E-3</v>
      </c>
      <c r="OH13" s="146">
        <f t="shared" si="191"/>
        <v>2.1347370752502581E-3</v>
      </c>
      <c r="OI13" s="146">
        <f t="shared" si="192"/>
        <v>1.9699979757372317E-3</v>
      </c>
      <c r="OJ13" s="146">
        <f t="shared" si="193"/>
        <v>1.8173102410887758E-3</v>
      </c>
      <c r="OK13" s="146">
        <f t="shared" si="194"/>
        <v>1.6758548324514652E-3</v>
      </c>
      <c r="OL13" s="146">
        <f t="shared" si="195"/>
        <v>1.5448625225724984E-3</v>
      </c>
      <c r="OM13" s="146">
        <f t="shared" si="196"/>
        <v>1.4236114129296618E-3</v>
      </c>
      <c r="ON13" s="146">
        <f t="shared" si="197"/>
        <v>1.3114245222416946E-3</v>
      </c>
      <c r="OO13" s="146">
        <f t="shared" si="198"/>
        <v>1.2076674499232394E-3</v>
      </c>
      <c r="OP13" s="146">
        <f t="shared" si="199"/>
        <v>1.1117461172381825E-3</v>
      </c>
      <c r="OQ13" s="146">
        <f t="shared" si="200"/>
        <v>1.0231045881723502E-3</v>
      </c>
      <c r="OR13" s="146">
        <f t="shared" si="201"/>
        <v>9.4122297138819549E-4</v>
      </c>
      <c r="OS13" s="146">
        <f t="shared" si="202"/>
        <v>8.6561540403459205E-4</v>
      </c>
      <c r="OT13" s="146">
        <f t="shared" si="203"/>
        <v>7.958281176601087E-4</v>
      </c>
      <c r="OU13" s="146">
        <f t="shared" si="204"/>
        <v>7.3143758601470436E-4</v>
      </c>
      <c r="OV13" s="146">
        <f t="shared" si="205"/>
        <v>6.7204875411644492E-4</v>
      </c>
      <c r="OW13" s="146">
        <f t="shared" si="206"/>
        <v>6.1729334760487857E-4</v>
      </c>
      <c r="OX13" s="146">
        <f t="shared" si="207"/>
        <v>5.6682826109482535E-4</v>
      </c>
      <c r="OY13" s="146">
        <f t="shared" si="208"/>
        <v>5.2033402398149855E-4</v>
      </c>
      <c r="OZ13" s="146">
        <f t="shared" si="209"/>
        <v>4.7751334192506226E-4</v>
      </c>
      <c r="PA13" s="146">
        <f t="shared" si="210"/>
        <v>4.3808971205723903E-4</v>
      </c>
      <c r="PB13" s="146">
        <f t="shared" si="211"/>
        <v>4.0180610980067864E-4</v>
      </c>
      <c r="PC13" s="146">
        <f t="shared" si="212"/>
        <v>3.6842374507028357E-4</v>
      </c>
      <c r="PD13" s="146">
        <f t="shared" si="22"/>
        <v>3.3772088553200494E-4</v>
      </c>
      <c r="PE13" s="146">
        <f t="shared" si="10"/>
        <v>3.0949174452521959E-4</v>
      </c>
      <c r="PF13" s="146">
        <f t="shared" si="10"/>
        <v>2.8354543120784012E-4</v>
      </c>
      <c r="PG13" s="146">
        <f t="shared" si="10"/>
        <v>2.5970496045582233E-4</v>
      </c>
      <c r="PH13" s="146">
        <f t="shared" si="10"/>
        <v>2.3780632003864421E-4</v>
      </c>
      <c r="PI13" s="146">
        <f t="shared" si="10"/>
        <v>2.1769759259748162E-4</v>
      </c>
      <c r="PJ13" s="146">
        <f t="shared" si="10"/>
        <v>1.9923812997134263E-4</v>
      </c>
      <c r="PK13" s="146">
        <f t="shared" si="10"/>
        <v>1.8229777744644887E-4</v>
      </c>
      <c r="PL13" s="146">
        <f t="shared" si="10"/>
        <v>1.6675614554411921E-4</v>
      </c>
    </row>
    <row r="14" spans="1:429" x14ac:dyDescent="0.45">
      <c r="A14" s="364"/>
      <c r="B14" s="365" t="str">
        <f>IF($N14="","",ROUND(_xlfn.LOGNORM.INV(ABS(VLOOKUP($Q$1,VLookups!$A$27:$B$28,2,FALSE)-B$2),LN($J14),LN($N14)),0))</f>
        <v/>
      </c>
      <c r="C14" s="367" t="str">
        <f t="shared" si="16"/>
        <v/>
      </c>
      <c r="D14" s="368" t="str">
        <f t="shared" si="17"/>
        <v/>
      </c>
      <c r="E14" s="108" t="str">
        <f>IFERROR(_xlfn.LOGNORM.INV(VLookups!$B$22,LN($J14),LN($N14)),"")</f>
        <v/>
      </c>
      <c r="F14" s="81"/>
      <c r="G14" s="108" t="str">
        <f>IFERROR(_xlfn.LOGNORM.INV(VLookups!$B$23,LN($J14),LN($N14)),"")</f>
        <v/>
      </c>
      <c r="H14" s="110" t="str">
        <f t="shared" si="0"/>
        <v/>
      </c>
      <c r="I14" s="110" t="str">
        <f t="shared" si="1"/>
        <v/>
      </c>
      <c r="J14" s="65" t="str">
        <f>IF(AND(F14&gt;0,NOT(ISBLANK(K14))),IF(VLOOKUP($F$3,VLookups!$A$17:$B$18,2,FALSE),F14*VLOOKUP(K14,VLookups!$A$4:$B$13,2,FALSE),F14),"")</f>
        <v/>
      </c>
      <c r="K14" s="21"/>
      <c r="L14" s="53"/>
      <c r="M14" s="263"/>
      <c r="N14" s="320" t="str">
        <f>IF(F14&gt;0,IF(ISBLANK(M14),IF(ISBLANK(K14),"",VLOOKUP(K14,VLookups!$A$4:$C$13,3,FALSE)),M14),"")</f>
        <v/>
      </c>
      <c r="O14" s="320" t="str">
        <f t="shared" si="11"/>
        <v/>
      </c>
      <c r="P14" s="375" t="str">
        <f t="shared" si="12"/>
        <v/>
      </c>
      <c r="Q14" s="81"/>
      <c r="R14" s="230" t="str">
        <f>IF(AND(Q14&gt;0,F14&gt;0,NOT(N14="")),ABS(VLOOKUP($Q$1,VLookups!$A$27:$B$28,2,FALSE)-_xlfn.LOGNORM.DIST(Q14,LN(J14),LN(N14),TRUE)),"")</f>
        <v/>
      </c>
      <c r="S14" s="80" t="str">
        <f>IF(AND($E14&gt;0,$F14&gt;0,$G14&gt;0,NOT(ISBLANK($K14))),_xlfn.LOGNORM.INV(ABS(VLOOKUP($Q$1,VLookups!$A$27:$B$28,2,FALSE)-S$3),LN($J14),LN($N14)),"")</f>
        <v/>
      </c>
      <c r="T14" s="80" t="str">
        <f>IF(AND($E14&gt;0,$F14&gt;0,$G14&gt;0,NOT(ISBLANK($K14))),_xlfn.LOGNORM.INV(ABS(VLOOKUP($Q$1,VLookups!$A$27:$B$28,2,FALSE)-T$3),LN($J14),LN($N14)),"")</f>
        <v/>
      </c>
      <c r="U14" s="80" t="str">
        <f>IF(AND($E14&gt;0,$F14&gt;0,$G14&gt;0,NOT(ISBLANK($K14))),_xlfn.LOGNORM.INV(ABS(VLOOKUP($Q$1,VLookups!$A$27:$B$28,2,FALSE)-U$3),LN($J14),LN($N14)),"")</f>
        <v/>
      </c>
      <c r="V14" s="80" t="str">
        <f>IF(AND($E14&gt;0,$F14&gt;0,$G14&gt;0,NOT(ISBLANK($K14))),_xlfn.LOGNORM.INV(ABS(VLOOKUP($Q$1,VLookups!$A$27:$B$28,2,FALSE)-V$3),LN($J14),LN($N14)),"")</f>
        <v/>
      </c>
      <c r="W14" s="80" t="str">
        <f>IF(AND($E14&gt;0,$F14&gt;0,$G14&gt;0,NOT(ISBLANK($K14))),_xlfn.LOGNORM.INV(ABS(VLOOKUP($Q$1,VLookups!$A$27:$B$28,2,FALSE)-W$3),LN($J14),LN($N14)),"")</f>
        <v/>
      </c>
      <c r="X14" s="80" t="str">
        <f>IF(AND($E14&gt;0,$F14&gt;0,$G14&gt;0,NOT(ISBLANK($K14))),_xlfn.LOGNORM.INV(ABS(VLOOKUP($Q$1,VLookups!$A$27:$B$28,2,FALSE)-X$3),LN($J14),LN($N14)),"")</f>
        <v/>
      </c>
      <c r="Y14" s="5"/>
      <c r="Z14" s="145" t="str">
        <f t="shared" si="2"/>
        <v/>
      </c>
      <c r="AA14" s="376" t="str">
        <f t="shared" si="13"/>
        <v/>
      </c>
      <c r="AB14" s="46" t="str">
        <f t="shared" si="14"/>
        <v/>
      </c>
      <c r="AC14" s="46" t="str">
        <f t="shared" ref="AC14:CN17" si="218">IF(ISNONTEXT($Z14),AB14+$Z14,"")</f>
        <v/>
      </c>
      <c r="AD14" s="46" t="str">
        <f t="shared" si="218"/>
        <v/>
      </c>
      <c r="AE14" s="46" t="str">
        <f t="shared" si="218"/>
        <v/>
      </c>
      <c r="AF14" s="46" t="str">
        <f t="shared" si="218"/>
        <v/>
      </c>
      <c r="AG14" s="46" t="str">
        <f t="shared" si="218"/>
        <v/>
      </c>
      <c r="AH14" s="46" t="str">
        <f t="shared" si="218"/>
        <v/>
      </c>
      <c r="AI14" s="46" t="str">
        <f t="shared" si="218"/>
        <v/>
      </c>
      <c r="AJ14" s="46" t="str">
        <f t="shared" si="218"/>
        <v/>
      </c>
      <c r="AK14" s="46" t="str">
        <f t="shared" si="218"/>
        <v/>
      </c>
      <c r="AL14" s="46" t="str">
        <f t="shared" si="218"/>
        <v/>
      </c>
      <c r="AM14" s="46" t="str">
        <f t="shared" si="218"/>
        <v/>
      </c>
      <c r="AN14" s="46" t="str">
        <f t="shared" si="218"/>
        <v/>
      </c>
      <c r="AO14" s="46" t="str">
        <f t="shared" si="218"/>
        <v/>
      </c>
      <c r="AP14" s="46" t="str">
        <f t="shared" si="218"/>
        <v/>
      </c>
      <c r="AQ14" s="46" t="str">
        <f t="shared" si="218"/>
        <v/>
      </c>
      <c r="AR14" s="46" t="str">
        <f t="shared" si="218"/>
        <v/>
      </c>
      <c r="AS14" s="46" t="str">
        <f t="shared" si="218"/>
        <v/>
      </c>
      <c r="AT14" s="46" t="str">
        <f t="shared" si="218"/>
        <v/>
      </c>
      <c r="AU14" s="46" t="str">
        <f t="shared" si="218"/>
        <v/>
      </c>
      <c r="AV14" s="46" t="str">
        <f t="shared" si="218"/>
        <v/>
      </c>
      <c r="AW14" s="46" t="str">
        <f t="shared" si="218"/>
        <v/>
      </c>
      <c r="AX14" s="46" t="str">
        <f t="shared" si="218"/>
        <v/>
      </c>
      <c r="AY14" s="46" t="str">
        <f t="shared" si="218"/>
        <v/>
      </c>
      <c r="AZ14" s="46" t="str">
        <f t="shared" si="218"/>
        <v/>
      </c>
      <c r="BA14" s="46" t="str">
        <f t="shared" si="218"/>
        <v/>
      </c>
      <c r="BB14" s="46" t="str">
        <f t="shared" si="218"/>
        <v/>
      </c>
      <c r="BC14" s="46" t="str">
        <f t="shared" si="218"/>
        <v/>
      </c>
      <c r="BD14" s="46" t="str">
        <f t="shared" si="218"/>
        <v/>
      </c>
      <c r="BE14" s="46" t="str">
        <f t="shared" si="218"/>
        <v/>
      </c>
      <c r="BF14" s="46" t="str">
        <f t="shared" si="218"/>
        <v/>
      </c>
      <c r="BG14" s="46" t="str">
        <f t="shared" si="218"/>
        <v/>
      </c>
      <c r="BH14" s="46" t="str">
        <f t="shared" si="218"/>
        <v/>
      </c>
      <c r="BI14" s="46" t="str">
        <f t="shared" si="218"/>
        <v/>
      </c>
      <c r="BJ14" s="46" t="str">
        <f t="shared" si="218"/>
        <v/>
      </c>
      <c r="BK14" s="46" t="str">
        <f t="shared" si="218"/>
        <v/>
      </c>
      <c r="BL14" s="46" t="str">
        <f t="shared" si="218"/>
        <v/>
      </c>
      <c r="BM14" s="46" t="str">
        <f t="shared" si="218"/>
        <v/>
      </c>
      <c r="BN14" s="46" t="str">
        <f t="shared" si="218"/>
        <v/>
      </c>
      <c r="BO14" s="46" t="str">
        <f t="shared" si="218"/>
        <v/>
      </c>
      <c r="BP14" s="46" t="str">
        <f t="shared" si="218"/>
        <v/>
      </c>
      <c r="BQ14" s="46" t="str">
        <f t="shared" si="218"/>
        <v/>
      </c>
      <c r="BR14" s="46" t="str">
        <f t="shared" si="218"/>
        <v/>
      </c>
      <c r="BS14" s="46" t="str">
        <f t="shared" si="218"/>
        <v/>
      </c>
      <c r="BT14" s="46" t="str">
        <f t="shared" si="218"/>
        <v/>
      </c>
      <c r="BU14" s="46" t="str">
        <f t="shared" si="218"/>
        <v/>
      </c>
      <c r="BV14" s="46" t="str">
        <f t="shared" si="218"/>
        <v/>
      </c>
      <c r="BW14" s="46" t="str">
        <f t="shared" si="218"/>
        <v/>
      </c>
      <c r="BX14" s="46" t="str">
        <f t="shared" si="218"/>
        <v/>
      </c>
      <c r="BY14" s="46" t="str">
        <f t="shared" si="218"/>
        <v/>
      </c>
      <c r="BZ14" s="46" t="str">
        <f t="shared" si="218"/>
        <v/>
      </c>
      <c r="CA14" s="46" t="str">
        <f t="shared" si="218"/>
        <v/>
      </c>
      <c r="CB14" s="46" t="str">
        <f t="shared" si="218"/>
        <v/>
      </c>
      <c r="CC14" s="46" t="str">
        <f t="shared" si="218"/>
        <v/>
      </c>
      <c r="CD14" s="46" t="str">
        <f t="shared" si="218"/>
        <v/>
      </c>
      <c r="CE14" s="46" t="str">
        <f t="shared" si="218"/>
        <v/>
      </c>
      <c r="CF14" s="46" t="str">
        <f t="shared" si="218"/>
        <v/>
      </c>
      <c r="CG14" s="46" t="str">
        <f t="shared" si="218"/>
        <v/>
      </c>
      <c r="CH14" s="46" t="str">
        <f t="shared" si="218"/>
        <v/>
      </c>
      <c r="CI14" s="46" t="str">
        <f t="shared" si="218"/>
        <v/>
      </c>
      <c r="CJ14" s="46" t="str">
        <f t="shared" si="218"/>
        <v/>
      </c>
      <c r="CK14" s="46" t="str">
        <f t="shared" si="218"/>
        <v/>
      </c>
      <c r="CL14" s="46" t="str">
        <f t="shared" si="218"/>
        <v/>
      </c>
      <c r="CM14" s="46" t="str">
        <f t="shared" si="218"/>
        <v/>
      </c>
      <c r="CN14" s="46" t="str">
        <f t="shared" si="218"/>
        <v/>
      </c>
      <c r="CO14" s="46" t="str">
        <f t="shared" si="217"/>
        <v/>
      </c>
      <c r="CP14" s="46" t="str">
        <f t="shared" si="217"/>
        <v/>
      </c>
      <c r="CQ14" s="46" t="str">
        <f t="shared" si="217"/>
        <v/>
      </c>
      <c r="CR14" s="46" t="str">
        <f t="shared" si="217"/>
        <v/>
      </c>
      <c r="CS14" s="46" t="str">
        <f t="shared" si="217"/>
        <v/>
      </c>
      <c r="CT14" s="46" t="str">
        <f t="shared" si="217"/>
        <v/>
      </c>
      <c r="CU14" s="46" t="str">
        <f t="shared" si="217"/>
        <v/>
      </c>
      <c r="CV14" s="46" t="str">
        <f t="shared" si="217"/>
        <v/>
      </c>
      <c r="CW14" s="46" t="str">
        <f t="shared" si="217"/>
        <v/>
      </c>
      <c r="CX14" s="46" t="str">
        <f t="shared" si="217"/>
        <v/>
      </c>
      <c r="CY14" s="46" t="str">
        <f t="shared" si="217"/>
        <v/>
      </c>
      <c r="CZ14" s="46" t="str">
        <f t="shared" si="217"/>
        <v/>
      </c>
      <c r="DA14" s="46" t="str">
        <f t="shared" si="217"/>
        <v/>
      </c>
      <c r="DB14" s="46" t="str">
        <f t="shared" si="217"/>
        <v/>
      </c>
      <c r="DC14" s="46" t="str">
        <f t="shared" si="217"/>
        <v/>
      </c>
      <c r="DD14" s="46" t="str">
        <f t="shared" si="217"/>
        <v/>
      </c>
      <c r="DE14" s="46" t="str">
        <f t="shared" si="217"/>
        <v/>
      </c>
      <c r="DF14" s="46" t="str">
        <f t="shared" si="217"/>
        <v/>
      </c>
      <c r="DG14" s="46" t="str">
        <f t="shared" si="217"/>
        <v/>
      </c>
      <c r="DH14" s="46" t="str">
        <f t="shared" si="217"/>
        <v/>
      </c>
      <c r="DI14" s="46" t="str">
        <f t="shared" si="217"/>
        <v/>
      </c>
      <c r="DJ14" s="46" t="str">
        <f t="shared" si="217"/>
        <v/>
      </c>
      <c r="DK14" s="46" t="str">
        <f t="shared" si="217"/>
        <v/>
      </c>
      <c r="DL14" s="46" t="str">
        <f t="shared" si="217"/>
        <v/>
      </c>
      <c r="DM14" s="46" t="str">
        <f t="shared" si="217"/>
        <v/>
      </c>
      <c r="DN14" s="46" t="str">
        <f t="shared" si="217"/>
        <v/>
      </c>
      <c r="DO14" s="46" t="str">
        <f t="shared" si="217"/>
        <v/>
      </c>
      <c r="DP14" s="46" t="str">
        <f t="shared" si="217"/>
        <v/>
      </c>
      <c r="DQ14" s="46" t="str">
        <f t="shared" si="217"/>
        <v/>
      </c>
      <c r="DR14" s="46" t="str">
        <f t="shared" si="217"/>
        <v/>
      </c>
      <c r="DS14" s="46" t="str">
        <f t="shared" si="217"/>
        <v/>
      </c>
      <c r="DT14" s="46" t="str">
        <f t="shared" si="217"/>
        <v/>
      </c>
      <c r="DU14" s="46" t="str">
        <f t="shared" si="217"/>
        <v/>
      </c>
      <c r="DV14" s="46" t="str">
        <f t="shared" si="217"/>
        <v/>
      </c>
      <c r="DW14" s="46" t="str">
        <f t="shared" si="217"/>
        <v/>
      </c>
      <c r="DX14" s="46" t="str">
        <f t="shared" si="217"/>
        <v/>
      </c>
      <c r="DY14" s="46" t="str">
        <f t="shared" si="217"/>
        <v/>
      </c>
      <c r="DZ14" s="46" t="str">
        <f t="shared" si="217"/>
        <v/>
      </c>
      <c r="EA14" s="46" t="str">
        <f t="shared" si="217"/>
        <v/>
      </c>
      <c r="EB14" s="46" t="str">
        <f t="shared" si="217"/>
        <v/>
      </c>
      <c r="EC14" s="46" t="str">
        <f t="shared" si="217"/>
        <v/>
      </c>
      <c r="ED14" s="46" t="str">
        <f t="shared" si="217"/>
        <v/>
      </c>
      <c r="EE14" s="46" t="str">
        <f t="shared" si="217"/>
        <v/>
      </c>
      <c r="EF14" s="46" t="str">
        <f t="shared" si="217"/>
        <v/>
      </c>
      <c r="EG14" s="46" t="str">
        <f t="shared" si="217"/>
        <v/>
      </c>
      <c r="EH14" s="46" t="str">
        <f t="shared" si="217"/>
        <v/>
      </c>
      <c r="EI14" s="46" t="str">
        <f t="shared" si="217"/>
        <v/>
      </c>
      <c r="EJ14" s="46" t="str">
        <f t="shared" si="217"/>
        <v/>
      </c>
      <c r="EK14" s="46" t="str">
        <f t="shared" si="217"/>
        <v/>
      </c>
      <c r="EL14" s="46" t="str">
        <f t="shared" si="217"/>
        <v/>
      </c>
      <c r="EM14" s="46" t="str">
        <f t="shared" si="217"/>
        <v/>
      </c>
      <c r="EN14" s="46" t="str">
        <f t="shared" si="217"/>
        <v/>
      </c>
      <c r="EO14" s="46" t="str">
        <f t="shared" si="217"/>
        <v/>
      </c>
      <c r="EP14" s="46" t="str">
        <f t="shared" si="217"/>
        <v/>
      </c>
      <c r="EQ14" s="46" t="str">
        <f t="shared" si="217"/>
        <v/>
      </c>
      <c r="ER14" s="46" t="str">
        <f t="shared" si="217"/>
        <v/>
      </c>
      <c r="ES14" s="46" t="str">
        <f t="shared" si="217"/>
        <v/>
      </c>
      <c r="ET14" s="46" t="str">
        <f t="shared" si="217"/>
        <v/>
      </c>
      <c r="EU14" s="46" t="str">
        <f t="shared" si="217"/>
        <v/>
      </c>
      <c r="EV14" s="46" t="str">
        <f t="shared" si="217"/>
        <v/>
      </c>
      <c r="EW14" s="46" t="str">
        <f t="shared" si="217"/>
        <v/>
      </c>
      <c r="EX14" s="46" t="str">
        <f t="shared" si="217"/>
        <v/>
      </c>
      <c r="EY14" s="46" t="str">
        <f t="shared" si="217"/>
        <v/>
      </c>
      <c r="EZ14" s="46" t="str">
        <f t="shared" si="23"/>
        <v/>
      </c>
      <c r="FA14" s="46" t="str">
        <f t="shared" si="216"/>
        <v/>
      </c>
      <c r="FB14" s="46" t="str">
        <f t="shared" si="216"/>
        <v/>
      </c>
      <c r="FC14" s="46" t="str">
        <f t="shared" si="216"/>
        <v/>
      </c>
      <c r="FD14" s="46" t="str">
        <f t="shared" si="216"/>
        <v/>
      </c>
      <c r="FE14" s="46" t="str">
        <f t="shared" si="216"/>
        <v/>
      </c>
      <c r="FF14" s="46" t="str">
        <f t="shared" si="216"/>
        <v/>
      </c>
      <c r="FG14" s="46" t="str">
        <f t="shared" si="216"/>
        <v/>
      </c>
      <c r="FH14" s="46" t="str">
        <f t="shared" si="216"/>
        <v/>
      </c>
      <c r="FI14" s="46" t="str">
        <f t="shared" si="216"/>
        <v/>
      </c>
      <c r="FJ14" s="46" t="str">
        <f t="shared" si="216"/>
        <v/>
      </c>
      <c r="FK14" s="46" t="str">
        <f t="shared" si="216"/>
        <v/>
      </c>
      <c r="FL14" s="46" t="str">
        <f t="shared" si="216"/>
        <v/>
      </c>
      <c r="FM14" s="46" t="str">
        <f t="shared" si="216"/>
        <v/>
      </c>
      <c r="FN14" s="46" t="str">
        <f t="shared" si="216"/>
        <v/>
      </c>
      <c r="FO14" s="46" t="str">
        <f t="shared" si="216"/>
        <v/>
      </c>
      <c r="FP14" s="46" t="str">
        <f t="shared" si="216"/>
        <v/>
      </c>
      <c r="FQ14" s="46" t="str">
        <f t="shared" si="216"/>
        <v/>
      </c>
      <c r="FR14" s="46" t="str">
        <f t="shared" si="216"/>
        <v/>
      </c>
      <c r="FS14" s="46" t="str">
        <f t="shared" si="216"/>
        <v/>
      </c>
      <c r="FT14" s="46" t="str">
        <f t="shared" si="216"/>
        <v/>
      </c>
      <c r="FU14" s="46" t="str">
        <f t="shared" si="216"/>
        <v/>
      </c>
      <c r="FV14" s="46" t="str">
        <f t="shared" si="216"/>
        <v/>
      </c>
      <c r="FW14" s="46" t="str">
        <f t="shared" si="216"/>
        <v/>
      </c>
      <c r="FX14" s="46" t="str">
        <f t="shared" si="216"/>
        <v/>
      </c>
      <c r="FY14" s="46" t="str">
        <f t="shared" si="216"/>
        <v/>
      </c>
      <c r="FZ14" s="46" t="str">
        <f t="shared" si="216"/>
        <v/>
      </c>
      <c r="GA14" s="46" t="str">
        <f t="shared" si="216"/>
        <v/>
      </c>
      <c r="GB14" s="46" t="str">
        <f t="shared" si="216"/>
        <v/>
      </c>
      <c r="GC14" s="46" t="str">
        <f t="shared" si="216"/>
        <v/>
      </c>
      <c r="GD14" s="46" t="str">
        <f t="shared" si="216"/>
        <v/>
      </c>
      <c r="GE14" s="46" t="str">
        <f t="shared" si="216"/>
        <v/>
      </c>
      <c r="GF14" s="46" t="str">
        <f t="shared" si="216"/>
        <v/>
      </c>
      <c r="GG14" s="46" t="str">
        <f t="shared" si="216"/>
        <v/>
      </c>
      <c r="GH14" s="46" t="str">
        <f t="shared" si="216"/>
        <v/>
      </c>
      <c r="GI14" s="46" t="str">
        <f t="shared" si="216"/>
        <v/>
      </c>
      <c r="GJ14" s="46" t="str">
        <f t="shared" si="216"/>
        <v/>
      </c>
      <c r="GK14" s="46" t="str">
        <f t="shared" si="216"/>
        <v/>
      </c>
      <c r="GL14" s="46" t="str">
        <f t="shared" si="216"/>
        <v/>
      </c>
      <c r="GM14" s="46" t="str">
        <f t="shared" si="216"/>
        <v/>
      </c>
      <c r="GN14" s="46" t="str">
        <f t="shared" si="216"/>
        <v/>
      </c>
      <c r="GO14" s="46" t="str">
        <f t="shared" si="216"/>
        <v/>
      </c>
      <c r="GP14" s="46" t="str">
        <f t="shared" si="216"/>
        <v/>
      </c>
      <c r="GQ14" s="46" t="str">
        <f t="shared" si="216"/>
        <v/>
      </c>
      <c r="GR14" s="46" t="str">
        <f t="shared" si="216"/>
        <v/>
      </c>
      <c r="GS14" s="46" t="str">
        <f t="shared" si="216"/>
        <v/>
      </c>
      <c r="GT14" s="46" t="str">
        <f t="shared" si="216"/>
        <v/>
      </c>
      <c r="GU14" s="46" t="str">
        <f t="shared" si="216"/>
        <v/>
      </c>
      <c r="GV14" s="46" t="str">
        <f t="shared" si="216"/>
        <v/>
      </c>
      <c r="GW14" s="46" t="str">
        <f t="shared" si="216"/>
        <v/>
      </c>
      <c r="GX14" s="46" t="str">
        <f t="shared" si="216"/>
        <v/>
      </c>
      <c r="GY14" s="46" t="str">
        <f t="shared" si="216"/>
        <v/>
      </c>
      <c r="GZ14" s="46" t="str">
        <f t="shared" si="216"/>
        <v/>
      </c>
      <c r="HA14" s="46" t="str">
        <f t="shared" si="216"/>
        <v/>
      </c>
      <c r="HB14" s="46" t="str">
        <f t="shared" si="216"/>
        <v/>
      </c>
      <c r="HC14" s="46" t="str">
        <f t="shared" si="216"/>
        <v/>
      </c>
      <c r="HD14" s="46" t="str">
        <f t="shared" si="216"/>
        <v/>
      </c>
      <c r="HE14" s="46" t="str">
        <f t="shared" si="216"/>
        <v/>
      </c>
      <c r="HF14" s="46" t="str">
        <f t="shared" si="216"/>
        <v/>
      </c>
      <c r="HG14" s="46" t="str">
        <f t="shared" si="216"/>
        <v/>
      </c>
      <c r="HH14" s="46" t="str">
        <f t="shared" si="216"/>
        <v/>
      </c>
      <c r="HI14" s="46" t="str">
        <f t="shared" si="216"/>
        <v/>
      </c>
      <c r="HJ14" s="46" t="str">
        <f t="shared" si="216"/>
        <v/>
      </c>
      <c r="HK14" s="46" t="str">
        <f t="shared" si="216"/>
        <v/>
      </c>
      <c r="HL14" s="46" t="str">
        <f t="shared" si="216"/>
        <v/>
      </c>
      <c r="HM14" s="46" t="str">
        <f t="shared" si="215"/>
        <v/>
      </c>
      <c r="HN14" s="46" t="str">
        <f t="shared" si="215"/>
        <v/>
      </c>
      <c r="HO14" s="46" t="str">
        <f t="shared" si="6"/>
        <v/>
      </c>
      <c r="HP14" s="46" t="str">
        <f t="shared" si="6"/>
        <v/>
      </c>
      <c r="HQ14" s="46" t="str">
        <f t="shared" si="6"/>
        <v/>
      </c>
      <c r="HR14" s="46" t="str">
        <f t="shared" si="6"/>
        <v/>
      </c>
      <c r="HS14" s="46" t="str">
        <f t="shared" si="6"/>
        <v/>
      </c>
      <c r="HT14" s="146" t="e">
        <f t="shared" si="15"/>
        <v>#N/A</v>
      </c>
      <c r="HU14" s="146" t="e">
        <f t="shared" si="24"/>
        <v>#N/A</v>
      </c>
      <c r="HV14" s="146" t="e">
        <f t="shared" si="25"/>
        <v>#N/A</v>
      </c>
      <c r="HW14" s="146" t="e">
        <f t="shared" si="26"/>
        <v>#N/A</v>
      </c>
      <c r="HX14" s="146" t="e">
        <f t="shared" si="27"/>
        <v>#N/A</v>
      </c>
      <c r="HY14" s="146" t="e">
        <f t="shared" si="28"/>
        <v>#N/A</v>
      </c>
      <c r="HZ14" s="146" t="e">
        <f t="shared" si="29"/>
        <v>#N/A</v>
      </c>
      <c r="IA14" s="146" t="e">
        <f t="shared" si="30"/>
        <v>#N/A</v>
      </c>
      <c r="IB14" s="146" t="e">
        <f t="shared" si="31"/>
        <v>#N/A</v>
      </c>
      <c r="IC14" s="146" t="e">
        <f t="shared" si="32"/>
        <v>#N/A</v>
      </c>
      <c r="ID14" s="146" t="e">
        <f t="shared" si="33"/>
        <v>#N/A</v>
      </c>
      <c r="IE14" s="146" t="e">
        <f t="shared" si="34"/>
        <v>#N/A</v>
      </c>
      <c r="IF14" s="146" t="e">
        <f t="shared" si="35"/>
        <v>#N/A</v>
      </c>
      <c r="IG14" s="146" t="e">
        <f t="shared" si="36"/>
        <v>#N/A</v>
      </c>
      <c r="IH14" s="146" t="e">
        <f t="shared" si="37"/>
        <v>#N/A</v>
      </c>
      <c r="II14" s="146" t="e">
        <f t="shared" si="38"/>
        <v>#N/A</v>
      </c>
      <c r="IJ14" s="146" t="e">
        <f t="shared" si="39"/>
        <v>#N/A</v>
      </c>
      <c r="IK14" s="146" t="e">
        <f t="shared" si="40"/>
        <v>#N/A</v>
      </c>
      <c r="IL14" s="146" t="e">
        <f t="shared" si="41"/>
        <v>#N/A</v>
      </c>
      <c r="IM14" s="146" t="e">
        <f t="shared" si="42"/>
        <v>#N/A</v>
      </c>
      <c r="IN14" s="146" t="e">
        <f t="shared" si="43"/>
        <v>#N/A</v>
      </c>
      <c r="IO14" s="146" t="e">
        <f t="shared" si="44"/>
        <v>#N/A</v>
      </c>
      <c r="IP14" s="146" t="e">
        <f t="shared" si="45"/>
        <v>#N/A</v>
      </c>
      <c r="IQ14" s="146" t="e">
        <f t="shared" si="46"/>
        <v>#N/A</v>
      </c>
      <c r="IR14" s="146" t="e">
        <f t="shared" si="47"/>
        <v>#N/A</v>
      </c>
      <c r="IS14" s="146" t="e">
        <f t="shared" si="48"/>
        <v>#N/A</v>
      </c>
      <c r="IT14" s="146" t="e">
        <f t="shared" si="49"/>
        <v>#N/A</v>
      </c>
      <c r="IU14" s="146" t="e">
        <f t="shared" si="50"/>
        <v>#N/A</v>
      </c>
      <c r="IV14" s="146" t="e">
        <f t="shared" si="51"/>
        <v>#N/A</v>
      </c>
      <c r="IW14" s="146" t="e">
        <f t="shared" si="52"/>
        <v>#N/A</v>
      </c>
      <c r="IX14" s="146" t="e">
        <f t="shared" si="53"/>
        <v>#N/A</v>
      </c>
      <c r="IY14" s="146" t="e">
        <f t="shared" si="54"/>
        <v>#N/A</v>
      </c>
      <c r="IZ14" s="146" t="e">
        <f t="shared" si="55"/>
        <v>#N/A</v>
      </c>
      <c r="JA14" s="146" t="e">
        <f t="shared" si="56"/>
        <v>#N/A</v>
      </c>
      <c r="JB14" s="146" t="e">
        <f t="shared" si="57"/>
        <v>#N/A</v>
      </c>
      <c r="JC14" s="146" t="e">
        <f t="shared" si="58"/>
        <v>#N/A</v>
      </c>
      <c r="JD14" s="146" t="e">
        <f t="shared" si="59"/>
        <v>#N/A</v>
      </c>
      <c r="JE14" s="146" t="e">
        <f t="shared" si="60"/>
        <v>#N/A</v>
      </c>
      <c r="JF14" s="146" t="e">
        <f t="shared" si="61"/>
        <v>#N/A</v>
      </c>
      <c r="JG14" s="146" t="e">
        <f t="shared" si="62"/>
        <v>#N/A</v>
      </c>
      <c r="JH14" s="146" t="e">
        <f t="shared" si="63"/>
        <v>#N/A</v>
      </c>
      <c r="JI14" s="146" t="e">
        <f t="shared" si="64"/>
        <v>#N/A</v>
      </c>
      <c r="JJ14" s="146" t="e">
        <f t="shared" si="65"/>
        <v>#N/A</v>
      </c>
      <c r="JK14" s="146" t="e">
        <f t="shared" si="66"/>
        <v>#N/A</v>
      </c>
      <c r="JL14" s="146" t="e">
        <f t="shared" si="67"/>
        <v>#N/A</v>
      </c>
      <c r="JM14" s="146" t="e">
        <f t="shared" si="68"/>
        <v>#N/A</v>
      </c>
      <c r="JN14" s="146" t="e">
        <f t="shared" si="69"/>
        <v>#N/A</v>
      </c>
      <c r="JO14" s="146" t="e">
        <f t="shared" si="70"/>
        <v>#N/A</v>
      </c>
      <c r="JP14" s="146" t="e">
        <f t="shared" si="71"/>
        <v>#N/A</v>
      </c>
      <c r="JQ14" s="146" t="e">
        <f t="shared" si="72"/>
        <v>#N/A</v>
      </c>
      <c r="JR14" s="146" t="e">
        <f t="shared" si="73"/>
        <v>#N/A</v>
      </c>
      <c r="JS14" s="146" t="e">
        <f t="shared" si="74"/>
        <v>#N/A</v>
      </c>
      <c r="JT14" s="146" t="e">
        <f t="shared" si="75"/>
        <v>#N/A</v>
      </c>
      <c r="JU14" s="146" t="e">
        <f t="shared" si="76"/>
        <v>#N/A</v>
      </c>
      <c r="JV14" s="146" t="e">
        <f t="shared" si="77"/>
        <v>#N/A</v>
      </c>
      <c r="JW14" s="146" t="e">
        <f t="shared" si="78"/>
        <v>#N/A</v>
      </c>
      <c r="JX14" s="146" t="e">
        <f t="shared" si="79"/>
        <v>#N/A</v>
      </c>
      <c r="JY14" s="146" t="e">
        <f t="shared" si="80"/>
        <v>#N/A</v>
      </c>
      <c r="JZ14" s="146" t="e">
        <f t="shared" si="81"/>
        <v>#N/A</v>
      </c>
      <c r="KA14" s="146" t="e">
        <f t="shared" si="82"/>
        <v>#N/A</v>
      </c>
      <c r="KB14" s="146" t="e">
        <f t="shared" si="83"/>
        <v>#N/A</v>
      </c>
      <c r="KC14" s="146" t="e">
        <f t="shared" si="84"/>
        <v>#N/A</v>
      </c>
      <c r="KD14" s="146" t="e">
        <f t="shared" si="85"/>
        <v>#N/A</v>
      </c>
      <c r="KE14" s="146" t="e">
        <f t="shared" si="86"/>
        <v>#N/A</v>
      </c>
      <c r="KF14" s="146" t="e">
        <f t="shared" si="20"/>
        <v>#N/A</v>
      </c>
      <c r="KG14" s="146" t="e">
        <f t="shared" si="87"/>
        <v>#N/A</v>
      </c>
      <c r="KH14" s="146" t="e">
        <f t="shared" si="88"/>
        <v>#N/A</v>
      </c>
      <c r="KI14" s="146" t="e">
        <f t="shared" si="89"/>
        <v>#N/A</v>
      </c>
      <c r="KJ14" s="146" t="e">
        <f t="shared" si="90"/>
        <v>#N/A</v>
      </c>
      <c r="KK14" s="146" t="e">
        <f t="shared" si="91"/>
        <v>#N/A</v>
      </c>
      <c r="KL14" s="146" t="e">
        <f t="shared" si="92"/>
        <v>#N/A</v>
      </c>
      <c r="KM14" s="146" t="e">
        <f t="shared" si="93"/>
        <v>#N/A</v>
      </c>
      <c r="KN14" s="146" t="e">
        <f t="shared" si="94"/>
        <v>#N/A</v>
      </c>
      <c r="KO14" s="146" t="e">
        <f t="shared" si="95"/>
        <v>#N/A</v>
      </c>
      <c r="KP14" s="146" t="e">
        <f t="shared" si="96"/>
        <v>#N/A</v>
      </c>
      <c r="KQ14" s="146" t="e">
        <f t="shared" si="97"/>
        <v>#N/A</v>
      </c>
      <c r="KR14" s="146" t="e">
        <f t="shared" si="98"/>
        <v>#N/A</v>
      </c>
      <c r="KS14" s="146" t="e">
        <f t="shared" si="99"/>
        <v>#N/A</v>
      </c>
      <c r="KT14" s="146" t="e">
        <f t="shared" si="100"/>
        <v>#N/A</v>
      </c>
      <c r="KU14" s="146" t="e">
        <f t="shared" si="101"/>
        <v>#N/A</v>
      </c>
      <c r="KV14" s="146" t="e">
        <f t="shared" si="102"/>
        <v>#N/A</v>
      </c>
      <c r="KW14" s="146" t="e">
        <f t="shared" si="103"/>
        <v>#N/A</v>
      </c>
      <c r="KX14" s="146" t="e">
        <f t="shared" si="104"/>
        <v>#N/A</v>
      </c>
      <c r="KY14" s="146" t="e">
        <f t="shared" si="105"/>
        <v>#N/A</v>
      </c>
      <c r="KZ14" s="146" t="e">
        <f t="shared" si="106"/>
        <v>#N/A</v>
      </c>
      <c r="LA14" s="146" t="e">
        <f t="shared" si="107"/>
        <v>#N/A</v>
      </c>
      <c r="LB14" s="146" t="e">
        <f t="shared" si="108"/>
        <v>#N/A</v>
      </c>
      <c r="LC14" s="146" t="e">
        <f t="shared" si="109"/>
        <v>#N/A</v>
      </c>
      <c r="LD14" s="146" t="e">
        <f t="shared" si="110"/>
        <v>#N/A</v>
      </c>
      <c r="LE14" s="146" t="e">
        <f t="shared" si="111"/>
        <v>#N/A</v>
      </c>
      <c r="LF14" s="146" t="e">
        <f t="shared" si="112"/>
        <v>#N/A</v>
      </c>
      <c r="LG14" s="146" t="e">
        <f t="shared" si="113"/>
        <v>#N/A</v>
      </c>
      <c r="LH14" s="146" t="e">
        <f t="shared" si="114"/>
        <v>#N/A</v>
      </c>
      <c r="LI14" s="146" t="e">
        <f t="shared" si="115"/>
        <v>#N/A</v>
      </c>
      <c r="LJ14" s="146" t="e">
        <f t="shared" si="116"/>
        <v>#N/A</v>
      </c>
      <c r="LK14" s="146" t="e">
        <f t="shared" si="117"/>
        <v>#N/A</v>
      </c>
      <c r="LL14" s="146" t="e">
        <f t="shared" si="118"/>
        <v>#N/A</v>
      </c>
      <c r="LM14" s="146" t="e">
        <f t="shared" si="119"/>
        <v>#N/A</v>
      </c>
      <c r="LN14" s="146" t="e">
        <f t="shared" si="120"/>
        <v>#N/A</v>
      </c>
      <c r="LO14" s="146" t="e">
        <f t="shared" si="121"/>
        <v>#N/A</v>
      </c>
      <c r="LP14" s="146" t="e">
        <f t="shared" si="122"/>
        <v>#N/A</v>
      </c>
      <c r="LQ14" s="146" t="e">
        <f t="shared" si="123"/>
        <v>#N/A</v>
      </c>
      <c r="LR14" s="146" t="e">
        <f t="shared" si="124"/>
        <v>#N/A</v>
      </c>
      <c r="LS14" s="146" t="e">
        <f t="shared" si="125"/>
        <v>#N/A</v>
      </c>
      <c r="LT14" s="146" t="e">
        <f t="shared" si="126"/>
        <v>#N/A</v>
      </c>
      <c r="LU14" s="146" t="e">
        <f t="shared" si="127"/>
        <v>#N/A</v>
      </c>
      <c r="LV14" s="146" t="e">
        <f t="shared" si="128"/>
        <v>#N/A</v>
      </c>
      <c r="LW14" s="146" t="e">
        <f t="shared" si="129"/>
        <v>#N/A</v>
      </c>
      <c r="LX14" s="146" t="e">
        <f t="shared" si="130"/>
        <v>#N/A</v>
      </c>
      <c r="LY14" s="146" t="e">
        <f t="shared" si="131"/>
        <v>#N/A</v>
      </c>
      <c r="LZ14" s="146" t="e">
        <f t="shared" si="132"/>
        <v>#N/A</v>
      </c>
      <c r="MA14" s="146" t="e">
        <f t="shared" si="133"/>
        <v>#N/A</v>
      </c>
      <c r="MB14" s="146" t="e">
        <f t="shared" si="134"/>
        <v>#N/A</v>
      </c>
      <c r="MC14" s="146" t="e">
        <f t="shared" si="135"/>
        <v>#N/A</v>
      </c>
      <c r="MD14" s="146" t="e">
        <f t="shared" si="136"/>
        <v>#N/A</v>
      </c>
      <c r="ME14" s="146" t="e">
        <f t="shared" si="137"/>
        <v>#N/A</v>
      </c>
      <c r="MF14" s="146" t="e">
        <f t="shared" si="138"/>
        <v>#N/A</v>
      </c>
      <c r="MG14" s="146" t="e">
        <f t="shared" si="139"/>
        <v>#N/A</v>
      </c>
      <c r="MH14" s="146" t="e">
        <f t="shared" si="140"/>
        <v>#N/A</v>
      </c>
      <c r="MI14" s="146" t="e">
        <f t="shared" si="141"/>
        <v>#N/A</v>
      </c>
      <c r="MJ14" s="146" t="e">
        <f t="shared" si="142"/>
        <v>#N/A</v>
      </c>
      <c r="MK14" s="146" t="e">
        <f t="shared" si="143"/>
        <v>#N/A</v>
      </c>
      <c r="ML14" s="146" t="e">
        <f t="shared" si="144"/>
        <v>#N/A</v>
      </c>
      <c r="MM14" s="146" t="e">
        <f t="shared" si="145"/>
        <v>#N/A</v>
      </c>
      <c r="MN14" s="146" t="e">
        <f t="shared" si="146"/>
        <v>#N/A</v>
      </c>
      <c r="MO14" s="146" t="e">
        <f t="shared" si="147"/>
        <v>#N/A</v>
      </c>
      <c r="MP14" s="146" t="e">
        <f t="shared" si="148"/>
        <v>#N/A</v>
      </c>
      <c r="MQ14" s="146" t="e">
        <f t="shared" si="149"/>
        <v>#N/A</v>
      </c>
      <c r="MR14" s="146" t="e">
        <f t="shared" si="21"/>
        <v>#N/A</v>
      </c>
      <c r="MS14" s="146" t="e">
        <f t="shared" si="150"/>
        <v>#N/A</v>
      </c>
      <c r="MT14" s="146" t="e">
        <f t="shared" si="151"/>
        <v>#N/A</v>
      </c>
      <c r="MU14" s="146" t="e">
        <f t="shared" si="152"/>
        <v>#N/A</v>
      </c>
      <c r="MV14" s="146" t="e">
        <f t="shared" si="153"/>
        <v>#N/A</v>
      </c>
      <c r="MW14" s="146" t="e">
        <f t="shared" si="154"/>
        <v>#N/A</v>
      </c>
      <c r="MX14" s="146" t="e">
        <f t="shared" si="155"/>
        <v>#N/A</v>
      </c>
      <c r="MY14" s="146" t="e">
        <f t="shared" si="156"/>
        <v>#N/A</v>
      </c>
      <c r="MZ14" s="146" t="e">
        <f t="shared" si="157"/>
        <v>#N/A</v>
      </c>
      <c r="NA14" s="146" t="e">
        <f t="shared" si="158"/>
        <v>#N/A</v>
      </c>
      <c r="NB14" s="146" t="e">
        <f t="shared" si="159"/>
        <v>#N/A</v>
      </c>
      <c r="NC14" s="146" t="e">
        <f t="shared" si="160"/>
        <v>#N/A</v>
      </c>
      <c r="ND14" s="146" t="e">
        <f t="shared" si="161"/>
        <v>#N/A</v>
      </c>
      <c r="NE14" s="146" t="e">
        <f t="shared" si="162"/>
        <v>#N/A</v>
      </c>
      <c r="NF14" s="146" t="e">
        <f t="shared" si="163"/>
        <v>#N/A</v>
      </c>
      <c r="NG14" s="146" t="e">
        <f t="shared" si="164"/>
        <v>#N/A</v>
      </c>
      <c r="NH14" s="146" t="e">
        <f t="shared" si="165"/>
        <v>#N/A</v>
      </c>
      <c r="NI14" s="146" t="e">
        <f t="shared" si="166"/>
        <v>#N/A</v>
      </c>
      <c r="NJ14" s="146" t="e">
        <f t="shared" si="167"/>
        <v>#N/A</v>
      </c>
      <c r="NK14" s="146" t="e">
        <f t="shared" si="168"/>
        <v>#N/A</v>
      </c>
      <c r="NL14" s="146" t="e">
        <f t="shared" si="169"/>
        <v>#N/A</v>
      </c>
      <c r="NM14" s="146" t="e">
        <f t="shared" si="170"/>
        <v>#N/A</v>
      </c>
      <c r="NN14" s="146" t="e">
        <f t="shared" si="171"/>
        <v>#N/A</v>
      </c>
      <c r="NO14" s="146" t="e">
        <f t="shared" si="172"/>
        <v>#N/A</v>
      </c>
      <c r="NP14" s="146" t="e">
        <f t="shared" si="173"/>
        <v>#N/A</v>
      </c>
      <c r="NQ14" s="146" t="e">
        <f t="shared" si="174"/>
        <v>#N/A</v>
      </c>
      <c r="NR14" s="146" t="e">
        <f t="shared" si="175"/>
        <v>#N/A</v>
      </c>
      <c r="NS14" s="146" t="e">
        <f t="shared" si="176"/>
        <v>#N/A</v>
      </c>
      <c r="NT14" s="146" t="e">
        <f t="shared" si="177"/>
        <v>#N/A</v>
      </c>
      <c r="NU14" s="146" t="e">
        <f t="shared" si="178"/>
        <v>#N/A</v>
      </c>
      <c r="NV14" s="146" t="e">
        <f t="shared" si="179"/>
        <v>#N/A</v>
      </c>
      <c r="NW14" s="146" t="e">
        <f t="shared" si="180"/>
        <v>#N/A</v>
      </c>
      <c r="NX14" s="146" t="e">
        <f t="shared" si="181"/>
        <v>#N/A</v>
      </c>
      <c r="NY14" s="146" t="e">
        <f t="shared" si="182"/>
        <v>#N/A</v>
      </c>
      <c r="NZ14" s="146" t="e">
        <f t="shared" si="183"/>
        <v>#N/A</v>
      </c>
      <c r="OA14" s="146" t="e">
        <f t="shared" si="184"/>
        <v>#N/A</v>
      </c>
      <c r="OB14" s="146" t="e">
        <f t="shared" si="185"/>
        <v>#N/A</v>
      </c>
      <c r="OC14" s="146" t="e">
        <f t="shared" si="186"/>
        <v>#N/A</v>
      </c>
      <c r="OD14" s="146" t="e">
        <f t="shared" si="187"/>
        <v>#N/A</v>
      </c>
      <c r="OE14" s="146" t="e">
        <f t="shared" si="188"/>
        <v>#N/A</v>
      </c>
      <c r="OF14" s="146" t="e">
        <f t="shared" si="189"/>
        <v>#N/A</v>
      </c>
      <c r="OG14" s="146" t="e">
        <f t="shared" si="190"/>
        <v>#N/A</v>
      </c>
      <c r="OH14" s="146" t="e">
        <f t="shared" si="191"/>
        <v>#N/A</v>
      </c>
      <c r="OI14" s="146" t="e">
        <f t="shared" si="192"/>
        <v>#N/A</v>
      </c>
      <c r="OJ14" s="146" t="e">
        <f t="shared" si="193"/>
        <v>#N/A</v>
      </c>
      <c r="OK14" s="146" t="e">
        <f t="shared" si="194"/>
        <v>#N/A</v>
      </c>
      <c r="OL14" s="146" t="e">
        <f t="shared" si="195"/>
        <v>#N/A</v>
      </c>
      <c r="OM14" s="146" t="e">
        <f t="shared" si="196"/>
        <v>#N/A</v>
      </c>
      <c r="ON14" s="146" t="e">
        <f t="shared" si="197"/>
        <v>#N/A</v>
      </c>
      <c r="OO14" s="146" t="e">
        <f t="shared" si="198"/>
        <v>#N/A</v>
      </c>
      <c r="OP14" s="146" t="e">
        <f t="shared" si="199"/>
        <v>#N/A</v>
      </c>
      <c r="OQ14" s="146" t="e">
        <f t="shared" si="200"/>
        <v>#N/A</v>
      </c>
      <c r="OR14" s="146" t="e">
        <f t="shared" si="201"/>
        <v>#N/A</v>
      </c>
      <c r="OS14" s="146" t="e">
        <f t="shared" si="202"/>
        <v>#N/A</v>
      </c>
      <c r="OT14" s="146" t="e">
        <f t="shared" si="203"/>
        <v>#N/A</v>
      </c>
      <c r="OU14" s="146" t="e">
        <f t="shared" si="204"/>
        <v>#N/A</v>
      </c>
      <c r="OV14" s="146" t="e">
        <f t="shared" si="205"/>
        <v>#N/A</v>
      </c>
      <c r="OW14" s="146" t="e">
        <f t="shared" si="206"/>
        <v>#N/A</v>
      </c>
      <c r="OX14" s="146" t="e">
        <f t="shared" si="207"/>
        <v>#N/A</v>
      </c>
      <c r="OY14" s="146" t="e">
        <f t="shared" si="208"/>
        <v>#N/A</v>
      </c>
      <c r="OZ14" s="146" t="e">
        <f t="shared" si="209"/>
        <v>#N/A</v>
      </c>
      <c r="PA14" s="146" t="e">
        <f t="shared" si="210"/>
        <v>#N/A</v>
      </c>
      <c r="PB14" s="146" t="e">
        <f t="shared" si="211"/>
        <v>#N/A</v>
      </c>
      <c r="PC14" s="146" t="e">
        <f t="shared" si="212"/>
        <v>#N/A</v>
      </c>
      <c r="PD14" s="146" t="e">
        <f t="shared" si="22"/>
        <v>#N/A</v>
      </c>
      <c r="PE14" s="146" t="e">
        <f t="shared" si="10"/>
        <v>#N/A</v>
      </c>
      <c r="PF14" s="146" t="e">
        <f t="shared" si="10"/>
        <v>#N/A</v>
      </c>
      <c r="PG14" s="146" t="e">
        <f t="shared" si="10"/>
        <v>#N/A</v>
      </c>
      <c r="PH14" s="146" t="e">
        <f t="shared" si="10"/>
        <v>#N/A</v>
      </c>
      <c r="PI14" s="146" t="e">
        <f t="shared" si="10"/>
        <v>#N/A</v>
      </c>
      <c r="PJ14" s="146" t="e">
        <f t="shared" si="10"/>
        <v>#N/A</v>
      </c>
      <c r="PK14" s="146" t="e">
        <f t="shared" si="10"/>
        <v>#N/A</v>
      </c>
      <c r="PL14" s="146" t="e">
        <f t="shared" si="10"/>
        <v>#N/A</v>
      </c>
    </row>
    <row r="15" spans="1:429" x14ac:dyDescent="0.45">
      <c r="A15" s="364"/>
      <c r="B15" s="365" t="str">
        <f>IF($N15="","",ROUND(_xlfn.LOGNORM.INV(ABS(VLOOKUP($Q$1,VLookups!$A$27:$B$28,2,FALSE)-B$2),LN($J15),LN($N15)),0))</f>
        <v/>
      </c>
      <c r="C15" s="367" t="str">
        <f t="shared" si="16"/>
        <v/>
      </c>
      <c r="D15" s="368" t="str">
        <f t="shared" si="17"/>
        <v/>
      </c>
      <c r="E15" s="108" t="str">
        <f>IFERROR(_xlfn.LOGNORM.INV(VLookups!$B$22,LN($J15),LN($N15)),"")</f>
        <v/>
      </c>
      <c r="F15" s="81"/>
      <c r="G15" s="108" t="str">
        <f>IFERROR(_xlfn.LOGNORM.INV(VLookups!$B$23,LN($J15),LN($N15)),"")</f>
        <v/>
      </c>
      <c r="H15" s="110" t="str">
        <f t="shared" si="0"/>
        <v/>
      </c>
      <c r="I15" s="110" t="str">
        <f t="shared" si="1"/>
        <v/>
      </c>
      <c r="J15" s="65" t="str">
        <f>IF(AND(F15&gt;0,NOT(ISBLANK(K15))),IF(VLOOKUP($F$3,VLookups!$A$17:$B$18,2,FALSE),F15*VLOOKUP(K15,VLookups!$A$4:$B$13,2,FALSE),F15),"")</f>
        <v/>
      </c>
      <c r="K15" s="21"/>
      <c r="L15" s="53"/>
      <c r="M15" s="263"/>
      <c r="N15" s="320" t="str">
        <f>IF(F15&gt;0,IF(ISBLANK(M15),IF(ISBLANK(K15),"",VLOOKUP(K15,VLookups!$A$4:$C$13,3,FALSE)),M15),"")</f>
        <v/>
      </c>
      <c r="O15" s="320" t="str">
        <f t="shared" si="11"/>
        <v/>
      </c>
      <c r="P15" s="375" t="str">
        <f t="shared" si="12"/>
        <v/>
      </c>
      <c r="Q15" s="81"/>
      <c r="R15" s="230" t="str">
        <f>IF(AND(Q15&gt;0,F15&gt;0,NOT(N15="")),ABS(VLOOKUP($Q$1,VLookups!$A$27:$B$28,2,FALSE)-_xlfn.LOGNORM.DIST(Q15,LN(J15),LN(N15),TRUE)),"")</f>
        <v/>
      </c>
      <c r="S15" s="80" t="str">
        <f>IF(AND($E15&gt;0,$F15&gt;0,$G15&gt;0,NOT(ISBLANK($K15))),_xlfn.LOGNORM.INV(ABS(VLOOKUP($Q$1,VLookups!$A$27:$B$28,2,FALSE)-S$3),LN($J15),LN($N15)),"")</f>
        <v/>
      </c>
      <c r="T15" s="80" t="str">
        <f>IF(AND($E15&gt;0,$F15&gt;0,$G15&gt;0,NOT(ISBLANK($K15))),_xlfn.LOGNORM.INV(ABS(VLOOKUP($Q$1,VLookups!$A$27:$B$28,2,FALSE)-T$3),LN($J15),LN($N15)),"")</f>
        <v/>
      </c>
      <c r="U15" s="80" t="str">
        <f>IF(AND($E15&gt;0,$F15&gt;0,$G15&gt;0,NOT(ISBLANK($K15))),_xlfn.LOGNORM.INV(ABS(VLOOKUP($Q$1,VLookups!$A$27:$B$28,2,FALSE)-U$3),LN($J15),LN($N15)),"")</f>
        <v/>
      </c>
      <c r="V15" s="80" t="str">
        <f>IF(AND($E15&gt;0,$F15&gt;0,$G15&gt;0,NOT(ISBLANK($K15))),_xlfn.LOGNORM.INV(ABS(VLOOKUP($Q$1,VLookups!$A$27:$B$28,2,FALSE)-V$3),LN($J15),LN($N15)),"")</f>
        <v/>
      </c>
      <c r="W15" s="80" t="str">
        <f>IF(AND($E15&gt;0,$F15&gt;0,$G15&gt;0,NOT(ISBLANK($K15))),_xlfn.LOGNORM.INV(ABS(VLOOKUP($Q$1,VLookups!$A$27:$B$28,2,FALSE)-W$3),LN($J15),LN($N15)),"")</f>
        <v/>
      </c>
      <c r="X15" s="80" t="str">
        <f>IF(AND($E15&gt;0,$F15&gt;0,$G15&gt;0,NOT(ISBLANK($K15))),_xlfn.LOGNORM.INV(ABS(VLOOKUP($Q$1,VLookups!$A$27:$B$28,2,FALSE)-X$3),LN($J15),LN($N15)),"")</f>
        <v/>
      </c>
      <c r="Y15" s="5"/>
      <c r="Z15" s="145" t="str">
        <f t="shared" si="2"/>
        <v/>
      </c>
      <c r="AA15" s="376" t="str">
        <f t="shared" si="13"/>
        <v/>
      </c>
      <c r="AB15" s="46" t="str">
        <f t="shared" si="14"/>
        <v/>
      </c>
      <c r="AC15" s="46" t="str">
        <f t="shared" si="218"/>
        <v/>
      </c>
      <c r="AD15" s="46" t="str">
        <f t="shared" si="218"/>
        <v/>
      </c>
      <c r="AE15" s="46" t="str">
        <f t="shared" si="218"/>
        <v/>
      </c>
      <c r="AF15" s="46" t="str">
        <f t="shared" si="218"/>
        <v/>
      </c>
      <c r="AG15" s="46" t="str">
        <f t="shared" si="218"/>
        <v/>
      </c>
      <c r="AH15" s="46" t="str">
        <f t="shared" si="218"/>
        <v/>
      </c>
      <c r="AI15" s="46" t="str">
        <f t="shared" si="218"/>
        <v/>
      </c>
      <c r="AJ15" s="46" t="str">
        <f t="shared" si="218"/>
        <v/>
      </c>
      <c r="AK15" s="46" t="str">
        <f t="shared" si="218"/>
        <v/>
      </c>
      <c r="AL15" s="46" t="str">
        <f t="shared" si="218"/>
        <v/>
      </c>
      <c r="AM15" s="46" t="str">
        <f t="shared" si="218"/>
        <v/>
      </c>
      <c r="AN15" s="46" t="str">
        <f t="shared" si="218"/>
        <v/>
      </c>
      <c r="AO15" s="46" t="str">
        <f t="shared" si="218"/>
        <v/>
      </c>
      <c r="AP15" s="46" t="str">
        <f t="shared" si="218"/>
        <v/>
      </c>
      <c r="AQ15" s="46" t="str">
        <f t="shared" si="218"/>
        <v/>
      </c>
      <c r="AR15" s="46" t="str">
        <f t="shared" si="218"/>
        <v/>
      </c>
      <c r="AS15" s="46" t="str">
        <f t="shared" si="218"/>
        <v/>
      </c>
      <c r="AT15" s="46" t="str">
        <f t="shared" si="218"/>
        <v/>
      </c>
      <c r="AU15" s="46" t="str">
        <f t="shared" si="218"/>
        <v/>
      </c>
      <c r="AV15" s="46" t="str">
        <f t="shared" si="218"/>
        <v/>
      </c>
      <c r="AW15" s="46" t="str">
        <f t="shared" si="218"/>
        <v/>
      </c>
      <c r="AX15" s="46" t="str">
        <f t="shared" si="218"/>
        <v/>
      </c>
      <c r="AY15" s="46" t="str">
        <f t="shared" si="218"/>
        <v/>
      </c>
      <c r="AZ15" s="46" t="str">
        <f t="shared" si="218"/>
        <v/>
      </c>
      <c r="BA15" s="46" t="str">
        <f t="shared" si="218"/>
        <v/>
      </c>
      <c r="BB15" s="46" t="str">
        <f t="shared" si="218"/>
        <v/>
      </c>
      <c r="BC15" s="46" t="str">
        <f t="shared" si="218"/>
        <v/>
      </c>
      <c r="BD15" s="46" t="str">
        <f t="shared" si="218"/>
        <v/>
      </c>
      <c r="BE15" s="46" t="str">
        <f t="shared" si="218"/>
        <v/>
      </c>
      <c r="BF15" s="46" t="str">
        <f t="shared" si="218"/>
        <v/>
      </c>
      <c r="BG15" s="46" t="str">
        <f t="shared" si="218"/>
        <v/>
      </c>
      <c r="BH15" s="46" t="str">
        <f t="shared" si="218"/>
        <v/>
      </c>
      <c r="BI15" s="46" t="str">
        <f t="shared" si="218"/>
        <v/>
      </c>
      <c r="BJ15" s="46" t="str">
        <f t="shared" si="218"/>
        <v/>
      </c>
      <c r="BK15" s="46" t="str">
        <f t="shared" si="218"/>
        <v/>
      </c>
      <c r="BL15" s="46" t="str">
        <f t="shared" si="218"/>
        <v/>
      </c>
      <c r="BM15" s="46" t="str">
        <f t="shared" si="218"/>
        <v/>
      </c>
      <c r="BN15" s="46" t="str">
        <f t="shared" si="218"/>
        <v/>
      </c>
      <c r="BO15" s="46" t="str">
        <f t="shared" si="218"/>
        <v/>
      </c>
      <c r="BP15" s="46" t="str">
        <f t="shared" si="218"/>
        <v/>
      </c>
      <c r="BQ15" s="46" t="str">
        <f t="shared" si="218"/>
        <v/>
      </c>
      <c r="BR15" s="46" t="str">
        <f t="shared" si="218"/>
        <v/>
      </c>
      <c r="BS15" s="46" t="str">
        <f t="shared" si="218"/>
        <v/>
      </c>
      <c r="BT15" s="46" t="str">
        <f t="shared" si="218"/>
        <v/>
      </c>
      <c r="BU15" s="46" t="str">
        <f t="shared" si="218"/>
        <v/>
      </c>
      <c r="BV15" s="46" t="str">
        <f t="shared" si="218"/>
        <v/>
      </c>
      <c r="BW15" s="46" t="str">
        <f t="shared" si="218"/>
        <v/>
      </c>
      <c r="BX15" s="46" t="str">
        <f t="shared" si="218"/>
        <v/>
      </c>
      <c r="BY15" s="46" t="str">
        <f t="shared" si="218"/>
        <v/>
      </c>
      <c r="BZ15" s="46" t="str">
        <f t="shared" si="218"/>
        <v/>
      </c>
      <c r="CA15" s="46" t="str">
        <f t="shared" si="218"/>
        <v/>
      </c>
      <c r="CB15" s="46" t="str">
        <f t="shared" si="218"/>
        <v/>
      </c>
      <c r="CC15" s="46" t="str">
        <f t="shared" si="218"/>
        <v/>
      </c>
      <c r="CD15" s="46" t="str">
        <f t="shared" si="218"/>
        <v/>
      </c>
      <c r="CE15" s="46" t="str">
        <f t="shared" si="218"/>
        <v/>
      </c>
      <c r="CF15" s="46" t="str">
        <f t="shared" si="218"/>
        <v/>
      </c>
      <c r="CG15" s="46" t="str">
        <f t="shared" si="218"/>
        <v/>
      </c>
      <c r="CH15" s="46" t="str">
        <f t="shared" si="218"/>
        <v/>
      </c>
      <c r="CI15" s="46" t="str">
        <f t="shared" si="218"/>
        <v/>
      </c>
      <c r="CJ15" s="46" t="str">
        <f t="shared" si="218"/>
        <v/>
      </c>
      <c r="CK15" s="46" t="str">
        <f t="shared" si="218"/>
        <v/>
      </c>
      <c r="CL15" s="46" t="str">
        <f t="shared" si="218"/>
        <v/>
      </c>
      <c r="CM15" s="46" t="str">
        <f t="shared" si="218"/>
        <v/>
      </c>
      <c r="CN15" s="46" t="str">
        <f t="shared" si="218"/>
        <v/>
      </c>
      <c r="CO15" s="46" t="str">
        <f t="shared" si="217"/>
        <v/>
      </c>
      <c r="CP15" s="46" t="str">
        <f t="shared" si="217"/>
        <v/>
      </c>
      <c r="CQ15" s="46" t="str">
        <f t="shared" si="217"/>
        <v/>
      </c>
      <c r="CR15" s="46" t="str">
        <f t="shared" si="217"/>
        <v/>
      </c>
      <c r="CS15" s="46" t="str">
        <f t="shared" si="217"/>
        <v/>
      </c>
      <c r="CT15" s="46" t="str">
        <f t="shared" si="217"/>
        <v/>
      </c>
      <c r="CU15" s="46" t="str">
        <f t="shared" si="217"/>
        <v/>
      </c>
      <c r="CV15" s="46" t="str">
        <f t="shared" si="217"/>
        <v/>
      </c>
      <c r="CW15" s="46" t="str">
        <f t="shared" si="217"/>
        <v/>
      </c>
      <c r="CX15" s="46" t="str">
        <f t="shared" si="217"/>
        <v/>
      </c>
      <c r="CY15" s="46" t="str">
        <f t="shared" si="217"/>
        <v/>
      </c>
      <c r="CZ15" s="46" t="str">
        <f t="shared" si="217"/>
        <v/>
      </c>
      <c r="DA15" s="46" t="str">
        <f t="shared" si="217"/>
        <v/>
      </c>
      <c r="DB15" s="46" t="str">
        <f t="shared" si="217"/>
        <v/>
      </c>
      <c r="DC15" s="46" t="str">
        <f t="shared" si="217"/>
        <v/>
      </c>
      <c r="DD15" s="46" t="str">
        <f t="shared" si="217"/>
        <v/>
      </c>
      <c r="DE15" s="46" t="str">
        <f t="shared" si="217"/>
        <v/>
      </c>
      <c r="DF15" s="46" t="str">
        <f t="shared" si="217"/>
        <v/>
      </c>
      <c r="DG15" s="46" t="str">
        <f t="shared" si="217"/>
        <v/>
      </c>
      <c r="DH15" s="46" t="str">
        <f t="shared" si="217"/>
        <v/>
      </c>
      <c r="DI15" s="46" t="str">
        <f t="shared" si="217"/>
        <v/>
      </c>
      <c r="DJ15" s="46" t="str">
        <f t="shared" si="217"/>
        <v/>
      </c>
      <c r="DK15" s="46" t="str">
        <f t="shared" si="217"/>
        <v/>
      </c>
      <c r="DL15" s="46" t="str">
        <f t="shared" si="217"/>
        <v/>
      </c>
      <c r="DM15" s="46" t="str">
        <f t="shared" si="217"/>
        <v/>
      </c>
      <c r="DN15" s="46" t="str">
        <f t="shared" si="217"/>
        <v/>
      </c>
      <c r="DO15" s="46" t="str">
        <f t="shared" si="217"/>
        <v/>
      </c>
      <c r="DP15" s="46" t="str">
        <f t="shared" si="217"/>
        <v/>
      </c>
      <c r="DQ15" s="46" t="str">
        <f t="shared" si="217"/>
        <v/>
      </c>
      <c r="DR15" s="46" t="str">
        <f t="shared" si="217"/>
        <v/>
      </c>
      <c r="DS15" s="46" t="str">
        <f t="shared" si="217"/>
        <v/>
      </c>
      <c r="DT15" s="46" t="str">
        <f t="shared" si="217"/>
        <v/>
      </c>
      <c r="DU15" s="46" t="str">
        <f t="shared" si="217"/>
        <v/>
      </c>
      <c r="DV15" s="46" t="str">
        <f t="shared" si="217"/>
        <v/>
      </c>
      <c r="DW15" s="46" t="str">
        <f t="shared" si="217"/>
        <v/>
      </c>
      <c r="DX15" s="46" t="str">
        <f t="shared" si="217"/>
        <v/>
      </c>
      <c r="DY15" s="46" t="str">
        <f t="shared" si="217"/>
        <v/>
      </c>
      <c r="DZ15" s="46" t="str">
        <f t="shared" si="217"/>
        <v/>
      </c>
      <c r="EA15" s="46" t="str">
        <f t="shared" si="217"/>
        <v/>
      </c>
      <c r="EB15" s="46" t="str">
        <f t="shared" si="217"/>
        <v/>
      </c>
      <c r="EC15" s="46" t="str">
        <f t="shared" si="217"/>
        <v/>
      </c>
      <c r="ED15" s="46" t="str">
        <f t="shared" si="217"/>
        <v/>
      </c>
      <c r="EE15" s="46" t="str">
        <f t="shared" si="217"/>
        <v/>
      </c>
      <c r="EF15" s="46" t="str">
        <f t="shared" si="217"/>
        <v/>
      </c>
      <c r="EG15" s="46" t="str">
        <f t="shared" si="217"/>
        <v/>
      </c>
      <c r="EH15" s="46" t="str">
        <f t="shared" si="217"/>
        <v/>
      </c>
      <c r="EI15" s="46" t="str">
        <f t="shared" si="217"/>
        <v/>
      </c>
      <c r="EJ15" s="46" t="str">
        <f t="shared" si="217"/>
        <v/>
      </c>
      <c r="EK15" s="46" t="str">
        <f t="shared" si="217"/>
        <v/>
      </c>
      <c r="EL15" s="46" t="str">
        <f t="shared" si="217"/>
        <v/>
      </c>
      <c r="EM15" s="46" t="str">
        <f t="shared" si="217"/>
        <v/>
      </c>
      <c r="EN15" s="46" t="str">
        <f t="shared" si="217"/>
        <v/>
      </c>
      <c r="EO15" s="46" t="str">
        <f t="shared" si="217"/>
        <v/>
      </c>
      <c r="EP15" s="46" t="str">
        <f t="shared" si="217"/>
        <v/>
      </c>
      <c r="EQ15" s="46" t="str">
        <f t="shared" si="217"/>
        <v/>
      </c>
      <c r="ER15" s="46" t="str">
        <f t="shared" si="217"/>
        <v/>
      </c>
      <c r="ES15" s="46" t="str">
        <f t="shared" si="217"/>
        <v/>
      </c>
      <c r="ET15" s="46" t="str">
        <f t="shared" si="217"/>
        <v/>
      </c>
      <c r="EU15" s="46" t="str">
        <f t="shared" si="217"/>
        <v/>
      </c>
      <c r="EV15" s="46" t="str">
        <f t="shared" si="217"/>
        <v/>
      </c>
      <c r="EW15" s="46" t="str">
        <f t="shared" si="217"/>
        <v/>
      </c>
      <c r="EX15" s="46" t="str">
        <f t="shared" si="217"/>
        <v/>
      </c>
      <c r="EY15" s="46" t="str">
        <f t="shared" si="217"/>
        <v/>
      </c>
      <c r="EZ15" s="46" t="str">
        <f t="shared" si="23"/>
        <v/>
      </c>
      <c r="FA15" s="46" t="str">
        <f t="shared" si="216"/>
        <v/>
      </c>
      <c r="FB15" s="46" t="str">
        <f t="shared" si="216"/>
        <v/>
      </c>
      <c r="FC15" s="46" t="str">
        <f t="shared" si="216"/>
        <v/>
      </c>
      <c r="FD15" s="46" t="str">
        <f t="shared" si="216"/>
        <v/>
      </c>
      <c r="FE15" s="46" t="str">
        <f t="shared" si="216"/>
        <v/>
      </c>
      <c r="FF15" s="46" t="str">
        <f t="shared" si="216"/>
        <v/>
      </c>
      <c r="FG15" s="46" t="str">
        <f t="shared" si="216"/>
        <v/>
      </c>
      <c r="FH15" s="46" t="str">
        <f t="shared" si="216"/>
        <v/>
      </c>
      <c r="FI15" s="46" t="str">
        <f t="shared" si="216"/>
        <v/>
      </c>
      <c r="FJ15" s="46" t="str">
        <f t="shared" si="216"/>
        <v/>
      </c>
      <c r="FK15" s="46" t="str">
        <f t="shared" si="216"/>
        <v/>
      </c>
      <c r="FL15" s="46" t="str">
        <f t="shared" si="216"/>
        <v/>
      </c>
      <c r="FM15" s="46" t="str">
        <f t="shared" si="216"/>
        <v/>
      </c>
      <c r="FN15" s="46" t="str">
        <f t="shared" si="216"/>
        <v/>
      </c>
      <c r="FO15" s="46" t="str">
        <f t="shared" si="216"/>
        <v/>
      </c>
      <c r="FP15" s="46" t="str">
        <f t="shared" si="216"/>
        <v/>
      </c>
      <c r="FQ15" s="46" t="str">
        <f t="shared" si="216"/>
        <v/>
      </c>
      <c r="FR15" s="46" t="str">
        <f t="shared" si="216"/>
        <v/>
      </c>
      <c r="FS15" s="46" t="str">
        <f t="shared" si="216"/>
        <v/>
      </c>
      <c r="FT15" s="46" t="str">
        <f t="shared" si="216"/>
        <v/>
      </c>
      <c r="FU15" s="46" t="str">
        <f t="shared" si="216"/>
        <v/>
      </c>
      <c r="FV15" s="46" t="str">
        <f t="shared" si="216"/>
        <v/>
      </c>
      <c r="FW15" s="46" t="str">
        <f t="shared" si="216"/>
        <v/>
      </c>
      <c r="FX15" s="46" t="str">
        <f t="shared" si="216"/>
        <v/>
      </c>
      <c r="FY15" s="46" t="str">
        <f t="shared" si="216"/>
        <v/>
      </c>
      <c r="FZ15" s="46" t="str">
        <f t="shared" si="216"/>
        <v/>
      </c>
      <c r="GA15" s="46" t="str">
        <f t="shared" si="216"/>
        <v/>
      </c>
      <c r="GB15" s="46" t="str">
        <f t="shared" si="216"/>
        <v/>
      </c>
      <c r="GC15" s="46" t="str">
        <f t="shared" si="216"/>
        <v/>
      </c>
      <c r="GD15" s="46" t="str">
        <f t="shared" si="216"/>
        <v/>
      </c>
      <c r="GE15" s="46" t="str">
        <f t="shared" si="216"/>
        <v/>
      </c>
      <c r="GF15" s="46" t="str">
        <f t="shared" si="216"/>
        <v/>
      </c>
      <c r="GG15" s="46" t="str">
        <f t="shared" si="216"/>
        <v/>
      </c>
      <c r="GH15" s="46" t="str">
        <f t="shared" si="216"/>
        <v/>
      </c>
      <c r="GI15" s="46" t="str">
        <f t="shared" si="216"/>
        <v/>
      </c>
      <c r="GJ15" s="46" t="str">
        <f t="shared" si="216"/>
        <v/>
      </c>
      <c r="GK15" s="46" t="str">
        <f t="shared" si="216"/>
        <v/>
      </c>
      <c r="GL15" s="46" t="str">
        <f t="shared" si="216"/>
        <v/>
      </c>
      <c r="GM15" s="46" t="str">
        <f t="shared" si="216"/>
        <v/>
      </c>
      <c r="GN15" s="46" t="str">
        <f t="shared" si="216"/>
        <v/>
      </c>
      <c r="GO15" s="46" t="str">
        <f t="shared" si="216"/>
        <v/>
      </c>
      <c r="GP15" s="46" t="str">
        <f t="shared" si="216"/>
        <v/>
      </c>
      <c r="GQ15" s="46" t="str">
        <f t="shared" si="216"/>
        <v/>
      </c>
      <c r="GR15" s="46" t="str">
        <f t="shared" si="216"/>
        <v/>
      </c>
      <c r="GS15" s="46" t="str">
        <f t="shared" si="216"/>
        <v/>
      </c>
      <c r="GT15" s="46" t="str">
        <f t="shared" si="216"/>
        <v/>
      </c>
      <c r="GU15" s="46" t="str">
        <f t="shared" si="216"/>
        <v/>
      </c>
      <c r="GV15" s="46" t="str">
        <f t="shared" si="216"/>
        <v/>
      </c>
      <c r="GW15" s="46" t="str">
        <f t="shared" si="216"/>
        <v/>
      </c>
      <c r="GX15" s="46" t="str">
        <f t="shared" si="216"/>
        <v/>
      </c>
      <c r="GY15" s="46" t="str">
        <f t="shared" si="216"/>
        <v/>
      </c>
      <c r="GZ15" s="46" t="str">
        <f t="shared" si="216"/>
        <v/>
      </c>
      <c r="HA15" s="46" t="str">
        <f t="shared" si="216"/>
        <v/>
      </c>
      <c r="HB15" s="46" t="str">
        <f t="shared" si="216"/>
        <v/>
      </c>
      <c r="HC15" s="46" t="str">
        <f t="shared" si="216"/>
        <v/>
      </c>
      <c r="HD15" s="46" t="str">
        <f t="shared" si="216"/>
        <v/>
      </c>
      <c r="HE15" s="46" t="str">
        <f t="shared" si="216"/>
        <v/>
      </c>
      <c r="HF15" s="46" t="str">
        <f t="shared" si="216"/>
        <v/>
      </c>
      <c r="HG15" s="46" t="str">
        <f t="shared" si="216"/>
        <v/>
      </c>
      <c r="HH15" s="46" t="str">
        <f t="shared" si="216"/>
        <v/>
      </c>
      <c r="HI15" s="46" t="str">
        <f t="shared" si="216"/>
        <v/>
      </c>
      <c r="HJ15" s="46" t="str">
        <f t="shared" si="216"/>
        <v/>
      </c>
      <c r="HK15" s="46" t="str">
        <f t="shared" si="216"/>
        <v/>
      </c>
      <c r="HL15" s="46" t="str">
        <f t="shared" ref="HL15:HS18" si="219">IF(ISNONTEXT($Z15),HK15+$Z15,"")</f>
        <v/>
      </c>
      <c r="HM15" s="46" t="str">
        <f t="shared" si="219"/>
        <v/>
      </c>
      <c r="HN15" s="46" t="str">
        <f t="shared" si="219"/>
        <v/>
      </c>
      <c r="HO15" s="46" t="str">
        <f t="shared" si="219"/>
        <v/>
      </c>
      <c r="HP15" s="46" t="str">
        <f t="shared" si="219"/>
        <v/>
      </c>
      <c r="HQ15" s="46" t="str">
        <f t="shared" si="219"/>
        <v/>
      </c>
      <c r="HR15" s="46" t="str">
        <f t="shared" si="219"/>
        <v/>
      </c>
      <c r="HS15" s="46" t="str">
        <f t="shared" si="219"/>
        <v/>
      </c>
      <c r="HT15" s="146" t="e">
        <f t="shared" si="15"/>
        <v>#N/A</v>
      </c>
      <c r="HU15" s="146" t="e">
        <f t="shared" si="24"/>
        <v>#N/A</v>
      </c>
      <c r="HV15" s="146" t="e">
        <f t="shared" si="25"/>
        <v>#N/A</v>
      </c>
      <c r="HW15" s="146" t="e">
        <f t="shared" si="26"/>
        <v>#N/A</v>
      </c>
      <c r="HX15" s="146" t="e">
        <f t="shared" si="27"/>
        <v>#N/A</v>
      </c>
      <c r="HY15" s="146" t="e">
        <f t="shared" si="28"/>
        <v>#N/A</v>
      </c>
      <c r="HZ15" s="146" t="e">
        <f t="shared" si="29"/>
        <v>#N/A</v>
      </c>
      <c r="IA15" s="146" t="e">
        <f t="shared" si="30"/>
        <v>#N/A</v>
      </c>
      <c r="IB15" s="146" t="e">
        <f t="shared" si="31"/>
        <v>#N/A</v>
      </c>
      <c r="IC15" s="146" t="e">
        <f t="shared" si="32"/>
        <v>#N/A</v>
      </c>
      <c r="ID15" s="146" t="e">
        <f t="shared" si="33"/>
        <v>#N/A</v>
      </c>
      <c r="IE15" s="146" t="e">
        <f t="shared" si="34"/>
        <v>#N/A</v>
      </c>
      <c r="IF15" s="146" t="e">
        <f t="shared" si="35"/>
        <v>#N/A</v>
      </c>
      <c r="IG15" s="146" t="e">
        <f t="shared" si="36"/>
        <v>#N/A</v>
      </c>
      <c r="IH15" s="146" t="e">
        <f t="shared" si="37"/>
        <v>#N/A</v>
      </c>
      <c r="II15" s="146" t="e">
        <f t="shared" si="38"/>
        <v>#N/A</v>
      </c>
      <c r="IJ15" s="146" t="e">
        <f t="shared" si="39"/>
        <v>#N/A</v>
      </c>
      <c r="IK15" s="146" t="e">
        <f t="shared" si="40"/>
        <v>#N/A</v>
      </c>
      <c r="IL15" s="146" t="e">
        <f t="shared" si="41"/>
        <v>#N/A</v>
      </c>
      <c r="IM15" s="146" t="e">
        <f t="shared" si="42"/>
        <v>#N/A</v>
      </c>
      <c r="IN15" s="146" t="e">
        <f t="shared" si="43"/>
        <v>#N/A</v>
      </c>
      <c r="IO15" s="146" t="e">
        <f t="shared" si="44"/>
        <v>#N/A</v>
      </c>
      <c r="IP15" s="146" t="e">
        <f t="shared" si="45"/>
        <v>#N/A</v>
      </c>
      <c r="IQ15" s="146" t="e">
        <f t="shared" si="46"/>
        <v>#N/A</v>
      </c>
      <c r="IR15" s="146" t="e">
        <f t="shared" si="47"/>
        <v>#N/A</v>
      </c>
      <c r="IS15" s="146" t="e">
        <f t="shared" si="48"/>
        <v>#N/A</v>
      </c>
      <c r="IT15" s="146" t="e">
        <f t="shared" si="49"/>
        <v>#N/A</v>
      </c>
      <c r="IU15" s="146" t="e">
        <f t="shared" si="50"/>
        <v>#N/A</v>
      </c>
      <c r="IV15" s="146" t="e">
        <f t="shared" si="51"/>
        <v>#N/A</v>
      </c>
      <c r="IW15" s="146" t="e">
        <f t="shared" si="52"/>
        <v>#N/A</v>
      </c>
      <c r="IX15" s="146" t="e">
        <f t="shared" si="53"/>
        <v>#N/A</v>
      </c>
      <c r="IY15" s="146" t="e">
        <f t="shared" si="54"/>
        <v>#N/A</v>
      </c>
      <c r="IZ15" s="146" t="e">
        <f t="shared" si="55"/>
        <v>#N/A</v>
      </c>
      <c r="JA15" s="146" t="e">
        <f t="shared" si="56"/>
        <v>#N/A</v>
      </c>
      <c r="JB15" s="146" t="e">
        <f t="shared" si="57"/>
        <v>#N/A</v>
      </c>
      <c r="JC15" s="146" t="e">
        <f t="shared" si="58"/>
        <v>#N/A</v>
      </c>
      <c r="JD15" s="146" t="e">
        <f t="shared" si="59"/>
        <v>#N/A</v>
      </c>
      <c r="JE15" s="146" t="e">
        <f t="shared" si="60"/>
        <v>#N/A</v>
      </c>
      <c r="JF15" s="146" t="e">
        <f t="shared" si="61"/>
        <v>#N/A</v>
      </c>
      <c r="JG15" s="146" t="e">
        <f t="shared" si="62"/>
        <v>#N/A</v>
      </c>
      <c r="JH15" s="146" t="e">
        <f t="shared" si="63"/>
        <v>#N/A</v>
      </c>
      <c r="JI15" s="146" t="e">
        <f t="shared" si="64"/>
        <v>#N/A</v>
      </c>
      <c r="JJ15" s="146" t="e">
        <f t="shared" si="65"/>
        <v>#N/A</v>
      </c>
      <c r="JK15" s="146" t="e">
        <f t="shared" si="66"/>
        <v>#N/A</v>
      </c>
      <c r="JL15" s="146" t="e">
        <f t="shared" si="67"/>
        <v>#N/A</v>
      </c>
      <c r="JM15" s="146" t="e">
        <f t="shared" si="68"/>
        <v>#N/A</v>
      </c>
      <c r="JN15" s="146" t="e">
        <f t="shared" si="69"/>
        <v>#N/A</v>
      </c>
      <c r="JO15" s="146" t="e">
        <f t="shared" si="70"/>
        <v>#N/A</v>
      </c>
      <c r="JP15" s="146" t="e">
        <f t="shared" si="71"/>
        <v>#N/A</v>
      </c>
      <c r="JQ15" s="146" t="e">
        <f t="shared" si="72"/>
        <v>#N/A</v>
      </c>
      <c r="JR15" s="146" t="e">
        <f t="shared" si="73"/>
        <v>#N/A</v>
      </c>
      <c r="JS15" s="146" t="e">
        <f t="shared" si="74"/>
        <v>#N/A</v>
      </c>
      <c r="JT15" s="146" t="e">
        <f t="shared" si="75"/>
        <v>#N/A</v>
      </c>
      <c r="JU15" s="146" t="e">
        <f t="shared" si="76"/>
        <v>#N/A</v>
      </c>
      <c r="JV15" s="146" t="e">
        <f t="shared" si="77"/>
        <v>#N/A</v>
      </c>
      <c r="JW15" s="146" t="e">
        <f t="shared" si="78"/>
        <v>#N/A</v>
      </c>
      <c r="JX15" s="146" t="e">
        <f t="shared" si="79"/>
        <v>#N/A</v>
      </c>
      <c r="JY15" s="146" t="e">
        <f t="shared" si="80"/>
        <v>#N/A</v>
      </c>
      <c r="JZ15" s="146" t="e">
        <f t="shared" si="81"/>
        <v>#N/A</v>
      </c>
      <c r="KA15" s="146" t="e">
        <f t="shared" si="82"/>
        <v>#N/A</v>
      </c>
      <c r="KB15" s="146" t="e">
        <f t="shared" si="83"/>
        <v>#N/A</v>
      </c>
      <c r="KC15" s="146" t="e">
        <f t="shared" si="84"/>
        <v>#N/A</v>
      </c>
      <c r="KD15" s="146" t="e">
        <f t="shared" si="85"/>
        <v>#N/A</v>
      </c>
      <c r="KE15" s="146" t="e">
        <f t="shared" si="86"/>
        <v>#N/A</v>
      </c>
      <c r="KF15" s="146" t="e">
        <f t="shared" si="20"/>
        <v>#N/A</v>
      </c>
      <c r="KG15" s="146" t="e">
        <f t="shared" si="87"/>
        <v>#N/A</v>
      </c>
      <c r="KH15" s="146" t="e">
        <f t="shared" si="88"/>
        <v>#N/A</v>
      </c>
      <c r="KI15" s="146" t="e">
        <f t="shared" si="89"/>
        <v>#N/A</v>
      </c>
      <c r="KJ15" s="146" t="e">
        <f t="shared" si="90"/>
        <v>#N/A</v>
      </c>
      <c r="KK15" s="146" t="e">
        <f t="shared" si="91"/>
        <v>#N/A</v>
      </c>
      <c r="KL15" s="146" t="e">
        <f t="shared" si="92"/>
        <v>#N/A</v>
      </c>
      <c r="KM15" s="146" t="e">
        <f t="shared" si="93"/>
        <v>#N/A</v>
      </c>
      <c r="KN15" s="146" t="e">
        <f t="shared" si="94"/>
        <v>#N/A</v>
      </c>
      <c r="KO15" s="146" t="e">
        <f t="shared" si="95"/>
        <v>#N/A</v>
      </c>
      <c r="KP15" s="146" t="e">
        <f t="shared" si="96"/>
        <v>#N/A</v>
      </c>
      <c r="KQ15" s="146" t="e">
        <f t="shared" si="97"/>
        <v>#N/A</v>
      </c>
      <c r="KR15" s="146" t="e">
        <f t="shared" si="98"/>
        <v>#N/A</v>
      </c>
      <c r="KS15" s="146" t="e">
        <f t="shared" si="99"/>
        <v>#N/A</v>
      </c>
      <c r="KT15" s="146" t="e">
        <f t="shared" si="100"/>
        <v>#N/A</v>
      </c>
      <c r="KU15" s="146" t="e">
        <f t="shared" si="101"/>
        <v>#N/A</v>
      </c>
      <c r="KV15" s="146" t="e">
        <f t="shared" si="102"/>
        <v>#N/A</v>
      </c>
      <c r="KW15" s="146" t="e">
        <f t="shared" si="103"/>
        <v>#N/A</v>
      </c>
      <c r="KX15" s="146" t="e">
        <f t="shared" si="104"/>
        <v>#N/A</v>
      </c>
      <c r="KY15" s="146" t="e">
        <f t="shared" si="105"/>
        <v>#N/A</v>
      </c>
      <c r="KZ15" s="146" t="e">
        <f t="shared" si="106"/>
        <v>#N/A</v>
      </c>
      <c r="LA15" s="146" t="e">
        <f t="shared" si="107"/>
        <v>#N/A</v>
      </c>
      <c r="LB15" s="146" t="e">
        <f t="shared" si="108"/>
        <v>#N/A</v>
      </c>
      <c r="LC15" s="146" t="e">
        <f t="shared" si="109"/>
        <v>#N/A</v>
      </c>
      <c r="LD15" s="146" t="e">
        <f t="shared" si="110"/>
        <v>#N/A</v>
      </c>
      <c r="LE15" s="146" t="e">
        <f t="shared" si="111"/>
        <v>#N/A</v>
      </c>
      <c r="LF15" s="146" t="e">
        <f t="shared" si="112"/>
        <v>#N/A</v>
      </c>
      <c r="LG15" s="146" t="e">
        <f t="shared" si="113"/>
        <v>#N/A</v>
      </c>
      <c r="LH15" s="146" t="e">
        <f t="shared" si="114"/>
        <v>#N/A</v>
      </c>
      <c r="LI15" s="146" t="e">
        <f t="shared" si="115"/>
        <v>#N/A</v>
      </c>
      <c r="LJ15" s="146" t="e">
        <f t="shared" si="116"/>
        <v>#N/A</v>
      </c>
      <c r="LK15" s="146" t="e">
        <f t="shared" si="117"/>
        <v>#N/A</v>
      </c>
      <c r="LL15" s="146" t="e">
        <f t="shared" si="118"/>
        <v>#N/A</v>
      </c>
      <c r="LM15" s="146" t="e">
        <f t="shared" si="119"/>
        <v>#N/A</v>
      </c>
      <c r="LN15" s="146" t="e">
        <f t="shared" si="120"/>
        <v>#N/A</v>
      </c>
      <c r="LO15" s="146" t="e">
        <f t="shared" si="121"/>
        <v>#N/A</v>
      </c>
      <c r="LP15" s="146" t="e">
        <f t="shared" si="122"/>
        <v>#N/A</v>
      </c>
      <c r="LQ15" s="146" t="e">
        <f t="shared" si="123"/>
        <v>#N/A</v>
      </c>
      <c r="LR15" s="146" t="e">
        <f t="shared" si="124"/>
        <v>#N/A</v>
      </c>
      <c r="LS15" s="146" t="e">
        <f t="shared" si="125"/>
        <v>#N/A</v>
      </c>
      <c r="LT15" s="146" t="e">
        <f t="shared" si="126"/>
        <v>#N/A</v>
      </c>
      <c r="LU15" s="146" t="e">
        <f t="shared" si="127"/>
        <v>#N/A</v>
      </c>
      <c r="LV15" s="146" t="e">
        <f t="shared" si="128"/>
        <v>#N/A</v>
      </c>
      <c r="LW15" s="146" t="e">
        <f t="shared" si="129"/>
        <v>#N/A</v>
      </c>
      <c r="LX15" s="146" t="e">
        <f t="shared" si="130"/>
        <v>#N/A</v>
      </c>
      <c r="LY15" s="146" t="e">
        <f t="shared" si="131"/>
        <v>#N/A</v>
      </c>
      <c r="LZ15" s="146" t="e">
        <f t="shared" si="132"/>
        <v>#N/A</v>
      </c>
      <c r="MA15" s="146" t="e">
        <f t="shared" si="133"/>
        <v>#N/A</v>
      </c>
      <c r="MB15" s="146" t="e">
        <f t="shared" si="134"/>
        <v>#N/A</v>
      </c>
      <c r="MC15" s="146" t="e">
        <f t="shared" si="135"/>
        <v>#N/A</v>
      </c>
      <c r="MD15" s="146" t="e">
        <f t="shared" si="136"/>
        <v>#N/A</v>
      </c>
      <c r="ME15" s="146" t="e">
        <f t="shared" si="137"/>
        <v>#N/A</v>
      </c>
      <c r="MF15" s="146" t="e">
        <f t="shared" si="138"/>
        <v>#N/A</v>
      </c>
      <c r="MG15" s="146" t="e">
        <f t="shared" si="139"/>
        <v>#N/A</v>
      </c>
      <c r="MH15" s="146" t="e">
        <f t="shared" si="140"/>
        <v>#N/A</v>
      </c>
      <c r="MI15" s="146" t="e">
        <f t="shared" si="141"/>
        <v>#N/A</v>
      </c>
      <c r="MJ15" s="146" t="e">
        <f t="shared" si="142"/>
        <v>#N/A</v>
      </c>
      <c r="MK15" s="146" t="e">
        <f t="shared" si="143"/>
        <v>#N/A</v>
      </c>
      <c r="ML15" s="146" t="e">
        <f t="shared" si="144"/>
        <v>#N/A</v>
      </c>
      <c r="MM15" s="146" t="e">
        <f t="shared" si="145"/>
        <v>#N/A</v>
      </c>
      <c r="MN15" s="146" t="e">
        <f t="shared" si="146"/>
        <v>#N/A</v>
      </c>
      <c r="MO15" s="146" t="e">
        <f t="shared" si="147"/>
        <v>#N/A</v>
      </c>
      <c r="MP15" s="146" t="e">
        <f t="shared" si="148"/>
        <v>#N/A</v>
      </c>
      <c r="MQ15" s="146" t="e">
        <f t="shared" si="149"/>
        <v>#N/A</v>
      </c>
      <c r="MR15" s="146" t="e">
        <f t="shared" si="21"/>
        <v>#N/A</v>
      </c>
      <c r="MS15" s="146" t="e">
        <f t="shared" si="150"/>
        <v>#N/A</v>
      </c>
      <c r="MT15" s="146" t="e">
        <f t="shared" si="151"/>
        <v>#N/A</v>
      </c>
      <c r="MU15" s="146" t="e">
        <f t="shared" si="152"/>
        <v>#N/A</v>
      </c>
      <c r="MV15" s="146" t="e">
        <f t="shared" si="153"/>
        <v>#N/A</v>
      </c>
      <c r="MW15" s="146" t="e">
        <f t="shared" si="154"/>
        <v>#N/A</v>
      </c>
      <c r="MX15" s="146" t="e">
        <f t="shared" si="155"/>
        <v>#N/A</v>
      </c>
      <c r="MY15" s="146" t="e">
        <f t="shared" si="156"/>
        <v>#N/A</v>
      </c>
      <c r="MZ15" s="146" t="e">
        <f t="shared" si="157"/>
        <v>#N/A</v>
      </c>
      <c r="NA15" s="146" t="e">
        <f t="shared" si="158"/>
        <v>#N/A</v>
      </c>
      <c r="NB15" s="146" t="e">
        <f t="shared" si="159"/>
        <v>#N/A</v>
      </c>
      <c r="NC15" s="146" t="e">
        <f t="shared" si="160"/>
        <v>#N/A</v>
      </c>
      <c r="ND15" s="146" t="e">
        <f t="shared" si="161"/>
        <v>#N/A</v>
      </c>
      <c r="NE15" s="146" t="e">
        <f t="shared" si="162"/>
        <v>#N/A</v>
      </c>
      <c r="NF15" s="146" t="e">
        <f t="shared" si="163"/>
        <v>#N/A</v>
      </c>
      <c r="NG15" s="146" t="e">
        <f t="shared" si="164"/>
        <v>#N/A</v>
      </c>
      <c r="NH15" s="146" t="e">
        <f t="shared" si="165"/>
        <v>#N/A</v>
      </c>
      <c r="NI15" s="146" t="e">
        <f t="shared" si="166"/>
        <v>#N/A</v>
      </c>
      <c r="NJ15" s="146" t="e">
        <f t="shared" si="167"/>
        <v>#N/A</v>
      </c>
      <c r="NK15" s="146" t="e">
        <f t="shared" si="168"/>
        <v>#N/A</v>
      </c>
      <c r="NL15" s="146" t="e">
        <f t="shared" si="169"/>
        <v>#N/A</v>
      </c>
      <c r="NM15" s="146" t="e">
        <f t="shared" si="170"/>
        <v>#N/A</v>
      </c>
      <c r="NN15" s="146" t="e">
        <f t="shared" si="171"/>
        <v>#N/A</v>
      </c>
      <c r="NO15" s="146" t="e">
        <f t="shared" si="172"/>
        <v>#N/A</v>
      </c>
      <c r="NP15" s="146" t="e">
        <f t="shared" si="173"/>
        <v>#N/A</v>
      </c>
      <c r="NQ15" s="146" t="e">
        <f t="shared" si="174"/>
        <v>#N/A</v>
      </c>
      <c r="NR15" s="146" t="e">
        <f t="shared" si="175"/>
        <v>#N/A</v>
      </c>
      <c r="NS15" s="146" t="e">
        <f t="shared" si="176"/>
        <v>#N/A</v>
      </c>
      <c r="NT15" s="146" t="e">
        <f t="shared" si="177"/>
        <v>#N/A</v>
      </c>
      <c r="NU15" s="146" t="e">
        <f t="shared" si="178"/>
        <v>#N/A</v>
      </c>
      <c r="NV15" s="146" t="e">
        <f t="shared" si="179"/>
        <v>#N/A</v>
      </c>
      <c r="NW15" s="146" t="e">
        <f t="shared" si="180"/>
        <v>#N/A</v>
      </c>
      <c r="NX15" s="146" t="e">
        <f t="shared" si="181"/>
        <v>#N/A</v>
      </c>
      <c r="NY15" s="146" t="e">
        <f t="shared" si="182"/>
        <v>#N/A</v>
      </c>
      <c r="NZ15" s="146" t="e">
        <f t="shared" si="183"/>
        <v>#N/A</v>
      </c>
      <c r="OA15" s="146" t="e">
        <f t="shared" si="184"/>
        <v>#N/A</v>
      </c>
      <c r="OB15" s="146" t="e">
        <f t="shared" si="185"/>
        <v>#N/A</v>
      </c>
      <c r="OC15" s="146" t="e">
        <f t="shared" si="186"/>
        <v>#N/A</v>
      </c>
      <c r="OD15" s="146" t="e">
        <f t="shared" si="187"/>
        <v>#N/A</v>
      </c>
      <c r="OE15" s="146" t="e">
        <f t="shared" si="188"/>
        <v>#N/A</v>
      </c>
      <c r="OF15" s="146" t="e">
        <f t="shared" si="189"/>
        <v>#N/A</v>
      </c>
      <c r="OG15" s="146" t="e">
        <f t="shared" si="190"/>
        <v>#N/A</v>
      </c>
      <c r="OH15" s="146" t="e">
        <f t="shared" si="191"/>
        <v>#N/A</v>
      </c>
      <c r="OI15" s="146" t="e">
        <f t="shared" si="192"/>
        <v>#N/A</v>
      </c>
      <c r="OJ15" s="146" t="e">
        <f t="shared" si="193"/>
        <v>#N/A</v>
      </c>
      <c r="OK15" s="146" t="e">
        <f t="shared" si="194"/>
        <v>#N/A</v>
      </c>
      <c r="OL15" s="146" t="e">
        <f t="shared" si="195"/>
        <v>#N/A</v>
      </c>
      <c r="OM15" s="146" t="e">
        <f t="shared" si="196"/>
        <v>#N/A</v>
      </c>
      <c r="ON15" s="146" t="e">
        <f t="shared" si="197"/>
        <v>#N/A</v>
      </c>
      <c r="OO15" s="146" t="e">
        <f t="shared" si="198"/>
        <v>#N/A</v>
      </c>
      <c r="OP15" s="146" t="e">
        <f t="shared" si="199"/>
        <v>#N/A</v>
      </c>
      <c r="OQ15" s="146" t="e">
        <f t="shared" si="200"/>
        <v>#N/A</v>
      </c>
      <c r="OR15" s="146" t="e">
        <f t="shared" si="201"/>
        <v>#N/A</v>
      </c>
      <c r="OS15" s="146" t="e">
        <f t="shared" si="202"/>
        <v>#N/A</v>
      </c>
      <c r="OT15" s="146" t="e">
        <f t="shared" si="203"/>
        <v>#N/A</v>
      </c>
      <c r="OU15" s="146" t="e">
        <f t="shared" si="204"/>
        <v>#N/A</v>
      </c>
      <c r="OV15" s="146" t="e">
        <f t="shared" si="205"/>
        <v>#N/A</v>
      </c>
      <c r="OW15" s="146" t="e">
        <f t="shared" si="206"/>
        <v>#N/A</v>
      </c>
      <c r="OX15" s="146" t="e">
        <f t="shared" si="207"/>
        <v>#N/A</v>
      </c>
      <c r="OY15" s="146" t="e">
        <f t="shared" si="208"/>
        <v>#N/A</v>
      </c>
      <c r="OZ15" s="146" t="e">
        <f t="shared" si="209"/>
        <v>#N/A</v>
      </c>
      <c r="PA15" s="146" t="e">
        <f t="shared" si="210"/>
        <v>#N/A</v>
      </c>
      <c r="PB15" s="146" t="e">
        <f t="shared" si="211"/>
        <v>#N/A</v>
      </c>
      <c r="PC15" s="146" t="e">
        <f t="shared" si="212"/>
        <v>#N/A</v>
      </c>
      <c r="PD15" s="146" t="e">
        <f t="shared" si="22"/>
        <v>#N/A</v>
      </c>
      <c r="PE15" s="146" t="e">
        <f t="shared" si="10"/>
        <v>#N/A</v>
      </c>
      <c r="PF15" s="146" t="e">
        <f t="shared" si="10"/>
        <v>#N/A</v>
      </c>
      <c r="PG15" s="146" t="e">
        <f t="shared" si="10"/>
        <v>#N/A</v>
      </c>
      <c r="PH15" s="146" t="e">
        <f t="shared" si="10"/>
        <v>#N/A</v>
      </c>
      <c r="PI15" s="146" t="e">
        <f t="shared" si="10"/>
        <v>#N/A</v>
      </c>
      <c r="PJ15" s="146" t="e">
        <f t="shared" si="10"/>
        <v>#N/A</v>
      </c>
      <c r="PK15" s="146" t="e">
        <f t="shared" si="10"/>
        <v>#N/A</v>
      </c>
      <c r="PL15" s="146" t="e">
        <f t="shared" si="10"/>
        <v>#N/A</v>
      </c>
    </row>
    <row r="16" spans="1:429" hidden="1" x14ac:dyDescent="0.45">
      <c r="A16" s="364"/>
      <c r="B16" s="365" t="str">
        <f>IF($N16="","",ROUND(_xlfn.LOGNORM.INV(ABS(VLOOKUP($Q$1,VLookups!$A$27:$B$28,2,FALSE)-B$2),LN($J16),LN($N16)),0))</f>
        <v/>
      </c>
      <c r="C16" s="367" t="str">
        <f t="shared" si="16"/>
        <v/>
      </c>
      <c r="D16" s="368" t="str">
        <f t="shared" si="17"/>
        <v/>
      </c>
      <c r="E16" s="108" t="str">
        <f>IFERROR(_xlfn.LOGNORM.INV(VLookups!$B$22,LN($J16),LN($N16)),"")</f>
        <v/>
      </c>
      <c r="F16" s="81"/>
      <c r="G16" s="108" t="str">
        <f>IFERROR(_xlfn.LOGNORM.INV(VLookups!$B$23,LN($J16),LN($N16)),"")</f>
        <v/>
      </c>
      <c r="H16" s="110" t="str">
        <f t="shared" si="0"/>
        <v/>
      </c>
      <c r="I16" s="110" t="str">
        <f t="shared" si="1"/>
        <v/>
      </c>
      <c r="J16" s="65" t="str">
        <f>IF(AND(F16&gt;0,NOT(ISBLANK(K16))),IF(VLOOKUP($F$3,VLookups!$A$17:$B$18,2,FALSE),F16*VLOOKUP(K16,VLookups!$A$4:$B$13,2,FALSE),F16),"")</f>
        <v/>
      </c>
      <c r="K16" s="21"/>
      <c r="L16" s="53"/>
      <c r="M16" s="263"/>
      <c r="N16" s="320" t="str">
        <f>IF(F16&gt;0,IF(ISBLANK(M16),IF(ISBLANK(K16),"",VLOOKUP(K16,VLookups!$A$4:$C$13,3,FALSE)),M16),"")</f>
        <v/>
      </c>
      <c r="O16" s="320" t="str">
        <f t="shared" si="11"/>
        <v/>
      </c>
      <c r="P16" s="375" t="str">
        <f t="shared" si="12"/>
        <v/>
      </c>
      <c r="Q16" s="81"/>
      <c r="R16" s="230" t="str">
        <f>IF(AND(Q16&gt;0,F16&gt;0,NOT(N16="")),ABS(VLOOKUP($Q$1,VLookups!$A$27:$B$28,2,FALSE)-_xlfn.LOGNORM.DIST(Q16,LN(J16),LN(N16),TRUE)),"")</f>
        <v/>
      </c>
      <c r="S16" s="80" t="str">
        <f>IF(AND($E16&gt;0,$F16&gt;0,$G16&gt;0,NOT(ISBLANK($K16))),_xlfn.LOGNORM.INV(ABS(VLOOKUP($Q$1,VLookups!$A$27:$B$28,2,FALSE)-S$3),LN($J16),LN($N16)),"")</f>
        <v/>
      </c>
      <c r="T16" s="80" t="str">
        <f>IF(AND($E16&gt;0,$F16&gt;0,$G16&gt;0,NOT(ISBLANK($K16))),_xlfn.LOGNORM.INV(ABS(VLOOKUP($Q$1,VLookups!$A$27:$B$28,2,FALSE)-T$3),LN($J16),LN($N16)),"")</f>
        <v/>
      </c>
      <c r="U16" s="80" t="str">
        <f>IF(AND($E16&gt;0,$F16&gt;0,$G16&gt;0,NOT(ISBLANK($K16))),_xlfn.LOGNORM.INV(ABS(VLOOKUP($Q$1,VLookups!$A$27:$B$28,2,FALSE)-U$3),LN($J16),LN($N16)),"")</f>
        <v/>
      </c>
      <c r="V16" s="80" t="str">
        <f>IF(AND($E16&gt;0,$F16&gt;0,$G16&gt;0,NOT(ISBLANK($K16))),_xlfn.LOGNORM.INV(ABS(VLOOKUP($Q$1,VLookups!$A$27:$B$28,2,FALSE)-V$3),LN($J16),LN($N16)),"")</f>
        <v/>
      </c>
      <c r="W16" s="80" t="str">
        <f>IF(AND($E16&gt;0,$F16&gt;0,$G16&gt;0,NOT(ISBLANK($K16))),_xlfn.LOGNORM.INV(ABS(VLOOKUP($Q$1,VLookups!$A$27:$B$28,2,FALSE)-W$3),LN($J16),LN($N16)),"")</f>
        <v/>
      </c>
      <c r="X16" s="80" t="str">
        <f>IF(AND($E16&gt;0,$F16&gt;0,$G16&gt;0,NOT(ISBLANK($K16))),_xlfn.LOGNORM.INV(ABS(VLOOKUP($Q$1,VLookups!$A$27:$B$28,2,FALSE)-X$3),LN($J16),LN($N16)),"")</f>
        <v/>
      </c>
      <c r="Y16" s="5"/>
      <c r="Z16" s="145" t="str">
        <f t="shared" si="2"/>
        <v/>
      </c>
      <c r="AA16" s="376" t="str">
        <f t="shared" si="13"/>
        <v/>
      </c>
      <c r="AB16" s="46" t="str">
        <f t="shared" si="14"/>
        <v/>
      </c>
      <c r="AC16" s="46" t="str">
        <f t="shared" si="218"/>
        <v/>
      </c>
      <c r="AD16" s="46" t="str">
        <f t="shared" si="218"/>
        <v/>
      </c>
      <c r="AE16" s="46" t="str">
        <f t="shared" si="218"/>
        <v/>
      </c>
      <c r="AF16" s="46" t="str">
        <f t="shared" si="218"/>
        <v/>
      </c>
      <c r="AG16" s="46" t="str">
        <f t="shared" si="218"/>
        <v/>
      </c>
      <c r="AH16" s="46" t="str">
        <f t="shared" si="218"/>
        <v/>
      </c>
      <c r="AI16" s="46" t="str">
        <f t="shared" si="218"/>
        <v/>
      </c>
      <c r="AJ16" s="46" t="str">
        <f t="shared" si="218"/>
        <v/>
      </c>
      <c r="AK16" s="46" t="str">
        <f t="shared" si="218"/>
        <v/>
      </c>
      <c r="AL16" s="46" t="str">
        <f t="shared" si="218"/>
        <v/>
      </c>
      <c r="AM16" s="46" t="str">
        <f t="shared" si="218"/>
        <v/>
      </c>
      <c r="AN16" s="46" t="str">
        <f t="shared" si="218"/>
        <v/>
      </c>
      <c r="AO16" s="46" t="str">
        <f t="shared" si="218"/>
        <v/>
      </c>
      <c r="AP16" s="46" t="str">
        <f t="shared" si="218"/>
        <v/>
      </c>
      <c r="AQ16" s="46" t="str">
        <f t="shared" si="218"/>
        <v/>
      </c>
      <c r="AR16" s="46" t="str">
        <f t="shared" si="218"/>
        <v/>
      </c>
      <c r="AS16" s="46" t="str">
        <f t="shared" si="218"/>
        <v/>
      </c>
      <c r="AT16" s="46" t="str">
        <f t="shared" si="218"/>
        <v/>
      </c>
      <c r="AU16" s="46" t="str">
        <f t="shared" si="218"/>
        <v/>
      </c>
      <c r="AV16" s="46" t="str">
        <f t="shared" si="218"/>
        <v/>
      </c>
      <c r="AW16" s="46" t="str">
        <f t="shared" si="218"/>
        <v/>
      </c>
      <c r="AX16" s="46" t="str">
        <f t="shared" si="218"/>
        <v/>
      </c>
      <c r="AY16" s="46" t="str">
        <f t="shared" si="218"/>
        <v/>
      </c>
      <c r="AZ16" s="46" t="str">
        <f t="shared" si="218"/>
        <v/>
      </c>
      <c r="BA16" s="46" t="str">
        <f t="shared" si="218"/>
        <v/>
      </c>
      <c r="BB16" s="46" t="str">
        <f t="shared" si="218"/>
        <v/>
      </c>
      <c r="BC16" s="46" t="str">
        <f t="shared" si="218"/>
        <v/>
      </c>
      <c r="BD16" s="46" t="str">
        <f t="shared" si="218"/>
        <v/>
      </c>
      <c r="BE16" s="46" t="str">
        <f t="shared" si="218"/>
        <v/>
      </c>
      <c r="BF16" s="46" t="str">
        <f t="shared" si="218"/>
        <v/>
      </c>
      <c r="BG16" s="46" t="str">
        <f t="shared" si="218"/>
        <v/>
      </c>
      <c r="BH16" s="46" t="str">
        <f t="shared" si="218"/>
        <v/>
      </c>
      <c r="BI16" s="46" t="str">
        <f t="shared" si="218"/>
        <v/>
      </c>
      <c r="BJ16" s="46" t="str">
        <f t="shared" si="218"/>
        <v/>
      </c>
      <c r="BK16" s="46" t="str">
        <f t="shared" si="218"/>
        <v/>
      </c>
      <c r="BL16" s="46" t="str">
        <f t="shared" si="218"/>
        <v/>
      </c>
      <c r="BM16" s="46" t="str">
        <f t="shared" si="218"/>
        <v/>
      </c>
      <c r="BN16" s="46" t="str">
        <f t="shared" si="218"/>
        <v/>
      </c>
      <c r="BO16" s="46" t="str">
        <f t="shared" si="218"/>
        <v/>
      </c>
      <c r="BP16" s="46" t="str">
        <f t="shared" si="218"/>
        <v/>
      </c>
      <c r="BQ16" s="46" t="str">
        <f t="shared" si="218"/>
        <v/>
      </c>
      <c r="BR16" s="46" t="str">
        <f t="shared" si="218"/>
        <v/>
      </c>
      <c r="BS16" s="46" t="str">
        <f t="shared" si="218"/>
        <v/>
      </c>
      <c r="BT16" s="46" t="str">
        <f t="shared" si="218"/>
        <v/>
      </c>
      <c r="BU16" s="46" t="str">
        <f t="shared" si="218"/>
        <v/>
      </c>
      <c r="BV16" s="46" t="str">
        <f t="shared" si="218"/>
        <v/>
      </c>
      <c r="BW16" s="46" t="str">
        <f t="shared" si="218"/>
        <v/>
      </c>
      <c r="BX16" s="46" t="str">
        <f t="shared" si="218"/>
        <v/>
      </c>
      <c r="BY16" s="46" t="str">
        <f t="shared" si="218"/>
        <v/>
      </c>
      <c r="BZ16" s="46" t="str">
        <f t="shared" si="218"/>
        <v/>
      </c>
      <c r="CA16" s="46" t="str">
        <f t="shared" si="218"/>
        <v/>
      </c>
      <c r="CB16" s="46" t="str">
        <f t="shared" si="218"/>
        <v/>
      </c>
      <c r="CC16" s="46" t="str">
        <f t="shared" si="218"/>
        <v/>
      </c>
      <c r="CD16" s="46" t="str">
        <f t="shared" si="218"/>
        <v/>
      </c>
      <c r="CE16" s="46" t="str">
        <f t="shared" si="218"/>
        <v/>
      </c>
      <c r="CF16" s="46" t="str">
        <f t="shared" si="218"/>
        <v/>
      </c>
      <c r="CG16" s="46" t="str">
        <f t="shared" si="218"/>
        <v/>
      </c>
      <c r="CH16" s="46" t="str">
        <f t="shared" si="218"/>
        <v/>
      </c>
      <c r="CI16" s="46" t="str">
        <f t="shared" si="218"/>
        <v/>
      </c>
      <c r="CJ16" s="46" t="str">
        <f t="shared" si="218"/>
        <v/>
      </c>
      <c r="CK16" s="46" t="str">
        <f t="shared" si="218"/>
        <v/>
      </c>
      <c r="CL16" s="46" t="str">
        <f t="shared" si="218"/>
        <v/>
      </c>
      <c r="CM16" s="46" t="str">
        <f t="shared" si="218"/>
        <v/>
      </c>
      <c r="CN16" s="46" t="str">
        <f t="shared" si="218"/>
        <v/>
      </c>
      <c r="CO16" s="46" t="str">
        <f t="shared" si="217"/>
        <v/>
      </c>
      <c r="CP16" s="46" t="str">
        <f t="shared" si="217"/>
        <v/>
      </c>
      <c r="CQ16" s="46" t="str">
        <f t="shared" si="217"/>
        <v/>
      </c>
      <c r="CR16" s="46" t="str">
        <f t="shared" si="217"/>
        <v/>
      </c>
      <c r="CS16" s="46" t="str">
        <f t="shared" si="217"/>
        <v/>
      </c>
      <c r="CT16" s="46" t="str">
        <f t="shared" si="217"/>
        <v/>
      </c>
      <c r="CU16" s="46" t="str">
        <f t="shared" si="217"/>
        <v/>
      </c>
      <c r="CV16" s="46" t="str">
        <f t="shared" si="217"/>
        <v/>
      </c>
      <c r="CW16" s="46" t="str">
        <f t="shared" si="217"/>
        <v/>
      </c>
      <c r="CX16" s="46" t="str">
        <f t="shared" si="217"/>
        <v/>
      </c>
      <c r="CY16" s="46" t="str">
        <f t="shared" si="217"/>
        <v/>
      </c>
      <c r="CZ16" s="46" t="str">
        <f t="shared" si="217"/>
        <v/>
      </c>
      <c r="DA16" s="46" t="str">
        <f t="shared" si="217"/>
        <v/>
      </c>
      <c r="DB16" s="46" t="str">
        <f t="shared" si="217"/>
        <v/>
      </c>
      <c r="DC16" s="46" t="str">
        <f t="shared" si="217"/>
        <v/>
      </c>
      <c r="DD16" s="46" t="str">
        <f t="shared" si="217"/>
        <v/>
      </c>
      <c r="DE16" s="46" t="str">
        <f t="shared" si="217"/>
        <v/>
      </c>
      <c r="DF16" s="46" t="str">
        <f t="shared" si="217"/>
        <v/>
      </c>
      <c r="DG16" s="46" t="str">
        <f t="shared" si="217"/>
        <v/>
      </c>
      <c r="DH16" s="46" t="str">
        <f t="shared" si="217"/>
        <v/>
      </c>
      <c r="DI16" s="46" t="str">
        <f t="shared" si="217"/>
        <v/>
      </c>
      <c r="DJ16" s="46" t="str">
        <f t="shared" si="217"/>
        <v/>
      </c>
      <c r="DK16" s="46" t="str">
        <f t="shared" si="217"/>
        <v/>
      </c>
      <c r="DL16" s="46" t="str">
        <f t="shared" si="217"/>
        <v/>
      </c>
      <c r="DM16" s="46" t="str">
        <f t="shared" si="217"/>
        <v/>
      </c>
      <c r="DN16" s="46" t="str">
        <f t="shared" si="217"/>
        <v/>
      </c>
      <c r="DO16" s="46" t="str">
        <f t="shared" si="217"/>
        <v/>
      </c>
      <c r="DP16" s="46" t="str">
        <f t="shared" si="217"/>
        <v/>
      </c>
      <c r="DQ16" s="46" t="str">
        <f t="shared" si="217"/>
        <v/>
      </c>
      <c r="DR16" s="46" t="str">
        <f t="shared" si="217"/>
        <v/>
      </c>
      <c r="DS16" s="46" t="str">
        <f t="shared" si="217"/>
        <v/>
      </c>
      <c r="DT16" s="46" t="str">
        <f t="shared" si="217"/>
        <v/>
      </c>
      <c r="DU16" s="46" t="str">
        <f t="shared" si="217"/>
        <v/>
      </c>
      <c r="DV16" s="46" t="str">
        <f t="shared" si="217"/>
        <v/>
      </c>
      <c r="DW16" s="46" t="str">
        <f t="shared" si="217"/>
        <v/>
      </c>
      <c r="DX16" s="46" t="str">
        <f t="shared" si="217"/>
        <v/>
      </c>
      <c r="DY16" s="46" t="str">
        <f t="shared" si="217"/>
        <v/>
      </c>
      <c r="DZ16" s="46" t="str">
        <f t="shared" si="217"/>
        <v/>
      </c>
      <c r="EA16" s="46" t="str">
        <f t="shared" si="217"/>
        <v/>
      </c>
      <c r="EB16" s="46" t="str">
        <f t="shared" si="217"/>
        <v/>
      </c>
      <c r="EC16" s="46" t="str">
        <f t="shared" si="217"/>
        <v/>
      </c>
      <c r="ED16" s="46" t="str">
        <f t="shared" si="217"/>
        <v/>
      </c>
      <c r="EE16" s="46" t="str">
        <f t="shared" si="217"/>
        <v/>
      </c>
      <c r="EF16" s="46" t="str">
        <f t="shared" si="217"/>
        <v/>
      </c>
      <c r="EG16" s="46" t="str">
        <f t="shared" si="217"/>
        <v/>
      </c>
      <c r="EH16" s="46" t="str">
        <f t="shared" si="217"/>
        <v/>
      </c>
      <c r="EI16" s="46" t="str">
        <f t="shared" si="217"/>
        <v/>
      </c>
      <c r="EJ16" s="46" t="str">
        <f t="shared" si="217"/>
        <v/>
      </c>
      <c r="EK16" s="46" t="str">
        <f t="shared" si="217"/>
        <v/>
      </c>
      <c r="EL16" s="46" t="str">
        <f t="shared" si="217"/>
        <v/>
      </c>
      <c r="EM16" s="46" t="str">
        <f t="shared" si="217"/>
        <v/>
      </c>
      <c r="EN16" s="46" t="str">
        <f t="shared" si="217"/>
        <v/>
      </c>
      <c r="EO16" s="46" t="str">
        <f t="shared" si="217"/>
        <v/>
      </c>
      <c r="EP16" s="46" t="str">
        <f t="shared" si="217"/>
        <v/>
      </c>
      <c r="EQ16" s="46" t="str">
        <f t="shared" si="217"/>
        <v/>
      </c>
      <c r="ER16" s="46" t="str">
        <f t="shared" si="217"/>
        <v/>
      </c>
      <c r="ES16" s="46" t="str">
        <f t="shared" si="217"/>
        <v/>
      </c>
      <c r="ET16" s="46" t="str">
        <f t="shared" si="217"/>
        <v/>
      </c>
      <c r="EU16" s="46" t="str">
        <f t="shared" si="217"/>
        <v/>
      </c>
      <c r="EV16" s="46" t="str">
        <f t="shared" si="217"/>
        <v/>
      </c>
      <c r="EW16" s="46" t="str">
        <f t="shared" si="217"/>
        <v/>
      </c>
      <c r="EX16" s="46" t="str">
        <f t="shared" si="217"/>
        <v/>
      </c>
      <c r="EY16" s="46" t="str">
        <f t="shared" si="217"/>
        <v/>
      </c>
      <c r="EZ16" s="46" t="str">
        <f t="shared" si="23"/>
        <v/>
      </c>
      <c r="FA16" s="46" t="str">
        <f t="shared" ref="FA16:HL19" si="220">IF(ISNONTEXT($Z16),EZ16+$Z16,"")</f>
        <v/>
      </c>
      <c r="FB16" s="46" t="str">
        <f t="shared" si="220"/>
        <v/>
      </c>
      <c r="FC16" s="46" t="str">
        <f t="shared" si="220"/>
        <v/>
      </c>
      <c r="FD16" s="46" t="str">
        <f t="shared" si="220"/>
        <v/>
      </c>
      <c r="FE16" s="46" t="str">
        <f t="shared" si="220"/>
        <v/>
      </c>
      <c r="FF16" s="46" t="str">
        <f t="shared" si="220"/>
        <v/>
      </c>
      <c r="FG16" s="46" t="str">
        <f t="shared" si="220"/>
        <v/>
      </c>
      <c r="FH16" s="46" t="str">
        <f t="shared" si="220"/>
        <v/>
      </c>
      <c r="FI16" s="46" t="str">
        <f t="shared" si="220"/>
        <v/>
      </c>
      <c r="FJ16" s="46" t="str">
        <f t="shared" si="220"/>
        <v/>
      </c>
      <c r="FK16" s="46" t="str">
        <f t="shared" si="220"/>
        <v/>
      </c>
      <c r="FL16" s="46" t="str">
        <f t="shared" si="220"/>
        <v/>
      </c>
      <c r="FM16" s="46" t="str">
        <f t="shared" si="220"/>
        <v/>
      </c>
      <c r="FN16" s="46" t="str">
        <f t="shared" si="220"/>
        <v/>
      </c>
      <c r="FO16" s="46" t="str">
        <f t="shared" si="220"/>
        <v/>
      </c>
      <c r="FP16" s="46" t="str">
        <f t="shared" si="220"/>
        <v/>
      </c>
      <c r="FQ16" s="46" t="str">
        <f t="shared" si="220"/>
        <v/>
      </c>
      <c r="FR16" s="46" t="str">
        <f t="shared" si="220"/>
        <v/>
      </c>
      <c r="FS16" s="46" t="str">
        <f t="shared" si="220"/>
        <v/>
      </c>
      <c r="FT16" s="46" t="str">
        <f t="shared" si="220"/>
        <v/>
      </c>
      <c r="FU16" s="46" t="str">
        <f t="shared" si="220"/>
        <v/>
      </c>
      <c r="FV16" s="46" t="str">
        <f t="shared" si="220"/>
        <v/>
      </c>
      <c r="FW16" s="46" t="str">
        <f t="shared" si="220"/>
        <v/>
      </c>
      <c r="FX16" s="46" t="str">
        <f t="shared" si="220"/>
        <v/>
      </c>
      <c r="FY16" s="46" t="str">
        <f t="shared" si="220"/>
        <v/>
      </c>
      <c r="FZ16" s="46" t="str">
        <f t="shared" si="220"/>
        <v/>
      </c>
      <c r="GA16" s="46" t="str">
        <f t="shared" si="220"/>
        <v/>
      </c>
      <c r="GB16" s="46" t="str">
        <f t="shared" si="220"/>
        <v/>
      </c>
      <c r="GC16" s="46" t="str">
        <f t="shared" si="220"/>
        <v/>
      </c>
      <c r="GD16" s="46" t="str">
        <f t="shared" si="220"/>
        <v/>
      </c>
      <c r="GE16" s="46" t="str">
        <f t="shared" si="220"/>
        <v/>
      </c>
      <c r="GF16" s="46" t="str">
        <f t="shared" si="220"/>
        <v/>
      </c>
      <c r="GG16" s="46" t="str">
        <f t="shared" si="220"/>
        <v/>
      </c>
      <c r="GH16" s="46" t="str">
        <f t="shared" si="220"/>
        <v/>
      </c>
      <c r="GI16" s="46" t="str">
        <f t="shared" si="220"/>
        <v/>
      </c>
      <c r="GJ16" s="46" t="str">
        <f t="shared" si="220"/>
        <v/>
      </c>
      <c r="GK16" s="46" t="str">
        <f t="shared" si="220"/>
        <v/>
      </c>
      <c r="GL16" s="46" t="str">
        <f t="shared" si="220"/>
        <v/>
      </c>
      <c r="GM16" s="46" t="str">
        <f t="shared" si="220"/>
        <v/>
      </c>
      <c r="GN16" s="46" t="str">
        <f t="shared" si="220"/>
        <v/>
      </c>
      <c r="GO16" s="46" t="str">
        <f t="shared" si="220"/>
        <v/>
      </c>
      <c r="GP16" s="46" t="str">
        <f t="shared" si="220"/>
        <v/>
      </c>
      <c r="GQ16" s="46" t="str">
        <f t="shared" si="220"/>
        <v/>
      </c>
      <c r="GR16" s="46" t="str">
        <f t="shared" si="220"/>
        <v/>
      </c>
      <c r="GS16" s="46" t="str">
        <f t="shared" si="220"/>
        <v/>
      </c>
      <c r="GT16" s="46" t="str">
        <f t="shared" si="220"/>
        <v/>
      </c>
      <c r="GU16" s="46" t="str">
        <f t="shared" si="220"/>
        <v/>
      </c>
      <c r="GV16" s="46" t="str">
        <f t="shared" si="220"/>
        <v/>
      </c>
      <c r="GW16" s="46" t="str">
        <f t="shared" si="220"/>
        <v/>
      </c>
      <c r="GX16" s="46" t="str">
        <f t="shared" si="220"/>
        <v/>
      </c>
      <c r="GY16" s="46" t="str">
        <f t="shared" si="220"/>
        <v/>
      </c>
      <c r="GZ16" s="46" t="str">
        <f t="shared" si="220"/>
        <v/>
      </c>
      <c r="HA16" s="46" t="str">
        <f t="shared" si="220"/>
        <v/>
      </c>
      <c r="HB16" s="46" t="str">
        <f t="shared" si="220"/>
        <v/>
      </c>
      <c r="HC16" s="46" t="str">
        <f t="shared" si="220"/>
        <v/>
      </c>
      <c r="HD16" s="46" t="str">
        <f t="shared" si="220"/>
        <v/>
      </c>
      <c r="HE16" s="46" t="str">
        <f t="shared" si="220"/>
        <v/>
      </c>
      <c r="HF16" s="46" t="str">
        <f t="shared" si="220"/>
        <v/>
      </c>
      <c r="HG16" s="46" t="str">
        <f t="shared" si="220"/>
        <v/>
      </c>
      <c r="HH16" s="46" t="str">
        <f t="shared" si="220"/>
        <v/>
      </c>
      <c r="HI16" s="46" t="str">
        <f t="shared" si="220"/>
        <v/>
      </c>
      <c r="HJ16" s="46" t="str">
        <f t="shared" si="220"/>
        <v/>
      </c>
      <c r="HK16" s="46" t="str">
        <f t="shared" si="220"/>
        <v/>
      </c>
      <c r="HL16" s="46" t="str">
        <f t="shared" si="220"/>
        <v/>
      </c>
      <c r="HM16" s="46" t="str">
        <f t="shared" si="219"/>
        <v/>
      </c>
      <c r="HN16" s="46" t="str">
        <f t="shared" si="219"/>
        <v/>
      </c>
      <c r="HO16" s="46" t="str">
        <f t="shared" si="219"/>
        <v/>
      </c>
      <c r="HP16" s="46" t="str">
        <f t="shared" si="219"/>
        <v/>
      </c>
      <c r="HQ16" s="46" t="str">
        <f t="shared" si="219"/>
        <v/>
      </c>
      <c r="HR16" s="46" t="str">
        <f t="shared" si="219"/>
        <v/>
      </c>
      <c r="HS16" s="46" t="str">
        <f t="shared" si="219"/>
        <v/>
      </c>
      <c r="HT16" s="146" t="e">
        <f t="shared" si="15"/>
        <v>#N/A</v>
      </c>
      <c r="HU16" s="146" t="e">
        <f t="shared" si="24"/>
        <v>#N/A</v>
      </c>
      <c r="HV16" s="146" t="e">
        <f t="shared" si="25"/>
        <v>#N/A</v>
      </c>
      <c r="HW16" s="146" t="e">
        <f t="shared" si="26"/>
        <v>#N/A</v>
      </c>
      <c r="HX16" s="146" t="e">
        <f t="shared" si="27"/>
        <v>#N/A</v>
      </c>
      <c r="HY16" s="146" t="e">
        <f t="shared" si="28"/>
        <v>#N/A</v>
      </c>
      <c r="HZ16" s="146" t="e">
        <f t="shared" si="29"/>
        <v>#N/A</v>
      </c>
      <c r="IA16" s="146" t="e">
        <f t="shared" si="30"/>
        <v>#N/A</v>
      </c>
      <c r="IB16" s="146" t="e">
        <f t="shared" si="31"/>
        <v>#N/A</v>
      </c>
      <c r="IC16" s="146" t="e">
        <f t="shared" si="32"/>
        <v>#N/A</v>
      </c>
      <c r="ID16" s="146" t="e">
        <f t="shared" si="33"/>
        <v>#N/A</v>
      </c>
      <c r="IE16" s="146" t="e">
        <f t="shared" si="34"/>
        <v>#N/A</v>
      </c>
      <c r="IF16" s="146" t="e">
        <f t="shared" si="35"/>
        <v>#N/A</v>
      </c>
      <c r="IG16" s="146" t="e">
        <f t="shared" si="36"/>
        <v>#N/A</v>
      </c>
      <c r="IH16" s="146" t="e">
        <f t="shared" si="37"/>
        <v>#N/A</v>
      </c>
      <c r="II16" s="146" t="e">
        <f t="shared" si="38"/>
        <v>#N/A</v>
      </c>
      <c r="IJ16" s="146" t="e">
        <f t="shared" si="39"/>
        <v>#N/A</v>
      </c>
      <c r="IK16" s="146" t="e">
        <f t="shared" si="40"/>
        <v>#N/A</v>
      </c>
      <c r="IL16" s="146" t="e">
        <f t="shared" si="41"/>
        <v>#N/A</v>
      </c>
      <c r="IM16" s="146" t="e">
        <f t="shared" si="42"/>
        <v>#N/A</v>
      </c>
      <c r="IN16" s="146" t="e">
        <f t="shared" si="43"/>
        <v>#N/A</v>
      </c>
      <c r="IO16" s="146" t="e">
        <f t="shared" si="44"/>
        <v>#N/A</v>
      </c>
      <c r="IP16" s="146" t="e">
        <f t="shared" si="45"/>
        <v>#N/A</v>
      </c>
      <c r="IQ16" s="146" t="e">
        <f t="shared" si="46"/>
        <v>#N/A</v>
      </c>
      <c r="IR16" s="146" t="e">
        <f t="shared" si="47"/>
        <v>#N/A</v>
      </c>
      <c r="IS16" s="146" t="e">
        <f t="shared" si="48"/>
        <v>#N/A</v>
      </c>
      <c r="IT16" s="146" t="e">
        <f t="shared" si="49"/>
        <v>#N/A</v>
      </c>
      <c r="IU16" s="146" t="e">
        <f t="shared" si="50"/>
        <v>#N/A</v>
      </c>
      <c r="IV16" s="146" t="e">
        <f t="shared" si="51"/>
        <v>#N/A</v>
      </c>
      <c r="IW16" s="146" t="e">
        <f t="shared" si="52"/>
        <v>#N/A</v>
      </c>
      <c r="IX16" s="146" t="e">
        <f t="shared" si="53"/>
        <v>#N/A</v>
      </c>
      <c r="IY16" s="146" t="e">
        <f t="shared" si="54"/>
        <v>#N/A</v>
      </c>
      <c r="IZ16" s="146" t="e">
        <f t="shared" si="55"/>
        <v>#N/A</v>
      </c>
      <c r="JA16" s="146" t="e">
        <f t="shared" si="56"/>
        <v>#N/A</v>
      </c>
      <c r="JB16" s="146" t="e">
        <f t="shared" si="57"/>
        <v>#N/A</v>
      </c>
      <c r="JC16" s="146" t="e">
        <f t="shared" si="58"/>
        <v>#N/A</v>
      </c>
      <c r="JD16" s="146" t="e">
        <f t="shared" si="59"/>
        <v>#N/A</v>
      </c>
      <c r="JE16" s="146" t="e">
        <f t="shared" si="60"/>
        <v>#N/A</v>
      </c>
      <c r="JF16" s="146" t="e">
        <f t="shared" si="61"/>
        <v>#N/A</v>
      </c>
      <c r="JG16" s="146" t="e">
        <f t="shared" si="62"/>
        <v>#N/A</v>
      </c>
      <c r="JH16" s="146" t="e">
        <f t="shared" si="63"/>
        <v>#N/A</v>
      </c>
      <c r="JI16" s="146" t="e">
        <f t="shared" si="64"/>
        <v>#N/A</v>
      </c>
      <c r="JJ16" s="146" t="e">
        <f t="shared" si="65"/>
        <v>#N/A</v>
      </c>
      <c r="JK16" s="146" t="e">
        <f t="shared" si="66"/>
        <v>#N/A</v>
      </c>
      <c r="JL16" s="146" t="e">
        <f t="shared" si="67"/>
        <v>#N/A</v>
      </c>
      <c r="JM16" s="146" t="e">
        <f t="shared" si="68"/>
        <v>#N/A</v>
      </c>
      <c r="JN16" s="146" t="e">
        <f t="shared" si="69"/>
        <v>#N/A</v>
      </c>
      <c r="JO16" s="146" t="e">
        <f t="shared" si="70"/>
        <v>#N/A</v>
      </c>
      <c r="JP16" s="146" t="e">
        <f t="shared" si="71"/>
        <v>#N/A</v>
      </c>
      <c r="JQ16" s="146" t="e">
        <f t="shared" si="72"/>
        <v>#N/A</v>
      </c>
      <c r="JR16" s="146" t="e">
        <f t="shared" si="73"/>
        <v>#N/A</v>
      </c>
      <c r="JS16" s="146" t="e">
        <f t="shared" si="74"/>
        <v>#N/A</v>
      </c>
      <c r="JT16" s="146" t="e">
        <f t="shared" si="75"/>
        <v>#N/A</v>
      </c>
      <c r="JU16" s="146" t="e">
        <f t="shared" si="76"/>
        <v>#N/A</v>
      </c>
      <c r="JV16" s="146" t="e">
        <f t="shared" si="77"/>
        <v>#N/A</v>
      </c>
      <c r="JW16" s="146" t="e">
        <f t="shared" si="78"/>
        <v>#N/A</v>
      </c>
      <c r="JX16" s="146" t="e">
        <f t="shared" si="79"/>
        <v>#N/A</v>
      </c>
      <c r="JY16" s="146" t="e">
        <f t="shared" si="80"/>
        <v>#N/A</v>
      </c>
      <c r="JZ16" s="146" t="e">
        <f t="shared" si="81"/>
        <v>#N/A</v>
      </c>
      <c r="KA16" s="146" t="e">
        <f t="shared" si="82"/>
        <v>#N/A</v>
      </c>
      <c r="KB16" s="146" t="e">
        <f t="shared" si="83"/>
        <v>#N/A</v>
      </c>
      <c r="KC16" s="146" t="e">
        <f t="shared" si="84"/>
        <v>#N/A</v>
      </c>
      <c r="KD16" s="146" t="e">
        <f t="shared" si="85"/>
        <v>#N/A</v>
      </c>
      <c r="KE16" s="146" t="e">
        <f t="shared" si="86"/>
        <v>#N/A</v>
      </c>
      <c r="KF16" s="146" t="e">
        <f t="shared" si="20"/>
        <v>#N/A</v>
      </c>
      <c r="KG16" s="146" t="e">
        <f t="shared" si="87"/>
        <v>#N/A</v>
      </c>
      <c r="KH16" s="146" t="e">
        <f t="shared" si="88"/>
        <v>#N/A</v>
      </c>
      <c r="KI16" s="146" t="e">
        <f t="shared" si="89"/>
        <v>#N/A</v>
      </c>
      <c r="KJ16" s="146" t="e">
        <f t="shared" si="90"/>
        <v>#N/A</v>
      </c>
      <c r="KK16" s="146" t="e">
        <f t="shared" si="91"/>
        <v>#N/A</v>
      </c>
      <c r="KL16" s="146" t="e">
        <f t="shared" si="92"/>
        <v>#N/A</v>
      </c>
      <c r="KM16" s="146" t="e">
        <f t="shared" si="93"/>
        <v>#N/A</v>
      </c>
      <c r="KN16" s="146" t="e">
        <f t="shared" si="94"/>
        <v>#N/A</v>
      </c>
      <c r="KO16" s="146" t="e">
        <f t="shared" si="95"/>
        <v>#N/A</v>
      </c>
      <c r="KP16" s="146" t="e">
        <f t="shared" si="96"/>
        <v>#N/A</v>
      </c>
      <c r="KQ16" s="146" t="e">
        <f t="shared" si="97"/>
        <v>#N/A</v>
      </c>
      <c r="KR16" s="146" t="e">
        <f t="shared" si="98"/>
        <v>#N/A</v>
      </c>
      <c r="KS16" s="146" t="e">
        <f t="shared" si="99"/>
        <v>#N/A</v>
      </c>
      <c r="KT16" s="146" t="e">
        <f t="shared" si="100"/>
        <v>#N/A</v>
      </c>
      <c r="KU16" s="146" t="e">
        <f t="shared" si="101"/>
        <v>#N/A</v>
      </c>
      <c r="KV16" s="146" t="e">
        <f t="shared" si="102"/>
        <v>#N/A</v>
      </c>
      <c r="KW16" s="146" t="e">
        <f t="shared" si="103"/>
        <v>#N/A</v>
      </c>
      <c r="KX16" s="146" t="e">
        <f t="shared" si="104"/>
        <v>#N/A</v>
      </c>
      <c r="KY16" s="146" t="e">
        <f t="shared" si="105"/>
        <v>#N/A</v>
      </c>
      <c r="KZ16" s="146" t="e">
        <f t="shared" si="106"/>
        <v>#N/A</v>
      </c>
      <c r="LA16" s="146" t="e">
        <f t="shared" si="107"/>
        <v>#N/A</v>
      </c>
      <c r="LB16" s="146" t="e">
        <f t="shared" si="108"/>
        <v>#N/A</v>
      </c>
      <c r="LC16" s="146" t="e">
        <f t="shared" si="109"/>
        <v>#N/A</v>
      </c>
      <c r="LD16" s="146" t="e">
        <f t="shared" si="110"/>
        <v>#N/A</v>
      </c>
      <c r="LE16" s="146" t="e">
        <f t="shared" si="111"/>
        <v>#N/A</v>
      </c>
      <c r="LF16" s="146" t="e">
        <f t="shared" si="112"/>
        <v>#N/A</v>
      </c>
      <c r="LG16" s="146" t="e">
        <f t="shared" si="113"/>
        <v>#N/A</v>
      </c>
      <c r="LH16" s="146" t="e">
        <f t="shared" si="114"/>
        <v>#N/A</v>
      </c>
      <c r="LI16" s="146" t="e">
        <f t="shared" si="115"/>
        <v>#N/A</v>
      </c>
      <c r="LJ16" s="146" t="e">
        <f t="shared" si="116"/>
        <v>#N/A</v>
      </c>
      <c r="LK16" s="146" t="e">
        <f t="shared" si="117"/>
        <v>#N/A</v>
      </c>
      <c r="LL16" s="146" t="e">
        <f t="shared" si="118"/>
        <v>#N/A</v>
      </c>
      <c r="LM16" s="146" t="e">
        <f t="shared" si="119"/>
        <v>#N/A</v>
      </c>
      <c r="LN16" s="146" t="e">
        <f t="shared" si="120"/>
        <v>#N/A</v>
      </c>
      <c r="LO16" s="146" t="e">
        <f t="shared" si="121"/>
        <v>#N/A</v>
      </c>
      <c r="LP16" s="146" t="e">
        <f t="shared" si="122"/>
        <v>#N/A</v>
      </c>
      <c r="LQ16" s="146" t="e">
        <f t="shared" si="123"/>
        <v>#N/A</v>
      </c>
      <c r="LR16" s="146" t="e">
        <f t="shared" si="124"/>
        <v>#N/A</v>
      </c>
      <c r="LS16" s="146" t="e">
        <f t="shared" si="125"/>
        <v>#N/A</v>
      </c>
      <c r="LT16" s="146" t="e">
        <f t="shared" si="126"/>
        <v>#N/A</v>
      </c>
      <c r="LU16" s="146" t="e">
        <f t="shared" si="127"/>
        <v>#N/A</v>
      </c>
      <c r="LV16" s="146" t="e">
        <f t="shared" si="128"/>
        <v>#N/A</v>
      </c>
      <c r="LW16" s="146" t="e">
        <f t="shared" si="129"/>
        <v>#N/A</v>
      </c>
      <c r="LX16" s="146" t="e">
        <f t="shared" si="130"/>
        <v>#N/A</v>
      </c>
      <c r="LY16" s="146" t="e">
        <f t="shared" si="131"/>
        <v>#N/A</v>
      </c>
      <c r="LZ16" s="146" t="e">
        <f t="shared" si="132"/>
        <v>#N/A</v>
      </c>
      <c r="MA16" s="146" t="e">
        <f t="shared" si="133"/>
        <v>#N/A</v>
      </c>
      <c r="MB16" s="146" t="e">
        <f t="shared" si="134"/>
        <v>#N/A</v>
      </c>
      <c r="MC16" s="146" t="e">
        <f t="shared" si="135"/>
        <v>#N/A</v>
      </c>
      <c r="MD16" s="146" t="e">
        <f t="shared" si="136"/>
        <v>#N/A</v>
      </c>
      <c r="ME16" s="146" t="e">
        <f t="shared" si="137"/>
        <v>#N/A</v>
      </c>
      <c r="MF16" s="146" t="e">
        <f t="shared" si="138"/>
        <v>#N/A</v>
      </c>
      <c r="MG16" s="146" t="e">
        <f t="shared" si="139"/>
        <v>#N/A</v>
      </c>
      <c r="MH16" s="146" t="e">
        <f t="shared" si="140"/>
        <v>#N/A</v>
      </c>
      <c r="MI16" s="146" t="e">
        <f t="shared" si="141"/>
        <v>#N/A</v>
      </c>
      <c r="MJ16" s="146" t="e">
        <f t="shared" si="142"/>
        <v>#N/A</v>
      </c>
      <c r="MK16" s="146" t="e">
        <f t="shared" si="143"/>
        <v>#N/A</v>
      </c>
      <c r="ML16" s="146" t="e">
        <f t="shared" si="144"/>
        <v>#N/A</v>
      </c>
      <c r="MM16" s="146" t="e">
        <f t="shared" si="145"/>
        <v>#N/A</v>
      </c>
      <c r="MN16" s="146" t="e">
        <f t="shared" si="146"/>
        <v>#N/A</v>
      </c>
      <c r="MO16" s="146" t="e">
        <f t="shared" si="147"/>
        <v>#N/A</v>
      </c>
      <c r="MP16" s="146" t="e">
        <f t="shared" si="148"/>
        <v>#N/A</v>
      </c>
      <c r="MQ16" s="146" t="e">
        <f t="shared" si="149"/>
        <v>#N/A</v>
      </c>
      <c r="MR16" s="146" t="e">
        <f t="shared" si="21"/>
        <v>#N/A</v>
      </c>
      <c r="MS16" s="146" t="e">
        <f t="shared" si="150"/>
        <v>#N/A</v>
      </c>
      <c r="MT16" s="146" t="e">
        <f t="shared" si="151"/>
        <v>#N/A</v>
      </c>
      <c r="MU16" s="146" t="e">
        <f t="shared" si="152"/>
        <v>#N/A</v>
      </c>
      <c r="MV16" s="146" t="e">
        <f t="shared" si="153"/>
        <v>#N/A</v>
      </c>
      <c r="MW16" s="146" t="e">
        <f t="shared" si="154"/>
        <v>#N/A</v>
      </c>
      <c r="MX16" s="146" t="e">
        <f t="shared" si="155"/>
        <v>#N/A</v>
      </c>
      <c r="MY16" s="146" t="e">
        <f t="shared" si="156"/>
        <v>#N/A</v>
      </c>
      <c r="MZ16" s="146" t="e">
        <f t="shared" si="157"/>
        <v>#N/A</v>
      </c>
      <c r="NA16" s="146" t="e">
        <f t="shared" si="158"/>
        <v>#N/A</v>
      </c>
      <c r="NB16" s="146" t="e">
        <f t="shared" si="159"/>
        <v>#N/A</v>
      </c>
      <c r="NC16" s="146" t="e">
        <f t="shared" si="160"/>
        <v>#N/A</v>
      </c>
      <c r="ND16" s="146" t="e">
        <f t="shared" si="161"/>
        <v>#N/A</v>
      </c>
      <c r="NE16" s="146" t="e">
        <f t="shared" si="162"/>
        <v>#N/A</v>
      </c>
      <c r="NF16" s="146" t="e">
        <f t="shared" si="163"/>
        <v>#N/A</v>
      </c>
      <c r="NG16" s="146" t="e">
        <f t="shared" si="164"/>
        <v>#N/A</v>
      </c>
      <c r="NH16" s="146" t="e">
        <f t="shared" si="165"/>
        <v>#N/A</v>
      </c>
      <c r="NI16" s="146" t="e">
        <f t="shared" si="166"/>
        <v>#N/A</v>
      </c>
      <c r="NJ16" s="146" t="e">
        <f t="shared" si="167"/>
        <v>#N/A</v>
      </c>
      <c r="NK16" s="146" t="e">
        <f t="shared" si="168"/>
        <v>#N/A</v>
      </c>
      <c r="NL16" s="146" t="e">
        <f t="shared" si="169"/>
        <v>#N/A</v>
      </c>
      <c r="NM16" s="146" t="e">
        <f t="shared" si="170"/>
        <v>#N/A</v>
      </c>
      <c r="NN16" s="146" t="e">
        <f t="shared" si="171"/>
        <v>#N/A</v>
      </c>
      <c r="NO16" s="146" t="e">
        <f t="shared" si="172"/>
        <v>#N/A</v>
      </c>
      <c r="NP16" s="146" t="e">
        <f t="shared" si="173"/>
        <v>#N/A</v>
      </c>
      <c r="NQ16" s="146" t="e">
        <f t="shared" si="174"/>
        <v>#N/A</v>
      </c>
      <c r="NR16" s="146" t="e">
        <f t="shared" si="175"/>
        <v>#N/A</v>
      </c>
      <c r="NS16" s="146" t="e">
        <f t="shared" si="176"/>
        <v>#N/A</v>
      </c>
      <c r="NT16" s="146" t="e">
        <f t="shared" si="177"/>
        <v>#N/A</v>
      </c>
      <c r="NU16" s="146" t="e">
        <f t="shared" si="178"/>
        <v>#N/A</v>
      </c>
      <c r="NV16" s="146" t="e">
        <f t="shared" si="179"/>
        <v>#N/A</v>
      </c>
      <c r="NW16" s="146" t="e">
        <f t="shared" si="180"/>
        <v>#N/A</v>
      </c>
      <c r="NX16" s="146" t="e">
        <f t="shared" si="181"/>
        <v>#N/A</v>
      </c>
      <c r="NY16" s="146" t="e">
        <f t="shared" si="182"/>
        <v>#N/A</v>
      </c>
      <c r="NZ16" s="146" t="e">
        <f t="shared" si="183"/>
        <v>#N/A</v>
      </c>
      <c r="OA16" s="146" t="e">
        <f t="shared" si="184"/>
        <v>#N/A</v>
      </c>
      <c r="OB16" s="146" t="e">
        <f t="shared" si="185"/>
        <v>#N/A</v>
      </c>
      <c r="OC16" s="146" t="e">
        <f t="shared" si="186"/>
        <v>#N/A</v>
      </c>
      <c r="OD16" s="146" t="e">
        <f t="shared" si="187"/>
        <v>#N/A</v>
      </c>
      <c r="OE16" s="146" t="e">
        <f t="shared" si="188"/>
        <v>#N/A</v>
      </c>
      <c r="OF16" s="146" t="e">
        <f t="shared" si="189"/>
        <v>#N/A</v>
      </c>
      <c r="OG16" s="146" t="e">
        <f t="shared" si="190"/>
        <v>#N/A</v>
      </c>
      <c r="OH16" s="146" t="e">
        <f t="shared" si="191"/>
        <v>#N/A</v>
      </c>
      <c r="OI16" s="146" t="e">
        <f t="shared" si="192"/>
        <v>#N/A</v>
      </c>
      <c r="OJ16" s="146" t="e">
        <f t="shared" si="193"/>
        <v>#N/A</v>
      </c>
      <c r="OK16" s="146" t="e">
        <f t="shared" si="194"/>
        <v>#N/A</v>
      </c>
      <c r="OL16" s="146" t="e">
        <f t="shared" si="195"/>
        <v>#N/A</v>
      </c>
      <c r="OM16" s="146" t="e">
        <f t="shared" si="196"/>
        <v>#N/A</v>
      </c>
      <c r="ON16" s="146" t="e">
        <f t="shared" si="197"/>
        <v>#N/A</v>
      </c>
      <c r="OO16" s="146" t="e">
        <f t="shared" si="198"/>
        <v>#N/A</v>
      </c>
      <c r="OP16" s="146" t="e">
        <f t="shared" si="199"/>
        <v>#N/A</v>
      </c>
      <c r="OQ16" s="146" t="e">
        <f t="shared" si="200"/>
        <v>#N/A</v>
      </c>
      <c r="OR16" s="146" t="e">
        <f t="shared" si="201"/>
        <v>#N/A</v>
      </c>
      <c r="OS16" s="146" t="e">
        <f t="shared" si="202"/>
        <v>#N/A</v>
      </c>
      <c r="OT16" s="146" t="e">
        <f t="shared" si="203"/>
        <v>#N/A</v>
      </c>
      <c r="OU16" s="146" t="e">
        <f t="shared" si="204"/>
        <v>#N/A</v>
      </c>
      <c r="OV16" s="146" t="e">
        <f t="shared" si="205"/>
        <v>#N/A</v>
      </c>
      <c r="OW16" s="146" t="e">
        <f t="shared" si="206"/>
        <v>#N/A</v>
      </c>
      <c r="OX16" s="146" t="e">
        <f t="shared" si="207"/>
        <v>#N/A</v>
      </c>
      <c r="OY16" s="146" t="e">
        <f t="shared" si="208"/>
        <v>#N/A</v>
      </c>
      <c r="OZ16" s="146" t="e">
        <f t="shared" si="209"/>
        <v>#N/A</v>
      </c>
      <c r="PA16" s="146" t="e">
        <f t="shared" si="210"/>
        <v>#N/A</v>
      </c>
      <c r="PB16" s="146" t="e">
        <f t="shared" si="211"/>
        <v>#N/A</v>
      </c>
      <c r="PC16" s="146" t="e">
        <f t="shared" si="212"/>
        <v>#N/A</v>
      </c>
      <c r="PD16" s="146" t="e">
        <f t="shared" si="22"/>
        <v>#N/A</v>
      </c>
      <c r="PE16" s="146" t="e">
        <f t="shared" si="10"/>
        <v>#N/A</v>
      </c>
      <c r="PF16" s="146" t="e">
        <f t="shared" si="10"/>
        <v>#N/A</v>
      </c>
      <c r="PG16" s="146" t="e">
        <f t="shared" si="10"/>
        <v>#N/A</v>
      </c>
      <c r="PH16" s="146" t="e">
        <f t="shared" si="10"/>
        <v>#N/A</v>
      </c>
      <c r="PI16" s="146" t="e">
        <f t="shared" si="10"/>
        <v>#N/A</v>
      </c>
      <c r="PJ16" s="146" t="e">
        <f t="shared" si="10"/>
        <v>#N/A</v>
      </c>
      <c r="PK16" s="146" t="e">
        <f t="shared" si="10"/>
        <v>#N/A</v>
      </c>
      <c r="PL16" s="146" t="e">
        <f t="shared" si="10"/>
        <v>#N/A</v>
      </c>
    </row>
    <row r="17" spans="1:428" hidden="1" x14ac:dyDescent="0.45">
      <c r="A17" s="364"/>
      <c r="B17" s="365" t="str">
        <f>IF($N17="","",ROUND(_xlfn.LOGNORM.INV(ABS(VLOOKUP($Q$1,VLookups!$A$27:$B$28,2,FALSE)-B$2),LN($J17),LN($N17)),0))</f>
        <v/>
      </c>
      <c r="C17" s="367" t="str">
        <f t="shared" si="16"/>
        <v/>
      </c>
      <c r="D17" s="368" t="str">
        <f t="shared" si="17"/>
        <v/>
      </c>
      <c r="E17" s="108" t="str">
        <f>IFERROR(_xlfn.LOGNORM.INV(VLookups!$B$22,LN($J17),LN($N17)),"")</f>
        <v/>
      </c>
      <c r="F17" s="81"/>
      <c r="G17" s="108" t="str">
        <f>IFERROR(_xlfn.LOGNORM.INV(VLookups!$B$23,LN($J17),LN($N17)),"")</f>
        <v/>
      </c>
      <c r="H17" s="110" t="str">
        <f t="shared" si="0"/>
        <v/>
      </c>
      <c r="I17" s="110" t="str">
        <f t="shared" si="1"/>
        <v/>
      </c>
      <c r="J17" s="65" t="str">
        <f>IF(AND(F17&gt;0,NOT(ISBLANK(K17))),IF(VLOOKUP($F$3,VLookups!$A$17:$B$18,2,FALSE),F17*VLOOKUP(K17,VLookups!$A$4:$B$13,2,FALSE),F17),"")</f>
        <v/>
      </c>
      <c r="K17" s="21"/>
      <c r="L17" s="53"/>
      <c r="M17" s="263"/>
      <c r="N17" s="320" t="str">
        <f>IF(F17&gt;0,IF(ISBLANK(M17),IF(ISBLANK(K17),"",VLOOKUP(K17,VLookups!$A$4:$C$13,3,FALSE)),M17),"")</f>
        <v/>
      </c>
      <c r="O17" s="320" t="str">
        <f t="shared" si="11"/>
        <v/>
      </c>
      <c r="P17" s="375" t="str">
        <f t="shared" si="12"/>
        <v/>
      </c>
      <c r="Q17" s="81"/>
      <c r="R17" s="230" t="str">
        <f>IF(AND(Q17&gt;0,F17&gt;0,NOT(N17="")),ABS(VLOOKUP($Q$1,VLookups!$A$27:$B$28,2,FALSE)-_xlfn.LOGNORM.DIST(Q17,LN(J17),LN(N17),TRUE)),"")</f>
        <v/>
      </c>
      <c r="S17" s="80" t="str">
        <f>IF(AND($E17&gt;0,$F17&gt;0,$G17&gt;0,NOT(ISBLANK($K17))),_xlfn.LOGNORM.INV(ABS(VLOOKUP($Q$1,VLookups!$A$27:$B$28,2,FALSE)-S$3),LN($J17),LN($N17)),"")</f>
        <v/>
      </c>
      <c r="T17" s="80" t="str">
        <f>IF(AND($E17&gt;0,$F17&gt;0,$G17&gt;0,NOT(ISBLANK($K17))),_xlfn.LOGNORM.INV(ABS(VLOOKUP($Q$1,VLookups!$A$27:$B$28,2,FALSE)-T$3),LN($J17),LN($N17)),"")</f>
        <v/>
      </c>
      <c r="U17" s="80" t="str">
        <f>IF(AND($E17&gt;0,$F17&gt;0,$G17&gt;0,NOT(ISBLANK($K17))),_xlfn.LOGNORM.INV(ABS(VLOOKUP($Q$1,VLookups!$A$27:$B$28,2,FALSE)-U$3),LN($J17),LN($N17)),"")</f>
        <v/>
      </c>
      <c r="V17" s="80" t="str">
        <f>IF(AND($E17&gt;0,$F17&gt;0,$G17&gt;0,NOT(ISBLANK($K17))),_xlfn.LOGNORM.INV(ABS(VLOOKUP($Q$1,VLookups!$A$27:$B$28,2,FALSE)-V$3),LN($J17),LN($N17)),"")</f>
        <v/>
      </c>
      <c r="W17" s="80" t="str">
        <f>IF(AND($E17&gt;0,$F17&gt;0,$G17&gt;0,NOT(ISBLANK($K17))),_xlfn.LOGNORM.INV(ABS(VLOOKUP($Q$1,VLookups!$A$27:$B$28,2,FALSE)-W$3),LN($J17),LN($N17)),"")</f>
        <v/>
      </c>
      <c r="X17" s="80" t="str">
        <f>IF(AND($E17&gt;0,$F17&gt;0,$G17&gt;0,NOT(ISBLANK($K17))),_xlfn.LOGNORM.INV(ABS(VLOOKUP($Q$1,VLookups!$A$27:$B$28,2,FALSE)-X$3),LN($J17),LN($N17)),"")</f>
        <v/>
      </c>
      <c r="Y17" s="5"/>
      <c r="Z17" s="145" t="str">
        <f t="shared" si="2"/>
        <v/>
      </c>
      <c r="AA17" s="376" t="str">
        <f t="shared" si="13"/>
        <v/>
      </c>
      <c r="AB17" s="46" t="str">
        <f t="shared" si="14"/>
        <v/>
      </c>
      <c r="AC17" s="46" t="str">
        <f t="shared" si="218"/>
        <v/>
      </c>
      <c r="AD17" s="46" t="str">
        <f t="shared" si="218"/>
        <v/>
      </c>
      <c r="AE17" s="46" t="str">
        <f t="shared" si="218"/>
        <v/>
      </c>
      <c r="AF17" s="46" t="str">
        <f t="shared" si="218"/>
        <v/>
      </c>
      <c r="AG17" s="46" t="str">
        <f t="shared" si="218"/>
        <v/>
      </c>
      <c r="AH17" s="46" t="str">
        <f t="shared" si="218"/>
        <v/>
      </c>
      <c r="AI17" s="46" t="str">
        <f t="shared" si="218"/>
        <v/>
      </c>
      <c r="AJ17" s="46" t="str">
        <f t="shared" si="218"/>
        <v/>
      </c>
      <c r="AK17" s="46" t="str">
        <f t="shared" si="218"/>
        <v/>
      </c>
      <c r="AL17" s="46" t="str">
        <f t="shared" si="218"/>
        <v/>
      </c>
      <c r="AM17" s="46" t="str">
        <f t="shared" si="218"/>
        <v/>
      </c>
      <c r="AN17" s="46" t="str">
        <f t="shared" si="218"/>
        <v/>
      </c>
      <c r="AO17" s="46" t="str">
        <f t="shared" si="218"/>
        <v/>
      </c>
      <c r="AP17" s="46" t="str">
        <f t="shared" si="218"/>
        <v/>
      </c>
      <c r="AQ17" s="46" t="str">
        <f t="shared" si="218"/>
        <v/>
      </c>
      <c r="AR17" s="46" t="str">
        <f t="shared" si="218"/>
        <v/>
      </c>
      <c r="AS17" s="46" t="str">
        <f t="shared" si="218"/>
        <v/>
      </c>
      <c r="AT17" s="46" t="str">
        <f t="shared" si="218"/>
        <v/>
      </c>
      <c r="AU17" s="46" t="str">
        <f t="shared" si="218"/>
        <v/>
      </c>
      <c r="AV17" s="46" t="str">
        <f t="shared" si="218"/>
        <v/>
      </c>
      <c r="AW17" s="46" t="str">
        <f t="shared" si="218"/>
        <v/>
      </c>
      <c r="AX17" s="46" t="str">
        <f t="shared" si="218"/>
        <v/>
      </c>
      <c r="AY17" s="46" t="str">
        <f t="shared" si="218"/>
        <v/>
      </c>
      <c r="AZ17" s="46" t="str">
        <f t="shared" si="218"/>
        <v/>
      </c>
      <c r="BA17" s="46" t="str">
        <f t="shared" si="218"/>
        <v/>
      </c>
      <c r="BB17" s="46" t="str">
        <f t="shared" si="218"/>
        <v/>
      </c>
      <c r="BC17" s="46" t="str">
        <f t="shared" si="218"/>
        <v/>
      </c>
      <c r="BD17" s="46" t="str">
        <f t="shared" si="218"/>
        <v/>
      </c>
      <c r="BE17" s="46" t="str">
        <f t="shared" si="218"/>
        <v/>
      </c>
      <c r="BF17" s="46" t="str">
        <f t="shared" si="218"/>
        <v/>
      </c>
      <c r="BG17" s="46" t="str">
        <f t="shared" si="218"/>
        <v/>
      </c>
      <c r="BH17" s="46" t="str">
        <f t="shared" si="218"/>
        <v/>
      </c>
      <c r="BI17" s="46" t="str">
        <f t="shared" si="218"/>
        <v/>
      </c>
      <c r="BJ17" s="46" t="str">
        <f t="shared" si="218"/>
        <v/>
      </c>
      <c r="BK17" s="46" t="str">
        <f t="shared" si="218"/>
        <v/>
      </c>
      <c r="BL17" s="46" t="str">
        <f t="shared" si="218"/>
        <v/>
      </c>
      <c r="BM17" s="46" t="str">
        <f t="shared" si="218"/>
        <v/>
      </c>
      <c r="BN17" s="46" t="str">
        <f t="shared" si="218"/>
        <v/>
      </c>
      <c r="BO17" s="46" t="str">
        <f t="shared" si="218"/>
        <v/>
      </c>
      <c r="BP17" s="46" t="str">
        <f t="shared" si="218"/>
        <v/>
      </c>
      <c r="BQ17" s="46" t="str">
        <f t="shared" si="218"/>
        <v/>
      </c>
      <c r="BR17" s="46" t="str">
        <f t="shared" si="218"/>
        <v/>
      </c>
      <c r="BS17" s="46" t="str">
        <f t="shared" si="218"/>
        <v/>
      </c>
      <c r="BT17" s="46" t="str">
        <f t="shared" si="218"/>
        <v/>
      </c>
      <c r="BU17" s="46" t="str">
        <f t="shared" si="218"/>
        <v/>
      </c>
      <c r="BV17" s="46" t="str">
        <f t="shared" si="218"/>
        <v/>
      </c>
      <c r="BW17" s="46" t="str">
        <f t="shared" si="218"/>
        <v/>
      </c>
      <c r="BX17" s="46" t="str">
        <f t="shared" si="218"/>
        <v/>
      </c>
      <c r="BY17" s="46" t="str">
        <f t="shared" si="218"/>
        <v/>
      </c>
      <c r="BZ17" s="46" t="str">
        <f t="shared" si="218"/>
        <v/>
      </c>
      <c r="CA17" s="46" t="str">
        <f t="shared" si="218"/>
        <v/>
      </c>
      <c r="CB17" s="46" t="str">
        <f t="shared" si="218"/>
        <v/>
      </c>
      <c r="CC17" s="46" t="str">
        <f t="shared" si="218"/>
        <v/>
      </c>
      <c r="CD17" s="46" t="str">
        <f t="shared" si="218"/>
        <v/>
      </c>
      <c r="CE17" s="46" t="str">
        <f t="shared" si="218"/>
        <v/>
      </c>
      <c r="CF17" s="46" t="str">
        <f t="shared" si="218"/>
        <v/>
      </c>
      <c r="CG17" s="46" t="str">
        <f t="shared" si="218"/>
        <v/>
      </c>
      <c r="CH17" s="46" t="str">
        <f t="shared" si="218"/>
        <v/>
      </c>
      <c r="CI17" s="46" t="str">
        <f t="shared" si="218"/>
        <v/>
      </c>
      <c r="CJ17" s="46" t="str">
        <f t="shared" si="218"/>
        <v/>
      </c>
      <c r="CK17" s="46" t="str">
        <f t="shared" si="218"/>
        <v/>
      </c>
      <c r="CL17" s="46" t="str">
        <f t="shared" si="218"/>
        <v/>
      </c>
      <c r="CM17" s="46" t="str">
        <f t="shared" si="218"/>
        <v/>
      </c>
      <c r="CN17" s="46" t="str">
        <f t="shared" ref="CN17:EY20" si="221">IF(ISNONTEXT($Z17),CM17+$Z17,"")</f>
        <v/>
      </c>
      <c r="CO17" s="46" t="str">
        <f t="shared" si="221"/>
        <v/>
      </c>
      <c r="CP17" s="46" t="str">
        <f t="shared" si="221"/>
        <v/>
      </c>
      <c r="CQ17" s="46" t="str">
        <f t="shared" si="221"/>
        <v/>
      </c>
      <c r="CR17" s="46" t="str">
        <f t="shared" si="221"/>
        <v/>
      </c>
      <c r="CS17" s="46" t="str">
        <f t="shared" si="221"/>
        <v/>
      </c>
      <c r="CT17" s="46" t="str">
        <f t="shared" si="221"/>
        <v/>
      </c>
      <c r="CU17" s="46" t="str">
        <f t="shared" si="221"/>
        <v/>
      </c>
      <c r="CV17" s="46" t="str">
        <f t="shared" si="221"/>
        <v/>
      </c>
      <c r="CW17" s="46" t="str">
        <f t="shared" si="221"/>
        <v/>
      </c>
      <c r="CX17" s="46" t="str">
        <f t="shared" si="221"/>
        <v/>
      </c>
      <c r="CY17" s="46" t="str">
        <f t="shared" si="221"/>
        <v/>
      </c>
      <c r="CZ17" s="46" t="str">
        <f t="shared" si="221"/>
        <v/>
      </c>
      <c r="DA17" s="46" t="str">
        <f t="shared" si="221"/>
        <v/>
      </c>
      <c r="DB17" s="46" t="str">
        <f t="shared" si="221"/>
        <v/>
      </c>
      <c r="DC17" s="46" t="str">
        <f t="shared" si="221"/>
        <v/>
      </c>
      <c r="DD17" s="46" t="str">
        <f t="shared" si="221"/>
        <v/>
      </c>
      <c r="DE17" s="46" t="str">
        <f t="shared" si="221"/>
        <v/>
      </c>
      <c r="DF17" s="46" t="str">
        <f t="shared" si="221"/>
        <v/>
      </c>
      <c r="DG17" s="46" t="str">
        <f t="shared" si="221"/>
        <v/>
      </c>
      <c r="DH17" s="46" t="str">
        <f t="shared" si="221"/>
        <v/>
      </c>
      <c r="DI17" s="46" t="str">
        <f t="shared" si="221"/>
        <v/>
      </c>
      <c r="DJ17" s="46" t="str">
        <f t="shared" si="221"/>
        <v/>
      </c>
      <c r="DK17" s="46" t="str">
        <f t="shared" si="221"/>
        <v/>
      </c>
      <c r="DL17" s="46" t="str">
        <f t="shared" si="221"/>
        <v/>
      </c>
      <c r="DM17" s="46" t="str">
        <f t="shared" si="221"/>
        <v/>
      </c>
      <c r="DN17" s="46" t="str">
        <f t="shared" si="221"/>
        <v/>
      </c>
      <c r="DO17" s="46" t="str">
        <f t="shared" si="221"/>
        <v/>
      </c>
      <c r="DP17" s="46" t="str">
        <f t="shared" si="221"/>
        <v/>
      </c>
      <c r="DQ17" s="46" t="str">
        <f t="shared" si="221"/>
        <v/>
      </c>
      <c r="DR17" s="46" t="str">
        <f t="shared" si="221"/>
        <v/>
      </c>
      <c r="DS17" s="46" t="str">
        <f t="shared" si="221"/>
        <v/>
      </c>
      <c r="DT17" s="46" t="str">
        <f t="shared" si="221"/>
        <v/>
      </c>
      <c r="DU17" s="46" t="str">
        <f t="shared" si="221"/>
        <v/>
      </c>
      <c r="DV17" s="46" t="str">
        <f t="shared" si="221"/>
        <v/>
      </c>
      <c r="DW17" s="46" t="str">
        <f t="shared" si="221"/>
        <v/>
      </c>
      <c r="DX17" s="46" t="str">
        <f t="shared" si="221"/>
        <v/>
      </c>
      <c r="DY17" s="46" t="str">
        <f t="shared" si="221"/>
        <v/>
      </c>
      <c r="DZ17" s="46" t="str">
        <f t="shared" si="221"/>
        <v/>
      </c>
      <c r="EA17" s="46" t="str">
        <f t="shared" si="221"/>
        <v/>
      </c>
      <c r="EB17" s="46" t="str">
        <f t="shared" si="221"/>
        <v/>
      </c>
      <c r="EC17" s="46" t="str">
        <f t="shared" si="221"/>
        <v/>
      </c>
      <c r="ED17" s="46" t="str">
        <f t="shared" si="221"/>
        <v/>
      </c>
      <c r="EE17" s="46" t="str">
        <f t="shared" si="221"/>
        <v/>
      </c>
      <c r="EF17" s="46" t="str">
        <f t="shared" si="221"/>
        <v/>
      </c>
      <c r="EG17" s="46" t="str">
        <f t="shared" si="221"/>
        <v/>
      </c>
      <c r="EH17" s="46" t="str">
        <f t="shared" si="221"/>
        <v/>
      </c>
      <c r="EI17" s="46" t="str">
        <f t="shared" si="221"/>
        <v/>
      </c>
      <c r="EJ17" s="46" t="str">
        <f t="shared" si="221"/>
        <v/>
      </c>
      <c r="EK17" s="46" t="str">
        <f t="shared" si="221"/>
        <v/>
      </c>
      <c r="EL17" s="46" t="str">
        <f t="shared" si="221"/>
        <v/>
      </c>
      <c r="EM17" s="46" t="str">
        <f t="shared" si="221"/>
        <v/>
      </c>
      <c r="EN17" s="46" t="str">
        <f t="shared" si="221"/>
        <v/>
      </c>
      <c r="EO17" s="46" t="str">
        <f t="shared" si="221"/>
        <v/>
      </c>
      <c r="EP17" s="46" t="str">
        <f t="shared" si="221"/>
        <v/>
      </c>
      <c r="EQ17" s="46" t="str">
        <f t="shared" si="221"/>
        <v/>
      </c>
      <c r="ER17" s="46" t="str">
        <f t="shared" si="221"/>
        <v/>
      </c>
      <c r="ES17" s="46" t="str">
        <f t="shared" si="221"/>
        <v/>
      </c>
      <c r="ET17" s="46" t="str">
        <f t="shared" si="221"/>
        <v/>
      </c>
      <c r="EU17" s="46" t="str">
        <f t="shared" si="221"/>
        <v/>
      </c>
      <c r="EV17" s="46" t="str">
        <f t="shared" si="221"/>
        <v/>
      </c>
      <c r="EW17" s="46" t="str">
        <f t="shared" si="221"/>
        <v/>
      </c>
      <c r="EX17" s="46" t="str">
        <f t="shared" si="221"/>
        <v/>
      </c>
      <c r="EY17" s="46" t="str">
        <f t="shared" si="221"/>
        <v/>
      </c>
      <c r="EZ17" s="46" t="str">
        <f t="shared" si="23"/>
        <v/>
      </c>
      <c r="FA17" s="46" t="str">
        <f t="shared" si="220"/>
        <v/>
      </c>
      <c r="FB17" s="46" t="str">
        <f t="shared" si="220"/>
        <v/>
      </c>
      <c r="FC17" s="46" t="str">
        <f t="shared" si="220"/>
        <v/>
      </c>
      <c r="FD17" s="46" t="str">
        <f t="shared" si="220"/>
        <v/>
      </c>
      <c r="FE17" s="46" t="str">
        <f t="shared" si="220"/>
        <v/>
      </c>
      <c r="FF17" s="46" t="str">
        <f t="shared" si="220"/>
        <v/>
      </c>
      <c r="FG17" s="46" t="str">
        <f t="shared" si="220"/>
        <v/>
      </c>
      <c r="FH17" s="46" t="str">
        <f t="shared" si="220"/>
        <v/>
      </c>
      <c r="FI17" s="46" t="str">
        <f t="shared" si="220"/>
        <v/>
      </c>
      <c r="FJ17" s="46" t="str">
        <f t="shared" si="220"/>
        <v/>
      </c>
      <c r="FK17" s="46" t="str">
        <f t="shared" si="220"/>
        <v/>
      </c>
      <c r="FL17" s="46" t="str">
        <f t="shared" si="220"/>
        <v/>
      </c>
      <c r="FM17" s="46" t="str">
        <f t="shared" si="220"/>
        <v/>
      </c>
      <c r="FN17" s="46" t="str">
        <f t="shared" si="220"/>
        <v/>
      </c>
      <c r="FO17" s="46" t="str">
        <f t="shared" si="220"/>
        <v/>
      </c>
      <c r="FP17" s="46" t="str">
        <f t="shared" si="220"/>
        <v/>
      </c>
      <c r="FQ17" s="46" t="str">
        <f t="shared" si="220"/>
        <v/>
      </c>
      <c r="FR17" s="46" t="str">
        <f t="shared" si="220"/>
        <v/>
      </c>
      <c r="FS17" s="46" t="str">
        <f t="shared" si="220"/>
        <v/>
      </c>
      <c r="FT17" s="46" t="str">
        <f t="shared" si="220"/>
        <v/>
      </c>
      <c r="FU17" s="46" t="str">
        <f t="shared" si="220"/>
        <v/>
      </c>
      <c r="FV17" s="46" t="str">
        <f t="shared" si="220"/>
        <v/>
      </c>
      <c r="FW17" s="46" t="str">
        <f t="shared" si="220"/>
        <v/>
      </c>
      <c r="FX17" s="46" t="str">
        <f t="shared" si="220"/>
        <v/>
      </c>
      <c r="FY17" s="46" t="str">
        <f t="shared" si="220"/>
        <v/>
      </c>
      <c r="FZ17" s="46" t="str">
        <f t="shared" si="220"/>
        <v/>
      </c>
      <c r="GA17" s="46" t="str">
        <f t="shared" si="220"/>
        <v/>
      </c>
      <c r="GB17" s="46" t="str">
        <f t="shared" si="220"/>
        <v/>
      </c>
      <c r="GC17" s="46" t="str">
        <f t="shared" si="220"/>
        <v/>
      </c>
      <c r="GD17" s="46" t="str">
        <f t="shared" si="220"/>
        <v/>
      </c>
      <c r="GE17" s="46" t="str">
        <f t="shared" si="220"/>
        <v/>
      </c>
      <c r="GF17" s="46" t="str">
        <f t="shared" si="220"/>
        <v/>
      </c>
      <c r="GG17" s="46" t="str">
        <f t="shared" si="220"/>
        <v/>
      </c>
      <c r="GH17" s="46" t="str">
        <f t="shared" si="220"/>
        <v/>
      </c>
      <c r="GI17" s="46" t="str">
        <f t="shared" si="220"/>
        <v/>
      </c>
      <c r="GJ17" s="46" t="str">
        <f t="shared" si="220"/>
        <v/>
      </c>
      <c r="GK17" s="46" t="str">
        <f t="shared" si="220"/>
        <v/>
      </c>
      <c r="GL17" s="46" t="str">
        <f t="shared" si="220"/>
        <v/>
      </c>
      <c r="GM17" s="46" t="str">
        <f t="shared" si="220"/>
        <v/>
      </c>
      <c r="GN17" s="46" t="str">
        <f t="shared" si="220"/>
        <v/>
      </c>
      <c r="GO17" s="46" t="str">
        <f t="shared" si="220"/>
        <v/>
      </c>
      <c r="GP17" s="46" t="str">
        <f t="shared" si="220"/>
        <v/>
      </c>
      <c r="GQ17" s="46" t="str">
        <f t="shared" si="220"/>
        <v/>
      </c>
      <c r="GR17" s="46" t="str">
        <f t="shared" si="220"/>
        <v/>
      </c>
      <c r="GS17" s="46" t="str">
        <f t="shared" si="220"/>
        <v/>
      </c>
      <c r="GT17" s="46" t="str">
        <f t="shared" si="220"/>
        <v/>
      </c>
      <c r="GU17" s="46" t="str">
        <f t="shared" si="220"/>
        <v/>
      </c>
      <c r="GV17" s="46" t="str">
        <f t="shared" si="220"/>
        <v/>
      </c>
      <c r="GW17" s="46" t="str">
        <f t="shared" si="220"/>
        <v/>
      </c>
      <c r="GX17" s="46" t="str">
        <f t="shared" si="220"/>
        <v/>
      </c>
      <c r="GY17" s="46" t="str">
        <f t="shared" si="220"/>
        <v/>
      </c>
      <c r="GZ17" s="46" t="str">
        <f t="shared" si="220"/>
        <v/>
      </c>
      <c r="HA17" s="46" t="str">
        <f t="shared" si="220"/>
        <v/>
      </c>
      <c r="HB17" s="46" t="str">
        <f t="shared" si="220"/>
        <v/>
      </c>
      <c r="HC17" s="46" t="str">
        <f t="shared" si="220"/>
        <v/>
      </c>
      <c r="HD17" s="46" t="str">
        <f t="shared" si="220"/>
        <v/>
      </c>
      <c r="HE17" s="46" t="str">
        <f t="shared" si="220"/>
        <v/>
      </c>
      <c r="HF17" s="46" t="str">
        <f t="shared" si="220"/>
        <v/>
      </c>
      <c r="HG17" s="46" t="str">
        <f t="shared" si="220"/>
        <v/>
      </c>
      <c r="HH17" s="46" t="str">
        <f t="shared" si="220"/>
        <v/>
      </c>
      <c r="HI17" s="46" t="str">
        <f t="shared" si="220"/>
        <v/>
      </c>
      <c r="HJ17" s="46" t="str">
        <f t="shared" si="220"/>
        <v/>
      </c>
      <c r="HK17" s="46" t="str">
        <f t="shared" si="220"/>
        <v/>
      </c>
      <c r="HL17" s="46" t="str">
        <f t="shared" si="220"/>
        <v/>
      </c>
      <c r="HM17" s="46" t="str">
        <f t="shared" si="219"/>
        <v/>
      </c>
      <c r="HN17" s="46" t="str">
        <f t="shared" si="219"/>
        <v/>
      </c>
      <c r="HO17" s="46" t="str">
        <f t="shared" si="219"/>
        <v/>
      </c>
      <c r="HP17" s="46" t="str">
        <f t="shared" si="219"/>
        <v/>
      </c>
      <c r="HQ17" s="46" t="str">
        <f t="shared" si="219"/>
        <v/>
      </c>
      <c r="HR17" s="46" t="str">
        <f t="shared" si="219"/>
        <v/>
      </c>
      <c r="HS17" s="46" t="str">
        <f t="shared" si="219"/>
        <v/>
      </c>
      <c r="HT17" s="146" t="e">
        <f t="shared" si="15"/>
        <v>#N/A</v>
      </c>
      <c r="HU17" s="146" t="e">
        <f t="shared" si="24"/>
        <v>#N/A</v>
      </c>
      <c r="HV17" s="146" t="e">
        <f t="shared" si="25"/>
        <v>#N/A</v>
      </c>
      <c r="HW17" s="146" t="e">
        <f t="shared" si="26"/>
        <v>#N/A</v>
      </c>
      <c r="HX17" s="146" t="e">
        <f t="shared" si="27"/>
        <v>#N/A</v>
      </c>
      <c r="HY17" s="146" t="e">
        <f t="shared" si="28"/>
        <v>#N/A</v>
      </c>
      <c r="HZ17" s="146" t="e">
        <f t="shared" si="29"/>
        <v>#N/A</v>
      </c>
      <c r="IA17" s="146" t="e">
        <f t="shared" si="30"/>
        <v>#N/A</v>
      </c>
      <c r="IB17" s="146" t="e">
        <f t="shared" si="31"/>
        <v>#N/A</v>
      </c>
      <c r="IC17" s="146" t="e">
        <f t="shared" si="32"/>
        <v>#N/A</v>
      </c>
      <c r="ID17" s="146" t="e">
        <f t="shared" si="33"/>
        <v>#N/A</v>
      </c>
      <c r="IE17" s="146" t="e">
        <f t="shared" si="34"/>
        <v>#N/A</v>
      </c>
      <c r="IF17" s="146" t="e">
        <f t="shared" si="35"/>
        <v>#N/A</v>
      </c>
      <c r="IG17" s="146" t="e">
        <f t="shared" si="36"/>
        <v>#N/A</v>
      </c>
      <c r="IH17" s="146" t="e">
        <f t="shared" si="37"/>
        <v>#N/A</v>
      </c>
      <c r="II17" s="146" t="e">
        <f t="shared" si="38"/>
        <v>#N/A</v>
      </c>
      <c r="IJ17" s="146" t="e">
        <f t="shared" si="39"/>
        <v>#N/A</v>
      </c>
      <c r="IK17" s="146" t="e">
        <f t="shared" si="40"/>
        <v>#N/A</v>
      </c>
      <c r="IL17" s="146" t="e">
        <f t="shared" si="41"/>
        <v>#N/A</v>
      </c>
      <c r="IM17" s="146" t="e">
        <f t="shared" si="42"/>
        <v>#N/A</v>
      </c>
      <c r="IN17" s="146" t="e">
        <f t="shared" si="43"/>
        <v>#N/A</v>
      </c>
      <c r="IO17" s="146" t="e">
        <f t="shared" si="44"/>
        <v>#N/A</v>
      </c>
      <c r="IP17" s="146" t="e">
        <f t="shared" si="45"/>
        <v>#N/A</v>
      </c>
      <c r="IQ17" s="146" t="e">
        <f t="shared" si="46"/>
        <v>#N/A</v>
      </c>
      <c r="IR17" s="146" t="e">
        <f t="shared" si="47"/>
        <v>#N/A</v>
      </c>
      <c r="IS17" s="146" t="e">
        <f t="shared" si="48"/>
        <v>#N/A</v>
      </c>
      <c r="IT17" s="146" t="e">
        <f t="shared" si="49"/>
        <v>#N/A</v>
      </c>
      <c r="IU17" s="146" t="e">
        <f t="shared" si="50"/>
        <v>#N/A</v>
      </c>
      <c r="IV17" s="146" t="e">
        <f t="shared" si="51"/>
        <v>#N/A</v>
      </c>
      <c r="IW17" s="146" t="e">
        <f t="shared" si="52"/>
        <v>#N/A</v>
      </c>
      <c r="IX17" s="146" t="e">
        <f t="shared" si="53"/>
        <v>#N/A</v>
      </c>
      <c r="IY17" s="146" t="e">
        <f t="shared" si="54"/>
        <v>#N/A</v>
      </c>
      <c r="IZ17" s="146" t="e">
        <f t="shared" si="55"/>
        <v>#N/A</v>
      </c>
      <c r="JA17" s="146" t="e">
        <f t="shared" si="56"/>
        <v>#N/A</v>
      </c>
      <c r="JB17" s="146" t="e">
        <f t="shared" si="57"/>
        <v>#N/A</v>
      </c>
      <c r="JC17" s="146" t="e">
        <f t="shared" si="58"/>
        <v>#N/A</v>
      </c>
      <c r="JD17" s="146" t="e">
        <f t="shared" si="59"/>
        <v>#N/A</v>
      </c>
      <c r="JE17" s="146" t="e">
        <f t="shared" si="60"/>
        <v>#N/A</v>
      </c>
      <c r="JF17" s="146" t="e">
        <f t="shared" si="61"/>
        <v>#N/A</v>
      </c>
      <c r="JG17" s="146" t="e">
        <f t="shared" si="62"/>
        <v>#N/A</v>
      </c>
      <c r="JH17" s="146" t="e">
        <f t="shared" si="63"/>
        <v>#N/A</v>
      </c>
      <c r="JI17" s="146" t="e">
        <f t="shared" si="64"/>
        <v>#N/A</v>
      </c>
      <c r="JJ17" s="146" t="e">
        <f t="shared" si="65"/>
        <v>#N/A</v>
      </c>
      <c r="JK17" s="146" t="e">
        <f t="shared" si="66"/>
        <v>#N/A</v>
      </c>
      <c r="JL17" s="146" t="e">
        <f t="shared" si="67"/>
        <v>#N/A</v>
      </c>
      <c r="JM17" s="146" t="e">
        <f t="shared" si="68"/>
        <v>#N/A</v>
      </c>
      <c r="JN17" s="146" t="e">
        <f t="shared" si="69"/>
        <v>#N/A</v>
      </c>
      <c r="JO17" s="146" t="e">
        <f t="shared" si="70"/>
        <v>#N/A</v>
      </c>
      <c r="JP17" s="146" t="e">
        <f t="shared" si="71"/>
        <v>#N/A</v>
      </c>
      <c r="JQ17" s="146" t="e">
        <f t="shared" si="72"/>
        <v>#N/A</v>
      </c>
      <c r="JR17" s="146" t="e">
        <f t="shared" si="73"/>
        <v>#N/A</v>
      </c>
      <c r="JS17" s="146" t="e">
        <f t="shared" si="74"/>
        <v>#N/A</v>
      </c>
      <c r="JT17" s="146" t="e">
        <f t="shared" si="75"/>
        <v>#N/A</v>
      </c>
      <c r="JU17" s="146" t="e">
        <f t="shared" si="76"/>
        <v>#N/A</v>
      </c>
      <c r="JV17" s="146" t="e">
        <f t="shared" si="77"/>
        <v>#N/A</v>
      </c>
      <c r="JW17" s="146" t="e">
        <f t="shared" si="78"/>
        <v>#N/A</v>
      </c>
      <c r="JX17" s="146" t="e">
        <f t="shared" si="79"/>
        <v>#N/A</v>
      </c>
      <c r="JY17" s="146" t="e">
        <f t="shared" si="80"/>
        <v>#N/A</v>
      </c>
      <c r="JZ17" s="146" t="e">
        <f t="shared" si="81"/>
        <v>#N/A</v>
      </c>
      <c r="KA17" s="146" t="e">
        <f t="shared" si="82"/>
        <v>#N/A</v>
      </c>
      <c r="KB17" s="146" t="e">
        <f t="shared" si="83"/>
        <v>#N/A</v>
      </c>
      <c r="KC17" s="146" t="e">
        <f t="shared" si="84"/>
        <v>#N/A</v>
      </c>
      <c r="KD17" s="146" t="e">
        <f t="shared" si="85"/>
        <v>#N/A</v>
      </c>
      <c r="KE17" s="146" t="e">
        <f t="shared" si="86"/>
        <v>#N/A</v>
      </c>
      <c r="KF17" s="146" t="e">
        <f t="shared" si="20"/>
        <v>#N/A</v>
      </c>
      <c r="KG17" s="146" t="e">
        <f t="shared" si="87"/>
        <v>#N/A</v>
      </c>
      <c r="KH17" s="146" t="e">
        <f t="shared" si="88"/>
        <v>#N/A</v>
      </c>
      <c r="KI17" s="146" t="e">
        <f t="shared" si="89"/>
        <v>#N/A</v>
      </c>
      <c r="KJ17" s="146" t="e">
        <f t="shared" si="90"/>
        <v>#N/A</v>
      </c>
      <c r="KK17" s="146" t="e">
        <f t="shared" si="91"/>
        <v>#N/A</v>
      </c>
      <c r="KL17" s="146" t="e">
        <f t="shared" si="92"/>
        <v>#N/A</v>
      </c>
      <c r="KM17" s="146" t="e">
        <f t="shared" si="93"/>
        <v>#N/A</v>
      </c>
      <c r="KN17" s="146" t="e">
        <f t="shared" si="94"/>
        <v>#N/A</v>
      </c>
      <c r="KO17" s="146" t="e">
        <f t="shared" si="95"/>
        <v>#N/A</v>
      </c>
      <c r="KP17" s="146" t="e">
        <f t="shared" si="96"/>
        <v>#N/A</v>
      </c>
      <c r="KQ17" s="146" t="e">
        <f t="shared" si="97"/>
        <v>#N/A</v>
      </c>
      <c r="KR17" s="146" t="e">
        <f t="shared" si="98"/>
        <v>#N/A</v>
      </c>
      <c r="KS17" s="146" t="e">
        <f t="shared" si="99"/>
        <v>#N/A</v>
      </c>
      <c r="KT17" s="146" t="e">
        <f t="shared" si="100"/>
        <v>#N/A</v>
      </c>
      <c r="KU17" s="146" t="e">
        <f t="shared" si="101"/>
        <v>#N/A</v>
      </c>
      <c r="KV17" s="146" t="e">
        <f t="shared" si="102"/>
        <v>#N/A</v>
      </c>
      <c r="KW17" s="146" t="e">
        <f t="shared" si="103"/>
        <v>#N/A</v>
      </c>
      <c r="KX17" s="146" t="e">
        <f t="shared" si="104"/>
        <v>#N/A</v>
      </c>
      <c r="KY17" s="146" t="e">
        <f t="shared" si="105"/>
        <v>#N/A</v>
      </c>
      <c r="KZ17" s="146" t="e">
        <f t="shared" si="106"/>
        <v>#N/A</v>
      </c>
      <c r="LA17" s="146" t="e">
        <f t="shared" si="107"/>
        <v>#N/A</v>
      </c>
      <c r="LB17" s="146" t="e">
        <f t="shared" si="108"/>
        <v>#N/A</v>
      </c>
      <c r="LC17" s="146" t="e">
        <f t="shared" si="109"/>
        <v>#N/A</v>
      </c>
      <c r="LD17" s="146" t="e">
        <f t="shared" si="110"/>
        <v>#N/A</v>
      </c>
      <c r="LE17" s="146" t="e">
        <f t="shared" si="111"/>
        <v>#N/A</v>
      </c>
      <c r="LF17" s="146" t="e">
        <f t="shared" si="112"/>
        <v>#N/A</v>
      </c>
      <c r="LG17" s="146" t="e">
        <f t="shared" si="113"/>
        <v>#N/A</v>
      </c>
      <c r="LH17" s="146" t="e">
        <f t="shared" si="114"/>
        <v>#N/A</v>
      </c>
      <c r="LI17" s="146" t="e">
        <f t="shared" si="115"/>
        <v>#N/A</v>
      </c>
      <c r="LJ17" s="146" t="e">
        <f t="shared" si="116"/>
        <v>#N/A</v>
      </c>
      <c r="LK17" s="146" t="e">
        <f t="shared" si="117"/>
        <v>#N/A</v>
      </c>
      <c r="LL17" s="146" t="e">
        <f t="shared" si="118"/>
        <v>#N/A</v>
      </c>
      <c r="LM17" s="146" t="e">
        <f t="shared" si="119"/>
        <v>#N/A</v>
      </c>
      <c r="LN17" s="146" t="e">
        <f t="shared" si="120"/>
        <v>#N/A</v>
      </c>
      <c r="LO17" s="146" t="e">
        <f t="shared" si="121"/>
        <v>#N/A</v>
      </c>
      <c r="LP17" s="146" t="e">
        <f t="shared" si="122"/>
        <v>#N/A</v>
      </c>
      <c r="LQ17" s="146" t="e">
        <f t="shared" si="123"/>
        <v>#N/A</v>
      </c>
      <c r="LR17" s="146" t="e">
        <f t="shared" si="124"/>
        <v>#N/A</v>
      </c>
      <c r="LS17" s="146" t="e">
        <f t="shared" si="125"/>
        <v>#N/A</v>
      </c>
      <c r="LT17" s="146" t="e">
        <f t="shared" si="126"/>
        <v>#N/A</v>
      </c>
      <c r="LU17" s="146" t="e">
        <f t="shared" si="127"/>
        <v>#N/A</v>
      </c>
      <c r="LV17" s="146" t="e">
        <f t="shared" si="128"/>
        <v>#N/A</v>
      </c>
      <c r="LW17" s="146" t="e">
        <f t="shared" si="129"/>
        <v>#N/A</v>
      </c>
      <c r="LX17" s="146" t="e">
        <f t="shared" si="130"/>
        <v>#N/A</v>
      </c>
      <c r="LY17" s="146" t="e">
        <f t="shared" si="131"/>
        <v>#N/A</v>
      </c>
      <c r="LZ17" s="146" t="e">
        <f t="shared" si="132"/>
        <v>#N/A</v>
      </c>
      <c r="MA17" s="146" t="e">
        <f t="shared" si="133"/>
        <v>#N/A</v>
      </c>
      <c r="MB17" s="146" t="e">
        <f t="shared" si="134"/>
        <v>#N/A</v>
      </c>
      <c r="MC17" s="146" t="e">
        <f t="shared" si="135"/>
        <v>#N/A</v>
      </c>
      <c r="MD17" s="146" t="e">
        <f t="shared" si="136"/>
        <v>#N/A</v>
      </c>
      <c r="ME17" s="146" t="e">
        <f t="shared" si="137"/>
        <v>#N/A</v>
      </c>
      <c r="MF17" s="146" t="e">
        <f t="shared" si="138"/>
        <v>#N/A</v>
      </c>
      <c r="MG17" s="146" t="e">
        <f t="shared" si="139"/>
        <v>#N/A</v>
      </c>
      <c r="MH17" s="146" t="e">
        <f t="shared" si="140"/>
        <v>#N/A</v>
      </c>
      <c r="MI17" s="146" t="e">
        <f t="shared" si="141"/>
        <v>#N/A</v>
      </c>
      <c r="MJ17" s="146" t="e">
        <f t="shared" si="142"/>
        <v>#N/A</v>
      </c>
      <c r="MK17" s="146" t="e">
        <f t="shared" si="143"/>
        <v>#N/A</v>
      </c>
      <c r="ML17" s="146" t="e">
        <f t="shared" si="144"/>
        <v>#N/A</v>
      </c>
      <c r="MM17" s="146" t="e">
        <f t="shared" si="145"/>
        <v>#N/A</v>
      </c>
      <c r="MN17" s="146" t="e">
        <f t="shared" si="146"/>
        <v>#N/A</v>
      </c>
      <c r="MO17" s="146" t="e">
        <f t="shared" si="147"/>
        <v>#N/A</v>
      </c>
      <c r="MP17" s="146" t="e">
        <f t="shared" si="148"/>
        <v>#N/A</v>
      </c>
      <c r="MQ17" s="146" t="e">
        <f t="shared" si="149"/>
        <v>#N/A</v>
      </c>
      <c r="MR17" s="146" t="e">
        <f t="shared" si="21"/>
        <v>#N/A</v>
      </c>
      <c r="MS17" s="146" t="e">
        <f t="shared" si="150"/>
        <v>#N/A</v>
      </c>
      <c r="MT17" s="146" t="e">
        <f t="shared" si="151"/>
        <v>#N/A</v>
      </c>
      <c r="MU17" s="146" t="e">
        <f t="shared" si="152"/>
        <v>#N/A</v>
      </c>
      <c r="MV17" s="146" t="e">
        <f t="shared" si="153"/>
        <v>#N/A</v>
      </c>
      <c r="MW17" s="146" t="e">
        <f t="shared" si="154"/>
        <v>#N/A</v>
      </c>
      <c r="MX17" s="146" t="e">
        <f t="shared" si="155"/>
        <v>#N/A</v>
      </c>
      <c r="MY17" s="146" t="e">
        <f t="shared" si="156"/>
        <v>#N/A</v>
      </c>
      <c r="MZ17" s="146" t="e">
        <f t="shared" si="157"/>
        <v>#N/A</v>
      </c>
      <c r="NA17" s="146" t="e">
        <f t="shared" si="158"/>
        <v>#N/A</v>
      </c>
      <c r="NB17" s="146" t="e">
        <f t="shared" si="159"/>
        <v>#N/A</v>
      </c>
      <c r="NC17" s="146" t="e">
        <f t="shared" si="160"/>
        <v>#N/A</v>
      </c>
      <c r="ND17" s="146" t="e">
        <f t="shared" si="161"/>
        <v>#N/A</v>
      </c>
      <c r="NE17" s="146" t="e">
        <f t="shared" si="162"/>
        <v>#N/A</v>
      </c>
      <c r="NF17" s="146" t="e">
        <f t="shared" si="163"/>
        <v>#N/A</v>
      </c>
      <c r="NG17" s="146" t="e">
        <f t="shared" si="164"/>
        <v>#N/A</v>
      </c>
      <c r="NH17" s="146" t="e">
        <f t="shared" si="165"/>
        <v>#N/A</v>
      </c>
      <c r="NI17" s="146" t="e">
        <f t="shared" si="166"/>
        <v>#N/A</v>
      </c>
      <c r="NJ17" s="146" t="e">
        <f t="shared" si="167"/>
        <v>#N/A</v>
      </c>
      <c r="NK17" s="146" t="e">
        <f t="shared" si="168"/>
        <v>#N/A</v>
      </c>
      <c r="NL17" s="146" t="e">
        <f t="shared" si="169"/>
        <v>#N/A</v>
      </c>
      <c r="NM17" s="146" t="e">
        <f t="shared" si="170"/>
        <v>#N/A</v>
      </c>
      <c r="NN17" s="146" t="e">
        <f t="shared" si="171"/>
        <v>#N/A</v>
      </c>
      <c r="NO17" s="146" t="e">
        <f t="shared" si="172"/>
        <v>#N/A</v>
      </c>
      <c r="NP17" s="146" t="e">
        <f t="shared" si="173"/>
        <v>#N/A</v>
      </c>
      <c r="NQ17" s="146" t="e">
        <f t="shared" si="174"/>
        <v>#N/A</v>
      </c>
      <c r="NR17" s="146" t="e">
        <f t="shared" si="175"/>
        <v>#N/A</v>
      </c>
      <c r="NS17" s="146" t="e">
        <f t="shared" si="176"/>
        <v>#N/A</v>
      </c>
      <c r="NT17" s="146" t="e">
        <f t="shared" si="177"/>
        <v>#N/A</v>
      </c>
      <c r="NU17" s="146" t="e">
        <f t="shared" si="178"/>
        <v>#N/A</v>
      </c>
      <c r="NV17" s="146" t="e">
        <f t="shared" si="179"/>
        <v>#N/A</v>
      </c>
      <c r="NW17" s="146" t="e">
        <f t="shared" si="180"/>
        <v>#N/A</v>
      </c>
      <c r="NX17" s="146" t="e">
        <f t="shared" si="181"/>
        <v>#N/A</v>
      </c>
      <c r="NY17" s="146" t="e">
        <f t="shared" si="182"/>
        <v>#N/A</v>
      </c>
      <c r="NZ17" s="146" t="e">
        <f t="shared" si="183"/>
        <v>#N/A</v>
      </c>
      <c r="OA17" s="146" t="e">
        <f t="shared" si="184"/>
        <v>#N/A</v>
      </c>
      <c r="OB17" s="146" t="e">
        <f t="shared" si="185"/>
        <v>#N/A</v>
      </c>
      <c r="OC17" s="146" t="e">
        <f t="shared" si="186"/>
        <v>#N/A</v>
      </c>
      <c r="OD17" s="146" t="e">
        <f t="shared" si="187"/>
        <v>#N/A</v>
      </c>
      <c r="OE17" s="146" t="e">
        <f t="shared" si="188"/>
        <v>#N/A</v>
      </c>
      <c r="OF17" s="146" t="e">
        <f t="shared" si="189"/>
        <v>#N/A</v>
      </c>
      <c r="OG17" s="146" t="e">
        <f t="shared" si="190"/>
        <v>#N/A</v>
      </c>
      <c r="OH17" s="146" t="e">
        <f t="shared" si="191"/>
        <v>#N/A</v>
      </c>
      <c r="OI17" s="146" t="e">
        <f t="shared" si="192"/>
        <v>#N/A</v>
      </c>
      <c r="OJ17" s="146" t="e">
        <f t="shared" si="193"/>
        <v>#N/A</v>
      </c>
      <c r="OK17" s="146" t="e">
        <f t="shared" si="194"/>
        <v>#N/A</v>
      </c>
      <c r="OL17" s="146" t="e">
        <f t="shared" si="195"/>
        <v>#N/A</v>
      </c>
      <c r="OM17" s="146" t="e">
        <f t="shared" si="196"/>
        <v>#N/A</v>
      </c>
      <c r="ON17" s="146" t="e">
        <f t="shared" si="197"/>
        <v>#N/A</v>
      </c>
      <c r="OO17" s="146" t="e">
        <f t="shared" si="198"/>
        <v>#N/A</v>
      </c>
      <c r="OP17" s="146" t="e">
        <f t="shared" si="199"/>
        <v>#N/A</v>
      </c>
      <c r="OQ17" s="146" t="e">
        <f t="shared" si="200"/>
        <v>#N/A</v>
      </c>
      <c r="OR17" s="146" t="e">
        <f t="shared" si="201"/>
        <v>#N/A</v>
      </c>
      <c r="OS17" s="146" t="e">
        <f t="shared" si="202"/>
        <v>#N/A</v>
      </c>
      <c r="OT17" s="146" t="e">
        <f t="shared" si="203"/>
        <v>#N/A</v>
      </c>
      <c r="OU17" s="146" t="e">
        <f t="shared" si="204"/>
        <v>#N/A</v>
      </c>
      <c r="OV17" s="146" t="e">
        <f t="shared" si="205"/>
        <v>#N/A</v>
      </c>
      <c r="OW17" s="146" t="e">
        <f t="shared" si="206"/>
        <v>#N/A</v>
      </c>
      <c r="OX17" s="146" t="e">
        <f t="shared" si="207"/>
        <v>#N/A</v>
      </c>
      <c r="OY17" s="146" t="e">
        <f t="shared" si="208"/>
        <v>#N/A</v>
      </c>
      <c r="OZ17" s="146" t="e">
        <f t="shared" si="209"/>
        <v>#N/A</v>
      </c>
      <c r="PA17" s="146" t="e">
        <f t="shared" si="210"/>
        <v>#N/A</v>
      </c>
      <c r="PB17" s="146" t="e">
        <f t="shared" si="211"/>
        <v>#N/A</v>
      </c>
      <c r="PC17" s="146" t="e">
        <f t="shared" si="212"/>
        <v>#N/A</v>
      </c>
      <c r="PD17" s="146" t="e">
        <f t="shared" si="22"/>
        <v>#N/A</v>
      </c>
      <c r="PE17" s="146" t="e">
        <f t="shared" si="10"/>
        <v>#N/A</v>
      </c>
      <c r="PF17" s="146" t="e">
        <f t="shared" si="10"/>
        <v>#N/A</v>
      </c>
      <c r="PG17" s="146" t="e">
        <f t="shared" si="10"/>
        <v>#N/A</v>
      </c>
      <c r="PH17" s="146" t="e">
        <f t="shared" si="10"/>
        <v>#N/A</v>
      </c>
      <c r="PI17" s="146" t="e">
        <f t="shared" si="10"/>
        <v>#N/A</v>
      </c>
      <c r="PJ17" s="146" t="e">
        <f t="shared" si="10"/>
        <v>#N/A</v>
      </c>
      <c r="PK17" s="146" t="e">
        <f t="shared" si="10"/>
        <v>#N/A</v>
      </c>
      <c r="PL17" s="146" t="e">
        <f t="shared" si="10"/>
        <v>#N/A</v>
      </c>
    </row>
    <row r="18" spans="1:428" hidden="1" x14ac:dyDescent="0.45">
      <c r="A18" s="364"/>
      <c r="B18" s="365" t="str">
        <f>IF($N18="","",ROUND(_xlfn.LOGNORM.INV(ABS(VLOOKUP($Q$1,VLookups!$A$27:$B$28,2,FALSE)-B$2),LN($J18),LN($N18)),0))</f>
        <v/>
      </c>
      <c r="C18" s="367" t="str">
        <f t="shared" si="16"/>
        <v/>
      </c>
      <c r="D18" s="368" t="str">
        <f t="shared" si="17"/>
        <v/>
      </c>
      <c r="E18" s="108" t="str">
        <f>IFERROR(_xlfn.LOGNORM.INV(VLookups!$B$22,LN($J18),LN($N18)),"")</f>
        <v/>
      </c>
      <c r="F18" s="81"/>
      <c r="G18" s="108" t="str">
        <f>IFERROR(_xlfn.LOGNORM.INV(VLookups!$B$23,LN($J18),LN($N18)),"")</f>
        <v/>
      </c>
      <c r="H18" s="110" t="str">
        <f t="shared" si="0"/>
        <v/>
      </c>
      <c r="I18" s="110" t="str">
        <f t="shared" si="1"/>
        <v/>
      </c>
      <c r="J18" s="65" t="str">
        <f>IF(AND(F18&gt;0,NOT(ISBLANK(K18))),IF(VLOOKUP($F$3,VLookups!$A$17:$B$18,2,FALSE),F18*VLOOKUP(K18,VLookups!$A$4:$B$13,2,FALSE),F18),"")</f>
        <v/>
      </c>
      <c r="K18" s="21"/>
      <c r="L18" s="53"/>
      <c r="M18" s="263"/>
      <c r="N18" s="320" t="str">
        <f>IF(F18&gt;0,IF(ISBLANK(M18),IF(ISBLANK(K18),"",VLOOKUP(K18,VLookups!$A$4:$C$13,3,FALSE)),M18),"")</f>
        <v/>
      </c>
      <c r="O18" s="320" t="str">
        <f t="shared" si="11"/>
        <v/>
      </c>
      <c r="P18" s="375" t="str">
        <f t="shared" si="12"/>
        <v/>
      </c>
      <c r="Q18" s="81"/>
      <c r="R18" s="230" t="str">
        <f>IF(AND(Q18&gt;0,F18&gt;0,NOT(N18="")),ABS(VLOOKUP($Q$1,VLookups!$A$27:$B$28,2,FALSE)-_xlfn.LOGNORM.DIST(Q18,LN(J18),LN(N18),TRUE)),"")</f>
        <v/>
      </c>
      <c r="S18" s="80" t="str">
        <f>IF(AND($E18&gt;0,$F18&gt;0,$G18&gt;0,NOT(ISBLANK($K18))),_xlfn.LOGNORM.INV(ABS(VLOOKUP($Q$1,VLookups!$A$27:$B$28,2,FALSE)-S$3),LN($J18),LN($N18)),"")</f>
        <v/>
      </c>
      <c r="T18" s="80" t="str">
        <f>IF(AND($E18&gt;0,$F18&gt;0,$G18&gt;0,NOT(ISBLANK($K18))),_xlfn.LOGNORM.INV(ABS(VLOOKUP($Q$1,VLookups!$A$27:$B$28,2,FALSE)-T$3),LN($J18),LN($N18)),"")</f>
        <v/>
      </c>
      <c r="U18" s="80" t="str">
        <f>IF(AND($E18&gt;0,$F18&gt;0,$G18&gt;0,NOT(ISBLANK($K18))),_xlfn.LOGNORM.INV(ABS(VLOOKUP($Q$1,VLookups!$A$27:$B$28,2,FALSE)-U$3),LN($J18),LN($N18)),"")</f>
        <v/>
      </c>
      <c r="V18" s="80" t="str">
        <f>IF(AND($E18&gt;0,$F18&gt;0,$G18&gt;0,NOT(ISBLANK($K18))),_xlfn.LOGNORM.INV(ABS(VLOOKUP($Q$1,VLookups!$A$27:$B$28,2,FALSE)-V$3),LN($J18),LN($N18)),"")</f>
        <v/>
      </c>
      <c r="W18" s="80" t="str">
        <f>IF(AND($E18&gt;0,$F18&gt;0,$G18&gt;0,NOT(ISBLANK($K18))),_xlfn.LOGNORM.INV(ABS(VLOOKUP($Q$1,VLookups!$A$27:$B$28,2,FALSE)-W$3),LN($J18),LN($N18)),"")</f>
        <v/>
      </c>
      <c r="X18" s="80" t="str">
        <f>IF(AND($E18&gt;0,$F18&gt;0,$G18&gt;0,NOT(ISBLANK($K18))),_xlfn.LOGNORM.INV(ABS(VLOOKUP($Q$1,VLookups!$A$27:$B$28,2,FALSE)-X$3),LN($J18),LN($N18)),"")</f>
        <v/>
      </c>
      <c r="Y18" s="5"/>
      <c r="Z18" s="145" t="str">
        <f t="shared" si="2"/>
        <v/>
      </c>
      <c r="AA18" s="376" t="str">
        <f t="shared" si="13"/>
        <v/>
      </c>
      <c r="AB18" s="46" t="str">
        <f t="shared" si="14"/>
        <v/>
      </c>
      <c r="AC18" s="46" t="str">
        <f t="shared" ref="AC18:CN21" si="222">IF(ISNONTEXT($Z18),AB18+$Z18,"")</f>
        <v/>
      </c>
      <c r="AD18" s="46" t="str">
        <f t="shared" si="222"/>
        <v/>
      </c>
      <c r="AE18" s="46" t="str">
        <f t="shared" si="222"/>
        <v/>
      </c>
      <c r="AF18" s="46" t="str">
        <f t="shared" si="222"/>
        <v/>
      </c>
      <c r="AG18" s="46" t="str">
        <f t="shared" si="222"/>
        <v/>
      </c>
      <c r="AH18" s="46" t="str">
        <f t="shared" si="222"/>
        <v/>
      </c>
      <c r="AI18" s="46" t="str">
        <f t="shared" si="222"/>
        <v/>
      </c>
      <c r="AJ18" s="46" t="str">
        <f t="shared" si="222"/>
        <v/>
      </c>
      <c r="AK18" s="46" t="str">
        <f t="shared" si="222"/>
        <v/>
      </c>
      <c r="AL18" s="46" t="str">
        <f t="shared" si="222"/>
        <v/>
      </c>
      <c r="AM18" s="46" t="str">
        <f t="shared" si="222"/>
        <v/>
      </c>
      <c r="AN18" s="46" t="str">
        <f t="shared" si="222"/>
        <v/>
      </c>
      <c r="AO18" s="46" t="str">
        <f t="shared" si="222"/>
        <v/>
      </c>
      <c r="AP18" s="46" t="str">
        <f t="shared" si="222"/>
        <v/>
      </c>
      <c r="AQ18" s="46" t="str">
        <f t="shared" si="222"/>
        <v/>
      </c>
      <c r="AR18" s="46" t="str">
        <f t="shared" si="222"/>
        <v/>
      </c>
      <c r="AS18" s="46" t="str">
        <f t="shared" si="222"/>
        <v/>
      </c>
      <c r="AT18" s="46" t="str">
        <f t="shared" si="222"/>
        <v/>
      </c>
      <c r="AU18" s="46" t="str">
        <f t="shared" si="222"/>
        <v/>
      </c>
      <c r="AV18" s="46" t="str">
        <f t="shared" si="222"/>
        <v/>
      </c>
      <c r="AW18" s="46" t="str">
        <f t="shared" si="222"/>
        <v/>
      </c>
      <c r="AX18" s="46" t="str">
        <f t="shared" si="222"/>
        <v/>
      </c>
      <c r="AY18" s="46" t="str">
        <f t="shared" si="222"/>
        <v/>
      </c>
      <c r="AZ18" s="46" t="str">
        <f t="shared" si="222"/>
        <v/>
      </c>
      <c r="BA18" s="46" t="str">
        <f t="shared" si="222"/>
        <v/>
      </c>
      <c r="BB18" s="46" t="str">
        <f t="shared" si="222"/>
        <v/>
      </c>
      <c r="BC18" s="46" t="str">
        <f t="shared" si="222"/>
        <v/>
      </c>
      <c r="BD18" s="46" t="str">
        <f t="shared" si="222"/>
        <v/>
      </c>
      <c r="BE18" s="46" t="str">
        <f t="shared" si="222"/>
        <v/>
      </c>
      <c r="BF18" s="46" t="str">
        <f t="shared" si="222"/>
        <v/>
      </c>
      <c r="BG18" s="46" t="str">
        <f t="shared" si="222"/>
        <v/>
      </c>
      <c r="BH18" s="46" t="str">
        <f t="shared" si="222"/>
        <v/>
      </c>
      <c r="BI18" s="46" t="str">
        <f t="shared" si="222"/>
        <v/>
      </c>
      <c r="BJ18" s="46" t="str">
        <f t="shared" si="222"/>
        <v/>
      </c>
      <c r="BK18" s="46" t="str">
        <f t="shared" si="222"/>
        <v/>
      </c>
      <c r="BL18" s="46" t="str">
        <f t="shared" si="222"/>
        <v/>
      </c>
      <c r="BM18" s="46" t="str">
        <f t="shared" si="222"/>
        <v/>
      </c>
      <c r="BN18" s="46" t="str">
        <f t="shared" si="222"/>
        <v/>
      </c>
      <c r="BO18" s="46" t="str">
        <f t="shared" si="222"/>
        <v/>
      </c>
      <c r="BP18" s="46" t="str">
        <f t="shared" si="222"/>
        <v/>
      </c>
      <c r="BQ18" s="46" t="str">
        <f t="shared" si="222"/>
        <v/>
      </c>
      <c r="BR18" s="46" t="str">
        <f t="shared" si="222"/>
        <v/>
      </c>
      <c r="BS18" s="46" t="str">
        <f t="shared" si="222"/>
        <v/>
      </c>
      <c r="BT18" s="46" t="str">
        <f t="shared" si="222"/>
        <v/>
      </c>
      <c r="BU18" s="46" t="str">
        <f t="shared" si="222"/>
        <v/>
      </c>
      <c r="BV18" s="46" t="str">
        <f t="shared" si="222"/>
        <v/>
      </c>
      <c r="BW18" s="46" t="str">
        <f t="shared" si="222"/>
        <v/>
      </c>
      <c r="BX18" s="46" t="str">
        <f t="shared" si="222"/>
        <v/>
      </c>
      <c r="BY18" s="46" t="str">
        <f t="shared" si="222"/>
        <v/>
      </c>
      <c r="BZ18" s="46" t="str">
        <f t="shared" si="222"/>
        <v/>
      </c>
      <c r="CA18" s="46" t="str">
        <f t="shared" si="222"/>
        <v/>
      </c>
      <c r="CB18" s="46" t="str">
        <f t="shared" si="222"/>
        <v/>
      </c>
      <c r="CC18" s="46" t="str">
        <f t="shared" si="222"/>
        <v/>
      </c>
      <c r="CD18" s="46" t="str">
        <f t="shared" si="222"/>
        <v/>
      </c>
      <c r="CE18" s="46" t="str">
        <f t="shared" si="222"/>
        <v/>
      </c>
      <c r="CF18" s="46" t="str">
        <f t="shared" si="222"/>
        <v/>
      </c>
      <c r="CG18" s="46" t="str">
        <f t="shared" si="222"/>
        <v/>
      </c>
      <c r="CH18" s="46" t="str">
        <f t="shared" si="222"/>
        <v/>
      </c>
      <c r="CI18" s="46" t="str">
        <f t="shared" si="222"/>
        <v/>
      </c>
      <c r="CJ18" s="46" t="str">
        <f t="shared" si="222"/>
        <v/>
      </c>
      <c r="CK18" s="46" t="str">
        <f t="shared" si="222"/>
        <v/>
      </c>
      <c r="CL18" s="46" t="str">
        <f t="shared" si="222"/>
        <v/>
      </c>
      <c r="CM18" s="46" t="str">
        <f t="shared" si="222"/>
        <v/>
      </c>
      <c r="CN18" s="46" t="str">
        <f t="shared" si="222"/>
        <v/>
      </c>
      <c r="CO18" s="46" t="str">
        <f t="shared" si="221"/>
        <v/>
      </c>
      <c r="CP18" s="46" t="str">
        <f t="shared" si="221"/>
        <v/>
      </c>
      <c r="CQ18" s="46" t="str">
        <f t="shared" si="221"/>
        <v/>
      </c>
      <c r="CR18" s="46" t="str">
        <f t="shared" si="221"/>
        <v/>
      </c>
      <c r="CS18" s="46" t="str">
        <f t="shared" si="221"/>
        <v/>
      </c>
      <c r="CT18" s="46" t="str">
        <f t="shared" si="221"/>
        <v/>
      </c>
      <c r="CU18" s="46" t="str">
        <f t="shared" si="221"/>
        <v/>
      </c>
      <c r="CV18" s="46" t="str">
        <f t="shared" si="221"/>
        <v/>
      </c>
      <c r="CW18" s="46" t="str">
        <f t="shared" si="221"/>
        <v/>
      </c>
      <c r="CX18" s="46" t="str">
        <f t="shared" si="221"/>
        <v/>
      </c>
      <c r="CY18" s="46" t="str">
        <f t="shared" si="221"/>
        <v/>
      </c>
      <c r="CZ18" s="46" t="str">
        <f t="shared" si="221"/>
        <v/>
      </c>
      <c r="DA18" s="46" t="str">
        <f t="shared" si="221"/>
        <v/>
      </c>
      <c r="DB18" s="46" t="str">
        <f t="shared" si="221"/>
        <v/>
      </c>
      <c r="DC18" s="46" t="str">
        <f t="shared" si="221"/>
        <v/>
      </c>
      <c r="DD18" s="46" t="str">
        <f t="shared" si="221"/>
        <v/>
      </c>
      <c r="DE18" s="46" t="str">
        <f t="shared" si="221"/>
        <v/>
      </c>
      <c r="DF18" s="46" t="str">
        <f t="shared" si="221"/>
        <v/>
      </c>
      <c r="DG18" s="46" t="str">
        <f t="shared" si="221"/>
        <v/>
      </c>
      <c r="DH18" s="46" t="str">
        <f t="shared" si="221"/>
        <v/>
      </c>
      <c r="DI18" s="46" t="str">
        <f t="shared" si="221"/>
        <v/>
      </c>
      <c r="DJ18" s="46" t="str">
        <f t="shared" si="221"/>
        <v/>
      </c>
      <c r="DK18" s="46" t="str">
        <f t="shared" si="221"/>
        <v/>
      </c>
      <c r="DL18" s="46" t="str">
        <f t="shared" si="221"/>
        <v/>
      </c>
      <c r="DM18" s="46" t="str">
        <f t="shared" si="221"/>
        <v/>
      </c>
      <c r="DN18" s="46" t="str">
        <f t="shared" si="221"/>
        <v/>
      </c>
      <c r="DO18" s="46" t="str">
        <f t="shared" si="221"/>
        <v/>
      </c>
      <c r="DP18" s="46" t="str">
        <f t="shared" si="221"/>
        <v/>
      </c>
      <c r="DQ18" s="46" t="str">
        <f t="shared" si="221"/>
        <v/>
      </c>
      <c r="DR18" s="46" t="str">
        <f t="shared" si="221"/>
        <v/>
      </c>
      <c r="DS18" s="46" t="str">
        <f t="shared" si="221"/>
        <v/>
      </c>
      <c r="DT18" s="46" t="str">
        <f t="shared" si="221"/>
        <v/>
      </c>
      <c r="DU18" s="46" t="str">
        <f t="shared" si="221"/>
        <v/>
      </c>
      <c r="DV18" s="46" t="str">
        <f t="shared" si="221"/>
        <v/>
      </c>
      <c r="DW18" s="46" t="str">
        <f t="shared" si="221"/>
        <v/>
      </c>
      <c r="DX18" s="46" t="str">
        <f t="shared" si="221"/>
        <v/>
      </c>
      <c r="DY18" s="46" t="str">
        <f t="shared" si="221"/>
        <v/>
      </c>
      <c r="DZ18" s="46" t="str">
        <f t="shared" si="221"/>
        <v/>
      </c>
      <c r="EA18" s="46" t="str">
        <f t="shared" si="221"/>
        <v/>
      </c>
      <c r="EB18" s="46" t="str">
        <f t="shared" si="221"/>
        <v/>
      </c>
      <c r="EC18" s="46" t="str">
        <f t="shared" si="221"/>
        <v/>
      </c>
      <c r="ED18" s="46" t="str">
        <f t="shared" si="221"/>
        <v/>
      </c>
      <c r="EE18" s="46" t="str">
        <f t="shared" si="221"/>
        <v/>
      </c>
      <c r="EF18" s="46" t="str">
        <f t="shared" si="221"/>
        <v/>
      </c>
      <c r="EG18" s="46" t="str">
        <f t="shared" si="221"/>
        <v/>
      </c>
      <c r="EH18" s="46" t="str">
        <f t="shared" si="221"/>
        <v/>
      </c>
      <c r="EI18" s="46" t="str">
        <f t="shared" si="221"/>
        <v/>
      </c>
      <c r="EJ18" s="46" t="str">
        <f t="shared" si="221"/>
        <v/>
      </c>
      <c r="EK18" s="46" t="str">
        <f t="shared" si="221"/>
        <v/>
      </c>
      <c r="EL18" s="46" t="str">
        <f t="shared" si="221"/>
        <v/>
      </c>
      <c r="EM18" s="46" t="str">
        <f t="shared" si="221"/>
        <v/>
      </c>
      <c r="EN18" s="46" t="str">
        <f t="shared" si="221"/>
        <v/>
      </c>
      <c r="EO18" s="46" t="str">
        <f t="shared" si="221"/>
        <v/>
      </c>
      <c r="EP18" s="46" t="str">
        <f t="shared" si="221"/>
        <v/>
      </c>
      <c r="EQ18" s="46" t="str">
        <f t="shared" si="221"/>
        <v/>
      </c>
      <c r="ER18" s="46" t="str">
        <f t="shared" si="221"/>
        <v/>
      </c>
      <c r="ES18" s="46" t="str">
        <f t="shared" si="221"/>
        <v/>
      </c>
      <c r="ET18" s="46" t="str">
        <f t="shared" si="221"/>
        <v/>
      </c>
      <c r="EU18" s="46" t="str">
        <f t="shared" si="221"/>
        <v/>
      </c>
      <c r="EV18" s="46" t="str">
        <f t="shared" si="221"/>
        <v/>
      </c>
      <c r="EW18" s="46" t="str">
        <f t="shared" si="221"/>
        <v/>
      </c>
      <c r="EX18" s="46" t="str">
        <f t="shared" si="221"/>
        <v/>
      </c>
      <c r="EY18" s="46" t="str">
        <f t="shared" si="221"/>
        <v/>
      </c>
      <c r="EZ18" s="46" t="str">
        <f t="shared" si="23"/>
        <v/>
      </c>
      <c r="FA18" s="46" t="str">
        <f t="shared" si="220"/>
        <v/>
      </c>
      <c r="FB18" s="46" t="str">
        <f t="shared" si="220"/>
        <v/>
      </c>
      <c r="FC18" s="46" t="str">
        <f t="shared" si="220"/>
        <v/>
      </c>
      <c r="FD18" s="46" t="str">
        <f t="shared" si="220"/>
        <v/>
      </c>
      <c r="FE18" s="46" t="str">
        <f t="shared" si="220"/>
        <v/>
      </c>
      <c r="FF18" s="46" t="str">
        <f t="shared" si="220"/>
        <v/>
      </c>
      <c r="FG18" s="46" t="str">
        <f t="shared" si="220"/>
        <v/>
      </c>
      <c r="FH18" s="46" t="str">
        <f t="shared" si="220"/>
        <v/>
      </c>
      <c r="FI18" s="46" t="str">
        <f t="shared" si="220"/>
        <v/>
      </c>
      <c r="FJ18" s="46" t="str">
        <f t="shared" si="220"/>
        <v/>
      </c>
      <c r="FK18" s="46" t="str">
        <f t="shared" si="220"/>
        <v/>
      </c>
      <c r="FL18" s="46" t="str">
        <f t="shared" si="220"/>
        <v/>
      </c>
      <c r="FM18" s="46" t="str">
        <f t="shared" si="220"/>
        <v/>
      </c>
      <c r="FN18" s="46" t="str">
        <f t="shared" si="220"/>
        <v/>
      </c>
      <c r="FO18" s="46" t="str">
        <f t="shared" si="220"/>
        <v/>
      </c>
      <c r="FP18" s="46" t="str">
        <f t="shared" si="220"/>
        <v/>
      </c>
      <c r="FQ18" s="46" t="str">
        <f t="shared" si="220"/>
        <v/>
      </c>
      <c r="FR18" s="46" t="str">
        <f t="shared" si="220"/>
        <v/>
      </c>
      <c r="FS18" s="46" t="str">
        <f t="shared" si="220"/>
        <v/>
      </c>
      <c r="FT18" s="46" t="str">
        <f t="shared" si="220"/>
        <v/>
      </c>
      <c r="FU18" s="46" t="str">
        <f t="shared" si="220"/>
        <v/>
      </c>
      <c r="FV18" s="46" t="str">
        <f t="shared" si="220"/>
        <v/>
      </c>
      <c r="FW18" s="46" t="str">
        <f t="shared" si="220"/>
        <v/>
      </c>
      <c r="FX18" s="46" t="str">
        <f t="shared" si="220"/>
        <v/>
      </c>
      <c r="FY18" s="46" t="str">
        <f t="shared" si="220"/>
        <v/>
      </c>
      <c r="FZ18" s="46" t="str">
        <f t="shared" si="220"/>
        <v/>
      </c>
      <c r="GA18" s="46" t="str">
        <f t="shared" si="220"/>
        <v/>
      </c>
      <c r="GB18" s="46" t="str">
        <f t="shared" si="220"/>
        <v/>
      </c>
      <c r="GC18" s="46" t="str">
        <f t="shared" si="220"/>
        <v/>
      </c>
      <c r="GD18" s="46" t="str">
        <f t="shared" si="220"/>
        <v/>
      </c>
      <c r="GE18" s="46" t="str">
        <f t="shared" si="220"/>
        <v/>
      </c>
      <c r="GF18" s="46" t="str">
        <f t="shared" si="220"/>
        <v/>
      </c>
      <c r="GG18" s="46" t="str">
        <f t="shared" si="220"/>
        <v/>
      </c>
      <c r="GH18" s="46" t="str">
        <f t="shared" si="220"/>
        <v/>
      </c>
      <c r="GI18" s="46" t="str">
        <f t="shared" si="220"/>
        <v/>
      </c>
      <c r="GJ18" s="46" t="str">
        <f t="shared" si="220"/>
        <v/>
      </c>
      <c r="GK18" s="46" t="str">
        <f t="shared" si="220"/>
        <v/>
      </c>
      <c r="GL18" s="46" t="str">
        <f t="shared" si="220"/>
        <v/>
      </c>
      <c r="GM18" s="46" t="str">
        <f t="shared" si="220"/>
        <v/>
      </c>
      <c r="GN18" s="46" t="str">
        <f t="shared" si="220"/>
        <v/>
      </c>
      <c r="GO18" s="46" t="str">
        <f t="shared" si="220"/>
        <v/>
      </c>
      <c r="GP18" s="46" t="str">
        <f t="shared" si="220"/>
        <v/>
      </c>
      <c r="GQ18" s="46" t="str">
        <f t="shared" si="220"/>
        <v/>
      </c>
      <c r="GR18" s="46" t="str">
        <f t="shared" si="220"/>
        <v/>
      </c>
      <c r="GS18" s="46" t="str">
        <f t="shared" si="220"/>
        <v/>
      </c>
      <c r="GT18" s="46" t="str">
        <f t="shared" si="220"/>
        <v/>
      </c>
      <c r="GU18" s="46" t="str">
        <f t="shared" si="220"/>
        <v/>
      </c>
      <c r="GV18" s="46" t="str">
        <f t="shared" si="220"/>
        <v/>
      </c>
      <c r="GW18" s="46" t="str">
        <f t="shared" si="220"/>
        <v/>
      </c>
      <c r="GX18" s="46" t="str">
        <f t="shared" si="220"/>
        <v/>
      </c>
      <c r="GY18" s="46" t="str">
        <f t="shared" si="220"/>
        <v/>
      </c>
      <c r="GZ18" s="46" t="str">
        <f t="shared" si="220"/>
        <v/>
      </c>
      <c r="HA18" s="46" t="str">
        <f t="shared" si="220"/>
        <v/>
      </c>
      <c r="HB18" s="46" t="str">
        <f t="shared" si="220"/>
        <v/>
      </c>
      <c r="HC18" s="46" t="str">
        <f t="shared" si="220"/>
        <v/>
      </c>
      <c r="HD18" s="46" t="str">
        <f t="shared" si="220"/>
        <v/>
      </c>
      <c r="HE18" s="46" t="str">
        <f t="shared" si="220"/>
        <v/>
      </c>
      <c r="HF18" s="46" t="str">
        <f t="shared" si="220"/>
        <v/>
      </c>
      <c r="HG18" s="46" t="str">
        <f t="shared" si="220"/>
        <v/>
      </c>
      <c r="HH18" s="46" t="str">
        <f t="shared" si="220"/>
        <v/>
      </c>
      <c r="HI18" s="46" t="str">
        <f t="shared" si="220"/>
        <v/>
      </c>
      <c r="HJ18" s="46" t="str">
        <f t="shared" si="220"/>
        <v/>
      </c>
      <c r="HK18" s="46" t="str">
        <f t="shared" si="220"/>
        <v/>
      </c>
      <c r="HL18" s="46" t="str">
        <f t="shared" si="220"/>
        <v/>
      </c>
      <c r="HM18" s="46" t="str">
        <f t="shared" si="219"/>
        <v/>
      </c>
      <c r="HN18" s="46" t="str">
        <f t="shared" si="219"/>
        <v/>
      </c>
      <c r="HO18" s="46" t="str">
        <f t="shared" si="219"/>
        <v/>
      </c>
      <c r="HP18" s="46" t="str">
        <f t="shared" si="219"/>
        <v/>
      </c>
      <c r="HQ18" s="46" t="str">
        <f t="shared" si="219"/>
        <v/>
      </c>
      <c r="HR18" s="46" t="str">
        <f t="shared" si="219"/>
        <v/>
      </c>
      <c r="HS18" s="46" t="str">
        <f t="shared" si="219"/>
        <v/>
      </c>
      <c r="HT18" s="146" t="e">
        <f t="shared" si="15"/>
        <v>#N/A</v>
      </c>
      <c r="HU18" s="146" t="e">
        <f t="shared" si="24"/>
        <v>#N/A</v>
      </c>
      <c r="HV18" s="146" t="e">
        <f t="shared" si="25"/>
        <v>#N/A</v>
      </c>
      <c r="HW18" s="146" t="e">
        <f t="shared" si="26"/>
        <v>#N/A</v>
      </c>
      <c r="HX18" s="146" t="e">
        <f t="shared" si="27"/>
        <v>#N/A</v>
      </c>
      <c r="HY18" s="146" t="e">
        <f t="shared" si="28"/>
        <v>#N/A</v>
      </c>
      <c r="HZ18" s="146" t="e">
        <f t="shared" si="29"/>
        <v>#N/A</v>
      </c>
      <c r="IA18" s="146" t="e">
        <f t="shared" si="30"/>
        <v>#N/A</v>
      </c>
      <c r="IB18" s="146" t="e">
        <f t="shared" si="31"/>
        <v>#N/A</v>
      </c>
      <c r="IC18" s="146" t="e">
        <f t="shared" si="32"/>
        <v>#N/A</v>
      </c>
      <c r="ID18" s="146" t="e">
        <f t="shared" si="33"/>
        <v>#N/A</v>
      </c>
      <c r="IE18" s="146" t="e">
        <f t="shared" si="34"/>
        <v>#N/A</v>
      </c>
      <c r="IF18" s="146" t="e">
        <f t="shared" si="35"/>
        <v>#N/A</v>
      </c>
      <c r="IG18" s="146" t="e">
        <f t="shared" si="36"/>
        <v>#N/A</v>
      </c>
      <c r="IH18" s="146" t="e">
        <f t="shared" si="37"/>
        <v>#N/A</v>
      </c>
      <c r="II18" s="146" t="e">
        <f t="shared" si="38"/>
        <v>#N/A</v>
      </c>
      <c r="IJ18" s="146" t="e">
        <f t="shared" si="39"/>
        <v>#N/A</v>
      </c>
      <c r="IK18" s="146" t="e">
        <f t="shared" si="40"/>
        <v>#N/A</v>
      </c>
      <c r="IL18" s="146" t="e">
        <f t="shared" si="41"/>
        <v>#N/A</v>
      </c>
      <c r="IM18" s="146" t="e">
        <f t="shared" si="42"/>
        <v>#N/A</v>
      </c>
      <c r="IN18" s="146" t="e">
        <f t="shared" si="43"/>
        <v>#N/A</v>
      </c>
      <c r="IO18" s="146" t="e">
        <f t="shared" si="44"/>
        <v>#N/A</v>
      </c>
      <c r="IP18" s="146" t="e">
        <f t="shared" si="45"/>
        <v>#N/A</v>
      </c>
      <c r="IQ18" s="146" t="e">
        <f t="shared" si="46"/>
        <v>#N/A</v>
      </c>
      <c r="IR18" s="146" t="e">
        <f t="shared" si="47"/>
        <v>#N/A</v>
      </c>
      <c r="IS18" s="146" t="e">
        <f t="shared" si="48"/>
        <v>#N/A</v>
      </c>
      <c r="IT18" s="146" t="e">
        <f t="shared" si="49"/>
        <v>#N/A</v>
      </c>
      <c r="IU18" s="146" t="e">
        <f t="shared" si="50"/>
        <v>#N/A</v>
      </c>
      <c r="IV18" s="146" t="e">
        <f t="shared" si="51"/>
        <v>#N/A</v>
      </c>
      <c r="IW18" s="146" t="e">
        <f t="shared" si="52"/>
        <v>#N/A</v>
      </c>
      <c r="IX18" s="146" t="e">
        <f t="shared" si="53"/>
        <v>#N/A</v>
      </c>
      <c r="IY18" s="146" t="e">
        <f t="shared" si="54"/>
        <v>#N/A</v>
      </c>
      <c r="IZ18" s="146" t="e">
        <f t="shared" si="55"/>
        <v>#N/A</v>
      </c>
      <c r="JA18" s="146" t="e">
        <f t="shared" si="56"/>
        <v>#N/A</v>
      </c>
      <c r="JB18" s="146" t="e">
        <f t="shared" si="57"/>
        <v>#N/A</v>
      </c>
      <c r="JC18" s="146" t="e">
        <f t="shared" si="58"/>
        <v>#N/A</v>
      </c>
      <c r="JD18" s="146" t="e">
        <f t="shared" si="59"/>
        <v>#N/A</v>
      </c>
      <c r="JE18" s="146" t="e">
        <f t="shared" si="60"/>
        <v>#N/A</v>
      </c>
      <c r="JF18" s="146" t="e">
        <f t="shared" si="61"/>
        <v>#N/A</v>
      </c>
      <c r="JG18" s="146" t="e">
        <f t="shared" si="62"/>
        <v>#N/A</v>
      </c>
      <c r="JH18" s="146" t="e">
        <f t="shared" si="63"/>
        <v>#N/A</v>
      </c>
      <c r="JI18" s="146" t="e">
        <f t="shared" si="64"/>
        <v>#N/A</v>
      </c>
      <c r="JJ18" s="146" t="e">
        <f t="shared" si="65"/>
        <v>#N/A</v>
      </c>
      <c r="JK18" s="146" t="e">
        <f t="shared" si="66"/>
        <v>#N/A</v>
      </c>
      <c r="JL18" s="146" t="e">
        <f t="shared" si="67"/>
        <v>#N/A</v>
      </c>
      <c r="JM18" s="146" t="e">
        <f t="shared" si="68"/>
        <v>#N/A</v>
      </c>
      <c r="JN18" s="146" t="e">
        <f t="shared" si="69"/>
        <v>#N/A</v>
      </c>
      <c r="JO18" s="146" t="e">
        <f t="shared" si="70"/>
        <v>#N/A</v>
      </c>
      <c r="JP18" s="146" t="e">
        <f t="shared" si="71"/>
        <v>#N/A</v>
      </c>
      <c r="JQ18" s="146" t="e">
        <f t="shared" si="72"/>
        <v>#N/A</v>
      </c>
      <c r="JR18" s="146" t="e">
        <f t="shared" si="73"/>
        <v>#N/A</v>
      </c>
      <c r="JS18" s="146" t="e">
        <f t="shared" si="74"/>
        <v>#N/A</v>
      </c>
      <c r="JT18" s="146" t="e">
        <f t="shared" si="75"/>
        <v>#N/A</v>
      </c>
      <c r="JU18" s="146" t="e">
        <f t="shared" si="76"/>
        <v>#N/A</v>
      </c>
      <c r="JV18" s="146" t="e">
        <f t="shared" si="77"/>
        <v>#N/A</v>
      </c>
      <c r="JW18" s="146" t="e">
        <f t="shared" si="78"/>
        <v>#N/A</v>
      </c>
      <c r="JX18" s="146" t="e">
        <f t="shared" si="79"/>
        <v>#N/A</v>
      </c>
      <c r="JY18" s="146" t="e">
        <f t="shared" si="80"/>
        <v>#N/A</v>
      </c>
      <c r="JZ18" s="146" t="e">
        <f t="shared" si="81"/>
        <v>#N/A</v>
      </c>
      <c r="KA18" s="146" t="e">
        <f t="shared" si="82"/>
        <v>#N/A</v>
      </c>
      <c r="KB18" s="146" t="e">
        <f t="shared" si="83"/>
        <v>#N/A</v>
      </c>
      <c r="KC18" s="146" t="e">
        <f t="shared" si="84"/>
        <v>#N/A</v>
      </c>
      <c r="KD18" s="146" t="e">
        <f t="shared" si="85"/>
        <v>#N/A</v>
      </c>
      <c r="KE18" s="146" t="e">
        <f t="shared" si="86"/>
        <v>#N/A</v>
      </c>
      <c r="KF18" s="146" t="e">
        <f t="shared" si="20"/>
        <v>#N/A</v>
      </c>
      <c r="KG18" s="146" t="e">
        <f t="shared" si="87"/>
        <v>#N/A</v>
      </c>
      <c r="KH18" s="146" t="e">
        <f t="shared" si="88"/>
        <v>#N/A</v>
      </c>
      <c r="KI18" s="146" t="e">
        <f t="shared" si="89"/>
        <v>#N/A</v>
      </c>
      <c r="KJ18" s="146" t="e">
        <f t="shared" si="90"/>
        <v>#N/A</v>
      </c>
      <c r="KK18" s="146" t="e">
        <f t="shared" si="91"/>
        <v>#N/A</v>
      </c>
      <c r="KL18" s="146" t="e">
        <f t="shared" si="92"/>
        <v>#N/A</v>
      </c>
      <c r="KM18" s="146" t="e">
        <f t="shared" si="93"/>
        <v>#N/A</v>
      </c>
      <c r="KN18" s="146" t="e">
        <f t="shared" si="94"/>
        <v>#N/A</v>
      </c>
      <c r="KO18" s="146" t="e">
        <f t="shared" si="95"/>
        <v>#N/A</v>
      </c>
      <c r="KP18" s="146" t="e">
        <f t="shared" si="96"/>
        <v>#N/A</v>
      </c>
      <c r="KQ18" s="146" t="e">
        <f t="shared" si="97"/>
        <v>#N/A</v>
      </c>
      <c r="KR18" s="146" t="e">
        <f t="shared" si="98"/>
        <v>#N/A</v>
      </c>
      <c r="KS18" s="146" t="e">
        <f t="shared" si="99"/>
        <v>#N/A</v>
      </c>
      <c r="KT18" s="146" t="e">
        <f t="shared" si="100"/>
        <v>#N/A</v>
      </c>
      <c r="KU18" s="146" t="e">
        <f t="shared" si="101"/>
        <v>#N/A</v>
      </c>
      <c r="KV18" s="146" t="e">
        <f t="shared" si="102"/>
        <v>#N/A</v>
      </c>
      <c r="KW18" s="146" t="e">
        <f t="shared" si="103"/>
        <v>#N/A</v>
      </c>
      <c r="KX18" s="146" t="e">
        <f t="shared" si="104"/>
        <v>#N/A</v>
      </c>
      <c r="KY18" s="146" t="e">
        <f t="shared" si="105"/>
        <v>#N/A</v>
      </c>
      <c r="KZ18" s="146" t="e">
        <f t="shared" si="106"/>
        <v>#N/A</v>
      </c>
      <c r="LA18" s="146" t="e">
        <f t="shared" si="107"/>
        <v>#N/A</v>
      </c>
      <c r="LB18" s="146" t="e">
        <f t="shared" si="108"/>
        <v>#N/A</v>
      </c>
      <c r="LC18" s="146" t="e">
        <f t="shared" si="109"/>
        <v>#N/A</v>
      </c>
      <c r="LD18" s="146" t="e">
        <f t="shared" si="110"/>
        <v>#N/A</v>
      </c>
      <c r="LE18" s="146" t="e">
        <f t="shared" si="111"/>
        <v>#N/A</v>
      </c>
      <c r="LF18" s="146" t="e">
        <f t="shared" si="112"/>
        <v>#N/A</v>
      </c>
      <c r="LG18" s="146" t="e">
        <f t="shared" si="113"/>
        <v>#N/A</v>
      </c>
      <c r="LH18" s="146" t="e">
        <f t="shared" si="114"/>
        <v>#N/A</v>
      </c>
      <c r="LI18" s="146" t="e">
        <f t="shared" si="115"/>
        <v>#N/A</v>
      </c>
      <c r="LJ18" s="146" t="e">
        <f t="shared" si="116"/>
        <v>#N/A</v>
      </c>
      <c r="LK18" s="146" t="e">
        <f t="shared" si="117"/>
        <v>#N/A</v>
      </c>
      <c r="LL18" s="146" t="e">
        <f t="shared" si="118"/>
        <v>#N/A</v>
      </c>
      <c r="LM18" s="146" t="e">
        <f t="shared" si="119"/>
        <v>#N/A</v>
      </c>
      <c r="LN18" s="146" t="e">
        <f t="shared" si="120"/>
        <v>#N/A</v>
      </c>
      <c r="LO18" s="146" t="e">
        <f t="shared" si="121"/>
        <v>#N/A</v>
      </c>
      <c r="LP18" s="146" t="e">
        <f t="shared" si="122"/>
        <v>#N/A</v>
      </c>
      <c r="LQ18" s="146" t="e">
        <f t="shared" si="123"/>
        <v>#N/A</v>
      </c>
      <c r="LR18" s="146" t="e">
        <f t="shared" si="124"/>
        <v>#N/A</v>
      </c>
      <c r="LS18" s="146" t="e">
        <f t="shared" si="125"/>
        <v>#N/A</v>
      </c>
      <c r="LT18" s="146" t="e">
        <f t="shared" si="126"/>
        <v>#N/A</v>
      </c>
      <c r="LU18" s="146" t="e">
        <f t="shared" si="127"/>
        <v>#N/A</v>
      </c>
      <c r="LV18" s="146" t="e">
        <f t="shared" si="128"/>
        <v>#N/A</v>
      </c>
      <c r="LW18" s="146" t="e">
        <f t="shared" si="129"/>
        <v>#N/A</v>
      </c>
      <c r="LX18" s="146" t="e">
        <f t="shared" si="130"/>
        <v>#N/A</v>
      </c>
      <c r="LY18" s="146" t="e">
        <f t="shared" si="131"/>
        <v>#N/A</v>
      </c>
      <c r="LZ18" s="146" t="e">
        <f t="shared" si="132"/>
        <v>#N/A</v>
      </c>
      <c r="MA18" s="146" t="e">
        <f t="shared" si="133"/>
        <v>#N/A</v>
      </c>
      <c r="MB18" s="146" t="e">
        <f t="shared" si="134"/>
        <v>#N/A</v>
      </c>
      <c r="MC18" s="146" t="e">
        <f t="shared" si="135"/>
        <v>#N/A</v>
      </c>
      <c r="MD18" s="146" t="e">
        <f t="shared" si="136"/>
        <v>#N/A</v>
      </c>
      <c r="ME18" s="146" t="e">
        <f t="shared" si="137"/>
        <v>#N/A</v>
      </c>
      <c r="MF18" s="146" t="e">
        <f t="shared" si="138"/>
        <v>#N/A</v>
      </c>
      <c r="MG18" s="146" t="e">
        <f t="shared" si="139"/>
        <v>#N/A</v>
      </c>
      <c r="MH18" s="146" t="e">
        <f t="shared" si="140"/>
        <v>#N/A</v>
      </c>
      <c r="MI18" s="146" t="e">
        <f t="shared" si="141"/>
        <v>#N/A</v>
      </c>
      <c r="MJ18" s="146" t="e">
        <f t="shared" si="142"/>
        <v>#N/A</v>
      </c>
      <c r="MK18" s="146" t="e">
        <f t="shared" si="143"/>
        <v>#N/A</v>
      </c>
      <c r="ML18" s="146" t="e">
        <f t="shared" si="144"/>
        <v>#N/A</v>
      </c>
      <c r="MM18" s="146" t="e">
        <f t="shared" si="145"/>
        <v>#N/A</v>
      </c>
      <c r="MN18" s="146" t="e">
        <f t="shared" si="146"/>
        <v>#N/A</v>
      </c>
      <c r="MO18" s="146" t="e">
        <f t="shared" si="147"/>
        <v>#N/A</v>
      </c>
      <c r="MP18" s="146" t="e">
        <f t="shared" si="148"/>
        <v>#N/A</v>
      </c>
      <c r="MQ18" s="146" t="e">
        <f t="shared" si="149"/>
        <v>#N/A</v>
      </c>
      <c r="MR18" s="146" t="e">
        <f t="shared" si="21"/>
        <v>#N/A</v>
      </c>
      <c r="MS18" s="146" t="e">
        <f t="shared" si="150"/>
        <v>#N/A</v>
      </c>
      <c r="MT18" s="146" t="e">
        <f t="shared" si="151"/>
        <v>#N/A</v>
      </c>
      <c r="MU18" s="146" t="e">
        <f t="shared" si="152"/>
        <v>#N/A</v>
      </c>
      <c r="MV18" s="146" t="e">
        <f t="shared" si="153"/>
        <v>#N/A</v>
      </c>
      <c r="MW18" s="146" t="e">
        <f t="shared" si="154"/>
        <v>#N/A</v>
      </c>
      <c r="MX18" s="146" t="e">
        <f t="shared" si="155"/>
        <v>#N/A</v>
      </c>
      <c r="MY18" s="146" t="e">
        <f t="shared" si="156"/>
        <v>#N/A</v>
      </c>
      <c r="MZ18" s="146" t="e">
        <f t="shared" si="157"/>
        <v>#N/A</v>
      </c>
      <c r="NA18" s="146" t="e">
        <f t="shared" si="158"/>
        <v>#N/A</v>
      </c>
      <c r="NB18" s="146" t="e">
        <f t="shared" si="159"/>
        <v>#N/A</v>
      </c>
      <c r="NC18" s="146" t="e">
        <f t="shared" si="160"/>
        <v>#N/A</v>
      </c>
      <c r="ND18" s="146" t="e">
        <f t="shared" si="161"/>
        <v>#N/A</v>
      </c>
      <c r="NE18" s="146" t="e">
        <f t="shared" si="162"/>
        <v>#N/A</v>
      </c>
      <c r="NF18" s="146" t="e">
        <f t="shared" si="163"/>
        <v>#N/A</v>
      </c>
      <c r="NG18" s="146" t="e">
        <f t="shared" si="164"/>
        <v>#N/A</v>
      </c>
      <c r="NH18" s="146" t="e">
        <f t="shared" si="165"/>
        <v>#N/A</v>
      </c>
      <c r="NI18" s="146" t="e">
        <f t="shared" si="166"/>
        <v>#N/A</v>
      </c>
      <c r="NJ18" s="146" t="e">
        <f t="shared" si="167"/>
        <v>#N/A</v>
      </c>
      <c r="NK18" s="146" t="e">
        <f t="shared" si="168"/>
        <v>#N/A</v>
      </c>
      <c r="NL18" s="146" t="e">
        <f t="shared" si="169"/>
        <v>#N/A</v>
      </c>
      <c r="NM18" s="146" t="e">
        <f t="shared" si="170"/>
        <v>#N/A</v>
      </c>
      <c r="NN18" s="146" t="e">
        <f t="shared" si="171"/>
        <v>#N/A</v>
      </c>
      <c r="NO18" s="146" t="e">
        <f t="shared" si="172"/>
        <v>#N/A</v>
      </c>
      <c r="NP18" s="146" t="e">
        <f t="shared" si="173"/>
        <v>#N/A</v>
      </c>
      <c r="NQ18" s="146" t="e">
        <f t="shared" si="174"/>
        <v>#N/A</v>
      </c>
      <c r="NR18" s="146" t="e">
        <f t="shared" si="175"/>
        <v>#N/A</v>
      </c>
      <c r="NS18" s="146" t="e">
        <f t="shared" si="176"/>
        <v>#N/A</v>
      </c>
      <c r="NT18" s="146" t="e">
        <f t="shared" si="177"/>
        <v>#N/A</v>
      </c>
      <c r="NU18" s="146" t="e">
        <f t="shared" si="178"/>
        <v>#N/A</v>
      </c>
      <c r="NV18" s="146" t="e">
        <f t="shared" si="179"/>
        <v>#N/A</v>
      </c>
      <c r="NW18" s="146" t="e">
        <f t="shared" si="180"/>
        <v>#N/A</v>
      </c>
      <c r="NX18" s="146" t="e">
        <f t="shared" si="181"/>
        <v>#N/A</v>
      </c>
      <c r="NY18" s="146" t="e">
        <f t="shared" si="182"/>
        <v>#N/A</v>
      </c>
      <c r="NZ18" s="146" t="e">
        <f t="shared" si="183"/>
        <v>#N/A</v>
      </c>
      <c r="OA18" s="146" t="e">
        <f t="shared" si="184"/>
        <v>#N/A</v>
      </c>
      <c r="OB18" s="146" t="e">
        <f t="shared" si="185"/>
        <v>#N/A</v>
      </c>
      <c r="OC18" s="146" t="e">
        <f t="shared" si="186"/>
        <v>#N/A</v>
      </c>
      <c r="OD18" s="146" t="e">
        <f t="shared" si="187"/>
        <v>#N/A</v>
      </c>
      <c r="OE18" s="146" t="e">
        <f t="shared" si="188"/>
        <v>#N/A</v>
      </c>
      <c r="OF18" s="146" t="e">
        <f t="shared" si="189"/>
        <v>#N/A</v>
      </c>
      <c r="OG18" s="146" t="e">
        <f t="shared" si="190"/>
        <v>#N/A</v>
      </c>
      <c r="OH18" s="146" t="e">
        <f t="shared" si="191"/>
        <v>#N/A</v>
      </c>
      <c r="OI18" s="146" t="e">
        <f t="shared" si="192"/>
        <v>#N/A</v>
      </c>
      <c r="OJ18" s="146" t="e">
        <f t="shared" si="193"/>
        <v>#N/A</v>
      </c>
      <c r="OK18" s="146" t="e">
        <f t="shared" si="194"/>
        <v>#N/A</v>
      </c>
      <c r="OL18" s="146" t="e">
        <f t="shared" si="195"/>
        <v>#N/A</v>
      </c>
      <c r="OM18" s="146" t="e">
        <f t="shared" si="196"/>
        <v>#N/A</v>
      </c>
      <c r="ON18" s="146" t="e">
        <f t="shared" si="197"/>
        <v>#N/A</v>
      </c>
      <c r="OO18" s="146" t="e">
        <f t="shared" si="198"/>
        <v>#N/A</v>
      </c>
      <c r="OP18" s="146" t="e">
        <f t="shared" si="199"/>
        <v>#N/A</v>
      </c>
      <c r="OQ18" s="146" t="e">
        <f t="shared" si="200"/>
        <v>#N/A</v>
      </c>
      <c r="OR18" s="146" t="e">
        <f t="shared" si="201"/>
        <v>#N/A</v>
      </c>
      <c r="OS18" s="146" t="e">
        <f t="shared" si="202"/>
        <v>#N/A</v>
      </c>
      <c r="OT18" s="146" t="e">
        <f t="shared" si="203"/>
        <v>#N/A</v>
      </c>
      <c r="OU18" s="146" t="e">
        <f t="shared" si="204"/>
        <v>#N/A</v>
      </c>
      <c r="OV18" s="146" t="e">
        <f t="shared" si="205"/>
        <v>#N/A</v>
      </c>
      <c r="OW18" s="146" t="e">
        <f t="shared" si="206"/>
        <v>#N/A</v>
      </c>
      <c r="OX18" s="146" t="e">
        <f t="shared" si="207"/>
        <v>#N/A</v>
      </c>
      <c r="OY18" s="146" t="e">
        <f t="shared" si="208"/>
        <v>#N/A</v>
      </c>
      <c r="OZ18" s="146" t="e">
        <f t="shared" si="209"/>
        <v>#N/A</v>
      </c>
      <c r="PA18" s="146" t="e">
        <f t="shared" si="210"/>
        <v>#N/A</v>
      </c>
      <c r="PB18" s="146" t="e">
        <f t="shared" si="211"/>
        <v>#N/A</v>
      </c>
      <c r="PC18" s="146" t="e">
        <f t="shared" si="212"/>
        <v>#N/A</v>
      </c>
      <c r="PD18" s="146" t="e">
        <f t="shared" si="22"/>
        <v>#N/A</v>
      </c>
      <c r="PE18" s="146" t="e">
        <f t="shared" si="10"/>
        <v>#N/A</v>
      </c>
      <c r="PF18" s="146" t="e">
        <f t="shared" si="10"/>
        <v>#N/A</v>
      </c>
      <c r="PG18" s="146" t="e">
        <f t="shared" si="10"/>
        <v>#N/A</v>
      </c>
      <c r="PH18" s="146" t="e">
        <f t="shared" si="10"/>
        <v>#N/A</v>
      </c>
      <c r="PI18" s="146" t="e">
        <f t="shared" si="10"/>
        <v>#N/A</v>
      </c>
      <c r="PJ18" s="146" t="e">
        <f t="shared" si="10"/>
        <v>#N/A</v>
      </c>
      <c r="PK18" s="146" t="e">
        <f t="shared" si="10"/>
        <v>#N/A</v>
      </c>
      <c r="PL18" s="146" t="e">
        <f t="shared" si="10"/>
        <v>#N/A</v>
      </c>
    </row>
    <row r="19" spans="1:428" hidden="1" x14ac:dyDescent="0.45">
      <c r="A19" s="364"/>
      <c r="B19" s="365" t="str">
        <f>IF($N19="","",ROUND(_xlfn.LOGNORM.INV(ABS(VLOOKUP($Q$1,VLookups!$A$27:$B$28,2,FALSE)-B$2),LN($J19),LN($N19)),0))</f>
        <v/>
      </c>
      <c r="C19" s="367" t="str">
        <f t="shared" si="16"/>
        <v/>
      </c>
      <c r="D19" s="368" t="str">
        <f t="shared" si="17"/>
        <v/>
      </c>
      <c r="E19" s="108" t="str">
        <f>IFERROR(_xlfn.LOGNORM.INV(VLookups!$B$22,LN($J19),LN($N19)),"")</f>
        <v/>
      </c>
      <c r="F19" s="81"/>
      <c r="G19" s="108" t="str">
        <f>IFERROR(_xlfn.LOGNORM.INV(VLookups!$B$23,LN($J19),LN($N19)),"")</f>
        <v/>
      </c>
      <c r="H19" s="110" t="str">
        <f t="shared" si="0"/>
        <v/>
      </c>
      <c r="I19" s="110" t="str">
        <f t="shared" si="1"/>
        <v/>
      </c>
      <c r="J19" s="65" t="str">
        <f>IF(AND(F19&gt;0,NOT(ISBLANK(K19))),IF(VLOOKUP($F$3,VLookups!$A$17:$B$18,2,FALSE),F19*VLOOKUP(K19,VLookups!$A$4:$B$13,2,FALSE),F19),"")</f>
        <v/>
      </c>
      <c r="K19" s="21"/>
      <c r="L19" s="53"/>
      <c r="M19" s="263"/>
      <c r="N19" s="320" t="str">
        <f>IF(F19&gt;0,IF(ISBLANK(M19),IF(ISBLANK(K19),"",VLOOKUP(K19,VLookups!$A$4:$C$13,3,FALSE)),M19),"")</f>
        <v/>
      </c>
      <c r="O19" s="320" t="str">
        <f t="shared" si="11"/>
        <v/>
      </c>
      <c r="P19" s="375" t="str">
        <f t="shared" si="12"/>
        <v/>
      </c>
      <c r="Q19" s="81"/>
      <c r="R19" s="230" t="str">
        <f>IF(AND(Q19&gt;0,F19&gt;0,NOT(N19="")),ABS(VLOOKUP($Q$1,VLookups!$A$27:$B$28,2,FALSE)-_xlfn.LOGNORM.DIST(Q19,LN(J19),LN(N19),TRUE)),"")</f>
        <v/>
      </c>
      <c r="S19" s="80" t="str">
        <f>IF(AND($E19&gt;0,$F19&gt;0,$G19&gt;0,NOT(ISBLANK($K19))),_xlfn.LOGNORM.INV(ABS(VLOOKUP($Q$1,VLookups!$A$27:$B$28,2,FALSE)-S$3),LN($J19),LN($N19)),"")</f>
        <v/>
      </c>
      <c r="T19" s="80" t="str">
        <f>IF(AND($E19&gt;0,$F19&gt;0,$G19&gt;0,NOT(ISBLANK($K19))),_xlfn.LOGNORM.INV(ABS(VLOOKUP($Q$1,VLookups!$A$27:$B$28,2,FALSE)-T$3),LN($J19),LN($N19)),"")</f>
        <v/>
      </c>
      <c r="U19" s="80" t="str">
        <f>IF(AND($E19&gt;0,$F19&gt;0,$G19&gt;0,NOT(ISBLANK($K19))),_xlfn.LOGNORM.INV(ABS(VLOOKUP($Q$1,VLookups!$A$27:$B$28,2,FALSE)-U$3),LN($J19),LN($N19)),"")</f>
        <v/>
      </c>
      <c r="V19" s="80" t="str">
        <f>IF(AND($E19&gt;0,$F19&gt;0,$G19&gt;0,NOT(ISBLANK($K19))),_xlfn.LOGNORM.INV(ABS(VLOOKUP($Q$1,VLookups!$A$27:$B$28,2,FALSE)-V$3),LN($J19),LN($N19)),"")</f>
        <v/>
      </c>
      <c r="W19" s="80" t="str">
        <f>IF(AND($E19&gt;0,$F19&gt;0,$G19&gt;0,NOT(ISBLANK($K19))),_xlfn.LOGNORM.INV(ABS(VLOOKUP($Q$1,VLookups!$A$27:$B$28,2,FALSE)-W$3),LN($J19),LN($N19)),"")</f>
        <v/>
      </c>
      <c r="X19" s="80" t="str">
        <f>IF(AND($E19&gt;0,$F19&gt;0,$G19&gt;0,NOT(ISBLANK($K19))),_xlfn.LOGNORM.INV(ABS(VLOOKUP($Q$1,VLookups!$A$27:$B$28,2,FALSE)-X$3),LN($J19),LN($N19)),"")</f>
        <v/>
      </c>
      <c r="Y19" s="5"/>
      <c r="Z19" s="145" t="str">
        <f t="shared" si="2"/>
        <v/>
      </c>
      <c r="AA19" s="376" t="str">
        <f t="shared" si="13"/>
        <v/>
      </c>
      <c r="AB19" s="46" t="str">
        <f t="shared" si="14"/>
        <v/>
      </c>
      <c r="AC19" s="46" t="str">
        <f t="shared" si="222"/>
        <v/>
      </c>
      <c r="AD19" s="46" t="str">
        <f t="shared" si="222"/>
        <v/>
      </c>
      <c r="AE19" s="46" t="str">
        <f t="shared" si="222"/>
        <v/>
      </c>
      <c r="AF19" s="46" t="str">
        <f t="shared" si="222"/>
        <v/>
      </c>
      <c r="AG19" s="46" t="str">
        <f t="shared" si="222"/>
        <v/>
      </c>
      <c r="AH19" s="46" t="str">
        <f t="shared" si="222"/>
        <v/>
      </c>
      <c r="AI19" s="46" t="str">
        <f t="shared" si="222"/>
        <v/>
      </c>
      <c r="AJ19" s="46" t="str">
        <f t="shared" si="222"/>
        <v/>
      </c>
      <c r="AK19" s="46" t="str">
        <f t="shared" si="222"/>
        <v/>
      </c>
      <c r="AL19" s="46" t="str">
        <f t="shared" si="222"/>
        <v/>
      </c>
      <c r="AM19" s="46" t="str">
        <f t="shared" si="222"/>
        <v/>
      </c>
      <c r="AN19" s="46" t="str">
        <f t="shared" si="222"/>
        <v/>
      </c>
      <c r="AO19" s="46" t="str">
        <f t="shared" si="222"/>
        <v/>
      </c>
      <c r="AP19" s="46" t="str">
        <f t="shared" si="222"/>
        <v/>
      </c>
      <c r="AQ19" s="46" t="str">
        <f t="shared" si="222"/>
        <v/>
      </c>
      <c r="AR19" s="46" t="str">
        <f t="shared" si="222"/>
        <v/>
      </c>
      <c r="AS19" s="46" t="str">
        <f t="shared" si="222"/>
        <v/>
      </c>
      <c r="AT19" s="46" t="str">
        <f t="shared" si="222"/>
        <v/>
      </c>
      <c r="AU19" s="46" t="str">
        <f t="shared" si="222"/>
        <v/>
      </c>
      <c r="AV19" s="46" t="str">
        <f t="shared" si="222"/>
        <v/>
      </c>
      <c r="AW19" s="46" t="str">
        <f t="shared" si="222"/>
        <v/>
      </c>
      <c r="AX19" s="46" t="str">
        <f t="shared" si="222"/>
        <v/>
      </c>
      <c r="AY19" s="46" t="str">
        <f t="shared" si="222"/>
        <v/>
      </c>
      <c r="AZ19" s="46" t="str">
        <f t="shared" si="222"/>
        <v/>
      </c>
      <c r="BA19" s="46" t="str">
        <f t="shared" si="222"/>
        <v/>
      </c>
      <c r="BB19" s="46" t="str">
        <f t="shared" si="222"/>
        <v/>
      </c>
      <c r="BC19" s="46" t="str">
        <f t="shared" si="222"/>
        <v/>
      </c>
      <c r="BD19" s="46" t="str">
        <f t="shared" si="222"/>
        <v/>
      </c>
      <c r="BE19" s="46" t="str">
        <f t="shared" si="222"/>
        <v/>
      </c>
      <c r="BF19" s="46" t="str">
        <f t="shared" si="222"/>
        <v/>
      </c>
      <c r="BG19" s="46" t="str">
        <f t="shared" si="222"/>
        <v/>
      </c>
      <c r="BH19" s="46" t="str">
        <f t="shared" si="222"/>
        <v/>
      </c>
      <c r="BI19" s="46" t="str">
        <f t="shared" si="222"/>
        <v/>
      </c>
      <c r="BJ19" s="46" t="str">
        <f t="shared" si="222"/>
        <v/>
      </c>
      <c r="BK19" s="46" t="str">
        <f t="shared" si="222"/>
        <v/>
      </c>
      <c r="BL19" s="46" t="str">
        <f t="shared" si="222"/>
        <v/>
      </c>
      <c r="BM19" s="46" t="str">
        <f t="shared" si="222"/>
        <v/>
      </c>
      <c r="BN19" s="46" t="str">
        <f t="shared" si="222"/>
        <v/>
      </c>
      <c r="BO19" s="46" t="str">
        <f t="shared" si="222"/>
        <v/>
      </c>
      <c r="BP19" s="46" t="str">
        <f t="shared" si="222"/>
        <v/>
      </c>
      <c r="BQ19" s="46" t="str">
        <f t="shared" si="222"/>
        <v/>
      </c>
      <c r="BR19" s="46" t="str">
        <f t="shared" si="222"/>
        <v/>
      </c>
      <c r="BS19" s="46" t="str">
        <f t="shared" si="222"/>
        <v/>
      </c>
      <c r="BT19" s="46" t="str">
        <f t="shared" si="222"/>
        <v/>
      </c>
      <c r="BU19" s="46" t="str">
        <f t="shared" si="222"/>
        <v/>
      </c>
      <c r="BV19" s="46" t="str">
        <f t="shared" si="222"/>
        <v/>
      </c>
      <c r="BW19" s="46" t="str">
        <f t="shared" si="222"/>
        <v/>
      </c>
      <c r="BX19" s="46" t="str">
        <f t="shared" si="222"/>
        <v/>
      </c>
      <c r="BY19" s="46" t="str">
        <f t="shared" si="222"/>
        <v/>
      </c>
      <c r="BZ19" s="46" t="str">
        <f t="shared" si="222"/>
        <v/>
      </c>
      <c r="CA19" s="46" t="str">
        <f t="shared" si="222"/>
        <v/>
      </c>
      <c r="CB19" s="46" t="str">
        <f t="shared" si="222"/>
        <v/>
      </c>
      <c r="CC19" s="46" t="str">
        <f t="shared" si="222"/>
        <v/>
      </c>
      <c r="CD19" s="46" t="str">
        <f t="shared" si="222"/>
        <v/>
      </c>
      <c r="CE19" s="46" t="str">
        <f t="shared" si="222"/>
        <v/>
      </c>
      <c r="CF19" s="46" t="str">
        <f t="shared" si="222"/>
        <v/>
      </c>
      <c r="CG19" s="46" t="str">
        <f t="shared" si="222"/>
        <v/>
      </c>
      <c r="CH19" s="46" t="str">
        <f t="shared" si="222"/>
        <v/>
      </c>
      <c r="CI19" s="46" t="str">
        <f t="shared" si="222"/>
        <v/>
      </c>
      <c r="CJ19" s="46" t="str">
        <f t="shared" si="222"/>
        <v/>
      </c>
      <c r="CK19" s="46" t="str">
        <f t="shared" si="222"/>
        <v/>
      </c>
      <c r="CL19" s="46" t="str">
        <f t="shared" si="222"/>
        <v/>
      </c>
      <c r="CM19" s="46" t="str">
        <f t="shared" si="222"/>
        <v/>
      </c>
      <c r="CN19" s="46" t="str">
        <f t="shared" si="222"/>
        <v/>
      </c>
      <c r="CO19" s="46" t="str">
        <f t="shared" si="221"/>
        <v/>
      </c>
      <c r="CP19" s="46" t="str">
        <f t="shared" si="221"/>
        <v/>
      </c>
      <c r="CQ19" s="46" t="str">
        <f t="shared" si="221"/>
        <v/>
      </c>
      <c r="CR19" s="46" t="str">
        <f t="shared" si="221"/>
        <v/>
      </c>
      <c r="CS19" s="46" t="str">
        <f t="shared" si="221"/>
        <v/>
      </c>
      <c r="CT19" s="46" t="str">
        <f t="shared" si="221"/>
        <v/>
      </c>
      <c r="CU19" s="46" t="str">
        <f t="shared" si="221"/>
        <v/>
      </c>
      <c r="CV19" s="46" t="str">
        <f t="shared" si="221"/>
        <v/>
      </c>
      <c r="CW19" s="46" t="str">
        <f t="shared" si="221"/>
        <v/>
      </c>
      <c r="CX19" s="46" t="str">
        <f t="shared" si="221"/>
        <v/>
      </c>
      <c r="CY19" s="46" t="str">
        <f t="shared" si="221"/>
        <v/>
      </c>
      <c r="CZ19" s="46" t="str">
        <f t="shared" si="221"/>
        <v/>
      </c>
      <c r="DA19" s="46" t="str">
        <f t="shared" si="221"/>
        <v/>
      </c>
      <c r="DB19" s="46" t="str">
        <f t="shared" si="221"/>
        <v/>
      </c>
      <c r="DC19" s="46" t="str">
        <f t="shared" si="221"/>
        <v/>
      </c>
      <c r="DD19" s="46" t="str">
        <f t="shared" si="221"/>
        <v/>
      </c>
      <c r="DE19" s="46" t="str">
        <f t="shared" si="221"/>
        <v/>
      </c>
      <c r="DF19" s="46" t="str">
        <f t="shared" si="221"/>
        <v/>
      </c>
      <c r="DG19" s="46" t="str">
        <f t="shared" si="221"/>
        <v/>
      </c>
      <c r="DH19" s="46" t="str">
        <f t="shared" si="221"/>
        <v/>
      </c>
      <c r="DI19" s="46" t="str">
        <f t="shared" si="221"/>
        <v/>
      </c>
      <c r="DJ19" s="46" t="str">
        <f t="shared" si="221"/>
        <v/>
      </c>
      <c r="DK19" s="46" t="str">
        <f t="shared" si="221"/>
        <v/>
      </c>
      <c r="DL19" s="46" t="str">
        <f t="shared" si="221"/>
        <v/>
      </c>
      <c r="DM19" s="46" t="str">
        <f t="shared" si="221"/>
        <v/>
      </c>
      <c r="DN19" s="46" t="str">
        <f t="shared" si="221"/>
        <v/>
      </c>
      <c r="DO19" s="46" t="str">
        <f t="shared" si="221"/>
        <v/>
      </c>
      <c r="DP19" s="46" t="str">
        <f t="shared" si="221"/>
        <v/>
      </c>
      <c r="DQ19" s="46" t="str">
        <f t="shared" si="221"/>
        <v/>
      </c>
      <c r="DR19" s="46" t="str">
        <f t="shared" si="221"/>
        <v/>
      </c>
      <c r="DS19" s="46" t="str">
        <f t="shared" si="221"/>
        <v/>
      </c>
      <c r="DT19" s="46" t="str">
        <f t="shared" si="221"/>
        <v/>
      </c>
      <c r="DU19" s="46" t="str">
        <f t="shared" si="221"/>
        <v/>
      </c>
      <c r="DV19" s="46" t="str">
        <f t="shared" si="221"/>
        <v/>
      </c>
      <c r="DW19" s="46" t="str">
        <f t="shared" si="221"/>
        <v/>
      </c>
      <c r="DX19" s="46" t="str">
        <f t="shared" si="221"/>
        <v/>
      </c>
      <c r="DY19" s="46" t="str">
        <f t="shared" si="221"/>
        <v/>
      </c>
      <c r="DZ19" s="46" t="str">
        <f t="shared" si="221"/>
        <v/>
      </c>
      <c r="EA19" s="46" t="str">
        <f t="shared" si="221"/>
        <v/>
      </c>
      <c r="EB19" s="46" t="str">
        <f t="shared" si="221"/>
        <v/>
      </c>
      <c r="EC19" s="46" t="str">
        <f t="shared" si="221"/>
        <v/>
      </c>
      <c r="ED19" s="46" t="str">
        <f t="shared" si="221"/>
        <v/>
      </c>
      <c r="EE19" s="46" t="str">
        <f t="shared" si="221"/>
        <v/>
      </c>
      <c r="EF19" s="46" t="str">
        <f t="shared" si="221"/>
        <v/>
      </c>
      <c r="EG19" s="46" t="str">
        <f t="shared" si="221"/>
        <v/>
      </c>
      <c r="EH19" s="46" t="str">
        <f t="shared" si="221"/>
        <v/>
      </c>
      <c r="EI19" s="46" t="str">
        <f t="shared" si="221"/>
        <v/>
      </c>
      <c r="EJ19" s="46" t="str">
        <f t="shared" si="221"/>
        <v/>
      </c>
      <c r="EK19" s="46" t="str">
        <f t="shared" si="221"/>
        <v/>
      </c>
      <c r="EL19" s="46" t="str">
        <f t="shared" si="221"/>
        <v/>
      </c>
      <c r="EM19" s="46" t="str">
        <f t="shared" si="221"/>
        <v/>
      </c>
      <c r="EN19" s="46" t="str">
        <f t="shared" si="221"/>
        <v/>
      </c>
      <c r="EO19" s="46" t="str">
        <f t="shared" si="221"/>
        <v/>
      </c>
      <c r="EP19" s="46" t="str">
        <f t="shared" si="221"/>
        <v/>
      </c>
      <c r="EQ19" s="46" t="str">
        <f t="shared" si="221"/>
        <v/>
      </c>
      <c r="ER19" s="46" t="str">
        <f t="shared" si="221"/>
        <v/>
      </c>
      <c r="ES19" s="46" t="str">
        <f t="shared" si="221"/>
        <v/>
      </c>
      <c r="ET19" s="46" t="str">
        <f t="shared" si="221"/>
        <v/>
      </c>
      <c r="EU19" s="46" t="str">
        <f t="shared" si="221"/>
        <v/>
      </c>
      <c r="EV19" s="46" t="str">
        <f t="shared" si="221"/>
        <v/>
      </c>
      <c r="EW19" s="46" t="str">
        <f t="shared" si="221"/>
        <v/>
      </c>
      <c r="EX19" s="46" t="str">
        <f t="shared" si="221"/>
        <v/>
      </c>
      <c r="EY19" s="46" t="str">
        <f t="shared" si="221"/>
        <v/>
      </c>
      <c r="EZ19" s="46" t="str">
        <f t="shared" si="23"/>
        <v/>
      </c>
      <c r="FA19" s="46" t="str">
        <f t="shared" si="220"/>
        <v/>
      </c>
      <c r="FB19" s="46" t="str">
        <f t="shared" si="220"/>
        <v/>
      </c>
      <c r="FC19" s="46" t="str">
        <f t="shared" si="220"/>
        <v/>
      </c>
      <c r="FD19" s="46" t="str">
        <f t="shared" si="220"/>
        <v/>
      </c>
      <c r="FE19" s="46" t="str">
        <f t="shared" si="220"/>
        <v/>
      </c>
      <c r="FF19" s="46" t="str">
        <f t="shared" si="220"/>
        <v/>
      </c>
      <c r="FG19" s="46" t="str">
        <f t="shared" si="220"/>
        <v/>
      </c>
      <c r="FH19" s="46" t="str">
        <f t="shared" si="220"/>
        <v/>
      </c>
      <c r="FI19" s="46" t="str">
        <f t="shared" si="220"/>
        <v/>
      </c>
      <c r="FJ19" s="46" t="str">
        <f t="shared" si="220"/>
        <v/>
      </c>
      <c r="FK19" s="46" t="str">
        <f t="shared" si="220"/>
        <v/>
      </c>
      <c r="FL19" s="46" t="str">
        <f t="shared" si="220"/>
        <v/>
      </c>
      <c r="FM19" s="46" t="str">
        <f t="shared" si="220"/>
        <v/>
      </c>
      <c r="FN19" s="46" t="str">
        <f t="shared" si="220"/>
        <v/>
      </c>
      <c r="FO19" s="46" t="str">
        <f t="shared" si="220"/>
        <v/>
      </c>
      <c r="FP19" s="46" t="str">
        <f t="shared" si="220"/>
        <v/>
      </c>
      <c r="FQ19" s="46" t="str">
        <f t="shared" si="220"/>
        <v/>
      </c>
      <c r="FR19" s="46" t="str">
        <f t="shared" si="220"/>
        <v/>
      </c>
      <c r="FS19" s="46" t="str">
        <f t="shared" si="220"/>
        <v/>
      </c>
      <c r="FT19" s="46" t="str">
        <f t="shared" si="220"/>
        <v/>
      </c>
      <c r="FU19" s="46" t="str">
        <f t="shared" si="220"/>
        <v/>
      </c>
      <c r="FV19" s="46" t="str">
        <f t="shared" si="220"/>
        <v/>
      </c>
      <c r="FW19" s="46" t="str">
        <f t="shared" si="220"/>
        <v/>
      </c>
      <c r="FX19" s="46" t="str">
        <f t="shared" si="220"/>
        <v/>
      </c>
      <c r="FY19" s="46" t="str">
        <f t="shared" si="220"/>
        <v/>
      </c>
      <c r="FZ19" s="46" t="str">
        <f t="shared" si="220"/>
        <v/>
      </c>
      <c r="GA19" s="46" t="str">
        <f t="shared" si="220"/>
        <v/>
      </c>
      <c r="GB19" s="46" t="str">
        <f t="shared" si="220"/>
        <v/>
      </c>
      <c r="GC19" s="46" t="str">
        <f t="shared" si="220"/>
        <v/>
      </c>
      <c r="GD19" s="46" t="str">
        <f t="shared" si="220"/>
        <v/>
      </c>
      <c r="GE19" s="46" t="str">
        <f t="shared" si="220"/>
        <v/>
      </c>
      <c r="GF19" s="46" t="str">
        <f t="shared" si="220"/>
        <v/>
      </c>
      <c r="GG19" s="46" t="str">
        <f t="shared" si="220"/>
        <v/>
      </c>
      <c r="GH19" s="46" t="str">
        <f t="shared" si="220"/>
        <v/>
      </c>
      <c r="GI19" s="46" t="str">
        <f t="shared" si="220"/>
        <v/>
      </c>
      <c r="GJ19" s="46" t="str">
        <f t="shared" si="220"/>
        <v/>
      </c>
      <c r="GK19" s="46" t="str">
        <f t="shared" si="220"/>
        <v/>
      </c>
      <c r="GL19" s="46" t="str">
        <f t="shared" si="220"/>
        <v/>
      </c>
      <c r="GM19" s="46" t="str">
        <f t="shared" si="220"/>
        <v/>
      </c>
      <c r="GN19" s="46" t="str">
        <f t="shared" si="220"/>
        <v/>
      </c>
      <c r="GO19" s="46" t="str">
        <f t="shared" si="220"/>
        <v/>
      </c>
      <c r="GP19" s="46" t="str">
        <f t="shared" si="220"/>
        <v/>
      </c>
      <c r="GQ19" s="46" t="str">
        <f t="shared" si="220"/>
        <v/>
      </c>
      <c r="GR19" s="46" t="str">
        <f t="shared" si="220"/>
        <v/>
      </c>
      <c r="GS19" s="46" t="str">
        <f t="shared" si="220"/>
        <v/>
      </c>
      <c r="GT19" s="46" t="str">
        <f t="shared" si="220"/>
        <v/>
      </c>
      <c r="GU19" s="46" t="str">
        <f t="shared" si="220"/>
        <v/>
      </c>
      <c r="GV19" s="46" t="str">
        <f t="shared" si="220"/>
        <v/>
      </c>
      <c r="GW19" s="46" t="str">
        <f t="shared" si="220"/>
        <v/>
      </c>
      <c r="GX19" s="46" t="str">
        <f t="shared" si="220"/>
        <v/>
      </c>
      <c r="GY19" s="46" t="str">
        <f t="shared" si="220"/>
        <v/>
      </c>
      <c r="GZ19" s="46" t="str">
        <f t="shared" si="220"/>
        <v/>
      </c>
      <c r="HA19" s="46" t="str">
        <f t="shared" si="220"/>
        <v/>
      </c>
      <c r="HB19" s="46" t="str">
        <f t="shared" si="220"/>
        <v/>
      </c>
      <c r="HC19" s="46" t="str">
        <f t="shared" si="220"/>
        <v/>
      </c>
      <c r="HD19" s="46" t="str">
        <f t="shared" si="220"/>
        <v/>
      </c>
      <c r="HE19" s="46" t="str">
        <f t="shared" si="220"/>
        <v/>
      </c>
      <c r="HF19" s="46" t="str">
        <f t="shared" si="220"/>
        <v/>
      </c>
      <c r="HG19" s="46" t="str">
        <f t="shared" si="220"/>
        <v/>
      </c>
      <c r="HH19" s="46" t="str">
        <f t="shared" si="220"/>
        <v/>
      </c>
      <c r="HI19" s="46" t="str">
        <f t="shared" si="220"/>
        <v/>
      </c>
      <c r="HJ19" s="46" t="str">
        <f t="shared" si="220"/>
        <v/>
      </c>
      <c r="HK19" s="46" t="str">
        <f t="shared" si="220"/>
        <v/>
      </c>
      <c r="HL19" s="46" t="str">
        <f t="shared" ref="HL19:HS22" si="223">IF(ISNONTEXT($Z19),HK19+$Z19,"")</f>
        <v/>
      </c>
      <c r="HM19" s="46" t="str">
        <f t="shared" si="223"/>
        <v/>
      </c>
      <c r="HN19" s="46" t="str">
        <f t="shared" si="223"/>
        <v/>
      </c>
      <c r="HO19" s="46" t="str">
        <f t="shared" si="223"/>
        <v/>
      </c>
      <c r="HP19" s="46" t="str">
        <f t="shared" si="223"/>
        <v/>
      </c>
      <c r="HQ19" s="46" t="str">
        <f t="shared" si="223"/>
        <v/>
      </c>
      <c r="HR19" s="46" t="str">
        <f t="shared" si="223"/>
        <v/>
      </c>
      <c r="HS19" s="46" t="str">
        <f t="shared" si="223"/>
        <v/>
      </c>
      <c r="HT19" s="146" t="e">
        <f t="shared" si="15"/>
        <v>#N/A</v>
      </c>
      <c r="HU19" s="146" t="e">
        <f t="shared" si="24"/>
        <v>#N/A</v>
      </c>
      <c r="HV19" s="146" t="e">
        <f t="shared" si="25"/>
        <v>#N/A</v>
      </c>
      <c r="HW19" s="146" t="e">
        <f t="shared" si="26"/>
        <v>#N/A</v>
      </c>
      <c r="HX19" s="146" t="e">
        <f t="shared" si="27"/>
        <v>#N/A</v>
      </c>
      <c r="HY19" s="146" t="e">
        <f t="shared" si="28"/>
        <v>#N/A</v>
      </c>
      <c r="HZ19" s="146" t="e">
        <f t="shared" si="29"/>
        <v>#N/A</v>
      </c>
      <c r="IA19" s="146" t="e">
        <f t="shared" si="30"/>
        <v>#N/A</v>
      </c>
      <c r="IB19" s="146" t="e">
        <f t="shared" si="31"/>
        <v>#N/A</v>
      </c>
      <c r="IC19" s="146" t="e">
        <f t="shared" si="32"/>
        <v>#N/A</v>
      </c>
      <c r="ID19" s="146" t="e">
        <f t="shared" si="33"/>
        <v>#N/A</v>
      </c>
      <c r="IE19" s="146" t="e">
        <f t="shared" si="34"/>
        <v>#N/A</v>
      </c>
      <c r="IF19" s="146" t="e">
        <f t="shared" si="35"/>
        <v>#N/A</v>
      </c>
      <c r="IG19" s="146" t="e">
        <f t="shared" si="36"/>
        <v>#N/A</v>
      </c>
      <c r="IH19" s="146" t="e">
        <f t="shared" si="37"/>
        <v>#N/A</v>
      </c>
      <c r="II19" s="146" t="e">
        <f t="shared" si="38"/>
        <v>#N/A</v>
      </c>
      <c r="IJ19" s="146" t="e">
        <f t="shared" si="39"/>
        <v>#N/A</v>
      </c>
      <c r="IK19" s="146" t="e">
        <f t="shared" si="40"/>
        <v>#N/A</v>
      </c>
      <c r="IL19" s="146" t="e">
        <f t="shared" si="41"/>
        <v>#N/A</v>
      </c>
      <c r="IM19" s="146" t="e">
        <f t="shared" si="42"/>
        <v>#N/A</v>
      </c>
      <c r="IN19" s="146" t="e">
        <f t="shared" si="43"/>
        <v>#N/A</v>
      </c>
      <c r="IO19" s="146" t="e">
        <f t="shared" si="44"/>
        <v>#N/A</v>
      </c>
      <c r="IP19" s="146" t="e">
        <f t="shared" si="45"/>
        <v>#N/A</v>
      </c>
      <c r="IQ19" s="146" t="e">
        <f t="shared" si="46"/>
        <v>#N/A</v>
      </c>
      <c r="IR19" s="146" t="e">
        <f t="shared" si="47"/>
        <v>#N/A</v>
      </c>
      <c r="IS19" s="146" t="e">
        <f t="shared" si="48"/>
        <v>#N/A</v>
      </c>
      <c r="IT19" s="146" t="e">
        <f t="shared" si="49"/>
        <v>#N/A</v>
      </c>
      <c r="IU19" s="146" t="e">
        <f t="shared" si="50"/>
        <v>#N/A</v>
      </c>
      <c r="IV19" s="146" t="e">
        <f t="shared" si="51"/>
        <v>#N/A</v>
      </c>
      <c r="IW19" s="146" t="e">
        <f t="shared" si="52"/>
        <v>#N/A</v>
      </c>
      <c r="IX19" s="146" t="e">
        <f t="shared" si="53"/>
        <v>#N/A</v>
      </c>
      <c r="IY19" s="146" t="e">
        <f t="shared" si="54"/>
        <v>#N/A</v>
      </c>
      <c r="IZ19" s="146" t="e">
        <f t="shared" si="55"/>
        <v>#N/A</v>
      </c>
      <c r="JA19" s="146" t="e">
        <f t="shared" si="56"/>
        <v>#N/A</v>
      </c>
      <c r="JB19" s="146" t="e">
        <f t="shared" si="57"/>
        <v>#N/A</v>
      </c>
      <c r="JC19" s="146" t="e">
        <f t="shared" si="58"/>
        <v>#N/A</v>
      </c>
      <c r="JD19" s="146" t="e">
        <f t="shared" si="59"/>
        <v>#N/A</v>
      </c>
      <c r="JE19" s="146" t="e">
        <f t="shared" si="60"/>
        <v>#N/A</v>
      </c>
      <c r="JF19" s="146" t="e">
        <f t="shared" si="61"/>
        <v>#N/A</v>
      </c>
      <c r="JG19" s="146" t="e">
        <f t="shared" si="62"/>
        <v>#N/A</v>
      </c>
      <c r="JH19" s="146" t="e">
        <f t="shared" si="63"/>
        <v>#N/A</v>
      </c>
      <c r="JI19" s="146" t="e">
        <f t="shared" si="64"/>
        <v>#N/A</v>
      </c>
      <c r="JJ19" s="146" t="e">
        <f t="shared" si="65"/>
        <v>#N/A</v>
      </c>
      <c r="JK19" s="146" t="e">
        <f t="shared" si="66"/>
        <v>#N/A</v>
      </c>
      <c r="JL19" s="146" t="e">
        <f t="shared" si="67"/>
        <v>#N/A</v>
      </c>
      <c r="JM19" s="146" t="e">
        <f t="shared" si="68"/>
        <v>#N/A</v>
      </c>
      <c r="JN19" s="146" t="e">
        <f t="shared" si="69"/>
        <v>#N/A</v>
      </c>
      <c r="JO19" s="146" t="e">
        <f t="shared" si="70"/>
        <v>#N/A</v>
      </c>
      <c r="JP19" s="146" t="e">
        <f t="shared" si="71"/>
        <v>#N/A</v>
      </c>
      <c r="JQ19" s="146" t="e">
        <f t="shared" si="72"/>
        <v>#N/A</v>
      </c>
      <c r="JR19" s="146" t="e">
        <f t="shared" si="73"/>
        <v>#N/A</v>
      </c>
      <c r="JS19" s="146" t="e">
        <f t="shared" si="74"/>
        <v>#N/A</v>
      </c>
      <c r="JT19" s="146" t="e">
        <f t="shared" si="75"/>
        <v>#N/A</v>
      </c>
      <c r="JU19" s="146" t="e">
        <f t="shared" si="76"/>
        <v>#N/A</v>
      </c>
      <c r="JV19" s="146" t="e">
        <f t="shared" si="77"/>
        <v>#N/A</v>
      </c>
      <c r="JW19" s="146" t="e">
        <f t="shared" si="78"/>
        <v>#N/A</v>
      </c>
      <c r="JX19" s="146" t="e">
        <f t="shared" si="79"/>
        <v>#N/A</v>
      </c>
      <c r="JY19" s="146" t="e">
        <f t="shared" si="80"/>
        <v>#N/A</v>
      </c>
      <c r="JZ19" s="146" t="e">
        <f t="shared" si="81"/>
        <v>#N/A</v>
      </c>
      <c r="KA19" s="146" t="e">
        <f t="shared" si="82"/>
        <v>#N/A</v>
      </c>
      <c r="KB19" s="146" t="e">
        <f t="shared" si="83"/>
        <v>#N/A</v>
      </c>
      <c r="KC19" s="146" t="e">
        <f t="shared" si="84"/>
        <v>#N/A</v>
      </c>
      <c r="KD19" s="146" t="e">
        <f t="shared" si="85"/>
        <v>#N/A</v>
      </c>
      <c r="KE19" s="146" t="e">
        <f t="shared" si="86"/>
        <v>#N/A</v>
      </c>
      <c r="KF19" s="146" t="e">
        <f t="shared" si="20"/>
        <v>#N/A</v>
      </c>
      <c r="KG19" s="146" t="e">
        <f t="shared" si="87"/>
        <v>#N/A</v>
      </c>
      <c r="KH19" s="146" t="e">
        <f t="shared" si="88"/>
        <v>#N/A</v>
      </c>
      <c r="KI19" s="146" t="e">
        <f t="shared" si="89"/>
        <v>#N/A</v>
      </c>
      <c r="KJ19" s="146" t="e">
        <f t="shared" si="90"/>
        <v>#N/A</v>
      </c>
      <c r="KK19" s="146" t="e">
        <f t="shared" si="91"/>
        <v>#N/A</v>
      </c>
      <c r="KL19" s="146" t="e">
        <f t="shared" si="92"/>
        <v>#N/A</v>
      </c>
      <c r="KM19" s="146" t="e">
        <f t="shared" si="93"/>
        <v>#N/A</v>
      </c>
      <c r="KN19" s="146" t="e">
        <f t="shared" si="94"/>
        <v>#N/A</v>
      </c>
      <c r="KO19" s="146" t="e">
        <f t="shared" si="95"/>
        <v>#N/A</v>
      </c>
      <c r="KP19" s="146" t="e">
        <f t="shared" si="96"/>
        <v>#N/A</v>
      </c>
      <c r="KQ19" s="146" t="e">
        <f t="shared" si="97"/>
        <v>#N/A</v>
      </c>
      <c r="KR19" s="146" t="e">
        <f t="shared" si="98"/>
        <v>#N/A</v>
      </c>
      <c r="KS19" s="146" t="e">
        <f t="shared" si="99"/>
        <v>#N/A</v>
      </c>
      <c r="KT19" s="146" t="e">
        <f t="shared" si="100"/>
        <v>#N/A</v>
      </c>
      <c r="KU19" s="146" t="e">
        <f t="shared" si="101"/>
        <v>#N/A</v>
      </c>
      <c r="KV19" s="146" t="e">
        <f t="shared" si="102"/>
        <v>#N/A</v>
      </c>
      <c r="KW19" s="146" t="e">
        <f t="shared" si="103"/>
        <v>#N/A</v>
      </c>
      <c r="KX19" s="146" t="e">
        <f t="shared" si="104"/>
        <v>#N/A</v>
      </c>
      <c r="KY19" s="146" t="e">
        <f t="shared" si="105"/>
        <v>#N/A</v>
      </c>
      <c r="KZ19" s="146" t="e">
        <f t="shared" si="106"/>
        <v>#N/A</v>
      </c>
      <c r="LA19" s="146" t="e">
        <f t="shared" si="107"/>
        <v>#N/A</v>
      </c>
      <c r="LB19" s="146" t="e">
        <f t="shared" si="108"/>
        <v>#N/A</v>
      </c>
      <c r="LC19" s="146" t="e">
        <f t="shared" si="109"/>
        <v>#N/A</v>
      </c>
      <c r="LD19" s="146" t="e">
        <f t="shared" si="110"/>
        <v>#N/A</v>
      </c>
      <c r="LE19" s="146" t="e">
        <f t="shared" si="111"/>
        <v>#N/A</v>
      </c>
      <c r="LF19" s="146" t="e">
        <f t="shared" si="112"/>
        <v>#N/A</v>
      </c>
      <c r="LG19" s="146" t="e">
        <f t="shared" si="113"/>
        <v>#N/A</v>
      </c>
      <c r="LH19" s="146" t="e">
        <f t="shared" si="114"/>
        <v>#N/A</v>
      </c>
      <c r="LI19" s="146" t="e">
        <f t="shared" si="115"/>
        <v>#N/A</v>
      </c>
      <c r="LJ19" s="146" t="e">
        <f t="shared" si="116"/>
        <v>#N/A</v>
      </c>
      <c r="LK19" s="146" t="e">
        <f t="shared" si="117"/>
        <v>#N/A</v>
      </c>
      <c r="LL19" s="146" t="e">
        <f t="shared" si="118"/>
        <v>#N/A</v>
      </c>
      <c r="LM19" s="146" t="e">
        <f t="shared" si="119"/>
        <v>#N/A</v>
      </c>
      <c r="LN19" s="146" t="e">
        <f t="shared" si="120"/>
        <v>#N/A</v>
      </c>
      <c r="LO19" s="146" t="e">
        <f t="shared" si="121"/>
        <v>#N/A</v>
      </c>
      <c r="LP19" s="146" t="e">
        <f t="shared" si="122"/>
        <v>#N/A</v>
      </c>
      <c r="LQ19" s="146" t="e">
        <f t="shared" si="123"/>
        <v>#N/A</v>
      </c>
      <c r="LR19" s="146" t="e">
        <f t="shared" si="124"/>
        <v>#N/A</v>
      </c>
      <c r="LS19" s="146" t="e">
        <f t="shared" si="125"/>
        <v>#N/A</v>
      </c>
      <c r="LT19" s="146" t="e">
        <f t="shared" si="126"/>
        <v>#N/A</v>
      </c>
      <c r="LU19" s="146" t="e">
        <f t="shared" si="127"/>
        <v>#N/A</v>
      </c>
      <c r="LV19" s="146" t="e">
        <f t="shared" si="128"/>
        <v>#N/A</v>
      </c>
      <c r="LW19" s="146" t="e">
        <f t="shared" si="129"/>
        <v>#N/A</v>
      </c>
      <c r="LX19" s="146" t="e">
        <f t="shared" si="130"/>
        <v>#N/A</v>
      </c>
      <c r="LY19" s="146" t="e">
        <f t="shared" si="131"/>
        <v>#N/A</v>
      </c>
      <c r="LZ19" s="146" t="e">
        <f t="shared" si="132"/>
        <v>#N/A</v>
      </c>
      <c r="MA19" s="146" t="e">
        <f t="shared" si="133"/>
        <v>#N/A</v>
      </c>
      <c r="MB19" s="146" t="e">
        <f t="shared" si="134"/>
        <v>#N/A</v>
      </c>
      <c r="MC19" s="146" t="e">
        <f t="shared" si="135"/>
        <v>#N/A</v>
      </c>
      <c r="MD19" s="146" t="e">
        <f t="shared" si="136"/>
        <v>#N/A</v>
      </c>
      <c r="ME19" s="146" t="e">
        <f t="shared" si="137"/>
        <v>#N/A</v>
      </c>
      <c r="MF19" s="146" t="e">
        <f t="shared" si="138"/>
        <v>#N/A</v>
      </c>
      <c r="MG19" s="146" t="e">
        <f t="shared" si="139"/>
        <v>#N/A</v>
      </c>
      <c r="MH19" s="146" t="e">
        <f t="shared" si="140"/>
        <v>#N/A</v>
      </c>
      <c r="MI19" s="146" t="e">
        <f t="shared" si="141"/>
        <v>#N/A</v>
      </c>
      <c r="MJ19" s="146" t="e">
        <f t="shared" si="142"/>
        <v>#N/A</v>
      </c>
      <c r="MK19" s="146" t="e">
        <f t="shared" si="143"/>
        <v>#N/A</v>
      </c>
      <c r="ML19" s="146" t="e">
        <f t="shared" si="144"/>
        <v>#N/A</v>
      </c>
      <c r="MM19" s="146" t="e">
        <f t="shared" si="145"/>
        <v>#N/A</v>
      </c>
      <c r="MN19" s="146" t="e">
        <f t="shared" si="146"/>
        <v>#N/A</v>
      </c>
      <c r="MO19" s="146" t="e">
        <f t="shared" si="147"/>
        <v>#N/A</v>
      </c>
      <c r="MP19" s="146" t="e">
        <f t="shared" si="148"/>
        <v>#N/A</v>
      </c>
      <c r="MQ19" s="146" t="e">
        <f t="shared" si="149"/>
        <v>#N/A</v>
      </c>
      <c r="MR19" s="146" t="e">
        <f t="shared" si="21"/>
        <v>#N/A</v>
      </c>
      <c r="MS19" s="146" t="e">
        <f t="shared" si="150"/>
        <v>#N/A</v>
      </c>
      <c r="MT19" s="146" t="e">
        <f t="shared" si="151"/>
        <v>#N/A</v>
      </c>
      <c r="MU19" s="146" t="e">
        <f t="shared" si="152"/>
        <v>#N/A</v>
      </c>
      <c r="MV19" s="146" t="e">
        <f t="shared" si="153"/>
        <v>#N/A</v>
      </c>
      <c r="MW19" s="146" t="e">
        <f t="shared" si="154"/>
        <v>#N/A</v>
      </c>
      <c r="MX19" s="146" t="e">
        <f t="shared" si="155"/>
        <v>#N/A</v>
      </c>
      <c r="MY19" s="146" t="e">
        <f t="shared" si="156"/>
        <v>#N/A</v>
      </c>
      <c r="MZ19" s="146" t="e">
        <f t="shared" si="157"/>
        <v>#N/A</v>
      </c>
      <c r="NA19" s="146" t="e">
        <f t="shared" si="158"/>
        <v>#N/A</v>
      </c>
      <c r="NB19" s="146" t="e">
        <f t="shared" si="159"/>
        <v>#N/A</v>
      </c>
      <c r="NC19" s="146" t="e">
        <f t="shared" si="160"/>
        <v>#N/A</v>
      </c>
      <c r="ND19" s="146" t="e">
        <f t="shared" si="161"/>
        <v>#N/A</v>
      </c>
      <c r="NE19" s="146" t="e">
        <f t="shared" si="162"/>
        <v>#N/A</v>
      </c>
      <c r="NF19" s="146" t="e">
        <f t="shared" si="163"/>
        <v>#N/A</v>
      </c>
      <c r="NG19" s="146" t="e">
        <f t="shared" si="164"/>
        <v>#N/A</v>
      </c>
      <c r="NH19" s="146" t="e">
        <f t="shared" si="165"/>
        <v>#N/A</v>
      </c>
      <c r="NI19" s="146" t="e">
        <f t="shared" si="166"/>
        <v>#N/A</v>
      </c>
      <c r="NJ19" s="146" t="e">
        <f t="shared" si="167"/>
        <v>#N/A</v>
      </c>
      <c r="NK19" s="146" t="e">
        <f t="shared" si="168"/>
        <v>#N/A</v>
      </c>
      <c r="NL19" s="146" t="e">
        <f t="shared" si="169"/>
        <v>#N/A</v>
      </c>
      <c r="NM19" s="146" t="e">
        <f t="shared" si="170"/>
        <v>#N/A</v>
      </c>
      <c r="NN19" s="146" t="e">
        <f t="shared" si="171"/>
        <v>#N/A</v>
      </c>
      <c r="NO19" s="146" t="e">
        <f t="shared" si="172"/>
        <v>#N/A</v>
      </c>
      <c r="NP19" s="146" t="e">
        <f t="shared" si="173"/>
        <v>#N/A</v>
      </c>
      <c r="NQ19" s="146" t="e">
        <f t="shared" si="174"/>
        <v>#N/A</v>
      </c>
      <c r="NR19" s="146" t="e">
        <f t="shared" si="175"/>
        <v>#N/A</v>
      </c>
      <c r="NS19" s="146" t="e">
        <f t="shared" si="176"/>
        <v>#N/A</v>
      </c>
      <c r="NT19" s="146" t="e">
        <f t="shared" si="177"/>
        <v>#N/A</v>
      </c>
      <c r="NU19" s="146" t="e">
        <f t="shared" si="178"/>
        <v>#N/A</v>
      </c>
      <c r="NV19" s="146" t="e">
        <f t="shared" si="179"/>
        <v>#N/A</v>
      </c>
      <c r="NW19" s="146" t="e">
        <f t="shared" si="180"/>
        <v>#N/A</v>
      </c>
      <c r="NX19" s="146" t="e">
        <f t="shared" si="181"/>
        <v>#N/A</v>
      </c>
      <c r="NY19" s="146" t="e">
        <f t="shared" si="182"/>
        <v>#N/A</v>
      </c>
      <c r="NZ19" s="146" t="e">
        <f t="shared" si="183"/>
        <v>#N/A</v>
      </c>
      <c r="OA19" s="146" t="e">
        <f t="shared" si="184"/>
        <v>#N/A</v>
      </c>
      <c r="OB19" s="146" t="e">
        <f t="shared" si="185"/>
        <v>#N/A</v>
      </c>
      <c r="OC19" s="146" t="e">
        <f t="shared" si="186"/>
        <v>#N/A</v>
      </c>
      <c r="OD19" s="146" t="e">
        <f t="shared" si="187"/>
        <v>#N/A</v>
      </c>
      <c r="OE19" s="146" t="e">
        <f t="shared" si="188"/>
        <v>#N/A</v>
      </c>
      <c r="OF19" s="146" t="e">
        <f t="shared" si="189"/>
        <v>#N/A</v>
      </c>
      <c r="OG19" s="146" t="e">
        <f t="shared" si="190"/>
        <v>#N/A</v>
      </c>
      <c r="OH19" s="146" t="e">
        <f t="shared" si="191"/>
        <v>#N/A</v>
      </c>
      <c r="OI19" s="146" t="e">
        <f t="shared" si="192"/>
        <v>#N/A</v>
      </c>
      <c r="OJ19" s="146" t="e">
        <f t="shared" si="193"/>
        <v>#N/A</v>
      </c>
      <c r="OK19" s="146" t="e">
        <f t="shared" si="194"/>
        <v>#N/A</v>
      </c>
      <c r="OL19" s="146" t="e">
        <f t="shared" si="195"/>
        <v>#N/A</v>
      </c>
      <c r="OM19" s="146" t="e">
        <f t="shared" si="196"/>
        <v>#N/A</v>
      </c>
      <c r="ON19" s="146" t="e">
        <f t="shared" si="197"/>
        <v>#N/A</v>
      </c>
      <c r="OO19" s="146" t="e">
        <f t="shared" si="198"/>
        <v>#N/A</v>
      </c>
      <c r="OP19" s="146" t="e">
        <f t="shared" si="199"/>
        <v>#N/A</v>
      </c>
      <c r="OQ19" s="146" t="e">
        <f t="shared" si="200"/>
        <v>#N/A</v>
      </c>
      <c r="OR19" s="146" t="e">
        <f t="shared" si="201"/>
        <v>#N/A</v>
      </c>
      <c r="OS19" s="146" t="e">
        <f t="shared" si="202"/>
        <v>#N/A</v>
      </c>
      <c r="OT19" s="146" t="e">
        <f t="shared" si="203"/>
        <v>#N/A</v>
      </c>
      <c r="OU19" s="146" t="e">
        <f t="shared" si="204"/>
        <v>#N/A</v>
      </c>
      <c r="OV19" s="146" t="e">
        <f t="shared" si="205"/>
        <v>#N/A</v>
      </c>
      <c r="OW19" s="146" t="e">
        <f t="shared" si="206"/>
        <v>#N/A</v>
      </c>
      <c r="OX19" s="146" t="e">
        <f t="shared" si="207"/>
        <v>#N/A</v>
      </c>
      <c r="OY19" s="146" t="e">
        <f t="shared" si="208"/>
        <v>#N/A</v>
      </c>
      <c r="OZ19" s="146" t="e">
        <f t="shared" si="209"/>
        <v>#N/A</v>
      </c>
      <c r="PA19" s="146" t="e">
        <f t="shared" si="210"/>
        <v>#N/A</v>
      </c>
      <c r="PB19" s="146" t="e">
        <f t="shared" si="211"/>
        <v>#N/A</v>
      </c>
      <c r="PC19" s="146" t="e">
        <f t="shared" si="212"/>
        <v>#N/A</v>
      </c>
      <c r="PD19" s="146" t="e">
        <f t="shared" si="22"/>
        <v>#N/A</v>
      </c>
      <c r="PE19" s="146" t="e">
        <f t="shared" si="10"/>
        <v>#N/A</v>
      </c>
      <c r="PF19" s="146" t="e">
        <f t="shared" si="10"/>
        <v>#N/A</v>
      </c>
      <c r="PG19" s="146" t="e">
        <f t="shared" si="10"/>
        <v>#N/A</v>
      </c>
      <c r="PH19" s="146" t="e">
        <f t="shared" si="10"/>
        <v>#N/A</v>
      </c>
      <c r="PI19" s="146" t="e">
        <f t="shared" si="10"/>
        <v>#N/A</v>
      </c>
      <c r="PJ19" s="146" t="e">
        <f t="shared" si="10"/>
        <v>#N/A</v>
      </c>
      <c r="PK19" s="146" t="e">
        <f t="shared" si="10"/>
        <v>#N/A</v>
      </c>
      <c r="PL19" s="146" t="e">
        <f t="shared" si="10"/>
        <v>#N/A</v>
      </c>
    </row>
    <row r="20" spans="1:428" hidden="1" x14ac:dyDescent="0.45">
      <c r="A20" s="364"/>
      <c r="B20" s="365" t="str">
        <f>IF($N20="","",ROUND(_xlfn.LOGNORM.INV(ABS(VLOOKUP($Q$1,VLookups!$A$27:$B$28,2,FALSE)-B$2),LN($J20),LN($N20)),0))</f>
        <v/>
      </c>
      <c r="C20" s="367" t="str">
        <f t="shared" si="16"/>
        <v/>
      </c>
      <c r="D20" s="368" t="str">
        <f t="shared" si="17"/>
        <v/>
      </c>
      <c r="E20" s="108" t="str">
        <f>IFERROR(_xlfn.LOGNORM.INV(VLookups!$B$22,LN($J20),LN($N20)),"")</f>
        <v/>
      </c>
      <c r="F20" s="81"/>
      <c r="G20" s="108" t="str">
        <f>IFERROR(_xlfn.LOGNORM.INV(VLookups!$B$23,LN($J20),LN($N20)),"")</f>
        <v/>
      </c>
      <c r="H20" s="110" t="str">
        <f t="shared" si="0"/>
        <v/>
      </c>
      <c r="I20" s="110" t="str">
        <f t="shared" si="1"/>
        <v/>
      </c>
      <c r="J20" s="65" t="str">
        <f>IF(AND(F20&gt;0,NOT(ISBLANK(K20))),IF(VLOOKUP($F$3,VLookups!$A$17:$B$18,2,FALSE),F20*VLOOKUP(K20,VLookups!$A$4:$B$13,2,FALSE),F20),"")</f>
        <v/>
      </c>
      <c r="K20" s="21"/>
      <c r="L20" s="53"/>
      <c r="M20" s="263"/>
      <c r="N20" s="320" t="str">
        <f>IF(F20&gt;0,IF(ISBLANK(M20),IF(ISBLANK(K20),"",VLOOKUP(K20,VLookups!$A$4:$C$13,3,FALSE)),M20),"")</f>
        <v/>
      </c>
      <c r="O20" s="320" t="str">
        <f t="shared" si="11"/>
        <v/>
      </c>
      <c r="P20" s="375" t="str">
        <f t="shared" si="12"/>
        <v/>
      </c>
      <c r="Q20" s="81"/>
      <c r="R20" s="230" t="str">
        <f>IF(AND(Q20&gt;0,F20&gt;0,NOT(N20="")),ABS(VLOOKUP($Q$1,VLookups!$A$27:$B$28,2,FALSE)-_xlfn.LOGNORM.DIST(Q20,LN(J20),LN(N20),TRUE)),"")</f>
        <v/>
      </c>
      <c r="S20" s="80" t="str">
        <f>IF(AND($E20&gt;0,$F20&gt;0,$G20&gt;0,NOT(ISBLANK($K20))),_xlfn.LOGNORM.INV(ABS(VLOOKUP($Q$1,VLookups!$A$27:$B$28,2,FALSE)-S$3),LN($J20),LN($N20)),"")</f>
        <v/>
      </c>
      <c r="T20" s="80" t="str">
        <f>IF(AND($E20&gt;0,$F20&gt;0,$G20&gt;0,NOT(ISBLANK($K20))),_xlfn.LOGNORM.INV(ABS(VLOOKUP($Q$1,VLookups!$A$27:$B$28,2,FALSE)-T$3),LN($J20),LN($N20)),"")</f>
        <v/>
      </c>
      <c r="U20" s="80" t="str">
        <f>IF(AND($E20&gt;0,$F20&gt;0,$G20&gt;0,NOT(ISBLANK($K20))),_xlfn.LOGNORM.INV(ABS(VLOOKUP($Q$1,VLookups!$A$27:$B$28,2,FALSE)-U$3),LN($J20),LN($N20)),"")</f>
        <v/>
      </c>
      <c r="V20" s="80" t="str">
        <f>IF(AND($E20&gt;0,$F20&gt;0,$G20&gt;0,NOT(ISBLANK($K20))),_xlfn.LOGNORM.INV(ABS(VLOOKUP($Q$1,VLookups!$A$27:$B$28,2,FALSE)-V$3),LN($J20),LN($N20)),"")</f>
        <v/>
      </c>
      <c r="W20" s="80" t="str">
        <f>IF(AND($E20&gt;0,$F20&gt;0,$G20&gt;0,NOT(ISBLANK($K20))),_xlfn.LOGNORM.INV(ABS(VLOOKUP($Q$1,VLookups!$A$27:$B$28,2,FALSE)-W$3),LN($J20),LN($N20)),"")</f>
        <v/>
      </c>
      <c r="X20" s="80" t="str">
        <f>IF(AND($E20&gt;0,$F20&gt;0,$G20&gt;0,NOT(ISBLANK($K20))),_xlfn.LOGNORM.INV(ABS(VLOOKUP($Q$1,VLookups!$A$27:$B$28,2,FALSE)-X$3),LN($J20),LN($N20)),"")</f>
        <v/>
      </c>
      <c r="Y20" s="5"/>
      <c r="Z20" s="145" t="str">
        <f t="shared" si="2"/>
        <v/>
      </c>
      <c r="AA20" s="376" t="str">
        <f t="shared" si="13"/>
        <v/>
      </c>
      <c r="AB20" s="46" t="str">
        <f t="shared" si="14"/>
        <v/>
      </c>
      <c r="AC20" s="46" t="str">
        <f t="shared" si="222"/>
        <v/>
      </c>
      <c r="AD20" s="46" t="str">
        <f t="shared" si="222"/>
        <v/>
      </c>
      <c r="AE20" s="46" t="str">
        <f t="shared" si="222"/>
        <v/>
      </c>
      <c r="AF20" s="46" t="str">
        <f t="shared" si="222"/>
        <v/>
      </c>
      <c r="AG20" s="46" t="str">
        <f t="shared" si="222"/>
        <v/>
      </c>
      <c r="AH20" s="46" t="str">
        <f t="shared" si="222"/>
        <v/>
      </c>
      <c r="AI20" s="46" t="str">
        <f t="shared" si="222"/>
        <v/>
      </c>
      <c r="AJ20" s="46" t="str">
        <f t="shared" si="222"/>
        <v/>
      </c>
      <c r="AK20" s="46" t="str">
        <f t="shared" si="222"/>
        <v/>
      </c>
      <c r="AL20" s="46" t="str">
        <f t="shared" si="222"/>
        <v/>
      </c>
      <c r="AM20" s="46" t="str">
        <f t="shared" si="222"/>
        <v/>
      </c>
      <c r="AN20" s="46" t="str">
        <f t="shared" si="222"/>
        <v/>
      </c>
      <c r="AO20" s="46" t="str">
        <f t="shared" si="222"/>
        <v/>
      </c>
      <c r="AP20" s="46" t="str">
        <f t="shared" si="222"/>
        <v/>
      </c>
      <c r="AQ20" s="46" t="str">
        <f t="shared" si="222"/>
        <v/>
      </c>
      <c r="AR20" s="46" t="str">
        <f t="shared" si="222"/>
        <v/>
      </c>
      <c r="AS20" s="46" t="str">
        <f t="shared" si="222"/>
        <v/>
      </c>
      <c r="AT20" s="46" t="str">
        <f t="shared" si="222"/>
        <v/>
      </c>
      <c r="AU20" s="46" t="str">
        <f t="shared" si="222"/>
        <v/>
      </c>
      <c r="AV20" s="46" t="str">
        <f t="shared" si="222"/>
        <v/>
      </c>
      <c r="AW20" s="46" t="str">
        <f t="shared" si="222"/>
        <v/>
      </c>
      <c r="AX20" s="46" t="str">
        <f t="shared" si="222"/>
        <v/>
      </c>
      <c r="AY20" s="46" t="str">
        <f t="shared" si="222"/>
        <v/>
      </c>
      <c r="AZ20" s="46" t="str">
        <f t="shared" si="222"/>
        <v/>
      </c>
      <c r="BA20" s="46" t="str">
        <f t="shared" si="222"/>
        <v/>
      </c>
      <c r="BB20" s="46" t="str">
        <f t="shared" si="222"/>
        <v/>
      </c>
      <c r="BC20" s="46" t="str">
        <f t="shared" si="222"/>
        <v/>
      </c>
      <c r="BD20" s="46" t="str">
        <f t="shared" si="222"/>
        <v/>
      </c>
      <c r="BE20" s="46" t="str">
        <f t="shared" si="222"/>
        <v/>
      </c>
      <c r="BF20" s="46" t="str">
        <f t="shared" si="222"/>
        <v/>
      </c>
      <c r="BG20" s="46" t="str">
        <f t="shared" si="222"/>
        <v/>
      </c>
      <c r="BH20" s="46" t="str">
        <f t="shared" si="222"/>
        <v/>
      </c>
      <c r="BI20" s="46" t="str">
        <f t="shared" si="222"/>
        <v/>
      </c>
      <c r="BJ20" s="46" t="str">
        <f t="shared" si="222"/>
        <v/>
      </c>
      <c r="BK20" s="46" t="str">
        <f t="shared" si="222"/>
        <v/>
      </c>
      <c r="BL20" s="46" t="str">
        <f t="shared" si="222"/>
        <v/>
      </c>
      <c r="BM20" s="46" t="str">
        <f t="shared" si="222"/>
        <v/>
      </c>
      <c r="BN20" s="46" t="str">
        <f t="shared" si="222"/>
        <v/>
      </c>
      <c r="BO20" s="46" t="str">
        <f t="shared" si="222"/>
        <v/>
      </c>
      <c r="BP20" s="46" t="str">
        <f t="shared" si="222"/>
        <v/>
      </c>
      <c r="BQ20" s="46" t="str">
        <f t="shared" si="222"/>
        <v/>
      </c>
      <c r="BR20" s="46" t="str">
        <f t="shared" si="222"/>
        <v/>
      </c>
      <c r="BS20" s="46" t="str">
        <f t="shared" si="222"/>
        <v/>
      </c>
      <c r="BT20" s="46" t="str">
        <f t="shared" si="222"/>
        <v/>
      </c>
      <c r="BU20" s="46" t="str">
        <f t="shared" si="222"/>
        <v/>
      </c>
      <c r="BV20" s="46" t="str">
        <f t="shared" si="222"/>
        <v/>
      </c>
      <c r="BW20" s="46" t="str">
        <f t="shared" si="222"/>
        <v/>
      </c>
      <c r="BX20" s="46" t="str">
        <f t="shared" si="222"/>
        <v/>
      </c>
      <c r="BY20" s="46" t="str">
        <f t="shared" si="222"/>
        <v/>
      </c>
      <c r="BZ20" s="46" t="str">
        <f t="shared" si="222"/>
        <v/>
      </c>
      <c r="CA20" s="46" t="str">
        <f t="shared" si="222"/>
        <v/>
      </c>
      <c r="CB20" s="46" t="str">
        <f t="shared" si="222"/>
        <v/>
      </c>
      <c r="CC20" s="46" t="str">
        <f t="shared" si="222"/>
        <v/>
      </c>
      <c r="CD20" s="46" t="str">
        <f t="shared" si="222"/>
        <v/>
      </c>
      <c r="CE20" s="46" t="str">
        <f t="shared" si="222"/>
        <v/>
      </c>
      <c r="CF20" s="46" t="str">
        <f t="shared" si="222"/>
        <v/>
      </c>
      <c r="CG20" s="46" t="str">
        <f t="shared" si="222"/>
        <v/>
      </c>
      <c r="CH20" s="46" t="str">
        <f t="shared" si="222"/>
        <v/>
      </c>
      <c r="CI20" s="46" t="str">
        <f t="shared" si="222"/>
        <v/>
      </c>
      <c r="CJ20" s="46" t="str">
        <f t="shared" si="222"/>
        <v/>
      </c>
      <c r="CK20" s="46" t="str">
        <f t="shared" si="222"/>
        <v/>
      </c>
      <c r="CL20" s="46" t="str">
        <f t="shared" si="222"/>
        <v/>
      </c>
      <c r="CM20" s="46" t="str">
        <f t="shared" si="222"/>
        <v/>
      </c>
      <c r="CN20" s="46" t="str">
        <f t="shared" si="222"/>
        <v/>
      </c>
      <c r="CO20" s="46" t="str">
        <f t="shared" si="221"/>
        <v/>
      </c>
      <c r="CP20" s="46" t="str">
        <f t="shared" si="221"/>
        <v/>
      </c>
      <c r="CQ20" s="46" t="str">
        <f t="shared" si="221"/>
        <v/>
      </c>
      <c r="CR20" s="46" t="str">
        <f t="shared" si="221"/>
        <v/>
      </c>
      <c r="CS20" s="46" t="str">
        <f t="shared" si="221"/>
        <v/>
      </c>
      <c r="CT20" s="46" t="str">
        <f t="shared" si="221"/>
        <v/>
      </c>
      <c r="CU20" s="46" t="str">
        <f t="shared" si="221"/>
        <v/>
      </c>
      <c r="CV20" s="46" t="str">
        <f t="shared" si="221"/>
        <v/>
      </c>
      <c r="CW20" s="46" t="str">
        <f t="shared" si="221"/>
        <v/>
      </c>
      <c r="CX20" s="46" t="str">
        <f t="shared" si="221"/>
        <v/>
      </c>
      <c r="CY20" s="46" t="str">
        <f t="shared" si="221"/>
        <v/>
      </c>
      <c r="CZ20" s="46" t="str">
        <f t="shared" si="221"/>
        <v/>
      </c>
      <c r="DA20" s="46" t="str">
        <f t="shared" si="221"/>
        <v/>
      </c>
      <c r="DB20" s="46" t="str">
        <f t="shared" si="221"/>
        <v/>
      </c>
      <c r="DC20" s="46" t="str">
        <f t="shared" si="221"/>
        <v/>
      </c>
      <c r="DD20" s="46" t="str">
        <f t="shared" si="221"/>
        <v/>
      </c>
      <c r="DE20" s="46" t="str">
        <f t="shared" si="221"/>
        <v/>
      </c>
      <c r="DF20" s="46" t="str">
        <f t="shared" si="221"/>
        <v/>
      </c>
      <c r="DG20" s="46" t="str">
        <f t="shared" si="221"/>
        <v/>
      </c>
      <c r="DH20" s="46" t="str">
        <f t="shared" si="221"/>
        <v/>
      </c>
      <c r="DI20" s="46" t="str">
        <f t="shared" si="221"/>
        <v/>
      </c>
      <c r="DJ20" s="46" t="str">
        <f t="shared" si="221"/>
        <v/>
      </c>
      <c r="DK20" s="46" t="str">
        <f t="shared" si="221"/>
        <v/>
      </c>
      <c r="DL20" s="46" t="str">
        <f t="shared" si="221"/>
        <v/>
      </c>
      <c r="DM20" s="46" t="str">
        <f t="shared" si="221"/>
        <v/>
      </c>
      <c r="DN20" s="46" t="str">
        <f t="shared" si="221"/>
        <v/>
      </c>
      <c r="DO20" s="46" t="str">
        <f t="shared" si="221"/>
        <v/>
      </c>
      <c r="DP20" s="46" t="str">
        <f t="shared" si="221"/>
        <v/>
      </c>
      <c r="DQ20" s="46" t="str">
        <f t="shared" si="221"/>
        <v/>
      </c>
      <c r="DR20" s="46" t="str">
        <f t="shared" si="221"/>
        <v/>
      </c>
      <c r="DS20" s="46" t="str">
        <f t="shared" si="221"/>
        <v/>
      </c>
      <c r="DT20" s="46" t="str">
        <f t="shared" si="221"/>
        <v/>
      </c>
      <c r="DU20" s="46" t="str">
        <f t="shared" si="221"/>
        <v/>
      </c>
      <c r="DV20" s="46" t="str">
        <f t="shared" si="221"/>
        <v/>
      </c>
      <c r="DW20" s="46" t="str">
        <f t="shared" si="221"/>
        <v/>
      </c>
      <c r="DX20" s="46" t="str">
        <f t="shared" si="221"/>
        <v/>
      </c>
      <c r="DY20" s="46" t="str">
        <f t="shared" si="221"/>
        <v/>
      </c>
      <c r="DZ20" s="46" t="str">
        <f t="shared" si="221"/>
        <v/>
      </c>
      <c r="EA20" s="46" t="str">
        <f t="shared" si="221"/>
        <v/>
      </c>
      <c r="EB20" s="46" t="str">
        <f t="shared" si="221"/>
        <v/>
      </c>
      <c r="EC20" s="46" t="str">
        <f t="shared" si="221"/>
        <v/>
      </c>
      <c r="ED20" s="46" t="str">
        <f t="shared" si="221"/>
        <v/>
      </c>
      <c r="EE20" s="46" t="str">
        <f t="shared" si="221"/>
        <v/>
      </c>
      <c r="EF20" s="46" t="str">
        <f t="shared" si="221"/>
        <v/>
      </c>
      <c r="EG20" s="46" t="str">
        <f t="shared" si="221"/>
        <v/>
      </c>
      <c r="EH20" s="46" t="str">
        <f t="shared" si="221"/>
        <v/>
      </c>
      <c r="EI20" s="46" t="str">
        <f t="shared" si="221"/>
        <v/>
      </c>
      <c r="EJ20" s="46" t="str">
        <f t="shared" si="221"/>
        <v/>
      </c>
      <c r="EK20" s="46" t="str">
        <f t="shared" si="221"/>
        <v/>
      </c>
      <c r="EL20" s="46" t="str">
        <f t="shared" si="221"/>
        <v/>
      </c>
      <c r="EM20" s="46" t="str">
        <f t="shared" si="221"/>
        <v/>
      </c>
      <c r="EN20" s="46" t="str">
        <f t="shared" si="221"/>
        <v/>
      </c>
      <c r="EO20" s="46" t="str">
        <f t="shared" si="221"/>
        <v/>
      </c>
      <c r="EP20" s="46" t="str">
        <f t="shared" si="221"/>
        <v/>
      </c>
      <c r="EQ20" s="46" t="str">
        <f t="shared" si="221"/>
        <v/>
      </c>
      <c r="ER20" s="46" t="str">
        <f t="shared" si="221"/>
        <v/>
      </c>
      <c r="ES20" s="46" t="str">
        <f t="shared" si="221"/>
        <v/>
      </c>
      <c r="ET20" s="46" t="str">
        <f t="shared" si="221"/>
        <v/>
      </c>
      <c r="EU20" s="46" t="str">
        <f t="shared" si="221"/>
        <v/>
      </c>
      <c r="EV20" s="46" t="str">
        <f t="shared" si="221"/>
        <v/>
      </c>
      <c r="EW20" s="46" t="str">
        <f t="shared" si="221"/>
        <v/>
      </c>
      <c r="EX20" s="46" t="str">
        <f t="shared" si="221"/>
        <v/>
      </c>
      <c r="EY20" s="46" t="str">
        <f t="shared" si="221"/>
        <v/>
      </c>
      <c r="EZ20" s="46" t="str">
        <f t="shared" si="23"/>
        <v/>
      </c>
      <c r="FA20" s="46" t="str">
        <f t="shared" ref="FA20:HL23" si="224">IF(ISNONTEXT($Z20),EZ20+$Z20,"")</f>
        <v/>
      </c>
      <c r="FB20" s="46" t="str">
        <f t="shared" si="224"/>
        <v/>
      </c>
      <c r="FC20" s="46" t="str">
        <f t="shared" si="224"/>
        <v/>
      </c>
      <c r="FD20" s="46" t="str">
        <f t="shared" si="224"/>
        <v/>
      </c>
      <c r="FE20" s="46" t="str">
        <f t="shared" si="224"/>
        <v/>
      </c>
      <c r="FF20" s="46" t="str">
        <f t="shared" si="224"/>
        <v/>
      </c>
      <c r="FG20" s="46" t="str">
        <f t="shared" si="224"/>
        <v/>
      </c>
      <c r="FH20" s="46" t="str">
        <f t="shared" si="224"/>
        <v/>
      </c>
      <c r="FI20" s="46" t="str">
        <f t="shared" si="224"/>
        <v/>
      </c>
      <c r="FJ20" s="46" t="str">
        <f t="shared" si="224"/>
        <v/>
      </c>
      <c r="FK20" s="46" t="str">
        <f t="shared" si="224"/>
        <v/>
      </c>
      <c r="FL20" s="46" t="str">
        <f t="shared" si="224"/>
        <v/>
      </c>
      <c r="FM20" s="46" t="str">
        <f t="shared" si="224"/>
        <v/>
      </c>
      <c r="FN20" s="46" t="str">
        <f t="shared" si="224"/>
        <v/>
      </c>
      <c r="FO20" s="46" t="str">
        <f t="shared" si="224"/>
        <v/>
      </c>
      <c r="FP20" s="46" t="str">
        <f t="shared" si="224"/>
        <v/>
      </c>
      <c r="FQ20" s="46" t="str">
        <f t="shared" si="224"/>
        <v/>
      </c>
      <c r="FR20" s="46" t="str">
        <f t="shared" si="224"/>
        <v/>
      </c>
      <c r="FS20" s="46" t="str">
        <f t="shared" si="224"/>
        <v/>
      </c>
      <c r="FT20" s="46" t="str">
        <f t="shared" si="224"/>
        <v/>
      </c>
      <c r="FU20" s="46" t="str">
        <f t="shared" si="224"/>
        <v/>
      </c>
      <c r="FV20" s="46" t="str">
        <f t="shared" si="224"/>
        <v/>
      </c>
      <c r="FW20" s="46" t="str">
        <f t="shared" si="224"/>
        <v/>
      </c>
      <c r="FX20" s="46" t="str">
        <f t="shared" si="224"/>
        <v/>
      </c>
      <c r="FY20" s="46" t="str">
        <f t="shared" si="224"/>
        <v/>
      </c>
      <c r="FZ20" s="46" t="str">
        <f t="shared" si="224"/>
        <v/>
      </c>
      <c r="GA20" s="46" t="str">
        <f t="shared" si="224"/>
        <v/>
      </c>
      <c r="GB20" s="46" t="str">
        <f t="shared" si="224"/>
        <v/>
      </c>
      <c r="GC20" s="46" t="str">
        <f t="shared" si="224"/>
        <v/>
      </c>
      <c r="GD20" s="46" t="str">
        <f t="shared" si="224"/>
        <v/>
      </c>
      <c r="GE20" s="46" t="str">
        <f t="shared" si="224"/>
        <v/>
      </c>
      <c r="GF20" s="46" t="str">
        <f t="shared" si="224"/>
        <v/>
      </c>
      <c r="GG20" s="46" t="str">
        <f t="shared" si="224"/>
        <v/>
      </c>
      <c r="GH20" s="46" t="str">
        <f t="shared" si="224"/>
        <v/>
      </c>
      <c r="GI20" s="46" t="str">
        <f t="shared" si="224"/>
        <v/>
      </c>
      <c r="GJ20" s="46" t="str">
        <f t="shared" si="224"/>
        <v/>
      </c>
      <c r="GK20" s="46" t="str">
        <f t="shared" si="224"/>
        <v/>
      </c>
      <c r="GL20" s="46" t="str">
        <f t="shared" si="224"/>
        <v/>
      </c>
      <c r="GM20" s="46" t="str">
        <f t="shared" si="224"/>
        <v/>
      </c>
      <c r="GN20" s="46" t="str">
        <f t="shared" si="224"/>
        <v/>
      </c>
      <c r="GO20" s="46" t="str">
        <f t="shared" si="224"/>
        <v/>
      </c>
      <c r="GP20" s="46" t="str">
        <f t="shared" si="224"/>
        <v/>
      </c>
      <c r="GQ20" s="46" t="str">
        <f t="shared" si="224"/>
        <v/>
      </c>
      <c r="GR20" s="46" t="str">
        <f t="shared" si="224"/>
        <v/>
      </c>
      <c r="GS20" s="46" t="str">
        <f t="shared" si="224"/>
        <v/>
      </c>
      <c r="GT20" s="46" t="str">
        <f t="shared" si="224"/>
        <v/>
      </c>
      <c r="GU20" s="46" t="str">
        <f t="shared" si="224"/>
        <v/>
      </c>
      <c r="GV20" s="46" t="str">
        <f t="shared" si="224"/>
        <v/>
      </c>
      <c r="GW20" s="46" t="str">
        <f t="shared" si="224"/>
        <v/>
      </c>
      <c r="GX20" s="46" t="str">
        <f t="shared" si="224"/>
        <v/>
      </c>
      <c r="GY20" s="46" t="str">
        <f t="shared" si="224"/>
        <v/>
      </c>
      <c r="GZ20" s="46" t="str">
        <f t="shared" si="224"/>
        <v/>
      </c>
      <c r="HA20" s="46" t="str">
        <f t="shared" si="224"/>
        <v/>
      </c>
      <c r="HB20" s="46" t="str">
        <f t="shared" si="224"/>
        <v/>
      </c>
      <c r="HC20" s="46" t="str">
        <f t="shared" si="224"/>
        <v/>
      </c>
      <c r="HD20" s="46" t="str">
        <f t="shared" si="224"/>
        <v/>
      </c>
      <c r="HE20" s="46" t="str">
        <f t="shared" si="224"/>
        <v/>
      </c>
      <c r="HF20" s="46" t="str">
        <f t="shared" si="224"/>
        <v/>
      </c>
      <c r="HG20" s="46" t="str">
        <f t="shared" si="224"/>
        <v/>
      </c>
      <c r="HH20" s="46" t="str">
        <f t="shared" si="224"/>
        <v/>
      </c>
      <c r="HI20" s="46" t="str">
        <f t="shared" si="224"/>
        <v/>
      </c>
      <c r="HJ20" s="46" t="str">
        <f t="shared" si="224"/>
        <v/>
      </c>
      <c r="HK20" s="46" t="str">
        <f t="shared" si="224"/>
        <v/>
      </c>
      <c r="HL20" s="46" t="str">
        <f t="shared" si="224"/>
        <v/>
      </c>
      <c r="HM20" s="46" t="str">
        <f t="shared" si="223"/>
        <v/>
      </c>
      <c r="HN20" s="46" t="str">
        <f t="shared" si="223"/>
        <v/>
      </c>
      <c r="HO20" s="46" t="str">
        <f t="shared" si="223"/>
        <v/>
      </c>
      <c r="HP20" s="46" t="str">
        <f t="shared" si="223"/>
        <v/>
      </c>
      <c r="HQ20" s="46" t="str">
        <f t="shared" si="223"/>
        <v/>
      </c>
      <c r="HR20" s="46" t="str">
        <f t="shared" si="223"/>
        <v/>
      </c>
      <c r="HS20" s="46" t="str">
        <f t="shared" si="223"/>
        <v/>
      </c>
      <c r="HT20" s="146" t="e">
        <f t="shared" si="15"/>
        <v>#N/A</v>
      </c>
      <c r="HU20" s="146" t="e">
        <f t="shared" si="24"/>
        <v>#N/A</v>
      </c>
      <c r="HV20" s="146" t="e">
        <f t="shared" si="25"/>
        <v>#N/A</v>
      </c>
      <c r="HW20" s="146" t="e">
        <f t="shared" si="26"/>
        <v>#N/A</v>
      </c>
      <c r="HX20" s="146" t="e">
        <f t="shared" si="27"/>
        <v>#N/A</v>
      </c>
      <c r="HY20" s="146" t="e">
        <f t="shared" si="28"/>
        <v>#N/A</v>
      </c>
      <c r="HZ20" s="146" t="e">
        <f t="shared" si="29"/>
        <v>#N/A</v>
      </c>
      <c r="IA20" s="146" t="e">
        <f t="shared" si="30"/>
        <v>#N/A</v>
      </c>
      <c r="IB20" s="146" t="e">
        <f t="shared" si="31"/>
        <v>#N/A</v>
      </c>
      <c r="IC20" s="146" t="e">
        <f t="shared" si="32"/>
        <v>#N/A</v>
      </c>
      <c r="ID20" s="146" t="e">
        <f t="shared" si="33"/>
        <v>#N/A</v>
      </c>
      <c r="IE20" s="146" t="e">
        <f t="shared" si="34"/>
        <v>#N/A</v>
      </c>
      <c r="IF20" s="146" t="e">
        <f t="shared" si="35"/>
        <v>#N/A</v>
      </c>
      <c r="IG20" s="146" t="e">
        <f t="shared" si="36"/>
        <v>#N/A</v>
      </c>
      <c r="IH20" s="146" t="e">
        <f t="shared" si="37"/>
        <v>#N/A</v>
      </c>
      <c r="II20" s="146" t="e">
        <f t="shared" si="38"/>
        <v>#N/A</v>
      </c>
      <c r="IJ20" s="146" t="e">
        <f t="shared" si="39"/>
        <v>#N/A</v>
      </c>
      <c r="IK20" s="146" t="e">
        <f t="shared" si="40"/>
        <v>#N/A</v>
      </c>
      <c r="IL20" s="146" t="e">
        <f t="shared" si="41"/>
        <v>#N/A</v>
      </c>
      <c r="IM20" s="146" t="e">
        <f t="shared" si="42"/>
        <v>#N/A</v>
      </c>
      <c r="IN20" s="146" t="e">
        <f t="shared" si="43"/>
        <v>#N/A</v>
      </c>
      <c r="IO20" s="146" t="e">
        <f t="shared" si="44"/>
        <v>#N/A</v>
      </c>
      <c r="IP20" s="146" t="e">
        <f t="shared" si="45"/>
        <v>#N/A</v>
      </c>
      <c r="IQ20" s="146" t="e">
        <f t="shared" si="46"/>
        <v>#N/A</v>
      </c>
      <c r="IR20" s="146" t="e">
        <f t="shared" si="47"/>
        <v>#N/A</v>
      </c>
      <c r="IS20" s="146" t="e">
        <f t="shared" si="48"/>
        <v>#N/A</v>
      </c>
      <c r="IT20" s="146" t="e">
        <f t="shared" si="49"/>
        <v>#N/A</v>
      </c>
      <c r="IU20" s="146" t="e">
        <f t="shared" si="50"/>
        <v>#N/A</v>
      </c>
      <c r="IV20" s="146" t="e">
        <f t="shared" si="51"/>
        <v>#N/A</v>
      </c>
      <c r="IW20" s="146" t="e">
        <f t="shared" si="52"/>
        <v>#N/A</v>
      </c>
      <c r="IX20" s="146" t="e">
        <f t="shared" si="53"/>
        <v>#N/A</v>
      </c>
      <c r="IY20" s="146" t="e">
        <f t="shared" si="54"/>
        <v>#N/A</v>
      </c>
      <c r="IZ20" s="146" t="e">
        <f t="shared" si="55"/>
        <v>#N/A</v>
      </c>
      <c r="JA20" s="146" t="e">
        <f t="shared" si="56"/>
        <v>#N/A</v>
      </c>
      <c r="JB20" s="146" t="e">
        <f t="shared" si="57"/>
        <v>#N/A</v>
      </c>
      <c r="JC20" s="146" t="e">
        <f t="shared" si="58"/>
        <v>#N/A</v>
      </c>
      <c r="JD20" s="146" t="e">
        <f t="shared" si="59"/>
        <v>#N/A</v>
      </c>
      <c r="JE20" s="146" t="e">
        <f t="shared" si="60"/>
        <v>#N/A</v>
      </c>
      <c r="JF20" s="146" t="e">
        <f t="shared" si="61"/>
        <v>#N/A</v>
      </c>
      <c r="JG20" s="146" t="e">
        <f t="shared" si="62"/>
        <v>#N/A</v>
      </c>
      <c r="JH20" s="146" t="e">
        <f t="shared" si="63"/>
        <v>#N/A</v>
      </c>
      <c r="JI20" s="146" t="e">
        <f t="shared" si="64"/>
        <v>#N/A</v>
      </c>
      <c r="JJ20" s="146" t="e">
        <f t="shared" si="65"/>
        <v>#N/A</v>
      </c>
      <c r="JK20" s="146" t="e">
        <f t="shared" si="66"/>
        <v>#N/A</v>
      </c>
      <c r="JL20" s="146" t="e">
        <f t="shared" si="67"/>
        <v>#N/A</v>
      </c>
      <c r="JM20" s="146" t="e">
        <f t="shared" si="68"/>
        <v>#N/A</v>
      </c>
      <c r="JN20" s="146" t="e">
        <f t="shared" si="69"/>
        <v>#N/A</v>
      </c>
      <c r="JO20" s="146" t="e">
        <f t="shared" si="70"/>
        <v>#N/A</v>
      </c>
      <c r="JP20" s="146" t="e">
        <f t="shared" si="71"/>
        <v>#N/A</v>
      </c>
      <c r="JQ20" s="146" t="e">
        <f t="shared" si="72"/>
        <v>#N/A</v>
      </c>
      <c r="JR20" s="146" t="e">
        <f t="shared" si="73"/>
        <v>#N/A</v>
      </c>
      <c r="JS20" s="146" t="e">
        <f t="shared" si="74"/>
        <v>#N/A</v>
      </c>
      <c r="JT20" s="146" t="e">
        <f t="shared" si="75"/>
        <v>#N/A</v>
      </c>
      <c r="JU20" s="146" t="e">
        <f t="shared" si="76"/>
        <v>#N/A</v>
      </c>
      <c r="JV20" s="146" t="e">
        <f t="shared" si="77"/>
        <v>#N/A</v>
      </c>
      <c r="JW20" s="146" t="e">
        <f t="shared" si="78"/>
        <v>#N/A</v>
      </c>
      <c r="JX20" s="146" t="e">
        <f t="shared" si="79"/>
        <v>#N/A</v>
      </c>
      <c r="JY20" s="146" t="e">
        <f t="shared" si="80"/>
        <v>#N/A</v>
      </c>
      <c r="JZ20" s="146" t="e">
        <f t="shared" si="81"/>
        <v>#N/A</v>
      </c>
      <c r="KA20" s="146" t="e">
        <f t="shared" si="82"/>
        <v>#N/A</v>
      </c>
      <c r="KB20" s="146" t="e">
        <f t="shared" si="83"/>
        <v>#N/A</v>
      </c>
      <c r="KC20" s="146" t="e">
        <f t="shared" si="84"/>
        <v>#N/A</v>
      </c>
      <c r="KD20" s="146" t="e">
        <f t="shared" si="85"/>
        <v>#N/A</v>
      </c>
      <c r="KE20" s="146" t="e">
        <f t="shared" si="86"/>
        <v>#N/A</v>
      </c>
      <c r="KF20" s="146" t="e">
        <f t="shared" si="20"/>
        <v>#N/A</v>
      </c>
      <c r="KG20" s="146" t="e">
        <f t="shared" si="87"/>
        <v>#N/A</v>
      </c>
      <c r="KH20" s="146" t="e">
        <f t="shared" si="88"/>
        <v>#N/A</v>
      </c>
      <c r="KI20" s="146" t="e">
        <f t="shared" si="89"/>
        <v>#N/A</v>
      </c>
      <c r="KJ20" s="146" t="e">
        <f t="shared" si="90"/>
        <v>#N/A</v>
      </c>
      <c r="KK20" s="146" t="e">
        <f t="shared" si="91"/>
        <v>#N/A</v>
      </c>
      <c r="KL20" s="146" t="e">
        <f t="shared" si="92"/>
        <v>#N/A</v>
      </c>
      <c r="KM20" s="146" t="e">
        <f t="shared" si="93"/>
        <v>#N/A</v>
      </c>
      <c r="KN20" s="146" t="e">
        <f t="shared" si="94"/>
        <v>#N/A</v>
      </c>
      <c r="KO20" s="146" t="e">
        <f t="shared" si="95"/>
        <v>#N/A</v>
      </c>
      <c r="KP20" s="146" t="e">
        <f t="shared" si="96"/>
        <v>#N/A</v>
      </c>
      <c r="KQ20" s="146" t="e">
        <f t="shared" si="97"/>
        <v>#N/A</v>
      </c>
      <c r="KR20" s="146" t="e">
        <f t="shared" si="98"/>
        <v>#N/A</v>
      </c>
      <c r="KS20" s="146" t="e">
        <f t="shared" si="99"/>
        <v>#N/A</v>
      </c>
      <c r="KT20" s="146" t="e">
        <f t="shared" si="100"/>
        <v>#N/A</v>
      </c>
      <c r="KU20" s="146" t="e">
        <f t="shared" si="101"/>
        <v>#N/A</v>
      </c>
      <c r="KV20" s="146" t="e">
        <f t="shared" si="102"/>
        <v>#N/A</v>
      </c>
      <c r="KW20" s="146" t="e">
        <f t="shared" si="103"/>
        <v>#N/A</v>
      </c>
      <c r="KX20" s="146" t="e">
        <f t="shared" si="104"/>
        <v>#N/A</v>
      </c>
      <c r="KY20" s="146" t="e">
        <f t="shared" si="105"/>
        <v>#N/A</v>
      </c>
      <c r="KZ20" s="146" t="e">
        <f t="shared" si="106"/>
        <v>#N/A</v>
      </c>
      <c r="LA20" s="146" t="e">
        <f t="shared" si="107"/>
        <v>#N/A</v>
      </c>
      <c r="LB20" s="146" t="e">
        <f t="shared" si="108"/>
        <v>#N/A</v>
      </c>
      <c r="LC20" s="146" t="e">
        <f t="shared" si="109"/>
        <v>#N/A</v>
      </c>
      <c r="LD20" s="146" t="e">
        <f t="shared" si="110"/>
        <v>#N/A</v>
      </c>
      <c r="LE20" s="146" t="e">
        <f t="shared" si="111"/>
        <v>#N/A</v>
      </c>
      <c r="LF20" s="146" t="e">
        <f t="shared" si="112"/>
        <v>#N/A</v>
      </c>
      <c r="LG20" s="146" t="e">
        <f t="shared" si="113"/>
        <v>#N/A</v>
      </c>
      <c r="LH20" s="146" t="e">
        <f t="shared" si="114"/>
        <v>#N/A</v>
      </c>
      <c r="LI20" s="146" t="e">
        <f t="shared" si="115"/>
        <v>#N/A</v>
      </c>
      <c r="LJ20" s="146" t="e">
        <f t="shared" si="116"/>
        <v>#N/A</v>
      </c>
      <c r="LK20" s="146" t="e">
        <f t="shared" si="117"/>
        <v>#N/A</v>
      </c>
      <c r="LL20" s="146" t="e">
        <f t="shared" si="118"/>
        <v>#N/A</v>
      </c>
      <c r="LM20" s="146" t="e">
        <f t="shared" si="119"/>
        <v>#N/A</v>
      </c>
      <c r="LN20" s="146" t="e">
        <f t="shared" si="120"/>
        <v>#N/A</v>
      </c>
      <c r="LO20" s="146" t="e">
        <f t="shared" si="121"/>
        <v>#N/A</v>
      </c>
      <c r="LP20" s="146" t="e">
        <f t="shared" si="122"/>
        <v>#N/A</v>
      </c>
      <c r="LQ20" s="146" t="e">
        <f t="shared" si="123"/>
        <v>#N/A</v>
      </c>
      <c r="LR20" s="146" t="e">
        <f t="shared" si="124"/>
        <v>#N/A</v>
      </c>
      <c r="LS20" s="146" t="e">
        <f t="shared" si="125"/>
        <v>#N/A</v>
      </c>
      <c r="LT20" s="146" t="e">
        <f t="shared" si="126"/>
        <v>#N/A</v>
      </c>
      <c r="LU20" s="146" t="e">
        <f t="shared" si="127"/>
        <v>#N/A</v>
      </c>
      <c r="LV20" s="146" t="e">
        <f t="shared" si="128"/>
        <v>#N/A</v>
      </c>
      <c r="LW20" s="146" t="e">
        <f t="shared" si="129"/>
        <v>#N/A</v>
      </c>
      <c r="LX20" s="146" t="e">
        <f t="shared" si="130"/>
        <v>#N/A</v>
      </c>
      <c r="LY20" s="146" t="e">
        <f t="shared" si="131"/>
        <v>#N/A</v>
      </c>
      <c r="LZ20" s="146" t="e">
        <f t="shared" si="132"/>
        <v>#N/A</v>
      </c>
      <c r="MA20" s="146" t="e">
        <f t="shared" si="133"/>
        <v>#N/A</v>
      </c>
      <c r="MB20" s="146" t="e">
        <f t="shared" si="134"/>
        <v>#N/A</v>
      </c>
      <c r="MC20" s="146" t="e">
        <f t="shared" si="135"/>
        <v>#N/A</v>
      </c>
      <c r="MD20" s="146" t="e">
        <f t="shared" si="136"/>
        <v>#N/A</v>
      </c>
      <c r="ME20" s="146" t="e">
        <f t="shared" si="137"/>
        <v>#N/A</v>
      </c>
      <c r="MF20" s="146" t="e">
        <f t="shared" si="138"/>
        <v>#N/A</v>
      </c>
      <c r="MG20" s="146" t="e">
        <f t="shared" si="139"/>
        <v>#N/A</v>
      </c>
      <c r="MH20" s="146" t="e">
        <f t="shared" si="140"/>
        <v>#N/A</v>
      </c>
      <c r="MI20" s="146" t="e">
        <f t="shared" si="141"/>
        <v>#N/A</v>
      </c>
      <c r="MJ20" s="146" t="e">
        <f t="shared" si="142"/>
        <v>#N/A</v>
      </c>
      <c r="MK20" s="146" t="e">
        <f t="shared" si="143"/>
        <v>#N/A</v>
      </c>
      <c r="ML20" s="146" t="e">
        <f t="shared" si="144"/>
        <v>#N/A</v>
      </c>
      <c r="MM20" s="146" t="e">
        <f t="shared" si="145"/>
        <v>#N/A</v>
      </c>
      <c r="MN20" s="146" t="e">
        <f t="shared" si="146"/>
        <v>#N/A</v>
      </c>
      <c r="MO20" s="146" t="e">
        <f t="shared" si="147"/>
        <v>#N/A</v>
      </c>
      <c r="MP20" s="146" t="e">
        <f t="shared" si="148"/>
        <v>#N/A</v>
      </c>
      <c r="MQ20" s="146" t="e">
        <f t="shared" si="149"/>
        <v>#N/A</v>
      </c>
      <c r="MR20" s="146" t="e">
        <f t="shared" si="21"/>
        <v>#N/A</v>
      </c>
      <c r="MS20" s="146" t="e">
        <f t="shared" si="150"/>
        <v>#N/A</v>
      </c>
      <c r="MT20" s="146" t="e">
        <f t="shared" si="151"/>
        <v>#N/A</v>
      </c>
      <c r="MU20" s="146" t="e">
        <f t="shared" si="152"/>
        <v>#N/A</v>
      </c>
      <c r="MV20" s="146" t="e">
        <f t="shared" si="153"/>
        <v>#N/A</v>
      </c>
      <c r="MW20" s="146" t="e">
        <f t="shared" si="154"/>
        <v>#N/A</v>
      </c>
      <c r="MX20" s="146" t="e">
        <f t="shared" si="155"/>
        <v>#N/A</v>
      </c>
      <c r="MY20" s="146" t="e">
        <f t="shared" si="156"/>
        <v>#N/A</v>
      </c>
      <c r="MZ20" s="146" t="e">
        <f t="shared" si="157"/>
        <v>#N/A</v>
      </c>
      <c r="NA20" s="146" t="e">
        <f t="shared" si="158"/>
        <v>#N/A</v>
      </c>
      <c r="NB20" s="146" t="e">
        <f t="shared" si="159"/>
        <v>#N/A</v>
      </c>
      <c r="NC20" s="146" t="e">
        <f t="shared" si="160"/>
        <v>#N/A</v>
      </c>
      <c r="ND20" s="146" t="e">
        <f t="shared" si="161"/>
        <v>#N/A</v>
      </c>
      <c r="NE20" s="146" t="e">
        <f t="shared" si="162"/>
        <v>#N/A</v>
      </c>
      <c r="NF20" s="146" t="e">
        <f t="shared" si="163"/>
        <v>#N/A</v>
      </c>
      <c r="NG20" s="146" t="e">
        <f t="shared" si="164"/>
        <v>#N/A</v>
      </c>
      <c r="NH20" s="146" t="e">
        <f t="shared" si="165"/>
        <v>#N/A</v>
      </c>
      <c r="NI20" s="146" t="e">
        <f t="shared" si="166"/>
        <v>#N/A</v>
      </c>
      <c r="NJ20" s="146" t="e">
        <f t="shared" si="167"/>
        <v>#N/A</v>
      </c>
      <c r="NK20" s="146" t="e">
        <f t="shared" si="168"/>
        <v>#N/A</v>
      </c>
      <c r="NL20" s="146" t="e">
        <f t="shared" si="169"/>
        <v>#N/A</v>
      </c>
      <c r="NM20" s="146" t="e">
        <f t="shared" si="170"/>
        <v>#N/A</v>
      </c>
      <c r="NN20" s="146" t="e">
        <f t="shared" si="171"/>
        <v>#N/A</v>
      </c>
      <c r="NO20" s="146" t="e">
        <f t="shared" si="172"/>
        <v>#N/A</v>
      </c>
      <c r="NP20" s="146" t="e">
        <f t="shared" si="173"/>
        <v>#N/A</v>
      </c>
      <c r="NQ20" s="146" t="e">
        <f t="shared" si="174"/>
        <v>#N/A</v>
      </c>
      <c r="NR20" s="146" t="e">
        <f t="shared" si="175"/>
        <v>#N/A</v>
      </c>
      <c r="NS20" s="146" t="e">
        <f t="shared" si="176"/>
        <v>#N/A</v>
      </c>
      <c r="NT20" s="146" t="e">
        <f t="shared" si="177"/>
        <v>#N/A</v>
      </c>
      <c r="NU20" s="146" t="e">
        <f t="shared" si="178"/>
        <v>#N/A</v>
      </c>
      <c r="NV20" s="146" t="e">
        <f t="shared" si="179"/>
        <v>#N/A</v>
      </c>
      <c r="NW20" s="146" t="e">
        <f t="shared" si="180"/>
        <v>#N/A</v>
      </c>
      <c r="NX20" s="146" t="e">
        <f t="shared" si="181"/>
        <v>#N/A</v>
      </c>
      <c r="NY20" s="146" t="e">
        <f t="shared" si="182"/>
        <v>#N/A</v>
      </c>
      <c r="NZ20" s="146" t="e">
        <f t="shared" si="183"/>
        <v>#N/A</v>
      </c>
      <c r="OA20" s="146" t="e">
        <f t="shared" si="184"/>
        <v>#N/A</v>
      </c>
      <c r="OB20" s="146" t="e">
        <f t="shared" si="185"/>
        <v>#N/A</v>
      </c>
      <c r="OC20" s="146" t="e">
        <f t="shared" si="186"/>
        <v>#N/A</v>
      </c>
      <c r="OD20" s="146" t="e">
        <f t="shared" si="187"/>
        <v>#N/A</v>
      </c>
      <c r="OE20" s="146" t="e">
        <f t="shared" si="188"/>
        <v>#N/A</v>
      </c>
      <c r="OF20" s="146" t="e">
        <f t="shared" si="189"/>
        <v>#N/A</v>
      </c>
      <c r="OG20" s="146" t="e">
        <f t="shared" si="190"/>
        <v>#N/A</v>
      </c>
      <c r="OH20" s="146" t="e">
        <f t="shared" si="191"/>
        <v>#N/A</v>
      </c>
      <c r="OI20" s="146" t="e">
        <f t="shared" si="192"/>
        <v>#N/A</v>
      </c>
      <c r="OJ20" s="146" t="e">
        <f t="shared" si="193"/>
        <v>#N/A</v>
      </c>
      <c r="OK20" s="146" t="e">
        <f t="shared" si="194"/>
        <v>#N/A</v>
      </c>
      <c r="OL20" s="146" t="e">
        <f t="shared" si="195"/>
        <v>#N/A</v>
      </c>
      <c r="OM20" s="146" t="e">
        <f t="shared" si="196"/>
        <v>#N/A</v>
      </c>
      <c r="ON20" s="146" t="e">
        <f t="shared" si="197"/>
        <v>#N/A</v>
      </c>
      <c r="OO20" s="146" t="e">
        <f t="shared" si="198"/>
        <v>#N/A</v>
      </c>
      <c r="OP20" s="146" t="e">
        <f t="shared" si="199"/>
        <v>#N/A</v>
      </c>
      <c r="OQ20" s="146" t="e">
        <f t="shared" si="200"/>
        <v>#N/A</v>
      </c>
      <c r="OR20" s="146" t="e">
        <f t="shared" si="201"/>
        <v>#N/A</v>
      </c>
      <c r="OS20" s="146" t="e">
        <f t="shared" si="202"/>
        <v>#N/A</v>
      </c>
      <c r="OT20" s="146" t="e">
        <f t="shared" si="203"/>
        <v>#N/A</v>
      </c>
      <c r="OU20" s="146" t="e">
        <f t="shared" si="204"/>
        <v>#N/A</v>
      </c>
      <c r="OV20" s="146" t="e">
        <f t="shared" si="205"/>
        <v>#N/A</v>
      </c>
      <c r="OW20" s="146" t="e">
        <f t="shared" si="206"/>
        <v>#N/A</v>
      </c>
      <c r="OX20" s="146" t="e">
        <f t="shared" si="207"/>
        <v>#N/A</v>
      </c>
      <c r="OY20" s="146" t="e">
        <f t="shared" si="208"/>
        <v>#N/A</v>
      </c>
      <c r="OZ20" s="146" t="e">
        <f t="shared" si="209"/>
        <v>#N/A</v>
      </c>
      <c r="PA20" s="146" t="e">
        <f t="shared" si="210"/>
        <v>#N/A</v>
      </c>
      <c r="PB20" s="146" t="e">
        <f t="shared" si="211"/>
        <v>#N/A</v>
      </c>
      <c r="PC20" s="146" t="e">
        <f t="shared" si="212"/>
        <v>#N/A</v>
      </c>
      <c r="PD20" s="146" t="e">
        <f t="shared" si="22"/>
        <v>#N/A</v>
      </c>
      <c r="PE20" s="146" t="e">
        <f t="shared" ref="PE20:PE83" si="225">IF(ISNONTEXT($N20),_xlfn.LOGNORM.DIST(HL20,LN($J20),LN($N20),FALSE),NA())</f>
        <v>#N/A</v>
      </c>
      <c r="PF20" s="146" t="e">
        <f t="shared" ref="PF20:PF83" si="226">IF(ISNONTEXT($N20),_xlfn.LOGNORM.DIST(HM20,LN($J20),LN($N20),FALSE),NA())</f>
        <v>#N/A</v>
      </c>
      <c r="PG20" s="146" t="e">
        <f t="shared" ref="PG20:PG83" si="227">IF(ISNONTEXT($N20),_xlfn.LOGNORM.DIST(HN20,LN($J20),LN($N20),FALSE),NA())</f>
        <v>#N/A</v>
      </c>
      <c r="PH20" s="146" t="e">
        <f t="shared" ref="PH20:PH83" si="228">IF(ISNONTEXT($N20),_xlfn.LOGNORM.DIST(HO20,LN($J20),LN($N20),FALSE),NA())</f>
        <v>#N/A</v>
      </c>
      <c r="PI20" s="146" t="e">
        <f t="shared" ref="PI20:PI83" si="229">IF(ISNONTEXT($N20),_xlfn.LOGNORM.DIST(HP20,LN($J20),LN($N20),FALSE),NA())</f>
        <v>#N/A</v>
      </c>
      <c r="PJ20" s="146" t="e">
        <f t="shared" ref="PJ20:PJ83" si="230">IF(ISNONTEXT($N20),_xlfn.LOGNORM.DIST(HQ20,LN($J20),LN($N20),FALSE),NA())</f>
        <v>#N/A</v>
      </c>
      <c r="PK20" s="146" t="e">
        <f t="shared" ref="PK20:PK83" si="231">IF(ISNONTEXT($N20),_xlfn.LOGNORM.DIST(HR20,LN($J20),LN($N20),FALSE),NA())</f>
        <v>#N/A</v>
      </c>
      <c r="PL20" s="146" t="e">
        <f t="shared" ref="PL20:PL83" si="232">IF(ISNONTEXT($N20),_xlfn.LOGNORM.DIST(HS20,LN($J20),LN($N20),FALSE),NA())</f>
        <v>#N/A</v>
      </c>
    </row>
    <row r="21" spans="1:428" hidden="1" x14ac:dyDescent="0.45">
      <c r="A21" s="364"/>
      <c r="B21" s="365" t="str">
        <f>IF($N21="","",ROUND(_xlfn.LOGNORM.INV(ABS(VLOOKUP($Q$1,VLookups!$A$27:$B$28,2,FALSE)-B$2),LN($J21),LN($N21)),0))</f>
        <v/>
      </c>
      <c r="C21" s="367" t="str">
        <f t="shared" si="16"/>
        <v/>
      </c>
      <c r="D21" s="368" t="str">
        <f t="shared" si="17"/>
        <v/>
      </c>
      <c r="E21" s="108" t="str">
        <f>IFERROR(_xlfn.LOGNORM.INV(VLookups!$B$22,LN($J21),LN($N21)),"")</f>
        <v/>
      </c>
      <c r="F21" s="81"/>
      <c r="G21" s="108" t="str">
        <f>IFERROR(_xlfn.LOGNORM.INV(VLookups!$B$23,LN($J21),LN($N21)),"")</f>
        <v/>
      </c>
      <c r="H21" s="110" t="str">
        <f t="shared" si="0"/>
        <v/>
      </c>
      <c r="I21" s="110" t="str">
        <f t="shared" si="1"/>
        <v/>
      </c>
      <c r="J21" s="65" t="str">
        <f>IF(AND(F21&gt;0,NOT(ISBLANK(K21))),IF(VLOOKUP($F$3,VLookups!$A$17:$B$18,2,FALSE),F21*VLOOKUP(K21,VLookups!$A$4:$B$13,2,FALSE),F21),"")</f>
        <v/>
      </c>
      <c r="K21" s="21"/>
      <c r="L21" s="53"/>
      <c r="M21" s="263"/>
      <c r="N21" s="320" t="str">
        <f>IF(F21&gt;0,IF(ISBLANK(M21),IF(ISBLANK(K21),"",VLOOKUP(K21,VLookups!$A$4:$C$13,3,FALSE)),M21),"")</f>
        <v/>
      </c>
      <c r="O21" s="320" t="str">
        <f t="shared" si="11"/>
        <v/>
      </c>
      <c r="P21" s="375" t="str">
        <f t="shared" si="12"/>
        <v/>
      </c>
      <c r="Q21" s="81"/>
      <c r="R21" s="230" t="str">
        <f>IF(AND(Q21&gt;0,F21&gt;0,NOT(N21="")),ABS(VLOOKUP($Q$1,VLookups!$A$27:$B$28,2,FALSE)-_xlfn.LOGNORM.DIST(Q21,LN(J21),LN(N21),TRUE)),"")</f>
        <v/>
      </c>
      <c r="S21" s="80" t="str">
        <f>IF(AND($E21&gt;0,$F21&gt;0,$G21&gt;0,NOT(ISBLANK($K21))),_xlfn.LOGNORM.INV(ABS(VLOOKUP($Q$1,VLookups!$A$27:$B$28,2,FALSE)-S$3),LN($J21),LN($N21)),"")</f>
        <v/>
      </c>
      <c r="T21" s="80" t="str">
        <f>IF(AND($E21&gt;0,$F21&gt;0,$G21&gt;0,NOT(ISBLANK($K21))),_xlfn.LOGNORM.INV(ABS(VLOOKUP($Q$1,VLookups!$A$27:$B$28,2,FALSE)-T$3),LN($J21),LN($N21)),"")</f>
        <v/>
      </c>
      <c r="U21" s="80" t="str">
        <f>IF(AND($E21&gt;0,$F21&gt;0,$G21&gt;0,NOT(ISBLANK($K21))),_xlfn.LOGNORM.INV(ABS(VLOOKUP($Q$1,VLookups!$A$27:$B$28,2,FALSE)-U$3),LN($J21),LN($N21)),"")</f>
        <v/>
      </c>
      <c r="V21" s="80" t="str">
        <f>IF(AND($E21&gt;0,$F21&gt;0,$G21&gt;0,NOT(ISBLANK($K21))),_xlfn.LOGNORM.INV(ABS(VLOOKUP($Q$1,VLookups!$A$27:$B$28,2,FALSE)-V$3),LN($J21),LN($N21)),"")</f>
        <v/>
      </c>
      <c r="W21" s="80" t="str">
        <f>IF(AND($E21&gt;0,$F21&gt;0,$G21&gt;0,NOT(ISBLANK($K21))),_xlfn.LOGNORM.INV(ABS(VLOOKUP($Q$1,VLookups!$A$27:$B$28,2,FALSE)-W$3),LN($J21),LN($N21)),"")</f>
        <v/>
      </c>
      <c r="X21" s="80" t="str">
        <f>IF(AND($E21&gt;0,$F21&gt;0,$G21&gt;0,NOT(ISBLANK($K21))),_xlfn.LOGNORM.INV(ABS(VLOOKUP($Q$1,VLookups!$A$27:$B$28,2,FALSE)-X$3),LN($J21),LN($N21)),"")</f>
        <v/>
      </c>
      <c r="Y21" s="5"/>
      <c r="Z21" s="145" t="str">
        <f t="shared" si="2"/>
        <v/>
      </c>
      <c r="AA21" s="376" t="str">
        <f t="shared" si="13"/>
        <v/>
      </c>
      <c r="AB21" s="46" t="str">
        <f t="shared" si="14"/>
        <v/>
      </c>
      <c r="AC21" s="46" t="str">
        <f t="shared" si="222"/>
        <v/>
      </c>
      <c r="AD21" s="46" t="str">
        <f t="shared" si="222"/>
        <v/>
      </c>
      <c r="AE21" s="46" t="str">
        <f t="shared" si="222"/>
        <v/>
      </c>
      <c r="AF21" s="46" t="str">
        <f t="shared" si="222"/>
        <v/>
      </c>
      <c r="AG21" s="46" t="str">
        <f t="shared" si="222"/>
        <v/>
      </c>
      <c r="AH21" s="46" t="str">
        <f t="shared" si="222"/>
        <v/>
      </c>
      <c r="AI21" s="46" t="str">
        <f t="shared" si="222"/>
        <v/>
      </c>
      <c r="AJ21" s="46" t="str">
        <f t="shared" si="222"/>
        <v/>
      </c>
      <c r="AK21" s="46" t="str">
        <f t="shared" si="222"/>
        <v/>
      </c>
      <c r="AL21" s="46" t="str">
        <f t="shared" si="222"/>
        <v/>
      </c>
      <c r="AM21" s="46" t="str">
        <f t="shared" si="222"/>
        <v/>
      </c>
      <c r="AN21" s="46" t="str">
        <f t="shared" si="222"/>
        <v/>
      </c>
      <c r="AO21" s="46" t="str">
        <f t="shared" si="222"/>
        <v/>
      </c>
      <c r="AP21" s="46" t="str">
        <f t="shared" si="222"/>
        <v/>
      </c>
      <c r="AQ21" s="46" t="str">
        <f t="shared" si="222"/>
        <v/>
      </c>
      <c r="AR21" s="46" t="str">
        <f t="shared" si="222"/>
        <v/>
      </c>
      <c r="AS21" s="46" t="str">
        <f t="shared" si="222"/>
        <v/>
      </c>
      <c r="AT21" s="46" t="str">
        <f t="shared" si="222"/>
        <v/>
      </c>
      <c r="AU21" s="46" t="str">
        <f t="shared" si="222"/>
        <v/>
      </c>
      <c r="AV21" s="46" t="str">
        <f t="shared" si="222"/>
        <v/>
      </c>
      <c r="AW21" s="46" t="str">
        <f t="shared" si="222"/>
        <v/>
      </c>
      <c r="AX21" s="46" t="str">
        <f t="shared" si="222"/>
        <v/>
      </c>
      <c r="AY21" s="46" t="str">
        <f t="shared" si="222"/>
        <v/>
      </c>
      <c r="AZ21" s="46" t="str">
        <f t="shared" si="222"/>
        <v/>
      </c>
      <c r="BA21" s="46" t="str">
        <f t="shared" si="222"/>
        <v/>
      </c>
      <c r="BB21" s="46" t="str">
        <f t="shared" si="222"/>
        <v/>
      </c>
      <c r="BC21" s="46" t="str">
        <f t="shared" si="222"/>
        <v/>
      </c>
      <c r="BD21" s="46" t="str">
        <f t="shared" si="222"/>
        <v/>
      </c>
      <c r="BE21" s="46" t="str">
        <f t="shared" si="222"/>
        <v/>
      </c>
      <c r="BF21" s="46" t="str">
        <f t="shared" si="222"/>
        <v/>
      </c>
      <c r="BG21" s="46" t="str">
        <f t="shared" si="222"/>
        <v/>
      </c>
      <c r="BH21" s="46" t="str">
        <f t="shared" si="222"/>
        <v/>
      </c>
      <c r="BI21" s="46" t="str">
        <f t="shared" si="222"/>
        <v/>
      </c>
      <c r="BJ21" s="46" t="str">
        <f t="shared" si="222"/>
        <v/>
      </c>
      <c r="BK21" s="46" t="str">
        <f t="shared" si="222"/>
        <v/>
      </c>
      <c r="BL21" s="46" t="str">
        <f t="shared" si="222"/>
        <v/>
      </c>
      <c r="BM21" s="46" t="str">
        <f t="shared" si="222"/>
        <v/>
      </c>
      <c r="BN21" s="46" t="str">
        <f t="shared" si="222"/>
        <v/>
      </c>
      <c r="BO21" s="46" t="str">
        <f t="shared" si="222"/>
        <v/>
      </c>
      <c r="BP21" s="46" t="str">
        <f t="shared" si="222"/>
        <v/>
      </c>
      <c r="BQ21" s="46" t="str">
        <f t="shared" si="222"/>
        <v/>
      </c>
      <c r="BR21" s="46" t="str">
        <f t="shared" si="222"/>
        <v/>
      </c>
      <c r="BS21" s="46" t="str">
        <f t="shared" si="222"/>
        <v/>
      </c>
      <c r="BT21" s="46" t="str">
        <f t="shared" si="222"/>
        <v/>
      </c>
      <c r="BU21" s="46" t="str">
        <f t="shared" si="222"/>
        <v/>
      </c>
      <c r="BV21" s="46" t="str">
        <f t="shared" si="222"/>
        <v/>
      </c>
      <c r="BW21" s="46" t="str">
        <f t="shared" si="222"/>
        <v/>
      </c>
      <c r="BX21" s="46" t="str">
        <f t="shared" si="222"/>
        <v/>
      </c>
      <c r="BY21" s="46" t="str">
        <f t="shared" si="222"/>
        <v/>
      </c>
      <c r="BZ21" s="46" t="str">
        <f t="shared" si="222"/>
        <v/>
      </c>
      <c r="CA21" s="46" t="str">
        <f t="shared" si="222"/>
        <v/>
      </c>
      <c r="CB21" s="46" t="str">
        <f t="shared" si="222"/>
        <v/>
      </c>
      <c r="CC21" s="46" t="str">
        <f t="shared" si="222"/>
        <v/>
      </c>
      <c r="CD21" s="46" t="str">
        <f t="shared" si="222"/>
        <v/>
      </c>
      <c r="CE21" s="46" t="str">
        <f t="shared" si="222"/>
        <v/>
      </c>
      <c r="CF21" s="46" t="str">
        <f t="shared" si="222"/>
        <v/>
      </c>
      <c r="CG21" s="46" t="str">
        <f t="shared" si="222"/>
        <v/>
      </c>
      <c r="CH21" s="46" t="str">
        <f t="shared" si="222"/>
        <v/>
      </c>
      <c r="CI21" s="46" t="str">
        <f t="shared" si="222"/>
        <v/>
      </c>
      <c r="CJ21" s="46" t="str">
        <f t="shared" si="222"/>
        <v/>
      </c>
      <c r="CK21" s="46" t="str">
        <f t="shared" si="222"/>
        <v/>
      </c>
      <c r="CL21" s="46" t="str">
        <f t="shared" si="222"/>
        <v/>
      </c>
      <c r="CM21" s="46" t="str">
        <f t="shared" si="222"/>
        <v/>
      </c>
      <c r="CN21" s="46" t="str">
        <f t="shared" ref="CN21:EY24" si="233">IF(ISNONTEXT($Z21),CM21+$Z21,"")</f>
        <v/>
      </c>
      <c r="CO21" s="46" t="str">
        <f t="shared" si="233"/>
        <v/>
      </c>
      <c r="CP21" s="46" t="str">
        <f t="shared" si="233"/>
        <v/>
      </c>
      <c r="CQ21" s="46" t="str">
        <f t="shared" si="233"/>
        <v/>
      </c>
      <c r="CR21" s="46" t="str">
        <f t="shared" si="233"/>
        <v/>
      </c>
      <c r="CS21" s="46" t="str">
        <f t="shared" si="233"/>
        <v/>
      </c>
      <c r="CT21" s="46" t="str">
        <f t="shared" si="233"/>
        <v/>
      </c>
      <c r="CU21" s="46" t="str">
        <f t="shared" si="233"/>
        <v/>
      </c>
      <c r="CV21" s="46" t="str">
        <f t="shared" si="233"/>
        <v/>
      </c>
      <c r="CW21" s="46" t="str">
        <f t="shared" si="233"/>
        <v/>
      </c>
      <c r="CX21" s="46" t="str">
        <f t="shared" si="233"/>
        <v/>
      </c>
      <c r="CY21" s="46" t="str">
        <f t="shared" si="233"/>
        <v/>
      </c>
      <c r="CZ21" s="46" t="str">
        <f t="shared" si="233"/>
        <v/>
      </c>
      <c r="DA21" s="46" t="str">
        <f t="shared" si="233"/>
        <v/>
      </c>
      <c r="DB21" s="46" t="str">
        <f t="shared" si="233"/>
        <v/>
      </c>
      <c r="DC21" s="46" t="str">
        <f t="shared" si="233"/>
        <v/>
      </c>
      <c r="DD21" s="46" t="str">
        <f t="shared" si="233"/>
        <v/>
      </c>
      <c r="DE21" s="46" t="str">
        <f t="shared" si="233"/>
        <v/>
      </c>
      <c r="DF21" s="46" t="str">
        <f t="shared" si="233"/>
        <v/>
      </c>
      <c r="DG21" s="46" t="str">
        <f t="shared" si="233"/>
        <v/>
      </c>
      <c r="DH21" s="46" t="str">
        <f t="shared" si="233"/>
        <v/>
      </c>
      <c r="DI21" s="46" t="str">
        <f t="shared" si="233"/>
        <v/>
      </c>
      <c r="DJ21" s="46" t="str">
        <f t="shared" si="233"/>
        <v/>
      </c>
      <c r="DK21" s="46" t="str">
        <f t="shared" si="233"/>
        <v/>
      </c>
      <c r="DL21" s="46" t="str">
        <f t="shared" si="233"/>
        <v/>
      </c>
      <c r="DM21" s="46" t="str">
        <f t="shared" si="233"/>
        <v/>
      </c>
      <c r="DN21" s="46" t="str">
        <f t="shared" si="233"/>
        <v/>
      </c>
      <c r="DO21" s="46" t="str">
        <f t="shared" si="233"/>
        <v/>
      </c>
      <c r="DP21" s="46" t="str">
        <f t="shared" si="233"/>
        <v/>
      </c>
      <c r="DQ21" s="46" t="str">
        <f t="shared" si="233"/>
        <v/>
      </c>
      <c r="DR21" s="46" t="str">
        <f t="shared" si="233"/>
        <v/>
      </c>
      <c r="DS21" s="46" t="str">
        <f t="shared" si="233"/>
        <v/>
      </c>
      <c r="DT21" s="46" t="str">
        <f t="shared" si="233"/>
        <v/>
      </c>
      <c r="DU21" s="46" t="str">
        <f t="shared" si="233"/>
        <v/>
      </c>
      <c r="DV21" s="46" t="str">
        <f t="shared" si="233"/>
        <v/>
      </c>
      <c r="DW21" s="46" t="str">
        <f t="shared" si="233"/>
        <v/>
      </c>
      <c r="DX21" s="46" t="str">
        <f t="shared" si="233"/>
        <v/>
      </c>
      <c r="DY21" s="46" t="str">
        <f t="shared" si="233"/>
        <v/>
      </c>
      <c r="DZ21" s="46" t="str">
        <f t="shared" si="233"/>
        <v/>
      </c>
      <c r="EA21" s="46" t="str">
        <f t="shared" si="233"/>
        <v/>
      </c>
      <c r="EB21" s="46" t="str">
        <f t="shared" si="233"/>
        <v/>
      </c>
      <c r="EC21" s="46" t="str">
        <f t="shared" si="233"/>
        <v/>
      </c>
      <c r="ED21" s="46" t="str">
        <f t="shared" si="233"/>
        <v/>
      </c>
      <c r="EE21" s="46" t="str">
        <f t="shared" si="233"/>
        <v/>
      </c>
      <c r="EF21" s="46" t="str">
        <f t="shared" si="233"/>
        <v/>
      </c>
      <c r="EG21" s="46" t="str">
        <f t="shared" si="233"/>
        <v/>
      </c>
      <c r="EH21" s="46" t="str">
        <f t="shared" si="233"/>
        <v/>
      </c>
      <c r="EI21" s="46" t="str">
        <f t="shared" si="233"/>
        <v/>
      </c>
      <c r="EJ21" s="46" t="str">
        <f t="shared" si="233"/>
        <v/>
      </c>
      <c r="EK21" s="46" t="str">
        <f t="shared" si="233"/>
        <v/>
      </c>
      <c r="EL21" s="46" t="str">
        <f t="shared" si="233"/>
        <v/>
      </c>
      <c r="EM21" s="46" t="str">
        <f t="shared" si="233"/>
        <v/>
      </c>
      <c r="EN21" s="46" t="str">
        <f t="shared" si="233"/>
        <v/>
      </c>
      <c r="EO21" s="46" t="str">
        <f t="shared" si="233"/>
        <v/>
      </c>
      <c r="EP21" s="46" t="str">
        <f t="shared" si="233"/>
        <v/>
      </c>
      <c r="EQ21" s="46" t="str">
        <f t="shared" si="233"/>
        <v/>
      </c>
      <c r="ER21" s="46" t="str">
        <f t="shared" si="233"/>
        <v/>
      </c>
      <c r="ES21" s="46" t="str">
        <f t="shared" si="233"/>
        <v/>
      </c>
      <c r="ET21" s="46" t="str">
        <f t="shared" si="233"/>
        <v/>
      </c>
      <c r="EU21" s="46" t="str">
        <f t="shared" si="233"/>
        <v/>
      </c>
      <c r="EV21" s="46" t="str">
        <f t="shared" si="233"/>
        <v/>
      </c>
      <c r="EW21" s="46" t="str">
        <f t="shared" si="233"/>
        <v/>
      </c>
      <c r="EX21" s="46" t="str">
        <f t="shared" si="233"/>
        <v/>
      </c>
      <c r="EY21" s="46" t="str">
        <f t="shared" si="233"/>
        <v/>
      </c>
      <c r="EZ21" s="46" t="str">
        <f t="shared" si="23"/>
        <v/>
      </c>
      <c r="FA21" s="46" t="str">
        <f t="shared" si="224"/>
        <v/>
      </c>
      <c r="FB21" s="46" t="str">
        <f t="shared" si="224"/>
        <v/>
      </c>
      <c r="FC21" s="46" t="str">
        <f t="shared" si="224"/>
        <v/>
      </c>
      <c r="FD21" s="46" t="str">
        <f t="shared" si="224"/>
        <v/>
      </c>
      <c r="FE21" s="46" t="str">
        <f t="shared" si="224"/>
        <v/>
      </c>
      <c r="FF21" s="46" t="str">
        <f t="shared" si="224"/>
        <v/>
      </c>
      <c r="FG21" s="46" t="str">
        <f t="shared" si="224"/>
        <v/>
      </c>
      <c r="FH21" s="46" t="str">
        <f t="shared" si="224"/>
        <v/>
      </c>
      <c r="FI21" s="46" t="str">
        <f t="shared" si="224"/>
        <v/>
      </c>
      <c r="FJ21" s="46" t="str">
        <f t="shared" si="224"/>
        <v/>
      </c>
      <c r="FK21" s="46" t="str">
        <f t="shared" si="224"/>
        <v/>
      </c>
      <c r="FL21" s="46" t="str">
        <f t="shared" si="224"/>
        <v/>
      </c>
      <c r="FM21" s="46" t="str">
        <f t="shared" si="224"/>
        <v/>
      </c>
      <c r="FN21" s="46" t="str">
        <f t="shared" si="224"/>
        <v/>
      </c>
      <c r="FO21" s="46" t="str">
        <f t="shared" si="224"/>
        <v/>
      </c>
      <c r="FP21" s="46" t="str">
        <f t="shared" si="224"/>
        <v/>
      </c>
      <c r="FQ21" s="46" t="str">
        <f t="shared" si="224"/>
        <v/>
      </c>
      <c r="FR21" s="46" t="str">
        <f t="shared" si="224"/>
        <v/>
      </c>
      <c r="FS21" s="46" t="str">
        <f t="shared" si="224"/>
        <v/>
      </c>
      <c r="FT21" s="46" t="str">
        <f t="shared" si="224"/>
        <v/>
      </c>
      <c r="FU21" s="46" t="str">
        <f t="shared" si="224"/>
        <v/>
      </c>
      <c r="FV21" s="46" t="str">
        <f t="shared" si="224"/>
        <v/>
      </c>
      <c r="FW21" s="46" t="str">
        <f t="shared" si="224"/>
        <v/>
      </c>
      <c r="FX21" s="46" t="str">
        <f t="shared" si="224"/>
        <v/>
      </c>
      <c r="FY21" s="46" t="str">
        <f t="shared" si="224"/>
        <v/>
      </c>
      <c r="FZ21" s="46" t="str">
        <f t="shared" si="224"/>
        <v/>
      </c>
      <c r="GA21" s="46" t="str">
        <f t="shared" si="224"/>
        <v/>
      </c>
      <c r="GB21" s="46" t="str">
        <f t="shared" si="224"/>
        <v/>
      </c>
      <c r="GC21" s="46" t="str">
        <f t="shared" si="224"/>
        <v/>
      </c>
      <c r="GD21" s="46" t="str">
        <f t="shared" si="224"/>
        <v/>
      </c>
      <c r="GE21" s="46" t="str">
        <f t="shared" si="224"/>
        <v/>
      </c>
      <c r="GF21" s="46" t="str">
        <f t="shared" si="224"/>
        <v/>
      </c>
      <c r="GG21" s="46" t="str">
        <f t="shared" si="224"/>
        <v/>
      </c>
      <c r="GH21" s="46" t="str">
        <f t="shared" si="224"/>
        <v/>
      </c>
      <c r="GI21" s="46" t="str">
        <f t="shared" si="224"/>
        <v/>
      </c>
      <c r="GJ21" s="46" t="str">
        <f t="shared" si="224"/>
        <v/>
      </c>
      <c r="GK21" s="46" t="str">
        <f t="shared" si="224"/>
        <v/>
      </c>
      <c r="GL21" s="46" t="str">
        <f t="shared" si="224"/>
        <v/>
      </c>
      <c r="GM21" s="46" t="str">
        <f t="shared" si="224"/>
        <v/>
      </c>
      <c r="GN21" s="46" t="str">
        <f t="shared" si="224"/>
        <v/>
      </c>
      <c r="GO21" s="46" t="str">
        <f t="shared" si="224"/>
        <v/>
      </c>
      <c r="GP21" s="46" t="str">
        <f t="shared" si="224"/>
        <v/>
      </c>
      <c r="GQ21" s="46" t="str">
        <f t="shared" si="224"/>
        <v/>
      </c>
      <c r="GR21" s="46" t="str">
        <f t="shared" si="224"/>
        <v/>
      </c>
      <c r="GS21" s="46" t="str">
        <f t="shared" si="224"/>
        <v/>
      </c>
      <c r="GT21" s="46" t="str">
        <f t="shared" si="224"/>
        <v/>
      </c>
      <c r="GU21" s="46" t="str">
        <f t="shared" si="224"/>
        <v/>
      </c>
      <c r="GV21" s="46" t="str">
        <f t="shared" si="224"/>
        <v/>
      </c>
      <c r="GW21" s="46" t="str">
        <f t="shared" si="224"/>
        <v/>
      </c>
      <c r="GX21" s="46" t="str">
        <f t="shared" si="224"/>
        <v/>
      </c>
      <c r="GY21" s="46" t="str">
        <f t="shared" si="224"/>
        <v/>
      </c>
      <c r="GZ21" s="46" t="str">
        <f t="shared" si="224"/>
        <v/>
      </c>
      <c r="HA21" s="46" t="str">
        <f t="shared" si="224"/>
        <v/>
      </c>
      <c r="HB21" s="46" t="str">
        <f t="shared" si="224"/>
        <v/>
      </c>
      <c r="HC21" s="46" t="str">
        <f t="shared" si="224"/>
        <v/>
      </c>
      <c r="HD21" s="46" t="str">
        <f t="shared" si="224"/>
        <v/>
      </c>
      <c r="HE21" s="46" t="str">
        <f t="shared" si="224"/>
        <v/>
      </c>
      <c r="HF21" s="46" t="str">
        <f t="shared" si="224"/>
        <v/>
      </c>
      <c r="HG21" s="46" t="str">
        <f t="shared" si="224"/>
        <v/>
      </c>
      <c r="HH21" s="46" t="str">
        <f t="shared" si="224"/>
        <v/>
      </c>
      <c r="HI21" s="46" t="str">
        <f t="shared" si="224"/>
        <v/>
      </c>
      <c r="HJ21" s="46" t="str">
        <f t="shared" si="224"/>
        <v/>
      </c>
      <c r="HK21" s="46" t="str">
        <f t="shared" si="224"/>
        <v/>
      </c>
      <c r="HL21" s="46" t="str">
        <f t="shared" si="224"/>
        <v/>
      </c>
      <c r="HM21" s="46" t="str">
        <f t="shared" si="223"/>
        <v/>
      </c>
      <c r="HN21" s="46" t="str">
        <f t="shared" si="223"/>
        <v/>
      </c>
      <c r="HO21" s="46" t="str">
        <f t="shared" si="223"/>
        <v/>
      </c>
      <c r="HP21" s="46" t="str">
        <f t="shared" si="223"/>
        <v/>
      </c>
      <c r="HQ21" s="46" t="str">
        <f t="shared" si="223"/>
        <v/>
      </c>
      <c r="HR21" s="46" t="str">
        <f t="shared" si="223"/>
        <v/>
      </c>
      <c r="HS21" s="46" t="str">
        <f t="shared" si="223"/>
        <v/>
      </c>
      <c r="HT21" s="146" t="e">
        <f t="shared" si="15"/>
        <v>#N/A</v>
      </c>
      <c r="HU21" s="146" t="e">
        <f t="shared" si="24"/>
        <v>#N/A</v>
      </c>
      <c r="HV21" s="146" t="e">
        <f t="shared" si="25"/>
        <v>#N/A</v>
      </c>
      <c r="HW21" s="146" t="e">
        <f t="shared" si="26"/>
        <v>#N/A</v>
      </c>
      <c r="HX21" s="146" t="e">
        <f t="shared" si="27"/>
        <v>#N/A</v>
      </c>
      <c r="HY21" s="146" t="e">
        <f t="shared" si="28"/>
        <v>#N/A</v>
      </c>
      <c r="HZ21" s="146" t="e">
        <f t="shared" si="29"/>
        <v>#N/A</v>
      </c>
      <c r="IA21" s="146" t="e">
        <f t="shared" si="30"/>
        <v>#N/A</v>
      </c>
      <c r="IB21" s="146" t="e">
        <f t="shared" si="31"/>
        <v>#N/A</v>
      </c>
      <c r="IC21" s="146" t="e">
        <f t="shared" si="32"/>
        <v>#N/A</v>
      </c>
      <c r="ID21" s="146" t="e">
        <f t="shared" si="33"/>
        <v>#N/A</v>
      </c>
      <c r="IE21" s="146" t="e">
        <f t="shared" si="34"/>
        <v>#N/A</v>
      </c>
      <c r="IF21" s="146" t="e">
        <f t="shared" si="35"/>
        <v>#N/A</v>
      </c>
      <c r="IG21" s="146" t="e">
        <f t="shared" si="36"/>
        <v>#N/A</v>
      </c>
      <c r="IH21" s="146" t="e">
        <f t="shared" si="37"/>
        <v>#N/A</v>
      </c>
      <c r="II21" s="146" t="e">
        <f t="shared" si="38"/>
        <v>#N/A</v>
      </c>
      <c r="IJ21" s="146" t="e">
        <f t="shared" si="39"/>
        <v>#N/A</v>
      </c>
      <c r="IK21" s="146" t="e">
        <f t="shared" si="40"/>
        <v>#N/A</v>
      </c>
      <c r="IL21" s="146" t="e">
        <f t="shared" si="41"/>
        <v>#N/A</v>
      </c>
      <c r="IM21" s="146" t="e">
        <f t="shared" si="42"/>
        <v>#N/A</v>
      </c>
      <c r="IN21" s="146" t="e">
        <f t="shared" si="43"/>
        <v>#N/A</v>
      </c>
      <c r="IO21" s="146" t="e">
        <f t="shared" si="44"/>
        <v>#N/A</v>
      </c>
      <c r="IP21" s="146" t="e">
        <f t="shared" si="45"/>
        <v>#N/A</v>
      </c>
      <c r="IQ21" s="146" t="e">
        <f t="shared" si="46"/>
        <v>#N/A</v>
      </c>
      <c r="IR21" s="146" t="e">
        <f t="shared" si="47"/>
        <v>#N/A</v>
      </c>
      <c r="IS21" s="146" t="e">
        <f t="shared" si="48"/>
        <v>#N/A</v>
      </c>
      <c r="IT21" s="146" t="e">
        <f t="shared" si="49"/>
        <v>#N/A</v>
      </c>
      <c r="IU21" s="146" t="e">
        <f t="shared" si="50"/>
        <v>#N/A</v>
      </c>
      <c r="IV21" s="146" t="e">
        <f t="shared" si="51"/>
        <v>#N/A</v>
      </c>
      <c r="IW21" s="146" t="e">
        <f t="shared" si="52"/>
        <v>#N/A</v>
      </c>
      <c r="IX21" s="146" t="e">
        <f t="shared" si="53"/>
        <v>#N/A</v>
      </c>
      <c r="IY21" s="146" t="e">
        <f t="shared" si="54"/>
        <v>#N/A</v>
      </c>
      <c r="IZ21" s="146" t="e">
        <f t="shared" si="55"/>
        <v>#N/A</v>
      </c>
      <c r="JA21" s="146" t="e">
        <f t="shared" si="56"/>
        <v>#N/A</v>
      </c>
      <c r="JB21" s="146" t="e">
        <f t="shared" si="57"/>
        <v>#N/A</v>
      </c>
      <c r="JC21" s="146" t="e">
        <f t="shared" si="58"/>
        <v>#N/A</v>
      </c>
      <c r="JD21" s="146" t="e">
        <f t="shared" si="59"/>
        <v>#N/A</v>
      </c>
      <c r="JE21" s="146" t="e">
        <f t="shared" si="60"/>
        <v>#N/A</v>
      </c>
      <c r="JF21" s="146" t="e">
        <f t="shared" si="61"/>
        <v>#N/A</v>
      </c>
      <c r="JG21" s="146" t="e">
        <f t="shared" si="62"/>
        <v>#N/A</v>
      </c>
      <c r="JH21" s="146" t="e">
        <f t="shared" si="63"/>
        <v>#N/A</v>
      </c>
      <c r="JI21" s="146" t="e">
        <f t="shared" si="64"/>
        <v>#N/A</v>
      </c>
      <c r="JJ21" s="146" t="e">
        <f t="shared" si="65"/>
        <v>#N/A</v>
      </c>
      <c r="JK21" s="146" t="e">
        <f t="shared" si="66"/>
        <v>#N/A</v>
      </c>
      <c r="JL21" s="146" t="e">
        <f t="shared" si="67"/>
        <v>#N/A</v>
      </c>
      <c r="JM21" s="146" t="e">
        <f t="shared" si="68"/>
        <v>#N/A</v>
      </c>
      <c r="JN21" s="146" t="e">
        <f t="shared" si="69"/>
        <v>#N/A</v>
      </c>
      <c r="JO21" s="146" t="e">
        <f t="shared" si="70"/>
        <v>#N/A</v>
      </c>
      <c r="JP21" s="146" t="e">
        <f t="shared" si="71"/>
        <v>#N/A</v>
      </c>
      <c r="JQ21" s="146" t="e">
        <f t="shared" si="72"/>
        <v>#N/A</v>
      </c>
      <c r="JR21" s="146" t="e">
        <f t="shared" si="73"/>
        <v>#N/A</v>
      </c>
      <c r="JS21" s="146" t="e">
        <f t="shared" si="74"/>
        <v>#N/A</v>
      </c>
      <c r="JT21" s="146" t="e">
        <f t="shared" si="75"/>
        <v>#N/A</v>
      </c>
      <c r="JU21" s="146" t="e">
        <f t="shared" si="76"/>
        <v>#N/A</v>
      </c>
      <c r="JV21" s="146" t="e">
        <f t="shared" si="77"/>
        <v>#N/A</v>
      </c>
      <c r="JW21" s="146" t="e">
        <f t="shared" si="78"/>
        <v>#N/A</v>
      </c>
      <c r="JX21" s="146" t="e">
        <f t="shared" si="79"/>
        <v>#N/A</v>
      </c>
      <c r="JY21" s="146" t="e">
        <f t="shared" si="80"/>
        <v>#N/A</v>
      </c>
      <c r="JZ21" s="146" t="e">
        <f t="shared" si="81"/>
        <v>#N/A</v>
      </c>
      <c r="KA21" s="146" t="e">
        <f t="shared" si="82"/>
        <v>#N/A</v>
      </c>
      <c r="KB21" s="146" t="e">
        <f t="shared" si="83"/>
        <v>#N/A</v>
      </c>
      <c r="KC21" s="146" t="e">
        <f t="shared" si="84"/>
        <v>#N/A</v>
      </c>
      <c r="KD21" s="146" t="e">
        <f t="shared" si="85"/>
        <v>#N/A</v>
      </c>
      <c r="KE21" s="146" t="e">
        <f t="shared" si="86"/>
        <v>#N/A</v>
      </c>
      <c r="KF21" s="146" t="e">
        <f t="shared" si="20"/>
        <v>#N/A</v>
      </c>
      <c r="KG21" s="146" t="e">
        <f t="shared" si="87"/>
        <v>#N/A</v>
      </c>
      <c r="KH21" s="146" t="e">
        <f t="shared" si="88"/>
        <v>#N/A</v>
      </c>
      <c r="KI21" s="146" t="e">
        <f t="shared" si="89"/>
        <v>#N/A</v>
      </c>
      <c r="KJ21" s="146" t="e">
        <f t="shared" si="90"/>
        <v>#N/A</v>
      </c>
      <c r="KK21" s="146" t="e">
        <f t="shared" si="91"/>
        <v>#N/A</v>
      </c>
      <c r="KL21" s="146" t="e">
        <f t="shared" si="92"/>
        <v>#N/A</v>
      </c>
      <c r="KM21" s="146" t="e">
        <f t="shared" si="93"/>
        <v>#N/A</v>
      </c>
      <c r="KN21" s="146" t="e">
        <f t="shared" si="94"/>
        <v>#N/A</v>
      </c>
      <c r="KO21" s="146" t="e">
        <f t="shared" si="95"/>
        <v>#N/A</v>
      </c>
      <c r="KP21" s="146" t="e">
        <f t="shared" si="96"/>
        <v>#N/A</v>
      </c>
      <c r="KQ21" s="146" t="e">
        <f t="shared" si="97"/>
        <v>#N/A</v>
      </c>
      <c r="KR21" s="146" t="e">
        <f t="shared" si="98"/>
        <v>#N/A</v>
      </c>
      <c r="KS21" s="146" t="e">
        <f t="shared" si="99"/>
        <v>#N/A</v>
      </c>
      <c r="KT21" s="146" t="e">
        <f t="shared" si="100"/>
        <v>#N/A</v>
      </c>
      <c r="KU21" s="146" t="e">
        <f t="shared" si="101"/>
        <v>#N/A</v>
      </c>
      <c r="KV21" s="146" t="e">
        <f t="shared" si="102"/>
        <v>#N/A</v>
      </c>
      <c r="KW21" s="146" t="e">
        <f t="shared" si="103"/>
        <v>#N/A</v>
      </c>
      <c r="KX21" s="146" t="e">
        <f t="shared" si="104"/>
        <v>#N/A</v>
      </c>
      <c r="KY21" s="146" t="e">
        <f t="shared" si="105"/>
        <v>#N/A</v>
      </c>
      <c r="KZ21" s="146" t="e">
        <f t="shared" si="106"/>
        <v>#N/A</v>
      </c>
      <c r="LA21" s="146" t="e">
        <f t="shared" si="107"/>
        <v>#N/A</v>
      </c>
      <c r="LB21" s="146" t="e">
        <f t="shared" si="108"/>
        <v>#N/A</v>
      </c>
      <c r="LC21" s="146" t="e">
        <f t="shared" si="109"/>
        <v>#N/A</v>
      </c>
      <c r="LD21" s="146" t="e">
        <f t="shared" si="110"/>
        <v>#N/A</v>
      </c>
      <c r="LE21" s="146" t="e">
        <f t="shared" si="111"/>
        <v>#N/A</v>
      </c>
      <c r="LF21" s="146" t="e">
        <f t="shared" si="112"/>
        <v>#N/A</v>
      </c>
      <c r="LG21" s="146" t="e">
        <f t="shared" si="113"/>
        <v>#N/A</v>
      </c>
      <c r="LH21" s="146" t="e">
        <f t="shared" si="114"/>
        <v>#N/A</v>
      </c>
      <c r="LI21" s="146" t="e">
        <f t="shared" si="115"/>
        <v>#N/A</v>
      </c>
      <c r="LJ21" s="146" t="e">
        <f t="shared" si="116"/>
        <v>#N/A</v>
      </c>
      <c r="LK21" s="146" t="e">
        <f t="shared" si="117"/>
        <v>#N/A</v>
      </c>
      <c r="LL21" s="146" t="e">
        <f t="shared" si="118"/>
        <v>#N/A</v>
      </c>
      <c r="LM21" s="146" t="e">
        <f t="shared" si="119"/>
        <v>#N/A</v>
      </c>
      <c r="LN21" s="146" t="e">
        <f t="shared" si="120"/>
        <v>#N/A</v>
      </c>
      <c r="LO21" s="146" t="e">
        <f t="shared" si="121"/>
        <v>#N/A</v>
      </c>
      <c r="LP21" s="146" t="e">
        <f t="shared" si="122"/>
        <v>#N/A</v>
      </c>
      <c r="LQ21" s="146" t="e">
        <f t="shared" si="123"/>
        <v>#N/A</v>
      </c>
      <c r="LR21" s="146" t="e">
        <f t="shared" si="124"/>
        <v>#N/A</v>
      </c>
      <c r="LS21" s="146" t="e">
        <f t="shared" si="125"/>
        <v>#N/A</v>
      </c>
      <c r="LT21" s="146" t="e">
        <f t="shared" si="126"/>
        <v>#N/A</v>
      </c>
      <c r="LU21" s="146" t="e">
        <f t="shared" si="127"/>
        <v>#N/A</v>
      </c>
      <c r="LV21" s="146" t="e">
        <f t="shared" si="128"/>
        <v>#N/A</v>
      </c>
      <c r="LW21" s="146" t="e">
        <f t="shared" si="129"/>
        <v>#N/A</v>
      </c>
      <c r="LX21" s="146" t="e">
        <f t="shared" si="130"/>
        <v>#N/A</v>
      </c>
      <c r="LY21" s="146" t="e">
        <f t="shared" si="131"/>
        <v>#N/A</v>
      </c>
      <c r="LZ21" s="146" t="e">
        <f t="shared" si="132"/>
        <v>#N/A</v>
      </c>
      <c r="MA21" s="146" t="e">
        <f t="shared" si="133"/>
        <v>#N/A</v>
      </c>
      <c r="MB21" s="146" t="e">
        <f t="shared" si="134"/>
        <v>#N/A</v>
      </c>
      <c r="MC21" s="146" t="e">
        <f t="shared" si="135"/>
        <v>#N/A</v>
      </c>
      <c r="MD21" s="146" t="e">
        <f t="shared" si="136"/>
        <v>#N/A</v>
      </c>
      <c r="ME21" s="146" t="e">
        <f t="shared" si="137"/>
        <v>#N/A</v>
      </c>
      <c r="MF21" s="146" t="e">
        <f t="shared" si="138"/>
        <v>#N/A</v>
      </c>
      <c r="MG21" s="146" t="e">
        <f t="shared" si="139"/>
        <v>#N/A</v>
      </c>
      <c r="MH21" s="146" t="e">
        <f t="shared" si="140"/>
        <v>#N/A</v>
      </c>
      <c r="MI21" s="146" t="e">
        <f t="shared" si="141"/>
        <v>#N/A</v>
      </c>
      <c r="MJ21" s="146" t="e">
        <f t="shared" si="142"/>
        <v>#N/A</v>
      </c>
      <c r="MK21" s="146" t="e">
        <f t="shared" si="143"/>
        <v>#N/A</v>
      </c>
      <c r="ML21" s="146" t="e">
        <f t="shared" si="144"/>
        <v>#N/A</v>
      </c>
      <c r="MM21" s="146" t="e">
        <f t="shared" si="145"/>
        <v>#N/A</v>
      </c>
      <c r="MN21" s="146" t="e">
        <f t="shared" si="146"/>
        <v>#N/A</v>
      </c>
      <c r="MO21" s="146" t="e">
        <f t="shared" si="147"/>
        <v>#N/A</v>
      </c>
      <c r="MP21" s="146" t="e">
        <f t="shared" si="148"/>
        <v>#N/A</v>
      </c>
      <c r="MQ21" s="146" t="e">
        <f t="shared" si="149"/>
        <v>#N/A</v>
      </c>
      <c r="MR21" s="146" t="e">
        <f t="shared" si="21"/>
        <v>#N/A</v>
      </c>
      <c r="MS21" s="146" t="e">
        <f t="shared" si="150"/>
        <v>#N/A</v>
      </c>
      <c r="MT21" s="146" t="e">
        <f t="shared" si="151"/>
        <v>#N/A</v>
      </c>
      <c r="MU21" s="146" t="e">
        <f t="shared" si="152"/>
        <v>#N/A</v>
      </c>
      <c r="MV21" s="146" t="e">
        <f t="shared" si="153"/>
        <v>#N/A</v>
      </c>
      <c r="MW21" s="146" t="e">
        <f t="shared" si="154"/>
        <v>#N/A</v>
      </c>
      <c r="MX21" s="146" t="e">
        <f t="shared" si="155"/>
        <v>#N/A</v>
      </c>
      <c r="MY21" s="146" t="e">
        <f t="shared" si="156"/>
        <v>#N/A</v>
      </c>
      <c r="MZ21" s="146" t="e">
        <f t="shared" si="157"/>
        <v>#N/A</v>
      </c>
      <c r="NA21" s="146" t="e">
        <f t="shared" si="158"/>
        <v>#N/A</v>
      </c>
      <c r="NB21" s="146" t="e">
        <f t="shared" si="159"/>
        <v>#N/A</v>
      </c>
      <c r="NC21" s="146" t="e">
        <f t="shared" si="160"/>
        <v>#N/A</v>
      </c>
      <c r="ND21" s="146" t="e">
        <f t="shared" si="161"/>
        <v>#N/A</v>
      </c>
      <c r="NE21" s="146" t="e">
        <f t="shared" si="162"/>
        <v>#N/A</v>
      </c>
      <c r="NF21" s="146" t="e">
        <f t="shared" si="163"/>
        <v>#N/A</v>
      </c>
      <c r="NG21" s="146" t="e">
        <f t="shared" si="164"/>
        <v>#N/A</v>
      </c>
      <c r="NH21" s="146" t="e">
        <f t="shared" si="165"/>
        <v>#N/A</v>
      </c>
      <c r="NI21" s="146" t="e">
        <f t="shared" si="166"/>
        <v>#N/A</v>
      </c>
      <c r="NJ21" s="146" t="e">
        <f t="shared" si="167"/>
        <v>#N/A</v>
      </c>
      <c r="NK21" s="146" t="e">
        <f t="shared" si="168"/>
        <v>#N/A</v>
      </c>
      <c r="NL21" s="146" t="e">
        <f t="shared" si="169"/>
        <v>#N/A</v>
      </c>
      <c r="NM21" s="146" t="e">
        <f t="shared" si="170"/>
        <v>#N/A</v>
      </c>
      <c r="NN21" s="146" t="e">
        <f t="shared" si="171"/>
        <v>#N/A</v>
      </c>
      <c r="NO21" s="146" t="e">
        <f t="shared" si="172"/>
        <v>#N/A</v>
      </c>
      <c r="NP21" s="146" t="e">
        <f t="shared" si="173"/>
        <v>#N/A</v>
      </c>
      <c r="NQ21" s="146" t="e">
        <f t="shared" si="174"/>
        <v>#N/A</v>
      </c>
      <c r="NR21" s="146" t="e">
        <f t="shared" si="175"/>
        <v>#N/A</v>
      </c>
      <c r="NS21" s="146" t="e">
        <f t="shared" si="176"/>
        <v>#N/A</v>
      </c>
      <c r="NT21" s="146" t="e">
        <f t="shared" si="177"/>
        <v>#N/A</v>
      </c>
      <c r="NU21" s="146" t="e">
        <f t="shared" si="178"/>
        <v>#N/A</v>
      </c>
      <c r="NV21" s="146" t="e">
        <f t="shared" si="179"/>
        <v>#N/A</v>
      </c>
      <c r="NW21" s="146" t="e">
        <f t="shared" si="180"/>
        <v>#N/A</v>
      </c>
      <c r="NX21" s="146" t="e">
        <f t="shared" si="181"/>
        <v>#N/A</v>
      </c>
      <c r="NY21" s="146" t="e">
        <f t="shared" si="182"/>
        <v>#N/A</v>
      </c>
      <c r="NZ21" s="146" t="e">
        <f t="shared" si="183"/>
        <v>#N/A</v>
      </c>
      <c r="OA21" s="146" t="e">
        <f t="shared" si="184"/>
        <v>#N/A</v>
      </c>
      <c r="OB21" s="146" t="e">
        <f t="shared" si="185"/>
        <v>#N/A</v>
      </c>
      <c r="OC21" s="146" t="e">
        <f t="shared" si="186"/>
        <v>#N/A</v>
      </c>
      <c r="OD21" s="146" t="e">
        <f t="shared" si="187"/>
        <v>#N/A</v>
      </c>
      <c r="OE21" s="146" t="e">
        <f t="shared" si="188"/>
        <v>#N/A</v>
      </c>
      <c r="OF21" s="146" t="e">
        <f t="shared" si="189"/>
        <v>#N/A</v>
      </c>
      <c r="OG21" s="146" t="e">
        <f t="shared" si="190"/>
        <v>#N/A</v>
      </c>
      <c r="OH21" s="146" t="e">
        <f t="shared" si="191"/>
        <v>#N/A</v>
      </c>
      <c r="OI21" s="146" t="e">
        <f t="shared" si="192"/>
        <v>#N/A</v>
      </c>
      <c r="OJ21" s="146" t="e">
        <f t="shared" si="193"/>
        <v>#N/A</v>
      </c>
      <c r="OK21" s="146" t="e">
        <f t="shared" si="194"/>
        <v>#N/A</v>
      </c>
      <c r="OL21" s="146" t="e">
        <f t="shared" si="195"/>
        <v>#N/A</v>
      </c>
      <c r="OM21" s="146" t="e">
        <f t="shared" si="196"/>
        <v>#N/A</v>
      </c>
      <c r="ON21" s="146" t="e">
        <f t="shared" si="197"/>
        <v>#N/A</v>
      </c>
      <c r="OO21" s="146" t="e">
        <f t="shared" si="198"/>
        <v>#N/A</v>
      </c>
      <c r="OP21" s="146" t="e">
        <f t="shared" si="199"/>
        <v>#N/A</v>
      </c>
      <c r="OQ21" s="146" t="e">
        <f t="shared" si="200"/>
        <v>#N/A</v>
      </c>
      <c r="OR21" s="146" t="e">
        <f t="shared" si="201"/>
        <v>#N/A</v>
      </c>
      <c r="OS21" s="146" t="e">
        <f t="shared" si="202"/>
        <v>#N/A</v>
      </c>
      <c r="OT21" s="146" t="e">
        <f t="shared" si="203"/>
        <v>#N/A</v>
      </c>
      <c r="OU21" s="146" t="e">
        <f t="shared" si="204"/>
        <v>#N/A</v>
      </c>
      <c r="OV21" s="146" t="e">
        <f t="shared" si="205"/>
        <v>#N/A</v>
      </c>
      <c r="OW21" s="146" t="e">
        <f t="shared" si="206"/>
        <v>#N/A</v>
      </c>
      <c r="OX21" s="146" t="e">
        <f t="shared" si="207"/>
        <v>#N/A</v>
      </c>
      <c r="OY21" s="146" t="e">
        <f t="shared" si="208"/>
        <v>#N/A</v>
      </c>
      <c r="OZ21" s="146" t="e">
        <f t="shared" si="209"/>
        <v>#N/A</v>
      </c>
      <c r="PA21" s="146" t="e">
        <f t="shared" si="210"/>
        <v>#N/A</v>
      </c>
      <c r="PB21" s="146" t="e">
        <f t="shared" si="211"/>
        <v>#N/A</v>
      </c>
      <c r="PC21" s="146" t="e">
        <f t="shared" si="212"/>
        <v>#N/A</v>
      </c>
      <c r="PD21" s="146" t="e">
        <f t="shared" si="22"/>
        <v>#N/A</v>
      </c>
      <c r="PE21" s="146" t="e">
        <f t="shared" si="225"/>
        <v>#N/A</v>
      </c>
      <c r="PF21" s="146" t="e">
        <f t="shared" si="226"/>
        <v>#N/A</v>
      </c>
      <c r="PG21" s="146" t="e">
        <f t="shared" si="227"/>
        <v>#N/A</v>
      </c>
      <c r="PH21" s="146" t="e">
        <f t="shared" si="228"/>
        <v>#N/A</v>
      </c>
      <c r="PI21" s="146" t="e">
        <f t="shared" si="229"/>
        <v>#N/A</v>
      </c>
      <c r="PJ21" s="146" t="e">
        <f t="shared" si="230"/>
        <v>#N/A</v>
      </c>
      <c r="PK21" s="146" t="e">
        <f t="shared" si="231"/>
        <v>#N/A</v>
      </c>
      <c r="PL21" s="146" t="e">
        <f t="shared" si="232"/>
        <v>#N/A</v>
      </c>
    </row>
    <row r="22" spans="1:428" hidden="1" x14ac:dyDescent="0.45">
      <c r="A22" s="364"/>
      <c r="B22" s="365" t="str">
        <f>IF($N22="","",ROUND(_xlfn.LOGNORM.INV(ABS(VLOOKUP($Q$1,VLookups!$A$27:$B$28,2,FALSE)-B$2),LN($J22),LN($N22)),0))</f>
        <v/>
      </c>
      <c r="C22" s="367" t="str">
        <f t="shared" si="16"/>
        <v/>
      </c>
      <c r="D22" s="368" t="str">
        <f t="shared" si="17"/>
        <v/>
      </c>
      <c r="E22" s="108" t="str">
        <f>IFERROR(_xlfn.LOGNORM.INV(VLookups!$B$22,LN($J22),LN($N22)),"")</f>
        <v/>
      </c>
      <c r="F22" s="81"/>
      <c r="G22" s="108" t="str">
        <f>IFERROR(_xlfn.LOGNORM.INV(VLookups!$B$23,LN($J22),LN($N22)),"")</f>
        <v/>
      </c>
      <c r="H22" s="110" t="str">
        <f t="shared" si="0"/>
        <v/>
      </c>
      <c r="I22" s="110" t="str">
        <f t="shared" si="1"/>
        <v/>
      </c>
      <c r="J22" s="65" t="str">
        <f>IF(AND(F22&gt;0,NOT(ISBLANK(K22))),IF(VLOOKUP($F$3,VLookups!$A$17:$B$18,2,FALSE),F22*VLOOKUP(K22,VLookups!$A$4:$B$13,2,FALSE),F22),"")</f>
        <v/>
      </c>
      <c r="K22" s="21"/>
      <c r="L22" s="53"/>
      <c r="M22" s="263"/>
      <c r="N22" s="320" t="str">
        <f>IF(F22&gt;0,IF(ISBLANK(M22),IF(ISBLANK(K22),"",VLOOKUP(K22,VLookups!$A$4:$C$13,3,FALSE)),M22),"")</f>
        <v/>
      </c>
      <c r="O22" s="320" t="str">
        <f t="shared" si="11"/>
        <v/>
      </c>
      <c r="P22" s="375" t="str">
        <f t="shared" si="12"/>
        <v/>
      </c>
      <c r="Q22" s="81"/>
      <c r="R22" s="230" t="str">
        <f>IF(AND(Q22&gt;0,F22&gt;0,NOT(N22="")),ABS(VLOOKUP($Q$1,VLookups!$A$27:$B$28,2,FALSE)-_xlfn.LOGNORM.DIST(Q22,LN(J22),LN(N22),TRUE)),"")</f>
        <v/>
      </c>
      <c r="S22" s="80" t="str">
        <f>IF(AND($E22&gt;0,$F22&gt;0,$G22&gt;0,NOT(ISBLANK($K22))),_xlfn.LOGNORM.INV(ABS(VLOOKUP($Q$1,VLookups!$A$27:$B$28,2,FALSE)-S$3),LN($J22),LN($N22)),"")</f>
        <v/>
      </c>
      <c r="T22" s="80" t="str">
        <f>IF(AND($E22&gt;0,$F22&gt;0,$G22&gt;0,NOT(ISBLANK($K22))),_xlfn.LOGNORM.INV(ABS(VLOOKUP($Q$1,VLookups!$A$27:$B$28,2,FALSE)-T$3),LN($J22),LN($N22)),"")</f>
        <v/>
      </c>
      <c r="U22" s="80" t="str">
        <f>IF(AND($E22&gt;0,$F22&gt;0,$G22&gt;0,NOT(ISBLANK($K22))),_xlfn.LOGNORM.INV(ABS(VLOOKUP($Q$1,VLookups!$A$27:$B$28,2,FALSE)-U$3),LN($J22),LN($N22)),"")</f>
        <v/>
      </c>
      <c r="V22" s="80" t="str">
        <f>IF(AND($E22&gt;0,$F22&gt;0,$G22&gt;0,NOT(ISBLANK($K22))),_xlfn.LOGNORM.INV(ABS(VLOOKUP($Q$1,VLookups!$A$27:$B$28,2,FALSE)-V$3),LN($J22),LN($N22)),"")</f>
        <v/>
      </c>
      <c r="W22" s="80" t="str">
        <f>IF(AND($E22&gt;0,$F22&gt;0,$G22&gt;0,NOT(ISBLANK($K22))),_xlfn.LOGNORM.INV(ABS(VLOOKUP($Q$1,VLookups!$A$27:$B$28,2,FALSE)-W$3),LN($J22),LN($N22)),"")</f>
        <v/>
      </c>
      <c r="X22" s="80" t="str">
        <f>IF(AND($E22&gt;0,$F22&gt;0,$G22&gt;0,NOT(ISBLANK($K22))),_xlfn.LOGNORM.INV(ABS(VLOOKUP($Q$1,VLookups!$A$27:$B$28,2,FALSE)-X$3),LN($J22),LN($N22)),"")</f>
        <v/>
      </c>
      <c r="Y22" s="5"/>
      <c r="Z22" s="145" t="str">
        <f t="shared" si="2"/>
        <v/>
      </c>
      <c r="AA22" s="376" t="str">
        <f t="shared" si="13"/>
        <v/>
      </c>
      <c r="AB22" s="46" t="str">
        <f t="shared" si="14"/>
        <v/>
      </c>
      <c r="AC22" s="46" t="str">
        <f t="shared" ref="AC22:CN25" si="234">IF(ISNONTEXT($Z22),AB22+$Z22,"")</f>
        <v/>
      </c>
      <c r="AD22" s="46" t="str">
        <f t="shared" si="234"/>
        <v/>
      </c>
      <c r="AE22" s="46" t="str">
        <f t="shared" si="234"/>
        <v/>
      </c>
      <c r="AF22" s="46" t="str">
        <f t="shared" si="234"/>
        <v/>
      </c>
      <c r="AG22" s="46" t="str">
        <f t="shared" si="234"/>
        <v/>
      </c>
      <c r="AH22" s="46" t="str">
        <f t="shared" si="234"/>
        <v/>
      </c>
      <c r="AI22" s="46" t="str">
        <f t="shared" si="234"/>
        <v/>
      </c>
      <c r="AJ22" s="46" t="str">
        <f t="shared" si="234"/>
        <v/>
      </c>
      <c r="AK22" s="46" t="str">
        <f t="shared" si="234"/>
        <v/>
      </c>
      <c r="AL22" s="46" t="str">
        <f t="shared" si="234"/>
        <v/>
      </c>
      <c r="AM22" s="46" t="str">
        <f t="shared" si="234"/>
        <v/>
      </c>
      <c r="AN22" s="46" t="str">
        <f t="shared" si="234"/>
        <v/>
      </c>
      <c r="AO22" s="46" t="str">
        <f t="shared" si="234"/>
        <v/>
      </c>
      <c r="AP22" s="46" t="str">
        <f t="shared" si="234"/>
        <v/>
      </c>
      <c r="AQ22" s="46" t="str">
        <f t="shared" si="234"/>
        <v/>
      </c>
      <c r="AR22" s="46" t="str">
        <f t="shared" si="234"/>
        <v/>
      </c>
      <c r="AS22" s="46" t="str">
        <f t="shared" si="234"/>
        <v/>
      </c>
      <c r="AT22" s="46" t="str">
        <f t="shared" si="234"/>
        <v/>
      </c>
      <c r="AU22" s="46" t="str">
        <f t="shared" si="234"/>
        <v/>
      </c>
      <c r="AV22" s="46" t="str">
        <f t="shared" si="234"/>
        <v/>
      </c>
      <c r="AW22" s="46" t="str">
        <f t="shared" si="234"/>
        <v/>
      </c>
      <c r="AX22" s="46" t="str">
        <f t="shared" si="234"/>
        <v/>
      </c>
      <c r="AY22" s="46" t="str">
        <f t="shared" si="234"/>
        <v/>
      </c>
      <c r="AZ22" s="46" t="str">
        <f t="shared" si="234"/>
        <v/>
      </c>
      <c r="BA22" s="46" t="str">
        <f t="shared" si="234"/>
        <v/>
      </c>
      <c r="BB22" s="46" t="str">
        <f t="shared" si="234"/>
        <v/>
      </c>
      <c r="BC22" s="46" t="str">
        <f t="shared" si="234"/>
        <v/>
      </c>
      <c r="BD22" s="46" t="str">
        <f t="shared" si="234"/>
        <v/>
      </c>
      <c r="BE22" s="46" t="str">
        <f t="shared" si="234"/>
        <v/>
      </c>
      <c r="BF22" s="46" t="str">
        <f t="shared" si="234"/>
        <v/>
      </c>
      <c r="BG22" s="46" t="str">
        <f t="shared" si="234"/>
        <v/>
      </c>
      <c r="BH22" s="46" t="str">
        <f t="shared" si="234"/>
        <v/>
      </c>
      <c r="BI22" s="46" t="str">
        <f t="shared" si="234"/>
        <v/>
      </c>
      <c r="BJ22" s="46" t="str">
        <f t="shared" si="234"/>
        <v/>
      </c>
      <c r="BK22" s="46" t="str">
        <f t="shared" si="234"/>
        <v/>
      </c>
      <c r="BL22" s="46" t="str">
        <f t="shared" si="234"/>
        <v/>
      </c>
      <c r="BM22" s="46" t="str">
        <f t="shared" si="234"/>
        <v/>
      </c>
      <c r="BN22" s="46" t="str">
        <f t="shared" si="234"/>
        <v/>
      </c>
      <c r="BO22" s="46" t="str">
        <f t="shared" si="234"/>
        <v/>
      </c>
      <c r="BP22" s="46" t="str">
        <f t="shared" si="234"/>
        <v/>
      </c>
      <c r="BQ22" s="46" t="str">
        <f t="shared" si="234"/>
        <v/>
      </c>
      <c r="BR22" s="46" t="str">
        <f t="shared" si="234"/>
        <v/>
      </c>
      <c r="BS22" s="46" t="str">
        <f t="shared" si="234"/>
        <v/>
      </c>
      <c r="BT22" s="46" t="str">
        <f t="shared" si="234"/>
        <v/>
      </c>
      <c r="BU22" s="46" t="str">
        <f t="shared" si="234"/>
        <v/>
      </c>
      <c r="BV22" s="46" t="str">
        <f t="shared" si="234"/>
        <v/>
      </c>
      <c r="BW22" s="46" t="str">
        <f t="shared" si="234"/>
        <v/>
      </c>
      <c r="BX22" s="46" t="str">
        <f t="shared" si="234"/>
        <v/>
      </c>
      <c r="BY22" s="46" t="str">
        <f t="shared" si="234"/>
        <v/>
      </c>
      <c r="BZ22" s="46" t="str">
        <f t="shared" si="234"/>
        <v/>
      </c>
      <c r="CA22" s="46" t="str">
        <f t="shared" si="234"/>
        <v/>
      </c>
      <c r="CB22" s="46" t="str">
        <f t="shared" si="234"/>
        <v/>
      </c>
      <c r="CC22" s="46" t="str">
        <f t="shared" si="234"/>
        <v/>
      </c>
      <c r="CD22" s="46" t="str">
        <f t="shared" si="234"/>
        <v/>
      </c>
      <c r="CE22" s="46" t="str">
        <f t="shared" si="234"/>
        <v/>
      </c>
      <c r="CF22" s="46" t="str">
        <f t="shared" si="234"/>
        <v/>
      </c>
      <c r="CG22" s="46" t="str">
        <f t="shared" si="234"/>
        <v/>
      </c>
      <c r="CH22" s="46" t="str">
        <f t="shared" si="234"/>
        <v/>
      </c>
      <c r="CI22" s="46" t="str">
        <f t="shared" si="234"/>
        <v/>
      </c>
      <c r="CJ22" s="46" t="str">
        <f t="shared" si="234"/>
        <v/>
      </c>
      <c r="CK22" s="46" t="str">
        <f t="shared" si="234"/>
        <v/>
      </c>
      <c r="CL22" s="46" t="str">
        <f t="shared" si="234"/>
        <v/>
      </c>
      <c r="CM22" s="46" t="str">
        <f t="shared" si="234"/>
        <v/>
      </c>
      <c r="CN22" s="46" t="str">
        <f t="shared" si="234"/>
        <v/>
      </c>
      <c r="CO22" s="46" t="str">
        <f t="shared" si="233"/>
        <v/>
      </c>
      <c r="CP22" s="46" t="str">
        <f t="shared" si="233"/>
        <v/>
      </c>
      <c r="CQ22" s="46" t="str">
        <f t="shared" si="233"/>
        <v/>
      </c>
      <c r="CR22" s="46" t="str">
        <f t="shared" si="233"/>
        <v/>
      </c>
      <c r="CS22" s="46" t="str">
        <f t="shared" si="233"/>
        <v/>
      </c>
      <c r="CT22" s="46" t="str">
        <f t="shared" si="233"/>
        <v/>
      </c>
      <c r="CU22" s="46" t="str">
        <f t="shared" si="233"/>
        <v/>
      </c>
      <c r="CV22" s="46" t="str">
        <f t="shared" si="233"/>
        <v/>
      </c>
      <c r="CW22" s="46" t="str">
        <f t="shared" si="233"/>
        <v/>
      </c>
      <c r="CX22" s="46" t="str">
        <f t="shared" si="233"/>
        <v/>
      </c>
      <c r="CY22" s="46" t="str">
        <f t="shared" si="233"/>
        <v/>
      </c>
      <c r="CZ22" s="46" t="str">
        <f t="shared" si="233"/>
        <v/>
      </c>
      <c r="DA22" s="46" t="str">
        <f t="shared" si="233"/>
        <v/>
      </c>
      <c r="DB22" s="46" t="str">
        <f t="shared" si="233"/>
        <v/>
      </c>
      <c r="DC22" s="46" t="str">
        <f t="shared" si="233"/>
        <v/>
      </c>
      <c r="DD22" s="46" t="str">
        <f t="shared" si="233"/>
        <v/>
      </c>
      <c r="DE22" s="46" t="str">
        <f t="shared" si="233"/>
        <v/>
      </c>
      <c r="DF22" s="46" t="str">
        <f t="shared" si="233"/>
        <v/>
      </c>
      <c r="DG22" s="46" t="str">
        <f t="shared" si="233"/>
        <v/>
      </c>
      <c r="DH22" s="46" t="str">
        <f t="shared" si="233"/>
        <v/>
      </c>
      <c r="DI22" s="46" t="str">
        <f t="shared" si="233"/>
        <v/>
      </c>
      <c r="DJ22" s="46" t="str">
        <f t="shared" si="233"/>
        <v/>
      </c>
      <c r="DK22" s="46" t="str">
        <f t="shared" si="233"/>
        <v/>
      </c>
      <c r="DL22" s="46" t="str">
        <f t="shared" si="233"/>
        <v/>
      </c>
      <c r="DM22" s="46" t="str">
        <f t="shared" si="233"/>
        <v/>
      </c>
      <c r="DN22" s="46" t="str">
        <f t="shared" si="233"/>
        <v/>
      </c>
      <c r="DO22" s="46" t="str">
        <f t="shared" si="233"/>
        <v/>
      </c>
      <c r="DP22" s="46" t="str">
        <f t="shared" si="233"/>
        <v/>
      </c>
      <c r="DQ22" s="46" t="str">
        <f t="shared" si="233"/>
        <v/>
      </c>
      <c r="DR22" s="46" t="str">
        <f t="shared" si="233"/>
        <v/>
      </c>
      <c r="DS22" s="46" t="str">
        <f t="shared" si="233"/>
        <v/>
      </c>
      <c r="DT22" s="46" t="str">
        <f t="shared" si="233"/>
        <v/>
      </c>
      <c r="DU22" s="46" t="str">
        <f t="shared" si="233"/>
        <v/>
      </c>
      <c r="DV22" s="46" t="str">
        <f t="shared" si="233"/>
        <v/>
      </c>
      <c r="DW22" s="46" t="str">
        <f t="shared" si="233"/>
        <v/>
      </c>
      <c r="DX22" s="46" t="str">
        <f t="shared" si="233"/>
        <v/>
      </c>
      <c r="DY22" s="46" t="str">
        <f t="shared" si="233"/>
        <v/>
      </c>
      <c r="DZ22" s="46" t="str">
        <f t="shared" si="233"/>
        <v/>
      </c>
      <c r="EA22" s="46" t="str">
        <f t="shared" si="233"/>
        <v/>
      </c>
      <c r="EB22" s="46" t="str">
        <f t="shared" si="233"/>
        <v/>
      </c>
      <c r="EC22" s="46" t="str">
        <f t="shared" si="233"/>
        <v/>
      </c>
      <c r="ED22" s="46" t="str">
        <f t="shared" si="233"/>
        <v/>
      </c>
      <c r="EE22" s="46" t="str">
        <f t="shared" si="233"/>
        <v/>
      </c>
      <c r="EF22" s="46" t="str">
        <f t="shared" si="233"/>
        <v/>
      </c>
      <c r="EG22" s="46" t="str">
        <f t="shared" si="233"/>
        <v/>
      </c>
      <c r="EH22" s="46" t="str">
        <f t="shared" si="233"/>
        <v/>
      </c>
      <c r="EI22" s="46" t="str">
        <f t="shared" si="233"/>
        <v/>
      </c>
      <c r="EJ22" s="46" t="str">
        <f t="shared" si="233"/>
        <v/>
      </c>
      <c r="EK22" s="46" t="str">
        <f t="shared" si="233"/>
        <v/>
      </c>
      <c r="EL22" s="46" t="str">
        <f t="shared" si="233"/>
        <v/>
      </c>
      <c r="EM22" s="46" t="str">
        <f t="shared" si="233"/>
        <v/>
      </c>
      <c r="EN22" s="46" t="str">
        <f t="shared" si="233"/>
        <v/>
      </c>
      <c r="EO22" s="46" t="str">
        <f t="shared" si="233"/>
        <v/>
      </c>
      <c r="EP22" s="46" t="str">
        <f t="shared" si="233"/>
        <v/>
      </c>
      <c r="EQ22" s="46" t="str">
        <f t="shared" si="233"/>
        <v/>
      </c>
      <c r="ER22" s="46" t="str">
        <f t="shared" si="233"/>
        <v/>
      </c>
      <c r="ES22" s="46" t="str">
        <f t="shared" si="233"/>
        <v/>
      </c>
      <c r="ET22" s="46" t="str">
        <f t="shared" si="233"/>
        <v/>
      </c>
      <c r="EU22" s="46" t="str">
        <f t="shared" si="233"/>
        <v/>
      </c>
      <c r="EV22" s="46" t="str">
        <f t="shared" si="233"/>
        <v/>
      </c>
      <c r="EW22" s="46" t="str">
        <f t="shared" si="233"/>
        <v/>
      </c>
      <c r="EX22" s="46" t="str">
        <f t="shared" si="233"/>
        <v/>
      </c>
      <c r="EY22" s="46" t="str">
        <f t="shared" si="233"/>
        <v/>
      </c>
      <c r="EZ22" s="46" t="str">
        <f t="shared" si="23"/>
        <v/>
      </c>
      <c r="FA22" s="46" t="str">
        <f t="shared" si="224"/>
        <v/>
      </c>
      <c r="FB22" s="46" t="str">
        <f t="shared" si="224"/>
        <v/>
      </c>
      <c r="FC22" s="46" t="str">
        <f t="shared" si="224"/>
        <v/>
      </c>
      <c r="FD22" s="46" t="str">
        <f t="shared" si="224"/>
        <v/>
      </c>
      <c r="FE22" s="46" t="str">
        <f t="shared" si="224"/>
        <v/>
      </c>
      <c r="FF22" s="46" t="str">
        <f t="shared" si="224"/>
        <v/>
      </c>
      <c r="FG22" s="46" t="str">
        <f t="shared" si="224"/>
        <v/>
      </c>
      <c r="FH22" s="46" t="str">
        <f t="shared" si="224"/>
        <v/>
      </c>
      <c r="FI22" s="46" t="str">
        <f t="shared" si="224"/>
        <v/>
      </c>
      <c r="FJ22" s="46" t="str">
        <f t="shared" si="224"/>
        <v/>
      </c>
      <c r="FK22" s="46" t="str">
        <f t="shared" si="224"/>
        <v/>
      </c>
      <c r="FL22" s="46" t="str">
        <f t="shared" si="224"/>
        <v/>
      </c>
      <c r="FM22" s="46" t="str">
        <f t="shared" si="224"/>
        <v/>
      </c>
      <c r="FN22" s="46" t="str">
        <f t="shared" si="224"/>
        <v/>
      </c>
      <c r="FO22" s="46" t="str">
        <f t="shared" si="224"/>
        <v/>
      </c>
      <c r="FP22" s="46" t="str">
        <f t="shared" si="224"/>
        <v/>
      </c>
      <c r="FQ22" s="46" t="str">
        <f t="shared" si="224"/>
        <v/>
      </c>
      <c r="FR22" s="46" t="str">
        <f t="shared" si="224"/>
        <v/>
      </c>
      <c r="FS22" s="46" t="str">
        <f t="shared" si="224"/>
        <v/>
      </c>
      <c r="FT22" s="46" t="str">
        <f t="shared" si="224"/>
        <v/>
      </c>
      <c r="FU22" s="46" t="str">
        <f t="shared" si="224"/>
        <v/>
      </c>
      <c r="FV22" s="46" t="str">
        <f t="shared" si="224"/>
        <v/>
      </c>
      <c r="FW22" s="46" t="str">
        <f t="shared" si="224"/>
        <v/>
      </c>
      <c r="FX22" s="46" t="str">
        <f t="shared" si="224"/>
        <v/>
      </c>
      <c r="FY22" s="46" t="str">
        <f t="shared" si="224"/>
        <v/>
      </c>
      <c r="FZ22" s="46" t="str">
        <f t="shared" si="224"/>
        <v/>
      </c>
      <c r="GA22" s="46" t="str">
        <f t="shared" si="224"/>
        <v/>
      </c>
      <c r="GB22" s="46" t="str">
        <f t="shared" si="224"/>
        <v/>
      </c>
      <c r="GC22" s="46" t="str">
        <f t="shared" si="224"/>
        <v/>
      </c>
      <c r="GD22" s="46" t="str">
        <f t="shared" si="224"/>
        <v/>
      </c>
      <c r="GE22" s="46" t="str">
        <f t="shared" si="224"/>
        <v/>
      </c>
      <c r="GF22" s="46" t="str">
        <f t="shared" si="224"/>
        <v/>
      </c>
      <c r="GG22" s="46" t="str">
        <f t="shared" si="224"/>
        <v/>
      </c>
      <c r="GH22" s="46" t="str">
        <f t="shared" si="224"/>
        <v/>
      </c>
      <c r="GI22" s="46" t="str">
        <f t="shared" si="224"/>
        <v/>
      </c>
      <c r="GJ22" s="46" t="str">
        <f t="shared" si="224"/>
        <v/>
      </c>
      <c r="GK22" s="46" t="str">
        <f t="shared" si="224"/>
        <v/>
      </c>
      <c r="GL22" s="46" t="str">
        <f t="shared" si="224"/>
        <v/>
      </c>
      <c r="GM22" s="46" t="str">
        <f t="shared" si="224"/>
        <v/>
      </c>
      <c r="GN22" s="46" t="str">
        <f t="shared" si="224"/>
        <v/>
      </c>
      <c r="GO22" s="46" t="str">
        <f t="shared" si="224"/>
        <v/>
      </c>
      <c r="GP22" s="46" t="str">
        <f t="shared" si="224"/>
        <v/>
      </c>
      <c r="GQ22" s="46" t="str">
        <f t="shared" si="224"/>
        <v/>
      </c>
      <c r="GR22" s="46" t="str">
        <f t="shared" si="224"/>
        <v/>
      </c>
      <c r="GS22" s="46" t="str">
        <f t="shared" si="224"/>
        <v/>
      </c>
      <c r="GT22" s="46" t="str">
        <f t="shared" si="224"/>
        <v/>
      </c>
      <c r="GU22" s="46" t="str">
        <f t="shared" si="224"/>
        <v/>
      </c>
      <c r="GV22" s="46" t="str">
        <f t="shared" si="224"/>
        <v/>
      </c>
      <c r="GW22" s="46" t="str">
        <f t="shared" si="224"/>
        <v/>
      </c>
      <c r="GX22" s="46" t="str">
        <f t="shared" si="224"/>
        <v/>
      </c>
      <c r="GY22" s="46" t="str">
        <f t="shared" si="224"/>
        <v/>
      </c>
      <c r="GZ22" s="46" t="str">
        <f t="shared" si="224"/>
        <v/>
      </c>
      <c r="HA22" s="46" t="str">
        <f t="shared" si="224"/>
        <v/>
      </c>
      <c r="HB22" s="46" t="str">
        <f t="shared" si="224"/>
        <v/>
      </c>
      <c r="HC22" s="46" t="str">
        <f t="shared" si="224"/>
        <v/>
      </c>
      <c r="HD22" s="46" t="str">
        <f t="shared" si="224"/>
        <v/>
      </c>
      <c r="HE22" s="46" t="str">
        <f t="shared" si="224"/>
        <v/>
      </c>
      <c r="HF22" s="46" t="str">
        <f t="shared" si="224"/>
        <v/>
      </c>
      <c r="HG22" s="46" t="str">
        <f t="shared" si="224"/>
        <v/>
      </c>
      <c r="HH22" s="46" t="str">
        <f t="shared" si="224"/>
        <v/>
      </c>
      <c r="HI22" s="46" t="str">
        <f t="shared" si="224"/>
        <v/>
      </c>
      <c r="HJ22" s="46" t="str">
        <f t="shared" si="224"/>
        <v/>
      </c>
      <c r="HK22" s="46" t="str">
        <f t="shared" si="224"/>
        <v/>
      </c>
      <c r="HL22" s="46" t="str">
        <f t="shared" si="224"/>
        <v/>
      </c>
      <c r="HM22" s="46" t="str">
        <f t="shared" si="223"/>
        <v/>
      </c>
      <c r="HN22" s="46" t="str">
        <f t="shared" si="223"/>
        <v/>
      </c>
      <c r="HO22" s="46" t="str">
        <f t="shared" si="223"/>
        <v/>
      </c>
      <c r="HP22" s="46" t="str">
        <f t="shared" si="223"/>
        <v/>
      </c>
      <c r="HQ22" s="46" t="str">
        <f t="shared" si="223"/>
        <v/>
      </c>
      <c r="HR22" s="46" t="str">
        <f t="shared" si="223"/>
        <v/>
      </c>
      <c r="HS22" s="46" t="str">
        <f t="shared" si="223"/>
        <v/>
      </c>
      <c r="HT22" s="146" t="e">
        <f t="shared" si="15"/>
        <v>#N/A</v>
      </c>
      <c r="HU22" s="146" t="e">
        <f t="shared" si="24"/>
        <v>#N/A</v>
      </c>
      <c r="HV22" s="146" t="e">
        <f t="shared" si="25"/>
        <v>#N/A</v>
      </c>
      <c r="HW22" s="146" t="e">
        <f t="shared" si="26"/>
        <v>#N/A</v>
      </c>
      <c r="HX22" s="146" t="e">
        <f t="shared" si="27"/>
        <v>#N/A</v>
      </c>
      <c r="HY22" s="146" t="e">
        <f t="shared" si="28"/>
        <v>#N/A</v>
      </c>
      <c r="HZ22" s="146" t="e">
        <f t="shared" si="29"/>
        <v>#N/A</v>
      </c>
      <c r="IA22" s="146" t="e">
        <f t="shared" si="30"/>
        <v>#N/A</v>
      </c>
      <c r="IB22" s="146" t="e">
        <f t="shared" si="31"/>
        <v>#N/A</v>
      </c>
      <c r="IC22" s="146" t="e">
        <f t="shared" si="32"/>
        <v>#N/A</v>
      </c>
      <c r="ID22" s="146" t="e">
        <f t="shared" si="33"/>
        <v>#N/A</v>
      </c>
      <c r="IE22" s="146" t="e">
        <f t="shared" si="34"/>
        <v>#N/A</v>
      </c>
      <c r="IF22" s="146" t="e">
        <f t="shared" si="35"/>
        <v>#N/A</v>
      </c>
      <c r="IG22" s="146" t="e">
        <f t="shared" si="36"/>
        <v>#N/A</v>
      </c>
      <c r="IH22" s="146" t="e">
        <f t="shared" si="37"/>
        <v>#N/A</v>
      </c>
      <c r="II22" s="146" t="e">
        <f t="shared" si="38"/>
        <v>#N/A</v>
      </c>
      <c r="IJ22" s="146" t="e">
        <f t="shared" si="39"/>
        <v>#N/A</v>
      </c>
      <c r="IK22" s="146" t="e">
        <f t="shared" si="40"/>
        <v>#N/A</v>
      </c>
      <c r="IL22" s="146" t="e">
        <f t="shared" si="41"/>
        <v>#N/A</v>
      </c>
      <c r="IM22" s="146" t="e">
        <f t="shared" si="42"/>
        <v>#N/A</v>
      </c>
      <c r="IN22" s="146" t="e">
        <f t="shared" si="43"/>
        <v>#N/A</v>
      </c>
      <c r="IO22" s="146" t="e">
        <f t="shared" si="44"/>
        <v>#N/A</v>
      </c>
      <c r="IP22" s="146" t="e">
        <f t="shared" si="45"/>
        <v>#N/A</v>
      </c>
      <c r="IQ22" s="146" t="e">
        <f t="shared" si="46"/>
        <v>#N/A</v>
      </c>
      <c r="IR22" s="146" t="e">
        <f t="shared" si="47"/>
        <v>#N/A</v>
      </c>
      <c r="IS22" s="146" t="e">
        <f t="shared" si="48"/>
        <v>#N/A</v>
      </c>
      <c r="IT22" s="146" t="e">
        <f t="shared" si="49"/>
        <v>#N/A</v>
      </c>
      <c r="IU22" s="146" t="e">
        <f t="shared" si="50"/>
        <v>#N/A</v>
      </c>
      <c r="IV22" s="146" t="e">
        <f t="shared" si="51"/>
        <v>#N/A</v>
      </c>
      <c r="IW22" s="146" t="e">
        <f t="shared" si="52"/>
        <v>#N/A</v>
      </c>
      <c r="IX22" s="146" t="e">
        <f t="shared" si="53"/>
        <v>#N/A</v>
      </c>
      <c r="IY22" s="146" t="e">
        <f t="shared" si="54"/>
        <v>#N/A</v>
      </c>
      <c r="IZ22" s="146" t="e">
        <f t="shared" si="55"/>
        <v>#N/A</v>
      </c>
      <c r="JA22" s="146" t="e">
        <f t="shared" si="56"/>
        <v>#N/A</v>
      </c>
      <c r="JB22" s="146" t="e">
        <f t="shared" si="57"/>
        <v>#N/A</v>
      </c>
      <c r="JC22" s="146" t="e">
        <f t="shared" si="58"/>
        <v>#N/A</v>
      </c>
      <c r="JD22" s="146" t="e">
        <f t="shared" si="59"/>
        <v>#N/A</v>
      </c>
      <c r="JE22" s="146" t="e">
        <f t="shared" si="60"/>
        <v>#N/A</v>
      </c>
      <c r="JF22" s="146" t="e">
        <f t="shared" si="61"/>
        <v>#N/A</v>
      </c>
      <c r="JG22" s="146" t="e">
        <f t="shared" si="62"/>
        <v>#N/A</v>
      </c>
      <c r="JH22" s="146" t="e">
        <f t="shared" si="63"/>
        <v>#N/A</v>
      </c>
      <c r="JI22" s="146" t="e">
        <f t="shared" si="64"/>
        <v>#N/A</v>
      </c>
      <c r="JJ22" s="146" t="e">
        <f t="shared" si="65"/>
        <v>#N/A</v>
      </c>
      <c r="JK22" s="146" t="e">
        <f t="shared" si="66"/>
        <v>#N/A</v>
      </c>
      <c r="JL22" s="146" t="e">
        <f t="shared" si="67"/>
        <v>#N/A</v>
      </c>
      <c r="JM22" s="146" t="e">
        <f t="shared" si="68"/>
        <v>#N/A</v>
      </c>
      <c r="JN22" s="146" t="e">
        <f t="shared" si="69"/>
        <v>#N/A</v>
      </c>
      <c r="JO22" s="146" t="e">
        <f t="shared" si="70"/>
        <v>#N/A</v>
      </c>
      <c r="JP22" s="146" t="e">
        <f t="shared" si="71"/>
        <v>#N/A</v>
      </c>
      <c r="JQ22" s="146" t="e">
        <f t="shared" si="72"/>
        <v>#N/A</v>
      </c>
      <c r="JR22" s="146" t="e">
        <f t="shared" si="73"/>
        <v>#N/A</v>
      </c>
      <c r="JS22" s="146" t="e">
        <f t="shared" si="74"/>
        <v>#N/A</v>
      </c>
      <c r="JT22" s="146" t="e">
        <f t="shared" si="75"/>
        <v>#N/A</v>
      </c>
      <c r="JU22" s="146" t="e">
        <f t="shared" si="76"/>
        <v>#N/A</v>
      </c>
      <c r="JV22" s="146" t="e">
        <f t="shared" si="77"/>
        <v>#N/A</v>
      </c>
      <c r="JW22" s="146" t="e">
        <f t="shared" si="78"/>
        <v>#N/A</v>
      </c>
      <c r="JX22" s="146" t="e">
        <f t="shared" si="79"/>
        <v>#N/A</v>
      </c>
      <c r="JY22" s="146" t="e">
        <f t="shared" si="80"/>
        <v>#N/A</v>
      </c>
      <c r="JZ22" s="146" t="e">
        <f t="shared" si="81"/>
        <v>#N/A</v>
      </c>
      <c r="KA22" s="146" t="e">
        <f t="shared" si="82"/>
        <v>#N/A</v>
      </c>
      <c r="KB22" s="146" t="e">
        <f t="shared" si="83"/>
        <v>#N/A</v>
      </c>
      <c r="KC22" s="146" t="e">
        <f t="shared" si="84"/>
        <v>#N/A</v>
      </c>
      <c r="KD22" s="146" t="e">
        <f t="shared" si="85"/>
        <v>#N/A</v>
      </c>
      <c r="KE22" s="146" t="e">
        <f t="shared" si="86"/>
        <v>#N/A</v>
      </c>
      <c r="KF22" s="146" t="e">
        <f t="shared" si="20"/>
        <v>#N/A</v>
      </c>
      <c r="KG22" s="146" t="e">
        <f t="shared" si="87"/>
        <v>#N/A</v>
      </c>
      <c r="KH22" s="146" t="e">
        <f t="shared" si="88"/>
        <v>#N/A</v>
      </c>
      <c r="KI22" s="146" t="e">
        <f t="shared" si="89"/>
        <v>#N/A</v>
      </c>
      <c r="KJ22" s="146" t="e">
        <f t="shared" si="90"/>
        <v>#N/A</v>
      </c>
      <c r="KK22" s="146" t="e">
        <f t="shared" si="91"/>
        <v>#N/A</v>
      </c>
      <c r="KL22" s="146" t="e">
        <f t="shared" si="92"/>
        <v>#N/A</v>
      </c>
      <c r="KM22" s="146" t="e">
        <f t="shared" si="93"/>
        <v>#N/A</v>
      </c>
      <c r="KN22" s="146" t="e">
        <f t="shared" si="94"/>
        <v>#N/A</v>
      </c>
      <c r="KO22" s="146" t="e">
        <f t="shared" si="95"/>
        <v>#N/A</v>
      </c>
      <c r="KP22" s="146" t="e">
        <f t="shared" si="96"/>
        <v>#N/A</v>
      </c>
      <c r="KQ22" s="146" t="e">
        <f t="shared" si="97"/>
        <v>#N/A</v>
      </c>
      <c r="KR22" s="146" t="e">
        <f t="shared" si="98"/>
        <v>#N/A</v>
      </c>
      <c r="KS22" s="146" t="e">
        <f t="shared" si="99"/>
        <v>#N/A</v>
      </c>
      <c r="KT22" s="146" t="e">
        <f t="shared" si="100"/>
        <v>#N/A</v>
      </c>
      <c r="KU22" s="146" t="e">
        <f t="shared" si="101"/>
        <v>#N/A</v>
      </c>
      <c r="KV22" s="146" t="e">
        <f t="shared" si="102"/>
        <v>#N/A</v>
      </c>
      <c r="KW22" s="146" t="e">
        <f t="shared" si="103"/>
        <v>#N/A</v>
      </c>
      <c r="KX22" s="146" t="e">
        <f t="shared" si="104"/>
        <v>#N/A</v>
      </c>
      <c r="KY22" s="146" t="e">
        <f t="shared" si="105"/>
        <v>#N/A</v>
      </c>
      <c r="KZ22" s="146" t="e">
        <f t="shared" si="106"/>
        <v>#N/A</v>
      </c>
      <c r="LA22" s="146" t="e">
        <f t="shared" si="107"/>
        <v>#N/A</v>
      </c>
      <c r="LB22" s="146" t="e">
        <f t="shared" si="108"/>
        <v>#N/A</v>
      </c>
      <c r="LC22" s="146" t="e">
        <f t="shared" si="109"/>
        <v>#N/A</v>
      </c>
      <c r="LD22" s="146" t="e">
        <f t="shared" si="110"/>
        <v>#N/A</v>
      </c>
      <c r="LE22" s="146" t="e">
        <f t="shared" si="111"/>
        <v>#N/A</v>
      </c>
      <c r="LF22" s="146" t="e">
        <f t="shared" si="112"/>
        <v>#N/A</v>
      </c>
      <c r="LG22" s="146" t="e">
        <f t="shared" si="113"/>
        <v>#N/A</v>
      </c>
      <c r="LH22" s="146" t="e">
        <f t="shared" si="114"/>
        <v>#N/A</v>
      </c>
      <c r="LI22" s="146" t="e">
        <f t="shared" si="115"/>
        <v>#N/A</v>
      </c>
      <c r="LJ22" s="146" t="e">
        <f t="shared" si="116"/>
        <v>#N/A</v>
      </c>
      <c r="LK22" s="146" t="e">
        <f t="shared" si="117"/>
        <v>#N/A</v>
      </c>
      <c r="LL22" s="146" t="e">
        <f t="shared" si="118"/>
        <v>#N/A</v>
      </c>
      <c r="LM22" s="146" t="e">
        <f t="shared" si="119"/>
        <v>#N/A</v>
      </c>
      <c r="LN22" s="146" t="e">
        <f t="shared" si="120"/>
        <v>#N/A</v>
      </c>
      <c r="LO22" s="146" t="e">
        <f t="shared" si="121"/>
        <v>#N/A</v>
      </c>
      <c r="LP22" s="146" t="e">
        <f t="shared" si="122"/>
        <v>#N/A</v>
      </c>
      <c r="LQ22" s="146" t="e">
        <f t="shared" si="123"/>
        <v>#N/A</v>
      </c>
      <c r="LR22" s="146" t="e">
        <f t="shared" si="124"/>
        <v>#N/A</v>
      </c>
      <c r="LS22" s="146" t="e">
        <f t="shared" si="125"/>
        <v>#N/A</v>
      </c>
      <c r="LT22" s="146" t="e">
        <f t="shared" si="126"/>
        <v>#N/A</v>
      </c>
      <c r="LU22" s="146" t="e">
        <f t="shared" si="127"/>
        <v>#N/A</v>
      </c>
      <c r="LV22" s="146" t="e">
        <f t="shared" si="128"/>
        <v>#N/A</v>
      </c>
      <c r="LW22" s="146" t="e">
        <f t="shared" si="129"/>
        <v>#N/A</v>
      </c>
      <c r="LX22" s="146" t="e">
        <f t="shared" si="130"/>
        <v>#N/A</v>
      </c>
      <c r="LY22" s="146" t="e">
        <f t="shared" si="131"/>
        <v>#N/A</v>
      </c>
      <c r="LZ22" s="146" t="e">
        <f t="shared" si="132"/>
        <v>#N/A</v>
      </c>
      <c r="MA22" s="146" t="e">
        <f t="shared" si="133"/>
        <v>#N/A</v>
      </c>
      <c r="MB22" s="146" t="e">
        <f t="shared" si="134"/>
        <v>#N/A</v>
      </c>
      <c r="MC22" s="146" t="e">
        <f t="shared" si="135"/>
        <v>#N/A</v>
      </c>
      <c r="MD22" s="146" t="e">
        <f t="shared" si="136"/>
        <v>#N/A</v>
      </c>
      <c r="ME22" s="146" t="e">
        <f t="shared" si="137"/>
        <v>#N/A</v>
      </c>
      <c r="MF22" s="146" t="e">
        <f t="shared" si="138"/>
        <v>#N/A</v>
      </c>
      <c r="MG22" s="146" t="e">
        <f t="shared" si="139"/>
        <v>#N/A</v>
      </c>
      <c r="MH22" s="146" t="e">
        <f t="shared" si="140"/>
        <v>#N/A</v>
      </c>
      <c r="MI22" s="146" t="e">
        <f t="shared" si="141"/>
        <v>#N/A</v>
      </c>
      <c r="MJ22" s="146" t="e">
        <f t="shared" si="142"/>
        <v>#N/A</v>
      </c>
      <c r="MK22" s="146" t="e">
        <f t="shared" si="143"/>
        <v>#N/A</v>
      </c>
      <c r="ML22" s="146" t="e">
        <f t="shared" si="144"/>
        <v>#N/A</v>
      </c>
      <c r="MM22" s="146" t="e">
        <f t="shared" si="145"/>
        <v>#N/A</v>
      </c>
      <c r="MN22" s="146" t="e">
        <f t="shared" si="146"/>
        <v>#N/A</v>
      </c>
      <c r="MO22" s="146" t="e">
        <f t="shared" si="147"/>
        <v>#N/A</v>
      </c>
      <c r="MP22" s="146" t="e">
        <f t="shared" si="148"/>
        <v>#N/A</v>
      </c>
      <c r="MQ22" s="146" t="e">
        <f t="shared" si="149"/>
        <v>#N/A</v>
      </c>
      <c r="MR22" s="146" t="e">
        <f t="shared" si="21"/>
        <v>#N/A</v>
      </c>
      <c r="MS22" s="146" t="e">
        <f t="shared" si="150"/>
        <v>#N/A</v>
      </c>
      <c r="MT22" s="146" t="e">
        <f t="shared" si="151"/>
        <v>#N/A</v>
      </c>
      <c r="MU22" s="146" t="e">
        <f t="shared" si="152"/>
        <v>#N/A</v>
      </c>
      <c r="MV22" s="146" t="e">
        <f t="shared" si="153"/>
        <v>#N/A</v>
      </c>
      <c r="MW22" s="146" t="e">
        <f t="shared" si="154"/>
        <v>#N/A</v>
      </c>
      <c r="MX22" s="146" t="e">
        <f t="shared" si="155"/>
        <v>#N/A</v>
      </c>
      <c r="MY22" s="146" t="e">
        <f t="shared" si="156"/>
        <v>#N/A</v>
      </c>
      <c r="MZ22" s="146" t="e">
        <f t="shared" si="157"/>
        <v>#N/A</v>
      </c>
      <c r="NA22" s="146" t="e">
        <f t="shared" si="158"/>
        <v>#N/A</v>
      </c>
      <c r="NB22" s="146" t="e">
        <f t="shared" si="159"/>
        <v>#N/A</v>
      </c>
      <c r="NC22" s="146" t="e">
        <f t="shared" si="160"/>
        <v>#N/A</v>
      </c>
      <c r="ND22" s="146" t="e">
        <f t="shared" si="161"/>
        <v>#N/A</v>
      </c>
      <c r="NE22" s="146" t="e">
        <f t="shared" si="162"/>
        <v>#N/A</v>
      </c>
      <c r="NF22" s="146" t="e">
        <f t="shared" si="163"/>
        <v>#N/A</v>
      </c>
      <c r="NG22" s="146" t="e">
        <f t="shared" si="164"/>
        <v>#N/A</v>
      </c>
      <c r="NH22" s="146" t="e">
        <f t="shared" si="165"/>
        <v>#N/A</v>
      </c>
      <c r="NI22" s="146" t="e">
        <f t="shared" si="166"/>
        <v>#N/A</v>
      </c>
      <c r="NJ22" s="146" t="e">
        <f t="shared" si="167"/>
        <v>#N/A</v>
      </c>
      <c r="NK22" s="146" t="e">
        <f t="shared" si="168"/>
        <v>#N/A</v>
      </c>
      <c r="NL22" s="146" t="e">
        <f t="shared" si="169"/>
        <v>#N/A</v>
      </c>
      <c r="NM22" s="146" t="e">
        <f t="shared" si="170"/>
        <v>#N/A</v>
      </c>
      <c r="NN22" s="146" t="e">
        <f t="shared" si="171"/>
        <v>#N/A</v>
      </c>
      <c r="NO22" s="146" t="e">
        <f t="shared" si="172"/>
        <v>#N/A</v>
      </c>
      <c r="NP22" s="146" t="e">
        <f t="shared" si="173"/>
        <v>#N/A</v>
      </c>
      <c r="NQ22" s="146" t="e">
        <f t="shared" si="174"/>
        <v>#N/A</v>
      </c>
      <c r="NR22" s="146" t="e">
        <f t="shared" si="175"/>
        <v>#N/A</v>
      </c>
      <c r="NS22" s="146" t="e">
        <f t="shared" si="176"/>
        <v>#N/A</v>
      </c>
      <c r="NT22" s="146" t="e">
        <f t="shared" si="177"/>
        <v>#N/A</v>
      </c>
      <c r="NU22" s="146" t="e">
        <f t="shared" si="178"/>
        <v>#N/A</v>
      </c>
      <c r="NV22" s="146" t="e">
        <f t="shared" si="179"/>
        <v>#N/A</v>
      </c>
      <c r="NW22" s="146" t="e">
        <f t="shared" si="180"/>
        <v>#N/A</v>
      </c>
      <c r="NX22" s="146" t="e">
        <f t="shared" si="181"/>
        <v>#N/A</v>
      </c>
      <c r="NY22" s="146" t="e">
        <f t="shared" si="182"/>
        <v>#N/A</v>
      </c>
      <c r="NZ22" s="146" t="e">
        <f t="shared" si="183"/>
        <v>#N/A</v>
      </c>
      <c r="OA22" s="146" t="e">
        <f t="shared" si="184"/>
        <v>#N/A</v>
      </c>
      <c r="OB22" s="146" t="e">
        <f t="shared" si="185"/>
        <v>#N/A</v>
      </c>
      <c r="OC22" s="146" t="e">
        <f t="shared" si="186"/>
        <v>#N/A</v>
      </c>
      <c r="OD22" s="146" t="e">
        <f t="shared" si="187"/>
        <v>#N/A</v>
      </c>
      <c r="OE22" s="146" t="e">
        <f t="shared" si="188"/>
        <v>#N/A</v>
      </c>
      <c r="OF22" s="146" t="e">
        <f t="shared" si="189"/>
        <v>#N/A</v>
      </c>
      <c r="OG22" s="146" t="e">
        <f t="shared" si="190"/>
        <v>#N/A</v>
      </c>
      <c r="OH22" s="146" t="e">
        <f t="shared" si="191"/>
        <v>#N/A</v>
      </c>
      <c r="OI22" s="146" t="e">
        <f t="shared" si="192"/>
        <v>#N/A</v>
      </c>
      <c r="OJ22" s="146" t="e">
        <f t="shared" si="193"/>
        <v>#N/A</v>
      </c>
      <c r="OK22" s="146" t="e">
        <f t="shared" si="194"/>
        <v>#N/A</v>
      </c>
      <c r="OL22" s="146" t="e">
        <f t="shared" si="195"/>
        <v>#N/A</v>
      </c>
      <c r="OM22" s="146" t="e">
        <f t="shared" si="196"/>
        <v>#N/A</v>
      </c>
      <c r="ON22" s="146" t="e">
        <f t="shared" si="197"/>
        <v>#N/A</v>
      </c>
      <c r="OO22" s="146" t="e">
        <f t="shared" si="198"/>
        <v>#N/A</v>
      </c>
      <c r="OP22" s="146" t="e">
        <f t="shared" si="199"/>
        <v>#N/A</v>
      </c>
      <c r="OQ22" s="146" t="e">
        <f t="shared" si="200"/>
        <v>#N/A</v>
      </c>
      <c r="OR22" s="146" t="e">
        <f t="shared" si="201"/>
        <v>#N/A</v>
      </c>
      <c r="OS22" s="146" t="e">
        <f t="shared" si="202"/>
        <v>#N/A</v>
      </c>
      <c r="OT22" s="146" t="e">
        <f t="shared" si="203"/>
        <v>#N/A</v>
      </c>
      <c r="OU22" s="146" t="e">
        <f t="shared" si="204"/>
        <v>#N/A</v>
      </c>
      <c r="OV22" s="146" t="e">
        <f t="shared" si="205"/>
        <v>#N/A</v>
      </c>
      <c r="OW22" s="146" t="e">
        <f t="shared" si="206"/>
        <v>#N/A</v>
      </c>
      <c r="OX22" s="146" t="e">
        <f t="shared" si="207"/>
        <v>#N/A</v>
      </c>
      <c r="OY22" s="146" t="e">
        <f t="shared" si="208"/>
        <v>#N/A</v>
      </c>
      <c r="OZ22" s="146" t="e">
        <f t="shared" si="209"/>
        <v>#N/A</v>
      </c>
      <c r="PA22" s="146" t="e">
        <f t="shared" si="210"/>
        <v>#N/A</v>
      </c>
      <c r="PB22" s="146" t="e">
        <f t="shared" si="211"/>
        <v>#N/A</v>
      </c>
      <c r="PC22" s="146" t="e">
        <f t="shared" si="212"/>
        <v>#N/A</v>
      </c>
      <c r="PD22" s="146" t="e">
        <f t="shared" si="22"/>
        <v>#N/A</v>
      </c>
      <c r="PE22" s="146" t="e">
        <f t="shared" si="225"/>
        <v>#N/A</v>
      </c>
      <c r="PF22" s="146" t="e">
        <f t="shared" si="226"/>
        <v>#N/A</v>
      </c>
      <c r="PG22" s="146" t="e">
        <f t="shared" si="227"/>
        <v>#N/A</v>
      </c>
      <c r="PH22" s="146" t="e">
        <f t="shared" si="228"/>
        <v>#N/A</v>
      </c>
      <c r="PI22" s="146" t="e">
        <f t="shared" si="229"/>
        <v>#N/A</v>
      </c>
      <c r="PJ22" s="146" t="e">
        <f t="shared" si="230"/>
        <v>#N/A</v>
      </c>
      <c r="PK22" s="146" t="e">
        <f t="shared" si="231"/>
        <v>#N/A</v>
      </c>
      <c r="PL22" s="146" t="e">
        <f t="shared" si="232"/>
        <v>#N/A</v>
      </c>
    </row>
    <row r="23" spans="1:428" hidden="1" x14ac:dyDescent="0.45">
      <c r="A23" s="364"/>
      <c r="B23" s="365" t="str">
        <f>IF($N23="","",ROUND(_xlfn.LOGNORM.INV(ABS(VLOOKUP($Q$1,VLookups!$A$27:$B$28,2,FALSE)-B$2),LN($J23),LN($N23)),0))</f>
        <v/>
      </c>
      <c r="C23" s="367" t="str">
        <f t="shared" si="16"/>
        <v/>
      </c>
      <c r="D23" s="368" t="str">
        <f t="shared" si="17"/>
        <v/>
      </c>
      <c r="E23" s="108" t="str">
        <f>IFERROR(_xlfn.LOGNORM.INV(VLookups!$B$22,LN($J23),LN($N23)),"")</f>
        <v/>
      </c>
      <c r="F23" s="81"/>
      <c r="G23" s="108" t="str">
        <f>IFERROR(_xlfn.LOGNORM.INV(VLookups!$B$23,LN($J23),LN($N23)),"")</f>
        <v/>
      </c>
      <c r="H23" s="110" t="str">
        <f t="shared" si="0"/>
        <v/>
      </c>
      <c r="I23" s="110" t="str">
        <f t="shared" si="1"/>
        <v/>
      </c>
      <c r="J23" s="65" t="str">
        <f>IF(AND(F23&gt;0,NOT(ISBLANK(K23))),IF(VLOOKUP($F$3,VLookups!$A$17:$B$18,2,FALSE),F23*VLOOKUP(K23,VLookups!$A$4:$B$13,2,FALSE),F23),"")</f>
        <v/>
      </c>
      <c r="K23" s="21"/>
      <c r="L23" s="53"/>
      <c r="M23" s="263"/>
      <c r="N23" s="320" t="str">
        <f>IF(F23&gt;0,IF(ISBLANK(M23),IF(ISBLANK(K23),"",VLOOKUP(K23,VLookups!$A$4:$C$13,3,FALSE)),M23),"")</f>
        <v/>
      </c>
      <c r="O23" s="320" t="str">
        <f t="shared" si="11"/>
        <v/>
      </c>
      <c r="P23" s="375" t="str">
        <f t="shared" si="12"/>
        <v/>
      </c>
      <c r="Q23" s="81"/>
      <c r="R23" s="230" t="str">
        <f>IF(AND(Q23&gt;0,F23&gt;0,NOT(N23="")),ABS(VLOOKUP($Q$1,VLookups!$A$27:$B$28,2,FALSE)-_xlfn.LOGNORM.DIST(Q23,LN(J23),LN(N23),TRUE)),"")</f>
        <v/>
      </c>
      <c r="S23" s="80" t="str">
        <f>IF(AND($E23&gt;0,$F23&gt;0,$G23&gt;0,NOT(ISBLANK($K23))),_xlfn.LOGNORM.INV(ABS(VLOOKUP($Q$1,VLookups!$A$27:$B$28,2,FALSE)-S$3),LN($J23),LN($N23)),"")</f>
        <v/>
      </c>
      <c r="T23" s="80" t="str">
        <f>IF(AND($E23&gt;0,$F23&gt;0,$G23&gt;0,NOT(ISBLANK($K23))),_xlfn.LOGNORM.INV(ABS(VLOOKUP($Q$1,VLookups!$A$27:$B$28,2,FALSE)-T$3),LN($J23),LN($N23)),"")</f>
        <v/>
      </c>
      <c r="U23" s="80" t="str">
        <f>IF(AND($E23&gt;0,$F23&gt;0,$G23&gt;0,NOT(ISBLANK($K23))),_xlfn.LOGNORM.INV(ABS(VLOOKUP($Q$1,VLookups!$A$27:$B$28,2,FALSE)-U$3),LN($J23),LN($N23)),"")</f>
        <v/>
      </c>
      <c r="V23" s="80" t="str">
        <f>IF(AND($E23&gt;0,$F23&gt;0,$G23&gt;0,NOT(ISBLANK($K23))),_xlfn.LOGNORM.INV(ABS(VLOOKUP($Q$1,VLookups!$A$27:$B$28,2,FALSE)-V$3),LN($J23),LN($N23)),"")</f>
        <v/>
      </c>
      <c r="W23" s="80" t="str">
        <f>IF(AND($E23&gt;0,$F23&gt;0,$G23&gt;0,NOT(ISBLANK($K23))),_xlfn.LOGNORM.INV(ABS(VLOOKUP($Q$1,VLookups!$A$27:$B$28,2,FALSE)-W$3),LN($J23),LN($N23)),"")</f>
        <v/>
      </c>
      <c r="X23" s="80" t="str">
        <f>IF(AND($E23&gt;0,$F23&gt;0,$G23&gt;0,NOT(ISBLANK($K23))),_xlfn.LOGNORM.INV(ABS(VLOOKUP($Q$1,VLookups!$A$27:$B$28,2,FALSE)-X$3),LN($J23),LN($N23)),"")</f>
        <v/>
      </c>
      <c r="Y23" s="5"/>
      <c r="Z23" s="145" t="str">
        <f t="shared" si="2"/>
        <v/>
      </c>
      <c r="AA23" s="376" t="str">
        <f t="shared" si="13"/>
        <v/>
      </c>
      <c r="AB23" s="46" t="str">
        <f t="shared" si="14"/>
        <v/>
      </c>
      <c r="AC23" s="46" t="str">
        <f t="shared" si="234"/>
        <v/>
      </c>
      <c r="AD23" s="46" t="str">
        <f t="shared" si="234"/>
        <v/>
      </c>
      <c r="AE23" s="46" t="str">
        <f t="shared" si="234"/>
        <v/>
      </c>
      <c r="AF23" s="46" t="str">
        <f t="shared" si="234"/>
        <v/>
      </c>
      <c r="AG23" s="46" t="str">
        <f t="shared" si="234"/>
        <v/>
      </c>
      <c r="AH23" s="46" t="str">
        <f t="shared" si="234"/>
        <v/>
      </c>
      <c r="AI23" s="46" t="str">
        <f t="shared" si="234"/>
        <v/>
      </c>
      <c r="AJ23" s="46" t="str">
        <f t="shared" si="234"/>
        <v/>
      </c>
      <c r="AK23" s="46" t="str">
        <f t="shared" si="234"/>
        <v/>
      </c>
      <c r="AL23" s="46" t="str">
        <f t="shared" si="234"/>
        <v/>
      </c>
      <c r="AM23" s="46" t="str">
        <f t="shared" si="234"/>
        <v/>
      </c>
      <c r="AN23" s="46" t="str">
        <f t="shared" si="234"/>
        <v/>
      </c>
      <c r="AO23" s="46" t="str">
        <f t="shared" si="234"/>
        <v/>
      </c>
      <c r="AP23" s="46" t="str">
        <f t="shared" si="234"/>
        <v/>
      </c>
      <c r="AQ23" s="46" t="str">
        <f t="shared" si="234"/>
        <v/>
      </c>
      <c r="AR23" s="46" t="str">
        <f t="shared" si="234"/>
        <v/>
      </c>
      <c r="AS23" s="46" t="str">
        <f t="shared" si="234"/>
        <v/>
      </c>
      <c r="AT23" s="46" t="str">
        <f t="shared" si="234"/>
        <v/>
      </c>
      <c r="AU23" s="46" t="str">
        <f t="shared" si="234"/>
        <v/>
      </c>
      <c r="AV23" s="46" t="str">
        <f t="shared" si="234"/>
        <v/>
      </c>
      <c r="AW23" s="46" t="str">
        <f t="shared" si="234"/>
        <v/>
      </c>
      <c r="AX23" s="46" t="str">
        <f t="shared" si="234"/>
        <v/>
      </c>
      <c r="AY23" s="46" t="str">
        <f t="shared" si="234"/>
        <v/>
      </c>
      <c r="AZ23" s="46" t="str">
        <f t="shared" si="234"/>
        <v/>
      </c>
      <c r="BA23" s="46" t="str">
        <f t="shared" si="234"/>
        <v/>
      </c>
      <c r="BB23" s="46" t="str">
        <f t="shared" si="234"/>
        <v/>
      </c>
      <c r="BC23" s="46" t="str">
        <f t="shared" si="234"/>
        <v/>
      </c>
      <c r="BD23" s="46" t="str">
        <f t="shared" si="234"/>
        <v/>
      </c>
      <c r="BE23" s="46" t="str">
        <f t="shared" si="234"/>
        <v/>
      </c>
      <c r="BF23" s="46" t="str">
        <f t="shared" si="234"/>
        <v/>
      </c>
      <c r="BG23" s="46" t="str">
        <f t="shared" si="234"/>
        <v/>
      </c>
      <c r="BH23" s="46" t="str">
        <f t="shared" si="234"/>
        <v/>
      </c>
      <c r="BI23" s="46" t="str">
        <f t="shared" si="234"/>
        <v/>
      </c>
      <c r="BJ23" s="46" t="str">
        <f t="shared" si="234"/>
        <v/>
      </c>
      <c r="BK23" s="46" t="str">
        <f t="shared" si="234"/>
        <v/>
      </c>
      <c r="BL23" s="46" t="str">
        <f t="shared" si="234"/>
        <v/>
      </c>
      <c r="BM23" s="46" t="str">
        <f t="shared" si="234"/>
        <v/>
      </c>
      <c r="BN23" s="46" t="str">
        <f t="shared" si="234"/>
        <v/>
      </c>
      <c r="BO23" s="46" t="str">
        <f t="shared" si="234"/>
        <v/>
      </c>
      <c r="BP23" s="46" t="str">
        <f t="shared" si="234"/>
        <v/>
      </c>
      <c r="BQ23" s="46" t="str">
        <f t="shared" si="234"/>
        <v/>
      </c>
      <c r="BR23" s="46" t="str">
        <f t="shared" si="234"/>
        <v/>
      </c>
      <c r="BS23" s="46" t="str">
        <f t="shared" si="234"/>
        <v/>
      </c>
      <c r="BT23" s="46" t="str">
        <f t="shared" si="234"/>
        <v/>
      </c>
      <c r="BU23" s="46" t="str">
        <f t="shared" si="234"/>
        <v/>
      </c>
      <c r="BV23" s="46" t="str">
        <f t="shared" si="234"/>
        <v/>
      </c>
      <c r="BW23" s="46" t="str">
        <f t="shared" si="234"/>
        <v/>
      </c>
      <c r="BX23" s="46" t="str">
        <f t="shared" si="234"/>
        <v/>
      </c>
      <c r="BY23" s="46" t="str">
        <f t="shared" si="234"/>
        <v/>
      </c>
      <c r="BZ23" s="46" t="str">
        <f t="shared" si="234"/>
        <v/>
      </c>
      <c r="CA23" s="46" t="str">
        <f t="shared" si="234"/>
        <v/>
      </c>
      <c r="CB23" s="46" t="str">
        <f t="shared" si="234"/>
        <v/>
      </c>
      <c r="CC23" s="46" t="str">
        <f t="shared" si="234"/>
        <v/>
      </c>
      <c r="CD23" s="46" t="str">
        <f t="shared" si="234"/>
        <v/>
      </c>
      <c r="CE23" s="46" t="str">
        <f t="shared" si="234"/>
        <v/>
      </c>
      <c r="CF23" s="46" t="str">
        <f t="shared" si="234"/>
        <v/>
      </c>
      <c r="CG23" s="46" t="str">
        <f t="shared" si="234"/>
        <v/>
      </c>
      <c r="CH23" s="46" t="str">
        <f t="shared" si="234"/>
        <v/>
      </c>
      <c r="CI23" s="46" t="str">
        <f t="shared" si="234"/>
        <v/>
      </c>
      <c r="CJ23" s="46" t="str">
        <f t="shared" si="234"/>
        <v/>
      </c>
      <c r="CK23" s="46" t="str">
        <f t="shared" si="234"/>
        <v/>
      </c>
      <c r="CL23" s="46" t="str">
        <f t="shared" si="234"/>
        <v/>
      </c>
      <c r="CM23" s="46" t="str">
        <f t="shared" si="234"/>
        <v/>
      </c>
      <c r="CN23" s="46" t="str">
        <f t="shared" si="234"/>
        <v/>
      </c>
      <c r="CO23" s="46" t="str">
        <f t="shared" si="233"/>
        <v/>
      </c>
      <c r="CP23" s="46" t="str">
        <f t="shared" si="233"/>
        <v/>
      </c>
      <c r="CQ23" s="46" t="str">
        <f t="shared" si="233"/>
        <v/>
      </c>
      <c r="CR23" s="46" t="str">
        <f t="shared" si="233"/>
        <v/>
      </c>
      <c r="CS23" s="46" t="str">
        <f t="shared" si="233"/>
        <v/>
      </c>
      <c r="CT23" s="46" t="str">
        <f t="shared" si="233"/>
        <v/>
      </c>
      <c r="CU23" s="46" t="str">
        <f t="shared" si="233"/>
        <v/>
      </c>
      <c r="CV23" s="46" t="str">
        <f t="shared" si="233"/>
        <v/>
      </c>
      <c r="CW23" s="46" t="str">
        <f t="shared" si="233"/>
        <v/>
      </c>
      <c r="CX23" s="46" t="str">
        <f t="shared" si="233"/>
        <v/>
      </c>
      <c r="CY23" s="46" t="str">
        <f t="shared" si="233"/>
        <v/>
      </c>
      <c r="CZ23" s="46" t="str">
        <f t="shared" si="233"/>
        <v/>
      </c>
      <c r="DA23" s="46" t="str">
        <f t="shared" si="233"/>
        <v/>
      </c>
      <c r="DB23" s="46" t="str">
        <f t="shared" si="233"/>
        <v/>
      </c>
      <c r="DC23" s="46" t="str">
        <f t="shared" si="233"/>
        <v/>
      </c>
      <c r="DD23" s="46" t="str">
        <f t="shared" si="233"/>
        <v/>
      </c>
      <c r="DE23" s="46" t="str">
        <f t="shared" si="233"/>
        <v/>
      </c>
      <c r="DF23" s="46" t="str">
        <f t="shared" si="233"/>
        <v/>
      </c>
      <c r="DG23" s="46" t="str">
        <f t="shared" si="233"/>
        <v/>
      </c>
      <c r="DH23" s="46" t="str">
        <f t="shared" si="233"/>
        <v/>
      </c>
      <c r="DI23" s="46" t="str">
        <f t="shared" si="233"/>
        <v/>
      </c>
      <c r="DJ23" s="46" t="str">
        <f t="shared" si="233"/>
        <v/>
      </c>
      <c r="DK23" s="46" t="str">
        <f t="shared" si="233"/>
        <v/>
      </c>
      <c r="DL23" s="46" t="str">
        <f t="shared" si="233"/>
        <v/>
      </c>
      <c r="DM23" s="46" t="str">
        <f t="shared" si="233"/>
        <v/>
      </c>
      <c r="DN23" s="46" t="str">
        <f t="shared" si="233"/>
        <v/>
      </c>
      <c r="DO23" s="46" t="str">
        <f t="shared" si="233"/>
        <v/>
      </c>
      <c r="DP23" s="46" t="str">
        <f t="shared" si="233"/>
        <v/>
      </c>
      <c r="DQ23" s="46" t="str">
        <f t="shared" si="233"/>
        <v/>
      </c>
      <c r="DR23" s="46" t="str">
        <f t="shared" si="233"/>
        <v/>
      </c>
      <c r="DS23" s="46" t="str">
        <f t="shared" si="233"/>
        <v/>
      </c>
      <c r="DT23" s="46" t="str">
        <f t="shared" si="233"/>
        <v/>
      </c>
      <c r="DU23" s="46" t="str">
        <f t="shared" si="233"/>
        <v/>
      </c>
      <c r="DV23" s="46" t="str">
        <f t="shared" si="233"/>
        <v/>
      </c>
      <c r="DW23" s="46" t="str">
        <f t="shared" si="233"/>
        <v/>
      </c>
      <c r="DX23" s="46" t="str">
        <f t="shared" si="233"/>
        <v/>
      </c>
      <c r="DY23" s="46" t="str">
        <f t="shared" si="233"/>
        <v/>
      </c>
      <c r="DZ23" s="46" t="str">
        <f t="shared" si="233"/>
        <v/>
      </c>
      <c r="EA23" s="46" t="str">
        <f t="shared" si="233"/>
        <v/>
      </c>
      <c r="EB23" s="46" t="str">
        <f t="shared" si="233"/>
        <v/>
      </c>
      <c r="EC23" s="46" t="str">
        <f t="shared" si="233"/>
        <v/>
      </c>
      <c r="ED23" s="46" t="str">
        <f t="shared" si="233"/>
        <v/>
      </c>
      <c r="EE23" s="46" t="str">
        <f t="shared" si="233"/>
        <v/>
      </c>
      <c r="EF23" s="46" t="str">
        <f t="shared" si="233"/>
        <v/>
      </c>
      <c r="EG23" s="46" t="str">
        <f t="shared" si="233"/>
        <v/>
      </c>
      <c r="EH23" s="46" t="str">
        <f t="shared" si="233"/>
        <v/>
      </c>
      <c r="EI23" s="46" t="str">
        <f t="shared" si="233"/>
        <v/>
      </c>
      <c r="EJ23" s="46" t="str">
        <f t="shared" si="233"/>
        <v/>
      </c>
      <c r="EK23" s="46" t="str">
        <f t="shared" si="233"/>
        <v/>
      </c>
      <c r="EL23" s="46" t="str">
        <f t="shared" si="233"/>
        <v/>
      </c>
      <c r="EM23" s="46" t="str">
        <f t="shared" si="233"/>
        <v/>
      </c>
      <c r="EN23" s="46" t="str">
        <f t="shared" si="233"/>
        <v/>
      </c>
      <c r="EO23" s="46" t="str">
        <f t="shared" si="233"/>
        <v/>
      </c>
      <c r="EP23" s="46" t="str">
        <f t="shared" si="233"/>
        <v/>
      </c>
      <c r="EQ23" s="46" t="str">
        <f t="shared" si="233"/>
        <v/>
      </c>
      <c r="ER23" s="46" t="str">
        <f t="shared" si="233"/>
        <v/>
      </c>
      <c r="ES23" s="46" t="str">
        <f t="shared" si="233"/>
        <v/>
      </c>
      <c r="ET23" s="46" t="str">
        <f t="shared" si="233"/>
        <v/>
      </c>
      <c r="EU23" s="46" t="str">
        <f t="shared" si="233"/>
        <v/>
      </c>
      <c r="EV23" s="46" t="str">
        <f t="shared" si="233"/>
        <v/>
      </c>
      <c r="EW23" s="46" t="str">
        <f t="shared" si="233"/>
        <v/>
      </c>
      <c r="EX23" s="46" t="str">
        <f t="shared" si="233"/>
        <v/>
      </c>
      <c r="EY23" s="46" t="str">
        <f t="shared" si="233"/>
        <v/>
      </c>
      <c r="EZ23" s="46" t="str">
        <f t="shared" si="23"/>
        <v/>
      </c>
      <c r="FA23" s="46" t="str">
        <f t="shared" si="224"/>
        <v/>
      </c>
      <c r="FB23" s="46" t="str">
        <f t="shared" si="224"/>
        <v/>
      </c>
      <c r="FC23" s="46" t="str">
        <f t="shared" si="224"/>
        <v/>
      </c>
      <c r="FD23" s="46" t="str">
        <f t="shared" si="224"/>
        <v/>
      </c>
      <c r="FE23" s="46" t="str">
        <f t="shared" si="224"/>
        <v/>
      </c>
      <c r="FF23" s="46" t="str">
        <f t="shared" si="224"/>
        <v/>
      </c>
      <c r="FG23" s="46" t="str">
        <f t="shared" si="224"/>
        <v/>
      </c>
      <c r="FH23" s="46" t="str">
        <f t="shared" si="224"/>
        <v/>
      </c>
      <c r="FI23" s="46" t="str">
        <f t="shared" si="224"/>
        <v/>
      </c>
      <c r="FJ23" s="46" t="str">
        <f t="shared" si="224"/>
        <v/>
      </c>
      <c r="FK23" s="46" t="str">
        <f t="shared" si="224"/>
        <v/>
      </c>
      <c r="FL23" s="46" t="str">
        <f t="shared" si="224"/>
        <v/>
      </c>
      <c r="FM23" s="46" t="str">
        <f t="shared" si="224"/>
        <v/>
      </c>
      <c r="FN23" s="46" t="str">
        <f t="shared" si="224"/>
        <v/>
      </c>
      <c r="FO23" s="46" t="str">
        <f t="shared" si="224"/>
        <v/>
      </c>
      <c r="FP23" s="46" t="str">
        <f t="shared" si="224"/>
        <v/>
      </c>
      <c r="FQ23" s="46" t="str">
        <f t="shared" si="224"/>
        <v/>
      </c>
      <c r="FR23" s="46" t="str">
        <f t="shared" si="224"/>
        <v/>
      </c>
      <c r="FS23" s="46" t="str">
        <f t="shared" si="224"/>
        <v/>
      </c>
      <c r="FT23" s="46" t="str">
        <f t="shared" si="224"/>
        <v/>
      </c>
      <c r="FU23" s="46" t="str">
        <f t="shared" si="224"/>
        <v/>
      </c>
      <c r="FV23" s="46" t="str">
        <f t="shared" si="224"/>
        <v/>
      </c>
      <c r="FW23" s="46" t="str">
        <f t="shared" si="224"/>
        <v/>
      </c>
      <c r="FX23" s="46" t="str">
        <f t="shared" si="224"/>
        <v/>
      </c>
      <c r="FY23" s="46" t="str">
        <f t="shared" si="224"/>
        <v/>
      </c>
      <c r="FZ23" s="46" t="str">
        <f t="shared" si="224"/>
        <v/>
      </c>
      <c r="GA23" s="46" t="str">
        <f t="shared" si="224"/>
        <v/>
      </c>
      <c r="GB23" s="46" t="str">
        <f t="shared" si="224"/>
        <v/>
      </c>
      <c r="GC23" s="46" t="str">
        <f t="shared" si="224"/>
        <v/>
      </c>
      <c r="GD23" s="46" t="str">
        <f t="shared" si="224"/>
        <v/>
      </c>
      <c r="GE23" s="46" t="str">
        <f t="shared" si="224"/>
        <v/>
      </c>
      <c r="GF23" s="46" t="str">
        <f t="shared" si="224"/>
        <v/>
      </c>
      <c r="GG23" s="46" t="str">
        <f t="shared" si="224"/>
        <v/>
      </c>
      <c r="GH23" s="46" t="str">
        <f t="shared" si="224"/>
        <v/>
      </c>
      <c r="GI23" s="46" t="str">
        <f t="shared" si="224"/>
        <v/>
      </c>
      <c r="GJ23" s="46" t="str">
        <f t="shared" si="224"/>
        <v/>
      </c>
      <c r="GK23" s="46" t="str">
        <f t="shared" si="224"/>
        <v/>
      </c>
      <c r="GL23" s="46" t="str">
        <f t="shared" si="224"/>
        <v/>
      </c>
      <c r="GM23" s="46" t="str">
        <f t="shared" si="224"/>
        <v/>
      </c>
      <c r="GN23" s="46" t="str">
        <f t="shared" si="224"/>
        <v/>
      </c>
      <c r="GO23" s="46" t="str">
        <f t="shared" si="224"/>
        <v/>
      </c>
      <c r="GP23" s="46" t="str">
        <f t="shared" si="224"/>
        <v/>
      </c>
      <c r="GQ23" s="46" t="str">
        <f t="shared" si="224"/>
        <v/>
      </c>
      <c r="GR23" s="46" t="str">
        <f t="shared" si="224"/>
        <v/>
      </c>
      <c r="GS23" s="46" t="str">
        <f t="shared" si="224"/>
        <v/>
      </c>
      <c r="GT23" s="46" t="str">
        <f t="shared" si="224"/>
        <v/>
      </c>
      <c r="GU23" s="46" t="str">
        <f t="shared" si="224"/>
        <v/>
      </c>
      <c r="GV23" s="46" t="str">
        <f t="shared" si="224"/>
        <v/>
      </c>
      <c r="GW23" s="46" t="str">
        <f t="shared" si="224"/>
        <v/>
      </c>
      <c r="GX23" s="46" t="str">
        <f t="shared" si="224"/>
        <v/>
      </c>
      <c r="GY23" s="46" t="str">
        <f t="shared" si="224"/>
        <v/>
      </c>
      <c r="GZ23" s="46" t="str">
        <f t="shared" si="224"/>
        <v/>
      </c>
      <c r="HA23" s="46" t="str">
        <f t="shared" si="224"/>
        <v/>
      </c>
      <c r="HB23" s="46" t="str">
        <f t="shared" si="224"/>
        <v/>
      </c>
      <c r="HC23" s="46" t="str">
        <f t="shared" si="224"/>
        <v/>
      </c>
      <c r="HD23" s="46" t="str">
        <f t="shared" si="224"/>
        <v/>
      </c>
      <c r="HE23" s="46" t="str">
        <f t="shared" si="224"/>
        <v/>
      </c>
      <c r="HF23" s="46" t="str">
        <f t="shared" si="224"/>
        <v/>
      </c>
      <c r="HG23" s="46" t="str">
        <f t="shared" si="224"/>
        <v/>
      </c>
      <c r="HH23" s="46" t="str">
        <f t="shared" si="224"/>
        <v/>
      </c>
      <c r="HI23" s="46" t="str">
        <f t="shared" si="224"/>
        <v/>
      </c>
      <c r="HJ23" s="46" t="str">
        <f t="shared" si="224"/>
        <v/>
      </c>
      <c r="HK23" s="46" t="str">
        <f t="shared" si="224"/>
        <v/>
      </c>
      <c r="HL23" s="46" t="str">
        <f t="shared" ref="HL23:HS26" si="235">IF(ISNONTEXT($Z23),HK23+$Z23,"")</f>
        <v/>
      </c>
      <c r="HM23" s="46" t="str">
        <f t="shared" si="235"/>
        <v/>
      </c>
      <c r="HN23" s="46" t="str">
        <f t="shared" si="235"/>
        <v/>
      </c>
      <c r="HO23" s="46" t="str">
        <f t="shared" si="235"/>
        <v/>
      </c>
      <c r="HP23" s="46" t="str">
        <f t="shared" si="235"/>
        <v/>
      </c>
      <c r="HQ23" s="46" t="str">
        <f t="shared" si="235"/>
        <v/>
      </c>
      <c r="HR23" s="46" t="str">
        <f t="shared" si="235"/>
        <v/>
      </c>
      <c r="HS23" s="46" t="str">
        <f t="shared" si="235"/>
        <v/>
      </c>
      <c r="HT23" s="146" t="e">
        <f t="shared" si="15"/>
        <v>#N/A</v>
      </c>
      <c r="HU23" s="146" t="e">
        <f t="shared" si="24"/>
        <v>#N/A</v>
      </c>
      <c r="HV23" s="146" t="e">
        <f t="shared" si="25"/>
        <v>#N/A</v>
      </c>
      <c r="HW23" s="146" t="e">
        <f t="shared" si="26"/>
        <v>#N/A</v>
      </c>
      <c r="HX23" s="146" t="e">
        <f t="shared" si="27"/>
        <v>#N/A</v>
      </c>
      <c r="HY23" s="146" t="e">
        <f t="shared" si="28"/>
        <v>#N/A</v>
      </c>
      <c r="HZ23" s="146" t="e">
        <f t="shared" si="29"/>
        <v>#N/A</v>
      </c>
      <c r="IA23" s="146" t="e">
        <f t="shared" si="30"/>
        <v>#N/A</v>
      </c>
      <c r="IB23" s="146" t="e">
        <f t="shared" si="31"/>
        <v>#N/A</v>
      </c>
      <c r="IC23" s="146" t="e">
        <f t="shared" si="32"/>
        <v>#N/A</v>
      </c>
      <c r="ID23" s="146" t="e">
        <f t="shared" si="33"/>
        <v>#N/A</v>
      </c>
      <c r="IE23" s="146" t="e">
        <f t="shared" si="34"/>
        <v>#N/A</v>
      </c>
      <c r="IF23" s="146" t="e">
        <f t="shared" si="35"/>
        <v>#N/A</v>
      </c>
      <c r="IG23" s="146" t="e">
        <f t="shared" si="36"/>
        <v>#N/A</v>
      </c>
      <c r="IH23" s="146" t="e">
        <f t="shared" si="37"/>
        <v>#N/A</v>
      </c>
      <c r="II23" s="146" t="e">
        <f t="shared" si="38"/>
        <v>#N/A</v>
      </c>
      <c r="IJ23" s="146" t="e">
        <f t="shared" si="39"/>
        <v>#N/A</v>
      </c>
      <c r="IK23" s="146" t="e">
        <f t="shared" si="40"/>
        <v>#N/A</v>
      </c>
      <c r="IL23" s="146" t="e">
        <f t="shared" si="41"/>
        <v>#N/A</v>
      </c>
      <c r="IM23" s="146" t="e">
        <f t="shared" si="42"/>
        <v>#N/A</v>
      </c>
      <c r="IN23" s="146" t="e">
        <f t="shared" si="43"/>
        <v>#N/A</v>
      </c>
      <c r="IO23" s="146" t="e">
        <f t="shared" si="44"/>
        <v>#N/A</v>
      </c>
      <c r="IP23" s="146" t="e">
        <f t="shared" si="45"/>
        <v>#N/A</v>
      </c>
      <c r="IQ23" s="146" t="e">
        <f t="shared" si="46"/>
        <v>#N/A</v>
      </c>
      <c r="IR23" s="146" t="e">
        <f t="shared" si="47"/>
        <v>#N/A</v>
      </c>
      <c r="IS23" s="146" t="e">
        <f t="shared" si="48"/>
        <v>#N/A</v>
      </c>
      <c r="IT23" s="146" t="e">
        <f t="shared" si="49"/>
        <v>#N/A</v>
      </c>
      <c r="IU23" s="146" t="e">
        <f t="shared" si="50"/>
        <v>#N/A</v>
      </c>
      <c r="IV23" s="146" t="e">
        <f t="shared" si="51"/>
        <v>#N/A</v>
      </c>
      <c r="IW23" s="146" t="e">
        <f t="shared" si="52"/>
        <v>#N/A</v>
      </c>
      <c r="IX23" s="146" t="e">
        <f t="shared" si="53"/>
        <v>#N/A</v>
      </c>
      <c r="IY23" s="146" t="e">
        <f t="shared" si="54"/>
        <v>#N/A</v>
      </c>
      <c r="IZ23" s="146" t="e">
        <f t="shared" si="55"/>
        <v>#N/A</v>
      </c>
      <c r="JA23" s="146" t="e">
        <f t="shared" si="56"/>
        <v>#N/A</v>
      </c>
      <c r="JB23" s="146" t="e">
        <f t="shared" si="57"/>
        <v>#N/A</v>
      </c>
      <c r="JC23" s="146" t="e">
        <f t="shared" si="58"/>
        <v>#N/A</v>
      </c>
      <c r="JD23" s="146" t="e">
        <f t="shared" si="59"/>
        <v>#N/A</v>
      </c>
      <c r="JE23" s="146" t="e">
        <f t="shared" si="60"/>
        <v>#N/A</v>
      </c>
      <c r="JF23" s="146" t="e">
        <f t="shared" si="61"/>
        <v>#N/A</v>
      </c>
      <c r="JG23" s="146" t="e">
        <f t="shared" si="62"/>
        <v>#N/A</v>
      </c>
      <c r="JH23" s="146" t="e">
        <f t="shared" si="63"/>
        <v>#N/A</v>
      </c>
      <c r="JI23" s="146" t="e">
        <f t="shared" si="64"/>
        <v>#N/A</v>
      </c>
      <c r="JJ23" s="146" t="e">
        <f t="shared" si="65"/>
        <v>#N/A</v>
      </c>
      <c r="JK23" s="146" t="e">
        <f t="shared" si="66"/>
        <v>#N/A</v>
      </c>
      <c r="JL23" s="146" t="e">
        <f t="shared" si="67"/>
        <v>#N/A</v>
      </c>
      <c r="JM23" s="146" t="e">
        <f t="shared" si="68"/>
        <v>#N/A</v>
      </c>
      <c r="JN23" s="146" t="e">
        <f t="shared" si="69"/>
        <v>#N/A</v>
      </c>
      <c r="JO23" s="146" t="e">
        <f t="shared" si="70"/>
        <v>#N/A</v>
      </c>
      <c r="JP23" s="146" t="e">
        <f t="shared" si="71"/>
        <v>#N/A</v>
      </c>
      <c r="JQ23" s="146" t="e">
        <f t="shared" si="72"/>
        <v>#N/A</v>
      </c>
      <c r="JR23" s="146" t="e">
        <f t="shared" si="73"/>
        <v>#N/A</v>
      </c>
      <c r="JS23" s="146" t="e">
        <f t="shared" si="74"/>
        <v>#N/A</v>
      </c>
      <c r="JT23" s="146" t="e">
        <f t="shared" si="75"/>
        <v>#N/A</v>
      </c>
      <c r="JU23" s="146" t="e">
        <f t="shared" si="76"/>
        <v>#N/A</v>
      </c>
      <c r="JV23" s="146" t="e">
        <f t="shared" si="77"/>
        <v>#N/A</v>
      </c>
      <c r="JW23" s="146" t="e">
        <f t="shared" si="78"/>
        <v>#N/A</v>
      </c>
      <c r="JX23" s="146" t="e">
        <f t="shared" si="79"/>
        <v>#N/A</v>
      </c>
      <c r="JY23" s="146" t="e">
        <f t="shared" si="80"/>
        <v>#N/A</v>
      </c>
      <c r="JZ23" s="146" t="e">
        <f t="shared" si="81"/>
        <v>#N/A</v>
      </c>
      <c r="KA23" s="146" t="e">
        <f t="shared" si="82"/>
        <v>#N/A</v>
      </c>
      <c r="KB23" s="146" t="e">
        <f t="shared" si="83"/>
        <v>#N/A</v>
      </c>
      <c r="KC23" s="146" t="e">
        <f t="shared" si="84"/>
        <v>#N/A</v>
      </c>
      <c r="KD23" s="146" t="e">
        <f t="shared" si="85"/>
        <v>#N/A</v>
      </c>
      <c r="KE23" s="146" t="e">
        <f t="shared" si="86"/>
        <v>#N/A</v>
      </c>
      <c r="KF23" s="146" t="e">
        <f t="shared" si="20"/>
        <v>#N/A</v>
      </c>
      <c r="KG23" s="146" t="e">
        <f t="shared" si="87"/>
        <v>#N/A</v>
      </c>
      <c r="KH23" s="146" t="e">
        <f t="shared" si="88"/>
        <v>#N/A</v>
      </c>
      <c r="KI23" s="146" t="e">
        <f t="shared" si="89"/>
        <v>#N/A</v>
      </c>
      <c r="KJ23" s="146" t="e">
        <f t="shared" si="90"/>
        <v>#N/A</v>
      </c>
      <c r="KK23" s="146" t="e">
        <f t="shared" si="91"/>
        <v>#N/A</v>
      </c>
      <c r="KL23" s="146" t="e">
        <f t="shared" si="92"/>
        <v>#N/A</v>
      </c>
      <c r="KM23" s="146" t="e">
        <f t="shared" si="93"/>
        <v>#N/A</v>
      </c>
      <c r="KN23" s="146" t="e">
        <f t="shared" si="94"/>
        <v>#N/A</v>
      </c>
      <c r="KO23" s="146" t="e">
        <f t="shared" si="95"/>
        <v>#N/A</v>
      </c>
      <c r="KP23" s="146" t="e">
        <f t="shared" si="96"/>
        <v>#N/A</v>
      </c>
      <c r="KQ23" s="146" t="e">
        <f t="shared" si="97"/>
        <v>#N/A</v>
      </c>
      <c r="KR23" s="146" t="e">
        <f t="shared" si="98"/>
        <v>#N/A</v>
      </c>
      <c r="KS23" s="146" t="e">
        <f t="shared" si="99"/>
        <v>#N/A</v>
      </c>
      <c r="KT23" s="146" t="e">
        <f t="shared" si="100"/>
        <v>#N/A</v>
      </c>
      <c r="KU23" s="146" t="e">
        <f t="shared" si="101"/>
        <v>#N/A</v>
      </c>
      <c r="KV23" s="146" t="e">
        <f t="shared" si="102"/>
        <v>#N/A</v>
      </c>
      <c r="KW23" s="146" t="e">
        <f t="shared" si="103"/>
        <v>#N/A</v>
      </c>
      <c r="KX23" s="146" t="e">
        <f t="shared" si="104"/>
        <v>#N/A</v>
      </c>
      <c r="KY23" s="146" t="e">
        <f t="shared" si="105"/>
        <v>#N/A</v>
      </c>
      <c r="KZ23" s="146" t="e">
        <f t="shared" si="106"/>
        <v>#N/A</v>
      </c>
      <c r="LA23" s="146" t="e">
        <f t="shared" si="107"/>
        <v>#N/A</v>
      </c>
      <c r="LB23" s="146" t="e">
        <f t="shared" si="108"/>
        <v>#N/A</v>
      </c>
      <c r="LC23" s="146" t="e">
        <f t="shared" si="109"/>
        <v>#N/A</v>
      </c>
      <c r="LD23" s="146" t="e">
        <f t="shared" si="110"/>
        <v>#N/A</v>
      </c>
      <c r="LE23" s="146" t="e">
        <f t="shared" si="111"/>
        <v>#N/A</v>
      </c>
      <c r="LF23" s="146" t="e">
        <f t="shared" si="112"/>
        <v>#N/A</v>
      </c>
      <c r="LG23" s="146" t="e">
        <f t="shared" si="113"/>
        <v>#N/A</v>
      </c>
      <c r="LH23" s="146" t="e">
        <f t="shared" si="114"/>
        <v>#N/A</v>
      </c>
      <c r="LI23" s="146" t="e">
        <f t="shared" si="115"/>
        <v>#N/A</v>
      </c>
      <c r="LJ23" s="146" t="e">
        <f t="shared" si="116"/>
        <v>#N/A</v>
      </c>
      <c r="LK23" s="146" t="e">
        <f t="shared" si="117"/>
        <v>#N/A</v>
      </c>
      <c r="LL23" s="146" t="e">
        <f t="shared" si="118"/>
        <v>#N/A</v>
      </c>
      <c r="LM23" s="146" t="e">
        <f t="shared" si="119"/>
        <v>#N/A</v>
      </c>
      <c r="LN23" s="146" t="e">
        <f t="shared" si="120"/>
        <v>#N/A</v>
      </c>
      <c r="LO23" s="146" t="e">
        <f t="shared" si="121"/>
        <v>#N/A</v>
      </c>
      <c r="LP23" s="146" t="e">
        <f t="shared" si="122"/>
        <v>#N/A</v>
      </c>
      <c r="LQ23" s="146" t="e">
        <f t="shared" si="123"/>
        <v>#N/A</v>
      </c>
      <c r="LR23" s="146" t="e">
        <f t="shared" si="124"/>
        <v>#N/A</v>
      </c>
      <c r="LS23" s="146" t="e">
        <f t="shared" si="125"/>
        <v>#N/A</v>
      </c>
      <c r="LT23" s="146" t="e">
        <f t="shared" si="126"/>
        <v>#N/A</v>
      </c>
      <c r="LU23" s="146" t="e">
        <f t="shared" si="127"/>
        <v>#N/A</v>
      </c>
      <c r="LV23" s="146" t="e">
        <f t="shared" si="128"/>
        <v>#N/A</v>
      </c>
      <c r="LW23" s="146" t="e">
        <f t="shared" si="129"/>
        <v>#N/A</v>
      </c>
      <c r="LX23" s="146" t="e">
        <f t="shared" si="130"/>
        <v>#N/A</v>
      </c>
      <c r="LY23" s="146" t="e">
        <f t="shared" si="131"/>
        <v>#N/A</v>
      </c>
      <c r="LZ23" s="146" t="e">
        <f t="shared" si="132"/>
        <v>#N/A</v>
      </c>
      <c r="MA23" s="146" t="e">
        <f t="shared" si="133"/>
        <v>#N/A</v>
      </c>
      <c r="MB23" s="146" t="e">
        <f t="shared" si="134"/>
        <v>#N/A</v>
      </c>
      <c r="MC23" s="146" t="e">
        <f t="shared" si="135"/>
        <v>#N/A</v>
      </c>
      <c r="MD23" s="146" t="e">
        <f t="shared" si="136"/>
        <v>#N/A</v>
      </c>
      <c r="ME23" s="146" t="e">
        <f t="shared" si="137"/>
        <v>#N/A</v>
      </c>
      <c r="MF23" s="146" t="e">
        <f t="shared" si="138"/>
        <v>#N/A</v>
      </c>
      <c r="MG23" s="146" t="e">
        <f t="shared" si="139"/>
        <v>#N/A</v>
      </c>
      <c r="MH23" s="146" t="e">
        <f t="shared" si="140"/>
        <v>#N/A</v>
      </c>
      <c r="MI23" s="146" t="e">
        <f t="shared" si="141"/>
        <v>#N/A</v>
      </c>
      <c r="MJ23" s="146" t="e">
        <f t="shared" si="142"/>
        <v>#N/A</v>
      </c>
      <c r="MK23" s="146" t="e">
        <f t="shared" si="143"/>
        <v>#N/A</v>
      </c>
      <c r="ML23" s="146" t="e">
        <f t="shared" si="144"/>
        <v>#N/A</v>
      </c>
      <c r="MM23" s="146" t="e">
        <f t="shared" si="145"/>
        <v>#N/A</v>
      </c>
      <c r="MN23" s="146" t="e">
        <f t="shared" si="146"/>
        <v>#N/A</v>
      </c>
      <c r="MO23" s="146" t="e">
        <f t="shared" si="147"/>
        <v>#N/A</v>
      </c>
      <c r="MP23" s="146" t="e">
        <f t="shared" si="148"/>
        <v>#N/A</v>
      </c>
      <c r="MQ23" s="146" t="e">
        <f t="shared" si="149"/>
        <v>#N/A</v>
      </c>
      <c r="MR23" s="146" t="e">
        <f t="shared" si="21"/>
        <v>#N/A</v>
      </c>
      <c r="MS23" s="146" t="e">
        <f t="shared" si="150"/>
        <v>#N/A</v>
      </c>
      <c r="MT23" s="146" t="e">
        <f t="shared" si="151"/>
        <v>#N/A</v>
      </c>
      <c r="MU23" s="146" t="e">
        <f t="shared" si="152"/>
        <v>#N/A</v>
      </c>
      <c r="MV23" s="146" t="e">
        <f t="shared" si="153"/>
        <v>#N/A</v>
      </c>
      <c r="MW23" s="146" t="e">
        <f t="shared" si="154"/>
        <v>#N/A</v>
      </c>
      <c r="MX23" s="146" t="e">
        <f t="shared" si="155"/>
        <v>#N/A</v>
      </c>
      <c r="MY23" s="146" t="e">
        <f t="shared" si="156"/>
        <v>#N/A</v>
      </c>
      <c r="MZ23" s="146" t="e">
        <f t="shared" si="157"/>
        <v>#N/A</v>
      </c>
      <c r="NA23" s="146" t="e">
        <f t="shared" si="158"/>
        <v>#N/A</v>
      </c>
      <c r="NB23" s="146" t="e">
        <f t="shared" si="159"/>
        <v>#N/A</v>
      </c>
      <c r="NC23" s="146" t="e">
        <f t="shared" si="160"/>
        <v>#N/A</v>
      </c>
      <c r="ND23" s="146" t="e">
        <f t="shared" si="161"/>
        <v>#N/A</v>
      </c>
      <c r="NE23" s="146" t="e">
        <f t="shared" si="162"/>
        <v>#N/A</v>
      </c>
      <c r="NF23" s="146" t="e">
        <f t="shared" si="163"/>
        <v>#N/A</v>
      </c>
      <c r="NG23" s="146" t="e">
        <f t="shared" si="164"/>
        <v>#N/A</v>
      </c>
      <c r="NH23" s="146" t="e">
        <f t="shared" si="165"/>
        <v>#N/A</v>
      </c>
      <c r="NI23" s="146" t="e">
        <f t="shared" si="166"/>
        <v>#N/A</v>
      </c>
      <c r="NJ23" s="146" t="e">
        <f t="shared" si="167"/>
        <v>#N/A</v>
      </c>
      <c r="NK23" s="146" t="e">
        <f t="shared" si="168"/>
        <v>#N/A</v>
      </c>
      <c r="NL23" s="146" t="e">
        <f t="shared" si="169"/>
        <v>#N/A</v>
      </c>
      <c r="NM23" s="146" t="e">
        <f t="shared" si="170"/>
        <v>#N/A</v>
      </c>
      <c r="NN23" s="146" t="e">
        <f t="shared" si="171"/>
        <v>#N/A</v>
      </c>
      <c r="NO23" s="146" t="e">
        <f t="shared" si="172"/>
        <v>#N/A</v>
      </c>
      <c r="NP23" s="146" t="e">
        <f t="shared" si="173"/>
        <v>#N/A</v>
      </c>
      <c r="NQ23" s="146" t="e">
        <f t="shared" si="174"/>
        <v>#N/A</v>
      </c>
      <c r="NR23" s="146" t="e">
        <f t="shared" si="175"/>
        <v>#N/A</v>
      </c>
      <c r="NS23" s="146" t="e">
        <f t="shared" si="176"/>
        <v>#N/A</v>
      </c>
      <c r="NT23" s="146" t="e">
        <f t="shared" si="177"/>
        <v>#N/A</v>
      </c>
      <c r="NU23" s="146" t="e">
        <f t="shared" si="178"/>
        <v>#N/A</v>
      </c>
      <c r="NV23" s="146" t="e">
        <f t="shared" si="179"/>
        <v>#N/A</v>
      </c>
      <c r="NW23" s="146" t="e">
        <f t="shared" si="180"/>
        <v>#N/A</v>
      </c>
      <c r="NX23" s="146" t="e">
        <f t="shared" si="181"/>
        <v>#N/A</v>
      </c>
      <c r="NY23" s="146" t="e">
        <f t="shared" si="182"/>
        <v>#N/A</v>
      </c>
      <c r="NZ23" s="146" t="e">
        <f t="shared" si="183"/>
        <v>#N/A</v>
      </c>
      <c r="OA23" s="146" t="e">
        <f t="shared" si="184"/>
        <v>#N/A</v>
      </c>
      <c r="OB23" s="146" t="e">
        <f t="shared" si="185"/>
        <v>#N/A</v>
      </c>
      <c r="OC23" s="146" t="e">
        <f t="shared" si="186"/>
        <v>#N/A</v>
      </c>
      <c r="OD23" s="146" t="e">
        <f t="shared" si="187"/>
        <v>#N/A</v>
      </c>
      <c r="OE23" s="146" t="e">
        <f t="shared" si="188"/>
        <v>#N/A</v>
      </c>
      <c r="OF23" s="146" t="e">
        <f t="shared" si="189"/>
        <v>#N/A</v>
      </c>
      <c r="OG23" s="146" t="e">
        <f t="shared" si="190"/>
        <v>#N/A</v>
      </c>
      <c r="OH23" s="146" t="e">
        <f t="shared" si="191"/>
        <v>#N/A</v>
      </c>
      <c r="OI23" s="146" t="e">
        <f t="shared" si="192"/>
        <v>#N/A</v>
      </c>
      <c r="OJ23" s="146" t="e">
        <f t="shared" si="193"/>
        <v>#N/A</v>
      </c>
      <c r="OK23" s="146" t="e">
        <f t="shared" si="194"/>
        <v>#N/A</v>
      </c>
      <c r="OL23" s="146" t="e">
        <f t="shared" si="195"/>
        <v>#N/A</v>
      </c>
      <c r="OM23" s="146" t="e">
        <f t="shared" si="196"/>
        <v>#N/A</v>
      </c>
      <c r="ON23" s="146" t="e">
        <f t="shared" si="197"/>
        <v>#N/A</v>
      </c>
      <c r="OO23" s="146" t="e">
        <f t="shared" si="198"/>
        <v>#N/A</v>
      </c>
      <c r="OP23" s="146" t="e">
        <f t="shared" si="199"/>
        <v>#N/A</v>
      </c>
      <c r="OQ23" s="146" t="e">
        <f t="shared" si="200"/>
        <v>#N/A</v>
      </c>
      <c r="OR23" s="146" t="e">
        <f t="shared" si="201"/>
        <v>#N/A</v>
      </c>
      <c r="OS23" s="146" t="e">
        <f t="shared" si="202"/>
        <v>#N/A</v>
      </c>
      <c r="OT23" s="146" t="e">
        <f t="shared" si="203"/>
        <v>#N/A</v>
      </c>
      <c r="OU23" s="146" t="e">
        <f t="shared" si="204"/>
        <v>#N/A</v>
      </c>
      <c r="OV23" s="146" t="e">
        <f t="shared" si="205"/>
        <v>#N/A</v>
      </c>
      <c r="OW23" s="146" t="e">
        <f t="shared" si="206"/>
        <v>#N/A</v>
      </c>
      <c r="OX23" s="146" t="e">
        <f t="shared" si="207"/>
        <v>#N/A</v>
      </c>
      <c r="OY23" s="146" t="e">
        <f t="shared" si="208"/>
        <v>#N/A</v>
      </c>
      <c r="OZ23" s="146" t="e">
        <f t="shared" si="209"/>
        <v>#N/A</v>
      </c>
      <c r="PA23" s="146" t="e">
        <f t="shared" si="210"/>
        <v>#N/A</v>
      </c>
      <c r="PB23" s="146" t="e">
        <f t="shared" si="211"/>
        <v>#N/A</v>
      </c>
      <c r="PC23" s="146" t="e">
        <f t="shared" si="212"/>
        <v>#N/A</v>
      </c>
      <c r="PD23" s="146" t="e">
        <f t="shared" si="22"/>
        <v>#N/A</v>
      </c>
      <c r="PE23" s="146" t="e">
        <f t="shared" si="225"/>
        <v>#N/A</v>
      </c>
      <c r="PF23" s="146" t="e">
        <f t="shared" si="226"/>
        <v>#N/A</v>
      </c>
      <c r="PG23" s="146" t="e">
        <f t="shared" si="227"/>
        <v>#N/A</v>
      </c>
      <c r="PH23" s="146" t="e">
        <f t="shared" si="228"/>
        <v>#N/A</v>
      </c>
      <c r="PI23" s="146" t="e">
        <f t="shared" si="229"/>
        <v>#N/A</v>
      </c>
      <c r="PJ23" s="146" t="e">
        <f t="shared" si="230"/>
        <v>#N/A</v>
      </c>
      <c r="PK23" s="146" t="e">
        <f t="shared" si="231"/>
        <v>#N/A</v>
      </c>
      <c r="PL23" s="146" t="e">
        <f t="shared" si="232"/>
        <v>#N/A</v>
      </c>
    </row>
    <row r="24" spans="1:428" hidden="1" x14ac:dyDescent="0.45">
      <c r="A24" s="364"/>
      <c r="B24" s="365" t="str">
        <f>IF($N24="","",ROUND(_xlfn.LOGNORM.INV(ABS(VLOOKUP($Q$1,VLookups!$A$27:$B$28,2,FALSE)-B$2),LN($J24),LN($N24)),0))</f>
        <v/>
      </c>
      <c r="C24" s="367" t="str">
        <f t="shared" si="16"/>
        <v/>
      </c>
      <c r="D24" s="368" t="str">
        <f t="shared" si="17"/>
        <v/>
      </c>
      <c r="E24" s="108" t="str">
        <f>IFERROR(_xlfn.LOGNORM.INV(VLookups!$B$22,LN($J24),LN($N24)),"")</f>
        <v/>
      </c>
      <c r="F24" s="81"/>
      <c r="G24" s="108" t="str">
        <f>IFERROR(_xlfn.LOGNORM.INV(VLookups!$B$23,LN($J24),LN($N24)),"")</f>
        <v/>
      </c>
      <c r="H24" s="110" t="str">
        <f t="shared" si="0"/>
        <v/>
      </c>
      <c r="I24" s="110" t="str">
        <f t="shared" si="1"/>
        <v/>
      </c>
      <c r="J24" s="65" t="str">
        <f>IF(AND(F24&gt;0,NOT(ISBLANK(K24))),IF(VLOOKUP($F$3,VLookups!$A$17:$B$18,2,FALSE),F24*VLOOKUP(K24,VLookups!$A$4:$B$13,2,FALSE),F24),"")</f>
        <v/>
      </c>
      <c r="K24" s="21"/>
      <c r="L24" s="53"/>
      <c r="M24" s="263"/>
      <c r="N24" s="320" t="str">
        <f>IF(F24&gt;0,IF(ISBLANK(M24),IF(ISBLANK(K24),"",VLOOKUP(K24,VLookups!$A$4:$C$13,3,FALSE)),M24),"")</f>
        <v/>
      </c>
      <c r="O24" s="320" t="str">
        <f t="shared" si="11"/>
        <v/>
      </c>
      <c r="P24" s="375" t="str">
        <f t="shared" si="12"/>
        <v/>
      </c>
      <c r="Q24" s="81"/>
      <c r="R24" s="230" t="str">
        <f>IF(AND(Q24&gt;0,F24&gt;0,NOT(N24="")),ABS(VLOOKUP($Q$1,VLookups!$A$27:$B$28,2,FALSE)-_xlfn.LOGNORM.DIST(Q24,LN(J24),LN(N24),TRUE)),"")</f>
        <v/>
      </c>
      <c r="S24" s="80" t="str">
        <f>IF(AND($E24&gt;0,$F24&gt;0,$G24&gt;0,NOT(ISBLANK($K24))),_xlfn.LOGNORM.INV(ABS(VLOOKUP($Q$1,VLookups!$A$27:$B$28,2,FALSE)-S$3),LN($J24),LN($N24)),"")</f>
        <v/>
      </c>
      <c r="T24" s="80" t="str">
        <f>IF(AND($E24&gt;0,$F24&gt;0,$G24&gt;0,NOT(ISBLANK($K24))),_xlfn.LOGNORM.INV(ABS(VLOOKUP($Q$1,VLookups!$A$27:$B$28,2,FALSE)-T$3),LN($J24),LN($N24)),"")</f>
        <v/>
      </c>
      <c r="U24" s="80" t="str">
        <f>IF(AND($E24&gt;0,$F24&gt;0,$G24&gt;0,NOT(ISBLANK($K24))),_xlfn.LOGNORM.INV(ABS(VLOOKUP($Q$1,VLookups!$A$27:$B$28,2,FALSE)-U$3),LN($J24),LN($N24)),"")</f>
        <v/>
      </c>
      <c r="V24" s="80" t="str">
        <f>IF(AND($E24&gt;0,$F24&gt;0,$G24&gt;0,NOT(ISBLANK($K24))),_xlfn.LOGNORM.INV(ABS(VLOOKUP($Q$1,VLookups!$A$27:$B$28,2,FALSE)-V$3),LN($J24),LN($N24)),"")</f>
        <v/>
      </c>
      <c r="W24" s="80" t="str">
        <f>IF(AND($E24&gt;0,$F24&gt;0,$G24&gt;0,NOT(ISBLANK($K24))),_xlfn.LOGNORM.INV(ABS(VLOOKUP($Q$1,VLookups!$A$27:$B$28,2,FALSE)-W$3),LN($J24),LN($N24)),"")</f>
        <v/>
      </c>
      <c r="X24" s="80" t="str">
        <f>IF(AND($E24&gt;0,$F24&gt;0,$G24&gt;0,NOT(ISBLANK($K24))),_xlfn.LOGNORM.INV(ABS(VLOOKUP($Q$1,VLookups!$A$27:$B$28,2,FALSE)-X$3),LN($J24),LN($N24)),"")</f>
        <v/>
      </c>
      <c r="Y24" s="5"/>
      <c r="Z24" s="145" t="str">
        <f t="shared" si="2"/>
        <v/>
      </c>
      <c r="AA24" s="376" t="str">
        <f t="shared" si="13"/>
        <v/>
      </c>
      <c r="AB24" s="46" t="str">
        <f t="shared" si="14"/>
        <v/>
      </c>
      <c r="AC24" s="46" t="str">
        <f t="shared" si="234"/>
        <v/>
      </c>
      <c r="AD24" s="46" t="str">
        <f t="shared" si="234"/>
        <v/>
      </c>
      <c r="AE24" s="46" t="str">
        <f t="shared" si="234"/>
        <v/>
      </c>
      <c r="AF24" s="46" t="str">
        <f t="shared" si="234"/>
        <v/>
      </c>
      <c r="AG24" s="46" t="str">
        <f t="shared" si="234"/>
        <v/>
      </c>
      <c r="AH24" s="46" t="str">
        <f t="shared" si="234"/>
        <v/>
      </c>
      <c r="AI24" s="46" t="str">
        <f t="shared" si="234"/>
        <v/>
      </c>
      <c r="AJ24" s="46" t="str">
        <f t="shared" si="234"/>
        <v/>
      </c>
      <c r="AK24" s="46" t="str">
        <f t="shared" si="234"/>
        <v/>
      </c>
      <c r="AL24" s="46" t="str">
        <f t="shared" si="234"/>
        <v/>
      </c>
      <c r="AM24" s="46" t="str">
        <f t="shared" si="234"/>
        <v/>
      </c>
      <c r="AN24" s="46" t="str">
        <f t="shared" si="234"/>
        <v/>
      </c>
      <c r="AO24" s="46" t="str">
        <f t="shared" si="234"/>
        <v/>
      </c>
      <c r="AP24" s="46" t="str">
        <f t="shared" si="234"/>
        <v/>
      </c>
      <c r="AQ24" s="46" t="str">
        <f t="shared" si="234"/>
        <v/>
      </c>
      <c r="AR24" s="46" t="str">
        <f t="shared" si="234"/>
        <v/>
      </c>
      <c r="AS24" s="46" t="str">
        <f t="shared" si="234"/>
        <v/>
      </c>
      <c r="AT24" s="46" t="str">
        <f t="shared" si="234"/>
        <v/>
      </c>
      <c r="AU24" s="46" t="str">
        <f t="shared" si="234"/>
        <v/>
      </c>
      <c r="AV24" s="46" t="str">
        <f t="shared" si="234"/>
        <v/>
      </c>
      <c r="AW24" s="46" t="str">
        <f t="shared" si="234"/>
        <v/>
      </c>
      <c r="AX24" s="46" t="str">
        <f t="shared" si="234"/>
        <v/>
      </c>
      <c r="AY24" s="46" t="str">
        <f t="shared" si="234"/>
        <v/>
      </c>
      <c r="AZ24" s="46" t="str">
        <f t="shared" si="234"/>
        <v/>
      </c>
      <c r="BA24" s="46" t="str">
        <f t="shared" si="234"/>
        <v/>
      </c>
      <c r="BB24" s="46" t="str">
        <f t="shared" si="234"/>
        <v/>
      </c>
      <c r="BC24" s="46" t="str">
        <f t="shared" si="234"/>
        <v/>
      </c>
      <c r="BD24" s="46" t="str">
        <f t="shared" si="234"/>
        <v/>
      </c>
      <c r="BE24" s="46" t="str">
        <f t="shared" si="234"/>
        <v/>
      </c>
      <c r="BF24" s="46" t="str">
        <f t="shared" si="234"/>
        <v/>
      </c>
      <c r="BG24" s="46" t="str">
        <f t="shared" si="234"/>
        <v/>
      </c>
      <c r="BH24" s="46" t="str">
        <f t="shared" si="234"/>
        <v/>
      </c>
      <c r="BI24" s="46" t="str">
        <f t="shared" si="234"/>
        <v/>
      </c>
      <c r="BJ24" s="46" t="str">
        <f t="shared" si="234"/>
        <v/>
      </c>
      <c r="BK24" s="46" t="str">
        <f t="shared" si="234"/>
        <v/>
      </c>
      <c r="BL24" s="46" t="str">
        <f t="shared" si="234"/>
        <v/>
      </c>
      <c r="BM24" s="46" t="str">
        <f t="shared" si="234"/>
        <v/>
      </c>
      <c r="BN24" s="46" t="str">
        <f t="shared" si="234"/>
        <v/>
      </c>
      <c r="BO24" s="46" t="str">
        <f t="shared" si="234"/>
        <v/>
      </c>
      <c r="BP24" s="46" t="str">
        <f t="shared" si="234"/>
        <v/>
      </c>
      <c r="BQ24" s="46" t="str">
        <f t="shared" si="234"/>
        <v/>
      </c>
      <c r="BR24" s="46" t="str">
        <f t="shared" si="234"/>
        <v/>
      </c>
      <c r="BS24" s="46" t="str">
        <f t="shared" si="234"/>
        <v/>
      </c>
      <c r="BT24" s="46" t="str">
        <f t="shared" si="234"/>
        <v/>
      </c>
      <c r="BU24" s="46" t="str">
        <f t="shared" si="234"/>
        <v/>
      </c>
      <c r="BV24" s="46" t="str">
        <f t="shared" si="234"/>
        <v/>
      </c>
      <c r="BW24" s="46" t="str">
        <f t="shared" si="234"/>
        <v/>
      </c>
      <c r="BX24" s="46" t="str">
        <f t="shared" si="234"/>
        <v/>
      </c>
      <c r="BY24" s="46" t="str">
        <f t="shared" si="234"/>
        <v/>
      </c>
      <c r="BZ24" s="46" t="str">
        <f t="shared" si="234"/>
        <v/>
      </c>
      <c r="CA24" s="46" t="str">
        <f t="shared" si="234"/>
        <v/>
      </c>
      <c r="CB24" s="46" t="str">
        <f t="shared" si="234"/>
        <v/>
      </c>
      <c r="CC24" s="46" t="str">
        <f t="shared" si="234"/>
        <v/>
      </c>
      <c r="CD24" s="46" t="str">
        <f t="shared" si="234"/>
        <v/>
      </c>
      <c r="CE24" s="46" t="str">
        <f t="shared" si="234"/>
        <v/>
      </c>
      <c r="CF24" s="46" t="str">
        <f t="shared" si="234"/>
        <v/>
      </c>
      <c r="CG24" s="46" t="str">
        <f t="shared" si="234"/>
        <v/>
      </c>
      <c r="CH24" s="46" t="str">
        <f t="shared" si="234"/>
        <v/>
      </c>
      <c r="CI24" s="46" t="str">
        <f t="shared" si="234"/>
        <v/>
      </c>
      <c r="CJ24" s="46" t="str">
        <f t="shared" si="234"/>
        <v/>
      </c>
      <c r="CK24" s="46" t="str">
        <f t="shared" si="234"/>
        <v/>
      </c>
      <c r="CL24" s="46" t="str">
        <f t="shared" si="234"/>
        <v/>
      </c>
      <c r="CM24" s="46" t="str">
        <f t="shared" si="234"/>
        <v/>
      </c>
      <c r="CN24" s="46" t="str">
        <f t="shared" si="234"/>
        <v/>
      </c>
      <c r="CO24" s="46" t="str">
        <f t="shared" si="233"/>
        <v/>
      </c>
      <c r="CP24" s="46" t="str">
        <f t="shared" si="233"/>
        <v/>
      </c>
      <c r="CQ24" s="46" t="str">
        <f t="shared" si="233"/>
        <v/>
      </c>
      <c r="CR24" s="46" t="str">
        <f t="shared" si="233"/>
        <v/>
      </c>
      <c r="CS24" s="46" t="str">
        <f t="shared" si="233"/>
        <v/>
      </c>
      <c r="CT24" s="46" t="str">
        <f t="shared" si="233"/>
        <v/>
      </c>
      <c r="CU24" s="46" t="str">
        <f t="shared" si="233"/>
        <v/>
      </c>
      <c r="CV24" s="46" t="str">
        <f t="shared" si="233"/>
        <v/>
      </c>
      <c r="CW24" s="46" t="str">
        <f t="shared" si="233"/>
        <v/>
      </c>
      <c r="CX24" s="46" t="str">
        <f t="shared" si="233"/>
        <v/>
      </c>
      <c r="CY24" s="46" t="str">
        <f t="shared" si="233"/>
        <v/>
      </c>
      <c r="CZ24" s="46" t="str">
        <f t="shared" si="233"/>
        <v/>
      </c>
      <c r="DA24" s="46" t="str">
        <f t="shared" si="233"/>
        <v/>
      </c>
      <c r="DB24" s="46" t="str">
        <f t="shared" si="233"/>
        <v/>
      </c>
      <c r="DC24" s="46" t="str">
        <f t="shared" si="233"/>
        <v/>
      </c>
      <c r="DD24" s="46" t="str">
        <f t="shared" si="233"/>
        <v/>
      </c>
      <c r="DE24" s="46" t="str">
        <f t="shared" si="233"/>
        <v/>
      </c>
      <c r="DF24" s="46" t="str">
        <f t="shared" si="233"/>
        <v/>
      </c>
      <c r="DG24" s="46" t="str">
        <f t="shared" si="233"/>
        <v/>
      </c>
      <c r="DH24" s="46" t="str">
        <f t="shared" si="233"/>
        <v/>
      </c>
      <c r="DI24" s="46" t="str">
        <f t="shared" si="233"/>
        <v/>
      </c>
      <c r="DJ24" s="46" t="str">
        <f t="shared" si="233"/>
        <v/>
      </c>
      <c r="DK24" s="46" t="str">
        <f t="shared" si="233"/>
        <v/>
      </c>
      <c r="DL24" s="46" t="str">
        <f t="shared" si="233"/>
        <v/>
      </c>
      <c r="DM24" s="46" t="str">
        <f t="shared" si="233"/>
        <v/>
      </c>
      <c r="DN24" s="46" t="str">
        <f t="shared" si="233"/>
        <v/>
      </c>
      <c r="DO24" s="46" t="str">
        <f t="shared" si="233"/>
        <v/>
      </c>
      <c r="DP24" s="46" t="str">
        <f t="shared" si="233"/>
        <v/>
      </c>
      <c r="DQ24" s="46" t="str">
        <f t="shared" si="233"/>
        <v/>
      </c>
      <c r="DR24" s="46" t="str">
        <f t="shared" si="233"/>
        <v/>
      </c>
      <c r="DS24" s="46" t="str">
        <f t="shared" si="233"/>
        <v/>
      </c>
      <c r="DT24" s="46" t="str">
        <f t="shared" si="233"/>
        <v/>
      </c>
      <c r="DU24" s="46" t="str">
        <f t="shared" si="233"/>
        <v/>
      </c>
      <c r="DV24" s="46" t="str">
        <f t="shared" si="233"/>
        <v/>
      </c>
      <c r="DW24" s="46" t="str">
        <f t="shared" si="233"/>
        <v/>
      </c>
      <c r="DX24" s="46" t="str">
        <f t="shared" si="233"/>
        <v/>
      </c>
      <c r="DY24" s="46" t="str">
        <f t="shared" si="233"/>
        <v/>
      </c>
      <c r="DZ24" s="46" t="str">
        <f t="shared" si="233"/>
        <v/>
      </c>
      <c r="EA24" s="46" t="str">
        <f t="shared" si="233"/>
        <v/>
      </c>
      <c r="EB24" s="46" t="str">
        <f t="shared" si="233"/>
        <v/>
      </c>
      <c r="EC24" s="46" t="str">
        <f t="shared" si="233"/>
        <v/>
      </c>
      <c r="ED24" s="46" t="str">
        <f t="shared" si="233"/>
        <v/>
      </c>
      <c r="EE24" s="46" t="str">
        <f t="shared" si="233"/>
        <v/>
      </c>
      <c r="EF24" s="46" t="str">
        <f t="shared" si="233"/>
        <v/>
      </c>
      <c r="EG24" s="46" t="str">
        <f t="shared" si="233"/>
        <v/>
      </c>
      <c r="EH24" s="46" t="str">
        <f t="shared" si="233"/>
        <v/>
      </c>
      <c r="EI24" s="46" t="str">
        <f t="shared" si="233"/>
        <v/>
      </c>
      <c r="EJ24" s="46" t="str">
        <f t="shared" si="233"/>
        <v/>
      </c>
      <c r="EK24" s="46" t="str">
        <f t="shared" si="233"/>
        <v/>
      </c>
      <c r="EL24" s="46" t="str">
        <f t="shared" si="233"/>
        <v/>
      </c>
      <c r="EM24" s="46" t="str">
        <f t="shared" si="233"/>
        <v/>
      </c>
      <c r="EN24" s="46" t="str">
        <f t="shared" si="233"/>
        <v/>
      </c>
      <c r="EO24" s="46" t="str">
        <f t="shared" si="233"/>
        <v/>
      </c>
      <c r="EP24" s="46" t="str">
        <f t="shared" si="233"/>
        <v/>
      </c>
      <c r="EQ24" s="46" t="str">
        <f t="shared" si="233"/>
        <v/>
      </c>
      <c r="ER24" s="46" t="str">
        <f t="shared" si="233"/>
        <v/>
      </c>
      <c r="ES24" s="46" t="str">
        <f t="shared" si="233"/>
        <v/>
      </c>
      <c r="ET24" s="46" t="str">
        <f t="shared" si="233"/>
        <v/>
      </c>
      <c r="EU24" s="46" t="str">
        <f t="shared" si="233"/>
        <v/>
      </c>
      <c r="EV24" s="46" t="str">
        <f t="shared" si="233"/>
        <v/>
      </c>
      <c r="EW24" s="46" t="str">
        <f t="shared" si="233"/>
        <v/>
      </c>
      <c r="EX24" s="46" t="str">
        <f t="shared" si="233"/>
        <v/>
      </c>
      <c r="EY24" s="46" t="str">
        <f t="shared" si="233"/>
        <v/>
      </c>
      <c r="EZ24" s="46" t="str">
        <f t="shared" ref="EZ24:HK27" si="236">IF(ISNONTEXT($Z24),EY24+$Z24,"")</f>
        <v/>
      </c>
      <c r="FA24" s="46" t="str">
        <f t="shared" si="236"/>
        <v/>
      </c>
      <c r="FB24" s="46" t="str">
        <f t="shared" si="236"/>
        <v/>
      </c>
      <c r="FC24" s="46" t="str">
        <f t="shared" si="236"/>
        <v/>
      </c>
      <c r="FD24" s="46" t="str">
        <f t="shared" si="236"/>
        <v/>
      </c>
      <c r="FE24" s="46" t="str">
        <f t="shared" si="236"/>
        <v/>
      </c>
      <c r="FF24" s="46" t="str">
        <f t="shared" si="236"/>
        <v/>
      </c>
      <c r="FG24" s="46" t="str">
        <f t="shared" si="236"/>
        <v/>
      </c>
      <c r="FH24" s="46" t="str">
        <f t="shared" si="236"/>
        <v/>
      </c>
      <c r="FI24" s="46" t="str">
        <f t="shared" si="236"/>
        <v/>
      </c>
      <c r="FJ24" s="46" t="str">
        <f t="shared" si="236"/>
        <v/>
      </c>
      <c r="FK24" s="46" t="str">
        <f t="shared" si="236"/>
        <v/>
      </c>
      <c r="FL24" s="46" t="str">
        <f t="shared" si="236"/>
        <v/>
      </c>
      <c r="FM24" s="46" t="str">
        <f t="shared" si="236"/>
        <v/>
      </c>
      <c r="FN24" s="46" t="str">
        <f t="shared" si="236"/>
        <v/>
      </c>
      <c r="FO24" s="46" t="str">
        <f t="shared" si="236"/>
        <v/>
      </c>
      <c r="FP24" s="46" t="str">
        <f t="shared" si="236"/>
        <v/>
      </c>
      <c r="FQ24" s="46" t="str">
        <f t="shared" si="236"/>
        <v/>
      </c>
      <c r="FR24" s="46" t="str">
        <f t="shared" si="236"/>
        <v/>
      </c>
      <c r="FS24" s="46" t="str">
        <f t="shared" si="236"/>
        <v/>
      </c>
      <c r="FT24" s="46" t="str">
        <f t="shared" si="236"/>
        <v/>
      </c>
      <c r="FU24" s="46" t="str">
        <f t="shared" si="236"/>
        <v/>
      </c>
      <c r="FV24" s="46" t="str">
        <f t="shared" si="236"/>
        <v/>
      </c>
      <c r="FW24" s="46" t="str">
        <f t="shared" si="236"/>
        <v/>
      </c>
      <c r="FX24" s="46" t="str">
        <f t="shared" si="236"/>
        <v/>
      </c>
      <c r="FY24" s="46" t="str">
        <f t="shared" si="236"/>
        <v/>
      </c>
      <c r="FZ24" s="46" t="str">
        <f t="shared" si="236"/>
        <v/>
      </c>
      <c r="GA24" s="46" t="str">
        <f t="shared" si="236"/>
        <v/>
      </c>
      <c r="GB24" s="46" t="str">
        <f t="shared" si="236"/>
        <v/>
      </c>
      <c r="GC24" s="46" t="str">
        <f t="shared" si="236"/>
        <v/>
      </c>
      <c r="GD24" s="46" t="str">
        <f t="shared" si="236"/>
        <v/>
      </c>
      <c r="GE24" s="46" t="str">
        <f t="shared" si="236"/>
        <v/>
      </c>
      <c r="GF24" s="46" t="str">
        <f t="shared" si="236"/>
        <v/>
      </c>
      <c r="GG24" s="46" t="str">
        <f t="shared" si="236"/>
        <v/>
      </c>
      <c r="GH24" s="46" t="str">
        <f t="shared" si="236"/>
        <v/>
      </c>
      <c r="GI24" s="46" t="str">
        <f t="shared" si="236"/>
        <v/>
      </c>
      <c r="GJ24" s="46" t="str">
        <f t="shared" si="236"/>
        <v/>
      </c>
      <c r="GK24" s="46" t="str">
        <f t="shared" si="236"/>
        <v/>
      </c>
      <c r="GL24" s="46" t="str">
        <f t="shared" si="236"/>
        <v/>
      </c>
      <c r="GM24" s="46" t="str">
        <f t="shared" si="236"/>
        <v/>
      </c>
      <c r="GN24" s="46" t="str">
        <f t="shared" si="236"/>
        <v/>
      </c>
      <c r="GO24" s="46" t="str">
        <f t="shared" si="236"/>
        <v/>
      </c>
      <c r="GP24" s="46" t="str">
        <f t="shared" si="236"/>
        <v/>
      </c>
      <c r="GQ24" s="46" t="str">
        <f t="shared" si="236"/>
        <v/>
      </c>
      <c r="GR24" s="46" t="str">
        <f t="shared" si="236"/>
        <v/>
      </c>
      <c r="GS24" s="46" t="str">
        <f t="shared" si="236"/>
        <v/>
      </c>
      <c r="GT24" s="46" t="str">
        <f t="shared" si="236"/>
        <v/>
      </c>
      <c r="GU24" s="46" t="str">
        <f t="shared" si="236"/>
        <v/>
      </c>
      <c r="GV24" s="46" t="str">
        <f t="shared" si="236"/>
        <v/>
      </c>
      <c r="GW24" s="46" t="str">
        <f t="shared" si="236"/>
        <v/>
      </c>
      <c r="GX24" s="46" t="str">
        <f t="shared" si="236"/>
        <v/>
      </c>
      <c r="GY24" s="46" t="str">
        <f t="shared" si="236"/>
        <v/>
      </c>
      <c r="GZ24" s="46" t="str">
        <f t="shared" si="236"/>
        <v/>
      </c>
      <c r="HA24" s="46" t="str">
        <f t="shared" si="236"/>
        <v/>
      </c>
      <c r="HB24" s="46" t="str">
        <f t="shared" si="236"/>
        <v/>
      </c>
      <c r="HC24" s="46" t="str">
        <f t="shared" si="236"/>
        <v/>
      </c>
      <c r="HD24" s="46" t="str">
        <f t="shared" si="236"/>
        <v/>
      </c>
      <c r="HE24" s="46" t="str">
        <f t="shared" si="236"/>
        <v/>
      </c>
      <c r="HF24" s="46" t="str">
        <f t="shared" si="236"/>
        <v/>
      </c>
      <c r="HG24" s="46" t="str">
        <f t="shared" si="236"/>
        <v/>
      </c>
      <c r="HH24" s="46" t="str">
        <f t="shared" si="236"/>
        <v/>
      </c>
      <c r="HI24" s="46" t="str">
        <f t="shared" si="236"/>
        <v/>
      </c>
      <c r="HJ24" s="46" t="str">
        <f t="shared" si="236"/>
        <v/>
      </c>
      <c r="HK24" s="46" t="str">
        <f t="shared" si="236"/>
        <v/>
      </c>
      <c r="HL24" s="46" t="str">
        <f t="shared" si="235"/>
        <v/>
      </c>
      <c r="HM24" s="46" t="str">
        <f t="shared" si="235"/>
        <v/>
      </c>
      <c r="HN24" s="46" t="str">
        <f t="shared" si="235"/>
        <v/>
      </c>
      <c r="HO24" s="46" t="str">
        <f t="shared" si="235"/>
        <v/>
      </c>
      <c r="HP24" s="46" t="str">
        <f t="shared" si="235"/>
        <v/>
      </c>
      <c r="HQ24" s="46" t="str">
        <f t="shared" si="235"/>
        <v/>
      </c>
      <c r="HR24" s="46" t="str">
        <f t="shared" si="235"/>
        <v/>
      </c>
      <c r="HS24" s="46" t="str">
        <f t="shared" si="235"/>
        <v/>
      </c>
      <c r="HT24" s="146" t="e">
        <f t="shared" si="15"/>
        <v>#N/A</v>
      </c>
      <c r="HU24" s="146" t="e">
        <f t="shared" si="24"/>
        <v>#N/A</v>
      </c>
      <c r="HV24" s="146" t="e">
        <f t="shared" si="25"/>
        <v>#N/A</v>
      </c>
      <c r="HW24" s="146" t="e">
        <f t="shared" si="26"/>
        <v>#N/A</v>
      </c>
      <c r="HX24" s="146" t="e">
        <f t="shared" si="27"/>
        <v>#N/A</v>
      </c>
      <c r="HY24" s="146" t="e">
        <f t="shared" si="28"/>
        <v>#N/A</v>
      </c>
      <c r="HZ24" s="146" t="e">
        <f t="shared" si="29"/>
        <v>#N/A</v>
      </c>
      <c r="IA24" s="146" t="e">
        <f t="shared" si="30"/>
        <v>#N/A</v>
      </c>
      <c r="IB24" s="146" t="e">
        <f t="shared" si="31"/>
        <v>#N/A</v>
      </c>
      <c r="IC24" s="146" t="e">
        <f t="shared" si="32"/>
        <v>#N/A</v>
      </c>
      <c r="ID24" s="146" t="e">
        <f t="shared" si="33"/>
        <v>#N/A</v>
      </c>
      <c r="IE24" s="146" t="e">
        <f t="shared" si="34"/>
        <v>#N/A</v>
      </c>
      <c r="IF24" s="146" t="e">
        <f t="shared" si="35"/>
        <v>#N/A</v>
      </c>
      <c r="IG24" s="146" t="e">
        <f t="shared" si="36"/>
        <v>#N/A</v>
      </c>
      <c r="IH24" s="146" t="e">
        <f t="shared" si="37"/>
        <v>#N/A</v>
      </c>
      <c r="II24" s="146" t="e">
        <f t="shared" si="38"/>
        <v>#N/A</v>
      </c>
      <c r="IJ24" s="146" t="e">
        <f t="shared" si="39"/>
        <v>#N/A</v>
      </c>
      <c r="IK24" s="146" t="e">
        <f t="shared" si="40"/>
        <v>#N/A</v>
      </c>
      <c r="IL24" s="146" t="e">
        <f t="shared" si="41"/>
        <v>#N/A</v>
      </c>
      <c r="IM24" s="146" t="e">
        <f t="shared" si="42"/>
        <v>#N/A</v>
      </c>
      <c r="IN24" s="146" t="e">
        <f t="shared" si="43"/>
        <v>#N/A</v>
      </c>
      <c r="IO24" s="146" t="e">
        <f t="shared" si="44"/>
        <v>#N/A</v>
      </c>
      <c r="IP24" s="146" t="e">
        <f t="shared" si="45"/>
        <v>#N/A</v>
      </c>
      <c r="IQ24" s="146" t="e">
        <f t="shared" si="46"/>
        <v>#N/A</v>
      </c>
      <c r="IR24" s="146" t="e">
        <f t="shared" si="47"/>
        <v>#N/A</v>
      </c>
      <c r="IS24" s="146" t="e">
        <f t="shared" si="48"/>
        <v>#N/A</v>
      </c>
      <c r="IT24" s="146" t="e">
        <f t="shared" si="49"/>
        <v>#N/A</v>
      </c>
      <c r="IU24" s="146" t="e">
        <f t="shared" si="50"/>
        <v>#N/A</v>
      </c>
      <c r="IV24" s="146" t="e">
        <f t="shared" si="51"/>
        <v>#N/A</v>
      </c>
      <c r="IW24" s="146" t="e">
        <f t="shared" si="52"/>
        <v>#N/A</v>
      </c>
      <c r="IX24" s="146" t="e">
        <f t="shared" si="53"/>
        <v>#N/A</v>
      </c>
      <c r="IY24" s="146" t="e">
        <f t="shared" si="54"/>
        <v>#N/A</v>
      </c>
      <c r="IZ24" s="146" t="e">
        <f t="shared" si="55"/>
        <v>#N/A</v>
      </c>
      <c r="JA24" s="146" t="e">
        <f t="shared" si="56"/>
        <v>#N/A</v>
      </c>
      <c r="JB24" s="146" t="e">
        <f t="shared" si="57"/>
        <v>#N/A</v>
      </c>
      <c r="JC24" s="146" t="e">
        <f t="shared" si="58"/>
        <v>#N/A</v>
      </c>
      <c r="JD24" s="146" t="e">
        <f t="shared" si="59"/>
        <v>#N/A</v>
      </c>
      <c r="JE24" s="146" t="e">
        <f t="shared" si="60"/>
        <v>#N/A</v>
      </c>
      <c r="JF24" s="146" t="e">
        <f t="shared" si="61"/>
        <v>#N/A</v>
      </c>
      <c r="JG24" s="146" t="e">
        <f t="shared" si="62"/>
        <v>#N/A</v>
      </c>
      <c r="JH24" s="146" t="e">
        <f t="shared" si="63"/>
        <v>#N/A</v>
      </c>
      <c r="JI24" s="146" t="e">
        <f t="shared" si="64"/>
        <v>#N/A</v>
      </c>
      <c r="JJ24" s="146" t="e">
        <f t="shared" si="65"/>
        <v>#N/A</v>
      </c>
      <c r="JK24" s="146" t="e">
        <f t="shared" si="66"/>
        <v>#N/A</v>
      </c>
      <c r="JL24" s="146" t="e">
        <f t="shared" si="67"/>
        <v>#N/A</v>
      </c>
      <c r="JM24" s="146" t="e">
        <f t="shared" si="68"/>
        <v>#N/A</v>
      </c>
      <c r="JN24" s="146" t="e">
        <f t="shared" si="69"/>
        <v>#N/A</v>
      </c>
      <c r="JO24" s="146" t="e">
        <f t="shared" si="70"/>
        <v>#N/A</v>
      </c>
      <c r="JP24" s="146" t="e">
        <f t="shared" si="71"/>
        <v>#N/A</v>
      </c>
      <c r="JQ24" s="146" t="e">
        <f t="shared" si="72"/>
        <v>#N/A</v>
      </c>
      <c r="JR24" s="146" t="e">
        <f t="shared" si="73"/>
        <v>#N/A</v>
      </c>
      <c r="JS24" s="146" t="e">
        <f t="shared" si="74"/>
        <v>#N/A</v>
      </c>
      <c r="JT24" s="146" t="e">
        <f t="shared" si="75"/>
        <v>#N/A</v>
      </c>
      <c r="JU24" s="146" t="e">
        <f t="shared" si="76"/>
        <v>#N/A</v>
      </c>
      <c r="JV24" s="146" t="e">
        <f t="shared" si="77"/>
        <v>#N/A</v>
      </c>
      <c r="JW24" s="146" t="e">
        <f t="shared" si="78"/>
        <v>#N/A</v>
      </c>
      <c r="JX24" s="146" t="e">
        <f t="shared" si="79"/>
        <v>#N/A</v>
      </c>
      <c r="JY24" s="146" t="e">
        <f t="shared" si="80"/>
        <v>#N/A</v>
      </c>
      <c r="JZ24" s="146" t="e">
        <f t="shared" si="81"/>
        <v>#N/A</v>
      </c>
      <c r="KA24" s="146" t="e">
        <f t="shared" si="82"/>
        <v>#N/A</v>
      </c>
      <c r="KB24" s="146" t="e">
        <f t="shared" si="83"/>
        <v>#N/A</v>
      </c>
      <c r="KC24" s="146" t="e">
        <f t="shared" si="84"/>
        <v>#N/A</v>
      </c>
      <c r="KD24" s="146" t="e">
        <f t="shared" si="85"/>
        <v>#N/A</v>
      </c>
      <c r="KE24" s="146" t="e">
        <f t="shared" si="86"/>
        <v>#N/A</v>
      </c>
      <c r="KF24" s="146" t="e">
        <f t="shared" si="20"/>
        <v>#N/A</v>
      </c>
      <c r="KG24" s="146" t="e">
        <f t="shared" si="87"/>
        <v>#N/A</v>
      </c>
      <c r="KH24" s="146" t="e">
        <f t="shared" si="88"/>
        <v>#N/A</v>
      </c>
      <c r="KI24" s="146" t="e">
        <f t="shared" si="89"/>
        <v>#N/A</v>
      </c>
      <c r="KJ24" s="146" t="e">
        <f t="shared" si="90"/>
        <v>#N/A</v>
      </c>
      <c r="KK24" s="146" t="e">
        <f t="shared" si="91"/>
        <v>#N/A</v>
      </c>
      <c r="KL24" s="146" t="e">
        <f t="shared" si="92"/>
        <v>#N/A</v>
      </c>
      <c r="KM24" s="146" t="e">
        <f t="shared" si="93"/>
        <v>#N/A</v>
      </c>
      <c r="KN24" s="146" t="e">
        <f t="shared" si="94"/>
        <v>#N/A</v>
      </c>
      <c r="KO24" s="146" t="e">
        <f t="shared" si="95"/>
        <v>#N/A</v>
      </c>
      <c r="KP24" s="146" t="e">
        <f t="shared" si="96"/>
        <v>#N/A</v>
      </c>
      <c r="KQ24" s="146" t="e">
        <f t="shared" si="97"/>
        <v>#N/A</v>
      </c>
      <c r="KR24" s="146" t="e">
        <f t="shared" si="98"/>
        <v>#N/A</v>
      </c>
      <c r="KS24" s="146" t="e">
        <f t="shared" si="99"/>
        <v>#N/A</v>
      </c>
      <c r="KT24" s="146" t="e">
        <f t="shared" si="100"/>
        <v>#N/A</v>
      </c>
      <c r="KU24" s="146" t="e">
        <f t="shared" si="101"/>
        <v>#N/A</v>
      </c>
      <c r="KV24" s="146" t="e">
        <f t="shared" si="102"/>
        <v>#N/A</v>
      </c>
      <c r="KW24" s="146" t="e">
        <f t="shared" si="103"/>
        <v>#N/A</v>
      </c>
      <c r="KX24" s="146" t="e">
        <f t="shared" si="104"/>
        <v>#N/A</v>
      </c>
      <c r="KY24" s="146" t="e">
        <f t="shared" si="105"/>
        <v>#N/A</v>
      </c>
      <c r="KZ24" s="146" t="e">
        <f t="shared" si="106"/>
        <v>#N/A</v>
      </c>
      <c r="LA24" s="146" t="e">
        <f t="shared" si="107"/>
        <v>#N/A</v>
      </c>
      <c r="LB24" s="146" t="e">
        <f t="shared" si="108"/>
        <v>#N/A</v>
      </c>
      <c r="LC24" s="146" t="e">
        <f t="shared" si="109"/>
        <v>#N/A</v>
      </c>
      <c r="LD24" s="146" t="e">
        <f t="shared" si="110"/>
        <v>#N/A</v>
      </c>
      <c r="LE24" s="146" t="e">
        <f t="shared" si="111"/>
        <v>#N/A</v>
      </c>
      <c r="LF24" s="146" t="e">
        <f t="shared" si="112"/>
        <v>#N/A</v>
      </c>
      <c r="LG24" s="146" t="e">
        <f t="shared" si="113"/>
        <v>#N/A</v>
      </c>
      <c r="LH24" s="146" t="e">
        <f t="shared" si="114"/>
        <v>#N/A</v>
      </c>
      <c r="LI24" s="146" t="e">
        <f t="shared" si="115"/>
        <v>#N/A</v>
      </c>
      <c r="LJ24" s="146" t="e">
        <f t="shared" si="116"/>
        <v>#N/A</v>
      </c>
      <c r="LK24" s="146" t="e">
        <f t="shared" si="117"/>
        <v>#N/A</v>
      </c>
      <c r="LL24" s="146" t="e">
        <f t="shared" si="118"/>
        <v>#N/A</v>
      </c>
      <c r="LM24" s="146" t="e">
        <f t="shared" si="119"/>
        <v>#N/A</v>
      </c>
      <c r="LN24" s="146" t="e">
        <f t="shared" si="120"/>
        <v>#N/A</v>
      </c>
      <c r="LO24" s="146" t="e">
        <f t="shared" si="121"/>
        <v>#N/A</v>
      </c>
      <c r="LP24" s="146" t="e">
        <f t="shared" si="122"/>
        <v>#N/A</v>
      </c>
      <c r="LQ24" s="146" t="e">
        <f t="shared" si="123"/>
        <v>#N/A</v>
      </c>
      <c r="LR24" s="146" t="e">
        <f t="shared" si="124"/>
        <v>#N/A</v>
      </c>
      <c r="LS24" s="146" t="e">
        <f t="shared" si="125"/>
        <v>#N/A</v>
      </c>
      <c r="LT24" s="146" t="e">
        <f t="shared" si="126"/>
        <v>#N/A</v>
      </c>
      <c r="LU24" s="146" t="e">
        <f t="shared" si="127"/>
        <v>#N/A</v>
      </c>
      <c r="LV24" s="146" t="e">
        <f t="shared" si="128"/>
        <v>#N/A</v>
      </c>
      <c r="LW24" s="146" t="e">
        <f t="shared" si="129"/>
        <v>#N/A</v>
      </c>
      <c r="LX24" s="146" t="e">
        <f t="shared" si="130"/>
        <v>#N/A</v>
      </c>
      <c r="LY24" s="146" t="e">
        <f t="shared" si="131"/>
        <v>#N/A</v>
      </c>
      <c r="LZ24" s="146" t="e">
        <f t="shared" si="132"/>
        <v>#N/A</v>
      </c>
      <c r="MA24" s="146" t="e">
        <f t="shared" si="133"/>
        <v>#N/A</v>
      </c>
      <c r="MB24" s="146" t="e">
        <f t="shared" si="134"/>
        <v>#N/A</v>
      </c>
      <c r="MC24" s="146" t="e">
        <f t="shared" si="135"/>
        <v>#N/A</v>
      </c>
      <c r="MD24" s="146" t="e">
        <f t="shared" si="136"/>
        <v>#N/A</v>
      </c>
      <c r="ME24" s="146" t="e">
        <f t="shared" si="137"/>
        <v>#N/A</v>
      </c>
      <c r="MF24" s="146" t="e">
        <f t="shared" si="138"/>
        <v>#N/A</v>
      </c>
      <c r="MG24" s="146" t="e">
        <f t="shared" si="139"/>
        <v>#N/A</v>
      </c>
      <c r="MH24" s="146" t="e">
        <f t="shared" si="140"/>
        <v>#N/A</v>
      </c>
      <c r="MI24" s="146" t="e">
        <f t="shared" si="141"/>
        <v>#N/A</v>
      </c>
      <c r="MJ24" s="146" t="e">
        <f t="shared" si="142"/>
        <v>#N/A</v>
      </c>
      <c r="MK24" s="146" t="e">
        <f t="shared" si="143"/>
        <v>#N/A</v>
      </c>
      <c r="ML24" s="146" t="e">
        <f t="shared" si="144"/>
        <v>#N/A</v>
      </c>
      <c r="MM24" s="146" t="e">
        <f t="shared" si="145"/>
        <v>#N/A</v>
      </c>
      <c r="MN24" s="146" t="e">
        <f t="shared" si="146"/>
        <v>#N/A</v>
      </c>
      <c r="MO24" s="146" t="e">
        <f t="shared" si="147"/>
        <v>#N/A</v>
      </c>
      <c r="MP24" s="146" t="e">
        <f t="shared" si="148"/>
        <v>#N/A</v>
      </c>
      <c r="MQ24" s="146" t="e">
        <f t="shared" si="149"/>
        <v>#N/A</v>
      </c>
      <c r="MR24" s="146" t="e">
        <f t="shared" si="21"/>
        <v>#N/A</v>
      </c>
      <c r="MS24" s="146" t="e">
        <f t="shared" si="150"/>
        <v>#N/A</v>
      </c>
      <c r="MT24" s="146" t="e">
        <f t="shared" si="151"/>
        <v>#N/A</v>
      </c>
      <c r="MU24" s="146" t="e">
        <f t="shared" si="152"/>
        <v>#N/A</v>
      </c>
      <c r="MV24" s="146" t="e">
        <f t="shared" si="153"/>
        <v>#N/A</v>
      </c>
      <c r="MW24" s="146" t="e">
        <f t="shared" si="154"/>
        <v>#N/A</v>
      </c>
      <c r="MX24" s="146" t="e">
        <f t="shared" si="155"/>
        <v>#N/A</v>
      </c>
      <c r="MY24" s="146" t="e">
        <f t="shared" si="156"/>
        <v>#N/A</v>
      </c>
      <c r="MZ24" s="146" t="e">
        <f t="shared" si="157"/>
        <v>#N/A</v>
      </c>
      <c r="NA24" s="146" t="e">
        <f t="shared" si="158"/>
        <v>#N/A</v>
      </c>
      <c r="NB24" s="146" t="e">
        <f t="shared" si="159"/>
        <v>#N/A</v>
      </c>
      <c r="NC24" s="146" t="e">
        <f t="shared" si="160"/>
        <v>#N/A</v>
      </c>
      <c r="ND24" s="146" t="e">
        <f t="shared" si="161"/>
        <v>#N/A</v>
      </c>
      <c r="NE24" s="146" t="e">
        <f t="shared" si="162"/>
        <v>#N/A</v>
      </c>
      <c r="NF24" s="146" t="e">
        <f t="shared" si="163"/>
        <v>#N/A</v>
      </c>
      <c r="NG24" s="146" t="e">
        <f t="shared" si="164"/>
        <v>#N/A</v>
      </c>
      <c r="NH24" s="146" t="e">
        <f t="shared" si="165"/>
        <v>#N/A</v>
      </c>
      <c r="NI24" s="146" t="e">
        <f t="shared" si="166"/>
        <v>#N/A</v>
      </c>
      <c r="NJ24" s="146" t="e">
        <f t="shared" si="167"/>
        <v>#N/A</v>
      </c>
      <c r="NK24" s="146" t="e">
        <f t="shared" si="168"/>
        <v>#N/A</v>
      </c>
      <c r="NL24" s="146" t="e">
        <f t="shared" si="169"/>
        <v>#N/A</v>
      </c>
      <c r="NM24" s="146" t="e">
        <f t="shared" si="170"/>
        <v>#N/A</v>
      </c>
      <c r="NN24" s="146" t="e">
        <f t="shared" si="171"/>
        <v>#N/A</v>
      </c>
      <c r="NO24" s="146" t="e">
        <f t="shared" si="172"/>
        <v>#N/A</v>
      </c>
      <c r="NP24" s="146" t="e">
        <f t="shared" si="173"/>
        <v>#N/A</v>
      </c>
      <c r="NQ24" s="146" t="e">
        <f t="shared" si="174"/>
        <v>#N/A</v>
      </c>
      <c r="NR24" s="146" t="e">
        <f t="shared" si="175"/>
        <v>#N/A</v>
      </c>
      <c r="NS24" s="146" t="e">
        <f t="shared" si="176"/>
        <v>#N/A</v>
      </c>
      <c r="NT24" s="146" t="e">
        <f t="shared" si="177"/>
        <v>#N/A</v>
      </c>
      <c r="NU24" s="146" t="e">
        <f t="shared" si="178"/>
        <v>#N/A</v>
      </c>
      <c r="NV24" s="146" t="e">
        <f t="shared" si="179"/>
        <v>#N/A</v>
      </c>
      <c r="NW24" s="146" t="e">
        <f t="shared" si="180"/>
        <v>#N/A</v>
      </c>
      <c r="NX24" s="146" t="e">
        <f t="shared" si="181"/>
        <v>#N/A</v>
      </c>
      <c r="NY24" s="146" t="e">
        <f t="shared" si="182"/>
        <v>#N/A</v>
      </c>
      <c r="NZ24" s="146" t="e">
        <f t="shared" si="183"/>
        <v>#N/A</v>
      </c>
      <c r="OA24" s="146" t="e">
        <f t="shared" si="184"/>
        <v>#N/A</v>
      </c>
      <c r="OB24" s="146" t="e">
        <f t="shared" si="185"/>
        <v>#N/A</v>
      </c>
      <c r="OC24" s="146" t="e">
        <f t="shared" si="186"/>
        <v>#N/A</v>
      </c>
      <c r="OD24" s="146" t="e">
        <f t="shared" si="187"/>
        <v>#N/A</v>
      </c>
      <c r="OE24" s="146" t="e">
        <f t="shared" si="188"/>
        <v>#N/A</v>
      </c>
      <c r="OF24" s="146" t="e">
        <f t="shared" si="189"/>
        <v>#N/A</v>
      </c>
      <c r="OG24" s="146" t="e">
        <f t="shared" si="190"/>
        <v>#N/A</v>
      </c>
      <c r="OH24" s="146" t="e">
        <f t="shared" si="191"/>
        <v>#N/A</v>
      </c>
      <c r="OI24" s="146" t="e">
        <f t="shared" si="192"/>
        <v>#N/A</v>
      </c>
      <c r="OJ24" s="146" t="e">
        <f t="shared" si="193"/>
        <v>#N/A</v>
      </c>
      <c r="OK24" s="146" t="e">
        <f t="shared" si="194"/>
        <v>#N/A</v>
      </c>
      <c r="OL24" s="146" t="e">
        <f t="shared" si="195"/>
        <v>#N/A</v>
      </c>
      <c r="OM24" s="146" t="e">
        <f t="shared" si="196"/>
        <v>#N/A</v>
      </c>
      <c r="ON24" s="146" t="e">
        <f t="shared" si="197"/>
        <v>#N/A</v>
      </c>
      <c r="OO24" s="146" t="e">
        <f t="shared" si="198"/>
        <v>#N/A</v>
      </c>
      <c r="OP24" s="146" t="e">
        <f t="shared" si="199"/>
        <v>#N/A</v>
      </c>
      <c r="OQ24" s="146" t="e">
        <f t="shared" si="200"/>
        <v>#N/A</v>
      </c>
      <c r="OR24" s="146" t="e">
        <f t="shared" si="201"/>
        <v>#N/A</v>
      </c>
      <c r="OS24" s="146" t="e">
        <f t="shared" si="202"/>
        <v>#N/A</v>
      </c>
      <c r="OT24" s="146" t="e">
        <f t="shared" si="203"/>
        <v>#N/A</v>
      </c>
      <c r="OU24" s="146" t="e">
        <f t="shared" si="204"/>
        <v>#N/A</v>
      </c>
      <c r="OV24" s="146" t="e">
        <f t="shared" si="205"/>
        <v>#N/A</v>
      </c>
      <c r="OW24" s="146" t="e">
        <f t="shared" si="206"/>
        <v>#N/A</v>
      </c>
      <c r="OX24" s="146" t="e">
        <f t="shared" si="207"/>
        <v>#N/A</v>
      </c>
      <c r="OY24" s="146" t="e">
        <f t="shared" si="208"/>
        <v>#N/A</v>
      </c>
      <c r="OZ24" s="146" t="e">
        <f t="shared" si="209"/>
        <v>#N/A</v>
      </c>
      <c r="PA24" s="146" t="e">
        <f t="shared" si="210"/>
        <v>#N/A</v>
      </c>
      <c r="PB24" s="146" t="e">
        <f t="shared" si="211"/>
        <v>#N/A</v>
      </c>
      <c r="PC24" s="146" t="e">
        <f t="shared" si="212"/>
        <v>#N/A</v>
      </c>
      <c r="PD24" s="146" t="e">
        <f t="shared" si="22"/>
        <v>#N/A</v>
      </c>
      <c r="PE24" s="146" t="e">
        <f t="shared" si="225"/>
        <v>#N/A</v>
      </c>
      <c r="PF24" s="146" t="e">
        <f t="shared" si="226"/>
        <v>#N/A</v>
      </c>
      <c r="PG24" s="146" t="e">
        <f t="shared" si="227"/>
        <v>#N/A</v>
      </c>
      <c r="PH24" s="146" t="e">
        <f t="shared" si="228"/>
        <v>#N/A</v>
      </c>
      <c r="PI24" s="146" t="e">
        <f t="shared" si="229"/>
        <v>#N/A</v>
      </c>
      <c r="PJ24" s="146" t="e">
        <f t="shared" si="230"/>
        <v>#N/A</v>
      </c>
      <c r="PK24" s="146" t="e">
        <f t="shared" si="231"/>
        <v>#N/A</v>
      </c>
      <c r="PL24" s="146" t="e">
        <f t="shared" si="232"/>
        <v>#N/A</v>
      </c>
    </row>
    <row r="25" spans="1:428" hidden="1" x14ac:dyDescent="0.45">
      <c r="A25" s="364"/>
      <c r="B25" s="365" t="str">
        <f>IF($N25="","",ROUND(_xlfn.LOGNORM.INV(ABS(VLOOKUP($Q$1,VLookups!$A$27:$B$28,2,FALSE)-B$2),LN($J25),LN($N25)),0))</f>
        <v/>
      </c>
      <c r="C25" s="367" t="str">
        <f t="shared" si="16"/>
        <v/>
      </c>
      <c r="D25" s="368" t="str">
        <f t="shared" si="17"/>
        <v/>
      </c>
      <c r="E25" s="108" t="str">
        <f>IFERROR(_xlfn.LOGNORM.INV(VLookups!$B$22,LN($J25),LN($N25)),"")</f>
        <v/>
      </c>
      <c r="F25" s="81"/>
      <c r="G25" s="108" t="str">
        <f>IFERROR(_xlfn.LOGNORM.INV(VLookups!$B$23,LN($J25),LN($N25)),"")</f>
        <v/>
      </c>
      <c r="H25" s="110" t="str">
        <f t="shared" si="0"/>
        <v/>
      </c>
      <c r="I25" s="110" t="str">
        <f t="shared" si="1"/>
        <v/>
      </c>
      <c r="J25" s="65" t="str">
        <f>IF(AND(F25&gt;0,NOT(ISBLANK(K25))),IF(VLOOKUP($F$3,VLookups!$A$17:$B$18,2,FALSE),F25*VLOOKUP(K25,VLookups!$A$4:$B$13,2,FALSE),F25),"")</f>
        <v/>
      </c>
      <c r="K25" s="21"/>
      <c r="L25" s="53"/>
      <c r="M25" s="263"/>
      <c r="N25" s="320" t="str">
        <f>IF(F25&gt;0,IF(ISBLANK(M25),IF(ISBLANK(K25),"",VLOOKUP(K25,VLookups!$A$4:$C$13,3,FALSE)),M25),"")</f>
        <v/>
      </c>
      <c r="O25" s="320" t="str">
        <f t="shared" si="11"/>
        <v/>
      </c>
      <c r="P25" s="375" t="str">
        <f t="shared" si="12"/>
        <v/>
      </c>
      <c r="Q25" s="81"/>
      <c r="R25" s="230" t="str">
        <f>IF(AND(Q25&gt;0,F25&gt;0,NOT(N25="")),ABS(VLOOKUP($Q$1,VLookups!$A$27:$B$28,2,FALSE)-_xlfn.LOGNORM.DIST(Q25,LN(J25),LN(N25),TRUE)),"")</f>
        <v/>
      </c>
      <c r="S25" s="80" t="str">
        <f>IF(AND($E25&gt;0,$F25&gt;0,$G25&gt;0,NOT(ISBLANK($K25))),_xlfn.LOGNORM.INV(ABS(VLOOKUP($Q$1,VLookups!$A$27:$B$28,2,FALSE)-S$3),LN($J25),LN($N25)),"")</f>
        <v/>
      </c>
      <c r="T25" s="80" t="str">
        <f>IF(AND($E25&gt;0,$F25&gt;0,$G25&gt;0,NOT(ISBLANK($K25))),_xlfn.LOGNORM.INV(ABS(VLOOKUP($Q$1,VLookups!$A$27:$B$28,2,FALSE)-T$3),LN($J25),LN($N25)),"")</f>
        <v/>
      </c>
      <c r="U25" s="80" t="str">
        <f>IF(AND($E25&gt;0,$F25&gt;0,$G25&gt;0,NOT(ISBLANK($K25))),_xlfn.LOGNORM.INV(ABS(VLOOKUP($Q$1,VLookups!$A$27:$B$28,2,FALSE)-U$3),LN($J25),LN($N25)),"")</f>
        <v/>
      </c>
      <c r="V25" s="80" t="str">
        <f>IF(AND($E25&gt;0,$F25&gt;0,$G25&gt;0,NOT(ISBLANK($K25))),_xlfn.LOGNORM.INV(ABS(VLOOKUP($Q$1,VLookups!$A$27:$B$28,2,FALSE)-V$3),LN($J25),LN($N25)),"")</f>
        <v/>
      </c>
      <c r="W25" s="80" t="str">
        <f>IF(AND($E25&gt;0,$F25&gt;0,$G25&gt;0,NOT(ISBLANK($K25))),_xlfn.LOGNORM.INV(ABS(VLOOKUP($Q$1,VLookups!$A$27:$B$28,2,FALSE)-W$3),LN($J25),LN($N25)),"")</f>
        <v/>
      </c>
      <c r="X25" s="80" t="str">
        <f>IF(AND($E25&gt;0,$F25&gt;0,$G25&gt;0,NOT(ISBLANK($K25))),_xlfn.LOGNORM.INV(ABS(VLOOKUP($Q$1,VLookups!$A$27:$B$28,2,FALSE)-X$3),LN($J25),LN($N25)),"")</f>
        <v/>
      </c>
      <c r="Y25" s="5"/>
      <c r="Z25" s="145" t="str">
        <f t="shared" si="2"/>
        <v/>
      </c>
      <c r="AA25" s="376" t="str">
        <f t="shared" si="13"/>
        <v/>
      </c>
      <c r="AB25" s="46" t="str">
        <f t="shared" si="14"/>
        <v/>
      </c>
      <c r="AC25" s="46" t="str">
        <f t="shared" si="234"/>
        <v/>
      </c>
      <c r="AD25" s="46" t="str">
        <f t="shared" si="234"/>
        <v/>
      </c>
      <c r="AE25" s="46" t="str">
        <f t="shared" si="234"/>
        <v/>
      </c>
      <c r="AF25" s="46" t="str">
        <f t="shared" si="234"/>
        <v/>
      </c>
      <c r="AG25" s="46" t="str">
        <f t="shared" si="234"/>
        <v/>
      </c>
      <c r="AH25" s="46" t="str">
        <f t="shared" si="234"/>
        <v/>
      </c>
      <c r="AI25" s="46" t="str">
        <f t="shared" si="234"/>
        <v/>
      </c>
      <c r="AJ25" s="46" t="str">
        <f t="shared" si="234"/>
        <v/>
      </c>
      <c r="AK25" s="46" t="str">
        <f t="shared" si="234"/>
        <v/>
      </c>
      <c r="AL25" s="46" t="str">
        <f t="shared" si="234"/>
        <v/>
      </c>
      <c r="AM25" s="46" t="str">
        <f t="shared" si="234"/>
        <v/>
      </c>
      <c r="AN25" s="46" t="str">
        <f t="shared" si="234"/>
        <v/>
      </c>
      <c r="AO25" s="46" t="str">
        <f t="shared" si="234"/>
        <v/>
      </c>
      <c r="AP25" s="46" t="str">
        <f t="shared" si="234"/>
        <v/>
      </c>
      <c r="AQ25" s="46" t="str">
        <f t="shared" si="234"/>
        <v/>
      </c>
      <c r="AR25" s="46" t="str">
        <f t="shared" si="234"/>
        <v/>
      </c>
      <c r="AS25" s="46" t="str">
        <f t="shared" si="234"/>
        <v/>
      </c>
      <c r="AT25" s="46" t="str">
        <f t="shared" si="234"/>
        <v/>
      </c>
      <c r="AU25" s="46" t="str">
        <f t="shared" si="234"/>
        <v/>
      </c>
      <c r="AV25" s="46" t="str">
        <f t="shared" si="234"/>
        <v/>
      </c>
      <c r="AW25" s="46" t="str">
        <f t="shared" si="234"/>
        <v/>
      </c>
      <c r="AX25" s="46" t="str">
        <f t="shared" si="234"/>
        <v/>
      </c>
      <c r="AY25" s="46" t="str">
        <f t="shared" si="234"/>
        <v/>
      </c>
      <c r="AZ25" s="46" t="str">
        <f t="shared" si="234"/>
        <v/>
      </c>
      <c r="BA25" s="46" t="str">
        <f t="shared" si="234"/>
        <v/>
      </c>
      <c r="BB25" s="46" t="str">
        <f t="shared" si="234"/>
        <v/>
      </c>
      <c r="BC25" s="46" t="str">
        <f t="shared" si="234"/>
        <v/>
      </c>
      <c r="BD25" s="46" t="str">
        <f t="shared" si="234"/>
        <v/>
      </c>
      <c r="BE25" s="46" t="str">
        <f t="shared" si="234"/>
        <v/>
      </c>
      <c r="BF25" s="46" t="str">
        <f t="shared" si="234"/>
        <v/>
      </c>
      <c r="BG25" s="46" t="str">
        <f t="shared" si="234"/>
        <v/>
      </c>
      <c r="BH25" s="46" t="str">
        <f t="shared" si="234"/>
        <v/>
      </c>
      <c r="BI25" s="46" t="str">
        <f t="shared" si="234"/>
        <v/>
      </c>
      <c r="BJ25" s="46" t="str">
        <f t="shared" si="234"/>
        <v/>
      </c>
      <c r="BK25" s="46" t="str">
        <f t="shared" si="234"/>
        <v/>
      </c>
      <c r="BL25" s="46" t="str">
        <f t="shared" si="234"/>
        <v/>
      </c>
      <c r="BM25" s="46" t="str">
        <f t="shared" si="234"/>
        <v/>
      </c>
      <c r="BN25" s="46" t="str">
        <f t="shared" si="234"/>
        <v/>
      </c>
      <c r="BO25" s="46" t="str">
        <f t="shared" si="234"/>
        <v/>
      </c>
      <c r="BP25" s="46" t="str">
        <f t="shared" si="234"/>
        <v/>
      </c>
      <c r="BQ25" s="46" t="str">
        <f t="shared" si="234"/>
        <v/>
      </c>
      <c r="BR25" s="46" t="str">
        <f t="shared" si="234"/>
        <v/>
      </c>
      <c r="BS25" s="46" t="str">
        <f t="shared" si="234"/>
        <v/>
      </c>
      <c r="BT25" s="46" t="str">
        <f t="shared" si="234"/>
        <v/>
      </c>
      <c r="BU25" s="46" t="str">
        <f t="shared" si="234"/>
        <v/>
      </c>
      <c r="BV25" s="46" t="str">
        <f t="shared" si="234"/>
        <v/>
      </c>
      <c r="BW25" s="46" t="str">
        <f t="shared" si="234"/>
        <v/>
      </c>
      <c r="BX25" s="46" t="str">
        <f t="shared" si="234"/>
        <v/>
      </c>
      <c r="BY25" s="46" t="str">
        <f t="shared" si="234"/>
        <v/>
      </c>
      <c r="BZ25" s="46" t="str">
        <f t="shared" si="234"/>
        <v/>
      </c>
      <c r="CA25" s="46" t="str">
        <f t="shared" si="234"/>
        <v/>
      </c>
      <c r="CB25" s="46" t="str">
        <f t="shared" si="234"/>
        <v/>
      </c>
      <c r="CC25" s="46" t="str">
        <f t="shared" si="234"/>
        <v/>
      </c>
      <c r="CD25" s="46" t="str">
        <f t="shared" si="234"/>
        <v/>
      </c>
      <c r="CE25" s="46" t="str">
        <f t="shared" si="234"/>
        <v/>
      </c>
      <c r="CF25" s="46" t="str">
        <f t="shared" si="234"/>
        <v/>
      </c>
      <c r="CG25" s="46" t="str">
        <f t="shared" si="234"/>
        <v/>
      </c>
      <c r="CH25" s="46" t="str">
        <f t="shared" si="234"/>
        <v/>
      </c>
      <c r="CI25" s="46" t="str">
        <f t="shared" si="234"/>
        <v/>
      </c>
      <c r="CJ25" s="46" t="str">
        <f t="shared" si="234"/>
        <v/>
      </c>
      <c r="CK25" s="46" t="str">
        <f t="shared" si="234"/>
        <v/>
      </c>
      <c r="CL25" s="46" t="str">
        <f t="shared" si="234"/>
        <v/>
      </c>
      <c r="CM25" s="46" t="str">
        <f t="shared" si="234"/>
        <v/>
      </c>
      <c r="CN25" s="46" t="str">
        <f t="shared" ref="CN25:EY28" si="237">IF(ISNONTEXT($Z25),CM25+$Z25,"")</f>
        <v/>
      </c>
      <c r="CO25" s="46" t="str">
        <f t="shared" si="237"/>
        <v/>
      </c>
      <c r="CP25" s="46" t="str">
        <f t="shared" si="237"/>
        <v/>
      </c>
      <c r="CQ25" s="46" t="str">
        <f t="shared" si="237"/>
        <v/>
      </c>
      <c r="CR25" s="46" t="str">
        <f t="shared" si="237"/>
        <v/>
      </c>
      <c r="CS25" s="46" t="str">
        <f t="shared" si="237"/>
        <v/>
      </c>
      <c r="CT25" s="46" t="str">
        <f t="shared" si="237"/>
        <v/>
      </c>
      <c r="CU25" s="46" t="str">
        <f t="shared" si="237"/>
        <v/>
      </c>
      <c r="CV25" s="46" t="str">
        <f t="shared" si="237"/>
        <v/>
      </c>
      <c r="CW25" s="46" t="str">
        <f t="shared" si="237"/>
        <v/>
      </c>
      <c r="CX25" s="46" t="str">
        <f t="shared" si="237"/>
        <v/>
      </c>
      <c r="CY25" s="46" t="str">
        <f t="shared" si="237"/>
        <v/>
      </c>
      <c r="CZ25" s="46" t="str">
        <f t="shared" si="237"/>
        <v/>
      </c>
      <c r="DA25" s="46" t="str">
        <f t="shared" si="237"/>
        <v/>
      </c>
      <c r="DB25" s="46" t="str">
        <f t="shared" si="237"/>
        <v/>
      </c>
      <c r="DC25" s="46" t="str">
        <f t="shared" si="237"/>
        <v/>
      </c>
      <c r="DD25" s="46" t="str">
        <f t="shared" si="237"/>
        <v/>
      </c>
      <c r="DE25" s="46" t="str">
        <f t="shared" si="237"/>
        <v/>
      </c>
      <c r="DF25" s="46" t="str">
        <f t="shared" si="237"/>
        <v/>
      </c>
      <c r="DG25" s="46" t="str">
        <f t="shared" si="237"/>
        <v/>
      </c>
      <c r="DH25" s="46" t="str">
        <f t="shared" si="237"/>
        <v/>
      </c>
      <c r="DI25" s="46" t="str">
        <f t="shared" si="237"/>
        <v/>
      </c>
      <c r="DJ25" s="46" t="str">
        <f t="shared" si="237"/>
        <v/>
      </c>
      <c r="DK25" s="46" t="str">
        <f t="shared" si="237"/>
        <v/>
      </c>
      <c r="DL25" s="46" t="str">
        <f t="shared" si="237"/>
        <v/>
      </c>
      <c r="DM25" s="46" t="str">
        <f t="shared" si="237"/>
        <v/>
      </c>
      <c r="DN25" s="46" t="str">
        <f t="shared" si="237"/>
        <v/>
      </c>
      <c r="DO25" s="46" t="str">
        <f t="shared" si="237"/>
        <v/>
      </c>
      <c r="DP25" s="46" t="str">
        <f t="shared" si="237"/>
        <v/>
      </c>
      <c r="DQ25" s="46" t="str">
        <f t="shared" si="237"/>
        <v/>
      </c>
      <c r="DR25" s="46" t="str">
        <f t="shared" si="237"/>
        <v/>
      </c>
      <c r="DS25" s="46" t="str">
        <f t="shared" si="237"/>
        <v/>
      </c>
      <c r="DT25" s="46" t="str">
        <f t="shared" si="237"/>
        <v/>
      </c>
      <c r="DU25" s="46" t="str">
        <f t="shared" si="237"/>
        <v/>
      </c>
      <c r="DV25" s="46" t="str">
        <f t="shared" si="237"/>
        <v/>
      </c>
      <c r="DW25" s="46" t="str">
        <f t="shared" si="237"/>
        <v/>
      </c>
      <c r="DX25" s="46" t="str">
        <f t="shared" si="237"/>
        <v/>
      </c>
      <c r="DY25" s="46" t="str">
        <f t="shared" si="237"/>
        <v/>
      </c>
      <c r="DZ25" s="46" t="str">
        <f t="shared" si="237"/>
        <v/>
      </c>
      <c r="EA25" s="46" t="str">
        <f t="shared" si="237"/>
        <v/>
      </c>
      <c r="EB25" s="46" t="str">
        <f t="shared" si="237"/>
        <v/>
      </c>
      <c r="EC25" s="46" t="str">
        <f t="shared" si="237"/>
        <v/>
      </c>
      <c r="ED25" s="46" t="str">
        <f t="shared" si="237"/>
        <v/>
      </c>
      <c r="EE25" s="46" t="str">
        <f t="shared" si="237"/>
        <v/>
      </c>
      <c r="EF25" s="46" t="str">
        <f t="shared" si="237"/>
        <v/>
      </c>
      <c r="EG25" s="46" t="str">
        <f t="shared" si="237"/>
        <v/>
      </c>
      <c r="EH25" s="46" t="str">
        <f t="shared" si="237"/>
        <v/>
      </c>
      <c r="EI25" s="46" t="str">
        <f t="shared" si="237"/>
        <v/>
      </c>
      <c r="EJ25" s="46" t="str">
        <f t="shared" si="237"/>
        <v/>
      </c>
      <c r="EK25" s="46" t="str">
        <f t="shared" si="237"/>
        <v/>
      </c>
      <c r="EL25" s="46" t="str">
        <f t="shared" si="237"/>
        <v/>
      </c>
      <c r="EM25" s="46" t="str">
        <f t="shared" si="237"/>
        <v/>
      </c>
      <c r="EN25" s="46" t="str">
        <f t="shared" si="237"/>
        <v/>
      </c>
      <c r="EO25" s="46" t="str">
        <f t="shared" si="237"/>
        <v/>
      </c>
      <c r="EP25" s="46" t="str">
        <f t="shared" si="237"/>
        <v/>
      </c>
      <c r="EQ25" s="46" t="str">
        <f t="shared" si="237"/>
        <v/>
      </c>
      <c r="ER25" s="46" t="str">
        <f t="shared" si="237"/>
        <v/>
      </c>
      <c r="ES25" s="46" t="str">
        <f t="shared" si="237"/>
        <v/>
      </c>
      <c r="ET25" s="46" t="str">
        <f t="shared" si="237"/>
        <v/>
      </c>
      <c r="EU25" s="46" t="str">
        <f t="shared" si="237"/>
        <v/>
      </c>
      <c r="EV25" s="46" t="str">
        <f t="shared" si="237"/>
        <v/>
      </c>
      <c r="EW25" s="46" t="str">
        <f t="shared" si="237"/>
        <v/>
      </c>
      <c r="EX25" s="46" t="str">
        <f t="shared" si="237"/>
        <v/>
      </c>
      <c r="EY25" s="46" t="str">
        <f t="shared" si="237"/>
        <v/>
      </c>
      <c r="EZ25" s="46" t="str">
        <f t="shared" si="236"/>
        <v/>
      </c>
      <c r="FA25" s="46" t="str">
        <f t="shared" si="236"/>
        <v/>
      </c>
      <c r="FB25" s="46" t="str">
        <f t="shared" si="236"/>
        <v/>
      </c>
      <c r="FC25" s="46" t="str">
        <f t="shared" si="236"/>
        <v/>
      </c>
      <c r="FD25" s="46" t="str">
        <f t="shared" si="236"/>
        <v/>
      </c>
      <c r="FE25" s="46" t="str">
        <f t="shared" si="236"/>
        <v/>
      </c>
      <c r="FF25" s="46" t="str">
        <f t="shared" si="236"/>
        <v/>
      </c>
      <c r="FG25" s="46" t="str">
        <f t="shared" si="236"/>
        <v/>
      </c>
      <c r="FH25" s="46" t="str">
        <f t="shared" si="236"/>
        <v/>
      </c>
      <c r="FI25" s="46" t="str">
        <f t="shared" si="236"/>
        <v/>
      </c>
      <c r="FJ25" s="46" t="str">
        <f t="shared" si="236"/>
        <v/>
      </c>
      <c r="FK25" s="46" t="str">
        <f t="shared" si="236"/>
        <v/>
      </c>
      <c r="FL25" s="46" t="str">
        <f t="shared" si="236"/>
        <v/>
      </c>
      <c r="FM25" s="46" t="str">
        <f t="shared" si="236"/>
        <v/>
      </c>
      <c r="FN25" s="46" t="str">
        <f t="shared" si="236"/>
        <v/>
      </c>
      <c r="FO25" s="46" t="str">
        <f t="shared" si="236"/>
        <v/>
      </c>
      <c r="FP25" s="46" t="str">
        <f t="shared" si="236"/>
        <v/>
      </c>
      <c r="FQ25" s="46" t="str">
        <f t="shared" si="236"/>
        <v/>
      </c>
      <c r="FR25" s="46" t="str">
        <f t="shared" si="236"/>
        <v/>
      </c>
      <c r="FS25" s="46" t="str">
        <f t="shared" si="236"/>
        <v/>
      </c>
      <c r="FT25" s="46" t="str">
        <f t="shared" si="236"/>
        <v/>
      </c>
      <c r="FU25" s="46" t="str">
        <f t="shared" si="236"/>
        <v/>
      </c>
      <c r="FV25" s="46" t="str">
        <f t="shared" si="236"/>
        <v/>
      </c>
      <c r="FW25" s="46" t="str">
        <f t="shared" si="236"/>
        <v/>
      </c>
      <c r="FX25" s="46" t="str">
        <f t="shared" si="236"/>
        <v/>
      </c>
      <c r="FY25" s="46" t="str">
        <f t="shared" si="236"/>
        <v/>
      </c>
      <c r="FZ25" s="46" t="str">
        <f t="shared" si="236"/>
        <v/>
      </c>
      <c r="GA25" s="46" t="str">
        <f t="shared" si="236"/>
        <v/>
      </c>
      <c r="GB25" s="46" t="str">
        <f t="shared" si="236"/>
        <v/>
      </c>
      <c r="GC25" s="46" t="str">
        <f t="shared" si="236"/>
        <v/>
      </c>
      <c r="GD25" s="46" t="str">
        <f t="shared" si="236"/>
        <v/>
      </c>
      <c r="GE25" s="46" t="str">
        <f t="shared" si="236"/>
        <v/>
      </c>
      <c r="GF25" s="46" t="str">
        <f t="shared" si="236"/>
        <v/>
      </c>
      <c r="GG25" s="46" t="str">
        <f t="shared" si="236"/>
        <v/>
      </c>
      <c r="GH25" s="46" t="str">
        <f t="shared" si="236"/>
        <v/>
      </c>
      <c r="GI25" s="46" t="str">
        <f t="shared" si="236"/>
        <v/>
      </c>
      <c r="GJ25" s="46" t="str">
        <f t="shared" si="236"/>
        <v/>
      </c>
      <c r="GK25" s="46" t="str">
        <f t="shared" si="236"/>
        <v/>
      </c>
      <c r="GL25" s="46" t="str">
        <f t="shared" si="236"/>
        <v/>
      </c>
      <c r="GM25" s="46" t="str">
        <f t="shared" si="236"/>
        <v/>
      </c>
      <c r="GN25" s="46" t="str">
        <f t="shared" si="236"/>
        <v/>
      </c>
      <c r="GO25" s="46" t="str">
        <f t="shared" si="236"/>
        <v/>
      </c>
      <c r="GP25" s="46" t="str">
        <f t="shared" si="236"/>
        <v/>
      </c>
      <c r="GQ25" s="46" t="str">
        <f t="shared" si="236"/>
        <v/>
      </c>
      <c r="GR25" s="46" t="str">
        <f t="shared" si="236"/>
        <v/>
      </c>
      <c r="GS25" s="46" t="str">
        <f t="shared" si="236"/>
        <v/>
      </c>
      <c r="GT25" s="46" t="str">
        <f t="shared" si="236"/>
        <v/>
      </c>
      <c r="GU25" s="46" t="str">
        <f t="shared" si="236"/>
        <v/>
      </c>
      <c r="GV25" s="46" t="str">
        <f t="shared" si="236"/>
        <v/>
      </c>
      <c r="GW25" s="46" t="str">
        <f t="shared" si="236"/>
        <v/>
      </c>
      <c r="GX25" s="46" t="str">
        <f t="shared" si="236"/>
        <v/>
      </c>
      <c r="GY25" s="46" t="str">
        <f t="shared" si="236"/>
        <v/>
      </c>
      <c r="GZ25" s="46" t="str">
        <f t="shared" si="236"/>
        <v/>
      </c>
      <c r="HA25" s="46" t="str">
        <f t="shared" si="236"/>
        <v/>
      </c>
      <c r="HB25" s="46" t="str">
        <f t="shared" si="236"/>
        <v/>
      </c>
      <c r="HC25" s="46" t="str">
        <f t="shared" si="236"/>
        <v/>
      </c>
      <c r="HD25" s="46" t="str">
        <f t="shared" si="236"/>
        <v/>
      </c>
      <c r="HE25" s="46" t="str">
        <f t="shared" si="236"/>
        <v/>
      </c>
      <c r="HF25" s="46" t="str">
        <f t="shared" si="236"/>
        <v/>
      </c>
      <c r="HG25" s="46" t="str">
        <f t="shared" si="236"/>
        <v/>
      </c>
      <c r="HH25" s="46" t="str">
        <f t="shared" si="236"/>
        <v/>
      </c>
      <c r="HI25" s="46" t="str">
        <f t="shared" si="236"/>
        <v/>
      </c>
      <c r="HJ25" s="46" t="str">
        <f t="shared" si="236"/>
        <v/>
      </c>
      <c r="HK25" s="46" t="str">
        <f t="shared" si="236"/>
        <v/>
      </c>
      <c r="HL25" s="46" t="str">
        <f t="shared" si="235"/>
        <v/>
      </c>
      <c r="HM25" s="46" t="str">
        <f t="shared" si="235"/>
        <v/>
      </c>
      <c r="HN25" s="46" t="str">
        <f t="shared" si="235"/>
        <v/>
      </c>
      <c r="HO25" s="46" t="str">
        <f t="shared" si="235"/>
        <v/>
      </c>
      <c r="HP25" s="46" t="str">
        <f t="shared" si="235"/>
        <v/>
      </c>
      <c r="HQ25" s="46" t="str">
        <f t="shared" si="235"/>
        <v/>
      </c>
      <c r="HR25" s="46" t="str">
        <f t="shared" si="235"/>
        <v/>
      </c>
      <c r="HS25" s="46" t="str">
        <f t="shared" si="235"/>
        <v/>
      </c>
      <c r="HT25" s="146" t="e">
        <f t="shared" si="15"/>
        <v>#N/A</v>
      </c>
      <c r="HU25" s="146" t="e">
        <f t="shared" si="24"/>
        <v>#N/A</v>
      </c>
      <c r="HV25" s="146" t="e">
        <f t="shared" si="25"/>
        <v>#N/A</v>
      </c>
      <c r="HW25" s="146" t="e">
        <f t="shared" si="26"/>
        <v>#N/A</v>
      </c>
      <c r="HX25" s="146" t="e">
        <f t="shared" si="27"/>
        <v>#N/A</v>
      </c>
      <c r="HY25" s="146" t="e">
        <f t="shared" si="28"/>
        <v>#N/A</v>
      </c>
      <c r="HZ25" s="146" t="e">
        <f t="shared" si="29"/>
        <v>#N/A</v>
      </c>
      <c r="IA25" s="146" t="e">
        <f t="shared" si="30"/>
        <v>#N/A</v>
      </c>
      <c r="IB25" s="146" t="e">
        <f t="shared" si="31"/>
        <v>#N/A</v>
      </c>
      <c r="IC25" s="146" t="e">
        <f t="shared" si="32"/>
        <v>#N/A</v>
      </c>
      <c r="ID25" s="146" t="e">
        <f t="shared" si="33"/>
        <v>#N/A</v>
      </c>
      <c r="IE25" s="146" t="e">
        <f t="shared" si="34"/>
        <v>#N/A</v>
      </c>
      <c r="IF25" s="146" t="e">
        <f t="shared" si="35"/>
        <v>#N/A</v>
      </c>
      <c r="IG25" s="146" t="e">
        <f t="shared" si="36"/>
        <v>#N/A</v>
      </c>
      <c r="IH25" s="146" t="e">
        <f t="shared" si="37"/>
        <v>#N/A</v>
      </c>
      <c r="II25" s="146" t="e">
        <f t="shared" si="38"/>
        <v>#N/A</v>
      </c>
      <c r="IJ25" s="146" t="e">
        <f t="shared" si="39"/>
        <v>#N/A</v>
      </c>
      <c r="IK25" s="146" t="e">
        <f t="shared" si="40"/>
        <v>#N/A</v>
      </c>
      <c r="IL25" s="146" t="e">
        <f t="shared" si="41"/>
        <v>#N/A</v>
      </c>
      <c r="IM25" s="146" t="e">
        <f t="shared" si="42"/>
        <v>#N/A</v>
      </c>
      <c r="IN25" s="146" t="e">
        <f t="shared" si="43"/>
        <v>#N/A</v>
      </c>
      <c r="IO25" s="146" t="e">
        <f t="shared" si="44"/>
        <v>#N/A</v>
      </c>
      <c r="IP25" s="146" t="e">
        <f t="shared" si="45"/>
        <v>#N/A</v>
      </c>
      <c r="IQ25" s="146" t="e">
        <f t="shared" si="46"/>
        <v>#N/A</v>
      </c>
      <c r="IR25" s="146" t="e">
        <f t="shared" si="47"/>
        <v>#N/A</v>
      </c>
      <c r="IS25" s="146" t="e">
        <f t="shared" si="48"/>
        <v>#N/A</v>
      </c>
      <c r="IT25" s="146" t="e">
        <f t="shared" si="49"/>
        <v>#N/A</v>
      </c>
      <c r="IU25" s="146" t="e">
        <f t="shared" si="50"/>
        <v>#N/A</v>
      </c>
      <c r="IV25" s="146" t="e">
        <f t="shared" si="51"/>
        <v>#N/A</v>
      </c>
      <c r="IW25" s="146" t="e">
        <f t="shared" si="52"/>
        <v>#N/A</v>
      </c>
      <c r="IX25" s="146" t="e">
        <f t="shared" si="53"/>
        <v>#N/A</v>
      </c>
      <c r="IY25" s="146" t="e">
        <f t="shared" si="54"/>
        <v>#N/A</v>
      </c>
      <c r="IZ25" s="146" t="e">
        <f t="shared" si="55"/>
        <v>#N/A</v>
      </c>
      <c r="JA25" s="146" t="e">
        <f t="shared" si="56"/>
        <v>#N/A</v>
      </c>
      <c r="JB25" s="146" t="e">
        <f t="shared" si="57"/>
        <v>#N/A</v>
      </c>
      <c r="JC25" s="146" t="e">
        <f t="shared" si="58"/>
        <v>#N/A</v>
      </c>
      <c r="JD25" s="146" t="e">
        <f t="shared" si="59"/>
        <v>#N/A</v>
      </c>
      <c r="JE25" s="146" t="e">
        <f t="shared" si="60"/>
        <v>#N/A</v>
      </c>
      <c r="JF25" s="146" t="e">
        <f t="shared" si="61"/>
        <v>#N/A</v>
      </c>
      <c r="JG25" s="146" t="e">
        <f t="shared" si="62"/>
        <v>#N/A</v>
      </c>
      <c r="JH25" s="146" t="e">
        <f t="shared" si="63"/>
        <v>#N/A</v>
      </c>
      <c r="JI25" s="146" t="e">
        <f t="shared" si="64"/>
        <v>#N/A</v>
      </c>
      <c r="JJ25" s="146" t="e">
        <f t="shared" si="65"/>
        <v>#N/A</v>
      </c>
      <c r="JK25" s="146" t="e">
        <f t="shared" si="66"/>
        <v>#N/A</v>
      </c>
      <c r="JL25" s="146" t="e">
        <f t="shared" si="67"/>
        <v>#N/A</v>
      </c>
      <c r="JM25" s="146" t="e">
        <f t="shared" si="68"/>
        <v>#N/A</v>
      </c>
      <c r="JN25" s="146" t="e">
        <f t="shared" si="69"/>
        <v>#N/A</v>
      </c>
      <c r="JO25" s="146" t="e">
        <f t="shared" si="70"/>
        <v>#N/A</v>
      </c>
      <c r="JP25" s="146" t="e">
        <f t="shared" si="71"/>
        <v>#N/A</v>
      </c>
      <c r="JQ25" s="146" t="e">
        <f t="shared" si="72"/>
        <v>#N/A</v>
      </c>
      <c r="JR25" s="146" t="e">
        <f t="shared" si="73"/>
        <v>#N/A</v>
      </c>
      <c r="JS25" s="146" t="e">
        <f t="shared" si="74"/>
        <v>#N/A</v>
      </c>
      <c r="JT25" s="146" t="e">
        <f t="shared" si="75"/>
        <v>#N/A</v>
      </c>
      <c r="JU25" s="146" t="e">
        <f t="shared" si="76"/>
        <v>#N/A</v>
      </c>
      <c r="JV25" s="146" t="e">
        <f t="shared" si="77"/>
        <v>#N/A</v>
      </c>
      <c r="JW25" s="146" t="e">
        <f t="shared" si="78"/>
        <v>#N/A</v>
      </c>
      <c r="JX25" s="146" t="e">
        <f t="shared" si="79"/>
        <v>#N/A</v>
      </c>
      <c r="JY25" s="146" t="e">
        <f t="shared" si="80"/>
        <v>#N/A</v>
      </c>
      <c r="JZ25" s="146" t="e">
        <f t="shared" si="81"/>
        <v>#N/A</v>
      </c>
      <c r="KA25" s="146" t="e">
        <f t="shared" si="82"/>
        <v>#N/A</v>
      </c>
      <c r="KB25" s="146" t="e">
        <f t="shared" si="83"/>
        <v>#N/A</v>
      </c>
      <c r="KC25" s="146" t="e">
        <f t="shared" si="84"/>
        <v>#N/A</v>
      </c>
      <c r="KD25" s="146" t="e">
        <f t="shared" si="85"/>
        <v>#N/A</v>
      </c>
      <c r="KE25" s="146" t="e">
        <f t="shared" si="86"/>
        <v>#N/A</v>
      </c>
      <c r="KF25" s="146" t="e">
        <f t="shared" si="20"/>
        <v>#N/A</v>
      </c>
      <c r="KG25" s="146" t="e">
        <f t="shared" si="87"/>
        <v>#N/A</v>
      </c>
      <c r="KH25" s="146" t="e">
        <f t="shared" si="88"/>
        <v>#N/A</v>
      </c>
      <c r="KI25" s="146" t="e">
        <f t="shared" si="89"/>
        <v>#N/A</v>
      </c>
      <c r="KJ25" s="146" t="e">
        <f t="shared" si="90"/>
        <v>#N/A</v>
      </c>
      <c r="KK25" s="146" t="e">
        <f t="shared" si="91"/>
        <v>#N/A</v>
      </c>
      <c r="KL25" s="146" t="e">
        <f t="shared" si="92"/>
        <v>#N/A</v>
      </c>
      <c r="KM25" s="146" t="e">
        <f t="shared" si="93"/>
        <v>#N/A</v>
      </c>
      <c r="KN25" s="146" t="e">
        <f t="shared" si="94"/>
        <v>#N/A</v>
      </c>
      <c r="KO25" s="146" t="e">
        <f t="shared" si="95"/>
        <v>#N/A</v>
      </c>
      <c r="KP25" s="146" t="e">
        <f t="shared" si="96"/>
        <v>#N/A</v>
      </c>
      <c r="KQ25" s="146" t="e">
        <f t="shared" si="97"/>
        <v>#N/A</v>
      </c>
      <c r="KR25" s="146" t="e">
        <f t="shared" si="98"/>
        <v>#N/A</v>
      </c>
      <c r="KS25" s="146" t="e">
        <f t="shared" si="99"/>
        <v>#N/A</v>
      </c>
      <c r="KT25" s="146" t="e">
        <f t="shared" si="100"/>
        <v>#N/A</v>
      </c>
      <c r="KU25" s="146" t="e">
        <f t="shared" si="101"/>
        <v>#N/A</v>
      </c>
      <c r="KV25" s="146" t="e">
        <f t="shared" si="102"/>
        <v>#N/A</v>
      </c>
      <c r="KW25" s="146" t="e">
        <f t="shared" si="103"/>
        <v>#N/A</v>
      </c>
      <c r="KX25" s="146" t="e">
        <f t="shared" si="104"/>
        <v>#N/A</v>
      </c>
      <c r="KY25" s="146" t="e">
        <f t="shared" si="105"/>
        <v>#N/A</v>
      </c>
      <c r="KZ25" s="146" t="e">
        <f t="shared" si="106"/>
        <v>#N/A</v>
      </c>
      <c r="LA25" s="146" t="e">
        <f t="shared" si="107"/>
        <v>#N/A</v>
      </c>
      <c r="LB25" s="146" t="e">
        <f t="shared" si="108"/>
        <v>#N/A</v>
      </c>
      <c r="LC25" s="146" t="e">
        <f t="shared" si="109"/>
        <v>#N/A</v>
      </c>
      <c r="LD25" s="146" t="e">
        <f t="shared" si="110"/>
        <v>#N/A</v>
      </c>
      <c r="LE25" s="146" t="e">
        <f t="shared" si="111"/>
        <v>#N/A</v>
      </c>
      <c r="LF25" s="146" t="e">
        <f t="shared" si="112"/>
        <v>#N/A</v>
      </c>
      <c r="LG25" s="146" t="e">
        <f t="shared" si="113"/>
        <v>#N/A</v>
      </c>
      <c r="LH25" s="146" t="e">
        <f t="shared" si="114"/>
        <v>#N/A</v>
      </c>
      <c r="LI25" s="146" t="e">
        <f t="shared" si="115"/>
        <v>#N/A</v>
      </c>
      <c r="LJ25" s="146" t="e">
        <f t="shared" si="116"/>
        <v>#N/A</v>
      </c>
      <c r="LK25" s="146" t="e">
        <f t="shared" si="117"/>
        <v>#N/A</v>
      </c>
      <c r="LL25" s="146" t="e">
        <f t="shared" si="118"/>
        <v>#N/A</v>
      </c>
      <c r="LM25" s="146" t="e">
        <f t="shared" si="119"/>
        <v>#N/A</v>
      </c>
      <c r="LN25" s="146" t="e">
        <f t="shared" si="120"/>
        <v>#N/A</v>
      </c>
      <c r="LO25" s="146" t="e">
        <f t="shared" si="121"/>
        <v>#N/A</v>
      </c>
      <c r="LP25" s="146" t="e">
        <f t="shared" si="122"/>
        <v>#N/A</v>
      </c>
      <c r="LQ25" s="146" t="e">
        <f t="shared" si="123"/>
        <v>#N/A</v>
      </c>
      <c r="LR25" s="146" t="e">
        <f t="shared" si="124"/>
        <v>#N/A</v>
      </c>
      <c r="LS25" s="146" t="e">
        <f t="shared" si="125"/>
        <v>#N/A</v>
      </c>
      <c r="LT25" s="146" t="e">
        <f t="shared" si="126"/>
        <v>#N/A</v>
      </c>
      <c r="LU25" s="146" t="e">
        <f t="shared" si="127"/>
        <v>#N/A</v>
      </c>
      <c r="LV25" s="146" t="e">
        <f t="shared" si="128"/>
        <v>#N/A</v>
      </c>
      <c r="LW25" s="146" t="e">
        <f t="shared" si="129"/>
        <v>#N/A</v>
      </c>
      <c r="LX25" s="146" t="e">
        <f t="shared" si="130"/>
        <v>#N/A</v>
      </c>
      <c r="LY25" s="146" t="e">
        <f t="shared" si="131"/>
        <v>#N/A</v>
      </c>
      <c r="LZ25" s="146" t="e">
        <f t="shared" si="132"/>
        <v>#N/A</v>
      </c>
      <c r="MA25" s="146" t="e">
        <f t="shared" si="133"/>
        <v>#N/A</v>
      </c>
      <c r="MB25" s="146" t="e">
        <f t="shared" si="134"/>
        <v>#N/A</v>
      </c>
      <c r="MC25" s="146" t="e">
        <f t="shared" si="135"/>
        <v>#N/A</v>
      </c>
      <c r="MD25" s="146" t="e">
        <f t="shared" si="136"/>
        <v>#N/A</v>
      </c>
      <c r="ME25" s="146" t="e">
        <f t="shared" si="137"/>
        <v>#N/A</v>
      </c>
      <c r="MF25" s="146" t="e">
        <f t="shared" si="138"/>
        <v>#N/A</v>
      </c>
      <c r="MG25" s="146" t="e">
        <f t="shared" si="139"/>
        <v>#N/A</v>
      </c>
      <c r="MH25" s="146" t="e">
        <f t="shared" si="140"/>
        <v>#N/A</v>
      </c>
      <c r="MI25" s="146" t="e">
        <f t="shared" si="141"/>
        <v>#N/A</v>
      </c>
      <c r="MJ25" s="146" t="e">
        <f t="shared" si="142"/>
        <v>#N/A</v>
      </c>
      <c r="MK25" s="146" t="e">
        <f t="shared" si="143"/>
        <v>#N/A</v>
      </c>
      <c r="ML25" s="146" t="e">
        <f t="shared" si="144"/>
        <v>#N/A</v>
      </c>
      <c r="MM25" s="146" t="e">
        <f t="shared" si="145"/>
        <v>#N/A</v>
      </c>
      <c r="MN25" s="146" t="e">
        <f t="shared" si="146"/>
        <v>#N/A</v>
      </c>
      <c r="MO25" s="146" t="e">
        <f t="shared" si="147"/>
        <v>#N/A</v>
      </c>
      <c r="MP25" s="146" t="e">
        <f t="shared" si="148"/>
        <v>#N/A</v>
      </c>
      <c r="MQ25" s="146" t="e">
        <f t="shared" si="149"/>
        <v>#N/A</v>
      </c>
      <c r="MR25" s="146" t="e">
        <f t="shared" si="21"/>
        <v>#N/A</v>
      </c>
      <c r="MS25" s="146" t="e">
        <f t="shared" si="150"/>
        <v>#N/A</v>
      </c>
      <c r="MT25" s="146" t="e">
        <f t="shared" si="151"/>
        <v>#N/A</v>
      </c>
      <c r="MU25" s="146" t="e">
        <f t="shared" si="152"/>
        <v>#N/A</v>
      </c>
      <c r="MV25" s="146" t="e">
        <f t="shared" si="153"/>
        <v>#N/A</v>
      </c>
      <c r="MW25" s="146" t="e">
        <f t="shared" si="154"/>
        <v>#N/A</v>
      </c>
      <c r="MX25" s="146" t="e">
        <f t="shared" si="155"/>
        <v>#N/A</v>
      </c>
      <c r="MY25" s="146" t="e">
        <f t="shared" si="156"/>
        <v>#N/A</v>
      </c>
      <c r="MZ25" s="146" t="e">
        <f t="shared" si="157"/>
        <v>#N/A</v>
      </c>
      <c r="NA25" s="146" t="e">
        <f t="shared" si="158"/>
        <v>#N/A</v>
      </c>
      <c r="NB25" s="146" t="e">
        <f t="shared" si="159"/>
        <v>#N/A</v>
      </c>
      <c r="NC25" s="146" t="e">
        <f t="shared" si="160"/>
        <v>#N/A</v>
      </c>
      <c r="ND25" s="146" t="e">
        <f t="shared" si="161"/>
        <v>#N/A</v>
      </c>
      <c r="NE25" s="146" t="e">
        <f t="shared" si="162"/>
        <v>#N/A</v>
      </c>
      <c r="NF25" s="146" t="e">
        <f t="shared" si="163"/>
        <v>#N/A</v>
      </c>
      <c r="NG25" s="146" t="e">
        <f t="shared" si="164"/>
        <v>#N/A</v>
      </c>
      <c r="NH25" s="146" t="e">
        <f t="shared" si="165"/>
        <v>#N/A</v>
      </c>
      <c r="NI25" s="146" t="e">
        <f t="shared" si="166"/>
        <v>#N/A</v>
      </c>
      <c r="NJ25" s="146" t="e">
        <f t="shared" si="167"/>
        <v>#N/A</v>
      </c>
      <c r="NK25" s="146" t="e">
        <f t="shared" si="168"/>
        <v>#N/A</v>
      </c>
      <c r="NL25" s="146" t="e">
        <f t="shared" si="169"/>
        <v>#N/A</v>
      </c>
      <c r="NM25" s="146" t="e">
        <f t="shared" si="170"/>
        <v>#N/A</v>
      </c>
      <c r="NN25" s="146" t="e">
        <f t="shared" si="171"/>
        <v>#N/A</v>
      </c>
      <c r="NO25" s="146" t="e">
        <f t="shared" si="172"/>
        <v>#N/A</v>
      </c>
      <c r="NP25" s="146" t="e">
        <f t="shared" si="173"/>
        <v>#N/A</v>
      </c>
      <c r="NQ25" s="146" t="e">
        <f t="shared" si="174"/>
        <v>#N/A</v>
      </c>
      <c r="NR25" s="146" t="e">
        <f t="shared" si="175"/>
        <v>#N/A</v>
      </c>
      <c r="NS25" s="146" t="e">
        <f t="shared" si="176"/>
        <v>#N/A</v>
      </c>
      <c r="NT25" s="146" t="e">
        <f t="shared" si="177"/>
        <v>#N/A</v>
      </c>
      <c r="NU25" s="146" t="e">
        <f t="shared" si="178"/>
        <v>#N/A</v>
      </c>
      <c r="NV25" s="146" t="e">
        <f t="shared" si="179"/>
        <v>#N/A</v>
      </c>
      <c r="NW25" s="146" t="e">
        <f t="shared" si="180"/>
        <v>#N/A</v>
      </c>
      <c r="NX25" s="146" t="e">
        <f t="shared" si="181"/>
        <v>#N/A</v>
      </c>
      <c r="NY25" s="146" t="e">
        <f t="shared" si="182"/>
        <v>#N/A</v>
      </c>
      <c r="NZ25" s="146" t="e">
        <f t="shared" si="183"/>
        <v>#N/A</v>
      </c>
      <c r="OA25" s="146" t="e">
        <f t="shared" si="184"/>
        <v>#N/A</v>
      </c>
      <c r="OB25" s="146" t="e">
        <f t="shared" si="185"/>
        <v>#N/A</v>
      </c>
      <c r="OC25" s="146" t="e">
        <f t="shared" si="186"/>
        <v>#N/A</v>
      </c>
      <c r="OD25" s="146" t="e">
        <f t="shared" si="187"/>
        <v>#N/A</v>
      </c>
      <c r="OE25" s="146" t="e">
        <f t="shared" si="188"/>
        <v>#N/A</v>
      </c>
      <c r="OF25" s="146" t="e">
        <f t="shared" si="189"/>
        <v>#N/A</v>
      </c>
      <c r="OG25" s="146" t="e">
        <f t="shared" si="190"/>
        <v>#N/A</v>
      </c>
      <c r="OH25" s="146" t="e">
        <f t="shared" si="191"/>
        <v>#N/A</v>
      </c>
      <c r="OI25" s="146" t="e">
        <f t="shared" si="192"/>
        <v>#N/A</v>
      </c>
      <c r="OJ25" s="146" t="e">
        <f t="shared" si="193"/>
        <v>#N/A</v>
      </c>
      <c r="OK25" s="146" t="e">
        <f t="shared" si="194"/>
        <v>#N/A</v>
      </c>
      <c r="OL25" s="146" t="e">
        <f t="shared" si="195"/>
        <v>#N/A</v>
      </c>
      <c r="OM25" s="146" t="e">
        <f t="shared" si="196"/>
        <v>#N/A</v>
      </c>
      <c r="ON25" s="146" t="e">
        <f t="shared" si="197"/>
        <v>#N/A</v>
      </c>
      <c r="OO25" s="146" t="e">
        <f t="shared" si="198"/>
        <v>#N/A</v>
      </c>
      <c r="OP25" s="146" t="e">
        <f t="shared" si="199"/>
        <v>#N/A</v>
      </c>
      <c r="OQ25" s="146" t="e">
        <f t="shared" si="200"/>
        <v>#N/A</v>
      </c>
      <c r="OR25" s="146" t="e">
        <f t="shared" si="201"/>
        <v>#N/A</v>
      </c>
      <c r="OS25" s="146" t="e">
        <f t="shared" si="202"/>
        <v>#N/A</v>
      </c>
      <c r="OT25" s="146" t="e">
        <f t="shared" si="203"/>
        <v>#N/A</v>
      </c>
      <c r="OU25" s="146" t="e">
        <f t="shared" si="204"/>
        <v>#N/A</v>
      </c>
      <c r="OV25" s="146" t="e">
        <f t="shared" si="205"/>
        <v>#N/A</v>
      </c>
      <c r="OW25" s="146" t="e">
        <f t="shared" si="206"/>
        <v>#N/A</v>
      </c>
      <c r="OX25" s="146" t="e">
        <f t="shared" si="207"/>
        <v>#N/A</v>
      </c>
      <c r="OY25" s="146" t="e">
        <f t="shared" si="208"/>
        <v>#N/A</v>
      </c>
      <c r="OZ25" s="146" t="e">
        <f t="shared" si="209"/>
        <v>#N/A</v>
      </c>
      <c r="PA25" s="146" t="e">
        <f t="shared" si="210"/>
        <v>#N/A</v>
      </c>
      <c r="PB25" s="146" t="e">
        <f t="shared" si="211"/>
        <v>#N/A</v>
      </c>
      <c r="PC25" s="146" t="e">
        <f t="shared" si="212"/>
        <v>#N/A</v>
      </c>
      <c r="PD25" s="146" t="e">
        <f t="shared" si="22"/>
        <v>#N/A</v>
      </c>
      <c r="PE25" s="146" t="e">
        <f t="shared" si="225"/>
        <v>#N/A</v>
      </c>
      <c r="PF25" s="146" t="e">
        <f t="shared" si="226"/>
        <v>#N/A</v>
      </c>
      <c r="PG25" s="146" t="e">
        <f t="shared" si="227"/>
        <v>#N/A</v>
      </c>
      <c r="PH25" s="146" t="e">
        <f t="shared" si="228"/>
        <v>#N/A</v>
      </c>
      <c r="PI25" s="146" t="e">
        <f t="shared" si="229"/>
        <v>#N/A</v>
      </c>
      <c r="PJ25" s="146" t="e">
        <f t="shared" si="230"/>
        <v>#N/A</v>
      </c>
      <c r="PK25" s="146" t="e">
        <f t="shared" si="231"/>
        <v>#N/A</v>
      </c>
      <c r="PL25" s="146" t="e">
        <f t="shared" si="232"/>
        <v>#N/A</v>
      </c>
    </row>
    <row r="26" spans="1:428" hidden="1" x14ac:dyDescent="0.45">
      <c r="A26" s="364"/>
      <c r="B26" s="365" t="str">
        <f>IF($N26="","",ROUND(_xlfn.LOGNORM.INV(ABS(VLOOKUP($Q$1,VLookups!$A$27:$B$28,2,FALSE)-B$2),LN($J26),LN($N26)),0))</f>
        <v/>
      </c>
      <c r="C26" s="367" t="str">
        <f t="shared" si="16"/>
        <v/>
      </c>
      <c r="D26" s="368" t="str">
        <f t="shared" si="17"/>
        <v/>
      </c>
      <c r="E26" s="108" t="str">
        <f>IFERROR(_xlfn.LOGNORM.INV(VLookups!$B$22,LN($J26),LN($N26)),"")</f>
        <v/>
      </c>
      <c r="F26" s="81"/>
      <c r="G26" s="108" t="str">
        <f>IFERROR(_xlfn.LOGNORM.INV(VLookups!$B$23,LN($J26),LN($N26)),"")</f>
        <v/>
      </c>
      <c r="H26" s="110" t="str">
        <f t="shared" si="0"/>
        <v/>
      </c>
      <c r="I26" s="110" t="str">
        <f t="shared" si="1"/>
        <v/>
      </c>
      <c r="J26" s="65" t="str">
        <f>IF(AND(F26&gt;0,NOT(ISBLANK(K26))),IF(VLOOKUP($F$3,VLookups!$A$17:$B$18,2,FALSE),F26*VLOOKUP(K26,VLookups!$A$4:$B$13,2,FALSE),F26),"")</f>
        <v/>
      </c>
      <c r="K26" s="21"/>
      <c r="L26" s="53"/>
      <c r="M26" s="263"/>
      <c r="N26" s="320" t="str">
        <f>IF(F26&gt;0,IF(ISBLANK(M26),IF(ISBLANK(K26),"",VLOOKUP(K26,VLookups!$A$4:$C$13,3,FALSE)),M26),"")</f>
        <v/>
      </c>
      <c r="O26" s="320" t="str">
        <f t="shared" si="11"/>
        <v/>
      </c>
      <c r="P26" s="375" t="str">
        <f t="shared" si="12"/>
        <v/>
      </c>
      <c r="Q26" s="81"/>
      <c r="R26" s="230" t="str">
        <f>IF(AND(Q26&gt;0,F26&gt;0,NOT(N26="")),ABS(VLOOKUP($Q$1,VLookups!$A$27:$B$28,2,FALSE)-_xlfn.LOGNORM.DIST(Q26,LN(J26),LN(N26),TRUE)),"")</f>
        <v/>
      </c>
      <c r="S26" s="80" t="str">
        <f>IF(AND($E26&gt;0,$F26&gt;0,$G26&gt;0,NOT(ISBLANK($K26))),_xlfn.LOGNORM.INV(ABS(VLOOKUP($Q$1,VLookups!$A$27:$B$28,2,FALSE)-S$3),LN($J26),LN($N26)),"")</f>
        <v/>
      </c>
      <c r="T26" s="80" t="str">
        <f>IF(AND($E26&gt;0,$F26&gt;0,$G26&gt;0,NOT(ISBLANK($K26))),_xlfn.LOGNORM.INV(ABS(VLOOKUP($Q$1,VLookups!$A$27:$B$28,2,FALSE)-T$3),LN($J26),LN($N26)),"")</f>
        <v/>
      </c>
      <c r="U26" s="80" t="str">
        <f>IF(AND($E26&gt;0,$F26&gt;0,$G26&gt;0,NOT(ISBLANK($K26))),_xlfn.LOGNORM.INV(ABS(VLOOKUP($Q$1,VLookups!$A$27:$B$28,2,FALSE)-U$3),LN($J26),LN($N26)),"")</f>
        <v/>
      </c>
      <c r="V26" s="80" t="str">
        <f>IF(AND($E26&gt;0,$F26&gt;0,$G26&gt;0,NOT(ISBLANK($K26))),_xlfn.LOGNORM.INV(ABS(VLOOKUP($Q$1,VLookups!$A$27:$B$28,2,FALSE)-V$3),LN($J26),LN($N26)),"")</f>
        <v/>
      </c>
      <c r="W26" s="80" t="str">
        <f>IF(AND($E26&gt;0,$F26&gt;0,$G26&gt;0,NOT(ISBLANK($K26))),_xlfn.LOGNORM.INV(ABS(VLOOKUP($Q$1,VLookups!$A$27:$B$28,2,FALSE)-W$3),LN($J26),LN($N26)),"")</f>
        <v/>
      </c>
      <c r="X26" s="80" t="str">
        <f>IF(AND($E26&gt;0,$F26&gt;0,$G26&gt;0,NOT(ISBLANK($K26))),_xlfn.LOGNORM.INV(ABS(VLOOKUP($Q$1,VLookups!$A$27:$B$28,2,FALSE)-X$3),LN($J26),LN($N26)),"")</f>
        <v/>
      </c>
      <c r="Y26" s="5"/>
      <c r="Z26" s="145" t="str">
        <f t="shared" si="2"/>
        <v/>
      </c>
      <c r="AA26" s="376" t="str">
        <f t="shared" si="13"/>
        <v/>
      </c>
      <c r="AB26" s="46" t="str">
        <f t="shared" si="14"/>
        <v/>
      </c>
      <c r="AC26" s="46" t="str">
        <f t="shared" ref="AC26:CN29" si="238">IF(ISNONTEXT($Z26),AB26+$Z26,"")</f>
        <v/>
      </c>
      <c r="AD26" s="46" t="str">
        <f t="shared" si="238"/>
        <v/>
      </c>
      <c r="AE26" s="46" t="str">
        <f t="shared" si="238"/>
        <v/>
      </c>
      <c r="AF26" s="46" t="str">
        <f t="shared" si="238"/>
        <v/>
      </c>
      <c r="AG26" s="46" t="str">
        <f t="shared" si="238"/>
        <v/>
      </c>
      <c r="AH26" s="46" t="str">
        <f t="shared" si="238"/>
        <v/>
      </c>
      <c r="AI26" s="46" t="str">
        <f t="shared" si="238"/>
        <v/>
      </c>
      <c r="AJ26" s="46" t="str">
        <f t="shared" si="238"/>
        <v/>
      </c>
      <c r="AK26" s="46" t="str">
        <f t="shared" si="238"/>
        <v/>
      </c>
      <c r="AL26" s="46" t="str">
        <f t="shared" si="238"/>
        <v/>
      </c>
      <c r="AM26" s="46" t="str">
        <f t="shared" si="238"/>
        <v/>
      </c>
      <c r="AN26" s="46" t="str">
        <f t="shared" si="238"/>
        <v/>
      </c>
      <c r="AO26" s="46" t="str">
        <f t="shared" si="238"/>
        <v/>
      </c>
      <c r="AP26" s="46" t="str">
        <f t="shared" si="238"/>
        <v/>
      </c>
      <c r="AQ26" s="46" t="str">
        <f t="shared" si="238"/>
        <v/>
      </c>
      <c r="AR26" s="46" t="str">
        <f t="shared" si="238"/>
        <v/>
      </c>
      <c r="AS26" s="46" t="str">
        <f t="shared" si="238"/>
        <v/>
      </c>
      <c r="AT26" s="46" t="str">
        <f t="shared" si="238"/>
        <v/>
      </c>
      <c r="AU26" s="46" t="str">
        <f t="shared" si="238"/>
        <v/>
      </c>
      <c r="AV26" s="46" t="str">
        <f t="shared" si="238"/>
        <v/>
      </c>
      <c r="AW26" s="46" t="str">
        <f t="shared" si="238"/>
        <v/>
      </c>
      <c r="AX26" s="46" t="str">
        <f t="shared" si="238"/>
        <v/>
      </c>
      <c r="AY26" s="46" t="str">
        <f t="shared" si="238"/>
        <v/>
      </c>
      <c r="AZ26" s="46" t="str">
        <f t="shared" si="238"/>
        <v/>
      </c>
      <c r="BA26" s="46" t="str">
        <f t="shared" si="238"/>
        <v/>
      </c>
      <c r="BB26" s="46" t="str">
        <f t="shared" si="238"/>
        <v/>
      </c>
      <c r="BC26" s="46" t="str">
        <f t="shared" si="238"/>
        <v/>
      </c>
      <c r="BD26" s="46" t="str">
        <f t="shared" si="238"/>
        <v/>
      </c>
      <c r="BE26" s="46" t="str">
        <f t="shared" si="238"/>
        <v/>
      </c>
      <c r="BF26" s="46" t="str">
        <f t="shared" si="238"/>
        <v/>
      </c>
      <c r="BG26" s="46" t="str">
        <f t="shared" si="238"/>
        <v/>
      </c>
      <c r="BH26" s="46" t="str">
        <f t="shared" si="238"/>
        <v/>
      </c>
      <c r="BI26" s="46" t="str">
        <f t="shared" si="238"/>
        <v/>
      </c>
      <c r="BJ26" s="46" t="str">
        <f t="shared" si="238"/>
        <v/>
      </c>
      <c r="BK26" s="46" t="str">
        <f t="shared" si="238"/>
        <v/>
      </c>
      <c r="BL26" s="46" t="str">
        <f t="shared" si="238"/>
        <v/>
      </c>
      <c r="BM26" s="46" t="str">
        <f t="shared" si="238"/>
        <v/>
      </c>
      <c r="BN26" s="46" t="str">
        <f t="shared" si="238"/>
        <v/>
      </c>
      <c r="BO26" s="46" t="str">
        <f t="shared" si="238"/>
        <v/>
      </c>
      <c r="BP26" s="46" t="str">
        <f t="shared" si="238"/>
        <v/>
      </c>
      <c r="BQ26" s="46" t="str">
        <f t="shared" si="238"/>
        <v/>
      </c>
      <c r="BR26" s="46" t="str">
        <f t="shared" si="238"/>
        <v/>
      </c>
      <c r="BS26" s="46" t="str">
        <f t="shared" si="238"/>
        <v/>
      </c>
      <c r="BT26" s="46" t="str">
        <f t="shared" si="238"/>
        <v/>
      </c>
      <c r="BU26" s="46" t="str">
        <f t="shared" si="238"/>
        <v/>
      </c>
      <c r="BV26" s="46" t="str">
        <f t="shared" si="238"/>
        <v/>
      </c>
      <c r="BW26" s="46" t="str">
        <f t="shared" si="238"/>
        <v/>
      </c>
      <c r="BX26" s="46" t="str">
        <f t="shared" si="238"/>
        <v/>
      </c>
      <c r="BY26" s="46" t="str">
        <f t="shared" si="238"/>
        <v/>
      </c>
      <c r="BZ26" s="46" t="str">
        <f t="shared" si="238"/>
        <v/>
      </c>
      <c r="CA26" s="46" t="str">
        <f t="shared" si="238"/>
        <v/>
      </c>
      <c r="CB26" s="46" t="str">
        <f t="shared" si="238"/>
        <v/>
      </c>
      <c r="CC26" s="46" t="str">
        <f t="shared" si="238"/>
        <v/>
      </c>
      <c r="CD26" s="46" t="str">
        <f t="shared" si="238"/>
        <v/>
      </c>
      <c r="CE26" s="46" t="str">
        <f t="shared" si="238"/>
        <v/>
      </c>
      <c r="CF26" s="46" t="str">
        <f t="shared" si="238"/>
        <v/>
      </c>
      <c r="CG26" s="46" t="str">
        <f t="shared" si="238"/>
        <v/>
      </c>
      <c r="CH26" s="46" t="str">
        <f t="shared" si="238"/>
        <v/>
      </c>
      <c r="CI26" s="46" t="str">
        <f t="shared" si="238"/>
        <v/>
      </c>
      <c r="CJ26" s="46" t="str">
        <f t="shared" si="238"/>
        <v/>
      </c>
      <c r="CK26" s="46" t="str">
        <f t="shared" si="238"/>
        <v/>
      </c>
      <c r="CL26" s="46" t="str">
        <f t="shared" si="238"/>
        <v/>
      </c>
      <c r="CM26" s="46" t="str">
        <f t="shared" si="238"/>
        <v/>
      </c>
      <c r="CN26" s="46" t="str">
        <f t="shared" si="238"/>
        <v/>
      </c>
      <c r="CO26" s="46" t="str">
        <f t="shared" si="237"/>
        <v/>
      </c>
      <c r="CP26" s="46" t="str">
        <f t="shared" si="237"/>
        <v/>
      </c>
      <c r="CQ26" s="46" t="str">
        <f t="shared" si="237"/>
        <v/>
      </c>
      <c r="CR26" s="46" t="str">
        <f t="shared" si="237"/>
        <v/>
      </c>
      <c r="CS26" s="46" t="str">
        <f t="shared" si="237"/>
        <v/>
      </c>
      <c r="CT26" s="46" t="str">
        <f t="shared" si="237"/>
        <v/>
      </c>
      <c r="CU26" s="46" t="str">
        <f t="shared" si="237"/>
        <v/>
      </c>
      <c r="CV26" s="46" t="str">
        <f t="shared" si="237"/>
        <v/>
      </c>
      <c r="CW26" s="46" t="str">
        <f t="shared" si="237"/>
        <v/>
      </c>
      <c r="CX26" s="46" t="str">
        <f t="shared" si="237"/>
        <v/>
      </c>
      <c r="CY26" s="46" t="str">
        <f t="shared" si="237"/>
        <v/>
      </c>
      <c r="CZ26" s="46" t="str">
        <f t="shared" si="237"/>
        <v/>
      </c>
      <c r="DA26" s="46" t="str">
        <f t="shared" si="237"/>
        <v/>
      </c>
      <c r="DB26" s="46" t="str">
        <f t="shared" si="237"/>
        <v/>
      </c>
      <c r="DC26" s="46" t="str">
        <f t="shared" si="237"/>
        <v/>
      </c>
      <c r="DD26" s="46" t="str">
        <f t="shared" si="237"/>
        <v/>
      </c>
      <c r="DE26" s="46" t="str">
        <f t="shared" si="237"/>
        <v/>
      </c>
      <c r="DF26" s="46" t="str">
        <f t="shared" si="237"/>
        <v/>
      </c>
      <c r="DG26" s="46" t="str">
        <f t="shared" si="237"/>
        <v/>
      </c>
      <c r="DH26" s="46" t="str">
        <f t="shared" si="237"/>
        <v/>
      </c>
      <c r="DI26" s="46" t="str">
        <f t="shared" si="237"/>
        <v/>
      </c>
      <c r="DJ26" s="46" t="str">
        <f t="shared" si="237"/>
        <v/>
      </c>
      <c r="DK26" s="46" t="str">
        <f t="shared" si="237"/>
        <v/>
      </c>
      <c r="DL26" s="46" t="str">
        <f t="shared" si="237"/>
        <v/>
      </c>
      <c r="DM26" s="46" t="str">
        <f t="shared" si="237"/>
        <v/>
      </c>
      <c r="DN26" s="46" t="str">
        <f t="shared" si="237"/>
        <v/>
      </c>
      <c r="DO26" s="46" t="str">
        <f t="shared" si="237"/>
        <v/>
      </c>
      <c r="DP26" s="46" t="str">
        <f t="shared" si="237"/>
        <v/>
      </c>
      <c r="DQ26" s="46" t="str">
        <f t="shared" si="237"/>
        <v/>
      </c>
      <c r="DR26" s="46" t="str">
        <f t="shared" si="237"/>
        <v/>
      </c>
      <c r="DS26" s="46" t="str">
        <f t="shared" si="237"/>
        <v/>
      </c>
      <c r="DT26" s="46" t="str">
        <f t="shared" si="237"/>
        <v/>
      </c>
      <c r="DU26" s="46" t="str">
        <f t="shared" si="237"/>
        <v/>
      </c>
      <c r="DV26" s="46" t="str">
        <f t="shared" si="237"/>
        <v/>
      </c>
      <c r="DW26" s="46" t="str">
        <f t="shared" si="237"/>
        <v/>
      </c>
      <c r="DX26" s="46" t="str">
        <f t="shared" si="237"/>
        <v/>
      </c>
      <c r="DY26" s="46" t="str">
        <f t="shared" si="237"/>
        <v/>
      </c>
      <c r="DZ26" s="46" t="str">
        <f t="shared" si="237"/>
        <v/>
      </c>
      <c r="EA26" s="46" t="str">
        <f t="shared" si="237"/>
        <v/>
      </c>
      <c r="EB26" s="46" t="str">
        <f t="shared" si="237"/>
        <v/>
      </c>
      <c r="EC26" s="46" t="str">
        <f t="shared" si="237"/>
        <v/>
      </c>
      <c r="ED26" s="46" t="str">
        <f t="shared" si="237"/>
        <v/>
      </c>
      <c r="EE26" s="46" t="str">
        <f t="shared" si="237"/>
        <v/>
      </c>
      <c r="EF26" s="46" t="str">
        <f t="shared" si="237"/>
        <v/>
      </c>
      <c r="EG26" s="46" t="str">
        <f t="shared" si="237"/>
        <v/>
      </c>
      <c r="EH26" s="46" t="str">
        <f t="shared" si="237"/>
        <v/>
      </c>
      <c r="EI26" s="46" t="str">
        <f t="shared" si="237"/>
        <v/>
      </c>
      <c r="EJ26" s="46" t="str">
        <f t="shared" si="237"/>
        <v/>
      </c>
      <c r="EK26" s="46" t="str">
        <f t="shared" si="237"/>
        <v/>
      </c>
      <c r="EL26" s="46" t="str">
        <f t="shared" si="237"/>
        <v/>
      </c>
      <c r="EM26" s="46" t="str">
        <f t="shared" si="237"/>
        <v/>
      </c>
      <c r="EN26" s="46" t="str">
        <f t="shared" si="237"/>
        <v/>
      </c>
      <c r="EO26" s="46" t="str">
        <f t="shared" si="237"/>
        <v/>
      </c>
      <c r="EP26" s="46" t="str">
        <f t="shared" si="237"/>
        <v/>
      </c>
      <c r="EQ26" s="46" t="str">
        <f t="shared" si="237"/>
        <v/>
      </c>
      <c r="ER26" s="46" t="str">
        <f t="shared" si="237"/>
        <v/>
      </c>
      <c r="ES26" s="46" t="str">
        <f t="shared" si="237"/>
        <v/>
      </c>
      <c r="ET26" s="46" t="str">
        <f t="shared" si="237"/>
        <v/>
      </c>
      <c r="EU26" s="46" t="str">
        <f t="shared" si="237"/>
        <v/>
      </c>
      <c r="EV26" s="46" t="str">
        <f t="shared" si="237"/>
        <v/>
      </c>
      <c r="EW26" s="46" t="str">
        <f t="shared" si="237"/>
        <v/>
      </c>
      <c r="EX26" s="46" t="str">
        <f t="shared" si="237"/>
        <v/>
      </c>
      <c r="EY26" s="46" t="str">
        <f t="shared" si="237"/>
        <v/>
      </c>
      <c r="EZ26" s="46" t="str">
        <f t="shared" si="236"/>
        <v/>
      </c>
      <c r="FA26" s="46" t="str">
        <f t="shared" si="236"/>
        <v/>
      </c>
      <c r="FB26" s="46" t="str">
        <f t="shared" si="236"/>
        <v/>
      </c>
      <c r="FC26" s="46" t="str">
        <f t="shared" si="236"/>
        <v/>
      </c>
      <c r="FD26" s="46" t="str">
        <f t="shared" si="236"/>
        <v/>
      </c>
      <c r="FE26" s="46" t="str">
        <f t="shared" si="236"/>
        <v/>
      </c>
      <c r="FF26" s="46" t="str">
        <f t="shared" si="236"/>
        <v/>
      </c>
      <c r="FG26" s="46" t="str">
        <f t="shared" si="236"/>
        <v/>
      </c>
      <c r="FH26" s="46" t="str">
        <f t="shared" si="236"/>
        <v/>
      </c>
      <c r="FI26" s="46" t="str">
        <f t="shared" si="236"/>
        <v/>
      </c>
      <c r="FJ26" s="46" t="str">
        <f t="shared" si="236"/>
        <v/>
      </c>
      <c r="FK26" s="46" t="str">
        <f t="shared" si="236"/>
        <v/>
      </c>
      <c r="FL26" s="46" t="str">
        <f t="shared" si="236"/>
        <v/>
      </c>
      <c r="FM26" s="46" t="str">
        <f t="shared" si="236"/>
        <v/>
      </c>
      <c r="FN26" s="46" t="str">
        <f t="shared" si="236"/>
        <v/>
      </c>
      <c r="FO26" s="46" t="str">
        <f t="shared" si="236"/>
        <v/>
      </c>
      <c r="FP26" s="46" t="str">
        <f t="shared" si="236"/>
        <v/>
      </c>
      <c r="FQ26" s="46" t="str">
        <f t="shared" si="236"/>
        <v/>
      </c>
      <c r="FR26" s="46" t="str">
        <f t="shared" si="236"/>
        <v/>
      </c>
      <c r="FS26" s="46" t="str">
        <f t="shared" si="236"/>
        <v/>
      </c>
      <c r="FT26" s="46" t="str">
        <f t="shared" si="236"/>
        <v/>
      </c>
      <c r="FU26" s="46" t="str">
        <f t="shared" si="236"/>
        <v/>
      </c>
      <c r="FV26" s="46" t="str">
        <f t="shared" si="236"/>
        <v/>
      </c>
      <c r="FW26" s="46" t="str">
        <f t="shared" si="236"/>
        <v/>
      </c>
      <c r="FX26" s="46" t="str">
        <f t="shared" si="236"/>
        <v/>
      </c>
      <c r="FY26" s="46" t="str">
        <f t="shared" si="236"/>
        <v/>
      </c>
      <c r="FZ26" s="46" t="str">
        <f t="shared" si="236"/>
        <v/>
      </c>
      <c r="GA26" s="46" t="str">
        <f t="shared" si="236"/>
        <v/>
      </c>
      <c r="GB26" s="46" t="str">
        <f t="shared" si="236"/>
        <v/>
      </c>
      <c r="GC26" s="46" t="str">
        <f t="shared" si="236"/>
        <v/>
      </c>
      <c r="GD26" s="46" t="str">
        <f t="shared" si="236"/>
        <v/>
      </c>
      <c r="GE26" s="46" t="str">
        <f t="shared" si="236"/>
        <v/>
      </c>
      <c r="GF26" s="46" t="str">
        <f t="shared" si="236"/>
        <v/>
      </c>
      <c r="GG26" s="46" t="str">
        <f t="shared" si="236"/>
        <v/>
      </c>
      <c r="GH26" s="46" t="str">
        <f t="shared" si="236"/>
        <v/>
      </c>
      <c r="GI26" s="46" t="str">
        <f t="shared" si="236"/>
        <v/>
      </c>
      <c r="GJ26" s="46" t="str">
        <f t="shared" si="236"/>
        <v/>
      </c>
      <c r="GK26" s="46" t="str">
        <f t="shared" si="236"/>
        <v/>
      </c>
      <c r="GL26" s="46" t="str">
        <f t="shared" si="236"/>
        <v/>
      </c>
      <c r="GM26" s="46" t="str">
        <f t="shared" si="236"/>
        <v/>
      </c>
      <c r="GN26" s="46" t="str">
        <f t="shared" si="236"/>
        <v/>
      </c>
      <c r="GO26" s="46" t="str">
        <f t="shared" si="236"/>
        <v/>
      </c>
      <c r="GP26" s="46" t="str">
        <f t="shared" si="236"/>
        <v/>
      </c>
      <c r="GQ26" s="46" t="str">
        <f t="shared" si="236"/>
        <v/>
      </c>
      <c r="GR26" s="46" t="str">
        <f t="shared" si="236"/>
        <v/>
      </c>
      <c r="GS26" s="46" t="str">
        <f t="shared" si="236"/>
        <v/>
      </c>
      <c r="GT26" s="46" t="str">
        <f t="shared" si="236"/>
        <v/>
      </c>
      <c r="GU26" s="46" t="str">
        <f t="shared" si="236"/>
        <v/>
      </c>
      <c r="GV26" s="46" t="str">
        <f t="shared" si="236"/>
        <v/>
      </c>
      <c r="GW26" s="46" t="str">
        <f t="shared" si="236"/>
        <v/>
      </c>
      <c r="GX26" s="46" t="str">
        <f t="shared" si="236"/>
        <v/>
      </c>
      <c r="GY26" s="46" t="str">
        <f t="shared" si="236"/>
        <v/>
      </c>
      <c r="GZ26" s="46" t="str">
        <f t="shared" si="236"/>
        <v/>
      </c>
      <c r="HA26" s="46" t="str">
        <f t="shared" si="236"/>
        <v/>
      </c>
      <c r="HB26" s="46" t="str">
        <f t="shared" si="236"/>
        <v/>
      </c>
      <c r="HC26" s="46" t="str">
        <f t="shared" si="236"/>
        <v/>
      </c>
      <c r="HD26" s="46" t="str">
        <f t="shared" si="236"/>
        <v/>
      </c>
      <c r="HE26" s="46" t="str">
        <f t="shared" si="236"/>
        <v/>
      </c>
      <c r="HF26" s="46" t="str">
        <f t="shared" si="236"/>
        <v/>
      </c>
      <c r="HG26" s="46" t="str">
        <f t="shared" si="236"/>
        <v/>
      </c>
      <c r="HH26" s="46" t="str">
        <f t="shared" si="236"/>
        <v/>
      </c>
      <c r="HI26" s="46" t="str">
        <f t="shared" si="236"/>
        <v/>
      </c>
      <c r="HJ26" s="46" t="str">
        <f t="shared" si="236"/>
        <v/>
      </c>
      <c r="HK26" s="46" t="str">
        <f t="shared" si="236"/>
        <v/>
      </c>
      <c r="HL26" s="46" t="str">
        <f t="shared" si="235"/>
        <v/>
      </c>
      <c r="HM26" s="46" t="str">
        <f t="shared" si="235"/>
        <v/>
      </c>
      <c r="HN26" s="46" t="str">
        <f t="shared" si="235"/>
        <v/>
      </c>
      <c r="HO26" s="46" t="str">
        <f t="shared" si="235"/>
        <v/>
      </c>
      <c r="HP26" s="46" t="str">
        <f t="shared" si="235"/>
        <v/>
      </c>
      <c r="HQ26" s="46" t="str">
        <f t="shared" si="235"/>
        <v/>
      </c>
      <c r="HR26" s="46" t="str">
        <f t="shared" si="235"/>
        <v/>
      </c>
      <c r="HS26" s="46" t="str">
        <f t="shared" si="235"/>
        <v/>
      </c>
      <c r="HT26" s="146" t="e">
        <f t="shared" si="15"/>
        <v>#N/A</v>
      </c>
      <c r="HU26" s="146" t="e">
        <f t="shared" si="24"/>
        <v>#N/A</v>
      </c>
      <c r="HV26" s="146" t="e">
        <f t="shared" si="25"/>
        <v>#N/A</v>
      </c>
      <c r="HW26" s="146" t="e">
        <f t="shared" si="26"/>
        <v>#N/A</v>
      </c>
      <c r="HX26" s="146" t="e">
        <f t="shared" si="27"/>
        <v>#N/A</v>
      </c>
      <c r="HY26" s="146" t="e">
        <f t="shared" si="28"/>
        <v>#N/A</v>
      </c>
      <c r="HZ26" s="146" t="e">
        <f t="shared" si="29"/>
        <v>#N/A</v>
      </c>
      <c r="IA26" s="146" t="e">
        <f t="shared" si="30"/>
        <v>#N/A</v>
      </c>
      <c r="IB26" s="146" t="e">
        <f t="shared" si="31"/>
        <v>#N/A</v>
      </c>
      <c r="IC26" s="146" t="e">
        <f t="shared" si="32"/>
        <v>#N/A</v>
      </c>
      <c r="ID26" s="146" t="e">
        <f t="shared" si="33"/>
        <v>#N/A</v>
      </c>
      <c r="IE26" s="146" t="e">
        <f t="shared" si="34"/>
        <v>#N/A</v>
      </c>
      <c r="IF26" s="146" t="e">
        <f t="shared" si="35"/>
        <v>#N/A</v>
      </c>
      <c r="IG26" s="146" t="e">
        <f t="shared" si="36"/>
        <v>#N/A</v>
      </c>
      <c r="IH26" s="146" t="e">
        <f t="shared" si="37"/>
        <v>#N/A</v>
      </c>
      <c r="II26" s="146" t="e">
        <f t="shared" si="38"/>
        <v>#N/A</v>
      </c>
      <c r="IJ26" s="146" t="e">
        <f t="shared" si="39"/>
        <v>#N/A</v>
      </c>
      <c r="IK26" s="146" t="e">
        <f t="shared" si="40"/>
        <v>#N/A</v>
      </c>
      <c r="IL26" s="146" t="e">
        <f t="shared" si="41"/>
        <v>#N/A</v>
      </c>
      <c r="IM26" s="146" t="e">
        <f t="shared" si="42"/>
        <v>#N/A</v>
      </c>
      <c r="IN26" s="146" t="e">
        <f t="shared" si="43"/>
        <v>#N/A</v>
      </c>
      <c r="IO26" s="146" t="e">
        <f t="shared" si="44"/>
        <v>#N/A</v>
      </c>
      <c r="IP26" s="146" t="e">
        <f t="shared" si="45"/>
        <v>#N/A</v>
      </c>
      <c r="IQ26" s="146" t="e">
        <f t="shared" si="46"/>
        <v>#N/A</v>
      </c>
      <c r="IR26" s="146" t="e">
        <f t="shared" si="47"/>
        <v>#N/A</v>
      </c>
      <c r="IS26" s="146" t="e">
        <f t="shared" si="48"/>
        <v>#N/A</v>
      </c>
      <c r="IT26" s="146" t="e">
        <f t="shared" si="49"/>
        <v>#N/A</v>
      </c>
      <c r="IU26" s="146" t="e">
        <f t="shared" si="50"/>
        <v>#N/A</v>
      </c>
      <c r="IV26" s="146" t="e">
        <f t="shared" si="51"/>
        <v>#N/A</v>
      </c>
      <c r="IW26" s="146" t="e">
        <f t="shared" si="52"/>
        <v>#N/A</v>
      </c>
      <c r="IX26" s="146" t="e">
        <f t="shared" si="53"/>
        <v>#N/A</v>
      </c>
      <c r="IY26" s="146" t="e">
        <f t="shared" si="54"/>
        <v>#N/A</v>
      </c>
      <c r="IZ26" s="146" t="e">
        <f t="shared" si="55"/>
        <v>#N/A</v>
      </c>
      <c r="JA26" s="146" t="e">
        <f t="shared" si="56"/>
        <v>#N/A</v>
      </c>
      <c r="JB26" s="146" t="e">
        <f t="shared" si="57"/>
        <v>#N/A</v>
      </c>
      <c r="JC26" s="146" t="e">
        <f t="shared" si="58"/>
        <v>#N/A</v>
      </c>
      <c r="JD26" s="146" t="e">
        <f t="shared" si="59"/>
        <v>#N/A</v>
      </c>
      <c r="JE26" s="146" t="e">
        <f t="shared" si="60"/>
        <v>#N/A</v>
      </c>
      <c r="JF26" s="146" t="e">
        <f t="shared" si="61"/>
        <v>#N/A</v>
      </c>
      <c r="JG26" s="146" t="e">
        <f t="shared" si="62"/>
        <v>#N/A</v>
      </c>
      <c r="JH26" s="146" t="e">
        <f t="shared" si="63"/>
        <v>#N/A</v>
      </c>
      <c r="JI26" s="146" t="e">
        <f t="shared" si="64"/>
        <v>#N/A</v>
      </c>
      <c r="JJ26" s="146" t="e">
        <f t="shared" si="65"/>
        <v>#N/A</v>
      </c>
      <c r="JK26" s="146" t="e">
        <f t="shared" si="66"/>
        <v>#N/A</v>
      </c>
      <c r="JL26" s="146" t="e">
        <f t="shared" si="67"/>
        <v>#N/A</v>
      </c>
      <c r="JM26" s="146" t="e">
        <f t="shared" si="68"/>
        <v>#N/A</v>
      </c>
      <c r="JN26" s="146" t="e">
        <f t="shared" si="69"/>
        <v>#N/A</v>
      </c>
      <c r="JO26" s="146" t="e">
        <f t="shared" si="70"/>
        <v>#N/A</v>
      </c>
      <c r="JP26" s="146" t="e">
        <f t="shared" si="71"/>
        <v>#N/A</v>
      </c>
      <c r="JQ26" s="146" t="e">
        <f t="shared" si="72"/>
        <v>#N/A</v>
      </c>
      <c r="JR26" s="146" t="e">
        <f t="shared" si="73"/>
        <v>#N/A</v>
      </c>
      <c r="JS26" s="146" t="e">
        <f t="shared" si="74"/>
        <v>#N/A</v>
      </c>
      <c r="JT26" s="146" t="e">
        <f t="shared" si="75"/>
        <v>#N/A</v>
      </c>
      <c r="JU26" s="146" t="e">
        <f t="shared" si="76"/>
        <v>#N/A</v>
      </c>
      <c r="JV26" s="146" t="e">
        <f t="shared" si="77"/>
        <v>#N/A</v>
      </c>
      <c r="JW26" s="146" t="e">
        <f t="shared" si="78"/>
        <v>#N/A</v>
      </c>
      <c r="JX26" s="146" t="e">
        <f t="shared" si="79"/>
        <v>#N/A</v>
      </c>
      <c r="JY26" s="146" t="e">
        <f t="shared" si="80"/>
        <v>#N/A</v>
      </c>
      <c r="JZ26" s="146" t="e">
        <f t="shared" si="81"/>
        <v>#N/A</v>
      </c>
      <c r="KA26" s="146" t="e">
        <f t="shared" si="82"/>
        <v>#N/A</v>
      </c>
      <c r="KB26" s="146" t="e">
        <f t="shared" si="83"/>
        <v>#N/A</v>
      </c>
      <c r="KC26" s="146" t="e">
        <f t="shared" si="84"/>
        <v>#N/A</v>
      </c>
      <c r="KD26" s="146" t="e">
        <f t="shared" si="85"/>
        <v>#N/A</v>
      </c>
      <c r="KE26" s="146" t="e">
        <f t="shared" si="86"/>
        <v>#N/A</v>
      </c>
      <c r="KF26" s="146" t="e">
        <f t="shared" si="20"/>
        <v>#N/A</v>
      </c>
      <c r="KG26" s="146" t="e">
        <f t="shared" si="87"/>
        <v>#N/A</v>
      </c>
      <c r="KH26" s="146" t="e">
        <f t="shared" si="88"/>
        <v>#N/A</v>
      </c>
      <c r="KI26" s="146" t="e">
        <f t="shared" si="89"/>
        <v>#N/A</v>
      </c>
      <c r="KJ26" s="146" t="e">
        <f t="shared" si="90"/>
        <v>#N/A</v>
      </c>
      <c r="KK26" s="146" t="e">
        <f t="shared" si="91"/>
        <v>#N/A</v>
      </c>
      <c r="KL26" s="146" t="e">
        <f t="shared" si="92"/>
        <v>#N/A</v>
      </c>
      <c r="KM26" s="146" t="e">
        <f t="shared" si="93"/>
        <v>#N/A</v>
      </c>
      <c r="KN26" s="146" t="e">
        <f t="shared" si="94"/>
        <v>#N/A</v>
      </c>
      <c r="KO26" s="146" t="e">
        <f t="shared" si="95"/>
        <v>#N/A</v>
      </c>
      <c r="KP26" s="146" t="e">
        <f t="shared" si="96"/>
        <v>#N/A</v>
      </c>
      <c r="KQ26" s="146" t="e">
        <f t="shared" si="97"/>
        <v>#N/A</v>
      </c>
      <c r="KR26" s="146" t="e">
        <f t="shared" si="98"/>
        <v>#N/A</v>
      </c>
      <c r="KS26" s="146" t="e">
        <f t="shared" si="99"/>
        <v>#N/A</v>
      </c>
      <c r="KT26" s="146" t="e">
        <f t="shared" si="100"/>
        <v>#N/A</v>
      </c>
      <c r="KU26" s="146" t="e">
        <f t="shared" si="101"/>
        <v>#N/A</v>
      </c>
      <c r="KV26" s="146" t="e">
        <f t="shared" si="102"/>
        <v>#N/A</v>
      </c>
      <c r="KW26" s="146" t="e">
        <f t="shared" si="103"/>
        <v>#N/A</v>
      </c>
      <c r="KX26" s="146" t="e">
        <f t="shared" si="104"/>
        <v>#N/A</v>
      </c>
      <c r="KY26" s="146" t="e">
        <f t="shared" si="105"/>
        <v>#N/A</v>
      </c>
      <c r="KZ26" s="146" t="e">
        <f t="shared" si="106"/>
        <v>#N/A</v>
      </c>
      <c r="LA26" s="146" t="e">
        <f t="shared" si="107"/>
        <v>#N/A</v>
      </c>
      <c r="LB26" s="146" t="e">
        <f t="shared" si="108"/>
        <v>#N/A</v>
      </c>
      <c r="LC26" s="146" t="e">
        <f t="shared" si="109"/>
        <v>#N/A</v>
      </c>
      <c r="LD26" s="146" t="e">
        <f t="shared" si="110"/>
        <v>#N/A</v>
      </c>
      <c r="LE26" s="146" t="e">
        <f t="shared" si="111"/>
        <v>#N/A</v>
      </c>
      <c r="LF26" s="146" t="e">
        <f t="shared" si="112"/>
        <v>#N/A</v>
      </c>
      <c r="LG26" s="146" t="e">
        <f t="shared" si="113"/>
        <v>#N/A</v>
      </c>
      <c r="LH26" s="146" t="e">
        <f t="shared" si="114"/>
        <v>#N/A</v>
      </c>
      <c r="LI26" s="146" t="e">
        <f t="shared" si="115"/>
        <v>#N/A</v>
      </c>
      <c r="LJ26" s="146" t="e">
        <f t="shared" si="116"/>
        <v>#N/A</v>
      </c>
      <c r="LK26" s="146" t="e">
        <f t="shared" si="117"/>
        <v>#N/A</v>
      </c>
      <c r="LL26" s="146" t="e">
        <f t="shared" si="118"/>
        <v>#N/A</v>
      </c>
      <c r="LM26" s="146" t="e">
        <f t="shared" si="119"/>
        <v>#N/A</v>
      </c>
      <c r="LN26" s="146" t="e">
        <f t="shared" si="120"/>
        <v>#N/A</v>
      </c>
      <c r="LO26" s="146" t="e">
        <f t="shared" si="121"/>
        <v>#N/A</v>
      </c>
      <c r="LP26" s="146" t="e">
        <f t="shared" si="122"/>
        <v>#N/A</v>
      </c>
      <c r="LQ26" s="146" t="e">
        <f t="shared" si="123"/>
        <v>#N/A</v>
      </c>
      <c r="LR26" s="146" t="e">
        <f t="shared" si="124"/>
        <v>#N/A</v>
      </c>
      <c r="LS26" s="146" t="e">
        <f t="shared" si="125"/>
        <v>#N/A</v>
      </c>
      <c r="LT26" s="146" t="e">
        <f t="shared" si="126"/>
        <v>#N/A</v>
      </c>
      <c r="LU26" s="146" t="e">
        <f t="shared" si="127"/>
        <v>#N/A</v>
      </c>
      <c r="LV26" s="146" t="e">
        <f t="shared" si="128"/>
        <v>#N/A</v>
      </c>
      <c r="LW26" s="146" t="e">
        <f t="shared" si="129"/>
        <v>#N/A</v>
      </c>
      <c r="LX26" s="146" t="e">
        <f t="shared" si="130"/>
        <v>#N/A</v>
      </c>
      <c r="LY26" s="146" t="e">
        <f t="shared" si="131"/>
        <v>#N/A</v>
      </c>
      <c r="LZ26" s="146" t="e">
        <f t="shared" si="132"/>
        <v>#N/A</v>
      </c>
      <c r="MA26" s="146" t="e">
        <f t="shared" si="133"/>
        <v>#N/A</v>
      </c>
      <c r="MB26" s="146" t="e">
        <f t="shared" si="134"/>
        <v>#N/A</v>
      </c>
      <c r="MC26" s="146" t="e">
        <f t="shared" si="135"/>
        <v>#N/A</v>
      </c>
      <c r="MD26" s="146" t="e">
        <f t="shared" si="136"/>
        <v>#N/A</v>
      </c>
      <c r="ME26" s="146" t="e">
        <f t="shared" si="137"/>
        <v>#N/A</v>
      </c>
      <c r="MF26" s="146" t="e">
        <f t="shared" si="138"/>
        <v>#N/A</v>
      </c>
      <c r="MG26" s="146" t="e">
        <f t="shared" si="139"/>
        <v>#N/A</v>
      </c>
      <c r="MH26" s="146" t="e">
        <f t="shared" si="140"/>
        <v>#N/A</v>
      </c>
      <c r="MI26" s="146" t="e">
        <f t="shared" si="141"/>
        <v>#N/A</v>
      </c>
      <c r="MJ26" s="146" t="e">
        <f t="shared" si="142"/>
        <v>#N/A</v>
      </c>
      <c r="MK26" s="146" t="e">
        <f t="shared" si="143"/>
        <v>#N/A</v>
      </c>
      <c r="ML26" s="146" t="e">
        <f t="shared" si="144"/>
        <v>#N/A</v>
      </c>
      <c r="MM26" s="146" t="e">
        <f t="shared" si="145"/>
        <v>#N/A</v>
      </c>
      <c r="MN26" s="146" t="e">
        <f t="shared" si="146"/>
        <v>#N/A</v>
      </c>
      <c r="MO26" s="146" t="e">
        <f t="shared" si="147"/>
        <v>#N/A</v>
      </c>
      <c r="MP26" s="146" t="e">
        <f t="shared" si="148"/>
        <v>#N/A</v>
      </c>
      <c r="MQ26" s="146" t="e">
        <f t="shared" si="149"/>
        <v>#N/A</v>
      </c>
      <c r="MR26" s="146" t="e">
        <f t="shared" si="21"/>
        <v>#N/A</v>
      </c>
      <c r="MS26" s="146" t="e">
        <f t="shared" si="150"/>
        <v>#N/A</v>
      </c>
      <c r="MT26" s="146" t="e">
        <f t="shared" si="151"/>
        <v>#N/A</v>
      </c>
      <c r="MU26" s="146" t="e">
        <f t="shared" si="152"/>
        <v>#N/A</v>
      </c>
      <c r="MV26" s="146" t="e">
        <f t="shared" si="153"/>
        <v>#N/A</v>
      </c>
      <c r="MW26" s="146" t="e">
        <f t="shared" si="154"/>
        <v>#N/A</v>
      </c>
      <c r="MX26" s="146" t="e">
        <f t="shared" si="155"/>
        <v>#N/A</v>
      </c>
      <c r="MY26" s="146" t="e">
        <f t="shared" si="156"/>
        <v>#N/A</v>
      </c>
      <c r="MZ26" s="146" t="e">
        <f t="shared" si="157"/>
        <v>#N/A</v>
      </c>
      <c r="NA26" s="146" t="e">
        <f t="shared" si="158"/>
        <v>#N/A</v>
      </c>
      <c r="NB26" s="146" t="e">
        <f t="shared" si="159"/>
        <v>#N/A</v>
      </c>
      <c r="NC26" s="146" t="e">
        <f t="shared" si="160"/>
        <v>#N/A</v>
      </c>
      <c r="ND26" s="146" t="e">
        <f t="shared" si="161"/>
        <v>#N/A</v>
      </c>
      <c r="NE26" s="146" t="e">
        <f t="shared" si="162"/>
        <v>#N/A</v>
      </c>
      <c r="NF26" s="146" t="e">
        <f t="shared" si="163"/>
        <v>#N/A</v>
      </c>
      <c r="NG26" s="146" t="e">
        <f t="shared" si="164"/>
        <v>#N/A</v>
      </c>
      <c r="NH26" s="146" t="e">
        <f t="shared" si="165"/>
        <v>#N/A</v>
      </c>
      <c r="NI26" s="146" t="e">
        <f t="shared" si="166"/>
        <v>#N/A</v>
      </c>
      <c r="NJ26" s="146" t="e">
        <f t="shared" si="167"/>
        <v>#N/A</v>
      </c>
      <c r="NK26" s="146" t="e">
        <f t="shared" si="168"/>
        <v>#N/A</v>
      </c>
      <c r="NL26" s="146" t="e">
        <f t="shared" si="169"/>
        <v>#N/A</v>
      </c>
      <c r="NM26" s="146" t="e">
        <f t="shared" si="170"/>
        <v>#N/A</v>
      </c>
      <c r="NN26" s="146" t="e">
        <f t="shared" si="171"/>
        <v>#N/A</v>
      </c>
      <c r="NO26" s="146" t="e">
        <f t="shared" si="172"/>
        <v>#N/A</v>
      </c>
      <c r="NP26" s="146" t="e">
        <f t="shared" si="173"/>
        <v>#N/A</v>
      </c>
      <c r="NQ26" s="146" t="e">
        <f t="shared" si="174"/>
        <v>#N/A</v>
      </c>
      <c r="NR26" s="146" t="e">
        <f t="shared" si="175"/>
        <v>#N/A</v>
      </c>
      <c r="NS26" s="146" t="e">
        <f t="shared" si="176"/>
        <v>#N/A</v>
      </c>
      <c r="NT26" s="146" t="e">
        <f t="shared" si="177"/>
        <v>#N/A</v>
      </c>
      <c r="NU26" s="146" t="e">
        <f t="shared" si="178"/>
        <v>#N/A</v>
      </c>
      <c r="NV26" s="146" t="e">
        <f t="shared" si="179"/>
        <v>#N/A</v>
      </c>
      <c r="NW26" s="146" t="e">
        <f t="shared" si="180"/>
        <v>#N/A</v>
      </c>
      <c r="NX26" s="146" t="e">
        <f t="shared" si="181"/>
        <v>#N/A</v>
      </c>
      <c r="NY26" s="146" t="e">
        <f t="shared" si="182"/>
        <v>#N/A</v>
      </c>
      <c r="NZ26" s="146" t="e">
        <f t="shared" si="183"/>
        <v>#N/A</v>
      </c>
      <c r="OA26" s="146" t="e">
        <f t="shared" si="184"/>
        <v>#N/A</v>
      </c>
      <c r="OB26" s="146" t="e">
        <f t="shared" si="185"/>
        <v>#N/A</v>
      </c>
      <c r="OC26" s="146" t="e">
        <f t="shared" si="186"/>
        <v>#N/A</v>
      </c>
      <c r="OD26" s="146" t="e">
        <f t="shared" si="187"/>
        <v>#N/A</v>
      </c>
      <c r="OE26" s="146" t="e">
        <f t="shared" si="188"/>
        <v>#N/A</v>
      </c>
      <c r="OF26" s="146" t="e">
        <f t="shared" si="189"/>
        <v>#N/A</v>
      </c>
      <c r="OG26" s="146" t="e">
        <f t="shared" si="190"/>
        <v>#N/A</v>
      </c>
      <c r="OH26" s="146" t="e">
        <f t="shared" si="191"/>
        <v>#N/A</v>
      </c>
      <c r="OI26" s="146" t="e">
        <f t="shared" si="192"/>
        <v>#N/A</v>
      </c>
      <c r="OJ26" s="146" t="e">
        <f t="shared" si="193"/>
        <v>#N/A</v>
      </c>
      <c r="OK26" s="146" t="e">
        <f t="shared" si="194"/>
        <v>#N/A</v>
      </c>
      <c r="OL26" s="146" t="e">
        <f t="shared" si="195"/>
        <v>#N/A</v>
      </c>
      <c r="OM26" s="146" t="e">
        <f t="shared" si="196"/>
        <v>#N/A</v>
      </c>
      <c r="ON26" s="146" t="e">
        <f t="shared" si="197"/>
        <v>#N/A</v>
      </c>
      <c r="OO26" s="146" t="e">
        <f t="shared" si="198"/>
        <v>#N/A</v>
      </c>
      <c r="OP26" s="146" t="e">
        <f t="shared" si="199"/>
        <v>#N/A</v>
      </c>
      <c r="OQ26" s="146" t="e">
        <f t="shared" si="200"/>
        <v>#N/A</v>
      </c>
      <c r="OR26" s="146" t="e">
        <f t="shared" si="201"/>
        <v>#N/A</v>
      </c>
      <c r="OS26" s="146" t="e">
        <f t="shared" si="202"/>
        <v>#N/A</v>
      </c>
      <c r="OT26" s="146" t="e">
        <f t="shared" si="203"/>
        <v>#N/A</v>
      </c>
      <c r="OU26" s="146" t="e">
        <f t="shared" si="204"/>
        <v>#N/A</v>
      </c>
      <c r="OV26" s="146" t="e">
        <f t="shared" si="205"/>
        <v>#N/A</v>
      </c>
      <c r="OW26" s="146" t="e">
        <f t="shared" si="206"/>
        <v>#N/A</v>
      </c>
      <c r="OX26" s="146" t="e">
        <f t="shared" si="207"/>
        <v>#N/A</v>
      </c>
      <c r="OY26" s="146" t="e">
        <f t="shared" si="208"/>
        <v>#N/A</v>
      </c>
      <c r="OZ26" s="146" t="e">
        <f t="shared" si="209"/>
        <v>#N/A</v>
      </c>
      <c r="PA26" s="146" t="e">
        <f t="shared" si="210"/>
        <v>#N/A</v>
      </c>
      <c r="PB26" s="146" t="e">
        <f t="shared" si="211"/>
        <v>#N/A</v>
      </c>
      <c r="PC26" s="146" t="e">
        <f t="shared" si="212"/>
        <v>#N/A</v>
      </c>
      <c r="PD26" s="146" t="e">
        <f t="shared" si="22"/>
        <v>#N/A</v>
      </c>
      <c r="PE26" s="146" t="e">
        <f t="shared" si="225"/>
        <v>#N/A</v>
      </c>
      <c r="PF26" s="146" t="e">
        <f t="shared" si="226"/>
        <v>#N/A</v>
      </c>
      <c r="PG26" s="146" t="e">
        <f t="shared" si="227"/>
        <v>#N/A</v>
      </c>
      <c r="PH26" s="146" t="e">
        <f t="shared" si="228"/>
        <v>#N/A</v>
      </c>
      <c r="PI26" s="146" t="e">
        <f t="shared" si="229"/>
        <v>#N/A</v>
      </c>
      <c r="PJ26" s="146" t="e">
        <f t="shared" si="230"/>
        <v>#N/A</v>
      </c>
      <c r="PK26" s="146" t="e">
        <f t="shared" si="231"/>
        <v>#N/A</v>
      </c>
      <c r="PL26" s="146" t="e">
        <f t="shared" si="232"/>
        <v>#N/A</v>
      </c>
    </row>
    <row r="27" spans="1:428" hidden="1" x14ac:dyDescent="0.45">
      <c r="A27" s="364"/>
      <c r="B27" s="365" t="str">
        <f>IF($N27="","",ROUND(_xlfn.LOGNORM.INV(ABS(VLOOKUP($Q$1,VLookups!$A$27:$B$28,2,FALSE)-B$2),LN($J27),LN($N27)),0))</f>
        <v/>
      </c>
      <c r="C27" s="367" t="str">
        <f t="shared" si="16"/>
        <v/>
      </c>
      <c r="D27" s="368" t="str">
        <f t="shared" si="17"/>
        <v/>
      </c>
      <c r="E27" s="108" t="str">
        <f>IFERROR(_xlfn.LOGNORM.INV(VLookups!$B$22,LN($J27),LN($N27)),"")</f>
        <v/>
      </c>
      <c r="F27" s="81"/>
      <c r="G27" s="108" t="str">
        <f>IFERROR(_xlfn.LOGNORM.INV(VLookups!$B$23,LN($J27),LN($N27)),"")</f>
        <v/>
      </c>
      <c r="H27" s="110" t="str">
        <f t="shared" si="0"/>
        <v/>
      </c>
      <c r="I27" s="110" t="str">
        <f t="shared" si="1"/>
        <v/>
      </c>
      <c r="J27" s="65" t="str">
        <f>IF(AND(F27&gt;0,NOT(ISBLANK(K27))),IF(VLOOKUP($F$3,VLookups!$A$17:$B$18,2,FALSE),F27*VLOOKUP(K27,VLookups!$A$4:$B$13,2,FALSE),F27),"")</f>
        <v/>
      </c>
      <c r="K27" s="21"/>
      <c r="L27" s="53"/>
      <c r="M27" s="263"/>
      <c r="N27" s="320" t="str">
        <f>IF(F27&gt;0,IF(ISBLANK(M27),IF(ISBLANK(K27),"",VLOOKUP(K27,VLookups!$A$4:$C$13,3,FALSE)),M27),"")</f>
        <v/>
      </c>
      <c r="O27" s="320" t="str">
        <f t="shared" si="11"/>
        <v/>
      </c>
      <c r="P27" s="375" t="str">
        <f t="shared" si="12"/>
        <v/>
      </c>
      <c r="Q27" s="81"/>
      <c r="R27" s="230" t="str">
        <f>IF(AND(Q27&gt;0,F27&gt;0,NOT(N27="")),ABS(VLOOKUP($Q$1,VLookups!$A$27:$B$28,2,FALSE)-_xlfn.LOGNORM.DIST(Q27,LN(J27),LN(N27),TRUE)),"")</f>
        <v/>
      </c>
      <c r="S27" s="80" t="str">
        <f>IF(AND($E27&gt;0,$F27&gt;0,$G27&gt;0,NOT(ISBLANK($K27))),_xlfn.LOGNORM.INV(ABS(VLOOKUP($Q$1,VLookups!$A$27:$B$28,2,FALSE)-S$3),LN($J27),LN($N27)),"")</f>
        <v/>
      </c>
      <c r="T27" s="80" t="str">
        <f>IF(AND($E27&gt;0,$F27&gt;0,$G27&gt;0,NOT(ISBLANK($K27))),_xlfn.LOGNORM.INV(ABS(VLOOKUP($Q$1,VLookups!$A$27:$B$28,2,FALSE)-T$3),LN($J27),LN($N27)),"")</f>
        <v/>
      </c>
      <c r="U27" s="80" t="str">
        <f>IF(AND($E27&gt;0,$F27&gt;0,$G27&gt;0,NOT(ISBLANK($K27))),_xlfn.LOGNORM.INV(ABS(VLOOKUP($Q$1,VLookups!$A$27:$B$28,2,FALSE)-U$3),LN($J27),LN($N27)),"")</f>
        <v/>
      </c>
      <c r="V27" s="80" t="str">
        <f>IF(AND($E27&gt;0,$F27&gt;0,$G27&gt;0,NOT(ISBLANK($K27))),_xlfn.LOGNORM.INV(ABS(VLOOKUP($Q$1,VLookups!$A$27:$B$28,2,FALSE)-V$3),LN($J27),LN($N27)),"")</f>
        <v/>
      </c>
      <c r="W27" s="80" t="str">
        <f>IF(AND($E27&gt;0,$F27&gt;0,$G27&gt;0,NOT(ISBLANK($K27))),_xlfn.LOGNORM.INV(ABS(VLOOKUP($Q$1,VLookups!$A$27:$B$28,2,FALSE)-W$3),LN($J27),LN($N27)),"")</f>
        <v/>
      </c>
      <c r="X27" s="80" t="str">
        <f>IF(AND($E27&gt;0,$F27&gt;0,$G27&gt;0,NOT(ISBLANK($K27))),_xlfn.LOGNORM.INV(ABS(VLOOKUP($Q$1,VLookups!$A$27:$B$28,2,FALSE)-X$3),LN($J27),LN($N27)),"")</f>
        <v/>
      </c>
      <c r="Y27" s="5"/>
      <c r="Z27" s="145" t="str">
        <f t="shared" si="2"/>
        <v/>
      </c>
      <c r="AA27" s="376" t="str">
        <f t="shared" si="13"/>
        <v/>
      </c>
      <c r="AB27" s="46" t="str">
        <f t="shared" si="14"/>
        <v/>
      </c>
      <c r="AC27" s="46" t="str">
        <f t="shared" si="238"/>
        <v/>
      </c>
      <c r="AD27" s="46" t="str">
        <f t="shared" si="238"/>
        <v/>
      </c>
      <c r="AE27" s="46" t="str">
        <f t="shared" si="238"/>
        <v/>
      </c>
      <c r="AF27" s="46" t="str">
        <f t="shared" si="238"/>
        <v/>
      </c>
      <c r="AG27" s="46" t="str">
        <f t="shared" si="238"/>
        <v/>
      </c>
      <c r="AH27" s="46" t="str">
        <f t="shared" si="238"/>
        <v/>
      </c>
      <c r="AI27" s="46" t="str">
        <f t="shared" si="238"/>
        <v/>
      </c>
      <c r="AJ27" s="46" t="str">
        <f t="shared" si="238"/>
        <v/>
      </c>
      <c r="AK27" s="46" t="str">
        <f t="shared" si="238"/>
        <v/>
      </c>
      <c r="AL27" s="46" t="str">
        <f t="shared" si="238"/>
        <v/>
      </c>
      <c r="AM27" s="46" t="str">
        <f t="shared" si="238"/>
        <v/>
      </c>
      <c r="AN27" s="46" t="str">
        <f t="shared" si="238"/>
        <v/>
      </c>
      <c r="AO27" s="46" t="str">
        <f t="shared" si="238"/>
        <v/>
      </c>
      <c r="AP27" s="46" t="str">
        <f t="shared" si="238"/>
        <v/>
      </c>
      <c r="AQ27" s="46" t="str">
        <f t="shared" si="238"/>
        <v/>
      </c>
      <c r="AR27" s="46" t="str">
        <f t="shared" si="238"/>
        <v/>
      </c>
      <c r="AS27" s="46" t="str">
        <f t="shared" si="238"/>
        <v/>
      </c>
      <c r="AT27" s="46" t="str">
        <f t="shared" si="238"/>
        <v/>
      </c>
      <c r="AU27" s="46" t="str">
        <f t="shared" si="238"/>
        <v/>
      </c>
      <c r="AV27" s="46" t="str">
        <f t="shared" si="238"/>
        <v/>
      </c>
      <c r="AW27" s="46" t="str">
        <f t="shared" si="238"/>
        <v/>
      </c>
      <c r="AX27" s="46" t="str">
        <f t="shared" si="238"/>
        <v/>
      </c>
      <c r="AY27" s="46" t="str">
        <f t="shared" si="238"/>
        <v/>
      </c>
      <c r="AZ27" s="46" t="str">
        <f t="shared" si="238"/>
        <v/>
      </c>
      <c r="BA27" s="46" t="str">
        <f t="shared" si="238"/>
        <v/>
      </c>
      <c r="BB27" s="46" t="str">
        <f t="shared" si="238"/>
        <v/>
      </c>
      <c r="BC27" s="46" t="str">
        <f t="shared" si="238"/>
        <v/>
      </c>
      <c r="BD27" s="46" t="str">
        <f t="shared" si="238"/>
        <v/>
      </c>
      <c r="BE27" s="46" t="str">
        <f t="shared" si="238"/>
        <v/>
      </c>
      <c r="BF27" s="46" t="str">
        <f t="shared" si="238"/>
        <v/>
      </c>
      <c r="BG27" s="46" t="str">
        <f t="shared" si="238"/>
        <v/>
      </c>
      <c r="BH27" s="46" t="str">
        <f t="shared" si="238"/>
        <v/>
      </c>
      <c r="BI27" s="46" t="str">
        <f t="shared" si="238"/>
        <v/>
      </c>
      <c r="BJ27" s="46" t="str">
        <f t="shared" si="238"/>
        <v/>
      </c>
      <c r="BK27" s="46" t="str">
        <f t="shared" si="238"/>
        <v/>
      </c>
      <c r="BL27" s="46" t="str">
        <f t="shared" si="238"/>
        <v/>
      </c>
      <c r="BM27" s="46" t="str">
        <f t="shared" si="238"/>
        <v/>
      </c>
      <c r="BN27" s="46" t="str">
        <f t="shared" si="238"/>
        <v/>
      </c>
      <c r="BO27" s="46" t="str">
        <f t="shared" si="238"/>
        <v/>
      </c>
      <c r="BP27" s="46" t="str">
        <f t="shared" si="238"/>
        <v/>
      </c>
      <c r="BQ27" s="46" t="str">
        <f t="shared" si="238"/>
        <v/>
      </c>
      <c r="BR27" s="46" t="str">
        <f t="shared" si="238"/>
        <v/>
      </c>
      <c r="BS27" s="46" t="str">
        <f t="shared" si="238"/>
        <v/>
      </c>
      <c r="BT27" s="46" t="str">
        <f t="shared" si="238"/>
        <v/>
      </c>
      <c r="BU27" s="46" t="str">
        <f t="shared" si="238"/>
        <v/>
      </c>
      <c r="BV27" s="46" t="str">
        <f t="shared" si="238"/>
        <v/>
      </c>
      <c r="BW27" s="46" t="str">
        <f t="shared" si="238"/>
        <v/>
      </c>
      <c r="BX27" s="46" t="str">
        <f t="shared" si="238"/>
        <v/>
      </c>
      <c r="BY27" s="46" t="str">
        <f t="shared" si="238"/>
        <v/>
      </c>
      <c r="BZ27" s="46" t="str">
        <f t="shared" si="238"/>
        <v/>
      </c>
      <c r="CA27" s="46" t="str">
        <f t="shared" si="238"/>
        <v/>
      </c>
      <c r="CB27" s="46" t="str">
        <f t="shared" si="238"/>
        <v/>
      </c>
      <c r="CC27" s="46" t="str">
        <f t="shared" si="238"/>
        <v/>
      </c>
      <c r="CD27" s="46" t="str">
        <f t="shared" si="238"/>
        <v/>
      </c>
      <c r="CE27" s="46" t="str">
        <f t="shared" si="238"/>
        <v/>
      </c>
      <c r="CF27" s="46" t="str">
        <f t="shared" si="238"/>
        <v/>
      </c>
      <c r="CG27" s="46" t="str">
        <f t="shared" si="238"/>
        <v/>
      </c>
      <c r="CH27" s="46" t="str">
        <f t="shared" si="238"/>
        <v/>
      </c>
      <c r="CI27" s="46" t="str">
        <f t="shared" si="238"/>
        <v/>
      </c>
      <c r="CJ27" s="46" t="str">
        <f t="shared" si="238"/>
        <v/>
      </c>
      <c r="CK27" s="46" t="str">
        <f t="shared" si="238"/>
        <v/>
      </c>
      <c r="CL27" s="46" t="str">
        <f t="shared" si="238"/>
        <v/>
      </c>
      <c r="CM27" s="46" t="str">
        <f t="shared" si="238"/>
        <v/>
      </c>
      <c r="CN27" s="46" t="str">
        <f t="shared" si="238"/>
        <v/>
      </c>
      <c r="CO27" s="46" t="str">
        <f t="shared" si="237"/>
        <v/>
      </c>
      <c r="CP27" s="46" t="str">
        <f t="shared" si="237"/>
        <v/>
      </c>
      <c r="CQ27" s="46" t="str">
        <f t="shared" si="237"/>
        <v/>
      </c>
      <c r="CR27" s="46" t="str">
        <f t="shared" si="237"/>
        <v/>
      </c>
      <c r="CS27" s="46" t="str">
        <f t="shared" si="237"/>
        <v/>
      </c>
      <c r="CT27" s="46" t="str">
        <f t="shared" si="237"/>
        <v/>
      </c>
      <c r="CU27" s="46" t="str">
        <f t="shared" si="237"/>
        <v/>
      </c>
      <c r="CV27" s="46" t="str">
        <f t="shared" si="237"/>
        <v/>
      </c>
      <c r="CW27" s="46" t="str">
        <f t="shared" si="237"/>
        <v/>
      </c>
      <c r="CX27" s="46" t="str">
        <f t="shared" si="237"/>
        <v/>
      </c>
      <c r="CY27" s="46" t="str">
        <f t="shared" si="237"/>
        <v/>
      </c>
      <c r="CZ27" s="46" t="str">
        <f t="shared" si="237"/>
        <v/>
      </c>
      <c r="DA27" s="46" t="str">
        <f t="shared" si="237"/>
        <v/>
      </c>
      <c r="DB27" s="46" t="str">
        <f t="shared" si="237"/>
        <v/>
      </c>
      <c r="DC27" s="46" t="str">
        <f t="shared" si="237"/>
        <v/>
      </c>
      <c r="DD27" s="46" t="str">
        <f t="shared" si="237"/>
        <v/>
      </c>
      <c r="DE27" s="46" t="str">
        <f t="shared" si="237"/>
        <v/>
      </c>
      <c r="DF27" s="46" t="str">
        <f t="shared" si="237"/>
        <v/>
      </c>
      <c r="DG27" s="46" t="str">
        <f t="shared" si="237"/>
        <v/>
      </c>
      <c r="DH27" s="46" t="str">
        <f t="shared" si="237"/>
        <v/>
      </c>
      <c r="DI27" s="46" t="str">
        <f t="shared" si="237"/>
        <v/>
      </c>
      <c r="DJ27" s="46" t="str">
        <f t="shared" si="237"/>
        <v/>
      </c>
      <c r="DK27" s="46" t="str">
        <f t="shared" si="237"/>
        <v/>
      </c>
      <c r="DL27" s="46" t="str">
        <f t="shared" si="237"/>
        <v/>
      </c>
      <c r="DM27" s="46" t="str">
        <f t="shared" si="237"/>
        <v/>
      </c>
      <c r="DN27" s="46" t="str">
        <f t="shared" si="237"/>
        <v/>
      </c>
      <c r="DO27" s="46" t="str">
        <f t="shared" si="237"/>
        <v/>
      </c>
      <c r="DP27" s="46" t="str">
        <f t="shared" si="237"/>
        <v/>
      </c>
      <c r="DQ27" s="46" t="str">
        <f t="shared" si="237"/>
        <v/>
      </c>
      <c r="DR27" s="46" t="str">
        <f t="shared" si="237"/>
        <v/>
      </c>
      <c r="DS27" s="46" t="str">
        <f t="shared" si="237"/>
        <v/>
      </c>
      <c r="DT27" s="46" t="str">
        <f t="shared" si="237"/>
        <v/>
      </c>
      <c r="DU27" s="46" t="str">
        <f t="shared" si="237"/>
        <v/>
      </c>
      <c r="DV27" s="46" t="str">
        <f t="shared" si="237"/>
        <v/>
      </c>
      <c r="DW27" s="46" t="str">
        <f t="shared" si="237"/>
        <v/>
      </c>
      <c r="DX27" s="46" t="str">
        <f t="shared" si="237"/>
        <v/>
      </c>
      <c r="DY27" s="46" t="str">
        <f t="shared" si="237"/>
        <v/>
      </c>
      <c r="DZ27" s="46" t="str">
        <f t="shared" si="237"/>
        <v/>
      </c>
      <c r="EA27" s="46" t="str">
        <f t="shared" si="237"/>
        <v/>
      </c>
      <c r="EB27" s="46" t="str">
        <f t="shared" si="237"/>
        <v/>
      </c>
      <c r="EC27" s="46" t="str">
        <f t="shared" si="237"/>
        <v/>
      </c>
      <c r="ED27" s="46" t="str">
        <f t="shared" si="237"/>
        <v/>
      </c>
      <c r="EE27" s="46" t="str">
        <f t="shared" si="237"/>
        <v/>
      </c>
      <c r="EF27" s="46" t="str">
        <f t="shared" si="237"/>
        <v/>
      </c>
      <c r="EG27" s="46" t="str">
        <f t="shared" si="237"/>
        <v/>
      </c>
      <c r="EH27" s="46" t="str">
        <f t="shared" si="237"/>
        <v/>
      </c>
      <c r="EI27" s="46" t="str">
        <f t="shared" si="237"/>
        <v/>
      </c>
      <c r="EJ27" s="46" t="str">
        <f t="shared" si="237"/>
        <v/>
      </c>
      <c r="EK27" s="46" t="str">
        <f t="shared" si="237"/>
        <v/>
      </c>
      <c r="EL27" s="46" t="str">
        <f t="shared" si="237"/>
        <v/>
      </c>
      <c r="EM27" s="46" t="str">
        <f t="shared" si="237"/>
        <v/>
      </c>
      <c r="EN27" s="46" t="str">
        <f t="shared" si="237"/>
        <v/>
      </c>
      <c r="EO27" s="46" t="str">
        <f t="shared" si="237"/>
        <v/>
      </c>
      <c r="EP27" s="46" t="str">
        <f t="shared" si="237"/>
        <v/>
      </c>
      <c r="EQ27" s="46" t="str">
        <f t="shared" si="237"/>
        <v/>
      </c>
      <c r="ER27" s="46" t="str">
        <f t="shared" si="237"/>
        <v/>
      </c>
      <c r="ES27" s="46" t="str">
        <f t="shared" si="237"/>
        <v/>
      </c>
      <c r="ET27" s="46" t="str">
        <f t="shared" si="237"/>
        <v/>
      </c>
      <c r="EU27" s="46" t="str">
        <f t="shared" si="237"/>
        <v/>
      </c>
      <c r="EV27" s="46" t="str">
        <f t="shared" si="237"/>
        <v/>
      </c>
      <c r="EW27" s="46" t="str">
        <f t="shared" si="237"/>
        <v/>
      </c>
      <c r="EX27" s="46" t="str">
        <f t="shared" si="237"/>
        <v/>
      </c>
      <c r="EY27" s="46" t="str">
        <f t="shared" si="237"/>
        <v/>
      </c>
      <c r="EZ27" s="46" t="str">
        <f t="shared" si="236"/>
        <v/>
      </c>
      <c r="FA27" s="46" t="str">
        <f t="shared" si="236"/>
        <v/>
      </c>
      <c r="FB27" s="46" t="str">
        <f t="shared" si="236"/>
        <v/>
      </c>
      <c r="FC27" s="46" t="str">
        <f t="shared" si="236"/>
        <v/>
      </c>
      <c r="FD27" s="46" t="str">
        <f t="shared" si="236"/>
        <v/>
      </c>
      <c r="FE27" s="46" t="str">
        <f t="shared" si="236"/>
        <v/>
      </c>
      <c r="FF27" s="46" t="str">
        <f t="shared" si="236"/>
        <v/>
      </c>
      <c r="FG27" s="46" t="str">
        <f t="shared" si="236"/>
        <v/>
      </c>
      <c r="FH27" s="46" t="str">
        <f t="shared" si="236"/>
        <v/>
      </c>
      <c r="FI27" s="46" t="str">
        <f t="shared" si="236"/>
        <v/>
      </c>
      <c r="FJ27" s="46" t="str">
        <f t="shared" si="236"/>
        <v/>
      </c>
      <c r="FK27" s="46" t="str">
        <f t="shared" si="236"/>
        <v/>
      </c>
      <c r="FL27" s="46" t="str">
        <f t="shared" si="236"/>
        <v/>
      </c>
      <c r="FM27" s="46" t="str">
        <f t="shared" si="236"/>
        <v/>
      </c>
      <c r="FN27" s="46" t="str">
        <f t="shared" si="236"/>
        <v/>
      </c>
      <c r="FO27" s="46" t="str">
        <f t="shared" si="236"/>
        <v/>
      </c>
      <c r="FP27" s="46" t="str">
        <f t="shared" si="236"/>
        <v/>
      </c>
      <c r="FQ27" s="46" t="str">
        <f t="shared" si="236"/>
        <v/>
      </c>
      <c r="FR27" s="46" t="str">
        <f t="shared" si="236"/>
        <v/>
      </c>
      <c r="FS27" s="46" t="str">
        <f t="shared" si="236"/>
        <v/>
      </c>
      <c r="FT27" s="46" t="str">
        <f t="shared" si="236"/>
        <v/>
      </c>
      <c r="FU27" s="46" t="str">
        <f t="shared" si="236"/>
        <v/>
      </c>
      <c r="FV27" s="46" t="str">
        <f t="shared" si="236"/>
        <v/>
      </c>
      <c r="FW27" s="46" t="str">
        <f t="shared" si="236"/>
        <v/>
      </c>
      <c r="FX27" s="46" t="str">
        <f t="shared" si="236"/>
        <v/>
      </c>
      <c r="FY27" s="46" t="str">
        <f t="shared" si="236"/>
        <v/>
      </c>
      <c r="FZ27" s="46" t="str">
        <f t="shared" si="236"/>
        <v/>
      </c>
      <c r="GA27" s="46" t="str">
        <f t="shared" si="236"/>
        <v/>
      </c>
      <c r="GB27" s="46" t="str">
        <f t="shared" si="236"/>
        <v/>
      </c>
      <c r="GC27" s="46" t="str">
        <f t="shared" si="236"/>
        <v/>
      </c>
      <c r="GD27" s="46" t="str">
        <f t="shared" si="236"/>
        <v/>
      </c>
      <c r="GE27" s="46" t="str">
        <f t="shared" si="236"/>
        <v/>
      </c>
      <c r="GF27" s="46" t="str">
        <f t="shared" si="236"/>
        <v/>
      </c>
      <c r="GG27" s="46" t="str">
        <f t="shared" si="236"/>
        <v/>
      </c>
      <c r="GH27" s="46" t="str">
        <f t="shared" si="236"/>
        <v/>
      </c>
      <c r="GI27" s="46" t="str">
        <f t="shared" si="236"/>
        <v/>
      </c>
      <c r="GJ27" s="46" t="str">
        <f t="shared" si="236"/>
        <v/>
      </c>
      <c r="GK27" s="46" t="str">
        <f t="shared" si="236"/>
        <v/>
      </c>
      <c r="GL27" s="46" t="str">
        <f t="shared" si="236"/>
        <v/>
      </c>
      <c r="GM27" s="46" t="str">
        <f t="shared" si="236"/>
        <v/>
      </c>
      <c r="GN27" s="46" t="str">
        <f t="shared" si="236"/>
        <v/>
      </c>
      <c r="GO27" s="46" t="str">
        <f t="shared" si="236"/>
        <v/>
      </c>
      <c r="GP27" s="46" t="str">
        <f t="shared" si="236"/>
        <v/>
      </c>
      <c r="GQ27" s="46" t="str">
        <f t="shared" si="236"/>
        <v/>
      </c>
      <c r="GR27" s="46" t="str">
        <f t="shared" si="236"/>
        <v/>
      </c>
      <c r="GS27" s="46" t="str">
        <f t="shared" si="236"/>
        <v/>
      </c>
      <c r="GT27" s="46" t="str">
        <f t="shared" si="236"/>
        <v/>
      </c>
      <c r="GU27" s="46" t="str">
        <f t="shared" si="236"/>
        <v/>
      </c>
      <c r="GV27" s="46" t="str">
        <f t="shared" si="236"/>
        <v/>
      </c>
      <c r="GW27" s="46" t="str">
        <f t="shared" si="236"/>
        <v/>
      </c>
      <c r="GX27" s="46" t="str">
        <f t="shared" si="236"/>
        <v/>
      </c>
      <c r="GY27" s="46" t="str">
        <f t="shared" si="236"/>
        <v/>
      </c>
      <c r="GZ27" s="46" t="str">
        <f t="shared" si="236"/>
        <v/>
      </c>
      <c r="HA27" s="46" t="str">
        <f t="shared" si="236"/>
        <v/>
      </c>
      <c r="HB27" s="46" t="str">
        <f t="shared" si="236"/>
        <v/>
      </c>
      <c r="HC27" s="46" t="str">
        <f t="shared" si="236"/>
        <v/>
      </c>
      <c r="HD27" s="46" t="str">
        <f t="shared" si="236"/>
        <v/>
      </c>
      <c r="HE27" s="46" t="str">
        <f t="shared" si="236"/>
        <v/>
      </c>
      <c r="HF27" s="46" t="str">
        <f t="shared" si="236"/>
        <v/>
      </c>
      <c r="HG27" s="46" t="str">
        <f t="shared" si="236"/>
        <v/>
      </c>
      <c r="HH27" s="46" t="str">
        <f t="shared" si="236"/>
        <v/>
      </c>
      <c r="HI27" s="46" t="str">
        <f t="shared" si="236"/>
        <v/>
      </c>
      <c r="HJ27" s="46" t="str">
        <f t="shared" si="236"/>
        <v/>
      </c>
      <c r="HK27" s="46" t="str">
        <f t="shared" ref="HK27:HS30" si="239">IF(ISNONTEXT($Z27),HJ27+$Z27,"")</f>
        <v/>
      </c>
      <c r="HL27" s="46" t="str">
        <f t="shared" si="239"/>
        <v/>
      </c>
      <c r="HM27" s="46" t="str">
        <f t="shared" si="239"/>
        <v/>
      </c>
      <c r="HN27" s="46" t="str">
        <f t="shared" si="239"/>
        <v/>
      </c>
      <c r="HO27" s="46" t="str">
        <f t="shared" si="239"/>
        <v/>
      </c>
      <c r="HP27" s="46" t="str">
        <f t="shared" si="239"/>
        <v/>
      </c>
      <c r="HQ27" s="46" t="str">
        <f t="shared" si="239"/>
        <v/>
      </c>
      <c r="HR27" s="46" t="str">
        <f t="shared" si="239"/>
        <v/>
      </c>
      <c r="HS27" s="46" t="str">
        <f t="shared" si="239"/>
        <v/>
      </c>
      <c r="HT27" s="146" t="e">
        <f t="shared" si="15"/>
        <v>#N/A</v>
      </c>
      <c r="HU27" s="146" t="e">
        <f t="shared" si="24"/>
        <v>#N/A</v>
      </c>
      <c r="HV27" s="146" t="e">
        <f t="shared" si="25"/>
        <v>#N/A</v>
      </c>
      <c r="HW27" s="146" t="e">
        <f t="shared" si="26"/>
        <v>#N/A</v>
      </c>
      <c r="HX27" s="146" t="e">
        <f t="shared" si="27"/>
        <v>#N/A</v>
      </c>
      <c r="HY27" s="146" t="e">
        <f t="shared" si="28"/>
        <v>#N/A</v>
      </c>
      <c r="HZ27" s="146" t="e">
        <f t="shared" si="29"/>
        <v>#N/A</v>
      </c>
      <c r="IA27" s="146" t="e">
        <f t="shared" si="30"/>
        <v>#N/A</v>
      </c>
      <c r="IB27" s="146" t="e">
        <f t="shared" si="31"/>
        <v>#N/A</v>
      </c>
      <c r="IC27" s="146" t="e">
        <f t="shared" si="32"/>
        <v>#N/A</v>
      </c>
      <c r="ID27" s="146" t="e">
        <f t="shared" si="33"/>
        <v>#N/A</v>
      </c>
      <c r="IE27" s="146" t="e">
        <f t="shared" si="34"/>
        <v>#N/A</v>
      </c>
      <c r="IF27" s="146" t="e">
        <f t="shared" si="35"/>
        <v>#N/A</v>
      </c>
      <c r="IG27" s="146" t="e">
        <f t="shared" si="36"/>
        <v>#N/A</v>
      </c>
      <c r="IH27" s="146" t="e">
        <f t="shared" si="37"/>
        <v>#N/A</v>
      </c>
      <c r="II27" s="146" t="e">
        <f t="shared" si="38"/>
        <v>#N/A</v>
      </c>
      <c r="IJ27" s="146" t="e">
        <f t="shared" si="39"/>
        <v>#N/A</v>
      </c>
      <c r="IK27" s="146" t="e">
        <f t="shared" si="40"/>
        <v>#N/A</v>
      </c>
      <c r="IL27" s="146" t="e">
        <f t="shared" si="41"/>
        <v>#N/A</v>
      </c>
      <c r="IM27" s="146" t="e">
        <f t="shared" si="42"/>
        <v>#N/A</v>
      </c>
      <c r="IN27" s="146" t="e">
        <f t="shared" si="43"/>
        <v>#N/A</v>
      </c>
      <c r="IO27" s="146" t="e">
        <f t="shared" si="44"/>
        <v>#N/A</v>
      </c>
      <c r="IP27" s="146" t="e">
        <f t="shared" si="45"/>
        <v>#N/A</v>
      </c>
      <c r="IQ27" s="146" t="e">
        <f t="shared" si="46"/>
        <v>#N/A</v>
      </c>
      <c r="IR27" s="146" t="e">
        <f t="shared" si="47"/>
        <v>#N/A</v>
      </c>
      <c r="IS27" s="146" t="e">
        <f t="shared" si="48"/>
        <v>#N/A</v>
      </c>
      <c r="IT27" s="146" t="e">
        <f t="shared" si="49"/>
        <v>#N/A</v>
      </c>
      <c r="IU27" s="146" t="e">
        <f t="shared" si="50"/>
        <v>#N/A</v>
      </c>
      <c r="IV27" s="146" t="e">
        <f t="shared" si="51"/>
        <v>#N/A</v>
      </c>
      <c r="IW27" s="146" t="e">
        <f t="shared" si="52"/>
        <v>#N/A</v>
      </c>
      <c r="IX27" s="146" t="e">
        <f t="shared" si="53"/>
        <v>#N/A</v>
      </c>
      <c r="IY27" s="146" t="e">
        <f t="shared" si="54"/>
        <v>#N/A</v>
      </c>
      <c r="IZ27" s="146" t="e">
        <f t="shared" si="55"/>
        <v>#N/A</v>
      </c>
      <c r="JA27" s="146" t="e">
        <f t="shared" si="56"/>
        <v>#N/A</v>
      </c>
      <c r="JB27" s="146" t="e">
        <f t="shared" si="57"/>
        <v>#N/A</v>
      </c>
      <c r="JC27" s="146" t="e">
        <f t="shared" si="58"/>
        <v>#N/A</v>
      </c>
      <c r="JD27" s="146" t="e">
        <f t="shared" si="59"/>
        <v>#N/A</v>
      </c>
      <c r="JE27" s="146" t="e">
        <f t="shared" si="60"/>
        <v>#N/A</v>
      </c>
      <c r="JF27" s="146" t="e">
        <f t="shared" si="61"/>
        <v>#N/A</v>
      </c>
      <c r="JG27" s="146" t="e">
        <f t="shared" si="62"/>
        <v>#N/A</v>
      </c>
      <c r="JH27" s="146" t="e">
        <f t="shared" si="63"/>
        <v>#N/A</v>
      </c>
      <c r="JI27" s="146" t="e">
        <f t="shared" si="64"/>
        <v>#N/A</v>
      </c>
      <c r="JJ27" s="146" t="e">
        <f t="shared" si="65"/>
        <v>#N/A</v>
      </c>
      <c r="JK27" s="146" t="e">
        <f t="shared" si="66"/>
        <v>#N/A</v>
      </c>
      <c r="JL27" s="146" t="e">
        <f t="shared" si="67"/>
        <v>#N/A</v>
      </c>
      <c r="JM27" s="146" t="e">
        <f t="shared" si="68"/>
        <v>#N/A</v>
      </c>
      <c r="JN27" s="146" t="e">
        <f t="shared" si="69"/>
        <v>#N/A</v>
      </c>
      <c r="JO27" s="146" t="e">
        <f t="shared" si="70"/>
        <v>#N/A</v>
      </c>
      <c r="JP27" s="146" t="e">
        <f t="shared" si="71"/>
        <v>#N/A</v>
      </c>
      <c r="JQ27" s="146" t="e">
        <f t="shared" si="72"/>
        <v>#N/A</v>
      </c>
      <c r="JR27" s="146" t="e">
        <f t="shared" si="73"/>
        <v>#N/A</v>
      </c>
      <c r="JS27" s="146" t="e">
        <f t="shared" si="74"/>
        <v>#N/A</v>
      </c>
      <c r="JT27" s="146" t="e">
        <f t="shared" si="75"/>
        <v>#N/A</v>
      </c>
      <c r="JU27" s="146" t="e">
        <f t="shared" si="76"/>
        <v>#N/A</v>
      </c>
      <c r="JV27" s="146" t="e">
        <f t="shared" si="77"/>
        <v>#N/A</v>
      </c>
      <c r="JW27" s="146" t="e">
        <f t="shared" si="78"/>
        <v>#N/A</v>
      </c>
      <c r="JX27" s="146" t="e">
        <f t="shared" si="79"/>
        <v>#N/A</v>
      </c>
      <c r="JY27" s="146" t="e">
        <f t="shared" si="80"/>
        <v>#N/A</v>
      </c>
      <c r="JZ27" s="146" t="e">
        <f t="shared" si="81"/>
        <v>#N/A</v>
      </c>
      <c r="KA27" s="146" t="e">
        <f t="shared" si="82"/>
        <v>#N/A</v>
      </c>
      <c r="KB27" s="146" t="e">
        <f t="shared" si="83"/>
        <v>#N/A</v>
      </c>
      <c r="KC27" s="146" t="e">
        <f t="shared" si="84"/>
        <v>#N/A</v>
      </c>
      <c r="KD27" s="146" t="e">
        <f t="shared" si="85"/>
        <v>#N/A</v>
      </c>
      <c r="KE27" s="146" t="e">
        <f t="shared" si="86"/>
        <v>#N/A</v>
      </c>
      <c r="KF27" s="146" t="e">
        <f t="shared" si="20"/>
        <v>#N/A</v>
      </c>
      <c r="KG27" s="146" t="e">
        <f t="shared" si="87"/>
        <v>#N/A</v>
      </c>
      <c r="KH27" s="146" t="e">
        <f t="shared" si="88"/>
        <v>#N/A</v>
      </c>
      <c r="KI27" s="146" t="e">
        <f t="shared" si="89"/>
        <v>#N/A</v>
      </c>
      <c r="KJ27" s="146" t="e">
        <f t="shared" si="90"/>
        <v>#N/A</v>
      </c>
      <c r="KK27" s="146" t="e">
        <f t="shared" si="91"/>
        <v>#N/A</v>
      </c>
      <c r="KL27" s="146" t="e">
        <f t="shared" si="92"/>
        <v>#N/A</v>
      </c>
      <c r="KM27" s="146" t="e">
        <f t="shared" si="93"/>
        <v>#N/A</v>
      </c>
      <c r="KN27" s="146" t="e">
        <f t="shared" si="94"/>
        <v>#N/A</v>
      </c>
      <c r="KO27" s="146" t="e">
        <f t="shared" si="95"/>
        <v>#N/A</v>
      </c>
      <c r="KP27" s="146" t="e">
        <f t="shared" si="96"/>
        <v>#N/A</v>
      </c>
      <c r="KQ27" s="146" t="e">
        <f t="shared" si="97"/>
        <v>#N/A</v>
      </c>
      <c r="KR27" s="146" t="e">
        <f t="shared" si="98"/>
        <v>#N/A</v>
      </c>
      <c r="KS27" s="146" t="e">
        <f t="shared" si="99"/>
        <v>#N/A</v>
      </c>
      <c r="KT27" s="146" t="e">
        <f t="shared" si="100"/>
        <v>#N/A</v>
      </c>
      <c r="KU27" s="146" t="e">
        <f t="shared" si="101"/>
        <v>#N/A</v>
      </c>
      <c r="KV27" s="146" t="e">
        <f t="shared" si="102"/>
        <v>#N/A</v>
      </c>
      <c r="KW27" s="146" t="e">
        <f t="shared" si="103"/>
        <v>#N/A</v>
      </c>
      <c r="KX27" s="146" t="e">
        <f t="shared" si="104"/>
        <v>#N/A</v>
      </c>
      <c r="KY27" s="146" t="e">
        <f t="shared" si="105"/>
        <v>#N/A</v>
      </c>
      <c r="KZ27" s="146" t="e">
        <f t="shared" si="106"/>
        <v>#N/A</v>
      </c>
      <c r="LA27" s="146" t="e">
        <f t="shared" si="107"/>
        <v>#N/A</v>
      </c>
      <c r="LB27" s="146" t="e">
        <f t="shared" si="108"/>
        <v>#N/A</v>
      </c>
      <c r="LC27" s="146" t="e">
        <f t="shared" si="109"/>
        <v>#N/A</v>
      </c>
      <c r="LD27" s="146" t="e">
        <f t="shared" si="110"/>
        <v>#N/A</v>
      </c>
      <c r="LE27" s="146" t="e">
        <f t="shared" si="111"/>
        <v>#N/A</v>
      </c>
      <c r="LF27" s="146" t="e">
        <f t="shared" si="112"/>
        <v>#N/A</v>
      </c>
      <c r="LG27" s="146" t="e">
        <f t="shared" si="113"/>
        <v>#N/A</v>
      </c>
      <c r="LH27" s="146" t="e">
        <f t="shared" si="114"/>
        <v>#N/A</v>
      </c>
      <c r="LI27" s="146" t="e">
        <f t="shared" si="115"/>
        <v>#N/A</v>
      </c>
      <c r="LJ27" s="146" t="e">
        <f t="shared" si="116"/>
        <v>#N/A</v>
      </c>
      <c r="LK27" s="146" t="e">
        <f t="shared" si="117"/>
        <v>#N/A</v>
      </c>
      <c r="LL27" s="146" t="e">
        <f t="shared" si="118"/>
        <v>#N/A</v>
      </c>
      <c r="LM27" s="146" t="e">
        <f t="shared" si="119"/>
        <v>#N/A</v>
      </c>
      <c r="LN27" s="146" t="e">
        <f t="shared" si="120"/>
        <v>#N/A</v>
      </c>
      <c r="LO27" s="146" t="e">
        <f t="shared" si="121"/>
        <v>#N/A</v>
      </c>
      <c r="LP27" s="146" t="e">
        <f t="shared" si="122"/>
        <v>#N/A</v>
      </c>
      <c r="LQ27" s="146" t="e">
        <f t="shared" si="123"/>
        <v>#N/A</v>
      </c>
      <c r="LR27" s="146" t="e">
        <f t="shared" si="124"/>
        <v>#N/A</v>
      </c>
      <c r="LS27" s="146" t="e">
        <f t="shared" si="125"/>
        <v>#N/A</v>
      </c>
      <c r="LT27" s="146" t="e">
        <f t="shared" si="126"/>
        <v>#N/A</v>
      </c>
      <c r="LU27" s="146" t="e">
        <f t="shared" si="127"/>
        <v>#N/A</v>
      </c>
      <c r="LV27" s="146" t="e">
        <f t="shared" si="128"/>
        <v>#N/A</v>
      </c>
      <c r="LW27" s="146" t="e">
        <f t="shared" si="129"/>
        <v>#N/A</v>
      </c>
      <c r="LX27" s="146" t="e">
        <f t="shared" si="130"/>
        <v>#N/A</v>
      </c>
      <c r="LY27" s="146" t="e">
        <f t="shared" si="131"/>
        <v>#N/A</v>
      </c>
      <c r="LZ27" s="146" t="e">
        <f t="shared" si="132"/>
        <v>#N/A</v>
      </c>
      <c r="MA27" s="146" t="e">
        <f t="shared" si="133"/>
        <v>#N/A</v>
      </c>
      <c r="MB27" s="146" t="e">
        <f t="shared" si="134"/>
        <v>#N/A</v>
      </c>
      <c r="MC27" s="146" t="e">
        <f t="shared" si="135"/>
        <v>#N/A</v>
      </c>
      <c r="MD27" s="146" t="e">
        <f t="shared" si="136"/>
        <v>#N/A</v>
      </c>
      <c r="ME27" s="146" t="e">
        <f t="shared" si="137"/>
        <v>#N/A</v>
      </c>
      <c r="MF27" s="146" t="e">
        <f t="shared" si="138"/>
        <v>#N/A</v>
      </c>
      <c r="MG27" s="146" t="e">
        <f t="shared" si="139"/>
        <v>#N/A</v>
      </c>
      <c r="MH27" s="146" t="e">
        <f t="shared" si="140"/>
        <v>#N/A</v>
      </c>
      <c r="MI27" s="146" t="e">
        <f t="shared" si="141"/>
        <v>#N/A</v>
      </c>
      <c r="MJ27" s="146" t="e">
        <f t="shared" si="142"/>
        <v>#N/A</v>
      </c>
      <c r="MK27" s="146" t="e">
        <f t="shared" si="143"/>
        <v>#N/A</v>
      </c>
      <c r="ML27" s="146" t="e">
        <f t="shared" si="144"/>
        <v>#N/A</v>
      </c>
      <c r="MM27" s="146" t="e">
        <f t="shared" si="145"/>
        <v>#N/A</v>
      </c>
      <c r="MN27" s="146" t="e">
        <f t="shared" si="146"/>
        <v>#N/A</v>
      </c>
      <c r="MO27" s="146" t="e">
        <f t="shared" si="147"/>
        <v>#N/A</v>
      </c>
      <c r="MP27" s="146" t="e">
        <f t="shared" si="148"/>
        <v>#N/A</v>
      </c>
      <c r="MQ27" s="146" t="e">
        <f t="shared" si="149"/>
        <v>#N/A</v>
      </c>
      <c r="MR27" s="146" t="e">
        <f t="shared" si="21"/>
        <v>#N/A</v>
      </c>
      <c r="MS27" s="146" t="e">
        <f t="shared" si="150"/>
        <v>#N/A</v>
      </c>
      <c r="MT27" s="146" t="e">
        <f t="shared" si="151"/>
        <v>#N/A</v>
      </c>
      <c r="MU27" s="146" t="e">
        <f t="shared" si="152"/>
        <v>#N/A</v>
      </c>
      <c r="MV27" s="146" t="e">
        <f t="shared" si="153"/>
        <v>#N/A</v>
      </c>
      <c r="MW27" s="146" t="e">
        <f t="shared" si="154"/>
        <v>#N/A</v>
      </c>
      <c r="MX27" s="146" t="e">
        <f t="shared" si="155"/>
        <v>#N/A</v>
      </c>
      <c r="MY27" s="146" t="e">
        <f t="shared" si="156"/>
        <v>#N/A</v>
      </c>
      <c r="MZ27" s="146" t="e">
        <f t="shared" si="157"/>
        <v>#N/A</v>
      </c>
      <c r="NA27" s="146" t="e">
        <f t="shared" si="158"/>
        <v>#N/A</v>
      </c>
      <c r="NB27" s="146" t="e">
        <f t="shared" si="159"/>
        <v>#N/A</v>
      </c>
      <c r="NC27" s="146" t="e">
        <f t="shared" si="160"/>
        <v>#N/A</v>
      </c>
      <c r="ND27" s="146" t="e">
        <f t="shared" si="161"/>
        <v>#N/A</v>
      </c>
      <c r="NE27" s="146" t="e">
        <f t="shared" si="162"/>
        <v>#N/A</v>
      </c>
      <c r="NF27" s="146" t="e">
        <f t="shared" si="163"/>
        <v>#N/A</v>
      </c>
      <c r="NG27" s="146" t="e">
        <f t="shared" si="164"/>
        <v>#N/A</v>
      </c>
      <c r="NH27" s="146" t="e">
        <f t="shared" si="165"/>
        <v>#N/A</v>
      </c>
      <c r="NI27" s="146" t="e">
        <f t="shared" si="166"/>
        <v>#N/A</v>
      </c>
      <c r="NJ27" s="146" t="e">
        <f t="shared" si="167"/>
        <v>#N/A</v>
      </c>
      <c r="NK27" s="146" t="e">
        <f t="shared" si="168"/>
        <v>#N/A</v>
      </c>
      <c r="NL27" s="146" t="e">
        <f t="shared" si="169"/>
        <v>#N/A</v>
      </c>
      <c r="NM27" s="146" t="e">
        <f t="shared" si="170"/>
        <v>#N/A</v>
      </c>
      <c r="NN27" s="146" t="e">
        <f t="shared" si="171"/>
        <v>#N/A</v>
      </c>
      <c r="NO27" s="146" t="e">
        <f t="shared" si="172"/>
        <v>#N/A</v>
      </c>
      <c r="NP27" s="146" t="e">
        <f t="shared" si="173"/>
        <v>#N/A</v>
      </c>
      <c r="NQ27" s="146" t="e">
        <f t="shared" si="174"/>
        <v>#N/A</v>
      </c>
      <c r="NR27" s="146" t="e">
        <f t="shared" si="175"/>
        <v>#N/A</v>
      </c>
      <c r="NS27" s="146" t="e">
        <f t="shared" si="176"/>
        <v>#N/A</v>
      </c>
      <c r="NT27" s="146" t="e">
        <f t="shared" si="177"/>
        <v>#N/A</v>
      </c>
      <c r="NU27" s="146" t="e">
        <f t="shared" si="178"/>
        <v>#N/A</v>
      </c>
      <c r="NV27" s="146" t="e">
        <f t="shared" si="179"/>
        <v>#N/A</v>
      </c>
      <c r="NW27" s="146" t="e">
        <f t="shared" si="180"/>
        <v>#N/A</v>
      </c>
      <c r="NX27" s="146" t="e">
        <f t="shared" si="181"/>
        <v>#N/A</v>
      </c>
      <c r="NY27" s="146" t="e">
        <f t="shared" si="182"/>
        <v>#N/A</v>
      </c>
      <c r="NZ27" s="146" t="e">
        <f t="shared" si="183"/>
        <v>#N/A</v>
      </c>
      <c r="OA27" s="146" t="e">
        <f t="shared" si="184"/>
        <v>#N/A</v>
      </c>
      <c r="OB27" s="146" t="e">
        <f t="shared" si="185"/>
        <v>#N/A</v>
      </c>
      <c r="OC27" s="146" t="e">
        <f t="shared" si="186"/>
        <v>#N/A</v>
      </c>
      <c r="OD27" s="146" t="e">
        <f t="shared" si="187"/>
        <v>#N/A</v>
      </c>
      <c r="OE27" s="146" t="e">
        <f t="shared" si="188"/>
        <v>#N/A</v>
      </c>
      <c r="OF27" s="146" t="e">
        <f t="shared" si="189"/>
        <v>#N/A</v>
      </c>
      <c r="OG27" s="146" t="e">
        <f t="shared" si="190"/>
        <v>#N/A</v>
      </c>
      <c r="OH27" s="146" t="e">
        <f t="shared" si="191"/>
        <v>#N/A</v>
      </c>
      <c r="OI27" s="146" t="e">
        <f t="shared" si="192"/>
        <v>#N/A</v>
      </c>
      <c r="OJ27" s="146" t="e">
        <f t="shared" si="193"/>
        <v>#N/A</v>
      </c>
      <c r="OK27" s="146" t="e">
        <f t="shared" si="194"/>
        <v>#N/A</v>
      </c>
      <c r="OL27" s="146" t="e">
        <f t="shared" si="195"/>
        <v>#N/A</v>
      </c>
      <c r="OM27" s="146" t="e">
        <f t="shared" si="196"/>
        <v>#N/A</v>
      </c>
      <c r="ON27" s="146" t="e">
        <f t="shared" si="197"/>
        <v>#N/A</v>
      </c>
      <c r="OO27" s="146" t="e">
        <f t="shared" si="198"/>
        <v>#N/A</v>
      </c>
      <c r="OP27" s="146" t="e">
        <f t="shared" si="199"/>
        <v>#N/A</v>
      </c>
      <c r="OQ27" s="146" t="e">
        <f t="shared" si="200"/>
        <v>#N/A</v>
      </c>
      <c r="OR27" s="146" t="e">
        <f t="shared" si="201"/>
        <v>#N/A</v>
      </c>
      <c r="OS27" s="146" t="e">
        <f t="shared" si="202"/>
        <v>#N/A</v>
      </c>
      <c r="OT27" s="146" t="e">
        <f t="shared" si="203"/>
        <v>#N/A</v>
      </c>
      <c r="OU27" s="146" t="e">
        <f t="shared" si="204"/>
        <v>#N/A</v>
      </c>
      <c r="OV27" s="146" t="e">
        <f t="shared" si="205"/>
        <v>#N/A</v>
      </c>
      <c r="OW27" s="146" t="e">
        <f t="shared" si="206"/>
        <v>#N/A</v>
      </c>
      <c r="OX27" s="146" t="e">
        <f t="shared" si="207"/>
        <v>#N/A</v>
      </c>
      <c r="OY27" s="146" t="e">
        <f t="shared" si="208"/>
        <v>#N/A</v>
      </c>
      <c r="OZ27" s="146" t="e">
        <f t="shared" si="209"/>
        <v>#N/A</v>
      </c>
      <c r="PA27" s="146" t="e">
        <f t="shared" si="210"/>
        <v>#N/A</v>
      </c>
      <c r="PB27" s="146" t="e">
        <f t="shared" si="211"/>
        <v>#N/A</v>
      </c>
      <c r="PC27" s="146" t="e">
        <f t="shared" si="212"/>
        <v>#N/A</v>
      </c>
      <c r="PD27" s="146" t="e">
        <f t="shared" si="22"/>
        <v>#N/A</v>
      </c>
      <c r="PE27" s="146" t="e">
        <f t="shared" si="225"/>
        <v>#N/A</v>
      </c>
      <c r="PF27" s="146" t="e">
        <f t="shared" si="226"/>
        <v>#N/A</v>
      </c>
      <c r="PG27" s="146" t="e">
        <f t="shared" si="227"/>
        <v>#N/A</v>
      </c>
      <c r="PH27" s="146" t="e">
        <f t="shared" si="228"/>
        <v>#N/A</v>
      </c>
      <c r="PI27" s="146" t="e">
        <f t="shared" si="229"/>
        <v>#N/A</v>
      </c>
      <c r="PJ27" s="146" t="e">
        <f t="shared" si="230"/>
        <v>#N/A</v>
      </c>
      <c r="PK27" s="146" t="e">
        <f t="shared" si="231"/>
        <v>#N/A</v>
      </c>
      <c r="PL27" s="146" t="e">
        <f t="shared" si="232"/>
        <v>#N/A</v>
      </c>
    </row>
    <row r="28" spans="1:428" hidden="1" x14ac:dyDescent="0.45">
      <c r="A28" s="364"/>
      <c r="B28" s="365" t="str">
        <f>IF($N28="","",ROUND(_xlfn.LOGNORM.INV(ABS(VLOOKUP($Q$1,VLookups!$A$27:$B$28,2,FALSE)-B$2),LN($J28),LN($N28)),0))</f>
        <v/>
      </c>
      <c r="C28" s="367" t="str">
        <f t="shared" si="16"/>
        <v/>
      </c>
      <c r="D28" s="368" t="str">
        <f t="shared" si="17"/>
        <v/>
      </c>
      <c r="E28" s="108" t="str">
        <f>IFERROR(_xlfn.LOGNORM.INV(VLookups!$B$22,LN($J28),LN($N28)),"")</f>
        <v/>
      </c>
      <c r="F28" s="81"/>
      <c r="G28" s="108" t="str">
        <f>IFERROR(_xlfn.LOGNORM.INV(VLookups!$B$23,LN($J28),LN($N28)),"")</f>
        <v/>
      </c>
      <c r="H28" s="110" t="str">
        <f t="shared" si="0"/>
        <v/>
      </c>
      <c r="I28" s="110" t="str">
        <f t="shared" si="1"/>
        <v/>
      </c>
      <c r="J28" s="65" t="str">
        <f>IF(AND(F28&gt;0,NOT(ISBLANK(K28))),IF(VLOOKUP($F$3,VLookups!$A$17:$B$18,2,FALSE),F28*VLOOKUP(K28,VLookups!$A$4:$B$13,2,FALSE),F28),"")</f>
        <v/>
      </c>
      <c r="K28" s="21"/>
      <c r="L28" s="53"/>
      <c r="M28" s="263"/>
      <c r="N28" s="320" t="str">
        <f>IF(F28&gt;0,IF(ISBLANK(M28),IF(ISBLANK(K28),"",VLOOKUP(K28,VLookups!$A$4:$C$13,3,FALSE)),M28),"")</f>
        <v/>
      </c>
      <c r="O28" s="320" t="str">
        <f t="shared" si="11"/>
        <v/>
      </c>
      <c r="P28" s="375" t="str">
        <f t="shared" si="12"/>
        <v/>
      </c>
      <c r="Q28" s="81"/>
      <c r="R28" s="230" t="str">
        <f>IF(AND(Q28&gt;0,F28&gt;0,NOT(N28="")),ABS(VLOOKUP($Q$1,VLookups!$A$27:$B$28,2,FALSE)-_xlfn.LOGNORM.DIST(Q28,LN(J28),LN(N28),TRUE)),"")</f>
        <v/>
      </c>
      <c r="S28" s="80" t="str">
        <f>IF(AND($E28&gt;0,$F28&gt;0,$G28&gt;0,NOT(ISBLANK($K28))),_xlfn.LOGNORM.INV(ABS(VLOOKUP($Q$1,VLookups!$A$27:$B$28,2,FALSE)-S$3),LN($J28),LN($N28)),"")</f>
        <v/>
      </c>
      <c r="T28" s="80" t="str">
        <f>IF(AND($E28&gt;0,$F28&gt;0,$G28&gt;0,NOT(ISBLANK($K28))),_xlfn.LOGNORM.INV(ABS(VLOOKUP($Q$1,VLookups!$A$27:$B$28,2,FALSE)-T$3),LN($J28),LN($N28)),"")</f>
        <v/>
      </c>
      <c r="U28" s="80" t="str">
        <f>IF(AND($E28&gt;0,$F28&gt;0,$G28&gt;0,NOT(ISBLANK($K28))),_xlfn.LOGNORM.INV(ABS(VLOOKUP($Q$1,VLookups!$A$27:$B$28,2,FALSE)-U$3),LN($J28),LN($N28)),"")</f>
        <v/>
      </c>
      <c r="V28" s="80" t="str">
        <f>IF(AND($E28&gt;0,$F28&gt;0,$G28&gt;0,NOT(ISBLANK($K28))),_xlfn.LOGNORM.INV(ABS(VLOOKUP($Q$1,VLookups!$A$27:$B$28,2,FALSE)-V$3),LN($J28),LN($N28)),"")</f>
        <v/>
      </c>
      <c r="W28" s="80" t="str">
        <f>IF(AND($E28&gt;0,$F28&gt;0,$G28&gt;0,NOT(ISBLANK($K28))),_xlfn.LOGNORM.INV(ABS(VLOOKUP($Q$1,VLookups!$A$27:$B$28,2,FALSE)-W$3),LN($J28),LN($N28)),"")</f>
        <v/>
      </c>
      <c r="X28" s="80" t="str">
        <f>IF(AND($E28&gt;0,$F28&gt;0,$G28&gt;0,NOT(ISBLANK($K28))),_xlfn.LOGNORM.INV(ABS(VLOOKUP($Q$1,VLookups!$A$27:$B$28,2,FALSE)-X$3),LN($J28),LN($N28)),"")</f>
        <v/>
      </c>
      <c r="Y28" s="5"/>
      <c r="Z28" s="145" t="str">
        <f t="shared" si="2"/>
        <v/>
      </c>
      <c r="AA28" s="376" t="str">
        <f t="shared" si="13"/>
        <v/>
      </c>
      <c r="AB28" s="46" t="str">
        <f t="shared" si="14"/>
        <v/>
      </c>
      <c r="AC28" s="46" t="str">
        <f t="shared" si="238"/>
        <v/>
      </c>
      <c r="AD28" s="46" t="str">
        <f t="shared" si="238"/>
        <v/>
      </c>
      <c r="AE28" s="46" t="str">
        <f t="shared" si="238"/>
        <v/>
      </c>
      <c r="AF28" s="46" t="str">
        <f t="shared" si="238"/>
        <v/>
      </c>
      <c r="AG28" s="46" t="str">
        <f t="shared" si="238"/>
        <v/>
      </c>
      <c r="AH28" s="46" t="str">
        <f t="shared" si="238"/>
        <v/>
      </c>
      <c r="AI28" s="46" t="str">
        <f t="shared" si="238"/>
        <v/>
      </c>
      <c r="AJ28" s="46" t="str">
        <f t="shared" si="238"/>
        <v/>
      </c>
      <c r="AK28" s="46" t="str">
        <f t="shared" si="238"/>
        <v/>
      </c>
      <c r="AL28" s="46" t="str">
        <f t="shared" si="238"/>
        <v/>
      </c>
      <c r="AM28" s="46" t="str">
        <f t="shared" si="238"/>
        <v/>
      </c>
      <c r="AN28" s="46" t="str">
        <f t="shared" si="238"/>
        <v/>
      </c>
      <c r="AO28" s="46" t="str">
        <f t="shared" si="238"/>
        <v/>
      </c>
      <c r="AP28" s="46" t="str">
        <f t="shared" si="238"/>
        <v/>
      </c>
      <c r="AQ28" s="46" t="str">
        <f t="shared" si="238"/>
        <v/>
      </c>
      <c r="AR28" s="46" t="str">
        <f t="shared" si="238"/>
        <v/>
      </c>
      <c r="AS28" s="46" t="str">
        <f t="shared" si="238"/>
        <v/>
      </c>
      <c r="AT28" s="46" t="str">
        <f t="shared" si="238"/>
        <v/>
      </c>
      <c r="AU28" s="46" t="str">
        <f t="shared" si="238"/>
        <v/>
      </c>
      <c r="AV28" s="46" t="str">
        <f t="shared" si="238"/>
        <v/>
      </c>
      <c r="AW28" s="46" t="str">
        <f t="shared" si="238"/>
        <v/>
      </c>
      <c r="AX28" s="46" t="str">
        <f t="shared" si="238"/>
        <v/>
      </c>
      <c r="AY28" s="46" t="str">
        <f t="shared" si="238"/>
        <v/>
      </c>
      <c r="AZ28" s="46" t="str">
        <f t="shared" si="238"/>
        <v/>
      </c>
      <c r="BA28" s="46" t="str">
        <f t="shared" si="238"/>
        <v/>
      </c>
      <c r="BB28" s="46" t="str">
        <f t="shared" si="238"/>
        <v/>
      </c>
      <c r="BC28" s="46" t="str">
        <f t="shared" si="238"/>
        <v/>
      </c>
      <c r="BD28" s="46" t="str">
        <f t="shared" si="238"/>
        <v/>
      </c>
      <c r="BE28" s="46" t="str">
        <f t="shared" si="238"/>
        <v/>
      </c>
      <c r="BF28" s="46" t="str">
        <f t="shared" si="238"/>
        <v/>
      </c>
      <c r="BG28" s="46" t="str">
        <f t="shared" si="238"/>
        <v/>
      </c>
      <c r="BH28" s="46" t="str">
        <f t="shared" si="238"/>
        <v/>
      </c>
      <c r="BI28" s="46" t="str">
        <f t="shared" si="238"/>
        <v/>
      </c>
      <c r="BJ28" s="46" t="str">
        <f t="shared" si="238"/>
        <v/>
      </c>
      <c r="BK28" s="46" t="str">
        <f t="shared" si="238"/>
        <v/>
      </c>
      <c r="BL28" s="46" t="str">
        <f t="shared" si="238"/>
        <v/>
      </c>
      <c r="BM28" s="46" t="str">
        <f t="shared" si="238"/>
        <v/>
      </c>
      <c r="BN28" s="46" t="str">
        <f t="shared" si="238"/>
        <v/>
      </c>
      <c r="BO28" s="46" t="str">
        <f t="shared" si="238"/>
        <v/>
      </c>
      <c r="BP28" s="46" t="str">
        <f t="shared" si="238"/>
        <v/>
      </c>
      <c r="BQ28" s="46" t="str">
        <f t="shared" si="238"/>
        <v/>
      </c>
      <c r="BR28" s="46" t="str">
        <f t="shared" si="238"/>
        <v/>
      </c>
      <c r="BS28" s="46" t="str">
        <f t="shared" si="238"/>
        <v/>
      </c>
      <c r="BT28" s="46" t="str">
        <f t="shared" si="238"/>
        <v/>
      </c>
      <c r="BU28" s="46" t="str">
        <f t="shared" si="238"/>
        <v/>
      </c>
      <c r="BV28" s="46" t="str">
        <f t="shared" si="238"/>
        <v/>
      </c>
      <c r="BW28" s="46" t="str">
        <f t="shared" si="238"/>
        <v/>
      </c>
      <c r="BX28" s="46" t="str">
        <f t="shared" si="238"/>
        <v/>
      </c>
      <c r="BY28" s="46" t="str">
        <f t="shared" si="238"/>
        <v/>
      </c>
      <c r="BZ28" s="46" t="str">
        <f t="shared" si="238"/>
        <v/>
      </c>
      <c r="CA28" s="46" t="str">
        <f t="shared" si="238"/>
        <v/>
      </c>
      <c r="CB28" s="46" t="str">
        <f t="shared" si="238"/>
        <v/>
      </c>
      <c r="CC28" s="46" t="str">
        <f t="shared" si="238"/>
        <v/>
      </c>
      <c r="CD28" s="46" t="str">
        <f t="shared" si="238"/>
        <v/>
      </c>
      <c r="CE28" s="46" t="str">
        <f t="shared" si="238"/>
        <v/>
      </c>
      <c r="CF28" s="46" t="str">
        <f t="shared" si="238"/>
        <v/>
      </c>
      <c r="CG28" s="46" t="str">
        <f t="shared" si="238"/>
        <v/>
      </c>
      <c r="CH28" s="46" t="str">
        <f t="shared" si="238"/>
        <v/>
      </c>
      <c r="CI28" s="46" t="str">
        <f t="shared" si="238"/>
        <v/>
      </c>
      <c r="CJ28" s="46" t="str">
        <f t="shared" si="238"/>
        <v/>
      </c>
      <c r="CK28" s="46" t="str">
        <f t="shared" si="238"/>
        <v/>
      </c>
      <c r="CL28" s="46" t="str">
        <f t="shared" si="238"/>
        <v/>
      </c>
      <c r="CM28" s="46" t="str">
        <f t="shared" si="238"/>
        <v/>
      </c>
      <c r="CN28" s="46" t="str">
        <f t="shared" si="238"/>
        <v/>
      </c>
      <c r="CO28" s="46" t="str">
        <f t="shared" si="237"/>
        <v/>
      </c>
      <c r="CP28" s="46" t="str">
        <f t="shared" si="237"/>
        <v/>
      </c>
      <c r="CQ28" s="46" t="str">
        <f t="shared" si="237"/>
        <v/>
      </c>
      <c r="CR28" s="46" t="str">
        <f t="shared" si="237"/>
        <v/>
      </c>
      <c r="CS28" s="46" t="str">
        <f t="shared" si="237"/>
        <v/>
      </c>
      <c r="CT28" s="46" t="str">
        <f t="shared" si="237"/>
        <v/>
      </c>
      <c r="CU28" s="46" t="str">
        <f t="shared" si="237"/>
        <v/>
      </c>
      <c r="CV28" s="46" t="str">
        <f t="shared" si="237"/>
        <v/>
      </c>
      <c r="CW28" s="46" t="str">
        <f t="shared" si="237"/>
        <v/>
      </c>
      <c r="CX28" s="46" t="str">
        <f t="shared" si="237"/>
        <v/>
      </c>
      <c r="CY28" s="46" t="str">
        <f t="shared" si="237"/>
        <v/>
      </c>
      <c r="CZ28" s="46" t="str">
        <f t="shared" si="237"/>
        <v/>
      </c>
      <c r="DA28" s="46" t="str">
        <f t="shared" si="237"/>
        <v/>
      </c>
      <c r="DB28" s="46" t="str">
        <f t="shared" si="237"/>
        <v/>
      </c>
      <c r="DC28" s="46" t="str">
        <f t="shared" si="237"/>
        <v/>
      </c>
      <c r="DD28" s="46" t="str">
        <f t="shared" si="237"/>
        <v/>
      </c>
      <c r="DE28" s="46" t="str">
        <f t="shared" si="237"/>
        <v/>
      </c>
      <c r="DF28" s="46" t="str">
        <f t="shared" si="237"/>
        <v/>
      </c>
      <c r="DG28" s="46" t="str">
        <f t="shared" si="237"/>
        <v/>
      </c>
      <c r="DH28" s="46" t="str">
        <f t="shared" si="237"/>
        <v/>
      </c>
      <c r="DI28" s="46" t="str">
        <f t="shared" si="237"/>
        <v/>
      </c>
      <c r="DJ28" s="46" t="str">
        <f t="shared" si="237"/>
        <v/>
      </c>
      <c r="DK28" s="46" t="str">
        <f t="shared" si="237"/>
        <v/>
      </c>
      <c r="DL28" s="46" t="str">
        <f t="shared" si="237"/>
        <v/>
      </c>
      <c r="DM28" s="46" t="str">
        <f t="shared" si="237"/>
        <v/>
      </c>
      <c r="DN28" s="46" t="str">
        <f t="shared" si="237"/>
        <v/>
      </c>
      <c r="DO28" s="46" t="str">
        <f t="shared" si="237"/>
        <v/>
      </c>
      <c r="DP28" s="46" t="str">
        <f t="shared" si="237"/>
        <v/>
      </c>
      <c r="DQ28" s="46" t="str">
        <f t="shared" si="237"/>
        <v/>
      </c>
      <c r="DR28" s="46" t="str">
        <f t="shared" si="237"/>
        <v/>
      </c>
      <c r="DS28" s="46" t="str">
        <f t="shared" si="237"/>
        <v/>
      </c>
      <c r="DT28" s="46" t="str">
        <f t="shared" si="237"/>
        <v/>
      </c>
      <c r="DU28" s="46" t="str">
        <f t="shared" si="237"/>
        <v/>
      </c>
      <c r="DV28" s="46" t="str">
        <f t="shared" si="237"/>
        <v/>
      </c>
      <c r="DW28" s="46" t="str">
        <f t="shared" si="237"/>
        <v/>
      </c>
      <c r="DX28" s="46" t="str">
        <f t="shared" si="237"/>
        <v/>
      </c>
      <c r="DY28" s="46" t="str">
        <f t="shared" si="237"/>
        <v/>
      </c>
      <c r="DZ28" s="46" t="str">
        <f t="shared" si="237"/>
        <v/>
      </c>
      <c r="EA28" s="46" t="str">
        <f t="shared" si="237"/>
        <v/>
      </c>
      <c r="EB28" s="46" t="str">
        <f t="shared" si="237"/>
        <v/>
      </c>
      <c r="EC28" s="46" t="str">
        <f t="shared" si="237"/>
        <v/>
      </c>
      <c r="ED28" s="46" t="str">
        <f t="shared" si="237"/>
        <v/>
      </c>
      <c r="EE28" s="46" t="str">
        <f t="shared" si="237"/>
        <v/>
      </c>
      <c r="EF28" s="46" t="str">
        <f t="shared" si="237"/>
        <v/>
      </c>
      <c r="EG28" s="46" t="str">
        <f t="shared" si="237"/>
        <v/>
      </c>
      <c r="EH28" s="46" t="str">
        <f t="shared" si="237"/>
        <v/>
      </c>
      <c r="EI28" s="46" t="str">
        <f t="shared" si="237"/>
        <v/>
      </c>
      <c r="EJ28" s="46" t="str">
        <f t="shared" si="237"/>
        <v/>
      </c>
      <c r="EK28" s="46" t="str">
        <f t="shared" si="237"/>
        <v/>
      </c>
      <c r="EL28" s="46" t="str">
        <f t="shared" si="237"/>
        <v/>
      </c>
      <c r="EM28" s="46" t="str">
        <f t="shared" si="237"/>
        <v/>
      </c>
      <c r="EN28" s="46" t="str">
        <f t="shared" si="237"/>
        <v/>
      </c>
      <c r="EO28" s="46" t="str">
        <f t="shared" si="237"/>
        <v/>
      </c>
      <c r="EP28" s="46" t="str">
        <f t="shared" si="237"/>
        <v/>
      </c>
      <c r="EQ28" s="46" t="str">
        <f t="shared" si="237"/>
        <v/>
      </c>
      <c r="ER28" s="46" t="str">
        <f t="shared" si="237"/>
        <v/>
      </c>
      <c r="ES28" s="46" t="str">
        <f t="shared" si="237"/>
        <v/>
      </c>
      <c r="ET28" s="46" t="str">
        <f t="shared" si="237"/>
        <v/>
      </c>
      <c r="EU28" s="46" t="str">
        <f t="shared" si="237"/>
        <v/>
      </c>
      <c r="EV28" s="46" t="str">
        <f t="shared" si="237"/>
        <v/>
      </c>
      <c r="EW28" s="46" t="str">
        <f t="shared" si="237"/>
        <v/>
      </c>
      <c r="EX28" s="46" t="str">
        <f t="shared" si="237"/>
        <v/>
      </c>
      <c r="EY28" s="46" t="str">
        <f t="shared" si="237"/>
        <v/>
      </c>
      <c r="EZ28" s="46" t="str">
        <f t="shared" ref="EZ28:HK31" si="240">IF(ISNONTEXT($Z28),EY28+$Z28,"")</f>
        <v/>
      </c>
      <c r="FA28" s="46" t="str">
        <f t="shared" si="240"/>
        <v/>
      </c>
      <c r="FB28" s="46" t="str">
        <f t="shared" si="240"/>
        <v/>
      </c>
      <c r="FC28" s="46" t="str">
        <f t="shared" si="240"/>
        <v/>
      </c>
      <c r="FD28" s="46" t="str">
        <f t="shared" si="240"/>
        <v/>
      </c>
      <c r="FE28" s="46" t="str">
        <f t="shared" si="240"/>
        <v/>
      </c>
      <c r="FF28" s="46" t="str">
        <f t="shared" si="240"/>
        <v/>
      </c>
      <c r="FG28" s="46" t="str">
        <f t="shared" si="240"/>
        <v/>
      </c>
      <c r="FH28" s="46" t="str">
        <f t="shared" si="240"/>
        <v/>
      </c>
      <c r="FI28" s="46" t="str">
        <f t="shared" si="240"/>
        <v/>
      </c>
      <c r="FJ28" s="46" t="str">
        <f t="shared" si="240"/>
        <v/>
      </c>
      <c r="FK28" s="46" t="str">
        <f t="shared" si="240"/>
        <v/>
      </c>
      <c r="FL28" s="46" t="str">
        <f t="shared" si="240"/>
        <v/>
      </c>
      <c r="FM28" s="46" t="str">
        <f t="shared" si="240"/>
        <v/>
      </c>
      <c r="FN28" s="46" t="str">
        <f t="shared" si="240"/>
        <v/>
      </c>
      <c r="FO28" s="46" t="str">
        <f t="shared" si="240"/>
        <v/>
      </c>
      <c r="FP28" s="46" t="str">
        <f t="shared" si="240"/>
        <v/>
      </c>
      <c r="FQ28" s="46" t="str">
        <f t="shared" si="240"/>
        <v/>
      </c>
      <c r="FR28" s="46" t="str">
        <f t="shared" si="240"/>
        <v/>
      </c>
      <c r="FS28" s="46" t="str">
        <f t="shared" si="240"/>
        <v/>
      </c>
      <c r="FT28" s="46" t="str">
        <f t="shared" si="240"/>
        <v/>
      </c>
      <c r="FU28" s="46" t="str">
        <f t="shared" si="240"/>
        <v/>
      </c>
      <c r="FV28" s="46" t="str">
        <f t="shared" si="240"/>
        <v/>
      </c>
      <c r="FW28" s="46" t="str">
        <f t="shared" si="240"/>
        <v/>
      </c>
      <c r="FX28" s="46" t="str">
        <f t="shared" si="240"/>
        <v/>
      </c>
      <c r="FY28" s="46" t="str">
        <f t="shared" si="240"/>
        <v/>
      </c>
      <c r="FZ28" s="46" t="str">
        <f t="shared" si="240"/>
        <v/>
      </c>
      <c r="GA28" s="46" t="str">
        <f t="shared" si="240"/>
        <v/>
      </c>
      <c r="GB28" s="46" t="str">
        <f t="shared" si="240"/>
        <v/>
      </c>
      <c r="GC28" s="46" t="str">
        <f t="shared" si="240"/>
        <v/>
      </c>
      <c r="GD28" s="46" t="str">
        <f t="shared" si="240"/>
        <v/>
      </c>
      <c r="GE28" s="46" t="str">
        <f t="shared" si="240"/>
        <v/>
      </c>
      <c r="GF28" s="46" t="str">
        <f t="shared" si="240"/>
        <v/>
      </c>
      <c r="GG28" s="46" t="str">
        <f t="shared" si="240"/>
        <v/>
      </c>
      <c r="GH28" s="46" t="str">
        <f t="shared" si="240"/>
        <v/>
      </c>
      <c r="GI28" s="46" t="str">
        <f t="shared" si="240"/>
        <v/>
      </c>
      <c r="GJ28" s="46" t="str">
        <f t="shared" si="240"/>
        <v/>
      </c>
      <c r="GK28" s="46" t="str">
        <f t="shared" si="240"/>
        <v/>
      </c>
      <c r="GL28" s="46" t="str">
        <f t="shared" si="240"/>
        <v/>
      </c>
      <c r="GM28" s="46" t="str">
        <f t="shared" si="240"/>
        <v/>
      </c>
      <c r="GN28" s="46" t="str">
        <f t="shared" si="240"/>
        <v/>
      </c>
      <c r="GO28" s="46" t="str">
        <f t="shared" si="240"/>
        <v/>
      </c>
      <c r="GP28" s="46" t="str">
        <f t="shared" si="240"/>
        <v/>
      </c>
      <c r="GQ28" s="46" t="str">
        <f t="shared" si="240"/>
        <v/>
      </c>
      <c r="GR28" s="46" t="str">
        <f t="shared" si="240"/>
        <v/>
      </c>
      <c r="GS28" s="46" t="str">
        <f t="shared" si="240"/>
        <v/>
      </c>
      <c r="GT28" s="46" t="str">
        <f t="shared" si="240"/>
        <v/>
      </c>
      <c r="GU28" s="46" t="str">
        <f t="shared" si="240"/>
        <v/>
      </c>
      <c r="GV28" s="46" t="str">
        <f t="shared" si="240"/>
        <v/>
      </c>
      <c r="GW28" s="46" t="str">
        <f t="shared" si="240"/>
        <v/>
      </c>
      <c r="GX28" s="46" t="str">
        <f t="shared" si="240"/>
        <v/>
      </c>
      <c r="GY28" s="46" t="str">
        <f t="shared" si="240"/>
        <v/>
      </c>
      <c r="GZ28" s="46" t="str">
        <f t="shared" si="240"/>
        <v/>
      </c>
      <c r="HA28" s="46" t="str">
        <f t="shared" si="240"/>
        <v/>
      </c>
      <c r="HB28" s="46" t="str">
        <f t="shared" si="240"/>
        <v/>
      </c>
      <c r="HC28" s="46" t="str">
        <f t="shared" si="240"/>
        <v/>
      </c>
      <c r="HD28" s="46" t="str">
        <f t="shared" si="240"/>
        <v/>
      </c>
      <c r="HE28" s="46" t="str">
        <f t="shared" si="240"/>
        <v/>
      </c>
      <c r="HF28" s="46" t="str">
        <f t="shared" si="240"/>
        <v/>
      </c>
      <c r="HG28" s="46" t="str">
        <f t="shared" si="240"/>
        <v/>
      </c>
      <c r="HH28" s="46" t="str">
        <f t="shared" si="240"/>
        <v/>
      </c>
      <c r="HI28" s="46" t="str">
        <f t="shared" si="240"/>
        <v/>
      </c>
      <c r="HJ28" s="46" t="str">
        <f t="shared" si="240"/>
        <v/>
      </c>
      <c r="HK28" s="46" t="str">
        <f t="shared" si="240"/>
        <v/>
      </c>
      <c r="HL28" s="46" t="str">
        <f t="shared" si="239"/>
        <v/>
      </c>
      <c r="HM28" s="46" t="str">
        <f t="shared" si="239"/>
        <v/>
      </c>
      <c r="HN28" s="46" t="str">
        <f t="shared" si="239"/>
        <v/>
      </c>
      <c r="HO28" s="46" t="str">
        <f t="shared" si="239"/>
        <v/>
      </c>
      <c r="HP28" s="46" t="str">
        <f t="shared" si="239"/>
        <v/>
      </c>
      <c r="HQ28" s="46" t="str">
        <f t="shared" si="239"/>
        <v/>
      </c>
      <c r="HR28" s="46" t="str">
        <f t="shared" si="239"/>
        <v/>
      </c>
      <c r="HS28" s="46" t="str">
        <f t="shared" si="239"/>
        <v/>
      </c>
      <c r="HT28" s="146" t="e">
        <f t="shared" si="15"/>
        <v>#N/A</v>
      </c>
      <c r="HU28" s="146" t="e">
        <f t="shared" si="24"/>
        <v>#N/A</v>
      </c>
      <c r="HV28" s="146" t="e">
        <f t="shared" si="25"/>
        <v>#N/A</v>
      </c>
      <c r="HW28" s="146" t="e">
        <f t="shared" si="26"/>
        <v>#N/A</v>
      </c>
      <c r="HX28" s="146" t="e">
        <f t="shared" si="27"/>
        <v>#N/A</v>
      </c>
      <c r="HY28" s="146" t="e">
        <f t="shared" si="28"/>
        <v>#N/A</v>
      </c>
      <c r="HZ28" s="146" t="e">
        <f t="shared" si="29"/>
        <v>#N/A</v>
      </c>
      <c r="IA28" s="146" t="e">
        <f t="shared" si="30"/>
        <v>#N/A</v>
      </c>
      <c r="IB28" s="146" t="e">
        <f t="shared" si="31"/>
        <v>#N/A</v>
      </c>
      <c r="IC28" s="146" t="e">
        <f t="shared" si="32"/>
        <v>#N/A</v>
      </c>
      <c r="ID28" s="146" t="e">
        <f t="shared" si="33"/>
        <v>#N/A</v>
      </c>
      <c r="IE28" s="146" t="e">
        <f t="shared" si="34"/>
        <v>#N/A</v>
      </c>
      <c r="IF28" s="146" t="e">
        <f t="shared" si="35"/>
        <v>#N/A</v>
      </c>
      <c r="IG28" s="146" t="e">
        <f t="shared" si="36"/>
        <v>#N/A</v>
      </c>
      <c r="IH28" s="146" t="e">
        <f t="shared" si="37"/>
        <v>#N/A</v>
      </c>
      <c r="II28" s="146" t="e">
        <f t="shared" si="38"/>
        <v>#N/A</v>
      </c>
      <c r="IJ28" s="146" t="e">
        <f t="shared" si="39"/>
        <v>#N/A</v>
      </c>
      <c r="IK28" s="146" t="e">
        <f t="shared" si="40"/>
        <v>#N/A</v>
      </c>
      <c r="IL28" s="146" t="e">
        <f t="shared" si="41"/>
        <v>#N/A</v>
      </c>
      <c r="IM28" s="146" t="e">
        <f t="shared" si="42"/>
        <v>#N/A</v>
      </c>
      <c r="IN28" s="146" t="e">
        <f t="shared" si="43"/>
        <v>#N/A</v>
      </c>
      <c r="IO28" s="146" t="e">
        <f t="shared" si="44"/>
        <v>#N/A</v>
      </c>
      <c r="IP28" s="146" t="e">
        <f t="shared" si="45"/>
        <v>#N/A</v>
      </c>
      <c r="IQ28" s="146" t="e">
        <f t="shared" si="46"/>
        <v>#N/A</v>
      </c>
      <c r="IR28" s="146" t="e">
        <f t="shared" si="47"/>
        <v>#N/A</v>
      </c>
      <c r="IS28" s="146" t="e">
        <f t="shared" si="48"/>
        <v>#N/A</v>
      </c>
      <c r="IT28" s="146" t="e">
        <f t="shared" si="49"/>
        <v>#N/A</v>
      </c>
      <c r="IU28" s="146" t="e">
        <f t="shared" si="50"/>
        <v>#N/A</v>
      </c>
      <c r="IV28" s="146" t="e">
        <f t="shared" si="51"/>
        <v>#N/A</v>
      </c>
      <c r="IW28" s="146" t="e">
        <f t="shared" si="52"/>
        <v>#N/A</v>
      </c>
      <c r="IX28" s="146" t="e">
        <f t="shared" si="53"/>
        <v>#N/A</v>
      </c>
      <c r="IY28" s="146" t="e">
        <f t="shared" si="54"/>
        <v>#N/A</v>
      </c>
      <c r="IZ28" s="146" t="e">
        <f t="shared" si="55"/>
        <v>#N/A</v>
      </c>
      <c r="JA28" s="146" t="e">
        <f t="shared" si="56"/>
        <v>#N/A</v>
      </c>
      <c r="JB28" s="146" t="e">
        <f t="shared" si="57"/>
        <v>#N/A</v>
      </c>
      <c r="JC28" s="146" t="e">
        <f t="shared" si="58"/>
        <v>#N/A</v>
      </c>
      <c r="JD28" s="146" t="e">
        <f t="shared" si="59"/>
        <v>#N/A</v>
      </c>
      <c r="JE28" s="146" t="e">
        <f t="shared" si="60"/>
        <v>#N/A</v>
      </c>
      <c r="JF28" s="146" t="e">
        <f t="shared" si="61"/>
        <v>#N/A</v>
      </c>
      <c r="JG28" s="146" t="e">
        <f t="shared" si="62"/>
        <v>#N/A</v>
      </c>
      <c r="JH28" s="146" t="e">
        <f t="shared" si="63"/>
        <v>#N/A</v>
      </c>
      <c r="JI28" s="146" t="e">
        <f t="shared" si="64"/>
        <v>#N/A</v>
      </c>
      <c r="JJ28" s="146" t="e">
        <f t="shared" si="65"/>
        <v>#N/A</v>
      </c>
      <c r="JK28" s="146" t="e">
        <f t="shared" si="66"/>
        <v>#N/A</v>
      </c>
      <c r="JL28" s="146" t="e">
        <f t="shared" si="67"/>
        <v>#N/A</v>
      </c>
      <c r="JM28" s="146" t="e">
        <f t="shared" si="68"/>
        <v>#N/A</v>
      </c>
      <c r="JN28" s="146" t="e">
        <f t="shared" si="69"/>
        <v>#N/A</v>
      </c>
      <c r="JO28" s="146" t="e">
        <f t="shared" si="70"/>
        <v>#N/A</v>
      </c>
      <c r="JP28" s="146" t="e">
        <f t="shared" si="71"/>
        <v>#N/A</v>
      </c>
      <c r="JQ28" s="146" t="e">
        <f t="shared" si="72"/>
        <v>#N/A</v>
      </c>
      <c r="JR28" s="146" t="e">
        <f t="shared" si="73"/>
        <v>#N/A</v>
      </c>
      <c r="JS28" s="146" t="e">
        <f t="shared" si="74"/>
        <v>#N/A</v>
      </c>
      <c r="JT28" s="146" t="e">
        <f t="shared" si="75"/>
        <v>#N/A</v>
      </c>
      <c r="JU28" s="146" t="e">
        <f t="shared" si="76"/>
        <v>#N/A</v>
      </c>
      <c r="JV28" s="146" t="e">
        <f t="shared" si="77"/>
        <v>#N/A</v>
      </c>
      <c r="JW28" s="146" t="e">
        <f t="shared" si="78"/>
        <v>#N/A</v>
      </c>
      <c r="JX28" s="146" t="e">
        <f t="shared" si="79"/>
        <v>#N/A</v>
      </c>
      <c r="JY28" s="146" t="e">
        <f t="shared" si="80"/>
        <v>#N/A</v>
      </c>
      <c r="JZ28" s="146" t="e">
        <f t="shared" si="81"/>
        <v>#N/A</v>
      </c>
      <c r="KA28" s="146" t="e">
        <f t="shared" si="82"/>
        <v>#N/A</v>
      </c>
      <c r="KB28" s="146" t="e">
        <f t="shared" si="83"/>
        <v>#N/A</v>
      </c>
      <c r="KC28" s="146" t="e">
        <f t="shared" si="84"/>
        <v>#N/A</v>
      </c>
      <c r="KD28" s="146" t="e">
        <f t="shared" si="85"/>
        <v>#N/A</v>
      </c>
      <c r="KE28" s="146" t="e">
        <f t="shared" si="86"/>
        <v>#N/A</v>
      </c>
      <c r="KF28" s="146" t="e">
        <f t="shared" si="20"/>
        <v>#N/A</v>
      </c>
      <c r="KG28" s="146" t="e">
        <f t="shared" si="87"/>
        <v>#N/A</v>
      </c>
      <c r="KH28" s="146" t="e">
        <f t="shared" si="88"/>
        <v>#N/A</v>
      </c>
      <c r="KI28" s="146" t="e">
        <f t="shared" si="89"/>
        <v>#N/A</v>
      </c>
      <c r="KJ28" s="146" t="e">
        <f t="shared" si="90"/>
        <v>#N/A</v>
      </c>
      <c r="KK28" s="146" t="e">
        <f t="shared" si="91"/>
        <v>#N/A</v>
      </c>
      <c r="KL28" s="146" t="e">
        <f t="shared" si="92"/>
        <v>#N/A</v>
      </c>
      <c r="KM28" s="146" t="e">
        <f t="shared" si="93"/>
        <v>#N/A</v>
      </c>
      <c r="KN28" s="146" t="e">
        <f t="shared" si="94"/>
        <v>#N/A</v>
      </c>
      <c r="KO28" s="146" t="e">
        <f t="shared" si="95"/>
        <v>#N/A</v>
      </c>
      <c r="KP28" s="146" t="e">
        <f t="shared" si="96"/>
        <v>#N/A</v>
      </c>
      <c r="KQ28" s="146" t="e">
        <f t="shared" si="97"/>
        <v>#N/A</v>
      </c>
      <c r="KR28" s="146" t="e">
        <f t="shared" si="98"/>
        <v>#N/A</v>
      </c>
      <c r="KS28" s="146" t="e">
        <f t="shared" si="99"/>
        <v>#N/A</v>
      </c>
      <c r="KT28" s="146" t="e">
        <f t="shared" si="100"/>
        <v>#N/A</v>
      </c>
      <c r="KU28" s="146" t="e">
        <f t="shared" si="101"/>
        <v>#N/A</v>
      </c>
      <c r="KV28" s="146" t="e">
        <f t="shared" si="102"/>
        <v>#N/A</v>
      </c>
      <c r="KW28" s="146" t="e">
        <f t="shared" si="103"/>
        <v>#N/A</v>
      </c>
      <c r="KX28" s="146" t="e">
        <f t="shared" si="104"/>
        <v>#N/A</v>
      </c>
      <c r="KY28" s="146" t="e">
        <f t="shared" si="105"/>
        <v>#N/A</v>
      </c>
      <c r="KZ28" s="146" t="e">
        <f t="shared" si="106"/>
        <v>#N/A</v>
      </c>
      <c r="LA28" s="146" t="e">
        <f t="shared" si="107"/>
        <v>#N/A</v>
      </c>
      <c r="LB28" s="146" t="e">
        <f t="shared" si="108"/>
        <v>#N/A</v>
      </c>
      <c r="LC28" s="146" t="e">
        <f t="shared" si="109"/>
        <v>#N/A</v>
      </c>
      <c r="LD28" s="146" t="e">
        <f t="shared" si="110"/>
        <v>#N/A</v>
      </c>
      <c r="LE28" s="146" t="e">
        <f t="shared" si="111"/>
        <v>#N/A</v>
      </c>
      <c r="LF28" s="146" t="e">
        <f t="shared" si="112"/>
        <v>#N/A</v>
      </c>
      <c r="LG28" s="146" t="e">
        <f t="shared" si="113"/>
        <v>#N/A</v>
      </c>
      <c r="LH28" s="146" t="e">
        <f t="shared" si="114"/>
        <v>#N/A</v>
      </c>
      <c r="LI28" s="146" t="e">
        <f t="shared" si="115"/>
        <v>#N/A</v>
      </c>
      <c r="LJ28" s="146" t="e">
        <f t="shared" si="116"/>
        <v>#N/A</v>
      </c>
      <c r="LK28" s="146" t="e">
        <f t="shared" si="117"/>
        <v>#N/A</v>
      </c>
      <c r="LL28" s="146" t="e">
        <f t="shared" si="118"/>
        <v>#N/A</v>
      </c>
      <c r="LM28" s="146" t="e">
        <f t="shared" si="119"/>
        <v>#N/A</v>
      </c>
      <c r="LN28" s="146" t="e">
        <f t="shared" si="120"/>
        <v>#N/A</v>
      </c>
      <c r="LO28" s="146" t="e">
        <f t="shared" si="121"/>
        <v>#N/A</v>
      </c>
      <c r="LP28" s="146" t="e">
        <f t="shared" si="122"/>
        <v>#N/A</v>
      </c>
      <c r="LQ28" s="146" t="e">
        <f t="shared" si="123"/>
        <v>#N/A</v>
      </c>
      <c r="LR28" s="146" t="e">
        <f t="shared" si="124"/>
        <v>#N/A</v>
      </c>
      <c r="LS28" s="146" t="e">
        <f t="shared" si="125"/>
        <v>#N/A</v>
      </c>
      <c r="LT28" s="146" t="e">
        <f t="shared" si="126"/>
        <v>#N/A</v>
      </c>
      <c r="LU28" s="146" t="e">
        <f t="shared" si="127"/>
        <v>#N/A</v>
      </c>
      <c r="LV28" s="146" t="e">
        <f t="shared" si="128"/>
        <v>#N/A</v>
      </c>
      <c r="LW28" s="146" t="e">
        <f t="shared" si="129"/>
        <v>#N/A</v>
      </c>
      <c r="LX28" s="146" t="e">
        <f t="shared" si="130"/>
        <v>#N/A</v>
      </c>
      <c r="LY28" s="146" t="e">
        <f t="shared" si="131"/>
        <v>#N/A</v>
      </c>
      <c r="LZ28" s="146" t="e">
        <f t="shared" si="132"/>
        <v>#N/A</v>
      </c>
      <c r="MA28" s="146" t="e">
        <f t="shared" si="133"/>
        <v>#N/A</v>
      </c>
      <c r="MB28" s="146" t="e">
        <f t="shared" si="134"/>
        <v>#N/A</v>
      </c>
      <c r="MC28" s="146" t="e">
        <f t="shared" si="135"/>
        <v>#N/A</v>
      </c>
      <c r="MD28" s="146" t="e">
        <f t="shared" si="136"/>
        <v>#N/A</v>
      </c>
      <c r="ME28" s="146" t="e">
        <f t="shared" si="137"/>
        <v>#N/A</v>
      </c>
      <c r="MF28" s="146" t="e">
        <f t="shared" si="138"/>
        <v>#N/A</v>
      </c>
      <c r="MG28" s="146" t="e">
        <f t="shared" si="139"/>
        <v>#N/A</v>
      </c>
      <c r="MH28" s="146" t="e">
        <f t="shared" si="140"/>
        <v>#N/A</v>
      </c>
      <c r="MI28" s="146" t="e">
        <f t="shared" si="141"/>
        <v>#N/A</v>
      </c>
      <c r="MJ28" s="146" t="e">
        <f t="shared" si="142"/>
        <v>#N/A</v>
      </c>
      <c r="MK28" s="146" t="e">
        <f t="shared" si="143"/>
        <v>#N/A</v>
      </c>
      <c r="ML28" s="146" t="e">
        <f t="shared" si="144"/>
        <v>#N/A</v>
      </c>
      <c r="MM28" s="146" t="e">
        <f t="shared" si="145"/>
        <v>#N/A</v>
      </c>
      <c r="MN28" s="146" t="e">
        <f t="shared" si="146"/>
        <v>#N/A</v>
      </c>
      <c r="MO28" s="146" t="e">
        <f t="shared" si="147"/>
        <v>#N/A</v>
      </c>
      <c r="MP28" s="146" t="e">
        <f t="shared" si="148"/>
        <v>#N/A</v>
      </c>
      <c r="MQ28" s="146" t="e">
        <f t="shared" si="149"/>
        <v>#N/A</v>
      </c>
      <c r="MR28" s="146" t="e">
        <f t="shared" si="21"/>
        <v>#N/A</v>
      </c>
      <c r="MS28" s="146" t="e">
        <f t="shared" si="150"/>
        <v>#N/A</v>
      </c>
      <c r="MT28" s="146" t="e">
        <f t="shared" si="151"/>
        <v>#N/A</v>
      </c>
      <c r="MU28" s="146" t="e">
        <f t="shared" si="152"/>
        <v>#N/A</v>
      </c>
      <c r="MV28" s="146" t="e">
        <f t="shared" si="153"/>
        <v>#N/A</v>
      </c>
      <c r="MW28" s="146" t="e">
        <f t="shared" si="154"/>
        <v>#N/A</v>
      </c>
      <c r="MX28" s="146" t="e">
        <f t="shared" si="155"/>
        <v>#N/A</v>
      </c>
      <c r="MY28" s="146" t="e">
        <f t="shared" si="156"/>
        <v>#N/A</v>
      </c>
      <c r="MZ28" s="146" t="e">
        <f t="shared" si="157"/>
        <v>#N/A</v>
      </c>
      <c r="NA28" s="146" t="e">
        <f t="shared" si="158"/>
        <v>#N/A</v>
      </c>
      <c r="NB28" s="146" t="e">
        <f t="shared" si="159"/>
        <v>#N/A</v>
      </c>
      <c r="NC28" s="146" t="e">
        <f t="shared" si="160"/>
        <v>#N/A</v>
      </c>
      <c r="ND28" s="146" t="e">
        <f t="shared" si="161"/>
        <v>#N/A</v>
      </c>
      <c r="NE28" s="146" t="e">
        <f t="shared" si="162"/>
        <v>#N/A</v>
      </c>
      <c r="NF28" s="146" t="e">
        <f t="shared" si="163"/>
        <v>#N/A</v>
      </c>
      <c r="NG28" s="146" t="e">
        <f t="shared" si="164"/>
        <v>#N/A</v>
      </c>
      <c r="NH28" s="146" t="e">
        <f t="shared" si="165"/>
        <v>#N/A</v>
      </c>
      <c r="NI28" s="146" t="e">
        <f t="shared" si="166"/>
        <v>#N/A</v>
      </c>
      <c r="NJ28" s="146" t="e">
        <f t="shared" si="167"/>
        <v>#N/A</v>
      </c>
      <c r="NK28" s="146" t="e">
        <f t="shared" si="168"/>
        <v>#N/A</v>
      </c>
      <c r="NL28" s="146" t="e">
        <f t="shared" si="169"/>
        <v>#N/A</v>
      </c>
      <c r="NM28" s="146" t="e">
        <f t="shared" si="170"/>
        <v>#N/A</v>
      </c>
      <c r="NN28" s="146" t="e">
        <f t="shared" si="171"/>
        <v>#N/A</v>
      </c>
      <c r="NO28" s="146" t="e">
        <f t="shared" si="172"/>
        <v>#N/A</v>
      </c>
      <c r="NP28" s="146" t="e">
        <f t="shared" si="173"/>
        <v>#N/A</v>
      </c>
      <c r="NQ28" s="146" t="e">
        <f t="shared" si="174"/>
        <v>#N/A</v>
      </c>
      <c r="NR28" s="146" t="e">
        <f t="shared" si="175"/>
        <v>#N/A</v>
      </c>
      <c r="NS28" s="146" t="e">
        <f t="shared" si="176"/>
        <v>#N/A</v>
      </c>
      <c r="NT28" s="146" t="e">
        <f t="shared" si="177"/>
        <v>#N/A</v>
      </c>
      <c r="NU28" s="146" t="e">
        <f t="shared" si="178"/>
        <v>#N/A</v>
      </c>
      <c r="NV28" s="146" t="e">
        <f t="shared" si="179"/>
        <v>#N/A</v>
      </c>
      <c r="NW28" s="146" t="e">
        <f t="shared" si="180"/>
        <v>#N/A</v>
      </c>
      <c r="NX28" s="146" t="e">
        <f t="shared" si="181"/>
        <v>#N/A</v>
      </c>
      <c r="NY28" s="146" t="e">
        <f t="shared" si="182"/>
        <v>#N/A</v>
      </c>
      <c r="NZ28" s="146" t="e">
        <f t="shared" si="183"/>
        <v>#N/A</v>
      </c>
      <c r="OA28" s="146" t="e">
        <f t="shared" si="184"/>
        <v>#N/A</v>
      </c>
      <c r="OB28" s="146" t="e">
        <f t="shared" si="185"/>
        <v>#N/A</v>
      </c>
      <c r="OC28" s="146" t="e">
        <f t="shared" si="186"/>
        <v>#N/A</v>
      </c>
      <c r="OD28" s="146" t="e">
        <f t="shared" si="187"/>
        <v>#N/A</v>
      </c>
      <c r="OE28" s="146" t="e">
        <f t="shared" si="188"/>
        <v>#N/A</v>
      </c>
      <c r="OF28" s="146" t="e">
        <f t="shared" si="189"/>
        <v>#N/A</v>
      </c>
      <c r="OG28" s="146" t="e">
        <f t="shared" si="190"/>
        <v>#N/A</v>
      </c>
      <c r="OH28" s="146" t="e">
        <f t="shared" si="191"/>
        <v>#N/A</v>
      </c>
      <c r="OI28" s="146" t="e">
        <f t="shared" si="192"/>
        <v>#N/A</v>
      </c>
      <c r="OJ28" s="146" t="e">
        <f t="shared" si="193"/>
        <v>#N/A</v>
      </c>
      <c r="OK28" s="146" t="e">
        <f t="shared" si="194"/>
        <v>#N/A</v>
      </c>
      <c r="OL28" s="146" t="e">
        <f t="shared" si="195"/>
        <v>#N/A</v>
      </c>
      <c r="OM28" s="146" t="e">
        <f t="shared" si="196"/>
        <v>#N/A</v>
      </c>
      <c r="ON28" s="146" t="e">
        <f t="shared" si="197"/>
        <v>#N/A</v>
      </c>
      <c r="OO28" s="146" t="e">
        <f t="shared" si="198"/>
        <v>#N/A</v>
      </c>
      <c r="OP28" s="146" t="e">
        <f t="shared" si="199"/>
        <v>#N/A</v>
      </c>
      <c r="OQ28" s="146" t="e">
        <f t="shared" si="200"/>
        <v>#N/A</v>
      </c>
      <c r="OR28" s="146" t="e">
        <f t="shared" si="201"/>
        <v>#N/A</v>
      </c>
      <c r="OS28" s="146" t="e">
        <f t="shared" si="202"/>
        <v>#N/A</v>
      </c>
      <c r="OT28" s="146" t="e">
        <f t="shared" si="203"/>
        <v>#N/A</v>
      </c>
      <c r="OU28" s="146" t="e">
        <f t="shared" si="204"/>
        <v>#N/A</v>
      </c>
      <c r="OV28" s="146" t="e">
        <f t="shared" si="205"/>
        <v>#N/A</v>
      </c>
      <c r="OW28" s="146" t="e">
        <f t="shared" si="206"/>
        <v>#N/A</v>
      </c>
      <c r="OX28" s="146" t="e">
        <f t="shared" si="207"/>
        <v>#N/A</v>
      </c>
      <c r="OY28" s="146" t="e">
        <f t="shared" si="208"/>
        <v>#N/A</v>
      </c>
      <c r="OZ28" s="146" t="e">
        <f t="shared" si="209"/>
        <v>#N/A</v>
      </c>
      <c r="PA28" s="146" t="e">
        <f t="shared" si="210"/>
        <v>#N/A</v>
      </c>
      <c r="PB28" s="146" t="e">
        <f t="shared" si="211"/>
        <v>#N/A</v>
      </c>
      <c r="PC28" s="146" t="e">
        <f t="shared" si="212"/>
        <v>#N/A</v>
      </c>
      <c r="PD28" s="146" t="e">
        <f t="shared" si="22"/>
        <v>#N/A</v>
      </c>
      <c r="PE28" s="146" t="e">
        <f t="shared" si="225"/>
        <v>#N/A</v>
      </c>
      <c r="PF28" s="146" t="e">
        <f t="shared" si="226"/>
        <v>#N/A</v>
      </c>
      <c r="PG28" s="146" t="e">
        <f t="shared" si="227"/>
        <v>#N/A</v>
      </c>
      <c r="PH28" s="146" t="e">
        <f t="shared" si="228"/>
        <v>#N/A</v>
      </c>
      <c r="PI28" s="146" t="e">
        <f t="shared" si="229"/>
        <v>#N/A</v>
      </c>
      <c r="PJ28" s="146" t="e">
        <f t="shared" si="230"/>
        <v>#N/A</v>
      </c>
      <c r="PK28" s="146" t="e">
        <f t="shared" si="231"/>
        <v>#N/A</v>
      </c>
      <c r="PL28" s="146" t="e">
        <f t="shared" si="232"/>
        <v>#N/A</v>
      </c>
    </row>
    <row r="29" spans="1:428" hidden="1" x14ac:dyDescent="0.45">
      <c r="A29" s="364"/>
      <c r="B29" s="365" t="str">
        <f>IF($N29="","",ROUND(_xlfn.LOGNORM.INV(ABS(VLOOKUP($Q$1,VLookups!$A$27:$B$28,2,FALSE)-B$2),LN($J29),LN($N29)),0))</f>
        <v/>
      </c>
      <c r="C29" s="367" t="str">
        <f t="shared" si="16"/>
        <v/>
      </c>
      <c r="D29" s="368" t="str">
        <f t="shared" si="17"/>
        <v/>
      </c>
      <c r="E29" s="108" t="str">
        <f>IFERROR(_xlfn.LOGNORM.INV(VLookups!$B$22,LN($J29),LN($N29)),"")</f>
        <v/>
      </c>
      <c r="F29" s="81"/>
      <c r="G29" s="108" t="str">
        <f>IFERROR(_xlfn.LOGNORM.INV(VLookups!$B$23,LN($J29),LN($N29)),"")</f>
        <v/>
      </c>
      <c r="H29" s="110" t="str">
        <f t="shared" si="0"/>
        <v/>
      </c>
      <c r="I29" s="110" t="str">
        <f t="shared" si="1"/>
        <v/>
      </c>
      <c r="J29" s="65" t="str">
        <f>IF(AND(F29&gt;0,NOT(ISBLANK(K29))),IF(VLOOKUP($F$3,VLookups!$A$17:$B$18,2,FALSE),F29*VLOOKUP(K29,VLookups!$A$4:$B$13,2,FALSE),F29),"")</f>
        <v/>
      </c>
      <c r="K29" s="21"/>
      <c r="L29" s="53"/>
      <c r="M29" s="263"/>
      <c r="N29" s="320" t="str">
        <f>IF(F29&gt;0,IF(ISBLANK(M29),IF(ISBLANK(K29),"",VLOOKUP(K29,VLookups!$A$4:$C$13,3,FALSE)),M29),"")</f>
        <v/>
      </c>
      <c r="O29" s="320" t="str">
        <f t="shared" si="11"/>
        <v/>
      </c>
      <c r="P29" s="375" t="str">
        <f t="shared" si="12"/>
        <v/>
      </c>
      <c r="Q29" s="81"/>
      <c r="R29" s="230" t="str">
        <f>IF(AND(Q29&gt;0,F29&gt;0,NOT(N29="")),ABS(VLOOKUP($Q$1,VLookups!$A$27:$B$28,2,FALSE)-_xlfn.LOGNORM.DIST(Q29,LN(J29),LN(N29),TRUE)),"")</f>
        <v/>
      </c>
      <c r="S29" s="80" t="str">
        <f>IF(AND($E29&gt;0,$F29&gt;0,$G29&gt;0,NOT(ISBLANK($K29))),_xlfn.LOGNORM.INV(ABS(VLOOKUP($Q$1,VLookups!$A$27:$B$28,2,FALSE)-S$3),LN($J29),LN($N29)),"")</f>
        <v/>
      </c>
      <c r="T29" s="80" t="str">
        <f>IF(AND($E29&gt;0,$F29&gt;0,$G29&gt;0,NOT(ISBLANK($K29))),_xlfn.LOGNORM.INV(ABS(VLOOKUP($Q$1,VLookups!$A$27:$B$28,2,FALSE)-T$3),LN($J29),LN($N29)),"")</f>
        <v/>
      </c>
      <c r="U29" s="80" t="str">
        <f>IF(AND($E29&gt;0,$F29&gt;0,$G29&gt;0,NOT(ISBLANK($K29))),_xlfn.LOGNORM.INV(ABS(VLOOKUP($Q$1,VLookups!$A$27:$B$28,2,FALSE)-U$3),LN($J29),LN($N29)),"")</f>
        <v/>
      </c>
      <c r="V29" s="80" t="str">
        <f>IF(AND($E29&gt;0,$F29&gt;0,$G29&gt;0,NOT(ISBLANK($K29))),_xlfn.LOGNORM.INV(ABS(VLOOKUP($Q$1,VLookups!$A$27:$B$28,2,FALSE)-V$3),LN($J29),LN($N29)),"")</f>
        <v/>
      </c>
      <c r="W29" s="80" t="str">
        <f>IF(AND($E29&gt;0,$F29&gt;0,$G29&gt;0,NOT(ISBLANK($K29))),_xlfn.LOGNORM.INV(ABS(VLOOKUP($Q$1,VLookups!$A$27:$B$28,2,FALSE)-W$3),LN($J29),LN($N29)),"")</f>
        <v/>
      </c>
      <c r="X29" s="80" t="str">
        <f>IF(AND($E29&gt;0,$F29&gt;0,$G29&gt;0,NOT(ISBLANK($K29))),_xlfn.LOGNORM.INV(ABS(VLOOKUP($Q$1,VLookups!$A$27:$B$28,2,FALSE)-X$3),LN($J29),LN($N29)),"")</f>
        <v/>
      </c>
      <c r="Y29" s="5"/>
      <c r="Z29" s="145" t="str">
        <f t="shared" si="2"/>
        <v/>
      </c>
      <c r="AA29" s="376" t="str">
        <f t="shared" si="13"/>
        <v/>
      </c>
      <c r="AB29" s="46" t="str">
        <f t="shared" si="14"/>
        <v/>
      </c>
      <c r="AC29" s="46" t="str">
        <f t="shared" si="238"/>
        <v/>
      </c>
      <c r="AD29" s="46" t="str">
        <f t="shared" si="238"/>
        <v/>
      </c>
      <c r="AE29" s="46" t="str">
        <f t="shared" si="238"/>
        <v/>
      </c>
      <c r="AF29" s="46" t="str">
        <f t="shared" si="238"/>
        <v/>
      </c>
      <c r="AG29" s="46" t="str">
        <f t="shared" si="238"/>
        <v/>
      </c>
      <c r="AH29" s="46" t="str">
        <f t="shared" si="238"/>
        <v/>
      </c>
      <c r="AI29" s="46" t="str">
        <f t="shared" si="238"/>
        <v/>
      </c>
      <c r="AJ29" s="46" t="str">
        <f t="shared" si="238"/>
        <v/>
      </c>
      <c r="AK29" s="46" t="str">
        <f t="shared" si="238"/>
        <v/>
      </c>
      <c r="AL29" s="46" t="str">
        <f t="shared" si="238"/>
        <v/>
      </c>
      <c r="AM29" s="46" t="str">
        <f t="shared" si="238"/>
        <v/>
      </c>
      <c r="AN29" s="46" t="str">
        <f t="shared" si="238"/>
        <v/>
      </c>
      <c r="AO29" s="46" t="str">
        <f t="shared" si="238"/>
        <v/>
      </c>
      <c r="AP29" s="46" t="str">
        <f t="shared" si="238"/>
        <v/>
      </c>
      <c r="AQ29" s="46" t="str">
        <f t="shared" si="238"/>
        <v/>
      </c>
      <c r="AR29" s="46" t="str">
        <f t="shared" si="238"/>
        <v/>
      </c>
      <c r="AS29" s="46" t="str">
        <f t="shared" si="238"/>
        <v/>
      </c>
      <c r="AT29" s="46" t="str">
        <f t="shared" si="238"/>
        <v/>
      </c>
      <c r="AU29" s="46" t="str">
        <f t="shared" si="238"/>
        <v/>
      </c>
      <c r="AV29" s="46" t="str">
        <f t="shared" si="238"/>
        <v/>
      </c>
      <c r="AW29" s="46" t="str">
        <f t="shared" si="238"/>
        <v/>
      </c>
      <c r="AX29" s="46" t="str">
        <f t="shared" si="238"/>
        <v/>
      </c>
      <c r="AY29" s="46" t="str">
        <f t="shared" si="238"/>
        <v/>
      </c>
      <c r="AZ29" s="46" t="str">
        <f t="shared" si="238"/>
        <v/>
      </c>
      <c r="BA29" s="46" t="str">
        <f t="shared" si="238"/>
        <v/>
      </c>
      <c r="BB29" s="46" t="str">
        <f t="shared" si="238"/>
        <v/>
      </c>
      <c r="BC29" s="46" t="str">
        <f t="shared" si="238"/>
        <v/>
      </c>
      <c r="BD29" s="46" t="str">
        <f t="shared" si="238"/>
        <v/>
      </c>
      <c r="BE29" s="46" t="str">
        <f t="shared" si="238"/>
        <v/>
      </c>
      <c r="BF29" s="46" t="str">
        <f t="shared" si="238"/>
        <v/>
      </c>
      <c r="BG29" s="46" t="str">
        <f t="shared" si="238"/>
        <v/>
      </c>
      <c r="BH29" s="46" t="str">
        <f t="shared" si="238"/>
        <v/>
      </c>
      <c r="BI29" s="46" t="str">
        <f t="shared" si="238"/>
        <v/>
      </c>
      <c r="BJ29" s="46" t="str">
        <f t="shared" si="238"/>
        <v/>
      </c>
      <c r="BK29" s="46" t="str">
        <f t="shared" si="238"/>
        <v/>
      </c>
      <c r="BL29" s="46" t="str">
        <f t="shared" si="238"/>
        <v/>
      </c>
      <c r="BM29" s="46" t="str">
        <f t="shared" si="238"/>
        <v/>
      </c>
      <c r="BN29" s="46" t="str">
        <f t="shared" si="238"/>
        <v/>
      </c>
      <c r="BO29" s="46" t="str">
        <f t="shared" si="238"/>
        <v/>
      </c>
      <c r="BP29" s="46" t="str">
        <f t="shared" si="238"/>
        <v/>
      </c>
      <c r="BQ29" s="46" t="str">
        <f t="shared" si="238"/>
        <v/>
      </c>
      <c r="BR29" s="46" t="str">
        <f t="shared" si="238"/>
        <v/>
      </c>
      <c r="BS29" s="46" t="str">
        <f t="shared" si="238"/>
        <v/>
      </c>
      <c r="BT29" s="46" t="str">
        <f t="shared" si="238"/>
        <v/>
      </c>
      <c r="BU29" s="46" t="str">
        <f t="shared" si="238"/>
        <v/>
      </c>
      <c r="BV29" s="46" t="str">
        <f t="shared" si="238"/>
        <v/>
      </c>
      <c r="BW29" s="46" t="str">
        <f t="shared" si="238"/>
        <v/>
      </c>
      <c r="BX29" s="46" t="str">
        <f t="shared" si="238"/>
        <v/>
      </c>
      <c r="BY29" s="46" t="str">
        <f t="shared" si="238"/>
        <v/>
      </c>
      <c r="BZ29" s="46" t="str">
        <f t="shared" si="238"/>
        <v/>
      </c>
      <c r="CA29" s="46" t="str">
        <f t="shared" si="238"/>
        <v/>
      </c>
      <c r="CB29" s="46" t="str">
        <f t="shared" si="238"/>
        <v/>
      </c>
      <c r="CC29" s="46" t="str">
        <f t="shared" si="238"/>
        <v/>
      </c>
      <c r="CD29" s="46" t="str">
        <f t="shared" si="238"/>
        <v/>
      </c>
      <c r="CE29" s="46" t="str">
        <f t="shared" si="238"/>
        <v/>
      </c>
      <c r="CF29" s="46" t="str">
        <f t="shared" si="238"/>
        <v/>
      </c>
      <c r="CG29" s="46" t="str">
        <f t="shared" si="238"/>
        <v/>
      </c>
      <c r="CH29" s="46" t="str">
        <f t="shared" si="238"/>
        <v/>
      </c>
      <c r="CI29" s="46" t="str">
        <f t="shared" si="238"/>
        <v/>
      </c>
      <c r="CJ29" s="46" t="str">
        <f t="shared" si="238"/>
        <v/>
      </c>
      <c r="CK29" s="46" t="str">
        <f t="shared" si="238"/>
        <v/>
      </c>
      <c r="CL29" s="46" t="str">
        <f t="shared" si="238"/>
        <v/>
      </c>
      <c r="CM29" s="46" t="str">
        <f t="shared" si="238"/>
        <v/>
      </c>
      <c r="CN29" s="46" t="str">
        <f t="shared" ref="CN29:EY32" si="241">IF(ISNONTEXT($Z29),CM29+$Z29,"")</f>
        <v/>
      </c>
      <c r="CO29" s="46" t="str">
        <f t="shared" si="241"/>
        <v/>
      </c>
      <c r="CP29" s="46" t="str">
        <f t="shared" si="241"/>
        <v/>
      </c>
      <c r="CQ29" s="46" t="str">
        <f t="shared" si="241"/>
        <v/>
      </c>
      <c r="CR29" s="46" t="str">
        <f t="shared" si="241"/>
        <v/>
      </c>
      <c r="CS29" s="46" t="str">
        <f t="shared" si="241"/>
        <v/>
      </c>
      <c r="CT29" s="46" t="str">
        <f t="shared" si="241"/>
        <v/>
      </c>
      <c r="CU29" s="46" t="str">
        <f t="shared" si="241"/>
        <v/>
      </c>
      <c r="CV29" s="46" t="str">
        <f t="shared" si="241"/>
        <v/>
      </c>
      <c r="CW29" s="46" t="str">
        <f t="shared" si="241"/>
        <v/>
      </c>
      <c r="CX29" s="46" t="str">
        <f t="shared" si="241"/>
        <v/>
      </c>
      <c r="CY29" s="46" t="str">
        <f t="shared" si="241"/>
        <v/>
      </c>
      <c r="CZ29" s="46" t="str">
        <f t="shared" si="241"/>
        <v/>
      </c>
      <c r="DA29" s="46" t="str">
        <f t="shared" si="241"/>
        <v/>
      </c>
      <c r="DB29" s="46" t="str">
        <f t="shared" si="241"/>
        <v/>
      </c>
      <c r="DC29" s="46" t="str">
        <f t="shared" si="241"/>
        <v/>
      </c>
      <c r="DD29" s="46" t="str">
        <f t="shared" si="241"/>
        <v/>
      </c>
      <c r="DE29" s="46" t="str">
        <f t="shared" si="241"/>
        <v/>
      </c>
      <c r="DF29" s="46" t="str">
        <f t="shared" si="241"/>
        <v/>
      </c>
      <c r="DG29" s="46" t="str">
        <f t="shared" si="241"/>
        <v/>
      </c>
      <c r="DH29" s="46" t="str">
        <f t="shared" si="241"/>
        <v/>
      </c>
      <c r="DI29" s="46" t="str">
        <f t="shared" si="241"/>
        <v/>
      </c>
      <c r="DJ29" s="46" t="str">
        <f t="shared" si="241"/>
        <v/>
      </c>
      <c r="DK29" s="46" t="str">
        <f t="shared" si="241"/>
        <v/>
      </c>
      <c r="DL29" s="46" t="str">
        <f t="shared" si="241"/>
        <v/>
      </c>
      <c r="DM29" s="46" t="str">
        <f t="shared" si="241"/>
        <v/>
      </c>
      <c r="DN29" s="46" t="str">
        <f t="shared" si="241"/>
        <v/>
      </c>
      <c r="DO29" s="46" t="str">
        <f t="shared" si="241"/>
        <v/>
      </c>
      <c r="DP29" s="46" t="str">
        <f t="shared" si="241"/>
        <v/>
      </c>
      <c r="DQ29" s="46" t="str">
        <f t="shared" si="241"/>
        <v/>
      </c>
      <c r="DR29" s="46" t="str">
        <f t="shared" si="241"/>
        <v/>
      </c>
      <c r="DS29" s="46" t="str">
        <f t="shared" si="241"/>
        <v/>
      </c>
      <c r="DT29" s="46" t="str">
        <f t="shared" si="241"/>
        <v/>
      </c>
      <c r="DU29" s="46" t="str">
        <f t="shared" si="241"/>
        <v/>
      </c>
      <c r="DV29" s="46" t="str">
        <f t="shared" si="241"/>
        <v/>
      </c>
      <c r="DW29" s="46" t="str">
        <f t="shared" si="241"/>
        <v/>
      </c>
      <c r="DX29" s="46" t="str">
        <f t="shared" si="241"/>
        <v/>
      </c>
      <c r="DY29" s="46" t="str">
        <f t="shared" si="241"/>
        <v/>
      </c>
      <c r="DZ29" s="46" t="str">
        <f t="shared" si="241"/>
        <v/>
      </c>
      <c r="EA29" s="46" t="str">
        <f t="shared" si="241"/>
        <v/>
      </c>
      <c r="EB29" s="46" t="str">
        <f t="shared" si="241"/>
        <v/>
      </c>
      <c r="EC29" s="46" t="str">
        <f t="shared" si="241"/>
        <v/>
      </c>
      <c r="ED29" s="46" t="str">
        <f t="shared" si="241"/>
        <v/>
      </c>
      <c r="EE29" s="46" t="str">
        <f t="shared" si="241"/>
        <v/>
      </c>
      <c r="EF29" s="46" t="str">
        <f t="shared" si="241"/>
        <v/>
      </c>
      <c r="EG29" s="46" t="str">
        <f t="shared" si="241"/>
        <v/>
      </c>
      <c r="EH29" s="46" t="str">
        <f t="shared" si="241"/>
        <v/>
      </c>
      <c r="EI29" s="46" t="str">
        <f t="shared" si="241"/>
        <v/>
      </c>
      <c r="EJ29" s="46" t="str">
        <f t="shared" si="241"/>
        <v/>
      </c>
      <c r="EK29" s="46" t="str">
        <f t="shared" si="241"/>
        <v/>
      </c>
      <c r="EL29" s="46" t="str">
        <f t="shared" si="241"/>
        <v/>
      </c>
      <c r="EM29" s="46" t="str">
        <f t="shared" si="241"/>
        <v/>
      </c>
      <c r="EN29" s="46" t="str">
        <f t="shared" si="241"/>
        <v/>
      </c>
      <c r="EO29" s="46" t="str">
        <f t="shared" si="241"/>
        <v/>
      </c>
      <c r="EP29" s="46" t="str">
        <f t="shared" si="241"/>
        <v/>
      </c>
      <c r="EQ29" s="46" t="str">
        <f t="shared" si="241"/>
        <v/>
      </c>
      <c r="ER29" s="46" t="str">
        <f t="shared" si="241"/>
        <v/>
      </c>
      <c r="ES29" s="46" t="str">
        <f t="shared" si="241"/>
        <v/>
      </c>
      <c r="ET29" s="46" t="str">
        <f t="shared" si="241"/>
        <v/>
      </c>
      <c r="EU29" s="46" t="str">
        <f t="shared" si="241"/>
        <v/>
      </c>
      <c r="EV29" s="46" t="str">
        <f t="shared" si="241"/>
        <v/>
      </c>
      <c r="EW29" s="46" t="str">
        <f t="shared" si="241"/>
        <v/>
      </c>
      <c r="EX29" s="46" t="str">
        <f t="shared" si="241"/>
        <v/>
      </c>
      <c r="EY29" s="46" t="str">
        <f t="shared" si="241"/>
        <v/>
      </c>
      <c r="EZ29" s="46" t="str">
        <f t="shared" si="240"/>
        <v/>
      </c>
      <c r="FA29" s="46" t="str">
        <f t="shared" si="240"/>
        <v/>
      </c>
      <c r="FB29" s="46" t="str">
        <f t="shared" si="240"/>
        <v/>
      </c>
      <c r="FC29" s="46" t="str">
        <f t="shared" si="240"/>
        <v/>
      </c>
      <c r="FD29" s="46" t="str">
        <f t="shared" si="240"/>
        <v/>
      </c>
      <c r="FE29" s="46" t="str">
        <f t="shared" si="240"/>
        <v/>
      </c>
      <c r="FF29" s="46" t="str">
        <f t="shared" si="240"/>
        <v/>
      </c>
      <c r="FG29" s="46" t="str">
        <f t="shared" si="240"/>
        <v/>
      </c>
      <c r="FH29" s="46" t="str">
        <f t="shared" si="240"/>
        <v/>
      </c>
      <c r="FI29" s="46" t="str">
        <f t="shared" si="240"/>
        <v/>
      </c>
      <c r="FJ29" s="46" t="str">
        <f t="shared" si="240"/>
        <v/>
      </c>
      <c r="FK29" s="46" t="str">
        <f t="shared" si="240"/>
        <v/>
      </c>
      <c r="FL29" s="46" t="str">
        <f t="shared" si="240"/>
        <v/>
      </c>
      <c r="FM29" s="46" t="str">
        <f t="shared" si="240"/>
        <v/>
      </c>
      <c r="FN29" s="46" t="str">
        <f t="shared" si="240"/>
        <v/>
      </c>
      <c r="FO29" s="46" t="str">
        <f t="shared" si="240"/>
        <v/>
      </c>
      <c r="FP29" s="46" t="str">
        <f t="shared" si="240"/>
        <v/>
      </c>
      <c r="FQ29" s="46" t="str">
        <f t="shared" si="240"/>
        <v/>
      </c>
      <c r="FR29" s="46" t="str">
        <f t="shared" si="240"/>
        <v/>
      </c>
      <c r="FS29" s="46" t="str">
        <f t="shared" si="240"/>
        <v/>
      </c>
      <c r="FT29" s="46" t="str">
        <f t="shared" si="240"/>
        <v/>
      </c>
      <c r="FU29" s="46" t="str">
        <f t="shared" si="240"/>
        <v/>
      </c>
      <c r="FV29" s="46" t="str">
        <f t="shared" si="240"/>
        <v/>
      </c>
      <c r="FW29" s="46" t="str">
        <f t="shared" si="240"/>
        <v/>
      </c>
      <c r="FX29" s="46" t="str">
        <f t="shared" si="240"/>
        <v/>
      </c>
      <c r="FY29" s="46" t="str">
        <f t="shared" si="240"/>
        <v/>
      </c>
      <c r="FZ29" s="46" t="str">
        <f t="shared" si="240"/>
        <v/>
      </c>
      <c r="GA29" s="46" t="str">
        <f t="shared" si="240"/>
        <v/>
      </c>
      <c r="GB29" s="46" t="str">
        <f t="shared" si="240"/>
        <v/>
      </c>
      <c r="GC29" s="46" t="str">
        <f t="shared" si="240"/>
        <v/>
      </c>
      <c r="GD29" s="46" t="str">
        <f t="shared" si="240"/>
        <v/>
      </c>
      <c r="GE29" s="46" t="str">
        <f t="shared" si="240"/>
        <v/>
      </c>
      <c r="GF29" s="46" t="str">
        <f t="shared" si="240"/>
        <v/>
      </c>
      <c r="GG29" s="46" t="str">
        <f t="shared" si="240"/>
        <v/>
      </c>
      <c r="GH29" s="46" t="str">
        <f t="shared" si="240"/>
        <v/>
      </c>
      <c r="GI29" s="46" t="str">
        <f t="shared" si="240"/>
        <v/>
      </c>
      <c r="GJ29" s="46" t="str">
        <f t="shared" si="240"/>
        <v/>
      </c>
      <c r="GK29" s="46" t="str">
        <f t="shared" si="240"/>
        <v/>
      </c>
      <c r="GL29" s="46" t="str">
        <f t="shared" si="240"/>
        <v/>
      </c>
      <c r="GM29" s="46" t="str">
        <f t="shared" si="240"/>
        <v/>
      </c>
      <c r="GN29" s="46" t="str">
        <f t="shared" si="240"/>
        <v/>
      </c>
      <c r="GO29" s="46" t="str">
        <f t="shared" si="240"/>
        <v/>
      </c>
      <c r="GP29" s="46" t="str">
        <f t="shared" si="240"/>
        <v/>
      </c>
      <c r="GQ29" s="46" t="str">
        <f t="shared" si="240"/>
        <v/>
      </c>
      <c r="GR29" s="46" t="str">
        <f t="shared" si="240"/>
        <v/>
      </c>
      <c r="GS29" s="46" t="str">
        <f t="shared" si="240"/>
        <v/>
      </c>
      <c r="GT29" s="46" t="str">
        <f t="shared" si="240"/>
        <v/>
      </c>
      <c r="GU29" s="46" t="str">
        <f t="shared" si="240"/>
        <v/>
      </c>
      <c r="GV29" s="46" t="str">
        <f t="shared" si="240"/>
        <v/>
      </c>
      <c r="GW29" s="46" t="str">
        <f t="shared" si="240"/>
        <v/>
      </c>
      <c r="GX29" s="46" t="str">
        <f t="shared" si="240"/>
        <v/>
      </c>
      <c r="GY29" s="46" t="str">
        <f t="shared" si="240"/>
        <v/>
      </c>
      <c r="GZ29" s="46" t="str">
        <f t="shared" si="240"/>
        <v/>
      </c>
      <c r="HA29" s="46" t="str">
        <f t="shared" si="240"/>
        <v/>
      </c>
      <c r="HB29" s="46" t="str">
        <f t="shared" si="240"/>
        <v/>
      </c>
      <c r="HC29" s="46" t="str">
        <f t="shared" si="240"/>
        <v/>
      </c>
      <c r="HD29" s="46" t="str">
        <f t="shared" si="240"/>
        <v/>
      </c>
      <c r="HE29" s="46" t="str">
        <f t="shared" si="240"/>
        <v/>
      </c>
      <c r="HF29" s="46" t="str">
        <f t="shared" si="240"/>
        <v/>
      </c>
      <c r="HG29" s="46" t="str">
        <f t="shared" si="240"/>
        <v/>
      </c>
      <c r="HH29" s="46" t="str">
        <f t="shared" si="240"/>
        <v/>
      </c>
      <c r="HI29" s="46" t="str">
        <f t="shared" si="240"/>
        <v/>
      </c>
      <c r="HJ29" s="46" t="str">
        <f t="shared" si="240"/>
        <v/>
      </c>
      <c r="HK29" s="46" t="str">
        <f t="shared" si="240"/>
        <v/>
      </c>
      <c r="HL29" s="46" t="str">
        <f t="shared" si="239"/>
        <v/>
      </c>
      <c r="HM29" s="46" t="str">
        <f t="shared" si="239"/>
        <v/>
      </c>
      <c r="HN29" s="46" t="str">
        <f t="shared" si="239"/>
        <v/>
      </c>
      <c r="HO29" s="46" t="str">
        <f t="shared" si="239"/>
        <v/>
      </c>
      <c r="HP29" s="46" t="str">
        <f t="shared" si="239"/>
        <v/>
      </c>
      <c r="HQ29" s="46" t="str">
        <f t="shared" si="239"/>
        <v/>
      </c>
      <c r="HR29" s="46" t="str">
        <f t="shared" si="239"/>
        <v/>
      </c>
      <c r="HS29" s="46" t="str">
        <f t="shared" si="239"/>
        <v/>
      </c>
      <c r="HT29" s="146" t="e">
        <f t="shared" si="15"/>
        <v>#N/A</v>
      </c>
      <c r="HU29" s="146" t="e">
        <f t="shared" si="24"/>
        <v>#N/A</v>
      </c>
      <c r="HV29" s="146" t="e">
        <f t="shared" si="25"/>
        <v>#N/A</v>
      </c>
      <c r="HW29" s="146" t="e">
        <f t="shared" si="26"/>
        <v>#N/A</v>
      </c>
      <c r="HX29" s="146" t="e">
        <f t="shared" si="27"/>
        <v>#N/A</v>
      </c>
      <c r="HY29" s="146" t="e">
        <f t="shared" si="28"/>
        <v>#N/A</v>
      </c>
      <c r="HZ29" s="146" t="e">
        <f t="shared" si="29"/>
        <v>#N/A</v>
      </c>
      <c r="IA29" s="146" t="e">
        <f t="shared" si="30"/>
        <v>#N/A</v>
      </c>
      <c r="IB29" s="146" t="e">
        <f t="shared" si="31"/>
        <v>#N/A</v>
      </c>
      <c r="IC29" s="146" t="e">
        <f t="shared" si="32"/>
        <v>#N/A</v>
      </c>
      <c r="ID29" s="146" t="e">
        <f t="shared" si="33"/>
        <v>#N/A</v>
      </c>
      <c r="IE29" s="146" t="e">
        <f t="shared" si="34"/>
        <v>#N/A</v>
      </c>
      <c r="IF29" s="146" t="e">
        <f t="shared" si="35"/>
        <v>#N/A</v>
      </c>
      <c r="IG29" s="146" t="e">
        <f t="shared" si="36"/>
        <v>#N/A</v>
      </c>
      <c r="IH29" s="146" t="e">
        <f t="shared" si="37"/>
        <v>#N/A</v>
      </c>
      <c r="II29" s="146" t="e">
        <f t="shared" si="38"/>
        <v>#N/A</v>
      </c>
      <c r="IJ29" s="146" t="e">
        <f t="shared" si="39"/>
        <v>#N/A</v>
      </c>
      <c r="IK29" s="146" t="e">
        <f t="shared" si="40"/>
        <v>#N/A</v>
      </c>
      <c r="IL29" s="146" t="e">
        <f t="shared" si="41"/>
        <v>#N/A</v>
      </c>
      <c r="IM29" s="146" t="e">
        <f t="shared" si="42"/>
        <v>#N/A</v>
      </c>
      <c r="IN29" s="146" t="e">
        <f t="shared" si="43"/>
        <v>#N/A</v>
      </c>
      <c r="IO29" s="146" t="e">
        <f t="shared" si="44"/>
        <v>#N/A</v>
      </c>
      <c r="IP29" s="146" t="e">
        <f t="shared" si="45"/>
        <v>#N/A</v>
      </c>
      <c r="IQ29" s="146" t="e">
        <f t="shared" si="46"/>
        <v>#N/A</v>
      </c>
      <c r="IR29" s="146" t="e">
        <f t="shared" si="47"/>
        <v>#N/A</v>
      </c>
      <c r="IS29" s="146" t="e">
        <f t="shared" si="48"/>
        <v>#N/A</v>
      </c>
      <c r="IT29" s="146" t="e">
        <f t="shared" si="49"/>
        <v>#N/A</v>
      </c>
      <c r="IU29" s="146" t="e">
        <f t="shared" si="50"/>
        <v>#N/A</v>
      </c>
      <c r="IV29" s="146" t="e">
        <f t="shared" si="51"/>
        <v>#N/A</v>
      </c>
      <c r="IW29" s="146" t="e">
        <f t="shared" si="52"/>
        <v>#N/A</v>
      </c>
      <c r="IX29" s="146" t="e">
        <f t="shared" si="53"/>
        <v>#N/A</v>
      </c>
      <c r="IY29" s="146" t="e">
        <f t="shared" si="54"/>
        <v>#N/A</v>
      </c>
      <c r="IZ29" s="146" t="e">
        <f t="shared" si="55"/>
        <v>#N/A</v>
      </c>
      <c r="JA29" s="146" t="e">
        <f t="shared" si="56"/>
        <v>#N/A</v>
      </c>
      <c r="JB29" s="146" t="e">
        <f t="shared" si="57"/>
        <v>#N/A</v>
      </c>
      <c r="JC29" s="146" t="e">
        <f t="shared" si="58"/>
        <v>#N/A</v>
      </c>
      <c r="JD29" s="146" t="e">
        <f t="shared" si="59"/>
        <v>#N/A</v>
      </c>
      <c r="JE29" s="146" t="e">
        <f t="shared" si="60"/>
        <v>#N/A</v>
      </c>
      <c r="JF29" s="146" t="e">
        <f t="shared" si="61"/>
        <v>#N/A</v>
      </c>
      <c r="JG29" s="146" t="e">
        <f t="shared" si="62"/>
        <v>#N/A</v>
      </c>
      <c r="JH29" s="146" t="e">
        <f t="shared" si="63"/>
        <v>#N/A</v>
      </c>
      <c r="JI29" s="146" t="e">
        <f t="shared" si="64"/>
        <v>#N/A</v>
      </c>
      <c r="JJ29" s="146" t="e">
        <f t="shared" si="65"/>
        <v>#N/A</v>
      </c>
      <c r="JK29" s="146" t="e">
        <f t="shared" si="66"/>
        <v>#N/A</v>
      </c>
      <c r="JL29" s="146" t="e">
        <f t="shared" si="67"/>
        <v>#N/A</v>
      </c>
      <c r="JM29" s="146" t="e">
        <f t="shared" si="68"/>
        <v>#N/A</v>
      </c>
      <c r="JN29" s="146" t="e">
        <f t="shared" si="69"/>
        <v>#N/A</v>
      </c>
      <c r="JO29" s="146" t="e">
        <f t="shared" si="70"/>
        <v>#N/A</v>
      </c>
      <c r="JP29" s="146" t="e">
        <f t="shared" si="71"/>
        <v>#N/A</v>
      </c>
      <c r="JQ29" s="146" t="e">
        <f t="shared" si="72"/>
        <v>#N/A</v>
      </c>
      <c r="JR29" s="146" t="e">
        <f t="shared" si="73"/>
        <v>#N/A</v>
      </c>
      <c r="JS29" s="146" t="e">
        <f t="shared" si="74"/>
        <v>#N/A</v>
      </c>
      <c r="JT29" s="146" t="e">
        <f t="shared" si="75"/>
        <v>#N/A</v>
      </c>
      <c r="JU29" s="146" t="e">
        <f t="shared" si="76"/>
        <v>#N/A</v>
      </c>
      <c r="JV29" s="146" t="e">
        <f t="shared" si="77"/>
        <v>#N/A</v>
      </c>
      <c r="JW29" s="146" t="e">
        <f t="shared" si="78"/>
        <v>#N/A</v>
      </c>
      <c r="JX29" s="146" t="e">
        <f t="shared" si="79"/>
        <v>#N/A</v>
      </c>
      <c r="JY29" s="146" t="e">
        <f t="shared" si="80"/>
        <v>#N/A</v>
      </c>
      <c r="JZ29" s="146" t="e">
        <f t="shared" si="81"/>
        <v>#N/A</v>
      </c>
      <c r="KA29" s="146" t="e">
        <f t="shared" si="82"/>
        <v>#N/A</v>
      </c>
      <c r="KB29" s="146" t="e">
        <f t="shared" si="83"/>
        <v>#N/A</v>
      </c>
      <c r="KC29" s="146" t="e">
        <f t="shared" si="84"/>
        <v>#N/A</v>
      </c>
      <c r="KD29" s="146" t="e">
        <f t="shared" si="85"/>
        <v>#N/A</v>
      </c>
      <c r="KE29" s="146" t="e">
        <f t="shared" si="86"/>
        <v>#N/A</v>
      </c>
      <c r="KF29" s="146" t="e">
        <f t="shared" si="20"/>
        <v>#N/A</v>
      </c>
      <c r="KG29" s="146" t="e">
        <f t="shared" si="87"/>
        <v>#N/A</v>
      </c>
      <c r="KH29" s="146" t="e">
        <f t="shared" si="88"/>
        <v>#N/A</v>
      </c>
      <c r="KI29" s="146" t="e">
        <f t="shared" si="89"/>
        <v>#N/A</v>
      </c>
      <c r="KJ29" s="146" t="e">
        <f t="shared" si="90"/>
        <v>#N/A</v>
      </c>
      <c r="KK29" s="146" t="e">
        <f t="shared" si="91"/>
        <v>#N/A</v>
      </c>
      <c r="KL29" s="146" t="e">
        <f t="shared" si="92"/>
        <v>#N/A</v>
      </c>
      <c r="KM29" s="146" t="e">
        <f t="shared" si="93"/>
        <v>#N/A</v>
      </c>
      <c r="KN29" s="146" t="e">
        <f t="shared" si="94"/>
        <v>#N/A</v>
      </c>
      <c r="KO29" s="146" t="e">
        <f t="shared" si="95"/>
        <v>#N/A</v>
      </c>
      <c r="KP29" s="146" t="e">
        <f t="shared" si="96"/>
        <v>#N/A</v>
      </c>
      <c r="KQ29" s="146" t="e">
        <f t="shared" si="97"/>
        <v>#N/A</v>
      </c>
      <c r="KR29" s="146" t="e">
        <f t="shared" si="98"/>
        <v>#N/A</v>
      </c>
      <c r="KS29" s="146" t="e">
        <f t="shared" si="99"/>
        <v>#N/A</v>
      </c>
      <c r="KT29" s="146" t="e">
        <f t="shared" si="100"/>
        <v>#N/A</v>
      </c>
      <c r="KU29" s="146" t="e">
        <f t="shared" si="101"/>
        <v>#N/A</v>
      </c>
      <c r="KV29" s="146" t="e">
        <f t="shared" si="102"/>
        <v>#N/A</v>
      </c>
      <c r="KW29" s="146" t="e">
        <f t="shared" si="103"/>
        <v>#N/A</v>
      </c>
      <c r="KX29" s="146" t="e">
        <f t="shared" si="104"/>
        <v>#N/A</v>
      </c>
      <c r="KY29" s="146" t="e">
        <f t="shared" si="105"/>
        <v>#N/A</v>
      </c>
      <c r="KZ29" s="146" t="e">
        <f t="shared" si="106"/>
        <v>#N/A</v>
      </c>
      <c r="LA29" s="146" t="e">
        <f t="shared" si="107"/>
        <v>#N/A</v>
      </c>
      <c r="LB29" s="146" t="e">
        <f t="shared" si="108"/>
        <v>#N/A</v>
      </c>
      <c r="LC29" s="146" t="e">
        <f t="shared" si="109"/>
        <v>#N/A</v>
      </c>
      <c r="LD29" s="146" t="e">
        <f t="shared" si="110"/>
        <v>#N/A</v>
      </c>
      <c r="LE29" s="146" t="e">
        <f t="shared" si="111"/>
        <v>#N/A</v>
      </c>
      <c r="LF29" s="146" t="e">
        <f t="shared" si="112"/>
        <v>#N/A</v>
      </c>
      <c r="LG29" s="146" t="e">
        <f t="shared" si="113"/>
        <v>#N/A</v>
      </c>
      <c r="LH29" s="146" t="e">
        <f t="shared" si="114"/>
        <v>#N/A</v>
      </c>
      <c r="LI29" s="146" t="e">
        <f t="shared" si="115"/>
        <v>#N/A</v>
      </c>
      <c r="LJ29" s="146" t="e">
        <f t="shared" si="116"/>
        <v>#N/A</v>
      </c>
      <c r="LK29" s="146" t="e">
        <f t="shared" si="117"/>
        <v>#N/A</v>
      </c>
      <c r="LL29" s="146" t="e">
        <f t="shared" si="118"/>
        <v>#N/A</v>
      </c>
      <c r="LM29" s="146" t="e">
        <f t="shared" si="119"/>
        <v>#N/A</v>
      </c>
      <c r="LN29" s="146" t="e">
        <f t="shared" si="120"/>
        <v>#N/A</v>
      </c>
      <c r="LO29" s="146" t="e">
        <f t="shared" si="121"/>
        <v>#N/A</v>
      </c>
      <c r="LP29" s="146" t="e">
        <f t="shared" si="122"/>
        <v>#N/A</v>
      </c>
      <c r="LQ29" s="146" t="e">
        <f t="shared" si="123"/>
        <v>#N/A</v>
      </c>
      <c r="LR29" s="146" t="e">
        <f t="shared" si="124"/>
        <v>#N/A</v>
      </c>
      <c r="LS29" s="146" t="e">
        <f t="shared" si="125"/>
        <v>#N/A</v>
      </c>
      <c r="LT29" s="146" t="e">
        <f t="shared" si="126"/>
        <v>#N/A</v>
      </c>
      <c r="LU29" s="146" t="e">
        <f t="shared" si="127"/>
        <v>#N/A</v>
      </c>
      <c r="LV29" s="146" t="e">
        <f t="shared" si="128"/>
        <v>#N/A</v>
      </c>
      <c r="LW29" s="146" t="e">
        <f t="shared" si="129"/>
        <v>#N/A</v>
      </c>
      <c r="LX29" s="146" t="e">
        <f t="shared" si="130"/>
        <v>#N/A</v>
      </c>
      <c r="LY29" s="146" t="e">
        <f t="shared" si="131"/>
        <v>#N/A</v>
      </c>
      <c r="LZ29" s="146" t="e">
        <f t="shared" si="132"/>
        <v>#N/A</v>
      </c>
      <c r="MA29" s="146" t="e">
        <f t="shared" si="133"/>
        <v>#N/A</v>
      </c>
      <c r="MB29" s="146" t="e">
        <f t="shared" si="134"/>
        <v>#N/A</v>
      </c>
      <c r="MC29" s="146" t="e">
        <f t="shared" si="135"/>
        <v>#N/A</v>
      </c>
      <c r="MD29" s="146" t="e">
        <f t="shared" si="136"/>
        <v>#N/A</v>
      </c>
      <c r="ME29" s="146" t="e">
        <f t="shared" si="137"/>
        <v>#N/A</v>
      </c>
      <c r="MF29" s="146" t="e">
        <f t="shared" si="138"/>
        <v>#N/A</v>
      </c>
      <c r="MG29" s="146" t="e">
        <f t="shared" si="139"/>
        <v>#N/A</v>
      </c>
      <c r="MH29" s="146" t="e">
        <f t="shared" si="140"/>
        <v>#N/A</v>
      </c>
      <c r="MI29" s="146" t="e">
        <f t="shared" si="141"/>
        <v>#N/A</v>
      </c>
      <c r="MJ29" s="146" t="e">
        <f t="shared" si="142"/>
        <v>#N/A</v>
      </c>
      <c r="MK29" s="146" t="e">
        <f t="shared" si="143"/>
        <v>#N/A</v>
      </c>
      <c r="ML29" s="146" t="e">
        <f t="shared" si="144"/>
        <v>#N/A</v>
      </c>
      <c r="MM29" s="146" t="e">
        <f t="shared" si="145"/>
        <v>#N/A</v>
      </c>
      <c r="MN29" s="146" t="e">
        <f t="shared" si="146"/>
        <v>#N/A</v>
      </c>
      <c r="MO29" s="146" t="e">
        <f t="shared" si="147"/>
        <v>#N/A</v>
      </c>
      <c r="MP29" s="146" t="e">
        <f t="shared" si="148"/>
        <v>#N/A</v>
      </c>
      <c r="MQ29" s="146" t="e">
        <f t="shared" si="149"/>
        <v>#N/A</v>
      </c>
      <c r="MR29" s="146" t="e">
        <f t="shared" si="21"/>
        <v>#N/A</v>
      </c>
      <c r="MS29" s="146" t="e">
        <f t="shared" si="150"/>
        <v>#N/A</v>
      </c>
      <c r="MT29" s="146" t="e">
        <f t="shared" si="151"/>
        <v>#N/A</v>
      </c>
      <c r="MU29" s="146" t="e">
        <f t="shared" si="152"/>
        <v>#N/A</v>
      </c>
      <c r="MV29" s="146" t="e">
        <f t="shared" si="153"/>
        <v>#N/A</v>
      </c>
      <c r="MW29" s="146" t="e">
        <f t="shared" si="154"/>
        <v>#N/A</v>
      </c>
      <c r="MX29" s="146" t="e">
        <f t="shared" si="155"/>
        <v>#N/A</v>
      </c>
      <c r="MY29" s="146" t="e">
        <f t="shared" si="156"/>
        <v>#N/A</v>
      </c>
      <c r="MZ29" s="146" t="e">
        <f t="shared" si="157"/>
        <v>#N/A</v>
      </c>
      <c r="NA29" s="146" t="e">
        <f t="shared" si="158"/>
        <v>#N/A</v>
      </c>
      <c r="NB29" s="146" t="e">
        <f t="shared" si="159"/>
        <v>#N/A</v>
      </c>
      <c r="NC29" s="146" t="e">
        <f t="shared" si="160"/>
        <v>#N/A</v>
      </c>
      <c r="ND29" s="146" t="e">
        <f t="shared" si="161"/>
        <v>#N/A</v>
      </c>
      <c r="NE29" s="146" t="e">
        <f t="shared" si="162"/>
        <v>#N/A</v>
      </c>
      <c r="NF29" s="146" t="e">
        <f t="shared" si="163"/>
        <v>#N/A</v>
      </c>
      <c r="NG29" s="146" t="e">
        <f t="shared" si="164"/>
        <v>#N/A</v>
      </c>
      <c r="NH29" s="146" t="e">
        <f t="shared" si="165"/>
        <v>#N/A</v>
      </c>
      <c r="NI29" s="146" t="e">
        <f t="shared" si="166"/>
        <v>#N/A</v>
      </c>
      <c r="NJ29" s="146" t="e">
        <f t="shared" si="167"/>
        <v>#N/A</v>
      </c>
      <c r="NK29" s="146" t="e">
        <f t="shared" si="168"/>
        <v>#N/A</v>
      </c>
      <c r="NL29" s="146" t="e">
        <f t="shared" si="169"/>
        <v>#N/A</v>
      </c>
      <c r="NM29" s="146" t="e">
        <f t="shared" si="170"/>
        <v>#N/A</v>
      </c>
      <c r="NN29" s="146" t="e">
        <f t="shared" si="171"/>
        <v>#N/A</v>
      </c>
      <c r="NO29" s="146" t="e">
        <f t="shared" si="172"/>
        <v>#N/A</v>
      </c>
      <c r="NP29" s="146" t="e">
        <f t="shared" si="173"/>
        <v>#N/A</v>
      </c>
      <c r="NQ29" s="146" t="e">
        <f t="shared" si="174"/>
        <v>#N/A</v>
      </c>
      <c r="NR29" s="146" t="e">
        <f t="shared" si="175"/>
        <v>#N/A</v>
      </c>
      <c r="NS29" s="146" t="e">
        <f t="shared" si="176"/>
        <v>#N/A</v>
      </c>
      <c r="NT29" s="146" t="e">
        <f t="shared" si="177"/>
        <v>#N/A</v>
      </c>
      <c r="NU29" s="146" t="e">
        <f t="shared" si="178"/>
        <v>#N/A</v>
      </c>
      <c r="NV29" s="146" t="e">
        <f t="shared" si="179"/>
        <v>#N/A</v>
      </c>
      <c r="NW29" s="146" t="e">
        <f t="shared" si="180"/>
        <v>#N/A</v>
      </c>
      <c r="NX29" s="146" t="e">
        <f t="shared" si="181"/>
        <v>#N/A</v>
      </c>
      <c r="NY29" s="146" t="e">
        <f t="shared" si="182"/>
        <v>#N/A</v>
      </c>
      <c r="NZ29" s="146" t="e">
        <f t="shared" si="183"/>
        <v>#N/A</v>
      </c>
      <c r="OA29" s="146" t="e">
        <f t="shared" si="184"/>
        <v>#N/A</v>
      </c>
      <c r="OB29" s="146" t="e">
        <f t="shared" si="185"/>
        <v>#N/A</v>
      </c>
      <c r="OC29" s="146" t="e">
        <f t="shared" si="186"/>
        <v>#N/A</v>
      </c>
      <c r="OD29" s="146" t="e">
        <f t="shared" si="187"/>
        <v>#N/A</v>
      </c>
      <c r="OE29" s="146" t="e">
        <f t="shared" si="188"/>
        <v>#N/A</v>
      </c>
      <c r="OF29" s="146" t="e">
        <f t="shared" si="189"/>
        <v>#N/A</v>
      </c>
      <c r="OG29" s="146" t="e">
        <f t="shared" si="190"/>
        <v>#N/A</v>
      </c>
      <c r="OH29" s="146" t="e">
        <f t="shared" si="191"/>
        <v>#N/A</v>
      </c>
      <c r="OI29" s="146" t="e">
        <f t="shared" si="192"/>
        <v>#N/A</v>
      </c>
      <c r="OJ29" s="146" t="e">
        <f t="shared" si="193"/>
        <v>#N/A</v>
      </c>
      <c r="OK29" s="146" t="e">
        <f t="shared" si="194"/>
        <v>#N/A</v>
      </c>
      <c r="OL29" s="146" t="e">
        <f t="shared" si="195"/>
        <v>#N/A</v>
      </c>
      <c r="OM29" s="146" t="e">
        <f t="shared" si="196"/>
        <v>#N/A</v>
      </c>
      <c r="ON29" s="146" t="e">
        <f t="shared" si="197"/>
        <v>#N/A</v>
      </c>
      <c r="OO29" s="146" t="e">
        <f t="shared" si="198"/>
        <v>#N/A</v>
      </c>
      <c r="OP29" s="146" t="e">
        <f t="shared" si="199"/>
        <v>#N/A</v>
      </c>
      <c r="OQ29" s="146" t="e">
        <f t="shared" si="200"/>
        <v>#N/A</v>
      </c>
      <c r="OR29" s="146" t="e">
        <f t="shared" si="201"/>
        <v>#N/A</v>
      </c>
      <c r="OS29" s="146" t="e">
        <f t="shared" si="202"/>
        <v>#N/A</v>
      </c>
      <c r="OT29" s="146" t="e">
        <f t="shared" si="203"/>
        <v>#N/A</v>
      </c>
      <c r="OU29" s="146" t="e">
        <f t="shared" si="204"/>
        <v>#N/A</v>
      </c>
      <c r="OV29" s="146" t="e">
        <f t="shared" si="205"/>
        <v>#N/A</v>
      </c>
      <c r="OW29" s="146" t="e">
        <f t="shared" si="206"/>
        <v>#N/A</v>
      </c>
      <c r="OX29" s="146" t="e">
        <f t="shared" si="207"/>
        <v>#N/A</v>
      </c>
      <c r="OY29" s="146" t="e">
        <f t="shared" si="208"/>
        <v>#N/A</v>
      </c>
      <c r="OZ29" s="146" t="e">
        <f t="shared" si="209"/>
        <v>#N/A</v>
      </c>
      <c r="PA29" s="146" t="e">
        <f t="shared" si="210"/>
        <v>#N/A</v>
      </c>
      <c r="PB29" s="146" t="e">
        <f t="shared" si="211"/>
        <v>#N/A</v>
      </c>
      <c r="PC29" s="146" t="e">
        <f t="shared" si="212"/>
        <v>#N/A</v>
      </c>
      <c r="PD29" s="146" t="e">
        <f t="shared" si="22"/>
        <v>#N/A</v>
      </c>
      <c r="PE29" s="146" t="e">
        <f t="shared" si="225"/>
        <v>#N/A</v>
      </c>
      <c r="PF29" s="146" t="e">
        <f t="shared" si="226"/>
        <v>#N/A</v>
      </c>
      <c r="PG29" s="146" t="e">
        <f t="shared" si="227"/>
        <v>#N/A</v>
      </c>
      <c r="PH29" s="146" t="e">
        <f t="shared" si="228"/>
        <v>#N/A</v>
      </c>
      <c r="PI29" s="146" t="e">
        <f t="shared" si="229"/>
        <v>#N/A</v>
      </c>
      <c r="PJ29" s="146" t="e">
        <f t="shared" si="230"/>
        <v>#N/A</v>
      </c>
      <c r="PK29" s="146" t="e">
        <f t="shared" si="231"/>
        <v>#N/A</v>
      </c>
      <c r="PL29" s="146" t="e">
        <f t="shared" si="232"/>
        <v>#N/A</v>
      </c>
    </row>
    <row r="30" spans="1:428" hidden="1" x14ac:dyDescent="0.45">
      <c r="A30" s="364"/>
      <c r="B30" s="365" t="str">
        <f>IF($N30="","",ROUND(_xlfn.LOGNORM.INV(ABS(VLOOKUP($Q$1,VLookups!$A$27:$B$28,2,FALSE)-B$2),LN($J30),LN($N30)),0))</f>
        <v/>
      </c>
      <c r="C30" s="367" t="str">
        <f t="shared" si="16"/>
        <v/>
      </c>
      <c r="D30" s="368" t="str">
        <f t="shared" si="17"/>
        <v/>
      </c>
      <c r="E30" s="108" t="str">
        <f>IFERROR(_xlfn.LOGNORM.INV(VLookups!$B$22,LN($J30),LN($N30)),"")</f>
        <v/>
      </c>
      <c r="F30" s="81"/>
      <c r="G30" s="108" t="str">
        <f>IFERROR(_xlfn.LOGNORM.INV(VLookups!$B$23,LN($J30),LN($N30)),"")</f>
        <v/>
      </c>
      <c r="H30" s="110" t="str">
        <f t="shared" si="0"/>
        <v/>
      </c>
      <c r="I30" s="110" t="str">
        <f t="shared" si="1"/>
        <v/>
      </c>
      <c r="J30" s="65" t="str">
        <f>IF(AND(F30&gt;0,NOT(ISBLANK(K30))),IF(VLOOKUP($F$3,VLookups!$A$17:$B$18,2,FALSE),F30*VLOOKUP(K30,VLookups!$A$4:$B$13,2,FALSE),F30),"")</f>
        <v/>
      </c>
      <c r="K30" s="21"/>
      <c r="L30" s="53"/>
      <c r="M30" s="263"/>
      <c r="N30" s="320" t="str">
        <f>IF(F30&gt;0,IF(ISBLANK(M30),IF(ISBLANK(K30),"",VLOOKUP(K30,VLookups!$A$4:$C$13,3,FALSE)),M30),"")</f>
        <v/>
      </c>
      <c r="O30" s="320" t="str">
        <f t="shared" si="11"/>
        <v/>
      </c>
      <c r="P30" s="375" t="str">
        <f t="shared" si="12"/>
        <v/>
      </c>
      <c r="Q30" s="81"/>
      <c r="R30" s="230" t="str">
        <f>IF(AND(Q30&gt;0,F30&gt;0,NOT(N30="")),ABS(VLOOKUP($Q$1,VLookups!$A$27:$B$28,2,FALSE)-_xlfn.LOGNORM.DIST(Q30,LN(J30),LN(N30),TRUE)),"")</f>
        <v/>
      </c>
      <c r="S30" s="80" t="str">
        <f>IF(AND($E30&gt;0,$F30&gt;0,$G30&gt;0,NOT(ISBLANK($K30))),_xlfn.LOGNORM.INV(ABS(VLOOKUP($Q$1,VLookups!$A$27:$B$28,2,FALSE)-S$3),LN($J30),LN($N30)),"")</f>
        <v/>
      </c>
      <c r="T30" s="80" t="str">
        <f>IF(AND($E30&gt;0,$F30&gt;0,$G30&gt;0,NOT(ISBLANK($K30))),_xlfn.LOGNORM.INV(ABS(VLOOKUP($Q$1,VLookups!$A$27:$B$28,2,FALSE)-T$3),LN($J30),LN($N30)),"")</f>
        <v/>
      </c>
      <c r="U30" s="80" t="str">
        <f>IF(AND($E30&gt;0,$F30&gt;0,$G30&gt;0,NOT(ISBLANK($K30))),_xlfn.LOGNORM.INV(ABS(VLOOKUP($Q$1,VLookups!$A$27:$B$28,2,FALSE)-U$3),LN($J30),LN($N30)),"")</f>
        <v/>
      </c>
      <c r="V30" s="80" t="str">
        <f>IF(AND($E30&gt;0,$F30&gt;0,$G30&gt;0,NOT(ISBLANK($K30))),_xlfn.LOGNORM.INV(ABS(VLOOKUP($Q$1,VLookups!$A$27:$B$28,2,FALSE)-V$3),LN($J30),LN($N30)),"")</f>
        <v/>
      </c>
      <c r="W30" s="80" t="str">
        <f>IF(AND($E30&gt;0,$F30&gt;0,$G30&gt;0,NOT(ISBLANK($K30))),_xlfn.LOGNORM.INV(ABS(VLOOKUP($Q$1,VLookups!$A$27:$B$28,2,FALSE)-W$3),LN($J30),LN($N30)),"")</f>
        <v/>
      </c>
      <c r="X30" s="80" t="str">
        <f>IF(AND($E30&gt;0,$F30&gt;0,$G30&gt;0,NOT(ISBLANK($K30))),_xlfn.LOGNORM.INV(ABS(VLOOKUP($Q$1,VLookups!$A$27:$B$28,2,FALSE)-X$3),LN($J30),LN($N30)),"")</f>
        <v/>
      </c>
      <c r="Y30" s="5"/>
      <c r="Z30" s="145" t="str">
        <f t="shared" si="2"/>
        <v/>
      </c>
      <c r="AA30" s="376" t="str">
        <f t="shared" si="13"/>
        <v/>
      </c>
      <c r="AB30" s="46" t="str">
        <f t="shared" si="14"/>
        <v/>
      </c>
      <c r="AC30" s="46" t="str">
        <f t="shared" ref="AC30:CN33" si="242">IF(ISNONTEXT($Z30),AB30+$Z30,"")</f>
        <v/>
      </c>
      <c r="AD30" s="46" t="str">
        <f t="shared" si="242"/>
        <v/>
      </c>
      <c r="AE30" s="46" t="str">
        <f t="shared" si="242"/>
        <v/>
      </c>
      <c r="AF30" s="46" t="str">
        <f t="shared" si="242"/>
        <v/>
      </c>
      <c r="AG30" s="46" t="str">
        <f t="shared" si="242"/>
        <v/>
      </c>
      <c r="AH30" s="46" t="str">
        <f t="shared" si="242"/>
        <v/>
      </c>
      <c r="AI30" s="46" t="str">
        <f t="shared" si="242"/>
        <v/>
      </c>
      <c r="AJ30" s="46" t="str">
        <f t="shared" si="242"/>
        <v/>
      </c>
      <c r="AK30" s="46" t="str">
        <f t="shared" si="242"/>
        <v/>
      </c>
      <c r="AL30" s="46" t="str">
        <f t="shared" si="242"/>
        <v/>
      </c>
      <c r="AM30" s="46" t="str">
        <f t="shared" si="242"/>
        <v/>
      </c>
      <c r="AN30" s="46" t="str">
        <f t="shared" si="242"/>
        <v/>
      </c>
      <c r="AO30" s="46" t="str">
        <f t="shared" si="242"/>
        <v/>
      </c>
      <c r="AP30" s="46" t="str">
        <f t="shared" si="242"/>
        <v/>
      </c>
      <c r="AQ30" s="46" t="str">
        <f t="shared" si="242"/>
        <v/>
      </c>
      <c r="AR30" s="46" t="str">
        <f t="shared" si="242"/>
        <v/>
      </c>
      <c r="AS30" s="46" t="str">
        <f t="shared" si="242"/>
        <v/>
      </c>
      <c r="AT30" s="46" t="str">
        <f t="shared" si="242"/>
        <v/>
      </c>
      <c r="AU30" s="46" t="str">
        <f t="shared" si="242"/>
        <v/>
      </c>
      <c r="AV30" s="46" t="str">
        <f t="shared" si="242"/>
        <v/>
      </c>
      <c r="AW30" s="46" t="str">
        <f t="shared" si="242"/>
        <v/>
      </c>
      <c r="AX30" s="46" t="str">
        <f t="shared" si="242"/>
        <v/>
      </c>
      <c r="AY30" s="46" t="str">
        <f t="shared" si="242"/>
        <v/>
      </c>
      <c r="AZ30" s="46" t="str">
        <f t="shared" si="242"/>
        <v/>
      </c>
      <c r="BA30" s="46" t="str">
        <f t="shared" si="242"/>
        <v/>
      </c>
      <c r="BB30" s="46" t="str">
        <f t="shared" si="242"/>
        <v/>
      </c>
      <c r="BC30" s="46" t="str">
        <f t="shared" si="242"/>
        <v/>
      </c>
      <c r="BD30" s="46" t="str">
        <f t="shared" si="242"/>
        <v/>
      </c>
      <c r="BE30" s="46" t="str">
        <f t="shared" si="242"/>
        <v/>
      </c>
      <c r="BF30" s="46" t="str">
        <f t="shared" si="242"/>
        <v/>
      </c>
      <c r="BG30" s="46" t="str">
        <f t="shared" si="242"/>
        <v/>
      </c>
      <c r="BH30" s="46" t="str">
        <f t="shared" si="242"/>
        <v/>
      </c>
      <c r="BI30" s="46" t="str">
        <f t="shared" si="242"/>
        <v/>
      </c>
      <c r="BJ30" s="46" t="str">
        <f t="shared" si="242"/>
        <v/>
      </c>
      <c r="BK30" s="46" t="str">
        <f t="shared" si="242"/>
        <v/>
      </c>
      <c r="BL30" s="46" t="str">
        <f t="shared" si="242"/>
        <v/>
      </c>
      <c r="BM30" s="46" t="str">
        <f t="shared" si="242"/>
        <v/>
      </c>
      <c r="BN30" s="46" t="str">
        <f t="shared" si="242"/>
        <v/>
      </c>
      <c r="BO30" s="46" t="str">
        <f t="shared" si="242"/>
        <v/>
      </c>
      <c r="BP30" s="46" t="str">
        <f t="shared" si="242"/>
        <v/>
      </c>
      <c r="BQ30" s="46" t="str">
        <f t="shared" si="242"/>
        <v/>
      </c>
      <c r="BR30" s="46" t="str">
        <f t="shared" si="242"/>
        <v/>
      </c>
      <c r="BS30" s="46" t="str">
        <f t="shared" si="242"/>
        <v/>
      </c>
      <c r="BT30" s="46" t="str">
        <f t="shared" si="242"/>
        <v/>
      </c>
      <c r="BU30" s="46" t="str">
        <f t="shared" si="242"/>
        <v/>
      </c>
      <c r="BV30" s="46" t="str">
        <f t="shared" si="242"/>
        <v/>
      </c>
      <c r="BW30" s="46" t="str">
        <f t="shared" si="242"/>
        <v/>
      </c>
      <c r="BX30" s="46" t="str">
        <f t="shared" si="242"/>
        <v/>
      </c>
      <c r="BY30" s="46" t="str">
        <f t="shared" si="242"/>
        <v/>
      </c>
      <c r="BZ30" s="46" t="str">
        <f t="shared" si="242"/>
        <v/>
      </c>
      <c r="CA30" s="46" t="str">
        <f t="shared" si="242"/>
        <v/>
      </c>
      <c r="CB30" s="46" t="str">
        <f t="shared" si="242"/>
        <v/>
      </c>
      <c r="CC30" s="46" t="str">
        <f t="shared" si="242"/>
        <v/>
      </c>
      <c r="CD30" s="46" t="str">
        <f t="shared" si="242"/>
        <v/>
      </c>
      <c r="CE30" s="46" t="str">
        <f t="shared" si="242"/>
        <v/>
      </c>
      <c r="CF30" s="46" t="str">
        <f t="shared" si="242"/>
        <v/>
      </c>
      <c r="CG30" s="46" t="str">
        <f t="shared" si="242"/>
        <v/>
      </c>
      <c r="CH30" s="46" t="str">
        <f t="shared" si="242"/>
        <v/>
      </c>
      <c r="CI30" s="46" t="str">
        <f t="shared" si="242"/>
        <v/>
      </c>
      <c r="CJ30" s="46" t="str">
        <f t="shared" si="242"/>
        <v/>
      </c>
      <c r="CK30" s="46" t="str">
        <f t="shared" si="242"/>
        <v/>
      </c>
      <c r="CL30" s="46" t="str">
        <f t="shared" si="242"/>
        <v/>
      </c>
      <c r="CM30" s="46" t="str">
        <f t="shared" si="242"/>
        <v/>
      </c>
      <c r="CN30" s="46" t="str">
        <f t="shared" si="242"/>
        <v/>
      </c>
      <c r="CO30" s="46" t="str">
        <f t="shared" si="241"/>
        <v/>
      </c>
      <c r="CP30" s="46" t="str">
        <f t="shared" si="241"/>
        <v/>
      </c>
      <c r="CQ30" s="46" t="str">
        <f t="shared" si="241"/>
        <v/>
      </c>
      <c r="CR30" s="46" t="str">
        <f t="shared" si="241"/>
        <v/>
      </c>
      <c r="CS30" s="46" t="str">
        <f t="shared" si="241"/>
        <v/>
      </c>
      <c r="CT30" s="46" t="str">
        <f t="shared" si="241"/>
        <v/>
      </c>
      <c r="CU30" s="46" t="str">
        <f t="shared" si="241"/>
        <v/>
      </c>
      <c r="CV30" s="46" t="str">
        <f t="shared" si="241"/>
        <v/>
      </c>
      <c r="CW30" s="46" t="str">
        <f t="shared" si="241"/>
        <v/>
      </c>
      <c r="CX30" s="46" t="str">
        <f t="shared" si="241"/>
        <v/>
      </c>
      <c r="CY30" s="46" t="str">
        <f t="shared" si="241"/>
        <v/>
      </c>
      <c r="CZ30" s="46" t="str">
        <f t="shared" si="241"/>
        <v/>
      </c>
      <c r="DA30" s="46" t="str">
        <f t="shared" si="241"/>
        <v/>
      </c>
      <c r="DB30" s="46" t="str">
        <f t="shared" si="241"/>
        <v/>
      </c>
      <c r="DC30" s="46" t="str">
        <f t="shared" si="241"/>
        <v/>
      </c>
      <c r="DD30" s="46" t="str">
        <f t="shared" si="241"/>
        <v/>
      </c>
      <c r="DE30" s="46" t="str">
        <f t="shared" si="241"/>
        <v/>
      </c>
      <c r="DF30" s="46" t="str">
        <f t="shared" si="241"/>
        <v/>
      </c>
      <c r="DG30" s="46" t="str">
        <f t="shared" si="241"/>
        <v/>
      </c>
      <c r="DH30" s="46" t="str">
        <f t="shared" si="241"/>
        <v/>
      </c>
      <c r="DI30" s="46" t="str">
        <f t="shared" si="241"/>
        <v/>
      </c>
      <c r="DJ30" s="46" t="str">
        <f t="shared" si="241"/>
        <v/>
      </c>
      <c r="DK30" s="46" t="str">
        <f t="shared" si="241"/>
        <v/>
      </c>
      <c r="DL30" s="46" t="str">
        <f t="shared" si="241"/>
        <v/>
      </c>
      <c r="DM30" s="46" t="str">
        <f t="shared" si="241"/>
        <v/>
      </c>
      <c r="DN30" s="46" t="str">
        <f t="shared" si="241"/>
        <v/>
      </c>
      <c r="DO30" s="46" t="str">
        <f t="shared" si="241"/>
        <v/>
      </c>
      <c r="DP30" s="46" t="str">
        <f t="shared" si="241"/>
        <v/>
      </c>
      <c r="DQ30" s="46" t="str">
        <f t="shared" si="241"/>
        <v/>
      </c>
      <c r="DR30" s="46" t="str">
        <f t="shared" si="241"/>
        <v/>
      </c>
      <c r="DS30" s="46" t="str">
        <f t="shared" si="241"/>
        <v/>
      </c>
      <c r="DT30" s="46" t="str">
        <f t="shared" si="241"/>
        <v/>
      </c>
      <c r="DU30" s="46" t="str">
        <f t="shared" si="241"/>
        <v/>
      </c>
      <c r="DV30" s="46" t="str">
        <f t="shared" si="241"/>
        <v/>
      </c>
      <c r="DW30" s="46" t="str">
        <f t="shared" si="241"/>
        <v/>
      </c>
      <c r="DX30" s="46" t="str">
        <f t="shared" si="241"/>
        <v/>
      </c>
      <c r="DY30" s="46" t="str">
        <f t="shared" si="241"/>
        <v/>
      </c>
      <c r="DZ30" s="46" t="str">
        <f t="shared" si="241"/>
        <v/>
      </c>
      <c r="EA30" s="46" t="str">
        <f t="shared" si="241"/>
        <v/>
      </c>
      <c r="EB30" s="46" t="str">
        <f t="shared" si="241"/>
        <v/>
      </c>
      <c r="EC30" s="46" t="str">
        <f t="shared" si="241"/>
        <v/>
      </c>
      <c r="ED30" s="46" t="str">
        <f t="shared" si="241"/>
        <v/>
      </c>
      <c r="EE30" s="46" t="str">
        <f t="shared" si="241"/>
        <v/>
      </c>
      <c r="EF30" s="46" t="str">
        <f t="shared" si="241"/>
        <v/>
      </c>
      <c r="EG30" s="46" t="str">
        <f t="shared" si="241"/>
        <v/>
      </c>
      <c r="EH30" s="46" t="str">
        <f t="shared" si="241"/>
        <v/>
      </c>
      <c r="EI30" s="46" t="str">
        <f t="shared" si="241"/>
        <v/>
      </c>
      <c r="EJ30" s="46" t="str">
        <f t="shared" si="241"/>
        <v/>
      </c>
      <c r="EK30" s="46" t="str">
        <f t="shared" si="241"/>
        <v/>
      </c>
      <c r="EL30" s="46" t="str">
        <f t="shared" si="241"/>
        <v/>
      </c>
      <c r="EM30" s="46" t="str">
        <f t="shared" si="241"/>
        <v/>
      </c>
      <c r="EN30" s="46" t="str">
        <f t="shared" si="241"/>
        <v/>
      </c>
      <c r="EO30" s="46" t="str">
        <f t="shared" si="241"/>
        <v/>
      </c>
      <c r="EP30" s="46" t="str">
        <f t="shared" si="241"/>
        <v/>
      </c>
      <c r="EQ30" s="46" t="str">
        <f t="shared" si="241"/>
        <v/>
      </c>
      <c r="ER30" s="46" t="str">
        <f t="shared" si="241"/>
        <v/>
      </c>
      <c r="ES30" s="46" t="str">
        <f t="shared" si="241"/>
        <v/>
      </c>
      <c r="ET30" s="46" t="str">
        <f t="shared" si="241"/>
        <v/>
      </c>
      <c r="EU30" s="46" t="str">
        <f t="shared" si="241"/>
        <v/>
      </c>
      <c r="EV30" s="46" t="str">
        <f t="shared" si="241"/>
        <v/>
      </c>
      <c r="EW30" s="46" t="str">
        <f t="shared" si="241"/>
        <v/>
      </c>
      <c r="EX30" s="46" t="str">
        <f t="shared" si="241"/>
        <v/>
      </c>
      <c r="EY30" s="46" t="str">
        <f t="shared" si="241"/>
        <v/>
      </c>
      <c r="EZ30" s="46" t="str">
        <f t="shared" si="240"/>
        <v/>
      </c>
      <c r="FA30" s="46" t="str">
        <f t="shared" si="240"/>
        <v/>
      </c>
      <c r="FB30" s="46" t="str">
        <f t="shared" si="240"/>
        <v/>
      </c>
      <c r="FC30" s="46" t="str">
        <f t="shared" si="240"/>
        <v/>
      </c>
      <c r="FD30" s="46" t="str">
        <f t="shared" si="240"/>
        <v/>
      </c>
      <c r="FE30" s="46" t="str">
        <f t="shared" si="240"/>
        <v/>
      </c>
      <c r="FF30" s="46" t="str">
        <f t="shared" si="240"/>
        <v/>
      </c>
      <c r="FG30" s="46" t="str">
        <f t="shared" si="240"/>
        <v/>
      </c>
      <c r="FH30" s="46" t="str">
        <f t="shared" si="240"/>
        <v/>
      </c>
      <c r="FI30" s="46" t="str">
        <f t="shared" si="240"/>
        <v/>
      </c>
      <c r="FJ30" s="46" t="str">
        <f t="shared" si="240"/>
        <v/>
      </c>
      <c r="FK30" s="46" t="str">
        <f t="shared" si="240"/>
        <v/>
      </c>
      <c r="FL30" s="46" t="str">
        <f t="shared" si="240"/>
        <v/>
      </c>
      <c r="FM30" s="46" t="str">
        <f t="shared" si="240"/>
        <v/>
      </c>
      <c r="FN30" s="46" t="str">
        <f t="shared" si="240"/>
        <v/>
      </c>
      <c r="FO30" s="46" t="str">
        <f t="shared" si="240"/>
        <v/>
      </c>
      <c r="FP30" s="46" t="str">
        <f t="shared" si="240"/>
        <v/>
      </c>
      <c r="FQ30" s="46" t="str">
        <f t="shared" si="240"/>
        <v/>
      </c>
      <c r="FR30" s="46" t="str">
        <f t="shared" si="240"/>
        <v/>
      </c>
      <c r="FS30" s="46" t="str">
        <f t="shared" si="240"/>
        <v/>
      </c>
      <c r="FT30" s="46" t="str">
        <f t="shared" si="240"/>
        <v/>
      </c>
      <c r="FU30" s="46" t="str">
        <f t="shared" si="240"/>
        <v/>
      </c>
      <c r="FV30" s="46" t="str">
        <f t="shared" si="240"/>
        <v/>
      </c>
      <c r="FW30" s="46" t="str">
        <f t="shared" si="240"/>
        <v/>
      </c>
      <c r="FX30" s="46" t="str">
        <f t="shared" si="240"/>
        <v/>
      </c>
      <c r="FY30" s="46" t="str">
        <f t="shared" si="240"/>
        <v/>
      </c>
      <c r="FZ30" s="46" t="str">
        <f t="shared" si="240"/>
        <v/>
      </c>
      <c r="GA30" s="46" t="str">
        <f t="shared" si="240"/>
        <v/>
      </c>
      <c r="GB30" s="46" t="str">
        <f t="shared" si="240"/>
        <v/>
      </c>
      <c r="GC30" s="46" t="str">
        <f t="shared" si="240"/>
        <v/>
      </c>
      <c r="GD30" s="46" t="str">
        <f t="shared" si="240"/>
        <v/>
      </c>
      <c r="GE30" s="46" t="str">
        <f t="shared" si="240"/>
        <v/>
      </c>
      <c r="GF30" s="46" t="str">
        <f t="shared" si="240"/>
        <v/>
      </c>
      <c r="GG30" s="46" t="str">
        <f t="shared" si="240"/>
        <v/>
      </c>
      <c r="GH30" s="46" t="str">
        <f t="shared" si="240"/>
        <v/>
      </c>
      <c r="GI30" s="46" t="str">
        <f t="shared" si="240"/>
        <v/>
      </c>
      <c r="GJ30" s="46" t="str">
        <f t="shared" si="240"/>
        <v/>
      </c>
      <c r="GK30" s="46" t="str">
        <f t="shared" si="240"/>
        <v/>
      </c>
      <c r="GL30" s="46" t="str">
        <f t="shared" si="240"/>
        <v/>
      </c>
      <c r="GM30" s="46" t="str">
        <f t="shared" si="240"/>
        <v/>
      </c>
      <c r="GN30" s="46" t="str">
        <f t="shared" si="240"/>
        <v/>
      </c>
      <c r="GO30" s="46" t="str">
        <f t="shared" si="240"/>
        <v/>
      </c>
      <c r="GP30" s="46" t="str">
        <f t="shared" si="240"/>
        <v/>
      </c>
      <c r="GQ30" s="46" t="str">
        <f t="shared" si="240"/>
        <v/>
      </c>
      <c r="GR30" s="46" t="str">
        <f t="shared" si="240"/>
        <v/>
      </c>
      <c r="GS30" s="46" t="str">
        <f t="shared" si="240"/>
        <v/>
      </c>
      <c r="GT30" s="46" t="str">
        <f t="shared" si="240"/>
        <v/>
      </c>
      <c r="GU30" s="46" t="str">
        <f t="shared" si="240"/>
        <v/>
      </c>
      <c r="GV30" s="46" t="str">
        <f t="shared" si="240"/>
        <v/>
      </c>
      <c r="GW30" s="46" t="str">
        <f t="shared" si="240"/>
        <v/>
      </c>
      <c r="GX30" s="46" t="str">
        <f t="shared" si="240"/>
        <v/>
      </c>
      <c r="GY30" s="46" t="str">
        <f t="shared" si="240"/>
        <v/>
      </c>
      <c r="GZ30" s="46" t="str">
        <f t="shared" si="240"/>
        <v/>
      </c>
      <c r="HA30" s="46" t="str">
        <f t="shared" si="240"/>
        <v/>
      </c>
      <c r="HB30" s="46" t="str">
        <f t="shared" si="240"/>
        <v/>
      </c>
      <c r="HC30" s="46" t="str">
        <f t="shared" si="240"/>
        <v/>
      </c>
      <c r="HD30" s="46" t="str">
        <f t="shared" si="240"/>
        <v/>
      </c>
      <c r="HE30" s="46" t="str">
        <f t="shared" si="240"/>
        <v/>
      </c>
      <c r="HF30" s="46" t="str">
        <f t="shared" si="240"/>
        <v/>
      </c>
      <c r="HG30" s="46" t="str">
        <f t="shared" si="240"/>
        <v/>
      </c>
      <c r="HH30" s="46" t="str">
        <f t="shared" si="240"/>
        <v/>
      </c>
      <c r="HI30" s="46" t="str">
        <f t="shared" si="240"/>
        <v/>
      </c>
      <c r="HJ30" s="46" t="str">
        <f t="shared" si="240"/>
        <v/>
      </c>
      <c r="HK30" s="46" t="str">
        <f t="shared" si="240"/>
        <v/>
      </c>
      <c r="HL30" s="46" t="str">
        <f t="shared" si="239"/>
        <v/>
      </c>
      <c r="HM30" s="46" t="str">
        <f t="shared" si="239"/>
        <v/>
      </c>
      <c r="HN30" s="46" t="str">
        <f t="shared" si="239"/>
        <v/>
      </c>
      <c r="HO30" s="46" t="str">
        <f t="shared" si="239"/>
        <v/>
      </c>
      <c r="HP30" s="46" t="str">
        <f t="shared" si="239"/>
        <v/>
      </c>
      <c r="HQ30" s="46" t="str">
        <f t="shared" si="239"/>
        <v/>
      </c>
      <c r="HR30" s="46" t="str">
        <f t="shared" si="239"/>
        <v/>
      </c>
      <c r="HS30" s="46" t="str">
        <f t="shared" si="239"/>
        <v/>
      </c>
      <c r="HT30" s="146" t="e">
        <f t="shared" si="15"/>
        <v>#N/A</v>
      </c>
      <c r="HU30" s="146" t="e">
        <f t="shared" si="24"/>
        <v>#N/A</v>
      </c>
      <c r="HV30" s="146" t="e">
        <f t="shared" si="25"/>
        <v>#N/A</v>
      </c>
      <c r="HW30" s="146" t="e">
        <f t="shared" si="26"/>
        <v>#N/A</v>
      </c>
      <c r="HX30" s="146" t="e">
        <f t="shared" si="27"/>
        <v>#N/A</v>
      </c>
      <c r="HY30" s="146" t="e">
        <f t="shared" si="28"/>
        <v>#N/A</v>
      </c>
      <c r="HZ30" s="146" t="e">
        <f t="shared" si="29"/>
        <v>#N/A</v>
      </c>
      <c r="IA30" s="146" t="e">
        <f t="shared" si="30"/>
        <v>#N/A</v>
      </c>
      <c r="IB30" s="146" t="e">
        <f t="shared" si="31"/>
        <v>#N/A</v>
      </c>
      <c r="IC30" s="146" t="e">
        <f t="shared" si="32"/>
        <v>#N/A</v>
      </c>
      <c r="ID30" s="146" t="e">
        <f t="shared" si="33"/>
        <v>#N/A</v>
      </c>
      <c r="IE30" s="146" t="e">
        <f t="shared" si="34"/>
        <v>#N/A</v>
      </c>
      <c r="IF30" s="146" t="e">
        <f t="shared" si="35"/>
        <v>#N/A</v>
      </c>
      <c r="IG30" s="146" t="e">
        <f t="shared" si="36"/>
        <v>#N/A</v>
      </c>
      <c r="IH30" s="146" t="e">
        <f t="shared" si="37"/>
        <v>#N/A</v>
      </c>
      <c r="II30" s="146" t="e">
        <f t="shared" si="38"/>
        <v>#N/A</v>
      </c>
      <c r="IJ30" s="146" t="e">
        <f t="shared" si="39"/>
        <v>#N/A</v>
      </c>
      <c r="IK30" s="146" t="e">
        <f t="shared" si="40"/>
        <v>#N/A</v>
      </c>
      <c r="IL30" s="146" t="e">
        <f t="shared" si="41"/>
        <v>#N/A</v>
      </c>
      <c r="IM30" s="146" t="e">
        <f t="shared" si="42"/>
        <v>#N/A</v>
      </c>
      <c r="IN30" s="146" t="e">
        <f t="shared" si="43"/>
        <v>#N/A</v>
      </c>
      <c r="IO30" s="146" t="e">
        <f t="shared" si="44"/>
        <v>#N/A</v>
      </c>
      <c r="IP30" s="146" t="e">
        <f t="shared" si="45"/>
        <v>#N/A</v>
      </c>
      <c r="IQ30" s="146" t="e">
        <f t="shared" si="46"/>
        <v>#N/A</v>
      </c>
      <c r="IR30" s="146" t="e">
        <f t="shared" si="47"/>
        <v>#N/A</v>
      </c>
      <c r="IS30" s="146" t="e">
        <f t="shared" si="48"/>
        <v>#N/A</v>
      </c>
      <c r="IT30" s="146" t="e">
        <f t="shared" si="49"/>
        <v>#N/A</v>
      </c>
      <c r="IU30" s="146" t="e">
        <f t="shared" si="50"/>
        <v>#N/A</v>
      </c>
      <c r="IV30" s="146" t="e">
        <f t="shared" si="51"/>
        <v>#N/A</v>
      </c>
      <c r="IW30" s="146" t="e">
        <f t="shared" si="52"/>
        <v>#N/A</v>
      </c>
      <c r="IX30" s="146" t="e">
        <f t="shared" si="53"/>
        <v>#N/A</v>
      </c>
      <c r="IY30" s="146" t="e">
        <f t="shared" si="54"/>
        <v>#N/A</v>
      </c>
      <c r="IZ30" s="146" t="e">
        <f t="shared" si="55"/>
        <v>#N/A</v>
      </c>
      <c r="JA30" s="146" t="e">
        <f t="shared" si="56"/>
        <v>#N/A</v>
      </c>
      <c r="JB30" s="146" t="e">
        <f t="shared" si="57"/>
        <v>#N/A</v>
      </c>
      <c r="JC30" s="146" t="e">
        <f t="shared" si="58"/>
        <v>#N/A</v>
      </c>
      <c r="JD30" s="146" t="e">
        <f t="shared" si="59"/>
        <v>#N/A</v>
      </c>
      <c r="JE30" s="146" t="e">
        <f t="shared" si="60"/>
        <v>#N/A</v>
      </c>
      <c r="JF30" s="146" t="e">
        <f t="shared" si="61"/>
        <v>#N/A</v>
      </c>
      <c r="JG30" s="146" t="e">
        <f t="shared" si="62"/>
        <v>#N/A</v>
      </c>
      <c r="JH30" s="146" t="e">
        <f t="shared" si="63"/>
        <v>#N/A</v>
      </c>
      <c r="JI30" s="146" t="e">
        <f t="shared" si="64"/>
        <v>#N/A</v>
      </c>
      <c r="JJ30" s="146" t="e">
        <f t="shared" si="65"/>
        <v>#N/A</v>
      </c>
      <c r="JK30" s="146" t="e">
        <f t="shared" si="66"/>
        <v>#N/A</v>
      </c>
      <c r="JL30" s="146" t="e">
        <f t="shared" si="67"/>
        <v>#N/A</v>
      </c>
      <c r="JM30" s="146" t="e">
        <f t="shared" si="68"/>
        <v>#N/A</v>
      </c>
      <c r="JN30" s="146" t="e">
        <f t="shared" si="69"/>
        <v>#N/A</v>
      </c>
      <c r="JO30" s="146" t="e">
        <f t="shared" si="70"/>
        <v>#N/A</v>
      </c>
      <c r="JP30" s="146" t="e">
        <f t="shared" si="71"/>
        <v>#N/A</v>
      </c>
      <c r="JQ30" s="146" t="e">
        <f t="shared" si="72"/>
        <v>#N/A</v>
      </c>
      <c r="JR30" s="146" t="e">
        <f t="shared" si="73"/>
        <v>#N/A</v>
      </c>
      <c r="JS30" s="146" t="e">
        <f t="shared" si="74"/>
        <v>#N/A</v>
      </c>
      <c r="JT30" s="146" t="e">
        <f t="shared" si="75"/>
        <v>#N/A</v>
      </c>
      <c r="JU30" s="146" t="e">
        <f t="shared" si="76"/>
        <v>#N/A</v>
      </c>
      <c r="JV30" s="146" t="e">
        <f t="shared" si="77"/>
        <v>#N/A</v>
      </c>
      <c r="JW30" s="146" t="e">
        <f t="shared" si="78"/>
        <v>#N/A</v>
      </c>
      <c r="JX30" s="146" t="e">
        <f t="shared" si="79"/>
        <v>#N/A</v>
      </c>
      <c r="JY30" s="146" t="e">
        <f t="shared" si="80"/>
        <v>#N/A</v>
      </c>
      <c r="JZ30" s="146" t="e">
        <f t="shared" si="81"/>
        <v>#N/A</v>
      </c>
      <c r="KA30" s="146" t="e">
        <f t="shared" si="82"/>
        <v>#N/A</v>
      </c>
      <c r="KB30" s="146" t="e">
        <f t="shared" si="83"/>
        <v>#N/A</v>
      </c>
      <c r="KC30" s="146" t="e">
        <f t="shared" si="84"/>
        <v>#N/A</v>
      </c>
      <c r="KD30" s="146" t="e">
        <f t="shared" si="85"/>
        <v>#N/A</v>
      </c>
      <c r="KE30" s="146" t="e">
        <f t="shared" si="86"/>
        <v>#N/A</v>
      </c>
      <c r="KF30" s="146" t="e">
        <f t="shared" si="20"/>
        <v>#N/A</v>
      </c>
      <c r="KG30" s="146" t="e">
        <f t="shared" si="87"/>
        <v>#N/A</v>
      </c>
      <c r="KH30" s="146" t="e">
        <f t="shared" si="88"/>
        <v>#N/A</v>
      </c>
      <c r="KI30" s="146" t="e">
        <f t="shared" si="89"/>
        <v>#N/A</v>
      </c>
      <c r="KJ30" s="146" t="e">
        <f t="shared" si="90"/>
        <v>#N/A</v>
      </c>
      <c r="KK30" s="146" t="e">
        <f t="shared" si="91"/>
        <v>#N/A</v>
      </c>
      <c r="KL30" s="146" t="e">
        <f t="shared" si="92"/>
        <v>#N/A</v>
      </c>
      <c r="KM30" s="146" t="e">
        <f t="shared" si="93"/>
        <v>#N/A</v>
      </c>
      <c r="KN30" s="146" t="e">
        <f t="shared" si="94"/>
        <v>#N/A</v>
      </c>
      <c r="KO30" s="146" t="e">
        <f t="shared" si="95"/>
        <v>#N/A</v>
      </c>
      <c r="KP30" s="146" t="e">
        <f t="shared" si="96"/>
        <v>#N/A</v>
      </c>
      <c r="KQ30" s="146" t="e">
        <f t="shared" si="97"/>
        <v>#N/A</v>
      </c>
      <c r="KR30" s="146" t="e">
        <f t="shared" si="98"/>
        <v>#N/A</v>
      </c>
      <c r="KS30" s="146" t="e">
        <f t="shared" si="99"/>
        <v>#N/A</v>
      </c>
      <c r="KT30" s="146" t="e">
        <f t="shared" si="100"/>
        <v>#N/A</v>
      </c>
      <c r="KU30" s="146" t="e">
        <f t="shared" si="101"/>
        <v>#N/A</v>
      </c>
      <c r="KV30" s="146" t="e">
        <f t="shared" si="102"/>
        <v>#N/A</v>
      </c>
      <c r="KW30" s="146" t="e">
        <f t="shared" si="103"/>
        <v>#N/A</v>
      </c>
      <c r="KX30" s="146" t="e">
        <f t="shared" si="104"/>
        <v>#N/A</v>
      </c>
      <c r="KY30" s="146" t="e">
        <f t="shared" si="105"/>
        <v>#N/A</v>
      </c>
      <c r="KZ30" s="146" t="e">
        <f t="shared" si="106"/>
        <v>#N/A</v>
      </c>
      <c r="LA30" s="146" t="e">
        <f t="shared" si="107"/>
        <v>#N/A</v>
      </c>
      <c r="LB30" s="146" t="e">
        <f t="shared" si="108"/>
        <v>#N/A</v>
      </c>
      <c r="LC30" s="146" t="e">
        <f t="shared" si="109"/>
        <v>#N/A</v>
      </c>
      <c r="LD30" s="146" t="e">
        <f t="shared" si="110"/>
        <v>#N/A</v>
      </c>
      <c r="LE30" s="146" t="e">
        <f t="shared" si="111"/>
        <v>#N/A</v>
      </c>
      <c r="LF30" s="146" t="e">
        <f t="shared" si="112"/>
        <v>#N/A</v>
      </c>
      <c r="LG30" s="146" t="e">
        <f t="shared" si="113"/>
        <v>#N/A</v>
      </c>
      <c r="LH30" s="146" t="e">
        <f t="shared" si="114"/>
        <v>#N/A</v>
      </c>
      <c r="LI30" s="146" t="e">
        <f t="shared" si="115"/>
        <v>#N/A</v>
      </c>
      <c r="LJ30" s="146" t="e">
        <f t="shared" si="116"/>
        <v>#N/A</v>
      </c>
      <c r="LK30" s="146" t="e">
        <f t="shared" si="117"/>
        <v>#N/A</v>
      </c>
      <c r="LL30" s="146" t="e">
        <f t="shared" si="118"/>
        <v>#N/A</v>
      </c>
      <c r="LM30" s="146" t="e">
        <f t="shared" si="119"/>
        <v>#N/A</v>
      </c>
      <c r="LN30" s="146" t="e">
        <f t="shared" si="120"/>
        <v>#N/A</v>
      </c>
      <c r="LO30" s="146" t="e">
        <f t="shared" si="121"/>
        <v>#N/A</v>
      </c>
      <c r="LP30" s="146" t="e">
        <f t="shared" si="122"/>
        <v>#N/A</v>
      </c>
      <c r="LQ30" s="146" t="e">
        <f t="shared" si="123"/>
        <v>#N/A</v>
      </c>
      <c r="LR30" s="146" t="e">
        <f t="shared" si="124"/>
        <v>#N/A</v>
      </c>
      <c r="LS30" s="146" t="e">
        <f t="shared" si="125"/>
        <v>#N/A</v>
      </c>
      <c r="LT30" s="146" t="e">
        <f t="shared" si="126"/>
        <v>#N/A</v>
      </c>
      <c r="LU30" s="146" t="e">
        <f t="shared" si="127"/>
        <v>#N/A</v>
      </c>
      <c r="LV30" s="146" t="e">
        <f t="shared" si="128"/>
        <v>#N/A</v>
      </c>
      <c r="LW30" s="146" t="e">
        <f t="shared" si="129"/>
        <v>#N/A</v>
      </c>
      <c r="LX30" s="146" t="e">
        <f t="shared" si="130"/>
        <v>#N/A</v>
      </c>
      <c r="LY30" s="146" t="e">
        <f t="shared" si="131"/>
        <v>#N/A</v>
      </c>
      <c r="LZ30" s="146" t="e">
        <f t="shared" si="132"/>
        <v>#N/A</v>
      </c>
      <c r="MA30" s="146" t="e">
        <f t="shared" si="133"/>
        <v>#N/A</v>
      </c>
      <c r="MB30" s="146" t="e">
        <f t="shared" si="134"/>
        <v>#N/A</v>
      </c>
      <c r="MC30" s="146" t="e">
        <f t="shared" si="135"/>
        <v>#N/A</v>
      </c>
      <c r="MD30" s="146" t="e">
        <f t="shared" si="136"/>
        <v>#N/A</v>
      </c>
      <c r="ME30" s="146" t="e">
        <f t="shared" si="137"/>
        <v>#N/A</v>
      </c>
      <c r="MF30" s="146" t="e">
        <f t="shared" si="138"/>
        <v>#N/A</v>
      </c>
      <c r="MG30" s="146" t="e">
        <f t="shared" si="139"/>
        <v>#N/A</v>
      </c>
      <c r="MH30" s="146" t="e">
        <f t="shared" si="140"/>
        <v>#N/A</v>
      </c>
      <c r="MI30" s="146" t="e">
        <f t="shared" si="141"/>
        <v>#N/A</v>
      </c>
      <c r="MJ30" s="146" t="e">
        <f t="shared" si="142"/>
        <v>#N/A</v>
      </c>
      <c r="MK30" s="146" t="e">
        <f t="shared" si="143"/>
        <v>#N/A</v>
      </c>
      <c r="ML30" s="146" t="e">
        <f t="shared" si="144"/>
        <v>#N/A</v>
      </c>
      <c r="MM30" s="146" t="e">
        <f t="shared" si="145"/>
        <v>#N/A</v>
      </c>
      <c r="MN30" s="146" t="e">
        <f t="shared" si="146"/>
        <v>#N/A</v>
      </c>
      <c r="MO30" s="146" t="e">
        <f t="shared" si="147"/>
        <v>#N/A</v>
      </c>
      <c r="MP30" s="146" t="e">
        <f t="shared" si="148"/>
        <v>#N/A</v>
      </c>
      <c r="MQ30" s="146" t="e">
        <f t="shared" si="149"/>
        <v>#N/A</v>
      </c>
      <c r="MR30" s="146" t="e">
        <f t="shared" si="21"/>
        <v>#N/A</v>
      </c>
      <c r="MS30" s="146" t="e">
        <f t="shared" si="150"/>
        <v>#N/A</v>
      </c>
      <c r="MT30" s="146" t="e">
        <f t="shared" si="151"/>
        <v>#N/A</v>
      </c>
      <c r="MU30" s="146" t="e">
        <f t="shared" si="152"/>
        <v>#N/A</v>
      </c>
      <c r="MV30" s="146" t="e">
        <f t="shared" si="153"/>
        <v>#N/A</v>
      </c>
      <c r="MW30" s="146" t="e">
        <f t="shared" si="154"/>
        <v>#N/A</v>
      </c>
      <c r="MX30" s="146" t="e">
        <f t="shared" si="155"/>
        <v>#N/A</v>
      </c>
      <c r="MY30" s="146" t="e">
        <f t="shared" si="156"/>
        <v>#N/A</v>
      </c>
      <c r="MZ30" s="146" t="e">
        <f t="shared" si="157"/>
        <v>#N/A</v>
      </c>
      <c r="NA30" s="146" t="e">
        <f t="shared" si="158"/>
        <v>#N/A</v>
      </c>
      <c r="NB30" s="146" t="e">
        <f t="shared" si="159"/>
        <v>#N/A</v>
      </c>
      <c r="NC30" s="146" t="e">
        <f t="shared" si="160"/>
        <v>#N/A</v>
      </c>
      <c r="ND30" s="146" t="e">
        <f t="shared" si="161"/>
        <v>#N/A</v>
      </c>
      <c r="NE30" s="146" t="e">
        <f t="shared" si="162"/>
        <v>#N/A</v>
      </c>
      <c r="NF30" s="146" t="e">
        <f t="shared" si="163"/>
        <v>#N/A</v>
      </c>
      <c r="NG30" s="146" t="e">
        <f t="shared" si="164"/>
        <v>#N/A</v>
      </c>
      <c r="NH30" s="146" t="e">
        <f t="shared" si="165"/>
        <v>#N/A</v>
      </c>
      <c r="NI30" s="146" t="e">
        <f t="shared" si="166"/>
        <v>#N/A</v>
      </c>
      <c r="NJ30" s="146" t="e">
        <f t="shared" si="167"/>
        <v>#N/A</v>
      </c>
      <c r="NK30" s="146" t="e">
        <f t="shared" si="168"/>
        <v>#N/A</v>
      </c>
      <c r="NL30" s="146" t="e">
        <f t="shared" si="169"/>
        <v>#N/A</v>
      </c>
      <c r="NM30" s="146" t="e">
        <f t="shared" si="170"/>
        <v>#N/A</v>
      </c>
      <c r="NN30" s="146" t="e">
        <f t="shared" si="171"/>
        <v>#N/A</v>
      </c>
      <c r="NO30" s="146" t="e">
        <f t="shared" si="172"/>
        <v>#N/A</v>
      </c>
      <c r="NP30" s="146" t="e">
        <f t="shared" si="173"/>
        <v>#N/A</v>
      </c>
      <c r="NQ30" s="146" t="e">
        <f t="shared" si="174"/>
        <v>#N/A</v>
      </c>
      <c r="NR30" s="146" t="e">
        <f t="shared" si="175"/>
        <v>#N/A</v>
      </c>
      <c r="NS30" s="146" t="e">
        <f t="shared" si="176"/>
        <v>#N/A</v>
      </c>
      <c r="NT30" s="146" t="e">
        <f t="shared" si="177"/>
        <v>#N/A</v>
      </c>
      <c r="NU30" s="146" t="e">
        <f t="shared" si="178"/>
        <v>#N/A</v>
      </c>
      <c r="NV30" s="146" t="e">
        <f t="shared" si="179"/>
        <v>#N/A</v>
      </c>
      <c r="NW30" s="146" t="e">
        <f t="shared" si="180"/>
        <v>#N/A</v>
      </c>
      <c r="NX30" s="146" t="e">
        <f t="shared" si="181"/>
        <v>#N/A</v>
      </c>
      <c r="NY30" s="146" t="e">
        <f t="shared" si="182"/>
        <v>#N/A</v>
      </c>
      <c r="NZ30" s="146" t="e">
        <f t="shared" si="183"/>
        <v>#N/A</v>
      </c>
      <c r="OA30" s="146" t="e">
        <f t="shared" si="184"/>
        <v>#N/A</v>
      </c>
      <c r="OB30" s="146" t="e">
        <f t="shared" si="185"/>
        <v>#N/A</v>
      </c>
      <c r="OC30" s="146" t="e">
        <f t="shared" si="186"/>
        <v>#N/A</v>
      </c>
      <c r="OD30" s="146" t="e">
        <f t="shared" si="187"/>
        <v>#N/A</v>
      </c>
      <c r="OE30" s="146" t="e">
        <f t="shared" si="188"/>
        <v>#N/A</v>
      </c>
      <c r="OF30" s="146" t="e">
        <f t="shared" si="189"/>
        <v>#N/A</v>
      </c>
      <c r="OG30" s="146" t="e">
        <f t="shared" si="190"/>
        <v>#N/A</v>
      </c>
      <c r="OH30" s="146" t="e">
        <f t="shared" si="191"/>
        <v>#N/A</v>
      </c>
      <c r="OI30" s="146" t="e">
        <f t="shared" si="192"/>
        <v>#N/A</v>
      </c>
      <c r="OJ30" s="146" t="e">
        <f t="shared" si="193"/>
        <v>#N/A</v>
      </c>
      <c r="OK30" s="146" t="e">
        <f t="shared" si="194"/>
        <v>#N/A</v>
      </c>
      <c r="OL30" s="146" t="e">
        <f t="shared" si="195"/>
        <v>#N/A</v>
      </c>
      <c r="OM30" s="146" t="e">
        <f t="shared" si="196"/>
        <v>#N/A</v>
      </c>
      <c r="ON30" s="146" t="e">
        <f t="shared" si="197"/>
        <v>#N/A</v>
      </c>
      <c r="OO30" s="146" t="e">
        <f t="shared" si="198"/>
        <v>#N/A</v>
      </c>
      <c r="OP30" s="146" t="e">
        <f t="shared" si="199"/>
        <v>#N/A</v>
      </c>
      <c r="OQ30" s="146" t="e">
        <f t="shared" si="200"/>
        <v>#N/A</v>
      </c>
      <c r="OR30" s="146" t="e">
        <f t="shared" si="201"/>
        <v>#N/A</v>
      </c>
      <c r="OS30" s="146" t="e">
        <f t="shared" si="202"/>
        <v>#N/A</v>
      </c>
      <c r="OT30" s="146" t="e">
        <f t="shared" si="203"/>
        <v>#N/A</v>
      </c>
      <c r="OU30" s="146" t="e">
        <f t="shared" si="204"/>
        <v>#N/A</v>
      </c>
      <c r="OV30" s="146" t="e">
        <f t="shared" si="205"/>
        <v>#N/A</v>
      </c>
      <c r="OW30" s="146" t="e">
        <f t="shared" si="206"/>
        <v>#N/A</v>
      </c>
      <c r="OX30" s="146" t="e">
        <f t="shared" si="207"/>
        <v>#N/A</v>
      </c>
      <c r="OY30" s="146" t="e">
        <f t="shared" si="208"/>
        <v>#N/A</v>
      </c>
      <c r="OZ30" s="146" t="e">
        <f t="shared" si="209"/>
        <v>#N/A</v>
      </c>
      <c r="PA30" s="146" t="e">
        <f t="shared" si="210"/>
        <v>#N/A</v>
      </c>
      <c r="PB30" s="146" t="e">
        <f t="shared" si="211"/>
        <v>#N/A</v>
      </c>
      <c r="PC30" s="146" t="e">
        <f t="shared" si="212"/>
        <v>#N/A</v>
      </c>
      <c r="PD30" s="146" t="e">
        <f t="shared" si="22"/>
        <v>#N/A</v>
      </c>
      <c r="PE30" s="146" t="e">
        <f t="shared" si="225"/>
        <v>#N/A</v>
      </c>
      <c r="PF30" s="146" t="e">
        <f t="shared" si="226"/>
        <v>#N/A</v>
      </c>
      <c r="PG30" s="146" t="e">
        <f t="shared" si="227"/>
        <v>#N/A</v>
      </c>
      <c r="PH30" s="146" t="e">
        <f t="shared" si="228"/>
        <v>#N/A</v>
      </c>
      <c r="PI30" s="146" t="e">
        <f t="shared" si="229"/>
        <v>#N/A</v>
      </c>
      <c r="PJ30" s="146" t="e">
        <f t="shared" si="230"/>
        <v>#N/A</v>
      </c>
      <c r="PK30" s="146" t="e">
        <f t="shared" si="231"/>
        <v>#N/A</v>
      </c>
      <c r="PL30" s="146" t="e">
        <f t="shared" si="232"/>
        <v>#N/A</v>
      </c>
    </row>
    <row r="31" spans="1:428" hidden="1" x14ac:dyDescent="0.45">
      <c r="A31" s="364"/>
      <c r="B31" s="365" t="str">
        <f>IF($N31="","",ROUND(_xlfn.LOGNORM.INV(ABS(VLOOKUP($Q$1,VLookups!$A$27:$B$28,2,FALSE)-B$2),LN($J31),LN($N31)),0))</f>
        <v/>
      </c>
      <c r="C31" s="367" t="str">
        <f t="shared" si="16"/>
        <v/>
      </c>
      <c r="D31" s="368" t="str">
        <f t="shared" si="17"/>
        <v/>
      </c>
      <c r="E31" s="108" t="str">
        <f>IFERROR(_xlfn.LOGNORM.INV(VLookups!$B$22,LN($J31),LN($N31)),"")</f>
        <v/>
      </c>
      <c r="F31" s="81"/>
      <c r="G31" s="108" t="str">
        <f>IFERROR(_xlfn.LOGNORM.INV(VLookups!$B$23,LN($J31),LN($N31)),"")</f>
        <v/>
      </c>
      <c r="H31" s="110" t="str">
        <f t="shared" si="0"/>
        <v/>
      </c>
      <c r="I31" s="110" t="str">
        <f t="shared" si="1"/>
        <v/>
      </c>
      <c r="J31" s="65" t="str">
        <f>IF(AND(F31&gt;0,NOT(ISBLANK(K31))),IF(VLOOKUP($F$3,VLookups!$A$17:$B$18,2,FALSE),F31*VLOOKUP(K31,VLookups!$A$4:$B$13,2,FALSE),F31),"")</f>
        <v/>
      </c>
      <c r="K31" s="21"/>
      <c r="L31" s="53"/>
      <c r="M31" s="263"/>
      <c r="N31" s="320" t="str">
        <f>IF(F31&gt;0,IF(ISBLANK(M31),IF(ISBLANK(K31),"",VLOOKUP(K31,VLookups!$A$4:$C$13,3,FALSE)),M31),"")</f>
        <v/>
      </c>
      <c r="O31" s="320" t="str">
        <f t="shared" si="11"/>
        <v/>
      </c>
      <c r="P31" s="375" t="str">
        <f t="shared" si="12"/>
        <v/>
      </c>
      <c r="Q31" s="81"/>
      <c r="R31" s="230" t="str">
        <f>IF(AND(Q31&gt;0,F31&gt;0,NOT(N31="")),ABS(VLOOKUP($Q$1,VLookups!$A$27:$B$28,2,FALSE)-_xlfn.LOGNORM.DIST(Q31,LN(J31),LN(N31),TRUE)),"")</f>
        <v/>
      </c>
      <c r="S31" s="80" t="str">
        <f>IF(AND($E31&gt;0,$F31&gt;0,$G31&gt;0,NOT(ISBLANK($K31))),_xlfn.LOGNORM.INV(ABS(VLOOKUP($Q$1,VLookups!$A$27:$B$28,2,FALSE)-S$3),LN($J31),LN($N31)),"")</f>
        <v/>
      </c>
      <c r="T31" s="80" t="str">
        <f>IF(AND($E31&gt;0,$F31&gt;0,$G31&gt;0,NOT(ISBLANK($K31))),_xlfn.LOGNORM.INV(ABS(VLOOKUP($Q$1,VLookups!$A$27:$B$28,2,FALSE)-T$3),LN($J31),LN($N31)),"")</f>
        <v/>
      </c>
      <c r="U31" s="80" t="str">
        <f>IF(AND($E31&gt;0,$F31&gt;0,$G31&gt;0,NOT(ISBLANK($K31))),_xlfn.LOGNORM.INV(ABS(VLOOKUP($Q$1,VLookups!$A$27:$B$28,2,FALSE)-U$3),LN($J31),LN($N31)),"")</f>
        <v/>
      </c>
      <c r="V31" s="80" t="str">
        <f>IF(AND($E31&gt;0,$F31&gt;0,$G31&gt;0,NOT(ISBLANK($K31))),_xlfn.LOGNORM.INV(ABS(VLOOKUP($Q$1,VLookups!$A$27:$B$28,2,FALSE)-V$3),LN($J31),LN($N31)),"")</f>
        <v/>
      </c>
      <c r="W31" s="80" t="str">
        <f>IF(AND($E31&gt;0,$F31&gt;0,$G31&gt;0,NOT(ISBLANK($K31))),_xlfn.LOGNORM.INV(ABS(VLOOKUP($Q$1,VLookups!$A$27:$B$28,2,FALSE)-W$3),LN($J31),LN($N31)),"")</f>
        <v/>
      </c>
      <c r="X31" s="80" t="str">
        <f>IF(AND($E31&gt;0,$F31&gt;0,$G31&gt;0,NOT(ISBLANK($K31))),_xlfn.LOGNORM.INV(ABS(VLOOKUP($Q$1,VLookups!$A$27:$B$28,2,FALSE)-X$3),LN($J31),LN($N31)),"")</f>
        <v/>
      </c>
      <c r="Y31" s="5"/>
      <c r="Z31" s="145" t="str">
        <f t="shared" si="2"/>
        <v/>
      </c>
      <c r="AA31" s="376" t="str">
        <f t="shared" si="13"/>
        <v/>
      </c>
      <c r="AB31" s="46" t="str">
        <f t="shared" si="14"/>
        <v/>
      </c>
      <c r="AC31" s="46" t="str">
        <f t="shared" si="242"/>
        <v/>
      </c>
      <c r="AD31" s="46" t="str">
        <f t="shared" si="242"/>
        <v/>
      </c>
      <c r="AE31" s="46" t="str">
        <f t="shared" si="242"/>
        <v/>
      </c>
      <c r="AF31" s="46" t="str">
        <f t="shared" si="242"/>
        <v/>
      </c>
      <c r="AG31" s="46" t="str">
        <f t="shared" si="242"/>
        <v/>
      </c>
      <c r="AH31" s="46" t="str">
        <f t="shared" si="242"/>
        <v/>
      </c>
      <c r="AI31" s="46" t="str">
        <f t="shared" si="242"/>
        <v/>
      </c>
      <c r="AJ31" s="46" t="str">
        <f t="shared" si="242"/>
        <v/>
      </c>
      <c r="AK31" s="46" t="str">
        <f t="shared" si="242"/>
        <v/>
      </c>
      <c r="AL31" s="46" t="str">
        <f t="shared" si="242"/>
        <v/>
      </c>
      <c r="AM31" s="46" t="str">
        <f t="shared" si="242"/>
        <v/>
      </c>
      <c r="AN31" s="46" t="str">
        <f t="shared" si="242"/>
        <v/>
      </c>
      <c r="AO31" s="46" t="str">
        <f t="shared" si="242"/>
        <v/>
      </c>
      <c r="AP31" s="46" t="str">
        <f t="shared" si="242"/>
        <v/>
      </c>
      <c r="AQ31" s="46" t="str">
        <f t="shared" si="242"/>
        <v/>
      </c>
      <c r="AR31" s="46" t="str">
        <f t="shared" si="242"/>
        <v/>
      </c>
      <c r="AS31" s="46" t="str">
        <f t="shared" si="242"/>
        <v/>
      </c>
      <c r="AT31" s="46" t="str">
        <f t="shared" si="242"/>
        <v/>
      </c>
      <c r="AU31" s="46" t="str">
        <f t="shared" si="242"/>
        <v/>
      </c>
      <c r="AV31" s="46" t="str">
        <f t="shared" si="242"/>
        <v/>
      </c>
      <c r="AW31" s="46" t="str">
        <f t="shared" si="242"/>
        <v/>
      </c>
      <c r="AX31" s="46" t="str">
        <f t="shared" si="242"/>
        <v/>
      </c>
      <c r="AY31" s="46" t="str">
        <f t="shared" si="242"/>
        <v/>
      </c>
      <c r="AZ31" s="46" t="str">
        <f t="shared" si="242"/>
        <v/>
      </c>
      <c r="BA31" s="46" t="str">
        <f t="shared" si="242"/>
        <v/>
      </c>
      <c r="BB31" s="46" t="str">
        <f t="shared" si="242"/>
        <v/>
      </c>
      <c r="BC31" s="46" t="str">
        <f t="shared" si="242"/>
        <v/>
      </c>
      <c r="BD31" s="46" t="str">
        <f t="shared" si="242"/>
        <v/>
      </c>
      <c r="BE31" s="46" t="str">
        <f t="shared" si="242"/>
        <v/>
      </c>
      <c r="BF31" s="46" t="str">
        <f t="shared" si="242"/>
        <v/>
      </c>
      <c r="BG31" s="46" t="str">
        <f t="shared" si="242"/>
        <v/>
      </c>
      <c r="BH31" s="46" t="str">
        <f t="shared" si="242"/>
        <v/>
      </c>
      <c r="BI31" s="46" t="str">
        <f t="shared" si="242"/>
        <v/>
      </c>
      <c r="BJ31" s="46" t="str">
        <f t="shared" si="242"/>
        <v/>
      </c>
      <c r="BK31" s="46" t="str">
        <f t="shared" si="242"/>
        <v/>
      </c>
      <c r="BL31" s="46" t="str">
        <f t="shared" si="242"/>
        <v/>
      </c>
      <c r="BM31" s="46" t="str">
        <f t="shared" si="242"/>
        <v/>
      </c>
      <c r="BN31" s="46" t="str">
        <f t="shared" si="242"/>
        <v/>
      </c>
      <c r="BO31" s="46" t="str">
        <f t="shared" si="242"/>
        <v/>
      </c>
      <c r="BP31" s="46" t="str">
        <f t="shared" si="242"/>
        <v/>
      </c>
      <c r="BQ31" s="46" t="str">
        <f t="shared" si="242"/>
        <v/>
      </c>
      <c r="BR31" s="46" t="str">
        <f t="shared" si="242"/>
        <v/>
      </c>
      <c r="BS31" s="46" t="str">
        <f t="shared" si="242"/>
        <v/>
      </c>
      <c r="BT31" s="46" t="str">
        <f t="shared" si="242"/>
        <v/>
      </c>
      <c r="BU31" s="46" t="str">
        <f t="shared" si="242"/>
        <v/>
      </c>
      <c r="BV31" s="46" t="str">
        <f t="shared" si="242"/>
        <v/>
      </c>
      <c r="BW31" s="46" t="str">
        <f t="shared" si="242"/>
        <v/>
      </c>
      <c r="BX31" s="46" t="str">
        <f t="shared" si="242"/>
        <v/>
      </c>
      <c r="BY31" s="46" t="str">
        <f t="shared" si="242"/>
        <v/>
      </c>
      <c r="BZ31" s="46" t="str">
        <f t="shared" si="242"/>
        <v/>
      </c>
      <c r="CA31" s="46" t="str">
        <f t="shared" si="242"/>
        <v/>
      </c>
      <c r="CB31" s="46" t="str">
        <f t="shared" si="242"/>
        <v/>
      </c>
      <c r="CC31" s="46" t="str">
        <f t="shared" si="242"/>
        <v/>
      </c>
      <c r="CD31" s="46" t="str">
        <f t="shared" si="242"/>
        <v/>
      </c>
      <c r="CE31" s="46" t="str">
        <f t="shared" si="242"/>
        <v/>
      </c>
      <c r="CF31" s="46" t="str">
        <f t="shared" si="242"/>
        <v/>
      </c>
      <c r="CG31" s="46" t="str">
        <f t="shared" si="242"/>
        <v/>
      </c>
      <c r="CH31" s="46" t="str">
        <f t="shared" si="242"/>
        <v/>
      </c>
      <c r="CI31" s="46" t="str">
        <f t="shared" si="242"/>
        <v/>
      </c>
      <c r="CJ31" s="46" t="str">
        <f t="shared" si="242"/>
        <v/>
      </c>
      <c r="CK31" s="46" t="str">
        <f t="shared" si="242"/>
        <v/>
      </c>
      <c r="CL31" s="46" t="str">
        <f t="shared" si="242"/>
        <v/>
      </c>
      <c r="CM31" s="46" t="str">
        <f t="shared" si="242"/>
        <v/>
      </c>
      <c r="CN31" s="46" t="str">
        <f t="shared" si="242"/>
        <v/>
      </c>
      <c r="CO31" s="46" t="str">
        <f t="shared" si="241"/>
        <v/>
      </c>
      <c r="CP31" s="46" t="str">
        <f t="shared" si="241"/>
        <v/>
      </c>
      <c r="CQ31" s="46" t="str">
        <f t="shared" si="241"/>
        <v/>
      </c>
      <c r="CR31" s="46" t="str">
        <f t="shared" si="241"/>
        <v/>
      </c>
      <c r="CS31" s="46" t="str">
        <f t="shared" si="241"/>
        <v/>
      </c>
      <c r="CT31" s="46" t="str">
        <f t="shared" si="241"/>
        <v/>
      </c>
      <c r="CU31" s="46" t="str">
        <f t="shared" si="241"/>
        <v/>
      </c>
      <c r="CV31" s="46" t="str">
        <f t="shared" si="241"/>
        <v/>
      </c>
      <c r="CW31" s="46" t="str">
        <f t="shared" si="241"/>
        <v/>
      </c>
      <c r="CX31" s="46" t="str">
        <f t="shared" si="241"/>
        <v/>
      </c>
      <c r="CY31" s="46" t="str">
        <f t="shared" si="241"/>
        <v/>
      </c>
      <c r="CZ31" s="46" t="str">
        <f t="shared" si="241"/>
        <v/>
      </c>
      <c r="DA31" s="46" t="str">
        <f t="shared" si="241"/>
        <v/>
      </c>
      <c r="DB31" s="46" t="str">
        <f t="shared" si="241"/>
        <v/>
      </c>
      <c r="DC31" s="46" t="str">
        <f t="shared" si="241"/>
        <v/>
      </c>
      <c r="DD31" s="46" t="str">
        <f t="shared" si="241"/>
        <v/>
      </c>
      <c r="DE31" s="46" t="str">
        <f t="shared" si="241"/>
        <v/>
      </c>
      <c r="DF31" s="46" t="str">
        <f t="shared" si="241"/>
        <v/>
      </c>
      <c r="DG31" s="46" t="str">
        <f t="shared" si="241"/>
        <v/>
      </c>
      <c r="DH31" s="46" t="str">
        <f t="shared" si="241"/>
        <v/>
      </c>
      <c r="DI31" s="46" t="str">
        <f t="shared" si="241"/>
        <v/>
      </c>
      <c r="DJ31" s="46" t="str">
        <f t="shared" si="241"/>
        <v/>
      </c>
      <c r="DK31" s="46" t="str">
        <f t="shared" si="241"/>
        <v/>
      </c>
      <c r="DL31" s="46" t="str">
        <f t="shared" si="241"/>
        <v/>
      </c>
      <c r="DM31" s="46" t="str">
        <f t="shared" si="241"/>
        <v/>
      </c>
      <c r="DN31" s="46" t="str">
        <f t="shared" si="241"/>
        <v/>
      </c>
      <c r="DO31" s="46" t="str">
        <f t="shared" si="241"/>
        <v/>
      </c>
      <c r="DP31" s="46" t="str">
        <f t="shared" si="241"/>
        <v/>
      </c>
      <c r="DQ31" s="46" t="str">
        <f t="shared" si="241"/>
        <v/>
      </c>
      <c r="DR31" s="46" t="str">
        <f t="shared" si="241"/>
        <v/>
      </c>
      <c r="DS31" s="46" t="str">
        <f t="shared" si="241"/>
        <v/>
      </c>
      <c r="DT31" s="46" t="str">
        <f t="shared" si="241"/>
        <v/>
      </c>
      <c r="DU31" s="46" t="str">
        <f t="shared" si="241"/>
        <v/>
      </c>
      <c r="DV31" s="46" t="str">
        <f t="shared" si="241"/>
        <v/>
      </c>
      <c r="DW31" s="46" t="str">
        <f t="shared" si="241"/>
        <v/>
      </c>
      <c r="DX31" s="46" t="str">
        <f t="shared" si="241"/>
        <v/>
      </c>
      <c r="DY31" s="46" t="str">
        <f t="shared" si="241"/>
        <v/>
      </c>
      <c r="DZ31" s="46" t="str">
        <f t="shared" si="241"/>
        <v/>
      </c>
      <c r="EA31" s="46" t="str">
        <f t="shared" si="241"/>
        <v/>
      </c>
      <c r="EB31" s="46" t="str">
        <f t="shared" si="241"/>
        <v/>
      </c>
      <c r="EC31" s="46" t="str">
        <f t="shared" si="241"/>
        <v/>
      </c>
      <c r="ED31" s="46" t="str">
        <f t="shared" si="241"/>
        <v/>
      </c>
      <c r="EE31" s="46" t="str">
        <f t="shared" si="241"/>
        <v/>
      </c>
      <c r="EF31" s="46" t="str">
        <f t="shared" si="241"/>
        <v/>
      </c>
      <c r="EG31" s="46" t="str">
        <f t="shared" si="241"/>
        <v/>
      </c>
      <c r="EH31" s="46" t="str">
        <f t="shared" si="241"/>
        <v/>
      </c>
      <c r="EI31" s="46" t="str">
        <f t="shared" si="241"/>
        <v/>
      </c>
      <c r="EJ31" s="46" t="str">
        <f t="shared" si="241"/>
        <v/>
      </c>
      <c r="EK31" s="46" t="str">
        <f t="shared" si="241"/>
        <v/>
      </c>
      <c r="EL31" s="46" t="str">
        <f t="shared" si="241"/>
        <v/>
      </c>
      <c r="EM31" s="46" t="str">
        <f t="shared" si="241"/>
        <v/>
      </c>
      <c r="EN31" s="46" t="str">
        <f t="shared" si="241"/>
        <v/>
      </c>
      <c r="EO31" s="46" t="str">
        <f t="shared" si="241"/>
        <v/>
      </c>
      <c r="EP31" s="46" t="str">
        <f t="shared" si="241"/>
        <v/>
      </c>
      <c r="EQ31" s="46" t="str">
        <f t="shared" si="241"/>
        <v/>
      </c>
      <c r="ER31" s="46" t="str">
        <f t="shared" si="241"/>
        <v/>
      </c>
      <c r="ES31" s="46" t="str">
        <f t="shared" si="241"/>
        <v/>
      </c>
      <c r="ET31" s="46" t="str">
        <f t="shared" si="241"/>
        <v/>
      </c>
      <c r="EU31" s="46" t="str">
        <f t="shared" si="241"/>
        <v/>
      </c>
      <c r="EV31" s="46" t="str">
        <f t="shared" si="241"/>
        <v/>
      </c>
      <c r="EW31" s="46" t="str">
        <f t="shared" si="241"/>
        <v/>
      </c>
      <c r="EX31" s="46" t="str">
        <f t="shared" si="241"/>
        <v/>
      </c>
      <c r="EY31" s="46" t="str">
        <f t="shared" si="241"/>
        <v/>
      </c>
      <c r="EZ31" s="46" t="str">
        <f t="shared" si="240"/>
        <v/>
      </c>
      <c r="FA31" s="46" t="str">
        <f t="shared" si="240"/>
        <v/>
      </c>
      <c r="FB31" s="46" t="str">
        <f t="shared" si="240"/>
        <v/>
      </c>
      <c r="FC31" s="46" t="str">
        <f t="shared" si="240"/>
        <v/>
      </c>
      <c r="FD31" s="46" t="str">
        <f t="shared" si="240"/>
        <v/>
      </c>
      <c r="FE31" s="46" t="str">
        <f t="shared" si="240"/>
        <v/>
      </c>
      <c r="FF31" s="46" t="str">
        <f t="shared" si="240"/>
        <v/>
      </c>
      <c r="FG31" s="46" t="str">
        <f t="shared" si="240"/>
        <v/>
      </c>
      <c r="FH31" s="46" t="str">
        <f t="shared" si="240"/>
        <v/>
      </c>
      <c r="FI31" s="46" t="str">
        <f t="shared" si="240"/>
        <v/>
      </c>
      <c r="FJ31" s="46" t="str">
        <f t="shared" si="240"/>
        <v/>
      </c>
      <c r="FK31" s="46" t="str">
        <f t="shared" si="240"/>
        <v/>
      </c>
      <c r="FL31" s="46" t="str">
        <f t="shared" si="240"/>
        <v/>
      </c>
      <c r="FM31" s="46" t="str">
        <f t="shared" si="240"/>
        <v/>
      </c>
      <c r="FN31" s="46" t="str">
        <f t="shared" si="240"/>
        <v/>
      </c>
      <c r="FO31" s="46" t="str">
        <f t="shared" si="240"/>
        <v/>
      </c>
      <c r="FP31" s="46" t="str">
        <f t="shared" si="240"/>
        <v/>
      </c>
      <c r="FQ31" s="46" t="str">
        <f t="shared" si="240"/>
        <v/>
      </c>
      <c r="FR31" s="46" t="str">
        <f t="shared" si="240"/>
        <v/>
      </c>
      <c r="FS31" s="46" t="str">
        <f t="shared" si="240"/>
        <v/>
      </c>
      <c r="FT31" s="46" t="str">
        <f t="shared" si="240"/>
        <v/>
      </c>
      <c r="FU31" s="46" t="str">
        <f t="shared" si="240"/>
        <v/>
      </c>
      <c r="FV31" s="46" t="str">
        <f t="shared" si="240"/>
        <v/>
      </c>
      <c r="FW31" s="46" t="str">
        <f t="shared" si="240"/>
        <v/>
      </c>
      <c r="FX31" s="46" t="str">
        <f t="shared" si="240"/>
        <v/>
      </c>
      <c r="FY31" s="46" t="str">
        <f t="shared" si="240"/>
        <v/>
      </c>
      <c r="FZ31" s="46" t="str">
        <f t="shared" si="240"/>
        <v/>
      </c>
      <c r="GA31" s="46" t="str">
        <f t="shared" si="240"/>
        <v/>
      </c>
      <c r="GB31" s="46" t="str">
        <f t="shared" si="240"/>
        <v/>
      </c>
      <c r="GC31" s="46" t="str">
        <f t="shared" si="240"/>
        <v/>
      </c>
      <c r="GD31" s="46" t="str">
        <f t="shared" si="240"/>
        <v/>
      </c>
      <c r="GE31" s="46" t="str">
        <f t="shared" si="240"/>
        <v/>
      </c>
      <c r="GF31" s="46" t="str">
        <f t="shared" si="240"/>
        <v/>
      </c>
      <c r="GG31" s="46" t="str">
        <f t="shared" si="240"/>
        <v/>
      </c>
      <c r="GH31" s="46" t="str">
        <f t="shared" si="240"/>
        <v/>
      </c>
      <c r="GI31" s="46" t="str">
        <f t="shared" si="240"/>
        <v/>
      </c>
      <c r="GJ31" s="46" t="str">
        <f t="shared" si="240"/>
        <v/>
      </c>
      <c r="GK31" s="46" t="str">
        <f t="shared" si="240"/>
        <v/>
      </c>
      <c r="GL31" s="46" t="str">
        <f t="shared" si="240"/>
        <v/>
      </c>
      <c r="GM31" s="46" t="str">
        <f t="shared" si="240"/>
        <v/>
      </c>
      <c r="GN31" s="46" t="str">
        <f t="shared" si="240"/>
        <v/>
      </c>
      <c r="GO31" s="46" t="str">
        <f t="shared" si="240"/>
        <v/>
      </c>
      <c r="GP31" s="46" t="str">
        <f t="shared" si="240"/>
        <v/>
      </c>
      <c r="GQ31" s="46" t="str">
        <f t="shared" si="240"/>
        <v/>
      </c>
      <c r="GR31" s="46" t="str">
        <f t="shared" si="240"/>
        <v/>
      </c>
      <c r="GS31" s="46" t="str">
        <f t="shared" si="240"/>
        <v/>
      </c>
      <c r="GT31" s="46" t="str">
        <f t="shared" si="240"/>
        <v/>
      </c>
      <c r="GU31" s="46" t="str">
        <f t="shared" si="240"/>
        <v/>
      </c>
      <c r="GV31" s="46" t="str">
        <f t="shared" si="240"/>
        <v/>
      </c>
      <c r="GW31" s="46" t="str">
        <f t="shared" si="240"/>
        <v/>
      </c>
      <c r="GX31" s="46" t="str">
        <f t="shared" si="240"/>
        <v/>
      </c>
      <c r="GY31" s="46" t="str">
        <f t="shared" si="240"/>
        <v/>
      </c>
      <c r="GZ31" s="46" t="str">
        <f t="shared" si="240"/>
        <v/>
      </c>
      <c r="HA31" s="46" t="str">
        <f t="shared" si="240"/>
        <v/>
      </c>
      <c r="HB31" s="46" t="str">
        <f t="shared" si="240"/>
        <v/>
      </c>
      <c r="HC31" s="46" t="str">
        <f t="shared" si="240"/>
        <v/>
      </c>
      <c r="HD31" s="46" t="str">
        <f t="shared" si="240"/>
        <v/>
      </c>
      <c r="HE31" s="46" t="str">
        <f t="shared" si="240"/>
        <v/>
      </c>
      <c r="HF31" s="46" t="str">
        <f t="shared" si="240"/>
        <v/>
      </c>
      <c r="HG31" s="46" t="str">
        <f t="shared" si="240"/>
        <v/>
      </c>
      <c r="HH31" s="46" t="str">
        <f t="shared" si="240"/>
        <v/>
      </c>
      <c r="HI31" s="46" t="str">
        <f t="shared" si="240"/>
        <v/>
      </c>
      <c r="HJ31" s="46" t="str">
        <f t="shared" si="240"/>
        <v/>
      </c>
      <c r="HK31" s="46" t="str">
        <f t="shared" ref="HK31:HS34" si="243">IF(ISNONTEXT($Z31),HJ31+$Z31,"")</f>
        <v/>
      </c>
      <c r="HL31" s="46" t="str">
        <f t="shared" si="243"/>
        <v/>
      </c>
      <c r="HM31" s="46" t="str">
        <f t="shared" si="243"/>
        <v/>
      </c>
      <c r="HN31" s="46" t="str">
        <f t="shared" si="243"/>
        <v/>
      </c>
      <c r="HO31" s="46" t="str">
        <f t="shared" si="243"/>
        <v/>
      </c>
      <c r="HP31" s="46" t="str">
        <f t="shared" si="243"/>
        <v/>
      </c>
      <c r="HQ31" s="46" t="str">
        <f t="shared" si="243"/>
        <v/>
      </c>
      <c r="HR31" s="46" t="str">
        <f t="shared" si="243"/>
        <v/>
      </c>
      <c r="HS31" s="46" t="str">
        <f t="shared" si="243"/>
        <v/>
      </c>
      <c r="HT31" s="146" t="e">
        <f t="shared" si="15"/>
        <v>#N/A</v>
      </c>
      <c r="HU31" s="146" t="e">
        <f t="shared" si="24"/>
        <v>#N/A</v>
      </c>
      <c r="HV31" s="146" t="e">
        <f t="shared" si="25"/>
        <v>#N/A</v>
      </c>
      <c r="HW31" s="146" t="e">
        <f t="shared" si="26"/>
        <v>#N/A</v>
      </c>
      <c r="HX31" s="146" t="e">
        <f t="shared" si="27"/>
        <v>#N/A</v>
      </c>
      <c r="HY31" s="146" t="e">
        <f t="shared" si="28"/>
        <v>#N/A</v>
      </c>
      <c r="HZ31" s="146" t="e">
        <f t="shared" si="29"/>
        <v>#N/A</v>
      </c>
      <c r="IA31" s="146" t="e">
        <f t="shared" si="30"/>
        <v>#N/A</v>
      </c>
      <c r="IB31" s="146" t="e">
        <f t="shared" si="31"/>
        <v>#N/A</v>
      </c>
      <c r="IC31" s="146" t="e">
        <f t="shared" si="32"/>
        <v>#N/A</v>
      </c>
      <c r="ID31" s="146" t="e">
        <f t="shared" si="33"/>
        <v>#N/A</v>
      </c>
      <c r="IE31" s="146" t="e">
        <f t="shared" si="34"/>
        <v>#N/A</v>
      </c>
      <c r="IF31" s="146" t="e">
        <f t="shared" si="35"/>
        <v>#N/A</v>
      </c>
      <c r="IG31" s="146" t="e">
        <f t="shared" si="36"/>
        <v>#N/A</v>
      </c>
      <c r="IH31" s="146" t="e">
        <f t="shared" si="37"/>
        <v>#N/A</v>
      </c>
      <c r="II31" s="146" t="e">
        <f t="shared" si="38"/>
        <v>#N/A</v>
      </c>
      <c r="IJ31" s="146" t="e">
        <f t="shared" si="39"/>
        <v>#N/A</v>
      </c>
      <c r="IK31" s="146" t="e">
        <f t="shared" si="40"/>
        <v>#N/A</v>
      </c>
      <c r="IL31" s="146" t="e">
        <f t="shared" si="41"/>
        <v>#N/A</v>
      </c>
      <c r="IM31" s="146" t="e">
        <f t="shared" si="42"/>
        <v>#N/A</v>
      </c>
      <c r="IN31" s="146" t="e">
        <f t="shared" si="43"/>
        <v>#N/A</v>
      </c>
      <c r="IO31" s="146" t="e">
        <f t="shared" si="44"/>
        <v>#N/A</v>
      </c>
      <c r="IP31" s="146" t="e">
        <f t="shared" si="45"/>
        <v>#N/A</v>
      </c>
      <c r="IQ31" s="146" t="e">
        <f t="shared" si="46"/>
        <v>#N/A</v>
      </c>
      <c r="IR31" s="146" t="e">
        <f t="shared" si="47"/>
        <v>#N/A</v>
      </c>
      <c r="IS31" s="146" t="e">
        <f t="shared" si="48"/>
        <v>#N/A</v>
      </c>
      <c r="IT31" s="146" t="e">
        <f t="shared" si="49"/>
        <v>#N/A</v>
      </c>
      <c r="IU31" s="146" t="e">
        <f t="shared" si="50"/>
        <v>#N/A</v>
      </c>
      <c r="IV31" s="146" t="e">
        <f t="shared" si="51"/>
        <v>#N/A</v>
      </c>
      <c r="IW31" s="146" t="e">
        <f t="shared" si="52"/>
        <v>#N/A</v>
      </c>
      <c r="IX31" s="146" t="e">
        <f t="shared" si="53"/>
        <v>#N/A</v>
      </c>
      <c r="IY31" s="146" t="e">
        <f t="shared" si="54"/>
        <v>#N/A</v>
      </c>
      <c r="IZ31" s="146" t="e">
        <f t="shared" si="55"/>
        <v>#N/A</v>
      </c>
      <c r="JA31" s="146" t="e">
        <f t="shared" si="56"/>
        <v>#N/A</v>
      </c>
      <c r="JB31" s="146" t="e">
        <f t="shared" si="57"/>
        <v>#N/A</v>
      </c>
      <c r="JC31" s="146" t="e">
        <f t="shared" si="58"/>
        <v>#N/A</v>
      </c>
      <c r="JD31" s="146" t="e">
        <f t="shared" si="59"/>
        <v>#N/A</v>
      </c>
      <c r="JE31" s="146" t="e">
        <f t="shared" si="60"/>
        <v>#N/A</v>
      </c>
      <c r="JF31" s="146" t="e">
        <f t="shared" si="61"/>
        <v>#N/A</v>
      </c>
      <c r="JG31" s="146" t="e">
        <f t="shared" si="62"/>
        <v>#N/A</v>
      </c>
      <c r="JH31" s="146" t="e">
        <f t="shared" si="63"/>
        <v>#N/A</v>
      </c>
      <c r="JI31" s="146" t="e">
        <f t="shared" si="64"/>
        <v>#N/A</v>
      </c>
      <c r="JJ31" s="146" t="e">
        <f t="shared" si="65"/>
        <v>#N/A</v>
      </c>
      <c r="JK31" s="146" t="e">
        <f t="shared" si="66"/>
        <v>#N/A</v>
      </c>
      <c r="JL31" s="146" t="e">
        <f t="shared" si="67"/>
        <v>#N/A</v>
      </c>
      <c r="JM31" s="146" t="e">
        <f t="shared" si="68"/>
        <v>#N/A</v>
      </c>
      <c r="JN31" s="146" t="e">
        <f t="shared" si="69"/>
        <v>#N/A</v>
      </c>
      <c r="JO31" s="146" t="e">
        <f t="shared" si="70"/>
        <v>#N/A</v>
      </c>
      <c r="JP31" s="146" t="e">
        <f t="shared" si="71"/>
        <v>#N/A</v>
      </c>
      <c r="JQ31" s="146" t="e">
        <f t="shared" si="72"/>
        <v>#N/A</v>
      </c>
      <c r="JR31" s="146" t="e">
        <f t="shared" si="73"/>
        <v>#N/A</v>
      </c>
      <c r="JS31" s="146" t="e">
        <f t="shared" si="74"/>
        <v>#N/A</v>
      </c>
      <c r="JT31" s="146" t="e">
        <f t="shared" si="75"/>
        <v>#N/A</v>
      </c>
      <c r="JU31" s="146" t="e">
        <f t="shared" si="76"/>
        <v>#N/A</v>
      </c>
      <c r="JV31" s="146" t="e">
        <f t="shared" si="77"/>
        <v>#N/A</v>
      </c>
      <c r="JW31" s="146" t="e">
        <f t="shared" si="78"/>
        <v>#N/A</v>
      </c>
      <c r="JX31" s="146" t="e">
        <f t="shared" si="79"/>
        <v>#N/A</v>
      </c>
      <c r="JY31" s="146" t="e">
        <f t="shared" si="80"/>
        <v>#N/A</v>
      </c>
      <c r="JZ31" s="146" t="e">
        <f t="shared" si="81"/>
        <v>#N/A</v>
      </c>
      <c r="KA31" s="146" t="e">
        <f t="shared" si="82"/>
        <v>#N/A</v>
      </c>
      <c r="KB31" s="146" t="e">
        <f t="shared" si="83"/>
        <v>#N/A</v>
      </c>
      <c r="KC31" s="146" t="e">
        <f t="shared" si="84"/>
        <v>#N/A</v>
      </c>
      <c r="KD31" s="146" t="e">
        <f t="shared" si="85"/>
        <v>#N/A</v>
      </c>
      <c r="KE31" s="146" t="e">
        <f t="shared" si="86"/>
        <v>#N/A</v>
      </c>
      <c r="KF31" s="146" t="e">
        <f t="shared" si="20"/>
        <v>#N/A</v>
      </c>
      <c r="KG31" s="146" t="e">
        <f t="shared" si="87"/>
        <v>#N/A</v>
      </c>
      <c r="KH31" s="146" t="e">
        <f t="shared" si="88"/>
        <v>#N/A</v>
      </c>
      <c r="KI31" s="146" t="e">
        <f t="shared" si="89"/>
        <v>#N/A</v>
      </c>
      <c r="KJ31" s="146" t="e">
        <f t="shared" si="90"/>
        <v>#N/A</v>
      </c>
      <c r="KK31" s="146" t="e">
        <f t="shared" si="91"/>
        <v>#N/A</v>
      </c>
      <c r="KL31" s="146" t="e">
        <f t="shared" si="92"/>
        <v>#N/A</v>
      </c>
      <c r="KM31" s="146" t="e">
        <f t="shared" si="93"/>
        <v>#N/A</v>
      </c>
      <c r="KN31" s="146" t="e">
        <f t="shared" si="94"/>
        <v>#N/A</v>
      </c>
      <c r="KO31" s="146" t="e">
        <f t="shared" si="95"/>
        <v>#N/A</v>
      </c>
      <c r="KP31" s="146" t="e">
        <f t="shared" si="96"/>
        <v>#N/A</v>
      </c>
      <c r="KQ31" s="146" t="e">
        <f t="shared" si="97"/>
        <v>#N/A</v>
      </c>
      <c r="KR31" s="146" t="e">
        <f t="shared" si="98"/>
        <v>#N/A</v>
      </c>
      <c r="KS31" s="146" t="e">
        <f t="shared" si="99"/>
        <v>#N/A</v>
      </c>
      <c r="KT31" s="146" t="e">
        <f t="shared" si="100"/>
        <v>#N/A</v>
      </c>
      <c r="KU31" s="146" t="e">
        <f t="shared" si="101"/>
        <v>#N/A</v>
      </c>
      <c r="KV31" s="146" t="e">
        <f t="shared" si="102"/>
        <v>#N/A</v>
      </c>
      <c r="KW31" s="146" t="e">
        <f t="shared" si="103"/>
        <v>#N/A</v>
      </c>
      <c r="KX31" s="146" t="e">
        <f t="shared" si="104"/>
        <v>#N/A</v>
      </c>
      <c r="KY31" s="146" t="e">
        <f t="shared" si="105"/>
        <v>#N/A</v>
      </c>
      <c r="KZ31" s="146" t="e">
        <f t="shared" si="106"/>
        <v>#N/A</v>
      </c>
      <c r="LA31" s="146" t="e">
        <f t="shared" si="107"/>
        <v>#N/A</v>
      </c>
      <c r="LB31" s="146" t="e">
        <f t="shared" si="108"/>
        <v>#N/A</v>
      </c>
      <c r="LC31" s="146" t="e">
        <f t="shared" si="109"/>
        <v>#N/A</v>
      </c>
      <c r="LD31" s="146" t="e">
        <f t="shared" si="110"/>
        <v>#N/A</v>
      </c>
      <c r="LE31" s="146" t="e">
        <f t="shared" si="111"/>
        <v>#N/A</v>
      </c>
      <c r="LF31" s="146" t="e">
        <f t="shared" si="112"/>
        <v>#N/A</v>
      </c>
      <c r="LG31" s="146" t="e">
        <f t="shared" si="113"/>
        <v>#N/A</v>
      </c>
      <c r="LH31" s="146" t="e">
        <f t="shared" si="114"/>
        <v>#N/A</v>
      </c>
      <c r="LI31" s="146" t="e">
        <f t="shared" si="115"/>
        <v>#N/A</v>
      </c>
      <c r="LJ31" s="146" t="e">
        <f t="shared" si="116"/>
        <v>#N/A</v>
      </c>
      <c r="LK31" s="146" t="e">
        <f t="shared" si="117"/>
        <v>#N/A</v>
      </c>
      <c r="LL31" s="146" t="e">
        <f t="shared" si="118"/>
        <v>#N/A</v>
      </c>
      <c r="LM31" s="146" t="e">
        <f t="shared" si="119"/>
        <v>#N/A</v>
      </c>
      <c r="LN31" s="146" t="e">
        <f t="shared" si="120"/>
        <v>#N/A</v>
      </c>
      <c r="LO31" s="146" t="e">
        <f t="shared" si="121"/>
        <v>#N/A</v>
      </c>
      <c r="LP31" s="146" t="e">
        <f t="shared" si="122"/>
        <v>#N/A</v>
      </c>
      <c r="LQ31" s="146" t="e">
        <f t="shared" si="123"/>
        <v>#N/A</v>
      </c>
      <c r="LR31" s="146" t="e">
        <f t="shared" si="124"/>
        <v>#N/A</v>
      </c>
      <c r="LS31" s="146" t="e">
        <f t="shared" si="125"/>
        <v>#N/A</v>
      </c>
      <c r="LT31" s="146" t="e">
        <f t="shared" si="126"/>
        <v>#N/A</v>
      </c>
      <c r="LU31" s="146" t="e">
        <f t="shared" si="127"/>
        <v>#N/A</v>
      </c>
      <c r="LV31" s="146" t="e">
        <f t="shared" si="128"/>
        <v>#N/A</v>
      </c>
      <c r="LW31" s="146" t="e">
        <f t="shared" si="129"/>
        <v>#N/A</v>
      </c>
      <c r="LX31" s="146" t="e">
        <f t="shared" si="130"/>
        <v>#N/A</v>
      </c>
      <c r="LY31" s="146" t="e">
        <f t="shared" si="131"/>
        <v>#N/A</v>
      </c>
      <c r="LZ31" s="146" t="e">
        <f t="shared" si="132"/>
        <v>#N/A</v>
      </c>
      <c r="MA31" s="146" t="e">
        <f t="shared" si="133"/>
        <v>#N/A</v>
      </c>
      <c r="MB31" s="146" t="e">
        <f t="shared" si="134"/>
        <v>#N/A</v>
      </c>
      <c r="MC31" s="146" t="e">
        <f t="shared" si="135"/>
        <v>#N/A</v>
      </c>
      <c r="MD31" s="146" t="e">
        <f t="shared" si="136"/>
        <v>#N/A</v>
      </c>
      <c r="ME31" s="146" t="e">
        <f t="shared" si="137"/>
        <v>#N/A</v>
      </c>
      <c r="MF31" s="146" t="e">
        <f t="shared" si="138"/>
        <v>#N/A</v>
      </c>
      <c r="MG31" s="146" t="e">
        <f t="shared" si="139"/>
        <v>#N/A</v>
      </c>
      <c r="MH31" s="146" t="e">
        <f t="shared" si="140"/>
        <v>#N/A</v>
      </c>
      <c r="MI31" s="146" t="e">
        <f t="shared" si="141"/>
        <v>#N/A</v>
      </c>
      <c r="MJ31" s="146" t="e">
        <f t="shared" si="142"/>
        <v>#N/A</v>
      </c>
      <c r="MK31" s="146" t="e">
        <f t="shared" si="143"/>
        <v>#N/A</v>
      </c>
      <c r="ML31" s="146" t="e">
        <f t="shared" si="144"/>
        <v>#N/A</v>
      </c>
      <c r="MM31" s="146" t="e">
        <f t="shared" si="145"/>
        <v>#N/A</v>
      </c>
      <c r="MN31" s="146" t="e">
        <f t="shared" si="146"/>
        <v>#N/A</v>
      </c>
      <c r="MO31" s="146" t="e">
        <f t="shared" si="147"/>
        <v>#N/A</v>
      </c>
      <c r="MP31" s="146" t="e">
        <f t="shared" si="148"/>
        <v>#N/A</v>
      </c>
      <c r="MQ31" s="146" t="e">
        <f t="shared" si="149"/>
        <v>#N/A</v>
      </c>
      <c r="MR31" s="146" t="e">
        <f t="shared" si="21"/>
        <v>#N/A</v>
      </c>
      <c r="MS31" s="146" t="e">
        <f t="shared" si="150"/>
        <v>#N/A</v>
      </c>
      <c r="MT31" s="146" t="e">
        <f t="shared" si="151"/>
        <v>#N/A</v>
      </c>
      <c r="MU31" s="146" t="e">
        <f t="shared" si="152"/>
        <v>#N/A</v>
      </c>
      <c r="MV31" s="146" t="e">
        <f t="shared" si="153"/>
        <v>#N/A</v>
      </c>
      <c r="MW31" s="146" t="e">
        <f t="shared" si="154"/>
        <v>#N/A</v>
      </c>
      <c r="MX31" s="146" t="e">
        <f t="shared" si="155"/>
        <v>#N/A</v>
      </c>
      <c r="MY31" s="146" t="e">
        <f t="shared" si="156"/>
        <v>#N/A</v>
      </c>
      <c r="MZ31" s="146" t="e">
        <f t="shared" si="157"/>
        <v>#N/A</v>
      </c>
      <c r="NA31" s="146" t="e">
        <f t="shared" si="158"/>
        <v>#N/A</v>
      </c>
      <c r="NB31" s="146" t="e">
        <f t="shared" si="159"/>
        <v>#N/A</v>
      </c>
      <c r="NC31" s="146" t="e">
        <f t="shared" si="160"/>
        <v>#N/A</v>
      </c>
      <c r="ND31" s="146" t="e">
        <f t="shared" si="161"/>
        <v>#N/A</v>
      </c>
      <c r="NE31" s="146" t="e">
        <f t="shared" si="162"/>
        <v>#N/A</v>
      </c>
      <c r="NF31" s="146" t="e">
        <f t="shared" si="163"/>
        <v>#N/A</v>
      </c>
      <c r="NG31" s="146" t="e">
        <f t="shared" si="164"/>
        <v>#N/A</v>
      </c>
      <c r="NH31" s="146" t="e">
        <f t="shared" si="165"/>
        <v>#N/A</v>
      </c>
      <c r="NI31" s="146" t="e">
        <f t="shared" si="166"/>
        <v>#N/A</v>
      </c>
      <c r="NJ31" s="146" t="e">
        <f t="shared" si="167"/>
        <v>#N/A</v>
      </c>
      <c r="NK31" s="146" t="e">
        <f t="shared" si="168"/>
        <v>#N/A</v>
      </c>
      <c r="NL31" s="146" t="e">
        <f t="shared" si="169"/>
        <v>#N/A</v>
      </c>
      <c r="NM31" s="146" t="e">
        <f t="shared" si="170"/>
        <v>#N/A</v>
      </c>
      <c r="NN31" s="146" t="e">
        <f t="shared" si="171"/>
        <v>#N/A</v>
      </c>
      <c r="NO31" s="146" t="e">
        <f t="shared" si="172"/>
        <v>#N/A</v>
      </c>
      <c r="NP31" s="146" t="e">
        <f t="shared" si="173"/>
        <v>#N/A</v>
      </c>
      <c r="NQ31" s="146" t="e">
        <f t="shared" si="174"/>
        <v>#N/A</v>
      </c>
      <c r="NR31" s="146" t="e">
        <f t="shared" si="175"/>
        <v>#N/A</v>
      </c>
      <c r="NS31" s="146" t="e">
        <f t="shared" si="176"/>
        <v>#N/A</v>
      </c>
      <c r="NT31" s="146" t="e">
        <f t="shared" si="177"/>
        <v>#N/A</v>
      </c>
      <c r="NU31" s="146" t="e">
        <f t="shared" si="178"/>
        <v>#N/A</v>
      </c>
      <c r="NV31" s="146" t="e">
        <f t="shared" si="179"/>
        <v>#N/A</v>
      </c>
      <c r="NW31" s="146" t="e">
        <f t="shared" si="180"/>
        <v>#N/A</v>
      </c>
      <c r="NX31" s="146" t="e">
        <f t="shared" si="181"/>
        <v>#N/A</v>
      </c>
      <c r="NY31" s="146" t="e">
        <f t="shared" si="182"/>
        <v>#N/A</v>
      </c>
      <c r="NZ31" s="146" t="e">
        <f t="shared" si="183"/>
        <v>#N/A</v>
      </c>
      <c r="OA31" s="146" t="e">
        <f t="shared" si="184"/>
        <v>#N/A</v>
      </c>
      <c r="OB31" s="146" t="e">
        <f t="shared" si="185"/>
        <v>#N/A</v>
      </c>
      <c r="OC31" s="146" t="e">
        <f t="shared" si="186"/>
        <v>#N/A</v>
      </c>
      <c r="OD31" s="146" t="e">
        <f t="shared" si="187"/>
        <v>#N/A</v>
      </c>
      <c r="OE31" s="146" t="e">
        <f t="shared" si="188"/>
        <v>#N/A</v>
      </c>
      <c r="OF31" s="146" t="e">
        <f t="shared" si="189"/>
        <v>#N/A</v>
      </c>
      <c r="OG31" s="146" t="e">
        <f t="shared" si="190"/>
        <v>#N/A</v>
      </c>
      <c r="OH31" s="146" t="e">
        <f t="shared" si="191"/>
        <v>#N/A</v>
      </c>
      <c r="OI31" s="146" t="e">
        <f t="shared" si="192"/>
        <v>#N/A</v>
      </c>
      <c r="OJ31" s="146" t="e">
        <f t="shared" si="193"/>
        <v>#N/A</v>
      </c>
      <c r="OK31" s="146" t="e">
        <f t="shared" si="194"/>
        <v>#N/A</v>
      </c>
      <c r="OL31" s="146" t="e">
        <f t="shared" si="195"/>
        <v>#N/A</v>
      </c>
      <c r="OM31" s="146" t="e">
        <f t="shared" si="196"/>
        <v>#N/A</v>
      </c>
      <c r="ON31" s="146" t="e">
        <f t="shared" si="197"/>
        <v>#N/A</v>
      </c>
      <c r="OO31" s="146" t="e">
        <f t="shared" si="198"/>
        <v>#N/A</v>
      </c>
      <c r="OP31" s="146" t="e">
        <f t="shared" si="199"/>
        <v>#N/A</v>
      </c>
      <c r="OQ31" s="146" t="e">
        <f t="shared" si="200"/>
        <v>#N/A</v>
      </c>
      <c r="OR31" s="146" t="e">
        <f t="shared" si="201"/>
        <v>#N/A</v>
      </c>
      <c r="OS31" s="146" t="e">
        <f t="shared" si="202"/>
        <v>#N/A</v>
      </c>
      <c r="OT31" s="146" t="e">
        <f t="shared" si="203"/>
        <v>#N/A</v>
      </c>
      <c r="OU31" s="146" t="e">
        <f t="shared" si="204"/>
        <v>#N/A</v>
      </c>
      <c r="OV31" s="146" t="e">
        <f t="shared" si="205"/>
        <v>#N/A</v>
      </c>
      <c r="OW31" s="146" t="e">
        <f t="shared" si="206"/>
        <v>#N/A</v>
      </c>
      <c r="OX31" s="146" t="e">
        <f t="shared" si="207"/>
        <v>#N/A</v>
      </c>
      <c r="OY31" s="146" t="e">
        <f t="shared" si="208"/>
        <v>#N/A</v>
      </c>
      <c r="OZ31" s="146" t="e">
        <f t="shared" si="209"/>
        <v>#N/A</v>
      </c>
      <c r="PA31" s="146" t="e">
        <f t="shared" si="210"/>
        <v>#N/A</v>
      </c>
      <c r="PB31" s="146" t="e">
        <f t="shared" si="211"/>
        <v>#N/A</v>
      </c>
      <c r="PC31" s="146" t="e">
        <f t="shared" si="212"/>
        <v>#N/A</v>
      </c>
      <c r="PD31" s="146" t="e">
        <f t="shared" si="22"/>
        <v>#N/A</v>
      </c>
      <c r="PE31" s="146" t="e">
        <f t="shared" si="225"/>
        <v>#N/A</v>
      </c>
      <c r="PF31" s="146" t="e">
        <f t="shared" si="226"/>
        <v>#N/A</v>
      </c>
      <c r="PG31" s="146" t="e">
        <f t="shared" si="227"/>
        <v>#N/A</v>
      </c>
      <c r="PH31" s="146" t="e">
        <f t="shared" si="228"/>
        <v>#N/A</v>
      </c>
      <c r="PI31" s="146" t="e">
        <f t="shared" si="229"/>
        <v>#N/A</v>
      </c>
      <c r="PJ31" s="146" t="e">
        <f t="shared" si="230"/>
        <v>#N/A</v>
      </c>
      <c r="PK31" s="146" t="e">
        <f t="shared" si="231"/>
        <v>#N/A</v>
      </c>
      <c r="PL31" s="146" t="e">
        <f t="shared" si="232"/>
        <v>#N/A</v>
      </c>
    </row>
    <row r="32" spans="1:428" hidden="1" x14ac:dyDescent="0.45">
      <c r="A32" s="364"/>
      <c r="B32" s="365" t="str">
        <f>IF($N32="","",ROUND(_xlfn.LOGNORM.INV(ABS(VLOOKUP($Q$1,VLookups!$A$27:$B$28,2,FALSE)-B$2),LN($J32),LN($N32)),0))</f>
        <v/>
      </c>
      <c r="C32" s="367" t="str">
        <f t="shared" si="16"/>
        <v/>
      </c>
      <c r="D32" s="368" t="str">
        <f t="shared" si="17"/>
        <v/>
      </c>
      <c r="E32" s="108" t="str">
        <f>IFERROR(_xlfn.LOGNORM.INV(VLookups!$B$22,LN($J32),LN($N32)),"")</f>
        <v/>
      </c>
      <c r="F32" s="81"/>
      <c r="G32" s="108" t="str">
        <f>IFERROR(_xlfn.LOGNORM.INV(VLookups!$B$23,LN($J32),LN($N32)),"")</f>
        <v/>
      </c>
      <c r="H32" s="110" t="str">
        <f t="shared" si="0"/>
        <v/>
      </c>
      <c r="I32" s="110" t="str">
        <f t="shared" si="1"/>
        <v/>
      </c>
      <c r="J32" s="65" t="str">
        <f>IF(AND(F32&gt;0,NOT(ISBLANK(K32))),IF(VLOOKUP($F$3,VLookups!$A$17:$B$18,2,FALSE),F32*VLOOKUP(K32,VLookups!$A$4:$B$13,2,FALSE),F32),"")</f>
        <v/>
      </c>
      <c r="K32" s="21"/>
      <c r="L32" s="53"/>
      <c r="M32" s="263"/>
      <c r="N32" s="320" t="str">
        <f>IF(F32&gt;0,IF(ISBLANK(M32),IF(ISBLANK(K32),"",VLOOKUP(K32,VLookups!$A$4:$C$13,3,FALSE)),M32),"")</f>
        <v/>
      </c>
      <c r="O32" s="320" t="str">
        <f t="shared" si="11"/>
        <v/>
      </c>
      <c r="P32" s="375" t="str">
        <f t="shared" si="12"/>
        <v/>
      </c>
      <c r="Q32" s="81"/>
      <c r="R32" s="230" t="str">
        <f>IF(AND(Q32&gt;0,F32&gt;0,NOT(N32="")),ABS(VLOOKUP($Q$1,VLookups!$A$27:$B$28,2,FALSE)-_xlfn.LOGNORM.DIST(Q32,LN(J32),LN(N32),TRUE)),"")</f>
        <v/>
      </c>
      <c r="S32" s="80" t="str">
        <f>IF(AND($E32&gt;0,$F32&gt;0,$G32&gt;0,NOT(ISBLANK($K32))),_xlfn.LOGNORM.INV(ABS(VLOOKUP($Q$1,VLookups!$A$27:$B$28,2,FALSE)-S$3),LN($J32),LN($N32)),"")</f>
        <v/>
      </c>
      <c r="T32" s="80" t="str">
        <f>IF(AND($E32&gt;0,$F32&gt;0,$G32&gt;0,NOT(ISBLANK($K32))),_xlfn.LOGNORM.INV(ABS(VLOOKUP($Q$1,VLookups!$A$27:$B$28,2,FALSE)-T$3),LN($J32),LN($N32)),"")</f>
        <v/>
      </c>
      <c r="U32" s="80" t="str">
        <f>IF(AND($E32&gt;0,$F32&gt;0,$G32&gt;0,NOT(ISBLANK($K32))),_xlfn.LOGNORM.INV(ABS(VLOOKUP($Q$1,VLookups!$A$27:$B$28,2,FALSE)-U$3),LN($J32),LN($N32)),"")</f>
        <v/>
      </c>
      <c r="V32" s="80" t="str">
        <f>IF(AND($E32&gt;0,$F32&gt;0,$G32&gt;0,NOT(ISBLANK($K32))),_xlfn.LOGNORM.INV(ABS(VLOOKUP($Q$1,VLookups!$A$27:$B$28,2,FALSE)-V$3),LN($J32),LN($N32)),"")</f>
        <v/>
      </c>
      <c r="W32" s="80" t="str">
        <f>IF(AND($E32&gt;0,$F32&gt;0,$G32&gt;0,NOT(ISBLANK($K32))),_xlfn.LOGNORM.INV(ABS(VLOOKUP($Q$1,VLookups!$A$27:$B$28,2,FALSE)-W$3),LN($J32),LN($N32)),"")</f>
        <v/>
      </c>
      <c r="X32" s="80" t="str">
        <f>IF(AND($E32&gt;0,$F32&gt;0,$G32&gt;0,NOT(ISBLANK($K32))),_xlfn.LOGNORM.INV(ABS(VLOOKUP($Q$1,VLookups!$A$27:$B$28,2,FALSE)-X$3),LN($J32),LN($N32)),"")</f>
        <v/>
      </c>
      <c r="Y32" s="5"/>
      <c r="Z32" s="145" t="str">
        <f t="shared" si="2"/>
        <v/>
      </c>
      <c r="AA32" s="376" t="str">
        <f t="shared" si="13"/>
        <v/>
      </c>
      <c r="AB32" s="46" t="str">
        <f t="shared" si="14"/>
        <v/>
      </c>
      <c r="AC32" s="46" t="str">
        <f t="shared" si="242"/>
        <v/>
      </c>
      <c r="AD32" s="46" t="str">
        <f t="shared" si="242"/>
        <v/>
      </c>
      <c r="AE32" s="46" t="str">
        <f t="shared" si="242"/>
        <v/>
      </c>
      <c r="AF32" s="46" t="str">
        <f t="shared" si="242"/>
        <v/>
      </c>
      <c r="AG32" s="46" t="str">
        <f t="shared" si="242"/>
        <v/>
      </c>
      <c r="AH32" s="46" t="str">
        <f t="shared" si="242"/>
        <v/>
      </c>
      <c r="AI32" s="46" t="str">
        <f t="shared" si="242"/>
        <v/>
      </c>
      <c r="AJ32" s="46" t="str">
        <f t="shared" si="242"/>
        <v/>
      </c>
      <c r="AK32" s="46" t="str">
        <f t="shared" si="242"/>
        <v/>
      </c>
      <c r="AL32" s="46" t="str">
        <f t="shared" si="242"/>
        <v/>
      </c>
      <c r="AM32" s="46" t="str">
        <f t="shared" si="242"/>
        <v/>
      </c>
      <c r="AN32" s="46" t="str">
        <f t="shared" si="242"/>
        <v/>
      </c>
      <c r="AO32" s="46" t="str">
        <f t="shared" si="242"/>
        <v/>
      </c>
      <c r="AP32" s="46" t="str">
        <f t="shared" si="242"/>
        <v/>
      </c>
      <c r="AQ32" s="46" t="str">
        <f t="shared" si="242"/>
        <v/>
      </c>
      <c r="AR32" s="46" t="str">
        <f t="shared" si="242"/>
        <v/>
      </c>
      <c r="AS32" s="46" t="str">
        <f t="shared" si="242"/>
        <v/>
      </c>
      <c r="AT32" s="46" t="str">
        <f t="shared" si="242"/>
        <v/>
      </c>
      <c r="AU32" s="46" t="str">
        <f t="shared" si="242"/>
        <v/>
      </c>
      <c r="AV32" s="46" t="str">
        <f t="shared" si="242"/>
        <v/>
      </c>
      <c r="AW32" s="46" t="str">
        <f t="shared" si="242"/>
        <v/>
      </c>
      <c r="AX32" s="46" t="str">
        <f t="shared" si="242"/>
        <v/>
      </c>
      <c r="AY32" s="46" t="str">
        <f t="shared" si="242"/>
        <v/>
      </c>
      <c r="AZ32" s="46" t="str">
        <f t="shared" si="242"/>
        <v/>
      </c>
      <c r="BA32" s="46" t="str">
        <f t="shared" si="242"/>
        <v/>
      </c>
      <c r="BB32" s="46" t="str">
        <f t="shared" si="242"/>
        <v/>
      </c>
      <c r="BC32" s="46" t="str">
        <f t="shared" si="242"/>
        <v/>
      </c>
      <c r="BD32" s="46" t="str">
        <f t="shared" si="242"/>
        <v/>
      </c>
      <c r="BE32" s="46" t="str">
        <f t="shared" si="242"/>
        <v/>
      </c>
      <c r="BF32" s="46" t="str">
        <f t="shared" si="242"/>
        <v/>
      </c>
      <c r="BG32" s="46" t="str">
        <f t="shared" si="242"/>
        <v/>
      </c>
      <c r="BH32" s="46" t="str">
        <f t="shared" si="242"/>
        <v/>
      </c>
      <c r="BI32" s="46" t="str">
        <f t="shared" si="242"/>
        <v/>
      </c>
      <c r="BJ32" s="46" t="str">
        <f t="shared" si="242"/>
        <v/>
      </c>
      <c r="BK32" s="46" t="str">
        <f t="shared" si="242"/>
        <v/>
      </c>
      <c r="BL32" s="46" t="str">
        <f t="shared" si="242"/>
        <v/>
      </c>
      <c r="BM32" s="46" t="str">
        <f t="shared" si="242"/>
        <v/>
      </c>
      <c r="BN32" s="46" t="str">
        <f t="shared" si="242"/>
        <v/>
      </c>
      <c r="BO32" s="46" t="str">
        <f t="shared" si="242"/>
        <v/>
      </c>
      <c r="BP32" s="46" t="str">
        <f t="shared" si="242"/>
        <v/>
      </c>
      <c r="BQ32" s="46" t="str">
        <f t="shared" si="242"/>
        <v/>
      </c>
      <c r="BR32" s="46" t="str">
        <f t="shared" si="242"/>
        <v/>
      </c>
      <c r="BS32" s="46" t="str">
        <f t="shared" si="242"/>
        <v/>
      </c>
      <c r="BT32" s="46" t="str">
        <f t="shared" si="242"/>
        <v/>
      </c>
      <c r="BU32" s="46" t="str">
        <f t="shared" si="242"/>
        <v/>
      </c>
      <c r="BV32" s="46" t="str">
        <f t="shared" si="242"/>
        <v/>
      </c>
      <c r="BW32" s="46" t="str">
        <f t="shared" si="242"/>
        <v/>
      </c>
      <c r="BX32" s="46" t="str">
        <f t="shared" si="242"/>
        <v/>
      </c>
      <c r="BY32" s="46" t="str">
        <f t="shared" si="242"/>
        <v/>
      </c>
      <c r="BZ32" s="46" t="str">
        <f t="shared" si="242"/>
        <v/>
      </c>
      <c r="CA32" s="46" t="str">
        <f t="shared" si="242"/>
        <v/>
      </c>
      <c r="CB32" s="46" t="str">
        <f t="shared" si="242"/>
        <v/>
      </c>
      <c r="CC32" s="46" t="str">
        <f t="shared" si="242"/>
        <v/>
      </c>
      <c r="CD32" s="46" t="str">
        <f t="shared" si="242"/>
        <v/>
      </c>
      <c r="CE32" s="46" t="str">
        <f t="shared" si="242"/>
        <v/>
      </c>
      <c r="CF32" s="46" t="str">
        <f t="shared" si="242"/>
        <v/>
      </c>
      <c r="CG32" s="46" t="str">
        <f t="shared" si="242"/>
        <v/>
      </c>
      <c r="CH32" s="46" t="str">
        <f t="shared" si="242"/>
        <v/>
      </c>
      <c r="CI32" s="46" t="str">
        <f t="shared" si="242"/>
        <v/>
      </c>
      <c r="CJ32" s="46" t="str">
        <f t="shared" si="242"/>
        <v/>
      </c>
      <c r="CK32" s="46" t="str">
        <f t="shared" si="242"/>
        <v/>
      </c>
      <c r="CL32" s="46" t="str">
        <f t="shared" si="242"/>
        <v/>
      </c>
      <c r="CM32" s="46" t="str">
        <f t="shared" si="242"/>
        <v/>
      </c>
      <c r="CN32" s="46" t="str">
        <f t="shared" si="242"/>
        <v/>
      </c>
      <c r="CO32" s="46" t="str">
        <f t="shared" si="241"/>
        <v/>
      </c>
      <c r="CP32" s="46" t="str">
        <f t="shared" si="241"/>
        <v/>
      </c>
      <c r="CQ32" s="46" t="str">
        <f t="shared" si="241"/>
        <v/>
      </c>
      <c r="CR32" s="46" t="str">
        <f t="shared" si="241"/>
        <v/>
      </c>
      <c r="CS32" s="46" t="str">
        <f t="shared" si="241"/>
        <v/>
      </c>
      <c r="CT32" s="46" t="str">
        <f t="shared" si="241"/>
        <v/>
      </c>
      <c r="CU32" s="46" t="str">
        <f t="shared" si="241"/>
        <v/>
      </c>
      <c r="CV32" s="46" t="str">
        <f t="shared" si="241"/>
        <v/>
      </c>
      <c r="CW32" s="46" t="str">
        <f t="shared" si="241"/>
        <v/>
      </c>
      <c r="CX32" s="46" t="str">
        <f t="shared" si="241"/>
        <v/>
      </c>
      <c r="CY32" s="46" t="str">
        <f t="shared" si="241"/>
        <v/>
      </c>
      <c r="CZ32" s="46" t="str">
        <f t="shared" si="241"/>
        <v/>
      </c>
      <c r="DA32" s="46" t="str">
        <f t="shared" si="241"/>
        <v/>
      </c>
      <c r="DB32" s="46" t="str">
        <f t="shared" si="241"/>
        <v/>
      </c>
      <c r="DC32" s="46" t="str">
        <f t="shared" si="241"/>
        <v/>
      </c>
      <c r="DD32" s="46" t="str">
        <f t="shared" si="241"/>
        <v/>
      </c>
      <c r="DE32" s="46" t="str">
        <f t="shared" si="241"/>
        <v/>
      </c>
      <c r="DF32" s="46" t="str">
        <f t="shared" si="241"/>
        <v/>
      </c>
      <c r="DG32" s="46" t="str">
        <f t="shared" si="241"/>
        <v/>
      </c>
      <c r="DH32" s="46" t="str">
        <f t="shared" si="241"/>
        <v/>
      </c>
      <c r="DI32" s="46" t="str">
        <f t="shared" si="241"/>
        <v/>
      </c>
      <c r="DJ32" s="46" t="str">
        <f t="shared" si="241"/>
        <v/>
      </c>
      <c r="DK32" s="46" t="str">
        <f t="shared" si="241"/>
        <v/>
      </c>
      <c r="DL32" s="46" t="str">
        <f t="shared" si="241"/>
        <v/>
      </c>
      <c r="DM32" s="46" t="str">
        <f t="shared" si="241"/>
        <v/>
      </c>
      <c r="DN32" s="46" t="str">
        <f t="shared" si="241"/>
        <v/>
      </c>
      <c r="DO32" s="46" t="str">
        <f t="shared" si="241"/>
        <v/>
      </c>
      <c r="DP32" s="46" t="str">
        <f t="shared" si="241"/>
        <v/>
      </c>
      <c r="DQ32" s="46" t="str">
        <f t="shared" si="241"/>
        <v/>
      </c>
      <c r="DR32" s="46" t="str">
        <f t="shared" si="241"/>
        <v/>
      </c>
      <c r="DS32" s="46" t="str">
        <f t="shared" si="241"/>
        <v/>
      </c>
      <c r="DT32" s="46" t="str">
        <f t="shared" si="241"/>
        <v/>
      </c>
      <c r="DU32" s="46" t="str">
        <f t="shared" si="241"/>
        <v/>
      </c>
      <c r="DV32" s="46" t="str">
        <f t="shared" si="241"/>
        <v/>
      </c>
      <c r="DW32" s="46" t="str">
        <f t="shared" si="241"/>
        <v/>
      </c>
      <c r="DX32" s="46" t="str">
        <f t="shared" si="241"/>
        <v/>
      </c>
      <c r="DY32" s="46" t="str">
        <f t="shared" si="241"/>
        <v/>
      </c>
      <c r="DZ32" s="46" t="str">
        <f t="shared" si="241"/>
        <v/>
      </c>
      <c r="EA32" s="46" t="str">
        <f t="shared" si="241"/>
        <v/>
      </c>
      <c r="EB32" s="46" t="str">
        <f t="shared" si="241"/>
        <v/>
      </c>
      <c r="EC32" s="46" t="str">
        <f t="shared" si="241"/>
        <v/>
      </c>
      <c r="ED32" s="46" t="str">
        <f t="shared" si="241"/>
        <v/>
      </c>
      <c r="EE32" s="46" t="str">
        <f t="shared" si="241"/>
        <v/>
      </c>
      <c r="EF32" s="46" t="str">
        <f t="shared" si="241"/>
        <v/>
      </c>
      <c r="EG32" s="46" t="str">
        <f t="shared" si="241"/>
        <v/>
      </c>
      <c r="EH32" s="46" t="str">
        <f t="shared" si="241"/>
        <v/>
      </c>
      <c r="EI32" s="46" t="str">
        <f t="shared" si="241"/>
        <v/>
      </c>
      <c r="EJ32" s="46" t="str">
        <f t="shared" si="241"/>
        <v/>
      </c>
      <c r="EK32" s="46" t="str">
        <f t="shared" si="241"/>
        <v/>
      </c>
      <c r="EL32" s="46" t="str">
        <f t="shared" si="241"/>
        <v/>
      </c>
      <c r="EM32" s="46" t="str">
        <f t="shared" si="241"/>
        <v/>
      </c>
      <c r="EN32" s="46" t="str">
        <f t="shared" si="241"/>
        <v/>
      </c>
      <c r="EO32" s="46" t="str">
        <f t="shared" si="241"/>
        <v/>
      </c>
      <c r="EP32" s="46" t="str">
        <f t="shared" si="241"/>
        <v/>
      </c>
      <c r="EQ32" s="46" t="str">
        <f t="shared" si="241"/>
        <v/>
      </c>
      <c r="ER32" s="46" t="str">
        <f t="shared" si="241"/>
        <v/>
      </c>
      <c r="ES32" s="46" t="str">
        <f t="shared" si="241"/>
        <v/>
      </c>
      <c r="ET32" s="46" t="str">
        <f t="shared" si="241"/>
        <v/>
      </c>
      <c r="EU32" s="46" t="str">
        <f t="shared" si="241"/>
        <v/>
      </c>
      <c r="EV32" s="46" t="str">
        <f t="shared" si="241"/>
        <v/>
      </c>
      <c r="EW32" s="46" t="str">
        <f t="shared" si="241"/>
        <v/>
      </c>
      <c r="EX32" s="46" t="str">
        <f t="shared" si="241"/>
        <v/>
      </c>
      <c r="EY32" s="46" t="str">
        <f t="shared" si="241"/>
        <v/>
      </c>
      <c r="EZ32" s="46" t="str">
        <f t="shared" ref="EZ32:HK35" si="244">IF(ISNONTEXT($Z32),EY32+$Z32,"")</f>
        <v/>
      </c>
      <c r="FA32" s="46" t="str">
        <f t="shared" si="244"/>
        <v/>
      </c>
      <c r="FB32" s="46" t="str">
        <f t="shared" si="244"/>
        <v/>
      </c>
      <c r="FC32" s="46" t="str">
        <f t="shared" si="244"/>
        <v/>
      </c>
      <c r="FD32" s="46" t="str">
        <f t="shared" si="244"/>
        <v/>
      </c>
      <c r="FE32" s="46" t="str">
        <f t="shared" si="244"/>
        <v/>
      </c>
      <c r="FF32" s="46" t="str">
        <f t="shared" si="244"/>
        <v/>
      </c>
      <c r="FG32" s="46" t="str">
        <f t="shared" si="244"/>
        <v/>
      </c>
      <c r="FH32" s="46" t="str">
        <f t="shared" si="244"/>
        <v/>
      </c>
      <c r="FI32" s="46" t="str">
        <f t="shared" si="244"/>
        <v/>
      </c>
      <c r="FJ32" s="46" t="str">
        <f t="shared" si="244"/>
        <v/>
      </c>
      <c r="FK32" s="46" t="str">
        <f t="shared" si="244"/>
        <v/>
      </c>
      <c r="FL32" s="46" t="str">
        <f t="shared" si="244"/>
        <v/>
      </c>
      <c r="FM32" s="46" t="str">
        <f t="shared" si="244"/>
        <v/>
      </c>
      <c r="FN32" s="46" t="str">
        <f t="shared" si="244"/>
        <v/>
      </c>
      <c r="FO32" s="46" t="str">
        <f t="shared" si="244"/>
        <v/>
      </c>
      <c r="FP32" s="46" t="str">
        <f t="shared" si="244"/>
        <v/>
      </c>
      <c r="FQ32" s="46" t="str">
        <f t="shared" si="244"/>
        <v/>
      </c>
      <c r="FR32" s="46" t="str">
        <f t="shared" si="244"/>
        <v/>
      </c>
      <c r="FS32" s="46" t="str">
        <f t="shared" si="244"/>
        <v/>
      </c>
      <c r="FT32" s="46" t="str">
        <f t="shared" si="244"/>
        <v/>
      </c>
      <c r="FU32" s="46" t="str">
        <f t="shared" si="244"/>
        <v/>
      </c>
      <c r="FV32" s="46" t="str">
        <f t="shared" si="244"/>
        <v/>
      </c>
      <c r="FW32" s="46" t="str">
        <f t="shared" si="244"/>
        <v/>
      </c>
      <c r="FX32" s="46" t="str">
        <f t="shared" si="244"/>
        <v/>
      </c>
      <c r="FY32" s="46" t="str">
        <f t="shared" si="244"/>
        <v/>
      </c>
      <c r="FZ32" s="46" t="str">
        <f t="shared" si="244"/>
        <v/>
      </c>
      <c r="GA32" s="46" t="str">
        <f t="shared" si="244"/>
        <v/>
      </c>
      <c r="GB32" s="46" t="str">
        <f t="shared" si="244"/>
        <v/>
      </c>
      <c r="GC32" s="46" t="str">
        <f t="shared" si="244"/>
        <v/>
      </c>
      <c r="GD32" s="46" t="str">
        <f t="shared" si="244"/>
        <v/>
      </c>
      <c r="GE32" s="46" t="str">
        <f t="shared" si="244"/>
        <v/>
      </c>
      <c r="GF32" s="46" t="str">
        <f t="shared" si="244"/>
        <v/>
      </c>
      <c r="GG32" s="46" t="str">
        <f t="shared" si="244"/>
        <v/>
      </c>
      <c r="GH32" s="46" t="str">
        <f t="shared" si="244"/>
        <v/>
      </c>
      <c r="GI32" s="46" t="str">
        <f t="shared" si="244"/>
        <v/>
      </c>
      <c r="GJ32" s="46" t="str">
        <f t="shared" si="244"/>
        <v/>
      </c>
      <c r="GK32" s="46" t="str">
        <f t="shared" si="244"/>
        <v/>
      </c>
      <c r="GL32" s="46" t="str">
        <f t="shared" si="244"/>
        <v/>
      </c>
      <c r="GM32" s="46" t="str">
        <f t="shared" si="244"/>
        <v/>
      </c>
      <c r="GN32" s="46" t="str">
        <f t="shared" si="244"/>
        <v/>
      </c>
      <c r="GO32" s="46" t="str">
        <f t="shared" si="244"/>
        <v/>
      </c>
      <c r="GP32" s="46" t="str">
        <f t="shared" si="244"/>
        <v/>
      </c>
      <c r="GQ32" s="46" t="str">
        <f t="shared" si="244"/>
        <v/>
      </c>
      <c r="GR32" s="46" t="str">
        <f t="shared" si="244"/>
        <v/>
      </c>
      <c r="GS32" s="46" t="str">
        <f t="shared" si="244"/>
        <v/>
      </c>
      <c r="GT32" s="46" t="str">
        <f t="shared" si="244"/>
        <v/>
      </c>
      <c r="GU32" s="46" t="str">
        <f t="shared" si="244"/>
        <v/>
      </c>
      <c r="GV32" s="46" t="str">
        <f t="shared" si="244"/>
        <v/>
      </c>
      <c r="GW32" s="46" t="str">
        <f t="shared" si="244"/>
        <v/>
      </c>
      <c r="GX32" s="46" t="str">
        <f t="shared" si="244"/>
        <v/>
      </c>
      <c r="GY32" s="46" t="str">
        <f t="shared" si="244"/>
        <v/>
      </c>
      <c r="GZ32" s="46" t="str">
        <f t="shared" si="244"/>
        <v/>
      </c>
      <c r="HA32" s="46" t="str">
        <f t="shared" si="244"/>
        <v/>
      </c>
      <c r="HB32" s="46" t="str">
        <f t="shared" si="244"/>
        <v/>
      </c>
      <c r="HC32" s="46" t="str">
        <f t="shared" si="244"/>
        <v/>
      </c>
      <c r="HD32" s="46" t="str">
        <f t="shared" si="244"/>
        <v/>
      </c>
      <c r="HE32" s="46" t="str">
        <f t="shared" si="244"/>
        <v/>
      </c>
      <c r="HF32" s="46" t="str">
        <f t="shared" si="244"/>
        <v/>
      </c>
      <c r="HG32" s="46" t="str">
        <f t="shared" si="244"/>
        <v/>
      </c>
      <c r="HH32" s="46" t="str">
        <f t="shared" si="244"/>
        <v/>
      </c>
      <c r="HI32" s="46" t="str">
        <f t="shared" si="244"/>
        <v/>
      </c>
      <c r="HJ32" s="46" t="str">
        <f t="shared" si="244"/>
        <v/>
      </c>
      <c r="HK32" s="46" t="str">
        <f t="shared" si="244"/>
        <v/>
      </c>
      <c r="HL32" s="46" t="str">
        <f t="shared" si="243"/>
        <v/>
      </c>
      <c r="HM32" s="46" t="str">
        <f t="shared" si="243"/>
        <v/>
      </c>
      <c r="HN32" s="46" t="str">
        <f t="shared" si="243"/>
        <v/>
      </c>
      <c r="HO32" s="46" t="str">
        <f t="shared" si="243"/>
        <v/>
      </c>
      <c r="HP32" s="46" t="str">
        <f t="shared" si="243"/>
        <v/>
      </c>
      <c r="HQ32" s="46" t="str">
        <f t="shared" si="243"/>
        <v/>
      </c>
      <c r="HR32" s="46" t="str">
        <f t="shared" si="243"/>
        <v/>
      </c>
      <c r="HS32" s="46" t="str">
        <f t="shared" si="243"/>
        <v/>
      </c>
      <c r="HT32" s="146" t="e">
        <f t="shared" si="15"/>
        <v>#N/A</v>
      </c>
      <c r="HU32" s="146" t="e">
        <f t="shared" si="24"/>
        <v>#N/A</v>
      </c>
      <c r="HV32" s="146" t="e">
        <f t="shared" si="25"/>
        <v>#N/A</v>
      </c>
      <c r="HW32" s="146" t="e">
        <f t="shared" si="26"/>
        <v>#N/A</v>
      </c>
      <c r="HX32" s="146" t="e">
        <f t="shared" si="27"/>
        <v>#N/A</v>
      </c>
      <c r="HY32" s="146" t="e">
        <f t="shared" si="28"/>
        <v>#N/A</v>
      </c>
      <c r="HZ32" s="146" t="e">
        <f t="shared" si="29"/>
        <v>#N/A</v>
      </c>
      <c r="IA32" s="146" t="e">
        <f t="shared" si="30"/>
        <v>#N/A</v>
      </c>
      <c r="IB32" s="146" t="e">
        <f t="shared" si="31"/>
        <v>#N/A</v>
      </c>
      <c r="IC32" s="146" t="e">
        <f t="shared" si="32"/>
        <v>#N/A</v>
      </c>
      <c r="ID32" s="146" t="e">
        <f t="shared" si="33"/>
        <v>#N/A</v>
      </c>
      <c r="IE32" s="146" t="e">
        <f t="shared" si="34"/>
        <v>#N/A</v>
      </c>
      <c r="IF32" s="146" t="e">
        <f t="shared" si="35"/>
        <v>#N/A</v>
      </c>
      <c r="IG32" s="146" t="e">
        <f t="shared" si="36"/>
        <v>#N/A</v>
      </c>
      <c r="IH32" s="146" t="e">
        <f t="shared" si="37"/>
        <v>#N/A</v>
      </c>
      <c r="II32" s="146" t="e">
        <f t="shared" si="38"/>
        <v>#N/A</v>
      </c>
      <c r="IJ32" s="146" t="e">
        <f t="shared" si="39"/>
        <v>#N/A</v>
      </c>
      <c r="IK32" s="146" t="e">
        <f t="shared" si="40"/>
        <v>#N/A</v>
      </c>
      <c r="IL32" s="146" t="e">
        <f t="shared" si="41"/>
        <v>#N/A</v>
      </c>
      <c r="IM32" s="146" t="e">
        <f t="shared" si="42"/>
        <v>#N/A</v>
      </c>
      <c r="IN32" s="146" t="e">
        <f t="shared" si="43"/>
        <v>#N/A</v>
      </c>
      <c r="IO32" s="146" t="e">
        <f t="shared" si="44"/>
        <v>#N/A</v>
      </c>
      <c r="IP32" s="146" t="e">
        <f t="shared" si="45"/>
        <v>#N/A</v>
      </c>
      <c r="IQ32" s="146" t="e">
        <f t="shared" si="46"/>
        <v>#N/A</v>
      </c>
      <c r="IR32" s="146" t="e">
        <f t="shared" si="47"/>
        <v>#N/A</v>
      </c>
      <c r="IS32" s="146" t="e">
        <f t="shared" si="48"/>
        <v>#N/A</v>
      </c>
      <c r="IT32" s="146" t="e">
        <f t="shared" si="49"/>
        <v>#N/A</v>
      </c>
      <c r="IU32" s="146" t="e">
        <f t="shared" si="50"/>
        <v>#N/A</v>
      </c>
      <c r="IV32" s="146" t="e">
        <f t="shared" si="51"/>
        <v>#N/A</v>
      </c>
      <c r="IW32" s="146" t="e">
        <f t="shared" si="52"/>
        <v>#N/A</v>
      </c>
      <c r="IX32" s="146" t="e">
        <f t="shared" si="53"/>
        <v>#N/A</v>
      </c>
      <c r="IY32" s="146" t="e">
        <f t="shared" si="54"/>
        <v>#N/A</v>
      </c>
      <c r="IZ32" s="146" t="e">
        <f t="shared" si="55"/>
        <v>#N/A</v>
      </c>
      <c r="JA32" s="146" t="e">
        <f t="shared" si="56"/>
        <v>#N/A</v>
      </c>
      <c r="JB32" s="146" t="e">
        <f t="shared" si="57"/>
        <v>#N/A</v>
      </c>
      <c r="JC32" s="146" t="e">
        <f t="shared" si="58"/>
        <v>#N/A</v>
      </c>
      <c r="JD32" s="146" t="e">
        <f t="shared" si="59"/>
        <v>#N/A</v>
      </c>
      <c r="JE32" s="146" t="e">
        <f t="shared" si="60"/>
        <v>#N/A</v>
      </c>
      <c r="JF32" s="146" t="e">
        <f t="shared" si="61"/>
        <v>#N/A</v>
      </c>
      <c r="JG32" s="146" t="e">
        <f t="shared" si="62"/>
        <v>#N/A</v>
      </c>
      <c r="JH32" s="146" t="e">
        <f t="shared" si="63"/>
        <v>#N/A</v>
      </c>
      <c r="JI32" s="146" t="e">
        <f t="shared" si="64"/>
        <v>#N/A</v>
      </c>
      <c r="JJ32" s="146" t="e">
        <f t="shared" si="65"/>
        <v>#N/A</v>
      </c>
      <c r="JK32" s="146" t="e">
        <f t="shared" si="66"/>
        <v>#N/A</v>
      </c>
      <c r="JL32" s="146" t="e">
        <f t="shared" si="67"/>
        <v>#N/A</v>
      </c>
      <c r="JM32" s="146" t="e">
        <f t="shared" si="68"/>
        <v>#N/A</v>
      </c>
      <c r="JN32" s="146" t="e">
        <f t="shared" si="69"/>
        <v>#N/A</v>
      </c>
      <c r="JO32" s="146" t="e">
        <f t="shared" si="70"/>
        <v>#N/A</v>
      </c>
      <c r="JP32" s="146" t="e">
        <f t="shared" si="71"/>
        <v>#N/A</v>
      </c>
      <c r="JQ32" s="146" t="e">
        <f t="shared" si="72"/>
        <v>#N/A</v>
      </c>
      <c r="JR32" s="146" t="e">
        <f t="shared" si="73"/>
        <v>#N/A</v>
      </c>
      <c r="JS32" s="146" t="e">
        <f t="shared" si="74"/>
        <v>#N/A</v>
      </c>
      <c r="JT32" s="146" t="e">
        <f t="shared" si="75"/>
        <v>#N/A</v>
      </c>
      <c r="JU32" s="146" t="e">
        <f t="shared" si="76"/>
        <v>#N/A</v>
      </c>
      <c r="JV32" s="146" t="e">
        <f t="shared" si="77"/>
        <v>#N/A</v>
      </c>
      <c r="JW32" s="146" t="e">
        <f t="shared" si="78"/>
        <v>#N/A</v>
      </c>
      <c r="JX32" s="146" t="e">
        <f t="shared" si="79"/>
        <v>#N/A</v>
      </c>
      <c r="JY32" s="146" t="e">
        <f t="shared" si="80"/>
        <v>#N/A</v>
      </c>
      <c r="JZ32" s="146" t="e">
        <f t="shared" si="81"/>
        <v>#N/A</v>
      </c>
      <c r="KA32" s="146" t="e">
        <f t="shared" si="82"/>
        <v>#N/A</v>
      </c>
      <c r="KB32" s="146" t="e">
        <f t="shared" si="83"/>
        <v>#N/A</v>
      </c>
      <c r="KC32" s="146" t="e">
        <f t="shared" si="84"/>
        <v>#N/A</v>
      </c>
      <c r="KD32" s="146" t="e">
        <f t="shared" si="85"/>
        <v>#N/A</v>
      </c>
      <c r="KE32" s="146" t="e">
        <f t="shared" si="86"/>
        <v>#N/A</v>
      </c>
      <c r="KF32" s="146" t="e">
        <f t="shared" si="20"/>
        <v>#N/A</v>
      </c>
      <c r="KG32" s="146" t="e">
        <f t="shared" si="87"/>
        <v>#N/A</v>
      </c>
      <c r="KH32" s="146" t="e">
        <f t="shared" si="88"/>
        <v>#N/A</v>
      </c>
      <c r="KI32" s="146" t="e">
        <f t="shared" si="89"/>
        <v>#N/A</v>
      </c>
      <c r="KJ32" s="146" t="e">
        <f t="shared" si="90"/>
        <v>#N/A</v>
      </c>
      <c r="KK32" s="146" t="e">
        <f t="shared" si="91"/>
        <v>#N/A</v>
      </c>
      <c r="KL32" s="146" t="e">
        <f t="shared" si="92"/>
        <v>#N/A</v>
      </c>
      <c r="KM32" s="146" t="e">
        <f t="shared" si="93"/>
        <v>#N/A</v>
      </c>
      <c r="KN32" s="146" t="e">
        <f t="shared" si="94"/>
        <v>#N/A</v>
      </c>
      <c r="KO32" s="146" t="e">
        <f t="shared" si="95"/>
        <v>#N/A</v>
      </c>
      <c r="KP32" s="146" t="e">
        <f t="shared" si="96"/>
        <v>#N/A</v>
      </c>
      <c r="KQ32" s="146" t="e">
        <f t="shared" si="97"/>
        <v>#N/A</v>
      </c>
      <c r="KR32" s="146" t="e">
        <f t="shared" si="98"/>
        <v>#N/A</v>
      </c>
      <c r="KS32" s="146" t="e">
        <f t="shared" si="99"/>
        <v>#N/A</v>
      </c>
      <c r="KT32" s="146" t="e">
        <f t="shared" si="100"/>
        <v>#N/A</v>
      </c>
      <c r="KU32" s="146" t="e">
        <f t="shared" si="101"/>
        <v>#N/A</v>
      </c>
      <c r="KV32" s="146" t="e">
        <f t="shared" si="102"/>
        <v>#N/A</v>
      </c>
      <c r="KW32" s="146" t="e">
        <f t="shared" si="103"/>
        <v>#N/A</v>
      </c>
      <c r="KX32" s="146" t="e">
        <f t="shared" si="104"/>
        <v>#N/A</v>
      </c>
      <c r="KY32" s="146" t="e">
        <f t="shared" si="105"/>
        <v>#N/A</v>
      </c>
      <c r="KZ32" s="146" t="e">
        <f t="shared" si="106"/>
        <v>#N/A</v>
      </c>
      <c r="LA32" s="146" t="e">
        <f t="shared" si="107"/>
        <v>#N/A</v>
      </c>
      <c r="LB32" s="146" t="e">
        <f t="shared" si="108"/>
        <v>#N/A</v>
      </c>
      <c r="LC32" s="146" t="e">
        <f t="shared" si="109"/>
        <v>#N/A</v>
      </c>
      <c r="LD32" s="146" t="e">
        <f t="shared" si="110"/>
        <v>#N/A</v>
      </c>
      <c r="LE32" s="146" t="e">
        <f t="shared" si="111"/>
        <v>#N/A</v>
      </c>
      <c r="LF32" s="146" t="e">
        <f t="shared" si="112"/>
        <v>#N/A</v>
      </c>
      <c r="LG32" s="146" t="e">
        <f t="shared" si="113"/>
        <v>#N/A</v>
      </c>
      <c r="LH32" s="146" t="e">
        <f t="shared" si="114"/>
        <v>#N/A</v>
      </c>
      <c r="LI32" s="146" t="e">
        <f t="shared" si="115"/>
        <v>#N/A</v>
      </c>
      <c r="LJ32" s="146" t="e">
        <f t="shared" si="116"/>
        <v>#N/A</v>
      </c>
      <c r="LK32" s="146" t="e">
        <f t="shared" si="117"/>
        <v>#N/A</v>
      </c>
      <c r="LL32" s="146" t="e">
        <f t="shared" si="118"/>
        <v>#N/A</v>
      </c>
      <c r="LM32" s="146" t="e">
        <f t="shared" si="119"/>
        <v>#N/A</v>
      </c>
      <c r="LN32" s="146" t="e">
        <f t="shared" si="120"/>
        <v>#N/A</v>
      </c>
      <c r="LO32" s="146" t="e">
        <f t="shared" si="121"/>
        <v>#N/A</v>
      </c>
      <c r="LP32" s="146" t="e">
        <f t="shared" si="122"/>
        <v>#N/A</v>
      </c>
      <c r="LQ32" s="146" t="e">
        <f t="shared" si="123"/>
        <v>#N/A</v>
      </c>
      <c r="LR32" s="146" t="e">
        <f t="shared" si="124"/>
        <v>#N/A</v>
      </c>
      <c r="LS32" s="146" t="e">
        <f t="shared" si="125"/>
        <v>#N/A</v>
      </c>
      <c r="LT32" s="146" t="e">
        <f t="shared" si="126"/>
        <v>#N/A</v>
      </c>
      <c r="LU32" s="146" t="e">
        <f t="shared" si="127"/>
        <v>#N/A</v>
      </c>
      <c r="LV32" s="146" t="e">
        <f t="shared" si="128"/>
        <v>#N/A</v>
      </c>
      <c r="LW32" s="146" t="e">
        <f t="shared" si="129"/>
        <v>#N/A</v>
      </c>
      <c r="LX32" s="146" t="e">
        <f t="shared" si="130"/>
        <v>#N/A</v>
      </c>
      <c r="LY32" s="146" t="e">
        <f t="shared" si="131"/>
        <v>#N/A</v>
      </c>
      <c r="LZ32" s="146" t="e">
        <f t="shared" si="132"/>
        <v>#N/A</v>
      </c>
      <c r="MA32" s="146" t="e">
        <f t="shared" si="133"/>
        <v>#N/A</v>
      </c>
      <c r="MB32" s="146" t="e">
        <f t="shared" si="134"/>
        <v>#N/A</v>
      </c>
      <c r="MC32" s="146" t="e">
        <f t="shared" si="135"/>
        <v>#N/A</v>
      </c>
      <c r="MD32" s="146" t="e">
        <f t="shared" si="136"/>
        <v>#N/A</v>
      </c>
      <c r="ME32" s="146" t="e">
        <f t="shared" si="137"/>
        <v>#N/A</v>
      </c>
      <c r="MF32" s="146" t="e">
        <f t="shared" si="138"/>
        <v>#N/A</v>
      </c>
      <c r="MG32" s="146" t="e">
        <f t="shared" si="139"/>
        <v>#N/A</v>
      </c>
      <c r="MH32" s="146" t="e">
        <f t="shared" si="140"/>
        <v>#N/A</v>
      </c>
      <c r="MI32" s="146" t="e">
        <f t="shared" si="141"/>
        <v>#N/A</v>
      </c>
      <c r="MJ32" s="146" t="e">
        <f t="shared" si="142"/>
        <v>#N/A</v>
      </c>
      <c r="MK32" s="146" t="e">
        <f t="shared" si="143"/>
        <v>#N/A</v>
      </c>
      <c r="ML32" s="146" t="e">
        <f t="shared" si="144"/>
        <v>#N/A</v>
      </c>
      <c r="MM32" s="146" t="e">
        <f t="shared" si="145"/>
        <v>#N/A</v>
      </c>
      <c r="MN32" s="146" t="e">
        <f t="shared" si="146"/>
        <v>#N/A</v>
      </c>
      <c r="MO32" s="146" t="e">
        <f t="shared" si="147"/>
        <v>#N/A</v>
      </c>
      <c r="MP32" s="146" t="e">
        <f t="shared" si="148"/>
        <v>#N/A</v>
      </c>
      <c r="MQ32" s="146" t="e">
        <f t="shared" si="149"/>
        <v>#N/A</v>
      </c>
      <c r="MR32" s="146" t="e">
        <f t="shared" si="21"/>
        <v>#N/A</v>
      </c>
      <c r="MS32" s="146" t="e">
        <f t="shared" si="150"/>
        <v>#N/A</v>
      </c>
      <c r="MT32" s="146" t="e">
        <f t="shared" si="151"/>
        <v>#N/A</v>
      </c>
      <c r="MU32" s="146" t="e">
        <f t="shared" si="152"/>
        <v>#N/A</v>
      </c>
      <c r="MV32" s="146" t="e">
        <f t="shared" si="153"/>
        <v>#N/A</v>
      </c>
      <c r="MW32" s="146" t="e">
        <f t="shared" si="154"/>
        <v>#N/A</v>
      </c>
      <c r="MX32" s="146" t="e">
        <f t="shared" si="155"/>
        <v>#N/A</v>
      </c>
      <c r="MY32" s="146" t="e">
        <f t="shared" si="156"/>
        <v>#N/A</v>
      </c>
      <c r="MZ32" s="146" t="e">
        <f t="shared" si="157"/>
        <v>#N/A</v>
      </c>
      <c r="NA32" s="146" t="e">
        <f t="shared" si="158"/>
        <v>#N/A</v>
      </c>
      <c r="NB32" s="146" t="e">
        <f t="shared" si="159"/>
        <v>#N/A</v>
      </c>
      <c r="NC32" s="146" t="e">
        <f t="shared" si="160"/>
        <v>#N/A</v>
      </c>
      <c r="ND32" s="146" t="e">
        <f t="shared" si="161"/>
        <v>#N/A</v>
      </c>
      <c r="NE32" s="146" t="e">
        <f t="shared" si="162"/>
        <v>#N/A</v>
      </c>
      <c r="NF32" s="146" t="e">
        <f t="shared" si="163"/>
        <v>#N/A</v>
      </c>
      <c r="NG32" s="146" t="e">
        <f t="shared" si="164"/>
        <v>#N/A</v>
      </c>
      <c r="NH32" s="146" t="e">
        <f t="shared" si="165"/>
        <v>#N/A</v>
      </c>
      <c r="NI32" s="146" t="e">
        <f t="shared" si="166"/>
        <v>#N/A</v>
      </c>
      <c r="NJ32" s="146" t="e">
        <f t="shared" si="167"/>
        <v>#N/A</v>
      </c>
      <c r="NK32" s="146" t="e">
        <f t="shared" si="168"/>
        <v>#N/A</v>
      </c>
      <c r="NL32" s="146" t="e">
        <f t="shared" si="169"/>
        <v>#N/A</v>
      </c>
      <c r="NM32" s="146" t="e">
        <f t="shared" si="170"/>
        <v>#N/A</v>
      </c>
      <c r="NN32" s="146" t="e">
        <f t="shared" si="171"/>
        <v>#N/A</v>
      </c>
      <c r="NO32" s="146" t="e">
        <f t="shared" si="172"/>
        <v>#N/A</v>
      </c>
      <c r="NP32" s="146" t="e">
        <f t="shared" si="173"/>
        <v>#N/A</v>
      </c>
      <c r="NQ32" s="146" t="e">
        <f t="shared" si="174"/>
        <v>#N/A</v>
      </c>
      <c r="NR32" s="146" t="e">
        <f t="shared" si="175"/>
        <v>#N/A</v>
      </c>
      <c r="NS32" s="146" t="e">
        <f t="shared" si="176"/>
        <v>#N/A</v>
      </c>
      <c r="NT32" s="146" t="e">
        <f t="shared" si="177"/>
        <v>#N/A</v>
      </c>
      <c r="NU32" s="146" t="e">
        <f t="shared" si="178"/>
        <v>#N/A</v>
      </c>
      <c r="NV32" s="146" t="e">
        <f t="shared" si="179"/>
        <v>#N/A</v>
      </c>
      <c r="NW32" s="146" t="e">
        <f t="shared" si="180"/>
        <v>#N/A</v>
      </c>
      <c r="NX32" s="146" t="e">
        <f t="shared" si="181"/>
        <v>#N/A</v>
      </c>
      <c r="NY32" s="146" t="e">
        <f t="shared" si="182"/>
        <v>#N/A</v>
      </c>
      <c r="NZ32" s="146" t="e">
        <f t="shared" si="183"/>
        <v>#N/A</v>
      </c>
      <c r="OA32" s="146" t="e">
        <f t="shared" si="184"/>
        <v>#N/A</v>
      </c>
      <c r="OB32" s="146" t="e">
        <f t="shared" si="185"/>
        <v>#N/A</v>
      </c>
      <c r="OC32" s="146" t="e">
        <f t="shared" si="186"/>
        <v>#N/A</v>
      </c>
      <c r="OD32" s="146" t="e">
        <f t="shared" si="187"/>
        <v>#N/A</v>
      </c>
      <c r="OE32" s="146" t="e">
        <f t="shared" si="188"/>
        <v>#N/A</v>
      </c>
      <c r="OF32" s="146" t="e">
        <f t="shared" si="189"/>
        <v>#N/A</v>
      </c>
      <c r="OG32" s="146" t="e">
        <f t="shared" si="190"/>
        <v>#N/A</v>
      </c>
      <c r="OH32" s="146" t="e">
        <f t="shared" si="191"/>
        <v>#N/A</v>
      </c>
      <c r="OI32" s="146" t="e">
        <f t="shared" si="192"/>
        <v>#N/A</v>
      </c>
      <c r="OJ32" s="146" t="e">
        <f t="shared" si="193"/>
        <v>#N/A</v>
      </c>
      <c r="OK32" s="146" t="e">
        <f t="shared" si="194"/>
        <v>#N/A</v>
      </c>
      <c r="OL32" s="146" t="e">
        <f t="shared" si="195"/>
        <v>#N/A</v>
      </c>
      <c r="OM32" s="146" t="e">
        <f t="shared" si="196"/>
        <v>#N/A</v>
      </c>
      <c r="ON32" s="146" t="e">
        <f t="shared" si="197"/>
        <v>#N/A</v>
      </c>
      <c r="OO32" s="146" t="e">
        <f t="shared" si="198"/>
        <v>#N/A</v>
      </c>
      <c r="OP32" s="146" t="e">
        <f t="shared" si="199"/>
        <v>#N/A</v>
      </c>
      <c r="OQ32" s="146" t="e">
        <f t="shared" si="200"/>
        <v>#N/A</v>
      </c>
      <c r="OR32" s="146" t="e">
        <f t="shared" si="201"/>
        <v>#N/A</v>
      </c>
      <c r="OS32" s="146" t="e">
        <f t="shared" si="202"/>
        <v>#N/A</v>
      </c>
      <c r="OT32" s="146" t="e">
        <f t="shared" si="203"/>
        <v>#N/A</v>
      </c>
      <c r="OU32" s="146" t="e">
        <f t="shared" si="204"/>
        <v>#N/A</v>
      </c>
      <c r="OV32" s="146" t="e">
        <f t="shared" si="205"/>
        <v>#N/A</v>
      </c>
      <c r="OW32" s="146" t="e">
        <f t="shared" si="206"/>
        <v>#N/A</v>
      </c>
      <c r="OX32" s="146" t="e">
        <f t="shared" si="207"/>
        <v>#N/A</v>
      </c>
      <c r="OY32" s="146" t="e">
        <f t="shared" si="208"/>
        <v>#N/A</v>
      </c>
      <c r="OZ32" s="146" t="e">
        <f t="shared" si="209"/>
        <v>#N/A</v>
      </c>
      <c r="PA32" s="146" t="e">
        <f t="shared" si="210"/>
        <v>#N/A</v>
      </c>
      <c r="PB32" s="146" t="e">
        <f t="shared" si="211"/>
        <v>#N/A</v>
      </c>
      <c r="PC32" s="146" t="e">
        <f t="shared" si="212"/>
        <v>#N/A</v>
      </c>
      <c r="PD32" s="146" t="e">
        <f t="shared" si="22"/>
        <v>#N/A</v>
      </c>
      <c r="PE32" s="146" t="e">
        <f t="shared" si="225"/>
        <v>#N/A</v>
      </c>
      <c r="PF32" s="146" t="e">
        <f t="shared" si="226"/>
        <v>#N/A</v>
      </c>
      <c r="PG32" s="146" t="e">
        <f t="shared" si="227"/>
        <v>#N/A</v>
      </c>
      <c r="PH32" s="146" t="e">
        <f t="shared" si="228"/>
        <v>#N/A</v>
      </c>
      <c r="PI32" s="146" t="e">
        <f t="shared" si="229"/>
        <v>#N/A</v>
      </c>
      <c r="PJ32" s="146" t="e">
        <f t="shared" si="230"/>
        <v>#N/A</v>
      </c>
      <c r="PK32" s="146" t="e">
        <f t="shared" si="231"/>
        <v>#N/A</v>
      </c>
      <c r="PL32" s="146" t="e">
        <f t="shared" si="232"/>
        <v>#N/A</v>
      </c>
    </row>
    <row r="33" spans="1:428" hidden="1" x14ac:dyDescent="0.45">
      <c r="A33" s="364"/>
      <c r="B33" s="365" t="str">
        <f>IF($N33="","",ROUND(_xlfn.LOGNORM.INV(ABS(VLOOKUP($Q$1,VLookups!$A$27:$B$28,2,FALSE)-B$2),LN($J33),LN($N33)),0))</f>
        <v/>
      </c>
      <c r="C33" s="367" t="str">
        <f t="shared" si="16"/>
        <v/>
      </c>
      <c r="D33" s="368" t="str">
        <f t="shared" si="17"/>
        <v/>
      </c>
      <c r="E33" s="108" t="str">
        <f>IFERROR(_xlfn.LOGNORM.INV(VLookups!$B$22,LN($J33),LN($N33)),"")</f>
        <v/>
      </c>
      <c r="F33" s="81"/>
      <c r="G33" s="108" t="str">
        <f>IFERROR(_xlfn.LOGNORM.INV(VLookups!$B$23,LN($J33),LN($N33)),"")</f>
        <v/>
      </c>
      <c r="H33" s="110" t="str">
        <f t="shared" si="0"/>
        <v/>
      </c>
      <c r="I33" s="110" t="str">
        <f t="shared" si="1"/>
        <v/>
      </c>
      <c r="J33" s="65" t="str">
        <f>IF(AND(F33&gt;0,NOT(ISBLANK(K33))),IF(VLOOKUP($F$3,VLookups!$A$17:$B$18,2,FALSE),F33*VLOOKUP(K33,VLookups!$A$4:$B$13,2,FALSE),F33),"")</f>
        <v/>
      </c>
      <c r="K33" s="21"/>
      <c r="L33" s="53"/>
      <c r="M33" s="263"/>
      <c r="N33" s="320" t="str">
        <f>IF(F33&gt;0,IF(ISBLANK(M33),IF(ISBLANK(K33),"",VLOOKUP(K33,VLookups!$A$4:$C$13,3,FALSE)),M33),"")</f>
        <v/>
      </c>
      <c r="O33" s="320" t="str">
        <f t="shared" si="11"/>
        <v/>
      </c>
      <c r="P33" s="375" t="str">
        <f t="shared" si="12"/>
        <v/>
      </c>
      <c r="Q33" s="81"/>
      <c r="R33" s="230" t="str">
        <f>IF(AND(Q33&gt;0,F33&gt;0,NOT(N33="")),ABS(VLOOKUP($Q$1,VLookups!$A$27:$B$28,2,FALSE)-_xlfn.LOGNORM.DIST(Q33,LN(J33),LN(N33),TRUE)),"")</f>
        <v/>
      </c>
      <c r="S33" s="80" t="str">
        <f>IF(AND($E33&gt;0,$F33&gt;0,$G33&gt;0,NOT(ISBLANK($K33))),_xlfn.LOGNORM.INV(ABS(VLOOKUP($Q$1,VLookups!$A$27:$B$28,2,FALSE)-S$3),LN($J33),LN($N33)),"")</f>
        <v/>
      </c>
      <c r="T33" s="80" t="str">
        <f>IF(AND($E33&gt;0,$F33&gt;0,$G33&gt;0,NOT(ISBLANK($K33))),_xlfn.LOGNORM.INV(ABS(VLOOKUP($Q$1,VLookups!$A$27:$B$28,2,FALSE)-T$3),LN($J33),LN($N33)),"")</f>
        <v/>
      </c>
      <c r="U33" s="80" t="str">
        <f>IF(AND($E33&gt;0,$F33&gt;0,$G33&gt;0,NOT(ISBLANK($K33))),_xlfn.LOGNORM.INV(ABS(VLOOKUP($Q$1,VLookups!$A$27:$B$28,2,FALSE)-U$3),LN($J33),LN($N33)),"")</f>
        <v/>
      </c>
      <c r="V33" s="80" t="str">
        <f>IF(AND($E33&gt;0,$F33&gt;0,$G33&gt;0,NOT(ISBLANK($K33))),_xlfn.LOGNORM.INV(ABS(VLOOKUP($Q$1,VLookups!$A$27:$B$28,2,FALSE)-V$3),LN($J33),LN($N33)),"")</f>
        <v/>
      </c>
      <c r="W33" s="80" t="str">
        <f>IF(AND($E33&gt;0,$F33&gt;0,$G33&gt;0,NOT(ISBLANK($K33))),_xlfn.LOGNORM.INV(ABS(VLOOKUP($Q$1,VLookups!$A$27:$B$28,2,FALSE)-W$3),LN($J33),LN($N33)),"")</f>
        <v/>
      </c>
      <c r="X33" s="80" t="str">
        <f>IF(AND($E33&gt;0,$F33&gt;0,$G33&gt;0,NOT(ISBLANK($K33))),_xlfn.LOGNORM.INV(ABS(VLOOKUP($Q$1,VLookups!$A$27:$B$28,2,FALSE)-X$3),LN($J33),LN($N33)),"")</f>
        <v/>
      </c>
      <c r="Y33" s="5"/>
      <c r="Z33" s="145" t="str">
        <f t="shared" si="2"/>
        <v/>
      </c>
      <c r="AA33" s="376" t="str">
        <f t="shared" si="13"/>
        <v/>
      </c>
      <c r="AB33" s="46" t="str">
        <f t="shared" si="14"/>
        <v/>
      </c>
      <c r="AC33" s="46" t="str">
        <f t="shared" si="242"/>
        <v/>
      </c>
      <c r="AD33" s="46" t="str">
        <f t="shared" si="242"/>
        <v/>
      </c>
      <c r="AE33" s="46" t="str">
        <f t="shared" si="242"/>
        <v/>
      </c>
      <c r="AF33" s="46" t="str">
        <f t="shared" si="242"/>
        <v/>
      </c>
      <c r="AG33" s="46" t="str">
        <f t="shared" si="242"/>
        <v/>
      </c>
      <c r="AH33" s="46" t="str">
        <f t="shared" si="242"/>
        <v/>
      </c>
      <c r="AI33" s="46" t="str">
        <f t="shared" si="242"/>
        <v/>
      </c>
      <c r="AJ33" s="46" t="str">
        <f t="shared" si="242"/>
        <v/>
      </c>
      <c r="AK33" s="46" t="str">
        <f t="shared" si="242"/>
        <v/>
      </c>
      <c r="AL33" s="46" t="str">
        <f t="shared" si="242"/>
        <v/>
      </c>
      <c r="AM33" s="46" t="str">
        <f t="shared" si="242"/>
        <v/>
      </c>
      <c r="AN33" s="46" t="str">
        <f t="shared" si="242"/>
        <v/>
      </c>
      <c r="AO33" s="46" t="str">
        <f t="shared" si="242"/>
        <v/>
      </c>
      <c r="AP33" s="46" t="str">
        <f t="shared" si="242"/>
        <v/>
      </c>
      <c r="AQ33" s="46" t="str">
        <f t="shared" si="242"/>
        <v/>
      </c>
      <c r="AR33" s="46" t="str">
        <f t="shared" si="242"/>
        <v/>
      </c>
      <c r="AS33" s="46" t="str">
        <f t="shared" si="242"/>
        <v/>
      </c>
      <c r="AT33" s="46" t="str">
        <f t="shared" si="242"/>
        <v/>
      </c>
      <c r="AU33" s="46" t="str">
        <f t="shared" si="242"/>
        <v/>
      </c>
      <c r="AV33" s="46" t="str">
        <f t="shared" si="242"/>
        <v/>
      </c>
      <c r="AW33" s="46" t="str">
        <f t="shared" si="242"/>
        <v/>
      </c>
      <c r="AX33" s="46" t="str">
        <f t="shared" si="242"/>
        <v/>
      </c>
      <c r="AY33" s="46" t="str">
        <f t="shared" si="242"/>
        <v/>
      </c>
      <c r="AZ33" s="46" t="str">
        <f t="shared" si="242"/>
        <v/>
      </c>
      <c r="BA33" s="46" t="str">
        <f t="shared" si="242"/>
        <v/>
      </c>
      <c r="BB33" s="46" t="str">
        <f t="shared" si="242"/>
        <v/>
      </c>
      <c r="BC33" s="46" t="str">
        <f t="shared" si="242"/>
        <v/>
      </c>
      <c r="BD33" s="46" t="str">
        <f t="shared" si="242"/>
        <v/>
      </c>
      <c r="BE33" s="46" t="str">
        <f t="shared" si="242"/>
        <v/>
      </c>
      <c r="BF33" s="46" t="str">
        <f t="shared" si="242"/>
        <v/>
      </c>
      <c r="BG33" s="46" t="str">
        <f t="shared" si="242"/>
        <v/>
      </c>
      <c r="BH33" s="46" t="str">
        <f t="shared" si="242"/>
        <v/>
      </c>
      <c r="BI33" s="46" t="str">
        <f t="shared" si="242"/>
        <v/>
      </c>
      <c r="BJ33" s="46" t="str">
        <f t="shared" si="242"/>
        <v/>
      </c>
      <c r="BK33" s="46" t="str">
        <f t="shared" si="242"/>
        <v/>
      </c>
      <c r="BL33" s="46" t="str">
        <f t="shared" si="242"/>
        <v/>
      </c>
      <c r="BM33" s="46" t="str">
        <f t="shared" si="242"/>
        <v/>
      </c>
      <c r="BN33" s="46" t="str">
        <f t="shared" si="242"/>
        <v/>
      </c>
      <c r="BO33" s="46" t="str">
        <f t="shared" si="242"/>
        <v/>
      </c>
      <c r="BP33" s="46" t="str">
        <f t="shared" si="242"/>
        <v/>
      </c>
      <c r="BQ33" s="46" t="str">
        <f t="shared" si="242"/>
        <v/>
      </c>
      <c r="BR33" s="46" t="str">
        <f t="shared" si="242"/>
        <v/>
      </c>
      <c r="BS33" s="46" t="str">
        <f t="shared" si="242"/>
        <v/>
      </c>
      <c r="BT33" s="46" t="str">
        <f t="shared" si="242"/>
        <v/>
      </c>
      <c r="BU33" s="46" t="str">
        <f t="shared" si="242"/>
        <v/>
      </c>
      <c r="BV33" s="46" t="str">
        <f t="shared" si="242"/>
        <v/>
      </c>
      <c r="BW33" s="46" t="str">
        <f t="shared" si="242"/>
        <v/>
      </c>
      <c r="BX33" s="46" t="str">
        <f t="shared" si="242"/>
        <v/>
      </c>
      <c r="BY33" s="46" t="str">
        <f t="shared" si="242"/>
        <v/>
      </c>
      <c r="BZ33" s="46" t="str">
        <f t="shared" si="242"/>
        <v/>
      </c>
      <c r="CA33" s="46" t="str">
        <f t="shared" si="242"/>
        <v/>
      </c>
      <c r="CB33" s="46" t="str">
        <f t="shared" si="242"/>
        <v/>
      </c>
      <c r="CC33" s="46" t="str">
        <f t="shared" si="242"/>
        <v/>
      </c>
      <c r="CD33" s="46" t="str">
        <f t="shared" si="242"/>
        <v/>
      </c>
      <c r="CE33" s="46" t="str">
        <f t="shared" si="242"/>
        <v/>
      </c>
      <c r="CF33" s="46" t="str">
        <f t="shared" si="242"/>
        <v/>
      </c>
      <c r="CG33" s="46" t="str">
        <f t="shared" si="242"/>
        <v/>
      </c>
      <c r="CH33" s="46" t="str">
        <f t="shared" si="242"/>
        <v/>
      </c>
      <c r="CI33" s="46" t="str">
        <f t="shared" si="242"/>
        <v/>
      </c>
      <c r="CJ33" s="46" t="str">
        <f t="shared" si="242"/>
        <v/>
      </c>
      <c r="CK33" s="46" t="str">
        <f t="shared" si="242"/>
        <v/>
      </c>
      <c r="CL33" s="46" t="str">
        <f t="shared" si="242"/>
        <v/>
      </c>
      <c r="CM33" s="46" t="str">
        <f t="shared" si="242"/>
        <v/>
      </c>
      <c r="CN33" s="46" t="str">
        <f t="shared" ref="CN33:EY36" si="245">IF(ISNONTEXT($Z33),CM33+$Z33,"")</f>
        <v/>
      </c>
      <c r="CO33" s="46" t="str">
        <f t="shared" si="245"/>
        <v/>
      </c>
      <c r="CP33" s="46" t="str">
        <f t="shared" si="245"/>
        <v/>
      </c>
      <c r="CQ33" s="46" t="str">
        <f t="shared" si="245"/>
        <v/>
      </c>
      <c r="CR33" s="46" t="str">
        <f t="shared" si="245"/>
        <v/>
      </c>
      <c r="CS33" s="46" t="str">
        <f t="shared" si="245"/>
        <v/>
      </c>
      <c r="CT33" s="46" t="str">
        <f t="shared" si="245"/>
        <v/>
      </c>
      <c r="CU33" s="46" t="str">
        <f t="shared" si="245"/>
        <v/>
      </c>
      <c r="CV33" s="46" t="str">
        <f t="shared" si="245"/>
        <v/>
      </c>
      <c r="CW33" s="46" t="str">
        <f t="shared" si="245"/>
        <v/>
      </c>
      <c r="CX33" s="46" t="str">
        <f t="shared" si="245"/>
        <v/>
      </c>
      <c r="CY33" s="46" t="str">
        <f t="shared" si="245"/>
        <v/>
      </c>
      <c r="CZ33" s="46" t="str">
        <f t="shared" si="245"/>
        <v/>
      </c>
      <c r="DA33" s="46" t="str">
        <f t="shared" si="245"/>
        <v/>
      </c>
      <c r="DB33" s="46" t="str">
        <f t="shared" si="245"/>
        <v/>
      </c>
      <c r="DC33" s="46" t="str">
        <f t="shared" si="245"/>
        <v/>
      </c>
      <c r="DD33" s="46" t="str">
        <f t="shared" si="245"/>
        <v/>
      </c>
      <c r="DE33" s="46" t="str">
        <f t="shared" si="245"/>
        <v/>
      </c>
      <c r="DF33" s="46" t="str">
        <f t="shared" si="245"/>
        <v/>
      </c>
      <c r="DG33" s="46" t="str">
        <f t="shared" si="245"/>
        <v/>
      </c>
      <c r="DH33" s="46" t="str">
        <f t="shared" si="245"/>
        <v/>
      </c>
      <c r="DI33" s="46" t="str">
        <f t="shared" si="245"/>
        <v/>
      </c>
      <c r="DJ33" s="46" t="str">
        <f t="shared" si="245"/>
        <v/>
      </c>
      <c r="DK33" s="46" t="str">
        <f t="shared" si="245"/>
        <v/>
      </c>
      <c r="DL33" s="46" t="str">
        <f t="shared" si="245"/>
        <v/>
      </c>
      <c r="DM33" s="46" t="str">
        <f t="shared" si="245"/>
        <v/>
      </c>
      <c r="DN33" s="46" t="str">
        <f t="shared" si="245"/>
        <v/>
      </c>
      <c r="DO33" s="46" t="str">
        <f t="shared" si="245"/>
        <v/>
      </c>
      <c r="DP33" s="46" t="str">
        <f t="shared" si="245"/>
        <v/>
      </c>
      <c r="DQ33" s="46" t="str">
        <f t="shared" si="245"/>
        <v/>
      </c>
      <c r="DR33" s="46" t="str">
        <f t="shared" si="245"/>
        <v/>
      </c>
      <c r="DS33" s="46" t="str">
        <f t="shared" si="245"/>
        <v/>
      </c>
      <c r="DT33" s="46" t="str">
        <f t="shared" si="245"/>
        <v/>
      </c>
      <c r="DU33" s="46" t="str">
        <f t="shared" si="245"/>
        <v/>
      </c>
      <c r="DV33" s="46" t="str">
        <f t="shared" si="245"/>
        <v/>
      </c>
      <c r="DW33" s="46" t="str">
        <f t="shared" si="245"/>
        <v/>
      </c>
      <c r="DX33" s="46" t="str">
        <f t="shared" si="245"/>
        <v/>
      </c>
      <c r="DY33" s="46" t="str">
        <f t="shared" si="245"/>
        <v/>
      </c>
      <c r="DZ33" s="46" t="str">
        <f t="shared" si="245"/>
        <v/>
      </c>
      <c r="EA33" s="46" t="str">
        <f t="shared" si="245"/>
        <v/>
      </c>
      <c r="EB33" s="46" t="str">
        <f t="shared" si="245"/>
        <v/>
      </c>
      <c r="EC33" s="46" t="str">
        <f t="shared" si="245"/>
        <v/>
      </c>
      <c r="ED33" s="46" t="str">
        <f t="shared" si="245"/>
        <v/>
      </c>
      <c r="EE33" s="46" t="str">
        <f t="shared" si="245"/>
        <v/>
      </c>
      <c r="EF33" s="46" t="str">
        <f t="shared" si="245"/>
        <v/>
      </c>
      <c r="EG33" s="46" t="str">
        <f t="shared" si="245"/>
        <v/>
      </c>
      <c r="EH33" s="46" t="str">
        <f t="shared" si="245"/>
        <v/>
      </c>
      <c r="EI33" s="46" t="str">
        <f t="shared" si="245"/>
        <v/>
      </c>
      <c r="EJ33" s="46" t="str">
        <f t="shared" si="245"/>
        <v/>
      </c>
      <c r="EK33" s="46" t="str">
        <f t="shared" si="245"/>
        <v/>
      </c>
      <c r="EL33" s="46" t="str">
        <f t="shared" si="245"/>
        <v/>
      </c>
      <c r="EM33" s="46" t="str">
        <f t="shared" si="245"/>
        <v/>
      </c>
      <c r="EN33" s="46" t="str">
        <f t="shared" si="245"/>
        <v/>
      </c>
      <c r="EO33" s="46" t="str">
        <f t="shared" si="245"/>
        <v/>
      </c>
      <c r="EP33" s="46" t="str">
        <f t="shared" si="245"/>
        <v/>
      </c>
      <c r="EQ33" s="46" t="str">
        <f t="shared" si="245"/>
        <v/>
      </c>
      <c r="ER33" s="46" t="str">
        <f t="shared" si="245"/>
        <v/>
      </c>
      <c r="ES33" s="46" t="str">
        <f t="shared" si="245"/>
        <v/>
      </c>
      <c r="ET33" s="46" t="str">
        <f t="shared" si="245"/>
        <v/>
      </c>
      <c r="EU33" s="46" t="str">
        <f t="shared" si="245"/>
        <v/>
      </c>
      <c r="EV33" s="46" t="str">
        <f t="shared" si="245"/>
        <v/>
      </c>
      <c r="EW33" s="46" t="str">
        <f t="shared" si="245"/>
        <v/>
      </c>
      <c r="EX33" s="46" t="str">
        <f t="shared" si="245"/>
        <v/>
      </c>
      <c r="EY33" s="46" t="str">
        <f t="shared" si="245"/>
        <v/>
      </c>
      <c r="EZ33" s="46" t="str">
        <f t="shared" si="244"/>
        <v/>
      </c>
      <c r="FA33" s="46" t="str">
        <f t="shared" si="244"/>
        <v/>
      </c>
      <c r="FB33" s="46" t="str">
        <f t="shared" si="244"/>
        <v/>
      </c>
      <c r="FC33" s="46" t="str">
        <f t="shared" si="244"/>
        <v/>
      </c>
      <c r="FD33" s="46" t="str">
        <f t="shared" si="244"/>
        <v/>
      </c>
      <c r="FE33" s="46" t="str">
        <f t="shared" si="244"/>
        <v/>
      </c>
      <c r="FF33" s="46" t="str">
        <f t="shared" si="244"/>
        <v/>
      </c>
      <c r="FG33" s="46" t="str">
        <f t="shared" si="244"/>
        <v/>
      </c>
      <c r="FH33" s="46" t="str">
        <f t="shared" si="244"/>
        <v/>
      </c>
      <c r="FI33" s="46" t="str">
        <f t="shared" si="244"/>
        <v/>
      </c>
      <c r="FJ33" s="46" t="str">
        <f t="shared" si="244"/>
        <v/>
      </c>
      <c r="FK33" s="46" t="str">
        <f t="shared" si="244"/>
        <v/>
      </c>
      <c r="FL33" s="46" t="str">
        <f t="shared" si="244"/>
        <v/>
      </c>
      <c r="FM33" s="46" t="str">
        <f t="shared" si="244"/>
        <v/>
      </c>
      <c r="FN33" s="46" t="str">
        <f t="shared" si="244"/>
        <v/>
      </c>
      <c r="FO33" s="46" t="str">
        <f t="shared" si="244"/>
        <v/>
      </c>
      <c r="FP33" s="46" t="str">
        <f t="shared" si="244"/>
        <v/>
      </c>
      <c r="FQ33" s="46" t="str">
        <f t="shared" si="244"/>
        <v/>
      </c>
      <c r="FR33" s="46" t="str">
        <f t="shared" si="244"/>
        <v/>
      </c>
      <c r="FS33" s="46" t="str">
        <f t="shared" si="244"/>
        <v/>
      </c>
      <c r="FT33" s="46" t="str">
        <f t="shared" si="244"/>
        <v/>
      </c>
      <c r="FU33" s="46" t="str">
        <f t="shared" si="244"/>
        <v/>
      </c>
      <c r="FV33" s="46" t="str">
        <f t="shared" si="244"/>
        <v/>
      </c>
      <c r="FW33" s="46" t="str">
        <f t="shared" si="244"/>
        <v/>
      </c>
      <c r="FX33" s="46" t="str">
        <f t="shared" si="244"/>
        <v/>
      </c>
      <c r="FY33" s="46" t="str">
        <f t="shared" si="244"/>
        <v/>
      </c>
      <c r="FZ33" s="46" t="str">
        <f t="shared" si="244"/>
        <v/>
      </c>
      <c r="GA33" s="46" t="str">
        <f t="shared" si="244"/>
        <v/>
      </c>
      <c r="GB33" s="46" t="str">
        <f t="shared" si="244"/>
        <v/>
      </c>
      <c r="GC33" s="46" t="str">
        <f t="shared" si="244"/>
        <v/>
      </c>
      <c r="GD33" s="46" t="str">
        <f t="shared" si="244"/>
        <v/>
      </c>
      <c r="GE33" s="46" t="str">
        <f t="shared" si="244"/>
        <v/>
      </c>
      <c r="GF33" s="46" t="str">
        <f t="shared" si="244"/>
        <v/>
      </c>
      <c r="GG33" s="46" t="str">
        <f t="shared" si="244"/>
        <v/>
      </c>
      <c r="GH33" s="46" t="str">
        <f t="shared" si="244"/>
        <v/>
      </c>
      <c r="GI33" s="46" t="str">
        <f t="shared" si="244"/>
        <v/>
      </c>
      <c r="GJ33" s="46" t="str">
        <f t="shared" si="244"/>
        <v/>
      </c>
      <c r="GK33" s="46" t="str">
        <f t="shared" si="244"/>
        <v/>
      </c>
      <c r="GL33" s="46" t="str">
        <f t="shared" si="244"/>
        <v/>
      </c>
      <c r="GM33" s="46" t="str">
        <f t="shared" si="244"/>
        <v/>
      </c>
      <c r="GN33" s="46" t="str">
        <f t="shared" si="244"/>
        <v/>
      </c>
      <c r="GO33" s="46" t="str">
        <f t="shared" si="244"/>
        <v/>
      </c>
      <c r="GP33" s="46" t="str">
        <f t="shared" si="244"/>
        <v/>
      </c>
      <c r="GQ33" s="46" t="str">
        <f t="shared" si="244"/>
        <v/>
      </c>
      <c r="GR33" s="46" t="str">
        <f t="shared" si="244"/>
        <v/>
      </c>
      <c r="GS33" s="46" t="str">
        <f t="shared" si="244"/>
        <v/>
      </c>
      <c r="GT33" s="46" t="str">
        <f t="shared" si="244"/>
        <v/>
      </c>
      <c r="GU33" s="46" t="str">
        <f t="shared" si="244"/>
        <v/>
      </c>
      <c r="GV33" s="46" t="str">
        <f t="shared" si="244"/>
        <v/>
      </c>
      <c r="GW33" s="46" t="str">
        <f t="shared" si="244"/>
        <v/>
      </c>
      <c r="GX33" s="46" t="str">
        <f t="shared" si="244"/>
        <v/>
      </c>
      <c r="GY33" s="46" t="str">
        <f t="shared" si="244"/>
        <v/>
      </c>
      <c r="GZ33" s="46" t="str">
        <f t="shared" si="244"/>
        <v/>
      </c>
      <c r="HA33" s="46" t="str">
        <f t="shared" si="244"/>
        <v/>
      </c>
      <c r="HB33" s="46" t="str">
        <f t="shared" si="244"/>
        <v/>
      </c>
      <c r="HC33" s="46" t="str">
        <f t="shared" si="244"/>
        <v/>
      </c>
      <c r="HD33" s="46" t="str">
        <f t="shared" si="244"/>
        <v/>
      </c>
      <c r="HE33" s="46" t="str">
        <f t="shared" si="244"/>
        <v/>
      </c>
      <c r="HF33" s="46" t="str">
        <f t="shared" si="244"/>
        <v/>
      </c>
      <c r="HG33" s="46" t="str">
        <f t="shared" si="244"/>
        <v/>
      </c>
      <c r="HH33" s="46" t="str">
        <f t="shared" si="244"/>
        <v/>
      </c>
      <c r="HI33" s="46" t="str">
        <f t="shared" si="244"/>
        <v/>
      </c>
      <c r="HJ33" s="46" t="str">
        <f t="shared" si="244"/>
        <v/>
      </c>
      <c r="HK33" s="46" t="str">
        <f t="shared" si="244"/>
        <v/>
      </c>
      <c r="HL33" s="46" t="str">
        <f t="shared" si="243"/>
        <v/>
      </c>
      <c r="HM33" s="46" t="str">
        <f t="shared" si="243"/>
        <v/>
      </c>
      <c r="HN33" s="46" t="str">
        <f t="shared" si="243"/>
        <v/>
      </c>
      <c r="HO33" s="46" t="str">
        <f t="shared" si="243"/>
        <v/>
      </c>
      <c r="HP33" s="46" t="str">
        <f t="shared" si="243"/>
        <v/>
      </c>
      <c r="HQ33" s="46" t="str">
        <f t="shared" si="243"/>
        <v/>
      </c>
      <c r="HR33" s="46" t="str">
        <f t="shared" si="243"/>
        <v/>
      </c>
      <c r="HS33" s="46" t="str">
        <f t="shared" si="243"/>
        <v/>
      </c>
      <c r="HT33" s="146" t="e">
        <f t="shared" si="15"/>
        <v>#N/A</v>
      </c>
      <c r="HU33" s="146" t="e">
        <f t="shared" si="24"/>
        <v>#N/A</v>
      </c>
      <c r="HV33" s="146" t="e">
        <f t="shared" si="25"/>
        <v>#N/A</v>
      </c>
      <c r="HW33" s="146" t="e">
        <f t="shared" si="26"/>
        <v>#N/A</v>
      </c>
      <c r="HX33" s="146" t="e">
        <f t="shared" si="27"/>
        <v>#N/A</v>
      </c>
      <c r="HY33" s="146" t="e">
        <f t="shared" si="28"/>
        <v>#N/A</v>
      </c>
      <c r="HZ33" s="146" t="e">
        <f t="shared" si="29"/>
        <v>#N/A</v>
      </c>
      <c r="IA33" s="146" t="e">
        <f t="shared" si="30"/>
        <v>#N/A</v>
      </c>
      <c r="IB33" s="146" t="e">
        <f t="shared" si="31"/>
        <v>#N/A</v>
      </c>
      <c r="IC33" s="146" t="e">
        <f t="shared" si="32"/>
        <v>#N/A</v>
      </c>
      <c r="ID33" s="146" t="e">
        <f t="shared" si="33"/>
        <v>#N/A</v>
      </c>
      <c r="IE33" s="146" t="e">
        <f t="shared" si="34"/>
        <v>#N/A</v>
      </c>
      <c r="IF33" s="146" t="e">
        <f t="shared" si="35"/>
        <v>#N/A</v>
      </c>
      <c r="IG33" s="146" t="e">
        <f t="shared" si="36"/>
        <v>#N/A</v>
      </c>
      <c r="IH33" s="146" t="e">
        <f t="shared" si="37"/>
        <v>#N/A</v>
      </c>
      <c r="II33" s="146" t="e">
        <f t="shared" si="38"/>
        <v>#N/A</v>
      </c>
      <c r="IJ33" s="146" t="e">
        <f t="shared" si="39"/>
        <v>#N/A</v>
      </c>
      <c r="IK33" s="146" t="e">
        <f t="shared" si="40"/>
        <v>#N/A</v>
      </c>
      <c r="IL33" s="146" t="e">
        <f t="shared" si="41"/>
        <v>#N/A</v>
      </c>
      <c r="IM33" s="146" t="e">
        <f t="shared" si="42"/>
        <v>#N/A</v>
      </c>
      <c r="IN33" s="146" t="e">
        <f t="shared" si="43"/>
        <v>#N/A</v>
      </c>
      <c r="IO33" s="146" t="e">
        <f t="shared" si="44"/>
        <v>#N/A</v>
      </c>
      <c r="IP33" s="146" t="e">
        <f t="shared" si="45"/>
        <v>#N/A</v>
      </c>
      <c r="IQ33" s="146" t="e">
        <f t="shared" si="46"/>
        <v>#N/A</v>
      </c>
      <c r="IR33" s="146" t="e">
        <f t="shared" si="47"/>
        <v>#N/A</v>
      </c>
      <c r="IS33" s="146" t="e">
        <f t="shared" si="48"/>
        <v>#N/A</v>
      </c>
      <c r="IT33" s="146" t="e">
        <f t="shared" si="49"/>
        <v>#N/A</v>
      </c>
      <c r="IU33" s="146" t="e">
        <f t="shared" si="50"/>
        <v>#N/A</v>
      </c>
      <c r="IV33" s="146" t="e">
        <f t="shared" si="51"/>
        <v>#N/A</v>
      </c>
      <c r="IW33" s="146" t="e">
        <f t="shared" si="52"/>
        <v>#N/A</v>
      </c>
      <c r="IX33" s="146" t="e">
        <f t="shared" si="53"/>
        <v>#N/A</v>
      </c>
      <c r="IY33" s="146" t="e">
        <f t="shared" si="54"/>
        <v>#N/A</v>
      </c>
      <c r="IZ33" s="146" t="e">
        <f t="shared" si="55"/>
        <v>#N/A</v>
      </c>
      <c r="JA33" s="146" t="e">
        <f t="shared" si="56"/>
        <v>#N/A</v>
      </c>
      <c r="JB33" s="146" t="e">
        <f t="shared" si="57"/>
        <v>#N/A</v>
      </c>
      <c r="JC33" s="146" t="e">
        <f t="shared" si="58"/>
        <v>#N/A</v>
      </c>
      <c r="JD33" s="146" t="e">
        <f t="shared" si="59"/>
        <v>#N/A</v>
      </c>
      <c r="JE33" s="146" t="e">
        <f t="shared" si="60"/>
        <v>#N/A</v>
      </c>
      <c r="JF33" s="146" t="e">
        <f t="shared" si="61"/>
        <v>#N/A</v>
      </c>
      <c r="JG33" s="146" t="e">
        <f t="shared" si="62"/>
        <v>#N/A</v>
      </c>
      <c r="JH33" s="146" t="e">
        <f t="shared" si="63"/>
        <v>#N/A</v>
      </c>
      <c r="JI33" s="146" t="e">
        <f t="shared" si="64"/>
        <v>#N/A</v>
      </c>
      <c r="JJ33" s="146" t="e">
        <f t="shared" si="65"/>
        <v>#N/A</v>
      </c>
      <c r="JK33" s="146" t="e">
        <f t="shared" si="66"/>
        <v>#N/A</v>
      </c>
      <c r="JL33" s="146" t="e">
        <f t="shared" si="67"/>
        <v>#N/A</v>
      </c>
      <c r="JM33" s="146" t="e">
        <f t="shared" si="68"/>
        <v>#N/A</v>
      </c>
      <c r="JN33" s="146" t="e">
        <f t="shared" si="69"/>
        <v>#N/A</v>
      </c>
      <c r="JO33" s="146" t="e">
        <f t="shared" si="70"/>
        <v>#N/A</v>
      </c>
      <c r="JP33" s="146" t="e">
        <f t="shared" si="71"/>
        <v>#N/A</v>
      </c>
      <c r="JQ33" s="146" t="e">
        <f t="shared" si="72"/>
        <v>#N/A</v>
      </c>
      <c r="JR33" s="146" t="e">
        <f t="shared" si="73"/>
        <v>#N/A</v>
      </c>
      <c r="JS33" s="146" t="e">
        <f t="shared" si="74"/>
        <v>#N/A</v>
      </c>
      <c r="JT33" s="146" t="e">
        <f t="shared" si="75"/>
        <v>#N/A</v>
      </c>
      <c r="JU33" s="146" t="e">
        <f t="shared" si="76"/>
        <v>#N/A</v>
      </c>
      <c r="JV33" s="146" t="e">
        <f t="shared" si="77"/>
        <v>#N/A</v>
      </c>
      <c r="JW33" s="146" t="e">
        <f t="shared" si="78"/>
        <v>#N/A</v>
      </c>
      <c r="JX33" s="146" t="e">
        <f t="shared" si="79"/>
        <v>#N/A</v>
      </c>
      <c r="JY33" s="146" t="e">
        <f t="shared" si="80"/>
        <v>#N/A</v>
      </c>
      <c r="JZ33" s="146" t="e">
        <f t="shared" si="81"/>
        <v>#N/A</v>
      </c>
      <c r="KA33" s="146" t="e">
        <f t="shared" si="82"/>
        <v>#N/A</v>
      </c>
      <c r="KB33" s="146" t="e">
        <f t="shared" si="83"/>
        <v>#N/A</v>
      </c>
      <c r="KC33" s="146" t="e">
        <f t="shared" si="84"/>
        <v>#N/A</v>
      </c>
      <c r="KD33" s="146" t="e">
        <f t="shared" si="85"/>
        <v>#N/A</v>
      </c>
      <c r="KE33" s="146" t="e">
        <f t="shared" si="86"/>
        <v>#N/A</v>
      </c>
      <c r="KF33" s="146" t="e">
        <f t="shared" si="20"/>
        <v>#N/A</v>
      </c>
      <c r="KG33" s="146" t="e">
        <f t="shared" si="87"/>
        <v>#N/A</v>
      </c>
      <c r="KH33" s="146" t="e">
        <f t="shared" si="88"/>
        <v>#N/A</v>
      </c>
      <c r="KI33" s="146" t="e">
        <f t="shared" si="89"/>
        <v>#N/A</v>
      </c>
      <c r="KJ33" s="146" t="e">
        <f t="shared" si="90"/>
        <v>#N/A</v>
      </c>
      <c r="KK33" s="146" t="e">
        <f t="shared" si="91"/>
        <v>#N/A</v>
      </c>
      <c r="KL33" s="146" t="e">
        <f t="shared" si="92"/>
        <v>#N/A</v>
      </c>
      <c r="KM33" s="146" t="e">
        <f t="shared" si="93"/>
        <v>#N/A</v>
      </c>
      <c r="KN33" s="146" t="e">
        <f t="shared" si="94"/>
        <v>#N/A</v>
      </c>
      <c r="KO33" s="146" t="e">
        <f t="shared" si="95"/>
        <v>#N/A</v>
      </c>
      <c r="KP33" s="146" t="e">
        <f t="shared" si="96"/>
        <v>#N/A</v>
      </c>
      <c r="KQ33" s="146" t="e">
        <f t="shared" si="97"/>
        <v>#N/A</v>
      </c>
      <c r="KR33" s="146" t="e">
        <f t="shared" si="98"/>
        <v>#N/A</v>
      </c>
      <c r="KS33" s="146" t="e">
        <f t="shared" si="99"/>
        <v>#N/A</v>
      </c>
      <c r="KT33" s="146" t="e">
        <f t="shared" si="100"/>
        <v>#N/A</v>
      </c>
      <c r="KU33" s="146" t="e">
        <f t="shared" si="101"/>
        <v>#N/A</v>
      </c>
      <c r="KV33" s="146" t="e">
        <f t="shared" si="102"/>
        <v>#N/A</v>
      </c>
      <c r="KW33" s="146" t="e">
        <f t="shared" si="103"/>
        <v>#N/A</v>
      </c>
      <c r="KX33" s="146" t="e">
        <f t="shared" si="104"/>
        <v>#N/A</v>
      </c>
      <c r="KY33" s="146" t="e">
        <f t="shared" si="105"/>
        <v>#N/A</v>
      </c>
      <c r="KZ33" s="146" t="e">
        <f t="shared" si="106"/>
        <v>#N/A</v>
      </c>
      <c r="LA33" s="146" t="e">
        <f t="shared" si="107"/>
        <v>#N/A</v>
      </c>
      <c r="LB33" s="146" t="e">
        <f t="shared" si="108"/>
        <v>#N/A</v>
      </c>
      <c r="LC33" s="146" t="e">
        <f t="shared" si="109"/>
        <v>#N/A</v>
      </c>
      <c r="LD33" s="146" t="e">
        <f t="shared" si="110"/>
        <v>#N/A</v>
      </c>
      <c r="LE33" s="146" t="e">
        <f t="shared" si="111"/>
        <v>#N/A</v>
      </c>
      <c r="LF33" s="146" t="e">
        <f t="shared" si="112"/>
        <v>#N/A</v>
      </c>
      <c r="LG33" s="146" t="e">
        <f t="shared" si="113"/>
        <v>#N/A</v>
      </c>
      <c r="LH33" s="146" t="e">
        <f t="shared" si="114"/>
        <v>#N/A</v>
      </c>
      <c r="LI33" s="146" t="e">
        <f t="shared" si="115"/>
        <v>#N/A</v>
      </c>
      <c r="LJ33" s="146" t="e">
        <f t="shared" si="116"/>
        <v>#N/A</v>
      </c>
      <c r="LK33" s="146" t="e">
        <f t="shared" si="117"/>
        <v>#N/A</v>
      </c>
      <c r="LL33" s="146" t="e">
        <f t="shared" si="118"/>
        <v>#N/A</v>
      </c>
      <c r="LM33" s="146" t="e">
        <f t="shared" si="119"/>
        <v>#N/A</v>
      </c>
      <c r="LN33" s="146" t="e">
        <f t="shared" si="120"/>
        <v>#N/A</v>
      </c>
      <c r="LO33" s="146" t="e">
        <f t="shared" si="121"/>
        <v>#N/A</v>
      </c>
      <c r="LP33" s="146" t="e">
        <f t="shared" si="122"/>
        <v>#N/A</v>
      </c>
      <c r="LQ33" s="146" t="e">
        <f t="shared" si="123"/>
        <v>#N/A</v>
      </c>
      <c r="LR33" s="146" t="e">
        <f t="shared" si="124"/>
        <v>#N/A</v>
      </c>
      <c r="LS33" s="146" t="e">
        <f t="shared" si="125"/>
        <v>#N/A</v>
      </c>
      <c r="LT33" s="146" t="e">
        <f t="shared" si="126"/>
        <v>#N/A</v>
      </c>
      <c r="LU33" s="146" t="e">
        <f t="shared" si="127"/>
        <v>#N/A</v>
      </c>
      <c r="LV33" s="146" t="e">
        <f t="shared" si="128"/>
        <v>#N/A</v>
      </c>
      <c r="LW33" s="146" t="e">
        <f t="shared" si="129"/>
        <v>#N/A</v>
      </c>
      <c r="LX33" s="146" t="e">
        <f t="shared" si="130"/>
        <v>#N/A</v>
      </c>
      <c r="LY33" s="146" t="e">
        <f t="shared" si="131"/>
        <v>#N/A</v>
      </c>
      <c r="LZ33" s="146" t="e">
        <f t="shared" si="132"/>
        <v>#N/A</v>
      </c>
      <c r="MA33" s="146" t="e">
        <f t="shared" si="133"/>
        <v>#N/A</v>
      </c>
      <c r="MB33" s="146" t="e">
        <f t="shared" si="134"/>
        <v>#N/A</v>
      </c>
      <c r="MC33" s="146" t="e">
        <f t="shared" si="135"/>
        <v>#N/A</v>
      </c>
      <c r="MD33" s="146" t="e">
        <f t="shared" si="136"/>
        <v>#N/A</v>
      </c>
      <c r="ME33" s="146" t="e">
        <f t="shared" si="137"/>
        <v>#N/A</v>
      </c>
      <c r="MF33" s="146" t="e">
        <f t="shared" si="138"/>
        <v>#N/A</v>
      </c>
      <c r="MG33" s="146" t="e">
        <f t="shared" si="139"/>
        <v>#N/A</v>
      </c>
      <c r="MH33" s="146" t="e">
        <f t="shared" si="140"/>
        <v>#N/A</v>
      </c>
      <c r="MI33" s="146" t="e">
        <f t="shared" si="141"/>
        <v>#N/A</v>
      </c>
      <c r="MJ33" s="146" t="e">
        <f t="shared" si="142"/>
        <v>#N/A</v>
      </c>
      <c r="MK33" s="146" t="e">
        <f t="shared" si="143"/>
        <v>#N/A</v>
      </c>
      <c r="ML33" s="146" t="e">
        <f t="shared" si="144"/>
        <v>#N/A</v>
      </c>
      <c r="MM33" s="146" t="e">
        <f t="shared" si="145"/>
        <v>#N/A</v>
      </c>
      <c r="MN33" s="146" t="e">
        <f t="shared" si="146"/>
        <v>#N/A</v>
      </c>
      <c r="MO33" s="146" t="e">
        <f t="shared" si="147"/>
        <v>#N/A</v>
      </c>
      <c r="MP33" s="146" t="e">
        <f t="shared" si="148"/>
        <v>#N/A</v>
      </c>
      <c r="MQ33" s="146" t="e">
        <f t="shared" si="149"/>
        <v>#N/A</v>
      </c>
      <c r="MR33" s="146" t="e">
        <f t="shared" si="21"/>
        <v>#N/A</v>
      </c>
      <c r="MS33" s="146" t="e">
        <f t="shared" si="150"/>
        <v>#N/A</v>
      </c>
      <c r="MT33" s="146" t="e">
        <f t="shared" si="151"/>
        <v>#N/A</v>
      </c>
      <c r="MU33" s="146" t="e">
        <f t="shared" si="152"/>
        <v>#N/A</v>
      </c>
      <c r="MV33" s="146" t="e">
        <f t="shared" si="153"/>
        <v>#N/A</v>
      </c>
      <c r="MW33" s="146" t="e">
        <f t="shared" si="154"/>
        <v>#N/A</v>
      </c>
      <c r="MX33" s="146" t="e">
        <f t="shared" si="155"/>
        <v>#N/A</v>
      </c>
      <c r="MY33" s="146" t="e">
        <f t="shared" si="156"/>
        <v>#N/A</v>
      </c>
      <c r="MZ33" s="146" t="e">
        <f t="shared" si="157"/>
        <v>#N/A</v>
      </c>
      <c r="NA33" s="146" t="e">
        <f t="shared" si="158"/>
        <v>#N/A</v>
      </c>
      <c r="NB33" s="146" t="e">
        <f t="shared" si="159"/>
        <v>#N/A</v>
      </c>
      <c r="NC33" s="146" t="e">
        <f t="shared" si="160"/>
        <v>#N/A</v>
      </c>
      <c r="ND33" s="146" t="e">
        <f t="shared" si="161"/>
        <v>#N/A</v>
      </c>
      <c r="NE33" s="146" t="e">
        <f t="shared" si="162"/>
        <v>#N/A</v>
      </c>
      <c r="NF33" s="146" t="e">
        <f t="shared" si="163"/>
        <v>#N/A</v>
      </c>
      <c r="NG33" s="146" t="e">
        <f t="shared" si="164"/>
        <v>#N/A</v>
      </c>
      <c r="NH33" s="146" t="e">
        <f t="shared" si="165"/>
        <v>#N/A</v>
      </c>
      <c r="NI33" s="146" t="e">
        <f t="shared" si="166"/>
        <v>#N/A</v>
      </c>
      <c r="NJ33" s="146" t="e">
        <f t="shared" si="167"/>
        <v>#N/A</v>
      </c>
      <c r="NK33" s="146" t="e">
        <f t="shared" si="168"/>
        <v>#N/A</v>
      </c>
      <c r="NL33" s="146" t="e">
        <f t="shared" si="169"/>
        <v>#N/A</v>
      </c>
      <c r="NM33" s="146" t="e">
        <f t="shared" si="170"/>
        <v>#N/A</v>
      </c>
      <c r="NN33" s="146" t="e">
        <f t="shared" si="171"/>
        <v>#N/A</v>
      </c>
      <c r="NO33" s="146" t="e">
        <f t="shared" si="172"/>
        <v>#N/A</v>
      </c>
      <c r="NP33" s="146" t="e">
        <f t="shared" si="173"/>
        <v>#N/A</v>
      </c>
      <c r="NQ33" s="146" t="e">
        <f t="shared" si="174"/>
        <v>#N/A</v>
      </c>
      <c r="NR33" s="146" t="e">
        <f t="shared" si="175"/>
        <v>#N/A</v>
      </c>
      <c r="NS33" s="146" t="e">
        <f t="shared" si="176"/>
        <v>#N/A</v>
      </c>
      <c r="NT33" s="146" t="e">
        <f t="shared" si="177"/>
        <v>#N/A</v>
      </c>
      <c r="NU33" s="146" t="e">
        <f t="shared" si="178"/>
        <v>#N/A</v>
      </c>
      <c r="NV33" s="146" t="e">
        <f t="shared" si="179"/>
        <v>#N/A</v>
      </c>
      <c r="NW33" s="146" t="e">
        <f t="shared" si="180"/>
        <v>#N/A</v>
      </c>
      <c r="NX33" s="146" t="e">
        <f t="shared" si="181"/>
        <v>#N/A</v>
      </c>
      <c r="NY33" s="146" t="e">
        <f t="shared" si="182"/>
        <v>#N/A</v>
      </c>
      <c r="NZ33" s="146" t="e">
        <f t="shared" si="183"/>
        <v>#N/A</v>
      </c>
      <c r="OA33" s="146" t="e">
        <f t="shared" si="184"/>
        <v>#N/A</v>
      </c>
      <c r="OB33" s="146" t="e">
        <f t="shared" si="185"/>
        <v>#N/A</v>
      </c>
      <c r="OC33" s="146" t="e">
        <f t="shared" si="186"/>
        <v>#N/A</v>
      </c>
      <c r="OD33" s="146" t="e">
        <f t="shared" si="187"/>
        <v>#N/A</v>
      </c>
      <c r="OE33" s="146" t="e">
        <f t="shared" si="188"/>
        <v>#N/A</v>
      </c>
      <c r="OF33" s="146" t="e">
        <f t="shared" si="189"/>
        <v>#N/A</v>
      </c>
      <c r="OG33" s="146" t="e">
        <f t="shared" si="190"/>
        <v>#N/A</v>
      </c>
      <c r="OH33" s="146" t="e">
        <f t="shared" si="191"/>
        <v>#N/A</v>
      </c>
      <c r="OI33" s="146" t="e">
        <f t="shared" si="192"/>
        <v>#N/A</v>
      </c>
      <c r="OJ33" s="146" t="e">
        <f t="shared" si="193"/>
        <v>#N/A</v>
      </c>
      <c r="OK33" s="146" t="e">
        <f t="shared" si="194"/>
        <v>#N/A</v>
      </c>
      <c r="OL33" s="146" t="e">
        <f t="shared" si="195"/>
        <v>#N/A</v>
      </c>
      <c r="OM33" s="146" t="e">
        <f t="shared" si="196"/>
        <v>#N/A</v>
      </c>
      <c r="ON33" s="146" t="e">
        <f t="shared" si="197"/>
        <v>#N/A</v>
      </c>
      <c r="OO33" s="146" t="e">
        <f t="shared" si="198"/>
        <v>#N/A</v>
      </c>
      <c r="OP33" s="146" t="e">
        <f t="shared" si="199"/>
        <v>#N/A</v>
      </c>
      <c r="OQ33" s="146" t="e">
        <f t="shared" si="200"/>
        <v>#N/A</v>
      </c>
      <c r="OR33" s="146" t="e">
        <f t="shared" si="201"/>
        <v>#N/A</v>
      </c>
      <c r="OS33" s="146" t="e">
        <f t="shared" si="202"/>
        <v>#N/A</v>
      </c>
      <c r="OT33" s="146" t="e">
        <f t="shared" si="203"/>
        <v>#N/A</v>
      </c>
      <c r="OU33" s="146" t="e">
        <f t="shared" si="204"/>
        <v>#N/A</v>
      </c>
      <c r="OV33" s="146" t="e">
        <f t="shared" si="205"/>
        <v>#N/A</v>
      </c>
      <c r="OW33" s="146" t="e">
        <f t="shared" si="206"/>
        <v>#N/A</v>
      </c>
      <c r="OX33" s="146" t="e">
        <f t="shared" si="207"/>
        <v>#N/A</v>
      </c>
      <c r="OY33" s="146" t="e">
        <f t="shared" si="208"/>
        <v>#N/A</v>
      </c>
      <c r="OZ33" s="146" t="e">
        <f t="shared" si="209"/>
        <v>#N/A</v>
      </c>
      <c r="PA33" s="146" t="e">
        <f t="shared" si="210"/>
        <v>#N/A</v>
      </c>
      <c r="PB33" s="146" t="e">
        <f t="shared" si="211"/>
        <v>#N/A</v>
      </c>
      <c r="PC33" s="146" t="e">
        <f t="shared" si="212"/>
        <v>#N/A</v>
      </c>
      <c r="PD33" s="146" t="e">
        <f t="shared" si="22"/>
        <v>#N/A</v>
      </c>
      <c r="PE33" s="146" t="e">
        <f t="shared" si="225"/>
        <v>#N/A</v>
      </c>
      <c r="PF33" s="146" t="e">
        <f t="shared" si="226"/>
        <v>#N/A</v>
      </c>
      <c r="PG33" s="146" t="e">
        <f t="shared" si="227"/>
        <v>#N/A</v>
      </c>
      <c r="PH33" s="146" t="e">
        <f t="shared" si="228"/>
        <v>#N/A</v>
      </c>
      <c r="PI33" s="146" t="e">
        <f t="shared" si="229"/>
        <v>#N/A</v>
      </c>
      <c r="PJ33" s="146" t="e">
        <f t="shared" si="230"/>
        <v>#N/A</v>
      </c>
      <c r="PK33" s="146" t="e">
        <f t="shared" si="231"/>
        <v>#N/A</v>
      </c>
      <c r="PL33" s="146" t="e">
        <f t="shared" si="232"/>
        <v>#N/A</v>
      </c>
    </row>
    <row r="34" spans="1:428" hidden="1" x14ac:dyDescent="0.45">
      <c r="A34" s="364"/>
      <c r="B34" s="365" t="str">
        <f>IF($N34="","",ROUND(_xlfn.LOGNORM.INV(ABS(VLOOKUP($Q$1,VLookups!$A$27:$B$28,2,FALSE)-B$2),LN($J34),LN($N34)),0))</f>
        <v/>
      </c>
      <c r="C34" s="367" t="str">
        <f t="shared" si="16"/>
        <v/>
      </c>
      <c r="D34" s="368" t="str">
        <f t="shared" si="17"/>
        <v/>
      </c>
      <c r="E34" s="108" t="str">
        <f>IFERROR(_xlfn.LOGNORM.INV(VLookups!$B$22,LN($J34),LN($N34)),"")</f>
        <v/>
      </c>
      <c r="F34" s="81"/>
      <c r="G34" s="108" t="str">
        <f>IFERROR(_xlfn.LOGNORM.INV(VLookups!$B$23,LN($J34),LN($N34)),"")</f>
        <v/>
      </c>
      <c r="H34" s="110" t="str">
        <f t="shared" si="0"/>
        <v/>
      </c>
      <c r="I34" s="110" t="str">
        <f t="shared" si="1"/>
        <v/>
      </c>
      <c r="J34" s="65" t="str">
        <f>IF(AND(F34&gt;0,NOT(ISBLANK(K34))),IF(VLOOKUP($F$3,VLookups!$A$17:$B$18,2,FALSE),F34*VLOOKUP(K34,VLookups!$A$4:$B$13,2,FALSE),F34),"")</f>
        <v/>
      </c>
      <c r="K34" s="21"/>
      <c r="L34" s="53"/>
      <c r="M34" s="263"/>
      <c r="N34" s="320" t="str">
        <f>IF(F34&gt;0,IF(ISBLANK(M34),IF(ISBLANK(K34),"",VLOOKUP(K34,VLookups!$A$4:$C$13,3,FALSE)),M34),"")</f>
        <v/>
      </c>
      <c r="O34" s="320" t="str">
        <f t="shared" si="11"/>
        <v/>
      </c>
      <c r="P34" s="375" t="str">
        <f t="shared" si="12"/>
        <v/>
      </c>
      <c r="Q34" s="81"/>
      <c r="R34" s="230" t="str">
        <f>IF(AND(Q34&gt;0,F34&gt;0,NOT(N34="")),ABS(VLOOKUP($Q$1,VLookups!$A$27:$B$28,2,FALSE)-_xlfn.LOGNORM.DIST(Q34,LN(J34),LN(N34),TRUE)),"")</f>
        <v/>
      </c>
      <c r="S34" s="80" t="str">
        <f>IF(AND($E34&gt;0,$F34&gt;0,$G34&gt;0,NOT(ISBLANK($K34))),_xlfn.LOGNORM.INV(ABS(VLOOKUP($Q$1,VLookups!$A$27:$B$28,2,FALSE)-S$3),LN($J34),LN($N34)),"")</f>
        <v/>
      </c>
      <c r="T34" s="80" t="str">
        <f>IF(AND($E34&gt;0,$F34&gt;0,$G34&gt;0,NOT(ISBLANK($K34))),_xlfn.LOGNORM.INV(ABS(VLOOKUP($Q$1,VLookups!$A$27:$B$28,2,FALSE)-T$3),LN($J34),LN($N34)),"")</f>
        <v/>
      </c>
      <c r="U34" s="80" t="str">
        <f>IF(AND($E34&gt;0,$F34&gt;0,$G34&gt;0,NOT(ISBLANK($K34))),_xlfn.LOGNORM.INV(ABS(VLOOKUP($Q$1,VLookups!$A$27:$B$28,2,FALSE)-U$3),LN($J34),LN($N34)),"")</f>
        <v/>
      </c>
      <c r="V34" s="80" t="str">
        <f>IF(AND($E34&gt;0,$F34&gt;0,$G34&gt;0,NOT(ISBLANK($K34))),_xlfn.LOGNORM.INV(ABS(VLOOKUP($Q$1,VLookups!$A$27:$B$28,2,FALSE)-V$3),LN($J34),LN($N34)),"")</f>
        <v/>
      </c>
      <c r="W34" s="80" t="str">
        <f>IF(AND($E34&gt;0,$F34&gt;0,$G34&gt;0,NOT(ISBLANK($K34))),_xlfn.LOGNORM.INV(ABS(VLOOKUP($Q$1,VLookups!$A$27:$B$28,2,FALSE)-W$3),LN($J34),LN($N34)),"")</f>
        <v/>
      </c>
      <c r="X34" s="80" t="str">
        <f>IF(AND($E34&gt;0,$F34&gt;0,$G34&gt;0,NOT(ISBLANK($K34))),_xlfn.LOGNORM.INV(ABS(VLOOKUP($Q$1,VLookups!$A$27:$B$28,2,FALSE)-X$3),LN($J34),LN($N34)),"")</f>
        <v/>
      </c>
      <c r="Y34" s="5"/>
      <c r="Z34" s="145" t="str">
        <f t="shared" si="2"/>
        <v/>
      </c>
      <c r="AA34" s="376" t="str">
        <f t="shared" si="13"/>
        <v/>
      </c>
      <c r="AB34" s="46" t="str">
        <f t="shared" si="14"/>
        <v/>
      </c>
      <c r="AC34" s="46" t="str">
        <f t="shared" ref="AC34:CN37" si="246">IF(ISNONTEXT($Z34),AB34+$Z34,"")</f>
        <v/>
      </c>
      <c r="AD34" s="46" t="str">
        <f t="shared" si="246"/>
        <v/>
      </c>
      <c r="AE34" s="46" t="str">
        <f t="shared" si="246"/>
        <v/>
      </c>
      <c r="AF34" s="46" t="str">
        <f t="shared" si="246"/>
        <v/>
      </c>
      <c r="AG34" s="46" t="str">
        <f t="shared" si="246"/>
        <v/>
      </c>
      <c r="AH34" s="46" t="str">
        <f t="shared" si="246"/>
        <v/>
      </c>
      <c r="AI34" s="46" t="str">
        <f t="shared" si="246"/>
        <v/>
      </c>
      <c r="AJ34" s="46" t="str">
        <f t="shared" si="246"/>
        <v/>
      </c>
      <c r="AK34" s="46" t="str">
        <f t="shared" si="246"/>
        <v/>
      </c>
      <c r="AL34" s="46" t="str">
        <f t="shared" si="246"/>
        <v/>
      </c>
      <c r="AM34" s="46" t="str">
        <f t="shared" si="246"/>
        <v/>
      </c>
      <c r="AN34" s="46" t="str">
        <f t="shared" si="246"/>
        <v/>
      </c>
      <c r="AO34" s="46" t="str">
        <f t="shared" si="246"/>
        <v/>
      </c>
      <c r="AP34" s="46" t="str">
        <f t="shared" si="246"/>
        <v/>
      </c>
      <c r="AQ34" s="46" t="str">
        <f t="shared" si="246"/>
        <v/>
      </c>
      <c r="AR34" s="46" t="str">
        <f t="shared" si="246"/>
        <v/>
      </c>
      <c r="AS34" s="46" t="str">
        <f t="shared" si="246"/>
        <v/>
      </c>
      <c r="AT34" s="46" t="str">
        <f t="shared" si="246"/>
        <v/>
      </c>
      <c r="AU34" s="46" t="str">
        <f t="shared" si="246"/>
        <v/>
      </c>
      <c r="AV34" s="46" t="str">
        <f t="shared" si="246"/>
        <v/>
      </c>
      <c r="AW34" s="46" t="str">
        <f t="shared" si="246"/>
        <v/>
      </c>
      <c r="AX34" s="46" t="str">
        <f t="shared" si="246"/>
        <v/>
      </c>
      <c r="AY34" s="46" t="str">
        <f t="shared" si="246"/>
        <v/>
      </c>
      <c r="AZ34" s="46" t="str">
        <f t="shared" si="246"/>
        <v/>
      </c>
      <c r="BA34" s="46" t="str">
        <f t="shared" si="246"/>
        <v/>
      </c>
      <c r="BB34" s="46" t="str">
        <f t="shared" si="246"/>
        <v/>
      </c>
      <c r="BC34" s="46" t="str">
        <f t="shared" si="246"/>
        <v/>
      </c>
      <c r="BD34" s="46" t="str">
        <f t="shared" si="246"/>
        <v/>
      </c>
      <c r="BE34" s="46" t="str">
        <f t="shared" si="246"/>
        <v/>
      </c>
      <c r="BF34" s="46" t="str">
        <f t="shared" si="246"/>
        <v/>
      </c>
      <c r="BG34" s="46" t="str">
        <f t="shared" si="246"/>
        <v/>
      </c>
      <c r="BH34" s="46" t="str">
        <f t="shared" si="246"/>
        <v/>
      </c>
      <c r="BI34" s="46" t="str">
        <f t="shared" si="246"/>
        <v/>
      </c>
      <c r="BJ34" s="46" t="str">
        <f t="shared" si="246"/>
        <v/>
      </c>
      <c r="BK34" s="46" t="str">
        <f t="shared" si="246"/>
        <v/>
      </c>
      <c r="BL34" s="46" t="str">
        <f t="shared" si="246"/>
        <v/>
      </c>
      <c r="BM34" s="46" t="str">
        <f t="shared" si="246"/>
        <v/>
      </c>
      <c r="BN34" s="46" t="str">
        <f t="shared" si="246"/>
        <v/>
      </c>
      <c r="BO34" s="46" t="str">
        <f t="shared" si="246"/>
        <v/>
      </c>
      <c r="BP34" s="46" t="str">
        <f t="shared" si="246"/>
        <v/>
      </c>
      <c r="BQ34" s="46" t="str">
        <f t="shared" si="246"/>
        <v/>
      </c>
      <c r="BR34" s="46" t="str">
        <f t="shared" si="246"/>
        <v/>
      </c>
      <c r="BS34" s="46" t="str">
        <f t="shared" si="246"/>
        <v/>
      </c>
      <c r="BT34" s="46" t="str">
        <f t="shared" si="246"/>
        <v/>
      </c>
      <c r="BU34" s="46" t="str">
        <f t="shared" si="246"/>
        <v/>
      </c>
      <c r="BV34" s="46" t="str">
        <f t="shared" si="246"/>
        <v/>
      </c>
      <c r="BW34" s="46" t="str">
        <f t="shared" si="246"/>
        <v/>
      </c>
      <c r="BX34" s="46" t="str">
        <f t="shared" si="246"/>
        <v/>
      </c>
      <c r="BY34" s="46" t="str">
        <f t="shared" si="246"/>
        <v/>
      </c>
      <c r="BZ34" s="46" t="str">
        <f t="shared" si="246"/>
        <v/>
      </c>
      <c r="CA34" s="46" t="str">
        <f t="shared" si="246"/>
        <v/>
      </c>
      <c r="CB34" s="46" t="str">
        <f t="shared" si="246"/>
        <v/>
      </c>
      <c r="CC34" s="46" t="str">
        <f t="shared" si="246"/>
        <v/>
      </c>
      <c r="CD34" s="46" t="str">
        <f t="shared" si="246"/>
        <v/>
      </c>
      <c r="CE34" s="46" t="str">
        <f t="shared" si="246"/>
        <v/>
      </c>
      <c r="CF34" s="46" t="str">
        <f t="shared" si="246"/>
        <v/>
      </c>
      <c r="CG34" s="46" t="str">
        <f t="shared" si="246"/>
        <v/>
      </c>
      <c r="CH34" s="46" t="str">
        <f t="shared" si="246"/>
        <v/>
      </c>
      <c r="CI34" s="46" t="str">
        <f t="shared" si="246"/>
        <v/>
      </c>
      <c r="CJ34" s="46" t="str">
        <f t="shared" si="246"/>
        <v/>
      </c>
      <c r="CK34" s="46" t="str">
        <f t="shared" si="246"/>
        <v/>
      </c>
      <c r="CL34" s="46" t="str">
        <f t="shared" si="246"/>
        <v/>
      </c>
      <c r="CM34" s="46" t="str">
        <f t="shared" si="246"/>
        <v/>
      </c>
      <c r="CN34" s="46" t="str">
        <f t="shared" si="246"/>
        <v/>
      </c>
      <c r="CO34" s="46" t="str">
        <f t="shared" si="245"/>
        <v/>
      </c>
      <c r="CP34" s="46" t="str">
        <f t="shared" si="245"/>
        <v/>
      </c>
      <c r="CQ34" s="46" t="str">
        <f t="shared" si="245"/>
        <v/>
      </c>
      <c r="CR34" s="46" t="str">
        <f t="shared" si="245"/>
        <v/>
      </c>
      <c r="CS34" s="46" t="str">
        <f t="shared" si="245"/>
        <v/>
      </c>
      <c r="CT34" s="46" t="str">
        <f t="shared" si="245"/>
        <v/>
      </c>
      <c r="CU34" s="46" t="str">
        <f t="shared" si="245"/>
        <v/>
      </c>
      <c r="CV34" s="46" t="str">
        <f t="shared" si="245"/>
        <v/>
      </c>
      <c r="CW34" s="46" t="str">
        <f t="shared" si="245"/>
        <v/>
      </c>
      <c r="CX34" s="46" t="str">
        <f t="shared" si="245"/>
        <v/>
      </c>
      <c r="CY34" s="46" t="str">
        <f t="shared" si="245"/>
        <v/>
      </c>
      <c r="CZ34" s="46" t="str">
        <f t="shared" si="245"/>
        <v/>
      </c>
      <c r="DA34" s="46" t="str">
        <f t="shared" si="245"/>
        <v/>
      </c>
      <c r="DB34" s="46" t="str">
        <f t="shared" si="245"/>
        <v/>
      </c>
      <c r="DC34" s="46" t="str">
        <f t="shared" si="245"/>
        <v/>
      </c>
      <c r="DD34" s="46" t="str">
        <f t="shared" si="245"/>
        <v/>
      </c>
      <c r="DE34" s="46" t="str">
        <f t="shared" si="245"/>
        <v/>
      </c>
      <c r="DF34" s="46" t="str">
        <f t="shared" si="245"/>
        <v/>
      </c>
      <c r="DG34" s="46" t="str">
        <f t="shared" si="245"/>
        <v/>
      </c>
      <c r="DH34" s="46" t="str">
        <f t="shared" si="245"/>
        <v/>
      </c>
      <c r="DI34" s="46" t="str">
        <f t="shared" si="245"/>
        <v/>
      </c>
      <c r="DJ34" s="46" t="str">
        <f t="shared" si="245"/>
        <v/>
      </c>
      <c r="DK34" s="46" t="str">
        <f t="shared" si="245"/>
        <v/>
      </c>
      <c r="DL34" s="46" t="str">
        <f t="shared" si="245"/>
        <v/>
      </c>
      <c r="DM34" s="46" t="str">
        <f t="shared" si="245"/>
        <v/>
      </c>
      <c r="DN34" s="46" t="str">
        <f t="shared" si="245"/>
        <v/>
      </c>
      <c r="DO34" s="46" t="str">
        <f t="shared" si="245"/>
        <v/>
      </c>
      <c r="DP34" s="46" t="str">
        <f t="shared" si="245"/>
        <v/>
      </c>
      <c r="DQ34" s="46" t="str">
        <f t="shared" si="245"/>
        <v/>
      </c>
      <c r="DR34" s="46" t="str">
        <f t="shared" si="245"/>
        <v/>
      </c>
      <c r="DS34" s="46" t="str">
        <f t="shared" si="245"/>
        <v/>
      </c>
      <c r="DT34" s="46" t="str">
        <f t="shared" si="245"/>
        <v/>
      </c>
      <c r="DU34" s="46" t="str">
        <f t="shared" si="245"/>
        <v/>
      </c>
      <c r="DV34" s="46" t="str">
        <f t="shared" si="245"/>
        <v/>
      </c>
      <c r="DW34" s="46" t="str">
        <f t="shared" si="245"/>
        <v/>
      </c>
      <c r="DX34" s="46" t="str">
        <f t="shared" si="245"/>
        <v/>
      </c>
      <c r="DY34" s="46" t="str">
        <f t="shared" si="245"/>
        <v/>
      </c>
      <c r="DZ34" s="46" t="str">
        <f t="shared" si="245"/>
        <v/>
      </c>
      <c r="EA34" s="46" t="str">
        <f t="shared" si="245"/>
        <v/>
      </c>
      <c r="EB34" s="46" t="str">
        <f t="shared" si="245"/>
        <v/>
      </c>
      <c r="EC34" s="46" t="str">
        <f t="shared" si="245"/>
        <v/>
      </c>
      <c r="ED34" s="46" t="str">
        <f t="shared" si="245"/>
        <v/>
      </c>
      <c r="EE34" s="46" t="str">
        <f t="shared" si="245"/>
        <v/>
      </c>
      <c r="EF34" s="46" t="str">
        <f t="shared" si="245"/>
        <v/>
      </c>
      <c r="EG34" s="46" t="str">
        <f t="shared" si="245"/>
        <v/>
      </c>
      <c r="EH34" s="46" t="str">
        <f t="shared" si="245"/>
        <v/>
      </c>
      <c r="EI34" s="46" t="str">
        <f t="shared" si="245"/>
        <v/>
      </c>
      <c r="EJ34" s="46" t="str">
        <f t="shared" si="245"/>
        <v/>
      </c>
      <c r="EK34" s="46" t="str">
        <f t="shared" si="245"/>
        <v/>
      </c>
      <c r="EL34" s="46" t="str">
        <f t="shared" si="245"/>
        <v/>
      </c>
      <c r="EM34" s="46" t="str">
        <f t="shared" si="245"/>
        <v/>
      </c>
      <c r="EN34" s="46" t="str">
        <f t="shared" si="245"/>
        <v/>
      </c>
      <c r="EO34" s="46" t="str">
        <f t="shared" si="245"/>
        <v/>
      </c>
      <c r="EP34" s="46" t="str">
        <f t="shared" si="245"/>
        <v/>
      </c>
      <c r="EQ34" s="46" t="str">
        <f t="shared" si="245"/>
        <v/>
      </c>
      <c r="ER34" s="46" t="str">
        <f t="shared" si="245"/>
        <v/>
      </c>
      <c r="ES34" s="46" t="str">
        <f t="shared" si="245"/>
        <v/>
      </c>
      <c r="ET34" s="46" t="str">
        <f t="shared" si="245"/>
        <v/>
      </c>
      <c r="EU34" s="46" t="str">
        <f t="shared" si="245"/>
        <v/>
      </c>
      <c r="EV34" s="46" t="str">
        <f t="shared" si="245"/>
        <v/>
      </c>
      <c r="EW34" s="46" t="str">
        <f t="shared" si="245"/>
        <v/>
      </c>
      <c r="EX34" s="46" t="str">
        <f t="shared" si="245"/>
        <v/>
      </c>
      <c r="EY34" s="46" t="str">
        <f t="shared" si="245"/>
        <v/>
      </c>
      <c r="EZ34" s="46" t="str">
        <f t="shared" si="244"/>
        <v/>
      </c>
      <c r="FA34" s="46" t="str">
        <f t="shared" si="244"/>
        <v/>
      </c>
      <c r="FB34" s="46" t="str">
        <f t="shared" si="244"/>
        <v/>
      </c>
      <c r="FC34" s="46" t="str">
        <f t="shared" si="244"/>
        <v/>
      </c>
      <c r="FD34" s="46" t="str">
        <f t="shared" si="244"/>
        <v/>
      </c>
      <c r="FE34" s="46" t="str">
        <f t="shared" si="244"/>
        <v/>
      </c>
      <c r="FF34" s="46" t="str">
        <f t="shared" si="244"/>
        <v/>
      </c>
      <c r="FG34" s="46" t="str">
        <f t="shared" si="244"/>
        <v/>
      </c>
      <c r="FH34" s="46" t="str">
        <f t="shared" si="244"/>
        <v/>
      </c>
      <c r="FI34" s="46" t="str">
        <f t="shared" si="244"/>
        <v/>
      </c>
      <c r="FJ34" s="46" t="str">
        <f t="shared" si="244"/>
        <v/>
      </c>
      <c r="FK34" s="46" t="str">
        <f t="shared" si="244"/>
        <v/>
      </c>
      <c r="FL34" s="46" t="str">
        <f t="shared" si="244"/>
        <v/>
      </c>
      <c r="FM34" s="46" t="str">
        <f t="shared" si="244"/>
        <v/>
      </c>
      <c r="FN34" s="46" t="str">
        <f t="shared" si="244"/>
        <v/>
      </c>
      <c r="FO34" s="46" t="str">
        <f t="shared" si="244"/>
        <v/>
      </c>
      <c r="FP34" s="46" t="str">
        <f t="shared" si="244"/>
        <v/>
      </c>
      <c r="FQ34" s="46" t="str">
        <f t="shared" si="244"/>
        <v/>
      </c>
      <c r="FR34" s="46" t="str">
        <f t="shared" si="244"/>
        <v/>
      </c>
      <c r="FS34" s="46" t="str">
        <f t="shared" si="244"/>
        <v/>
      </c>
      <c r="FT34" s="46" t="str">
        <f t="shared" si="244"/>
        <v/>
      </c>
      <c r="FU34" s="46" t="str">
        <f t="shared" si="244"/>
        <v/>
      </c>
      <c r="FV34" s="46" t="str">
        <f t="shared" si="244"/>
        <v/>
      </c>
      <c r="FW34" s="46" t="str">
        <f t="shared" si="244"/>
        <v/>
      </c>
      <c r="FX34" s="46" t="str">
        <f t="shared" si="244"/>
        <v/>
      </c>
      <c r="FY34" s="46" t="str">
        <f t="shared" si="244"/>
        <v/>
      </c>
      <c r="FZ34" s="46" t="str">
        <f t="shared" si="244"/>
        <v/>
      </c>
      <c r="GA34" s="46" t="str">
        <f t="shared" si="244"/>
        <v/>
      </c>
      <c r="GB34" s="46" t="str">
        <f t="shared" si="244"/>
        <v/>
      </c>
      <c r="GC34" s="46" t="str">
        <f t="shared" si="244"/>
        <v/>
      </c>
      <c r="GD34" s="46" t="str">
        <f t="shared" si="244"/>
        <v/>
      </c>
      <c r="GE34" s="46" t="str">
        <f t="shared" si="244"/>
        <v/>
      </c>
      <c r="GF34" s="46" t="str">
        <f t="shared" si="244"/>
        <v/>
      </c>
      <c r="GG34" s="46" t="str">
        <f t="shared" si="244"/>
        <v/>
      </c>
      <c r="GH34" s="46" t="str">
        <f t="shared" si="244"/>
        <v/>
      </c>
      <c r="GI34" s="46" t="str">
        <f t="shared" si="244"/>
        <v/>
      </c>
      <c r="GJ34" s="46" t="str">
        <f t="shared" si="244"/>
        <v/>
      </c>
      <c r="GK34" s="46" t="str">
        <f t="shared" si="244"/>
        <v/>
      </c>
      <c r="GL34" s="46" t="str">
        <f t="shared" si="244"/>
        <v/>
      </c>
      <c r="GM34" s="46" t="str">
        <f t="shared" si="244"/>
        <v/>
      </c>
      <c r="GN34" s="46" t="str">
        <f t="shared" si="244"/>
        <v/>
      </c>
      <c r="GO34" s="46" t="str">
        <f t="shared" si="244"/>
        <v/>
      </c>
      <c r="GP34" s="46" t="str">
        <f t="shared" si="244"/>
        <v/>
      </c>
      <c r="GQ34" s="46" t="str">
        <f t="shared" si="244"/>
        <v/>
      </c>
      <c r="GR34" s="46" t="str">
        <f t="shared" si="244"/>
        <v/>
      </c>
      <c r="GS34" s="46" t="str">
        <f t="shared" si="244"/>
        <v/>
      </c>
      <c r="GT34" s="46" t="str">
        <f t="shared" si="244"/>
        <v/>
      </c>
      <c r="GU34" s="46" t="str">
        <f t="shared" si="244"/>
        <v/>
      </c>
      <c r="GV34" s="46" t="str">
        <f t="shared" si="244"/>
        <v/>
      </c>
      <c r="GW34" s="46" t="str">
        <f t="shared" si="244"/>
        <v/>
      </c>
      <c r="GX34" s="46" t="str">
        <f t="shared" si="244"/>
        <v/>
      </c>
      <c r="GY34" s="46" t="str">
        <f t="shared" si="244"/>
        <v/>
      </c>
      <c r="GZ34" s="46" t="str">
        <f t="shared" si="244"/>
        <v/>
      </c>
      <c r="HA34" s="46" t="str">
        <f t="shared" si="244"/>
        <v/>
      </c>
      <c r="HB34" s="46" t="str">
        <f t="shared" si="244"/>
        <v/>
      </c>
      <c r="HC34" s="46" t="str">
        <f t="shared" si="244"/>
        <v/>
      </c>
      <c r="HD34" s="46" t="str">
        <f t="shared" si="244"/>
        <v/>
      </c>
      <c r="HE34" s="46" t="str">
        <f t="shared" si="244"/>
        <v/>
      </c>
      <c r="HF34" s="46" t="str">
        <f t="shared" si="244"/>
        <v/>
      </c>
      <c r="HG34" s="46" t="str">
        <f t="shared" si="244"/>
        <v/>
      </c>
      <c r="HH34" s="46" t="str">
        <f t="shared" si="244"/>
        <v/>
      </c>
      <c r="HI34" s="46" t="str">
        <f t="shared" si="244"/>
        <v/>
      </c>
      <c r="HJ34" s="46" t="str">
        <f t="shared" si="244"/>
        <v/>
      </c>
      <c r="HK34" s="46" t="str">
        <f t="shared" si="244"/>
        <v/>
      </c>
      <c r="HL34" s="46" t="str">
        <f t="shared" si="243"/>
        <v/>
      </c>
      <c r="HM34" s="46" t="str">
        <f t="shared" si="243"/>
        <v/>
      </c>
      <c r="HN34" s="46" t="str">
        <f t="shared" si="243"/>
        <v/>
      </c>
      <c r="HO34" s="46" t="str">
        <f t="shared" si="243"/>
        <v/>
      </c>
      <c r="HP34" s="46" t="str">
        <f t="shared" si="243"/>
        <v/>
      </c>
      <c r="HQ34" s="46" t="str">
        <f t="shared" si="243"/>
        <v/>
      </c>
      <c r="HR34" s="46" t="str">
        <f t="shared" si="243"/>
        <v/>
      </c>
      <c r="HS34" s="46" t="str">
        <f t="shared" si="243"/>
        <v/>
      </c>
      <c r="HT34" s="146" t="e">
        <f t="shared" si="15"/>
        <v>#N/A</v>
      </c>
      <c r="HU34" s="146" t="e">
        <f t="shared" si="24"/>
        <v>#N/A</v>
      </c>
      <c r="HV34" s="146" t="e">
        <f t="shared" si="25"/>
        <v>#N/A</v>
      </c>
      <c r="HW34" s="146" t="e">
        <f t="shared" si="26"/>
        <v>#N/A</v>
      </c>
      <c r="HX34" s="146" t="e">
        <f t="shared" si="27"/>
        <v>#N/A</v>
      </c>
      <c r="HY34" s="146" t="e">
        <f t="shared" si="28"/>
        <v>#N/A</v>
      </c>
      <c r="HZ34" s="146" t="e">
        <f t="shared" si="29"/>
        <v>#N/A</v>
      </c>
      <c r="IA34" s="146" t="e">
        <f t="shared" si="30"/>
        <v>#N/A</v>
      </c>
      <c r="IB34" s="146" t="e">
        <f t="shared" si="31"/>
        <v>#N/A</v>
      </c>
      <c r="IC34" s="146" t="e">
        <f t="shared" si="32"/>
        <v>#N/A</v>
      </c>
      <c r="ID34" s="146" t="e">
        <f t="shared" si="33"/>
        <v>#N/A</v>
      </c>
      <c r="IE34" s="146" t="e">
        <f t="shared" si="34"/>
        <v>#N/A</v>
      </c>
      <c r="IF34" s="146" t="e">
        <f t="shared" si="35"/>
        <v>#N/A</v>
      </c>
      <c r="IG34" s="146" t="e">
        <f t="shared" si="36"/>
        <v>#N/A</v>
      </c>
      <c r="IH34" s="146" t="e">
        <f t="shared" si="37"/>
        <v>#N/A</v>
      </c>
      <c r="II34" s="146" t="e">
        <f t="shared" si="38"/>
        <v>#N/A</v>
      </c>
      <c r="IJ34" s="146" t="e">
        <f t="shared" si="39"/>
        <v>#N/A</v>
      </c>
      <c r="IK34" s="146" t="e">
        <f t="shared" si="40"/>
        <v>#N/A</v>
      </c>
      <c r="IL34" s="146" t="e">
        <f t="shared" si="41"/>
        <v>#N/A</v>
      </c>
      <c r="IM34" s="146" t="e">
        <f t="shared" si="42"/>
        <v>#N/A</v>
      </c>
      <c r="IN34" s="146" t="e">
        <f t="shared" si="43"/>
        <v>#N/A</v>
      </c>
      <c r="IO34" s="146" t="e">
        <f t="shared" si="44"/>
        <v>#N/A</v>
      </c>
      <c r="IP34" s="146" t="e">
        <f t="shared" si="45"/>
        <v>#N/A</v>
      </c>
      <c r="IQ34" s="146" t="e">
        <f t="shared" si="46"/>
        <v>#N/A</v>
      </c>
      <c r="IR34" s="146" t="e">
        <f t="shared" si="47"/>
        <v>#N/A</v>
      </c>
      <c r="IS34" s="146" t="e">
        <f t="shared" si="48"/>
        <v>#N/A</v>
      </c>
      <c r="IT34" s="146" t="e">
        <f t="shared" si="49"/>
        <v>#N/A</v>
      </c>
      <c r="IU34" s="146" t="e">
        <f t="shared" si="50"/>
        <v>#N/A</v>
      </c>
      <c r="IV34" s="146" t="e">
        <f t="shared" si="51"/>
        <v>#N/A</v>
      </c>
      <c r="IW34" s="146" t="e">
        <f t="shared" si="52"/>
        <v>#N/A</v>
      </c>
      <c r="IX34" s="146" t="e">
        <f t="shared" si="53"/>
        <v>#N/A</v>
      </c>
      <c r="IY34" s="146" t="e">
        <f t="shared" si="54"/>
        <v>#N/A</v>
      </c>
      <c r="IZ34" s="146" t="e">
        <f t="shared" si="55"/>
        <v>#N/A</v>
      </c>
      <c r="JA34" s="146" t="e">
        <f t="shared" si="56"/>
        <v>#N/A</v>
      </c>
      <c r="JB34" s="146" t="e">
        <f t="shared" si="57"/>
        <v>#N/A</v>
      </c>
      <c r="JC34" s="146" t="e">
        <f t="shared" si="58"/>
        <v>#N/A</v>
      </c>
      <c r="JD34" s="146" t="e">
        <f t="shared" si="59"/>
        <v>#N/A</v>
      </c>
      <c r="JE34" s="146" t="e">
        <f t="shared" si="60"/>
        <v>#N/A</v>
      </c>
      <c r="JF34" s="146" t="e">
        <f t="shared" si="61"/>
        <v>#N/A</v>
      </c>
      <c r="JG34" s="146" t="e">
        <f t="shared" si="62"/>
        <v>#N/A</v>
      </c>
      <c r="JH34" s="146" t="e">
        <f t="shared" si="63"/>
        <v>#N/A</v>
      </c>
      <c r="JI34" s="146" t="e">
        <f t="shared" si="64"/>
        <v>#N/A</v>
      </c>
      <c r="JJ34" s="146" t="e">
        <f t="shared" si="65"/>
        <v>#N/A</v>
      </c>
      <c r="JK34" s="146" t="e">
        <f t="shared" si="66"/>
        <v>#N/A</v>
      </c>
      <c r="JL34" s="146" t="e">
        <f t="shared" si="67"/>
        <v>#N/A</v>
      </c>
      <c r="JM34" s="146" t="e">
        <f t="shared" si="68"/>
        <v>#N/A</v>
      </c>
      <c r="JN34" s="146" t="e">
        <f t="shared" si="69"/>
        <v>#N/A</v>
      </c>
      <c r="JO34" s="146" t="e">
        <f t="shared" si="70"/>
        <v>#N/A</v>
      </c>
      <c r="JP34" s="146" t="e">
        <f t="shared" si="71"/>
        <v>#N/A</v>
      </c>
      <c r="JQ34" s="146" t="e">
        <f t="shared" si="72"/>
        <v>#N/A</v>
      </c>
      <c r="JR34" s="146" t="e">
        <f t="shared" si="73"/>
        <v>#N/A</v>
      </c>
      <c r="JS34" s="146" t="e">
        <f t="shared" si="74"/>
        <v>#N/A</v>
      </c>
      <c r="JT34" s="146" t="e">
        <f t="shared" si="75"/>
        <v>#N/A</v>
      </c>
      <c r="JU34" s="146" t="e">
        <f t="shared" si="76"/>
        <v>#N/A</v>
      </c>
      <c r="JV34" s="146" t="e">
        <f t="shared" si="77"/>
        <v>#N/A</v>
      </c>
      <c r="JW34" s="146" t="e">
        <f t="shared" si="78"/>
        <v>#N/A</v>
      </c>
      <c r="JX34" s="146" t="e">
        <f t="shared" si="79"/>
        <v>#N/A</v>
      </c>
      <c r="JY34" s="146" t="e">
        <f t="shared" si="80"/>
        <v>#N/A</v>
      </c>
      <c r="JZ34" s="146" t="e">
        <f t="shared" si="81"/>
        <v>#N/A</v>
      </c>
      <c r="KA34" s="146" t="e">
        <f t="shared" si="82"/>
        <v>#N/A</v>
      </c>
      <c r="KB34" s="146" t="e">
        <f t="shared" si="83"/>
        <v>#N/A</v>
      </c>
      <c r="KC34" s="146" t="e">
        <f t="shared" si="84"/>
        <v>#N/A</v>
      </c>
      <c r="KD34" s="146" t="e">
        <f t="shared" si="85"/>
        <v>#N/A</v>
      </c>
      <c r="KE34" s="146" t="e">
        <f t="shared" si="86"/>
        <v>#N/A</v>
      </c>
      <c r="KF34" s="146" t="e">
        <f t="shared" si="20"/>
        <v>#N/A</v>
      </c>
      <c r="KG34" s="146" t="e">
        <f t="shared" si="87"/>
        <v>#N/A</v>
      </c>
      <c r="KH34" s="146" t="e">
        <f t="shared" si="88"/>
        <v>#N/A</v>
      </c>
      <c r="KI34" s="146" t="e">
        <f t="shared" si="89"/>
        <v>#N/A</v>
      </c>
      <c r="KJ34" s="146" t="e">
        <f t="shared" si="90"/>
        <v>#N/A</v>
      </c>
      <c r="KK34" s="146" t="e">
        <f t="shared" si="91"/>
        <v>#N/A</v>
      </c>
      <c r="KL34" s="146" t="e">
        <f t="shared" si="92"/>
        <v>#N/A</v>
      </c>
      <c r="KM34" s="146" t="e">
        <f t="shared" si="93"/>
        <v>#N/A</v>
      </c>
      <c r="KN34" s="146" t="e">
        <f t="shared" si="94"/>
        <v>#N/A</v>
      </c>
      <c r="KO34" s="146" t="e">
        <f t="shared" si="95"/>
        <v>#N/A</v>
      </c>
      <c r="KP34" s="146" t="e">
        <f t="shared" si="96"/>
        <v>#N/A</v>
      </c>
      <c r="KQ34" s="146" t="e">
        <f t="shared" si="97"/>
        <v>#N/A</v>
      </c>
      <c r="KR34" s="146" t="e">
        <f t="shared" si="98"/>
        <v>#N/A</v>
      </c>
      <c r="KS34" s="146" t="e">
        <f t="shared" si="99"/>
        <v>#N/A</v>
      </c>
      <c r="KT34" s="146" t="e">
        <f t="shared" si="100"/>
        <v>#N/A</v>
      </c>
      <c r="KU34" s="146" t="e">
        <f t="shared" si="101"/>
        <v>#N/A</v>
      </c>
      <c r="KV34" s="146" t="e">
        <f t="shared" si="102"/>
        <v>#N/A</v>
      </c>
      <c r="KW34" s="146" t="e">
        <f t="shared" si="103"/>
        <v>#N/A</v>
      </c>
      <c r="KX34" s="146" t="e">
        <f t="shared" si="104"/>
        <v>#N/A</v>
      </c>
      <c r="KY34" s="146" t="e">
        <f t="shared" si="105"/>
        <v>#N/A</v>
      </c>
      <c r="KZ34" s="146" t="e">
        <f t="shared" si="106"/>
        <v>#N/A</v>
      </c>
      <c r="LA34" s="146" t="e">
        <f t="shared" si="107"/>
        <v>#N/A</v>
      </c>
      <c r="LB34" s="146" t="e">
        <f t="shared" si="108"/>
        <v>#N/A</v>
      </c>
      <c r="LC34" s="146" t="e">
        <f t="shared" si="109"/>
        <v>#N/A</v>
      </c>
      <c r="LD34" s="146" t="e">
        <f t="shared" si="110"/>
        <v>#N/A</v>
      </c>
      <c r="LE34" s="146" t="e">
        <f t="shared" si="111"/>
        <v>#N/A</v>
      </c>
      <c r="LF34" s="146" t="e">
        <f t="shared" si="112"/>
        <v>#N/A</v>
      </c>
      <c r="LG34" s="146" t="e">
        <f t="shared" si="113"/>
        <v>#N/A</v>
      </c>
      <c r="LH34" s="146" t="e">
        <f t="shared" si="114"/>
        <v>#N/A</v>
      </c>
      <c r="LI34" s="146" t="e">
        <f t="shared" si="115"/>
        <v>#N/A</v>
      </c>
      <c r="LJ34" s="146" t="e">
        <f t="shared" si="116"/>
        <v>#N/A</v>
      </c>
      <c r="LK34" s="146" t="e">
        <f t="shared" si="117"/>
        <v>#N/A</v>
      </c>
      <c r="LL34" s="146" t="e">
        <f t="shared" si="118"/>
        <v>#N/A</v>
      </c>
      <c r="LM34" s="146" t="e">
        <f t="shared" si="119"/>
        <v>#N/A</v>
      </c>
      <c r="LN34" s="146" t="e">
        <f t="shared" si="120"/>
        <v>#N/A</v>
      </c>
      <c r="LO34" s="146" t="e">
        <f t="shared" si="121"/>
        <v>#N/A</v>
      </c>
      <c r="LP34" s="146" t="e">
        <f t="shared" si="122"/>
        <v>#N/A</v>
      </c>
      <c r="LQ34" s="146" t="e">
        <f t="shared" si="123"/>
        <v>#N/A</v>
      </c>
      <c r="LR34" s="146" t="e">
        <f t="shared" si="124"/>
        <v>#N/A</v>
      </c>
      <c r="LS34" s="146" t="e">
        <f t="shared" si="125"/>
        <v>#N/A</v>
      </c>
      <c r="LT34" s="146" t="e">
        <f t="shared" si="126"/>
        <v>#N/A</v>
      </c>
      <c r="LU34" s="146" t="e">
        <f t="shared" si="127"/>
        <v>#N/A</v>
      </c>
      <c r="LV34" s="146" t="e">
        <f t="shared" si="128"/>
        <v>#N/A</v>
      </c>
      <c r="LW34" s="146" t="e">
        <f t="shared" si="129"/>
        <v>#N/A</v>
      </c>
      <c r="LX34" s="146" t="e">
        <f t="shared" si="130"/>
        <v>#N/A</v>
      </c>
      <c r="LY34" s="146" t="e">
        <f t="shared" si="131"/>
        <v>#N/A</v>
      </c>
      <c r="LZ34" s="146" t="e">
        <f t="shared" si="132"/>
        <v>#N/A</v>
      </c>
      <c r="MA34" s="146" t="e">
        <f t="shared" si="133"/>
        <v>#N/A</v>
      </c>
      <c r="MB34" s="146" t="e">
        <f t="shared" si="134"/>
        <v>#N/A</v>
      </c>
      <c r="MC34" s="146" t="e">
        <f t="shared" si="135"/>
        <v>#N/A</v>
      </c>
      <c r="MD34" s="146" t="e">
        <f t="shared" si="136"/>
        <v>#N/A</v>
      </c>
      <c r="ME34" s="146" t="e">
        <f t="shared" si="137"/>
        <v>#N/A</v>
      </c>
      <c r="MF34" s="146" t="e">
        <f t="shared" si="138"/>
        <v>#N/A</v>
      </c>
      <c r="MG34" s="146" t="e">
        <f t="shared" si="139"/>
        <v>#N/A</v>
      </c>
      <c r="MH34" s="146" t="e">
        <f t="shared" si="140"/>
        <v>#N/A</v>
      </c>
      <c r="MI34" s="146" t="e">
        <f t="shared" si="141"/>
        <v>#N/A</v>
      </c>
      <c r="MJ34" s="146" t="e">
        <f t="shared" si="142"/>
        <v>#N/A</v>
      </c>
      <c r="MK34" s="146" t="e">
        <f t="shared" si="143"/>
        <v>#N/A</v>
      </c>
      <c r="ML34" s="146" t="e">
        <f t="shared" si="144"/>
        <v>#N/A</v>
      </c>
      <c r="MM34" s="146" t="e">
        <f t="shared" si="145"/>
        <v>#N/A</v>
      </c>
      <c r="MN34" s="146" t="e">
        <f t="shared" si="146"/>
        <v>#N/A</v>
      </c>
      <c r="MO34" s="146" t="e">
        <f t="shared" si="147"/>
        <v>#N/A</v>
      </c>
      <c r="MP34" s="146" t="e">
        <f t="shared" si="148"/>
        <v>#N/A</v>
      </c>
      <c r="MQ34" s="146" t="e">
        <f t="shared" si="149"/>
        <v>#N/A</v>
      </c>
      <c r="MR34" s="146" t="e">
        <f t="shared" si="21"/>
        <v>#N/A</v>
      </c>
      <c r="MS34" s="146" t="e">
        <f t="shared" si="150"/>
        <v>#N/A</v>
      </c>
      <c r="MT34" s="146" t="e">
        <f t="shared" si="151"/>
        <v>#N/A</v>
      </c>
      <c r="MU34" s="146" t="e">
        <f t="shared" si="152"/>
        <v>#N/A</v>
      </c>
      <c r="MV34" s="146" t="e">
        <f t="shared" si="153"/>
        <v>#N/A</v>
      </c>
      <c r="MW34" s="146" t="e">
        <f t="shared" si="154"/>
        <v>#N/A</v>
      </c>
      <c r="MX34" s="146" t="e">
        <f t="shared" si="155"/>
        <v>#N/A</v>
      </c>
      <c r="MY34" s="146" t="e">
        <f t="shared" si="156"/>
        <v>#N/A</v>
      </c>
      <c r="MZ34" s="146" t="e">
        <f t="shared" si="157"/>
        <v>#N/A</v>
      </c>
      <c r="NA34" s="146" t="e">
        <f t="shared" si="158"/>
        <v>#N/A</v>
      </c>
      <c r="NB34" s="146" t="e">
        <f t="shared" si="159"/>
        <v>#N/A</v>
      </c>
      <c r="NC34" s="146" t="e">
        <f t="shared" si="160"/>
        <v>#N/A</v>
      </c>
      <c r="ND34" s="146" t="e">
        <f t="shared" si="161"/>
        <v>#N/A</v>
      </c>
      <c r="NE34" s="146" t="e">
        <f t="shared" si="162"/>
        <v>#N/A</v>
      </c>
      <c r="NF34" s="146" t="e">
        <f t="shared" si="163"/>
        <v>#N/A</v>
      </c>
      <c r="NG34" s="146" t="e">
        <f t="shared" si="164"/>
        <v>#N/A</v>
      </c>
      <c r="NH34" s="146" t="e">
        <f t="shared" si="165"/>
        <v>#N/A</v>
      </c>
      <c r="NI34" s="146" t="e">
        <f t="shared" si="166"/>
        <v>#N/A</v>
      </c>
      <c r="NJ34" s="146" t="e">
        <f t="shared" si="167"/>
        <v>#N/A</v>
      </c>
      <c r="NK34" s="146" t="e">
        <f t="shared" si="168"/>
        <v>#N/A</v>
      </c>
      <c r="NL34" s="146" t="e">
        <f t="shared" si="169"/>
        <v>#N/A</v>
      </c>
      <c r="NM34" s="146" t="e">
        <f t="shared" si="170"/>
        <v>#N/A</v>
      </c>
      <c r="NN34" s="146" t="e">
        <f t="shared" si="171"/>
        <v>#N/A</v>
      </c>
      <c r="NO34" s="146" t="e">
        <f t="shared" si="172"/>
        <v>#N/A</v>
      </c>
      <c r="NP34" s="146" t="e">
        <f t="shared" si="173"/>
        <v>#N/A</v>
      </c>
      <c r="NQ34" s="146" t="e">
        <f t="shared" si="174"/>
        <v>#N/A</v>
      </c>
      <c r="NR34" s="146" t="e">
        <f t="shared" si="175"/>
        <v>#N/A</v>
      </c>
      <c r="NS34" s="146" t="e">
        <f t="shared" si="176"/>
        <v>#N/A</v>
      </c>
      <c r="NT34" s="146" t="e">
        <f t="shared" si="177"/>
        <v>#N/A</v>
      </c>
      <c r="NU34" s="146" t="e">
        <f t="shared" si="178"/>
        <v>#N/A</v>
      </c>
      <c r="NV34" s="146" t="e">
        <f t="shared" si="179"/>
        <v>#N/A</v>
      </c>
      <c r="NW34" s="146" t="e">
        <f t="shared" si="180"/>
        <v>#N/A</v>
      </c>
      <c r="NX34" s="146" t="e">
        <f t="shared" si="181"/>
        <v>#N/A</v>
      </c>
      <c r="NY34" s="146" t="e">
        <f t="shared" si="182"/>
        <v>#N/A</v>
      </c>
      <c r="NZ34" s="146" t="e">
        <f t="shared" si="183"/>
        <v>#N/A</v>
      </c>
      <c r="OA34" s="146" t="e">
        <f t="shared" si="184"/>
        <v>#N/A</v>
      </c>
      <c r="OB34" s="146" t="e">
        <f t="shared" si="185"/>
        <v>#N/A</v>
      </c>
      <c r="OC34" s="146" t="e">
        <f t="shared" si="186"/>
        <v>#N/A</v>
      </c>
      <c r="OD34" s="146" t="e">
        <f t="shared" si="187"/>
        <v>#N/A</v>
      </c>
      <c r="OE34" s="146" t="e">
        <f t="shared" si="188"/>
        <v>#N/A</v>
      </c>
      <c r="OF34" s="146" t="e">
        <f t="shared" si="189"/>
        <v>#N/A</v>
      </c>
      <c r="OG34" s="146" t="e">
        <f t="shared" si="190"/>
        <v>#N/A</v>
      </c>
      <c r="OH34" s="146" t="e">
        <f t="shared" si="191"/>
        <v>#N/A</v>
      </c>
      <c r="OI34" s="146" t="e">
        <f t="shared" si="192"/>
        <v>#N/A</v>
      </c>
      <c r="OJ34" s="146" t="e">
        <f t="shared" si="193"/>
        <v>#N/A</v>
      </c>
      <c r="OK34" s="146" t="e">
        <f t="shared" si="194"/>
        <v>#N/A</v>
      </c>
      <c r="OL34" s="146" t="e">
        <f t="shared" si="195"/>
        <v>#N/A</v>
      </c>
      <c r="OM34" s="146" t="e">
        <f t="shared" si="196"/>
        <v>#N/A</v>
      </c>
      <c r="ON34" s="146" t="e">
        <f t="shared" si="197"/>
        <v>#N/A</v>
      </c>
      <c r="OO34" s="146" t="e">
        <f t="shared" si="198"/>
        <v>#N/A</v>
      </c>
      <c r="OP34" s="146" t="e">
        <f t="shared" si="199"/>
        <v>#N/A</v>
      </c>
      <c r="OQ34" s="146" t="e">
        <f t="shared" si="200"/>
        <v>#N/A</v>
      </c>
      <c r="OR34" s="146" t="e">
        <f t="shared" si="201"/>
        <v>#N/A</v>
      </c>
      <c r="OS34" s="146" t="e">
        <f t="shared" si="202"/>
        <v>#N/A</v>
      </c>
      <c r="OT34" s="146" t="e">
        <f t="shared" si="203"/>
        <v>#N/A</v>
      </c>
      <c r="OU34" s="146" t="e">
        <f t="shared" si="204"/>
        <v>#N/A</v>
      </c>
      <c r="OV34" s="146" t="e">
        <f t="shared" si="205"/>
        <v>#N/A</v>
      </c>
      <c r="OW34" s="146" t="e">
        <f t="shared" si="206"/>
        <v>#N/A</v>
      </c>
      <c r="OX34" s="146" t="e">
        <f t="shared" si="207"/>
        <v>#N/A</v>
      </c>
      <c r="OY34" s="146" t="e">
        <f t="shared" si="208"/>
        <v>#N/A</v>
      </c>
      <c r="OZ34" s="146" t="e">
        <f t="shared" si="209"/>
        <v>#N/A</v>
      </c>
      <c r="PA34" s="146" t="e">
        <f t="shared" si="210"/>
        <v>#N/A</v>
      </c>
      <c r="PB34" s="146" t="e">
        <f t="shared" si="211"/>
        <v>#N/A</v>
      </c>
      <c r="PC34" s="146" t="e">
        <f t="shared" si="212"/>
        <v>#N/A</v>
      </c>
      <c r="PD34" s="146" t="e">
        <f t="shared" si="22"/>
        <v>#N/A</v>
      </c>
      <c r="PE34" s="146" t="e">
        <f t="shared" si="225"/>
        <v>#N/A</v>
      </c>
      <c r="PF34" s="146" t="e">
        <f t="shared" si="226"/>
        <v>#N/A</v>
      </c>
      <c r="PG34" s="146" t="e">
        <f t="shared" si="227"/>
        <v>#N/A</v>
      </c>
      <c r="PH34" s="146" t="e">
        <f t="shared" si="228"/>
        <v>#N/A</v>
      </c>
      <c r="PI34" s="146" t="e">
        <f t="shared" si="229"/>
        <v>#N/A</v>
      </c>
      <c r="PJ34" s="146" t="e">
        <f t="shared" si="230"/>
        <v>#N/A</v>
      </c>
      <c r="PK34" s="146" t="e">
        <f t="shared" si="231"/>
        <v>#N/A</v>
      </c>
      <c r="PL34" s="146" t="e">
        <f t="shared" si="232"/>
        <v>#N/A</v>
      </c>
    </row>
    <row r="35" spans="1:428" hidden="1" x14ac:dyDescent="0.45">
      <c r="A35" s="364"/>
      <c r="B35" s="365" t="str">
        <f>IF($N35="","",ROUND(_xlfn.LOGNORM.INV(ABS(VLOOKUP($Q$1,VLookups!$A$27:$B$28,2,FALSE)-B$2),LN($J35),LN($N35)),0))</f>
        <v/>
      </c>
      <c r="C35" s="367" t="str">
        <f t="shared" si="16"/>
        <v/>
      </c>
      <c r="D35" s="368" t="str">
        <f t="shared" si="17"/>
        <v/>
      </c>
      <c r="E35" s="108" t="str">
        <f>IFERROR(_xlfn.LOGNORM.INV(VLookups!$B$22,LN($J35),LN($N35)),"")</f>
        <v/>
      </c>
      <c r="F35" s="81"/>
      <c r="G35" s="108" t="str">
        <f>IFERROR(_xlfn.LOGNORM.INV(VLookups!$B$23,LN($J35),LN($N35)),"")</f>
        <v/>
      </c>
      <c r="H35" s="110" t="str">
        <f t="shared" si="0"/>
        <v/>
      </c>
      <c r="I35" s="110" t="str">
        <f t="shared" si="1"/>
        <v/>
      </c>
      <c r="J35" s="65" t="str">
        <f>IF(AND(F35&gt;0,NOT(ISBLANK(K35))),IF(VLOOKUP($F$3,VLookups!$A$17:$B$18,2,FALSE),F35*VLOOKUP(K35,VLookups!$A$4:$B$13,2,FALSE),F35),"")</f>
        <v/>
      </c>
      <c r="K35" s="21"/>
      <c r="L35" s="53"/>
      <c r="M35" s="263"/>
      <c r="N35" s="320" t="str">
        <f>IF(F35&gt;0,IF(ISBLANK(M35),IF(ISBLANK(K35),"",VLOOKUP(K35,VLookups!$A$4:$C$13,3,FALSE)),M35),"")</f>
        <v/>
      </c>
      <c r="O35" s="320" t="str">
        <f t="shared" si="11"/>
        <v/>
      </c>
      <c r="P35" s="375" t="str">
        <f t="shared" si="12"/>
        <v/>
      </c>
      <c r="Q35" s="81"/>
      <c r="R35" s="230" t="str">
        <f>IF(AND(Q35&gt;0,F35&gt;0,NOT(N35="")),ABS(VLOOKUP($Q$1,VLookups!$A$27:$B$28,2,FALSE)-_xlfn.LOGNORM.DIST(Q35,LN(J35),LN(N35),TRUE)),"")</f>
        <v/>
      </c>
      <c r="S35" s="80" t="str">
        <f>IF(AND($E35&gt;0,$F35&gt;0,$G35&gt;0,NOT(ISBLANK($K35))),_xlfn.LOGNORM.INV(ABS(VLOOKUP($Q$1,VLookups!$A$27:$B$28,2,FALSE)-S$3),LN($J35),LN($N35)),"")</f>
        <v/>
      </c>
      <c r="T35" s="80" t="str">
        <f>IF(AND($E35&gt;0,$F35&gt;0,$G35&gt;0,NOT(ISBLANK($K35))),_xlfn.LOGNORM.INV(ABS(VLOOKUP($Q$1,VLookups!$A$27:$B$28,2,FALSE)-T$3),LN($J35),LN($N35)),"")</f>
        <v/>
      </c>
      <c r="U35" s="80" t="str">
        <f>IF(AND($E35&gt;0,$F35&gt;0,$G35&gt;0,NOT(ISBLANK($K35))),_xlfn.LOGNORM.INV(ABS(VLOOKUP($Q$1,VLookups!$A$27:$B$28,2,FALSE)-U$3),LN($J35),LN($N35)),"")</f>
        <v/>
      </c>
      <c r="V35" s="80" t="str">
        <f>IF(AND($E35&gt;0,$F35&gt;0,$G35&gt;0,NOT(ISBLANK($K35))),_xlfn.LOGNORM.INV(ABS(VLOOKUP($Q$1,VLookups!$A$27:$B$28,2,FALSE)-V$3),LN($J35),LN($N35)),"")</f>
        <v/>
      </c>
      <c r="W35" s="80" t="str">
        <f>IF(AND($E35&gt;0,$F35&gt;0,$G35&gt;0,NOT(ISBLANK($K35))),_xlfn.LOGNORM.INV(ABS(VLOOKUP($Q$1,VLookups!$A$27:$B$28,2,FALSE)-W$3),LN($J35),LN($N35)),"")</f>
        <v/>
      </c>
      <c r="X35" s="80" t="str">
        <f>IF(AND($E35&gt;0,$F35&gt;0,$G35&gt;0,NOT(ISBLANK($K35))),_xlfn.LOGNORM.INV(ABS(VLOOKUP($Q$1,VLookups!$A$27:$B$28,2,FALSE)-X$3),LN($J35),LN($N35)),"")</f>
        <v/>
      </c>
      <c r="Y35" s="5"/>
      <c r="Z35" s="145" t="str">
        <f t="shared" si="2"/>
        <v/>
      </c>
      <c r="AA35" s="376" t="str">
        <f t="shared" si="13"/>
        <v/>
      </c>
      <c r="AB35" s="46" t="str">
        <f t="shared" si="14"/>
        <v/>
      </c>
      <c r="AC35" s="46" t="str">
        <f t="shared" si="246"/>
        <v/>
      </c>
      <c r="AD35" s="46" t="str">
        <f t="shared" si="246"/>
        <v/>
      </c>
      <c r="AE35" s="46" t="str">
        <f t="shared" si="246"/>
        <v/>
      </c>
      <c r="AF35" s="46" t="str">
        <f t="shared" si="246"/>
        <v/>
      </c>
      <c r="AG35" s="46" t="str">
        <f t="shared" si="246"/>
        <v/>
      </c>
      <c r="AH35" s="46" t="str">
        <f t="shared" si="246"/>
        <v/>
      </c>
      <c r="AI35" s="46" t="str">
        <f t="shared" si="246"/>
        <v/>
      </c>
      <c r="AJ35" s="46" t="str">
        <f t="shared" si="246"/>
        <v/>
      </c>
      <c r="AK35" s="46" t="str">
        <f t="shared" si="246"/>
        <v/>
      </c>
      <c r="AL35" s="46" t="str">
        <f t="shared" si="246"/>
        <v/>
      </c>
      <c r="AM35" s="46" t="str">
        <f t="shared" si="246"/>
        <v/>
      </c>
      <c r="AN35" s="46" t="str">
        <f t="shared" si="246"/>
        <v/>
      </c>
      <c r="AO35" s="46" t="str">
        <f t="shared" si="246"/>
        <v/>
      </c>
      <c r="AP35" s="46" t="str">
        <f t="shared" si="246"/>
        <v/>
      </c>
      <c r="AQ35" s="46" t="str">
        <f t="shared" si="246"/>
        <v/>
      </c>
      <c r="AR35" s="46" t="str">
        <f t="shared" si="246"/>
        <v/>
      </c>
      <c r="AS35" s="46" t="str">
        <f t="shared" si="246"/>
        <v/>
      </c>
      <c r="AT35" s="46" t="str">
        <f t="shared" si="246"/>
        <v/>
      </c>
      <c r="AU35" s="46" t="str">
        <f t="shared" si="246"/>
        <v/>
      </c>
      <c r="AV35" s="46" t="str">
        <f t="shared" si="246"/>
        <v/>
      </c>
      <c r="AW35" s="46" t="str">
        <f t="shared" si="246"/>
        <v/>
      </c>
      <c r="AX35" s="46" t="str">
        <f t="shared" si="246"/>
        <v/>
      </c>
      <c r="AY35" s="46" t="str">
        <f t="shared" si="246"/>
        <v/>
      </c>
      <c r="AZ35" s="46" t="str">
        <f t="shared" si="246"/>
        <v/>
      </c>
      <c r="BA35" s="46" t="str">
        <f t="shared" si="246"/>
        <v/>
      </c>
      <c r="BB35" s="46" t="str">
        <f t="shared" si="246"/>
        <v/>
      </c>
      <c r="BC35" s="46" t="str">
        <f t="shared" si="246"/>
        <v/>
      </c>
      <c r="BD35" s="46" t="str">
        <f t="shared" si="246"/>
        <v/>
      </c>
      <c r="BE35" s="46" t="str">
        <f t="shared" si="246"/>
        <v/>
      </c>
      <c r="BF35" s="46" t="str">
        <f t="shared" si="246"/>
        <v/>
      </c>
      <c r="BG35" s="46" t="str">
        <f t="shared" si="246"/>
        <v/>
      </c>
      <c r="BH35" s="46" t="str">
        <f t="shared" si="246"/>
        <v/>
      </c>
      <c r="BI35" s="46" t="str">
        <f t="shared" si="246"/>
        <v/>
      </c>
      <c r="BJ35" s="46" t="str">
        <f t="shared" si="246"/>
        <v/>
      </c>
      <c r="BK35" s="46" t="str">
        <f t="shared" si="246"/>
        <v/>
      </c>
      <c r="BL35" s="46" t="str">
        <f t="shared" si="246"/>
        <v/>
      </c>
      <c r="BM35" s="46" t="str">
        <f t="shared" si="246"/>
        <v/>
      </c>
      <c r="BN35" s="46" t="str">
        <f t="shared" si="246"/>
        <v/>
      </c>
      <c r="BO35" s="46" t="str">
        <f t="shared" si="246"/>
        <v/>
      </c>
      <c r="BP35" s="46" t="str">
        <f t="shared" si="246"/>
        <v/>
      </c>
      <c r="BQ35" s="46" t="str">
        <f t="shared" si="246"/>
        <v/>
      </c>
      <c r="BR35" s="46" t="str">
        <f t="shared" si="246"/>
        <v/>
      </c>
      <c r="BS35" s="46" t="str">
        <f t="shared" si="246"/>
        <v/>
      </c>
      <c r="BT35" s="46" t="str">
        <f t="shared" si="246"/>
        <v/>
      </c>
      <c r="BU35" s="46" t="str">
        <f t="shared" si="246"/>
        <v/>
      </c>
      <c r="BV35" s="46" t="str">
        <f t="shared" si="246"/>
        <v/>
      </c>
      <c r="BW35" s="46" t="str">
        <f t="shared" si="246"/>
        <v/>
      </c>
      <c r="BX35" s="46" t="str">
        <f t="shared" si="246"/>
        <v/>
      </c>
      <c r="BY35" s="46" t="str">
        <f t="shared" si="246"/>
        <v/>
      </c>
      <c r="BZ35" s="46" t="str">
        <f t="shared" si="246"/>
        <v/>
      </c>
      <c r="CA35" s="46" t="str">
        <f t="shared" si="246"/>
        <v/>
      </c>
      <c r="CB35" s="46" t="str">
        <f t="shared" si="246"/>
        <v/>
      </c>
      <c r="CC35" s="46" t="str">
        <f t="shared" si="246"/>
        <v/>
      </c>
      <c r="CD35" s="46" t="str">
        <f t="shared" si="246"/>
        <v/>
      </c>
      <c r="CE35" s="46" t="str">
        <f t="shared" si="246"/>
        <v/>
      </c>
      <c r="CF35" s="46" t="str">
        <f t="shared" si="246"/>
        <v/>
      </c>
      <c r="CG35" s="46" t="str">
        <f t="shared" si="246"/>
        <v/>
      </c>
      <c r="CH35" s="46" t="str">
        <f t="shared" si="246"/>
        <v/>
      </c>
      <c r="CI35" s="46" t="str">
        <f t="shared" si="246"/>
        <v/>
      </c>
      <c r="CJ35" s="46" t="str">
        <f t="shared" si="246"/>
        <v/>
      </c>
      <c r="CK35" s="46" t="str">
        <f t="shared" si="246"/>
        <v/>
      </c>
      <c r="CL35" s="46" t="str">
        <f t="shared" si="246"/>
        <v/>
      </c>
      <c r="CM35" s="46" t="str">
        <f t="shared" si="246"/>
        <v/>
      </c>
      <c r="CN35" s="46" t="str">
        <f t="shared" si="246"/>
        <v/>
      </c>
      <c r="CO35" s="46" t="str">
        <f t="shared" si="245"/>
        <v/>
      </c>
      <c r="CP35" s="46" t="str">
        <f t="shared" si="245"/>
        <v/>
      </c>
      <c r="CQ35" s="46" t="str">
        <f t="shared" si="245"/>
        <v/>
      </c>
      <c r="CR35" s="46" t="str">
        <f t="shared" si="245"/>
        <v/>
      </c>
      <c r="CS35" s="46" t="str">
        <f t="shared" si="245"/>
        <v/>
      </c>
      <c r="CT35" s="46" t="str">
        <f t="shared" si="245"/>
        <v/>
      </c>
      <c r="CU35" s="46" t="str">
        <f t="shared" si="245"/>
        <v/>
      </c>
      <c r="CV35" s="46" t="str">
        <f t="shared" si="245"/>
        <v/>
      </c>
      <c r="CW35" s="46" t="str">
        <f t="shared" si="245"/>
        <v/>
      </c>
      <c r="CX35" s="46" t="str">
        <f t="shared" si="245"/>
        <v/>
      </c>
      <c r="CY35" s="46" t="str">
        <f t="shared" si="245"/>
        <v/>
      </c>
      <c r="CZ35" s="46" t="str">
        <f t="shared" si="245"/>
        <v/>
      </c>
      <c r="DA35" s="46" t="str">
        <f t="shared" si="245"/>
        <v/>
      </c>
      <c r="DB35" s="46" t="str">
        <f t="shared" si="245"/>
        <v/>
      </c>
      <c r="DC35" s="46" t="str">
        <f t="shared" si="245"/>
        <v/>
      </c>
      <c r="DD35" s="46" t="str">
        <f t="shared" si="245"/>
        <v/>
      </c>
      <c r="DE35" s="46" t="str">
        <f t="shared" si="245"/>
        <v/>
      </c>
      <c r="DF35" s="46" t="str">
        <f t="shared" si="245"/>
        <v/>
      </c>
      <c r="DG35" s="46" t="str">
        <f t="shared" si="245"/>
        <v/>
      </c>
      <c r="DH35" s="46" t="str">
        <f t="shared" si="245"/>
        <v/>
      </c>
      <c r="DI35" s="46" t="str">
        <f t="shared" si="245"/>
        <v/>
      </c>
      <c r="DJ35" s="46" t="str">
        <f t="shared" si="245"/>
        <v/>
      </c>
      <c r="DK35" s="46" t="str">
        <f t="shared" si="245"/>
        <v/>
      </c>
      <c r="DL35" s="46" t="str">
        <f t="shared" si="245"/>
        <v/>
      </c>
      <c r="DM35" s="46" t="str">
        <f t="shared" si="245"/>
        <v/>
      </c>
      <c r="DN35" s="46" t="str">
        <f t="shared" si="245"/>
        <v/>
      </c>
      <c r="DO35" s="46" t="str">
        <f t="shared" si="245"/>
        <v/>
      </c>
      <c r="DP35" s="46" t="str">
        <f t="shared" si="245"/>
        <v/>
      </c>
      <c r="DQ35" s="46" t="str">
        <f t="shared" si="245"/>
        <v/>
      </c>
      <c r="DR35" s="46" t="str">
        <f t="shared" si="245"/>
        <v/>
      </c>
      <c r="DS35" s="46" t="str">
        <f t="shared" si="245"/>
        <v/>
      </c>
      <c r="DT35" s="46" t="str">
        <f t="shared" si="245"/>
        <v/>
      </c>
      <c r="DU35" s="46" t="str">
        <f t="shared" si="245"/>
        <v/>
      </c>
      <c r="DV35" s="46" t="str">
        <f t="shared" si="245"/>
        <v/>
      </c>
      <c r="DW35" s="46" t="str">
        <f t="shared" si="245"/>
        <v/>
      </c>
      <c r="DX35" s="46" t="str">
        <f t="shared" si="245"/>
        <v/>
      </c>
      <c r="DY35" s="46" t="str">
        <f t="shared" si="245"/>
        <v/>
      </c>
      <c r="DZ35" s="46" t="str">
        <f t="shared" si="245"/>
        <v/>
      </c>
      <c r="EA35" s="46" t="str">
        <f t="shared" si="245"/>
        <v/>
      </c>
      <c r="EB35" s="46" t="str">
        <f t="shared" si="245"/>
        <v/>
      </c>
      <c r="EC35" s="46" t="str">
        <f t="shared" si="245"/>
        <v/>
      </c>
      <c r="ED35" s="46" t="str">
        <f t="shared" si="245"/>
        <v/>
      </c>
      <c r="EE35" s="46" t="str">
        <f t="shared" si="245"/>
        <v/>
      </c>
      <c r="EF35" s="46" t="str">
        <f t="shared" si="245"/>
        <v/>
      </c>
      <c r="EG35" s="46" t="str">
        <f t="shared" si="245"/>
        <v/>
      </c>
      <c r="EH35" s="46" t="str">
        <f t="shared" si="245"/>
        <v/>
      </c>
      <c r="EI35" s="46" t="str">
        <f t="shared" si="245"/>
        <v/>
      </c>
      <c r="EJ35" s="46" t="str">
        <f t="shared" si="245"/>
        <v/>
      </c>
      <c r="EK35" s="46" t="str">
        <f t="shared" si="245"/>
        <v/>
      </c>
      <c r="EL35" s="46" t="str">
        <f t="shared" si="245"/>
        <v/>
      </c>
      <c r="EM35" s="46" t="str">
        <f t="shared" si="245"/>
        <v/>
      </c>
      <c r="EN35" s="46" t="str">
        <f t="shared" si="245"/>
        <v/>
      </c>
      <c r="EO35" s="46" t="str">
        <f t="shared" si="245"/>
        <v/>
      </c>
      <c r="EP35" s="46" t="str">
        <f t="shared" si="245"/>
        <v/>
      </c>
      <c r="EQ35" s="46" t="str">
        <f t="shared" si="245"/>
        <v/>
      </c>
      <c r="ER35" s="46" t="str">
        <f t="shared" si="245"/>
        <v/>
      </c>
      <c r="ES35" s="46" t="str">
        <f t="shared" si="245"/>
        <v/>
      </c>
      <c r="ET35" s="46" t="str">
        <f t="shared" si="245"/>
        <v/>
      </c>
      <c r="EU35" s="46" t="str">
        <f t="shared" si="245"/>
        <v/>
      </c>
      <c r="EV35" s="46" t="str">
        <f t="shared" si="245"/>
        <v/>
      </c>
      <c r="EW35" s="46" t="str">
        <f t="shared" si="245"/>
        <v/>
      </c>
      <c r="EX35" s="46" t="str">
        <f t="shared" si="245"/>
        <v/>
      </c>
      <c r="EY35" s="46" t="str">
        <f t="shared" si="245"/>
        <v/>
      </c>
      <c r="EZ35" s="46" t="str">
        <f t="shared" si="244"/>
        <v/>
      </c>
      <c r="FA35" s="46" t="str">
        <f t="shared" si="244"/>
        <v/>
      </c>
      <c r="FB35" s="46" t="str">
        <f t="shared" si="244"/>
        <v/>
      </c>
      <c r="FC35" s="46" t="str">
        <f t="shared" si="244"/>
        <v/>
      </c>
      <c r="FD35" s="46" t="str">
        <f t="shared" si="244"/>
        <v/>
      </c>
      <c r="FE35" s="46" t="str">
        <f t="shared" si="244"/>
        <v/>
      </c>
      <c r="FF35" s="46" t="str">
        <f t="shared" si="244"/>
        <v/>
      </c>
      <c r="FG35" s="46" t="str">
        <f t="shared" si="244"/>
        <v/>
      </c>
      <c r="FH35" s="46" t="str">
        <f t="shared" si="244"/>
        <v/>
      </c>
      <c r="FI35" s="46" t="str">
        <f t="shared" si="244"/>
        <v/>
      </c>
      <c r="FJ35" s="46" t="str">
        <f t="shared" si="244"/>
        <v/>
      </c>
      <c r="FK35" s="46" t="str">
        <f t="shared" si="244"/>
        <v/>
      </c>
      <c r="FL35" s="46" t="str">
        <f t="shared" si="244"/>
        <v/>
      </c>
      <c r="FM35" s="46" t="str">
        <f t="shared" si="244"/>
        <v/>
      </c>
      <c r="FN35" s="46" t="str">
        <f t="shared" si="244"/>
        <v/>
      </c>
      <c r="FO35" s="46" t="str">
        <f t="shared" si="244"/>
        <v/>
      </c>
      <c r="FP35" s="46" t="str">
        <f t="shared" si="244"/>
        <v/>
      </c>
      <c r="FQ35" s="46" t="str">
        <f t="shared" si="244"/>
        <v/>
      </c>
      <c r="FR35" s="46" t="str">
        <f t="shared" si="244"/>
        <v/>
      </c>
      <c r="FS35" s="46" t="str">
        <f t="shared" si="244"/>
        <v/>
      </c>
      <c r="FT35" s="46" t="str">
        <f t="shared" si="244"/>
        <v/>
      </c>
      <c r="FU35" s="46" t="str">
        <f t="shared" si="244"/>
        <v/>
      </c>
      <c r="FV35" s="46" t="str">
        <f t="shared" si="244"/>
        <v/>
      </c>
      <c r="FW35" s="46" t="str">
        <f t="shared" si="244"/>
        <v/>
      </c>
      <c r="FX35" s="46" t="str">
        <f t="shared" si="244"/>
        <v/>
      </c>
      <c r="FY35" s="46" t="str">
        <f t="shared" si="244"/>
        <v/>
      </c>
      <c r="FZ35" s="46" t="str">
        <f t="shared" si="244"/>
        <v/>
      </c>
      <c r="GA35" s="46" t="str">
        <f t="shared" si="244"/>
        <v/>
      </c>
      <c r="GB35" s="46" t="str">
        <f t="shared" si="244"/>
        <v/>
      </c>
      <c r="GC35" s="46" t="str">
        <f t="shared" si="244"/>
        <v/>
      </c>
      <c r="GD35" s="46" t="str">
        <f t="shared" si="244"/>
        <v/>
      </c>
      <c r="GE35" s="46" t="str">
        <f t="shared" si="244"/>
        <v/>
      </c>
      <c r="GF35" s="46" t="str">
        <f t="shared" si="244"/>
        <v/>
      </c>
      <c r="GG35" s="46" t="str">
        <f t="shared" si="244"/>
        <v/>
      </c>
      <c r="GH35" s="46" t="str">
        <f t="shared" si="244"/>
        <v/>
      </c>
      <c r="GI35" s="46" t="str">
        <f t="shared" si="244"/>
        <v/>
      </c>
      <c r="GJ35" s="46" t="str">
        <f t="shared" si="244"/>
        <v/>
      </c>
      <c r="GK35" s="46" t="str">
        <f t="shared" si="244"/>
        <v/>
      </c>
      <c r="GL35" s="46" t="str">
        <f t="shared" si="244"/>
        <v/>
      </c>
      <c r="GM35" s="46" t="str">
        <f t="shared" si="244"/>
        <v/>
      </c>
      <c r="GN35" s="46" t="str">
        <f t="shared" si="244"/>
        <v/>
      </c>
      <c r="GO35" s="46" t="str">
        <f t="shared" si="244"/>
        <v/>
      </c>
      <c r="GP35" s="46" t="str">
        <f t="shared" si="244"/>
        <v/>
      </c>
      <c r="GQ35" s="46" t="str">
        <f t="shared" si="244"/>
        <v/>
      </c>
      <c r="GR35" s="46" t="str">
        <f t="shared" si="244"/>
        <v/>
      </c>
      <c r="GS35" s="46" t="str">
        <f t="shared" si="244"/>
        <v/>
      </c>
      <c r="GT35" s="46" t="str">
        <f t="shared" si="244"/>
        <v/>
      </c>
      <c r="GU35" s="46" t="str">
        <f t="shared" si="244"/>
        <v/>
      </c>
      <c r="GV35" s="46" t="str">
        <f t="shared" si="244"/>
        <v/>
      </c>
      <c r="GW35" s="46" t="str">
        <f t="shared" si="244"/>
        <v/>
      </c>
      <c r="GX35" s="46" t="str">
        <f t="shared" si="244"/>
        <v/>
      </c>
      <c r="GY35" s="46" t="str">
        <f t="shared" si="244"/>
        <v/>
      </c>
      <c r="GZ35" s="46" t="str">
        <f t="shared" si="244"/>
        <v/>
      </c>
      <c r="HA35" s="46" t="str">
        <f t="shared" si="244"/>
        <v/>
      </c>
      <c r="HB35" s="46" t="str">
        <f t="shared" si="244"/>
        <v/>
      </c>
      <c r="HC35" s="46" t="str">
        <f t="shared" si="244"/>
        <v/>
      </c>
      <c r="HD35" s="46" t="str">
        <f t="shared" si="244"/>
        <v/>
      </c>
      <c r="HE35" s="46" t="str">
        <f t="shared" si="244"/>
        <v/>
      </c>
      <c r="HF35" s="46" t="str">
        <f t="shared" si="244"/>
        <v/>
      </c>
      <c r="HG35" s="46" t="str">
        <f t="shared" si="244"/>
        <v/>
      </c>
      <c r="HH35" s="46" t="str">
        <f t="shared" si="244"/>
        <v/>
      </c>
      <c r="HI35" s="46" t="str">
        <f t="shared" si="244"/>
        <v/>
      </c>
      <c r="HJ35" s="46" t="str">
        <f t="shared" si="244"/>
        <v/>
      </c>
      <c r="HK35" s="46" t="str">
        <f t="shared" ref="HK35:HS38" si="247">IF(ISNONTEXT($Z35),HJ35+$Z35,"")</f>
        <v/>
      </c>
      <c r="HL35" s="46" t="str">
        <f t="shared" si="247"/>
        <v/>
      </c>
      <c r="HM35" s="46" t="str">
        <f t="shared" si="247"/>
        <v/>
      </c>
      <c r="HN35" s="46" t="str">
        <f t="shared" si="247"/>
        <v/>
      </c>
      <c r="HO35" s="46" t="str">
        <f t="shared" si="247"/>
        <v/>
      </c>
      <c r="HP35" s="46" t="str">
        <f t="shared" si="247"/>
        <v/>
      </c>
      <c r="HQ35" s="46" t="str">
        <f t="shared" si="247"/>
        <v/>
      </c>
      <c r="HR35" s="46" t="str">
        <f t="shared" si="247"/>
        <v/>
      </c>
      <c r="HS35" s="46" t="str">
        <f t="shared" si="247"/>
        <v/>
      </c>
      <c r="HT35" s="146" t="e">
        <f t="shared" si="15"/>
        <v>#N/A</v>
      </c>
      <c r="HU35" s="146" t="e">
        <f t="shared" si="24"/>
        <v>#N/A</v>
      </c>
      <c r="HV35" s="146" t="e">
        <f t="shared" si="25"/>
        <v>#N/A</v>
      </c>
      <c r="HW35" s="146" t="e">
        <f t="shared" si="26"/>
        <v>#N/A</v>
      </c>
      <c r="HX35" s="146" t="e">
        <f t="shared" si="27"/>
        <v>#N/A</v>
      </c>
      <c r="HY35" s="146" t="e">
        <f t="shared" si="28"/>
        <v>#N/A</v>
      </c>
      <c r="HZ35" s="146" t="e">
        <f t="shared" si="29"/>
        <v>#N/A</v>
      </c>
      <c r="IA35" s="146" t="e">
        <f t="shared" si="30"/>
        <v>#N/A</v>
      </c>
      <c r="IB35" s="146" t="e">
        <f t="shared" si="31"/>
        <v>#N/A</v>
      </c>
      <c r="IC35" s="146" t="e">
        <f t="shared" si="32"/>
        <v>#N/A</v>
      </c>
      <c r="ID35" s="146" t="e">
        <f t="shared" si="33"/>
        <v>#N/A</v>
      </c>
      <c r="IE35" s="146" t="e">
        <f t="shared" si="34"/>
        <v>#N/A</v>
      </c>
      <c r="IF35" s="146" t="e">
        <f t="shared" si="35"/>
        <v>#N/A</v>
      </c>
      <c r="IG35" s="146" t="e">
        <f t="shared" si="36"/>
        <v>#N/A</v>
      </c>
      <c r="IH35" s="146" t="e">
        <f t="shared" si="37"/>
        <v>#N/A</v>
      </c>
      <c r="II35" s="146" t="e">
        <f t="shared" si="38"/>
        <v>#N/A</v>
      </c>
      <c r="IJ35" s="146" t="e">
        <f t="shared" si="39"/>
        <v>#N/A</v>
      </c>
      <c r="IK35" s="146" t="e">
        <f t="shared" si="40"/>
        <v>#N/A</v>
      </c>
      <c r="IL35" s="146" t="e">
        <f t="shared" si="41"/>
        <v>#N/A</v>
      </c>
      <c r="IM35" s="146" t="e">
        <f t="shared" si="42"/>
        <v>#N/A</v>
      </c>
      <c r="IN35" s="146" t="e">
        <f t="shared" si="43"/>
        <v>#N/A</v>
      </c>
      <c r="IO35" s="146" t="e">
        <f t="shared" si="44"/>
        <v>#N/A</v>
      </c>
      <c r="IP35" s="146" t="e">
        <f t="shared" si="45"/>
        <v>#N/A</v>
      </c>
      <c r="IQ35" s="146" t="e">
        <f t="shared" si="46"/>
        <v>#N/A</v>
      </c>
      <c r="IR35" s="146" t="e">
        <f t="shared" si="47"/>
        <v>#N/A</v>
      </c>
      <c r="IS35" s="146" t="e">
        <f t="shared" si="48"/>
        <v>#N/A</v>
      </c>
      <c r="IT35" s="146" t="e">
        <f t="shared" si="49"/>
        <v>#N/A</v>
      </c>
      <c r="IU35" s="146" t="e">
        <f t="shared" si="50"/>
        <v>#N/A</v>
      </c>
      <c r="IV35" s="146" t="e">
        <f t="shared" si="51"/>
        <v>#N/A</v>
      </c>
      <c r="IW35" s="146" t="e">
        <f t="shared" si="52"/>
        <v>#N/A</v>
      </c>
      <c r="IX35" s="146" t="e">
        <f t="shared" si="53"/>
        <v>#N/A</v>
      </c>
      <c r="IY35" s="146" t="e">
        <f t="shared" si="54"/>
        <v>#N/A</v>
      </c>
      <c r="IZ35" s="146" t="e">
        <f t="shared" si="55"/>
        <v>#N/A</v>
      </c>
      <c r="JA35" s="146" t="e">
        <f t="shared" si="56"/>
        <v>#N/A</v>
      </c>
      <c r="JB35" s="146" t="e">
        <f t="shared" si="57"/>
        <v>#N/A</v>
      </c>
      <c r="JC35" s="146" t="e">
        <f t="shared" si="58"/>
        <v>#N/A</v>
      </c>
      <c r="JD35" s="146" t="e">
        <f t="shared" si="59"/>
        <v>#N/A</v>
      </c>
      <c r="JE35" s="146" t="e">
        <f t="shared" si="60"/>
        <v>#N/A</v>
      </c>
      <c r="JF35" s="146" t="e">
        <f t="shared" si="61"/>
        <v>#N/A</v>
      </c>
      <c r="JG35" s="146" t="e">
        <f t="shared" si="62"/>
        <v>#N/A</v>
      </c>
      <c r="JH35" s="146" t="e">
        <f t="shared" si="63"/>
        <v>#N/A</v>
      </c>
      <c r="JI35" s="146" t="e">
        <f t="shared" si="64"/>
        <v>#N/A</v>
      </c>
      <c r="JJ35" s="146" t="e">
        <f t="shared" si="65"/>
        <v>#N/A</v>
      </c>
      <c r="JK35" s="146" t="e">
        <f t="shared" si="66"/>
        <v>#N/A</v>
      </c>
      <c r="JL35" s="146" t="e">
        <f t="shared" si="67"/>
        <v>#N/A</v>
      </c>
      <c r="JM35" s="146" t="e">
        <f t="shared" si="68"/>
        <v>#N/A</v>
      </c>
      <c r="JN35" s="146" t="e">
        <f t="shared" si="69"/>
        <v>#N/A</v>
      </c>
      <c r="JO35" s="146" t="e">
        <f t="shared" si="70"/>
        <v>#N/A</v>
      </c>
      <c r="JP35" s="146" t="e">
        <f t="shared" si="71"/>
        <v>#N/A</v>
      </c>
      <c r="JQ35" s="146" t="e">
        <f t="shared" si="72"/>
        <v>#N/A</v>
      </c>
      <c r="JR35" s="146" t="e">
        <f t="shared" si="73"/>
        <v>#N/A</v>
      </c>
      <c r="JS35" s="146" t="e">
        <f t="shared" si="74"/>
        <v>#N/A</v>
      </c>
      <c r="JT35" s="146" t="e">
        <f t="shared" si="75"/>
        <v>#N/A</v>
      </c>
      <c r="JU35" s="146" t="e">
        <f t="shared" si="76"/>
        <v>#N/A</v>
      </c>
      <c r="JV35" s="146" t="e">
        <f t="shared" si="77"/>
        <v>#N/A</v>
      </c>
      <c r="JW35" s="146" t="e">
        <f t="shared" si="78"/>
        <v>#N/A</v>
      </c>
      <c r="JX35" s="146" t="e">
        <f t="shared" si="79"/>
        <v>#N/A</v>
      </c>
      <c r="JY35" s="146" t="e">
        <f t="shared" si="80"/>
        <v>#N/A</v>
      </c>
      <c r="JZ35" s="146" t="e">
        <f t="shared" si="81"/>
        <v>#N/A</v>
      </c>
      <c r="KA35" s="146" t="e">
        <f t="shared" si="82"/>
        <v>#N/A</v>
      </c>
      <c r="KB35" s="146" t="e">
        <f t="shared" si="83"/>
        <v>#N/A</v>
      </c>
      <c r="KC35" s="146" t="e">
        <f t="shared" si="84"/>
        <v>#N/A</v>
      </c>
      <c r="KD35" s="146" t="e">
        <f t="shared" si="85"/>
        <v>#N/A</v>
      </c>
      <c r="KE35" s="146" t="e">
        <f t="shared" si="86"/>
        <v>#N/A</v>
      </c>
      <c r="KF35" s="146" t="e">
        <f t="shared" si="20"/>
        <v>#N/A</v>
      </c>
      <c r="KG35" s="146" t="e">
        <f t="shared" si="87"/>
        <v>#N/A</v>
      </c>
      <c r="KH35" s="146" t="e">
        <f t="shared" si="88"/>
        <v>#N/A</v>
      </c>
      <c r="KI35" s="146" t="e">
        <f t="shared" si="89"/>
        <v>#N/A</v>
      </c>
      <c r="KJ35" s="146" t="e">
        <f t="shared" si="90"/>
        <v>#N/A</v>
      </c>
      <c r="KK35" s="146" t="e">
        <f t="shared" si="91"/>
        <v>#N/A</v>
      </c>
      <c r="KL35" s="146" t="e">
        <f t="shared" si="92"/>
        <v>#N/A</v>
      </c>
      <c r="KM35" s="146" t="e">
        <f t="shared" si="93"/>
        <v>#N/A</v>
      </c>
      <c r="KN35" s="146" t="e">
        <f t="shared" si="94"/>
        <v>#N/A</v>
      </c>
      <c r="KO35" s="146" t="e">
        <f t="shared" si="95"/>
        <v>#N/A</v>
      </c>
      <c r="KP35" s="146" t="e">
        <f t="shared" si="96"/>
        <v>#N/A</v>
      </c>
      <c r="KQ35" s="146" t="e">
        <f t="shared" si="97"/>
        <v>#N/A</v>
      </c>
      <c r="KR35" s="146" t="e">
        <f t="shared" si="98"/>
        <v>#N/A</v>
      </c>
      <c r="KS35" s="146" t="e">
        <f t="shared" si="99"/>
        <v>#N/A</v>
      </c>
      <c r="KT35" s="146" t="e">
        <f t="shared" si="100"/>
        <v>#N/A</v>
      </c>
      <c r="KU35" s="146" t="e">
        <f t="shared" si="101"/>
        <v>#N/A</v>
      </c>
      <c r="KV35" s="146" t="e">
        <f t="shared" si="102"/>
        <v>#N/A</v>
      </c>
      <c r="KW35" s="146" t="e">
        <f t="shared" si="103"/>
        <v>#N/A</v>
      </c>
      <c r="KX35" s="146" t="e">
        <f t="shared" si="104"/>
        <v>#N/A</v>
      </c>
      <c r="KY35" s="146" t="e">
        <f t="shared" si="105"/>
        <v>#N/A</v>
      </c>
      <c r="KZ35" s="146" t="e">
        <f t="shared" si="106"/>
        <v>#N/A</v>
      </c>
      <c r="LA35" s="146" t="e">
        <f t="shared" si="107"/>
        <v>#N/A</v>
      </c>
      <c r="LB35" s="146" t="e">
        <f t="shared" si="108"/>
        <v>#N/A</v>
      </c>
      <c r="LC35" s="146" t="e">
        <f t="shared" si="109"/>
        <v>#N/A</v>
      </c>
      <c r="LD35" s="146" t="e">
        <f t="shared" si="110"/>
        <v>#N/A</v>
      </c>
      <c r="LE35" s="146" t="e">
        <f t="shared" si="111"/>
        <v>#N/A</v>
      </c>
      <c r="LF35" s="146" t="e">
        <f t="shared" si="112"/>
        <v>#N/A</v>
      </c>
      <c r="LG35" s="146" t="e">
        <f t="shared" si="113"/>
        <v>#N/A</v>
      </c>
      <c r="LH35" s="146" t="e">
        <f t="shared" si="114"/>
        <v>#N/A</v>
      </c>
      <c r="LI35" s="146" t="e">
        <f t="shared" si="115"/>
        <v>#N/A</v>
      </c>
      <c r="LJ35" s="146" t="e">
        <f t="shared" si="116"/>
        <v>#N/A</v>
      </c>
      <c r="LK35" s="146" t="e">
        <f t="shared" si="117"/>
        <v>#N/A</v>
      </c>
      <c r="LL35" s="146" t="e">
        <f t="shared" si="118"/>
        <v>#N/A</v>
      </c>
      <c r="LM35" s="146" t="e">
        <f t="shared" si="119"/>
        <v>#N/A</v>
      </c>
      <c r="LN35" s="146" t="e">
        <f t="shared" si="120"/>
        <v>#N/A</v>
      </c>
      <c r="LO35" s="146" t="e">
        <f t="shared" si="121"/>
        <v>#N/A</v>
      </c>
      <c r="LP35" s="146" t="e">
        <f t="shared" si="122"/>
        <v>#N/A</v>
      </c>
      <c r="LQ35" s="146" t="e">
        <f t="shared" si="123"/>
        <v>#N/A</v>
      </c>
      <c r="LR35" s="146" t="e">
        <f t="shared" si="124"/>
        <v>#N/A</v>
      </c>
      <c r="LS35" s="146" t="e">
        <f t="shared" si="125"/>
        <v>#N/A</v>
      </c>
      <c r="LT35" s="146" t="e">
        <f t="shared" si="126"/>
        <v>#N/A</v>
      </c>
      <c r="LU35" s="146" t="e">
        <f t="shared" si="127"/>
        <v>#N/A</v>
      </c>
      <c r="LV35" s="146" t="e">
        <f t="shared" si="128"/>
        <v>#N/A</v>
      </c>
      <c r="LW35" s="146" t="e">
        <f t="shared" si="129"/>
        <v>#N/A</v>
      </c>
      <c r="LX35" s="146" t="e">
        <f t="shared" si="130"/>
        <v>#N/A</v>
      </c>
      <c r="LY35" s="146" t="e">
        <f t="shared" si="131"/>
        <v>#N/A</v>
      </c>
      <c r="LZ35" s="146" t="e">
        <f t="shared" si="132"/>
        <v>#N/A</v>
      </c>
      <c r="MA35" s="146" t="e">
        <f t="shared" si="133"/>
        <v>#N/A</v>
      </c>
      <c r="MB35" s="146" t="e">
        <f t="shared" si="134"/>
        <v>#N/A</v>
      </c>
      <c r="MC35" s="146" t="e">
        <f t="shared" si="135"/>
        <v>#N/A</v>
      </c>
      <c r="MD35" s="146" t="e">
        <f t="shared" si="136"/>
        <v>#N/A</v>
      </c>
      <c r="ME35" s="146" t="e">
        <f t="shared" si="137"/>
        <v>#N/A</v>
      </c>
      <c r="MF35" s="146" t="e">
        <f t="shared" si="138"/>
        <v>#N/A</v>
      </c>
      <c r="MG35" s="146" t="e">
        <f t="shared" si="139"/>
        <v>#N/A</v>
      </c>
      <c r="MH35" s="146" t="e">
        <f t="shared" si="140"/>
        <v>#N/A</v>
      </c>
      <c r="MI35" s="146" t="e">
        <f t="shared" si="141"/>
        <v>#N/A</v>
      </c>
      <c r="MJ35" s="146" t="e">
        <f t="shared" si="142"/>
        <v>#N/A</v>
      </c>
      <c r="MK35" s="146" t="e">
        <f t="shared" si="143"/>
        <v>#N/A</v>
      </c>
      <c r="ML35" s="146" t="e">
        <f t="shared" si="144"/>
        <v>#N/A</v>
      </c>
      <c r="MM35" s="146" t="e">
        <f t="shared" si="145"/>
        <v>#N/A</v>
      </c>
      <c r="MN35" s="146" t="e">
        <f t="shared" si="146"/>
        <v>#N/A</v>
      </c>
      <c r="MO35" s="146" t="e">
        <f t="shared" si="147"/>
        <v>#N/A</v>
      </c>
      <c r="MP35" s="146" t="e">
        <f t="shared" si="148"/>
        <v>#N/A</v>
      </c>
      <c r="MQ35" s="146" t="e">
        <f t="shared" si="149"/>
        <v>#N/A</v>
      </c>
      <c r="MR35" s="146" t="e">
        <f t="shared" si="21"/>
        <v>#N/A</v>
      </c>
      <c r="MS35" s="146" t="e">
        <f t="shared" si="150"/>
        <v>#N/A</v>
      </c>
      <c r="MT35" s="146" t="e">
        <f t="shared" si="151"/>
        <v>#N/A</v>
      </c>
      <c r="MU35" s="146" t="e">
        <f t="shared" si="152"/>
        <v>#N/A</v>
      </c>
      <c r="MV35" s="146" t="e">
        <f t="shared" si="153"/>
        <v>#N/A</v>
      </c>
      <c r="MW35" s="146" t="e">
        <f t="shared" si="154"/>
        <v>#N/A</v>
      </c>
      <c r="MX35" s="146" t="e">
        <f t="shared" si="155"/>
        <v>#N/A</v>
      </c>
      <c r="MY35" s="146" t="e">
        <f t="shared" si="156"/>
        <v>#N/A</v>
      </c>
      <c r="MZ35" s="146" t="e">
        <f t="shared" si="157"/>
        <v>#N/A</v>
      </c>
      <c r="NA35" s="146" t="e">
        <f t="shared" si="158"/>
        <v>#N/A</v>
      </c>
      <c r="NB35" s="146" t="e">
        <f t="shared" si="159"/>
        <v>#N/A</v>
      </c>
      <c r="NC35" s="146" t="e">
        <f t="shared" si="160"/>
        <v>#N/A</v>
      </c>
      <c r="ND35" s="146" t="e">
        <f t="shared" si="161"/>
        <v>#N/A</v>
      </c>
      <c r="NE35" s="146" t="e">
        <f t="shared" si="162"/>
        <v>#N/A</v>
      </c>
      <c r="NF35" s="146" t="e">
        <f t="shared" si="163"/>
        <v>#N/A</v>
      </c>
      <c r="NG35" s="146" t="e">
        <f t="shared" si="164"/>
        <v>#N/A</v>
      </c>
      <c r="NH35" s="146" t="e">
        <f t="shared" si="165"/>
        <v>#N/A</v>
      </c>
      <c r="NI35" s="146" t="e">
        <f t="shared" si="166"/>
        <v>#N/A</v>
      </c>
      <c r="NJ35" s="146" t="e">
        <f t="shared" si="167"/>
        <v>#N/A</v>
      </c>
      <c r="NK35" s="146" t="e">
        <f t="shared" si="168"/>
        <v>#N/A</v>
      </c>
      <c r="NL35" s="146" t="e">
        <f t="shared" si="169"/>
        <v>#N/A</v>
      </c>
      <c r="NM35" s="146" t="e">
        <f t="shared" si="170"/>
        <v>#N/A</v>
      </c>
      <c r="NN35" s="146" t="e">
        <f t="shared" si="171"/>
        <v>#N/A</v>
      </c>
      <c r="NO35" s="146" t="e">
        <f t="shared" si="172"/>
        <v>#N/A</v>
      </c>
      <c r="NP35" s="146" t="e">
        <f t="shared" si="173"/>
        <v>#N/A</v>
      </c>
      <c r="NQ35" s="146" t="e">
        <f t="shared" si="174"/>
        <v>#N/A</v>
      </c>
      <c r="NR35" s="146" t="e">
        <f t="shared" si="175"/>
        <v>#N/A</v>
      </c>
      <c r="NS35" s="146" t="e">
        <f t="shared" si="176"/>
        <v>#N/A</v>
      </c>
      <c r="NT35" s="146" t="e">
        <f t="shared" si="177"/>
        <v>#N/A</v>
      </c>
      <c r="NU35" s="146" t="e">
        <f t="shared" si="178"/>
        <v>#N/A</v>
      </c>
      <c r="NV35" s="146" t="e">
        <f t="shared" si="179"/>
        <v>#N/A</v>
      </c>
      <c r="NW35" s="146" t="e">
        <f t="shared" si="180"/>
        <v>#N/A</v>
      </c>
      <c r="NX35" s="146" t="e">
        <f t="shared" si="181"/>
        <v>#N/A</v>
      </c>
      <c r="NY35" s="146" t="e">
        <f t="shared" si="182"/>
        <v>#N/A</v>
      </c>
      <c r="NZ35" s="146" t="e">
        <f t="shared" si="183"/>
        <v>#N/A</v>
      </c>
      <c r="OA35" s="146" t="e">
        <f t="shared" si="184"/>
        <v>#N/A</v>
      </c>
      <c r="OB35" s="146" t="e">
        <f t="shared" si="185"/>
        <v>#N/A</v>
      </c>
      <c r="OC35" s="146" t="e">
        <f t="shared" si="186"/>
        <v>#N/A</v>
      </c>
      <c r="OD35" s="146" t="e">
        <f t="shared" si="187"/>
        <v>#N/A</v>
      </c>
      <c r="OE35" s="146" t="e">
        <f t="shared" si="188"/>
        <v>#N/A</v>
      </c>
      <c r="OF35" s="146" t="e">
        <f t="shared" si="189"/>
        <v>#N/A</v>
      </c>
      <c r="OG35" s="146" t="e">
        <f t="shared" si="190"/>
        <v>#N/A</v>
      </c>
      <c r="OH35" s="146" t="e">
        <f t="shared" si="191"/>
        <v>#N/A</v>
      </c>
      <c r="OI35" s="146" t="e">
        <f t="shared" si="192"/>
        <v>#N/A</v>
      </c>
      <c r="OJ35" s="146" t="e">
        <f t="shared" si="193"/>
        <v>#N/A</v>
      </c>
      <c r="OK35" s="146" t="e">
        <f t="shared" si="194"/>
        <v>#N/A</v>
      </c>
      <c r="OL35" s="146" t="e">
        <f t="shared" si="195"/>
        <v>#N/A</v>
      </c>
      <c r="OM35" s="146" t="e">
        <f t="shared" si="196"/>
        <v>#N/A</v>
      </c>
      <c r="ON35" s="146" t="e">
        <f t="shared" si="197"/>
        <v>#N/A</v>
      </c>
      <c r="OO35" s="146" t="e">
        <f t="shared" si="198"/>
        <v>#N/A</v>
      </c>
      <c r="OP35" s="146" t="e">
        <f t="shared" si="199"/>
        <v>#N/A</v>
      </c>
      <c r="OQ35" s="146" t="e">
        <f t="shared" si="200"/>
        <v>#N/A</v>
      </c>
      <c r="OR35" s="146" t="e">
        <f t="shared" si="201"/>
        <v>#N/A</v>
      </c>
      <c r="OS35" s="146" t="e">
        <f t="shared" si="202"/>
        <v>#N/A</v>
      </c>
      <c r="OT35" s="146" t="e">
        <f t="shared" si="203"/>
        <v>#N/A</v>
      </c>
      <c r="OU35" s="146" t="e">
        <f t="shared" si="204"/>
        <v>#N/A</v>
      </c>
      <c r="OV35" s="146" t="e">
        <f t="shared" si="205"/>
        <v>#N/A</v>
      </c>
      <c r="OW35" s="146" t="e">
        <f t="shared" si="206"/>
        <v>#N/A</v>
      </c>
      <c r="OX35" s="146" t="e">
        <f t="shared" si="207"/>
        <v>#N/A</v>
      </c>
      <c r="OY35" s="146" t="e">
        <f t="shared" si="208"/>
        <v>#N/A</v>
      </c>
      <c r="OZ35" s="146" t="e">
        <f t="shared" si="209"/>
        <v>#N/A</v>
      </c>
      <c r="PA35" s="146" t="e">
        <f t="shared" si="210"/>
        <v>#N/A</v>
      </c>
      <c r="PB35" s="146" t="e">
        <f t="shared" si="211"/>
        <v>#N/A</v>
      </c>
      <c r="PC35" s="146" t="e">
        <f t="shared" si="212"/>
        <v>#N/A</v>
      </c>
      <c r="PD35" s="146" t="e">
        <f t="shared" si="22"/>
        <v>#N/A</v>
      </c>
      <c r="PE35" s="146" t="e">
        <f t="shared" si="225"/>
        <v>#N/A</v>
      </c>
      <c r="PF35" s="146" t="e">
        <f t="shared" si="226"/>
        <v>#N/A</v>
      </c>
      <c r="PG35" s="146" t="e">
        <f t="shared" si="227"/>
        <v>#N/A</v>
      </c>
      <c r="PH35" s="146" t="e">
        <f t="shared" si="228"/>
        <v>#N/A</v>
      </c>
      <c r="PI35" s="146" t="e">
        <f t="shared" si="229"/>
        <v>#N/A</v>
      </c>
      <c r="PJ35" s="146" t="e">
        <f t="shared" si="230"/>
        <v>#N/A</v>
      </c>
      <c r="PK35" s="146" t="e">
        <f t="shared" si="231"/>
        <v>#N/A</v>
      </c>
      <c r="PL35" s="146" t="e">
        <f t="shared" si="232"/>
        <v>#N/A</v>
      </c>
    </row>
    <row r="36" spans="1:428" hidden="1" x14ac:dyDescent="0.45">
      <c r="A36" s="364"/>
      <c r="B36" s="365" t="str">
        <f>IF($N36="","",ROUND(_xlfn.LOGNORM.INV(ABS(VLOOKUP($Q$1,VLookups!$A$27:$B$28,2,FALSE)-B$2),LN($J36),LN($N36)),0))</f>
        <v/>
      </c>
      <c r="C36" s="367" t="str">
        <f t="shared" si="16"/>
        <v/>
      </c>
      <c r="D36" s="368" t="str">
        <f t="shared" si="17"/>
        <v/>
      </c>
      <c r="E36" s="108" t="str">
        <f>IFERROR(_xlfn.LOGNORM.INV(VLookups!$B$22,LN($J36),LN($N36)),"")</f>
        <v/>
      </c>
      <c r="F36" s="81"/>
      <c r="G36" s="108" t="str">
        <f>IFERROR(_xlfn.LOGNORM.INV(VLookups!$B$23,LN($J36),LN($N36)),"")</f>
        <v/>
      </c>
      <c r="H36" s="110" t="str">
        <f t="shared" ref="H36:H67" si="248">IF(OR(ISBLANK(F36),ISBLANK(G36),ISBLANK(E36)),"",IF(AND(E36&gt;0,F36&gt;0,G36&gt;0),IF(F36&gt;E36,IF(G36&gt;F36,1,-1),-1)))</f>
        <v/>
      </c>
      <c r="I36" s="110" t="str">
        <f t="shared" ref="I36:I67" si="249">IF(OR(ISBLANK(E36),ISBLANK(F36),ISBLANK(G36)),"",IFERROR(MIN(F36-E36,G36-F36)/MAX(F36-E36,G36-F36),""))</f>
        <v/>
      </c>
      <c r="J36" s="65" t="str">
        <f>IF(AND(F36&gt;0,NOT(ISBLANK(K36))),IF(VLOOKUP($F$3,VLookups!$A$17:$B$18,2,FALSE),F36*VLOOKUP(K36,VLookups!$A$4:$B$13,2,FALSE),F36),"")</f>
        <v/>
      </c>
      <c r="K36" s="21"/>
      <c r="L36" s="53"/>
      <c r="M36" s="263"/>
      <c r="N36" s="320" t="str">
        <f>IF(F36&gt;0,IF(ISBLANK(M36),IF(ISBLANK(K36),"",VLOOKUP(K36,VLookups!$A$4:$C$13,3,FALSE)),M36),"")</f>
        <v/>
      </c>
      <c r="O36" s="320" t="str">
        <f t="shared" si="11"/>
        <v/>
      </c>
      <c r="P36" s="375" t="str">
        <f t="shared" si="12"/>
        <v/>
      </c>
      <c r="Q36" s="81"/>
      <c r="R36" s="230" t="str">
        <f>IF(AND(Q36&gt;0,F36&gt;0,NOT(N36="")),ABS(VLOOKUP($Q$1,VLookups!$A$27:$B$28,2,FALSE)-_xlfn.LOGNORM.DIST(Q36,LN(J36),LN(N36),TRUE)),"")</f>
        <v/>
      </c>
      <c r="S36" s="80" t="str">
        <f>IF(AND($E36&gt;0,$F36&gt;0,$G36&gt;0,NOT(ISBLANK($K36))),_xlfn.LOGNORM.INV(ABS(VLOOKUP($Q$1,VLookups!$A$27:$B$28,2,FALSE)-S$3),LN($J36),LN($N36)),"")</f>
        <v/>
      </c>
      <c r="T36" s="80" t="str">
        <f>IF(AND($E36&gt;0,$F36&gt;0,$G36&gt;0,NOT(ISBLANK($K36))),_xlfn.LOGNORM.INV(ABS(VLOOKUP($Q$1,VLookups!$A$27:$B$28,2,FALSE)-T$3),LN($J36),LN($N36)),"")</f>
        <v/>
      </c>
      <c r="U36" s="80" t="str">
        <f>IF(AND($E36&gt;0,$F36&gt;0,$G36&gt;0,NOT(ISBLANK($K36))),_xlfn.LOGNORM.INV(ABS(VLOOKUP($Q$1,VLookups!$A$27:$B$28,2,FALSE)-U$3),LN($J36),LN($N36)),"")</f>
        <v/>
      </c>
      <c r="V36" s="80" t="str">
        <f>IF(AND($E36&gt;0,$F36&gt;0,$G36&gt;0,NOT(ISBLANK($K36))),_xlfn.LOGNORM.INV(ABS(VLOOKUP($Q$1,VLookups!$A$27:$B$28,2,FALSE)-V$3),LN($J36),LN($N36)),"")</f>
        <v/>
      </c>
      <c r="W36" s="80" t="str">
        <f>IF(AND($E36&gt;0,$F36&gt;0,$G36&gt;0,NOT(ISBLANK($K36))),_xlfn.LOGNORM.INV(ABS(VLOOKUP($Q$1,VLookups!$A$27:$B$28,2,FALSE)-W$3),LN($J36),LN($N36)),"")</f>
        <v/>
      </c>
      <c r="X36" s="80" t="str">
        <f>IF(AND($E36&gt;0,$F36&gt;0,$G36&gt;0,NOT(ISBLANK($K36))),_xlfn.LOGNORM.INV(ABS(VLOOKUP($Q$1,VLookups!$A$27:$B$28,2,FALSE)-X$3),LN($J36),LN($N36)),"")</f>
        <v/>
      </c>
      <c r="Y36" s="5"/>
      <c r="Z36" s="145" t="str">
        <f t="shared" ref="Z36:Z67" si="250">IF(AND(E36&gt;0,F36&gt;0,G36&gt;0),ABS(G36-E36)/200,"")</f>
        <v/>
      </c>
      <c r="AA36" s="376" t="str">
        <f t="shared" si="13"/>
        <v/>
      </c>
      <c r="AB36" s="46" t="str">
        <f t="shared" si="14"/>
        <v/>
      </c>
      <c r="AC36" s="46" t="str">
        <f t="shared" si="246"/>
        <v/>
      </c>
      <c r="AD36" s="46" t="str">
        <f t="shared" si="246"/>
        <v/>
      </c>
      <c r="AE36" s="46" t="str">
        <f t="shared" si="246"/>
        <v/>
      </c>
      <c r="AF36" s="46" t="str">
        <f t="shared" si="246"/>
        <v/>
      </c>
      <c r="AG36" s="46" t="str">
        <f t="shared" si="246"/>
        <v/>
      </c>
      <c r="AH36" s="46" t="str">
        <f t="shared" si="246"/>
        <v/>
      </c>
      <c r="AI36" s="46" t="str">
        <f t="shared" si="246"/>
        <v/>
      </c>
      <c r="AJ36" s="46" t="str">
        <f t="shared" si="246"/>
        <v/>
      </c>
      <c r="AK36" s="46" t="str">
        <f t="shared" si="246"/>
        <v/>
      </c>
      <c r="AL36" s="46" t="str">
        <f t="shared" si="246"/>
        <v/>
      </c>
      <c r="AM36" s="46" t="str">
        <f t="shared" si="246"/>
        <v/>
      </c>
      <c r="AN36" s="46" t="str">
        <f t="shared" si="246"/>
        <v/>
      </c>
      <c r="AO36" s="46" t="str">
        <f t="shared" si="246"/>
        <v/>
      </c>
      <c r="AP36" s="46" t="str">
        <f t="shared" si="246"/>
        <v/>
      </c>
      <c r="AQ36" s="46" t="str">
        <f t="shared" si="246"/>
        <v/>
      </c>
      <c r="AR36" s="46" t="str">
        <f t="shared" si="246"/>
        <v/>
      </c>
      <c r="AS36" s="46" t="str">
        <f t="shared" si="246"/>
        <v/>
      </c>
      <c r="AT36" s="46" t="str">
        <f t="shared" si="246"/>
        <v/>
      </c>
      <c r="AU36" s="46" t="str">
        <f t="shared" si="246"/>
        <v/>
      </c>
      <c r="AV36" s="46" t="str">
        <f t="shared" si="246"/>
        <v/>
      </c>
      <c r="AW36" s="46" t="str">
        <f t="shared" si="246"/>
        <v/>
      </c>
      <c r="AX36" s="46" t="str">
        <f t="shared" si="246"/>
        <v/>
      </c>
      <c r="AY36" s="46" t="str">
        <f t="shared" si="246"/>
        <v/>
      </c>
      <c r="AZ36" s="46" t="str">
        <f t="shared" si="246"/>
        <v/>
      </c>
      <c r="BA36" s="46" t="str">
        <f t="shared" si="246"/>
        <v/>
      </c>
      <c r="BB36" s="46" t="str">
        <f t="shared" si="246"/>
        <v/>
      </c>
      <c r="BC36" s="46" t="str">
        <f t="shared" si="246"/>
        <v/>
      </c>
      <c r="BD36" s="46" t="str">
        <f t="shared" si="246"/>
        <v/>
      </c>
      <c r="BE36" s="46" t="str">
        <f t="shared" si="246"/>
        <v/>
      </c>
      <c r="BF36" s="46" t="str">
        <f t="shared" si="246"/>
        <v/>
      </c>
      <c r="BG36" s="46" t="str">
        <f t="shared" si="246"/>
        <v/>
      </c>
      <c r="BH36" s="46" t="str">
        <f t="shared" si="246"/>
        <v/>
      </c>
      <c r="BI36" s="46" t="str">
        <f t="shared" si="246"/>
        <v/>
      </c>
      <c r="BJ36" s="46" t="str">
        <f t="shared" si="246"/>
        <v/>
      </c>
      <c r="BK36" s="46" t="str">
        <f t="shared" si="246"/>
        <v/>
      </c>
      <c r="BL36" s="46" t="str">
        <f t="shared" si="246"/>
        <v/>
      </c>
      <c r="BM36" s="46" t="str">
        <f t="shared" si="246"/>
        <v/>
      </c>
      <c r="BN36" s="46" t="str">
        <f t="shared" si="246"/>
        <v/>
      </c>
      <c r="BO36" s="46" t="str">
        <f t="shared" si="246"/>
        <v/>
      </c>
      <c r="BP36" s="46" t="str">
        <f t="shared" si="246"/>
        <v/>
      </c>
      <c r="BQ36" s="46" t="str">
        <f t="shared" si="246"/>
        <v/>
      </c>
      <c r="BR36" s="46" t="str">
        <f t="shared" si="246"/>
        <v/>
      </c>
      <c r="BS36" s="46" t="str">
        <f t="shared" si="246"/>
        <v/>
      </c>
      <c r="BT36" s="46" t="str">
        <f t="shared" si="246"/>
        <v/>
      </c>
      <c r="BU36" s="46" t="str">
        <f t="shared" si="246"/>
        <v/>
      </c>
      <c r="BV36" s="46" t="str">
        <f t="shared" si="246"/>
        <v/>
      </c>
      <c r="BW36" s="46" t="str">
        <f t="shared" si="246"/>
        <v/>
      </c>
      <c r="BX36" s="46" t="str">
        <f t="shared" si="246"/>
        <v/>
      </c>
      <c r="BY36" s="46" t="str">
        <f t="shared" si="246"/>
        <v/>
      </c>
      <c r="BZ36" s="46" t="str">
        <f t="shared" si="246"/>
        <v/>
      </c>
      <c r="CA36" s="46" t="str">
        <f t="shared" si="246"/>
        <v/>
      </c>
      <c r="CB36" s="46" t="str">
        <f t="shared" si="246"/>
        <v/>
      </c>
      <c r="CC36" s="46" t="str">
        <f t="shared" si="246"/>
        <v/>
      </c>
      <c r="CD36" s="46" t="str">
        <f t="shared" si="246"/>
        <v/>
      </c>
      <c r="CE36" s="46" t="str">
        <f t="shared" si="246"/>
        <v/>
      </c>
      <c r="CF36" s="46" t="str">
        <f t="shared" si="246"/>
        <v/>
      </c>
      <c r="CG36" s="46" t="str">
        <f t="shared" si="246"/>
        <v/>
      </c>
      <c r="CH36" s="46" t="str">
        <f t="shared" si="246"/>
        <v/>
      </c>
      <c r="CI36" s="46" t="str">
        <f t="shared" si="246"/>
        <v/>
      </c>
      <c r="CJ36" s="46" t="str">
        <f t="shared" si="246"/>
        <v/>
      </c>
      <c r="CK36" s="46" t="str">
        <f t="shared" si="246"/>
        <v/>
      </c>
      <c r="CL36" s="46" t="str">
        <f t="shared" si="246"/>
        <v/>
      </c>
      <c r="CM36" s="46" t="str">
        <f t="shared" si="246"/>
        <v/>
      </c>
      <c r="CN36" s="46" t="str">
        <f t="shared" si="246"/>
        <v/>
      </c>
      <c r="CO36" s="46" t="str">
        <f t="shared" si="245"/>
        <v/>
      </c>
      <c r="CP36" s="46" t="str">
        <f t="shared" si="245"/>
        <v/>
      </c>
      <c r="CQ36" s="46" t="str">
        <f t="shared" si="245"/>
        <v/>
      </c>
      <c r="CR36" s="46" t="str">
        <f t="shared" si="245"/>
        <v/>
      </c>
      <c r="CS36" s="46" t="str">
        <f t="shared" si="245"/>
        <v/>
      </c>
      <c r="CT36" s="46" t="str">
        <f t="shared" si="245"/>
        <v/>
      </c>
      <c r="CU36" s="46" t="str">
        <f t="shared" si="245"/>
        <v/>
      </c>
      <c r="CV36" s="46" t="str">
        <f t="shared" si="245"/>
        <v/>
      </c>
      <c r="CW36" s="46" t="str">
        <f t="shared" si="245"/>
        <v/>
      </c>
      <c r="CX36" s="46" t="str">
        <f t="shared" si="245"/>
        <v/>
      </c>
      <c r="CY36" s="46" t="str">
        <f t="shared" si="245"/>
        <v/>
      </c>
      <c r="CZ36" s="46" t="str">
        <f t="shared" si="245"/>
        <v/>
      </c>
      <c r="DA36" s="46" t="str">
        <f t="shared" si="245"/>
        <v/>
      </c>
      <c r="DB36" s="46" t="str">
        <f t="shared" si="245"/>
        <v/>
      </c>
      <c r="DC36" s="46" t="str">
        <f t="shared" si="245"/>
        <v/>
      </c>
      <c r="DD36" s="46" t="str">
        <f t="shared" si="245"/>
        <v/>
      </c>
      <c r="DE36" s="46" t="str">
        <f t="shared" si="245"/>
        <v/>
      </c>
      <c r="DF36" s="46" t="str">
        <f t="shared" si="245"/>
        <v/>
      </c>
      <c r="DG36" s="46" t="str">
        <f t="shared" si="245"/>
        <v/>
      </c>
      <c r="DH36" s="46" t="str">
        <f t="shared" si="245"/>
        <v/>
      </c>
      <c r="DI36" s="46" t="str">
        <f t="shared" si="245"/>
        <v/>
      </c>
      <c r="DJ36" s="46" t="str">
        <f t="shared" si="245"/>
        <v/>
      </c>
      <c r="DK36" s="46" t="str">
        <f t="shared" si="245"/>
        <v/>
      </c>
      <c r="DL36" s="46" t="str">
        <f t="shared" si="245"/>
        <v/>
      </c>
      <c r="DM36" s="46" t="str">
        <f t="shared" si="245"/>
        <v/>
      </c>
      <c r="DN36" s="46" t="str">
        <f t="shared" si="245"/>
        <v/>
      </c>
      <c r="DO36" s="46" t="str">
        <f t="shared" si="245"/>
        <v/>
      </c>
      <c r="DP36" s="46" t="str">
        <f t="shared" si="245"/>
        <v/>
      </c>
      <c r="DQ36" s="46" t="str">
        <f t="shared" si="245"/>
        <v/>
      </c>
      <c r="DR36" s="46" t="str">
        <f t="shared" si="245"/>
        <v/>
      </c>
      <c r="DS36" s="46" t="str">
        <f t="shared" si="245"/>
        <v/>
      </c>
      <c r="DT36" s="46" t="str">
        <f t="shared" si="245"/>
        <v/>
      </c>
      <c r="DU36" s="46" t="str">
        <f t="shared" si="245"/>
        <v/>
      </c>
      <c r="DV36" s="46" t="str">
        <f t="shared" si="245"/>
        <v/>
      </c>
      <c r="DW36" s="46" t="str">
        <f t="shared" si="245"/>
        <v/>
      </c>
      <c r="DX36" s="46" t="str">
        <f t="shared" si="245"/>
        <v/>
      </c>
      <c r="DY36" s="46" t="str">
        <f t="shared" si="245"/>
        <v/>
      </c>
      <c r="DZ36" s="46" t="str">
        <f t="shared" si="245"/>
        <v/>
      </c>
      <c r="EA36" s="46" t="str">
        <f t="shared" si="245"/>
        <v/>
      </c>
      <c r="EB36" s="46" t="str">
        <f t="shared" si="245"/>
        <v/>
      </c>
      <c r="EC36" s="46" t="str">
        <f t="shared" si="245"/>
        <v/>
      </c>
      <c r="ED36" s="46" t="str">
        <f t="shared" si="245"/>
        <v/>
      </c>
      <c r="EE36" s="46" t="str">
        <f t="shared" si="245"/>
        <v/>
      </c>
      <c r="EF36" s="46" t="str">
        <f t="shared" si="245"/>
        <v/>
      </c>
      <c r="EG36" s="46" t="str">
        <f t="shared" si="245"/>
        <v/>
      </c>
      <c r="EH36" s="46" t="str">
        <f t="shared" si="245"/>
        <v/>
      </c>
      <c r="EI36" s="46" t="str">
        <f t="shared" si="245"/>
        <v/>
      </c>
      <c r="EJ36" s="46" t="str">
        <f t="shared" si="245"/>
        <v/>
      </c>
      <c r="EK36" s="46" t="str">
        <f t="shared" si="245"/>
        <v/>
      </c>
      <c r="EL36" s="46" t="str">
        <f t="shared" si="245"/>
        <v/>
      </c>
      <c r="EM36" s="46" t="str">
        <f t="shared" si="245"/>
        <v/>
      </c>
      <c r="EN36" s="46" t="str">
        <f t="shared" si="245"/>
        <v/>
      </c>
      <c r="EO36" s="46" t="str">
        <f t="shared" si="245"/>
        <v/>
      </c>
      <c r="EP36" s="46" t="str">
        <f t="shared" si="245"/>
        <v/>
      </c>
      <c r="EQ36" s="46" t="str">
        <f t="shared" si="245"/>
        <v/>
      </c>
      <c r="ER36" s="46" t="str">
        <f t="shared" si="245"/>
        <v/>
      </c>
      <c r="ES36" s="46" t="str">
        <f t="shared" si="245"/>
        <v/>
      </c>
      <c r="ET36" s="46" t="str">
        <f t="shared" si="245"/>
        <v/>
      </c>
      <c r="EU36" s="46" t="str">
        <f t="shared" si="245"/>
        <v/>
      </c>
      <c r="EV36" s="46" t="str">
        <f t="shared" si="245"/>
        <v/>
      </c>
      <c r="EW36" s="46" t="str">
        <f t="shared" si="245"/>
        <v/>
      </c>
      <c r="EX36" s="46" t="str">
        <f t="shared" si="245"/>
        <v/>
      </c>
      <c r="EY36" s="46" t="str">
        <f t="shared" si="245"/>
        <v/>
      </c>
      <c r="EZ36" s="46" t="str">
        <f t="shared" ref="EZ36:HK39" si="251">IF(ISNONTEXT($Z36),EY36+$Z36,"")</f>
        <v/>
      </c>
      <c r="FA36" s="46" t="str">
        <f t="shared" si="251"/>
        <v/>
      </c>
      <c r="FB36" s="46" t="str">
        <f t="shared" si="251"/>
        <v/>
      </c>
      <c r="FC36" s="46" t="str">
        <f t="shared" si="251"/>
        <v/>
      </c>
      <c r="FD36" s="46" t="str">
        <f t="shared" si="251"/>
        <v/>
      </c>
      <c r="FE36" s="46" t="str">
        <f t="shared" si="251"/>
        <v/>
      </c>
      <c r="FF36" s="46" t="str">
        <f t="shared" si="251"/>
        <v/>
      </c>
      <c r="FG36" s="46" t="str">
        <f t="shared" si="251"/>
        <v/>
      </c>
      <c r="FH36" s="46" t="str">
        <f t="shared" si="251"/>
        <v/>
      </c>
      <c r="FI36" s="46" t="str">
        <f t="shared" si="251"/>
        <v/>
      </c>
      <c r="FJ36" s="46" t="str">
        <f t="shared" si="251"/>
        <v/>
      </c>
      <c r="FK36" s="46" t="str">
        <f t="shared" si="251"/>
        <v/>
      </c>
      <c r="FL36" s="46" t="str">
        <f t="shared" si="251"/>
        <v/>
      </c>
      <c r="FM36" s="46" t="str">
        <f t="shared" si="251"/>
        <v/>
      </c>
      <c r="FN36" s="46" t="str">
        <f t="shared" si="251"/>
        <v/>
      </c>
      <c r="FO36" s="46" t="str">
        <f t="shared" si="251"/>
        <v/>
      </c>
      <c r="FP36" s="46" t="str">
        <f t="shared" si="251"/>
        <v/>
      </c>
      <c r="FQ36" s="46" t="str">
        <f t="shared" si="251"/>
        <v/>
      </c>
      <c r="FR36" s="46" t="str">
        <f t="shared" si="251"/>
        <v/>
      </c>
      <c r="FS36" s="46" t="str">
        <f t="shared" si="251"/>
        <v/>
      </c>
      <c r="FT36" s="46" t="str">
        <f t="shared" si="251"/>
        <v/>
      </c>
      <c r="FU36" s="46" t="str">
        <f t="shared" si="251"/>
        <v/>
      </c>
      <c r="FV36" s="46" t="str">
        <f t="shared" si="251"/>
        <v/>
      </c>
      <c r="FW36" s="46" t="str">
        <f t="shared" si="251"/>
        <v/>
      </c>
      <c r="FX36" s="46" t="str">
        <f t="shared" si="251"/>
        <v/>
      </c>
      <c r="FY36" s="46" t="str">
        <f t="shared" si="251"/>
        <v/>
      </c>
      <c r="FZ36" s="46" t="str">
        <f t="shared" si="251"/>
        <v/>
      </c>
      <c r="GA36" s="46" t="str">
        <f t="shared" si="251"/>
        <v/>
      </c>
      <c r="GB36" s="46" t="str">
        <f t="shared" si="251"/>
        <v/>
      </c>
      <c r="GC36" s="46" t="str">
        <f t="shared" si="251"/>
        <v/>
      </c>
      <c r="GD36" s="46" t="str">
        <f t="shared" si="251"/>
        <v/>
      </c>
      <c r="GE36" s="46" t="str">
        <f t="shared" si="251"/>
        <v/>
      </c>
      <c r="GF36" s="46" t="str">
        <f t="shared" si="251"/>
        <v/>
      </c>
      <c r="GG36" s="46" t="str">
        <f t="shared" si="251"/>
        <v/>
      </c>
      <c r="GH36" s="46" t="str">
        <f t="shared" si="251"/>
        <v/>
      </c>
      <c r="GI36" s="46" t="str">
        <f t="shared" si="251"/>
        <v/>
      </c>
      <c r="GJ36" s="46" t="str">
        <f t="shared" si="251"/>
        <v/>
      </c>
      <c r="GK36" s="46" t="str">
        <f t="shared" si="251"/>
        <v/>
      </c>
      <c r="GL36" s="46" t="str">
        <f t="shared" si="251"/>
        <v/>
      </c>
      <c r="GM36" s="46" t="str">
        <f t="shared" si="251"/>
        <v/>
      </c>
      <c r="GN36" s="46" t="str">
        <f t="shared" si="251"/>
        <v/>
      </c>
      <c r="GO36" s="46" t="str">
        <f t="shared" si="251"/>
        <v/>
      </c>
      <c r="GP36" s="46" t="str">
        <f t="shared" si="251"/>
        <v/>
      </c>
      <c r="GQ36" s="46" t="str">
        <f t="shared" si="251"/>
        <v/>
      </c>
      <c r="GR36" s="46" t="str">
        <f t="shared" si="251"/>
        <v/>
      </c>
      <c r="GS36" s="46" t="str">
        <f t="shared" si="251"/>
        <v/>
      </c>
      <c r="GT36" s="46" t="str">
        <f t="shared" si="251"/>
        <v/>
      </c>
      <c r="GU36" s="46" t="str">
        <f t="shared" si="251"/>
        <v/>
      </c>
      <c r="GV36" s="46" t="str">
        <f t="shared" si="251"/>
        <v/>
      </c>
      <c r="GW36" s="46" t="str">
        <f t="shared" si="251"/>
        <v/>
      </c>
      <c r="GX36" s="46" t="str">
        <f t="shared" si="251"/>
        <v/>
      </c>
      <c r="GY36" s="46" t="str">
        <f t="shared" si="251"/>
        <v/>
      </c>
      <c r="GZ36" s="46" t="str">
        <f t="shared" si="251"/>
        <v/>
      </c>
      <c r="HA36" s="46" t="str">
        <f t="shared" si="251"/>
        <v/>
      </c>
      <c r="HB36" s="46" t="str">
        <f t="shared" si="251"/>
        <v/>
      </c>
      <c r="HC36" s="46" t="str">
        <f t="shared" si="251"/>
        <v/>
      </c>
      <c r="HD36" s="46" t="str">
        <f t="shared" si="251"/>
        <v/>
      </c>
      <c r="HE36" s="46" t="str">
        <f t="shared" si="251"/>
        <v/>
      </c>
      <c r="HF36" s="46" t="str">
        <f t="shared" si="251"/>
        <v/>
      </c>
      <c r="HG36" s="46" t="str">
        <f t="shared" si="251"/>
        <v/>
      </c>
      <c r="HH36" s="46" t="str">
        <f t="shared" si="251"/>
        <v/>
      </c>
      <c r="HI36" s="46" t="str">
        <f t="shared" si="251"/>
        <v/>
      </c>
      <c r="HJ36" s="46" t="str">
        <f t="shared" si="251"/>
        <v/>
      </c>
      <c r="HK36" s="46" t="str">
        <f t="shared" si="251"/>
        <v/>
      </c>
      <c r="HL36" s="46" t="str">
        <f t="shared" si="247"/>
        <v/>
      </c>
      <c r="HM36" s="46" t="str">
        <f t="shared" si="247"/>
        <v/>
      </c>
      <c r="HN36" s="46" t="str">
        <f t="shared" si="247"/>
        <v/>
      </c>
      <c r="HO36" s="46" t="str">
        <f t="shared" si="247"/>
        <v/>
      </c>
      <c r="HP36" s="46" t="str">
        <f t="shared" si="247"/>
        <v/>
      </c>
      <c r="HQ36" s="46" t="str">
        <f t="shared" si="247"/>
        <v/>
      </c>
      <c r="HR36" s="46" t="str">
        <f t="shared" si="247"/>
        <v/>
      </c>
      <c r="HS36" s="46" t="str">
        <f t="shared" si="247"/>
        <v/>
      </c>
      <c r="HT36" s="146" t="e">
        <f t="shared" si="15"/>
        <v>#N/A</v>
      </c>
      <c r="HU36" s="146" t="e">
        <f t="shared" si="24"/>
        <v>#N/A</v>
      </c>
      <c r="HV36" s="146" t="e">
        <f t="shared" si="25"/>
        <v>#N/A</v>
      </c>
      <c r="HW36" s="146" t="e">
        <f t="shared" si="26"/>
        <v>#N/A</v>
      </c>
      <c r="HX36" s="146" t="e">
        <f t="shared" si="27"/>
        <v>#N/A</v>
      </c>
      <c r="HY36" s="146" t="e">
        <f t="shared" si="28"/>
        <v>#N/A</v>
      </c>
      <c r="HZ36" s="146" t="e">
        <f t="shared" si="29"/>
        <v>#N/A</v>
      </c>
      <c r="IA36" s="146" t="e">
        <f t="shared" si="30"/>
        <v>#N/A</v>
      </c>
      <c r="IB36" s="146" t="e">
        <f t="shared" si="31"/>
        <v>#N/A</v>
      </c>
      <c r="IC36" s="146" t="e">
        <f t="shared" si="32"/>
        <v>#N/A</v>
      </c>
      <c r="ID36" s="146" t="e">
        <f t="shared" si="33"/>
        <v>#N/A</v>
      </c>
      <c r="IE36" s="146" t="e">
        <f t="shared" si="34"/>
        <v>#N/A</v>
      </c>
      <c r="IF36" s="146" t="e">
        <f t="shared" si="35"/>
        <v>#N/A</v>
      </c>
      <c r="IG36" s="146" t="e">
        <f t="shared" si="36"/>
        <v>#N/A</v>
      </c>
      <c r="IH36" s="146" t="e">
        <f t="shared" si="37"/>
        <v>#N/A</v>
      </c>
      <c r="II36" s="146" t="e">
        <f t="shared" si="38"/>
        <v>#N/A</v>
      </c>
      <c r="IJ36" s="146" t="e">
        <f t="shared" si="39"/>
        <v>#N/A</v>
      </c>
      <c r="IK36" s="146" t="e">
        <f t="shared" si="40"/>
        <v>#N/A</v>
      </c>
      <c r="IL36" s="146" t="e">
        <f t="shared" si="41"/>
        <v>#N/A</v>
      </c>
      <c r="IM36" s="146" t="e">
        <f t="shared" si="42"/>
        <v>#N/A</v>
      </c>
      <c r="IN36" s="146" t="e">
        <f t="shared" si="43"/>
        <v>#N/A</v>
      </c>
      <c r="IO36" s="146" t="e">
        <f t="shared" si="44"/>
        <v>#N/A</v>
      </c>
      <c r="IP36" s="146" t="e">
        <f t="shared" si="45"/>
        <v>#N/A</v>
      </c>
      <c r="IQ36" s="146" t="e">
        <f t="shared" si="46"/>
        <v>#N/A</v>
      </c>
      <c r="IR36" s="146" t="e">
        <f t="shared" si="47"/>
        <v>#N/A</v>
      </c>
      <c r="IS36" s="146" t="e">
        <f t="shared" si="48"/>
        <v>#N/A</v>
      </c>
      <c r="IT36" s="146" t="e">
        <f t="shared" si="49"/>
        <v>#N/A</v>
      </c>
      <c r="IU36" s="146" t="e">
        <f t="shared" si="50"/>
        <v>#N/A</v>
      </c>
      <c r="IV36" s="146" t="e">
        <f t="shared" si="51"/>
        <v>#N/A</v>
      </c>
      <c r="IW36" s="146" t="e">
        <f t="shared" si="52"/>
        <v>#N/A</v>
      </c>
      <c r="IX36" s="146" t="e">
        <f t="shared" si="53"/>
        <v>#N/A</v>
      </c>
      <c r="IY36" s="146" t="e">
        <f t="shared" si="54"/>
        <v>#N/A</v>
      </c>
      <c r="IZ36" s="146" t="e">
        <f t="shared" si="55"/>
        <v>#N/A</v>
      </c>
      <c r="JA36" s="146" t="e">
        <f t="shared" si="56"/>
        <v>#N/A</v>
      </c>
      <c r="JB36" s="146" t="e">
        <f t="shared" si="57"/>
        <v>#N/A</v>
      </c>
      <c r="JC36" s="146" t="e">
        <f t="shared" si="58"/>
        <v>#N/A</v>
      </c>
      <c r="JD36" s="146" t="e">
        <f t="shared" si="59"/>
        <v>#N/A</v>
      </c>
      <c r="JE36" s="146" t="e">
        <f t="shared" si="60"/>
        <v>#N/A</v>
      </c>
      <c r="JF36" s="146" t="e">
        <f t="shared" si="61"/>
        <v>#N/A</v>
      </c>
      <c r="JG36" s="146" t="e">
        <f t="shared" si="62"/>
        <v>#N/A</v>
      </c>
      <c r="JH36" s="146" t="e">
        <f t="shared" si="63"/>
        <v>#N/A</v>
      </c>
      <c r="JI36" s="146" t="e">
        <f t="shared" si="64"/>
        <v>#N/A</v>
      </c>
      <c r="JJ36" s="146" t="e">
        <f t="shared" si="65"/>
        <v>#N/A</v>
      </c>
      <c r="JK36" s="146" t="e">
        <f t="shared" si="66"/>
        <v>#N/A</v>
      </c>
      <c r="JL36" s="146" t="e">
        <f t="shared" si="67"/>
        <v>#N/A</v>
      </c>
      <c r="JM36" s="146" t="e">
        <f t="shared" si="68"/>
        <v>#N/A</v>
      </c>
      <c r="JN36" s="146" t="e">
        <f t="shared" si="69"/>
        <v>#N/A</v>
      </c>
      <c r="JO36" s="146" t="e">
        <f t="shared" si="70"/>
        <v>#N/A</v>
      </c>
      <c r="JP36" s="146" t="e">
        <f t="shared" si="71"/>
        <v>#N/A</v>
      </c>
      <c r="JQ36" s="146" t="e">
        <f t="shared" si="72"/>
        <v>#N/A</v>
      </c>
      <c r="JR36" s="146" t="e">
        <f t="shared" si="73"/>
        <v>#N/A</v>
      </c>
      <c r="JS36" s="146" t="e">
        <f t="shared" si="74"/>
        <v>#N/A</v>
      </c>
      <c r="JT36" s="146" t="e">
        <f t="shared" si="75"/>
        <v>#N/A</v>
      </c>
      <c r="JU36" s="146" t="e">
        <f t="shared" si="76"/>
        <v>#N/A</v>
      </c>
      <c r="JV36" s="146" t="e">
        <f t="shared" si="77"/>
        <v>#N/A</v>
      </c>
      <c r="JW36" s="146" t="e">
        <f t="shared" si="78"/>
        <v>#N/A</v>
      </c>
      <c r="JX36" s="146" t="e">
        <f t="shared" si="79"/>
        <v>#N/A</v>
      </c>
      <c r="JY36" s="146" t="e">
        <f t="shared" si="80"/>
        <v>#N/A</v>
      </c>
      <c r="JZ36" s="146" t="e">
        <f t="shared" si="81"/>
        <v>#N/A</v>
      </c>
      <c r="KA36" s="146" t="e">
        <f t="shared" si="82"/>
        <v>#N/A</v>
      </c>
      <c r="KB36" s="146" t="e">
        <f t="shared" si="83"/>
        <v>#N/A</v>
      </c>
      <c r="KC36" s="146" t="e">
        <f t="shared" si="84"/>
        <v>#N/A</v>
      </c>
      <c r="KD36" s="146" t="e">
        <f t="shared" si="85"/>
        <v>#N/A</v>
      </c>
      <c r="KE36" s="146" t="e">
        <f t="shared" si="86"/>
        <v>#N/A</v>
      </c>
      <c r="KF36" s="146" t="e">
        <f t="shared" si="20"/>
        <v>#N/A</v>
      </c>
      <c r="KG36" s="146" t="e">
        <f t="shared" si="87"/>
        <v>#N/A</v>
      </c>
      <c r="KH36" s="146" t="e">
        <f t="shared" si="88"/>
        <v>#N/A</v>
      </c>
      <c r="KI36" s="146" t="e">
        <f t="shared" si="89"/>
        <v>#N/A</v>
      </c>
      <c r="KJ36" s="146" t="e">
        <f t="shared" si="90"/>
        <v>#N/A</v>
      </c>
      <c r="KK36" s="146" t="e">
        <f t="shared" si="91"/>
        <v>#N/A</v>
      </c>
      <c r="KL36" s="146" t="e">
        <f t="shared" si="92"/>
        <v>#N/A</v>
      </c>
      <c r="KM36" s="146" t="e">
        <f t="shared" si="93"/>
        <v>#N/A</v>
      </c>
      <c r="KN36" s="146" t="e">
        <f t="shared" si="94"/>
        <v>#N/A</v>
      </c>
      <c r="KO36" s="146" t="e">
        <f t="shared" si="95"/>
        <v>#N/A</v>
      </c>
      <c r="KP36" s="146" t="e">
        <f t="shared" si="96"/>
        <v>#N/A</v>
      </c>
      <c r="KQ36" s="146" t="e">
        <f t="shared" si="97"/>
        <v>#N/A</v>
      </c>
      <c r="KR36" s="146" t="e">
        <f t="shared" si="98"/>
        <v>#N/A</v>
      </c>
      <c r="KS36" s="146" t="e">
        <f t="shared" si="99"/>
        <v>#N/A</v>
      </c>
      <c r="KT36" s="146" t="e">
        <f t="shared" si="100"/>
        <v>#N/A</v>
      </c>
      <c r="KU36" s="146" t="e">
        <f t="shared" si="101"/>
        <v>#N/A</v>
      </c>
      <c r="KV36" s="146" t="e">
        <f t="shared" si="102"/>
        <v>#N/A</v>
      </c>
      <c r="KW36" s="146" t="e">
        <f t="shared" si="103"/>
        <v>#N/A</v>
      </c>
      <c r="KX36" s="146" t="e">
        <f t="shared" si="104"/>
        <v>#N/A</v>
      </c>
      <c r="KY36" s="146" t="e">
        <f t="shared" si="105"/>
        <v>#N/A</v>
      </c>
      <c r="KZ36" s="146" t="e">
        <f t="shared" si="106"/>
        <v>#N/A</v>
      </c>
      <c r="LA36" s="146" t="e">
        <f t="shared" si="107"/>
        <v>#N/A</v>
      </c>
      <c r="LB36" s="146" t="e">
        <f t="shared" si="108"/>
        <v>#N/A</v>
      </c>
      <c r="LC36" s="146" t="e">
        <f t="shared" si="109"/>
        <v>#N/A</v>
      </c>
      <c r="LD36" s="146" t="e">
        <f t="shared" si="110"/>
        <v>#N/A</v>
      </c>
      <c r="LE36" s="146" t="e">
        <f t="shared" si="111"/>
        <v>#N/A</v>
      </c>
      <c r="LF36" s="146" t="e">
        <f t="shared" si="112"/>
        <v>#N/A</v>
      </c>
      <c r="LG36" s="146" t="e">
        <f t="shared" si="113"/>
        <v>#N/A</v>
      </c>
      <c r="LH36" s="146" t="e">
        <f t="shared" si="114"/>
        <v>#N/A</v>
      </c>
      <c r="LI36" s="146" t="e">
        <f t="shared" si="115"/>
        <v>#N/A</v>
      </c>
      <c r="LJ36" s="146" t="e">
        <f t="shared" si="116"/>
        <v>#N/A</v>
      </c>
      <c r="LK36" s="146" t="e">
        <f t="shared" si="117"/>
        <v>#N/A</v>
      </c>
      <c r="LL36" s="146" t="e">
        <f t="shared" si="118"/>
        <v>#N/A</v>
      </c>
      <c r="LM36" s="146" t="e">
        <f t="shared" si="119"/>
        <v>#N/A</v>
      </c>
      <c r="LN36" s="146" t="e">
        <f t="shared" si="120"/>
        <v>#N/A</v>
      </c>
      <c r="LO36" s="146" t="e">
        <f t="shared" si="121"/>
        <v>#N/A</v>
      </c>
      <c r="LP36" s="146" t="e">
        <f t="shared" si="122"/>
        <v>#N/A</v>
      </c>
      <c r="LQ36" s="146" t="e">
        <f t="shared" si="123"/>
        <v>#N/A</v>
      </c>
      <c r="LR36" s="146" t="e">
        <f t="shared" si="124"/>
        <v>#N/A</v>
      </c>
      <c r="LS36" s="146" t="e">
        <f t="shared" si="125"/>
        <v>#N/A</v>
      </c>
      <c r="LT36" s="146" t="e">
        <f t="shared" si="126"/>
        <v>#N/A</v>
      </c>
      <c r="LU36" s="146" t="e">
        <f t="shared" si="127"/>
        <v>#N/A</v>
      </c>
      <c r="LV36" s="146" t="e">
        <f t="shared" si="128"/>
        <v>#N/A</v>
      </c>
      <c r="LW36" s="146" t="e">
        <f t="shared" si="129"/>
        <v>#N/A</v>
      </c>
      <c r="LX36" s="146" t="e">
        <f t="shared" si="130"/>
        <v>#N/A</v>
      </c>
      <c r="LY36" s="146" t="e">
        <f t="shared" si="131"/>
        <v>#N/A</v>
      </c>
      <c r="LZ36" s="146" t="e">
        <f t="shared" si="132"/>
        <v>#N/A</v>
      </c>
      <c r="MA36" s="146" t="e">
        <f t="shared" si="133"/>
        <v>#N/A</v>
      </c>
      <c r="MB36" s="146" t="e">
        <f t="shared" si="134"/>
        <v>#N/A</v>
      </c>
      <c r="MC36" s="146" t="e">
        <f t="shared" si="135"/>
        <v>#N/A</v>
      </c>
      <c r="MD36" s="146" t="e">
        <f t="shared" si="136"/>
        <v>#N/A</v>
      </c>
      <c r="ME36" s="146" t="e">
        <f t="shared" si="137"/>
        <v>#N/A</v>
      </c>
      <c r="MF36" s="146" t="e">
        <f t="shared" si="138"/>
        <v>#N/A</v>
      </c>
      <c r="MG36" s="146" t="e">
        <f t="shared" si="139"/>
        <v>#N/A</v>
      </c>
      <c r="MH36" s="146" t="e">
        <f t="shared" si="140"/>
        <v>#N/A</v>
      </c>
      <c r="MI36" s="146" t="e">
        <f t="shared" si="141"/>
        <v>#N/A</v>
      </c>
      <c r="MJ36" s="146" t="e">
        <f t="shared" si="142"/>
        <v>#N/A</v>
      </c>
      <c r="MK36" s="146" t="e">
        <f t="shared" si="143"/>
        <v>#N/A</v>
      </c>
      <c r="ML36" s="146" t="e">
        <f t="shared" si="144"/>
        <v>#N/A</v>
      </c>
      <c r="MM36" s="146" t="e">
        <f t="shared" si="145"/>
        <v>#N/A</v>
      </c>
      <c r="MN36" s="146" t="e">
        <f t="shared" si="146"/>
        <v>#N/A</v>
      </c>
      <c r="MO36" s="146" t="e">
        <f t="shared" si="147"/>
        <v>#N/A</v>
      </c>
      <c r="MP36" s="146" t="e">
        <f t="shared" si="148"/>
        <v>#N/A</v>
      </c>
      <c r="MQ36" s="146" t="e">
        <f t="shared" si="149"/>
        <v>#N/A</v>
      </c>
      <c r="MR36" s="146" t="e">
        <f t="shared" si="21"/>
        <v>#N/A</v>
      </c>
      <c r="MS36" s="146" t="e">
        <f t="shared" si="150"/>
        <v>#N/A</v>
      </c>
      <c r="MT36" s="146" t="e">
        <f t="shared" si="151"/>
        <v>#N/A</v>
      </c>
      <c r="MU36" s="146" t="e">
        <f t="shared" si="152"/>
        <v>#N/A</v>
      </c>
      <c r="MV36" s="146" t="e">
        <f t="shared" si="153"/>
        <v>#N/A</v>
      </c>
      <c r="MW36" s="146" t="e">
        <f t="shared" si="154"/>
        <v>#N/A</v>
      </c>
      <c r="MX36" s="146" t="e">
        <f t="shared" si="155"/>
        <v>#N/A</v>
      </c>
      <c r="MY36" s="146" t="e">
        <f t="shared" si="156"/>
        <v>#N/A</v>
      </c>
      <c r="MZ36" s="146" t="e">
        <f t="shared" si="157"/>
        <v>#N/A</v>
      </c>
      <c r="NA36" s="146" t="e">
        <f t="shared" si="158"/>
        <v>#N/A</v>
      </c>
      <c r="NB36" s="146" t="e">
        <f t="shared" si="159"/>
        <v>#N/A</v>
      </c>
      <c r="NC36" s="146" t="e">
        <f t="shared" si="160"/>
        <v>#N/A</v>
      </c>
      <c r="ND36" s="146" t="e">
        <f t="shared" si="161"/>
        <v>#N/A</v>
      </c>
      <c r="NE36" s="146" t="e">
        <f t="shared" si="162"/>
        <v>#N/A</v>
      </c>
      <c r="NF36" s="146" t="e">
        <f t="shared" si="163"/>
        <v>#N/A</v>
      </c>
      <c r="NG36" s="146" t="e">
        <f t="shared" si="164"/>
        <v>#N/A</v>
      </c>
      <c r="NH36" s="146" t="e">
        <f t="shared" si="165"/>
        <v>#N/A</v>
      </c>
      <c r="NI36" s="146" t="e">
        <f t="shared" si="166"/>
        <v>#N/A</v>
      </c>
      <c r="NJ36" s="146" t="e">
        <f t="shared" si="167"/>
        <v>#N/A</v>
      </c>
      <c r="NK36" s="146" t="e">
        <f t="shared" si="168"/>
        <v>#N/A</v>
      </c>
      <c r="NL36" s="146" t="e">
        <f t="shared" si="169"/>
        <v>#N/A</v>
      </c>
      <c r="NM36" s="146" t="e">
        <f t="shared" si="170"/>
        <v>#N/A</v>
      </c>
      <c r="NN36" s="146" t="e">
        <f t="shared" si="171"/>
        <v>#N/A</v>
      </c>
      <c r="NO36" s="146" t="e">
        <f t="shared" si="172"/>
        <v>#N/A</v>
      </c>
      <c r="NP36" s="146" t="e">
        <f t="shared" si="173"/>
        <v>#N/A</v>
      </c>
      <c r="NQ36" s="146" t="e">
        <f t="shared" si="174"/>
        <v>#N/A</v>
      </c>
      <c r="NR36" s="146" t="e">
        <f t="shared" si="175"/>
        <v>#N/A</v>
      </c>
      <c r="NS36" s="146" t="e">
        <f t="shared" si="176"/>
        <v>#N/A</v>
      </c>
      <c r="NT36" s="146" t="e">
        <f t="shared" si="177"/>
        <v>#N/A</v>
      </c>
      <c r="NU36" s="146" t="e">
        <f t="shared" si="178"/>
        <v>#N/A</v>
      </c>
      <c r="NV36" s="146" t="e">
        <f t="shared" si="179"/>
        <v>#N/A</v>
      </c>
      <c r="NW36" s="146" t="e">
        <f t="shared" si="180"/>
        <v>#N/A</v>
      </c>
      <c r="NX36" s="146" t="e">
        <f t="shared" si="181"/>
        <v>#N/A</v>
      </c>
      <c r="NY36" s="146" t="e">
        <f t="shared" si="182"/>
        <v>#N/A</v>
      </c>
      <c r="NZ36" s="146" t="e">
        <f t="shared" si="183"/>
        <v>#N/A</v>
      </c>
      <c r="OA36" s="146" t="e">
        <f t="shared" si="184"/>
        <v>#N/A</v>
      </c>
      <c r="OB36" s="146" t="e">
        <f t="shared" si="185"/>
        <v>#N/A</v>
      </c>
      <c r="OC36" s="146" t="e">
        <f t="shared" si="186"/>
        <v>#N/A</v>
      </c>
      <c r="OD36" s="146" t="e">
        <f t="shared" si="187"/>
        <v>#N/A</v>
      </c>
      <c r="OE36" s="146" t="e">
        <f t="shared" si="188"/>
        <v>#N/A</v>
      </c>
      <c r="OF36" s="146" t="e">
        <f t="shared" si="189"/>
        <v>#N/A</v>
      </c>
      <c r="OG36" s="146" t="e">
        <f t="shared" si="190"/>
        <v>#N/A</v>
      </c>
      <c r="OH36" s="146" t="e">
        <f t="shared" si="191"/>
        <v>#N/A</v>
      </c>
      <c r="OI36" s="146" t="e">
        <f t="shared" si="192"/>
        <v>#N/A</v>
      </c>
      <c r="OJ36" s="146" t="e">
        <f t="shared" si="193"/>
        <v>#N/A</v>
      </c>
      <c r="OK36" s="146" t="e">
        <f t="shared" si="194"/>
        <v>#N/A</v>
      </c>
      <c r="OL36" s="146" t="e">
        <f t="shared" si="195"/>
        <v>#N/A</v>
      </c>
      <c r="OM36" s="146" t="e">
        <f t="shared" si="196"/>
        <v>#N/A</v>
      </c>
      <c r="ON36" s="146" t="e">
        <f t="shared" si="197"/>
        <v>#N/A</v>
      </c>
      <c r="OO36" s="146" t="e">
        <f t="shared" si="198"/>
        <v>#N/A</v>
      </c>
      <c r="OP36" s="146" t="e">
        <f t="shared" si="199"/>
        <v>#N/A</v>
      </c>
      <c r="OQ36" s="146" t="e">
        <f t="shared" si="200"/>
        <v>#N/A</v>
      </c>
      <c r="OR36" s="146" t="e">
        <f t="shared" si="201"/>
        <v>#N/A</v>
      </c>
      <c r="OS36" s="146" t="e">
        <f t="shared" si="202"/>
        <v>#N/A</v>
      </c>
      <c r="OT36" s="146" t="e">
        <f t="shared" si="203"/>
        <v>#N/A</v>
      </c>
      <c r="OU36" s="146" t="e">
        <f t="shared" si="204"/>
        <v>#N/A</v>
      </c>
      <c r="OV36" s="146" t="e">
        <f t="shared" si="205"/>
        <v>#N/A</v>
      </c>
      <c r="OW36" s="146" t="e">
        <f t="shared" si="206"/>
        <v>#N/A</v>
      </c>
      <c r="OX36" s="146" t="e">
        <f t="shared" si="207"/>
        <v>#N/A</v>
      </c>
      <c r="OY36" s="146" t="e">
        <f t="shared" si="208"/>
        <v>#N/A</v>
      </c>
      <c r="OZ36" s="146" t="e">
        <f t="shared" si="209"/>
        <v>#N/A</v>
      </c>
      <c r="PA36" s="146" t="e">
        <f t="shared" si="210"/>
        <v>#N/A</v>
      </c>
      <c r="PB36" s="146" t="e">
        <f t="shared" si="211"/>
        <v>#N/A</v>
      </c>
      <c r="PC36" s="146" t="e">
        <f t="shared" si="212"/>
        <v>#N/A</v>
      </c>
      <c r="PD36" s="146" t="e">
        <f t="shared" si="22"/>
        <v>#N/A</v>
      </c>
      <c r="PE36" s="146" t="e">
        <f t="shared" si="225"/>
        <v>#N/A</v>
      </c>
      <c r="PF36" s="146" t="e">
        <f t="shared" si="226"/>
        <v>#N/A</v>
      </c>
      <c r="PG36" s="146" t="e">
        <f t="shared" si="227"/>
        <v>#N/A</v>
      </c>
      <c r="PH36" s="146" t="e">
        <f t="shared" si="228"/>
        <v>#N/A</v>
      </c>
      <c r="PI36" s="146" t="e">
        <f t="shared" si="229"/>
        <v>#N/A</v>
      </c>
      <c r="PJ36" s="146" t="e">
        <f t="shared" si="230"/>
        <v>#N/A</v>
      </c>
      <c r="PK36" s="146" t="e">
        <f t="shared" si="231"/>
        <v>#N/A</v>
      </c>
      <c r="PL36" s="146" t="e">
        <f t="shared" si="232"/>
        <v>#N/A</v>
      </c>
    </row>
    <row r="37" spans="1:428" hidden="1" x14ac:dyDescent="0.45">
      <c r="A37" s="364"/>
      <c r="B37" s="365" t="str">
        <f>IF($N37="","",ROUND(_xlfn.LOGNORM.INV(ABS(VLOOKUP($Q$1,VLookups!$A$27:$B$28,2,FALSE)-B$2),LN($J37),LN($N37)),0))</f>
        <v/>
      </c>
      <c r="C37" s="367" t="str">
        <f t="shared" si="16"/>
        <v/>
      </c>
      <c r="D37" s="368" t="str">
        <f t="shared" si="17"/>
        <v/>
      </c>
      <c r="E37" s="108" t="str">
        <f>IFERROR(_xlfn.LOGNORM.INV(VLookups!$B$22,LN($J37),LN($N37)),"")</f>
        <v/>
      </c>
      <c r="F37" s="81"/>
      <c r="G37" s="108" t="str">
        <f>IFERROR(_xlfn.LOGNORM.INV(VLookups!$B$23,LN($J37),LN($N37)),"")</f>
        <v/>
      </c>
      <c r="H37" s="110" t="str">
        <f t="shared" si="248"/>
        <v/>
      </c>
      <c r="I37" s="110" t="str">
        <f t="shared" si="249"/>
        <v/>
      </c>
      <c r="J37" s="65" t="str">
        <f>IF(AND(F37&gt;0,NOT(ISBLANK(K37))),IF(VLOOKUP($F$3,VLookups!$A$17:$B$18,2,FALSE),F37*VLOOKUP(K37,VLookups!$A$4:$B$13,2,FALSE),F37),"")</f>
        <v/>
      </c>
      <c r="K37" s="21"/>
      <c r="L37" s="53"/>
      <c r="M37" s="263"/>
      <c r="N37" s="320" t="str">
        <f>IF(F37&gt;0,IF(ISBLANK(M37),IF(ISBLANK(K37),"",VLOOKUP(K37,VLookups!$A$4:$C$13,3,FALSE)),M37),"")</f>
        <v/>
      </c>
      <c r="O37" s="320" t="str">
        <f t="shared" si="11"/>
        <v/>
      </c>
      <c r="P37" s="375" t="str">
        <f t="shared" si="12"/>
        <v/>
      </c>
      <c r="Q37" s="81"/>
      <c r="R37" s="230" t="str">
        <f>IF(AND(Q37&gt;0,F37&gt;0,NOT(N37="")),ABS(VLOOKUP($Q$1,VLookups!$A$27:$B$28,2,FALSE)-_xlfn.LOGNORM.DIST(Q37,LN(J37),LN(N37),TRUE)),"")</f>
        <v/>
      </c>
      <c r="S37" s="80" t="str">
        <f>IF(AND($E37&gt;0,$F37&gt;0,$G37&gt;0,NOT(ISBLANK($K37))),_xlfn.LOGNORM.INV(ABS(VLOOKUP($Q$1,VLookups!$A$27:$B$28,2,FALSE)-S$3),LN($J37),LN($N37)),"")</f>
        <v/>
      </c>
      <c r="T37" s="80" t="str">
        <f>IF(AND($E37&gt;0,$F37&gt;0,$G37&gt;0,NOT(ISBLANK($K37))),_xlfn.LOGNORM.INV(ABS(VLOOKUP($Q$1,VLookups!$A$27:$B$28,2,FALSE)-T$3),LN($J37),LN($N37)),"")</f>
        <v/>
      </c>
      <c r="U37" s="80" t="str">
        <f>IF(AND($E37&gt;0,$F37&gt;0,$G37&gt;0,NOT(ISBLANK($K37))),_xlfn.LOGNORM.INV(ABS(VLOOKUP($Q$1,VLookups!$A$27:$B$28,2,FALSE)-U$3),LN($J37),LN($N37)),"")</f>
        <v/>
      </c>
      <c r="V37" s="80" t="str">
        <f>IF(AND($E37&gt;0,$F37&gt;0,$G37&gt;0,NOT(ISBLANK($K37))),_xlfn.LOGNORM.INV(ABS(VLOOKUP($Q$1,VLookups!$A$27:$B$28,2,FALSE)-V$3),LN($J37),LN($N37)),"")</f>
        <v/>
      </c>
      <c r="W37" s="80" t="str">
        <f>IF(AND($E37&gt;0,$F37&gt;0,$G37&gt;0,NOT(ISBLANK($K37))),_xlfn.LOGNORM.INV(ABS(VLOOKUP($Q$1,VLookups!$A$27:$B$28,2,FALSE)-W$3),LN($J37),LN($N37)),"")</f>
        <v/>
      </c>
      <c r="X37" s="80" t="str">
        <f>IF(AND($E37&gt;0,$F37&gt;0,$G37&gt;0,NOT(ISBLANK($K37))),_xlfn.LOGNORM.INV(ABS(VLOOKUP($Q$1,VLookups!$A$27:$B$28,2,FALSE)-X$3),LN($J37),LN($N37)),"")</f>
        <v/>
      </c>
      <c r="Y37" s="5"/>
      <c r="Z37" s="145" t="str">
        <f t="shared" si="250"/>
        <v/>
      </c>
      <c r="AA37" s="376" t="str">
        <f t="shared" si="13"/>
        <v/>
      </c>
      <c r="AB37" s="46" t="str">
        <f t="shared" si="14"/>
        <v/>
      </c>
      <c r="AC37" s="46" t="str">
        <f t="shared" si="246"/>
        <v/>
      </c>
      <c r="AD37" s="46" t="str">
        <f t="shared" si="246"/>
        <v/>
      </c>
      <c r="AE37" s="46" t="str">
        <f t="shared" si="246"/>
        <v/>
      </c>
      <c r="AF37" s="46" t="str">
        <f t="shared" si="246"/>
        <v/>
      </c>
      <c r="AG37" s="46" t="str">
        <f t="shared" si="246"/>
        <v/>
      </c>
      <c r="AH37" s="46" t="str">
        <f t="shared" si="246"/>
        <v/>
      </c>
      <c r="AI37" s="46" t="str">
        <f t="shared" si="246"/>
        <v/>
      </c>
      <c r="AJ37" s="46" t="str">
        <f t="shared" si="246"/>
        <v/>
      </c>
      <c r="AK37" s="46" t="str">
        <f t="shared" si="246"/>
        <v/>
      </c>
      <c r="AL37" s="46" t="str">
        <f t="shared" si="246"/>
        <v/>
      </c>
      <c r="AM37" s="46" t="str">
        <f t="shared" si="246"/>
        <v/>
      </c>
      <c r="AN37" s="46" t="str">
        <f t="shared" si="246"/>
        <v/>
      </c>
      <c r="AO37" s="46" t="str">
        <f t="shared" si="246"/>
        <v/>
      </c>
      <c r="AP37" s="46" t="str">
        <f t="shared" si="246"/>
        <v/>
      </c>
      <c r="AQ37" s="46" t="str">
        <f t="shared" si="246"/>
        <v/>
      </c>
      <c r="AR37" s="46" t="str">
        <f t="shared" si="246"/>
        <v/>
      </c>
      <c r="AS37" s="46" t="str">
        <f t="shared" si="246"/>
        <v/>
      </c>
      <c r="AT37" s="46" t="str">
        <f t="shared" si="246"/>
        <v/>
      </c>
      <c r="AU37" s="46" t="str">
        <f t="shared" si="246"/>
        <v/>
      </c>
      <c r="AV37" s="46" t="str">
        <f t="shared" si="246"/>
        <v/>
      </c>
      <c r="AW37" s="46" t="str">
        <f t="shared" si="246"/>
        <v/>
      </c>
      <c r="AX37" s="46" t="str">
        <f t="shared" si="246"/>
        <v/>
      </c>
      <c r="AY37" s="46" t="str">
        <f t="shared" si="246"/>
        <v/>
      </c>
      <c r="AZ37" s="46" t="str">
        <f t="shared" si="246"/>
        <v/>
      </c>
      <c r="BA37" s="46" t="str">
        <f t="shared" si="246"/>
        <v/>
      </c>
      <c r="BB37" s="46" t="str">
        <f t="shared" si="246"/>
        <v/>
      </c>
      <c r="BC37" s="46" t="str">
        <f t="shared" si="246"/>
        <v/>
      </c>
      <c r="BD37" s="46" t="str">
        <f t="shared" si="246"/>
        <v/>
      </c>
      <c r="BE37" s="46" t="str">
        <f t="shared" si="246"/>
        <v/>
      </c>
      <c r="BF37" s="46" t="str">
        <f t="shared" si="246"/>
        <v/>
      </c>
      <c r="BG37" s="46" t="str">
        <f t="shared" si="246"/>
        <v/>
      </c>
      <c r="BH37" s="46" t="str">
        <f t="shared" si="246"/>
        <v/>
      </c>
      <c r="BI37" s="46" t="str">
        <f t="shared" si="246"/>
        <v/>
      </c>
      <c r="BJ37" s="46" t="str">
        <f t="shared" si="246"/>
        <v/>
      </c>
      <c r="BK37" s="46" t="str">
        <f t="shared" si="246"/>
        <v/>
      </c>
      <c r="BL37" s="46" t="str">
        <f t="shared" si="246"/>
        <v/>
      </c>
      <c r="BM37" s="46" t="str">
        <f t="shared" si="246"/>
        <v/>
      </c>
      <c r="BN37" s="46" t="str">
        <f t="shared" si="246"/>
        <v/>
      </c>
      <c r="BO37" s="46" t="str">
        <f t="shared" si="246"/>
        <v/>
      </c>
      <c r="BP37" s="46" t="str">
        <f t="shared" si="246"/>
        <v/>
      </c>
      <c r="BQ37" s="46" t="str">
        <f t="shared" si="246"/>
        <v/>
      </c>
      <c r="BR37" s="46" t="str">
        <f t="shared" si="246"/>
        <v/>
      </c>
      <c r="BS37" s="46" t="str">
        <f t="shared" si="246"/>
        <v/>
      </c>
      <c r="BT37" s="46" t="str">
        <f t="shared" si="246"/>
        <v/>
      </c>
      <c r="BU37" s="46" t="str">
        <f t="shared" si="246"/>
        <v/>
      </c>
      <c r="BV37" s="46" t="str">
        <f t="shared" si="246"/>
        <v/>
      </c>
      <c r="BW37" s="46" t="str">
        <f t="shared" si="246"/>
        <v/>
      </c>
      <c r="BX37" s="46" t="str">
        <f t="shared" si="246"/>
        <v/>
      </c>
      <c r="BY37" s="46" t="str">
        <f t="shared" si="246"/>
        <v/>
      </c>
      <c r="BZ37" s="46" t="str">
        <f t="shared" si="246"/>
        <v/>
      </c>
      <c r="CA37" s="46" t="str">
        <f t="shared" si="246"/>
        <v/>
      </c>
      <c r="CB37" s="46" t="str">
        <f t="shared" si="246"/>
        <v/>
      </c>
      <c r="CC37" s="46" t="str">
        <f t="shared" si="246"/>
        <v/>
      </c>
      <c r="CD37" s="46" t="str">
        <f t="shared" si="246"/>
        <v/>
      </c>
      <c r="CE37" s="46" t="str">
        <f t="shared" si="246"/>
        <v/>
      </c>
      <c r="CF37" s="46" t="str">
        <f t="shared" si="246"/>
        <v/>
      </c>
      <c r="CG37" s="46" t="str">
        <f t="shared" si="246"/>
        <v/>
      </c>
      <c r="CH37" s="46" t="str">
        <f t="shared" si="246"/>
        <v/>
      </c>
      <c r="CI37" s="46" t="str">
        <f t="shared" si="246"/>
        <v/>
      </c>
      <c r="CJ37" s="46" t="str">
        <f t="shared" si="246"/>
        <v/>
      </c>
      <c r="CK37" s="46" t="str">
        <f t="shared" si="246"/>
        <v/>
      </c>
      <c r="CL37" s="46" t="str">
        <f t="shared" si="246"/>
        <v/>
      </c>
      <c r="CM37" s="46" t="str">
        <f t="shared" si="246"/>
        <v/>
      </c>
      <c r="CN37" s="46" t="str">
        <f t="shared" ref="CN37:EY40" si="252">IF(ISNONTEXT($Z37),CM37+$Z37,"")</f>
        <v/>
      </c>
      <c r="CO37" s="46" t="str">
        <f t="shared" si="252"/>
        <v/>
      </c>
      <c r="CP37" s="46" t="str">
        <f t="shared" si="252"/>
        <v/>
      </c>
      <c r="CQ37" s="46" t="str">
        <f t="shared" si="252"/>
        <v/>
      </c>
      <c r="CR37" s="46" t="str">
        <f t="shared" si="252"/>
        <v/>
      </c>
      <c r="CS37" s="46" t="str">
        <f t="shared" si="252"/>
        <v/>
      </c>
      <c r="CT37" s="46" t="str">
        <f t="shared" si="252"/>
        <v/>
      </c>
      <c r="CU37" s="46" t="str">
        <f t="shared" si="252"/>
        <v/>
      </c>
      <c r="CV37" s="46" t="str">
        <f t="shared" si="252"/>
        <v/>
      </c>
      <c r="CW37" s="46" t="str">
        <f t="shared" si="252"/>
        <v/>
      </c>
      <c r="CX37" s="46" t="str">
        <f t="shared" si="252"/>
        <v/>
      </c>
      <c r="CY37" s="46" t="str">
        <f t="shared" si="252"/>
        <v/>
      </c>
      <c r="CZ37" s="46" t="str">
        <f t="shared" si="252"/>
        <v/>
      </c>
      <c r="DA37" s="46" t="str">
        <f t="shared" si="252"/>
        <v/>
      </c>
      <c r="DB37" s="46" t="str">
        <f t="shared" si="252"/>
        <v/>
      </c>
      <c r="DC37" s="46" t="str">
        <f t="shared" si="252"/>
        <v/>
      </c>
      <c r="DD37" s="46" t="str">
        <f t="shared" si="252"/>
        <v/>
      </c>
      <c r="DE37" s="46" t="str">
        <f t="shared" si="252"/>
        <v/>
      </c>
      <c r="DF37" s="46" t="str">
        <f t="shared" si="252"/>
        <v/>
      </c>
      <c r="DG37" s="46" t="str">
        <f t="shared" si="252"/>
        <v/>
      </c>
      <c r="DH37" s="46" t="str">
        <f t="shared" si="252"/>
        <v/>
      </c>
      <c r="DI37" s="46" t="str">
        <f t="shared" si="252"/>
        <v/>
      </c>
      <c r="DJ37" s="46" t="str">
        <f t="shared" si="252"/>
        <v/>
      </c>
      <c r="DK37" s="46" t="str">
        <f t="shared" si="252"/>
        <v/>
      </c>
      <c r="DL37" s="46" t="str">
        <f t="shared" si="252"/>
        <v/>
      </c>
      <c r="DM37" s="46" t="str">
        <f t="shared" si="252"/>
        <v/>
      </c>
      <c r="DN37" s="46" t="str">
        <f t="shared" si="252"/>
        <v/>
      </c>
      <c r="DO37" s="46" t="str">
        <f t="shared" si="252"/>
        <v/>
      </c>
      <c r="DP37" s="46" t="str">
        <f t="shared" si="252"/>
        <v/>
      </c>
      <c r="DQ37" s="46" t="str">
        <f t="shared" si="252"/>
        <v/>
      </c>
      <c r="DR37" s="46" t="str">
        <f t="shared" si="252"/>
        <v/>
      </c>
      <c r="DS37" s="46" t="str">
        <f t="shared" si="252"/>
        <v/>
      </c>
      <c r="DT37" s="46" t="str">
        <f t="shared" si="252"/>
        <v/>
      </c>
      <c r="DU37" s="46" t="str">
        <f t="shared" si="252"/>
        <v/>
      </c>
      <c r="DV37" s="46" t="str">
        <f t="shared" si="252"/>
        <v/>
      </c>
      <c r="DW37" s="46" t="str">
        <f t="shared" si="252"/>
        <v/>
      </c>
      <c r="DX37" s="46" t="str">
        <f t="shared" si="252"/>
        <v/>
      </c>
      <c r="DY37" s="46" t="str">
        <f t="shared" si="252"/>
        <v/>
      </c>
      <c r="DZ37" s="46" t="str">
        <f t="shared" si="252"/>
        <v/>
      </c>
      <c r="EA37" s="46" t="str">
        <f t="shared" si="252"/>
        <v/>
      </c>
      <c r="EB37" s="46" t="str">
        <f t="shared" si="252"/>
        <v/>
      </c>
      <c r="EC37" s="46" t="str">
        <f t="shared" si="252"/>
        <v/>
      </c>
      <c r="ED37" s="46" t="str">
        <f t="shared" si="252"/>
        <v/>
      </c>
      <c r="EE37" s="46" t="str">
        <f t="shared" si="252"/>
        <v/>
      </c>
      <c r="EF37" s="46" t="str">
        <f t="shared" si="252"/>
        <v/>
      </c>
      <c r="EG37" s="46" t="str">
        <f t="shared" si="252"/>
        <v/>
      </c>
      <c r="EH37" s="46" t="str">
        <f t="shared" si="252"/>
        <v/>
      </c>
      <c r="EI37" s="46" t="str">
        <f t="shared" si="252"/>
        <v/>
      </c>
      <c r="EJ37" s="46" t="str">
        <f t="shared" si="252"/>
        <v/>
      </c>
      <c r="EK37" s="46" t="str">
        <f t="shared" si="252"/>
        <v/>
      </c>
      <c r="EL37" s="46" t="str">
        <f t="shared" si="252"/>
        <v/>
      </c>
      <c r="EM37" s="46" t="str">
        <f t="shared" si="252"/>
        <v/>
      </c>
      <c r="EN37" s="46" t="str">
        <f t="shared" si="252"/>
        <v/>
      </c>
      <c r="EO37" s="46" t="str">
        <f t="shared" si="252"/>
        <v/>
      </c>
      <c r="EP37" s="46" t="str">
        <f t="shared" si="252"/>
        <v/>
      </c>
      <c r="EQ37" s="46" t="str">
        <f t="shared" si="252"/>
        <v/>
      </c>
      <c r="ER37" s="46" t="str">
        <f t="shared" si="252"/>
        <v/>
      </c>
      <c r="ES37" s="46" t="str">
        <f t="shared" si="252"/>
        <v/>
      </c>
      <c r="ET37" s="46" t="str">
        <f t="shared" si="252"/>
        <v/>
      </c>
      <c r="EU37" s="46" t="str">
        <f t="shared" si="252"/>
        <v/>
      </c>
      <c r="EV37" s="46" t="str">
        <f t="shared" si="252"/>
        <v/>
      </c>
      <c r="EW37" s="46" t="str">
        <f t="shared" si="252"/>
        <v/>
      </c>
      <c r="EX37" s="46" t="str">
        <f t="shared" si="252"/>
        <v/>
      </c>
      <c r="EY37" s="46" t="str">
        <f t="shared" si="252"/>
        <v/>
      </c>
      <c r="EZ37" s="46" t="str">
        <f t="shared" si="251"/>
        <v/>
      </c>
      <c r="FA37" s="46" t="str">
        <f t="shared" si="251"/>
        <v/>
      </c>
      <c r="FB37" s="46" t="str">
        <f t="shared" si="251"/>
        <v/>
      </c>
      <c r="FC37" s="46" t="str">
        <f t="shared" si="251"/>
        <v/>
      </c>
      <c r="FD37" s="46" t="str">
        <f t="shared" si="251"/>
        <v/>
      </c>
      <c r="FE37" s="46" t="str">
        <f t="shared" si="251"/>
        <v/>
      </c>
      <c r="FF37" s="46" t="str">
        <f t="shared" si="251"/>
        <v/>
      </c>
      <c r="FG37" s="46" t="str">
        <f t="shared" si="251"/>
        <v/>
      </c>
      <c r="FH37" s="46" t="str">
        <f t="shared" si="251"/>
        <v/>
      </c>
      <c r="FI37" s="46" t="str">
        <f t="shared" si="251"/>
        <v/>
      </c>
      <c r="FJ37" s="46" t="str">
        <f t="shared" si="251"/>
        <v/>
      </c>
      <c r="FK37" s="46" t="str">
        <f t="shared" si="251"/>
        <v/>
      </c>
      <c r="FL37" s="46" t="str">
        <f t="shared" si="251"/>
        <v/>
      </c>
      <c r="FM37" s="46" t="str">
        <f t="shared" si="251"/>
        <v/>
      </c>
      <c r="FN37" s="46" t="str">
        <f t="shared" si="251"/>
        <v/>
      </c>
      <c r="FO37" s="46" t="str">
        <f t="shared" si="251"/>
        <v/>
      </c>
      <c r="FP37" s="46" t="str">
        <f t="shared" si="251"/>
        <v/>
      </c>
      <c r="FQ37" s="46" t="str">
        <f t="shared" si="251"/>
        <v/>
      </c>
      <c r="FR37" s="46" t="str">
        <f t="shared" si="251"/>
        <v/>
      </c>
      <c r="FS37" s="46" t="str">
        <f t="shared" si="251"/>
        <v/>
      </c>
      <c r="FT37" s="46" t="str">
        <f t="shared" si="251"/>
        <v/>
      </c>
      <c r="FU37" s="46" t="str">
        <f t="shared" si="251"/>
        <v/>
      </c>
      <c r="FV37" s="46" t="str">
        <f t="shared" si="251"/>
        <v/>
      </c>
      <c r="FW37" s="46" t="str">
        <f t="shared" si="251"/>
        <v/>
      </c>
      <c r="FX37" s="46" t="str">
        <f t="shared" si="251"/>
        <v/>
      </c>
      <c r="FY37" s="46" t="str">
        <f t="shared" si="251"/>
        <v/>
      </c>
      <c r="FZ37" s="46" t="str">
        <f t="shared" si="251"/>
        <v/>
      </c>
      <c r="GA37" s="46" t="str">
        <f t="shared" si="251"/>
        <v/>
      </c>
      <c r="GB37" s="46" t="str">
        <f t="shared" si="251"/>
        <v/>
      </c>
      <c r="GC37" s="46" t="str">
        <f t="shared" si="251"/>
        <v/>
      </c>
      <c r="GD37" s="46" t="str">
        <f t="shared" si="251"/>
        <v/>
      </c>
      <c r="GE37" s="46" t="str">
        <f t="shared" si="251"/>
        <v/>
      </c>
      <c r="GF37" s="46" t="str">
        <f t="shared" si="251"/>
        <v/>
      </c>
      <c r="GG37" s="46" t="str">
        <f t="shared" si="251"/>
        <v/>
      </c>
      <c r="GH37" s="46" t="str">
        <f t="shared" si="251"/>
        <v/>
      </c>
      <c r="GI37" s="46" t="str">
        <f t="shared" si="251"/>
        <v/>
      </c>
      <c r="GJ37" s="46" t="str">
        <f t="shared" si="251"/>
        <v/>
      </c>
      <c r="GK37" s="46" t="str">
        <f t="shared" si="251"/>
        <v/>
      </c>
      <c r="GL37" s="46" t="str">
        <f t="shared" si="251"/>
        <v/>
      </c>
      <c r="GM37" s="46" t="str">
        <f t="shared" si="251"/>
        <v/>
      </c>
      <c r="GN37" s="46" t="str">
        <f t="shared" si="251"/>
        <v/>
      </c>
      <c r="GO37" s="46" t="str">
        <f t="shared" si="251"/>
        <v/>
      </c>
      <c r="GP37" s="46" t="str">
        <f t="shared" si="251"/>
        <v/>
      </c>
      <c r="GQ37" s="46" t="str">
        <f t="shared" si="251"/>
        <v/>
      </c>
      <c r="GR37" s="46" t="str">
        <f t="shared" si="251"/>
        <v/>
      </c>
      <c r="GS37" s="46" t="str">
        <f t="shared" si="251"/>
        <v/>
      </c>
      <c r="GT37" s="46" t="str">
        <f t="shared" si="251"/>
        <v/>
      </c>
      <c r="GU37" s="46" t="str">
        <f t="shared" si="251"/>
        <v/>
      </c>
      <c r="GV37" s="46" t="str">
        <f t="shared" si="251"/>
        <v/>
      </c>
      <c r="GW37" s="46" t="str">
        <f t="shared" si="251"/>
        <v/>
      </c>
      <c r="GX37" s="46" t="str">
        <f t="shared" si="251"/>
        <v/>
      </c>
      <c r="GY37" s="46" t="str">
        <f t="shared" si="251"/>
        <v/>
      </c>
      <c r="GZ37" s="46" t="str">
        <f t="shared" si="251"/>
        <v/>
      </c>
      <c r="HA37" s="46" t="str">
        <f t="shared" si="251"/>
        <v/>
      </c>
      <c r="HB37" s="46" t="str">
        <f t="shared" si="251"/>
        <v/>
      </c>
      <c r="HC37" s="46" t="str">
        <f t="shared" si="251"/>
        <v/>
      </c>
      <c r="HD37" s="46" t="str">
        <f t="shared" si="251"/>
        <v/>
      </c>
      <c r="HE37" s="46" t="str">
        <f t="shared" si="251"/>
        <v/>
      </c>
      <c r="HF37" s="46" t="str">
        <f t="shared" si="251"/>
        <v/>
      </c>
      <c r="HG37" s="46" t="str">
        <f t="shared" si="251"/>
        <v/>
      </c>
      <c r="HH37" s="46" t="str">
        <f t="shared" si="251"/>
        <v/>
      </c>
      <c r="HI37" s="46" t="str">
        <f t="shared" si="251"/>
        <v/>
      </c>
      <c r="HJ37" s="46" t="str">
        <f t="shared" si="251"/>
        <v/>
      </c>
      <c r="HK37" s="46" t="str">
        <f t="shared" si="251"/>
        <v/>
      </c>
      <c r="HL37" s="46" t="str">
        <f t="shared" si="247"/>
        <v/>
      </c>
      <c r="HM37" s="46" t="str">
        <f t="shared" si="247"/>
        <v/>
      </c>
      <c r="HN37" s="46" t="str">
        <f t="shared" si="247"/>
        <v/>
      </c>
      <c r="HO37" s="46" t="str">
        <f t="shared" si="247"/>
        <v/>
      </c>
      <c r="HP37" s="46" t="str">
        <f t="shared" si="247"/>
        <v/>
      </c>
      <c r="HQ37" s="46" t="str">
        <f t="shared" si="247"/>
        <v/>
      </c>
      <c r="HR37" s="46" t="str">
        <f t="shared" si="247"/>
        <v/>
      </c>
      <c r="HS37" s="46" t="str">
        <f t="shared" si="247"/>
        <v/>
      </c>
      <c r="HT37" s="146" t="e">
        <f t="shared" si="15"/>
        <v>#N/A</v>
      </c>
      <c r="HU37" s="146" t="e">
        <f t="shared" si="24"/>
        <v>#N/A</v>
      </c>
      <c r="HV37" s="146" t="e">
        <f t="shared" si="25"/>
        <v>#N/A</v>
      </c>
      <c r="HW37" s="146" t="e">
        <f t="shared" si="26"/>
        <v>#N/A</v>
      </c>
      <c r="HX37" s="146" t="e">
        <f t="shared" si="27"/>
        <v>#N/A</v>
      </c>
      <c r="HY37" s="146" t="e">
        <f t="shared" si="28"/>
        <v>#N/A</v>
      </c>
      <c r="HZ37" s="146" t="e">
        <f t="shared" si="29"/>
        <v>#N/A</v>
      </c>
      <c r="IA37" s="146" t="e">
        <f t="shared" si="30"/>
        <v>#N/A</v>
      </c>
      <c r="IB37" s="146" t="e">
        <f t="shared" si="31"/>
        <v>#N/A</v>
      </c>
      <c r="IC37" s="146" t="e">
        <f t="shared" si="32"/>
        <v>#N/A</v>
      </c>
      <c r="ID37" s="146" t="e">
        <f t="shared" si="33"/>
        <v>#N/A</v>
      </c>
      <c r="IE37" s="146" t="e">
        <f t="shared" si="34"/>
        <v>#N/A</v>
      </c>
      <c r="IF37" s="146" t="e">
        <f t="shared" si="35"/>
        <v>#N/A</v>
      </c>
      <c r="IG37" s="146" t="e">
        <f t="shared" si="36"/>
        <v>#N/A</v>
      </c>
      <c r="IH37" s="146" t="e">
        <f t="shared" si="37"/>
        <v>#N/A</v>
      </c>
      <c r="II37" s="146" t="e">
        <f t="shared" si="38"/>
        <v>#N/A</v>
      </c>
      <c r="IJ37" s="146" t="e">
        <f t="shared" si="39"/>
        <v>#N/A</v>
      </c>
      <c r="IK37" s="146" t="e">
        <f t="shared" si="40"/>
        <v>#N/A</v>
      </c>
      <c r="IL37" s="146" t="e">
        <f t="shared" si="41"/>
        <v>#N/A</v>
      </c>
      <c r="IM37" s="146" t="e">
        <f t="shared" si="42"/>
        <v>#N/A</v>
      </c>
      <c r="IN37" s="146" t="e">
        <f t="shared" si="43"/>
        <v>#N/A</v>
      </c>
      <c r="IO37" s="146" t="e">
        <f t="shared" si="44"/>
        <v>#N/A</v>
      </c>
      <c r="IP37" s="146" t="e">
        <f t="shared" si="45"/>
        <v>#N/A</v>
      </c>
      <c r="IQ37" s="146" t="e">
        <f t="shared" si="46"/>
        <v>#N/A</v>
      </c>
      <c r="IR37" s="146" t="e">
        <f t="shared" si="47"/>
        <v>#N/A</v>
      </c>
      <c r="IS37" s="146" t="e">
        <f t="shared" si="48"/>
        <v>#N/A</v>
      </c>
      <c r="IT37" s="146" t="e">
        <f t="shared" si="49"/>
        <v>#N/A</v>
      </c>
      <c r="IU37" s="146" t="e">
        <f t="shared" si="50"/>
        <v>#N/A</v>
      </c>
      <c r="IV37" s="146" t="e">
        <f t="shared" si="51"/>
        <v>#N/A</v>
      </c>
      <c r="IW37" s="146" t="e">
        <f t="shared" si="52"/>
        <v>#N/A</v>
      </c>
      <c r="IX37" s="146" t="e">
        <f t="shared" si="53"/>
        <v>#N/A</v>
      </c>
      <c r="IY37" s="146" t="e">
        <f t="shared" si="54"/>
        <v>#N/A</v>
      </c>
      <c r="IZ37" s="146" t="e">
        <f t="shared" si="55"/>
        <v>#N/A</v>
      </c>
      <c r="JA37" s="146" t="e">
        <f t="shared" si="56"/>
        <v>#N/A</v>
      </c>
      <c r="JB37" s="146" t="e">
        <f t="shared" si="57"/>
        <v>#N/A</v>
      </c>
      <c r="JC37" s="146" t="e">
        <f t="shared" si="58"/>
        <v>#N/A</v>
      </c>
      <c r="JD37" s="146" t="e">
        <f t="shared" si="59"/>
        <v>#N/A</v>
      </c>
      <c r="JE37" s="146" t="e">
        <f t="shared" si="60"/>
        <v>#N/A</v>
      </c>
      <c r="JF37" s="146" t="e">
        <f t="shared" si="61"/>
        <v>#N/A</v>
      </c>
      <c r="JG37" s="146" t="e">
        <f t="shared" si="62"/>
        <v>#N/A</v>
      </c>
      <c r="JH37" s="146" t="e">
        <f t="shared" si="63"/>
        <v>#N/A</v>
      </c>
      <c r="JI37" s="146" t="e">
        <f t="shared" si="64"/>
        <v>#N/A</v>
      </c>
      <c r="JJ37" s="146" t="e">
        <f t="shared" si="65"/>
        <v>#N/A</v>
      </c>
      <c r="JK37" s="146" t="e">
        <f t="shared" si="66"/>
        <v>#N/A</v>
      </c>
      <c r="JL37" s="146" t="e">
        <f t="shared" si="67"/>
        <v>#N/A</v>
      </c>
      <c r="JM37" s="146" t="e">
        <f t="shared" si="68"/>
        <v>#N/A</v>
      </c>
      <c r="JN37" s="146" t="e">
        <f t="shared" si="69"/>
        <v>#N/A</v>
      </c>
      <c r="JO37" s="146" t="e">
        <f t="shared" si="70"/>
        <v>#N/A</v>
      </c>
      <c r="JP37" s="146" t="e">
        <f t="shared" si="71"/>
        <v>#N/A</v>
      </c>
      <c r="JQ37" s="146" t="e">
        <f t="shared" si="72"/>
        <v>#N/A</v>
      </c>
      <c r="JR37" s="146" t="e">
        <f t="shared" si="73"/>
        <v>#N/A</v>
      </c>
      <c r="JS37" s="146" t="e">
        <f t="shared" si="74"/>
        <v>#N/A</v>
      </c>
      <c r="JT37" s="146" t="e">
        <f t="shared" si="75"/>
        <v>#N/A</v>
      </c>
      <c r="JU37" s="146" t="e">
        <f t="shared" si="76"/>
        <v>#N/A</v>
      </c>
      <c r="JV37" s="146" t="e">
        <f t="shared" si="77"/>
        <v>#N/A</v>
      </c>
      <c r="JW37" s="146" t="e">
        <f t="shared" si="78"/>
        <v>#N/A</v>
      </c>
      <c r="JX37" s="146" t="e">
        <f t="shared" si="79"/>
        <v>#N/A</v>
      </c>
      <c r="JY37" s="146" t="e">
        <f t="shared" si="80"/>
        <v>#N/A</v>
      </c>
      <c r="JZ37" s="146" t="e">
        <f t="shared" si="81"/>
        <v>#N/A</v>
      </c>
      <c r="KA37" s="146" t="e">
        <f t="shared" si="82"/>
        <v>#N/A</v>
      </c>
      <c r="KB37" s="146" t="e">
        <f t="shared" si="83"/>
        <v>#N/A</v>
      </c>
      <c r="KC37" s="146" t="e">
        <f t="shared" si="84"/>
        <v>#N/A</v>
      </c>
      <c r="KD37" s="146" t="e">
        <f t="shared" si="85"/>
        <v>#N/A</v>
      </c>
      <c r="KE37" s="146" t="e">
        <f t="shared" si="86"/>
        <v>#N/A</v>
      </c>
      <c r="KF37" s="146" t="e">
        <f t="shared" si="20"/>
        <v>#N/A</v>
      </c>
      <c r="KG37" s="146" t="e">
        <f t="shared" si="87"/>
        <v>#N/A</v>
      </c>
      <c r="KH37" s="146" t="e">
        <f t="shared" si="88"/>
        <v>#N/A</v>
      </c>
      <c r="KI37" s="146" t="e">
        <f t="shared" si="89"/>
        <v>#N/A</v>
      </c>
      <c r="KJ37" s="146" t="e">
        <f t="shared" si="90"/>
        <v>#N/A</v>
      </c>
      <c r="KK37" s="146" t="e">
        <f t="shared" si="91"/>
        <v>#N/A</v>
      </c>
      <c r="KL37" s="146" t="e">
        <f t="shared" si="92"/>
        <v>#N/A</v>
      </c>
      <c r="KM37" s="146" t="e">
        <f t="shared" si="93"/>
        <v>#N/A</v>
      </c>
      <c r="KN37" s="146" t="e">
        <f t="shared" si="94"/>
        <v>#N/A</v>
      </c>
      <c r="KO37" s="146" t="e">
        <f t="shared" si="95"/>
        <v>#N/A</v>
      </c>
      <c r="KP37" s="146" t="e">
        <f t="shared" si="96"/>
        <v>#N/A</v>
      </c>
      <c r="KQ37" s="146" t="e">
        <f t="shared" si="97"/>
        <v>#N/A</v>
      </c>
      <c r="KR37" s="146" t="e">
        <f t="shared" si="98"/>
        <v>#N/A</v>
      </c>
      <c r="KS37" s="146" t="e">
        <f t="shared" si="99"/>
        <v>#N/A</v>
      </c>
      <c r="KT37" s="146" t="e">
        <f t="shared" si="100"/>
        <v>#N/A</v>
      </c>
      <c r="KU37" s="146" t="e">
        <f t="shared" si="101"/>
        <v>#N/A</v>
      </c>
      <c r="KV37" s="146" t="e">
        <f t="shared" si="102"/>
        <v>#N/A</v>
      </c>
      <c r="KW37" s="146" t="e">
        <f t="shared" si="103"/>
        <v>#N/A</v>
      </c>
      <c r="KX37" s="146" t="e">
        <f t="shared" si="104"/>
        <v>#N/A</v>
      </c>
      <c r="KY37" s="146" t="e">
        <f t="shared" si="105"/>
        <v>#N/A</v>
      </c>
      <c r="KZ37" s="146" t="e">
        <f t="shared" si="106"/>
        <v>#N/A</v>
      </c>
      <c r="LA37" s="146" t="e">
        <f t="shared" si="107"/>
        <v>#N/A</v>
      </c>
      <c r="LB37" s="146" t="e">
        <f t="shared" si="108"/>
        <v>#N/A</v>
      </c>
      <c r="LC37" s="146" t="e">
        <f t="shared" si="109"/>
        <v>#N/A</v>
      </c>
      <c r="LD37" s="146" t="e">
        <f t="shared" si="110"/>
        <v>#N/A</v>
      </c>
      <c r="LE37" s="146" t="e">
        <f t="shared" si="111"/>
        <v>#N/A</v>
      </c>
      <c r="LF37" s="146" t="e">
        <f t="shared" si="112"/>
        <v>#N/A</v>
      </c>
      <c r="LG37" s="146" t="e">
        <f t="shared" si="113"/>
        <v>#N/A</v>
      </c>
      <c r="LH37" s="146" t="e">
        <f t="shared" si="114"/>
        <v>#N/A</v>
      </c>
      <c r="LI37" s="146" t="e">
        <f t="shared" si="115"/>
        <v>#N/A</v>
      </c>
      <c r="LJ37" s="146" t="e">
        <f t="shared" si="116"/>
        <v>#N/A</v>
      </c>
      <c r="LK37" s="146" t="e">
        <f t="shared" si="117"/>
        <v>#N/A</v>
      </c>
      <c r="LL37" s="146" t="e">
        <f t="shared" si="118"/>
        <v>#N/A</v>
      </c>
      <c r="LM37" s="146" t="e">
        <f t="shared" si="119"/>
        <v>#N/A</v>
      </c>
      <c r="LN37" s="146" t="e">
        <f t="shared" si="120"/>
        <v>#N/A</v>
      </c>
      <c r="LO37" s="146" t="e">
        <f t="shared" si="121"/>
        <v>#N/A</v>
      </c>
      <c r="LP37" s="146" t="e">
        <f t="shared" si="122"/>
        <v>#N/A</v>
      </c>
      <c r="LQ37" s="146" t="e">
        <f t="shared" si="123"/>
        <v>#N/A</v>
      </c>
      <c r="LR37" s="146" t="e">
        <f t="shared" si="124"/>
        <v>#N/A</v>
      </c>
      <c r="LS37" s="146" t="e">
        <f t="shared" si="125"/>
        <v>#N/A</v>
      </c>
      <c r="LT37" s="146" t="e">
        <f t="shared" si="126"/>
        <v>#N/A</v>
      </c>
      <c r="LU37" s="146" t="e">
        <f t="shared" si="127"/>
        <v>#N/A</v>
      </c>
      <c r="LV37" s="146" t="e">
        <f t="shared" si="128"/>
        <v>#N/A</v>
      </c>
      <c r="LW37" s="146" t="e">
        <f t="shared" si="129"/>
        <v>#N/A</v>
      </c>
      <c r="LX37" s="146" t="e">
        <f t="shared" si="130"/>
        <v>#N/A</v>
      </c>
      <c r="LY37" s="146" t="e">
        <f t="shared" si="131"/>
        <v>#N/A</v>
      </c>
      <c r="LZ37" s="146" t="e">
        <f t="shared" si="132"/>
        <v>#N/A</v>
      </c>
      <c r="MA37" s="146" t="e">
        <f t="shared" si="133"/>
        <v>#N/A</v>
      </c>
      <c r="MB37" s="146" t="e">
        <f t="shared" si="134"/>
        <v>#N/A</v>
      </c>
      <c r="MC37" s="146" t="e">
        <f t="shared" si="135"/>
        <v>#N/A</v>
      </c>
      <c r="MD37" s="146" t="e">
        <f t="shared" si="136"/>
        <v>#N/A</v>
      </c>
      <c r="ME37" s="146" t="e">
        <f t="shared" si="137"/>
        <v>#N/A</v>
      </c>
      <c r="MF37" s="146" t="e">
        <f t="shared" si="138"/>
        <v>#N/A</v>
      </c>
      <c r="MG37" s="146" t="e">
        <f t="shared" si="139"/>
        <v>#N/A</v>
      </c>
      <c r="MH37" s="146" t="e">
        <f t="shared" si="140"/>
        <v>#N/A</v>
      </c>
      <c r="MI37" s="146" t="e">
        <f t="shared" si="141"/>
        <v>#N/A</v>
      </c>
      <c r="MJ37" s="146" t="e">
        <f t="shared" si="142"/>
        <v>#N/A</v>
      </c>
      <c r="MK37" s="146" t="e">
        <f t="shared" si="143"/>
        <v>#N/A</v>
      </c>
      <c r="ML37" s="146" t="e">
        <f t="shared" si="144"/>
        <v>#N/A</v>
      </c>
      <c r="MM37" s="146" t="e">
        <f t="shared" si="145"/>
        <v>#N/A</v>
      </c>
      <c r="MN37" s="146" t="e">
        <f t="shared" si="146"/>
        <v>#N/A</v>
      </c>
      <c r="MO37" s="146" t="e">
        <f t="shared" si="147"/>
        <v>#N/A</v>
      </c>
      <c r="MP37" s="146" t="e">
        <f t="shared" si="148"/>
        <v>#N/A</v>
      </c>
      <c r="MQ37" s="146" t="e">
        <f t="shared" si="149"/>
        <v>#N/A</v>
      </c>
      <c r="MR37" s="146" t="e">
        <f t="shared" si="21"/>
        <v>#N/A</v>
      </c>
      <c r="MS37" s="146" t="e">
        <f t="shared" si="150"/>
        <v>#N/A</v>
      </c>
      <c r="MT37" s="146" t="e">
        <f t="shared" si="151"/>
        <v>#N/A</v>
      </c>
      <c r="MU37" s="146" t="e">
        <f t="shared" si="152"/>
        <v>#N/A</v>
      </c>
      <c r="MV37" s="146" t="e">
        <f t="shared" si="153"/>
        <v>#N/A</v>
      </c>
      <c r="MW37" s="146" t="e">
        <f t="shared" si="154"/>
        <v>#N/A</v>
      </c>
      <c r="MX37" s="146" t="e">
        <f t="shared" si="155"/>
        <v>#N/A</v>
      </c>
      <c r="MY37" s="146" t="e">
        <f t="shared" si="156"/>
        <v>#N/A</v>
      </c>
      <c r="MZ37" s="146" t="e">
        <f t="shared" si="157"/>
        <v>#N/A</v>
      </c>
      <c r="NA37" s="146" t="e">
        <f t="shared" si="158"/>
        <v>#N/A</v>
      </c>
      <c r="NB37" s="146" t="e">
        <f t="shared" si="159"/>
        <v>#N/A</v>
      </c>
      <c r="NC37" s="146" t="e">
        <f t="shared" si="160"/>
        <v>#N/A</v>
      </c>
      <c r="ND37" s="146" t="e">
        <f t="shared" si="161"/>
        <v>#N/A</v>
      </c>
      <c r="NE37" s="146" t="e">
        <f t="shared" si="162"/>
        <v>#N/A</v>
      </c>
      <c r="NF37" s="146" t="e">
        <f t="shared" si="163"/>
        <v>#N/A</v>
      </c>
      <c r="NG37" s="146" t="e">
        <f t="shared" si="164"/>
        <v>#N/A</v>
      </c>
      <c r="NH37" s="146" t="e">
        <f t="shared" si="165"/>
        <v>#N/A</v>
      </c>
      <c r="NI37" s="146" t="e">
        <f t="shared" si="166"/>
        <v>#N/A</v>
      </c>
      <c r="NJ37" s="146" t="e">
        <f t="shared" si="167"/>
        <v>#N/A</v>
      </c>
      <c r="NK37" s="146" t="e">
        <f t="shared" si="168"/>
        <v>#N/A</v>
      </c>
      <c r="NL37" s="146" t="e">
        <f t="shared" si="169"/>
        <v>#N/A</v>
      </c>
      <c r="NM37" s="146" t="e">
        <f t="shared" si="170"/>
        <v>#N/A</v>
      </c>
      <c r="NN37" s="146" t="e">
        <f t="shared" si="171"/>
        <v>#N/A</v>
      </c>
      <c r="NO37" s="146" t="e">
        <f t="shared" si="172"/>
        <v>#N/A</v>
      </c>
      <c r="NP37" s="146" t="e">
        <f t="shared" si="173"/>
        <v>#N/A</v>
      </c>
      <c r="NQ37" s="146" t="e">
        <f t="shared" si="174"/>
        <v>#N/A</v>
      </c>
      <c r="NR37" s="146" t="e">
        <f t="shared" si="175"/>
        <v>#N/A</v>
      </c>
      <c r="NS37" s="146" t="e">
        <f t="shared" si="176"/>
        <v>#N/A</v>
      </c>
      <c r="NT37" s="146" t="e">
        <f t="shared" si="177"/>
        <v>#N/A</v>
      </c>
      <c r="NU37" s="146" t="e">
        <f t="shared" si="178"/>
        <v>#N/A</v>
      </c>
      <c r="NV37" s="146" t="e">
        <f t="shared" si="179"/>
        <v>#N/A</v>
      </c>
      <c r="NW37" s="146" t="e">
        <f t="shared" si="180"/>
        <v>#N/A</v>
      </c>
      <c r="NX37" s="146" t="e">
        <f t="shared" si="181"/>
        <v>#N/A</v>
      </c>
      <c r="NY37" s="146" t="e">
        <f t="shared" si="182"/>
        <v>#N/A</v>
      </c>
      <c r="NZ37" s="146" t="e">
        <f t="shared" si="183"/>
        <v>#N/A</v>
      </c>
      <c r="OA37" s="146" t="e">
        <f t="shared" si="184"/>
        <v>#N/A</v>
      </c>
      <c r="OB37" s="146" t="e">
        <f t="shared" si="185"/>
        <v>#N/A</v>
      </c>
      <c r="OC37" s="146" t="e">
        <f t="shared" si="186"/>
        <v>#N/A</v>
      </c>
      <c r="OD37" s="146" t="e">
        <f t="shared" si="187"/>
        <v>#N/A</v>
      </c>
      <c r="OE37" s="146" t="e">
        <f t="shared" si="188"/>
        <v>#N/A</v>
      </c>
      <c r="OF37" s="146" t="e">
        <f t="shared" si="189"/>
        <v>#N/A</v>
      </c>
      <c r="OG37" s="146" t="e">
        <f t="shared" si="190"/>
        <v>#N/A</v>
      </c>
      <c r="OH37" s="146" t="e">
        <f t="shared" si="191"/>
        <v>#N/A</v>
      </c>
      <c r="OI37" s="146" t="e">
        <f t="shared" si="192"/>
        <v>#N/A</v>
      </c>
      <c r="OJ37" s="146" t="e">
        <f t="shared" si="193"/>
        <v>#N/A</v>
      </c>
      <c r="OK37" s="146" t="e">
        <f t="shared" si="194"/>
        <v>#N/A</v>
      </c>
      <c r="OL37" s="146" t="e">
        <f t="shared" si="195"/>
        <v>#N/A</v>
      </c>
      <c r="OM37" s="146" t="e">
        <f t="shared" si="196"/>
        <v>#N/A</v>
      </c>
      <c r="ON37" s="146" t="e">
        <f t="shared" si="197"/>
        <v>#N/A</v>
      </c>
      <c r="OO37" s="146" t="e">
        <f t="shared" si="198"/>
        <v>#N/A</v>
      </c>
      <c r="OP37" s="146" t="e">
        <f t="shared" si="199"/>
        <v>#N/A</v>
      </c>
      <c r="OQ37" s="146" t="e">
        <f t="shared" si="200"/>
        <v>#N/A</v>
      </c>
      <c r="OR37" s="146" t="e">
        <f t="shared" si="201"/>
        <v>#N/A</v>
      </c>
      <c r="OS37" s="146" t="e">
        <f t="shared" si="202"/>
        <v>#N/A</v>
      </c>
      <c r="OT37" s="146" t="e">
        <f t="shared" si="203"/>
        <v>#N/A</v>
      </c>
      <c r="OU37" s="146" t="e">
        <f t="shared" si="204"/>
        <v>#N/A</v>
      </c>
      <c r="OV37" s="146" t="e">
        <f t="shared" si="205"/>
        <v>#N/A</v>
      </c>
      <c r="OW37" s="146" t="e">
        <f t="shared" si="206"/>
        <v>#N/A</v>
      </c>
      <c r="OX37" s="146" t="e">
        <f t="shared" si="207"/>
        <v>#N/A</v>
      </c>
      <c r="OY37" s="146" t="e">
        <f t="shared" si="208"/>
        <v>#N/A</v>
      </c>
      <c r="OZ37" s="146" t="e">
        <f t="shared" si="209"/>
        <v>#N/A</v>
      </c>
      <c r="PA37" s="146" t="e">
        <f t="shared" si="210"/>
        <v>#N/A</v>
      </c>
      <c r="PB37" s="146" t="e">
        <f t="shared" si="211"/>
        <v>#N/A</v>
      </c>
      <c r="PC37" s="146" t="e">
        <f t="shared" si="212"/>
        <v>#N/A</v>
      </c>
      <c r="PD37" s="146" t="e">
        <f t="shared" si="22"/>
        <v>#N/A</v>
      </c>
      <c r="PE37" s="146" t="e">
        <f t="shared" si="225"/>
        <v>#N/A</v>
      </c>
      <c r="PF37" s="146" t="e">
        <f t="shared" si="226"/>
        <v>#N/A</v>
      </c>
      <c r="PG37" s="146" t="e">
        <f t="shared" si="227"/>
        <v>#N/A</v>
      </c>
      <c r="PH37" s="146" t="e">
        <f t="shared" si="228"/>
        <v>#N/A</v>
      </c>
      <c r="PI37" s="146" t="e">
        <f t="shared" si="229"/>
        <v>#N/A</v>
      </c>
      <c r="PJ37" s="146" t="e">
        <f t="shared" si="230"/>
        <v>#N/A</v>
      </c>
      <c r="PK37" s="146" t="e">
        <f t="shared" si="231"/>
        <v>#N/A</v>
      </c>
      <c r="PL37" s="146" t="e">
        <f t="shared" si="232"/>
        <v>#N/A</v>
      </c>
    </row>
    <row r="38" spans="1:428" hidden="1" x14ac:dyDescent="0.45">
      <c r="A38" s="364"/>
      <c r="B38" s="365" t="str">
        <f>IF($N38="","",ROUND(_xlfn.LOGNORM.INV(ABS(VLOOKUP($Q$1,VLookups!$A$27:$B$28,2,FALSE)-B$2),LN($J38),LN($N38)),0))</f>
        <v/>
      </c>
      <c r="C38" s="367" t="str">
        <f t="shared" si="16"/>
        <v/>
      </c>
      <c r="D38" s="368" t="str">
        <f t="shared" si="17"/>
        <v/>
      </c>
      <c r="E38" s="108" t="str">
        <f>IFERROR(_xlfn.LOGNORM.INV(VLookups!$B$22,LN($J38),LN($N38)),"")</f>
        <v/>
      </c>
      <c r="F38" s="81"/>
      <c r="G38" s="108" t="str">
        <f>IFERROR(_xlfn.LOGNORM.INV(VLookups!$B$23,LN($J38),LN($N38)),"")</f>
        <v/>
      </c>
      <c r="H38" s="110" t="str">
        <f t="shared" si="248"/>
        <v/>
      </c>
      <c r="I38" s="110" t="str">
        <f t="shared" si="249"/>
        <v/>
      </c>
      <c r="J38" s="65" t="str">
        <f>IF(AND(F38&gt;0,NOT(ISBLANK(K38))),IF(VLOOKUP($F$3,VLookups!$A$17:$B$18,2,FALSE),F38*VLOOKUP(K38,VLookups!$A$4:$B$13,2,FALSE),F38),"")</f>
        <v/>
      </c>
      <c r="K38" s="21"/>
      <c r="L38" s="53"/>
      <c r="M38" s="263"/>
      <c r="N38" s="320" t="str">
        <f>IF(F38&gt;0,IF(ISBLANK(M38),IF(ISBLANK(K38),"",VLOOKUP(K38,VLookups!$A$4:$C$13,3,FALSE)),M38),"")</f>
        <v/>
      </c>
      <c r="O38" s="320" t="str">
        <f t="shared" si="11"/>
        <v/>
      </c>
      <c r="P38" s="375" t="str">
        <f t="shared" si="12"/>
        <v/>
      </c>
      <c r="Q38" s="81"/>
      <c r="R38" s="230" t="str">
        <f>IF(AND(Q38&gt;0,F38&gt;0,NOT(N38="")),ABS(VLOOKUP($Q$1,VLookups!$A$27:$B$28,2,FALSE)-_xlfn.LOGNORM.DIST(Q38,LN(J38),LN(N38),TRUE)),"")</f>
        <v/>
      </c>
      <c r="S38" s="80" t="str">
        <f>IF(AND($E38&gt;0,$F38&gt;0,$G38&gt;0,NOT(ISBLANK($K38))),_xlfn.LOGNORM.INV(ABS(VLOOKUP($Q$1,VLookups!$A$27:$B$28,2,FALSE)-S$3),LN($J38),LN($N38)),"")</f>
        <v/>
      </c>
      <c r="T38" s="80" t="str">
        <f>IF(AND($E38&gt;0,$F38&gt;0,$G38&gt;0,NOT(ISBLANK($K38))),_xlfn.LOGNORM.INV(ABS(VLOOKUP($Q$1,VLookups!$A$27:$B$28,2,FALSE)-T$3),LN($J38),LN($N38)),"")</f>
        <v/>
      </c>
      <c r="U38" s="80" t="str">
        <f>IF(AND($E38&gt;0,$F38&gt;0,$G38&gt;0,NOT(ISBLANK($K38))),_xlfn.LOGNORM.INV(ABS(VLOOKUP($Q$1,VLookups!$A$27:$B$28,2,FALSE)-U$3),LN($J38),LN($N38)),"")</f>
        <v/>
      </c>
      <c r="V38" s="80" t="str">
        <f>IF(AND($E38&gt;0,$F38&gt;0,$G38&gt;0,NOT(ISBLANK($K38))),_xlfn.LOGNORM.INV(ABS(VLOOKUP($Q$1,VLookups!$A$27:$B$28,2,FALSE)-V$3),LN($J38),LN($N38)),"")</f>
        <v/>
      </c>
      <c r="W38" s="80" t="str">
        <f>IF(AND($E38&gt;0,$F38&gt;0,$G38&gt;0,NOT(ISBLANK($K38))),_xlfn.LOGNORM.INV(ABS(VLOOKUP($Q$1,VLookups!$A$27:$B$28,2,FALSE)-W$3),LN($J38),LN($N38)),"")</f>
        <v/>
      </c>
      <c r="X38" s="80" t="str">
        <f>IF(AND($E38&gt;0,$F38&gt;0,$G38&gt;0,NOT(ISBLANK($K38))),_xlfn.LOGNORM.INV(ABS(VLOOKUP($Q$1,VLookups!$A$27:$B$28,2,FALSE)-X$3),LN($J38),LN($N38)),"")</f>
        <v/>
      </c>
      <c r="Y38" s="5"/>
      <c r="Z38" s="145" t="str">
        <f t="shared" si="250"/>
        <v/>
      </c>
      <c r="AA38" s="376" t="str">
        <f t="shared" si="13"/>
        <v/>
      </c>
      <c r="AB38" s="46" t="str">
        <f t="shared" si="14"/>
        <v/>
      </c>
      <c r="AC38" s="46" t="str">
        <f t="shared" ref="AC38:CN41" si="253">IF(ISNONTEXT($Z38),AB38+$Z38,"")</f>
        <v/>
      </c>
      <c r="AD38" s="46" t="str">
        <f t="shared" si="253"/>
        <v/>
      </c>
      <c r="AE38" s="46" t="str">
        <f t="shared" si="253"/>
        <v/>
      </c>
      <c r="AF38" s="46" t="str">
        <f t="shared" si="253"/>
        <v/>
      </c>
      <c r="AG38" s="46" t="str">
        <f t="shared" si="253"/>
        <v/>
      </c>
      <c r="AH38" s="46" t="str">
        <f t="shared" si="253"/>
        <v/>
      </c>
      <c r="AI38" s="46" t="str">
        <f t="shared" si="253"/>
        <v/>
      </c>
      <c r="AJ38" s="46" t="str">
        <f t="shared" si="253"/>
        <v/>
      </c>
      <c r="AK38" s="46" t="str">
        <f t="shared" si="253"/>
        <v/>
      </c>
      <c r="AL38" s="46" t="str">
        <f t="shared" si="253"/>
        <v/>
      </c>
      <c r="AM38" s="46" t="str">
        <f t="shared" si="253"/>
        <v/>
      </c>
      <c r="AN38" s="46" t="str">
        <f t="shared" si="253"/>
        <v/>
      </c>
      <c r="AO38" s="46" t="str">
        <f t="shared" si="253"/>
        <v/>
      </c>
      <c r="AP38" s="46" t="str">
        <f t="shared" si="253"/>
        <v/>
      </c>
      <c r="AQ38" s="46" t="str">
        <f t="shared" si="253"/>
        <v/>
      </c>
      <c r="AR38" s="46" t="str">
        <f t="shared" si="253"/>
        <v/>
      </c>
      <c r="AS38" s="46" t="str">
        <f t="shared" si="253"/>
        <v/>
      </c>
      <c r="AT38" s="46" t="str">
        <f t="shared" si="253"/>
        <v/>
      </c>
      <c r="AU38" s="46" t="str">
        <f t="shared" si="253"/>
        <v/>
      </c>
      <c r="AV38" s="46" t="str">
        <f t="shared" si="253"/>
        <v/>
      </c>
      <c r="AW38" s="46" t="str">
        <f t="shared" si="253"/>
        <v/>
      </c>
      <c r="AX38" s="46" t="str">
        <f t="shared" si="253"/>
        <v/>
      </c>
      <c r="AY38" s="46" t="str">
        <f t="shared" si="253"/>
        <v/>
      </c>
      <c r="AZ38" s="46" t="str">
        <f t="shared" si="253"/>
        <v/>
      </c>
      <c r="BA38" s="46" t="str">
        <f t="shared" si="253"/>
        <v/>
      </c>
      <c r="BB38" s="46" t="str">
        <f t="shared" si="253"/>
        <v/>
      </c>
      <c r="BC38" s="46" t="str">
        <f t="shared" si="253"/>
        <v/>
      </c>
      <c r="BD38" s="46" t="str">
        <f t="shared" si="253"/>
        <v/>
      </c>
      <c r="BE38" s="46" t="str">
        <f t="shared" si="253"/>
        <v/>
      </c>
      <c r="BF38" s="46" t="str">
        <f t="shared" si="253"/>
        <v/>
      </c>
      <c r="BG38" s="46" t="str">
        <f t="shared" si="253"/>
        <v/>
      </c>
      <c r="BH38" s="46" t="str">
        <f t="shared" si="253"/>
        <v/>
      </c>
      <c r="BI38" s="46" t="str">
        <f t="shared" si="253"/>
        <v/>
      </c>
      <c r="BJ38" s="46" t="str">
        <f t="shared" si="253"/>
        <v/>
      </c>
      <c r="BK38" s="46" t="str">
        <f t="shared" si="253"/>
        <v/>
      </c>
      <c r="BL38" s="46" t="str">
        <f t="shared" si="253"/>
        <v/>
      </c>
      <c r="BM38" s="46" t="str">
        <f t="shared" si="253"/>
        <v/>
      </c>
      <c r="BN38" s="46" t="str">
        <f t="shared" si="253"/>
        <v/>
      </c>
      <c r="BO38" s="46" t="str">
        <f t="shared" si="253"/>
        <v/>
      </c>
      <c r="BP38" s="46" t="str">
        <f t="shared" si="253"/>
        <v/>
      </c>
      <c r="BQ38" s="46" t="str">
        <f t="shared" si="253"/>
        <v/>
      </c>
      <c r="BR38" s="46" t="str">
        <f t="shared" si="253"/>
        <v/>
      </c>
      <c r="BS38" s="46" t="str">
        <f t="shared" si="253"/>
        <v/>
      </c>
      <c r="BT38" s="46" t="str">
        <f t="shared" si="253"/>
        <v/>
      </c>
      <c r="BU38" s="46" t="str">
        <f t="shared" si="253"/>
        <v/>
      </c>
      <c r="BV38" s="46" t="str">
        <f t="shared" si="253"/>
        <v/>
      </c>
      <c r="BW38" s="46" t="str">
        <f t="shared" si="253"/>
        <v/>
      </c>
      <c r="BX38" s="46" t="str">
        <f t="shared" si="253"/>
        <v/>
      </c>
      <c r="BY38" s="46" t="str">
        <f t="shared" si="253"/>
        <v/>
      </c>
      <c r="BZ38" s="46" t="str">
        <f t="shared" si="253"/>
        <v/>
      </c>
      <c r="CA38" s="46" t="str">
        <f t="shared" si="253"/>
        <v/>
      </c>
      <c r="CB38" s="46" t="str">
        <f t="shared" si="253"/>
        <v/>
      </c>
      <c r="CC38" s="46" t="str">
        <f t="shared" si="253"/>
        <v/>
      </c>
      <c r="CD38" s="46" t="str">
        <f t="shared" si="253"/>
        <v/>
      </c>
      <c r="CE38" s="46" t="str">
        <f t="shared" si="253"/>
        <v/>
      </c>
      <c r="CF38" s="46" t="str">
        <f t="shared" si="253"/>
        <v/>
      </c>
      <c r="CG38" s="46" t="str">
        <f t="shared" si="253"/>
        <v/>
      </c>
      <c r="CH38" s="46" t="str">
        <f t="shared" si="253"/>
        <v/>
      </c>
      <c r="CI38" s="46" t="str">
        <f t="shared" si="253"/>
        <v/>
      </c>
      <c r="CJ38" s="46" t="str">
        <f t="shared" si="253"/>
        <v/>
      </c>
      <c r="CK38" s="46" t="str">
        <f t="shared" si="253"/>
        <v/>
      </c>
      <c r="CL38" s="46" t="str">
        <f t="shared" si="253"/>
        <v/>
      </c>
      <c r="CM38" s="46" t="str">
        <f t="shared" si="253"/>
        <v/>
      </c>
      <c r="CN38" s="46" t="str">
        <f t="shared" si="253"/>
        <v/>
      </c>
      <c r="CO38" s="46" t="str">
        <f t="shared" si="252"/>
        <v/>
      </c>
      <c r="CP38" s="46" t="str">
        <f t="shared" si="252"/>
        <v/>
      </c>
      <c r="CQ38" s="46" t="str">
        <f t="shared" si="252"/>
        <v/>
      </c>
      <c r="CR38" s="46" t="str">
        <f t="shared" si="252"/>
        <v/>
      </c>
      <c r="CS38" s="46" t="str">
        <f t="shared" si="252"/>
        <v/>
      </c>
      <c r="CT38" s="46" t="str">
        <f t="shared" si="252"/>
        <v/>
      </c>
      <c r="CU38" s="46" t="str">
        <f t="shared" si="252"/>
        <v/>
      </c>
      <c r="CV38" s="46" t="str">
        <f t="shared" si="252"/>
        <v/>
      </c>
      <c r="CW38" s="46" t="str">
        <f t="shared" si="252"/>
        <v/>
      </c>
      <c r="CX38" s="46" t="str">
        <f t="shared" si="252"/>
        <v/>
      </c>
      <c r="CY38" s="46" t="str">
        <f t="shared" si="252"/>
        <v/>
      </c>
      <c r="CZ38" s="46" t="str">
        <f t="shared" si="252"/>
        <v/>
      </c>
      <c r="DA38" s="46" t="str">
        <f t="shared" si="252"/>
        <v/>
      </c>
      <c r="DB38" s="46" t="str">
        <f t="shared" si="252"/>
        <v/>
      </c>
      <c r="DC38" s="46" t="str">
        <f t="shared" si="252"/>
        <v/>
      </c>
      <c r="DD38" s="46" t="str">
        <f t="shared" si="252"/>
        <v/>
      </c>
      <c r="DE38" s="46" t="str">
        <f t="shared" si="252"/>
        <v/>
      </c>
      <c r="DF38" s="46" t="str">
        <f t="shared" si="252"/>
        <v/>
      </c>
      <c r="DG38" s="46" t="str">
        <f t="shared" si="252"/>
        <v/>
      </c>
      <c r="DH38" s="46" t="str">
        <f t="shared" si="252"/>
        <v/>
      </c>
      <c r="DI38" s="46" t="str">
        <f t="shared" si="252"/>
        <v/>
      </c>
      <c r="DJ38" s="46" t="str">
        <f t="shared" si="252"/>
        <v/>
      </c>
      <c r="DK38" s="46" t="str">
        <f t="shared" si="252"/>
        <v/>
      </c>
      <c r="DL38" s="46" t="str">
        <f t="shared" si="252"/>
        <v/>
      </c>
      <c r="DM38" s="46" t="str">
        <f t="shared" si="252"/>
        <v/>
      </c>
      <c r="DN38" s="46" t="str">
        <f t="shared" si="252"/>
        <v/>
      </c>
      <c r="DO38" s="46" t="str">
        <f t="shared" si="252"/>
        <v/>
      </c>
      <c r="DP38" s="46" t="str">
        <f t="shared" si="252"/>
        <v/>
      </c>
      <c r="DQ38" s="46" t="str">
        <f t="shared" si="252"/>
        <v/>
      </c>
      <c r="DR38" s="46" t="str">
        <f t="shared" si="252"/>
        <v/>
      </c>
      <c r="DS38" s="46" t="str">
        <f t="shared" si="252"/>
        <v/>
      </c>
      <c r="DT38" s="46" t="str">
        <f t="shared" si="252"/>
        <v/>
      </c>
      <c r="DU38" s="46" t="str">
        <f t="shared" si="252"/>
        <v/>
      </c>
      <c r="DV38" s="46" t="str">
        <f t="shared" si="252"/>
        <v/>
      </c>
      <c r="DW38" s="46" t="str">
        <f t="shared" si="252"/>
        <v/>
      </c>
      <c r="DX38" s="46" t="str">
        <f t="shared" si="252"/>
        <v/>
      </c>
      <c r="DY38" s="46" t="str">
        <f t="shared" si="252"/>
        <v/>
      </c>
      <c r="DZ38" s="46" t="str">
        <f t="shared" si="252"/>
        <v/>
      </c>
      <c r="EA38" s="46" t="str">
        <f t="shared" si="252"/>
        <v/>
      </c>
      <c r="EB38" s="46" t="str">
        <f t="shared" si="252"/>
        <v/>
      </c>
      <c r="EC38" s="46" t="str">
        <f t="shared" si="252"/>
        <v/>
      </c>
      <c r="ED38" s="46" t="str">
        <f t="shared" si="252"/>
        <v/>
      </c>
      <c r="EE38" s="46" t="str">
        <f t="shared" si="252"/>
        <v/>
      </c>
      <c r="EF38" s="46" t="str">
        <f t="shared" si="252"/>
        <v/>
      </c>
      <c r="EG38" s="46" t="str">
        <f t="shared" si="252"/>
        <v/>
      </c>
      <c r="EH38" s="46" t="str">
        <f t="shared" si="252"/>
        <v/>
      </c>
      <c r="EI38" s="46" t="str">
        <f t="shared" si="252"/>
        <v/>
      </c>
      <c r="EJ38" s="46" t="str">
        <f t="shared" si="252"/>
        <v/>
      </c>
      <c r="EK38" s="46" t="str">
        <f t="shared" si="252"/>
        <v/>
      </c>
      <c r="EL38" s="46" t="str">
        <f t="shared" si="252"/>
        <v/>
      </c>
      <c r="EM38" s="46" t="str">
        <f t="shared" si="252"/>
        <v/>
      </c>
      <c r="EN38" s="46" t="str">
        <f t="shared" si="252"/>
        <v/>
      </c>
      <c r="EO38" s="46" t="str">
        <f t="shared" si="252"/>
        <v/>
      </c>
      <c r="EP38" s="46" t="str">
        <f t="shared" si="252"/>
        <v/>
      </c>
      <c r="EQ38" s="46" t="str">
        <f t="shared" si="252"/>
        <v/>
      </c>
      <c r="ER38" s="46" t="str">
        <f t="shared" si="252"/>
        <v/>
      </c>
      <c r="ES38" s="46" t="str">
        <f t="shared" si="252"/>
        <v/>
      </c>
      <c r="ET38" s="46" t="str">
        <f t="shared" si="252"/>
        <v/>
      </c>
      <c r="EU38" s="46" t="str">
        <f t="shared" si="252"/>
        <v/>
      </c>
      <c r="EV38" s="46" t="str">
        <f t="shared" si="252"/>
        <v/>
      </c>
      <c r="EW38" s="46" t="str">
        <f t="shared" si="252"/>
        <v/>
      </c>
      <c r="EX38" s="46" t="str">
        <f t="shared" si="252"/>
        <v/>
      </c>
      <c r="EY38" s="46" t="str">
        <f t="shared" si="252"/>
        <v/>
      </c>
      <c r="EZ38" s="46" t="str">
        <f t="shared" si="251"/>
        <v/>
      </c>
      <c r="FA38" s="46" t="str">
        <f t="shared" si="251"/>
        <v/>
      </c>
      <c r="FB38" s="46" t="str">
        <f t="shared" si="251"/>
        <v/>
      </c>
      <c r="FC38" s="46" t="str">
        <f t="shared" si="251"/>
        <v/>
      </c>
      <c r="FD38" s="46" t="str">
        <f t="shared" si="251"/>
        <v/>
      </c>
      <c r="FE38" s="46" t="str">
        <f t="shared" si="251"/>
        <v/>
      </c>
      <c r="FF38" s="46" t="str">
        <f t="shared" si="251"/>
        <v/>
      </c>
      <c r="FG38" s="46" t="str">
        <f t="shared" si="251"/>
        <v/>
      </c>
      <c r="FH38" s="46" t="str">
        <f t="shared" si="251"/>
        <v/>
      </c>
      <c r="FI38" s="46" t="str">
        <f t="shared" si="251"/>
        <v/>
      </c>
      <c r="FJ38" s="46" t="str">
        <f t="shared" si="251"/>
        <v/>
      </c>
      <c r="FK38" s="46" t="str">
        <f t="shared" si="251"/>
        <v/>
      </c>
      <c r="FL38" s="46" t="str">
        <f t="shared" si="251"/>
        <v/>
      </c>
      <c r="FM38" s="46" t="str">
        <f t="shared" si="251"/>
        <v/>
      </c>
      <c r="FN38" s="46" t="str">
        <f t="shared" si="251"/>
        <v/>
      </c>
      <c r="FO38" s="46" t="str">
        <f t="shared" si="251"/>
        <v/>
      </c>
      <c r="FP38" s="46" t="str">
        <f t="shared" si="251"/>
        <v/>
      </c>
      <c r="FQ38" s="46" t="str">
        <f t="shared" si="251"/>
        <v/>
      </c>
      <c r="FR38" s="46" t="str">
        <f t="shared" si="251"/>
        <v/>
      </c>
      <c r="FS38" s="46" t="str">
        <f t="shared" si="251"/>
        <v/>
      </c>
      <c r="FT38" s="46" t="str">
        <f t="shared" si="251"/>
        <v/>
      </c>
      <c r="FU38" s="46" t="str">
        <f t="shared" si="251"/>
        <v/>
      </c>
      <c r="FV38" s="46" t="str">
        <f t="shared" si="251"/>
        <v/>
      </c>
      <c r="FW38" s="46" t="str">
        <f t="shared" si="251"/>
        <v/>
      </c>
      <c r="FX38" s="46" t="str">
        <f t="shared" si="251"/>
        <v/>
      </c>
      <c r="FY38" s="46" t="str">
        <f t="shared" si="251"/>
        <v/>
      </c>
      <c r="FZ38" s="46" t="str">
        <f t="shared" si="251"/>
        <v/>
      </c>
      <c r="GA38" s="46" t="str">
        <f t="shared" si="251"/>
        <v/>
      </c>
      <c r="GB38" s="46" t="str">
        <f t="shared" si="251"/>
        <v/>
      </c>
      <c r="GC38" s="46" t="str">
        <f t="shared" si="251"/>
        <v/>
      </c>
      <c r="GD38" s="46" t="str">
        <f t="shared" si="251"/>
        <v/>
      </c>
      <c r="GE38" s="46" t="str">
        <f t="shared" si="251"/>
        <v/>
      </c>
      <c r="GF38" s="46" t="str">
        <f t="shared" si="251"/>
        <v/>
      </c>
      <c r="GG38" s="46" t="str">
        <f t="shared" si="251"/>
        <v/>
      </c>
      <c r="GH38" s="46" t="str">
        <f t="shared" si="251"/>
        <v/>
      </c>
      <c r="GI38" s="46" t="str">
        <f t="shared" si="251"/>
        <v/>
      </c>
      <c r="GJ38" s="46" t="str">
        <f t="shared" si="251"/>
        <v/>
      </c>
      <c r="GK38" s="46" t="str">
        <f t="shared" si="251"/>
        <v/>
      </c>
      <c r="GL38" s="46" t="str">
        <f t="shared" si="251"/>
        <v/>
      </c>
      <c r="GM38" s="46" t="str">
        <f t="shared" si="251"/>
        <v/>
      </c>
      <c r="GN38" s="46" t="str">
        <f t="shared" si="251"/>
        <v/>
      </c>
      <c r="GO38" s="46" t="str">
        <f t="shared" si="251"/>
        <v/>
      </c>
      <c r="GP38" s="46" t="str">
        <f t="shared" si="251"/>
        <v/>
      </c>
      <c r="GQ38" s="46" t="str">
        <f t="shared" si="251"/>
        <v/>
      </c>
      <c r="GR38" s="46" t="str">
        <f t="shared" si="251"/>
        <v/>
      </c>
      <c r="GS38" s="46" t="str">
        <f t="shared" si="251"/>
        <v/>
      </c>
      <c r="GT38" s="46" t="str">
        <f t="shared" si="251"/>
        <v/>
      </c>
      <c r="GU38" s="46" t="str">
        <f t="shared" si="251"/>
        <v/>
      </c>
      <c r="GV38" s="46" t="str">
        <f t="shared" si="251"/>
        <v/>
      </c>
      <c r="GW38" s="46" t="str">
        <f t="shared" si="251"/>
        <v/>
      </c>
      <c r="GX38" s="46" t="str">
        <f t="shared" si="251"/>
        <v/>
      </c>
      <c r="GY38" s="46" t="str">
        <f t="shared" si="251"/>
        <v/>
      </c>
      <c r="GZ38" s="46" t="str">
        <f t="shared" si="251"/>
        <v/>
      </c>
      <c r="HA38" s="46" t="str">
        <f t="shared" si="251"/>
        <v/>
      </c>
      <c r="HB38" s="46" t="str">
        <f t="shared" si="251"/>
        <v/>
      </c>
      <c r="HC38" s="46" t="str">
        <f t="shared" si="251"/>
        <v/>
      </c>
      <c r="HD38" s="46" t="str">
        <f t="shared" si="251"/>
        <v/>
      </c>
      <c r="HE38" s="46" t="str">
        <f t="shared" si="251"/>
        <v/>
      </c>
      <c r="HF38" s="46" t="str">
        <f t="shared" si="251"/>
        <v/>
      </c>
      <c r="HG38" s="46" t="str">
        <f t="shared" si="251"/>
        <v/>
      </c>
      <c r="HH38" s="46" t="str">
        <f t="shared" si="251"/>
        <v/>
      </c>
      <c r="HI38" s="46" t="str">
        <f t="shared" si="251"/>
        <v/>
      </c>
      <c r="HJ38" s="46" t="str">
        <f t="shared" si="251"/>
        <v/>
      </c>
      <c r="HK38" s="46" t="str">
        <f t="shared" si="251"/>
        <v/>
      </c>
      <c r="HL38" s="46" t="str">
        <f t="shared" si="247"/>
        <v/>
      </c>
      <c r="HM38" s="46" t="str">
        <f t="shared" si="247"/>
        <v/>
      </c>
      <c r="HN38" s="46" t="str">
        <f t="shared" si="247"/>
        <v/>
      </c>
      <c r="HO38" s="46" t="str">
        <f t="shared" si="247"/>
        <v/>
      </c>
      <c r="HP38" s="46" t="str">
        <f t="shared" si="247"/>
        <v/>
      </c>
      <c r="HQ38" s="46" t="str">
        <f t="shared" si="247"/>
        <v/>
      </c>
      <c r="HR38" s="46" t="str">
        <f t="shared" si="247"/>
        <v/>
      </c>
      <c r="HS38" s="46" t="str">
        <f t="shared" si="247"/>
        <v/>
      </c>
      <c r="HT38" s="146" t="e">
        <f t="shared" si="15"/>
        <v>#N/A</v>
      </c>
      <c r="HU38" s="146" t="e">
        <f t="shared" si="24"/>
        <v>#N/A</v>
      </c>
      <c r="HV38" s="146" t="e">
        <f t="shared" si="25"/>
        <v>#N/A</v>
      </c>
      <c r="HW38" s="146" t="e">
        <f t="shared" si="26"/>
        <v>#N/A</v>
      </c>
      <c r="HX38" s="146" t="e">
        <f t="shared" si="27"/>
        <v>#N/A</v>
      </c>
      <c r="HY38" s="146" t="e">
        <f t="shared" si="28"/>
        <v>#N/A</v>
      </c>
      <c r="HZ38" s="146" t="e">
        <f t="shared" si="29"/>
        <v>#N/A</v>
      </c>
      <c r="IA38" s="146" t="e">
        <f t="shared" si="30"/>
        <v>#N/A</v>
      </c>
      <c r="IB38" s="146" t="e">
        <f t="shared" si="31"/>
        <v>#N/A</v>
      </c>
      <c r="IC38" s="146" t="e">
        <f t="shared" si="32"/>
        <v>#N/A</v>
      </c>
      <c r="ID38" s="146" t="e">
        <f t="shared" si="33"/>
        <v>#N/A</v>
      </c>
      <c r="IE38" s="146" t="e">
        <f t="shared" si="34"/>
        <v>#N/A</v>
      </c>
      <c r="IF38" s="146" t="e">
        <f t="shared" si="35"/>
        <v>#N/A</v>
      </c>
      <c r="IG38" s="146" t="e">
        <f t="shared" si="36"/>
        <v>#N/A</v>
      </c>
      <c r="IH38" s="146" t="e">
        <f t="shared" si="37"/>
        <v>#N/A</v>
      </c>
      <c r="II38" s="146" t="e">
        <f t="shared" si="38"/>
        <v>#N/A</v>
      </c>
      <c r="IJ38" s="146" t="e">
        <f t="shared" si="39"/>
        <v>#N/A</v>
      </c>
      <c r="IK38" s="146" t="e">
        <f t="shared" si="40"/>
        <v>#N/A</v>
      </c>
      <c r="IL38" s="146" t="e">
        <f t="shared" si="41"/>
        <v>#N/A</v>
      </c>
      <c r="IM38" s="146" t="e">
        <f t="shared" si="42"/>
        <v>#N/A</v>
      </c>
      <c r="IN38" s="146" t="e">
        <f t="shared" si="43"/>
        <v>#N/A</v>
      </c>
      <c r="IO38" s="146" t="e">
        <f t="shared" si="44"/>
        <v>#N/A</v>
      </c>
      <c r="IP38" s="146" t="e">
        <f t="shared" si="45"/>
        <v>#N/A</v>
      </c>
      <c r="IQ38" s="146" t="e">
        <f t="shared" si="46"/>
        <v>#N/A</v>
      </c>
      <c r="IR38" s="146" t="e">
        <f t="shared" si="47"/>
        <v>#N/A</v>
      </c>
      <c r="IS38" s="146" t="e">
        <f t="shared" si="48"/>
        <v>#N/A</v>
      </c>
      <c r="IT38" s="146" t="e">
        <f t="shared" si="49"/>
        <v>#N/A</v>
      </c>
      <c r="IU38" s="146" t="e">
        <f t="shared" si="50"/>
        <v>#N/A</v>
      </c>
      <c r="IV38" s="146" t="e">
        <f t="shared" si="51"/>
        <v>#N/A</v>
      </c>
      <c r="IW38" s="146" t="e">
        <f t="shared" si="52"/>
        <v>#N/A</v>
      </c>
      <c r="IX38" s="146" t="e">
        <f t="shared" si="53"/>
        <v>#N/A</v>
      </c>
      <c r="IY38" s="146" t="e">
        <f t="shared" si="54"/>
        <v>#N/A</v>
      </c>
      <c r="IZ38" s="146" t="e">
        <f t="shared" si="55"/>
        <v>#N/A</v>
      </c>
      <c r="JA38" s="146" t="e">
        <f t="shared" si="56"/>
        <v>#N/A</v>
      </c>
      <c r="JB38" s="146" t="e">
        <f t="shared" si="57"/>
        <v>#N/A</v>
      </c>
      <c r="JC38" s="146" t="e">
        <f t="shared" si="58"/>
        <v>#N/A</v>
      </c>
      <c r="JD38" s="146" t="e">
        <f t="shared" si="59"/>
        <v>#N/A</v>
      </c>
      <c r="JE38" s="146" t="e">
        <f t="shared" si="60"/>
        <v>#N/A</v>
      </c>
      <c r="JF38" s="146" t="e">
        <f t="shared" si="61"/>
        <v>#N/A</v>
      </c>
      <c r="JG38" s="146" t="e">
        <f t="shared" si="62"/>
        <v>#N/A</v>
      </c>
      <c r="JH38" s="146" t="e">
        <f t="shared" si="63"/>
        <v>#N/A</v>
      </c>
      <c r="JI38" s="146" t="e">
        <f t="shared" si="64"/>
        <v>#N/A</v>
      </c>
      <c r="JJ38" s="146" t="e">
        <f t="shared" si="65"/>
        <v>#N/A</v>
      </c>
      <c r="JK38" s="146" t="e">
        <f t="shared" si="66"/>
        <v>#N/A</v>
      </c>
      <c r="JL38" s="146" t="e">
        <f t="shared" si="67"/>
        <v>#N/A</v>
      </c>
      <c r="JM38" s="146" t="e">
        <f t="shared" si="68"/>
        <v>#N/A</v>
      </c>
      <c r="JN38" s="146" t="e">
        <f t="shared" si="69"/>
        <v>#N/A</v>
      </c>
      <c r="JO38" s="146" t="e">
        <f t="shared" si="70"/>
        <v>#N/A</v>
      </c>
      <c r="JP38" s="146" t="e">
        <f t="shared" si="71"/>
        <v>#N/A</v>
      </c>
      <c r="JQ38" s="146" t="e">
        <f t="shared" si="72"/>
        <v>#N/A</v>
      </c>
      <c r="JR38" s="146" t="e">
        <f t="shared" si="73"/>
        <v>#N/A</v>
      </c>
      <c r="JS38" s="146" t="e">
        <f t="shared" si="74"/>
        <v>#N/A</v>
      </c>
      <c r="JT38" s="146" t="e">
        <f t="shared" si="75"/>
        <v>#N/A</v>
      </c>
      <c r="JU38" s="146" t="e">
        <f t="shared" si="76"/>
        <v>#N/A</v>
      </c>
      <c r="JV38" s="146" t="e">
        <f t="shared" si="77"/>
        <v>#N/A</v>
      </c>
      <c r="JW38" s="146" t="e">
        <f t="shared" si="78"/>
        <v>#N/A</v>
      </c>
      <c r="JX38" s="146" t="e">
        <f t="shared" si="79"/>
        <v>#N/A</v>
      </c>
      <c r="JY38" s="146" t="e">
        <f t="shared" si="80"/>
        <v>#N/A</v>
      </c>
      <c r="JZ38" s="146" t="e">
        <f t="shared" si="81"/>
        <v>#N/A</v>
      </c>
      <c r="KA38" s="146" t="e">
        <f t="shared" si="82"/>
        <v>#N/A</v>
      </c>
      <c r="KB38" s="146" t="e">
        <f t="shared" si="83"/>
        <v>#N/A</v>
      </c>
      <c r="KC38" s="146" t="e">
        <f t="shared" si="84"/>
        <v>#N/A</v>
      </c>
      <c r="KD38" s="146" t="e">
        <f t="shared" si="85"/>
        <v>#N/A</v>
      </c>
      <c r="KE38" s="146" t="e">
        <f t="shared" si="86"/>
        <v>#N/A</v>
      </c>
      <c r="KF38" s="146" t="e">
        <f t="shared" si="20"/>
        <v>#N/A</v>
      </c>
      <c r="KG38" s="146" t="e">
        <f t="shared" si="87"/>
        <v>#N/A</v>
      </c>
      <c r="KH38" s="146" t="e">
        <f t="shared" si="88"/>
        <v>#N/A</v>
      </c>
      <c r="KI38" s="146" t="e">
        <f t="shared" si="89"/>
        <v>#N/A</v>
      </c>
      <c r="KJ38" s="146" t="e">
        <f t="shared" si="90"/>
        <v>#N/A</v>
      </c>
      <c r="KK38" s="146" t="e">
        <f t="shared" si="91"/>
        <v>#N/A</v>
      </c>
      <c r="KL38" s="146" t="e">
        <f t="shared" si="92"/>
        <v>#N/A</v>
      </c>
      <c r="KM38" s="146" t="e">
        <f t="shared" si="93"/>
        <v>#N/A</v>
      </c>
      <c r="KN38" s="146" t="e">
        <f t="shared" si="94"/>
        <v>#N/A</v>
      </c>
      <c r="KO38" s="146" t="e">
        <f t="shared" si="95"/>
        <v>#N/A</v>
      </c>
      <c r="KP38" s="146" t="e">
        <f t="shared" si="96"/>
        <v>#N/A</v>
      </c>
      <c r="KQ38" s="146" t="e">
        <f t="shared" si="97"/>
        <v>#N/A</v>
      </c>
      <c r="KR38" s="146" t="e">
        <f t="shared" si="98"/>
        <v>#N/A</v>
      </c>
      <c r="KS38" s="146" t="e">
        <f t="shared" si="99"/>
        <v>#N/A</v>
      </c>
      <c r="KT38" s="146" t="e">
        <f t="shared" si="100"/>
        <v>#N/A</v>
      </c>
      <c r="KU38" s="146" t="e">
        <f t="shared" si="101"/>
        <v>#N/A</v>
      </c>
      <c r="KV38" s="146" t="e">
        <f t="shared" si="102"/>
        <v>#N/A</v>
      </c>
      <c r="KW38" s="146" t="e">
        <f t="shared" si="103"/>
        <v>#N/A</v>
      </c>
      <c r="KX38" s="146" t="e">
        <f t="shared" si="104"/>
        <v>#N/A</v>
      </c>
      <c r="KY38" s="146" t="e">
        <f t="shared" si="105"/>
        <v>#N/A</v>
      </c>
      <c r="KZ38" s="146" t="e">
        <f t="shared" si="106"/>
        <v>#N/A</v>
      </c>
      <c r="LA38" s="146" t="e">
        <f t="shared" si="107"/>
        <v>#N/A</v>
      </c>
      <c r="LB38" s="146" t="e">
        <f t="shared" si="108"/>
        <v>#N/A</v>
      </c>
      <c r="LC38" s="146" t="e">
        <f t="shared" si="109"/>
        <v>#N/A</v>
      </c>
      <c r="LD38" s="146" t="e">
        <f t="shared" si="110"/>
        <v>#N/A</v>
      </c>
      <c r="LE38" s="146" t="e">
        <f t="shared" si="111"/>
        <v>#N/A</v>
      </c>
      <c r="LF38" s="146" t="e">
        <f t="shared" si="112"/>
        <v>#N/A</v>
      </c>
      <c r="LG38" s="146" t="e">
        <f t="shared" si="113"/>
        <v>#N/A</v>
      </c>
      <c r="LH38" s="146" t="e">
        <f t="shared" si="114"/>
        <v>#N/A</v>
      </c>
      <c r="LI38" s="146" t="e">
        <f t="shared" si="115"/>
        <v>#N/A</v>
      </c>
      <c r="LJ38" s="146" t="e">
        <f t="shared" si="116"/>
        <v>#N/A</v>
      </c>
      <c r="LK38" s="146" t="e">
        <f t="shared" si="117"/>
        <v>#N/A</v>
      </c>
      <c r="LL38" s="146" t="e">
        <f t="shared" si="118"/>
        <v>#N/A</v>
      </c>
      <c r="LM38" s="146" t="e">
        <f t="shared" si="119"/>
        <v>#N/A</v>
      </c>
      <c r="LN38" s="146" t="e">
        <f t="shared" si="120"/>
        <v>#N/A</v>
      </c>
      <c r="LO38" s="146" t="e">
        <f t="shared" si="121"/>
        <v>#N/A</v>
      </c>
      <c r="LP38" s="146" t="e">
        <f t="shared" si="122"/>
        <v>#N/A</v>
      </c>
      <c r="LQ38" s="146" t="e">
        <f t="shared" si="123"/>
        <v>#N/A</v>
      </c>
      <c r="LR38" s="146" t="e">
        <f t="shared" si="124"/>
        <v>#N/A</v>
      </c>
      <c r="LS38" s="146" t="e">
        <f t="shared" si="125"/>
        <v>#N/A</v>
      </c>
      <c r="LT38" s="146" t="e">
        <f t="shared" si="126"/>
        <v>#N/A</v>
      </c>
      <c r="LU38" s="146" t="e">
        <f t="shared" si="127"/>
        <v>#N/A</v>
      </c>
      <c r="LV38" s="146" t="e">
        <f t="shared" si="128"/>
        <v>#N/A</v>
      </c>
      <c r="LW38" s="146" t="e">
        <f t="shared" si="129"/>
        <v>#N/A</v>
      </c>
      <c r="LX38" s="146" t="e">
        <f t="shared" si="130"/>
        <v>#N/A</v>
      </c>
      <c r="LY38" s="146" t="e">
        <f t="shared" si="131"/>
        <v>#N/A</v>
      </c>
      <c r="LZ38" s="146" t="e">
        <f t="shared" si="132"/>
        <v>#N/A</v>
      </c>
      <c r="MA38" s="146" t="e">
        <f t="shared" si="133"/>
        <v>#N/A</v>
      </c>
      <c r="MB38" s="146" t="e">
        <f t="shared" si="134"/>
        <v>#N/A</v>
      </c>
      <c r="MC38" s="146" t="e">
        <f t="shared" si="135"/>
        <v>#N/A</v>
      </c>
      <c r="MD38" s="146" t="e">
        <f t="shared" si="136"/>
        <v>#N/A</v>
      </c>
      <c r="ME38" s="146" t="e">
        <f t="shared" si="137"/>
        <v>#N/A</v>
      </c>
      <c r="MF38" s="146" t="e">
        <f t="shared" si="138"/>
        <v>#N/A</v>
      </c>
      <c r="MG38" s="146" t="e">
        <f t="shared" si="139"/>
        <v>#N/A</v>
      </c>
      <c r="MH38" s="146" t="e">
        <f t="shared" si="140"/>
        <v>#N/A</v>
      </c>
      <c r="MI38" s="146" t="e">
        <f t="shared" si="141"/>
        <v>#N/A</v>
      </c>
      <c r="MJ38" s="146" t="e">
        <f t="shared" si="142"/>
        <v>#N/A</v>
      </c>
      <c r="MK38" s="146" t="e">
        <f t="shared" si="143"/>
        <v>#N/A</v>
      </c>
      <c r="ML38" s="146" t="e">
        <f t="shared" si="144"/>
        <v>#N/A</v>
      </c>
      <c r="MM38" s="146" t="e">
        <f t="shared" si="145"/>
        <v>#N/A</v>
      </c>
      <c r="MN38" s="146" t="e">
        <f t="shared" si="146"/>
        <v>#N/A</v>
      </c>
      <c r="MO38" s="146" t="e">
        <f t="shared" si="147"/>
        <v>#N/A</v>
      </c>
      <c r="MP38" s="146" t="e">
        <f t="shared" si="148"/>
        <v>#N/A</v>
      </c>
      <c r="MQ38" s="146" t="e">
        <f t="shared" si="149"/>
        <v>#N/A</v>
      </c>
      <c r="MR38" s="146" t="e">
        <f t="shared" si="21"/>
        <v>#N/A</v>
      </c>
      <c r="MS38" s="146" t="e">
        <f t="shared" si="150"/>
        <v>#N/A</v>
      </c>
      <c r="MT38" s="146" t="e">
        <f t="shared" si="151"/>
        <v>#N/A</v>
      </c>
      <c r="MU38" s="146" t="e">
        <f t="shared" si="152"/>
        <v>#N/A</v>
      </c>
      <c r="MV38" s="146" t="e">
        <f t="shared" si="153"/>
        <v>#N/A</v>
      </c>
      <c r="MW38" s="146" t="e">
        <f t="shared" si="154"/>
        <v>#N/A</v>
      </c>
      <c r="MX38" s="146" t="e">
        <f t="shared" si="155"/>
        <v>#N/A</v>
      </c>
      <c r="MY38" s="146" t="e">
        <f t="shared" si="156"/>
        <v>#N/A</v>
      </c>
      <c r="MZ38" s="146" t="e">
        <f t="shared" si="157"/>
        <v>#N/A</v>
      </c>
      <c r="NA38" s="146" t="e">
        <f t="shared" si="158"/>
        <v>#N/A</v>
      </c>
      <c r="NB38" s="146" t="e">
        <f t="shared" si="159"/>
        <v>#N/A</v>
      </c>
      <c r="NC38" s="146" t="e">
        <f t="shared" si="160"/>
        <v>#N/A</v>
      </c>
      <c r="ND38" s="146" t="e">
        <f t="shared" si="161"/>
        <v>#N/A</v>
      </c>
      <c r="NE38" s="146" t="e">
        <f t="shared" si="162"/>
        <v>#N/A</v>
      </c>
      <c r="NF38" s="146" t="e">
        <f t="shared" si="163"/>
        <v>#N/A</v>
      </c>
      <c r="NG38" s="146" t="e">
        <f t="shared" si="164"/>
        <v>#N/A</v>
      </c>
      <c r="NH38" s="146" t="e">
        <f t="shared" si="165"/>
        <v>#N/A</v>
      </c>
      <c r="NI38" s="146" t="e">
        <f t="shared" si="166"/>
        <v>#N/A</v>
      </c>
      <c r="NJ38" s="146" t="e">
        <f t="shared" si="167"/>
        <v>#N/A</v>
      </c>
      <c r="NK38" s="146" t="e">
        <f t="shared" si="168"/>
        <v>#N/A</v>
      </c>
      <c r="NL38" s="146" t="e">
        <f t="shared" si="169"/>
        <v>#N/A</v>
      </c>
      <c r="NM38" s="146" t="e">
        <f t="shared" si="170"/>
        <v>#N/A</v>
      </c>
      <c r="NN38" s="146" t="e">
        <f t="shared" si="171"/>
        <v>#N/A</v>
      </c>
      <c r="NO38" s="146" t="e">
        <f t="shared" si="172"/>
        <v>#N/A</v>
      </c>
      <c r="NP38" s="146" t="e">
        <f t="shared" si="173"/>
        <v>#N/A</v>
      </c>
      <c r="NQ38" s="146" t="e">
        <f t="shared" si="174"/>
        <v>#N/A</v>
      </c>
      <c r="NR38" s="146" t="e">
        <f t="shared" si="175"/>
        <v>#N/A</v>
      </c>
      <c r="NS38" s="146" t="e">
        <f t="shared" si="176"/>
        <v>#N/A</v>
      </c>
      <c r="NT38" s="146" t="e">
        <f t="shared" si="177"/>
        <v>#N/A</v>
      </c>
      <c r="NU38" s="146" t="e">
        <f t="shared" si="178"/>
        <v>#N/A</v>
      </c>
      <c r="NV38" s="146" t="e">
        <f t="shared" si="179"/>
        <v>#N/A</v>
      </c>
      <c r="NW38" s="146" t="e">
        <f t="shared" si="180"/>
        <v>#N/A</v>
      </c>
      <c r="NX38" s="146" t="e">
        <f t="shared" si="181"/>
        <v>#N/A</v>
      </c>
      <c r="NY38" s="146" t="e">
        <f t="shared" si="182"/>
        <v>#N/A</v>
      </c>
      <c r="NZ38" s="146" t="e">
        <f t="shared" si="183"/>
        <v>#N/A</v>
      </c>
      <c r="OA38" s="146" t="e">
        <f t="shared" si="184"/>
        <v>#N/A</v>
      </c>
      <c r="OB38" s="146" t="e">
        <f t="shared" si="185"/>
        <v>#N/A</v>
      </c>
      <c r="OC38" s="146" t="e">
        <f t="shared" si="186"/>
        <v>#N/A</v>
      </c>
      <c r="OD38" s="146" t="e">
        <f t="shared" si="187"/>
        <v>#N/A</v>
      </c>
      <c r="OE38" s="146" t="e">
        <f t="shared" si="188"/>
        <v>#N/A</v>
      </c>
      <c r="OF38" s="146" t="e">
        <f t="shared" si="189"/>
        <v>#N/A</v>
      </c>
      <c r="OG38" s="146" t="e">
        <f t="shared" si="190"/>
        <v>#N/A</v>
      </c>
      <c r="OH38" s="146" t="e">
        <f t="shared" si="191"/>
        <v>#N/A</v>
      </c>
      <c r="OI38" s="146" t="e">
        <f t="shared" si="192"/>
        <v>#N/A</v>
      </c>
      <c r="OJ38" s="146" t="e">
        <f t="shared" si="193"/>
        <v>#N/A</v>
      </c>
      <c r="OK38" s="146" t="e">
        <f t="shared" si="194"/>
        <v>#N/A</v>
      </c>
      <c r="OL38" s="146" t="e">
        <f t="shared" si="195"/>
        <v>#N/A</v>
      </c>
      <c r="OM38" s="146" t="e">
        <f t="shared" si="196"/>
        <v>#N/A</v>
      </c>
      <c r="ON38" s="146" t="e">
        <f t="shared" si="197"/>
        <v>#N/A</v>
      </c>
      <c r="OO38" s="146" t="e">
        <f t="shared" si="198"/>
        <v>#N/A</v>
      </c>
      <c r="OP38" s="146" t="e">
        <f t="shared" si="199"/>
        <v>#N/A</v>
      </c>
      <c r="OQ38" s="146" t="e">
        <f t="shared" si="200"/>
        <v>#N/A</v>
      </c>
      <c r="OR38" s="146" t="e">
        <f t="shared" si="201"/>
        <v>#N/A</v>
      </c>
      <c r="OS38" s="146" t="e">
        <f t="shared" si="202"/>
        <v>#N/A</v>
      </c>
      <c r="OT38" s="146" t="e">
        <f t="shared" si="203"/>
        <v>#N/A</v>
      </c>
      <c r="OU38" s="146" t="e">
        <f t="shared" si="204"/>
        <v>#N/A</v>
      </c>
      <c r="OV38" s="146" t="e">
        <f t="shared" si="205"/>
        <v>#N/A</v>
      </c>
      <c r="OW38" s="146" t="e">
        <f t="shared" si="206"/>
        <v>#N/A</v>
      </c>
      <c r="OX38" s="146" t="e">
        <f t="shared" si="207"/>
        <v>#N/A</v>
      </c>
      <c r="OY38" s="146" t="e">
        <f t="shared" si="208"/>
        <v>#N/A</v>
      </c>
      <c r="OZ38" s="146" t="e">
        <f t="shared" si="209"/>
        <v>#N/A</v>
      </c>
      <c r="PA38" s="146" t="e">
        <f t="shared" si="210"/>
        <v>#N/A</v>
      </c>
      <c r="PB38" s="146" t="e">
        <f t="shared" si="211"/>
        <v>#N/A</v>
      </c>
      <c r="PC38" s="146" t="e">
        <f t="shared" si="212"/>
        <v>#N/A</v>
      </c>
      <c r="PD38" s="146" t="e">
        <f t="shared" si="22"/>
        <v>#N/A</v>
      </c>
      <c r="PE38" s="146" t="e">
        <f t="shared" si="225"/>
        <v>#N/A</v>
      </c>
      <c r="PF38" s="146" t="e">
        <f t="shared" si="226"/>
        <v>#N/A</v>
      </c>
      <c r="PG38" s="146" t="e">
        <f t="shared" si="227"/>
        <v>#N/A</v>
      </c>
      <c r="PH38" s="146" t="e">
        <f t="shared" si="228"/>
        <v>#N/A</v>
      </c>
      <c r="PI38" s="146" t="e">
        <f t="shared" si="229"/>
        <v>#N/A</v>
      </c>
      <c r="PJ38" s="146" t="e">
        <f t="shared" si="230"/>
        <v>#N/A</v>
      </c>
      <c r="PK38" s="146" t="e">
        <f t="shared" si="231"/>
        <v>#N/A</v>
      </c>
      <c r="PL38" s="146" t="e">
        <f t="shared" si="232"/>
        <v>#N/A</v>
      </c>
    </row>
    <row r="39" spans="1:428" hidden="1" x14ac:dyDescent="0.45">
      <c r="A39" s="364"/>
      <c r="B39" s="365" t="str">
        <f>IF($N39="","",ROUND(_xlfn.LOGNORM.INV(ABS(VLOOKUP($Q$1,VLookups!$A$27:$B$28,2,FALSE)-B$2),LN($J39),LN($N39)),0))</f>
        <v/>
      </c>
      <c r="C39" s="367" t="str">
        <f t="shared" si="16"/>
        <v/>
      </c>
      <c r="D39" s="368" t="str">
        <f t="shared" si="17"/>
        <v/>
      </c>
      <c r="E39" s="108" t="str">
        <f>IFERROR(_xlfn.LOGNORM.INV(VLookups!$B$22,LN($J39),LN($N39)),"")</f>
        <v/>
      </c>
      <c r="F39" s="81"/>
      <c r="G39" s="108" t="str">
        <f>IFERROR(_xlfn.LOGNORM.INV(VLookups!$B$23,LN($J39),LN($N39)),"")</f>
        <v/>
      </c>
      <c r="H39" s="110" t="str">
        <f t="shared" si="248"/>
        <v/>
      </c>
      <c r="I39" s="110" t="str">
        <f t="shared" si="249"/>
        <v/>
      </c>
      <c r="J39" s="65" t="str">
        <f>IF(AND(F39&gt;0,NOT(ISBLANK(K39))),IF(VLOOKUP($F$3,VLookups!$A$17:$B$18,2,FALSE),F39*VLOOKUP(K39,VLookups!$A$4:$B$13,2,FALSE),F39),"")</f>
        <v/>
      </c>
      <c r="K39" s="21"/>
      <c r="L39" s="53"/>
      <c r="M39" s="263"/>
      <c r="N39" s="320" t="str">
        <f>IF(F39&gt;0,IF(ISBLANK(M39),IF(ISBLANK(K39),"",VLOOKUP(K39,VLookups!$A$4:$C$13,3,FALSE)),M39),"")</f>
        <v/>
      </c>
      <c r="O39" s="320" t="str">
        <f t="shared" si="11"/>
        <v/>
      </c>
      <c r="P39" s="375" t="str">
        <f t="shared" si="12"/>
        <v/>
      </c>
      <c r="Q39" s="81"/>
      <c r="R39" s="230" t="str">
        <f>IF(AND(Q39&gt;0,F39&gt;0,NOT(N39="")),ABS(VLOOKUP($Q$1,VLookups!$A$27:$B$28,2,FALSE)-_xlfn.LOGNORM.DIST(Q39,LN(J39),LN(N39),TRUE)),"")</f>
        <v/>
      </c>
      <c r="S39" s="80" t="str">
        <f>IF(AND($E39&gt;0,$F39&gt;0,$G39&gt;0,NOT(ISBLANK($K39))),_xlfn.LOGNORM.INV(ABS(VLOOKUP($Q$1,VLookups!$A$27:$B$28,2,FALSE)-S$3),LN($J39),LN($N39)),"")</f>
        <v/>
      </c>
      <c r="T39" s="80" t="str">
        <f>IF(AND($E39&gt;0,$F39&gt;0,$G39&gt;0,NOT(ISBLANK($K39))),_xlfn.LOGNORM.INV(ABS(VLOOKUP($Q$1,VLookups!$A$27:$B$28,2,FALSE)-T$3),LN($J39),LN($N39)),"")</f>
        <v/>
      </c>
      <c r="U39" s="80" t="str">
        <f>IF(AND($E39&gt;0,$F39&gt;0,$G39&gt;0,NOT(ISBLANK($K39))),_xlfn.LOGNORM.INV(ABS(VLOOKUP($Q$1,VLookups!$A$27:$B$28,2,FALSE)-U$3),LN($J39),LN($N39)),"")</f>
        <v/>
      </c>
      <c r="V39" s="80" t="str">
        <f>IF(AND($E39&gt;0,$F39&gt;0,$G39&gt;0,NOT(ISBLANK($K39))),_xlfn.LOGNORM.INV(ABS(VLOOKUP($Q$1,VLookups!$A$27:$B$28,2,FALSE)-V$3),LN($J39),LN($N39)),"")</f>
        <v/>
      </c>
      <c r="W39" s="80" t="str">
        <f>IF(AND($E39&gt;0,$F39&gt;0,$G39&gt;0,NOT(ISBLANK($K39))),_xlfn.LOGNORM.INV(ABS(VLOOKUP($Q$1,VLookups!$A$27:$B$28,2,FALSE)-W$3),LN($J39),LN($N39)),"")</f>
        <v/>
      </c>
      <c r="X39" s="80" t="str">
        <f>IF(AND($E39&gt;0,$F39&gt;0,$G39&gt;0,NOT(ISBLANK($K39))),_xlfn.LOGNORM.INV(ABS(VLOOKUP($Q$1,VLookups!$A$27:$B$28,2,FALSE)-X$3),LN($J39),LN($N39)),"")</f>
        <v/>
      </c>
      <c r="Y39" s="5"/>
      <c r="Z39" s="145" t="str">
        <f t="shared" si="250"/>
        <v/>
      </c>
      <c r="AA39" s="376" t="str">
        <f t="shared" si="13"/>
        <v/>
      </c>
      <c r="AB39" s="46" t="str">
        <f t="shared" si="14"/>
        <v/>
      </c>
      <c r="AC39" s="46" t="str">
        <f t="shared" si="253"/>
        <v/>
      </c>
      <c r="AD39" s="46" t="str">
        <f t="shared" si="253"/>
        <v/>
      </c>
      <c r="AE39" s="46" t="str">
        <f t="shared" si="253"/>
        <v/>
      </c>
      <c r="AF39" s="46" t="str">
        <f t="shared" si="253"/>
        <v/>
      </c>
      <c r="AG39" s="46" t="str">
        <f t="shared" si="253"/>
        <v/>
      </c>
      <c r="AH39" s="46" t="str">
        <f t="shared" si="253"/>
        <v/>
      </c>
      <c r="AI39" s="46" t="str">
        <f t="shared" si="253"/>
        <v/>
      </c>
      <c r="AJ39" s="46" t="str">
        <f t="shared" si="253"/>
        <v/>
      </c>
      <c r="AK39" s="46" t="str">
        <f t="shared" si="253"/>
        <v/>
      </c>
      <c r="AL39" s="46" t="str">
        <f t="shared" si="253"/>
        <v/>
      </c>
      <c r="AM39" s="46" t="str">
        <f t="shared" si="253"/>
        <v/>
      </c>
      <c r="AN39" s="46" t="str">
        <f t="shared" si="253"/>
        <v/>
      </c>
      <c r="AO39" s="46" t="str">
        <f t="shared" si="253"/>
        <v/>
      </c>
      <c r="AP39" s="46" t="str">
        <f t="shared" si="253"/>
        <v/>
      </c>
      <c r="AQ39" s="46" t="str">
        <f t="shared" si="253"/>
        <v/>
      </c>
      <c r="AR39" s="46" t="str">
        <f t="shared" si="253"/>
        <v/>
      </c>
      <c r="AS39" s="46" t="str">
        <f t="shared" si="253"/>
        <v/>
      </c>
      <c r="AT39" s="46" t="str">
        <f t="shared" si="253"/>
        <v/>
      </c>
      <c r="AU39" s="46" t="str">
        <f t="shared" si="253"/>
        <v/>
      </c>
      <c r="AV39" s="46" t="str">
        <f t="shared" si="253"/>
        <v/>
      </c>
      <c r="AW39" s="46" t="str">
        <f t="shared" si="253"/>
        <v/>
      </c>
      <c r="AX39" s="46" t="str">
        <f t="shared" si="253"/>
        <v/>
      </c>
      <c r="AY39" s="46" t="str">
        <f t="shared" si="253"/>
        <v/>
      </c>
      <c r="AZ39" s="46" t="str">
        <f t="shared" si="253"/>
        <v/>
      </c>
      <c r="BA39" s="46" t="str">
        <f t="shared" si="253"/>
        <v/>
      </c>
      <c r="BB39" s="46" t="str">
        <f t="shared" si="253"/>
        <v/>
      </c>
      <c r="BC39" s="46" t="str">
        <f t="shared" si="253"/>
        <v/>
      </c>
      <c r="BD39" s="46" t="str">
        <f t="shared" si="253"/>
        <v/>
      </c>
      <c r="BE39" s="46" t="str">
        <f t="shared" si="253"/>
        <v/>
      </c>
      <c r="BF39" s="46" t="str">
        <f t="shared" si="253"/>
        <v/>
      </c>
      <c r="BG39" s="46" t="str">
        <f t="shared" si="253"/>
        <v/>
      </c>
      <c r="BH39" s="46" t="str">
        <f t="shared" si="253"/>
        <v/>
      </c>
      <c r="BI39" s="46" t="str">
        <f t="shared" si="253"/>
        <v/>
      </c>
      <c r="BJ39" s="46" t="str">
        <f t="shared" si="253"/>
        <v/>
      </c>
      <c r="BK39" s="46" t="str">
        <f t="shared" si="253"/>
        <v/>
      </c>
      <c r="BL39" s="46" t="str">
        <f t="shared" si="253"/>
        <v/>
      </c>
      <c r="BM39" s="46" t="str">
        <f t="shared" si="253"/>
        <v/>
      </c>
      <c r="BN39" s="46" t="str">
        <f t="shared" si="253"/>
        <v/>
      </c>
      <c r="BO39" s="46" t="str">
        <f t="shared" si="253"/>
        <v/>
      </c>
      <c r="BP39" s="46" t="str">
        <f t="shared" si="253"/>
        <v/>
      </c>
      <c r="BQ39" s="46" t="str">
        <f t="shared" si="253"/>
        <v/>
      </c>
      <c r="BR39" s="46" t="str">
        <f t="shared" si="253"/>
        <v/>
      </c>
      <c r="BS39" s="46" t="str">
        <f t="shared" si="253"/>
        <v/>
      </c>
      <c r="BT39" s="46" t="str">
        <f t="shared" si="253"/>
        <v/>
      </c>
      <c r="BU39" s="46" t="str">
        <f t="shared" si="253"/>
        <v/>
      </c>
      <c r="BV39" s="46" t="str">
        <f t="shared" si="253"/>
        <v/>
      </c>
      <c r="BW39" s="46" t="str">
        <f t="shared" si="253"/>
        <v/>
      </c>
      <c r="BX39" s="46" t="str">
        <f t="shared" si="253"/>
        <v/>
      </c>
      <c r="BY39" s="46" t="str">
        <f t="shared" si="253"/>
        <v/>
      </c>
      <c r="BZ39" s="46" t="str">
        <f t="shared" si="253"/>
        <v/>
      </c>
      <c r="CA39" s="46" t="str">
        <f t="shared" si="253"/>
        <v/>
      </c>
      <c r="CB39" s="46" t="str">
        <f t="shared" si="253"/>
        <v/>
      </c>
      <c r="CC39" s="46" t="str">
        <f t="shared" si="253"/>
        <v/>
      </c>
      <c r="CD39" s="46" t="str">
        <f t="shared" si="253"/>
        <v/>
      </c>
      <c r="CE39" s="46" t="str">
        <f t="shared" si="253"/>
        <v/>
      </c>
      <c r="CF39" s="46" t="str">
        <f t="shared" si="253"/>
        <v/>
      </c>
      <c r="CG39" s="46" t="str">
        <f t="shared" si="253"/>
        <v/>
      </c>
      <c r="CH39" s="46" t="str">
        <f t="shared" si="253"/>
        <v/>
      </c>
      <c r="CI39" s="46" t="str">
        <f t="shared" si="253"/>
        <v/>
      </c>
      <c r="CJ39" s="46" t="str">
        <f t="shared" si="253"/>
        <v/>
      </c>
      <c r="CK39" s="46" t="str">
        <f t="shared" si="253"/>
        <v/>
      </c>
      <c r="CL39" s="46" t="str">
        <f t="shared" si="253"/>
        <v/>
      </c>
      <c r="CM39" s="46" t="str">
        <f t="shared" si="253"/>
        <v/>
      </c>
      <c r="CN39" s="46" t="str">
        <f t="shared" si="253"/>
        <v/>
      </c>
      <c r="CO39" s="46" t="str">
        <f t="shared" si="252"/>
        <v/>
      </c>
      <c r="CP39" s="46" t="str">
        <f t="shared" si="252"/>
        <v/>
      </c>
      <c r="CQ39" s="46" t="str">
        <f t="shared" si="252"/>
        <v/>
      </c>
      <c r="CR39" s="46" t="str">
        <f t="shared" si="252"/>
        <v/>
      </c>
      <c r="CS39" s="46" t="str">
        <f t="shared" si="252"/>
        <v/>
      </c>
      <c r="CT39" s="46" t="str">
        <f t="shared" si="252"/>
        <v/>
      </c>
      <c r="CU39" s="46" t="str">
        <f t="shared" si="252"/>
        <v/>
      </c>
      <c r="CV39" s="46" t="str">
        <f t="shared" si="252"/>
        <v/>
      </c>
      <c r="CW39" s="46" t="str">
        <f t="shared" si="252"/>
        <v/>
      </c>
      <c r="CX39" s="46" t="str">
        <f t="shared" si="252"/>
        <v/>
      </c>
      <c r="CY39" s="46" t="str">
        <f t="shared" si="252"/>
        <v/>
      </c>
      <c r="CZ39" s="46" t="str">
        <f t="shared" si="252"/>
        <v/>
      </c>
      <c r="DA39" s="46" t="str">
        <f t="shared" si="252"/>
        <v/>
      </c>
      <c r="DB39" s="46" t="str">
        <f t="shared" si="252"/>
        <v/>
      </c>
      <c r="DC39" s="46" t="str">
        <f t="shared" si="252"/>
        <v/>
      </c>
      <c r="DD39" s="46" t="str">
        <f t="shared" si="252"/>
        <v/>
      </c>
      <c r="DE39" s="46" t="str">
        <f t="shared" si="252"/>
        <v/>
      </c>
      <c r="DF39" s="46" t="str">
        <f t="shared" si="252"/>
        <v/>
      </c>
      <c r="DG39" s="46" t="str">
        <f t="shared" si="252"/>
        <v/>
      </c>
      <c r="DH39" s="46" t="str">
        <f t="shared" si="252"/>
        <v/>
      </c>
      <c r="DI39" s="46" t="str">
        <f t="shared" si="252"/>
        <v/>
      </c>
      <c r="DJ39" s="46" t="str">
        <f t="shared" si="252"/>
        <v/>
      </c>
      <c r="DK39" s="46" t="str">
        <f t="shared" si="252"/>
        <v/>
      </c>
      <c r="DL39" s="46" t="str">
        <f t="shared" si="252"/>
        <v/>
      </c>
      <c r="DM39" s="46" t="str">
        <f t="shared" si="252"/>
        <v/>
      </c>
      <c r="DN39" s="46" t="str">
        <f t="shared" si="252"/>
        <v/>
      </c>
      <c r="DO39" s="46" t="str">
        <f t="shared" si="252"/>
        <v/>
      </c>
      <c r="DP39" s="46" t="str">
        <f t="shared" si="252"/>
        <v/>
      </c>
      <c r="DQ39" s="46" t="str">
        <f t="shared" si="252"/>
        <v/>
      </c>
      <c r="DR39" s="46" t="str">
        <f t="shared" si="252"/>
        <v/>
      </c>
      <c r="DS39" s="46" t="str">
        <f t="shared" si="252"/>
        <v/>
      </c>
      <c r="DT39" s="46" t="str">
        <f t="shared" si="252"/>
        <v/>
      </c>
      <c r="DU39" s="46" t="str">
        <f t="shared" si="252"/>
        <v/>
      </c>
      <c r="DV39" s="46" t="str">
        <f t="shared" si="252"/>
        <v/>
      </c>
      <c r="DW39" s="46" t="str">
        <f t="shared" si="252"/>
        <v/>
      </c>
      <c r="DX39" s="46" t="str">
        <f t="shared" si="252"/>
        <v/>
      </c>
      <c r="DY39" s="46" t="str">
        <f t="shared" si="252"/>
        <v/>
      </c>
      <c r="DZ39" s="46" t="str">
        <f t="shared" si="252"/>
        <v/>
      </c>
      <c r="EA39" s="46" t="str">
        <f t="shared" si="252"/>
        <v/>
      </c>
      <c r="EB39" s="46" t="str">
        <f t="shared" si="252"/>
        <v/>
      </c>
      <c r="EC39" s="46" t="str">
        <f t="shared" si="252"/>
        <v/>
      </c>
      <c r="ED39" s="46" t="str">
        <f t="shared" si="252"/>
        <v/>
      </c>
      <c r="EE39" s="46" t="str">
        <f t="shared" si="252"/>
        <v/>
      </c>
      <c r="EF39" s="46" t="str">
        <f t="shared" si="252"/>
        <v/>
      </c>
      <c r="EG39" s="46" t="str">
        <f t="shared" si="252"/>
        <v/>
      </c>
      <c r="EH39" s="46" t="str">
        <f t="shared" si="252"/>
        <v/>
      </c>
      <c r="EI39" s="46" t="str">
        <f t="shared" si="252"/>
        <v/>
      </c>
      <c r="EJ39" s="46" t="str">
        <f t="shared" si="252"/>
        <v/>
      </c>
      <c r="EK39" s="46" t="str">
        <f t="shared" si="252"/>
        <v/>
      </c>
      <c r="EL39" s="46" t="str">
        <f t="shared" si="252"/>
        <v/>
      </c>
      <c r="EM39" s="46" t="str">
        <f t="shared" si="252"/>
        <v/>
      </c>
      <c r="EN39" s="46" t="str">
        <f t="shared" si="252"/>
        <v/>
      </c>
      <c r="EO39" s="46" t="str">
        <f t="shared" si="252"/>
        <v/>
      </c>
      <c r="EP39" s="46" t="str">
        <f t="shared" si="252"/>
        <v/>
      </c>
      <c r="EQ39" s="46" t="str">
        <f t="shared" si="252"/>
        <v/>
      </c>
      <c r="ER39" s="46" t="str">
        <f t="shared" si="252"/>
        <v/>
      </c>
      <c r="ES39" s="46" t="str">
        <f t="shared" si="252"/>
        <v/>
      </c>
      <c r="ET39" s="46" t="str">
        <f t="shared" si="252"/>
        <v/>
      </c>
      <c r="EU39" s="46" t="str">
        <f t="shared" si="252"/>
        <v/>
      </c>
      <c r="EV39" s="46" t="str">
        <f t="shared" si="252"/>
        <v/>
      </c>
      <c r="EW39" s="46" t="str">
        <f t="shared" si="252"/>
        <v/>
      </c>
      <c r="EX39" s="46" t="str">
        <f t="shared" si="252"/>
        <v/>
      </c>
      <c r="EY39" s="46" t="str">
        <f t="shared" si="252"/>
        <v/>
      </c>
      <c r="EZ39" s="46" t="str">
        <f t="shared" si="251"/>
        <v/>
      </c>
      <c r="FA39" s="46" t="str">
        <f t="shared" si="251"/>
        <v/>
      </c>
      <c r="FB39" s="46" t="str">
        <f t="shared" si="251"/>
        <v/>
      </c>
      <c r="FC39" s="46" t="str">
        <f t="shared" si="251"/>
        <v/>
      </c>
      <c r="FD39" s="46" t="str">
        <f t="shared" si="251"/>
        <v/>
      </c>
      <c r="FE39" s="46" t="str">
        <f t="shared" si="251"/>
        <v/>
      </c>
      <c r="FF39" s="46" t="str">
        <f t="shared" si="251"/>
        <v/>
      </c>
      <c r="FG39" s="46" t="str">
        <f t="shared" si="251"/>
        <v/>
      </c>
      <c r="FH39" s="46" t="str">
        <f t="shared" si="251"/>
        <v/>
      </c>
      <c r="FI39" s="46" t="str">
        <f t="shared" si="251"/>
        <v/>
      </c>
      <c r="FJ39" s="46" t="str">
        <f t="shared" si="251"/>
        <v/>
      </c>
      <c r="FK39" s="46" t="str">
        <f t="shared" si="251"/>
        <v/>
      </c>
      <c r="FL39" s="46" t="str">
        <f t="shared" si="251"/>
        <v/>
      </c>
      <c r="FM39" s="46" t="str">
        <f t="shared" si="251"/>
        <v/>
      </c>
      <c r="FN39" s="46" t="str">
        <f t="shared" si="251"/>
        <v/>
      </c>
      <c r="FO39" s="46" t="str">
        <f t="shared" si="251"/>
        <v/>
      </c>
      <c r="FP39" s="46" t="str">
        <f t="shared" si="251"/>
        <v/>
      </c>
      <c r="FQ39" s="46" t="str">
        <f t="shared" si="251"/>
        <v/>
      </c>
      <c r="FR39" s="46" t="str">
        <f t="shared" si="251"/>
        <v/>
      </c>
      <c r="FS39" s="46" t="str">
        <f t="shared" si="251"/>
        <v/>
      </c>
      <c r="FT39" s="46" t="str">
        <f t="shared" si="251"/>
        <v/>
      </c>
      <c r="FU39" s="46" t="str">
        <f t="shared" si="251"/>
        <v/>
      </c>
      <c r="FV39" s="46" t="str">
        <f t="shared" si="251"/>
        <v/>
      </c>
      <c r="FW39" s="46" t="str">
        <f t="shared" si="251"/>
        <v/>
      </c>
      <c r="FX39" s="46" t="str">
        <f t="shared" si="251"/>
        <v/>
      </c>
      <c r="FY39" s="46" t="str">
        <f t="shared" si="251"/>
        <v/>
      </c>
      <c r="FZ39" s="46" t="str">
        <f t="shared" si="251"/>
        <v/>
      </c>
      <c r="GA39" s="46" t="str">
        <f t="shared" si="251"/>
        <v/>
      </c>
      <c r="GB39" s="46" t="str">
        <f t="shared" si="251"/>
        <v/>
      </c>
      <c r="GC39" s="46" t="str">
        <f t="shared" si="251"/>
        <v/>
      </c>
      <c r="GD39" s="46" t="str">
        <f t="shared" si="251"/>
        <v/>
      </c>
      <c r="GE39" s="46" t="str">
        <f t="shared" si="251"/>
        <v/>
      </c>
      <c r="GF39" s="46" t="str">
        <f t="shared" si="251"/>
        <v/>
      </c>
      <c r="GG39" s="46" t="str">
        <f t="shared" si="251"/>
        <v/>
      </c>
      <c r="GH39" s="46" t="str">
        <f t="shared" si="251"/>
        <v/>
      </c>
      <c r="GI39" s="46" t="str">
        <f t="shared" si="251"/>
        <v/>
      </c>
      <c r="GJ39" s="46" t="str">
        <f t="shared" si="251"/>
        <v/>
      </c>
      <c r="GK39" s="46" t="str">
        <f t="shared" si="251"/>
        <v/>
      </c>
      <c r="GL39" s="46" t="str">
        <f t="shared" si="251"/>
        <v/>
      </c>
      <c r="GM39" s="46" t="str">
        <f t="shared" si="251"/>
        <v/>
      </c>
      <c r="GN39" s="46" t="str">
        <f t="shared" si="251"/>
        <v/>
      </c>
      <c r="GO39" s="46" t="str">
        <f t="shared" si="251"/>
        <v/>
      </c>
      <c r="GP39" s="46" t="str">
        <f t="shared" si="251"/>
        <v/>
      </c>
      <c r="GQ39" s="46" t="str">
        <f t="shared" si="251"/>
        <v/>
      </c>
      <c r="GR39" s="46" t="str">
        <f t="shared" si="251"/>
        <v/>
      </c>
      <c r="GS39" s="46" t="str">
        <f t="shared" si="251"/>
        <v/>
      </c>
      <c r="GT39" s="46" t="str">
        <f t="shared" si="251"/>
        <v/>
      </c>
      <c r="GU39" s="46" t="str">
        <f t="shared" si="251"/>
        <v/>
      </c>
      <c r="GV39" s="46" t="str">
        <f t="shared" si="251"/>
        <v/>
      </c>
      <c r="GW39" s="46" t="str">
        <f t="shared" si="251"/>
        <v/>
      </c>
      <c r="GX39" s="46" t="str">
        <f t="shared" si="251"/>
        <v/>
      </c>
      <c r="GY39" s="46" t="str">
        <f t="shared" si="251"/>
        <v/>
      </c>
      <c r="GZ39" s="46" t="str">
        <f t="shared" si="251"/>
        <v/>
      </c>
      <c r="HA39" s="46" t="str">
        <f t="shared" si="251"/>
        <v/>
      </c>
      <c r="HB39" s="46" t="str">
        <f t="shared" si="251"/>
        <v/>
      </c>
      <c r="HC39" s="46" t="str">
        <f t="shared" si="251"/>
        <v/>
      </c>
      <c r="HD39" s="46" t="str">
        <f t="shared" si="251"/>
        <v/>
      </c>
      <c r="HE39" s="46" t="str">
        <f t="shared" si="251"/>
        <v/>
      </c>
      <c r="HF39" s="46" t="str">
        <f t="shared" si="251"/>
        <v/>
      </c>
      <c r="HG39" s="46" t="str">
        <f t="shared" si="251"/>
        <v/>
      </c>
      <c r="HH39" s="46" t="str">
        <f t="shared" si="251"/>
        <v/>
      </c>
      <c r="HI39" s="46" t="str">
        <f t="shared" si="251"/>
        <v/>
      </c>
      <c r="HJ39" s="46" t="str">
        <f t="shared" si="251"/>
        <v/>
      </c>
      <c r="HK39" s="46" t="str">
        <f t="shared" ref="HK39:HS42" si="254">IF(ISNONTEXT($Z39),HJ39+$Z39,"")</f>
        <v/>
      </c>
      <c r="HL39" s="46" t="str">
        <f t="shared" si="254"/>
        <v/>
      </c>
      <c r="HM39" s="46" t="str">
        <f t="shared" si="254"/>
        <v/>
      </c>
      <c r="HN39" s="46" t="str">
        <f t="shared" si="254"/>
        <v/>
      </c>
      <c r="HO39" s="46" t="str">
        <f t="shared" si="254"/>
        <v/>
      </c>
      <c r="HP39" s="46" t="str">
        <f t="shared" si="254"/>
        <v/>
      </c>
      <c r="HQ39" s="46" t="str">
        <f t="shared" si="254"/>
        <v/>
      </c>
      <c r="HR39" s="46" t="str">
        <f t="shared" si="254"/>
        <v/>
      </c>
      <c r="HS39" s="46" t="str">
        <f t="shared" si="254"/>
        <v/>
      </c>
      <c r="HT39" s="146" t="e">
        <f t="shared" si="15"/>
        <v>#N/A</v>
      </c>
      <c r="HU39" s="146" t="e">
        <f t="shared" si="24"/>
        <v>#N/A</v>
      </c>
      <c r="HV39" s="146" t="e">
        <f t="shared" si="25"/>
        <v>#N/A</v>
      </c>
      <c r="HW39" s="146" t="e">
        <f t="shared" si="26"/>
        <v>#N/A</v>
      </c>
      <c r="HX39" s="146" t="e">
        <f t="shared" si="27"/>
        <v>#N/A</v>
      </c>
      <c r="HY39" s="146" t="e">
        <f t="shared" si="28"/>
        <v>#N/A</v>
      </c>
      <c r="HZ39" s="146" t="e">
        <f t="shared" si="29"/>
        <v>#N/A</v>
      </c>
      <c r="IA39" s="146" t="e">
        <f t="shared" si="30"/>
        <v>#N/A</v>
      </c>
      <c r="IB39" s="146" t="e">
        <f t="shared" si="31"/>
        <v>#N/A</v>
      </c>
      <c r="IC39" s="146" t="e">
        <f t="shared" si="32"/>
        <v>#N/A</v>
      </c>
      <c r="ID39" s="146" t="e">
        <f t="shared" si="33"/>
        <v>#N/A</v>
      </c>
      <c r="IE39" s="146" t="e">
        <f t="shared" si="34"/>
        <v>#N/A</v>
      </c>
      <c r="IF39" s="146" t="e">
        <f t="shared" si="35"/>
        <v>#N/A</v>
      </c>
      <c r="IG39" s="146" t="e">
        <f t="shared" si="36"/>
        <v>#N/A</v>
      </c>
      <c r="IH39" s="146" t="e">
        <f t="shared" si="37"/>
        <v>#N/A</v>
      </c>
      <c r="II39" s="146" t="e">
        <f t="shared" si="38"/>
        <v>#N/A</v>
      </c>
      <c r="IJ39" s="146" t="e">
        <f t="shared" si="39"/>
        <v>#N/A</v>
      </c>
      <c r="IK39" s="146" t="e">
        <f t="shared" si="40"/>
        <v>#N/A</v>
      </c>
      <c r="IL39" s="146" t="e">
        <f t="shared" si="41"/>
        <v>#N/A</v>
      </c>
      <c r="IM39" s="146" t="e">
        <f t="shared" si="42"/>
        <v>#N/A</v>
      </c>
      <c r="IN39" s="146" t="e">
        <f t="shared" si="43"/>
        <v>#N/A</v>
      </c>
      <c r="IO39" s="146" t="e">
        <f t="shared" si="44"/>
        <v>#N/A</v>
      </c>
      <c r="IP39" s="146" t="e">
        <f t="shared" si="45"/>
        <v>#N/A</v>
      </c>
      <c r="IQ39" s="146" t="e">
        <f t="shared" si="46"/>
        <v>#N/A</v>
      </c>
      <c r="IR39" s="146" t="e">
        <f t="shared" si="47"/>
        <v>#N/A</v>
      </c>
      <c r="IS39" s="146" t="e">
        <f t="shared" si="48"/>
        <v>#N/A</v>
      </c>
      <c r="IT39" s="146" t="e">
        <f t="shared" si="49"/>
        <v>#N/A</v>
      </c>
      <c r="IU39" s="146" t="e">
        <f t="shared" si="50"/>
        <v>#N/A</v>
      </c>
      <c r="IV39" s="146" t="e">
        <f t="shared" si="51"/>
        <v>#N/A</v>
      </c>
      <c r="IW39" s="146" t="e">
        <f t="shared" si="52"/>
        <v>#N/A</v>
      </c>
      <c r="IX39" s="146" t="e">
        <f t="shared" si="53"/>
        <v>#N/A</v>
      </c>
      <c r="IY39" s="146" t="e">
        <f t="shared" si="54"/>
        <v>#N/A</v>
      </c>
      <c r="IZ39" s="146" t="e">
        <f t="shared" si="55"/>
        <v>#N/A</v>
      </c>
      <c r="JA39" s="146" t="e">
        <f t="shared" si="56"/>
        <v>#N/A</v>
      </c>
      <c r="JB39" s="146" t="e">
        <f t="shared" si="57"/>
        <v>#N/A</v>
      </c>
      <c r="JC39" s="146" t="e">
        <f t="shared" si="58"/>
        <v>#N/A</v>
      </c>
      <c r="JD39" s="146" t="e">
        <f t="shared" si="59"/>
        <v>#N/A</v>
      </c>
      <c r="JE39" s="146" t="e">
        <f t="shared" si="60"/>
        <v>#N/A</v>
      </c>
      <c r="JF39" s="146" t="e">
        <f t="shared" si="61"/>
        <v>#N/A</v>
      </c>
      <c r="JG39" s="146" t="e">
        <f t="shared" si="62"/>
        <v>#N/A</v>
      </c>
      <c r="JH39" s="146" t="e">
        <f t="shared" si="63"/>
        <v>#N/A</v>
      </c>
      <c r="JI39" s="146" t="e">
        <f t="shared" si="64"/>
        <v>#N/A</v>
      </c>
      <c r="JJ39" s="146" t="e">
        <f t="shared" si="65"/>
        <v>#N/A</v>
      </c>
      <c r="JK39" s="146" t="e">
        <f t="shared" si="66"/>
        <v>#N/A</v>
      </c>
      <c r="JL39" s="146" t="e">
        <f t="shared" si="67"/>
        <v>#N/A</v>
      </c>
      <c r="JM39" s="146" t="e">
        <f t="shared" si="68"/>
        <v>#N/A</v>
      </c>
      <c r="JN39" s="146" t="e">
        <f t="shared" si="69"/>
        <v>#N/A</v>
      </c>
      <c r="JO39" s="146" t="e">
        <f t="shared" si="70"/>
        <v>#N/A</v>
      </c>
      <c r="JP39" s="146" t="e">
        <f t="shared" si="71"/>
        <v>#N/A</v>
      </c>
      <c r="JQ39" s="146" t="e">
        <f t="shared" si="72"/>
        <v>#N/A</v>
      </c>
      <c r="JR39" s="146" t="e">
        <f t="shared" si="73"/>
        <v>#N/A</v>
      </c>
      <c r="JS39" s="146" t="e">
        <f t="shared" si="74"/>
        <v>#N/A</v>
      </c>
      <c r="JT39" s="146" t="e">
        <f t="shared" si="75"/>
        <v>#N/A</v>
      </c>
      <c r="JU39" s="146" t="e">
        <f t="shared" si="76"/>
        <v>#N/A</v>
      </c>
      <c r="JV39" s="146" t="e">
        <f t="shared" si="77"/>
        <v>#N/A</v>
      </c>
      <c r="JW39" s="146" t="e">
        <f t="shared" si="78"/>
        <v>#N/A</v>
      </c>
      <c r="JX39" s="146" t="e">
        <f t="shared" si="79"/>
        <v>#N/A</v>
      </c>
      <c r="JY39" s="146" t="e">
        <f t="shared" si="80"/>
        <v>#N/A</v>
      </c>
      <c r="JZ39" s="146" t="e">
        <f t="shared" si="81"/>
        <v>#N/A</v>
      </c>
      <c r="KA39" s="146" t="e">
        <f t="shared" si="82"/>
        <v>#N/A</v>
      </c>
      <c r="KB39" s="146" t="e">
        <f t="shared" si="83"/>
        <v>#N/A</v>
      </c>
      <c r="KC39" s="146" t="e">
        <f t="shared" si="84"/>
        <v>#N/A</v>
      </c>
      <c r="KD39" s="146" t="e">
        <f t="shared" si="85"/>
        <v>#N/A</v>
      </c>
      <c r="KE39" s="146" t="e">
        <f t="shared" si="86"/>
        <v>#N/A</v>
      </c>
      <c r="KF39" s="146" t="e">
        <f t="shared" si="20"/>
        <v>#N/A</v>
      </c>
      <c r="KG39" s="146" t="e">
        <f t="shared" si="87"/>
        <v>#N/A</v>
      </c>
      <c r="KH39" s="146" t="e">
        <f t="shared" si="88"/>
        <v>#N/A</v>
      </c>
      <c r="KI39" s="146" t="e">
        <f t="shared" si="89"/>
        <v>#N/A</v>
      </c>
      <c r="KJ39" s="146" t="e">
        <f t="shared" si="90"/>
        <v>#N/A</v>
      </c>
      <c r="KK39" s="146" t="e">
        <f t="shared" si="91"/>
        <v>#N/A</v>
      </c>
      <c r="KL39" s="146" t="e">
        <f t="shared" si="92"/>
        <v>#N/A</v>
      </c>
      <c r="KM39" s="146" t="e">
        <f t="shared" si="93"/>
        <v>#N/A</v>
      </c>
      <c r="KN39" s="146" t="e">
        <f t="shared" si="94"/>
        <v>#N/A</v>
      </c>
      <c r="KO39" s="146" t="e">
        <f t="shared" si="95"/>
        <v>#N/A</v>
      </c>
      <c r="KP39" s="146" t="e">
        <f t="shared" si="96"/>
        <v>#N/A</v>
      </c>
      <c r="KQ39" s="146" t="e">
        <f t="shared" si="97"/>
        <v>#N/A</v>
      </c>
      <c r="KR39" s="146" t="e">
        <f t="shared" si="98"/>
        <v>#N/A</v>
      </c>
      <c r="KS39" s="146" t="e">
        <f t="shared" si="99"/>
        <v>#N/A</v>
      </c>
      <c r="KT39" s="146" t="e">
        <f t="shared" si="100"/>
        <v>#N/A</v>
      </c>
      <c r="KU39" s="146" t="e">
        <f t="shared" si="101"/>
        <v>#N/A</v>
      </c>
      <c r="KV39" s="146" t="e">
        <f t="shared" si="102"/>
        <v>#N/A</v>
      </c>
      <c r="KW39" s="146" t="e">
        <f t="shared" si="103"/>
        <v>#N/A</v>
      </c>
      <c r="KX39" s="146" t="e">
        <f t="shared" si="104"/>
        <v>#N/A</v>
      </c>
      <c r="KY39" s="146" t="e">
        <f t="shared" si="105"/>
        <v>#N/A</v>
      </c>
      <c r="KZ39" s="146" t="e">
        <f t="shared" si="106"/>
        <v>#N/A</v>
      </c>
      <c r="LA39" s="146" t="e">
        <f t="shared" si="107"/>
        <v>#N/A</v>
      </c>
      <c r="LB39" s="146" t="e">
        <f t="shared" si="108"/>
        <v>#N/A</v>
      </c>
      <c r="LC39" s="146" t="e">
        <f t="shared" si="109"/>
        <v>#N/A</v>
      </c>
      <c r="LD39" s="146" t="e">
        <f t="shared" si="110"/>
        <v>#N/A</v>
      </c>
      <c r="LE39" s="146" t="e">
        <f t="shared" si="111"/>
        <v>#N/A</v>
      </c>
      <c r="LF39" s="146" t="e">
        <f t="shared" si="112"/>
        <v>#N/A</v>
      </c>
      <c r="LG39" s="146" t="e">
        <f t="shared" si="113"/>
        <v>#N/A</v>
      </c>
      <c r="LH39" s="146" t="e">
        <f t="shared" si="114"/>
        <v>#N/A</v>
      </c>
      <c r="LI39" s="146" t="e">
        <f t="shared" si="115"/>
        <v>#N/A</v>
      </c>
      <c r="LJ39" s="146" t="e">
        <f t="shared" si="116"/>
        <v>#N/A</v>
      </c>
      <c r="LK39" s="146" t="e">
        <f t="shared" si="117"/>
        <v>#N/A</v>
      </c>
      <c r="LL39" s="146" t="e">
        <f t="shared" si="118"/>
        <v>#N/A</v>
      </c>
      <c r="LM39" s="146" t="e">
        <f t="shared" si="119"/>
        <v>#N/A</v>
      </c>
      <c r="LN39" s="146" t="e">
        <f t="shared" si="120"/>
        <v>#N/A</v>
      </c>
      <c r="LO39" s="146" t="e">
        <f t="shared" si="121"/>
        <v>#N/A</v>
      </c>
      <c r="LP39" s="146" t="e">
        <f t="shared" si="122"/>
        <v>#N/A</v>
      </c>
      <c r="LQ39" s="146" t="e">
        <f t="shared" si="123"/>
        <v>#N/A</v>
      </c>
      <c r="LR39" s="146" t="e">
        <f t="shared" si="124"/>
        <v>#N/A</v>
      </c>
      <c r="LS39" s="146" t="e">
        <f t="shared" si="125"/>
        <v>#N/A</v>
      </c>
      <c r="LT39" s="146" t="e">
        <f t="shared" si="126"/>
        <v>#N/A</v>
      </c>
      <c r="LU39" s="146" t="e">
        <f t="shared" si="127"/>
        <v>#N/A</v>
      </c>
      <c r="LV39" s="146" t="e">
        <f t="shared" si="128"/>
        <v>#N/A</v>
      </c>
      <c r="LW39" s="146" t="e">
        <f t="shared" si="129"/>
        <v>#N/A</v>
      </c>
      <c r="LX39" s="146" t="e">
        <f t="shared" si="130"/>
        <v>#N/A</v>
      </c>
      <c r="LY39" s="146" t="e">
        <f t="shared" si="131"/>
        <v>#N/A</v>
      </c>
      <c r="LZ39" s="146" t="e">
        <f t="shared" si="132"/>
        <v>#N/A</v>
      </c>
      <c r="MA39" s="146" t="e">
        <f t="shared" si="133"/>
        <v>#N/A</v>
      </c>
      <c r="MB39" s="146" t="e">
        <f t="shared" si="134"/>
        <v>#N/A</v>
      </c>
      <c r="MC39" s="146" t="e">
        <f t="shared" si="135"/>
        <v>#N/A</v>
      </c>
      <c r="MD39" s="146" t="e">
        <f t="shared" si="136"/>
        <v>#N/A</v>
      </c>
      <c r="ME39" s="146" t="e">
        <f t="shared" si="137"/>
        <v>#N/A</v>
      </c>
      <c r="MF39" s="146" t="e">
        <f t="shared" si="138"/>
        <v>#N/A</v>
      </c>
      <c r="MG39" s="146" t="e">
        <f t="shared" si="139"/>
        <v>#N/A</v>
      </c>
      <c r="MH39" s="146" t="e">
        <f t="shared" si="140"/>
        <v>#N/A</v>
      </c>
      <c r="MI39" s="146" t="e">
        <f t="shared" si="141"/>
        <v>#N/A</v>
      </c>
      <c r="MJ39" s="146" t="e">
        <f t="shared" si="142"/>
        <v>#N/A</v>
      </c>
      <c r="MK39" s="146" t="e">
        <f t="shared" si="143"/>
        <v>#N/A</v>
      </c>
      <c r="ML39" s="146" t="e">
        <f t="shared" si="144"/>
        <v>#N/A</v>
      </c>
      <c r="MM39" s="146" t="e">
        <f t="shared" si="145"/>
        <v>#N/A</v>
      </c>
      <c r="MN39" s="146" t="e">
        <f t="shared" si="146"/>
        <v>#N/A</v>
      </c>
      <c r="MO39" s="146" t="e">
        <f t="shared" si="147"/>
        <v>#N/A</v>
      </c>
      <c r="MP39" s="146" t="e">
        <f t="shared" si="148"/>
        <v>#N/A</v>
      </c>
      <c r="MQ39" s="146" t="e">
        <f t="shared" si="149"/>
        <v>#N/A</v>
      </c>
      <c r="MR39" s="146" t="e">
        <f t="shared" si="21"/>
        <v>#N/A</v>
      </c>
      <c r="MS39" s="146" t="e">
        <f t="shared" si="150"/>
        <v>#N/A</v>
      </c>
      <c r="MT39" s="146" t="e">
        <f t="shared" si="151"/>
        <v>#N/A</v>
      </c>
      <c r="MU39" s="146" t="e">
        <f t="shared" si="152"/>
        <v>#N/A</v>
      </c>
      <c r="MV39" s="146" t="e">
        <f t="shared" si="153"/>
        <v>#N/A</v>
      </c>
      <c r="MW39" s="146" t="e">
        <f t="shared" si="154"/>
        <v>#N/A</v>
      </c>
      <c r="MX39" s="146" t="e">
        <f t="shared" si="155"/>
        <v>#N/A</v>
      </c>
      <c r="MY39" s="146" t="e">
        <f t="shared" si="156"/>
        <v>#N/A</v>
      </c>
      <c r="MZ39" s="146" t="e">
        <f t="shared" si="157"/>
        <v>#N/A</v>
      </c>
      <c r="NA39" s="146" t="e">
        <f t="shared" si="158"/>
        <v>#N/A</v>
      </c>
      <c r="NB39" s="146" t="e">
        <f t="shared" si="159"/>
        <v>#N/A</v>
      </c>
      <c r="NC39" s="146" t="e">
        <f t="shared" si="160"/>
        <v>#N/A</v>
      </c>
      <c r="ND39" s="146" t="e">
        <f t="shared" si="161"/>
        <v>#N/A</v>
      </c>
      <c r="NE39" s="146" t="e">
        <f t="shared" si="162"/>
        <v>#N/A</v>
      </c>
      <c r="NF39" s="146" t="e">
        <f t="shared" si="163"/>
        <v>#N/A</v>
      </c>
      <c r="NG39" s="146" t="e">
        <f t="shared" si="164"/>
        <v>#N/A</v>
      </c>
      <c r="NH39" s="146" t="e">
        <f t="shared" si="165"/>
        <v>#N/A</v>
      </c>
      <c r="NI39" s="146" t="e">
        <f t="shared" si="166"/>
        <v>#N/A</v>
      </c>
      <c r="NJ39" s="146" t="e">
        <f t="shared" si="167"/>
        <v>#N/A</v>
      </c>
      <c r="NK39" s="146" t="e">
        <f t="shared" si="168"/>
        <v>#N/A</v>
      </c>
      <c r="NL39" s="146" t="e">
        <f t="shared" si="169"/>
        <v>#N/A</v>
      </c>
      <c r="NM39" s="146" t="e">
        <f t="shared" si="170"/>
        <v>#N/A</v>
      </c>
      <c r="NN39" s="146" t="e">
        <f t="shared" si="171"/>
        <v>#N/A</v>
      </c>
      <c r="NO39" s="146" t="e">
        <f t="shared" si="172"/>
        <v>#N/A</v>
      </c>
      <c r="NP39" s="146" t="e">
        <f t="shared" si="173"/>
        <v>#N/A</v>
      </c>
      <c r="NQ39" s="146" t="e">
        <f t="shared" si="174"/>
        <v>#N/A</v>
      </c>
      <c r="NR39" s="146" t="e">
        <f t="shared" si="175"/>
        <v>#N/A</v>
      </c>
      <c r="NS39" s="146" t="e">
        <f t="shared" si="176"/>
        <v>#N/A</v>
      </c>
      <c r="NT39" s="146" t="e">
        <f t="shared" si="177"/>
        <v>#N/A</v>
      </c>
      <c r="NU39" s="146" t="e">
        <f t="shared" si="178"/>
        <v>#N/A</v>
      </c>
      <c r="NV39" s="146" t="e">
        <f t="shared" si="179"/>
        <v>#N/A</v>
      </c>
      <c r="NW39" s="146" t="e">
        <f t="shared" si="180"/>
        <v>#N/A</v>
      </c>
      <c r="NX39" s="146" t="e">
        <f t="shared" si="181"/>
        <v>#N/A</v>
      </c>
      <c r="NY39" s="146" t="e">
        <f t="shared" si="182"/>
        <v>#N/A</v>
      </c>
      <c r="NZ39" s="146" t="e">
        <f t="shared" si="183"/>
        <v>#N/A</v>
      </c>
      <c r="OA39" s="146" t="e">
        <f t="shared" si="184"/>
        <v>#N/A</v>
      </c>
      <c r="OB39" s="146" t="e">
        <f t="shared" si="185"/>
        <v>#N/A</v>
      </c>
      <c r="OC39" s="146" t="e">
        <f t="shared" si="186"/>
        <v>#N/A</v>
      </c>
      <c r="OD39" s="146" t="e">
        <f t="shared" si="187"/>
        <v>#N/A</v>
      </c>
      <c r="OE39" s="146" t="e">
        <f t="shared" si="188"/>
        <v>#N/A</v>
      </c>
      <c r="OF39" s="146" t="e">
        <f t="shared" si="189"/>
        <v>#N/A</v>
      </c>
      <c r="OG39" s="146" t="e">
        <f t="shared" si="190"/>
        <v>#N/A</v>
      </c>
      <c r="OH39" s="146" t="e">
        <f t="shared" si="191"/>
        <v>#N/A</v>
      </c>
      <c r="OI39" s="146" t="e">
        <f t="shared" si="192"/>
        <v>#N/A</v>
      </c>
      <c r="OJ39" s="146" t="e">
        <f t="shared" si="193"/>
        <v>#N/A</v>
      </c>
      <c r="OK39" s="146" t="e">
        <f t="shared" si="194"/>
        <v>#N/A</v>
      </c>
      <c r="OL39" s="146" t="e">
        <f t="shared" si="195"/>
        <v>#N/A</v>
      </c>
      <c r="OM39" s="146" t="e">
        <f t="shared" si="196"/>
        <v>#N/A</v>
      </c>
      <c r="ON39" s="146" t="e">
        <f t="shared" si="197"/>
        <v>#N/A</v>
      </c>
      <c r="OO39" s="146" t="e">
        <f t="shared" si="198"/>
        <v>#N/A</v>
      </c>
      <c r="OP39" s="146" t="e">
        <f t="shared" si="199"/>
        <v>#N/A</v>
      </c>
      <c r="OQ39" s="146" t="e">
        <f t="shared" si="200"/>
        <v>#N/A</v>
      </c>
      <c r="OR39" s="146" t="e">
        <f t="shared" si="201"/>
        <v>#N/A</v>
      </c>
      <c r="OS39" s="146" t="e">
        <f t="shared" si="202"/>
        <v>#N/A</v>
      </c>
      <c r="OT39" s="146" t="e">
        <f t="shared" si="203"/>
        <v>#N/A</v>
      </c>
      <c r="OU39" s="146" t="e">
        <f t="shared" si="204"/>
        <v>#N/A</v>
      </c>
      <c r="OV39" s="146" t="e">
        <f t="shared" si="205"/>
        <v>#N/A</v>
      </c>
      <c r="OW39" s="146" t="e">
        <f t="shared" si="206"/>
        <v>#N/A</v>
      </c>
      <c r="OX39" s="146" t="e">
        <f t="shared" si="207"/>
        <v>#N/A</v>
      </c>
      <c r="OY39" s="146" t="e">
        <f t="shared" si="208"/>
        <v>#N/A</v>
      </c>
      <c r="OZ39" s="146" t="e">
        <f t="shared" si="209"/>
        <v>#N/A</v>
      </c>
      <c r="PA39" s="146" t="e">
        <f t="shared" si="210"/>
        <v>#N/A</v>
      </c>
      <c r="PB39" s="146" t="e">
        <f t="shared" si="211"/>
        <v>#N/A</v>
      </c>
      <c r="PC39" s="146" t="e">
        <f t="shared" si="212"/>
        <v>#N/A</v>
      </c>
      <c r="PD39" s="146" t="e">
        <f t="shared" si="22"/>
        <v>#N/A</v>
      </c>
      <c r="PE39" s="146" t="e">
        <f t="shared" si="225"/>
        <v>#N/A</v>
      </c>
      <c r="PF39" s="146" t="e">
        <f t="shared" si="226"/>
        <v>#N/A</v>
      </c>
      <c r="PG39" s="146" t="e">
        <f t="shared" si="227"/>
        <v>#N/A</v>
      </c>
      <c r="PH39" s="146" t="e">
        <f t="shared" si="228"/>
        <v>#N/A</v>
      </c>
      <c r="PI39" s="146" t="e">
        <f t="shared" si="229"/>
        <v>#N/A</v>
      </c>
      <c r="PJ39" s="146" t="e">
        <f t="shared" si="230"/>
        <v>#N/A</v>
      </c>
      <c r="PK39" s="146" t="e">
        <f t="shared" si="231"/>
        <v>#N/A</v>
      </c>
      <c r="PL39" s="146" t="e">
        <f t="shared" si="232"/>
        <v>#N/A</v>
      </c>
    </row>
    <row r="40" spans="1:428" hidden="1" x14ac:dyDescent="0.45">
      <c r="A40" s="364"/>
      <c r="B40" s="365" t="str">
        <f>IF($N40="","",ROUND(_xlfn.LOGNORM.INV(ABS(VLOOKUP($Q$1,VLookups!$A$27:$B$28,2,FALSE)-B$2),LN($J40),LN($N40)),0))</f>
        <v/>
      </c>
      <c r="C40" s="367" t="str">
        <f t="shared" si="16"/>
        <v/>
      </c>
      <c r="D40" s="368" t="str">
        <f t="shared" si="17"/>
        <v/>
      </c>
      <c r="E40" s="108" t="str">
        <f>IFERROR(_xlfn.LOGNORM.INV(VLookups!$B$22,LN($J40),LN($N40)),"")</f>
        <v/>
      </c>
      <c r="F40" s="81"/>
      <c r="G40" s="108" t="str">
        <f>IFERROR(_xlfn.LOGNORM.INV(VLookups!$B$23,LN($J40),LN($N40)),"")</f>
        <v/>
      </c>
      <c r="H40" s="110" t="str">
        <f t="shared" si="248"/>
        <v/>
      </c>
      <c r="I40" s="110" t="str">
        <f t="shared" si="249"/>
        <v/>
      </c>
      <c r="J40" s="65" t="str">
        <f>IF(AND(F40&gt;0,NOT(ISBLANK(K40))),IF(VLOOKUP($F$3,VLookups!$A$17:$B$18,2,FALSE),F40*VLOOKUP(K40,VLookups!$A$4:$B$13,2,FALSE),F40),"")</f>
        <v/>
      </c>
      <c r="K40" s="21"/>
      <c r="L40" s="53"/>
      <c r="M40" s="263"/>
      <c r="N40" s="320" t="str">
        <f>IF(F40&gt;0,IF(ISBLANK(M40),IF(ISBLANK(K40),"",VLOOKUP(K40,VLookups!$A$4:$C$13,3,FALSE)),M40),"")</f>
        <v/>
      </c>
      <c r="O40" s="320" t="str">
        <f t="shared" si="11"/>
        <v/>
      </c>
      <c r="P40" s="375" t="str">
        <f t="shared" si="12"/>
        <v/>
      </c>
      <c r="Q40" s="81"/>
      <c r="R40" s="230" t="str">
        <f>IF(AND(Q40&gt;0,F40&gt;0,NOT(N40="")),ABS(VLOOKUP($Q$1,VLookups!$A$27:$B$28,2,FALSE)-_xlfn.LOGNORM.DIST(Q40,LN(J40),LN(N40),TRUE)),"")</f>
        <v/>
      </c>
      <c r="S40" s="80" t="str">
        <f>IF(AND($E40&gt;0,$F40&gt;0,$G40&gt;0,NOT(ISBLANK($K40))),_xlfn.LOGNORM.INV(ABS(VLOOKUP($Q$1,VLookups!$A$27:$B$28,2,FALSE)-S$3),LN($J40),LN($N40)),"")</f>
        <v/>
      </c>
      <c r="T40" s="80" t="str">
        <f>IF(AND($E40&gt;0,$F40&gt;0,$G40&gt;0,NOT(ISBLANK($K40))),_xlfn.LOGNORM.INV(ABS(VLOOKUP($Q$1,VLookups!$A$27:$B$28,2,FALSE)-T$3),LN($J40),LN($N40)),"")</f>
        <v/>
      </c>
      <c r="U40" s="80" t="str">
        <f>IF(AND($E40&gt;0,$F40&gt;0,$G40&gt;0,NOT(ISBLANK($K40))),_xlfn.LOGNORM.INV(ABS(VLOOKUP($Q$1,VLookups!$A$27:$B$28,2,FALSE)-U$3),LN($J40),LN($N40)),"")</f>
        <v/>
      </c>
      <c r="V40" s="80" t="str">
        <f>IF(AND($E40&gt;0,$F40&gt;0,$G40&gt;0,NOT(ISBLANK($K40))),_xlfn.LOGNORM.INV(ABS(VLOOKUP($Q$1,VLookups!$A$27:$B$28,2,FALSE)-V$3),LN($J40),LN($N40)),"")</f>
        <v/>
      </c>
      <c r="W40" s="80" t="str">
        <f>IF(AND($E40&gt;0,$F40&gt;0,$G40&gt;0,NOT(ISBLANK($K40))),_xlfn.LOGNORM.INV(ABS(VLOOKUP($Q$1,VLookups!$A$27:$B$28,2,FALSE)-W$3),LN($J40),LN($N40)),"")</f>
        <v/>
      </c>
      <c r="X40" s="80" t="str">
        <f>IF(AND($E40&gt;0,$F40&gt;0,$G40&gt;0,NOT(ISBLANK($K40))),_xlfn.LOGNORM.INV(ABS(VLOOKUP($Q$1,VLookups!$A$27:$B$28,2,FALSE)-X$3),LN($J40),LN($N40)),"")</f>
        <v/>
      </c>
      <c r="Y40" s="5"/>
      <c r="Z40" s="145" t="str">
        <f t="shared" si="250"/>
        <v/>
      </c>
      <c r="AA40" s="376" t="str">
        <f t="shared" si="13"/>
        <v/>
      </c>
      <c r="AB40" s="46" t="str">
        <f t="shared" si="14"/>
        <v/>
      </c>
      <c r="AC40" s="46" t="str">
        <f t="shared" si="253"/>
        <v/>
      </c>
      <c r="AD40" s="46" t="str">
        <f t="shared" si="253"/>
        <v/>
      </c>
      <c r="AE40" s="46" t="str">
        <f t="shared" si="253"/>
        <v/>
      </c>
      <c r="AF40" s="46" t="str">
        <f t="shared" si="253"/>
        <v/>
      </c>
      <c r="AG40" s="46" t="str">
        <f t="shared" si="253"/>
        <v/>
      </c>
      <c r="AH40" s="46" t="str">
        <f t="shared" si="253"/>
        <v/>
      </c>
      <c r="AI40" s="46" t="str">
        <f t="shared" si="253"/>
        <v/>
      </c>
      <c r="AJ40" s="46" t="str">
        <f t="shared" si="253"/>
        <v/>
      </c>
      <c r="AK40" s="46" t="str">
        <f t="shared" si="253"/>
        <v/>
      </c>
      <c r="AL40" s="46" t="str">
        <f t="shared" si="253"/>
        <v/>
      </c>
      <c r="AM40" s="46" t="str">
        <f t="shared" si="253"/>
        <v/>
      </c>
      <c r="AN40" s="46" t="str">
        <f t="shared" si="253"/>
        <v/>
      </c>
      <c r="AO40" s="46" t="str">
        <f t="shared" si="253"/>
        <v/>
      </c>
      <c r="AP40" s="46" t="str">
        <f t="shared" si="253"/>
        <v/>
      </c>
      <c r="AQ40" s="46" t="str">
        <f t="shared" si="253"/>
        <v/>
      </c>
      <c r="AR40" s="46" t="str">
        <f t="shared" si="253"/>
        <v/>
      </c>
      <c r="AS40" s="46" t="str">
        <f t="shared" si="253"/>
        <v/>
      </c>
      <c r="AT40" s="46" t="str">
        <f t="shared" si="253"/>
        <v/>
      </c>
      <c r="AU40" s="46" t="str">
        <f t="shared" si="253"/>
        <v/>
      </c>
      <c r="AV40" s="46" t="str">
        <f t="shared" si="253"/>
        <v/>
      </c>
      <c r="AW40" s="46" t="str">
        <f t="shared" si="253"/>
        <v/>
      </c>
      <c r="AX40" s="46" t="str">
        <f t="shared" si="253"/>
        <v/>
      </c>
      <c r="AY40" s="46" t="str">
        <f t="shared" si="253"/>
        <v/>
      </c>
      <c r="AZ40" s="46" t="str">
        <f t="shared" si="253"/>
        <v/>
      </c>
      <c r="BA40" s="46" t="str">
        <f t="shared" si="253"/>
        <v/>
      </c>
      <c r="BB40" s="46" t="str">
        <f t="shared" si="253"/>
        <v/>
      </c>
      <c r="BC40" s="46" t="str">
        <f t="shared" si="253"/>
        <v/>
      </c>
      <c r="BD40" s="46" t="str">
        <f t="shared" si="253"/>
        <v/>
      </c>
      <c r="BE40" s="46" t="str">
        <f t="shared" si="253"/>
        <v/>
      </c>
      <c r="BF40" s="46" t="str">
        <f t="shared" si="253"/>
        <v/>
      </c>
      <c r="BG40" s="46" t="str">
        <f t="shared" si="253"/>
        <v/>
      </c>
      <c r="BH40" s="46" t="str">
        <f t="shared" si="253"/>
        <v/>
      </c>
      <c r="BI40" s="46" t="str">
        <f t="shared" si="253"/>
        <v/>
      </c>
      <c r="BJ40" s="46" t="str">
        <f t="shared" si="253"/>
        <v/>
      </c>
      <c r="BK40" s="46" t="str">
        <f t="shared" si="253"/>
        <v/>
      </c>
      <c r="BL40" s="46" t="str">
        <f t="shared" si="253"/>
        <v/>
      </c>
      <c r="BM40" s="46" t="str">
        <f t="shared" si="253"/>
        <v/>
      </c>
      <c r="BN40" s="46" t="str">
        <f t="shared" si="253"/>
        <v/>
      </c>
      <c r="BO40" s="46" t="str">
        <f t="shared" si="253"/>
        <v/>
      </c>
      <c r="BP40" s="46" t="str">
        <f t="shared" si="253"/>
        <v/>
      </c>
      <c r="BQ40" s="46" t="str">
        <f t="shared" si="253"/>
        <v/>
      </c>
      <c r="BR40" s="46" t="str">
        <f t="shared" si="253"/>
        <v/>
      </c>
      <c r="BS40" s="46" t="str">
        <f t="shared" si="253"/>
        <v/>
      </c>
      <c r="BT40" s="46" t="str">
        <f t="shared" si="253"/>
        <v/>
      </c>
      <c r="BU40" s="46" t="str">
        <f t="shared" si="253"/>
        <v/>
      </c>
      <c r="BV40" s="46" t="str">
        <f t="shared" si="253"/>
        <v/>
      </c>
      <c r="BW40" s="46" t="str">
        <f t="shared" si="253"/>
        <v/>
      </c>
      <c r="BX40" s="46" t="str">
        <f t="shared" si="253"/>
        <v/>
      </c>
      <c r="BY40" s="46" t="str">
        <f t="shared" si="253"/>
        <v/>
      </c>
      <c r="BZ40" s="46" t="str">
        <f t="shared" si="253"/>
        <v/>
      </c>
      <c r="CA40" s="46" t="str">
        <f t="shared" si="253"/>
        <v/>
      </c>
      <c r="CB40" s="46" t="str">
        <f t="shared" si="253"/>
        <v/>
      </c>
      <c r="CC40" s="46" t="str">
        <f t="shared" si="253"/>
        <v/>
      </c>
      <c r="CD40" s="46" t="str">
        <f t="shared" si="253"/>
        <v/>
      </c>
      <c r="CE40" s="46" t="str">
        <f t="shared" si="253"/>
        <v/>
      </c>
      <c r="CF40" s="46" t="str">
        <f t="shared" si="253"/>
        <v/>
      </c>
      <c r="CG40" s="46" t="str">
        <f t="shared" si="253"/>
        <v/>
      </c>
      <c r="CH40" s="46" t="str">
        <f t="shared" si="253"/>
        <v/>
      </c>
      <c r="CI40" s="46" t="str">
        <f t="shared" si="253"/>
        <v/>
      </c>
      <c r="CJ40" s="46" t="str">
        <f t="shared" si="253"/>
        <v/>
      </c>
      <c r="CK40" s="46" t="str">
        <f t="shared" si="253"/>
        <v/>
      </c>
      <c r="CL40" s="46" t="str">
        <f t="shared" si="253"/>
        <v/>
      </c>
      <c r="CM40" s="46" t="str">
        <f t="shared" si="253"/>
        <v/>
      </c>
      <c r="CN40" s="46" t="str">
        <f t="shared" si="253"/>
        <v/>
      </c>
      <c r="CO40" s="46" t="str">
        <f t="shared" si="252"/>
        <v/>
      </c>
      <c r="CP40" s="46" t="str">
        <f t="shared" si="252"/>
        <v/>
      </c>
      <c r="CQ40" s="46" t="str">
        <f t="shared" si="252"/>
        <v/>
      </c>
      <c r="CR40" s="46" t="str">
        <f t="shared" si="252"/>
        <v/>
      </c>
      <c r="CS40" s="46" t="str">
        <f t="shared" si="252"/>
        <v/>
      </c>
      <c r="CT40" s="46" t="str">
        <f t="shared" si="252"/>
        <v/>
      </c>
      <c r="CU40" s="46" t="str">
        <f t="shared" si="252"/>
        <v/>
      </c>
      <c r="CV40" s="46" t="str">
        <f t="shared" si="252"/>
        <v/>
      </c>
      <c r="CW40" s="46" t="str">
        <f t="shared" si="252"/>
        <v/>
      </c>
      <c r="CX40" s="46" t="str">
        <f t="shared" si="252"/>
        <v/>
      </c>
      <c r="CY40" s="46" t="str">
        <f t="shared" si="252"/>
        <v/>
      </c>
      <c r="CZ40" s="46" t="str">
        <f t="shared" si="252"/>
        <v/>
      </c>
      <c r="DA40" s="46" t="str">
        <f t="shared" si="252"/>
        <v/>
      </c>
      <c r="DB40" s="46" t="str">
        <f t="shared" si="252"/>
        <v/>
      </c>
      <c r="DC40" s="46" t="str">
        <f t="shared" si="252"/>
        <v/>
      </c>
      <c r="DD40" s="46" t="str">
        <f t="shared" si="252"/>
        <v/>
      </c>
      <c r="DE40" s="46" t="str">
        <f t="shared" si="252"/>
        <v/>
      </c>
      <c r="DF40" s="46" t="str">
        <f t="shared" si="252"/>
        <v/>
      </c>
      <c r="DG40" s="46" t="str">
        <f t="shared" si="252"/>
        <v/>
      </c>
      <c r="DH40" s="46" t="str">
        <f t="shared" si="252"/>
        <v/>
      </c>
      <c r="DI40" s="46" t="str">
        <f t="shared" si="252"/>
        <v/>
      </c>
      <c r="DJ40" s="46" t="str">
        <f t="shared" si="252"/>
        <v/>
      </c>
      <c r="DK40" s="46" t="str">
        <f t="shared" si="252"/>
        <v/>
      </c>
      <c r="DL40" s="46" t="str">
        <f t="shared" si="252"/>
        <v/>
      </c>
      <c r="DM40" s="46" t="str">
        <f t="shared" si="252"/>
        <v/>
      </c>
      <c r="DN40" s="46" t="str">
        <f t="shared" si="252"/>
        <v/>
      </c>
      <c r="DO40" s="46" t="str">
        <f t="shared" si="252"/>
        <v/>
      </c>
      <c r="DP40" s="46" t="str">
        <f t="shared" si="252"/>
        <v/>
      </c>
      <c r="DQ40" s="46" t="str">
        <f t="shared" si="252"/>
        <v/>
      </c>
      <c r="DR40" s="46" t="str">
        <f t="shared" si="252"/>
        <v/>
      </c>
      <c r="DS40" s="46" t="str">
        <f t="shared" si="252"/>
        <v/>
      </c>
      <c r="DT40" s="46" t="str">
        <f t="shared" si="252"/>
        <v/>
      </c>
      <c r="DU40" s="46" t="str">
        <f t="shared" si="252"/>
        <v/>
      </c>
      <c r="DV40" s="46" t="str">
        <f t="shared" si="252"/>
        <v/>
      </c>
      <c r="DW40" s="46" t="str">
        <f t="shared" si="252"/>
        <v/>
      </c>
      <c r="DX40" s="46" t="str">
        <f t="shared" si="252"/>
        <v/>
      </c>
      <c r="DY40" s="46" t="str">
        <f t="shared" si="252"/>
        <v/>
      </c>
      <c r="DZ40" s="46" t="str">
        <f t="shared" si="252"/>
        <v/>
      </c>
      <c r="EA40" s="46" t="str">
        <f t="shared" si="252"/>
        <v/>
      </c>
      <c r="EB40" s="46" t="str">
        <f t="shared" si="252"/>
        <v/>
      </c>
      <c r="EC40" s="46" t="str">
        <f t="shared" si="252"/>
        <v/>
      </c>
      <c r="ED40" s="46" t="str">
        <f t="shared" si="252"/>
        <v/>
      </c>
      <c r="EE40" s="46" t="str">
        <f t="shared" si="252"/>
        <v/>
      </c>
      <c r="EF40" s="46" t="str">
        <f t="shared" si="252"/>
        <v/>
      </c>
      <c r="EG40" s="46" t="str">
        <f t="shared" si="252"/>
        <v/>
      </c>
      <c r="EH40" s="46" t="str">
        <f t="shared" si="252"/>
        <v/>
      </c>
      <c r="EI40" s="46" t="str">
        <f t="shared" si="252"/>
        <v/>
      </c>
      <c r="EJ40" s="46" t="str">
        <f t="shared" si="252"/>
        <v/>
      </c>
      <c r="EK40" s="46" t="str">
        <f t="shared" si="252"/>
        <v/>
      </c>
      <c r="EL40" s="46" t="str">
        <f t="shared" si="252"/>
        <v/>
      </c>
      <c r="EM40" s="46" t="str">
        <f t="shared" si="252"/>
        <v/>
      </c>
      <c r="EN40" s="46" t="str">
        <f t="shared" si="252"/>
        <v/>
      </c>
      <c r="EO40" s="46" t="str">
        <f t="shared" si="252"/>
        <v/>
      </c>
      <c r="EP40" s="46" t="str">
        <f t="shared" si="252"/>
        <v/>
      </c>
      <c r="EQ40" s="46" t="str">
        <f t="shared" si="252"/>
        <v/>
      </c>
      <c r="ER40" s="46" t="str">
        <f t="shared" si="252"/>
        <v/>
      </c>
      <c r="ES40" s="46" t="str">
        <f t="shared" si="252"/>
        <v/>
      </c>
      <c r="ET40" s="46" t="str">
        <f t="shared" si="252"/>
        <v/>
      </c>
      <c r="EU40" s="46" t="str">
        <f t="shared" si="252"/>
        <v/>
      </c>
      <c r="EV40" s="46" t="str">
        <f t="shared" si="252"/>
        <v/>
      </c>
      <c r="EW40" s="46" t="str">
        <f t="shared" si="252"/>
        <v/>
      </c>
      <c r="EX40" s="46" t="str">
        <f t="shared" si="252"/>
        <v/>
      </c>
      <c r="EY40" s="46" t="str">
        <f t="shared" si="252"/>
        <v/>
      </c>
      <c r="EZ40" s="46" t="str">
        <f t="shared" ref="EZ40:HK43" si="255">IF(ISNONTEXT($Z40),EY40+$Z40,"")</f>
        <v/>
      </c>
      <c r="FA40" s="46" t="str">
        <f t="shared" si="255"/>
        <v/>
      </c>
      <c r="FB40" s="46" t="str">
        <f t="shared" si="255"/>
        <v/>
      </c>
      <c r="FC40" s="46" t="str">
        <f t="shared" si="255"/>
        <v/>
      </c>
      <c r="FD40" s="46" t="str">
        <f t="shared" si="255"/>
        <v/>
      </c>
      <c r="FE40" s="46" t="str">
        <f t="shared" si="255"/>
        <v/>
      </c>
      <c r="FF40" s="46" t="str">
        <f t="shared" si="255"/>
        <v/>
      </c>
      <c r="FG40" s="46" t="str">
        <f t="shared" si="255"/>
        <v/>
      </c>
      <c r="FH40" s="46" t="str">
        <f t="shared" si="255"/>
        <v/>
      </c>
      <c r="FI40" s="46" t="str">
        <f t="shared" si="255"/>
        <v/>
      </c>
      <c r="FJ40" s="46" t="str">
        <f t="shared" si="255"/>
        <v/>
      </c>
      <c r="FK40" s="46" t="str">
        <f t="shared" si="255"/>
        <v/>
      </c>
      <c r="FL40" s="46" t="str">
        <f t="shared" si="255"/>
        <v/>
      </c>
      <c r="FM40" s="46" t="str">
        <f t="shared" si="255"/>
        <v/>
      </c>
      <c r="FN40" s="46" t="str">
        <f t="shared" si="255"/>
        <v/>
      </c>
      <c r="FO40" s="46" t="str">
        <f t="shared" si="255"/>
        <v/>
      </c>
      <c r="FP40" s="46" t="str">
        <f t="shared" si="255"/>
        <v/>
      </c>
      <c r="FQ40" s="46" t="str">
        <f t="shared" si="255"/>
        <v/>
      </c>
      <c r="FR40" s="46" t="str">
        <f t="shared" si="255"/>
        <v/>
      </c>
      <c r="FS40" s="46" t="str">
        <f t="shared" si="255"/>
        <v/>
      </c>
      <c r="FT40" s="46" t="str">
        <f t="shared" si="255"/>
        <v/>
      </c>
      <c r="FU40" s="46" t="str">
        <f t="shared" si="255"/>
        <v/>
      </c>
      <c r="FV40" s="46" t="str">
        <f t="shared" si="255"/>
        <v/>
      </c>
      <c r="FW40" s="46" t="str">
        <f t="shared" si="255"/>
        <v/>
      </c>
      <c r="FX40" s="46" t="str">
        <f t="shared" si="255"/>
        <v/>
      </c>
      <c r="FY40" s="46" t="str">
        <f t="shared" si="255"/>
        <v/>
      </c>
      <c r="FZ40" s="46" t="str">
        <f t="shared" si="255"/>
        <v/>
      </c>
      <c r="GA40" s="46" t="str">
        <f t="shared" si="255"/>
        <v/>
      </c>
      <c r="GB40" s="46" t="str">
        <f t="shared" si="255"/>
        <v/>
      </c>
      <c r="GC40" s="46" t="str">
        <f t="shared" si="255"/>
        <v/>
      </c>
      <c r="GD40" s="46" t="str">
        <f t="shared" si="255"/>
        <v/>
      </c>
      <c r="GE40" s="46" t="str">
        <f t="shared" si="255"/>
        <v/>
      </c>
      <c r="GF40" s="46" t="str">
        <f t="shared" si="255"/>
        <v/>
      </c>
      <c r="GG40" s="46" t="str">
        <f t="shared" si="255"/>
        <v/>
      </c>
      <c r="GH40" s="46" t="str">
        <f t="shared" si="255"/>
        <v/>
      </c>
      <c r="GI40" s="46" t="str">
        <f t="shared" si="255"/>
        <v/>
      </c>
      <c r="GJ40" s="46" t="str">
        <f t="shared" si="255"/>
        <v/>
      </c>
      <c r="GK40" s="46" t="str">
        <f t="shared" si="255"/>
        <v/>
      </c>
      <c r="GL40" s="46" t="str">
        <f t="shared" si="255"/>
        <v/>
      </c>
      <c r="GM40" s="46" t="str">
        <f t="shared" si="255"/>
        <v/>
      </c>
      <c r="GN40" s="46" t="str">
        <f t="shared" si="255"/>
        <v/>
      </c>
      <c r="GO40" s="46" t="str">
        <f t="shared" si="255"/>
        <v/>
      </c>
      <c r="GP40" s="46" t="str">
        <f t="shared" si="255"/>
        <v/>
      </c>
      <c r="GQ40" s="46" t="str">
        <f t="shared" si="255"/>
        <v/>
      </c>
      <c r="GR40" s="46" t="str">
        <f t="shared" si="255"/>
        <v/>
      </c>
      <c r="GS40" s="46" t="str">
        <f t="shared" si="255"/>
        <v/>
      </c>
      <c r="GT40" s="46" t="str">
        <f t="shared" si="255"/>
        <v/>
      </c>
      <c r="GU40" s="46" t="str">
        <f t="shared" si="255"/>
        <v/>
      </c>
      <c r="GV40" s="46" t="str">
        <f t="shared" si="255"/>
        <v/>
      </c>
      <c r="GW40" s="46" t="str">
        <f t="shared" si="255"/>
        <v/>
      </c>
      <c r="GX40" s="46" t="str">
        <f t="shared" si="255"/>
        <v/>
      </c>
      <c r="GY40" s="46" t="str">
        <f t="shared" si="255"/>
        <v/>
      </c>
      <c r="GZ40" s="46" t="str">
        <f t="shared" si="255"/>
        <v/>
      </c>
      <c r="HA40" s="46" t="str">
        <f t="shared" si="255"/>
        <v/>
      </c>
      <c r="HB40" s="46" t="str">
        <f t="shared" si="255"/>
        <v/>
      </c>
      <c r="HC40" s="46" t="str">
        <f t="shared" si="255"/>
        <v/>
      </c>
      <c r="HD40" s="46" t="str">
        <f t="shared" si="255"/>
        <v/>
      </c>
      <c r="HE40" s="46" t="str">
        <f t="shared" si="255"/>
        <v/>
      </c>
      <c r="HF40" s="46" t="str">
        <f t="shared" si="255"/>
        <v/>
      </c>
      <c r="HG40" s="46" t="str">
        <f t="shared" si="255"/>
        <v/>
      </c>
      <c r="HH40" s="46" t="str">
        <f t="shared" si="255"/>
        <v/>
      </c>
      <c r="HI40" s="46" t="str">
        <f t="shared" si="255"/>
        <v/>
      </c>
      <c r="HJ40" s="46" t="str">
        <f t="shared" si="255"/>
        <v/>
      </c>
      <c r="HK40" s="46" t="str">
        <f t="shared" si="255"/>
        <v/>
      </c>
      <c r="HL40" s="46" t="str">
        <f t="shared" si="254"/>
        <v/>
      </c>
      <c r="HM40" s="46" t="str">
        <f t="shared" si="254"/>
        <v/>
      </c>
      <c r="HN40" s="46" t="str">
        <f t="shared" si="254"/>
        <v/>
      </c>
      <c r="HO40" s="46" t="str">
        <f t="shared" si="254"/>
        <v/>
      </c>
      <c r="HP40" s="46" t="str">
        <f t="shared" si="254"/>
        <v/>
      </c>
      <c r="HQ40" s="46" t="str">
        <f t="shared" si="254"/>
        <v/>
      </c>
      <c r="HR40" s="46" t="str">
        <f t="shared" si="254"/>
        <v/>
      </c>
      <c r="HS40" s="46" t="str">
        <f t="shared" si="254"/>
        <v/>
      </c>
      <c r="HT40" s="146" t="e">
        <f t="shared" si="15"/>
        <v>#N/A</v>
      </c>
      <c r="HU40" s="146" t="e">
        <f t="shared" si="24"/>
        <v>#N/A</v>
      </c>
      <c r="HV40" s="146" t="e">
        <f t="shared" si="25"/>
        <v>#N/A</v>
      </c>
      <c r="HW40" s="146" t="e">
        <f t="shared" si="26"/>
        <v>#N/A</v>
      </c>
      <c r="HX40" s="146" t="e">
        <f t="shared" si="27"/>
        <v>#N/A</v>
      </c>
      <c r="HY40" s="146" t="e">
        <f t="shared" si="28"/>
        <v>#N/A</v>
      </c>
      <c r="HZ40" s="146" t="e">
        <f t="shared" si="29"/>
        <v>#N/A</v>
      </c>
      <c r="IA40" s="146" t="e">
        <f t="shared" si="30"/>
        <v>#N/A</v>
      </c>
      <c r="IB40" s="146" t="e">
        <f t="shared" si="31"/>
        <v>#N/A</v>
      </c>
      <c r="IC40" s="146" t="e">
        <f t="shared" si="32"/>
        <v>#N/A</v>
      </c>
      <c r="ID40" s="146" t="e">
        <f t="shared" si="33"/>
        <v>#N/A</v>
      </c>
      <c r="IE40" s="146" t="e">
        <f t="shared" si="34"/>
        <v>#N/A</v>
      </c>
      <c r="IF40" s="146" t="e">
        <f t="shared" si="35"/>
        <v>#N/A</v>
      </c>
      <c r="IG40" s="146" t="e">
        <f t="shared" si="36"/>
        <v>#N/A</v>
      </c>
      <c r="IH40" s="146" t="e">
        <f t="shared" si="37"/>
        <v>#N/A</v>
      </c>
      <c r="II40" s="146" t="e">
        <f t="shared" si="38"/>
        <v>#N/A</v>
      </c>
      <c r="IJ40" s="146" t="e">
        <f t="shared" si="39"/>
        <v>#N/A</v>
      </c>
      <c r="IK40" s="146" t="e">
        <f t="shared" si="40"/>
        <v>#N/A</v>
      </c>
      <c r="IL40" s="146" t="e">
        <f t="shared" si="41"/>
        <v>#N/A</v>
      </c>
      <c r="IM40" s="146" t="e">
        <f t="shared" si="42"/>
        <v>#N/A</v>
      </c>
      <c r="IN40" s="146" t="e">
        <f t="shared" si="43"/>
        <v>#N/A</v>
      </c>
      <c r="IO40" s="146" t="e">
        <f t="shared" si="44"/>
        <v>#N/A</v>
      </c>
      <c r="IP40" s="146" t="e">
        <f t="shared" si="45"/>
        <v>#N/A</v>
      </c>
      <c r="IQ40" s="146" t="e">
        <f t="shared" si="46"/>
        <v>#N/A</v>
      </c>
      <c r="IR40" s="146" t="e">
        <f t="shared" si="47"/>
        <v>#N/A</v>
      </c>
      <c r="IS40" s="146" t="e">
        <f t="shared" si="48"/>
        <v>#N/A</v>
      </c>
      <c r="IT40" s="146" t="e">
        <f t="shared" si="49"/>
        <v>#N/A</v>
      </c>
      <c r="IU40" s="146" t="e">
        <f t="shared" si="50"/>
        <v>#N/A</v>
      </c>
      <c r="IV40" s="146" t="e">
        <f t="shared" si="51"/>
        <v>#N/A</v>
      </c>
      <c r="IW40" s="146" t="e">
        <f t="shared" si="52"/>
        <v>#N/A</v>
      </c>
      <c r="IX40" s="146" t="e">
        <f t="shared" si="53"/>
        <v>#N/A</v>
      </c>
      <c r="IY40" s="146" t="e">
        <f t="shared" si="54"/>
        <v>#N/A</v>
      </c>
      <c r="IZ40" s="146" t="e">
        <f t="shared" si="55"/>
        <v>#N/A</v>
      </c>
      <c r="JA40" s="146" t="e">
        <f t="shared" si="56"/>
        <v>#N/A</v>
      </c>
      <c r="JB40" s="146" t="e">
        <f t="shared" si="57"/>
        <v>#N/A</v>
      </c>
      <c r="JC40" s="146" t="e">
        <f t="shared" si="58"/>
        <v>#N/A</v>
      </c>
      <c r="JD40" s="146" t="e">
        <f t="shared" si="59"/>
        <v>#N/A</v>
      </c>
      <c r="JE40" s="146" t="e">
        <f t="shared" si="60"/>
        <v>#N/A</v>
      </c>
      <c r="JF40" s="146" t="e">
        <f t="shared" si="61"/>
        <v>#N/A</v>
      </c>
      <c r="JG40" s="146" t="e">
        <f t="shared" si="62"/>
        <v>#N/A</v>
      </c>
      <c r="JH40" s="146" t="e">
        <f t="shared" si="63"/>
        <v>#N/A</v>
      </c>
      <c r="JI40" s="146" t="e">
        <f t="shared" si="64"/>
        <v>#N/A</v>
      </c>
      <c r="JJ40" s="146" t="e">
        <f t="shared" si="65"/>
        <v>#N/A</v>
      </c>
      <c r="JK40" s="146" t="e">
        <f t="shared" si="66"/>
        <v>#N/A</v>
      </c>
      <c r="JL40" s="146" t="e">
        <f t="shared" si="67"/>
        <v>#N/A</v>
      </c>
      <c r="JM40" s="146" t="e">
        <f t="shared" si="68"/>
        <v>#N/A</v>
      </c>
      <c r="JN40" s="146" t="e">
        <f t="shared" si="69"/>
        <v>#N/A</v>
      </c>
      <c r="JO40" s="146" t="e">
        <f t="shared" si="70"/>
        <v>#N/A</v>
      </c>
      <c r="JP40" s="146" t="e">
        <f t="shared" si="71"/>
        <v>#N/A</v>
      </c>
      <c r="JQ40" s="146" t="e">
        <f t="shared" si="72"/>
        <v>#N/A</v>
      </c>
      <c r="JR40" s="146" t="e">
        <f t="shared" si="73"/>
        <v>#N/A</v>
      </c>
      <c r="JS40" s="146" t="e">
        <f t="shared" si="74"/>
        <v>#N/A</v>
      </c>
      <c r="JT40" s="146" t="e">
        <f t="shared" si="75"/>
        <v>#N/A</v>
      </c>
      <c r="JU40" s="146" t="e">
        <f t="shared" si="76"/>
        <v>#N/A</v>
      </c>
      <c r="JV40" s="146" t="e">
        <f t="shared" si="77"/>
        <v>#N/A</v>
      </c>
      <c r="JW40" s="146" t="e">
        <f t="shared" si="78"/>
        <v>#N/A</v>
      </c>
      <c r="JX40" s="146" t="e">
        <f t="shared" si="79"/>
        <v>#N/A</v>
      </c>
      <c r="JY40" s="146" t="e">
        <f t="shared" si="80"/>
        <v>#N/A</v>
      </c>
      <c r="JZ40" s="146" t="e">
        <f t="shared" si="81"/>
        <v>#N/A</v>
      </c>
      <c r="KA40" s="146" t="e">
        <f t="shared" si="82"/>
        <v>#N/A</v>
      </c>
      <c r="KB40" s="146" t="e">
        <f t="shared" si="83"/>
        <v>#N/A</v>
      </c>
      <c r="KC40" s="146" t="e">
        <f t="shared" si="84"/>
        <v>#N/A</v>
      </c>
      <c r="KD40" s="146" t="e">
        <f t="shared" si="85"/>
        <v>#N/A</v>
      </c>
      <c r="KE40" s="146" t="e">
        <f t="shared" si="86"/>
        <v>#N/A</v>
      </c>
      <c r="KF40" s="146" t="e">
        <f t="shared" si="20"/>
        <v>#N/A</v>
      </c>
      <c r="KG40" s="146" t="e">
        <f t="shared" si="87"/>
        <v>#N/A</v>
      </c>
      <c r="KH40" s="146" t="e">
        <f t="shared" si="88"/>
        <v>#N/A</v>
      </c>
      <c r="KI40" s="146" t="e">
        <f t="shared" si="89"/>
        <v>#N/A</v>
      </c>
      <c r="KJ40" s="146" t="e">
        <f t="shared" si="90"/>
        <v>#N/A</v>
      </c>
      <c r="KK40" s="146" t="e">
        <f t="shared" si="91"/>
        <v>#N/A</v>
      </c>
      <c r="KL40" s="146" t="e">
        <f t="shared" si="92"/>
        <v>#N/A</v>
      </c>
      <c r="KM40" s="146" t="e">
        <f t="shared" si="93"/>
        <v>#N/A</v>
      </c>
      <c r="KN40" s="146" t="e">
        <f t="shared" si="94"/>
        <v>#N/A</v>
      </c>
      <c r="KO40" s="146" t="e">
        <f t="shared" si="95"/>
        <v>#N/A</v>
      </c>
      <c r="KP40" s="146" t="e">
        <f t="shared" si="96"/>
        <v>#N/A</v>
      </c>
      <c r="KQ40" s="146" t="e">
        <f t="shared" si="97"/>
        <v>#N/A</v>
      </c>
      <c r="KR40" s="146" t="e">
        <f t="shared" si="98"/>
        <v>#N/A</v>
      </c>
      <c r="KS40" s="146" t="e">
        <f t="shared" si="99"/>
        <v>#N/A</v>
      </c>
      <c r="KT40" s="146" t="e">
        <f t="shared" si="100"/>
        <v>#N/A</v>
      </c>
      <c r="KU40" s="146" t="e">
        <f t="shared" si="101"/>
        <v>#N/A</v>
      </c>
      <c r="KV40" s="146" t="e">
        <f t="shared" si="102"/>
        <v>#N/A</v>
      </c>
      <c r="KW40" s="146" t="e">
        <f t="shared" si="103"/>
        <v>#N/A</v>
      </c>
      <c r="KX40" s="146" t="e">
        <f t="shared" si="104"/>
        <v>#N/A</v>
      </c>
      <c r="KY40" s="146" t="e">
        <f t="shared" si="105"/>
        <v>#N/A</v>
      </c>
      <c r="KZ40" s="146" t="e">
        <f t="shared" si="106"/>
        <v>#N/A</v>
      </c>
      <c r="LA40" s="146" t="e">
        <f t="shared" si="107"/>
        <v>#N/A</v>
      </c>
      <c r="LB40" s="146" t="e">
        <f t="shared" si="108"/>
        <v>#N/A</v>
      </c>
      <c r="LC40" s="146" t="e">
        <f t="shared" si="109"/>
        <v>#N/A</v>
      </c>
      <c r="LD40" s="146" t="e">
        <f t="shared" si="110"/>
        <v>#N/A</v>
      </c>
      <c r="LE40" s="146" t="e">
        <f t="shared" si="111"/>
        <v>#N/A</v>
      </c>
      <c r="LF40" s="146" t="e">
        <f t="shared" si="112"/>
        <v>#N/A</v>
      </c>
      <c r="LG40" s="146" t="e">
        <f t="shared" si="113"/>
        <v>#N/A</v>
      </c>
      <c r="LH40" s="146" t="e">
        <f t="shared" si="114"/>
        <v>#N/A</v>
      </c>
      <c r="LI40" s="146" t="e">
        <f t="shared" si="115"/>
        <v>#N/A</v>
      </c>
      <c r="LJ40" s="146" t="e">
        <f t="shared" si="116"/>
        <v>#N/A</v>
      </c>
      <c r="LK40" s="146" t="e">
        <f t="shared" si="117"/>
        <v>#N/A</v>
      </c>
      <c r="LL40" s="146" t="e">
        <f t="shared" si="118"/>
        <v>#N/A</v>
      </c>
      <c r="LM40" s="146" t="e">
        <f t="shared" si="119"/>
        <v>#N/A</v>
      </c>
      <c r="LN40" s="146" t="e">
        <f t="shared" si="120"/>
        <v>#N/A</v>
      </c>
      <c r="LO40" s="146" t="e">
        <f t="shared" si="121"/>
        <v>#N/A</v>
      </c>
      <c r="LP40" s="146" t="e">
        <f t="shared" si="122"/>
        <v>#N/A</v>
      </c>
      <c r="LQ40" s="146" t="e">
        <f t="shared" si="123"/>
        <v>#N/A</v>
      </c>
      <c r="LR40" s="146" t="e">
        <f t="shared" si="124"/>
        <v>#N/A</v>
      </c>
      <c r="LS40" s="146" t="e">
        <f t="shared" si="125"/>
        <v>#N/A</v>
      </c>
      <c r="LT40" s="146" t="e">
        <f t="shared" si="126"/>
        <v>#N/A</v>
      </c>
      <c r="LU40" s="146" t="e">
        <f t="shared" si="127"/>
        <v>#N/A</v>
      </c>
      <c r="LV40" s="146" t="e">
        <f t="shared" si="128"/>
        <v>#N/A</v>
      </c>
      <c r="LW40" s="146" t="e">
        <f t="shared" si="129"/>
        <v>#N/A</v>
      </c>
      <c r="LX40" s="146" t="e">
        <f t="shared" si="130"/>
        <v>#N/A</v>
      </c>
      <c r="LY40" s="146" t="e">
        <f t="shared" si="131"/>
        <v>#N/A</v>
      </c>
      <c r="LZ40" s="146" t="e">
        <f t="shared" si="132"/>
        <v>#N/A</v>
      </c>
      <c r="MA40" s="146" t="e">
        <f t="shared" si="133"/>
        <v>#N/A</v>
      </c>
      <c r="MB40" s="146" t="e">
        <f t="shared" si="134"/>
        <v>#N/A</v>
      </c>
      <c r="MC40" s="146" t="e">
        <f t="shared" si="135"/>
        <v>#N/A</v>
      </c>
      <c r="MD40" s="146" t="e">
        <f t="shared" si="136"/>
        <v>#N/A</v>
      </c>
      <c r="ME40" s="146" t="e">
        <f t="shared" si="137"/>
        <v>#N/A</v>
      </c>
      <c r="MF40" s="146" t="e">
        <f t="shared" si="138"/>
        <v>#N/A</v>
      </c>
      <c r="MG40" s="146" t="e">
        <f t="shared" si="139"/>
        <v>#N/A</v>
      </c>
      <c r="MH40" s="146" t="e">
        <f t="shared" si="140"/>
        <v>#N/A</v>
      </c>
      <c r="MI40" s="146" t="e">
        <f t="shared" si="141"/>
        <v>#N/A</v>
      </c>
      <c r="MJ40" s="146" t="e">
        <f t="shared" si="142"/>
        <v>#N/A</v>
      </c>
      <c r="MK40" s="146" t="e">
        <f t="shared" si="143"/>
        <v>#N/A</v>
      </c>
      <c r="ML40" s="146" t="e">
        <f t="shared" si="144"/>
        <v>#N/A</v>
      </c>
      <c r="MM40" s="146" t="e">
        <f t="shared" si="145"/>
        <v>#N/A</v>
      </c>
      <c r="MN40" s="146" t="e">
        <f t="shared" si="146"/>
        <v>#N/A</v>
      </c>
      <c r="MO40" s="146" t="e">
        <f t="shared" si="147"/>
        <v>#N/A</v>
      </c>
      <c r="MP40" s="146" t="e">
        <f t="shared" si="148"/>
        <v>#N/A</v>
      </c>
      <c r="MQ40" s="146" t="e">
        <f t="shared" si="149"/>
        <v>#N/A</v>
      </c>
      <c r="MR40" s="146" t="e">
        <f t="shared" si="21"/>
        <v>#N/A</v>
      </c>
      <c r="MS40" s="146" t="e">
        <f t="shared" si="150"/>
        <v>#N/A</v>
      </c>
      <c r="MT40" s="146" t="e">
        <f t="shared" si="151"/>
        <v>#N/A</v>
      </c>
      <c r="MU40" s="146" t="e">
        <f t="shared" si="152"/>
        <v>#N/A</v>
      </c>
      <c r="MV40" s="146" t="e">
        <f t="shared" si="153"/>
        <v>#N/A</v>
      </c>
      <c r="MW40" s="146" t="e">
        <f t="shared" si="154"/>
        <v>#N/A</v>
      </c>
      <c r="MX40" s="146" t="e">
        <f t="shared" si="155"/>
        <v>#N/A</v>
      </c>
      <c r="MY40" s="146" t="e">
        <f t="shared" si="156"/>
        <v>#N/A</v>
      </c>
      <c r="MZ40" s="146" t="e">
        <f t="shared" si="157"/>
        <v>#N/A</v>
      </c>
      <c r="NA40" s="146" t="e">
        <f t="shared" si="158"/>
        <v>#N/A</v>
      </c>
      <c r="NB40" s="146" t="e">
        <f t="shared" si="159"/>
        <v>#N/A</v>
      </c>
      <c r="NC40" s="146" t="e">
        <f t="shared" si="160"/>
        <v>#N/A</v>
      </c>
      <c r="ND40" s="146" t="e">
        <f t="shared" si="161"/>
        <v>#N/A</v>
      </c>
      <c r="NE40" s="146" t="e">
        <f t="shared" si="162"/>
        <v>#N/A</v>
      </c>
      <c r="NF40" s="146" t="e">
        <f t="shared" si="163"/>
        <v>#N/A</v>
      </c>
      <c r="NG40" s="146" t="e">
        <f t="shared" si="164"/>
        <v>#N/A</v>
      </c>
      <c r="NH40" s="146" t="e">
        <f t="shared" si="165"/>
        <v>#N/A</v>
      </c>
      <c r="NI40" s="146" t="e">
        <f t="shared" si="166"/>
        <v>#N/A</v>
      </c>
      <c r="NJ40" s="146" t="e">
        <f t="shared" si="167"/>
        <v>#N/A</v>
      </c>
      <c r="NK40" s="146" t="e">
        <f t="shared" si="168"/>
        <v>#N/A</v>
      </c>
      <c r="NL40" s="146" t="e">
        <f t="shared" si="169"/>
        <v>#N/A</v>
      </c>
      <c r="NM40" s="146" t="e">
        <f t="shared" si="170"/>
        <v>#N/A</v>
      </c>
      <c r="NN40" s="146" t="e">
        <f t="shared" si="171"/>
        <v>#N/A</v>
      </c>
      <c r="NO40" s="146" t="e">
        <f t="shared" si="172"/>
        <v>#N/A</v>
      </c>
      <c r="NP40" s="146" t="e">
        <f t="shared" si="173"/>
        <v>#N/A</v>
      </c>
      <c r="NQ40" s="146" t="e">
        <f t="shared" si="174"/>
        <v>#N/A</v>
      </c>
      <c r="NR40" s="146" t="e">
        <f t="shared" si="175"/>
        <v>#N/A</v>
      </c>
      <c r="NS40" s="146" t="e">
        <f t="shared" si="176"/>
        <v>#N/A</v>
      </c>
      <c r="NT40" s="146" t="e">
        <f t="shared" si="177"/>
        <v>#N/A</v>
      </c>
      <c r="NU40" s="146" t="e">
        <f t="shared" si="178"/>
        <v>#N/A</v>
      </c>
      <c r="NV40" s="146" t="e">
        <f t="shared" si="179"/>
        <v>#N/A</v>
      </c>
      <c r="NW40" s="146" t="e">
        <f t="shared" si="180"/>
        <v>#N/A</v>
      </c>
      <c r="NX40" s="146" t="e">
        <f t="shared" si="181"/>
        <v>#N/A</v>
      </c>
      <c r="NY40" s="146" t="e">
        <f t="shared" si="182"/>
        <v>#N/A</v>
      </c>
      <c r="NZ40" s="146" t="e">
        <f t="shared" si="183"/>
        <v>#N/A</v>
      </c>
      <c r="OA40" s="146" t="e">
        <f t="shared" si="184"/>
        <v>#N/A</v>
      </c>
      <c r="OB40" s="146" t="e">
        <f t="shared" si="185"/>
        <v>#N/A</v>
      </c>
      <c r="OC40" s="146" t="e">
        <f t="shared" si="186"/>
        <v>#N/A</v>
      </c>
      <c r="OD40" s="146" t="e">
        <f t="shared" si="187"/>
        <v>#N/A</v>
      </c>
      <c r="OE40" s="146" t="e">
        <f t="shared" si="188"/>
        <v>#N/A</v>
      </c>
      <c r="OF40" s="146" t="e">
        <f t="shared" si="189"/>
        <v>#N/A</v>
      </c>
      <c r="OG40" s="146" t="e">
        <f t="shared" si="190"/>
        <v>#N/A</v>
      </c>
      <c r="OH40" s="146" t="e">
        <f t="shared" si="191"/>
        <v>#N/A</v>
      </c>
      <c r="OI40" s="146" t="e">
        <f t="shared" si="192"/>
        <v>#N/A</v>
      </c>
      <c r="OJ40" s="146" t="e">
        <f t="shared" si="193"/>
        <v>#N/A</v>
      </c>
      <c r="OK40" s="146" t="e">
        <f t="shared" si="194"/>
        <v>#N/A</v>
      </c>
      <c r="OL40" s="146" t="e">
        <f t="shared" si="195"/>
        <v>#N/A</v>
      </c>
      <c r="OM40" s="146" t="e">
        <f t="shared" si="196"/>
        <v>#N/A</v>
      </c>
      <c r="ON40" s="146" t="e">
        <f t="shared" si="197"/>
        <v>#N/A</v>
      </c>
      <c r="OO40" s="146" t="e">
        <f t="shared" si="198"/>
        <v>#N/A</v>
      </c>
      <c r="OP40" s="146" t="e">
        <f t="shared" si="199"/>
        <v>#N/A</v>
      </c>
      <c r="OQ40" s="146" t="e">
        <f t="shared" si="200"/>
        <v>#N/A</v>
      </c>
      <c r="OR40" s="146" t="e">
        <f t="shared" si="201"/>
        <v>#N/A</v>
      </c>
      <c r="OS40" s="146" t="e">
        <f t="shared" si="202"/>
        <v>#N/A</v>
      </c>
      <c r="OT40" s="146" t="e">
        <f t="shared" si="203"/>
        <v>#N/A</v>
      </c>
      <c r="OU40" s="146" t="e">
        <f t="shared" si="204"/>
        <v>#N/A</v>
      </c>
      <c r="OV40" s="146" t="e">
        <f t="shared" si="205"/>
        <v>#N/A</v>
      </c>
      <c r="OW40" s="146" t="e">
        <f t="shared" si="206"/>
        <v>#N/A</v>
      </c>
      <c r="OX40" s="146" t="e">
        <f t="shared" si="207"/>
        <v>#N/A</v>
      </c>
      <c r="OY40" s="146" t="e">
        <f t="shared" si="208"/>
        <v>#N/A</v>
      </c>
      <c r="OZ40" s="146" t="e">
        <f t="shared" si="209"/>
        <v>#N/A</v>
      </c>
      <c r="PA40" s="146" t="e">
        <f t="shared" si="210"/>
        <v>#N/A</v>
      </c>
      <c r="PB40" s="146" t="e">
        <f t="shared" si="211"/>
        <v>#N/A</v>
      </c>
      <c r="PC40" s="146" t="e">
        <f t="shared" si="212"/>
        <v>#N/A</v>
      </c>
      <c r="PD40" s="146" t="e">
        <f t="shared" si="22"/>
        <v>#N/A</v>
      </c>
      <c r="PE40" s="146" t="e">
        <f t="shared" si="225"/>
        <v>#N/A</v>
      </c>
      <c r="PF40" s="146" t="e">
        <f t="shared" si="226"/>
        <v>#N/A</v>
      </c>
      <c r="PG40" s="146" t="e">
        <f t="shared" si="227"/>
        <v>#N/A</v>
      </c>
      <c r="PH40" s="146" t="e">
        <f t="shared" si="228"/>
        <v>#N/A</v>
      </c>
      <c r="PI40" s="146" t="e">
        <f t="shared" si="229"/>
        <v>#N/A</v>
      </c>
      <c r="PJ40" s="146" t="e">
        <f t="shared" si="230"/>
        <v>#N/A</v>
      </c>
      <c r="PK40" s="146" t="e">
        <f t="shared" si="231"/>
        <v>#N/A</v>
      </c>
      <c r="PL40" s="146" t="e">
        <f t="shared" si="232"/>
        <v>#N/A</v>
      </c>
    </row>
    <row r="41" spans="1:428" hidden="1" x14ac:dyDescent="0.45">
      <c r="A41" s="364"/>
      <c r="B41" s="365" t="str">
        <f>IF($N41="","",ROUND(_xlfn.LOGNORM.INV(ABS(VLOOKUP($Q$1,VLookups!$A$27:$B$28,2,FALSE)-B$2),LN($J41),LN($N41)),0))</f>
        <v/>
      </c>
      <c r="C41" s="367" t="str">
        <f t="shared" si="16"/>
        <v/>
      </c>
      <c r="D41" s="368" t="str">
        <f t="shared" si="17"/>
        <v/>
      </c>
      <c r="E41" s="108" t="str">
        <f>IFERROR(_xlfn.LOGNORM.INV(VLookups!$B$22,LN($J41),LN($N41)),"")</f>
        <v/>
      </c>
      <c r="F41" s="81"/>
      <c r="G41" s="108" t="str">
        <f>IFERROR(_xlfn.LOGNORM.INV(VLookups!$B$23,LN($J41),LN($N41)),"")</f>
        <v/>
      </c>
      <c r="H41" s="110" t="str">
        <f t="shared" si="248"/>
        <v/>
      </c>
      <c r="I41" s="110" t="str">
        <f t="shared" si="249"/>
        <v/>
      </c>
      <c r="J41" s="65" t="str">
        <f>IF(AND(F41&gt;0,NOT(ISBLANK(K41))),IF(VLOOKUP($F$3,VLookups!$A$17:$B$18,2,FALSE),F41*VLOOKUP(K41,VLookups!$A$4:$B$13,2,FALSE),F41),"")</f>
        <v/>
      </c>
      <c r="K41" s="21"/>
      <c r="L41" s="53"/>
      <c r="M41" s="263"/>
      <c r="N41" s="320" t="str">
        <f>IF(F41&gt;0,IF(ISBLANK(M41),IF(ISBLANK(K41),"",VLOOKUP(K41,VLookups!$A$4:$C$13,3,FALSE)),M41),"")</f>
        <v/>
      </c>
      <c r="O41" s="320" t="str">
        <f t="shared" si="11"/>
        <v/>
      </c>
      <c r="P41" s="375" t="str">
        <f t="shared" si="12"/>
        <v/>
      </c>
      <c r="Q41" s="81"/>
      <c r="R41" s="230" t="str">
        <f>IF(AND(Q41&gt;0,F41&gt;0,NOT(N41="")),ABS(VLOOKUP($Q$1,VLookups!$A$27:$B$28,2,FALSE)-_xlfn.LOGNORM.DIST(Q41,LN(J41),LN(N41),TRUE)),"")</f>
        <v/>
      </c>
      <c r="S41" s="80" t="str">
        <f>IF(AND($E41&gt;0,$F41&gt;0,$G41&gt;0,NOT(ISBLANK($K41))),_xlfn.LOGNORM.INV(ABS(VLOOKUP($Q$1,VLookups!$A$27:$B$28,2,FALSE)-S$3),LN($J41),LN($N41)),"")</f>
        <v/>
      </c>
      <c r="T41" s="80" t="str">
        <f>IF(AND($E41&gt;0,$F41&gt;0,$G41&gt;0,NOT(ISBLANK($K41))),_xlfn.LOGNORM.INV(ABS(VLOOKUP($Q$1,VLookups!$A$27:$B$28,2,FALSE)-T$3),LN($J41),LN($N41)),"")</f>
        <v/>
      </c>
      <c r="U41" s="80" t="str">
        <f>IF(AND($E41&gt;0,$F41&gt;0,$G41&gt;0,NOT(ISBLANK($K41))),_xlfn.LOGNORM.INV(ABS(VLOOKUP($Q$1,VLookups!$A$27:$B$28,2,FALSE)-U$3),LN($J41),LN($N41)),"")</f>
        <v/>
      </c>
      <c r="V41" s="80" t="str">
        <f>IF(AND($E41&gt;0,$F41&gt;0,$G41&gt;0,NOT(ISBLANK($K41))),_xlfn.LOGNORM.INV(ABS(VLOOKUP($Q$1,VLookups!$A$27:$B$28,2,FALSE)-V$3),LN($J41),LN($N41)),"")</f>
        <v/>
      </c>
      <c r="W41" s="80" t="str">
        <f>IF(AND($E41&gt;0,$F41&gt;0,$G41&gt;0,NOT(ISBLANK($K41))),_xlfn.LOGNORM.INV(ABS(VLOOKUP($Q$1,VLookups!$A$27:$B$28,2,FALSE)-W$3),LN($J41),LN($N41)),"")</f>
        <v/>
      </c>
      <c r="X41" s="80" t="str">
        <f>IF(AND($E41&gt;0,$F41&gt;0,$G41&gt;0,NOT(ISBLANK($K41))),_xlfn.LOGNORM.INV(ABS(VLOOKUP($Q$1,VLookups!$A$27:$B$28,2,FALSE)-X$3),LN($J41),LN($N41)),"")</f>
        <v/>
      </c>
      <c r="Y41" s="5"/>
      <c r="Z41" s="145" t="str">
        <f t="shared" si="250"/>
        <v/>
      </c>
      <c r="AA41" s="376" t="str">
        <f t="shared" si="13"/>
        <v/>
      </c>
      <c r="AB41" s="46" t="str">
        <f t="shared" si="14"/>
        <v/>
      </c>
      <c r="AC41" s="46" t="str">
        <f t="shared" si="253"/>
        <v/>
      </c>
      <c r="AD41" s="46" t="str">
        <f t="shared" si="253"/>
        <v/>
      </c>
      <c r="AE41" s="46" t="str">
        <f t="shared" si="253"/>
        <v/>
      </c>
      <c r="AF41" s="46" t="str">
        <f t="shared" si="253"/>
        <v/>
      </c>
      <c r="AG41" s="46" t="str">
        <f t="shared" si="253"/>
        <v/>
      </c>
      <c r="AH41" s="46" t="str">
        <f t="shared" si="253"/>
        <v/>
      </c>
      <c r="AI41" s="46" t="str">
        <f t="shared" si="253"/>
        <v/>
      </c>
      <c r="AJ41" s="46" t="str">
        <f t="shared" si="253"/>
        <v/>
      </c>
      <c r="AK41" s="46" t="str">
        <f t="shared" si="253"/>
        <v/>
      </c>
      <c r="AL41" s="46" t="str">
        <f t="shared" si="253"/>
        <v/>
      </c>
      <c r="AM41" s="46" t="str">
        <f t="shared" si="253"/>
        <v/>
      </c>
      <c r="AN41" s="46" t="str">
        <f t="shared" si="253"/>
        <v/>
      </c>
      <c r="AO41" s="46" t="str">
        <f t="shared" si="253"/>
        <v/>
      </c>
      <c r="AP41" s="46" t="str">
        <f t="shared" si="253"/>
        <v/>
      </c>
      <c r="AQ41" s="46" t="str">
        <f t="shared" si="253"/>
        <v/>
      </c>
      <c r="AR41" s="46" t="str">
        <f t="shared" si="253"/>
        <v/>
      </c>
      <c r="AS41" s="46" t="str">
        <f t="shared" si="253"/>
        <v/>
      </c>
      <c r="AT41" s="46" t="str">
        <f t="shared" si="253"/>
        <v/>
      </c>
      <c r="AU41" s="46" t="str">
        <f t="shared" si="253"/>
        <v/>
      </c>
      <c r="AV41" s="46" t="str">
        <f t="shared" si="253"/>
        <v/>
      </c>
      <c r="AW41" s="46" t="str">
        <f t="shared" si="253"/>
        <v/>
      </c>
      <c r="AX41" s="46" t="str">
        <f t="shared" si="253"/>
        <v/>
      </c>
      <c r="AY41" s="46" t="str">
        <f t="shared" si="253"/>
        <v/>
      </c>
      <c r="AZ41" s="46" t="str">
        <f t="shared" si="253"/>
        <v/>
      </c>
      <c r="BA41" s="46" t="str">
        <f t="shared" si="253"/>
        <v/>
      </c>
      <c r="BB41" s="46" t="str">
        <f t="shared" si="253"/>
        <v/>
      </c>
      <c r="BC41" s="46" t="str">
        <f t="shared" si="253"/>
        <v/>
      </c>
      <c r="BD41" s="46" t="str">
        <f t="shared" si="253"/>
        <v/>
      </c>
      <c r="BE41" s="46" t="str">
        <f t="shared" si="253"/>
        <v/>
      </c>
      <c r="BF41" s="46" t="str">
        <f t="shared" si="253"/>
        <v/>
      </c>
      <c r="BG41" s="46" t="str">
        <f t="shared" si="253"/>
        <v/>
      </c>
      <c r="BH41" s="46" t="str">
        <f t="shared" si="253"/>
        <v/>
      </c>
      <c r="BI41" s="46" t="str">
        <f t="shared" si="253"/>
        <v/>
      </c>
      <c r="BJ41" s="46" t="str">
        <f t="shared" si="253"/>
        <v/>
      </c>
      <c r="BK41" s="46" t="str">
        <f t="shared" si="253"/>
        <v/>
      </c>
      <c r="BL41" s="46" t="str">
        <f t="shared" si="253"/>
        <v/>
      </c>
      <c r="BM41" s="46" t="str">
        <f t="shared" si="253"/>
        <v/>
      </c>
      <c r="BN41" s="46" t="str">
        <f t="shared" si="253"/>
        <v/>
      </c>
      <c r="BO41" s="46" t="str">
        <f t="shared" si="253"/>
        <v/>
      </c>
      <c r="BP41" s="46" t="str">
        <f t="shared" si="253"/>
        <v/>
      </c>
      <c r="BQ41" s="46" t="str">
        <f t="shared" si="253"/>
        <v/>
      </c>
      <c r="BR41" s="46" t="str">
        <f t="shared" si="253"/>
        <v/>
      </c>
      <c r="BS41" s="46" t="str">
        <f t="shared" si="253"/>
        <v/>
      </c>
      <c r="BT41" s="46" t="str">
        <f t="shared" si="253"/>
        <v/>
      </c>
      <c r="BU41" s="46" t="str">
        <f t="shared" si="253"/>
        <v/>
      </c>
      <c r="BV41" s="46" t="str">
        <f t="shared" si="253"/>
        <v/>
      </c>
      <c r="BW41" s="46" t="str">
        <f t="shared" si="253"/>
        <v/>
      </c>
      <c r="BX41" s="46" t="str">
        <f t="shared" si="253"/>
        <v/>
      </c>
      <c r="BY41" s="46" t="str">
        <f t="shared" si="253"/>
        <v/>
      </c>
      <c r="BZ41" s="46" t="str">
        <f t="shared" si="253"/>
        <v/>
      </c>
      <c r="CA41" s="46" t="str">
        <f t="shared" si="253"/>
        <v/>
      </c>
      <c r="CB41" s="46" t="str">
        <f t="shared" si="253"/>
        <v/>
      </c>
      <c r="CC41" s="46" t="str">
        <f t="shared" si="253"/>
        <v/>
      </c>
      <c r="CD41" s="46" t="str">
        <f t="shared" si="253"/>
        <v/>
      </c>
      <c r="CE41" s="46" t="str">
        <f t="shared" si="253"/>
        <v/>
      </c>
      <c r="CF41" s="46" t="str">
        <f t="shared" si="253"/>
        <v/>
      </c>
      <c r="CG41" s="46" t="str">
        <f t="shared" si="253"/>
        <v/>
      </c>
      <c r="CH41" s="46" t="str">
        <f t="shared" si="253"/>
        <v/>
      </c>
      <c r="CI41" s="46" t="str">
        <f t="shared" si="253"/>
        <v/>
      </c>
      <c r="CJ41" s="46" t="str">
        <f t="shared" si="253"/>
        <v/>
      </c>
      <c r="CK41" s="46" t="str">
        <f t="shared" si="253"/>
        <v/>
      </c>
      <c r="CL41" s="46" t="str">
        <f t="shared" si="253"/>
        <v/>
      </c>
      <c r="CM41" s="46" t="str">
        <f t="shared" si="253"/>
        <v/>
      </c>
      <c r="CN41" s="46" t="str">
        <f t="shared" ref="CN41:EY44" si="256">IF(ISNONTEXT($Z41),CM41+$Z41,"")</f>
        <v/>
      </c>
      <c r="CO41" s="46" t="str">
        <f t="shared" si="256"/>
        <v/>
      </c>
      <c r="CP41" s="46" t="str">
        <f t="shared" si="256"/>
        <v/>
      </c>
      <c r="CQ41" s="46" t="str">
        <f t="shared" si="256"/>
        <v/>
      </c>
      <c r="CR41" s="46" t="str">
        <f t="shared" si="256"/>
        <v/>
      </c>
      <c r="CS41" s="46" t="str">
        <f t="shared" si="256"/>
        <v/>
      </c>
      <c r="CT41" s="46" t="str">
        <f t="shared" si="256"/>
        <v/>
      </c>
      <c r="CU41" s="46" t="str">
        <f t="shared" si="256"/>
        <v/>
      </c>
      <c r="CV41" s="46" t="str">
        <f t="shared" si="256"/>
        <v/>
      </c>
      <c r="CW41" s="46" t="str">
        <f t="shared" si="256"/>
        <v/>
      </c>
      <c r="CX41" s="46" t="str">
        <f t="shared" si="256"/>
        <v/>
      </c>
      <c r="CY41" s="46" t="str">
        <f t="shared" si="256"/>
        <v/>
      </c>
      <c r="CZ41" s="46" t="str">
        <f t="shared" si="256"/>
        <v/>
      </c>
      <c r="DA41" s="46" t="str">
        <f t="shared" si="256"/>
        <v/>
      </c>
      <c r="DB41" s="46" t="str">
        <f t="shared" si="256"/>
        <v/>
      </c>
      <c r="DC41" s="46" t="str">
        <f t="shared" si="256"/>
        <v/>
      </c>
      <c r="DD41" s="46" t="str">
        <f t="shared" si="256"/>
        <v/>
      </c>
      <c r="DE41" s="46" t="str">
        <f t="shared" si="256"/>
        <v/>
      </c>
      <c r="DF41" s="46" t="str">
        <f t="shared" si="256"/>
        <v/>
      </c>
      <c r="DG41" s="46" t="str">
        <f t="shared" si="256"/>
        <v/>
      </c>
      <c r="DH41" s="46" t="str">
        <f t="shared" si="256"/>
        <v/>
      </c>
      <c r="DI41" s="46" t="str">
        <f t="shared" si="256"/>
        <v/>
      </c>
      <c r="DJ41" s="46" t="str">
        <f t="shared" si="256"/>
        <v/>
      </c>
      <c r="DK41" s="46" t="str">
        <f t="shared" si="256"/>
        <v/>
      </c>
      <c r="DL41" s="46" t="str">
        <f t="shared" si="256"/>
        <v/>
      </c>
      <c r="DM41" s="46" t="str">
        <f t="shared" si="256"/>
        <v/>
      </c>
      <c r="DN41" s="46" t="str">
        <f t="shared" si="256"/>
        <v/>
      </c>
      <c r="DO41" s="46" t="str">
        <f t="shared" si="256"/>
        <v/>
      </c>
      <c r="DP41" s="46" t="str">
        <f t="shared" si="256"/>
        <v/>
      </c>
      <c r="DQ41" s="46" t="str">
        <f t="shared" si="256"/>
        <v/>
      </c>
      <c r="DR41" s="46" t="str">
        <f t="shared" si="256"/>
        <v/>
      </c>
      <c r="DS41" s="46" t="str">
        <f t="shared" si="256"/>
        <v/>
      </c>
      <c r="DT41" s="46" t="str">
        <f t="shared" si="256"/>
        <v/>
      </c>
      <c r="DU41" s="46" t="str">
        <f t="shared" si="256"/>
        <v/>
      </c>
      <c r="DV41" s="46" t="str">
        <f t="shared" si="256"/>
        <v/>
      </c>
      <c r="DW41" s="46" t="str">
        <f t="shared" si="256"/>
        <v/>
      </c>
      <c r="DX41" s="46" t="str">
        <f t="shared" si="256"/>
        <v/>
      </c>
      <c r="DY41" s="46" t="str">
        <f t="shared" si="256"/>
        <v/>
      </c>
      <c r="DZ41" s="46" t="str">
        <f t="shared" si="256"/>
        <v/>
      </c>
      <c r="EA41" s="46" t="str">
        <f t="shared" si="256"/>
        <v/>
      </c>
      <c r="EB41" s="46" t="str">
        <f t="shared" si="256"/>
        <v/>
      </c>
      <c r="EC41" s="46" t="str">
        <f t="shared" si="256"/>
        <v/>
      </c>
      <c r="ED41" s="46" t="str">
        <f t="shared" si="256"/>
        <v/>
      </c>
      <c r="EE41" s="46" t="str">
        <f t="shared" si="256"/>
        <v/>
      </c>
      <c r="EF41" s="46" t="str">
        <f t="shared" si="256"/>
        <v/>
      </c>
      <c r="EG41" s="46" t="str">
        <f t="shared" si="256"/>
        <v/>
      </c>
      <c r="EH41" s="46" t="str">
        <f t="shared" si="256"/>
        <v/>
      </c>
      <c r="EI41" s="46" t="str">
        <f t="shared" si="256"/>
        <v/>
      </c>
      <c r="EJ41" s="46" t="str">
        <f t="shared" si="256"/>
        <v/>
      </c>
      <c r="EK41" s="46" t="str">
        <f t="shared" si="256"/>
        <v/>
      </c>
      <c r="EL41" s="46" t="str">
        <f t="shared" si="256"/>
        <v/>
      </c>
      <c r="EM41" s="46" t="str">
        <f t="shared" si="256"/>
        <v/>
      </c>
      <c r="EN41" s="46" t="str">
        <f t="shared" si="256"/>
        <v/>
      </c>
      <c r="EO41" s="46" t="str">
        <f t="shared" si="256"/>
        <v/>
      </c>
      <c r="EP41" s="46" t="str">
        <f t="shared" si="256"/>
        <v/>
      </c>
      <c r="EQ41" s="46" t="str">
        <f t="shared" si="256"/>
        <v/>
      </c>
      <c r="ER41" s="46" t="str">
        <f t="shared" si="256"/>
        <v/>
      </c>
      <c r="ES41" s="46" t="str">
        <f t="shared" si="256"/>
        <v/>
      </c>
      <c r="ET41" s="46" t="str">
        <f t="shared" si="256"/>
        <v/>
      </c>
      <c r="EU41" s="46" t="str">
        <f t="shared" si="256"/>
        <v/>
      </c>
      <c r="EV41" s="46" t="str">
        <f t="shared" si="256"/>
        <v/>
      </c>
      <c r="EW41" s="46" t="str">
        <f t="shared" si="256"/>
        <v/>
      </c>
      <c r="EX41" s="46" t="str">
        <f t="shared" si="256"/>
        <v/>
      </c>
      <c r="EY41" s="46" t="str">
        <f t="shared" si="256"/>
        <v/>
      </c>
      <c r="EZ41" s="46" t="str">
        <f t="shared" si="255"/>
        <v/>
      </c>
      <c r="FA41" s="46" t="str">
        <f t="shared" si="255"/>
        <v/>
      </c>
      <c r="FB41" s="46" t="str">
        <f t="shared" si="255"/>
        <v/>
      </c>
      <c r="FC41" s="46" t="str">
        <f t="shared" si="255"/>
        <v/>
      </c>
      <c r="FD41" s="46" t="str">
        <f t="shared" si="255"/>
        <v/>
      </c>
      <c r="FE41" s="46" t="str">
        <f t="shared" si="255"/>
        <v/>
      </c>
      <c r="FF41" s="46" t="str">
        <f t="shared" si="255"/>
        <v/>
      </c>
      <c r="FG41" s="46" t="str">
        <f t="shared" si="255"/>
        <v/>
      </c>
      <c r="FH41" s="46" t="str">
        <f t="shared" si="255"/>
        <v/>
      </c>
      <c r="FI41" s="46" t="str">
        <f t="shared" si="255"/>
        <v/>
      </c>
      <c r="FJ41" s="46" t="str">
        <f t="shared" si="255"/>
        <v/>
      </c>
      <c r="FK41" s="46" t="str">
        <f t="shared" si="255"/>
        <v/>
      </c>
      <c r="FL41" s="46" t="str">
        <f t="shared" si="255"/>
        <v/>
      </c>
      <c r="FM41" s="46" t="str">
        <f t="shared" si="255"/>
        <v/>
      </c>
      <c r="FN41" s="46" t="str">
        <f t="shared" si="255"/>
        <v/>
      </c>
      <c r="FO41" s="46" t="str">
        <f t="shared" si="255"/>
        <v/>
      </c>
      <c r="FP41" s="46" t="str">
        <f t="shared" si="255"/>
        <v/>
      </c>
      <c r="FQ41" s="46" t="str">
        <f t="shared" si="255"/>
        <v/>
      </c>
      <c r="FR41" s="46" t="str">
        <f t="shared" si="255"/>
        <v/>
      </c>
      <c r="FS41" s="46" t="str">
        <f t="shared" si="255"/>
        <v/>
      </c>
      <c r="FT41" s="46" t="str">
        <f t="shared" si="255"/>
        <v/>
      </c>
      <c r="FU41" s="46" t="str">
        <f t="shared" si="255"/>
        <v/>
      </c>
      <c r="FV41" s="46" t="str">
        <f t="shared" si="255"/>
        <v/>
      </c>
      <c r="FW41" s="46" t="str">
        <f t="shared" si="255"/>
        <v/>
      </c>
      <c r="FX41" s="46" t="str">
        <f t="shared" si="255"/>
        <v/>
      </c>
      <c r="FY41" s="46" t="str">
        <f t="shared" si="255"/>
        <v/>
      </c>
      <c r="FZ41" s="46" t="str">
        <f t="shared" si="255"/>
        <v/>
      </c>
      <c r="GA41" s="46" t="str">
        <f t="shared" si="255"/>
        <v/>
      </c>
      <c r="GB41" s="46" t="str">
        <f t="shared" si="255"/>
        <v/>
      </c>
      <c r="GC41" s="46" t="str">
        <f t="shared" si="255"/>
        <v/>
      </c>
      <c r="GD41" s="46" t="str">
        <f t="shared" si="255"/>
        <v/>
      </c>
      <c r="GE41" s="46" t="str">
        <f t="shared" si="255"/>
        <v/>
      </c>
      <c r="GF41" s="46" t="str">
        <f t="shared" si="255"/>
        <v/>
      </c>
      <c r="GG41" s="46" t="str">
        <f t="shared" si="255"/>
        <v/>
      </c>
      <c r="GH41" s="46" t="str">
        <f t="shared" si="255"/>
        <v/>
      </c>
      <c r="GI41" s="46" t="str">
        <f t="shared" si="255"/>
        <v/>
      </c>
      <c r="GJ41" s="46" t="str">
        <f t="shared" si="255"/>
        <v/>
      </c>
      <c r="GK41" s="46" t="str">
        <f t="shared" si="255"/>
        <v/>
      </c>
      <c r="GL41" s="46" t="str">
        <f t="shared" si="255"/>
        <v/>
      </c>
      <c r="GM41" s="46" t="str">
        <f t="shared" si="255"/>
        <v/>
      </c>
      <c r="GN41" s="46" t="str">
        <f t="shared" si="255"/>
        <v/>
      </c>
      <c r="GO41" s="46" t="str">
        <f t="shared" si="255"/>
        <v/>
      </c>
      <c r="GP41" s="46" t="str">
        <f t="shared" si="255"/>
        <v/>
      </c>
      <c r="GQ41" s="46" t="str">
        <f t="shared" si="255"/>
        <v/>
      </c>
      <c r="GR41" s="46" t="str">
        <f t="shared" si="255"/>
        <v/>
      </c>
      <c r="GS41" s="46" t="str">
        <f t="shared" si="255"/>
        <v/>
      </c>
      <c r="GT41" s="46" t="str">
        <f t="shared" si="255"/>
        <v/>
      </c>
      <c r="GU41" s="46" t="str">
        <f t="shared" si="255"/>
        <v/>
      </c>
      <c r="GV41" s="46" t="str">
        <f t="shared" si="255"/>
        <v/>
      </c>
      <c r="GW41" s="46" t="str">
        <f t="shared" si="255"/>
        <v/>
      </c>
      <c r="GX41" s="46" t="str">
        <f t="shared" si="255"/>
        <v/>
      </c>
      <c r="GY41" s="46" t="str">
        <f t="shared" si="255"/>
        <v/>
      </c>
      <c r="GZ41" s="46" t="str">
        <f t="shared" si="255"/>
        <v/>
      </c>
      <c r="HA41" s="46" t="str">
        <f t="shared" si="255"/>
        <v/>
      </c>
      <c r="HB41" s="46" t="str">
        <f t="shared" si="255"/>
        <v/>
      </c>
      <c r="HC41" s="46" t="str">
        <f t="shared" si="255"/>
        <v/>
      </c>
      <c r="HD41" s="46" t="str">
        <f t="shared" si="255"/>
        <v/>
      </c>
      <c r="HE41" s="46" t="str">
        <f t="shared" si="255"/>
        <v/>
      </c>
      <c r="HF41" s="46" t="str">
        <f t="shared" si="255"/>
        <v/>
      </c>
      <c r="HG41" s="46" t="str">
        <f t="shared" si="255"/>
        <v/>
      </c>
      <c r="HH41" s="46" t="str">
        <f t="shared" si="255"/>
        <v/>
      </c>
      <c r="HI41" s="46" t="str">
        <f t="shared" si="255"/>
        <v/>
      </c>
      <c r="HJ41" s="46" t="str">
        <f t="shared" si="255"/>
        <v/>
      </c>
      <c r="HK41" s="46" t="str">
        <f t="shared" si="255"/>
        <v/>
      </c>
      <c r="HL41" s="46" t="str">
        <f t="shared" si="254"/>
        <v/>
      </c>
      <c r="HM41" s="46" t="str">
        <f t="shared" si="254"/>
        <v/>
      </c>
      <c r="HN41" s="46" t="str">
        <f t="shared" si="254"/>
        <v/>
      </c>
      <c r="HO41" s="46" t="str">
        <f t="shared" si="254"/>
        <v/>
      </c>
      <c r="HP41" s="46" t="str">
        <f t="shared" si="254"/>
        <v/>
      </c>
      <c r="HQ41" s="46" t="str">
        <f t="shared" si="254"/>
        <v/>
      </c>
      <c r="HR41" s="46" t="str">
        <f t="shared" si="254"/>
        <v/>
      </c>
      <c r="HS41" s="46" t="str">
        <f t="shared" si="254"/>
        <v/>
      </c>
      <c r="HT41" s="146" t="e">
        <f t="shared" si="15"/>
        <v>#N/A</v>
      </c>
      <c r="HU41" s="146" t="e">
        <f t="shared" si="24"/>
        <v>#N/A</v>
      </c>
      <c r="HV41" s="146" t="e">
        <f t="shared" si="25"/>
        <v>#N/A</v>
      </c>
      <c r="HW41" s="146" t="e">
        <f t="shared" si="26"/>
        <v>#N/A</v>
      </c>
      <c r="HX41" s="146" t="e">
        <f t="shared" si="27"/>
        <v>#N/A</v>
      </c>
      <c r="HY41" s="146" t="e">
        <f t="shared" si="28"/>
        <v>#N/A</v>
      </c>
      <c r="HZ41" s="146" t="e">
        <f t="shared" si="29"/>
        <v>#N/A</v>
      </c>
      <c r="IA41" s="146" t="e">
        <f t="shared" si="30"/>
        <v>#N/A</v>
      </c>
      <c r="IB41" s="146" t="e">
        <f t="shared" si="31"/>
        <v>#N/A</v>
      </c>
      <c r="IC41" s="146" t="e">
        <f t="shared" si="32"/>
        <v>#N/A</v>
      </c>
      <c r="ID41" s="146" t="e">
        <f t="shared" si="33"/>
        <v>#N/A</v>
      </c>
      <c r="IE41" s="146" t="e">
        <f t="shared" si="34"/>
        <v>#N/A</v>
      </c>
      <c r="IF41" s="146" t="e">
        <f t="shared" si="35"/>
        <v>#N/A</v>
      </c>
      <c r="IG41" s="146" t="e">
        <f t="shared" si="36"/>
        <v>#N/A</v>
      </c>
      <c r="IH41" s="146" t="e">
        <f t="shared" si="37"/>
        <v>#N/A</v>
      </c>
      <c r="II41" s="146" t="e">
        <f t="shared" si="38"/>
        <v>#N/A</v>
      </c>
      <c r="IJ41" s="146" t="e">
        <f t="shared" si="39"/>
        <v>#N/A</v>
      </c>
      <c r="IK41" s="146" t="e">
        <f t="shared" si="40"/>
        <v>#N/A</v>
      </c>
      <c r="IL41" s="146" t="e">
        <f t="shared" si="41"/>
        <v>#N/A</v>
      </c>
      <c r="IM41" s="146" t="e">
        <f t="shared" si="42"/>
        <v>#N/A</v>
      </c>
      <c r="IN41" s="146" t="e">
        <f t="shared" si="43"/>
        <v>#N/A</v>
      </c>
      <c r="IO41" s="146" t="e">
        <f t="shared" si="44"/>
        <v>#N/A</v>
      </c>
      <c r="IP41" s="146" t="e">
        <f t="shared" si="45"/>
        <v>#N/A</v>
      </c>
      <c r="IQ41" s="146" t="e">
        <f t="shared" si="46"/>
        <v>#N/A</v>
      </c>
      <c r="IR41" s="146" t="e">
        <f t="shared" si="47"/>
        <v>#N/A</v>
      </c>
      <c r="IS41" s="146" t="e">
        <f t="shared" si="48"/>
        <v>#N/A</v>
      </c>
      <c r="IT41" s="146" t="e">
        <f t="shared" si="49"/>
        <v>#N/A</v>
      </c>
      <c r="IU41" s="146" t="e">
        <f t="shared" si="50"/>
        <v>#N/A</v>
      </c>
      <c r="IV41" s="146" t="e">
        <f t="shared" si="51"/>
        <v>#N/A</v>
      </c>
      <c r="IW41" s="146" t="e">
        <f t="shared" si="52"/>
        <v>#N/A</v>
      </c>
      <c r="IX41" s="146" t="e">
        <f t="shared" si="53"/>
        <v>#N/A</v>
      </c>
      <c r="IY41" s="146" t="e">
        <f t="shared" si="54"/>
        <v>#N/A</v>
      </c>
      <c r="IZ41" s="146" t="e">
        <f t="shared" si="55"/>
        <v>#N/A</v>
      </c>
      <c r="JA41" s="146" t="e">
        <f t="shared" si="56"/>
        <v>#N/A</v>
      </c>
      <c r="JB41" s="146" t="e">
        <f t="shared" si="57"/>
        <v>#N/A</v>
      </c>
      <c r="JC41" s="146" t="e">
        <f t="shared" si="58"/>
        <v>#N/A</v>
      </c>
      <c r="JD41" s="146" t="e">
        <f t="shared" si="59"/>
        <v>#N/A</v>
      </c>
      <c r="JE41" s="146" t="e">
        <f t="shared" si="60"/>
        <v>#N/A</v>
      </c>
      <c r="JF41" s="146" t="e">
        <f t="shared" si="61"/>
        <v>#N/A</v>
      </c>
      <c r="JG41" s="146" t="e">
        <f t="shared" si="62"/>
        <v>#N/A</v>
      </c>
      <c r="JH41" s="146" t="e">
        <f t="shared" si="63"/>
        <v>#N/A</v>
      </c>
      <c r="JI41" s="146" t="e">
        <f t="shared" si="64"/>
        <v>#N/A</v>
      </c>
      <c r="JJ41" s="146" t="e">
        <f t="shared" si="65"/>
        <v>#N/A</v>
      </c>
      <c r="JK41" s="146" t="e">
        <f t="shared" si="66"/>
        <v>#N/A</v>
      </c>
      <c r="JL41" s="146" t="e">
        <f t="shared" si="67"/>
        <v>#N/A</v>
      </c>
      <c r="JM41" s="146" t="e">
        <f t="shared" si="68"/>
        <v>#N/A</v>
      </c>
      <c r="JN41" s="146" t="e">
        <f t="shared" si="69"/>
        <v>#N/A</v>
      </c>
      <c r="JO41" s="146" t="e">
        <f t="shared" si="70"/>
        <v>#N/A</v>
      </c>
      <c r="JP41" s="146" t="e">
        <f t="shared" si="71"/>
        <v>#N/A</v>
      </c>
      <c r="JQ41" s="146" t="e">
        <f t="shared" si="72"/>
        <v>#N/A</v>
      </c>
      <c r="JR41" s="146" t="e">
        <f t="shared" si="73"/>
        <v>#N/A</v>
      </c>
      <c r="JS41" s="146" t="e">
        <f t="shared" si="74"/>
        <v>#N/A</v>
      </c>
      <c r="JT41" s="146" t="e">
        <f t="shared" si="75"/>
        <v>#N/A</v>
      </c>
      <c r="JU41" s="146" t="e">
        <f t="shared" si="76"/>
        <v>#N/A</v>
      </c>
      <c r="JV41" s="146" t="e">
        <f t="shared" si="77"/>
        <v>#N/A</v>
      </c>
      <c r="JW41" s="146" t="e">
        <f t="shared" si="78"/>
        <v>#N/A</v>
      </c>
      <c r="JX41" s="146" t="e">
        <f t="shared" si="79"/>
        <v>#N/A</v>
      </c>
      <c r="JY41" s="146" t="e">
        <f t="shared" si="80"/>
        <v>#N/A</v>
      </c>
      <c r="JZ41" s="146" t="e">
        <f t="shared" si="81"/>
        <v>#N/A</v>
      </c>
      <c r="KA41" s="146" t="e">
        <f t="shared" si="82"/>
        <v>#N/A</v>
      </c>
      <c r="KB41" s="146" t="e">
        <f t="shared" si="83"/>
        <v>#N/A</v>
      </c>
      <c r="KC41" s="146" t="e">
        <f t="shared" si="84"/>
        <v>#N/A</v>
      </c>
      <c r="KD41" s="146" t="e">
        <f t="shared" si="85"/>
        <v>#N/A</v>
      </c>
      <c r="KE41" s="146" t="e">
        <f t="shared" si="86"/>
        <v>#N/A</v>
      </c>
      <c r="KF41" s="146" t="e">
        <f t="shared" si="20"/>
        <v>#N/A</v>
      </c>
      <c r="KG41" s="146" t="e">
        <f t="shared" si="87"/>
        <v>#N/A</v>
      </c>
      <c r="KH41" s="146" t="e">
        <f t="shared" si="88"/>
        <v>#N/A</v>
      </c>
      <c r="KI41" s="146" t="e">
        <f t="shared" si="89"/>
        <v>#N/A</v>
      </c>
      <c r="KJ41" s="146" t="e">
        <f t="shared" si="90"/>
        <v>#N/A</v>
      </c>
      <c r="KK41" s="146" t="e">
        <f t="shared" si="91"/>
        <v>#N/A</v>
      </c>
      <c r="KL41" s="146" t="e">
        <f t="shared" si="92"/>
        <v>#N/A</v>
      </c>
      <c r="KM41" s="146" t="e">
        <f t="shared" si="93"/>
        <v>#N/A</v>
      </c>
      <c r="KN41" s="146" t="e">
        <f t="shared" si="94"/>
        <v>#N/A</v>
      </c>
      <c r="KO41" s="146" t="e">
        <f t="shared" si="95"/>
        <v>#N/A</v>
      </c>
      <c r="KP41" s="146" t="e">
        <f t="shared" si="96"/>
        <v>#N/A</v>
      </c>
      <c r="KQ41" s="146" t="e">
        <f t="shared" si="97"/>
        <v>#N/A</v>
      </c>
      <c r="KR41" s="146" t="e">
        <f t="shared" si="98"/>
        <v>#N/A</v>
      </c>
      <c r="KS41" s="146" t="e">
        <f t="shared" si="99"/>
        <v>#N/A</v>
      </c>
      <c r="KT41" s="146" t="e">
        <f t="shared" si="100"/>
        <v>#N/A</v>
      </c>
      <c r="KU41" s="146" t="e">
        <f t="shared" si="101"/>
        <v>#N/A</v>
      </c>
      <c r="KV41" s="146" t="e">
        <f t="shared" si="102"/>
        <v>#N/A</v>
      </c>
      <c r="KW41" s="146" t="e">
        <f t="shared" si="103"/>
        <v>#N/A</v>
      </c>
      <c r="KX41" s="146" t="e">
        <f t="shared" si="104"/>
        <v>#N/A</v>
      </c>
      <c r="KY41" s="146" t="e">
        <f t="shared" si="105"/>
        <v>#N/A</v>
      </c>
      <c r="KZ41" s="146" t="e">
        <f t="shared" si="106"/>
        <v>#N/A</v>
      </c>
      <c r="LA41" s="146" t="e">
        <f t="shared" si="107"/>
        <v>#N/A</v>
      </c>
      <c r="LB41" s="146" t="e">
        <f t="shared" si="108"/>
        <v>#N/A</v>
      </c>
      <c r="LC41" s="146" t="e">
        <f t="shared" si="109"/>
        <v>#N/A</v>
      </c>
      <c r="LD41" s="146" t="e">
        <f t="shared" si="110"/>
        <v>#N/A</v>
      </c>
      <c r="LE41" s="146" t="e">
        <f t="shared" si="111"/>
        <v>#N/A</v>
      </c>
      <c r="LF41" s="146" t="e">
        <f t="shared" si="112"/>
        <v>#N/A</v>
      </c>
      <c r="LG41" s="146" t="e">
        <f t="shared" si="113"/>
        <v>#N/A</v>
      </c>
      <c r="LH41" s="146" t="e">
        <f t="shared" si="114"/>
        <v>#N/A</v>
      </c>
      <c r="LI41" s="146" t="e">
        <f t="shared" si="115"/>
        <v>#N/A</v>
      </c>
      <c r="LJ41" s="146" t="e">
        <f t="shared" si="116"/>
        <v>#N/A</v>
      </c>
      <c r="LK41" s="146" t="e">
        <f t="shared" si="117"/>
        <v>#N/A</v>
      </c>
      <c r="LL41" s="146" t="e">
        <f t="shared" si="118"/>
        <v>#N/A</v>
      </c>
      <c r="LM41" s="146" t="e">
        <f t="shared" si="119"/>
        <v>#N/A</v>
      </c>
      <c r="LN41" s="146" t="e">
        <f t="shared" si="120"/>
        <v>#N/A</v>
      </c>
      <c r="LO41" s="146" t="e">
        <f t="shared" si="121"/>
        <v>#N/A</v>
      </c>
      <c r="LP41" s="146" t="e">
        <f t="shared" si="122"/>
        <v>#N/A</v>
      </c>
      <c r="LQ41" s="146" t="e">
        <f t="shared" si="123"/>
        <v>#N/A</v>
      </c>
      <c r="LR41" s="146" t="e">
        <f t="shared" si="124"/>
        <v>#N/A</v>
      </c>
      <c r="LS41" s="146" t="e">
        <f t="shared" si="125"/>
        <v>#N/A</v>
      </c>
      <c r="LT41" s="146" t="e">
        <f t="shared" si="126"/>
        <v>#N/A</v>
      </c>
      <c r="LU41" s="146" t="e">
        <f t="shared" si="127"/>
        <v>#N/A</v>
      </c>
      <c r="LV41" s="146" t="e">
        <f t="shared" si="128"/>
        <v>#N/A</v>
      </c>
      <c r="LW41" s="146" t="e">
        <f t="shared" si="129"/>
        <v>#N/A</v>
      </c>
      <c r="LX41" s="146" t="e">
        <f t="shared" si="130"/>
        <v>#N/A</v>
      </c>
      <c r="LY41" s="146" t="e">
        <f t="shared" si="131"/>
        <v>#N/A</v>
      </c>
      <c r="LZ41" s="146" t="e">
        <f t="shared" si="132"/>
        <v>#N/A</v>
      </c>
      <c r="MA41" s="146" t="e">
        <f t="shared" si="133"/>
        <v>#N/A</v>
      </c>
      <c r="MB41" s="146" t="e">
        <f t="shared" si="134"/>
        <v>#N/A</v>
      </c>
      <c r="MC41" s="146" t="e">
        <f t="shared" si="135"/>
        <v>#N/A</v>
      </c>
      <c r="MD41" s="146" t="e">
        <f t="shared" si="136"/>
        <v>#N/A</v>
      </c>
      <c r="ME41" s="146" t="e">
        <f t="shared" si="137"/>
        <v>#N/A</v>
      </c>
      <c r="MF41" s="146" t="e">
        <f t="shared" si="138"/>
        <v>#N/A</v>
      </c>
      <c r="MG41" s="146" t="e">
        <f t="shared" si="139"/>
        <v>#N/A</v>
      </c>
      <c r="MH41" s="146" t="e">
        <f t="shared" si="140"/>
        <v>#N/A</v>
      </c>
      <c r="MI41" s="146" t="e">
        <f t="shared" si="141"/>
        <v>#N/A</v>
      </c>
      <c r="MJ41" s="146" t="e">
        <f t="shared" si="142"/>
        <v>#N/A</v>
      </c>
      <c r="MK41" s="146" t="e">
        <f t="shared" si="143"/>
        <v>#N/A</v>
      </c>
      <c r="ML41" s="146" t="e">
        <f t="shared" si="144"/>
        <v>#N/A</v>
      </c>
      <c r="MM41" s="146" t="e">
        <f t="shared" si="145"/>
        <v>#N/A</v>
      </c>
      <c r="MN41" s="146" t="e">
        <f t="shared" si="146"/>
        <v>#N/A</v>
      </c>
      <c r="MO41" s="146" t="e">
        <f t="shared" si="147"/>
        <v>#N/A</v>
      </c>
      <c r="MP41" s="146" t="e">
        <f t="shared" si="148"/>
        <v>#N/A</v>
      </c>
      <c r="MQ41" s="146" t="e">
        <f t="shared" si="149"/>
        <v>#N/A</v>
      </c>
      <c r="MR41" s="146" t="e">
        <f t="shared" si="21"/>
        <v>#N/A</v>
      </c>
      <c r="MS41" s="146" t="e">
        <f t="shared" si="150"/>
        <v>#N/A</v>
      </c>
      <c r="MT41" s="146" t="e">
        <f t="shared" si="151"/>
        <v>#N/A</v>
      </c>
      <c r="MU41" s="146" t="e">
        <f t="shared" si="152"/>
        <v>#N/A</v>
      </c>
      <c r="MV41" s="146" t="e">
        <f t="shared" si="153"/>
        <v>#N/A</v>
      </c>
      <c r="MW41" s="146" t="e">
        <f t="shared" si="154"/>
        <v>#N/A</v>
      </c>
      <c r="MX41" s="146" t="e">
        <f t="shared" si="155"/>
        <v>#N/A</v>
      </c>
      <c r="MY41" s="146" t="e">
        <f t="shared" si="156"/>
        <v>#N/A</v>
      </c>
      <c r="MZ41" s="146" t="e">
        <f t="shared" si="157"/>
        <v>#N/A</v>
      </c>
      <c r="NA41" s="146" t="e">
        <f t="shared" si="158"/>
        <v>#N/A</v>
      </c>
      <c r="NB41" s="146" t="e">
        <f t="shared" si="159"/>
        <v>#N/A</v>
      </c>
      <c r="NC41" s="146" t="e">
        <f t="shared" si="160"/>
        <v>#N/A</v>
      </c>
      <c r="ND41" s="146" t="e">
        <f t="shared" si="161"/>
        <v>#N/A</v>
      </c>
      <c r="NE41" s="146" t="e">
        <f t="shared" si="162"/>
        <v>#N/A</v>
      </c>
      <c r="NF41" s="146" t="e">
        <f t="shared" si="163"/>
        <v>#N/A</v>
      </c>
      <c r="NG41" s="146" t="e">
        <f t="shared" si="164"/>
        <v>#N/A</v>
      </c>
      <c r="NH41" s="146" t="e">
        <f t="shared" si="165"/>
        <v>#N/A</v>
      </c>
      <c r="NI41" s="146" t="e">
        <f t="shared" si="166"/>
        <v>#N/A</v>
      </c>
      <c r="NJ41" s="146" t="e">
        <f t="shared" si="167"/>
        <v>#N/A</v>
      </c>
      <c r="NK41" s="146" t="e">
        <f t="shared" si="168"/>
        <v>#N/A</v>
      </c>
      <c r="NL41" s="146" t="e">
        <f t="shared" si="169"/>
        <v>#N/A</v>
      </c>
      <c r="NM41" s="146" t="e">
        <f t="shared" si="170"/>
        <v>#N/A</v>
      </c>
      <c r="NN41" s="146" t="e">
        <f t="shared" si="171"/>
        <v>#N/A</v>
      </c>
      <c r="NO41" s="146" t="e">
        <f t="shared" si="172"/>
        <v>#N/A</v>
      </c>
      <c r="NP41" s="146" t="e">
        <f t="shared" si="173"/>
        <v>#N/A</v>
      </c>
      <c r="NQ41" s="146" t="e">
        <f t="shared" si="174"/>
        <v>#N/A</v>
      </c>
      <c r="NR41" s="146" t="e">
        <f t="shared" si="175"/>
        <v>#N/A</v>
      </c>
      <c r="NS41" s="146" t="e">
        <f t="shared" si="176"/>
        <v>#N/A</v>
      </c>
      <c r="NT41" s="146" t="e">
        <f t="shared" si="177"/>
        <v>#N/A</v>
      </c>
      <c r="NU41" s="146" t="e">
        <f t="shared" si="178"/>
        <v>#N/A</v>
      </c>
      <c r="NV41" s="146" t="e">
        <f t="shared" si="179"/>
        <v>#N/A</v>
      </c>
      <c r="NW41" s="146" t="e">
        <f t="shared" si="180"/>
        <v>#N/A</v>
      </c>
      <c r="NX41" s="146" t="e">
        <f t="shared" si="181"/>
        <v>#N/A</v>
      </c>
      <c r="NY41" s="146" t="e">
        <f t="shared" si="182"/>
        <v>#N/A</v>
      </c>
      <c r="NZ41" s="146" t="e">
        <f t="shared" si="183"/>
        <v>#N/A</v>
      </c>
      <c r="OA41" s="146" t="e">
        <f t="shared" si="184"/>
        <v>#N/A</v>
      </c>
      <c r="OB41" s="146" t="e">
        <f t="shared" si="185"/>
        <v>#N/A</v>
      </c>
      <c r="OC41" s="146" t="e">
        <f t="shared" si="186"/>
        <v>#N/A</v>
      </c>
      <c r="OD41" s="146" t="e">
        <f t="shared" si="187"/>
        <v>#N/A</v>
      </c>
      <c r="OE41" s="146" t="e">
        <f t="shared" si="188"/>
        <v>#N/A</v>
      </c>
      <c r="OF41" s="146" t="e">
        <f t="shared" si="189"/>
        <v>#N/A</v>
      </c>
      <c r="OG41" s="146" t="e">
        <f t="shared" si="190"/>
        <v>#N/A</v>
      </c>
      <c r="OH41" s="146" t="e">
        <f t="shared" si="191"/>
        <v>#N/A</v>
      </c>
      <c r="OI41" s="146" t="e">
        <f t="shared" si="192"/>
        <v>#N/A</v>
      </c>
      <c r="OJ41" s="146" t="e">
        <f t="shared" si="193"/>
        <v>#N/A</v>
      </c>
      <c r="OK41" s="146" t="e">
        <f t="shared" si="194"/>
        <v>#N/A</v>
      </c>
      <c r="OL41" s="146" t="e">
        <f t="shared" si="195"/>
        <v>#N/A</v>
      </c>
      <c r="OM41" s="146" t="e">
        <f t="shared" si="196"/>
        <v>#N/A</v>
      </c>
      <c r="ON41" s="146" t="e">
        <f t="shared" si="197"/>
        <v>#N/A</v>
      </c>
      <c r="OO41" s="146" t="e">
        <f t="shared" si="198"/>
        <v>#N/A</v>
      </c>
      <c r="OP41" s="146" t="e">
        <f t="shared" si="199"/>
        <v>#N/A</v>
      </c>
      <c r="OQ41" s="146" t="e">
        <f t="shared" si="200"/>
        <v>#N/A</v>
      </c>
      <c r="OR41" s="146" t="e">
        <f t="shared" si="201"/>
        <v>#N/A</v>
      </c>
      <c r="OS41" s="146" t="e">
        <f t="shared" si="202"/>
        <v>#N/A</v>
      </c>
      <c r="OT41" s="146" t="e">
        <f t="shared" si="203"/>
        <v>#N/A</v>
      </c>
      <c r="OU41" s="146" t="e">
        <f t="shared" si="204"/>
        <v>#N/A</v>
      </c>
      <c r="OV41" s="146" t="e">
        <f t="shared" si="205"/>
        <v>#N/A</v>
      </c>
      <c r="OW41" s="146" t="e">
        <f t="shared" si="206"/>
        <v>#N/A</v>
      </c>
      <c r="OX41" s="146" t="e">
        <f t="shared" si="207"/>
        <v>#N/A</v>
      </c>
      <c r="OY41" s="146" t="e">
        <f t="shared" si="208"/>
        <v>#N/A</v>
      </c>
      <c r="OZ41" s="146" t="e">
        <f t="shared" si="209"/>
        <v>#N/A</v>
      </c>
      <c r="PA41" s="146" t="e">
        <f t="shared" si="210"/>
        <v>#N/A</v>
      </c>
      <c r="PB41" s="146" t="e">
        <f t="shared" si="211"/>
        <v>#N/A</v>
      </c>
      <c r="PC41" s="146" t="e">
        <f t="shared" si="212"/>
        <v>#N/A</v>
      </c>
      <c r="PD41" s="146" t="e">
        <f t="shared" si="22"/>
        <v>#N/A</v>
      </c>
      <c r="PE41" s="146" t="e">
        <f t="shared" si="225"/>
        <v>#N/A</v>
      </c>
      <c r="PF41" s="146" t="e">
        <f t="shared" si="226"/>
        <v>#N/A</v>
      </c>
      <c r="PG41" s="146" t="e">
        <f t="shared" si="227"/>
        <v>#N/A</v>
      </c>
      <c r="PH41" s="146" t="e">
        <f t="shared" si="228"/>
        <v>#N/A</v>
      </c>
      <c r="PI41" s="146" t="e">
        <f t="shared" si="229"/>
        <v>#N/A</v>
      </c>
      <c r="PJ41" s="146" t="e">
        <f t="shared" si="230"/>
        <v>#N/A</v>
      </c>
      <c r="PK41" s="146" t="e">
        <f t="shared" si="231"/>
        <v>#N/A</v>
      </c>
      <c r="PL41" s="146" t="e">
        <f t="shared" si="232"/>
        <v>#N/A</v>
      </c>
    </row>
    <row r="42" spans="1:428" hidden="1" x14ac:dyDescent="0.45">
      <c r="A42" s="364"/>
      <c r="B42" s="365" t="str">
        <f>IF($N42="","",ROUND(_xlfn.LOGNORM.INV(ABS(VLOOKUP($Q$1,VLookups!$A$27:$B$28,2,FALSE)-B$2),LN($J42),LN($N42)),0))</f>
        <v/>
      </c>
      <c r="C42" s="367" t="str">
        <f t="shared" si="16"/>
        <v/>
      </c>
      <c r="D42" s="368" t="str">
        <f t="shared" si="17"/>
        <v/>
      </c>
      <c r="E42" s="108" t="str">
        <f>IFERROR(_xlfn.LOGNORM.INV(VLookups!$B$22,LN($J42),LN($N42)),"")</f>
        <v/>
      </c>
      <c r="F42" s="81"/>
      <c r="G42" s="108" t="str">
        <f>IFERROR(_xlfn.LOGNORM.INV(VLookups!$B$23,LN($J42),LN($N42)),"")</f>
        <v/>
      </c>
      <c r="H42" s="110" t="str">
        <f t="shared" si="248"/>
        <v/>
      </c>
      <c r="I42" s="110" t="str">
        <f t="shared" si="249"/>
        <v/>
      </c>
      <c r="J42" s="65" t="str">
        <f>IF(AND(F42&gt;0,NOT(ISBLANK(K42))),IF(VLOOKUP($F$3,VLookups!$A$17:$B$18,2,FALSE),F42*VLOOKUP(K42,VLookups!$A$4:$B$13,2,FALSE),F42),"")</f>
        <v/>
      </c>
      <c r="K42" s="21"/>
      <c r="L42" s="53"/>
      <c r="M42" s="263"/>
      <c r="N42" s="320" t="str">
        <f>IF(F42&gt;0,IF(ISBLANK(M42),IF(ISBLANK(K42),"",VLOOKUP(K42,VLookups!$A$4:$C$13,3,FALSE)),M42),"")</f>
        <v/>
      </c>
      <c r="O42" s="320" t="str">
        <f t="shared" si="11"/>
        <v/>
      </c>
      <c r="P42" s="375" t="str">
        <f t="shared" si="12"/>
        <v/>
      </c>
      <c r="Q42" s="81"/>
      <c r="R42" s="230" t="str">
        <f>IF(AND(Q42&gt;0,F42&gt;0,NOT(N42="")),ABS(VLOOKUP($Q$1,VLookups!$A$27:$B$28,2,FALSE)-_xlfn.LOGNORM.DIST(Q42,LN(J42),LN(N42),TRUE)),"")</f>
        <v/>
      </c>
      <c r="S42" s="80" t="str">
        <f>IF(AND($E42&gt;0,$F42&gt;0,$G42&gt;0,NOT(ISBLANK($K42))),_xlfn.LOGNORM.INV(ABS(VLOOKUP($Q$1,VLookups!$A$27:$B$28,2,FALSE)-S$3),LN($J42),LN($N42)),"")</f>
        <v/>
      </c>
      <c r="T42" s="80" t="str">
        <f>IF(AND($E42&gt;0,$F42&gt;0,$G42&gt;0,NOT(ISBLANK($K42))),_xlfn.LOGNORM.INV(ABS(VLOOKUP($Q$1,VLookups!$A$27:$B$28,2,FALSE)-T$3),LN($J42),LN($N42)),"")</f>
        <v/>
      </c>
      <c r="U42" s="80" t="str">
        <f>IF(AND($E42&gt;0,$F42&gt;0,$G42&gt;0,NOT(ISBLANK($K42))),_xlfn.LOGNORM.INV(ABS(VLOOKUP($Q$1,VLookups!$A$27:$B$28,2,FALSE)-U$3),LN($J42),LN($N42)),"")</f>
        <v/>
      </c>
      <c r="V42" s="80" t="str">
        <f>IF(AND($E42&gt;0,$F42&gt;0,$G42&gt;0,NOT(ISBLANK($K42))),_xlfn.LOGNORM.INV(ABS(VLOOKUP($Q$1,VLookups!$A$27:$B$28,2,FALSE)-V$3),LN($J42),LN($N42)),"")</f>
        <v/>
      </c>
      <c r="W42" s="80" t="str">
        <f>IF(AND($E42&gt;0,$F42&gt;0,$G42&gt;0,NOT(ISBLANK($K42))),_xlfn.LOGNORM.INV(ABS(VLOOKUP($Q$1,VLookups!$A$27:$B$28,2,FALSE)-W$3),LN($J42),LN($N42)),"")</f>
        <v/>
      </c>
      <c r="X42" s="80" t="str">
        <f>IF(AND($E42&gt;0,$F42&gt;0,$G42&gt;0,NOT(ISBLANK($K42))),_xlfn.LOGNORM.INV(ABS(VLOOKUP($Q$1,VLookups!$A$27:$B$28,2,FALSE)-X$3),LN($J42),LN($N42)),"")</f>
        <v/>
      </c>
      <c r="Y42" s="5"/>
      <c r="Z42" s="145" t="str">
        <f t="shared" si="250"/>
        <v/>
      </c>
      <c r="AA42" s="376" t="str">
        <f t="shared" si="13"/>
        <v/>
      </c>
      <c r="AB42" s="46" t="str">
        <f t="shared" si="14"/>
        <v/>
      </c>
      <c r="AC42" s="46" t="str">
        <f t="shared" ref="AC42:CN45" si="257">IF(ISNONTEXT($Z42),AB42+$Z42,"")</f>
        <v/>
      </c>
      <c r="AD42" s="46" t="str">
        <f t="shared" si="257"/>
        <v/>
      </c>
      <c r="AE42" s="46" t="str">
        <f t="shared" si="257"/>
        <v/>
      </c>
      <c r="AF42" s="46" t="str">
        <f t="shared" si="257"/>
        <v/>
      </c>
      <c r="AG42" s="46" t="str">
        <f t="shared" si="257"/>
        <v/>
      </c>
      <c r="AH42" s="46" t="str">
        <f t="shared" si="257"/>
        <v/>
      </c>
      <c r="AI42" s="46" t="str">
        <f t="shared" si="257"/>
        <v/>
      </c>
      <c r="AJ42" s="46" t="str">
        <f t="shared" si="257"/>
        <v/>
      </c>
      <c r="AK42" s="46" t="str">
        <f t="shared" si="257"/>
        <v/>
      </c>
      <c r="AL42" s="46" t="str">
        <f t="shared" si="257"/>
        <v/>
      </c>
      <c r="AM42" s="46" t="str">
        <f t="shared" si="257"/>
        <v/>
      </c>
      <c r="AN42" s="46" t="str">
        <f t="shared" si="257"/>
        <v/>
      </c>
      <c r="AO42" s="46" t="str">
        <f t="shared" si="257"/>
        <v/>
      </c>
      <c r="AP42" s="46" t="str">
        <f t="shared" si="257"/>
        <v/>
      </c>
      <c r="AQ42" s="46" t="str">
        <f t="shared" si="257"/>
        <v/>
      </c>
      <c r="AR42" s="46" t="str">
        <f t="shared" si="257"/>
        <v/>
      </c>
      <c r="AS42" s="46" t="str">
        <f t="shared" si="257"/>
        <v/>
      </c>
      <c r="AT42" s="46" t="str">
        <f t="shared" si="257"/>
        <v/>
      </c>
      <c r="AU42" s="46" t="str">
        <f t="shared" si="257"/>
        <v/>
      </c>
      <c r="AV42" s="46" t="str">
        <f t="shared" si="257"/>
        <v/>
      </c>
      <c r="AW42" s="46" t="str">
        <f t="shared" si="257"/>
        <v/>
      </c>
      <c r="AX42" s="46" t="str">
        <f t="shared" si="257"/>
        <v/>
      </c>
      <c r="AY42" s="46" t="str">
        <f t="shared" si="257"/>
        <v/>
      </c>
      <c r="AZ42" s="46" t="str">
        <f t="shared" si="257"/>
        <v/>
      </c>
      <c r="BA42" s="46" t="str">
        <f t="shared" si="257"/>
        <v/>
      </c>
      <c r="BB42" s="46" t="str">
        <f t="shared" si="257"/>
        <v/>
      </c>
      <c r="BC42" s="46" t="str">
        <f t="shared" si="257"/>
        <v/>
      </c>
      <c r="BD42" s="46" t="str">
        <f t="shared" si="257"/>
        <v/>
      </c>
      <c r="BE42" s="46" t="str">
        <f t="shared" si="257"/>
        <v/>
      </c>
      <c r="BF42" s="46" t="str">
        <f t="shared" si="257"/>
        <v/>
      </c>
      <c r="BG42" s="46" t="str">
        <f t="shared" si="257"/>
        <v/>
      </c>
      <c r="BH42" s="46" t="str">
        <f t="shared" si="257"/>
        <v/>
      </c>
      <c r="BI42" s="46" t="str">
        <f t="shared" si="257"/>
        <v/>
      </c>
      <c r="BJ42" s="46" t="str">
        <f t="shared" si="257"/>
        <v/>
      </c>
      <c r="BK42" s="46" t="str">
        <f t="shared" si="257"/>
        <v/>
      </c>
      <c r="BL42" s="46" t="str">
        <f t="shared" si="257"/>
        <v/>
      </c>
      <c r="BM42" s="46" t="str">
        <f t="shared" si="257"/>
        <v/>
      </c>
      <c r="BN42" s="46" t="str">
        <f t="shared" si="257"/>
        <v/>
      </c>
      <c r="BO42" s="46" t="str">
        <f t="shared" si="257"/>
        <v/>
      </c>
      <c r="BP42" s="46" t="str">
        <f t="shared" si="257"/>
        <v/>
      </c>
      <c r="BQ42" s="46" t="str">
        <f t="shared" si="257"/>
        <v/>
      </c>
      <c r="BR42" s="46" t="str">
        <f t="shared" si="257"/>
        <v/>
      </c>
      <c r="BS42" s="46" t="str">
        <f t="shared" si="257"/>
        <v/>
      </c>
      <c r="BT42" s="46" t="str">
        <f t="shared" si="257"/>
        <v/>
      </c>
      <c r="BU42" s="46" t="str">
        <f t="shared" si="257"/>
        <v/>
      </c>
      <c r="BV42" s="46" t="str">
        <f t="shared" si="257"/>
        <v/>
      </c>
      <c r="BW42" s="46" t="str">
        <f t="shared" si="257"/>
        <v/>
      </c>
      <c r="BX42" s="46" t="str">
        <f t="shared" si="257"/>
        <v/>
      </c>
      <c r="BY42" s="46" t="str">
        <f t="shared" si="257"/>
        <v/>
      </c>
      <c r="BZ42" s="46" t="str">
        <f t="shared" si="257"/>
        <v/>
      </c>
      <c r="CA42" s="46" t="str">
        <f t="shared" si="257"/>
        <v/>
      </c>
      <c r="CB42" s="46" t="str">
        <f t="shared" si="257"/>
        <v/>
      </c>
      <c r="CC42" s="46" t="str">
        <f t="shared" si="257"/>
        <v/>
      </c>
      <c r="CD42" s="46" t="str">
        <f t="shared" si="257"/>
        <v/>
      </c>
      <c r="CE42" s="46" t="str">
        <f t="shared" si="257"/>
        <v/>
      </c>
      <c r="CF42" s="46" t="str">
        <f t="shared" si="257"/>
        <v/>
      </c>
      <c r="CG42" s="46" t="str">
        <f t="shared" si="257"/>
        <v/>
      </c>
      <c r="CH42" s="46" t="str">
        <f t="shared" si="257"/>
        <v/>
      </c>
      <c r="CI42" s="46" t="str">
        <f t="shared" si="257"/>
        <v/>
      </c>
      <c r="CJ42" s="46" t="str">
        <f t="shared" si="257"/>
        <v/>
      </c>
      <c r="CK42" s="46" t="str">
        <f t="shared" si="257"/>
        <v/>
      </c>
      <c r="CL42" s="46" t="str">
        <f t="shared" si="257"/>
        <v/>
      </c>
      <c r="CM42" s="46" t="str">
        <f t="shared" si="257"/>
        <v/>
      </c>
      <c r="CN42" s="46" t="str">
        <f t="shared" si="257"/>
        <v/>
      </c>
      <c r="CO42" s="46" t="str">
        <f t="shared" si="256"/>
        <v/>
      </c>
      <c r="CP42" s="46" t="str">
        <f t="shared" si="256"/>
        <v/>
      </c>
      <c r="CQ42" s="46" t="str">
        <f t="shared" si="256"/>
        <v/>
      </c>
      <c r="CR42" s="46" t="str">
        <f t="shared" si="256"/>
        <v/>
      </c>
      <c r="CS42" s="46" t="str">
        <f t="shared" si="256"/>
        <v/>
      </c>
      <c r="CT42" s="46" t="str">
        <f t="shared" si="256"/>
        <v/>
      </c>
      <c r="CU42" s="46" t="str">
        <f t="shared" si="256"/>
        <v/>
      </c>
      <c r="CV42" s="46" t="str">
        <f t="shared" si="256"/>
        <v/>
      </c>
      <c r="CW42" s="46" t="str">
        <f t="shared" si="256"/>
        <v/>
      </c>
      <c r="CX42" s="46" t="str">
        <f t="shared" si="256"/>
        <v/>
      </c>
      <c r="CY42" s="46" t="str">
        <f t="shared" si="256"/>
        <v/>
      </c>
      <c r="CZ42" s="46" t="str">
        <f t="shared" si="256"/>
        <v/>
      </c>
      <c r="DA42" s="46" t="str">
        <f t="shared" si="256"/>
        <v/>
      </c>
      <c r="DB42" s="46" t="str">
        <f t="shared" si="256"/>
        <v/>
      </c>
      <c r="DC42" s="46" t="str">
        <f t="shared" si="256"/>
        <v/>
      </c>
      <c r="DD42" s="46" t="str">
        <f t="shared" si="256"/>
        <v/>
      </c>
      <c r="DE42" s="46" t="str">
        <f t="shared" si="256"/>
        <v/>
      </c>
      <c r="DF42" s="46" t="str">
        <f t="shared" si="256"/>
        <v/>
      </c>
      <c r="DG42" s="46" t="str">
        <f t="shared" si="256"/>
        <v/>
      </c>
      <c r="DH42" s="46" t="str">
        <f t="shared" si="256"/>
        <v/>
      </c>
      <c r="DI42" s="46" t="str">
        <f t="shared" si="256"/>
        <v/>
      </c>
      <c r="DJ42" s="46" t="str">
        <f t="shared" si="256"/>
        <v/>
      </c>
      <c r="DK42" s="46" t="str">
        <f t="shared" si="256"/>
        <v/>
      </c>
      <c r="DL42" s="46" t="str">
        <f t="shared" si="256"/>
        <v/>
      </c>
      <c r="DM42" s="46" t="str">
        <f t="shared" si="256"/>
        <v/>
      </c>
      <c r="DN42" s="46" t="str">
        <f t="shared" si="256"/>
        <v/>
      </c>
      <c r="DO42" s="46" t="str">
        <f t="shared" si="256"/>
        <v/>
      </c>
      <c r="DP42" s="46" t="str">
        <f t="shared" si="256"/>
        <v/>
      </c>
      <c r="DQ42" s="46" t="str">
        <f t="shared" si="256"/>
        <v/>
      </c>
      <c r="DR42" s="46" t="str">
        <f t="shared" si="256"/>
        <v/>
      </c>
      <c r="DS42" s="46" t="str">
        <f t="shared" si="256"/>
        <v/>
      </c>
      <c r="DT42" s="46" t="str">
        <f t="shared" si="256"/>
        <v/>
      </c>
      <c r="DU42" s="46" t="str">
        <f t="shared" si="256"/>
        <v/>
      </c>
      <c r="DV42" s="46" t="str">
        <f t="shared" si="256"/>
        <v/>
      </c>
      <c r="DW42" s="46" t="str">
        <f t="shared" si="256"/>
        <v/>
      </c>
      <c r="DX42" s="46" t="str">
        <f t="shared" si="256"/>
        <v/>
      </c>
      <c r="DY42" s="46" t="str">
        <f t="shared" si="256"/>
        <v/>
      </c>
      <c r="DZ42" s="46" t="str">
        <f t="shared" si="256"/>
        <v/>
      </c>
      <c r="EA42" s="46" t="str">
        <f t="shared" si="256"/>
        <v/>
      </c>
      <c r="EB42" s="46" t="str">
        <f t="shared" si="256"/>
        <v/>
      </c>
      <c r="EC42" s="46" t="str">
        <f t="shared" si="256"/>
        <v/>
      </c>
      <c r="ED42" s="46" t="str">
        <f t="shared" si="256"/>
        <v/>
      </c>
      <c r="EE42" s="46" t="str">
        <f t="shared" si="256"/>
        <v/>
      </c>
      <c r="EF42" s="46" t="str">
        <f t="shared" si="256"/>
        <v/>
      </c>
      <c r="EG42" s="46" t="str">
        <f t="shared" si="256"/>
        <v/>
      </c>
      <c r="EH42" s="46" t="str">
        <f t="shared" si="256"/>
        <v/>
      </c>
      <c r="EI42" s="46" t="str">
        <f t="shared" si="256"/>
        <v/>
      </c>
      <c r="EJ42" s="46" t="str">
        <f t="shared" si="256"/>
        <v/>
      </c>
      <c r="EK42" s="46" t="str">
        <f t="shared" si="256"/>
        <v/>
      </c>
      <c r="EL42" s="46" t="str">
        <f t="shared" si="256"/>
        <v/>
      </c>
      <c r="EM42" s="46" t="str">
        <f t="shared" si="256"/>
        <v/>
      </c>
      <c r="EN42" s="46" t="str">
        <f t="shared" si="256"/>
        <v/>
      </c>
      <c r="EO42" s="46" t="str">
        <f t="shared" si="256"/>
        <v/>
      </c>
      <c r="EP42" s="46" t="str">
        <f t="shared" si="256"/>
        <v/>
      </c>
      <c r="EQ42" s="46" t="str">
        <f t="shared" si="256"/>
        <v/>
      </c>
      <c r="ER42" s="46" t="str">
        <f t="shared" si="256"/>
        <v/>
      </c>
      <c r="ES42" s="46" t="str">
        <f t="shared" si="256"/>
        <v/>
      </c>
      <c r="ET42" s="46" t="str">
        <f t="shared" si="256"/>
        <v/>
      </c>
      <c r="EU42" s="46" t="str">
        <f t="shared" si="256"/>
        <v/>
      </c>
      <c r="EV42" s="46" t="str">
        <f t="shared" si="256"/>
        <v/>
      </c>
      <c r="EW42" s="46" t="str">
        <f t="shared" si="256"/>
        <v/>
      </c>
      <c r="EX42" s="46" t="str">
        <f t="shared" si="256"/>
        <v/>
      </c>
      <c r="EY42" s="46" t="str">
        <f t="shared" si="256"/>
        <v/>
      </c>
      <c r="EZ42" s="46" t="str">
        <f t="shared" si="255"/>
        <v/>
      </c>
      <c r="FA42" s="46" t="str">
        <f t="shared" si="255"/>
        <v/>
      </c>
      <c r="FB42" s="46" t="str">
        <f t="shared" si="255"/>
        <v/>
      </c>
      <c r="FC42" s="46" t="str">
        <f t="shared" si="255"/>
        <v/>
      </c>
      <c r="FD42" s="46" t="str">
        <f t="shared" si="255"/>
        <v/>
      </c>
      <c r="FE42" s="46" t="str">
        <f t="shared" si="255"/>
        <v/>
      </c>
      <c r="FF42" s="46" t="str">
        <f t="shared" si="255"/>
        <v/>
      </c>
      <c r="FG42" s="46" t="str">
        <f t="shared" si="255"/>
        <v/>
      </c>
      <c r="FH42" s="46" t="str">
        <f t="shared" si="255"/>
        <v/>
      </c>
      <c r="FI42" s="46" t="str">
        <f t="shared" si="255"/>
        <v/>
      </c>
      <c r="FJ42" s="46" t="str">
        <f t="shared" si="255"/>
        <v/>
      </c>
      <c r="FK42" s="46" t="str">
        <f t="shared" si="255"/>
        <v/>
      </c>
      <c r="FL42" s="46" t="str">
        <f t="shared" si="255"/>
        <v/>
      </c>
      <c r="FM42" s="46" t="str">
        <f t="shared" si="255"/>
        <v/>
      </c>
      <c r="FN42" s="46" t="str">
        <f t="shared" si="255"/>
        <v/>
      </c>
      <c r="FO42" s="46" t="str">
        <f t="shared" si="255"/>
        <v/>
      </c>
      <c r="FP42" s="46" t="str">
        <f t="shared" si="255"/>
        <v/>
      </c>
      <c r="FQ42" s="46" t="str">
        <f t="shared" si="255"/>
        <v/>
      </c>
      <c r="FR42" s="46" t="str">
        <f t="shared" si="255"/>
        <v/>
      </c>
      <c r="FS42" s="46" t="str">
        <f t="shared" si="255"/>
        <v/>
      </c>
      <c r="FT42" s="46" t="str">
        <f t="shared" si="255"/>
        <v/>
      </c>
      <c r="FU42" s="46" t="str">
        <f t="shared" si="255"/>
        <v/>
      </c>
      <c r="FV42" s="46" t="str">
        <f t="shared" si="255"/>
        <v/>
      </c>
      <c r="FW42" s="46" t="str">
        <f t="shared" si="255"/>
        <v/>
      </c>
      <c r="FX42" s="46" t="str">
        <f t="shared" si="255"/>
        <v/>
      </c>
      <c r="FY42" s="46" t="str">
        <f t="shared" si="255"/>
        <v/>
      </c>
      <c r="FZ42" s="46" t="str">
        <f t="shared" si="255"/>
        <v/>
      </c>
      <c r="GA42" s="46" t="str">
        <f t="shared" si="255"/>
        <v/>
      </c>
      <c r="GB42" s="46" t="str">
        <f t="shared" si="255"/>
        <v/>
      </c>
      <c r="GC42" s="46" t="str">
        <f t="shared" si="255"/>
        <v/>
      </c>
      <c r="GD42" s="46" t="str">
        <f t="shared" si="255"/>
        <v/>
      </c>
      <c r="GE42" s="46" t="str">
        <f t="shared" si="255"/>
        <v/>
      </c>
      <c r="GF42" s="46" t="str">
        <f t="shared" si="255"/>
        <v/>
      </c>
      <c r="GG42" s="46" t="str">
        <f t="shared" si="255"/>
        <v/>
      </c>
      <c r="GH42" s="46" t="str">
        <f t="shared" si="255"/>
        <v/>
      </c>
      <c r="GI42" s="46" t="str">
        <f t="shared" si="255"/>
        <v/>
      </c>
      <c r="GJ42" s="46" t="str">
        <f t="shared" si="255"/>
        <v/>
      </c>
      <c r="GK42" s="46" t="str">
        <f t="shared" si="255"/>
        <v/>
      </c>
      <c r="GL42" s="46" t="str">
        <f t="shared" si="255"/>
        <v/>
      </c>
      <c r="GM42" s="46" t="str">
        <f t="shared" si="255"/>
        <v/>
      </c>
      <c r="GN42" s="46" t="str">
        <f t="shared" si="255"/>
        <v/>
      </c>
      <c r="GO42" s="46" t="str">
        <f t="shared" si="255"/>
        <v/>
      </c>
      <c r="GP42" s="46" t="str">
        <f t="shared" si="255"/>
        <v/>
      </c>
      <c r="GQ42" s="46" t="str">
        <f t="shared" si="255"/>
        <v/>
      </c>
      <c r="GR42" s="46" t="str">
        <f t="shared" si="255"/>
        <v/>
      </c>
      <c r="GS42" s="46" t="str">
        <f t="shared" si="255"/>
        <v/>
      </c>
      <c r="GT42" s="46" t="str">
        <f t="shared" si="255"/>
        <v/>
      </c>
      <c r="GU42" s="46" t="str">
        <f t="shared" si="255"/>
        <v/>
      </c>
      <c r="GV42" s="46" t="str">
        <f t="shared" si="255"/>
        <v/>
      </c>
      <c r="GW42" s="46" t="str">
        <f t="shared" si="255"/>
        <v/>
      </c>
      <c r="GX42" s="46" t="str">
        <f t="shared" si="255"/>
        <v/>
      </c>
      <c r="GY42" s="46" t="str">
        <f t="shared" si="255"/>
        <v/>
      </c>
      <c r="GZ42" s="46" t="str">
        <f t="shared" si="255"/>
        <v/>
      </c>
      <c r="HA42" s="46" t="str">
        <f t="shared" si="255"/>
        <v/>
      </c>
      <c r="HB42" s="46" t="str">
        <f t="shared" si="255"/>
        <v/>
      </c>
      <c r="HC42" s="46" t="str">
        <f t="shared" si="255"/>
        <v/>
      </c>
      <c r="HD42" s="46" t="str">
        <f t="shared" si="255"/>
        <v/>
      </c>
      <c r="HE42" s="46" t="str">
        <f t="shared" si="255"/>
        <v/>
      </c>
      <c r="HF42" s="46" t="str">
        <f t="shared" si="255"/>
        <v/>
      </c>
      <c r="HG42" s="46" t="str">
        <f t="shared" si="255"/>
        <v/>
      </c>
      <c r="HH42" s="46" t="str">
        <f t="shared" si="255"/>
        <v/>
      </c>
      <c r="HI42" s="46" t="str">
        <f t="shared" si="255"/>
        <v/>
      </c>
      <c r="HJ42" s="46" t="str">
        <f t="shared" si="255"/>
        <v/>
      </c>
      <c r="HK42" s="46" t="str">
        <f t="shared" si="255"/>
        <v/>
      </c>
      <c r="HL42" s="46" t="str">
        <f t="shared" si="254"/>
        <v/>
      </c>
      <c r="HM42" s="46" t="str">
        <f t="shared" si="254"/>
        <v/>
      </c>
      <c r="HN42" s="46" t="str">
        <f t="shared" si="254"/>
        <v/>
      </c>
      <c r="HO42" s="46" t="str">
        <f t="shared" si="254"/>
        <v/>
      </c>
      <c r="HP42" s="46" t="str">
        <f t="shared" si="254"/>
        <v/>
      </c>
      <c r="HQ42" s="46" t="str">
        <f t="shared" si="254"/>
        <v/>
      </c>
      <c r="HR42" s="46" t="str">
        <f t="shared" si="254"/>
        <v/>
      </c>
      <c r="HS42" s="46" t="str">
        <f t="shared" si="254"/>
        <v/>
      </c>
      <c r="HT42" s="146" t="e">
        <f t="shared" si="15"/>
        <v>#N/A</v>
      </c>
      <c r="HU42" s="146" t="e">
        <f t="shared" si="24"/>
        <v>#N/A</v>
      </c>
      <c r="HV42" s="146" t="e">
        <f t="shared" si="25"/>
        <v>#N/A</v>
      </c>
      <c r="HW42" s="146" t="e">
        <f t="shared" si="26"/>
        <v>#N/A</v>
      </c>
      <c r="HX42" s="146" t="e">
        <f t="shared" si="27"/>
        <v>#N/A</v>
      </c>
      <c r="HY42" s="146" t="e">
        <f t="shared" si="28"/>
        <v>#N/A</v>
      </c>
      <c r="HZ42" s="146" t="e">
        <f t="shared" si="29"/>
        <v>#N/A</v>
      </c>
      <c r="IA42" s="146" t="e">
        <f t="shared" si="30"/>
        <v>#N/A</v>
      </c>
      <c r="IB42" s="146" t="e">
        <f t="shared" si="31"/>
        <v>#N/A</v>
      </c>
      <c r="IC42" s="146" t="e">
        <f t="shared" si="32"/>
        <v>#N/A</v>
      </c>
      <c r="ID42" s="146" t="e">
        <f t="shared" si="33"/>
        <v>#N/A</v>
      </c>
      <c r="IE42" s="146" t="e">
        <f t="shared" si="34"/>
        <v>#N/A</v>
      </c>
      <c r="IF42" s="146" t="e">
        <f t="shared" si="35"/>
        <v>#N/A</v>
      </c>
      <c r="IG42" s="146" t="e">
        <f t="shared" si="36"/>
        <v>#N/A</v>
      </c>
      <c r="IH42" s="146" t="e">
        <f t="shared" si="37"/>
        <v>#N/A</v>
      </c>
      <c r="II42" s="146" t="e">
        <f t="shared" si="38"/>
        <v>#N/A</v>
      </c>
      <c r="IJ42" s="146" t="e">
        <f t="shared" si="39"/>
        <v>#N/A</v>
      </c>
      <c r="IK42" s="146" t="e">
        <f t="shared" si="40"/>
        <v>#N/A</v>
      </c>
      <c r="IL42" s="146" t="e">
        <f t="shared" si="41"/>
        <v>#N/A</v>
      </c>
      <c r="IM42" s="146" t="e">
        <f t="shared" si="42"/>
        <v>#N/A</v>
      </c>
      <c r="IN42" s="146" t="e">
        <f t="shared" si="43"/>
        <v>#N/A</v>
      </c>
      <c r="IO42" s="146" t="e">
        <f t="shared" si="44"/>
        <v>#N/A</v>
      </c>
      <c r="IP42" s="146" t="e">
        <f t="shared" si="45"/>
        <v>#N/A</v>
      </c>
      <c r="IQ42" s="146" t="e">
        <f t="shared" si="46"/>
        <v>#N/A</v>
      </c>
      <c r="IR42" s="146" t="e">
        <f t="shared" si="47"/>
        <v>#N/A</v>
      </c>
      <c r="IS42" s="146" t="e">
        <f t="shared" si="48"/>
        <v>#N/A</v>
      </c>
      <c r="IT42" s="146" t="e">
        <f t="shared" si="49"/>
        <v>#N/A</v>
      </c>
      <c r="IU42" s="146" t="e">
        <f t="shared" si="50"/>
        <v>#N/A</v>
      </c>
      <c r="IV42" s="146" t="e">
        <f t="shared" si="51"/>
        <v>#N/A</v>
      </c>
      <c r="IW42" s="146" t="e">
        <f t="shared" si="52"/>
        <v>#N/A</v>
      </c>
      <c r="IX42" s="146" t="e">
        <f t="shared" si="53"/>
        <v>#N/A</v>
      </c>
      <c r="IY42" s="146" t="e">
        <f t="shared" si="54"/>
        <v>#N/A</v>
      </c>
      <c r="IZ42" s="146" t="e">
        <f t="shared" si="55"/>
        <v>#N/A</v>
      </c>
      <c r="JA42" s="146" t="e">
        <f t="shared" si="56"/>
        <v>#N/A</v>
      </c>
      <c r="JB42" s="146" t="e">
        <f t="shared" si="57"/>
        <v>#N/A</v>
      </c>
      <c r="JC42" s="146" t="e">
        <f t="shared" si="58"/>
        <v>#N/A</v>
      </c>
      <c r="JD42" s="146" t="e">
        <f t="shared" si="59"/>
        <v>#N/A</v>
      </c>
      <c r="JE42" s="146" t="e">
        <f t="shared" si="60"/>
        <v>#N/A</v>
      </c>
      <c r="JF42" s="146" t="e">
        <f t="shared" si="61"/>
        <v>#N/A</v>
      </c>
      <c r="JG42" s="146" t="e">
        <f t="shared" si="62"/>
        <v>#N/A</v>
      </c>
      <c r="JH42" s="146" t="e">
        <f t="shared" si="63"/>
        <v>#N/A</v>
      </c>
      <c r="JI42" s="146" t="e">
        <f t="shared" si="64"/>
        <v>#N/A</v>
      </c>
      <c r="JJ42" s="146" t="e">
        <f t="shared" si="65"/>
        <v>#N/A</v>
      </c>
      <c r="JK42" s="146" t="e">
        <f t="shared" si="66"/>
        <v>#N/A</v>
      </c>
      <c r="JL42" s="146" t="e">
        <f t="shared" si="67"/>
        <v>#N/A</v>
      </c>
      <c r="JM42" s="146" t="e">
        <f t="shared" si="68"/>
        <v>#N/A</v>
      </c>
      <c r="JN42" s="146" t="e">
        <f t="shared" si="69"/>
        <v>#N/A</v>
      </c>
      <c r="JO42" s="146" t="e">
        <f t="shared" si="70"/>
        <v>#N/A</v>
      </c>
      <c r="JP42" s="146" t="e">
        <f t="shared" si="71"/>
        <v>#N/A</v>
      </c>
      <c r="JQ42" s="146" t="e">
        <f t="shared" si="72"/>
        <v>#N/A</v>
      </c>
      <c r="JR42" s="146" t="e">
        <f t="shared" si="73"/>
        <v>#N/A</v>
      </c>
      <c r="JS42" s="146" t="e">
        <f t="shared" si="74"/>
        <v>#N/A</v>
      </c>
      <c r="JT42" s="146" t="e">
        <f t="shared" si="75"/>
        <v>#N/A</v>
      </c>
      <c r="JU42" s="146" t="e">
        <f t="shared" si="76"/>
        <v>#N/A</v>
      </c>
      <c r="JV42" s="146" t="e">
        <f t="shared" si="77"/>
        <v>#N/A</v>
      </c>
      <c r="JW42" s="146" t="e">
        <f t="shared" si="78"/>
        <v>#N/A</v>
      </c>
      <c r="JX42" s="146" t="e">
        <f t="shared" si="79"/>
        <v>#N/A</v>
      </c>
      <c r="JY42" s="146" t="e">
        <f t="shared" si="80"/>
        <v>#N/A</v>
      </c>
      <c r="JZ42" s="146" t="e">
        <f t="shared" si="81"/>
        <v>#N/A</v>
      </c>
      <c r="KA42" s="146" t="e">
        <f t="shared" si="82"/>
        <v>#N/A</v>
      </c>
      <c r="KB42" s="146" t="e">
        <f t="shared" si="83"/>
        <v>#N/A</v>
      </c>
      <c r="KC42" s="146" t="e">
        <f t="shared" si="84"/>
        <v>#N/A</v>
      </c>
      <c r="KD42" s="146" t="e">
        <f t="shared" si="85"/>
        <v>#N/A</v>
      </c>
      <c r="KE42" s="146" t="e">
        <f t="shared" si="86"/>
        <v>#N/A</v>
      </c>
      <c r="KF42" s="146" t="e">
        <f t="shared" si="20"/>
        <v>#N/A</v>
      </c>
      <c r="KG42" s="146" t="e">
        <f t="shared" si="87"/>
        <v>#N/A</v>
      </c>
      <c r="KH42" s="146" t="e">
        <f t="shared" si="88"/>
        <v>#N/A</v>
      </c>
      <c r="KI42" s="146" t="e">
        <f t="shared" si="89"/>
        <v>#N/A</v>
      </c>
      <c r="KJ42" s="146" t="e">
        <f t="shared" si="90"/>
        <v>#N/A</v>
      </c>
      <c r="KK42" s="146" t="e">
        <f t="shared" si="91"/>
        <v>#N/A</v>
      </c>
      <c r="KL42" s="146" t="e">
        <f t="shared" si="92"/>
        <v>#N/A</v>
      </c>
      <c r="KM42" s="146" t="e">
        <f t="shared" si="93"/>
        <v>#N/A</v>
      </c>
      <c r="KN42" s="146" t="e">
        <f t="shared" si="94"/>
        <v>#N/A</v>
      </c>
      <c r="KO42" s="146" t="e">
        <f t="shared" si="95"/>
        <v>#N/A</v>
      </c>
      <c r="KP42" s="146" t="e">
        <f t="shared" si="96"/>
        <v>#N/A</v>
      </c>
      <c r="KQ42" s="146" t="e">
        <f t="shared" si="97"/>
        <v>#N/A</v>
      </c>
      <c r="KR42" s="146" t="e">
        <f t="shared" si="98"/>
        <v>#N/A</v>
      </c>
      <c r="KS42" s="146" t="e">
        <f t="shared" si="99"/>
        <v>#N/A</v>
      </c>
      <c r="KT42" s="146" t="e">
        <f t="shared" si="100"/>
        <v>#N/A</v>
      </c>
      <c r="KU42" s="146" t="e">
        <f t="shared" si="101"/>
        <v>#N/A</v>
      </c>
      <c r="KV42" s="146" t="e">
        <f t="shared" si="102"/>
        <v>#N/A</v>
      </c>
      <c r="KW42" s="146" t="e">
        <f t="shared" si="103"/>
        <v>#N/A</v>
      </c>
      <c r="KX42" s="146" t="e">
        <f t="shared" si="104"/>
        <v>#N/A</v>
      </c>
      <c r="KY42" s="146" t="e">
        <f t="shared" si="105"/>
        <v>#N/A</v>
      </c>
      <c r="KZ42" s="146" t="e">
        <f t="shared" si="106"/>
        <v>#N/A</v>
      </c>
      <c r="LA42" s="146" t="e">
        <f t="shared" si="107"/>
        <v>#N/A</v>
      </c>
      <c r="LB42" s="146" t="e">
        <f t="shared" si="108"/>
        <v>#N/A</v>
      </c>
      <c r="LC42" s="146" t="e">
        <f t="shared" si="109"/>
        <v>#N/A</v>
      </c>
      <c r="LD42" s="146" t="e">
        <f t="shared" si="110"/>
        <v>#N/A</v>
      </c>
      <c r="LE42" s="146" t="e">
        <f t="shared" si="111"/>
        <v>#N/A</v>
      </c>
      <c r="LF42" s="146" t="e">
        <f t="shared" si="112"/>
        <v>#N/A</v>
      </c>
      <c r="LG42" s="146" t="e">
        <f t="shared" si="113"/>
        <v>#N/A</v>
      </c>
      <c r="LH42" s="146" t="e">
        <f t="shared" si="114"/>
        <v>#N/A</v>
      </c>
      <c r="LI42" s="146" t="e">
        <f t="shared" si="115"/>
        <v>#N/A</v>
      </c>
      <c r="LJ42" s="146" t="e">
        <f t="shared" si="116"/>
        <v>#N/A</v>
      </c>
      <c r="LK42" s="146" t="e">
        <f t="shared" si="117"/>
        <v>#N/A</v>
      </c>
      <c r="LL42" s="146" t="e">
        <f t="shared" si="118"/>
        <v>#N/A</v>
      </c>
      <c r="LM42" s="146" t="e">
        <f t="shared" si="119"/>
        <v>#N/A</v>
      </c>
      <c r="LN42" s="146" t="e">
        <f t="shared" si="120"/>
        <v>#N/A</v>
      </c>
      <c r="LO42" s="146" t="e">
        <f t="shared" si="121"/>
        <v>#N/A</v>
      </c>
      <c r="LP42" s="146" t="e">
        <f t="shared" si="122"/>
        <v>#N/A</v>
      </c>
      <c r="LQ42" s="146" t="e">
        <f t="shared" si="123"/>
        <v>#N/A</v>
      </c>
      <c r="LR42" s="146" t="e">
        <f t="shared" si="124"/>
        <v>#N/A</v>
      </c>
      <c r="LS42" s="146" t="e">
        <f t="shared" si="125"/>
        <v>#N/A</v>
      </c>
      <c r="LT42" s="146" t="e">
        <f t="shared" si="126"/>
        <v>#N/A</v>
      </c>
      <c r="LU42" s="146" t="e">
        <f t="shared" si="127"/>
        <v>#N/A</v>
      </c>
      <c r="LV42" s="146" t="e">
        <f t="shared" si="128"/>
        <v>#N/A</v>
      </c>
      <c r="LW42" s="146" t="e">
        <f t="shared" si="129"/>
        <v>#N/A</v>
      </c>
      <c r="LX42" s="146" t="e">
        <f t="shared" si="130"/>
        <v>#N/A</v>
      </c>
      <c r="LY42" s="146" t="e">
        <f t="shared" si="131"/>
        <v>#N/A</v>
      </c>
      <c r="LZ42" s="146" t="e">
        <f t="shared" si="132"/>
        <v>#N/A</v>
      </c>
      <c r="MA42" s="146" t="e">
        <f t="shared" si="133"/>
        <v>#N/A</v>
      </c>
      <c r="MB42" s="146" t="e">
        <f t="shared" si="134"/>
        <v>#N/A</v>
      </c>
      <c r="MC42" s="146" t="e">
        <f t="shared" si="135"/>
        <v>#N/A</v>
      </c>
      <c r="MD42" s="146" t="e">
        <f t="shared" si="136"/>
        <v>#N/A</v>
      </c>
      <c r="ME42" s="146" t="e">
        <f t="shared" si="137"/>
        <v>#N/A</v>
      </c>
      <c r="MF42" s="146" t="e">
        <f t="shared" si="138"/>
        <v>#N/A</v>
      </c>
      <c r="MG42" s="146" t="e">
        <f t="shared" si="139"/>
        <v>#N/A</v>
      </c>
      <c r="MH42" s="146" t="e">
        <f t="shared" si="140"/>
        <v>#N/A</v>
      </c>
      <c r="MI42" s="146" t="e">
        <f t="shared" si="141"/>
        <v>#N/A</v>
      </c>
      <c r="MJ42" s="146" t="e">
        <f t="shared" si="142"/>
        <v>#N/A</v>
      </c>
      <c r="MK42" s="146" t="e">
        <f t="shared" si="143"/>
        <v>#N/A</v>
      </c>
      <c r="ML42" s="146" t="e">
        <f t="shared" si="144"/>
        <v>#N/A</v>
      </c>
      <c r="MM42" s="146" t="e">
        <f t="shared" si="145"/>
        <v>#N/A</v>
      </c>
      <c r="MN42" s="146" t="e">
        <f t="shared" si="146"/>
        <v>#N/A</v>
      </c>
      <c r="MO42" s="146" t="e">
        <f t="shared" si="147"/>
        <v>#N/A</v>
      </c>
      <c r="MP42" s="146" t="e">
        <f t="shared" si="148"/>
        <v>#N/A</v>
      </c>
      <c r="MQ42" s="146" t="e">
        <f t="shared" si="149"/>
        <v>#N/A</v>
      </c>
      <c r="MR42" s="146" t="e">
        <f t="shared" si="21"/>
        <v>#N/A</v>
      </c>
      <c r="MS42" s="146" t="e">
        <f t="shared" si="150"/>
        <v>#N/A</v>
      </c>
      <c r="MT42" s="146" t="e">
        <f t="shared" si="151"/>
        <v>#N/A</v>
      </c>
      <c r="MU42" s="146" t="e">
        <f t="shared" si="152"/>
        <v>#N/A</v>
      </c>
      <c r="MV42" s="146" t="e">
        <f t="shared" si="153"/>
        <v>#N/A</v>
      </c>
      <c r="MW42" s="146" t="e">
        <f t="shared" si="154"/>
        <v>#N/A</v>
      </c>
      <c r="MX42" s="146" t="e">
        <f t="shared" si="155"/>
        <v>#N/A</v>
      </c>
      <c r="MY42" s="146" t="e">
        <f t="shared" si="156"/>
        <v>#N/A</v>
      </c>
      <c r="MZ42" s="146" t="e">
        <f t="shared" si="157"/>
        <v>#N/A</v>
      </c>
      <c r="NA42" s="146" t="e">
        <f t="shared" si="158"/>
        <v>#N/A</v>
      </c>
      <c r="NB42" s="146" t="e">
        <f t="shared" si="159"/>
        <v>#N/A</v>
      </c>
      <c r="NC42" s="146" t="e">
        <f t="shared" si="160"/>
        <v>#N/A</v>
      </c>
      <c r="ND42" s="146" t="e">
        <f t="shared" si="161"/>
        <v>#N/A</v>
      </c>
      <c r="NE42" s="146" t="e">
        <f t="shared" si="162"/>
        <v>#N/A</v>
      </c>
      <c r="NF42" s="146" t="e">
        <f t="shared" si="163"/>
        <v>#N/A</v>
      </c>
      <c r="NG42" s="146" t="e">
        <f t="shared" si="164"/>
        <v>#N/A</v>
      </c>
      <c r="NH42" s="146" t="e">
        <f t="shared" si="165"/>
        <v>#N/A</v>
      </c>
      <c r="NI42" s="146" t="e">
        <f t="shared" si="166"/>
        <v>#N/A</v>
      </c>
      <c r="NJ42" s="146" t="e">
        <f t="shared" si="167"/>
        <v>#N/A</v>
      </c>
      <c r="NK42" s="146" t="e">
        <f t="shared" si="168"/>
        <v>#N/A</v>
      </c>
      <c r="NL42" s="146" t="e">
        <f t="shared" si="169"/>
        <v>#N/A</v>
      </c>
      <c r="NM42" s="146" t="e">
        <f t="shared" si="170"/>
        <v>#N/A</v>
      </c>
      <c r="NN42" s="146" t="e">
        <f t="shared" si="171"/>
        <v>#N/A</v>
      </c>
      <c r="NO42" s="146" t="e">
        <f t="shared" si="172"/>
        <v>#N/A</v>
      </c>
      <c r="NP42" s="146" t="e">
        <f t="shared" si="173"/>
        <v>#N/A</v>
      </c>
      <c r="NQ42" s="146" t="e">
        <f t="shared" si="174"/>
        <v>#N/A</v>
      </c>
      <c r="NR42" s="146" t="e">
        <f t="shared" si="175"/>
        <v>#N/A</v>
      </c>
      <c r="NS42" s="146" t="e">
        <f t="shared" si="176"/>
        <v>#N/A</v>
      </c>
      <c r="NT42" s="146" t="e">
        <f t="shared" si="177"/>
        <v>#N/A</v>
      </c>
      <c r="NU42" s="146" t="e">
        <f t="shared" si="178"/>
        <v>#N/A</v>
      </c>
      <c r="NV42" s="146" t="e">
        <f t="shared" si="179"/>
        <v>#N/A</v>
      </c>
      <c r="NW42" s="146" t="e">
        <f t="shared" si="180"/>
        <v>#N/A</v>
      </c>
      <c r="NX42" s="146" t="e">
        <f t="shared" si="181"/>
        <v>#N/A</v>
      </c>
      <c r="NY42" s="146" t="e">
        <f t="shared" si="182"/>
        <v>#N/A</v>
      </c>
      <c r="NZ42" s="146" t="e">
        <f t="shared" si="183"/>
        <v>#N/A</v>
      </c>
      <c r="OA42" s="146" t="e">
        <f t="shared" si="184"/>
        <v>#N/A</v>
      </c>
      <c r="OB42" s="146" t="e">
        <f t="shared" si="185"/>
        <v>#N/A</v>
      </c>
      <c r="OC42" s="146" t="e">
        <f t="shared" si="186"/>
        <v>#N/A</v>
      </c>
      <c r="OD42" s="146" t="e">
        <f t="shared" si="187"/>
        <v>#N/A</v>
      </c>
      <c r="OE42" s="146" t="e">
        <f t="shared" si="188"/>
        <v>#N/A</v>
      </c>
      <c r="OF42" s="146" t="e">
        <f t="shared" si="189"/>
        <v>#N/A</v>
      </c>
      <c r="OG42" s="146" t="e">
        <f t="shared" si="190"/>
        <v>#N/A</v>
      </c>
      <c r="OH42" s="146" t="e">
        <f t="shared" si="191"/>
        <v>#N/A</v>
      </c>
      <c r="OI42" s="146" t="e">
        <f t="shared" si="192"/>
        <v>#N/A</v>
      </c>
      <c r="OJ42" s="146" t="e">
        <f t="shared" si="193"/>
        <v>#N/A</v>
      </c>
      <c r="OK42" s="146" t="e">
        <f t="shared" si="194"/>
        <v>#N/A</v>
      </c>
      <c r="OL42" s="146" t="e">
        <f t="shared" si="195"/>
        <v>#N/A</v>
      </c>
      <c r="OM42" s="146" t="e">
        <f t="shared" si="196"/>
        <v>#N/A</v>
      </c>
      <c r="ON42" s="146" t="e">
        <f t="shared" si="197"/>
        <v>#N/A</v>
      </c>
      <c r="OO42" s="146" t="e">
        <f t="shared" si="198"/>
        <v>#N/A</v>
      </c>
      <c r="OP42" s="146" t="e">
        <f t="shared" si="199"/>
        <v>#N/A</v>
      </c>
      <c r="OQ42" s="146" t="e">
        <f t="shared" si="200"/>
        <v>#N/A</v>
      </c>
      <c r="OR42" s="146" t="e">
        <f t="shared" si="201"/>
        <v>#N/A</v>
      </c>
      <c r="OS42" s="146" t="e">
        <f t="shared" si="202"/>
        <v>#N/A</v>
      </c>
      <c r="OT42" s="146" t="e">
        <f t="shared" si="203"/>
        <v>#N/A</v>
      </c>
      <c r="OU42" s="146" t="e">
        <f t="shared" si="204"/>
        <v>#N/A</v>
      </c>
      <c r="OV42" s="146" t="e">
        <f t="shared" si="205"/>
        <v>#N/A</v>
      </c>
      <c r="OW42" s="146" t="e">
        <f t="shared" si="206"/>
        <v>#N/A</v>
      </c>
      <c r="OX42" s="146" t="e">
        <f t="shared" si="207"/>
        <v>#N/A</v>
      </c>
      <c r="OY42" s="146" t="e">
        <f t="shared" si="208"/>
        <v>#N/A</v>
      </c>
      <c r="OZ42" s="146" t="e">
        <f t="shared" si="209"/>
        <v>#N/A</v>
      </c>
      <c r="PA42" s="146" t="e">
        <f t="shared" si="210"/>
        <v>#N/A</v>
      </c>
      <c r="PB42" s="146" t="e">
        <f t="shared" si="211"/>
        <v>#N/A</v>
      </c>
      <c r="PC42" s="146" t="e">
        <f t="shared" si="212"/>
        <v>#N/A</v>
      </c>
      <c r="PD42" s="146" t="e">
        <f t="shared" si="22"/>
        <v>#N/A</v>
      </c>
      <c r="PE42" s="146" t="e">
        <f t="shared" si="225"/>
        <v>#N/A</v>
      </c>
      <c r="PF42" s="146" t="e">
        <f t="shared" si="226"/>
        <v>#N/A</v>
      </c>
      <c r="PG42" s="146" t="e">
        <f t="shared" si="227"/>
        <v>#N/A</v>
      </c>
      <c r="PH42" s="146" t="e">
        <f t="shared" si="228"/>
        <v>#N/A</v>
      </c>
      <c r="PI42" s="146" t="e">
        <f t="shared" si="229"/>
        <v>#N/A</v>
      </c>
      <c r="PJ42" s="146" t="e">
        <f t="shared" si="230"/>
        <v>#N/A</v>
      </c>
      <c r="PK42" s="146" t="e">
        <f t="shared" si="231"/>
        <v>#N/A</v>
      </c>
      <c r="PL42" s="146" t="e">
        <f t="shared" si="232"/>
        <v>#N/A</v>
      </c>
    </row>
    <row r="43" spans="1:428" hidden="1" x14ac:dyDescent="0.45">
      <c r="A43" s="364"/>
      <c r="B43" s="365" t="str">
        <f>IF($N43="","",ROUND(_xlfn.LOGNORM.INV(ABS(VLOOKUP($Q$1,VLookups!$A$27:$B$28,2,FALSE)-B$2),LN($J43),LN($N43)),0))</f>
        <v/>
      </c>
      <c r="C43" s="367" t="str">
        <f t="shared" si="16"/>
        <v/>
      </c>
      <c r="D43" s="368" t="str">
        <f t="shared" si="17"/>
        <v/>
      </c>
      <c r="E43" s="108" t="str">
        <f>IFERROR(_xlfn.LOGNORM.INV(VLookups!$B$22,LN($J43),LN($N43)),"")</f>
        <v/>
      </c>
      <c r="F43" s="81"/>
      <c r="G43" s="108" t="str">
        <f>IFERROR(_xlfn.LOGNORM.INV(VLookups!$B$23,LN($J43),LN($N43)),"")</f>
        <v/>
      </c>
      <c r="H43" s="110" t="str">
        <f t="shared" si="248"/>
        <v/>
      </c>
      <c r="I43" s="110" t="str">
        <f t="shared" si="249"/>
        <v/>
      </c>
      <c r="J43" s="65" t="str">
        <f>IF(AND(F43&gt;0,NOT(ISBLANK(K43))),IF(VLOOKUP($F$3,VLookups!$A$17:$B$18,2,FALSE),F43*VLOOKUP(K43,VLookups!$A$4:$B$13,2,FALSE),F43),"")</f>
        <v/>
      </c>
      <c r="K43" s="21"/>
      <c r="L43" s="53"/>
      <c r="M43" s="263"/>
      <c r="N43" s="320" t="str">
        <f>IF(F43&gt;0,IF(ISBLANK(M43),IF(ISBLANK(K43),"",VLOOKUP(K43,VLookups!$A$4:$C$13,3,FALSE)),M43),"")</f>
        <v/>
      </c>
      <c r="O43" s="320" t="str">
        <f t="shared" si="11"/>
        <v/>
      </c>
      <c r="P43" s="375" t="str">
        <f t="shared" si="12"/>
        <v/>
      </c>
      <c r="Q43" s="81"/>
      <c r="R43" s="230" t="str">
        <f>IF(AND(Q43&gt;0,F43&gt;0,NOT(N43="")),ABS(VLOOKUP($Q$1,VLookups!$A$27:$B$28,2,FALSE)-_xlfn.LOGNORM.DIST(Q43,LN(J43),LN(N43),TRUE)),"")</f>
        <v/>
      </c>
      <c r="S43" s="80" t="str">
        <f>IF(AND($E43&gt;0,$F43&gt;0,$G43&gt;0,NOT(ISBLANK($K43))),_xlfn.LOGNORM.INV(ABS(VLOOKUP($Q$1,VLookups!$A$27:$B$28,2,FALSE)-S$3),LN($J43),LN($N43)),"")</f>
        <v/>
      </c>
      <c r="T43" s="80" t="str">
        <f>IF(AND($E43&gt;0,$F43&gt;0,$G43&gt;0,NOT(ISBLANK($K43))),_xlfn.LOGNORM.INV(ABS(VLOOKUP($Q$1,VLookups!$A$27:$B$28,2,FALSE)-T$3),LN($J43),LN($N43)),"")</f>
        <v/>
      </c>
      <c r="U43" s="80" t="str">
        <f>IF(AND($E43&gt;0,$F43&gt;0,$G43&gt;0,NOT(ISBLANK($K43))),_xlfn.LOGNORM.INV(ABS(VLOOKUP($Q$1,VLookups!$A$27:$B$28,2,FALSE)-U$3),LN($J43),LN($N43)),"")</f>
        <v/>
      </c>
      <c r="V43" s="80" t="str">
        <f>IF(AND($E43&gt;0,$F43&gt;0,$G43&gt;0,NOT(ISBLANK($K43))),_xlfn.LOGNORM.INV(ABS(VLOOKUP($Q$1,VLookups!$A$27:$B$28,2,FALSE)-V$3),LN($J43),LN($N43)),"")</f>
        <v/>
      </c>
      <c r="W43" s="80" t="str">
        <f>IF(AND($E43&gt;0,$F43&gt;0,$G43&gt;0,NOT(ISBLANK($K43))),_xlfn.LOGNORM.INV(ABS(VLOOKUP($Q$1,VLookups!$A$27:$B$28,2,FALSE)-W$3),LN($J43),LN($N43)),"")</f>
        <v/>
      </c>
      <c r="X43" s="80" t="str">
        <f>IF(AND($E43&gt;0,$F43&gt;0,$G43&gt;0,NOT(ISBLANK($K43))),_xlfn.LOGNORM.INV(ABS(VLOOKUP($Q$1,VLookups!$A$27:$B$28,2,FALSE)-X$3),LN($J43),LN($N43)),"")</f>
        <v/>
      </c>
      <c r="Y43" s="5"/>
      <c r="Z43" s="145" t="str">
        <f t="shared" si="250"/>
        <v/>
      </c>
      <c r="AA43" s="376" t="str">
        <f t="shared" si="13"/>
        <v/>
      </c>
      <c r="AB43" s="46" t="str">
        <f t="shared" si="14"/>
        <v/>
      </c>
      <c r="AC43" s="46" t="str">
        <f t="shared" si="257"/>
        <v/>
      </c>
      <c r="AD43" s="46" t="str">
        <f t="shared" si="257"/>
        <v/>
      </c>
      <c r="AE43" s="46" t="str">
        <f t="shared" si="257"/>
        <v/>
      </c>
      <c r="AF43" s="46" t="str">
        <f t="shared" si="257"/>
        <v/>
      </c>
      <c r="AG43" s="46" t="str">
        <f t="shared" si="257"/>
        <v/>
      </c>
      <c r="AH43" s="46" t="str">
        <f t="shared" si="257"/>
        <v/>
      </c>
      <c r="AI43" s="46" t="str">
        <f t="shared" si="257"/>
        <v/>
      </c>
      <c r="AJ43" s="46" t="str">
        <f t="shared" si="257"/>
        <v/>
      </c>
      <c r="AK43" s="46" t="str">
        <f t="shared" si="257"/>
        <v/>
      </c>
      <c r="AL43" s="46" t="str">
        <f t="shared" si="257"/>
        <v/>
      </c>
      <c r="AM43" s="46" t="str">
        <f t="shared" si="257"/>
        <v/>
      </c>
      <c r="AN43" s="46" t="str">
        <f t="shared" si="257"/>
        <v/>
      </c>
      <c r="AO43" s="46" t="str">
        <f t="shared" si="257"/>
        <v/>
      </c>
      <c r="AP43" s="46" t="str">
        <f t="shared" si="257"/>
        <v/>
      </c>
      <c r="AQ43" s="46" t="str">
        <f t="shared" si="257"/>
        <v/>
      </c>
      <c r="AR43" s="46" t="str">
        <f t="shared" si="257"/>
        <v/>
      </c>
      <c r="AS43" s="46" t="str">
        <f t="shared" si="257"/>
        <v/>
      </c>
      <c r="AT43" s="46" t="str">
        <f t="shared" si="257"/>
        <v/>
      </c>
      <c r="AU43" s="46" t="str">
        <f t="shared" si="257"/>
        <v/>
      </c>
      <c r="AV43" s="46" t="str">
        <f t="shared" si="257"/>
        <v/>
      </c>
      <c r="AW43" s="46" t="str">
        <f t="shared" si="257"/>
        <v/>
      </c>
      <c r="AX43" s="46" t="str">
        <f t="shared" si="257"/>
        <v/>
      </c>
      <c r="AY43" s="46" t="str">
        <f t="shared" si="257"/>
        <v/>
      </c>
      <c r="AZ43" s="46" t="str">
        <f t="shared" si="257"/>
        <v/>
      </c>
      <c r="BA43" s="46" t="str">
        <f t="shared" si="257"/>
        <v/>
      </c>
      <c r="BB43" s="46" t="str">
        <f t="shared" si="257"/>
        <v/>
      </c>
      <c r="BC43" s="46" t="str">
        <f t="shared" si="257"/>
        <v/>
      </c>
      <c r="BD43" s="46" t="str">
        <f t="shared" si="257"/>
        <v/>
      </c>
      <c r="BE43" s="46" t="str">
        <f t="shared" si="257"/>
        <v/>
      </c>
      <c r="BF43" s="46" t="str">
        <f t="shared" si="257"/>
        <v/>
      </c>
      <c r="BG43" s="46" t="str">
        <f t="shared" si="257"/>
        <v/>
      </c>
      <c r="BH43" s="46" t="str">
        <f t="shared" si="257"/>
        <v/>
      </c>
      <c r="BI43" s="46" t="str">
        <f t="shared" si="257"/>
        <v/>
      </c>
      <c r="BJ43" s="46" t="str">
        <f t="shared" si="257"/>
        <v/>
      </c>
      <c r="BK43" s="46" t="str">
        <f t="shared" si="257"/>
        <v/>
      </c>
      <c r="BL43" s="46" t="str">
        <f t="shared" si="257"/>
        <v/>
      </c>
      <c r="BM43" s="46" t="str">
        <f t="shared" si="257"/>
        <v/>
      </c>
      <c r="BN43" s="46" t="str">
        <f t="shared" si="257"/>
        <v/>
      </c>
      <c r="BO43" s="46" t="str">
        <f t="shared" si="257"/>
        <v/>
      </c>
      <c r="BP43" s="46" t="str">
        <f t="shared" si="257"/>
        <v/>
      </c>
      <c r="BQ43" s="46" t="str">
        <f t="shared" si="257"/>
        <v/>
      </c>
      <c r="BR43" s="46" t="str">
        <f t="shared" si="257"/>
        <v/>
      </c>
      <c r="BS43" s="46" t="str">
        <f t="shared" si="257"/>
        <v/>
      </c>
      <c r="BT43" s="46" t="str">
        <f t="shared" si="257"/>
        <v/>
      </c>
      <c r="BU43" s="46" t="str">
        <f t="shared" si="257"/>
        <v/>
      </c>
      <c r="BV43" s="46" t="str">
        <f t="shared" si="257"/>
        <v/>
      </c>
      <c r="BW43" s="46" t="str">
        <f t="shared" si="257"/>
        <v/>
      </c>
      <c r="BX43" s="46" t="str">
        <f t="shared" si="257"/>
        <v/>
      </c>
      <c r="BY43" s="46" t="str">
        <f t="shared" si="257"/>
        <v/>
      </c>
      <c r="BZ43" s="46" t="str">
        <f t="shared" si="257"/>
        <v/>
      </c>
      <c r="CA43" s="46" t="str">
        <f t="shared" si="257"/>
        <v/>
      </c>
      <c r="CB43" s="46" t="str">
        <f t="shared" si="257"/>
        <v/>
      </c>
      <c r="CC43" s="46" t="str">
        <f t="shared" si="257"/>
        <v/>
      </c>
      <c r="CD43" s="46" t="str">
        <f t="shared" si="257"/>
        <v/>
      </c>
      <c r="CE43" s="46" t="str">
        <f t="shared" si="257"/>
        <v/>
      </c>
      <c r="CF43" s="46" t="str">
        <f t="shared" si="257"/>
        <v/>
      </c>
      <c r="CG43" s="46" t="str">
        <f t="shared" si="257"/>
        <v/>
      </c>
      <c r="CH43" s="46" t="str">
        <f t="shared" si="257"/>
        <v/>
      </c>
      <c r="CI43" s="46" t="str">
        <f t="shared" si="257"/>
        <v/>
      </c>
      <c r="CJ43" s="46" t="str">
        <f t="shared" si="257"/>
        <v/>
      </c>
      <c r="CK43" s="46" t="str">
        <f t="shared" si="257"/>
        <v/>
      </c>
      <c r="CL43" s="46" t="str">
        <f t="shared" si="257"/>
        <v/>
      </c>
      <c r="CM43" s="46" t="str">
        <f t="shared" si="257"/>
        <v/>
      </c>
      <c r="CN43" s="46" t="str">
        <f t="shared" si="257"/>
        <v/>
      </c>
      <c r="CO43" s="46" t="str">
        <f t="shared" si="256"/>
        <v/>
      </c>
      <c r="CP43" s="46" t="str">
        <f t="shared" si="256"/>
        <v/>
      </c>
      <c r="CQ43" s="46" t="str">
        <f t="shared" si="256"/>
        <v/>
      </c>
      <c r="CR43" s="46" t="str">
        <f t="shared" si="256"/>
        <v/>
      </c>
      <c r="CS43" s="46" t="str">
        <f t="shared" si="256"/>
        <v/>
      </c>
      <c r="CT43" s="46" t="str">
        <f t="shared" si="256"/>
        <v/>
      </c>
      <c r="CU43" s="46" t="str">
        <f t="shared" si="256"/>
        <v/>
      </c>
      <c r="CV43" s="46" t="str">
        <f t="shared" si="256"/>
        <v/>
      </c>
      <c r="CW43" s="46" t="str">
        <f t="shared" si="256"/>
        <v/>
      </c>
      <c r="CX43" s="46" t="str">
        <f t="shared" si="256"/>
        <v/>
      </c>
      <c r="CY43" s="46" t="str">
        <f t="shared" si="256"/>
        <v/>
      </c>
      <c r="CZ43" s="46" t="str">
        <f t="shared" si="256"/>
        <v/>
      </c>
      <c r="DA43" s="46" t="str">
        <f t="shared" si="256"/>
        <v/>
      </c>
      <c r="DB43" s="46" t="str">
        <f t="shared" si="256"/>
        <v/>
      </c>
      <c r="DC43" s="46" t="str">
        <f t="shared" si="256"/>
        <v/>
      </c>
      <c r="DD43" s="46" t="str">
        <f t="shared" si="256"/>
        <v/>
      </c>
      <c r="DE43" s="46" t="str">
        <f t="shared" si="256"/>
        <v/>
      </c>
      <c r="DF43" s="46" t="str">
        <f t="shared" si="256"/>
        <v/>
      </c>
      <c r="DG43" s="46" t="str">
        <f t="shared" si="256"/>
        <v/>
      </c>
      <c r="DH43" s="46" t="str">
        <f t="shared" si="256"/>
        <v/>
      </c>
      <c r="DI43" s="46" t="str">
        <f t="shared" si="256"/>
        <v/>
      </c>
      <c r="DJ43" s="46" t="str">
        <f t="shared" si="256"/>
        <v/>
      </c>
      <c r="DK43" s="46" t="str">
        <f t="shared" si="256"/>
        <v/>
      </c>
      <c r="DL43" s="46" t="str">
        <f t="shared" si="256"/>
        <v/>
      </c>
      <c r="DM43" s="46" t="str">
        <f t="shared" si="256"/>
        <v/>
      </c>
      <c r="DN43" s="46" t="str">
        <f t="shared" si="256"/>
        <v/>
      </c>
      <c r="DO43" s="46" t="str">
        <f t="shared" si="256"/>
        <v/>
      </c>
      <c r="DP43" s="46" t="str">
        <f t="shared" si="256"/>
        <v/>
      </c>
      <c r="DQ43" s="46" t="str">
        <f t="shared" si="256"/>
        <v/>
      </c>
      <c r="DR43" s="46" t="str">
        <f t="shared" si="256"/>
        <v/>
      </c>
      <c r="DS43" s="46" t="str">
        <f t="shared" si="256"/>
        <v/>
      </c>
      <c r="DT43" s="46" t="str">
        <f t="shared" si="256"/>
        <v/>
      </c>
      <c r="DU43" s="46" t="str">
        <f t="shared" si="256"/>
        <v/>
      </c>
      <c r="DV43" s="46" t="str">
        <f t="shared" si="256"/>
        <v/>
      </c>
      <c r="DW43" s="46" t="str">
        <f t="shared" si="256"/>
        <v/>
      </c>
      <c r="DX43" s="46" t="str">
        <f t="shared" si="256"/>
        <v/>
      </c>
      <c r="DY43" s="46" t="str">
        <f t="shared" si="256"/>
        <v/>
      </c>
      <c r="DZ43" s="46" t="str">
        <f t="shared" si="256"/>
        <v/>
      </c>
      <c r="EA43" s="46" t="str">
        <f t="shared" si="256"/>
        <v/>
      </c>
      <c r="EB43" s="46" t="str">
        <f t="shared" si="256"/>
        <v/>
      </c>
      <c r="EC43" s="46" t="str">
        <f t="shared" si="256"/>
        <v/>
      </c>
      <c r="ED43" s="46" t="str">
        <f t="shared" si="256"/>
        <v/>
      </c>
      <c r="EE43" s="46" t="str">
        <f t="shared" si="256"/>
        <v/>
      </c>
      <c r="EF43" s="46" t="str">
        <f t="shared" si="256"/>
        <v/>
      </c>
      <c r="EG43" s="46" t="str">
        <f t="shared" si="256"/>
        <v/>
      </c>
      <c r="EH43" s="46" t="str">
        <f t="shared" si="256"/>
        <v/>
      </c>
      <c r="EI43" s="46" t="str">
        <f t="shared" si="256"/>
        <v/>
      </c>
      <c r="EJ43" s="46" t="str">
        <f t="shared" si="256"/>
        <v/>
      </c>
      <c r="EK43" s="46" t="str">
        <f t="shared" si="256"/>
        <v/>
      </c>
      <c r="EL43" s="46" t="str">
        <f t="shared" si="256"/>
        <v/>
      </c>
      <c r="EM43" s="46" t="str">
        <f t="shared" si="256"/>
        <v/>
      </c>
      <c r="EN43" s="46" t="str">
        <f t="shared" si="256"/>
        <v/>
      </c>
      <c r="EO43" s="46" t="str">
        <f t="shared" si="256"/>
        <v/>
      </c>
      <c r="EP43" s="46" t="str">
        <f t="shared" si="256"/>
        <v/>
      </c>
      <c r="EQ43" s="46" t="str">
        <f t="shared" si="256"/>
        <v/>
      </c>
      <c r="ER43" s="46" t="str">
        <f t="shared" si="256"/>
        <v/>
      </c>
      <c r="ES43" s="46" t="str">
        <f t="shared" si="256"/>
        <v/>
      </c>
      <c r="ET43" s="46" t="str">
        <f t="shared" si="256"/>
        <v/>
      </c>
      <c r="EU43" s="46" t="str">
        <f t="shared" si="256"/>
        <v/>
      </c>
      <c r="EV43" s="46" t="str">
        <f t="shared" si="256"/>
        <v/>
      </c>
      <c r="EW43" s="46" t="str">
        <f t="shared" si="256"/>
        <v/>
      </c>
      <c r="EX43" s="46" t="str">
        <f t="shared" si="256"/>
        <v/>
      </c>
      <c r="EY43" s="46" t="str">
        <f t="shared" si="256"/>
        <v/>
      </c>
      <c r="EZ43" s="46" t="str">
        <f t="shared" si="255"/>
        <v/>
      </c>
      <c r="FA43" s="46" t="str">
        <f t="shared" si="255"/>
        <v/>
      </c>
      <c r="FB43" s="46" t="str">
        <f t="shared" si="255"/>
        <v/>
      </c>
      <c r="FC43" s="46" t="str">
        <f t="shared" si="255"/>
        <v/>
      </c>
      <c r="FD43" s="46" t="str">
        <f t="shared" si="255"/>
        <v/>
      </c>
      <c r="FE43" s="46" t="str">
        <f t="shared" si="255"/>
        <v/>
      </c>
      <c r="FF43" s="46" t="str">
        <f t="shared" si="255"/>
        <v/>
      </c>
      <c r="FG43" s="46" t="str">
        <f t="shared" si="255"/>
        <v/>
      </c>
      <c r="FH43" s="46" t="str">
        <f t="shared" si="255"/>
        <v/>
      </c>
      <c r="FI43" s="46" t="str">
        <f t="shared" si="255"/>
        <v/>
      </c>
      <c r="FJ43" s="46" t="str">
        <f t="shared" si="255"/>
        <v/>
      </c>
      <c r="FK43" s="46" t="str">
        <f t="shared" si="255"/>
        <v/>
      </c>
      <c r="FL43" s="46" t="str">
        <f t="shared" si="255"/>
        <v/>
      </c>
      <c r="FM43" s="46" t="str">
        <f t="shared" si="255"/>
        <v/>
      </c>
      <c r="FN43" s="46" t="str">
        <f t="shared" si="255"/>
        <v/>
      </c>
      <c r="FO43" s="46" t="str">
        <f t="shared" si="255"/>
        <v/>
      </c>
      <c r="FP43" s="46" t="str">
        <f t="shared" si="255"/>
        <v/>
      </c>
      <c r="FQ43" s="46" t="str">
        <f t="shared" si="255"/>
        <v/>
      </c>
      <c r="FR43" s="46" t="str">
        <f t="shared" si="255"/>
        <v/>
      </c>
      <c r="FS43" s="46" t="str">
        <f t="shared" si="255"/>
        <v/>
      </c>
      <c r="FT43" s="46" t="str">
        <f t="shared" si="255"/>
        <v/>
      </c>
      <c r="FU43" s="46" t="str">
        <f t="shared" si="255"/>
        <v/>
      </c>
      <c r="FV43" s="46" t="str">
        <f t="shared" si="255"/>
        <v/>
      </c>
      <c r="FW43" s="46" t="str">
        <f t="shared" si="255"/>
        <v/>
      </c>
      <c r="FX43" s="46" t="str">
        <f t="shared" si="255"/>
        <v/>
      </c>
      <c r="FY43" s="46" t="str">
        <f t="shared" si="255"/>
        <v/>
      </c>
      <c r="FZ43" s="46" t="str">
        <f t="shared" si="255"/>
        <v/>
      </c>
      <c r="GA43" s="46" t="str">
        <f t="shared" si="255"/>
        <v/>
      </c>
      <c r="GB43" s="46" t="str">
        <f t="shared" si="255"/>
        <v/>
      </c>
      <c r="GC43" s="46" t="str">
        <f t="shared" si="255"/>
        <v/>
      </c>
      <c r="GD43" s="46" t="str">
        <f t="shared" si="255"/>
        <v/>
      </c>
      <c r="GE43" s="46" t="str">
        <f t="shared" si="255"/>
        <v/>
      </c>
      <c r="GF43" s="46" t="str">
        <f t="shared" si="255"/>
        <v/>
      </c>
      <c r="GG43" s="46" t="str">
        <f t="shared" si="255"/>
        <v/>
      </c>
      <c r="GH43" s="46" t="str">
        <f t="shared" si="255"/>
        <v/>
      </c>
      <c r="GI43" s="46" t="str">
        <f t="shared" si="255"/>
        <v/>
      </c>
      <c r="GJ43" s="46" t="str">
        <f t="shared" si="255"/>
        <v/>
      </c>
      <c r="GK43" s="46" t="str">
        <f t="shared" si="255"/>
        <v/>
      </c>
      <c r="GL43" s="46" t="str">
        <f t="shared" si="255"/>
        <v/>
      </c>
      <c r="GM43" s="46" t="str">
        <f t="shared" si="255"/>
        <v/>
      </c>
      <c r="GN43" s="46" t="str">
        <f t="shared" si="255"/>
        <v/>
      </c>
      <c r="GO43" s="46" t="str">
        <f t="shared" si="255"/>
        <v/>
      </c>
      <c r="GP43" s="46" t="str">
        <f t="shared" si="255"/>
        <v/>
      </c>
      <c r="GQ43" s="46" t="str">
        <f t="shared" si="255"/>
        <v/>
      </c>
      <c r="GR43" s="46" t="str">
        <f t="shared" si="255"/>
        <v/>
      </c>
      <c r="GS43" s="46" t="str">
        <f t="shared" si="255"/>
        <v/>
      </c>
      <c r="GT43" s="46" t="str">
        <f t="shared" si="255"/>
        <v/>
      </c>
      <c r="GU43" s="46" t="str">
        <f t="shared" si="255"/>
        <v/>
      </c>
      <c r="GV43" s="46" t="str">
        <f t="shared" si="255"/>
        <v/>
      </c>
      <c r="GW43" s="46" t="str">
        <f t="shared" si="255"/>
        <v/>
      </c>
      <c r="GX43" s="46" t="str">
        <f t="shared" si="255"/>
        <v/>
      </c>
      <c r="GY43" s="46" t="str">
        <f t="shared" si="255"/>
        <v/>
      </c>
      <c r="GZ43" s="46" t="str">
        <f t="shared" si="255"/>
        <v/>
      </c>
      <c r="HA43" s="46" t="str">
        <f t="shared" si="255"/>
        <v/>
      </c>
      <c r="HB43" s="46" t="str">
        <f t="shared" si="255"/>
        <v/>
      </c>
      <c r="HC43" s="46" t="str">
        <f t="shared" si="255"/>
        <v/>
      </c>
      <c r="HD43" s="46" t="str">
        <f t="shared" si="255"/>
        <v/>
      </c>
      <c r="HE43" s="46" t="str">
        <f t="shared" si="255"/>
        <v/>
      </c>
      <c r="HF43" s="46" t="str">
        <f t="shared" si="255"/>
        <v/>
      </c>
      <c r="HG43" s="46" t="str">
        <f t="shared" si="255"/>
        <v/>
      </c>
      <c r="HH43" s="46" t="str">
        <f t="shared" si="255"/>
        <v/>
      </c>
      <c r="HI43" s="46" t="str">
        <f t="shared" si="255"/>
        <v/>
      </c>
      <c r="HJ43" s="46" t="str">
        <f t="shared" si="255"/>
        <v/>
      </c>
      <c r="HK43" s="46" t="str">
        <f t="shared" ref="HK43:HS46" si="258">IF(ISNONTEXT($Z43),HJ43+$Z43,"")</f>
        <v/>
      </c>
      <c r="HL43" s="46" t="str">
        <f t="shared" si="258"/>
        <v/>
      </c>
      <c r="HM43" s="46" t="str">
        <f t="shared" si="258"/>
        <v/>
      </c>
      <c r="HN43" s="46" t="str">
        <f t="shared" si="258"/>
        <v/>
      </c>
      <c r="HO43" s="46" t="str">
        <f t="shared" si="258"/>
        <v/>
      </c>
      <c r="HP43" s="46" t="str">
        <f t="shared" si="258"/>
        <v/>
      </c>
      <c r="HQ43" s="46" t="str">
        <f t="shared" si="258"/>
        <v/>
      </c>
      <c r="HR43" s="46" t="str">
        <f t="shared" si="258"/>
        <v/>
      </c>
      <c r="HS43" s="46" t="str">
        <f t="shared" si="258"/>
        <v/>
      </c>
      <c r="HT43" s="146" t="e">
        <f t="shared" si="15"/>
        <v>#N/A</v>
      </c>
      <c r="HU43" s="146" t="e">
        <f t="shared" si="24"/>
        <v>#N/A</v>
      </c>
      <c r="HV43" s="146" t="e">
        <f t="shared" si="25"/>
        <v>#N/A</v>
      </c>
      <c r="HW43" s="146" t="e">
        <f t="shared" si="26"/>
        <v>#N/A</v>
      </c>
      <c r="HX43" s="146" t="e">
        <f t="shared" si="27"/>
        <v>#N/A</v>
      </c>
      <c r="HY43" s="146" t="e">
        <f t="shared" si="28"/>
        <v>#N/A</v>
      </c>
      <c r="HZ43" s="146" t="e">
        <f t="shared" si="29"/>
        <v>#N/A</v>
      </c>
      <c r="IA43" s="146" t="e">
        <f t="shared" si="30"/>
        <v>#N/A</v>
      </c>
      <c r="IB43" s="146" t="e">
        <f t="shared" si="31"/>
        <v>#N/A</v>
      </c>
      <c r="IC43" s="146" t="e">
        <f t="shared" si="32"/>
        <v>#N/A</v>
      </c>
      <c r="ID43" s="146" t="e">
        <f t="shared" si="33"/>
        <v>#N/A</v>
      </c>
      <c r="IE43" s="146" t="e">
        <f t="shared" si="34"/>
        <v>#N/A</v>
      </c>
      <c r="IF43" s="146" t="e">
        <f t="shared" si="35"/>
        <v>#N/A</v>
      </c>
      <c r="IG43" s="146" t="e">
        <f t="shared" si="36"/>
        <v>#N/A</v>
      </c>
      <c r="IH43" s="146" t="e">
        <f t="shared" si="37"/>
        <v>#N/A</v>
      </c>
      <c r="II43" s="146" t="e">
        <f t="shared" si="38"/>
        <v>#N/A</v>
      </c>
      <c r="IJ43" s="146" t="e">
        <f t="shared" si="39"/>
        <v>#N/A</v>
      </c>
      <c r="IK43" s="146" t="e">
        <f t="shared" si="40"/>
        <v>#N/A</v>
      </c>
      <c r="IL43" s="146" t="e">
        <f t="shared" si="41"/>
        <v>#N/A</v>
      </c>
      <c r="IM43" s="146" t="e">
        <f t="shared" si="42"/>
        <v>#N/A</v>
      </c>
      <c r="IN43" s="146" t="e">
        <f t="shared" si="43"/>
        <v>#N/A</v>
      </c>
      <c r="IO43" s="146" t="e">
        <f t="shared" si="44"/>
        <v>#N/A</v>
      </c>
      <c r="IP43" s="146" t="e">
        <f t="shared" si="45"/>
        <v>#N/A</v>
      </c>
      <c r="IQ43" s="146" t="e">
        <f t="shared" si="46"/>
        <v>#N/A</v>
      </c>
      <c r="IR43" s="146" t="e">
        <f t="shared" si="47"/>
        <v>#N/A</v>
      </c>
      <c r="IS43" s="146" t="e">
        <f t="shared" si="48"/>
        <v>#N/A</v>
      </c>
      <c r="IT43" s="146" t="e">
        <f t="shared" si="49"/>
        <v>#N/A</v>
      </c>
      <c r="IU43" s="146" t="e">
        <f t="shared" si="50"/>
        <v>#N/A</v>
      </c>
      <c r="IV43" s="146" t="e">
        <f t="shared" si="51"/>
        <v>#N/A</v>
      </c>
      <c r="IW43" s="146" t="e">
        <f t="shared" si="52"/>
        <v>#N/A</v>
      </c>
      <c r="IX43" s="146" t="e">
        <f t="shared" si="53"/>
        <v>#N/A</v>
      </c>
      <c r="IY43" s="146" t="e">
        <f t="shared" si="54"/>
        <v>#N/A</v>
      </c>
      <c r="IZ43" s="146" t="e">
        <f t="shared" si="55"/>
        <v>#N/A</v>
      </c>
      <c r="JA43" s="146" t="e">
        <f t="shared" si="56"/>
        <v>#N/A</v>
      </c>
      <c r="JB43" s="146" t="e">
        <f t="shared" si="57"/>
        <v>#N/A</v>
      </c>
      <c r="JC43" s="146" t="e">
        <f t="shared" si="58"/>
        <v>#N/A</v>
      </c>
      <c r="JD43" s="146" t="e">
        <f t="shared" si="59"/>
        <v>#N/A</v>
      </c>
      <c r="JE43" s="146" t="e">
        <f t="shared" si="60"/>
        <v>#N/A</v>
      </c>
      <c r="JF43" s="146" t="e">
        <f t="shared" si="61"/>
        <v>#N/A</v>
      </c>
      <c r="JG43" s="146" t="e">
        <f t="shared" si="62"/>
        <v>#N/A</v>
      </c>
      <c r="JH43" s="146" t="e">
        <f t="shared" si="63"/>
        <v>#N/A</v>
      </c>
      <c r="JI43" s="146" t="e">
        <f t="shared" si="64"/>
        <v>#N/A</v>
      </c>
      <c r="JJ43" s="146" t="e">
        <f t="shared" si="65"/>
        <v>#N/A</v>
      </c>
      <c r="JK43" s="146" t="e">
        <f t="shared" si="66"/>
        <v>#N/A</v>
      </c>
      <c r="JL43" s="146" t="e">
        <f t="shared" si="67"/>
        <v>#N/A</v>
      </c>
      <c r="JM43" s="146" t="e">
        <f t="shared" si="68"/>
        <v>#N/A</v>
      </c>
      <c r="JN43" s="146" t="e">
        <f t="shared" si="69"/>
        <v>#N/A</v>
      </c>
      <c r="JO43" s="146" t="e">
        <f t="shared" si="70"/>
        <v>#N/A</v>
      </c>
      <c r="JP43" s="146" t="e">
        <f t="shared" si="71"/>
        <v>#N/A</v>
      </c>
      <c r="JQ43" s="146" t="e">
        <f t="shared" si="72"/>
        <v>#N/A</v>
      </c>
      <c r="JR43" s="146" t="e">
        <f t="shared" si="73"/>
        <v>#N/A</v>
      </c>
      <c r="JS43" s="146" t="e">
        <f t="shared" si="74"/>
        <v>#N/A</v>
      </c>
      <c r="JT43" s="146" t="e">
        <f t="shared" si="75"/>
        <v>#N/A</v>
      </c>
      <c r="JU43" s="146" t="e">
        <f t="shared" si="76"/>
        <v>#N/A</v>
      </c>
      <c r="JV43" s="146" t="e">
        <f t="shared" si="77"/>
        <v>#N/A</v>
      </c>
      <c r="JW43" s="146" t="e">
        <f t="shared" si="78"/>
        <v>#N/A</v>
      </c>
      <c r="JX43" s="146" t="e">
        <f t="shared" si="79"/>
        <v>#N/A</v>
      </c>
      <c r="JY43" s="146" t="e">
        <f t="shared" si="80"/>
        <v>#N/A</v>
      </c>
      <c r="JZ43" s="146" t="e">
        <f t="shared" si="81"/>
        <v>#N/A</v>
      </c>
      <c r="KA43" s="146" t="e">
        <f t="shared" si="82"/>
        <v>#N/A</v>
      </c>
      <c r="KB43" s="146" t="e">
        <f t="shared" si="83"/>
        <v>#N/A</v>
      </c>
      <c r="KC43" s="146" t="e">
        <f t="shared" si="84"/>
        <v>#N/A</v>
      </c>
      <c r="KD43" s="146" t="e">
        <f t="shared" si="85"/>
        <v>#N/A</v>
      </c>
      <c r="KE43" s="146" t="e">
        <f t="shared" si="86"/>
        <v>#N/A</v>
      </c>
      <c r="KF43" s="146" t="e">
        <f t="shared" si="20"/>
        <v>#N/A</v>
      </c>
      <c r="KG43" s="146" t="e">
        <f t="shared" si="87"/>
        <v>#N/A</v>
      </c>
      <c r="KH43" s="146" t="e">
        <f t="shared" si="88"/>
        <v>#N/A</v>
      </c>
      <c r="KI43" s="146" t="e">
        <f t="shared" si="89"/>
        <v>#N/A</v>
      </c>
      <c r="KJ43" s="146" t="e">
        <f t="shared" si="90"/>
        <v>#N/A</v>
      </c>
      <c r="KK43" s="146" t="e">
        <f t="shared" si="91"/>
        <v>#N/A</v>
      </c>
      <c r="KL43" s="146" t="e">
        <f t="shared" si="92"/>
        <v>#N/A</v>
      </c>
      <c r="KM43" s="146" t="e">
        <f t="shared" si="93"/>
        <v>#N/A</v>
      </c>
      <c r="KN43" s="146" t="e">
        <f t="shared" si="94"/>
        <v>#N/A</v>
      </c>
      <c r="KO43" s="146" t="e">
        <f t="shared" si="95"/>
        <v>#N/A</v>
      </c>
      <c r="KP43" s="146" t="e">
        <f t="shared" si="96"/>
        <v>#N/A</v>
      </c>
      <c r="KQ43" s="146" t="e">
        <f t="shared" si="97"/>
        <v>#N/A</v>
      </c>
      <c r="KR43" s="146" t="e">
        <f t="shared" si="98"/>
        <v>#N/A</v>
      </c>
      <c r="KS43" s="146" t="e">
        <f t="shared" si="99"/>
        <v>#N/A</v>
      </c>
      <c r="KT43" s="146" t="e">
        <f t="shared" si="100"/>
        <v>#N/A</v>
      </c>
      <c r="KU43" s="146" t="e">
        <f t="shared" si="101"/>
        <v>#N/A</v>
      </c>
      <c r="KV43" s="146" t="e">
        <f t="shared" si="102"/>
        <v>#N/A</v>
      </c>
      <c r="KW43" s="146" t="e">
        <f t="shared" si="103"/>
        <v>#N/A</v>
      </c>
      <c r="KX43" s="146" t="e">
        <f t="shared" si="104"/>
        <v>#N/A</v>
      </c>
      <c r="KY43" s="146" t="e">
        <f t="shared" si="105"/>
        <v>#N/A</v>
      </c>
      <c r="KZ43" s="146" t="e">
        <f t="shared" si="106"/>
        <v>#N/A</v>
      </c>
      <c r="LA43" s="146" t="e">
        <f t="shared" si="107"/>
        <v>#N/A</v>
      </c>
      <c r="LB43" s="146" t="e">
        <f t="shared" si="108"/>
        <v>#N/A</v>
      </c>
      <c r="LC43" s="146" t="e">
        <f t="shared" si="109"/>
        <v>#N/A</v>
      </c>
      <c r="LD43" s="146" t="e">
        <f t="shared" si="110"/>
        <v>#N/A</v>
      </c>
      <c r="LE43" s="146" t="e">
        <f t="shared" si="111"/>
        <v>#N/A</v>
      </c>
      <c r="LF43" s="146" t="e">
        <f t="shared" si="112"/>
        <v>#N/A</v>
      </c>
      <c r="LG43" s="146" t="e">
        <f t="shared" si="113"/>
        <v>#N/A</v>
      </c>
      <c r="LH43" s="146" t="e">
        <f t="shared" si="114"/>
        <v>#N/A</v>
      </c>
      <c r="LI43" s="146" t="e">
        <f t="shared" si="115"/>
        <v>#N/A</v>
      </c>
      <c r="LJ43" s="146" t="e">
        <f t="shared" si="116"/>
        <v>#N/A</v>
      </c>
      <c r="LK43" s="146" t="e">
        <f t="shared" si="117"/>
        <v>#N/A</v>
      </c>
      <c r="LL43" s="146" t="e">
        <f t="shared" si="118"/>
        <v>#N/A</v>
      </c>
      <c r="LM43" s="146" t="e">
        <f t="shared" si="119"/>
        <v>#N/A</v>
      </c>
      <c r="LN43" s="146" t="e">
        <f t="shared" si="120"/>
        <v>#N/A</v>
      </c>
      <c r="LO43" s="146" t="e">
        <f t="shared" si="121"/>
        <v>#N/A</v>
      </c>
      <c r="LP43" s="146" t="e">
        <f t="shared" si="122"/>
        <v>#N/A</v>
      </c>
      <c r="LQ43" s="146" t="e">
        <f t="shared" si="123"/>
        <v>#N/A</v>
      </c>
      <c r="LR43" s="146" t="e">
        <f t="shared" si="124"/>
        <v>#N/A</v>
      </c>
      <c r="LS43" s="146" t="e">
        <f t="shared" si="125"/>
        <v>#N/A</v>
      </c>
      <c r="LT43" s="146" t="e">
        <f t="shared" si="126"/>
        <v>#N/A</v>
      </c>
      <c r="LU43" s="146" t="e">
        <f t="shared" si="127"/>
        <v>#N/A</v>
      </c>
      <c r="LV43" s="146" t="e">
        <f t="shared" si="128"/>
        <v>#N/A</v>
      </c>
      <c r="LW43" s="146" t="e">
        <f t="shared" si="129"/>
        <v>#N/A</v>
      </c>
      <c r="LX43" s="146" t="e">
        <f t="shared" si="130"/>
        <v>#N/A</v>
      </c>
      <c r="LY43" s="146" t="e">
        <f t="shared" si="131"/>
        <v>#N/A</v>
      </c>
      <c r="LZ43" s="146" t="e">
        <f t="shared" si="132"/>
        <v>#N/A</v>
      </c>
      <c r="MA43" s="146" t="e">
        <f t="shared" si="133"/>
        <v>#N/A</v>
      </c>
      <c r="MB43" s="146" t="e">
        <f t="shared" si="134"/>
        <v>#N/A</v>
      </c>
      <c r="MC43" s="146" t="e">
        <f t="shared" si="135"/>
        <v>#N/A</v>
      </c>
      <c r="MD43" s="146" t="e">
        <f t="shared" si="136"/>
        <v>#N/A</v>
      </c>
      <c r="ME43" s="146" t="e">
        <f t="shared" si="137"/>
        <v>#N/A</v>
      </c>
      <c r="MF43" s="146" t="e">
        <f t="shared" si="138"/>
        <v>#N/A</v>
      </c>
      <c r="MG43" s="146" t="e">
        <f t="shared" si="139"/>
        <v>#N/A</v>
      </c>
      <c r="MH43" s="146" t="e">
        <f t="shared" si="140"/>
        <v>#N/A</v>
      </c>
      <c r="MI43" s="146" t="e">
        <f t="shared" si="141"/>
        <v>#N/A</v>
      </c>
      <c r="MJ43" s="146" t="e">
        <f t="shared" si="142"/>
        <v>#N/A</v>
      </c>
      <c r="MK43" s="146" t="e">
        <f t="shared" si="143"/>
        <v>#N/A</v>
      </c>
      <c r="ML43" s="146" t="e">
        <f t="shared" si="144"/>
        <v>#N/A</v>
      </c>
      <c r="MM43" s="146" t="e">
        <f t="shared" si="145"/>
        <v>#N/A</v>
      </c>
      <c r="MN43" s="146" t="e">
        <f t="shared" si="146"/>
        <v>#N/A</v>
      </c>
      <c r="MO43" s="146" t="e">
        <f t="shared" si="147"/>
        <v>#N/A</v>
      </c>
      <c r="MP43" s="146" t="e">
        <f t="shared" si="148"/>
        <v>#N/A</v>
      </c>
      <c r="MQ43" s="146" t="e">
        <f t="shared" si="149"/>
        <v>#N/A</v>
      </c>
      <c r="MR43" s="146" t="e">
        <f t="shared" si="21"/>
        <v>#N/A</v>
      </c>
      <c r="MS43" s="146" t="e">
        <f t="shared" si="150"/>
        <v>#N/A</v>
      </c>
      <c r="MT43" s="146" t="e">
        <f t="shared" si="151"/>
        <v>#N/A</v>
      </c>
      <c r="MU43" s="146" t="e">
        <f t="shared" si="152"/>
        <v>#N/A</v>
      </c>
      <c r="MV43" s="146" t="e">
        <f t="shared" si="153"/>
        <v>#N/A</v>
      </c>
      <c r="MW43" s="146" t="e">
        <f t="shared" si="154"/>
        <v>#N/A</v>
      </c>
      <c r="MX43" s="146" t="e">
        <f t="shared" si="155"/>
        <v>#N/A</v>
      </c>
      <c r="MY43" s="146" t="e">
        <f t="shared" si="156"/>
        <v>#N/A</v>
      </c>
      <c r="MZ43" s="146" t="e">
        <f t="shared" si="157"/>
        <v>#N/A</v>
      </c>
      <c r="NA43" s="146" t="e">
        <f t="shared" si="158"/>
        <v>#N/A</v>
      </c>
      <c r="NB43" s="146" t="e">
        <f t="shared" si="159"/>
        <v>#N/A</v>
      </c>
      <c r="NC43" s="146" t="e">
        <f t="shared" si="160"/>
        <v>#N/A</v>
      </c>
      <c r="ND43" s="146" t="e">
        <f t="shared" si="161"/>
        <v>#N/A</v>
      </c>
      <c r="NE43" s="146" t="e">
        <f t="shared" si="162"/>
        <v>#N/A</v>
      </c>
      <c r="NF43" s="146" t="e">
        <f t="shared" si="163"/>
        <v>#N/A</v>
      </c>
      <c r="NG43" s="146" t="e">
        <f t="shared" si="164"/>
        <v>#N/A</v>
      </c>
      <c r="NH43" s="146" t="e">
        <f t="shared" si="165"/>
        <v>#N/A</v>
      </c>
      <c r="NI43" s="146" t="e">
        <f t="shared" si="166"/>
        <v>#N/A</v>
      </c>
      <c r="NJ43" s="146" t="e">
        <f t="shared" si="167"/>
        <v>#N/A</v>
      </c>
      <c r="NK43" s="146" t="e">
        <f t="shared" si="168"/>
        <v>#N/A</v>
      </c>
      <c r="NL43" s="146" t="e">
        <f t="shared" si="169"/>
        <v>#N/A</v>
      </c>
      <c r="NM43" s="146" t="e">
        <f t="shared" si="170"/>
        <v>#N/A</v>
      </c>
      <c r="NN43" s="146" t="e">
        <f t="shared" si="171"/>
        <v>#N/A</v>
      </c>
      <c r="NO43" s="146" t="e">
        <f t="shared" si="172"/>
        <v>#N/A</v>
      </c>
      <c r="NP43" s="146" t="e">
        <f t="shared" si="173"/>
        <v>#N/A</v>
      </c>
      <c r="NQ43" s="146" t="e">
        <f t="shared" si="174"/>
        <v>#N/A</v>
      </c>
      <c r="NR43" s="146" t="e">
        <f t="shared" si="175"/>
        <v>#N/A</v>
      </c>
      <c r="NS43" s="146" t="e">
        <f t="shared" si="176"/>
        <v>#N/A</v>
      </c>
      <c r="NT43" s="146" t="e">
        <f t="shared" si="177"/>
        <v>#N/A</v>
      </c>
      <c r="NU43" s="146" t="e">
        <f t="shared" si="178"/>
        <v>#N/A</v>
      </c>
      <c r="NV43" s="146" t="e">
        <f t="shared" si="179"/>
        <v>#N/A</v>
      </c>
      <c r="NW43" s="146" t="e">
        <f t="shared" si="180"/>
        <v>#N/A</v>
      </c>
      <c r="NX43" s="146" t="e">
        <f t="shared" si="181"/>
        <v>#N/A</v>
      </c>
      <c r="NY43" s="146" t="e">
        <f t="shared" si="182"/>
        <v>#N/A</v>
      </c>
      <c r="NZ43" s="146" t="e">
        <f t="shared" si="183"/>
        <v>#N/A</v>
      </c>
      <c r="OA43" s="146" t="e">
        <f t="shared" si="184"/>
        <v>#N/A</v>
      </c>
      <c r="OB43" s="146" t="e">
        <f t="shared" si="185"/>
        <v>#N/A</v>
      </c>
      <c r="OC43" s="146" t="e">
        <f t="shared" si="186"/>
        <v>#N/A</v>
      </c>
      <c r="OD43" s="146" t="e">
        <f t="shared" si="187"/>
        <v>#N/A</v>
      </c>
      <c r="OE43" s="146" t="e">
        <f t="shared" si="188"/>
        <v>#N/A</v>
      </c>
      <c r="OF43" s="146" t="e">
        <f t="shared" si="189"/>
        <v>#N/A</v>
      </c>
      <c r="OG43" s="146" t="e">
        <f t="shared" si="190"/>
        <v>#N/A</v>
      </c>
      <c r="OH43" s="146" t="e">
        <f t="shared" si="191"/>
        <v>#N/A</v>
      </c>
      <c r="OI43" s="146" t="e">
        <f t="shared" si="192"/>
        <v>#N/A</v>
      </c>
      <c r="OJ43" s="146" t="e">
        <f t="shared" si="193"/>
        <v>#N/A</v>
      </c>
      <c r="OK43" s="146" t="e">
        <f t="shared" si="194"/>
        <v>#N/A</v>
      </c>
      <c r="OL43" s="146" t="e">
        <f t="shared" si="195"/>
        <v>#N/A</v>
      </c>
      <c r="OM43" s="146" t="e">
        <f t="shared" si="196"/>
        <v>#N/A</v>
      </c>
      <c r="ON43" s="146" t="e">
        <f t="shared" si="197"/>
        <v>#N/A</v>
      </c>
      <c r="OO43" s="146" t="e">
        <f t="shared" si="198"/>
        <v>#N/A</v>
      </c>
      <c r="OP43" s="146" t="e">
        <f t="shared" si="199"/>
        <v>#N/A</v>
      </c>
      <c r="OQ43" s="146" t="e">
        <f t="shared" si="200"/>
        <v>#N/A</v>
      </c>
      <c r="OR43" s="146" t="e">
        <f t="shared" si="201"/>
        <v>#N/A</v>
      </c>
      <c r="OS43" s="146" t="e">
        <f t="shared" si="202"/>
        <v>#N/A</v>
      </c>
      <c r="OT43" s="146" t="e">
        <f t="shared" si="203"/>
        <v>#N/A</v>
      </c>
      <c r="OU43" s="146" t="e">
        <f t="shared" si="204"/>
        <v>#N/A</v>
      </c>
      <c r="OV43" s="146" t="e">
        <f t="shared" si="205"/>
        <v>#N/A</v>
      </c>
      <c r="OW43" s="146" t="e">
        <f t="shared" si="206"/>
        <v>#N/A</v>
      </c>
      <c r="OX43" s="146" t="e">
        <f t="shared" si="207"/>
        <v>#N/A</v>
      </c>
      <c r="OY43" s="146" t="e">
        <f t="shared" si="208"/>
        <v>#N/A</v>
      </c>
      <c r="OZ43" s="146" t="e">
        <f t="shared" si="209"/>
        <v>#N/A</v>
      </c>
      <c r="PA43" s="146" t="e">
        <f t="shared" si="210"/>
        <v>#N/A</v>
      </c>
      <c r="PB43" s="146" t="e">
        <f t="shared" si="211"/>
        <v>#N/A</v>
      </c>
      <c r="PC43" s="146" t="e">
        <f t="shared" si="212"/>
        <v>#N/A</v>
      </c>
      <c r="PD43" s="146" t="e">
        <f t="shared" si="22"/>
        <v>#N/A</v>
      </c>
      <c r="PE43" s="146" t="e">
        <f t="shared" si="225"/>
        <v>#N/A</v>
      </c>
      <c r="PF43" s="146" t="e">
        <f t="shared" si="226"/>
        <v>#N/A</v>
      </c>
      <c r="PG43" s="146" t="e">
        <f t="shared" si="227"/>
        <v>#N/A</v>
      </c>
      <c r="PH43" s="146" t="e">
        <f t="shared" si="228"/>
        <v>#N/A</v>
      </c>
      <c r="PI43" s="146" t="e">
        <f t="shared" si="229"/>
        <v>#N/A</v>
      </c>
      <c r="PJ43" s="146" t="e">
        <f t="shared" si="230"/>
        <v>#N/A</v>
      </c>
      <c r="PK43" s="146" t="e">
        <f t="shared" si="231"/>
        <v>#N/A</v>
      </c>
      <c r="PL43" s="146" t="e">
        <f t="shared" si="232"/>
        <v>#N/A</v>
      </c>
    </row>
    <row r="44" spans="1:428" hidden="1" x14ac:dyDescent="0.45">
      <c r="A44" s="364"/>
      <c r="B44" s="365" t="str">
        <f>IF($N44="","",ROUND(_xlfn.LOGNORM.INV(ABS(VLOOKUP($Q$1,VLookups!$A$27:$B$28,2,FALSE)-B$2),LN($J44),LN($N44)),0))</f>
        <v/>
      </c>
      <c r="C44" s="367" t="str">
        <f t="shared" si="16"/>
        <v/>
      </c>
      <c r="D44" s="368" t="str">
        <f t="shared" si="17"/>
        <v/>
      </c>
      <c r="E44" s="108" t="str">
        <f>IFERROR(_xlfn.LOGNORM.INV(VLookups!$B$22,LN($J44),LN($N44)),"")</f>
        <v/>
      </c>
      <c r="F44" s="81"/>
      <c r="G44" s="108" t="str">
        <f>IFERROR(_xlfn.LOGNORM.INV(VLookups!$B$23,LN($J44),LN($N44)),"")</f>
        <v/>
      </c>
      <c r="H44" s="110" t="str">
        <f t="shared" si="248"/>
        <v/>
      </c>
      <c r="I44" s="110" t="str">
        <f t="shared" si="249"/>
        <v/>
      </c>
      <c r="J44" s="65" t="str">
        <f>IF(AND(F44&gt;0,NOT(ISBLANK(K44))),IF(VLOOKUP($F$3,VLookups!$A$17:$B$18,2,FALSE),F44*VLOOKUP(K44,VLookups!$A$4:$B$13,2,FALSE),F44),"")</f>
        <v/>
      </c>
      <c r="K44" s="21"/>
      <c r="L44" s="53"/>
      <c r="M44" s="263"/>
      <c r="N44" s="320" t="str">
        <f>IF(F44&gt;0,IF(ISBLANK(M44),IF(ISBLANK(K44),"",VLOOKUP(K44,VLookups!$A$4:$C$13,3,FALSE)),M44),"")</f>
        <v/>
      </c>
      <c r="O44" s="320" t="str">
        <f t="shared" si="11"/>
        <v/>
      </c>
      <c r="P44" s="375" t="str">
        <f t="shared" si="12"/>
        <v/>
      </c>
      <c r="Q44" s="81"/>
      <c r="R44" s="230" t="str">
        <f>IF(AND(Q44&gt;0,F44&gt;0,NOT(N44="")),ABS(VLOOKUP($Q$1,VLookups!$A$27:$B$28,2,FALSE)-_xlfn.LOGNORM.DIST(Q44,LN(J44),LN(N44),TRUE)),"")</f>
        <v/>
      </c>
      <c r="S44" s="80" t="str">
        <f>IF(AND($E44&gt;0,$F44&gt;0,$G44&gt;0,NOT(ISBLANK($K44))),_xlfn.LOGNORM.INV(ABS(VLOOKUP($Q$1,VLookups!$A$27:$B$28,2,FALSE)-S$3),LN($J44),LN($N44)),"")</f>
        <v/>
      </c>
      <c r="T44" s="80" t="str">
        <f>IF(AND($E44&gt;0,$F44&gt;0,$G44&gt;0,NOT(ISBLANK($K44))),_xlfn.LOGNORM.INV(ABS(VLOOKUP($Q$1,VLookups!$A$27:$B$28,2,FALSE)-T$3),LN($J44),LN($N44)),"")</f>
        <v/>
      </c>
      <c r="U44" s="80" t="str">
        <f>IF(AND($E44&gt;0,$F44&gt;0,$G44&gt;0,NOT(ISBLANK($K44))),_xlfn.LOGNORM.INV(ABS(VLOOKUP($Q$1,VLookups!$A$27:$B$28,2,FALSE)-U$3),LN($J44),LN($N44)),"")</f>
        <v/>
      </c>
      <c r="V44" s="80" t="str">
        <f>IF(AND($E44&gt;0,$F44&gt;0,$G44&gt;0,NOT(ISBLANK($K44))),_xlfn.LOGNORM.INV(ABS(VLOOKUP($Q$1,VLookups!$A$27:$B$28,2,FALSE)-V$3),LN($J44),LN($N44)),"")</f>
        <v/>
      </c>
      <c r="W44" s="80" t="str">
        <f>IF(AND($E44&gt;0,$F44&gt;0,$G44&gt;0,NOT(ISBLANK($K44))),_xlfn.LOGNORM.INV(ABS(VLOOKUP($Q$1,VLookups!$A$27:$B$28,2,FALSE)-W$3),LN($J44),LN($N44)),"")</f>
        <v/>
      </c>
      <c r="X44" s="80" t="str">
        <f>IF(AND($E44&gt;0,$F44&gt;0,$G44&gt;0,NOT(ISBLANK($K44))),_xlfn.LOGNORM.INV(ABS(VLOOKUP($Q$1,VLookups!$A$27:$B$28,2,FALSE)-X$3),LN($J44),LN($N44)),"")</f>
        <v/>
      </c>
      <c r="Y44" s="5"/>
      <c r="Z44" s="145" t="str">
        <f t="shared" si="250"/>
        <v/>
      </c>
      <c r="AA44" s="376" t="str">
        <f t="shared" si="13"/>
        <v/>
      </c>
      <c r="AB44" s="46" t="str">
        <f t="shared" si="14"/>
        <v/>
      </c>
      <c r="AC44" s="46" t="str">
        <f t="shared" si="257"/>
        <v/>
      </c>
      <c r="AD44" s="46" t="str">
        <f t="shared" si="257"/>
        <v/>
      </c>
      <c r="AE44" s="46" t="str">
        <f t="shared" si="257"/>
        <v/>
      </c>
      <c r="AF44" s="46" t="str">
        <f t="shared" si="257"/>
        <v/>
      </c>
      <c r="AG44" s="46" t="str">
        <f t="shared" si="257"/>
        <v/>
      </c>
      <c r="AH44" s="46" t="str">
        <f t="shared" si="257"/>
        <v/>
      </c>
      <c r="AI44" s="46" t="str">
        <f t="shared" si="257"/>
        <v/>
      </c>
      <c r="AJ44" s="46" t="str">
        <f t="shared" si="257"/>
        <v/>
      </c>
      <c r="AK44" s="46" t="str">
        <f t="shared" si="257"/>
        <v/>
      </c>
      <c r="AL44" s="46" t="str">
        <f t="shared" si="257"/>
        <v/>
      </c>
      <c r="AM44" s="46" t="str">
        <f t="shared" si="257"/>
        <v/>
      </c>
      <c r="AN44" s="46" t="str">
        <f t="shared" si="257"/>
        <v/>
      </c>
      <c r="AO44" s="46" t="str">
        <f t="shared" si="257"/>
        <v/>
      </c>
      <c r="AP44" s="46" t="str">
        <f t="shared" si="257"/>
        <v/>
      </c>
      <c r="AQ44" s="46" t="str">
        <f t="shared" si="257"/>
        <v/>
      </c>
      <c r="AR44" s="46" t="str">
        <f t="shared" si="257"/>
        <v/>
      </c>
      <c r="AS44" s="46" t="str">
        <f t="shared" si="257"/>
        <v/>
      </c>
      <c r="AT44" s="46" t="str">
        <f t="shared" si="257"/>
        <v/>
      </c>
      <c r="AU44" s="46" t="str">
        <f t="shared" si="257"/>
        <v/>
      </c>
      <c r="AV44" s="46" t="str">
        <f t="shared" si="257"/>
        <v/>
      </c>
      <c r="AW44" s="46" t="str">
        <f t="shared" si="257"/>
        <v/>
      </c>
      <c r="AX44" s="46" t="str">
        <f t="shared" si="257"/>
        <v/>
      </c>
      <c r="AY44" s="46" t="str">
        <f t="shared" si="257"/>
        <v/>
      </c>
      <c r="AZ44" s="46" t="str">
        <f t="shared" si="257"/>
        <v/>
      </c>
      <c r="BA44" s="46" t="str">
        <f t="shared" si="257"/>
        <v/>
      </c>
      <c r="BB44" s="46" t="str">
        <f t="shared" si="257"/>
        <v/>
      </c>
      <c r="BC44" s="46" t="str">
        <f t="shared" si="257"/>
        <v/>
      </c>
      <c r="BD44" s="46" t="str">
        <f t="shared" si="257"/>
        <v/>
      </c>
      <c r="BE44" s="46" t="str">
        <f t="shared" si="257"/>
        <v/>
      </c>
      <c r="BF44" s="46" t="str">
        <f t="shared" si="257"/>
        <v/>
      </c>
      <c r="BG44" s="46" t="str">
        <f t="shared" si="257"/>
        <v/>
      </c>
      <c r="BH44" s="46" t="str">
        <f t="shared" si="257"/>
        <v/>
      </c>
      <c r="BI44" s="46" t="str">
        <f t="shared" si="257"/>
        <v/>
      </c>
      <c r="BJ44" s="46" t="str">
        <f t="shared" si="257"/>
        <v/>
      </c>
      <c r="BK44" s="46" t="str">
        <f t="shared" si="257"/>
        <v/>
      </c>
      <c r="BL44" s="46" t="str">
        <f t="shared" si="257"/>
        <v/>
      </c>
      <c r="BM44" s="46" t="str">
        <f t="shared" si="257"/>
        <v/>
      </c>
      <c r="BN44" s="46" t="str">
        <f t="shared" si="257"/>
        <v/>
      </c>
      <c r="BO44" s="46" t="str">
        <f t="shared" si="257"/>
        <v/>
      </c>
      <c r="BP44" s="46" t="str">
        <f t="shared" si="257"/>
        <v/>
      </c>
      <c r="BQ44" s="46" t="str">
        <f t="shared" si="257"/>
        <v/>
      </c>
      <c r="BR44" s="46" t="str">
        <f t="shared" si="257"/>
        <v/>
      </c>
      <c r="BS44" s="46" t="str">
        <f t="shared" si="257"/>
        <v/>
      </c>
      <c r="BT44" s="46" t="str">
        <f t="shared" si="257"/>
        <v/>
      </c>
      <c r="BU44" s="46" t="str">
        <f t="shared" si="257"/>
        <v/>
      </c>
      <c r="BV44" s="46" t="str">
        <f t="shared" si="257"/>
        <v/>
      </c>
      <c r="BW44" s="46" t="str">
        <f t="shared" si="257"/>
        <v/>
      </c>
      <c r="BX44" s="46" t="str">
        <f t="shared" si="257"/>
        <v/>
      </c>
      <c r="BY44" s="46" t="str">
        <f t="shared" si="257"/>
        <v/>
      </c>
      <c r="BZ44" s="46" t="str">
        <f t="shared" si="257"/>
        <v/>
      </c>
      <c r="CA44" s="46" t="str">
        <f t="shared" si="257"/>
        <v/>
      </c>
      <c r="CB44" s="46" t="str">
        <f t="shared" si="257"/>
        <v/>
      </c>
      <c r="CC44" s="46" t="str">
        <f t="shared" si="257"/>
        <v/>
      </c>
      <c r="CD44" s="46" t="str">
        <f t="shared" si="257"/>
        <v/>
      </c>
      <c r="CE44" s="46" t="str">
        <f t="shared" si="257"/>
        <v/>
      </c>
      <c r="CF44" s="46" t="str">
        <f t="shared" si="257"/>
        <v/>
      </c>
      <c r="CG44" s="46" t="str">
        <f t="shared" si="257"/>
        <v/>
      </c>
      <c r="CH44" s="46" t="str">
        <f t="shared" si="257"/>
        <v/>
      </c>
      <c r="CI44" s="46" t="str">
        <f t="shared" si="257"/>
        <v/>
      </c>
      <c r="CJ44" s="46" t="str">
        <f t="shared" si="257"/>
        <v/>
      </c>
      <c r="CK44" s="46" t="str">
        <f t="shared" si="257"/>
        <v/>
      </c>
      <c r="CL44" s="46" t="str">
        <f t="shared" si="257"/>
        <v/>
      </c>
      <c r="CM44" s="46" t="str">
        <f t="shared" si="257"/>
        <v/>
      </c>
      <c r="CN44" s="46" t="str">
        <f t="shared" si="257"/>
        <v/>
      </c>
      <c r="CO44" s="46" t="str">
        <f t="shared" si="256"/>
        <v/>
      </c>
      <c r="CP44" s="46" t="str">
        <f t="shared" si="256"/>
        <v/>
      </c>
      <c r="CQ44" s="46" t="str">
        <f t="shared" si="256"/>
        <v/>
      </c>
      <c r="CR44" s="46" t="str">
        <f t="shared" si="256"/>
        <v/>
      </c>
      <c r="CS44" s="46" t="str">
        <f t="shared" si="256"/>
        <v/>
      </c>
      <c r="CT44" s="46" t="str">
        <f t="shared" si="256"/>
        <v/>
      </c>
      <c r="CU44" s="46" t="str">
        <f t="shared" si="256"/>
        <v/>
      </c>
      <c r="CV44" s="46" t="str">
        <f t="shared" si="256"/>
        <v/>
      </c>
      <c r="CW44" s="46" t="str">
        <f t="shared" si="256"/>
        <v/>
      </c>
      <c r="CX44" s="46" t="str">
        <f t="shared" si="256"/>
        <v/>
      </c>
      <c r="CY44" s="46" t="str">
        <f t="shared" si="256"/>
        <v/>
      </c>
      <c r="CZ44" s="46" t="str">
        <f t="shared" si="256"/>
        <v/>
      </c>
      <c r="DA44" s="46" t="str">
        <f t="shared" si="256"/>
        <v/>
      </c>
      <c r="DB44" s="46" t="str">
        <f t="shared" si="256"/>
        <v/>
      </c>
      <c r="DC44" s="46" t="str">
        <f t="shared" si="256"/>
        <v/>
      </c>
      <c r="DD44" s="46" t="str">
        <f t="shared" si="256"/>
        <v/>
      </c>
      <c r="DE44" s="46" t="str">
        <f t="shared" si="256"/>
        <v/>
      </c>
      <c r="DF44" s="46" t="str">
        <f t="shared" si="256"/>
        <v/>
      </c>
      <c r="DG44" s="46" t="str">
        <f t="shared" si="256"/>
        <v/>
      </c>
      <c r="DH44" s="46" t="str">
        <f t="shared" si="256"/>
        <v/>
      </c>
      <c r="DI44" s="46" t="str">
        <f t="shared" si="256"/>
        <v/>
      </c>
      <c r="DJ44" s="46" t="str">
        <f t="shared" si="256"/>
        <v/>
      </c>
      <c r="DK44" s="46" t="str">
        <f t="shared" si="256"/>
        <v/>
      </c>
      <c r="DL44" s="46" t="str">
        <f t="shared" si="256"/>
        <v/>
      </c>
      <c r="DM44" s="46" t="str">
        <f t="shared" si="256"/>
        <v/>
      </c>
      <c r="DN44" s="46" t="str">
        <f t="shared" si="256"/>
        <v/>
      </c>
      <c r="DO44" s="46" t="str">
        <f t="shared" si="256"/>
        <v/>
      </c>
      <c r="DP44" s="46" t="str">
        <f t="shared" si="256"/>
        <v/>
      </c>
      <c r="DQ44" s="46" t="str">
        <f t="shared" si="256"/>
        <v/>
      </c>
      <c r="DR44" s="46" t="str">
        <f t="shared" si="256"/>
        <v/>
      </c>
      <c r="DS44" s="46" t="str">
        <f t="shared" si="256"/>
        <v/>
      </c>
      <c r="DT44" s="46" t="str">
        <f t="shared" si="256"/>
        <v/>
      </c>
      <c r="DU44" s="46" t="str">
        <f t="shared" si="256"/>
        <v/>
      </c>
      <c r="DV44" s="46" t="str">
        <f t="shared" si="256"/>
        <v/>
      </c>
      <c r="DW44" s="46" t="str">
        <f t="shared" si="256"/>
        <v/>
      </c>
      <c r="DX44" s="46" t="str">
        <f t="shared" si="256"/>
        <v/>
      </c>
      <c r="DY44" s="46" t="str">
        <f t="shared" si="256"/>
        <v/>
      </c>
      <c r="DZ44" s="46" t="str">
        <f t="shared" si="256"/>
        <v/>
      </c>
      <c r="EA44" s="46" t="str">
        <f t="shared" si="256"/>
        <v/>
      </c>
      <c r="EB44" s="46" t="str">
        <f t="shared" si="256"/>
        <v/>
      </c>
      <c r="EC44" s="46" t="str">
        <f t="shared" si="256"/>
        <v/>
      </c>
      <c r="ED44" s="46" t="str">
        <f t="shared" si="256"/>
        <v/>
      </c>
      <c r="EE44" s="46" t="str">
        <f t="shared" si="256"/>
        <v/>
      </c>
      <c r="EF44" s="46" t="str">
        <f t="shared" si="256"/>
        <v/>
      </c>
      <c r="EG44" s="46" t="str">
        <f t="shared" si="256"/>
        <v/>
      </c>
      <c r="EH44" s="46" t="str">
        <f t="shared" si="256"/>
        <v/>
      </c>
      <c r="EI44" s="46" t="str">
        <f t="shared" si="256"/>
        <v/>
      </c>
      <c r="EJ44" s="46" t="str">
        <f t="shared" si="256"/>
        <v/>
      </c>
      <c r="EK44" s="46" t="str">
        <f t="shared" si="256"/>
        <v/>
      </c>
      <c r="EL44" s="46" t="str">
        <f t="shared" si="256"/>
        <v/>
      </c>
      <c r="EM44" s="46" t="str">
        <f t="shared" si="256"/>
        <v/>
      </c>
      <c r="EN44" s="46" t="str">
        <f t="shared" si="256"/>
        <v/>
      </c>
      <c r="EO44" s="46" t="str">
        <f t="shared" si="256"/>
        <v/>
      </c>
      <c r="EP44" s="46" t="str">
        <f t="shared" si="256"/>
        <v/>
      </c>
      <c r="EQ44" s="46" t="str">
        <f t="shared" si="256"/>
        <v/>
      </c>
      <c r="ER44" s="46" t="str">
        <f t="shared" si="256"/>
        <v/>
      </c>
      <c r="ES44" s="46" t="str">
        <f t="shared" si="256"/>
        <v/>
      </c>
      <c r="ET44" s="46" t="str">
        <f t="shared" si="256"/>
        <v/>
      </c>
      <c r="EU44" s="46" t="str">
        <f t="shared" si="256"/>
        <v/>
      </c>
      <c r="EV44" s="46" t="str">
        <f t="shared" si="256"/>
        <v/>
      </c>
      <c r="EW44" s="46" t="str">
        <f t="shared" si="256"/>
        <v/>
      </c>
      <c r="EX44" s="46" t="str">
        <f t="shared" si="256"/>
        <v/>
      </c>
      <c r="EY44" s="46" t="str">
        <f t="shared" si="256"/>
        <v/>
      </c>
      <c r="EZ44" s="46" t="str">
        <f t="shared" ref="EZ44:HK47" si="259">IF(ISNONTEXT($Z44),EY44+$Z44,"")</f>
        <v/>
      </c>
      <c r="FA44" s="46" t="str">
        <f t="shared" si="259"/>
        <v/>
      </c>
      <c r="FB44" s="46" t="str">
        <f t="shared" si="259"/>
        <v/>
      </c>
      <c r="FC44" s="46" t="str">
        <f t="shared" si="259"/>
        <v/>
      </c>
      <c r="FD44" s="46" t="str">
        <f t="shared" si="259"/>
        <v/>
      </c>
      <c r="FE44" s="46" t="str">
        <f t="shared" si="259"/>
        <v/>
      </c>
      <c r="FF44" s="46" t="str">
        <f t="shared" si="259"/>
        <v/>
      </c>
      <c r="FG44" s="46" t="str">
        <f t="shared" si="259"/>
        <v/>
      </c>
      <c r="FH44" s="46" t="str">
        <f t="shared" si="259"/>
        <v/>
      </c>
      <c r="FI44" s="46" t="str">
        <f t="shared" si="259"/>
        <v/>
      </c>
      <c r="FJ44" s="46" t="str">
        <f t="shared" si="259"/>
        <v/>
      </c>
      <c r="FK44" s="46" t="str">
        <f t="shared" si="259"/>
        <v/>
      </c>
      <c r="FL44" s="46" t="str">
        <f t="shared" si="259"/>
        <v/>
      </c>
      <c r="FM44" s="46" t="str">
        <f t="shared" si="259"/>
        <v/>
      </c>
      <c r="FN44" s="46" t="str">
        <f t="shared" si="259"/>
        <v/>
      </c>
      <c r="FO44" s="46" t="str">
        <f t="shared" si="259"/>
        <v/>
      </c>
      <c r="FP44" s="46" t="str">
        <f t="shared" si="259"/>
        <v/>
      </c>
      <c r="FQ44" s="46" t="str">
        <f t="shared" si="259"/>
        <v/>
      </c>
      <c r="FR44" s="46" t="str">
        <f t="shared" si="259"/>
        <v/>
      </c>
      <c r="FS44" s="46" t="str">
        <f t="shared" si="259"/>
        <v/>
      </c>
      <c r="FT44" s="46" t="str">
        <f t="shared" si="259"/>
        <v/>
      </c>
      <c r="FU44" s="46" t="str">
        <f t="shared" si="259"/>
        <v/>
      </c>
      <c r="FV44" s="46" t="str">
        <f t="shared" si="259"/>
        <v/>
      </c>
      <c r="FW44" s="46" t="str">
        <f t="shared" si="259"/>
        <v/>
      </c>
      <c r="FX44" s="46" t="str">
        <f t="shared" si="259"/>
        <v/>
      </c>
      <c r="FY44" s="46" t="str">
        <f t="shared" si="259"/>
        <v/>
      </c>
      <c r="FZ44" s="46" t="str">
        <f t="shared" si="259"/>
        <v/>
      </c>
      <c r="GA44" s="46" t="str">
        <f t="shared" si="259"/>
        <v/>
      </c>
      <c r="GB44" s="46" t="str">
        <f t="shared" si="259"/>
        <v/>
      </c>
      <c r="GC44" s="46" t="str">
        <f t="shared" si="259"/>
        <v/>
      </c>
      <c r="GD44" s="46" t="str">
        <f t="shared" si="259"/>
        <v/>
      </c>
      <c r="GE44" s="46" t="str">
        <f t="shared" si="259"/>
        <v/>
      </c>
      <c r="GF44" s="46" t="str">
        <f t="shared" si="259"/>
        <v/>
      </c>
      <c r="GG44" s="46" t="str">
        <f t="shared" si="259"/>
        <v/>
      </c>
      <c r="GH44" s="46" t="str">
        <f t="shared" si="259"/>
        <v/>
      </c>
      <c r="GI44" s="46" t="str">
        <f t="shared" si="259"/>
        <v/>
      </c>
      <c r="GJ44" s="46" t="str">
        <f t="shared" si="259"/>
        <v/>
      </c>
      <c r="GK44" s="46" t="str">
        <f t="shared" si="259"/>
        <v/>
      </c>
      <c r="GL44" s="46" t="str">
        <f t="shared" si="259"/>
        <v/>
      </c>
      <c r="GM44" s="46" t="str">
        <f t="shared" si="259"/>
        <v/>
      </c>
      <c r="GN44" s="46" t="str">
        <f t="shared" si="259"/>
        <v/>
      </c>
      <c r="GO44" s="46" t="str">
        <f t="shared" si="259"/>
        <v/>
      </c>
      <c r="GP44" s="46" t="str">
        <f t="shared" si="259"/>
        <v/>
      </c>
      <c r="GQ44" s="46" t="str">
        <f t="shared" si="259"/>
        <v/>
      </c>
      <c r="GR44" s="46" t="str">
        <f t="shared" si="259"/>
        <v/>
      </c>
      <c r="GS44" s="46" t="str">
        <f t="shared" si="259"/>
        <v/>
      </c>
      <c r="GT44" s="46" t="str">
        <f t="shared" si="259"/>
        <v/>
      </c>
      <c r="GU44" s="46" t="str">
        <f t="shared" si="259"/>
        <v/>
      </c>
      <c r="GV44" s="46" t="str">
        <f t="shared" si="259"/>
        <v/>
      </c>
      <c r="GW44" s="46" t="str">
        <f t="shared" si="259"/>
        <v/>
      </c>
      <c r="GX44" s="46" t="str">
        <f t="shared" si="259"/>
        <v/>
      </c>
      <c r="GY44" s="46" t="str">
        <f t="shared" si="259"/>
        <v/>
      </c>
      <c r="GZ44" s="46" t="str">
        <f t="shared" si="259"/>
        <v/>
      </c>
      <c r="HA44" s="46" t="str">
        <f t="shared" si="259"/>
        <v/>
      </c>
      <c r="HB44" s="46" t="str">
        <f t="shared" si="259"/>
        <v/>
      </c>
      <c r="HC44" s="46" t="str">
        <f t="shared" si="259"/>
        <v/>
      </c>
      <c r="HD44" s="46" t="str">
        <f t="shared" si="259"/>
        <v/>
      </c>
      <c r="HE44" s="46" t="str">
        <f t="shared" si="259"/>
        <v/>
      </c>
      <c r="HF44" s="46" t="str">
        <f t="shared" si="259"/>
        <v/>
      </c>
      <c r="HG44" s="46" t="str">
        <f t="shared" si="259"/>
        <v/>
      </c>
      <c r="HH44" s="46" t="str">
        <f t="shared" si="259"/>
        <v/>
      </c>
      <c r="HI44" s="46" t="str">
        <f t="shared" si="259"/>
        <v/>
      </c>
      <c r="HJ44" s="46" t="str">
        <f t="shared" si="259"/>
        <v/>
      </c>
      <c r="HK44" s="46" t="str">
        <f t="shared" si="259"/>
        <v/>
      </c>
      <c r="HL44" s="46" t="str">
        <f t="shared" si="258"/>
        <v/>
      </c>
      <c r="HM44" s="46" t="str">
        <f t="shared" si="258"/>
        <v/>
      </c>
      <c r="HN44" s="46" t="str">
        <f t="shared" si="258"/>
        <v/>
      </c>
      <c r="HO44" s="46" t="str">
        <f t="shared" si="258"/>
        <v/>
      </c>
      <c r="HP44" s="46" t="str">
        <f t="shared" si="258"/>
        <v/>
      </c>
      <c r="HQ44" s="46" t="str">
        <f t="shared" si="258"/>
        <v/>
      </c>
      <c r="HR44" s="46" t="str">
        <f t="shared" si="258"/>
        <v/>
      </c>
      <c r="HS44" s="46" t="str">
        <f t="shared" si="258"/>
        <v/>
      </c>
      <c r="HT44" s="146" t="e">
        <f t="shared" si="15"/>
        <v>#N/A</v>
      </c>
      <c r="HU44" s="146" t="e">
        <f t="shared" si="24"/>
        <v>#N/A</v>
      </c>
      <c r="HV44" s="146" t="e">
        <f t="shared" si="25"/>
        <v>#N/A</v>
      </c>
      <c r="HW44" s="146" t="e">
        <f t="shared" si="26"/>
        <v>#N/A</v>
      </c>
      <c r="HX44" s="146" t="e">
        <f t="shared" si="27"/>
        <v>#N/A</v>
      </c>
      <c r="HY44" s="146" t="e">
        <f t="shared" si="28"/>
        <v>#N/A</v>
      </c>
      <c r="HZ44" s="146" t="e">
        <f t="shared" si="29"/>
        <v>#N/A</v>
      </c>
      <c r="IA44" s="146" t="e">
        <f t="shared" si="30"/>
        <v>#N/A</v>
      </c>
      <c r="IB44" s="146" t="e">
        <f t="shared" si="31"/>
        <v>#N/A</v>
      </c>
      <c r="IC44" s="146" t="e">
        <f t="shared" si="32"/>
        <v>#N/A</v>
      </c>
      <c r="ID44" s="146" t="e">
        <f t="shared" si="33"/>
        <v>#N/A</v>
      </c>
      <c r="IE44" s="146" t="e">
        <f t="shared" si="34"/>
        <v>#N/A</v>
      </c>
      <c r="IF44" s="146" t="e">
        <f t="shared" si="35"/>
        <v>#N/A</v>
      </c>
      <c r="IG44" s="146" t="e">
        <f t="shared" si="36"/>
        <v>#N/A</v>
      </c>
      <c r="IH44" s="146" t="e">
        <f t="shared" si="37"/>
        <v>#N/A</v>
      </c>
      <c r="II44" s="146" t="e">
        <f t="shared" si="38"/>
        <v>#N/A</v>
      </c>
      <c r="IJ44" s="146" t="e">
        <f t="shared" si="39"/>
        <v>#N/A</v>
      </c>
      <c r="IK44" s="146" t="e">
        <f t="shared" si="40"/>
        <v>#N/A</v>
      </c>
      <c r="IL44" s="146" t="e">
        <f t="shared" si="41"/>
        <v>#N/A</v>
      </c>
      <c r="IM44" s="146" t="e">
        <f t="shared" si="42"/>
        <v>#N/A</v>
      </c>
      <c r="IN44" s="146" t="e">
        <f t="shared" si="43"/>
        <v>#N/A</v>
      </c>
      <c r="IO44" s="146" t="e">
        <f t="shared" si="44"/>
        <v>#N/A</v>
      </c>
      <c r="IP44" s="146" t="e">
        <f t="shared" si="45"/>
        <v>#N/A</v>
      </c>
      <c r="IQ44" s="146" t="e">
        <f t="shared" si="46"/>
        <v>#N/A</v>
      </c>
      <c r="IR44" s="146" t="e">
        <f t="shared" si="47"/>
        <v>#N/A</v>
      </c>
      <c r="IS44" s="146" t="e">
        <f t="shared" si="48"/>
        <v>#N/A</v>
      </c>
      <c r="IT44" s="146" t="e">
        <f t="shared" si="49"/>
        <v>#N/A</v>
      </c>
      <c r="IU44" s="146" t="e">
        <f t="shared" si="50"/>
        <v>#N/A</v>
      </c>
      <c r="IV44" s="146" t="e">
        <f t="shared" si="51"/>
        <v>#N/A</v>
      </c>
      <c r="IW44" s="146" t="e">
        <f t="shared" si="52"/>
        <v>#N/A</v>
      </c>
      <c r="IX44" s="146" t="e">
        <f t="shared" si="53"/>
        <v>#N/A</v>
      </c>
      <c r="IY44" s="146" t="e">
        <f t="shared" si="54"/>
        <v>#N/A</v>
      </c>
      <c r="IZ44" s="146" t="e">
        <f t="shared" si="55"/>
        <v>#N/A</v>
      </c>
      <c r="JA44" s="146" t="e">
        <f t="shared" si="56"/>
        <v>#N/A</v>
      </c>
      <c r="JB44" s="146" t="e">
        <f t="shared" si="57"/>
        <v>#N/A</v>
      </c>
      <c r="JC44" s="146" t="e">
        <f t="shared" si="58"/>
        <v>#N/A</v>
      </c>
      <c r="JD44" s="146" t="e">
        <f t="shared" si="59"/>
        <v>#N/A</v>
      </c>
      <c r="JE44" s="146" t="e">
        <f t="shared" si="60"/>
        <v>#N/A</v>
      </c>
      <c r="JF44" s="146" t="e">
        <f t="shared" si="61"/>
        <v>#N/A</v>
      </c>
      <c r="JG44" s="146" t="e">
        <f t="shared" si="62"/>
        <v>#N/A</v>
      </c>
      <c r="JH44" s="146" t="e">
        <f t="shared" si="63"/>
        <v>#N/A</v>
      </c>
      <c r="JI44" s="146" t="e">
        <f t="shared" si="64"/>
        <v>#N/A</v>
      </c>
      <c r="JJ44" s="146" t="e">
        <f t="shared" si="65"/>
        <v>#N/A</v>
      </c>
      <c r="JK44" s="146" t="e">
        <f t="shared" si="66"/>
        <v>#N/A</v>
      </c>
      <c r="JL44" s="146" t="e">
        <f t="shared" si="67"/>
        <v>#N/A</v>
      </c>
      <c r="JM44" s="146" t="e">
        <f t="shared" si="68"/>
        <v>#N/A</v>
      </c>
      <c r="JN44" s="146" t="e">
        <f t="shared" si="69"/>
        <v>#N/A</v>
      </c>
      <c r="JO44" s="146" t="e">
        <f t="shared" si="70"/>
        <v>#N/A</v>
      </c>
      <c r="JP44" s="146" t="e">
        <f t="shared" si="71"/>
        <v>#N/A</v>
      </c>
      <c r="JQ44" s="146" t="e">
        <f t="shared" si="72"/>
        <v>#N/A</v>
      </c>
      <c r="JR44" s="146" t="e">
        <f t="shared" si="73"/>
        <v>#N/A</v>
      </c>
      <c r="JS44" s="146" t="e">
        <f t="shared" si="74"/>
        <v>#N/A</v>
      </c>
      <c r="JT44" s="146" t="e">
        <f t="shared" si="75"/>
        <v>#N/A</v>
      </c>
      <c r="JU44" s="146" t="e">
        <f t="shared" si="76"/>
        <v>#N/A</v>
      </c>
      <c r="JV44" s="146" t="e">
        <f t="shared" si="77"/>
        <v>#N/A</v>
      </c>
      <c r="JW44" s="146" t="e">
        <f t="shared" si="78"/>
        <v>#N/A</v>
      </c>
      <c r="JX44" s="146" t="e">
        <f t="shared" si="79"/>
        <v>#N/A</v>
      </c>
      <c r="JY44" s="146" t="e">
        <f t="shared" si="80"/>
        <v>#N/A</v>
      </c>
      <c r="JZ44" s="146" t="e">
        <f t="shared" si="81"/>
        <v>#N/A</v>
      </c>
      <c r="KA44" s="146" t="e">
        <f t="shared" si="82"/>
        <v>#N/A</v>
      </c>
      <c r="KB44" s="146" t="e">
        <f t="shared" si="83"/>
        <v>#N/A</v>
      </c>
      <c r="KC44" s="146" t="e">
        <f t="shared" si="84"/>
        <v>#N/A</v>
      </c>
      <c r="KD44" s="146" t="e">
        <f t="shared" si="85"/>
        <v>#N/A</v>
      </c>
      <c r="KE44" s="146" t="e">
        <f t="shared" si="86"/>
        <v>#N/A</v>
      </c>
      <c r="KF44" s="146" t="e">
        <f t="shared" si="20"/>
        <v>#N/A</v>
      </c>
      <c r="KG44" s="146" t="e">
        <f t="shared" si="87"/>
        <v>#N/A</v>
      </c>
      <c r="KH44" s="146" t="e">
        <f t="shared" si="88"/>
        <v>#N/A</v>
      </c>
      <c r="KI44" s="146" t="e">
        <f t="shared" si="89"/>
        <v>#N/A</v>
      </c>
      <c r="KJ44" s="146" t="e">
        <f t="shared" si="90"/>
        <v>#N/A</v>
      </c>
      <c r="KK44" s="146" t="e">
        <f t="shared" si="91"/>
        <v>#N/A</v>
      </c>
      <c r="KL44" s="146" t="e">
        <f t="shared" si="92"/>
        <v>#N/A</v>
      </c>
      <c r="KM44" s="146" t="e">
        <f t="shared" si="93"/>
        <v>#N/A</v>
      </c>
      <c r="KN44" s="146" t="e">
        <f t="shared" si="94"/>
        <v>#N/A</v>
      </c>
      <c r="KO44" s="146" t="e">
        <f t="shared" si="95"/>
        <v>#N/A</v>
      </c>
      <c r="KP44" s="146" t="e">
        <f t="shared" si="96"/>
        <v>#N/A</v>
      </c>
      <c r="KQ44" s="146" t="e">
        <f t="shared" si="97"/>
        <v>#N/A</v>
      </c>
      <c r="KR44" s="146" t="e">
        <f t="shared" si="98"/>
        <v>#N/A</v>
      </c>
      <c r="KS44" s="146" t="e">
        <f t="shared" si="99"/>
        <v>#N/A</v>
      </c>
      <c r="KT44" s="146" t="e">
        <f t="shared" si="100"/>
        <v>#N/A</v>
      </c>
      <c r="KU44" s="146" t="e">
        <f t="shared" si="101"/>
        <v>#N/A</v>
      </c>
      <c r="KV44" s="146" t="e">
        <f t="shared" si="102"/>
        <v>#N/A</v>
      </c>
      <c r="KW44" s="146" t="e">
        <f t="shared" si="103"/>
        <v>#N/A</v>
      </c>
      <c r="KX44" s="146" t="e">
        <f t="shared" si="104"/>
        <v>#N/A</v>
      </c>
      <c r="KY44" s="146" t="e">
        <f t="shared" si="105"/>
        <v>#N/A</v>
      </c>
      <c r="KZ44" s="146" t="e">
        <f t="shared" si="106"/>
        <v>#N/A</v>
      </c>
      <c r="LA44" s="146" t="e">
        <f t="shared" si="107"/>
        <v>#N/A</v>
      </c>
      <c r="LB44" s="146" t="e">
        <f t="shared" si="108"/>
        <v>#N/A</v>
      </c>
      <c r="LC44" s="146" t="e">
        <f t="shared" si="109"/>
        <v>#N/A</v>
      </c>
      <c r="LD44" s="146" t="e">
        <f t="shared" si="110"/>
        <v>#N/A</v>
      </c>
      <c r="LE44" s="146" t="e">
        <f t="shared" si="111"/>
        <v>#N/A</v>
      </c>
      <c r="LF44" s="146" t="e">
        <f t="shared" si="112"/>
        <v>#N/A</v>
      </c>
      <c r="LG44" s="146" t="e">
        <f t="shared" si="113"/>
        <v>#N/A</v>
      </c>
      <c r="LH44" s="146" t="e">
        <f t="shared" si="114"/>
        <v>#N/A</v>
      </c>
      <c r="LI44" s="146" t="e">
        <f t="shared" si="115"/>
        <v>#N/A</v>
      </c>
      <c r="LJ44" s="146" t="e">
        <f t="shared" si="116"/>
        <v>#N/A</v>
      </c>
      <c r="LK44" s="146" t="e">
        <f t="shared" si="117"/>
        <v>#N/A</v>
      </c>
      <c r="LL44" s="146" t="e">
        <f t="shared" si="118"/>
        <v>#N/A</v>
      </c>
      <c r="LM44" s="146" t="e">
        <f t="shared" si="119"/>
        <v>#N/A</v>
      </c>
      <c r="LN44" s="146" t="e">
        <f t="shared" si="120"/>
        <v>#N/A</v>
      </c>
      <c r="LO44" s="146" t="e">
        <f t="shared" si="121"/>
        <v>#N/A</v>
      </c>
      <c r="LP44" s="146" t="e">
        <f t="shared" si="122"/>
        <v>#N/A</v>
      </c>
      <c r="LQ44" s="146" t="e">
        <f t="shared" si="123"/>
        <v>#N/A</v>
      </c>
      <c r="LR44" s="146" t="e">
        <f t="shared" si="124"/>
        <v>#N/A</v>
      </c>
      <c r="LS44" s="146" t="e">
        <f t="shared" si="125"/>
        <v>#N/A</v>
      </c>
      <c r="LT44" s="146" t="e">
        <f t="shared" si="126"/>
        <v>#N/A</v>
      </c>
      <c r="LU44" s="146" t="e">
        <f t="shared" si="127"/>
        <v>#N/A</v>
      </c>
      <c r="LV44" s="146" t="e">
        <f t="shared" si="128"/>
        <v>#N/A</v>
      </c>
      <c r="LW44" s="146" t="e">
        <f t="shared" si="129"/>
        <v>#N/A</v>
      </c>
      <c r="LX44" s="146" t="e">
        <f t="shared" si="130"/>
        <v>#N/A</v>
      </c>
      <c r="LY44" s="146" t="e">
        <f t="shared" si="131"/>
        <v>#N/A</v>
      </c>
      <c r="LZ44" s="146" t="e">
        <f t="shared" si="132"/>
        <v>#N/A</v>
      </c>
      <c r="MA44" s="146" t="e">
        <f t="shared" si="133"/>
        <v>#N/A</v>
      </c>
      <c r="MB44" s="146" t="e">
        <f t="shared" si="134"/>
        <v>#N/A</v>
      </c>
      <c r="MC44" s="146" t="e">
        <f t="shared" si="135"/>
        <v>#N/A</v>
      </c>
      <c r="MD44" s="146" t="e">
        <f t="shared" si="136"/>
        <v>#N/A</v>
      </c>
      <c r="ME44" s="146" t="e">
        <f t="shared" si="137"/>
        <v>#N/A</v>
      </c>
      <c r="MF44" s="146" t="e">
        <f t="shared" si="138"/>
        <v>#N/A</v>
      </c>
      <c r="MG44" s="146" t="e">
        <f t="shared" si="139"/>
        <v>#N/A</v>
      </c>
      <c r="MH44" s="146" t="e">
        <f t="shared" si="140"/>
        <v>#N/A</v>
      </c>
      <c r="MI44" s="146" t="e">
        <f t="shared" si="141"/>
        <v>#N/A</v>
      </c>
      <c r="MJ44" s="146" t="e">
        <f t="shared" si="142"/>
        <v>#N/A</v>
      </c>
      <c r="MK44" s="146" t="e">
        <f t="shared" si="143"/>
        <v>#N/A</v>
      </c>
      <c r="ML44" s="146" t="e">
        <f t="shared" si="144"/>
        <v>#N/A</v>
      </c>
      <c r="MM44" s="146" t="e">
        <f t="shared" si="145"/>
        <v>#N/A</v>
      </c>
      <c r="MN44" s="146" t="e">
        <f t="shared" si="146"/>
        <v>#N/A</v>
      </c>
      <c r="MO44" s="146" t="e">
        <f t="shared" si="147"/>
        <v>#N/A</v>
      </c>
      <c r="MP44" s="146" t="e">
        <f t="shared" si="148"/>
        <v>#N/A</v>
      </c>
      <c r="MQ44" s="146" t="e">
        <f t="shared" si="149"/>
        <v>#N/A</v>
      </c>
      <c r="MR44" s="146" t="e">
        <f t="shared" si="21"/>
        <v>#N/A</v>
      </c>
      <c r="MS44" s="146" t="e">
        <f t="shared" si="150"/>
        <v>#N/A</v>
      </c>
      <c r="MT44" s="146" t="e">
        <f t="shared" si="151"/>
        <v>#N/A</v>
      </c>
      <c r="MU44" s="146" t="e">
        <f t="shared" si="152"/>
        <v>#N/A</v>
      </c>
      <c r="MV44" s="146" t="e">
        <f t="shared" si="153"/>
        <v>#N/A</v>
      </c>
      <c r="MW44" s="146" t="e">
        <f t="shared" si="154"/>
        <v>#N/A</v>
      </c>
      <c r="MX44" s="146" t="e">
        <f t="shared" si="155"/>
        <v>#N/A</v>
      </c>
      <c r="MY44" s="146" t="e">
        <f t="shared" si="156"/>
        <v>#N/A</v>
      </c>
      <c r="MZ44" s="146" t="e">
        <f t="shared" si="157"/>
        <v>#N/A</v>
      </c>
      <c r="NA44" s="146" t="e">
        <f t="shared" si="158"/>
        <v>#N/A</v>
      </c>
      <c r="NB44" s="146" t="e">
        <f t="shared" si="159"/>
        <v>#N/A</v>
      </c>
      <c r="NC44" s="146" t="e">
        <f t="shared" si="160"/>
        <v>#N/A</v>
      </c>
      <c r="ND44" s="146" t="e">
        <f t="shared" si="161"/>
        <v>#N/A</v>
      </c>
      <c r="NE44" s="146" t="e">
        <f t="shared" si="162"/>
        <v>#N/A</v>
      </c>
      <c r="NF44" s="146" t="e">
        <f t="shared" si="163"/>
        <v>#N/A</v>
      </c>
      <c r="NG44" s="146" t="e">
        <f t="shared" si="164"/>
        <v>#N/A</v>
      </c>
      <c r="NH44" s="146" t="e">
        <f t="shared" si="165"/>
        <v>#N/A</v>
      </c>
      <c r="NI44" s="146" t="e">
        <f t="shared" si="166"/>
        <v>#N/A</v>
      </c>
      <c r="NJ44" s="146" t="e">
        <f t="shared" si="167"/>
        <v>#N/A</v>
      </c>
      <c r="NK44" s="146" t="e">
        <f t="shared" si="168"/>
        <v>#N/A</v>
      </c>
      <c r="NL44" s="146" t="e">
        <f t="shared" si="169"/>
        <v>#N/A</v>
      </c>
      <c r="NM44" s="146" t="e">
        <f t="shared" si="170"/>
        <v>#N/A</v>
      </c>
      <c r="NN44" s="146" t="e">
        <f t="shared" si="171"/>
        <v>#N/A</v>
      </c>
      <c r="NO44" s="146" t="e">
        <f t="shared" si="172"/>
        <v>#N/A</v>
      </c>
      <c r="NP44" s="146" t="e">
        <f t="shared" si="173"/>
        <v>#N/A</v>
      </c>
      <c r="NQ44" s="146" t="e">
        <f t="shared" si="174"/>
        <v>#N/A</v>
      </c>
      <c r="NR44" s="146" t="e">
        <f t="shared" si="175"/>
        <v>#N/A</v>
      </c>
      <c r="NS44" s="146" t="e">
        <f t="shared" si="176"/>
        <v>#N/A</v>
      </c>
      <c r="NT44" s="146" t="e">
        <f t="shared" si="177"/>
        <v>#N/A</v>
      </c>
      <c r="NU44" s="146" t="e">
        <f t="shared" si="178"/>
        <v>#N/A</v>
      </c>
      <c r="NV44" s="146" t="e">
        <f t="shared" si="179"/>
        <v>#N/A</v>
      </c>
      <c r="NW44" s="146" t="e">
        <f t="shared" si="180"/>
        <v>#N/A</v>
      </c>
      <c r="NX44" s="146" t="e">
        <f t="shared" si="181"/>
        <v>#N/A</v>
      </c>
      <c r="NY44" s="146" t="e">
        <f t="shared" si="182"/>
        <v>#N/A</v>
      </c>
      <c r="NZ44" s="146" t="e">
        <f t="shared" si="183"/>
        <v>#N/A</v>
      </c>
      <c r="OA44" s="146" t="e">
        <f t="shared" si="184"/>
        <v>#N/A</v>
      </c>
      <c r="OB44" s="146" t="e">
        <f t="shared" si="185"/>
        <v>#N/A</v>
      </c>
      <c r="OC44" s="146" t="e">
        <f t="shared" si="186"/>
        <v>#N/A</v>
      </c>
      <c r="OD44" s="146" t="e">
        <f t="shared" si="187"/>
        <v>#N/A</v>
      </c>
      <c r="OE44" s="146" t="e">
        <f t="shared" si="188"/>
        <v>#N/A</v>
      </c>
      <c r="OF44" s="146" t="e">
        <f t="shared" si="189"/>
        <v>#N/A</v>
      </c>
      <c r="OG44" s="146" t="e">
        <f t="shared" si="190"/>
        <v>#N/A</v>
      </c>
      <c r="OH44" s="146" t="e">
        <f t="shared" si="191"/>
        <v>#N/A</v>
      </c>
      <c r="OI44" s="146" t="e">
        <f t="shared" si="192"/>
        <v>#N/A</v>
      </c>
      <c r="OJ44" s="146" t="e">
        <f t="shared" si="193"/>
        <v>#N/A</v>
      </c>
      <c r="OK44" s="146" t="e">
        <f t="shared" si="194"/>
        <v>#N/A</v>
      </c>
      <c r="OL44" s="146" t="e">
        <f t="shared" si="195"/>
        <v>#N/A</v>
      </c>
      <c r="OM44" s="146" t="e">
        <f t="shared" si="196"/>
        <v>#N/A</v>
      </c>
      <c r="ON44" s="146" t="e">
        <f t="shared" si="197"/>
        <v>#N/A</v>
      </c>
      <c r="OO44" s="146" t="e">
        <f t="shared" si="198"/>
        <v>#N/A</v>
      </c>
      <c r="OP44" s="146" t="e">
        <f t="shared" si="199"/>
        <v>#N/A</v>
      </c>
      <c r="OQ44" s="146" t="e">
        <f t="shared" si="200"/>
        <v>#N/A</v>
      </c>
      <c r="OR44" s="146" t="e">
        <f t="shared" si="201"/>
        <v>#N/A</v>
      </c>
      <c r="OS44" s="146" t="e">
        <f t="shared" si="202"/>
        <v>#N/A</v>
      </c>
      <c r="OT44" s="146" t="e">
        <f t="shared" si="203"/>
        <v>#N/A</v>
      </c>
      <c r="OU44" s="146" t="e">
        <f t="shared" si="204"/>
        <v>#N/A</v>
      </c>
      <c r="OV44" s="146" t="e">
        <f t="shared" si="205"/>
        <v>#N/A</v>
      </c>
      <c r="OW44" s="146" t="e">
        <f t="shared" si="206"/>
        <v>#N/A</v>
      </c>
      <c r="OX44" s="146" t="e">
        <f t="shared" si="207"/>
        <v>#N/A</v>
      </c>
      <c r="OY44" s="146" t="e">
        <f t="shared" si="208"/>
        <v>#N/A</v>
      </c>
      <c r="OZ44" s="146" t="e">
        <f t="shared" si="209"/>
        <v>#N/A</v>
      </c>
      <c r="PA44" s="146" t="e">
        <f t="shared" si="210"/>
        <v>#N/A</v>
      </c>
      <c r="PB44" s="146" t="e">
        <f t="shared" si="211"/>
        <v>#N/A</v>
      </c>
      <c r="PC44" s="146" t="e">
        <f t="shared" si="212"/>
        <v>#N/A</v>
      </c>
      <c r="PD44" s="146" t="e">
        <f t="shared" si="22"/>
        <v>#N/A</v>
      </c>
      <c r="PE44" s="146" t="e">
        <f t="shared" si="225"/>
        <v>#N/A</v>
      </c>
      <c r="PF44" s="146" t="e">
        <f t="shared" si="226"/>
        <v>#N/A</v>
      </c>
      <c r="PG44" s="146" t="e">
        <f t="shared" si="227"/>
        <v>#N/A</v>
      </c>
      <c r="PH44" s="146" t="e">
        <f t="shared" si="228"/>
        <v>#N/A</v>
      </c>
      <c r="PI44" s="146" t="e">
        <f t="shared" si="229"/>
        <v>#N/A</v>
      </c>
      <c r="PJ44" s="146" t="e">
        <f t="shared" si="230"/>
        <v>#N/A</v>
      </c>
      <c r="PK44" s="146" t="e">
        <f t="shared" si="231"/>
        <v>#N/A</v>
      </c>
      <c r="PL44" s="146" t="e">
        <f t="shared" si="232"/>
        <v>#N/A</v>
      </c>
    </row>
    <row r="45" spans="1:428" hidden="1" x14ac:dyDescent="0.45">
      <c r="A45" s="364"/>
      <c r="B45" s="365" t="str">
        <f>IF($N45="","",ROUND(_xlfn.LOGNORM.INV(ABS(VLOOKUP($Q$1,VLookups!$A$27:$B$28,2,FALSE)-B$2),LN($J45),LN($N45)),0))</f>
        <v/>
      </c>
      <c r="C45" s="367" t="str">
        <f t="shared" si="16"/>
        <v/>
      </c>
      <c r="D45" s="368" t="str">
        <f t="shared" si="17"/>
        <v/>
      </c>
      <c r="E45" s="108" t="str">
        <f>IFERROR(_xlfn.LOGNORM.INV(VLookups!$B$22,LN($J45),LN($N45)),"")</f>
        <v/>
      </c>
      <c r="F45" s="81"/>
      <c r="G45" s="108" t="str">
        <f>IFERROR(_xlfn.LOGNORM.INV(VLookups!$B$23,LN($J45),LN($N45)),"")</f>
        <v/>
      </c>
      <c r="H45" s="110" t="str">
        <f t="shared" si="248"/>
        <v/>
      </c>
      <c r="I45" s="110" t="str">
        <f t="shared" si="249"/>
        <v/>
      </c>
      <c r="J45" s="65" t="str">
        <f>IF(AND(F45&gt;0,NOT(ISBLANK(K45))),IF(VLOOKUP($F$3,VLookups!$A$17:$B$18,2,FALSE),F45*VLOOKUP(K45,VLookups!$A$4:$B$13,2,FALSE),F45),"")</f>
        <v/>
      </c>
      <c r="K45" s="21"/>
      <c r="L45" s="53"/>
      <c r="M45" s="263"/>
      <c r="N45" s="320" t="str">
        <f>IF(F45&gt;0,IF(ISBLANK(M45),IF(ISBLANK(K45),"",VLOOKUP(K45,VLookups!$A$4:$C$13,3,FALSE)),M45),"")</f>
        <v/>
      </c>
      <c r="O45" s="320" t="str">
        <f t="shared" si="11"/>
        <v/>
      </c>
      <c r="P45" s="375" t="str">
        <f t="shared" si="12"/>
        <v/>
      </c>
      <c r="Q45" s="81"/>
      <c r="R45" s="230" t="str">
        <f>IF(AND(Q45&gt;0,F45&gt;0,NOT(N45="")),ABS(VLOOKUP($Q$1,VLookups!$A$27:$B$28,2,FALSE)-_xlfn.LOGNORM.DIST(Q45,LN(J45),LN(N45),TRUE)),"")</f>
        <v/>
      </c>
      <c r="S45" s="80" t="str">
        <f>IF(AND($E45&gt;0,$F45&gt;0,$G45&gt;0,NOT(ISBLANK($K45))),_xlfn.LOGNORM.INV(ABS(VLOOKUP($Q$1,VLookups!$A$27:$B$28,2,FALSE)-S$3),LN($J45),LN($N45)),"")</f>
        <v/>
      </c>
      <c r="T45" s="80" t="str">
        <f>IF(AND($E45&gt;0,$F45&gt;0,$G45&gt;0,NOT(ISBLANK($K45))),_xlfn.LOGNORM.INV(ABS(VLOOKUP($Q$1,VLookups!$A$27:$B$28,2,FALSE)-T$3),LN($J45),LN($N45)),"")</f>
        <v/>
      </c>
      <c r="U45" s="80" t="str">
        <f>IF(AND($E45&gt;0,$F45&gt;0,$G45&gt;0,NOT(ISBLANK($K45))),_xlfn.LOGNORM.INV(ABS(VLOOKUP($Q$1,VLookups!$A$27:$B$28,2,FALSE)-U$3),LN($J45),LN($N45)),"")</f>
        <v/>
      </c>
      <c r="V45" s="80" t="str">
        <f>IF(AND($E45&gt;0,$F45&gt;0,$G45&gt;0,NOT(ISBLANK($K45))),_xlfn.LOGNORM.INV(ABS(VLOOKUP($Q$1,VLookups!$A$27:$B$28,2,FALSE)-V$3),LN($J45),LN($N45)),"")</f>
        <v/>
      </c>
      <c r="W45" s="80" t="str">
        <f>IF(AND($E45&gt;0,$F45&gt;0,$G45&gt;0,NOT(ISBLANK($K45))),_xlfn.LOGNORM.INV(ABS(VLOOKUP($Q$1,VLookups!$A$27:$B$28,2,FALSE)-W$3),LN($J45),LN($N45)),"")</f>
        <v/>
      </c>
      <c r="X45" s="80" t="str">
        <f>IF(AND($E45&gt;0,$F45&gt;0,$G45&gt;0,NOT(ISBLANK($K45))),_xlfn.LOGNORM.INV(ABS(VLOOKUP($Q$1,VLookups!$A$27:$B$28,2,FALSE)-X$3),LN($J45),LN($N45)),"")</f>
        <v/>
      </c>
      <c r="Y45" s="5"/>
      <c r="Z45" s="145" t="str">
        <f t="shared" si="250"/>
        <v/>
      </c>
      <c r="AA45" s="376" t="str">
        <f t="shared" si="13"/>
        <v/>
      </c>
      <c r="AB45" s="46" t="str">
        <f t="shared" si="14"/>
        <v/>
      </c>
      <c r="AC45" s="46" t="str">
        <f t="shared" si="257"/>
        <v/>
      </c>
      <c r="AD45" s="46" t="str">
        <f t="shared" si="257"/>
        <v/>
      </c>
      <c r="AE45" s="46" t="str">
        <f t="shared" si="257"/>
        <v/>
      </c>
      <c r="AF45" s="46" t="str">
        <f t="shared" si="257"/>
        <v/>
      </c>
      <c r="AG45" s="46" t="str">
        <f t="shared" si="257"/>
        <v/>
      </c>
      <c r="AH45" s="46" t="str">
        <f t="shared" si="257"/>
        <v/>
      </c>
      <c r="AI45" s="46" t="str">
        <f t="shared" si="257"/>
        <v/>
      </c>
      <c r="AJ45" s="46" t="str">
        <f t="shared" si="257"/>
        <v/>
      </c>
      <c r="AK45" s="46" t="str">
        <f t="shared" si="257"/>
        <v/>
      </c>
      <c r="AL45" s="46" t="str">
        <f t="shared" si="257"/>
        <v/>
      </c>
      <c r="AM45" s="46" t="str">
        <f t="shared" si="257"/>
        <v/>
      </c>
      <c r="AN45" s="46" t="str">
        <f t="shared" si="257"/>
        <v/>
      </c>
      <c r="AO45" s="46" t="str">
        <f t="shared" si="257"/>
        <v/>
      </c>
      <c r="AP45" s="46" t="str">
        <f t="shared" si="257"/>
        <v/>
      </c>
      <c r="AQ45" s="46" t="str">
        <f t="shared" si="257"/>
        <v/>
      </c>
      <c r="AR45" s="46" t="str">
        <f t="shared" si="257"/>
        <v/>
      </c>
      <c r="AS45" s="46" t="str">
        <f t="shared" si="257"/>
        <v/>
      </c>
      <c r="AT45" s="46" t="str">
        <f t="shared" si="257"/>
        <v/>
      </c>
      <c r="AU45" s="46" t="str">
        <f t="shared" si="257"/>
        <v/>
      </c>
      <c r="AV45" s="46" t="str">
        <f t="shared" si="257"/>
        <v/>
      </c>
      <c r="AW45" s="46" t="str">
        <f t="shared" si="257"/>
        <v/>
      </c>
      <c r="AX45" s="46" t="str">
        <f t="shared" si="257"/>
        <v/>
      </c>
      <c r="AY45" s="46" t="str">
        <f t="shared" si="257"/>
        <v/>
      </c>
      <c r="AZ45" s="46" t="str">
        <f t="shared" si="257"/>
        <v/>
      </c>
      <c r="BA45" s="46" t="str">
        <f t="shared" si="257"/>
        <v/>
      </c>
      <c r="BB45" s="46" t="str">
        <f t="shared" si="257"/>
        <v/>
      </c>
      <c r="BC45" s="46" t="str">
        <f t="shared" si="257"/>
        <v/>
      </c>
      <c r="BD45" s="46" t="str">
        <f t="shared" si="257"/>
        <v/>
      </c>
      <c r="BE45" s="46" t="str">
        <f t="shared" si="257"/>
        <v/>
      </c>
      <c r="BF45" s="46" t="str">
        <f t="shared" si="257"/>
        <v/>
      </c>
      <c r="BG45" s="46" t="str">
        <f t="shared" si="257"/>
        <v/>
      </c>
      <c r="BH45" s="46" t="str">
        <f t="shared" si="257"/>
        <v/>
      </c>
      <c r="BI45" s="46" t="str">
        <f t="shared" si="257"/>
        <v/>
      </c>
      <c r="BJ45" s="46" t="str">
        <f t="shared" si="257"/>
        <v/>
      </c>
      <c r="BK45" s="46" t="str">
        <f t="shared" si="257"/>
        <v/>
      </c>
      <c r="BL45" s="46" t="str">
        <f t="shared" si="257"/>
        <v/>
      </c>
      <c r="BM45" s="46" t="str">
        <f t="shared" si="257"/>
        <v/>
      </c>
      <c r="BN45" s="46" t="str">
        <f t="shared" si="257"/>
        <v/>
      </c>
      <c r="BO45" s="46" t="str">
        <f t="shared" si="257"/>
        <v/>
      </c>
      <c r="BP45" s="46" t="str">
        <f t="shared" si="257"/>
        <v/>
      </c>
      <c r="BQ45" s="46" t="str">
        <f t="shared" si="257"/>
        <v/>
      </c>
      <c r="BR45" s="46" t="str">
        <f t="shared" si="257"/>
        <v/>
      </c>
      <c r="BS45" s="46" t="str">
        <f t="shared" si="257"/>
        <v/>
      </c>
      <c r="BT45" s="46" t="str">
        <f t="shared" si="257"/>
        <v/>
      </c>
      <c r="BU45" s="46" t="str">
        <f t="shared" si="257"/>
        <v/>
      </c>
      <c r="BV45" s="46" t="str">
        <f t="shared" si="257"/>
        <v/>
      </c>
      <c r="BW45" s="46" t="str">
        <f t="shared" si="257"/>
        <v/>
      </c>
      <c r="BX45" s="46" t="str">
        <f t="shared" si="257"/>
        <v/>
      </c>
      <c r="BY45" s="46" t="str">
        <f t="shared" si="257"/>
        <v/>
      </c>
      <c r="BZ45" s="46" t="str">
        <f t="shared" si="257"/>
        <v/>
      </c>
      <c r="CA45" s="46" t="str">
        <f t="shared" si="257"/>
        <v/>
      </c>
      <c r="CB45" s="46" t="str">
        <f t="shared" si="257"/>
        <v/>
      </c>
      <c r="CC45" s="46" t="str">
        <f t="shared" si="257"/>
        <v/>
      </c>
      <c r="CD45" s="46" t="str">
        <f t="shared" si="257"/>
        <v/>
      </c>
      <c r="CE45" s="46" t="str">
        <f t="shared" si="257"/>
        <v/>
      </c>
      <c r="CF45" s="46" t="str">
        <f t="shared" si="257"/>
        <v/>
      </c>
      <c r="CG45" s="46" t="str">
        <f t="shared" si="257"/>
        <v/>
      </c>
      <c r="CH45" s="46" t="str">
        <f t="shared" si="257"/>
        <v/>
      </c>
      <c r="CI45" s="46" t="str">
        <f t="shared" si="257"/>
        <v/>
      </c>
      <c r="CJ45" s="46" t="str">
        <f t="shared" si="257"/>
        <v/>
      </c>
      <c r="CK45" s="46" t="str">
        <f t="shared" si="257"/>
        <v/>
      </c>
      <c r="CL45" s="46" t="str">
        <f t="shared" si="257"/>
        <v/>
      </c>
      <c r="CM45" s="46" t="str">
        <f t="shared" si="257"/>
        <v/>
      </c>
      <c r="CN45" s="46" t="str">
        <f t="shared" ref="CN45:EY48" si="260">IF(ISNONTEXT($Z45),CM45+$Z45,"")</f>
        <v/>
      </c>
      <c r="CO45" s="46" t="str">
        <f t="shared" si="260"/>
        <v/>
      </c>
      <c r="CP45" s="46" t="str">
        <f t="shared" si="260"/>
        <v/>
      </c>
      <c r="CQ45" s="46" t="str">
        <f t="shared" si="260"/>
        <v/>
      </c>
      <c r="CR45" s="46" t="str">
        <f t="shared" si="260"/>
        <v/>
      </c>
      <c r="CS45" s="46" t="str">
        <f t="shared" si="260"/>
        <v/>
      </c>
      <c r="CT45" s="46" t="str">
        <f t="shared" si="260"/>
        <v/>
      </c>
      <c r="CU45" s="46" t="str">
        <f t="shared" si="260"/>
        <v/>
      </c>
      <c r="CV45" s="46" t="str">
        <f t="shared" si="260"/>
        <v/>
      </c>
      <c r="CW45" s="46" t="str">
        <f t="shared" si="260"/>
        <v/>
      </c>
      <c r="CX45" s="46" t="str">
        <f t="shared" si="260"/>
        <v/>
      </c>
      <c r="CY45" s="46" t="str">
        <f t="shared" si="260"/>
        <v/>
      </c>
      <c r="CZ45" s="46" t="str">
        <f t="shared" si="260"/>
        <v/>
      </c>
      <c r="DA45" s="46" t="str">
        <f t="shared" si="260"/>
        <v/>
      </c>
      <c r="DB45" s="46" t="str">
        <f t="shared" si="260"/>
        <v/>
      </c>
      <c r="DC45" s="46" t="str">
        <f t="shared" si="260"/>
        <v/>
      </c>
      <c r="DD45" s="46" t="str">
        <f t="shared" si="260"/>
        <v/>
      </c>
      <c r="DE45" s="46" t="str">
        <f t="shared" si="260"/>
        <v/>
      </c>
      <c r="DF45" s="46" t="str">
        <f t="shared" si="260"/>
        <v/>
      </c>
      <c r="DG45" s="46" t="str">
        <f t="shared" si="260"/>
        <v/>
      </c>
      <c r="DH45" s="46" t="str">
        <f t="shared" si="260"/>
        <v/>
      </c>
      <c r="DI45" s="46" t="str">
        <f t="shared" si="260"/>
        <v/>
      </c>
      <c r="DJ45" s="46" t="str">
        <f t="shared" si="260"/>
        <v/>
      </c>
      <c r="DK45" s="46" t="str">
        <f t="shared" si="260"/>
        <v/>
      </c>
      <c r="DL45" s="46" t="str">
        <f t="shared" si="260"/>
        <v/>
      </c>
      <c r="DM45" s="46" t="str">
        <f t="shared" si="260"/>
        <v/>
      </c>
      <c r="DN45" s="46" t="str">
        <f t="shared" si="260"/>
        <v/>
      </c>
      <c r="DO45" s="46" t="str">
        <f t="shared" si="260"/>
        <v/>
      </c>
      <c r="DP45" s="46" t="str">
        <f t="shared" si="260"/>
        <v/>
      </c>
      <c r="DQ45" s="46" t="str">
        <f t="shared" si="260"/>
        <v/>
      </c>
      <c r="DR45" s="46" t="str">
        <f t="shared" si="260"/>
        <v/>
      </c>
      <c r="DS45" s="46" t="str">
        <f t="shared" si="260"/>
        <v/>
      </c>
      <c r="DT45" s="46" t="str">
        <f t="shared" si="260"/>
        <v/>
      </c>
      <c r="DU45" s="46" t="str">
        <f t="shared" si="260"/>
        <v/>
      </c>
      <c r="DV45" s="46" t="str">
        <f t="shared" si="260"/>
        <v/>
      </c>
      <c r="DW45" s="46" t="str">
        <f t="shared" si="260"/>
        <v/>
      </c>
      <c r="DX45" s="46" t="str">
        <f t="shared" si="260"/>
        <v/>
      </c>
      <c r="DY45" s="46" t="str">
        <f t="shared" si="260"/>
        <v/>
      </c>
      <c r="DZ45" s="46" t="str">
        <f t="shared" si="260"/>
        <v/>
      </c>
      <c r="EA45" s="46" t="str">
        <f t="shared" si="260"/>
        <v/>
      </c>
      <c r="EB45" s="46" t="str">
        <f t="shared" si="260"/>
        <v/>
      </c>
      <c r="EC45" s="46" t="str">
        <f t="shared" si="260"/>
        <v/>
      </c>
      <c r="ED45" s="46" t="str">
        <f t="shared" si="260"/>
        <v/>
      </c>
      <c r="EE45" s="46" t="str">
        <f t="shared" si="260"/>
        <v/>
      </c>
      <c r="EF45" s="46" t="str">
        <f t="shared" si="260"/>
        <v/>
      </c>
      <c r="EG45" s="46" t="str">
        <f t="shared" si="260"/>
        <v/>
      </c>
      <c r="EH45" s="46" t="str">
        <f t="shared" si="260"/>
        <v/>
      </c>
      <c r="EI45" s="46" t="str">
        <f t="shared" si="260"/>
        <v/>
      </c>
      <c r="EJ45" s="46" t="str">
        <f t="shared" si="260"/>
        <v/>
      </c>
      <c r="EK45" s="46" t="str">
        <f t="shared" si="260"/>
        <v/>
      </c>
      <c r="EL45" s="46" t="str">
        <f t="shared" si="260"/>
        <v/>
      </c>
      <c r="EM45" s="46" t="str">
        <f t="shared" si="260"/>
        <v/>
      </c>
      <c r="EN45" s="46" t="str">
        <f t="shared" si="260"/>
        <v/>
      </c>
      <c r="EO45" s="46" t="str">
        <f t="shared" si="260"/>
        <v/>
      </c>
      <c r="EP45" s="46" t="str">
        <f t="shared" si="260"/>
        <v/>
      </c>
      <c r="EQ45" s="46" t="str">
        <f t="shared" si="260"/>
        <v/>
      </c>
      <c r="ER45" s="46" t="str">
        <f t="shared" si="260"/>
        <v/>
      </c>
      <c r="ES45" s="46" t="str">
        <f t="shared" si="260"/>
        <v/>
      </c>
      <c r="ET45" s="46" t="str">
        <f t="shared" si="260"/>
        <v/>
      </c>
      <c r="EU45" s="46" t="str">
        <f t="shared" si="260"/>
        <v/>
      </c>
      <c r="EV45" s="46" t="str">
        <f t="shared" si="260"/>
        <v/>
      </c>
      <c r="EW45" s="46" t="str">
        <f t="shared" si="260"/>
        <v/>
      </c>
      <c r="EX45" s="46" t="str">
        <f t="shared" si="260"/>
        <v/>
      </c>
      <c r="EY45" s="46" t="str">
        <f t="shared" si="260"/>
        <v/>
      </c>
      <c r="EZ45" s="46" t="str">
        <f t="shared" si="259"/>
        <v/>
      </c>
      <c r="FA45" s="46" t="str">
        <f t="shared" si="259"/>
        <v/>
      </c>
      <c r="FB45" s="46" t="str">
        <f t="shared" si="259"/>
        <v/>
      </c>
      <c r="FC45" s="46" t="str">
        <f t="shared" si="259"/>
        <v/>
      </c>
      <c r="FD45" s="46" t="str">
        <f t="shared" si="259"/>
        <v/>
      </c>
      <c r="FE45" s="46" t="str">
        <f t="shared" si="259"/>
        <v/>
      </c>
      <c r="FF45" s="46" t="str">
        <f t="shared" si="259"/>
        <v/>
      </c>
      <c r="FG45" s="46" t="str">
        <f t="shared" si="259"/>
        <v/>
      </c>
      <c r="FH45" s="46" t="str">
        <f t="shared" si="259"/>
        <v/>
      </c>
      <c r="FI45" s="46" t="str">
        <f t="shared" si="259"/>
        <v/>
      </c>
      <c r="FJ45" s="46" t="str">
        <f t="shared" si="259"/>
        <v/>
      </c>
      <c r="FK45" s="46" t="str">
        <f t="shared" si="259"/>
        <v/>
      </c>
      <c r="FL45" s="46" t="str">
        <f t="shared" si="259"/>
        <v/>
      </c>
      <c r="FM45" s="46" t="str">
        <f t="shared" si="259"/>
        <v/>
      </c>
      <c r="FN45" s="46" t="str">
        <f t="shared" si="259"/>
        <v/>
      </c>
      <c r="FO45" s="46" t="str">
        <f t="shared" si="259"/>
        <v/>
      </c>
      <c r="FP45" s="46" t="str">
        <f t="shared" si="259"/>
        <v/>
      </c>
      <c r="FQ45" s="46" t="str">
        <f t="shared" si="259"/>
        <v/>
      </c>
      <c r="FR45" s="46" t="str">
        <f t="shared" si="259"/>
        <v/>
      </c>
      <c r="FS45" s="46" t="str">
        <f t="shared" si="259"/>
        <v/>
      </c>
      <c r="FT45" s="46" t="str">
        <f t="shared" si="259"/>
        <v/>
      </c>
      <c r="FU45" s="46" t="str">
        <f t="shared" si="259"/>
        <v/>
      </c>
      <c r="FV45" s="46" t="str">
        <f t="shared" si="259"/>
        <v/>
      </c>
      <c r="FW45" s="46" t="str">
        <f t="shared" si="259"/>
        <v/>
      </c>
      <c r="FX45" s="46" t="str">
        <f t="shared" si="259"/>
        <v/>
      </c>
      <c r="FY45" s="46" t="str">
        <f t="shared" si="259"/>
        <v/>
      </c>
      <c r="FZ45" s="46" t="str">
        <f t="shared" si="259"/>
        <v/>
      </c>
      <c r="GA45" s="46" t="str">
        <f t="shared" si="259"/>
        <v/>
      </c>
      <c r="GB45" s="46" t="str">
        <f t="shared" si="259"/>
        <v/>
      </c>
      <c r="GC45" s="46" t="str">
        <f t="shared" si="259"/>
        <v/>
      </c>
      <c r="GD45" s="46" t="str">
        <f t="shared" si="259"/>
        <v/>
      </c>
      <c r="GE45" s="46" t="str">
        <f t="shared" si="259"/>
        <v/>
      </c>
      <c r="GF45" s="46" t="str">
        <f t="shared" si="259"/>
        <v/>
      </c>
      <c r="GG45" s="46" t="str">
        <f t="shared" si="259"/>
        <v/>
      </c>
      <c r="GH45" s="46" t="str">
        <f t="shared" si="259"/>
        <v/>
      </c>
      <c r="GI45" s="46" t="str">
        <f t="shared" si="259"/>
        <v/>
      </c>
      <c r="GJ45" s="46" t="str">
        <f t="shared" si="259"/>
        <v/>
      </c>
      <c r="GK45" s="46" t="str">
        <f t="shared" si="259"/>
        <v/>
      </c>
      <c r="GL45" s="46" t="str">
        <f t="shared" si="259"/>
        <v/>
      </c>
      <c r="GM45" s="46" t="str">
        <f t="shared" si="259"/>
        <v/>
      </c>
      <c r="GN45" s="46" t="str">
        <f t="shared" si="259"/>
        <v/>
      </c>
      <c r="GO45" s="46" t="str">
        <f t="shared" si="259"/>
        <v/>
      </c>
      <c r="GP45" s="46" t="str">
        <f t="shared" si="259"/>
        <v/>
      </c>
      <c r="GQ45" s="46" t="str">
        <f t="shared" si="259"/>
        <v/>
      </c>
      <c r="GR45" s="46" t="str">
        <f t="shared" si="259"/>
        <v/>
      </c>
      <c r="GS45" s="46" t="str">
        <f t="shared" si="259"/>
        <v/>
      </c>
      <c r="GT45" s="46" t="str">
        <f t="shared" si="259"/>
        <v/>
      </c>
      <c r="GU45" s="46" t="str">
        <f t="shared" si="259"/>
        <v/>
      </c>
      <c r="GV45" s="46" t="str">
        <f t="shared" si="259"/>
        <v/>
      </c>
      <c r="GW45" s="46" t="str">
        <f t="shared" si="259"/>
        <v/>
      </c>
      <c r="GX45" s="46" t="str">
        <f t="shared" si="259"/>
        <v/>
      </c>
      <c r="GY45" s="46" t="str">
        <f t="shared" si="259"/>
        <v/>
      </c>
      <c r="GZ45" s="46" t="str">
        <f t="shared" si="259"/>
        <v/>
      </c>
      <c r="HA45" s="46" t="str">
        <f t="shared" si="259"/>
        <v/>
      </c>
      <c r="HB45" s="46" t="str">
        <f t="shared" si="259"/>
        <v/>
      </c>
      <c r="HC45" s="46" t="str">
        <f t="shared" si="259"/>
        <v/>
      </c>
      <c r="HD45" s="46" t="str">
        <f t="shared" si="259"/>
        <v/>
      </c>
      <c r="HE45" s="46" t="str">
        <f t="shared" si="259"/>
        <v/>
      </c>
      <c r="HF45" s="46" t="str">
        <f t="shared" si="259"/>
        <v/>
      </c>
      <c r="HG45" s="46" t="str">
        <f t="shared" si="259"/>
        <v/>
      </c>
      <c r="HH45" s="46" t="str">
        <f t="shared" si="259"/>
        <v/>
      </c>
      <c r="HI45" s="46" t="str">
        <f t="shared" si="259"/>
        <v/>
      </c>
      <c r="HJ45" s="46" t="str">
        <f t="shared" si="259"/>
        <v/>
      </c>
      <c r="HK45" s="46" t="str">
        <f t="shared" si="259"/>
        <v/>
      </c>
      <c r="HL45" s="46" t="str">
        <f t="shared" si="258"/>
        <v/>
      </c>
      <c r="HM45" s="46" t="str">
        <f t="shared" si="258"/>
        <v/>
      </c>
      <c r="HN45" s="46" t="str">
        <f t="shared" si="258"/>
        <v/>
      </c>
      <c r="HO45" s="46" t="str">
        <f t="shared" si="258"/>
        <v/>
      </c>
      <c r="HP45" s="46" t="str">
        <f t="shared" si="258"/>
        <v/>
      </c>
      <c r="HQ45" s="46" t="str">
        <f t="shared" si="258"/>
        <v/>
      </c>
      <c r="HR45" s="46" t="str">
        <f t="shared" si="258"/>
        <v/>
      </c>
      <c r="HS45" s="46" t="str">
        <f t="shared" si="258"/>
        <v/>
      </c>
      <c r="HT45" s="146" t="e">
        <f t="shared" si="15"/>
        <v>#N/A</v>
      </c>
      <c r="HU45" s="146" t="e">
        <f t="shared" si="24"/>
        <v>#N/A</v>
      </c>
      <c r="HV45" s="146" t="e">
        <f t="shared" si="25"/>
        <v>#N/A</v>
      </c>
      <c r="HW45" s="146" t="e">
        <f t="shared" si="26"/>
        <v>#N/A</v>
      </c>
      <c r="HX45" s="146" t="e">
        <f t="shared" si="27"/>
        <v>#N/A</v>
      </c>
      <c r="HY45" s="146" t="e">
        <f t="shared" si="28"/>
        <v>#N/A</v>
      </c>
      <c r="HZ45" s="146" t="e">
        <f t="shared" si="29"/>
        <v>#N/A</v>
      </c>
      <c r="IA45" s="146" t="e">
        <f t="shared" si="30"/>
        <v>#N/A</v>
      </c>
      <c r="IB45" s="146" t="e">
        <f t="shared" si="31"/>
        <v>#N/A</v>
      </c>
      <c r="IC45" s="146" t="e">
        <f t="shared" si="32"/>
        <v>#N/A</v>
      </c>
      <c r="ID45" s="146" t="e">
        <f t="shared" si="33"/>
        <v>#N/A</v>
      </c>
      <c r="IE45" s="146" t="e">
        <f t="shared" si="34"/>
        <v>#N/A</v>
      </c>
      <c r="IF45" s="146" t="e">
        <f t="shared" si="35"/>
        <v>#N/A</v>
      </c>
      <c r="IG45" s="146" t="e">
        <f t="shared" si="36"/>
        <v>#N/A</v>
      </c>
      <c r="IH45" s="146" t="e">
        <f t="shared" si="37"/>
        <v>#N/A</v>
      </c>
      <c r="II45" s="146" t="e">
        <f t="shared" si="38"/>
        <v>#N/A</v>
      </c>
      <c r="IJ45" s="146" t="e">
        <f t="shared" si="39"/>
        <v>#N/A</v>
      </c>
      <c r="IK45" s="146" t="e">
        <f t="shared" si="40"/>
        <v>#N/A</v>
      </c>
      <c r="IL45" s="146" t="e">
        <f t="shared" si="41"/>
        <v>#N/A</v>
      </c>
      <c r="IM45" s="146" t="e">
        <f t="shared" si="42"/>
        <v>#N/A</v>
      </c>
      <c r="IN45" s="146" t="e">
        <f t="shared" si="43"/>
        <v>#N/A</v>
      </c>
      <c r="IO45" s="146" t="e">
        <f t="shared" si="44"/>
        <v>#N/A</v>
      </c>
      <c r="IP45" s="146" t="e">
        <f t="shared" si="45"/>
        <v>#N/A</v>
      </c>
      <c r="IQ45" s="146" t="e">
        <f t="shared" si="46"/>
        <v>#N/A</v>
      </c>
      <c r="IR45" s="146" t="e">
        <f t="shared" si="47"/>
        <v>#N/A</v>
      </c>
      <c r="IS45" s="146" t="e">
        <f t="shared" si="48"/>
        <v>#N/A</v>
      </c>
      <c r="IT45" s="146" t="e">
        <f t="shared" si="49"/>
        <v>#N/A</v>
      </c>
      <c r="IU45" s="146" t="e">
        <f t="shared" si="50"/>
        <v>#N/A</v>
      </c>
      <c r="IV45" s="146" t="e">
        <f t="shared" si="51"/>
        <v>#N/A</v>
      </c>
      <c r="IW45" s="146" t="e">
        <f t="shared" si="52"/>
        <v>#N/A</v>
      </c>
      <c r="IX45" s="146" t="e">
        <f t="shared" si="53"/>
        <v>#N/A</v>
      </c>
      <c r="IY45" s="146" t="e">
        <f t="shared" si="54"/>
        <v>#N/A</v>
      </c>
      <c r="IZ45" s="146" t="e">
        <f t="shared" si="55"/>
        <v>#N/A</v>
      </c>
      <c r="JA45" s="146" t="e">
        <f t="shared" si="56"/>
        <v>#N/A</v>
      </c>
      <c r="JB45" s="146" t="e">
        <f t="shared" si="57"/>
        <v>#N/A</v>
      </c>
      <c r="JC45" s="146" t="e">
        <f t="shared" si="58"/>
        <v>#N/A</v>
      </c>
      <c r="JD45" s="146" t="e">
        <f t="shared" si="59"/>
        <v>#N/A</v>
      </c>
      <c r="JE45" s="146" t="e">
        <f t="shared" si="60"/>
        <v>#N/A</v>
      </c>
      <c r="JF45" s="146" t="e">
        <f t="shared" si="61"/>
        <v>#N/A</v>
      </c>
      <c r="JG45" s="146" t="e">
        <f t="shared" si="62"/>
        <v>#N/A</v>
      </c>
      <c r="JH45" s="146" t="e">
        <f t="shared" si="63"/>
        <v>#N/A</v>
      </c>
      <c r="JI45" s="146" t="e">
        <f t="shared" si="64"/>
        <v>#N/A</v>
      </c>
      <c r="JJ45" s="146" t="e">
        <f t="shared" si="65"/>
        <v>#N/A</v>
      </c>
      <c r="JK45" s="146" t="e">
        <f t="shared" si="66"/>
        <v>#N/A</v>
      </c>
      <c r="JL45" s="146" t="e">
        <f t="shared" si="67"/>
        <v>#N/A</v>
      </c>
      <c r="JM45" s="146" t="e">
        <f t="shared" si="68"/>
        <v>#N/A</v>
      </c>
      <c r="JN45" s="146" t="e">
        <f t="shared" si="69"/>
        <v>#N/A</v>
      </c>
      <c r="JO45" s="146" t="e">
        <f t="shared" si="70"/>
        <v>#N/A</v>
      </c>
      <c r="JP45" s="146" t="e">
        <f t="shared" si="71"/>
        <v>#N/A</v>
      </c>
      <c r="JQ45" s="146" t="e">
        <f t="shared" si="72"/>
        <v>#N/A</v>
      </c>
      <c r="JR45" s="146" t="e">
        <f t="shared" si="73"/>
        <v>#N/A</v>
      </c>
      <c r="JS45" s="146" t="e">
        <f t="shared" si="74"/>
        <v>#N/A</v>
      </c>
      <c r="JT45" s="146" t="e">
        <f t="shared" si="75"/>
        <v>#N/A</v>
      </c>
      <c r="JU45" s="146" t="e">
        <f t="shared" si="76"/>
        <v>#N/A</v>
      </c>
      <c r="JV45" s="146" t="e">
        <f t="shared" si="77"/>
        <v>#N/A</v>
      </c>
      <c r="JW45" s="146" t="e">
        <f t="shared" si="78"/>
        <v>#N/A</v>
      </c>
      <c r="JX45" s="146" t="e">
        <f t="shared" si="79"/>
        <v>#N/A</v>
      </c>
      <c r="JY45" s="146" t="e">
        <f t="shared" si="80"/>
        <v>#N/A</v>
      </c>
      <c r="JZ45" s="146" t="e">
        <f t="shared" si="81"/>
        <v>#N/A</v>
      </c>
      <c r="KA45" s="146" t="e">
        <f t="shared" si="82"/>
        <v>#N/A</v>
      </c>
      <c r="KB45" s="146" t="e">
        <f t="shared" si="83"/>
        <v>#N/A</v>
      </c>
      <c r="KC45" s="146" t="e">
        <f t="shared" si="84"/>
        <v>#N/A</v>
      </c>
      <c r="KD45" s="146" t="e">
        <f t="shared" si="85"/>
        <v>#N/A</v>
      </c>
      <c r="KE45" s="146" t="e">
        <f t="shared" si="86"/>
        <v>#N/A</v>
      </c>
      <c r="KF45" s="146" t="e">
        <f t="shared" si="20"/>
        <v>#N/A</v>
      </c>
      <c r="KG45" s="146" t="e">
        <f t="shared" si="87"/>
        <v>#N/A</v>
      </c>
      <c r="KH45" s="146" t="e">
        <f t="shared" si="88"/>
        <v>#N/A</v>
      </c>
      <c r="KI45" s="146" t="e">
        <f t="shared" si="89"/>
        <v>#N/A</v>
      </c>
      <c r="KJ45" s="146" t="e">
        <f t="shared" si="90"/>
        <v>#N/A</v>
      </c>
      <c r="KK45" s="146" t="e">
        <f t="shared" si="91"/>
        <v>#N/A</v>
      </c>
      <c r="KL45" s="146" t="e">
        <f t="shared" si="92"/>
        <v>#N/A</v>
      </c>
      <c r="KM45" s="146" t="e">
        <f t="shared" si="93"/>
        <v>#N/A</v>
      </c>
      <c r="KN45" s="146" t="e">
        <f t="shared" si="94"/>
        <v>#N/A</v>
      </c>
      <c r="KO45" s="146" t="e">
        <f t="shared" si="95"/>
        <v>#N/A</v>
      </c>
      <c r="KP45" s="146" t="e">
        <f t="shared" si="96"/>
        <v>#N/A</v>
      </c>
      <c r="KQ45" s="146" t="e">
        <f t="shared" si="97"/>
        <v>#N/A</v>
      </c>
      <c r="KR45" s="146" t="e">
        <f t="shared" si="98"/>
        <v>#N/A</v>
      </c>
      <c r="KS45" s="146" t="e">
        <f t="shared" si="99"/>
        <v>#N/A</v>
      </c>
      <c r="KT45" s="146" t="e">
        <f t="shared" si="100"/>
        <v>#N/A</v>
      </c>
      <c r="KU45" s="146" t="e">
        <f t="shared" si="101"/>
        <v>#N/A</v>
      </c>
      <c r="KV45" s="146" t="e">
        <f t="shared" si="102"/>
        <v>#N/A</v>
      </c>
      <c r="KW45" s="146" t="e">
        <f t="shared" si="103"/>
        <v>#N/A</v>
      </c>
      <c r="KX45" s="146" t="e">
        <f t="shared" si="104"/>
        <v>#N/A</v>
      </c>
      <c r="KY45" s="146" t="e">
        <f t="shared" si="105"/>
        <v>#N/A</v>
      </c>
      <c r="KZ45" s="146" t="e">
        <f t="shared" si="106"/>
        <v>#N/A</v>
      </c>
      <c r="LA45" s="146" t="e">
        <f t="shared" si="107"/>
        <v>#N/A</v>
      </c>
      <c r="LB45" s="146" t="e">
        <f t="shared" si="108"/>
        <v>#N/A</v>
      </c>
      <c r="LC45" s="146" t="e">
        <f t="shared" si="109"/>
        <v>#N/A</v>
      </c>
      <c r="LD45" s="146" t="e">
        <f t="shared" si="110"/>
        <v>#N/A</v>
      </c>
      <c r="LE45" s="146" t="e">
        <f t="shared" si="111"/>
        <v>#N/A</v>
      </c>
      <c r="LF45" s="146" t="e">
        <f t="shared" si="112"/>
        <v>#N/A</v>
      </c>
      <c r="LG45" s="146" t="e">
        <f t="shared" si="113"/>
        <v>#N/A</v>
      </c>
      <c r="LH45" s="146" t="e">
        <f t="shared" si="114"/>
        <v>#N/A</v>
      </c>
      <c r="LI45" s="146" t="e">
        <f t="shared" si="115"/>
        <v>#N/A</v>
      </c>
      <c r="LJ45" s="146" t="e">
        <f t="shared" si="116"/>
        <v>#N/A</v>
      </c>
      <c r="LK45" s="146" t="e">
        <f t="shared" si="117"/>
        <v>#N/A</v>
      </c>
      <c r="LL45" s="146" t="e">
        <f t="shared" si="118"/>
        <v>#N/A</v>
      </c>
      <c r="LM45" s="146" t="e">
        <f t="shared" si="119"/>
        <v>#N/A</v>
      </c>
      <c r="LN45" s="146" t="e">
        <f t="shared" si="120"/>
        <v>#N/A</v>
      </c>
      <c r="LO45" s="146" t="e">
        <f t="shared" si="121"/>
        <v>#N/A</v>
      </c>
      <c r="LP45" s="146" t="e">
        <f t="shared" si="122"/>
        <v>#N/A</v>
      </c>
      <c r="LQ45" s="146" t="e">
        <f t="shared" si="123"/>
        <v>#N/A</v>
      </c>
      <c r="LR45" s="146" t="e">
        <f t="shared" si="124"/>
        <v>#N/A</v>
      </c>
      <c r="LS45" s="146" t="e">
        <f t="shared" si="125"/>
        <v>#N/A</v>
      </c>
      <c r="LT45" s="146" t="e">
        <f t="shared" si="126"/>
        <v>#N/A</v>
      </c>
      <c r="LU45" s="146" t="e">
        <f t="shared" si="127"/>
        <v>#N/A</v>
      </c>
      <c r="LV45" s="146" t="e">
        <f t="shared" si="128"/>
        <v>#N/A</v>
      </c>
      <c r="LW45" s="146" t="e">
        <f t="shared" si="129"/>
        <v>#N/A</v>
      </c>
      <c r="LX45" s="146" t="e">
        <f t="shared" si="130"/>
        <v>#N/A</v>
      </c>
      <c r="LY45" s="146" t="e">
        <f t="shared" si="131"/>
        <v>#N/A</v>
      </c>
      <c r="LZ45" s="146" t="e">
        <f t="shared" si="132"/>
        <v>#N/A</v>
      </c>
      <c r="MA45" s="146" t="e">
        <f t="shared" si="133"/>
        <v>#N/A</v>
      </c>
      <c r="MB45" s="146" t="e">
        <f t="shared" si="134"/>
        <v>#N/A</v>
      </c>
      <c r="MC45" s="146" t="e">
        <f t="shared" si="135"/>
        <v>#N/A</v>
      </c>
      <c r="MD45" s="146" t="e">
        <f t="shared" si="136"/>
        <v>#N/A</v>
      </c>
      <c r="ME45" s="146" t="e">
        <f t="shared" si="137"/>
        <v>#N/A</v>
      </c>
      <c r="MF45" s="146" t="e">
        <f t="shared" si="138"/>
        <v>#N/A</v>
      </c>
      <c r="MG45" s="146" t="e">
        <f t="shared" si="139"/>
        <v>#N/A</v>
      </c>
      <c r="MH45" s="146" t="e">
        <f t="shared" si="140"/>
        <v>#N/A</v>
      </c>
      <c r="MI45" s="146" t="e">
        <f t="shared" si="141"/>
        <v>#N/A</v>
      </c>
      <c r="MJ45" s="146" t="e">
        <f t="shared" si="142"/>
        <v>#N/A</v>
      </c>
      <c r="MK45" s="146" t="e">
        <f t="shared" si="143"/>
        <v>#N/A</v>
      </c>
      <c r="ML45" s="146" t="e">
        <f t="shared" si="144"/>
        <v>#N/A</v>
      </c>
      <c r="MM45" s="146" t="e">
        <f t="shared" si="145"/>
        <v>#N/A</v>
      </c>
      <c r="MN45" s="146" t="e">
        <f t="shared" si="146"/>
        <v>#N/A</v>
      </c>
      <c r="MO45" s="146" t="e">
        <f t="shared" si="147"/>
        <v>#N/A</v>
      </c>
      <c r="MP45" s="146" t="e">
        <f t="shared" si="148"/>
        <v>#N/A</v>
      </c>
      <c r="MQ45" s="146" t="e">
        <f t="shared" si="149"/>
        <v>#N/A</v>
      </c>
      <c r="MR45" s="146" t="e">
        <f t="shared" si="21"/>
        <v>#N/A</v>
      </c>
      <c r="MS45" s="146" t="e">
        <f t="shared" si="150"/>
        <v>#N/A</v>
      </c>
      <c r="MT45" s="146" t="e">
        <f t="shared" si="151"/>
        <v>#N/A</v>
      </c>
      <c r="MU45" s="146" t="e">
        <f t="shared" si="152"/>
        <v>#N/A</v>
      </c>
      <c r="MV45" s="146" t="e">
        <f t="shared" si="153"/>
        <v>#N/A</v>
      </c>
      <c r="MW45" s="146" t="e">
        <f t="shared" si="154"/>
        <v>#N/A</v>
      </c>
      <c r="MX45" s="146" t="e">
        <f t="shared" si="155"/>
        <v>#N/A</v>
      </c>
      <c r="MY45" s="146" t="e">
        <f t="shared" si="156"/>
        <v>#N/A</v>
      </c>
      <c r="MZ45" s="146" t="e">
        <f t="shared" si="157"/>
        <v>#N/A</v>
      </c>
      <c r="NA45" s="146" t="e">
        <f t="shared" si="158"/>
        <v>#N/A</v>
      </c>
      <c r="NB45" s="146" t="e">
        <f t="shared" si="159"/>
        <v>#N/A</v>
      </c>
      <c r="NC45" s="146" t="e">
        <f t="shared" si="160"/>
        <v>#N/A</v>
      </c>
      <c r="ND45" s="146" t="e">
        <f t="shared" si="161"/>
        <v>#N/A</v>
      </c>
      <c r="NE45" s="146" t="e">
        <f t="shared" si="162"/>
        <v>#N/A</v>
      </c>
      <c r="NF45" s="146" t="e">
        <f t="shared" si="163"/>
        <v>#N/A</v>
      </c>
      <c r="NG45" s="146" t="e">
        <f t="shared" si="164"/>
        <v>#N/A</v>
      </c>
      <c r="NH45" s="146" t="e">
        <f t="shared" si="165"/>
        <v>#N/A</v>
      </c>
      <c r="NI45" s="146" t="e">
        <f t="shared" si="166"/>
        <v>#N/A</v>
      </c>
      <c r="NJ45" s="146" t="e">
        <f t="shared" si="167"/>
        <v>#N/A</v>
      </c>
      <c r="NK45" s="146" t="e">
        <f t="shared" si="168"/>
        <v>#N/A</v>
      </c>
      <c r="NL45" s="146" t="e">
        <f t="shared" si="169"/>
        <v>#N/A</v>
      </c>
      <c r="NM45" s="146" t="e">
        <f t="shared" si="170"/>
        <v>#N/A</v>
      </c>
      <c r="NN45" s="146" t="e">
        <f t="shared" si="171"/>
        <v>#N/A</v>
      </c>
      <c r="NO45" s="146" t="e">
        <f t="shared" si="172"/>
        <v>#N/A</v>
      </c>
      <c r="NP45" s="146" t="e">
        <f t="shared" si="173"/>
        <v>#N/A</v>
      </c>
      <c r="NQ45" s="146" t="e">
        <f t="shared" si="174"/>
        <v>#N/A</v>
      </c>
      <c r="NR45" s="146" t="e">
        <f t="shared" si="175"/>
        <v>#N/A</v>
      </c>
      <c r="NS45" s="146" t="e">
        <f t="shared" si="176"/>
        <v>#N/A</v>
      </c>
      <c r="NT45" s="146" t="e">
        <f t="shared" si="177"/>
        <v>#N/A</v>
      </c>
      <c r="NU45" s="146" t="e">
        <f t="shared" si="178"/>
        <v>#N/A</v>
      </c>
      <c r="NV45" s="146" t="e">
        <f t="shared" si="179"/>
        <v>#N/A</v>
      </c>
      <c r="NW45" s="146" t="e">
        <f t="shared" si="180"/>
        <v>#N/A</v>
      </c>
      <c r="NX45" s="146" t="e">
        <f t="shared" si="181"/>
        <v>#N/A</v>
      </c>
      <c r="NY45" s="146" t="e">
        <f t="shared" si="182"/>
        <v>#N/A</v>
      </c>
      <c r="NZ45" s="146" t="e">
        <f t="shared" si="183"/>
        <v>#N/A</v>
      </c>
      <c r="OA45" s="146" t="e">
        <f t="shared" si="184"/>
        <v>#N/A</v>
      </c>
      <c r="OB45" s="146" t="e">
        <f t="shared" si="185"/>
        <v>#N/A</v>
      </c>
      <c r="OC45" s="146" t="e">
        <f t="shared" si="186"/>
        <v>#N/A</v>
      </c>
      <c r="OD45" s="146" t="e">
        <f t="shared" si="187"/>
        <v>#N/A</v>
      </c>
      <c r="OE45" s="146" t="e">
        <f t="shared" si="188"/>
        <v>#N/A</v>
      </c>
      <c r="OF45" s="146" t="e">
        <f t="shared" si="189"/>
        <v>#N/A</v>
      </c>
      <c r="OG45" s="146" t="e">
        <f t="shared" si="190"/>
        <v>#N/A</v>
      </c>
      <c r="OH45" s="146" t="e">
        <f t="shared" si="191"/>
        <v>#N/A</v>
      </c>
      <c r="OI45" s="146" t="e">
        <f t="shared" si="192"/>
        <v>#N/A</v>
      </c>
      <c r="OJ45" s="146" t="e">
        <f t="shared" si="193"/>
        <v>#N/A</v>
      </c>
      <c r="OK45" s="146" t="e">
        <f t="shared" si="194"/>
        <v>#N/A</v>
      </c>
      <c r="OL45" s="146" t="e">
        <f t="shared" si="195"/>
        <v>#N/A</v>
      </c>
      <c r="OM45" s="146" t="e">
        <f t="shared" si="196"/>
        <v>#N/A</v>
      </c>
      <c r="ON45" s="146" t="e">
        <f t="shared" si="197"/>
        <v>#N/A</v>
      </c>
      <c r="OO45" s="146" t="e">
        <f t="shared" si="198"/>
        <v>#N/A</v>
      </c>
      <c r="OP45" s="146" t="e">
        <f t="shared" si="199"/>
        <v>#N/A</v>
      </c>
      <c r="OQ45" s="146" t="e">
        <f t="shared" si="200"/>
        <v>#N/A</v>
      </c>
      <c r="OR45" s="146" t="e">
        <f t="shared" si="201"/>
        <v>#N/A</v>
      </c>
      <c r="OS45" s="146" t="e">
        <f t="shared" si="202"/>
        <v>#N/A</v>
      </c>
      <c r="OT45" s="146" t="e">
        <f t="shared" si="203"/>
        <v>#N/A</v>
      </c>
      <c r="OU45" s="146" t="e">
        <f t="shared" si="204"/>
        <v>#N/A</v>
      </c>
      <c r="OV45" s="146" t="e">
        <f t="shared" si="205"/>
        <v>#N/A</v>
      </c>
      <c r="OW45" s="146" t="e">
        <f t="shared" si="206"/>
        <v>#N/A</v>
      </c>
      <c r="OX45" s="146" t="e">
        <f t="shared" si="207"/>
        <v>#N/A</v>
      </c>
      <c r="OY45" s="146" t="e">
        <f t="shared" si="208"/>
        <v>#N/A</v>
      </c>
      <c r="OZ45" s="146" t="e">
        <f t="shared" si="209"/>
        <v>#N/A</v>
      </c>
      <c r="PA45" s="146" t="e">
        <f t="shared" si="210"/>
        <v>#N/A</v>
      </c>
      <c r="PB45" s="146" t="e">
        <f t="shared" si="211"/>
        <v>#N/A</v>
      </c>
      <c r="PC45" s="146" t="e">
        <f t="shared" si="212"/>
        <v>#N/A</v>
      </c>
      <c r="PD45" s="146" t="e">
        <f t="shared" si="22"/>
        <v>#N/A</v>
      </c>
      <c r="PE45" s="146" t="e">
        <f t="shared" si="225"/>
        <v>#N/A</v>
      </c>
      <c r="PF45" s="146" t="e">
        <f t="shared" si="226"/>
        <v>#N/A</v>
      </c>
      <c r="PG45" s="146" t="e">
        <f t="shared" si="227"/>
        <v>#N/A</v>
      </c>
      <c r="PH45" s="146" t="e">
        <f t="shared" si="228"/>
        <v>#N/A</v>
      </c>
      <c r="PI45" s="146" t="e">
        <f t="shared" si="229"/>
        <v>#N/A</v>
      </c>
      <c r="PJ45" s="146" t="e">
        <f t="shared" si="230"/>
        <v>#N/A</v>
      </c>
      <c r="PK45" s="146" t="e">
        <f t="shared" si="231"/>
        <v>#N/A</v>
      </c>
      <c r="PL45" s="146" t="e">
        <f t="shared" si="232"/>
        <v>#N/A</v>
      </c>
    </row>
    <row r="46" spans="1:428" hidden="1" x14ac:dyDescent="0.45">
      <c r="A46" s="364"/>
      <c r="B46" s="365" t="str">
        <f>IF($N46="","",ROUND(_xlfn.LOGNORM.INV(ABS(VLOOKUP($Q$1,VLookups!$A$27:$B$28,2,FALSE)-B$2),LN($J46),LN($N46)),0))</f>
        <v/>
      </c>
      <c r="C46" s="367" t="str">
        <f t="shared" si="16"/>
        <v/>
      </c>
      <c r="D46" s="368" t="str">
        <f t="shared" si="17"/>
        <v/>
      </c>
      <c r="E46" s="108" t="str">
        <f>IFERROR(_xlfn.LOGNORM.INV(VLookups!$B$22,LN($J46),LN($N46)),"")</f>
        <v/>
      </c>
      <c r="F46" s="81"/>
      <c r="G46" s="108" t="str">
        <f>IFERROR(_xlfn.LOGNORM.INV(VLookups!$B$23,LN($J46),LN($N46)),"")</f>
        <v/>
      </c>
      <c r="H46" s="110" t="str">
        <f t="shared" si="248"/>
        <v/>
      </c>
      <c r="I46" s="110" t="str">
        <f t="shared" si="249"/>
        <v/>
      </c>
      <c r="J46" s="65" t="str">
        <f>IF(AND(F46&gt;0,NOT(ISBLANK(K46))),IF(VLOOKUP($F$3,VLookups!$A$17:$B$18,2,FALSE),F46*VLOOKUP(K46,VLookups!$A$4:$B$13,2,FALSE),F46),"")</f>
        <v/>
      </c>
      <c r="K46" s="21"/>
      <c r="L46" s="53"/>
      <c r="M46" s="263"/>
      <c r="N46" s="320" t="str">
        <f>IF(F46&gt;0,IF(ISBLANK(M46),IF(ISBLANK(K46),"",VLOOKUP(K46,VLookups!$A$4:$C$13,3,FALSE)),M46),"")</f>
        <v/>
      </c>
      <c r="O46" s="320" t="str">
        <f t="shared" si="11"/>
        <v/>
      </c>
      <c r="P46" s="375" t="str">
        <f t="shared" si="12"/>
        <v/>
      </c>
      <c r="Q46" s="81"/>
      <c r="R46" s="230" t="str">
        <f>IF(AND(Q46&gt;0,F46&gt;0,NOT(N46="")),ABS(VLOOKUP($Q$1,VLookups!$A$27:$B$28,2,FALSE)-_xlfn.LOGNORM.DIST(Q46,LN(J46),LN(N46),TRUE)),"")</f>
        <v/>
      </c>
      <c r="S46" s="80" t="str">
        <f>IF(AND($E46&gt;0,$F46&gt;0,$G46&gt;0,NOT(ISBLANK($K46))),_xlfn.LOGNORM.INV(ABS(VLOOKUP($Q$1,VLookups!$A$27:$B$28,2,FALSE)-S$3),LN($J46),LN($N46)),"")</f>
        <v/>
      </c>
      <c r="T46" s="80" t="str">
        <f>IF(AND($E46&gt;0,$F46&gt;0,$G46&gt;0,NOT(ISBLANK($K46))),_xlfn.LOGNORM.INV(ABS(VLOOKUP($Q$1,VLookups!$A$27:$B$28,2,FALSE)-T$3),LN($J46),LN($N46)),"")</f>
        <v/>
      </c>
      <c r="U46" s="80" t="str">
        <f>IF(AND($E46&gt;0,$F46&gt;0,$G46&gt;0,NOT(ISBLANK($K46))),_xlfn.LOGNORM.INV(ABS(VLOOKUP($Q$1,VLookups!$A$27:$B$28,2,FALSE)-U$3),LN($J46),LN($N46)),"")</f>
        <v/>
      </c>
      <c r="V46" s="80" t="str">
        <f>IF(AND($E46&gt;0,$F46&gt;0,$G46&gt;0,NOT(ISBLANK($K46))),_xlfn.LOGNORM.INV(ABS(VLOOKUP($Q$1,VLookups!$A$27:$B$28,2,FALSE)-V$3),LN($J46),LN($N46)),"")</f>
        <v/>
      </c>
      <c r="W46" s="80" t="str">
        <f>IF(AND($E46&gt;0,$F46&gt;0,$G46&gt;0,NOT(ISBLANK($K46))),_xlfn.LOGNORM.INV(ABS(VLOOKUP($Q$1,VLookups!$A$27:$B$28,2,FALSE)-W$3),LN($J46),LN($N46)),"")</f>
        <v/>
      </c>
      <c r="X46" s="80" t="str">
        <f>IF(AND($E46&gt;0,$F46&gt;0,$G46&gt;0,NOT(ISBLANK($K46))),_xlfn.LOGNORM.INV(ABS(VLOOKUP($Q$1,VLookups!$A$27:$B$28,2,FALSE)-X$3),LN($J46),LN($N46)),"")</f>
        <v/>
      </c>
      <c r="Y46" s="5"/>
      <c r="Z46" s="145" t="str">
        <f t="shared" si="250"/>
        <v/>
      </c>
      <c r="AA46" s="376" t="str">
        <f t="shared" si="13"/>
        <v/>
      </c>
      <c r="AB46" s="46" t="str">
        <f t="shared" si="14"/>
        <v/>
      </c>
      <c r="AC46" s="46" t="str">
        <f t="shared" ref="AC46:CN49" si="261">IF(ISNONTEXT($Z46),AB46+$Z46,"")</f>
        <v/>
      </c>
      <c r="AD46" s="46" t="str">
        <f t="shared" si="261"/>
        <v/>
      </c>
      <c r="AE46" s="46" t="str">
        <f t="shared" si="261"/>
        <v/>
      </c>
      <c r="AF46" s="46" t="str">
        <f t="shared" si="261"/>
        <v/>
      </c>
      <c r="AG46" s="46" t="str">
        <f t="shared" si="261"/>
        <v/>
      </c>
      <c r="AH46" s="46" t="str">
        <f t="shared" si="261"/>
        <v/>
      </c>
      <c r="AI46" s="46" t="str">
        <f t="shared" si="261"/>
        <v/>
      </c>
      <c r="AJ46" s="46" t="str">
        <f t="shared" si="261"/>
        <v/>
      </c>
      <c r="AK46" s="46" t="str">
        <f t="shared" si="261"/>
        <v/>
      </c>
      <c r="AL46" s="46" t="str">
        <f t="shared" si="261"/>
        <v/>
      </c>
      <c r="AM46" s="46" t="str">
        <f t="shared" si="261"/>
        <v/>
      </c>
      <c r="AN46" s="46" t="str">
        <f t="shared" si="261"/>
        <v/>
      </c>
      <c r="AO46" s="46" t="str">
        <f t="shared" si="261"/>
        <v/>
      </c>
      <c r="AP46" s="46" t="str">
        <f t="shared" si="261"/>
        <v/>
      </c>
      <c r="AQ46" s="46" t="str">
        <f t="shared" si="261"/>
        <v/>
      </c>
      <c r="AR46" s="46" t="str">
        <f t="shared" si="261"/>
        <v/>
      </c>
      <c r="AS46" s="46" t="str">
        <f t="shared" si="261"/>
        <v/>
      </c>
      <c r="AT46" s="46" t="str">
        <f t="shared" si="261"/>
        <v/>
      </c>
      <c r="AU46" s="46" t="str">
        <f t="shared" si="261"/>
        <v/>
      </c>
      <c r="AV46" s="46" t="str">
        <f t="shared" si="261"/>
        <v/>
      </c>
      <c r="AW46" s="46" t="str">
        <f t="shared" si="261"/>
        <v/>
      </c>
      <c r="AX46" s="46" t="str">
        <f t="shared" si="261"/>
        <v/>
      </c>
      <c r="AY46" s="46" t="str">
        <f t="shared" si="261"/>
        <v/>
      </c>
      <c r="AZ46" s="46" t="str">
        <f t="shared" si="261"/>
        <v/>
      </c>
      <c r="BA46" s="46" t="str">
        <f t="shared" si="261"/>
        <v/>
      </c>
      <c r="BB46" s="46" t="str">
        <f t="shared" si="261"/>
        <v/>
      </c>
      <c r="BC46" s="46" t="str">
        <f t="shared" si="261"/>
        <v/>
      </c>
      <c r="BD46" s="46" t="str">
        <f t="shared" si="261"/>
        <v/>
      </c>
      <c r="BE46" s="46" t="str">
        <f t="shared" si="261"/>
        <v/>
      </c>
      <c r="BF46" s="46" t="str">
        <f t="shared" si="261"/>
        <v/>
      </c>
      <c r="BG46" s="46" t="str">
        <f t="shared" si="261"/>
        <v/>
      </c>
      <c r="BH46" s="46" t="str">
        <f t="shared" si="261"/>
        <v/>
      </c>
      <c r="BI46" s="46" t="str">
        <f t="shared" si="261"/>
        <v/>
      </c>
      <c r="BJ46" s="46" t="str">
        <f t="shared" si="261"/>
        <v/>
      </c>
      <c r="BK46" s="46" t="str">
        <f t="shared" si="261"/>
        <v/>
      </c>
      <c r="BL46" s="46" t="str">
        <f t="shared" si="261"/>
        <v/>
      </c>
      <c r="BM46" s="46" t="str">
        <f t="shared" si="261"/>
        <v/>
      </c>
      <c r="BN46" s="46" t="str">
        <f t="shared" si="261"/>
        <v/>
      </c>
      <c r="BO46" s="46" t="str">
        <f t="shared" si="261"/>
        <v/>
      </c>
      <c r="BP46" s="46" t="str">
        <f t="shared" si="261"/>
        <v/>
      </c>
      <c r="BQ46" s="46" t="str">
        <f t="shared" si="261"/>
        <v/>
      </c>
      <c r="BR46" s="46" t="str">
        <f t="shared" si="261"/>
        <v/>
      </c>
      <c r="BS46" s="46" t="str">
        <f t="shared" si="261"/>
        <v/>
      </c>
      <c r="BT46" s="46" t="str">
        <f t="shared" si="261"/>
        <v/>
      </c>
      <c r="BU46" s="46" t="str">
        <f t="shared" si="261"/>
        <v/>
      </c>
      <c r="BV46" s="46" t="str">
        <f t="shared" si="261"/>
        <v/>
      </c>
      <c r="BW46" s="46" t="str">
        <f t="shared" si="261"/>
        <v/>
      </c>
      <c r="BX46" s="46" t="str">
        <f t="shared" si="261"/>
        <v/>
      </c>
      <c r="BY46" s="46" t="str">
        <f t="shared" si="261"/>
        <v/>
      </c>
      <c r="BZ46" s="46" t="str">
        <f t="shared" si="261"/>
        <v/>
      </c>
      <c r="CA46" s="46" t="str">
        <f t="shared" si="261"/>
        <v/>
      </c>
      <c r="CB46" s="46" t="str">
        <f t="shared" si="261"/>
        <v/>
      </c>
      <c r="CC46" s="46" t="str">
        <f t="shared" si="261"/>
        <v/>
      </c>
      <c r="CD46" s="46" t="str">
        <f t="shared" si="261"/>
        <v/>
      </c>
      <c r="CE46" s="46" t="str">
        <f t="shared" si="261"/>
        <v/>
      </c>
      <c r="CF46" s="46" t="str">
        <f t="shared" si="261"/>
        <v/>
      </c>
      <c r="CG46" s="46" t="str">
        <f t="shared" si="261"/>
        <v/>
      </c>
      <c r="CH46" s="46" t="str">
        <f t="shared" si="261"/>
        <v/>
      </c>
      <c r="CI46" s="46" t="str">
        <f t="shared" si="261"/>
        <v/>
      </c>
      <c r="CJ46" s="46" t="str">
        <f t="shared" si="261"/>
        <v/>
      </c>
      <c r="CK46" s="46" t="str">
        <f t="shared" si="261"/>
        <v/>
      </c>
      <c r="CL46" s="46" t="str">
        <f t="shared" si="261"/>
        <v/>
      </c>
      <c r="CM46" s="46" t="str">
        <f t="shared" si="261"/>
        <v/>
      </c>
      <c r="CN46" s="46" t="str">
        <f t="shared" si="261"/>
        <v/>
      </c>
      <c r="CO46" s="46" t="str">
        <f t="shared" si="260"/>
        <v/>
      </c>
      <c r="CP46" s="46" t="str">
        <f t="shared" si="260"/>
        <v/>
      </c>
      <c r="CQ46" s="46" t="str">
        <f t="shared" si="260"/>
        <v/>
      </c>
      <c r="CR46" s="46" t="str">
        <f t="shared" si="260"/>
        <v/>
      </c>
      <c r="CS46" s="46" t="str">
        <f t="shared" si="260"/>
        <v/>
      </c>
      <c r="CT46" s="46" t="str">
        <f t="shared" si="260"/>
        <v/>
      </c>
      <c r="CU46" s="46" t="str">
        <f t="shared" si="260"/>
        <v/>
      </c>
      <c r="CV46" s="46" t="str">
        <f t="shared" si="260"/>
        <v/>
      </c>
      <c r="CW46" s="46" t="str">
        <f t="shared" si="260"/>
        <v/>
      </c>
      <c r="CX46" s="46" t="str">
        <f t="shared" si="260"/>
        <v/>
      </c>
      <c r="CY46" s="46" t="str">
        <f t="shared" si="260"/>
        <v/>
      </c>
      <c r="CZ46" s="46" t="str">
        <f t="shared" si="260"/>
        <v/>
      </c>
      <c r="DA46" s="46" t="str">
        <f t="shared" si="260"/>
        <v/>
      </c>
      <c r="DB46" s="46" t="str">
        <f t="shared" si="260"/>
        <v/>
      </c>
      <c r="DC46" s="46" t="str">
        <f t="shared" si="260"/>
        <v/>
      </c>
      <c r="DD46" s="46" t="str">
        <f t="shared" si="260"/>
        <v/>
      </c>
      <c r="DE46" s="46" t="str">
        <f t="shared" si="260"/>
        <v/>
      </c>
      <c r="DF46" s="46" t="str">
        <f t="shared" si="260"/>
        <v/>
      </c>
      <c r="DG46" s="46" t="str">
        <f t="shared" si="260"/>
        <v/>
      </c>
      <c r="DH46" s="46" t="str">
        <f t="shared" si="260"/>
        <v/>
      </c>
      <c r="DI46" s="46" t="str">
        <f t="shared" si="260"/>
        <v/>
      </c>
      <c r="DJ46" s="46" t="str">
        <f t="shared" si="260"/>
        <v/>
      </c>
      <c r="DK46" s="46" t="str">
        <f t="shared" si="260"/>
        <v/>
      </c>
      <c r="DL46" s="46" t="str">
        <f t="shared" si="260"/>
        <v/>
      </c>
      <c r="DM46" s="46" t="str">
        <f t="shared" si="260"/>
        <v/>
      </c>
      <c r="DN46" s="46" t="str">
        <f t="shared" si="260"/>
        <v/>
      </c>
      <c r="DO46" s="46" t="str">
        <f t="shared" si="260"/>
        <v/>
      </c>
      <c r="DP46" s="46" t="str">
        <f t="shared" si="260"/>
        <v/>
      </c>
      <c r="DQ46" s="46" t="str">
        <f t="shared" si="260"/>
        <v/>
      </c>
      <c r="DR46" s="46" t="str">
        <f t="shared" si="260"/>
        <v/>
      </c>
      <c r="DS46" s="46" t="str">
        <f t="shared" si="260"/>
        <v/>
      </c>
      <c r="DT46" s="46" t="str">
        <f t="shared" si="260"/>
        <v/>
      </c>
      <c r="DU46" s="46" t="str">
        <f t="shared" si="260"/>
        <v/>
      </c>
      <c r="DV46" s="46" t="str">
        <f t="shared" si="260"/>
        <v/>
      </c>
      <c r="DW46" s="46" t="str">
        <f t="shared" si="260"/>
        <v/>
      </c>
      <c r="DX46" s="46" t="str">
        <f t="shared" si="260"/>
        <v/>
      </c>
      <c r="DY46" s="46" t="str">
        <f t="shared" si="260"/>
        <v/>
      </c>
      <c r="DZ46" s="46" t="str">
        <f t="shared" si="260"/>
        <v/>
      </c>
      <c r="EA46" s="46" t="str">
        <f t="shared" si="260"/>
        <v/>
      </c>
      <c r="EB46" s="46" t="str">
        <f t="shared" si="260"/>
        <v/>
      </c>
      <c r="EC46" s="46" t="str">
        <f t="shared" si="260"/>
        <v/>
      </c>
      <c r="ED46" s="46" t="str">
        <f t="shared" si="260"/>
        <v/>
      </c>
      <c r="EE46" s="46" t="str">
        <f t="shared" si="260"/>
        <v/>
      </c>
      <c r="EF46" s="46" t="str">
        <f t="shared" si="260"/>
        <v/>
      </c>
      <c r="EG46" s="46" t="str">
        <f t="shared" si="260"/>
        <v/>
      </c>
      <c r="EH46" s="46" t="str">
        <f t="shared" si="260"/>
        <v/>
      </c>
      <c r="EI46" s="46" t="str">
        <f t="shared" si="260"/>
        <v/>
      </c>
      <c r="EJ46" s="46" t="str">
        <f t="shared" si="260"/>
        <v/>
      </c>
      <c r="EK46" s="46" t="str">
        <f t="shared" si="260"/>
        <v/>
      </c>
      <c r="EL46" s="46" t="str">
        <f t="shared" si="260"/>
        <v/>
      </c>
      <c r="EM46" s="46" t="str">
        <f t="shared" si="260"/>
        <v/>
      </c>
      <c r="EN46" s="46" t="str">
        <f t="shared" si="260"/>
        <v/>
      </c>
      <c r="EO46" s="46" t="str">
        <f t="shared" si="260"/>
        <v/>
      </c>
      <c r="EP46" s="46" t="str">
        <f t="shared" si="260"/>
        <v/>
      </c>
      <c r="EQ46" s="46" t="str">
        <f t="shared" si="260"/>
        <v/>
      </c>
      <c r="ER46" s="46" t="str">
        <f t="shared" si="260"/>
        <v/>
      </c>
      <c r="ES46" s="46" t="str">
        <f t="shared" si="260"/>
        <v/>
      </c>
      <c r="ET46" s="46" t="str">
        <f t="shared" si="260"/>
        <v/>
      </c>
      <c r="EU46" s="46" t="str">
        <f t="shared" si="260"/>
        <v/>
      </c>
      <c r="EV46" s="46" t="str">
        <f t="shared" si="260"/>
        <v/>
      </c>
      <c r="EW46" s="46" t="str">
        <f t="shared" si="260"/>
        <v/>
      </c>
      <c r="EX46" s="46" t="str">
        <f t="shared" si="260"/>
        <v/>
      </c>
      <c r="EY46" s="46" t="str">
        <f t="shared" si="260"/>
        <v/>
      </c>
      <c r="EZ46" s="46" t="str">
        <f t="shared" si="259"/>
        <v/>
      </c>
      <c r="FA46" s="46" t="str">
        <f t="shared" si="259"/>
        <v/>
      </c>
      <c r="FB46" s="46" t="str">
        <f t="shared" si="259"/>
        <v/>
      </c>
      <c r="FC46" s="46" t="str">
        <f t="shared" si="259"/>
        <v/>
      </c>
      <c r="FD46" s="46" t="str">
        <f t="shared" si="259"/>
        <v/>
      </c>
      <c r="FE46" s="46" t="str">
        <f t="shared" si="259"/>
        <v/>
      </c>
      <c r="FF46" s="46" t="str">
        <f t="shared" si="259"/>
        <v/>
      </c>
      <c r="FG46" s="46" t="str">
        <f t="shared" si="259"/>
        <v/>
      </c>
      <c r="FH46" s="46" t="str">
        <f t="shared" si="259"/>
        <v/>
      </c>
      <c r="FI46" s="46" t="str">
        <f t="shared" si="259"/>
        <v/>
      </c>
      <c r="FJ46" s="46" t="str">
        <f t="shared" si="259"/>
        <v/>
      </c>
      <c r="FK46" s="46" t="str">
        <f t="shared" si="259"/>
        <v/>
      </c>
      <c r="FL46" s="46" t="str">
        <f t="shared" si="259"/>
        <v/>
      </c>
      <c r="FM46" s="46" t="str">
        <f t="shared" si="259"/>
        <v/>
      </c>
      <c r="FN46" s="46" t="str">
        <f t="shared" si="259"/>
        <v/>
      </c>
      <c r="FO46" s="46" t="str">
        <f t="shared" si="259"/>
        <v/>
      </c>
      <c r="FP46" s="46" t="str">
        <f t="shared" si="259"/>
        <v/>
      </c>
      <c r="FQ46" s="46" t="str">
        <f t="shared" si="259"/>
        <v/>
      </c>
      <c r="FR46" s="46" t="str">
        <f t="shared" si="259"/>
        <v/>
      </c>
      <c r="FS46" s="46" t="str">
        <f t="shared" si="259"/>
        <v/>
      </c>
      <c r="FT46" s="46" t="str">
        <f t="shared" si="259"/>
        <v/>
      </c>
      <c r="FU46" s="46" t="str">
        <f t="shared" si="259"/>
        <v/>
      </c>
      <c r="FV46" s="46" t="str">
        <f t="shared" si="259"/>
        <v/>
      </c>
      <c r="FW46" s="46" t="str">
        <f t="shared" si="259"/>
        <v/>
      </c>
      <c r="FX46" s="46" t="str">
        <f t="shared" si="259"/>
        <v/>
      </c>
      <c r="FY46" s="46" t="str">
        <f t="shared" si="259"/>
        <v/>
      </c>
      <c r="FZ46" s="46" t="str">
        <f t="shared" si="259"/>
        <v/>
      </c>
      <c r="GA46" s="46" t="str">
        <f t="shared" si="259"/>
        <v/>
      </c>
      <c r="GB46" s="46" t="str">
        <f t="shared" si="259"/>
        <v/>
      </c>
      <c r="GC46" s="46" t="str">
        <f t="shared" si="259"/>
        <v/>
      </c>
      <c r="GD46" s="46" t="str">
        <f t="shared" si="259"/>
        <v/>
      </c>
      <c r="GE46" s="46" t="str">
        <f t="shared" si="259"/>
        <v/>
      </c>
      <c r="GF46" s="46" t="str">
        <f t="shared" si="259"/>
        <v/>
      </c>
      <c r="GG46" s="46" t="str">
        <f t="shared" si="259"/>
        <v/>
      </c>
      <c r="GH46" s="46" t="str">
        <f t="shared" si="259"/>
        <v/>
      </c>
      <c r="GI46" s="46" t="str">
        <f t="shared" si="259"/>
        <v/>
      </c>
      <c r="GJ46" s="46" t="str">
        <f t="shared" si="259"/>
        <v/>
      </c>
      <c r="GK46" s="46" t="str">
        <f t="shared" si="259"/>
        <v/>
      </c>
      <c r="GL46" s="46" t="str">
        <f t="shared" si="259"/>
        <v/>
      </c>
      <c r="GM46" s="46" t="str">
        <f t="shared" si="259"/>
        <v/>
      </c>
      <c r="GN46" s="46" t="str">
        <f t="shared" si="259"/>
        <v/>
      </c>
      <c r="GO46" s="46" t="str">
        <f t="shared" si="259"/>
        <v/>
      </c>
      <c r="GP46" s="46" t="str">
        <f t="shared" si="259"/>
        <v/>
      </c>
      <c r="GQ46" s="46" t="str">
        <f t="shared" si="259"/>
        <v/>
      </c>
      <c r="GR46" s="46" t="str">
        <f t="shared" si="259"/>
        <v/>
      </c>
      <c r="GS46" s="46" t="str">
        <f t="shared" si="259"/>
        <v/>
      </c>
      <c r="GT46" s="46" t="str">
        <f t="shared" si="259"/>
        <v/>
      </c>
      <c r="GU46" s="46" t="str">
        <f t="shared" si="259"/>
        <v/>
      </c>
      <c r="GV46" s="46" t="str">
        <f t="shared" si="259"/>
        <v/>
      </c>
      <c r="GW46" s="46" t="str">
        <f t="shared" si="259"/>
        <v/>
      </c>
      <c r="GX46" s="46" t="str">
        <f t="shared" si="259"/>
        <v/>
      </c>
      <c r="GY46" s="46" t="str">
        <f t="shared" si="259"/>
        <v/>
      </c>
      <c r="GZ46" s="46" t="str">
        <f t="shared" si="259"/>
        <v/>
      </c>
      <c r="HA46" s="46" t="str">
        <f t="shared" si="259"/>
        <v/>
      </c>
      <c r="HB46" s="46" t="str">
        <f t="shared" si="259"/>
        <v/>
      </c>
      <c r="HC46" s="46" t="str">
        <f t="shared" si="259"/>
        <v/>
      </c>
      <c r="HD46" s="46" t="str">
        <f t="shared" si="259"/>
        <v/>
      </c>
      <c r="HE46" s="46" t="str">
        <f t="shared" si="259"/>
        <v/>
      </c>
      <c r="HF46" s="46" t="str">
        <f t="shared" si="259"/>
        <v/>
      </c>
      <c r="HG46" s="46" t="str">
        <f t="shared" si="259"/>
        <v/>
      </c>
      <c r="HH46" s="46" t="str">
        <f t="shared" si="259"/>
        <v/>
      </c>
      <c r="HI46" s="46" t="str">
        <f t="shared" si="259"/>
        <v/>
      </c>
      <c r="HJ46" s="46" t="str">
        <f t="shared" si="259"/>
        <v/>
      </c>
      <c r="HK46" s="46" t="str">
        <f t="shared" si="259"/>
        <v/>
      </c>
      <c r="HL46" s="46" t="str">
        <f t="shared" si="258"/>
        <v/>
      </c>
      <c r="HM46" s="46" t="str">
        <f t="shared" si="258"/>
        <v/>
      </c>
      <c r="HN46" s="46" t="str">
        <f t="shared" si="258"/>
        <v/>
      </c>
      <c r="HO46" s="46" t="str">
        <f t="shared" si="258"/>
        <v/>
      </c>
      <c r="HP46" s="46" t="str">
        <f t="shared" si="258"/>
        <v/>
      </c>
      <c r="HQ46" s="46" t="str">
        <f t="shared" si="258"/>
        <v/>
      </c>
      <c r="HR46" s="46" t="str">
        <f t="shared" si="258"/>
        <v/>
      </c>
      <c r="HS46" s="46" t="str">
        <f t="shared" si="258"/>
        <v/>
      </c>
      <c r="HT46" s="146" t="e">
        <f t="shared" si="15"/>
        <v>#N/A</v>
      </c>
      <c r="HU46" s="146" t="e">
        <f t="shared" si="24"/>
        <v>#N/A</v>
      </c>
      <c r="HV46" s="146" t="e">
        <f t="shared" si="25"/>
        <v>#N/A</v>
      </c>
      <c r="HW46" s="146" t="e">
        <f t="shared" si="26"/>
        <v>#N/A</v>
      </c>
      <c r="HX46" s="146" t="e">
        <f t="shared" si="27"/>
        <v>#N/A</v>
      </c>
      <c r="HY46" s="146" t="e">
        <f t="shared" si="28"/>
        <v>#N/A</v>
      </c>
      <c r="HZ46" s="146" t="e">
        <f t="shared" si="29"/>
        <v>#N/A</v>
      </c>
      <c r="IA46" s="146" t="e">
        <f t="shared" si="30"/>
        <v>#N/A</v>
      </c>
      <c r="IB46" s="146" t="e">
        <f t="shared" si="31"/>
        <v>#N/A</v>
      </c>
      <c r="IC46" s="146" t="e">
        <f t="shared" si="32"/>
        <v>#N/A</v>
      </c>
      <c r="ID46" s="146" t="e">
        <f t="shared" si="33"/>
        <v>#N/A</v>
      </c>
      <c r="IE46" s="146" t="e">
        <f t="shared" si="34"/>
        <v>#N/A</v>
      </c>
      <c r="IF46" s="146" t="e">
        <f t="shared" si="35"/>
        <v>#N/A</v>
      </c>
      <c r="IG46" s="146" t="e">
        <f t="shared" si="36"/>
        <v>#N/A</v>
      </c>
      <c r="IH46" s="146" t="e">
        <f t="shared" si="37"/>
        <v>#N/A</v>
      </c>
      <c r="II46" s="146" t="e">
        <f t="shared" si="38"/>
        <v>#N/A</v>
      </c>
      <c r="IJ46" s="146" t="e">
        <f t="shared" si="39"/>
        <v>#N/A</v>
      </c>
      <c r="IK46" s="146" t="e">
        <f t="shared" si="40"/>
        <v>#N/A</v>
      </c>
      <c r="IL46" s="146" t="e">
        <f t="shared" si="41"/>
        <v>#N/A</v>
      </c>
      <c r="IM46" s="146" t="e">
        <f t="shared" si="42"/>
        <v>#N/A</v>
      </c>
      <c r="IN46" s="146" t="e">
        <f t="shared" si="43"/>
        <v>#N/A</v>
      </c>
      <c r="IO46" s="146" t="e">
        <f t="shared" si="44"/>
        <v>#N/A</v>
      </c>
      <c r="IP46" s="146" t="e">
        <f t="shared" si="45"/>
        <v>#N/A</v>
      </c>
      <c r="IQ46" s="146" t="e">
        <f t="shared" si="46"/>
        <v>#N/A</v>
      </c>
      <c r="IR46" s="146" t="e">
        <f t="shared" si="47"/>
        <v>#N/A</v>
      </c>
      <c r="IS46" s="146" t="e">
        <f t="shared" si="48"/>
        <v>#N/A</v>
      </c>
      <c r="IT46" s="146" t="e">
        <f t="shared" si="49"/>
        <v>#N/A</v>
      </c>
      <c r="IU46" s="146" t="e">
        <f t="shared" si="50"/>
        <v>#N/A</v>
      </c>
      <c r="IV46" s="146" t="e">
        <f t="shared" si="51"/>
        <v>#N/A</v>
      </c>
      <c r="IW46" s="146" t="e">
        <f t="shared" si="52"/>
        <v>#N/A</v>
      </c>
      <c r="IX46" s="146" t="e">
        <f t="shared" si="53"/>
        <v>#N/A</v>
      </c>
      <c r="IY46" s="146" t="e">
        <f t="shared" si="54"/>
        <v>#N/A</v>
      </c>
      <c r="IZ46" s="146" t="e">
        <f t="shared" si="55"/>
        <v>#N/A</v>
      </c>
      <c r="JA46" s="146" t="e">
        <f t="shared" si="56"/>
        <v>#N/A</v>
      </c>
      <c r="JB46" s="146" t="e">
        <f t="shared" si="57"/>
        <v>#N/A</v>
      </c>
      <c r="JC46" s="146" t="e">
        <f t="shared" si="58"/>
        <v>#N/A</v>
      </c>
      <c r="JD46" s="146" t="e">
        <f t="shared" si="59"/>
        <v>#N/A</v>
      </c>
      <c r="JE46" s="146" t="e">
        <f t="shared" si="60"/>
        <v>#N/A</v>
      </c>
      <c r="JF46" s="146" t="e">
        <f t="shared" si="61"/>
        <v>#N/A</v>
      </c>
      <c r="JG46" s="146" t="e">
        <f t="shared" si="62"/>
        <v>#N/A</v>
      </c>
      <c r="JH46" s="146" t="e">
        <f t="shared" si="63"/>
        <v>#N/A</v>
      </c>
      <c r="JI46" s="146" t="e">
        <f t="shared" si="64"/>
        <v>#N/A</v>
      </c>
      <c r="JJ46" s="146" t="e">
        <f t="shared" si="65"/>
        <v>#N/A</v>
      </c>
      <c r="JK46" s="146" t="e">
        <f t="shared" si="66"/>
        <v>#N/A</v>
      </c>
      <c r="JL46" s="146" t="e">
        <f t="shared" si="67"/>
        <v>#N/A</v>
      </c>
      <c r="JM46" s="146" t="e">
        <f t="shared" si="68"/>
        <v>#N/A</v>
      </c>
      <c r="JN46" s="146" t="e">
        <f t="shared" si="69"/>
        <v>#N/A</v>
      </c>
      <c r="JO46" s="146" t="e">
        <f t="shared" si="70"/>
        <v>#N/A</v>
      </c>
      <c r="JP46" s="146" t="e">
        <f t="shared" si="71"/>
        <v>#N/A</v>
      </c>
      <c r="JQ46" s="146" t="e">
        <f t="shared" si="72"/>
        <v>#N/A</v>
      </c>
      <c r="JR46" s="146" t="e">
        <f t="shared" si="73"/>
        <v>#N/A</v>
      </c>
      <c r="JS46" s="146" t="e">
        <f t="shared" si="74"/>
        <v>#N/A</v>
      </c>
      <c r="JT46" s="146" t="e">
        <f t="shared" si="75"/>
        <v>#N/A</v>
      </c>
      <c r="JU46" s="146" t="e">
        <f t="shared" si="76"/>
        <v>#N/A</v>
      </c>
      <c r="JV46" s="146" t="e">
        <f t="shared" si="77"/>
        <v>#N/A</v>
      </c>
      <c r="JW46" s="146" t="e">
        <f t="shared" si="78"/>
        <v>#N/A</v>
      </c>
      <c r="JX46" s="146" t="e">
        <f t="shared" si="79"/>
        <v>#N/A</v>
      </c>
      <c r="JY46" s="146" t="e">
        <f t="shared" si="80"/>
        <v>#N/A</v>
      </c>
      <c r="JZ46" s="146" t="e">
        <f t="shared" si="81"/>
        <v>#N/A</v>
      </c>
      <c r="KA46" s="146" t="e">
        <f t="shared" si="82"/>
        <v>#N/A</v>
      </c>
      <c r="KB46" s="146" t="e">
        <f t="shared" si="83"/>
        <v>#N/A</v>
      </c>
      <c r="KC46" s="146" t="e">
        <f t="shared" si="84"/>
        <v>#N/A</v>
      </c>
      <c r="KD46" s="146" t="e">
        <f t="shared" si="85"/>
        <v>#N/A</v>
      </c>
      <c r="KE46" s="146" t="e">
        <f t="shared" si="86"/>
        <v>#N/A</v>
      </c>
      <c r="KF46" s="146" t="e">
        <f t="shared" si="20"/>
        <v>#N/A</v>
      </c>
      <c r="KG46" s="146" t="e">
        <f t="shared" si="87"/>
        <v>#N/A</v>
      </c>
      <c r="KH46" s="146" t="e">
        <f t="shared" si="88"/>
        <v>#N/A</v>
      </c>
      <c r="KI46" s="146" t="e">
        <f t="shared" si="89"/>
        <v>#N/A</v>
      </c>
      <c r="KJ46" s="146" t="e">
        <f t="shared" si="90"/>
        <v>#N/A</v>
      </c>
      <c r="KK46" s="146" t="e">
        <f t="shared" si="91"/>
        <v>#N/A</v>
      </c>
      <c r="KL46" s="146" t="e">
        <f t="shared" si="92"/>
        <v>#N/A</v>
      </c>
      <c r="KM46" s="146" t="e">
        <f t="shared" si="93"/>
        <v>#N/A</v>
      </c>
      <c r="KN46" s="146" t="e">
        <f t="shared" si="94"/>
        <v>#N/A</v>
      </c>
      <c r="KO46" s="146" t="e">
        <f t="shared" si="95"/>
        <v>#N/A</v>
      </c>
      <c r="KP46" s="146" t="e">
        <f t="shared" si="96"/>
        <v>#N/A</v>
      </c>
      <c r="KQ46" s="146" t="e">
        <f t="shared" si="97"/>
        <v>#N/A</v>
      </c>
      <c r="KR46" s="146" t="e">
        <f t="shared" si="98"/>
        <v>#N/A</v>
      </c>
      <c r="KS46" s="146" t="e">
        <f t="shared" si="99"/>
        <v>#N/A</v>
      </c>
      <c r="KT46" s="146" t="e">
        <f t="shared" si="100"/>
        <v>#N/A</v>
      </c>
      <c r="KU46" s="146" t="e">
        <f t="shared" si="101"/>
        <v>#N/A</v>
      </c>
      <c r="KV46" s="146" t="e">
        <f t="shared" si="102"/>
        <v>#N/A</v>
      </c>
      <c r="KW46" s="146" t="e">
        <f t="shared" si="103"/>
        <v>#N/A</v>
      </c>
      <c r="KX46" s="146" t="e">
        <f t="shared" si="104"/>
        <v>#N/A</v>
      </c>
      <c r="KY46" s="146" t="e">
        <f t="shared" si="105"/>
        <v>#N/A</v>
      </c>
      <c r="KZ46" s="146" t="e">
        <f t="shared" si="106"/>
        <v>#N/A</v>
      </c>
      <c r="LA46" s="146" t="e">
        <f t="shared" si="107"/>
        <v>#N/A</v>
      </c>
      <c r="LB46" s="146" t="e">
        <f t="shared" si="108"/>
        <v>#N/A</v>
      </c>
      <c r="LC46" s="146" t="e">
        <f t="shared" si="109"/>
        <v>#N/A</v>
      </c>
      <c r="LD46" s="146" t="e">
        <f t="shared" si="110"/>
        <v>#N/A</v>
      </c>
      <c r="LE46" s="146" t="e">
        <f t="shared" si="111"/>
        <v>#N/A</v>
      </c>
      <c r="LF46" s="146" t="e">
        <f t="shared" si="112"/>
        <v>#N/A</v>
      </c>
      <c r="LG46" s="146" t="e">
        <f t="shared" si="113"/>
        <v>#N/A</v>
      </c>
      <c r="LH46" s="146" t="e">
        <f t="shared" si="114"/>
        <v>#N/A</v>
      </c>
      <c r="LI46" s="146" t="e">
        <f t="shared" si="115"/>
        <v>#N/A</v>
      </c>
      <c r="LJ46" s="146" t="e">
        <f t="shared" si="116"/>
        <v>#N/A</v>
      </c>
      <c r="LK46" s="146" t="e">
        <f t="shared" si="117"/>
        <v>#N/A</v>
      </c>
      <c r="LL46" s="146" t="e">
        <f t="shared" si="118"/>
        <v>#N/A</v>
      </c>
      <c r="LM46" s="146" t="e">
        <f t="shared" si="119"/>
        <v>#N/A</v>
      </c>
      <c r="LN46" s="146" t="e">
        <f t="shared" si="120"/>
        <v>#N/A</v>
      </c>
      <c r="LO46" s="146" t="e">
        <f t="shared" si="121"/>
        <v>#N/A</v>
      </c>
      <c r="LP46" s="146" t="e">
        <f t="shared" si="122"/>
        <v>#N/A</v>
      </c>
      <c r="LQ46" s="146" t="e">
        <f t="shared" si="123"/>
        <v>#N/A</v>
      </c>
      <c r="LR46" s="146" t="e">
        <f t="shared" si="124"/>
        <v>#N/A</v>
      </c>
      <c r="LS46" s="146" t="e">
        <f t="shared" si="125"/>
        <v>#N/A</v>
      </c>
      <c r="LT46" s="146" t="e">
        <f t="shared" si="126"/>
        <v>#N/A</v>
      </c>
      <c r="LU46" s="146" t="e">
        <f t="shared" si="127"/>
        <v>#N/A</v>
      </c>
      <c r="LV46" s="146" t="e">
        <f t="shared" si="128"/>
        <v>#N/A</v>
      </c>
      <c r="LW46" s="146" t="e">
        <f t="shared" si="129"/>
        <v>#N/A</v>
      </c>
      <c r="LX46" s="146" t="e">
        <f t="shared" si="130"/>
        <v>#N/A</v>
      </c>
      <c r="LY46" s="146" t="e">
        <f t="shared" si="131"/>
        <v>#N/A</v>
      </c>
      <c r="LZ46" s="146" t="e">
        <f t="shared" si="132"/>
        <v>#N/A</v>
      </c>
      <c r="MA46" s="146" t="e">
        <f t="shared" si="133"/>
        <v>#N/A</v>
      </c>
      <c r="MB46" s="146" t="e">
        <f t="shared" si="134"/>
        <v>#N/A</v>
      </c>
      <c r="MC46" s="146" t="e">
        <f t="shared" si="135"/>
        <v>#N/A</v>
      </c>
      <c r="MD46" s="146" t="e">
        <f t="shared" si="136"/>
        <v>#N/A</v>
      </c>
      <c r="ME46" s="146" t="e">
        <f t="shared" si="137"/>
        <v>#N/A</v>
      </c>
      <c r="MF46" s="146" t="e">
        <f t="shared" si="138"/>
        <v>#N/A</v>
      </c>
      <c r="MG46" s="146" t="e">
        <f t="shared" si="139"/>
        <v>#N/A</v>
      </c>
      <c r="MH46" s="146" t="e">
        <f t="shared" si="140"/>
        <v>#N/A</v>
      </c>
      <c r="MI46" s="146" t="e">
        <f t="shared" si="141"/>
        <v>#N/A</v>
      </c>
      <c r="MJ46" s="146" t="e">
        <f t="shared" si="142"/>
        <v>#N/A</v>
      </c>
      <c r="MK46" s="146" t="e">
        <f t="shared" si="143"/>
        <v>#N/A</v>
      </c>
      <c r="ML46" s="146" t="e">
        <f t="shared" si="144"/>
        <v>#N/A</v>
      </c>
      <c r="MM46" s="146" t="e">
        <f t="shared" si="145"/>
        <v>#N/A</v>
      </c>
      <c r="MN46" s="146" t="e">
        <f t="shared" si="146"/>
        <v>#N/A</v>
      </c>
      <c r="MO46" s="146" t="e">
        <f t="shared" si="147"/>
        <v>#N/A</v>
      </c>
      <c r="MP46" s="146" t="e">
        <f t="shared" si="148"/>
        <v>#N/A</v>
      </c>
      <c r="MQ46" s="146" t="e">
        <f t="shared" si="149"/>
        <v>#N/A</v>
      </c>
      <c r="MR46" s="146" t="e">
        <f t="shared" si="21"/>
        <v>#N/A</v>
      </c>
      <c r="MS46" s="146" t="e">
        <f t="shared" si="150"/>
        <v>#N/A</v>
      </c>
      <c r="MT46" s="146" t="e">
        <f t="shared" si="151"/>
        <v>#N/A</v>
      </c>
      <c r="MU46" s="146" t="e">
        <f t="shared" si="152"/>
        <v>#N/A</v>
      </c>
      <c r="MV46" s="146" t="e">
        <f t="shared" si="153"/>
        <v>#N/A</v>
      </c>
      <c r="MW46" s="146" t="e">
        <f t="shared" si="154"/>
        <v>#N/A</v>
      </c>
      <c r="MX46" s="146" t="e">
        <f t="shared" si="155"/>
        <v>#N/A</v>
      </c>
      <c r="MY46" s="146" t="e">
        <f t="shared" si="156"/>
        <v>#N/A</v>
      </c>
      <c r="MZ46" s="146" t="e">
        <f t="shared" si="157"/>
        <v>#N/A</v>
      </c>
      <c r="NA46" s="146" t="e">
        <f t="shared" si="158"/>
        <v>#N/A</v>
      </c>
      <c r="NB46" s="146" t="e">
        <f t="shared" si="159"/>
        <v>#N/A</v>
      </c>
      <c r="NC46" s="146" t="e">
        <f t="shared" si="160"/>
        <v>#N/A</v>
      </c>
      <c r="ND46" s="146" t="e">
        <f t="shared" si="161"/>
        <v>#N/A</v>
      </c>
      <c r="NE46" s="146" t="e">
        <f t="shared" si="162"/>
        <v>#N/A</v>
      </c>
      <c r="NF46" s="146" t="e">
        <f t="shared" si="163"/>
        <v>#N/A</v>
      </c>
      <c r="NG46" s="146" t="e">
        <f t="shared" si="164"/>
        <v>#N/A</v>
      </c>
      <c r="NH46" s="146" t="e">
        <f t="shared" si="165"/>
        <v>#N/A</v>
      </c>
      <c r="NI46" s="146" t="e">
        <f t="shared" si="166"/>
        <v>#N/A</v>
      </c>
      <c r="NJ46" s="146" t="e">
        <f t="shared" si="167"/>
        <v>#N/A</v>
      </c>
      <c r="NK46" s="146" t="e">
        <f t="shared" si="168"/>
        <v>#N/A</v>
      </c>
      <c r="NL46" s="146" t="e">
        <f t="shared" si="169"/>
        <v>#N/A</v>
      </c>
      <c r="NM46" s="146" t="e">
        <f t="shared" si="170"/>
        <v>#N/A</v>
      </c>
      <c r="NN46" s="146" t="e">
        <f t="shared" si="171"/>
        <v>#N/A</v>
      </c>
      <c r="NO46" s="146" t="e">
        <f t="shared" si="172"/>
        <v>#N/A</v>
      </c>
      <c r="NP46" s="146" t="e">
        <f t="shared" si="173"/>
        <v>#N/A</v>
      </c>
      <c r="NQ46" s="146" t="e">
        <f t="shared" si="174"/>
        <v>#N/A</v>
      </c>
      <c r="NR46" s="146" t="e">
        <f t="shared" si="175"/>
        <v>#N/A</v>
      </c>
      <c r="NS46" s="146" t="e">
        <f t="shared" si="176"/>
        <v>#N/A</v>
      </c>
      <c r="NT46" s="146" t="e">
        <f t="shared" si="177"/>
        <v>#N/A</v>
      </c>
      <c r="NU46" s="146" t="e">
        <f t="shared" si="178"/>
        <v>#N/A</v>
      </c>
      <c r="NV46" s="146" t="e">
        <f t="shared" si="179"/>
        <v>#N/A</v>
      </c>
      <c r="NW46" s="146" t="e">
        <f t="shared" si="180"/>
        <v>#N/A</v>
      </c>
      <c r="NX46" s="146" t="e">
        <f t="shared" si="181"/>
        <v>#N/A</v>
      </c>
      <c r="NY46" s="146" t="e">
        <f t="shared" si="182"/>
        <v>#N/A</v>
      </c>
      <c r="NZ46" s="146" t="e">
        <f t="shared" si="183"/>
        <v>#N/A</v>
      </c>
      <c r="OA46" s="146" t="e">
        <f t="shared" si="184"/>
        <v>#N/A</v>
      </c>
      <c r="OB46" s="146" t="e">
        <f t="shared" si="185"/>
        <v>#N/A</v>
      </c>
      <c r="OC46" s="146" t="e">
        <f t="shared" si="186"/>
        <v>#N/A</v>
      </c>
      <c r="OD46" s="146" t="e">
        <f t="shared" si="187"/>
        <v>#N/A</v>
      </c>
      <c r="OE46" s="146" t="e">
        <f t="shared" si="188"/>
        <v>#N/A</v>
      </c>
      <c r="OF46" s="146" t="e">
        <f t="shared" si="189"/>
        <v>#N/A</v>
      </c>
      <c r="OG46" s="146" t="e">
        <f t="shared" si="190"/>
        <v>#N/A</v>
      </c>
      <c r="OH46" s="146" t="e">
        <f t="shared" si="191"/>
        <v>#N/A</v>
      </c>
      <c r="OI46" s="146" t="e">
        <f t="shared" si="192"/>
        <v>#N/A</v>
      </c>
      <c r="OJ46" s="146" t="e">
        <f t="shared" si="193"/>
        <v>#N/A</v>
      </c>
      <c r="OK46" s="146" t="e">
        <f t="shared" si="194"/>
        <v>#N/A</v>
      </c>
      <c r="OL46" s="146" t="e">
        <f t="shared" si="195"/>
        <v>#N/A</v>
      </c>
      <c r="OM46" s="146" t="e">
        <f t="shared" si="196"/>
        <v>#N/A</v>
      </c>
      <c r="ON46" s="146" t="e">
        <f t="shared" si="197"/>
        <v>#N/A</v>
      </c>
      <c r="OO46" s="146" t="e">
        <f t="shared" si="198"/>
        <v>#N/A</v>
      </c>
      <c r="OP46" s="146" t="e">
        <f t="shared" si="199"/>
        <v>#N/A</v>
      </c>
      <c r="OQ46" s="146" t="e">
        <f t="shared" si="200"/>
        <v>#N/A</v>
      </c>
      <c r="OR46" s="146" t="e">
        <f t="shared" si="201"/>
        <v>#N/A</v>
      </c>
      <c r="OS46" s="146" t="e">
        <f t="shared" si="202"/>
        <v>#N/A</v>
      </c>
      <c r="OT46" s="146" t="e">
        <f t="shared" si="203"/>
        <v>#N/A</v>
      </c>
      <c r="OU46" s="146" t="e">
        <f t="shared" si="204"/>
        <v>#N/A</v>
      </c>
      <c r="OV46" s="146" t="e">
        <f t="shared" si="205"/>
        <v>#N/A</v>
      </c>
      <c r="OW46" s="146" t="e">
        <f t="shared" si="206"/>
        <v>#N/A</v>
      </c>
      <c r="OX46" s="146" t="e">
        <f t="shared" si="207"/>
        <v>#N/A</v>
      </c>
      <c r="OY46" s="146" t="e">
        <f t="shared" si="208"/>
        <v>#N/A</v>
      </c>
      <c r="OZ46" s="146" t="e">
        <f t="shared" si="209"/>
        <v>#N/A</v>
      </c>
      <c r="PA46" s="146" t="e">
        <f t="shared" si="210"/>
        <v>#N/A</v>
      </c>
      <c r="PB46" s="146" t="e">
        <f t="shared" si="211"/>
        <v>#N/A</v>
      </c>
      <c r="PC46" s="146" t="e">
        <f t="shared" si="212"/>
        <v>#N/A</v>
      </c>
      <c r="PD46" s="146" t="e">
        <f t="shared" si="22"/>
        <v>#N/A</v>
      </c>
      <c r="PE46" s="146" t="e">
        <f t="shared" si="225"/>
        <v>#N/A</v>
      </c>
      <c r="PF46" s="146" t="e">
        <f t="shared" si="226"/>
        <v>#N/A</v>
      </c>
      <c r="PG46" s="146" t="e">
        <f t="shared" si="227"/>
        <v>#N/A</v>
      </c>
      <c r="PH46" s="146" t="e">
        <f t="shared" si="228"/>
        <v>#N/A</v>
      </c>
      <c r="PI46" s="146" t="e">
        <f t="shared" si="229"/>
        <v>#N/A</v>
      </c>
      <c r="PJ46" s="146" t="e">
        <f t="shared" si="230"/>
        <v>#N/A</v>
      </c>
      <c r="PK46" s="146" t="e">
        <f t="shared" si="231"/>
        <v>#N/A</v>
      </c>
      <c r="PL46" s="146" t="e">
        <f t="shared" si="232"/>
        <v>#N/A</v>
      </c>
    </row>
    <row r="47" spans="1:428" hidden="1" x14ac:dyDescent="0.45">
      <c r="A47" s="364"/>
      <c r="B47" s="365" t="str">
        <f>IF($N47="","",ROUND(_xlfn.LOGNORM.INV(ABS(VLOOKUP($Q$1,VLookups!$A$27:$B$28,2,FALSE)-B$2),LN($J47),LN($N47)),0))</f>
        <v/>
      </c>
      <c r="C47" s="367" t="str">
        <f t="shared" si="16"/>
        <v/>
      </c>
      <c r="D47" s="368" t="str">
        <f t="shared" si="17"/>
        <v/>
      </c>
      <c r="E47" s="108" t="str">
        <f>IFERROR(_xlfn.LOGNORM.INV(VLookups!$B$22,LN($J47),LN($N47)),"")</f>
        <v/>
      </c>
      <c r="F47" s="81"/>
      <c r="G47" s="108" t="str">
        <f>IFERROR(_xlfn.LOGNORM.INV(VLookups!$B$23,LN($J47),LN($N47)),"")</f>
        <v/>
      </c>
      <c r="H47" s="110" t="str">
        <f t="shared" si="248"/>
        <v/>
      </c>
      <c r="I47" s="110" t="str">
        <f t="shared" si="249"/>
        <v/>
      </c>
      <c r="J47" s="65" t="str">
        <f>IF(AND(F47&gt;0,NOT(ISBLANK(K47))),IF(VLOOKUP($F$3,VLookups!$A$17:$B$18,2,FALSE),F47*VLOOKUP(K47,VLookups!$A$4:$B$13,2,FALSE),F47),"")</f>
        <v/>
      </c>
      <c r="K47" s="21"/>
      <c r="L47" s="53"/>
      <c r="M47" s="263"/>
      <c r="N47" s="320" t="str">
        <f>IF(F47&gt;0,IF(ISBLANK(M47),IF(ISBLANK(K47),"",VLOOKUP(K47,VLookups!$A$4:$C$13,3,FALSE)),M47),"")</f>
        <v/>
      </c>
      <c r="O47" s="320" t="str">
        <f t="shared" si="11"/>
        <v/>
      </c>
      <c r="P47" s="375" t="str">
        <f t="shared" si="12"/>
        <v/>
      </c>
      <c r="Q47" s="81"/>
      <c r="R47" s="230" t="str">
        <f>IF(AND(Q47&gt;0,F47&gt;0,NOT(N47="")),ABS(VLOOKUP($Q$1,VLookups!$A$27:$B$28,2,FALSE)-_xlfn.LOGNORM.DIST(Q47,LN(J47),LN(N47),TRUE)),"")</f>
        <v/>
      </c>
      <c r="S47" s="80" t="str">
        <f>IF(AND($E47&gt;0,$F47&gt;0,$G47&gt;0,NOT(ISBLANK($K47))),_xlfn.LOGNORM.INV(ABS(VLOOKUP($Q$1,VLookups!$A$27:$B$28,2,FALSE)-S$3),LN($J47),LN($N47)),"")</f>
        <v/>
      </c>
      <c r="T47" s="80" t="str">
        <f>IF(AND($E47&gt;0,$F47&gt;0,$G47&gt;0,NOT(ISBLANK($K47))),_xlfn.LOGNORM.INV(ABS(VLOOKUP($Q$1,VLookups!$A$27:$B$28,2,FALSE)-T$3),LN($J47),LN($N47)),"")</f>
        <v/>
      </c>
      <c r="U47" s="80" t="str">
        <f>IF(AND($E47&gt;0,$F47&gt;0,$G47&gt;0,NOT(ISBLANK($K47))),_xlfn.LOGNORM.INV(ABS(VLOOKUP($Q$1,VLookups!$A$27:$B$28,2,FALSE)-U$3),LN($J47),LN($N47)),"")</f>
        <v/>
      </c>
      <c r="V47" s="80" t="str">
        <f>IF(AND($E47&gt;0,$F47&gt;0,$G47&gt;0,NOT(ISBLANK($K47))),_xlfn.LOGNORM.INV(ABS(VLOOKUP($Q$1,VLookups!$A$27:$B$28,2,FALSE)-V$3),LN($J47),LN($N47)),"")</f>
        <v/>
      </c>
      <c r="W47" s="80" t="str">
        <f>IF(AND($E47&gt;0,$F47&gt;0,$G47&gt;0,NOT(ISBLANK($K47))),_xlfn.LOGNORM.INV(ABS(VLOOKUP($Q$1,VLookups!$A$27:$B$28,2,FALSE)-W$3),LN($J47),LN($N47)),"")</f>
        <v/>
      </c>
      <c r="X47" s="80" t="str">
        <f>IF(AND($E47&gt;0,$F47&gt;0,$G47&gt;0,NOT(ISBLANK($K47))),_xlfn.LOGNORM.INV(ABS(VLOOKUP($Q$1,VLookups!$A$27:$B$28,2,FALSE)-X$3),LN($J47),LN($N47)),"")</f>
        <v/>
      </c>
      <c r="Y47" s="5"/>
      <c r="Z47" s="145" t="str">
        <f t="shared" si="250"/>
        <v/>
      </c>
      <c r="AA47" s="376" t="str">
        <f t="shared" si="13"/>
        <v/>
      </c>
      <c r="AB47" s="46" t="str">
        <f t="shared" si="14"/>
        <v/>
      </c>
      <c r="AC47" s="46" t="str">
        <f t="shared" si="261"/>
        <v/>
      </c>
      <c r="AD47" s="46" t="str">
        <f t="shared" si="261"/>
        <v/>
      </c>
      <c r="AE47" s="46" t="str">
        <f t="shared" si="261"/>
        <v/>
      </c>
      <c r="AF47" s="46" t="str">
        <f t="shared" si="261"/>
        <v/>
      </c>
      <c r="AG47" s="46" t="str">
        <f t="shared" si="261"/>
        <v/>
      </c>
      <c r="AH47" s="46" t="str">
        <f t="shared" si="261"/>
        <v/>
      </c>
      <c r="AI47" s="46" t="str">
        <f t="shared" si="261"/>
        <v/>
      </c>
      <c r="AJ47" s="46" t="str">
        <f t="shared" si="261"/>
        <v/>
      </c>
      <c r="AK47" s="46" t="str">
        <f t="shared" si="261"/>
        <v/>
      </c>
      <c r="AL47" s="46" t="str">
        <f t="shared" si="261"/>
        <v/>
      </c>
      <c r="AM47" s="46" t="str">
        <f t="shared" si="261"/>
        <v/>
      </c>
      <c r="AN47" s="46" t="str">
        <f t="shared" si="261"/>
        <v/>
      </c>
      <c r="AO47" s="46" t="str">
        <f t="shared" si="261"/>
        <v/>
      </c>
      <c r="AP47" s="46" t="str">
        <f t="shared" si="261"/>
        <v/>
      </c>
      <c r="AQ47" s="46" t="str">
        <f t="shared" si="261"/>
        <v/>
      </c>
      <c r="AR47" s="46" t="str">
        <f t="shared" si="261"/>
        <v/>
      </c>
      <c r="AS47" s="46" t="str">
        <f t="shared" si="261"/>
        <v/>
      </c>
      <c r="AT47" s="46" t="str">
        <f t="shared" si="261"/>
        <v/>
      </c>
      <c r="AU47" s="46" t="str">
        <f t="shared" si="261"/>
        <v/>
      </c>
      <c r="AV47" s="46" t="str">
        <f t="shared" si="261"/>
        <v/>
      </c>
      <c r="AW47" s="46" t="str">
        <f t="shared" si="261"/>
        <v/>
      </c>
      <c r="AX47" s="46" t="str">
        <f t="shared" si="261"/>
        <v/>
      </c>
      <c r="AY47" s="46" t="str">
        <f t="shared" si="261"/>
        <v/>
      </c>
      <c r="AZ47" s="46" t="str">
        <f t="shared" si="261"/>
        <v/>
      </c>
      <c r="BA47" s="46" t="str">
        <f t="shared" si="261"/>
        <v/>
      </c>
      <c r="BB47" s="46" t="str">
        <f t="shared" si="261"/>
        <v/>
      </c>
      <c r="BC47" s="46" t="str">
        <f t="shared" si="261"/>
        <v/>
      </c>
      <c r="BD47" s="46" t="str">
        <f t="shared" si="261"/>
        <v/>
      </c>
      <c r="BE47" s="46" t="str">
        <f t="shared" si="261"/>
        <v/>
      </c>
      <c r="BF47" s="46" t="str">
        <f t="shared" si="261"/>
        <v/>
      </c>
      <c r="BG47" s="46" t="str">
        <f t="shared" si="261"/>
        <v/>
      </c>
      <c r="BH47" s="46" t="str">
        <f t="shared" si="261"/>
        <v/>
      </c>
      <c r="BI47" s="46" t="str">
        <f t="shared" si="261"/>
        <v/>
      </c>
      <c r="BJ47" s="46" t="str">
        <f t="shared" si="261"/>
        <v/>
      </c>
      <c r="BK47" s="46" t="str">
        <f t="shared" si="261"/>
        <v/>
      </c>
      <c r="BL47" s="46" t="str">
        <f t="shared" si="261"/>
        <v/>
      </c>
      <c r="BM47" s="46" t="str">
        <f t="shared" si="261"/>
        <v/>
      </c>
      <c r="BN47" s="46" t="str">
        <f t="shared" si="261"/>
        <v/>
      </c>
      <c r="BO47" s="46" t="str">
        <f t="shared" si="261"/>
        <v/>
      </c>
      <c r="BP47" s="46" t="str">
        <f t="shared" si="261"/>
        <v/>
      </c>
      <c r="BQ47" s="46" t="str">
        <f t="shared" si="261"/>
        <v/>
      </c>
      <c r="BR47" s="46" t="str">
        <f t="shared" si="261"/>
        <v/>
      </c>
      <c r="BS47" s="46" t="str">
        <f t="shared" si="261"/>
        <v/>
      </c>
      <c r="BT47" s="46" t="str">
        <f t="shared" si="261"/>
        <v/>
      </c>
      <c r="BU47" s="46" t="str">
        <f t="shared" si="261"/>
        <v/>
      </c>
      <c r="BV47" s="46" t="str">
        <f t="shared" si="261"/>
        <v/>
      </c>
      <c r="BW47" s="46" t="str">
        <f t="shared" si="261"/>
        <v/>
      </c>
      <c r="BX47" s="46" t="str">
        <f t="shared" si="261"/>
        <v/>
      </c>
      <c r="BY47" s="46" t="str">
        <f t="shared" si="261"/>
        <v/>
      </c>
      <c r="BZ47" s="46" t="str">
        <f t="shared" si="261"/>
        <v/>
      </c>
      <c r="CA47" s="46" t="str">
        <f t="shared" si="261"/>
        <v/>
      </c>
      <c r="CB47" s="46" t="str">
        <f t="shared" si="261"/>
        <v/>
      </c>
      <c r="CC47" s="46" t="str">
        <f t="shared" si="261"/>
        <v/>
      </c>
      <c r="CD47" s="46" t="str">
        <f t="shared" si="261"/>
        <v/>
      </c>
      <c r="CE47" s="46" t="str">
        <f t="shared" si="261"/>
        <v/>
      </c>
      <c r="CF47" s="46" t="str">
        <f t="shared" si="261"/>
        <v/>
      </c>
      <c r="CG47" s="46" t="str">
        <f t="shared" si="261"/>
        <v/>
      </c>
      <c r="CH47" s="46" t="str">
        <f t="shared" si="261"/>
        <v/>
      </c>
      <c r="CI47" s="46" t="str">
        <f t="shared" si="261"/>
        <v/>
      </c>
      <c r="CJ47" s="46" t="str">
        <f t="shared" si="261"/>
        <v/>
      </c>
      <c r="CK47" s="46" t="str">
        <f t="shared" si="261"/>
        <v/>
      </c>
      <c r="CL47" s="46" t="str">
        <f t="shared" si="261"/>
        <v/>
      </c>
      <c r="CM47" s="46" t="str">
        <f t="shared" si="261"/>
        <v/>
      </c>
      <c r="CN47" s="46" t="str">
        <f t="shared" si="261"/>
        <v/>
      </c>
      <c r="CO47" s="46" t="str">
        <f t="shared" si="260"/>
        <v/>
      </c>
      <c r="CP47" s="46" t="str">
        <f t="shared" si="260"/>
        <v/>
      </c>
      <c r="CQ47" s="46" t="str">
        <f t="shared" si="260"/>
        <v/>
      </c>
      <c r="CR47" s="46" t="str">
        <f t="shared" si="260"/>
        <v/>
      </c>
      <c r="CS47" s="46" t="str">
        <f t="shared" si="260"/>
        <v/>
      </c>
      <c r="CT47" s="46" t="str">
        <f t="shared" si="260"/>
        <v/>
      </c>
      <c r="CU47" s="46" t="str">
        <f t="shared" si="260"/>
        <v/>
      </c>
      <c r="CV47" s="46" t="str">
        <f t="shared" si="260"/>
        <v/>
      </c>
      <c r="CW47" s="46" t="str">
        <f t="shared" si="260"/>
        <v/>
      </c>
      <c r="CX47" s="46" t="str">
        <f t="shared" si="260"/>
        <v/>
      </c>
      <c r="CY47" s="46" t="str">
        <f t="shared" si="260"/>
        <v/>
      </c>
      <c r="CZ47" s="46" t="str">
        <f t="shared" si="260"/>
        <v/>
      </c>
      <c r="DA47" s="46" t="str">
        <f t="shared" si="260"/>
        <v/>
      </c>
      <c r="DB47" s="46" t="str">
        <f t="shared" si="260"/>
        <v/>
      </c>
      <c r="DC47" s="46" t="str">
        <f t="shared" si="260"/>
        <v/>
      </c>
      <c r="DD47" s="46" t="str">
        <f t="shared" si="260"/>
        <v/>
      </c>
      <c r="DE47" s="46" t="str">
        <f t="shared" si="260"/>
        <v/>
      </c>
      <c r="DF47" s="46" t="str">
        <f t="shared" si="260"/>
        <v/>
      </c>
      <c r="DG47" s="46" t="str">
        <f t="shared" si="260"/>
        <v/>
      </c>
      <c r="DH47" s="46" t="str">
        <f t="shared" si="260"/>
        <v/>
      </c>
      <c r="DI47" s="46" t="str">
        <f t="shared" si="260"/>
        <v/>
      </c>
      <c r="DJ47" s="46" t="str">
        <f t="shared" si="260"/>
        <v/>
      </c>
      <c r="DK47" s="46" t="str">
        <f t="shared" si="260"/>
        <v/>
      </c>
      <c r="DL47" s="46" t="str">
        <f t="shared" si="260"/>
        <v/>
      </c>
      <c r="DM47" s="46" t="str">
        <f t="shared" si="260"/>
        <v/>
      </c>
      <c r="DN47" s="46" t="str">
        <f t="shared" si="260"/>
        <v/>
      </c>
      <c r="DO47" s="46" t="str">
        <f t="shared" si="260"/>
        <v/>
      </c>
      <c r="DP47" s="46" t="str">
        <f t="shared" si="260"/>
        <v/>
      </c>
      <c r="DQ47" s="46" t="str">
        <f t="shared" si="260"/>
        <v/>
      </c>
      <c r="DR47" s="46" t="str">
        <f t="shared" si="260"/>
        <v/>
      </c>
      <c r="DS47" s="46" t="str">
        <f t="shared" si="260"/>
        <v/>
      </c>
      <c r="DT47" s="46" t="str">
        <f t="shared" si="260"/>
        <v/>
      </c>
      <c r="DU47" s="46" t="str">
        <f t="shared" si="260"/>
        <v/>
      </c>
      <c r="DV47" s="46" t="str">
        <f t="shared" si="260"/>
        <v/>
      </c>
      <c r="DW47" s="46" t="str">
        <f t="shared" si="260"/>
        <v/>
      </c>
      <c r="DX47" s="46" t="str">
        <f t="shared" si="260"/>
        <v/>
      </c>
      <c r="DY47" s="46" t="str">
        <f t="shared" si="260"/>
        <v/>
      </c>
      <c r="DZ47" s="46" t="str">
        <f t="shared" si="260"/>
        <v/>
      </c>
      <c r="EA47" s="46" t="str">
        <f t="shared" si="260"/>
        <v/>
      </c>
      <c r="EB47" s="46" t="str">
        <f t="shared" si="260"/>
        <v/>
      </c>
      <c r="EC47" s="46" t="str">
        <f t="shared" si="260"/>
        <v/>
      </c>
      <c r="ED47" s="46" t="str">
        <f t="shared" si="260"/>
        <v/>
      </c>
      <c r="EE47" s="46" t="str">
        <f t="shared" si="260"/>
        <v/>
      </c>
      <c r="EF47" s="46" t="str">
        <f t="shared" si="260"/>
        <v/>
      </c>
      <c r="EG47" s="46" t="str">
        <f t="shared" si="260"/>
        <v/>
      </c>
      <c r="EH47" s="46" t="str">
        <f t="shared" si="260"/>
        <v/>
      </c>
      <c r="EI47" s="46" t="str">
        <f t="shared" si="260"/>
        <v/>
      </c>
      <c r="EJ47" s="46" t="str">
        <f t="shared" si="260"/>
        <v/>
      </c>
      <c r="EK47" s="46" t="str">
        <f t="shared" si="260"/>
        <v/>
      </c>
      <c r="EL47" s="46" t="str">
        <f t="shared" si="260"/>
        <v/>
      </c>
      <c r="EM47" s="46" t="str">
        <f t="shared" si="260"/>
        <v/>
      </c>
      <c r="EN47" s="46" t="str">
        <f t="shared" si="260"/>
        <v/>
      </c>
      <c r="EO47" s="46" t="str">
        <f t="shared" si="260"/>
        <v/>
      </c>
      <c r="EP47" s="46" t="str">
        <f t="shared" si="260"/>
        <v/>
      </c>
      <c r="EQ47" s="46" t="str">
        <f t="shared" si="260"/>
        <v/>
      </c>
      <c r="ER47" s="46" t="str">
        <f t="shared" si="260"/>
        <v/>
      </c>
      <c r="ES47" s="46" t="str">
        <f t="shared" si="260"/>
        <v/>
      </c>
      <c r="ET47" s="46" t="str">
        <f t="shared" si="260"/>
        <v/>
      </c>
      <c r="EU47" s="46" t="str">
        <f t="shared" si="260"/>
        <v/>
      </c>
      <c r="EV47" s="46" t="str">
        <f t="shared" si="260"/>
        <v/>
      </c>
      <c r="EW47" s="46" t="str">
        <f t="shared" si="260"/>
        <v/>
      </c>
      <c r="EX47" s="46" t="str">
        <f t="shared" si="260"/>
        <v/>
      </c>
      <c r="EY47" s="46" t="str">
        <f t="shared" si="260"/>
        <v/>
      </c>
      <c r="EZ47" s="46" t="str">
        <f t="shared" si="259"/>
        <v/>
      </c>
      <c r="FA47" s="46" t="str">
        <f t="shared" si="259"/>
        <v/>
      </c>
      <c r="FB47" s="46" t="str">
        <f t="shared" si="259"/>
        <v/>
      </c>
      <c r="FC47" s="46" t="str">
        <f t="shared" si="259"/>
        <v/>
      </c>
      <c r="FD47" s="46" t="str">
        <f t="shared" si="259"/>
        <v/>
      </c>
      <c r="FE47" s="46" t="str">
        <f t="shared" si="259"/>
        <v/>
      </c>
      <c r="FF47" s="46" t="str">
        <f t="shared" si="259"/>
        <v/>
      </c>
      <c r="FG47" s="46" t="str">
        <f t="shared" si="259"/>
        <v/>
      </c>
      <c r="FH47" s="46" t="str">
        <f t="shared" si="259"/>
        <v/>
      </c>
      <c r="FI47" s="46" t="str">
        <f t="shared" si="259"/>
        <v/>
      </c>
      <c r="FJ47" s="46" t="str">
        <f t="shared" si="259"/>
        <v/>
      </c>
      <c r="FK47" s="46" t="str">
        <f t="shared" si="259"/>
        <v/>
      </c>
      <c r="FL47" s="46" t="str">
        <f t="shared" si="259"/>
        <v/>
      </c>
      <c r="FM47" s="46" t="str">
        <f t="shared" si="259"/>
        <v/>
      </c>
      <c r="FN47" s="46" t="str">
        <f t="shared" si="259"/>
        <v/>
      </c>
      <c r="FO47" s="46" t="str">
        <f t="shared" si="259"/>
        <v/>
      </c>
      <c r="FP47" s="46" t="str">
        <f t="shared" si="259"/>
        <v/>
      </c>
      <c r="FQ47" s="46" t="str">
        <f t="shared" si="259"/>
        <v/>
      </c>
      <c r="FR47" s="46" t="str">
        <f t="shared" si="259"/>
        <v/>
      </c>
      <c r="FS47" s="46" t="str">
        <f t="shared" si="259"/>
        <v/>
      </c>
      <c r="FT47" s="46" t="str">
        <f t="shared" si="259"/>
        <v/>
      </c>
      <c r="FU47" s="46" t="str">
        <f t="shared" si="259"/>
        <v/>
      </c>
      <c r="FV47" s="46" t="str">
        <f t="shared" si="259"/>
        <v/>
      </c>
      <c r="FW47" s="46" t="str">
        <f t="shared" si="259"/>
        <v/>
      </c>
      <c r="FX47" s="46" t="str">
        <f t="shared" si="259"/>
        <v/>
      </c>
      <c r="FY47" s="46" t="str">
        <f t="shared" si="259"/>
        <v/>
      </c>
      <c r="FZ47" s="46" t="str">
        <f t="shared" si="259"/>
        <v/>
      </c>
      <c r="GA47" s="46" t="str">
        <f t="shared" si="259"/>
        <v/>
      </c>
      <c r="GB47" s="46" t="str">
        <f t="shared" si="259"/>
        <v/>
      </c>
      <c r="GC47" s="46" t="str">
        <f t="shared" si="259"/>
        <v/>
      </c>
      <c r="GD47" s="46" t="str">
        <f t="shared" si="259"/>
        <v/>
      </c>
      <c r="GE47" s="46" t="str">
        <f t="shared" si="259"/>
        <v/>
      </c>
      <c r="GF47" s="46" t="str">
        <f t="shared" si="259"/>
        <v/>
      </c>
      <c r="GG47" s="46" t="str">
        <f t="shared" si="259"/>
        <v/>
      </c>
      <c r="GH47" s="46" t="str">
        <f t="shared" si="259"/>
        <v/>
      </c>
      <c r="GI47" s="46" t="str">
        <f t="shared" si="259"/>
        <v/>
      </c>
      <c r="GJ47" s="46" t="str">
        <f t="shared" si="259"/>
        <v/>
      </c>
      <c r="GK47" s="46" t="str">
        <f t="shared" si="259"/>
        <v/>
      </c>
      <c r="GL47" s="46" t="str">
        <f t="shared" si="259"/>
        <v/>
      </c>
      <c r="GM47" s="46" t="str">
        <f t="shared" si="259"/>
        <v/>
      </c>
      <c r="GN47" s="46" t="str">
        <f t="shared" si="259"/>
        <v/>
      </c>
      <c r="GO47" s="46" t="str">
        <f t="shared" si="259"/>
        <v/>
      </c>
      <c r="GP47" s="46" t="str">
        <f t="shared" si="259"/>
        <v/>
      </c>
      <c r="GQ47" s="46" t="str">
        <f t="shared" si="259"/>
        <v/>
      </c>
      <c r="GR47" s="46" t="str">
        <f t="shared" si="259"/>
        <v/>
      </c>
      <c r="GS47" s="46" t="str">
        <f t="shared" si="259"/>
        <v/>
      </c>
      <c r="GT47" s="46" t="str">
        <f t="shared" si="259"/>
        <v/>
      </c>
      <c r="GU47" s="46" t="str">
        <f t="shared" si="259"/>
        <v/>
      </c>
      <c r="GV47" s="46" t="str">
        <f t="shared" si="259"/>
        <v/>
      </c>
      <c r="GW47" s="46" t="str">
        <f t="shared" si="259"/>
        <v/>
      </c>
      <c r="GX47" s="46" t="str">
        <f t="shared" si="259"/>
        <v/>
      </c>
      <c r="GY47" s="46" t="str">
        <f t="shared" si="259"/>
        <v/>
      </c>
      <c r="GZ47" s="46" t="str">
        <f t="shared" si="259"/>
        <v/>
      </c>
      <c r="HA47" s="46" t="str">
        <f t="shared" si="259"/>
        <v/>
      </c>
      <c r="HB47" s="46" t="str">
        <f t="shared" si="259"/>
        <v/>
      </c>
      <c r="HC47" s="46" t="str">
        <f t="shared" si="259"/>
        <v/>
      </c>
      <c r="HD47" s="46" t="str">
        <f t="shared" si="259"/>
        <v/>
      </c>
      <c r="HE47" s="46" t="str">
        <f t="shared" si="259"/>
        <v/>
      </c>
      <c r="HF47" s="46" t="str">
        <f t="shared" si="259"/>
        <v/>
      </c>
      <c r="HG47" s="46" t="str">
        <f t="shared" si="259"/>
        <v/>
      </c>
      <c r="HH47" s="46" t="str">
        <f t="shared" si="259"/>
        <v/>
      </c>
      <c r="HI47" s="46" t="str">
        <f t="shared" si="259"/>
        <v/>
      </c>
      <c r="HJ47" s="46" t="str">
        <f t="shared" si="259"/>
        <v/>
      </c>
      <c r="HK47" s="46" t="str">
        <f t="shared" ref="HK47:HS50" si="262">IF(ISNONTEXT($Z47),HJ47+$Z47,"")</f>
        <v/>
      </c>
      <c r="HL47" s="46" t="str">
        <f t="shared" si="262"/>
        <v/>
      </c>
      <c r="HM47" s="46" t="str">
        <f t="shared" si="262"/>
        <v/>
      </c>
      <c r="HN47" s="46" t="str">
        <f t="shared" si="262"/>
        <v/>
      </c>
      <c r="HO47" s="46" t="str">
        <f t="shared" si="262"/>
        <v/>
      </c>
      <c r="HP47" s="46" t="str">
        <f t="shared" si="262"/>
        <v/>
      </c>
      <c r="HQ47" s="46" t="str">
        <f t="shared" si="262"/>
        <v/>
      </c>
      <c r="HR47" s="46" t="str">
        <f t="shared" si="262"/>
        <v/>
      </c>
      <c r="HS47" s="46" t="str">
        <f t="shared" si="262"/>
        <v/>
      </c>
      <c r="HT47" s="146" t="e">
        <f t="shared" si="15"/>
        <v>#N/A</v>
      </c>
      <c r="HU47" s="146" t="e">
        <f t="shared" si="24"/>
        <v>#N/A</v>
      </c>
      <c r="HV47" s="146" t="e">
        <f t="shared" si="25"/>
        <v>#N/A</v>
      </c>
      <c r="HW47" s="146" t="e">
        <f t="shared" si="26"/>
        <v>#N/A</v>
      </c>
      <c r="HX47" s="146" t="e">
        <f t="shared" si="27"/>
        <v>#N/A</v>
      </c>
      <c r="HY47" s="146" t="e">
        <f t="shared" si="28"/>
        <v>#N/A</v>
      </c>
      <c r="HZ47" s="146" t="e">
        <f t="shared" si="29"/>
        <v>#N/A</v>
      </c>
      <c r="IA47" s="146" t="e">
        <f t="shared" si="30"/>
        <v>#N/A</v>
      </c>
      <c r="IB47" s="146" t="e">
        <f t="shared" si="31"/>
        <v>#N/A</v>
      </c>
      <c r="IC47" s="146" t="e">
        <f t="shared" si="32"/>
        <v>#N/A</v>
      </c>
      <c r="ID47" s="146" t="e">
        <f t="shared" si="33"/>
        <v>#N/A</v>
      </c>
      <c r="IE47" s="146" t="e">
        <f t="shared" si="34"/>
        <v>#N/A</v>
      </c>
      <c r="IF47" s="146" t="e">
        <f t="shared" si="35"/>
        <v>#N/A</v>
      </c>
      <c r="IG47" s="146" t="e">
        <f t="shared" si="36"/>
        <v>#N/A</v>
      </c>
      <c r="IH47" s="146" t="e">
        <f t="shared" si="37"/>
        <v>#N/A</v>
      </c>
      <c r="II47" s="146" t="e">
        <f t="shared" si="38"/>
        <v>#N/A</v>
      </c>
      <c r="IJ47" s="146" t="e">
        <f t="shared" si="39"/>
        <v>#N/A</v>
      </c>
      <c r="IK47" s="146" t="e">
        <f t="shared" si="40"/>
        <v>#N/A</v>
      </c>
      <c r="IL47" s="146" t="e">
        <f t="shared" si="41"/>
        <v>#N/A</v>
      </c>
      <c r="IM47" s="146" t="e">
        <f t="shared" si="42"/>
        <v>#N/A</v>
      </c>
      <c r="IN47" s="146" t="e">
        <f t="shared" si="43"/>
        <v>#N/A</v>
      </c>
      <c r="IO47" s="146" t="e">
        <f t="shared" si="44"/>
        <v>#N/A</v>
      </c>
      <c r="IP47" s="146" t="e">
        <f t="shared" si="45"/>
        <v>#N/A</v>
      </c>
      <c r="IQ47" s="146" t="e">
        <f t="shared" si="46"/>
        <v>#N/A</v>
      </c>
      <c r="IR47" s="146" t="e">
        <f t="shared" si="47"/>
        <v>#N/A</v>
      </c>
      <c r="IS47" s="146" t="e">
        <f t="shared" si="48"/>
        <v>#N/A</v>
      </c>
      <c r="IT47" s="146" t="e">
        <f t="shared" si="49"/>
        <v>#N/A</v>
      </c>
      <c r="IU47" s="146" t="e">
        <f t="shared" si="50"/>
        <v>#N/A</v>
      </c>
      <c r="IV47" s="146" t="e">
        <f t="shared" si="51"/>
        <v>#N/A</v>
      </c>
      <c r="IW47" s="146" t="e">
        <f t="shared" si="52"/>
        <v>#N/A</v>
      </c>
      <c r="IX47" s="146" t="e">
        <f t="shared" si="53"/>
        <v>#N/A</v>
      </c>
      <c r="IY47" s="146" t="e">
        <f t="shared" si="54"/>
        <v>#N/A</v>
      </c>
      <c r="IZ47" s="146" t="e">
        <f t="shared" si="55"/>
        <v>#N/A</v>
      </c>
      <c r="JA47" s="146" t="e">
        <f t="shared" si="56"/>
        <v>#N/A</v>
      </c>
      <c r="JB47" s="146" t="e">
        <f t="shared" si="57"/>
        <v>#N/A</v>
      </c>
      <c r="JC47" s="146" t="e">
        <f t="shared" si="58"/>
        <v>#N/A</v>
      </c>
      <c r="JD47" s="146" t="e">
        <f t="shared" si="59"/>
        <v>#N/A</v>
      </c>
      <c r="JE47" s="146" t="e">
        <f t="shared" si="60"/>
        <v>#N/A</v>
      </c>
      <c r="JF47" s="146" t="e">
        <f t="shared" si="61"/>
        <v>#N/A</v>
      </c>
      <c r="JG47" s="146" t="e">
        <f t="shared" si="62"/>
        <v>#N/A</v>
      </c>
      <c r="JH47" s="146" t="e">
        <f t="shared" si="63"/>
        <v>#N/A</v>
      </c>
      <c r="JI47" s="146" t="e">
        <f t="shared" si="64"/>
        <v>#N/A</v>
      </c>
      <c r="JJ47" s="146" t="e">
        <f t="shared" si="65"/>
        <v>#N/A</v>
      </c>
      <c r="JK47" s="146" t="e">
        <f t="shared" si="66"/>
        <v>#N/A</v>
      </c>
      <c r="JL47" s="146" t="e">
        <f t="shared" si="67"/>
        <v>#N/A</v>
      </c>
      <c r="JM47" s="146" t="e">
        <f t="shared" si="68"/>
        <v>#N/A</v>
      </c>
      <c r="JN47" s="146" t="e">
        <f t="shared" si="69"/>
        <v>#N/A</v>
      </c>
      <c r="JO47" s="146" t="e">
        <f t="shared" si="70"/>
        <v>#N/A</v>
      </c>
      <c r="JP47" s="146" t="e">
        <f t="shared" si="71"/>
        <v>#N/A</v>
      </c>
      <c r="JQ47" s="146" t="e">
        <f t="shared" si="72"/>
        <v>#N/A</v>
      </c>
      <c r="JR47" s="146" t="e">
        <f t="shared" si="73"/>
        <v>#N/A</v>
      </c>
      <c r="JS47" s="146" t="e">
        <f t="shared" si="74"/>
        <v>#N/A</v>
      </c>
      <c r="JT47" s="146" t="e">
        <f t="shared" si="75"/>
        <v>#N/A</v>
      </c>
      <c r="JU47" s="146" t="e">
        <f t="shared" si="76"/>
        <v>#N/A</v>
      </c>
      <c r="JV47" s="146" t="e">
        <f t="shared" si="77"/>
        <v>#N/A</v>
      </c>
      <c r="JW47" s="146" t="e">
        <f t="shared" si="78"/>
        <v>#N/A</v>
      </c>
      <c r="JX47" s="146" t="e">
        <f t="shared" si="79"/>
        <v>#N/A</v>
      </c>
      <c r="JY47" s="146" t="e">
        <f t="shared" si="80"/>
        <v>#N/A</v>
      </c>
      <c r="JZ47" s="146" t="e">
        <f t="shared" si="81"/>
        <v>#N/A</v>
      </c>
      <c r="KA47" s="146" t="e">
        <f t="shared" si="82"/>
        <v>#N/A</v>
      </c>
      <c r="KB47" s="146" t="e">
        <f t="shared" si="83"/>
        <v>#N/A</v>
      </c>
      <c r="KC47" s="146" t="e">
        <f t="shared" si="84"/>
        <v>#N/A</v>
      </c>
      <c r="KD47" s="146" t="e">
        <f t="shared" si="85"/>
        <v>#N/A</v>
      </c>
      <c r="KE47" s="146" t="e">
        <f t="shared" si="86"/>
        <v>#N/A</v>
      </c>
      <c r="KF47" s="146" t="e">
        <f t="shared" si="20"/>
        <v>#N/A</v>
      </c>
      <c r="KG47" s="146" t="e">
        <f t="shared" si="87"/>
        <v>#N/A</v>
      </c>
      <c r="KH47" s="146" t="e">
        <f t="shared" si="88"/>
        <v>#N/A</v>
      </c>
      <c r="KI47" s="146" t="e">
        <f t="shared" si="89"/>
        <v>#N/A</v>
      </c>
      <c r="KJ47" s="146" t="e">
        <f t="shared" si="90"/>
        <v>#N/A</v>
      </c>
      <c r="KK47" s="146" t="e">
        <f t="shared" si="91"/>
        <v>#N/A</v>
      </c>
      <c r="KL47" s="146" t="e">
        <f t="shared" si="92"/>
        <v>#N/A</v>
      </c>
      <c r="KM47" s="146" t="e">
        <f t="shared" si="93"/>
        <v>#N/A</v>
      </c>
      <c r="KN47" s="146" t="e">
        <f t="shared" si="94"/>
        <v>#N/A</v>
      </c>
      <c r="KO47" s="146" t="e">
        <f t="shared" si="95"/>
        <v>#N/A</v>
      </c>
      <c r="KP47" s="146" t="e">
        <f t="shared" si="96"/>
        <v>#N/A</v>
      </c>
      <c r="KQ47" s="146" t="e">
        <f t="shared" si="97"/>
        <v>#N/A</v>
      </c>
      <c r="KR47" s="146" t="e">
        <f t="shared" si="98"/>
        <v>#N/A</v>
      </c>
      <c r="KS47" s="146" t="e">
        <f t="shared" si="99"/>
        <v>#N/A</v>
      </c>
      <c r="KT47" s="146" t="e">
        <f t="shared" si="100"/>
        <v>#N/A</v>
      </c>
      <c r="KU47" s="146" t="e">
        <f t="shared" si="101"/>
        <v>#N/A</v>
      </c>
      <c r="KV47" s="146" t="e">
        <f t="shared" si="102"/>
        <v>#N/A</v>
      </c>
      <c r="KW47" s="146" t="e">
        <f t="shared" si="103"/>
        <v>#N/A</v>
      </c>
      <c r="KX47" s="146" t="e">
        <f t="shared" si="104"/>
        <v>#N/A</v>
      </c>
      <c r="KY47" s="146" t="e">
        <f t="shared" si="105"/>
        <v>#N/A</v>
      </c>
      <c r="KZ47" s="146" t="e">
        <f t="shared" si="106"/>
        <v>#N/A</v>
      </c>
      <c r="LA47" s="146" t="e">
        <f t="shared" si="107"/>
        <v>#N/A</v>
      </c>
      <c r="LB47" s="146" t="e">
        <f t="shared" si="108"/>
        <v>#N/A</v>
      </c>
      <c r="LC47" s="146" t="e">
        <f t="shared" si="109"/>
        <v>#N/A</v>
      </c>
      <c r="LD47" s="146" t="e">
        <f t="shared" si="110"/>
        <v>#N/A</v>
      </c>
      <c r="LE47" s="146" t="e">
        <f t="shared" si="111"/>
        <v>#N/A</v>
      </c>
      <c r="LF47" s="146" t="e">
        <f t="shared" si="112"/>
        <v>#N/A</v>
      </c>
      <c r="LG47" s="146" t="e">
        <f t="shared" si="113"/>
        <v>#N/A</v>
      </c>
      <c r="LH47" s="146" t="e">
        <f t="shared" si="114"/>
        <v>#N/A</v>
      </c>
      <c r="LI47" s="146" t="e">
        <f t="shared" si="115"/>
        <v>#N/A</v>
      </c>
      <c r="LJ47" s="146" t="e">
        <f t="shared" si="116"/>
        <v>#N/A</v>
      </c>
      <c r="LK47" s="146" t="e">
        <f t="shared" si="117"/>
        <v>#N/A</v>
      </c>
      <c r="LL47" s="146" t="e">
        <f t="shared" si="118"/>
        <v>#N/A</v>
      </c>
      <c r="LM47" s="146" t="e">
        <f t="shared" si="119"/>
        <v>#N/A</v>
      </c>
      <c r="LN47" s="146" t="e">
        <f t="shared" si="120"/>
        <v>#N/A</v>
      </c>
      <c r="LO47" s="146" t="e">
        <f t="shared" si="121"/>
        <v>#N/A</v>
      </c>
      <c r="LP47" s="146" t="e">
        <f t="shared" si="122"/>
        <v>#N/A</v>
      </c>
      <c r="LQ47" s="146" t="e">
        <f t="shared" si="123"/>
        <v>#N/A</v>
      </c>
      <c r="LR47" s="146" t="e">
        <f t="shared" si="124"/>
        <v>#N/A</v>
      </c>
      <c r="LS47" s="146" t="e">
        <f t="shared" si="125"/>
        <v>#N/A</v>
      </c>
      <c r="LT47" s="146" t="e">
        <f t="shared" si="126"/>
        <v>#N/A</v>
      </c>
      <c r="LU47" s="146" t="e">
        <f t="shared" si="127"/>
        <v>#N/A</v>
      </c>
      <c r="LV47" s="146" t="e">
        <f t="shared" si="128"/>
        <v>#N/A</v>
      </c>
      <c r="LW47" s="146" t="e">
        <f t="shared" si="129"/>
        <v>#N/A</v>
      </c>
      <c r="LX47" s="146" t="e">
        <f t="shared" si="130"/>
        <v>#N/A</v>
      </c>
      <c r="LY47" s="146" t="e">
        <f t="shared" si="131"/>
        <v>#N/A</v>
      </c>
      <c r="LZ47" s="146" t="e">
        <f t="shared" si="132"/>
        <v>#N/A</v>
      </c>
      <c r="MA47" s="146" t="e">
        <f t="shared" si="133"/>
        <v>#N/A</v>
      </c>
      <c r="MB47" s="146" t="e">
        <f t="shared" si="134"/>
        <v>#N/A</v>
      </c>
      <c r="MC47" s="146" t="e">
        <f t="shared" si="135"/>
        <v>#N/A</v>
      </c>
      <c r="MD47" s="146" t="e">
        <f t="shared" si="136"/>
        <v>#N/A</v>
      </c>
      <c r="ME47" s="146" t="e">
        <f t="shared" si="137"/>
        <v>#N/A</v>
      </c>
      <c r="MF47" s="146" t="e">
        <f t="shared" si="138"/>
        <v>#N/A</v>
      </c>
      <c r="MG47" s="146" t="e">
        <f t="shared" si="139"/>
        <v>#N/A</v>
      </c>
      <c r="MH47" s="146" t="e">
        <f t="shared" si="140"/>
        <v>#N/A</v>
      </c>
      <c r="MI47" s="146" t="e">
        <f t="shared" si="141"/>
        <v>#N/A</v>
      </c>
      <c r="MJ47" s="146" t="e">
        <f t="shared" si="142"/>
        <v>#N/A</v>
      </c>
      <c r="MK47" s="146" t="e">
        <f t="shared" si="143"/>
        <v>#N/A</v>
      </c>
      <c r="ML47" s="146" t="e">
        <f t="shared" si="144"/>
        <v>#N/A</v>
      </c>
      <c r="MM47" s="146" t="e">
        <f t="shared" si="145"/>
        <v>#N/A</v>
      </c>
      <c r="MN47" s="146" t="e">
        <f t="shared" si="146"/>
        <v>#N/A</v>
      </c>
      <c r="MO47" s="146" t="e">
        <f t="shared" si="147"/>
        <v>#N/A</v>
      </c>
      <c r="MP47" s="146" t="e">
        <f t="shared" si="148"/>
        <v>#N/A</v>
      </c>
      <c r="MQ47" s="146" t="e">
        <f t="shared" si="149"/>
        <v>#N/A</v>
      </c>
      <c r="MR47" s="146" t="e">
        <f t="shared" si="21"/>
        <v>#N/A</v>
      </c>
      <c r="MS47" s="146" t="e">
        <f t="shared" si="150"/>
        <v>#N/A</v>
      </c>
      <c r="MT47" s="146" t="e">
        <f t="shared" si="151"/>
        <v>#N/A</v>
      </c>
      <c r="MU47" s="146" t="e">
        <f t="shared" si="152"/>
        <v>#N/A</v>
      </c>
      <c r="MV47" s="146" t="e">
        <f t="shared" si="153"/>
        <v>#N/A</v>
      </c>
      <c r="MW47" s="146" t="e">
        <f t="shared" si="154"/>
        <v>#N/A</v>
      </c>
      <c r="MX47" s="146" t="e">
        <f t="shared" si="155"/>
        <v>#N/A</v>
      </c>
      <c r="MY47" s="146" t="e">
        <f t="shared" si="156"/>
        <v>#N/A</v>
      </c>
      <c r="MZ47" s="146" t="e">
        <f t="shared" si="157"/>
        <v>#N/A</v>
      </c>
      <c r="NA47" s="146" t="e">
        <f t="shared" si="158"/>
        <v>#N/A</v>
      </c>
      <c r="NB47" s="146" t="e">
        <f t="shared" si="159"/>
        <v>#N/A</v>
      </c>
      <c r="NC47" s="146" t="e">
        <f t="shared" si="160"/>
        <v>#N/A</v>
      </c>
      <c r="ND47" s="146" t="e">
        <f t="shared" si="161"/>
        <v>#N/A</v>
      </c>
      <c r="NE47" s="146" t="e">
        <f t="shared" si="162"/>
        <v>#N/A</v>
      </c>
      <c r="NF47" s="146" t="e">
        <f t="shared" si="163"/>
        <v>#N/A</v>
      </c>
      <c r="NG47" s="146" t="e">
        <f t="shared" si="164"/>
        <v>#N/A</v>
      </c>
      <c r="NH47" s="146" t="e">
        <f t="shared" si="165"/>
        <v>#N/A</v>
      </c>
      <c r="NI47" s="146" t="e">
        <f t="shared" si="166"/>
        <v>#N/A</v>
      </c>
      <c r="NJ47" s="146" t="e">
        <f t="shared" si="167"/>
        <v>#N/A</v>
      </c>
      <c r="NK47" s="146" t="e">
        <f t="shared" si="168"/>
        <v>#N/A</v>
      </c>
      <c r="NL47" s="146" t="e">
        <f t="shared" si="169"/>
        <v>#N/A</v>
      </c>
      <c r="NM47" s="146" t="e">
        <f t="shared" si="170"/>
        <v>#N/A</v>
      </c>
      <c r="NN47" s="146" t="e">
        <f t="shared" si="171"/>
        <v>#N/A</v>
      </c>
      <c r="NO47" s="146" t="e">
        <f t="shared" si="172"/>
        <v>#N/A</v>
      </c>
      <c r="NP47" s="146" t="e">
        <f t="shared" si="173"/>
        <v>#N/A</v>
      </c>
      <c r="NQ47" s="146" t="e">
        <f t="shared" si="174"/>
        <v>#N/A</v>
      </c>
      <c r="NR47" s="146" t="e">
        <f t="shared" si="175"/>
        <v>#N/A</v>
      </c>
      <c r="NS47" s="146" t="e">
        <f t="shared" si="176"/>
        <v>#N/A</v>
      </c>
      <c r="NT47" s="146" t="e">
        <f t="shared" si="177"/>
        <v>#N/A</v>
      </c>
      <c r="NU47" s="146" t="e">
        <f t="shared" si="178"/>
        <v>#N/A</v>
      </c>
      <c r="NV47" s="146" t="e">
        <f t="shared" si="179"/>
        <v>#N/A</v>
      </c>
      <c r="NW47" s="146" t="e">
        <f t="shared" si="180"/>
        <v>#N/A</v>
      </c>
      <c r="NX47" s="146" t="e">
        <f t="shared" si="181"/>
        <v>#N/A</v>
      </c>
      <c r="NY47" s="146" t="e">
        <f t="shared" si="182"/>
        <v>#N/A</v>
      </c>
      <c r="NZ47" s="146" t="e">
        <f t="shared" si="183"/>
        <v>#N/A</v>
      </c>
      <c r="OA47" s="146" t="e">
        <f t="shared" si="184"/>
        <v>#N/A</v>
      </c>
      <c r="OB47" s="146" t="e">
        <f t="shared" si="185"/>
        <v>#N/A</v>
      </c>
      <c r="OC47" s="146" t="e">
        <f t="shared" si="186"/>
        <v>#N/A</v>
      </c>
      <c r="OD47" s="146" t="e">
        <f t="shared" si="187"/>
        <v>#N/A</v>
      </c>
      <c r="OE47" s="146" t="e">
        <f t="shared" si="188"/>
        <v>#N/A</v>
      </c>
      <c r="OF47" s="146" t="e">
        <f t="shared" si="189"/>
        <v>#N/A</v>
      </c>
      <c r="OG47" s="146" t="e">
        <f t="shared" si="190"/>
        <v>#N/A</v>
      </c>
      <c r="OH47" s="146" t="e">
        <f t="shared" si="191"/>
        <v>#N/A</v>
      </c>
      <c r="OI47" s="146" t="e">
        <f t="shared" si="192"/>
        <v>#N/A</v>
      </c>
      <c r="OJ47" s="146" t="e">
        <f t="shared" si="193"/>
        <v>#N/A</v>
      </c>
      <c r="OK47" s="146" t="e">
        <f t="shared" si="194"/>
        <v>#N/A</v>
      </c>
      <c r="OL47" s="146" t="e">
        <f t="shared" si="195"/>
        <v>#N/A</v>
      </c>
      <c r="OM47" s="146" t="e">
        <f t="shared" si="196"/>
        <v>#N/A</v>
      </c>
      <c r="ON47" s="146" t="e">
        <f t="shared" si="197"/>
        <v>#N/A</v>
      </c>
      <c r="OO47" s="146" t="e">
        <f t="shared" si="198"/>
        <v>#N/A</v>
      </c>
      <c r="OP47" s="146" t="e">
        <f t="shared" si="199"/>
        <v>#N/A</v>
      </c>
      <c r="OQ47" s="146" t="e">
        <f t="shared" si="200"/>
        <v>#N/A</v>
      </c>
      <c r="OR47" s="146" t="e">
        <f t="shared" si="201"/>
        <v>#N/A</v>
      </c>
      <c r="OS47" s="146" t="e">
        <f t="shared" si="202"/>
        <v>#N/A</v>
      </c>
      <c r="OT47" s="146" t="e">
        <f t="shared" si="203"/>
        <v>#N/A</v>
      </c>
      <c r="OU47" s="146" t="e">
        <f t="shared" si="204"/>
        <v>#N/A</v>
      </c>
      <c r="OV47" s="146" t="e">
        <f t="shared" si="205"/>
        <v>#N/A</v>
      </c>
      <c r="OW47" s="146" t="e">
        <f t="shared" si="206"/>
        <v>#N/A</v>
      </c>
      <c r="OX47" s="146" t="e">
        <f t="shared" si="207"/>
        <v>#N/A</v>
      </c>
      <c r="OY47" s="146" t="e">
        <f t="shared" si="208"/>
        <v>#N/A</v>
      </c>
      <c r="OZ47" s="146" t="e">
        <f t="shared" si="209"/>
        <v>#N/A</v>
      </c>
      <c r="PA47" s="146" t="e">
        <f t="shared" si="210"/>
        <v>#N/A</v>
      </c>
      <c r="PB47" s="146" t="e">
        <f t="shared" si="211"/>
        <v>#N/A</v>
      </c>
      <c r="PC47" s="146" t="e">
        <f t="shared" si="212"/>
        <v>#N/A</v>
      </c>
      <c r="PD47" s="146" t="e">
        <f t="shared" si="22"/>
        <v>#N/A</v>
      </c>
      <c r="PE47" s="146" t="e">
        <f t="shared" si="225"/>
        <v>#N/A</v>
      </c>
      <c r="PF47" s="146" t="e">
        <f t="shared" si="226"/>
        <v>#N/A</v>
      </c>
      <c r="PG47" s="146" t="e">
        <f t="shared" si="227"/>
        <v>#N/A</v>
      </c>
      <c r="PH47" s="146" t="e">
        <f t="shared" si="228"/>
        <v>#N/A</v>
      </c>
      <c r="PI47" s="146" t="e">
        <f t="shared" si="229"/>
        <v>#N/A</v>
      </c>
      <c r="PJ47" s="146" t="e">
        <f t="shared" si="230"/>
        <v>#N/A</v>
      </c>
      <c r="PK47" s="146" t="e">
        <f t="shared" si="231"/>
        <v>#N/A</v>
      </c>
      <c r="PL47" s="146" t="e">
        <f t="shared" si="232"/>
        <v>#N/A</v>
      </c>
    </row>
    <row r="48" spans="1:428" hidden="1" x14ac:dyDescent="0.45">
      <c r="A48" s="364"/>
      <c r="B48" s="365" t="str">
        <f>IF($N48="","",ROUND(_xlfn.LOGNORM.INV(ABS(VLOOKUP($Q$1,VLookups!$A$27:$B$28,2,FALSE)-B$2),LN($J48),LN($N48)),0))</f>
        <v/>
      </c>
      <c r="C48" s="367" t="str">
        <f t="shared" si="16"/>
        <v/>
      </c>
      <c r="D48" s="368" t="str">
        <f t="shared" si="17"/>
        <v/>
      </c>
      <c r="E48" s="108" t="str">
        <f>IFERROR(_xlfn.LOGNORM.INV(VLookups!$B$22,LN($J48),LN($N48)),"")</f>
        <v/>
      </c>
      <c r="F48" s="81"/>
      <c r="G48" s="108" t="str">
        <f>IFERROR(_xlfn.LOGNORM.INV(VLookups!$B$23,LN($J48),LN($N48)),"")</f>
        <v/>
      </c>
      <c r="H48" s="110" t="str">
        <f t="shared" si="248"/>
        <v/>
      </c>
      <c r="I48" s="110" t="str">
        <f t="shared" si="249"/>
        <v/>
      </c>
      <c r="J48" s="65" t="str">
        <f>IF(AND(F48&gt;0,NOT(ISBLANK(K48))),IF(VLOOKUP($F$3,VLookups!$A$17:$B$18,2,FALSE),F48*VLOOKUP(K48,VLookups!$A$4:$B$13,2,FALSE),F48),"")</f>
        <v/>
      </c>
      <c r="K48" s="21"/>
      <c r="L48" s="53"/>
      <c r="M48" s="263"/>
      <c r="N48" s="320" t="str">
        <f>IF(F48&gt;0,IF(ISBLANK(M48),IF(ISBLANK(K48),"",VLOOKUP(K48,VLookups!$A$4:$C$13,3,FALSE)),M48),"")</f>
        <v/>
      </c>
      <c r="O48" s="320" t="str">
        <f t="shared" si="11"/>
        <v/>
      </c>
      <c r="P48" s="375" t="str">
        <f t="shared" si="12"/>
        <v/>
      </c>
      <c r="Q48" s="81"/>
      <c r="R48" s="230" t="str">
        <f>IF(AND(Q48&gt;0,F48&gt;0,NOT(N48="")),ABS(VLOOKUP($Q$1,VLookups!$A$27:$B$28,2,FALSE)-_xlfn.LOGNORM.DIST(Q48,LN(J48),LN(N48),TRUE)),"")</f>
        <v/>
      </c>
      <c r="S48" s="80" t="str">
        <f>IF(AND($E48&gt;0,$F48&gt;0,$G48&gt;0,NOT(ISBLANK($K48))),_xlfn.LOGNORM.INV(ABS(VLOOKUP($Q$1,VLookups!$A$27:$B$28,2,FALSE)-S$3),LN($J48),LN($N48)),"")</f>
        <v/>
      </c>
      <c r="T48" s="80" t="str">
        <f>IF(AND($E48&gt;0,$F48&gt;0,$G48&gt;0,NOT(ISBLANK($K48))),_xlfn.LOGNORM.INV(ABS(VLOOKUP($Q$1,VLookups!$A$27:$B$28,2,FALSE)-T$3),LN($J48),LN($N48)),"")</f>
        <v/>
      </c>
      <c r="U48" s="80" t="str">
        <f>IF(AND($E48&gt;0,$F48&gt;0,$G48&gt;0,NOT(ISBLANK($K48))),_xlfn.LOGNORM.INV(ABS(VLOOKUP($Q$1,VLookups!$A$27:$B$28,2,FALSE)-U$3),LN($J48),LN($N48)),"")</f>
        <v/>
      </c>
      <c r="V48" s="80" t="str">
        <f>IF(AND($E48&gt;0,$F48&gt;0,$G48&gt;0,NOT(ISBLANK($K48))),_xlfn.LOGNORM.INV(ABS(VLOOKUP($Q$1,VLookups!$A$27:$B$28,2,FALSE)-V$3),LN($J48),LN($N48)),"")</f>
        <v/>
      </c>
      <c r="W48" s="80" t="str">
        <f>IF(AND($E48&gt;0,$F48&gt;0,$G48&gt;0,NOT(ISBLANK($K48))),_xlfn.LOGNORM.INV(ABS(VLOOKUP($Q$1,VLookups!$A$27:$B$28,2,FALSE)-W$3),LN($J48),LN($N48)),"")</f>
        <v/>
      </c>
      <c r="X48" s="80" t="str">
        <f>IF(AND($E48&gt;0,$F48&gt;0,$G48&gt;0,NOT(ISBLANK($K48))),_xlfn.LOGNORM.INV(ABS(VLOOKUP($Q$1,VLookups!$A$27:$B$28,2,FALSE)-X$3),LN($J48),LN($N48)),"")</f>
        <v/>
      </c>
      <c r="Y48" s="5"/>
      <c r="Z48" s="145" t="str">
        <f t="shared" si="250"/>
        <v/>
      </c>
      <c r="AA48" s="376" t="str">
        <f t="shared" si="13"/>
        <v/>
      </c>
      <c r="AB48" s="46" t="str">
        <f t="shared" si="14"/>
        <v/>
      </c>
      <c r="AC48" s="46" t="str">
        <f t="shared" si="261"/>
        <v/>
      </c>
      <c r="AD48" s="46" t="str">
        <f t="shared" si="261"/>
        <v/>
      </c>
      <c r="AE48" s="46" t="str">
        <f t="shared" si="261"/>
        <v/>
      </c>
      <c r="AF48" s="46" t="str">
        <f t="shared" si="261"/>
        <v/>
      </c>
      <c r="AG48" s="46" t="str">
        <f t="shared" si="261"/>
        <v/>
      </c>
      <c r="AH48" s="46" t="str">
        <f t="shared" si="261"/>
        <v/>
      </c>
      <c r="AI48" s="46" t="str">
        <f t="shared" si="261"/>
        <v/>
      </c>
      <c r="AJ48" s="46" t="str">
        <f t="shared" si="261"/>
        <v/>
      </c>
      <c r="AK48" s="46" t="str">
        <f t="shared" si="261"/>
        <v/>
      </c>
      <c r="AL48" s="46" t="str">
        <f t="shared" si="261"/>
        <v/>
      </c>
      <c r="AM48" s="46" t="str">
        <f t="shared" si="261"/>
        <v/>
      </c>
      <c r="AN48" s="46" t="str">
        <f t="shared" si="261"/>
        <v/>
      </c>
      <c r="AO48" s="46" t="str">
        <f t="shared" si="261"/>
        <v/>
      </c>
      <c r="AP48" s="46" t="str">
        <f t="shared" si="261"/>
        <v/>
      </c>
      <c r="AQ48" s="46" t="str">
        <f t="shared" si="261"/>
        <v/>
      </c>
      <c r="AR48" s="46" t="str">
        <f t="shared" si="261"/>
        <v/>
      </c>
      <c r="AS48" s="46" t="str">
        <f t="shared" si="261"/>
        <v/>
      </c>
      <c r="AT48" s="46" t="str">
        <f t="shared" si="261"/>
        <v/>
      </c>
      <c r="AU48" s="46" t="str">
        <f t="shared" si="261"/>
        <v/>
      </c>
      <c r="AV48" s="46" t="str">
        <f t="shared" si="261"/>
        <v/>
      </c>
      <c r="AW48" s="46" t="str">
        <f t="shared" si="261"/>
        <v/>
      </c>
      <c r="AX48" s="46" t="str">
        <f t="shared" si="261"/>
        <v/>
      </c>
      <c r="AY48" s="46" t="str">
        <f t="shared" si="261"/>
        <v/>
      </c>
      <c r="AZ48" s="46" t="str">
        <f t="shared" si="261"/>
        <v/>
      </c>
      <c r="BA48" s="46" t="str">
        <f t="shared" si="261"/>
        <v/>
      </c>
      <c r="BB48" s="46" t="str">
        <f t="shared" si="261"/>
        <v/>
      </c>
      <c r="BC48" s="46" t="str">
        <f t="shared" si="261"/>
        <v/>
      </c>
      <c r="BD48" s="46" t="str">
        <f t="shared" si="261"/>
        <v/>
      </c>
      <c r="BE48" s="46" t="str">
        <f t="shared" si="261"/>
        <v/>
      </c>
      <c r="BF48" s="46" t="str">
        <f t="shared" si="261"/>
        <v/>
      </c>
      <c r="BG48" s="46" t="str">
        <f t="shared" si="261"/>
        <v/>
      </c>
      <c r="BH48" s="46" t="str">
        <f t="shared" si="261"/>
        <v/>
      </c>
      <c r="BI48" s="46" t="str">
        <f t="shared" si="261"/>
        <v/>
      </c>
      <c r="BJ48" s="46" t="str">
        <f t="shared" si="261"/>
        <v/>
      </c>
      <c r="BK48" s="46" t="str">
        <f t="shared" si="261"/>
        <v/>
      </c>
      <c r="BL48" s="46" t="str">
        <f t="shared" si="261"/>
        <v/>
      </c>
      <c r="BM48" s="46" t="str">
        <f t="shared" si="261"/>
        <v/>
      </c>
      <c r="BN48" s="46" t="str">
        <f t="shared" si="261"/>
        <v/>
      </c>
      <c r="BO48" s="46" t="str">
        <f t="shared" si="261"/>
        <v/>
      </c>
      <c r="BP48" s="46" t="str">
        <f t="shared" si="261"/>
        <v/>
      </c>
      <c r="BQ48" s="46" t="str">
        <f t="shared" si="261"/>
        <v/>
      </c>
      <c r="BR48" s="46" t="str">
        <f t="shared" si="261"/>
        <v/>
      </c>
      <c r="BS48" s="46" t="str">
        <f t="shared" si="261"/>
        <v/>
      </c>
      <c r="BT48" s="46" t="str">
        <f t="shared" si="261"/>
        <v/>
      </c>
      <c r="BU48" s="46" t="str">
        <f t="shared" si="261"/>
        <v/>
      </c>
      <c r="BV48" s="46" t="str">
        <f t="shared" si="261"/>
        <v/>
      </c>
      <c r="BW48" s="46" t="str">
        <f t="shared" si="261"/>
        <v/>
      </c>
      <c r="BX48" s="46" t="str">
        <f t="shared" si="261"/>
        <v/>
      </c>
      <c r="BY48" s="46" t="str">
        <f t="shared" si="261"/>
        <v/>
      </c>
      <c r="BZ48" s="46" t="str">
        <f t="shared" si="261"/>
        <v/>
      </c>
      <c r="CA48" s="46" t="str">
        <f t="shared" si="261"/>
        <v/>
      </c>
      <c r="CB48" s="46" t="str">
        <f t="shared" si="261"/>
        <v/>
      </c>
      <c r="CC48" s="46" t="str">
        <f t="shared" si="261"/>
        <v/>
      </c>
      <c r="CD48" s="46" t="str">
        <f t="shared" si="261"/>
        <v/>
      </c>
      <c r="CE48" s="46" t="str">
        <f t="shared" si="261"/>
        <v/>
      </c>
      <c r="CF48" s="46" t="str">
        <f t="shared" si="261"/>
        <v/>
      </c>
      <c r="CG48" s="46" t="str">
        <f t="shared" si="261"/>
        <v/>
      </c>
      <c r="CH48" s="46" t="str">
        <f t="shared" si="261"/>
        <v/>
      </c>
      <c r="CI48" s="46" t="str">
        <f t="shared" si="261"/>
        <v/>
      </c>
      <c r="CJ48" s="46" t="str">
        <f t="shared" si="261"/>
        <v/>
      </c>
      <c r="CK48" s="46" t="str">
        <f t="shared" si="261"/>
        <v/>
      </c>
      <c r="CL48" s="46" t="str">
        <f t="shared" si="261"/>
        <v/>
      </c>
      <c r="CM48" s="46" t="str">
        <f t="shared" si="261"/>
        <v/>
      </c>
      <c r="CN48" s="46" t="str">
        <f t="shared" si="261"/>
        <v/>
      </c>
      <c r="CO48" s="46" t="str">
        <f t="shared" si="260"/>
        <v/>
      </c>
      <c r="CP48" s="46" t="str">
        <f t="shared" si="260"/>
        <v/>
      </c>
      <c r="CQ48" s="46" t="str">
        <f t="shared" si="260"/>
        <v/>
      </c>
      <c r="CR48" s="46" t="str">
        <f t="shared" si="260"/>
        <v/>
      </c>
      <c r="CS48" s="46" t="str">
        <f t="shared" si="260"/>
        <v/>
      </c>
      <c r="CT48" s="46" t="str">
        <f t="shared" si="260"/>
        <v/>
      </c>
      <c r="CU48" s="46" t="str">
        <f t="shared" si="260"/>
        <v/>
      </c>
      <c r="CV48" s="46" t="str">
        <f t="shared" si="260"/>
        <v/>
      </c>
      <c r="CW48" s="46" t="str">
        <f t="shared" si="260"/>
        <v/>
      </c>
      <c r="CX48" s="46" t="str">
        <f t="shared" si="260"/>
        <v/>
      </c>
      <c r="CY48" s="46" t="str">
        <f t="shared" si="260"/>
        <v/>
      </c>
      <c r="CZ48" s="46" t="str">
        <f t="shared" si="260"/>
        <v/>
      </c>
      <c r="DA48" s="46" t="str">
        <f t="shared" si="260"/>
        <v/>
      </c>
      <c r="DB48" s="46" t="str">
        <f t="shared" si="260"/>
        <v/>
      </c>
      <c r="DC48" s="46" t="str">
        <f t="shared" si="260"/>
        <v/>
      </c>
      <c r="DD48" s="46" t="str">
        <f t="shared" si="260"/>
        <v/>
      </c>
      <c r="DE48" s="46" t="str">
        <f t="shared" si="260"/>
        <v/>
      </c>
      <c r="DF48" s="46" t="str">
        <f t="shared" si="260"/>
        <v/>
      </c>
      <c r="DG48" s="46" t="str">
        <f t="shared" si="260"/>
        <v/>
      </c>
      <c r="DH48" s="46" t="str">
        <f t="shared" si="260"/>
        <v/>
      </c>
      <c r="DI48" s="46" t="str">
        <f t="shared" si="260"/>
        <v/>
      </c>
      <c r="DJ48" s="46" t="str">
        <f t="shared" si="260"/>
        <v/>
      </c>
      <c r="DK48" s="46" t="str">
        <f t="shared" si="260"/>
        <v/>
      </c>
      <c r="DL48" s="46" t="str">
        <f t="shared" si="260"/>
        <v/>
      </c>
      <c r="DM48" s="46" t="str">
        <f t="shared" si="260"/>
        <v/>
      </c>
      <c r="DN48" s="46" t="str">
        <f t="shared" si="260"/>
        <v/>
      </c>
      <c r="DO48" s="46" t="str">
        <f t="shared" si="260"/>
        <v/>
      </c>
      <c r="DP48" s="46" t="str">
        <f t="shared" si="260"/>
        <v/>
      </c>
      <c r="DQ48" s="46" t="str">
        <f t="shared" si="260"/>
        <v/>
      </c>
      <c r="DR48" s="46" t="str">
        <f t="shared" si="260"/>
        <v/>
      </c>
      <c r="DS48" s="46" t="str">
        <f t="shared" si="260"/>
        <v/>
      </c>
      <c r="DT48" s="46" t="str">
        <f t="shared" si="260"/>
        <v/>
      </c>
      <c r="DU48" s="46" t="str">
        <f t="shared" si="260"/>
        <v/>
      </c>
      <c r="DV48" s="46" t="str">
        <f t="shared" si="260"/>
        <v/>
      </c>
      <c r="DW48" s="46" t="str">
        <f t="shared" si="260"/>
        <v/>
      </c>
      <c r="DX48" s="46" t="str">
        <f t="shared" si="260"/>
        <v/>
      </c>
      <c r="DY48" s="46" t="str">
        <f t="shared" si="260"/>
        <v/>
      </c>
      <c r="DZ48" s="46" t="str">
        <f t="shared" si="260"/>
        <v/>
      </c>
      <c r="EA48" s="46" t="str">
        <f t="shared" si="260"/>
        <v/>
      </c>
      <c r="EB48" s="46" t="str">
        <f t="shared" si="260"/>
        <v/>
      </c>
      <c r="EC48" s="46" t="str">
        <f t="shared" si="260"/>
        <v/>
      </c>
      <c r="ED48" s="46" t="str">
        <f t="shared" si="260"/>
        <v/>
      </c>
      <c r="EE48" s="46" t="str">
        <f t="shared" si="260"/>
        <v/>
      </c>
      <c r="EF48" s="46" t="str">
        <f t="shared" si="260"/>
        <v/>
      </c>
      <c r="EG48" s="46" t="str">
        <f t="shared" si="260"/>
        <v/>
      </c>
      <c r="EH48" s="46" t="str">
        <f t="shared" si="260"/>
        <v/>
      </c>
      <c r="EI48" s="46" t="str">
        <f t="shared" si="260"/>
        <v/>
      </c>
      <c r="EJ48" s="46" t="str">
        <f t="shared" si="260"/>
        <v/>
      </c>
      <c r="EK48" s="46" t="str">
        <f t="shared" si="260"/>
        <v/>
      </c>
      <c r="EL48" s="46" t="str">
        <f t="shared" si="260"/>
        <v/>
      </c>
      <c r="EM48" s="46" t="str">
        <f t="shared" si="260"/>
        <v/>
      </c>
      <c r="EN48" s="46" t="str">
        <f t="shared" si="260"/>
        <v/>
      </c>
      <c r="EO48" s="46" t="str">
        <f t="shared" si="260"/>
        <v/>
      </c>
      <c r="EP48" s="46" t="str">
        <f t="shared" si="260"/>
        <v/>
      </c>
      <c r="EQ48" s="46" t="str">
        <f t="shared" si="260"/>
        <v/>
      </c>
      <c r="ER48" s="46" t="str">
        <f t="shared" si="260"/>
        <v/>
      </c>
      <c r="ES48" s="46" t="str">
        <f t="shared" si="260"/>
        <v/>
      </c>
      <c r="ET48" s="46" t="str">
        <f t="shared" si="260"/>
        <v/>
      </c>
      <c r="EU48" s="46" t="str">
        <f t="shared" si="260"/>
        <v/>
      </c>
      <c r="EV48" s="46" t="str">
        <f t="shared" si="260"/>
        <v/>
      </c>
      <c r="EW48" s="46" t="str">
        <f t="shared" si="260"/>
        <v/>
      </c>
      <c r="EX48" s="46" t="str">
        <f t="shared" si="260"/>
        <v/>
      </c>
      <c r="EY48" s="46" t="str">
        <f t="shared" si="260"/>
        <v/>
      </c>
      <c r="EZ48" s="46" t="str">
        <f t="shared" ref="EZ48:HK51" si="263">IF(ISNONTEXT($Z48),EY48+$Z48,"")</f>
        <v/>
      </c>
      <c r="FA48" s="46" t="str">
        <f t="shared" si="263"/>
        <v/>
      </c>
      <c r="FB48" s="46" t="str">
        <f t="shared" si="263"/>
        <v/>
      </c>
      <c r="FC48" s="46" t="str">
        <f t="shared" si="263"/>
        <v/>
      </c>
      <c r="FD48" s="46" t="str">
        <f t="shared" si="263"/>
        <v/>
      </c>
      <c r="FE48" s="46" t="str">
        <f t="shared" si="263"/>
        <v/>
      </c>
      <c r="FF48" s="46" t="str">
        <f t="shared" si="263"/>
        <v/>
      </c>
      <c r="FG48" s="46" t="str">
        <f t="shared" si="263"/>
        <v/>
      </c>
      <c r="FH48" s="46" t="str">
        <f t="shared" si="263"/>
        <v/>
      </c>
      <c r="FI48" s="46" t="str">
        <f t="shared" si="263"/>
        <v/>
      </c>
      <c r="FJ48" s="46" t="str">
        <f t="shared" si="263"/>
        <v/>
      </c>
      <c r="FK48" s="46" t="str">
        <f t="shared" si="263"/>
        <v/>
      </c>
      <c r="FL48" s="46" t="str">
        <f t="shared" si="263"/>
        <v/>
      </c>
      <c r="FM48" s="46" t="str">
        <f t="shared" si="263"/>
        <v/>
      </c>
      <c r="FN48" s="46" t="str">
        <f t="shared" si="263"/>
        <v/>
      </c>
      <c r="FO48" s="46" t="str">
        <f t="shared" si="263"/>
        <v/>
      </c>
      <c r="FP48" s="46" t="str">
        <f t="shared" si="263"/>
        <v/>
      </c>
      <c r="FQ48" s="46" t="str">
        <f t="shared" si="263"/>
        <v/>
      </c>
      <c r="FR48" s="46" t="str">
        <f t="shared" si="263"/>
        <v/>
      </c>
      <c r="FS48" s="46" t="str">
        <f t="shared" si="263"/>
        <v/>
      </c>
      <c r="FT48" s="46" t="str">
        <f t="shared" si="263"/>
        <v/>
      </c>
      <c r="FU48" s="46" t="str">
        <f t="shared" si="263"/>
        <v/>
      </c>
      <c r="FV48" s="46" t="str">
        <f t="shared" si="263"/>
        <v/>
      </c>
      <c r="FW48" s="46" t="str">
        <f t="shared" si="263"/>
        <v/>
      </c>
      <c r="FX48" s="46" t="str">
        <f t="shared" si="263"/>
        <v/>
      </c>
      <c r="FY48" s="46" t="str">
        <f t="shared" si="263"/>
        <v/>
      </c>
      <c r="FZ48" s="46" t="str">
        <f t="shared" si="263"/>
        <v/>
      </c>
      <c r="GA48" s="46" t="str">
        <f t="shared" si="263"/>
        <v/>
      </c>
      <c r="GB48" s="46" t="str">
        <f t="shared" si="263"/>
        <v/>
      </c>
      <c r="GC48" s="46" t="str">
        <f t="shared" si="263"/>
        <v/>
      </c>
      <c r="GD48" s="46" t="str">
        <f t="shared" si="263"/>
        <v/>
      </c>
      <c r="GE48" s="46" t="str">
        <f t="shared" si="263"/>
        <v/>
      </c>
      <c r="GF48" s="46" t="str">
        <f t="shared" si="263"/>
        <v/>
      </c>
      <c r="GG48" s="46" t="str">
        <f t="shared" si="263"/>
        <v/>
      </c>
      <c r="GH48" s="46" t="str">
        <f t="shared" si="263"/>
        <v/>
      </c>
      <c r="GI48" s="46" t="str">
        <f t="shared" si="263"/>
        <v/>
      </c>
      <c r="GJ48" s="46" t="str">
        <f t="shared" si="263"/>
        <v/>
      </c>
      <c r="GK48" s="46" t="str">
        <f t="shared" si="263"/>
        <v/>
      </c>
      <c r="GL48" s="46" t="str">
        <f t="shared" si="263"/>
        <v/>
      </c>
      <c r="GM48" s="46" t="str">
        <f t="shared" si="263"/>
        <v/>
      </c>
      <c r="GN48" s="46" t="str">
        <f t="shared" si="263"/>
        <v/>
      </c>
      <c r="GO48" s="46" t="str">
        <f t="shared" si="263"/>
        <v/>
      </c>
      <c r="GP48" s="46" t="str">
        <f t="shared" si="263"/>
        <v/>
      </c>
      <c r="GQ48" s="46" t="str">
        <f t="shared" si="263"/>
        <v/>
      </c>
      <c r="GR48" s="46" t="str">
        <f t="shared" si="263"/>
        <v/>
      </c>
      <c r="GS48" s="46" t="str">
        <f t="shared" si="263"/>
        <v/>
      </c>
      <c r="GT48" s="46" t="str">
        <f t="shared" si="263"/>
        <v/>
      </c>
      <c r="GU48" s="46" t="str">
        <f t="shared" si="263"/>
        <v/>
      </c>
      <c r="GV48" s="46" t="str">
        <f t="shared" si="263"/>
        <v/>
      </c>
      <c r="GW48" s="46" t="str">
        <f t="shared" si="263"/>
        <v/>
      </c>
      <c r="GX48" s="46" t="str">
        <f t="shared" si="263"/>
        <v/>
      </c>
      <c r="GY48" s="46" t="str">
        <f t="shared" si="263"/>
        <v/>
      </c>
      <c r="GZ48" s="46" t="str">
        <f t="shared" si="263"/>
        <v/>
      </c>
      <c r="HA48" s="46" t="str">
        <f t="shared" si="263"/>
        <v/>
      </c>
      <c r="HB48" s="46" t="str">
        <f t="shared" si="263"/>
        <v/>
      </c>
      <c r="HC48" s="46" t="str">
        <f t="shared" si="263"/>
        <v/>
      </c>
      <c r="HD48" s="46" t="str">
        <f t="shared" si="263"/>
        <v/>
      </c>
      <c r="HE48" s="46" t="str">
        <f t="shared" si="263"/>
        <v/>
      </c>
      <c r="HF48" s="46" t="str">
        <f t="shared" si="263"/>
        <v/>
      </c>
      <c r="HG48" s="46" t="str">
        <f t="shared" si="263"/>
        <v/>
      </c>
      <c r="HH48" s="46" t="str">
        <f t="shared" si="263"/>
        <v/>
      </c>
      <c r="HI48" s="46" t="str">
        <f t="shared" si="263"/>
        <v/>
      </c>
      <c r="HJ48" s="46" t="str">
        <f t="shared" si="263"/>
        <v/>
      </c>
      <c r="HK48" s="46" t="str">
        <f t="shared" si="263"/>
        <v/>
      </c>
      <c r="HL48" s="46" t="str">
        <f t="shared" si="262"/>
        <v/>
      </c>
      <c r="HM48" s="46" t="str">
        <f t="shared" si="262"/>
        <v/>
      </c>
      <c r="HN48" s="46" t="str">
        <f t="shared" si="262"/>
        <v/>
      </c>
      <c r="HO48" s="46" t="str">
        <f t="shared" si="262"/>
        <v/>
      </c>
      <c r="HP48" s="46" t="str">
        <f t="shared" si="262"/>
        <v/>
      </c>
      <c r="HQ48" s="46" t="str">
        <f t="shared" si="262"/>
        <v/>
      </c>
      <c r="HR48" s="46" t="str">
        <f t="shared" si="262"/>
        <v/>
      </c>
      <c r="HS48" s="46" t="str">
        <f t="shared" si="262"/>
        <v/>
      </c>
      <c r="HT48" s="146" t="e">
        <f t="shared" si="15"/>
        <v>#N/A</v>
      </c>
      <c r="HU48" s="146" t="e">
        <f t="shared" si="24"/>
        <v>#N/A</v>
      </c>
      <c r="HV48" s="146" t="e">
        <f t="shared" si="25"/>
        <v>#N/A</v>
      </c>
      <c r="HW48" s="146" t="e">
        <f t="shared" si="26"/>
        <v>#N/A</v>
      </c>
      <c r="HX48" s="146" t="e">
        <f t="shared" si="27"/>
        <v>#N/A</v>
      </c>
      <c r="HY48" s="146" t="e">
        <f t="shared" si="28"/>
        <v>#N/A</v>
      </c>
      <c r="HZ48" s="146" t="e">
        <f t="shared" si="29"/>
        <v>#N/A</v>
      </c>
      <c r="IA48" s="146" t="e">
        <f t="shared" si="30"/>
        <v>#N/A</v>
      </c>
      <c r="IB48" s="146" t="e">
        <f t="shared" si="31"/>
        <v>#N/A</v>
      </c>
      <c r="IC48" s="146" t="e">
        <f t="shared" si="32"/>
        <v>#N/A</v>
      </c>
      <c r="ID48" s="146" t="e">
        <f t="shared" si="33"/>
        <v>#N/A</v>
      </c>
      <c r="IE48" s="146" t="e">
        <f t="shared" si="34"/>
        <v>#N/A</v>
      </c>
      <c r="IF48" s="146" t="e">
        <f t="shared" si="35"/>
        <v>#N/A</v>
      </c>
      <c r="IG48" s="146" t="e">
        <f t="shared" si="36"/>
        <v>#N/A</v>
      </c>
      <c r="IH48" s="146" t="e">
        <f t="shared" si="37"/>
        <v>#N/A</v>
      </c>
      <c r="II48" s="146" t="e">
        <f t="shared" si="38"/>
        <v>#N/A</v>
      </c>
      <c r="IJ48" s="146" t="e">
        <f t="shared" si="39"/>
        <v>#N/A</v>
      </c>
      <c r="IK48" s="146" t="e">
        <f t="shared" si="40"/>
        <v>#N/A</v>
      </c>
      <c r="IL48" s="146" t="e">
        <f t="shared" si="41"/>
        <v>#N/A</v>
      </c>
      <c r="IM48" s="146" t="e">
        <f t="shared" si="42"/>
        <v>#N/A</v>
      </c>
      <c r="IN48" s="146" t="e">
        <f t="shared" si="43"/>
        <v>#N/A</v>
      </c>
      <c r="IO48" s="146" t="e">
        <f t="shared" si="44"/>
        <v>#N/A</v>
      </c>
      <c r="IP48" s="146" t="e">
        <f t="shared" si="45"/>
        <v>#N/A</v>
      </c>
      <c r="IQ48" s="146" t="e">
        <f t="shared" si="46"/>
        <v>#N/A</v>
      </c>
      <c r="IR48" s="146" t="e">
        <f t="shared" si="47"/>
        <v>#N/A</v>
      </c>
      <c r="IS48" s="146" t="e">
        <f t="shared" si="48"/>
        <v>#N/A</v>
      </c>
      <c r="IT48" s="146" t="e">
        <f t="shared" si="49"/>
        <v>#N/A</v>
      </c>
      <c r="IU48" s="146" t="e">
        <f t="shared" si="50"/>
        <v>#N/A</v>
      </c>
      <c r="IV48" s="146" t="e">
        <f t="shared" si="51"/>
        <v>#N/A</v>
      </c>
      <c r="IW48" s="146" t="e">
        <f t="shared" si="52"/>
        <v>#N/A</v>
      </c>
      <c r="IX48" s="146" t="e">
        <f t="shared" si="53"/>
        <v>#N/A</v>
      </c>
      <c r="IY48" s="146" t="e">
        <f t="shared" si="54"/>
        <v>#N/A</v>
      </c>
      <c r="IZ48" s="146" t="e">
        <f t="shared" si="55"/>
        <v>#N/A</v>
      </c>
      <c r="JA48" s="146" t="e">
        <f t="shared" si="56"/>
        <v>#N/A</v>
      </c>
      <c r="JB48" s="146" t="e">
        <f t="shared" si="57"/>
        <v>#N/A</v>
      </c>
      <c r="JC48" s="146" t="e">
        <f t="shared" si="58"/>
        <v>#N/A</v>
      </c>
      <c r="JD48" s="146" t="e">
        <f t="shared" si="59"/>
        <v>#N/A</v>
      </c>
      <c r="JE48" s="146" t="e">
        <f t="shared" si="60"/>
        <v>#N/A</v>
      </c>
      <c r="JF48" s="146" t="e">
        <f t="shared" si="61"/>
        <v>#N/A</v>
      </c>
      <c r="JG48" s="146" t="e">
        <f t="shared" si="62"/>
        <v>#N/A</v>
      </c>
      <c r="JH48" s="146" t="e">
        <f t="shared" si="63"/>
        <v>#N/A</v>
      </c>
      <c r="JI48" s="146" t="e">
        <f t="shared" si="64"/>
        <v>#N/A</v>
      </c>
      <c r="JJ48" s="146" t="e">
        <f t="shared" si="65"/>
        <v>#N/A</v>
      </c>
      <c r="JK48" s="146" t="e">
        <f t="shared" si="66"/>
        <v>#N/A</v>
      </c>
      <c r="JL48" s="146" t="e">
        <f t="shared" si="67"/>
        <v>#N/A</v>
      </c>
      <c r="JM48" s="146" t="e">
        <f t="shared" si="68"/>
        <v>#N/A</v>
      </c>
      <c r="JN48" s="146" t="e">
        <f t="shared" si="69"/>
        <v>#N/A</v>
      </c>
      <c r="JO48" s="146" t="e">
        <f t="shared" si="70"/>
        <v>#N/A</v>
      </c>
      <c r="JP48" s="146" t="e">
        <f t="shared" si="71"/>
        <v>#N/A</v>
      </c>
      <c r="JQ48" s="146" t="e">
        <f t="shared" si="72"/>
        <v>#N/A</v>
      </c>
      <c r="JR48" s="146" t="e">
        <f t="shared" si="73"/>
        <v>#N/A</v>
      </c>
      <c r="JS48" s="146" t="e">
        <f t="shared" si="74"/>
        <v>#N/A</v>
      </c>
      <c r="JT48" s="146" t="e">
        <f t="shared" si="75"/>
        <v>#N/A</v>
      </c>
      <c r="JU48" s="146" t="e">
        <f t="shared" si="76"/>
        <v>#N/A</v>
      </c>
      <c r="JV48" s="146" t="e">
        <f t="shared" si="77"/>
        <v>#N/A</v>
      </c>
      <c r="JW48" s="146" t="e">
        <f t="shared" si="78"/>
        <v>#N/A</v>
      </c>
      <c r="JX48" s="146" t="e">
        <f t="shared" si="79"/>
        <v>#N/A</v>
      </c>
      <c r="JY48" s="146" t="e">
        <f t="shared" si="80"/>
        <v>#N/A</v>
      </c>
      <c r="JZ48" s="146" t="e">
        <f t="shared" si="81"/>
        <v>#N/A</v>
      </c>
      <c r="KA48" s="146" t="e">
        <f t="shared" si="82"/>
        <v>#N/A</v>
      </c>
      <c r="KB48" s="146" t="e">
        <f t="shared" si="83"/>
        <v>#N/A</v>
      </c>
      <c r="KC48" s="146" t="e">
        <f t="shared" si="84"/>
        <v>#N/A</v>
      </c>
      <c r="KD48" s="146" t="e">
        <f t="shared" si="85"/>
        <v>#N/A</v>
      </c>
      <c r="KE48" s="146" t="e">
        <f t="shared" si="86"/>
        <v>#N/A</v>
      </c>
      <c r="KF48" s="146" t="e">
        <f t="shared" si="20"/>
        <v>#N/A</v>
      </c>
      <c r="KG48" s="146" t="e">
        <f t="shared" si="87"/>
        <v>#N/A</v>
      </c>
      <c r="KH48" s="146" t="e">
        <f t="shared" si="88"/>
        <v>#N/A</v>
      </c>
      <c r="KI48" s="146" t="e">
        <f t="shared" si="89"/>
        <v>#N/A</v>
      </c>
      <c r="KJ48" s="146" t="e">
        <f t="shared" si="90"/>
        <v>#N/A</v>
      </c>
      <c r="KK48" s="146" t="e">
        <f t="shared" si="91"/>
        <v>#N/A</v>
      </c>
      <c r="KL48" s="146" t="e">
        <f t="shared" si="92"/>
        <v>#N/A</v>
      </c>
      <c r="KM48" s="146" t="e">
        <f t="shared" si="93"/>
        <v>#N/A</v>
      </c>
      <c r="KN48" s="146" t="e">
        <f t="shared" si="94"/>
        <v>#N/A</v>
      </c>
      <c r="KO48" s="146" t="e">
        <f t="shared" si="95"/>
        <v>#N/A</v>
      </c>
      <c r="KP48" s="146" t="e">
        <f t="shared" si="96"/>
        <v>#N/A</v>
      </c>
      <c r="KQ48" s="146" t="e">
        <f t="shared" si="97"/>
        <v>#N/A</v>
      </c>
      <c r="KR48" s="146" t="e">
        <f t="shared" si="98"/>
        <v>#N/A</v>
      </c>
      <c r="KS48" s="146" t="e">
        <f t="shared" si="99"/>
        <v>#N/A</v>
      </c>
      <c r="KT48" s="146" t="e">
        <f t="shared" si="100"/>
        <v>#N/A</v>
      </c>
      <c r="KU48" s="146" t="e">
        <f t="shared" si="101"/>
        <v>#N/A</v>
      </c>
      <c r="KV48" s="146" t="e">
        <f t="shared" si="102"/>
        <v>#N/A</v>
      </c>
      <c r="KW48" s="146" t="e">
        <f t="shared" si="103"/>
        <v>#N/A</v>
      </c>
      <c r="KX48" s="146" t="e">
        <f t="shared" si="104"/>
        <v>#N/A</v>
      </c>
      <c r="KY48" s="146" t="e">
        <f t="shared" si="105"/>
        <v>#N/A</v>
      </c>
      <c r="KZ48" s="146" t="e">
        <f t="shared" si="106"/>
        <v>#N/A</v>
      </c>
      <c r="LA48" s="146" t="e">
        <f t="shared" si="107"/>
        <v>#N/A</v>
      </c>
      <c r="LB48" s="146" t="e">
        <f t="shared" si="108"/>
        <v>#N/A</v>
      </c>
      <c r="LC48" s="146" t="e">
        <f t="shared" si="109"/>
        <v>#N/A</v>
      </c>
      <c r="LD48" s="146" t="e">
        <f t="shared" si="110"/>
        <v>#N/A</v>
      </c>
      <c r="LE48" s="146" t="e">
        <f t="shared" si="111"/>
        <v>#N/A</v>
      </c>
      <c r="LF48" s="146" t="e">
        <f t="shared" si="112"/>
        <v>#N/A</v>
      </c>
      <c r="LG48" s="146" t="e">
        <f t="shared" si="113"/>
        <v>#N/A</v>
      </c>
      <c r="LH48" s="146" t="e">
        <f t="shared" si="114"/>
        <v>#N/A</v>
      </c>
      <c r="LI48" s="146" t="e">
        <f t="shared" si="115"/>
        <v>#N/A</v>
      </c>
      <c r="LJ48" s="146" t="e">
        <f t="shared" si="116"/>
        <v>#N/A</v>
      </c>
      <c r="LK48" s="146" t="e">
        <f t="shared" si="117"/>
        <v>#N/A</v>
      </c>
      <c r="LL48" s="146" t="e">
        <f t="shared" si="118"/>
        <v>#N/A</v>
      </c>
      <c r="LM48" s="146" t="e">
        <f t="shared" si="119"/>
        <v>#N/A</v>
      </c>
      <c r="LN48" s="146" t="e">
        <f t="shared" si="120"/>
        <v>#N/A</v>
      </c>
      <c r="LO48" s="146" t="e">
        <f t="shared" si="121"/>
        <v>#N/A</v>
      </c>
      <c r="LP48" s="146" t="e">
        <f t="shared" si="122"/>
        <v>#N/A</v>
      </c>
      <c r="LQ48" s="146" t="e">
        <f t="shared" si="123"/>
        <v>#N/A</v>
      </c>
      <c r="LR48" s="146" t="e">
        <f t="shared" si="124"/>
        <v>#N/A</v>
      </c>
      <c r="LS48" s="146" t="e">
        <f t="shared" si="125"/>
        <v>#N/A</v>
      </c>
      <c r="LT48" s="146" t="e">
        <f t="shared" si="126"/>
        <v>#N/A</v>
      </c>
      <c r="LU48" s="146" t="e">
        <f t="shared" si="127"/>
        <v>#N/A</v>
      </c>
      <c r="LV48" s="146" t="e">
        <f t="shared" si="128"/>
        <v>#N/A</v>
      </c>
      <c r="LW48" s="146" t="e">
        <f t="shared" si="129"/>
        <v>#N/A</v>
      </c>
      <c r="LX48" s="146" t="e">
        <f t="shared" si="130"/>
        <v>#N/A</v>
      </c>
      <c r="LY48" s="146" t="e">
        <f t="shared" si="131"/>
        <v>#N/A</v>
      </c>
      <c r="LZ48" s="146" t="e">
        <f t="shared" si="132"/>
        <v>#N/A</v>
      </c>
      <c r="MA48" s="146" t="e">
        <f t="shared" si="133"/>
        <v>#N/A</v>
      </c>
      <c r="MB48" s="146" t="e">
        <f t="shared" si="134"/>
        <v>#N/A</v>
      </c>
      <c r="MC48" s="146" t="e">
        <f t="shared" si="135"/>
        <v>#N/A</v>
      </c>
      <c r="MD48" s="146" t="e">
        <f t="shared" si="136"/>
        <v>#N/A</v>
      </c>
      <c r="ME48" s="146" t="e">
        <f t="shared" si="137"/>
        <v>#N/A</v>
      </c>
      <c r="MF48" s="146" t="e">
        <f t="shared" si="138"/>
        <v>#N/A</v>
      </c>
      <c r="MG48" s="146" t="e">
        <f t="shared" si="139"/>
        <v>#N/A</v>
      </c>
      <c r="MH48" s="146" t="e">
        <f t="shared" si="140"/>
        <v>#N/A</v>
      </c>
      <c r="MI48" s="146" t="e">
        <f t="shared" si="141"/>
        <v>#N/A</v>
      </c>
      <c r="MJ48" s="146" t="e">
        <f t="shared" si="142"/>
        <v>#N/A</v>
      </c>
      <c r="MK48" s="146" t="e">
        <f t="shared" si="143"/>
        <v>#N/A</v>
      </c>
      <c r="ML48" s="146" t="e">
        <f t="shared" si="144"/>
        <v>#N/A</v>
      </c>
      <c r="MM48" s="146" t="e">
        <f t="shared" si="145"/>
        <v>#N/A</v>
      </c>
      <c r="MN48" s="146" t="e">
        <f t="shared" si="146"/>
        <v>#N/A</v>
      </c>
      <c r="MO48" s="146" t="e">
        <f t="shared" si="147"/>
        <v>#N/A</v>
      </c>
      <c r="MP48" s="146" t="e">
        <f t="shared" si="148"/>
        <v>#N/A</v>
      </c>
      <c r="MQ48" s="146" t="e">
        <f t="shared" si="149"/>
        <v>#N/A</v>
      </c>
      <c r="MR48" s="146" t="e">
        <f t="shared" si="21"/>
        <v>#N/A</v>
      </c>
      <c r="MS48" s="146" t="e">
        <f t="shared" si="150"/>
        <v>#N/A</v>
      </c>
      <c r="MT48" s="146" t="e">
        <f t="shared" si="151"/>
        <v>#N/A</v>
      </c>
      <c r="MU48" s="146" t="e">
        <f t="shared" si="152"/>
        <v>#N/A</v>
      </c>
      <c r="MV48" s="146" t="e">
        <f t="shared" si="153"/>
        <v>#N/A</v>
      </c>
      <c r="MW48" s="146" t="e">
        <f t="shared" si="154"/>
        <v>#N/A</v>
      </c>
      <c r="MX48" s="146" t="e">
        <f t="shared" si="155"/>
        <v>#N/A</v>
      </c>
      <c r="MY48" s="146" t="e">
        <f t="shared" si="156"/>
        <v>#N/A</v>
      </c>
      <c r="MZ48" s="146" t="e">
        <f t="shared" si="157"/>
        <v>#N/A</v>
      </c>
      <c r="NA48" s="146" t="e">
        <f t="shared" si="158"/>
        <v>#N/A</v>
      </c>
      <c r="NB48" s="146" t="e">
        <f t="shared" si="159"/>
        <v>#N/A</v>
      </c>
      <c r="NC48" s="146" t="e">
        <f t="shared" si="160"/>
        <v>#N/A</v>
      </c>
      <c r="ND48" s="146" t="e">
        <f t="shared" si="161"/>
        <v>#N/A</v>
      </c>
      <c r="NE48" s="146" t="e">
        <f t="shared" si="162"/>
        <v>#N/A</v>
      </c>
      <c r="NF48" s="146" t="e">
        <f t="shared" si="163"/>
        <v>#N/A</v>
      </c>
      <c r="NG48" s="146" t="e">
        <f t="shared" si="164"/>
        <v>#N/A</v>
      </c>
      <c r="NH48" s="146" t="e">
        <f t="shared" si="165"/>
        <v>#N/A</v>
      </c>
      <c r="NI48" s="146" t="e">
        <f t="shared" si="166"/>
        <v>#N/A</v>
      </c>
      <c r="NJ48" s="146" t="e">
        <f t="shared" si="167"/>
        <v>#N/A</v>
      </c>
      <c r="NK48" s="146" t="e">
        <f t="shared" si="168"/>
        <v>#N/A</v>
      </c>
      <c r="NL48" s="146" t="e">
        <f t="shared" si="169"/>
        <v>#N/A</v>
      </c>
      <c r="NM48" s="146" t="e">
        <f t="shared" si="170"/>
        <v>#N/A</v>
      </c>
      <c r="NN48" s="146" t="e">
        <f t="shared" si="171"/>
        <v>#N/A</v>
      </c>
      <c r="NO48" s="146" t="e">
        <f t="shared" si="172"/>
        <v>#N/A</v>
      </c>
      <c r="NP48" s="146" t="e">
        <f t="shared" si="173"/>
        <v>#N/A</v>
      </c>
      <c r="NQ48" s="146" t="e">
        <f t="shared" si="174"/>
        <v>#N/A</v>
      </c>
      <c r="NR48" s="146" t="e">
        <f t="shared" si="175"/>
        <v>#N/A</v>
      </c>
      <c r="NS48" s="146" t="e">
        <f t="shared" si="176"/>
        <v>#N/A</v>
      </c>
      <c r="NT48" s="146" t="e">
        <f t="shared" si="177"/>
        <v>#N/A</v>
      </c>
      <c r="NU48" s="146" t="e">
        <f t="shared" si="178"/>
        <v>#N/A</v>
      </c>
      <c r="NV48" s="146" t="e">
        <f t="shared" si="179"/>
        <v>#N/A</v>
      </c>
      <c r="NW48" s="146" t="e">
        <f t="shared" si="180"/>
        <v>#N/A</v>
      </c>
      <c r="NX48" s="146" t="e">
        <f t="shared" si="181"/>
        <v>#N/A</v>
      </c>
      <c r="NY48" s="146" t="e">
        <f t="shared" si="182"/>
        <v>#N/A</v>
      </c>
      <c r="NZ48" s="146" t="e">
        <f t="shared" si="183"/>
        <v>#N/A</v>
      </c>
      <c r="OA48" s="146" t="e">
        <f t="shared" si="184"/>
        <v>#N/A</v>
      </c>
      <c r="OB48" s="146" t="e">
        <f t="shared" si="185"/>
        <v>#N/A</v>
      </c>
      <c r="OC48" s="146" t="e">
        <f t="shared" si="186"/>
        <v>#N/A</v>
      </c>
      <c r="OD48" s="146" t="e">
        <f t="shared" si="187"/>
        <v>#N/A</v>
      </c>
      <c r="OE48" s="146" t="e">
        <f t="shared" si="188"/>
        <v>#N/A</v>
      </c>
      <c r="OF48" s="146" t="e">
        <f t="shared" si="189"/>
        <v>#N/A</v>
      </c>
      <c r="OG48" s="146" t="e">
        <f t="shared" si="190"/>
        <v>#N/A</v>
      </c>
      <c r="OH48" s="146" t="e">
        <f t="shared" si="191"/>
        <v>#N/A</v>
      </c>
      <c r="OI48" s="146" t="e">
        <f t="shared" si="192"/>
        <v>#N/A</v>
      </c>
      <c r="OJ48" s="146" t="e">
        <f t="shared" si="193"/>
        <v>#N/A</v>
      </c>
      <c r="OK48" s="146" t="e">
        <f t="shared" si="194"/>
        <v>#N/A</v>
      </c>
      <c r="OL48" s="146" t="e">
        <f t="shared" si="195"/>
        <v>#N/A</v>
      </c>
      <c r="OM48" s="146" t="e">
        <f t="shared" si="196"/>
        <v>#N/A</v>
      </c>
      <c r="ON48" s="146" t="e">
        <f t="shared" si="197"/>
        <v>#N/A</v>
      </c>
      <c r="OO48" s="146" t="e">
        <f t="shared" si="198"/>
        <v>#N/A</v>
      </c>
      <c r="OP48" s="146" t="e">
        <f t="shared" si="199"/>
        <v>#N/A</v>
      </c>
      <c r="OQ48" s="146" t="e">
        <f t="shared" si="200"/>
        <v>#N/A</v>
      </c>
      <c r="OR48" s="146" t="e">
        <f t="shared" si="201"/>
        <v>#N/A</v>
      </c>
      <c r="OS48" s="146" t="e">
        <f t="shared" si="202"/>
        <v>#N/A</v>
      </c>
      <c r="OT48" s="146" t="e">
        <f t="shared" si="203"/>
        <v>#N/A</v>
      </c>
      <c r="OU48" s="146" t="e">
        <f t="shared" si="204"/>
        <v>#N/A</v>
      </c>
      <c r="OV48" s="146" t="e">
        <f t="shared" si="205"/>
        <v>#N/A</v>
      </c>
      <c r="OW48" s="146" t="e">
        <f t="shared" si="206"/>
        <v>#N/A</v>
      </c>
      <c r="OX48" s="146" t="e">
        <f t="shared" si="207"/>
        <v>#N/A</v>
      </c>
      <c r="OY48" s="146" t="e">
        <f t="shared" si="208"/>
        <v>#N/A</v>
      </c>
      <c r="OZ48" s="146" t="e">
        <f t="shared" si="209"/>
        <v>#N/A</v>
      </c>
      <c r="PA48" s="146" t="e">
        <f t="shared" si="210"/>
        <v>#N/A</v>
      </c>
      <c r="PB48" s="146" t="e">
        <f t="shared" si="211"/>
        <v>#N/A</v>
      </c>
      <c r="PC48" s="146" t="e">
        <f t="shared" si="212"/>
        <v>#N/A</v>
      </c>
      <c r="PD48" s="146" t="e">
        <f t="shared" si="22"/>
        <v>#N/A</v>
      </c>
      <c r="PE48" s="146" t="e">
        <f t="shared" si="225"/>
        <v>#N/A</v>
      </c>
      <c r="PF48" s="146" t="e">
        <f t="shared" si="226"/>
        <v>#N/A</v>
      </c>
      <c r="PG48" s="146" t="e">
        <f t="shared" si="227"/>
        <v>#N/A</v>
      </c>
      <c r="PH48" s="146" t="e">
        <f t="shared" si="228"/>
        <v>#N/A</v>
      </c>
      <c r="PI48" s="146" t="e">
        <f t="shared" si="229"/>
        <v>#N/A</v>
      </c>
      <c r="PJ48" s="146" t="e">
        <f t="shared" si="230"/>
        <v>#N/A</v>
      </c>
      <c r="PK48" s="146" t="e">
        <f t="shared" si="231"/>
        <v>#N/A</v>
      </c>
      <c r="PL48" s="146" t="e">
        <f t="shared" si="232"/>
        <v>#N/A</v>
      </c>
    </row>
    <row r="49" spans="1:428" hidden="1" x14ac:dyDescent="0.45">
      <c r="A49" s="364"/>
      <c r="B49" s="365" t="str">
        <f>IF($N49="","",ROUND(_xlfn.LOGNORM.INV(ABS(VLOOKUP($Q$1,VLookups!$A$27:$B$28,2,FALSE)-B$2),LN($J49),LN($N49)),0))</f>
        <v/>
      </c>
      <c r="C49" s="367" t="str">
        <f t="shared" si="16"/>
        <v/>
      </c>
      <c r="D49" s="368" t="str">
        <f t="shared" si="17"/>
        <v/>
      </c>
      <c r="E49" s="108" t="str">
        <f>IFERROR(_xlfn.LOGNORM.INV(VLookups!$B$22,LN($J49),LN($N49)),"")</f>
        <v/>
      </c>
      <c r="F49" s="81"/>
      <c r="G49" s="108" t="str">
        <f>IFERROR(_xlfn.LOGNORM.INV(VLookups!$B$23,LN($J49),LN($N49)),"")</f>
        <v/>
      </c>
      <c r="H49" s="110" t="str">
        <f t="shared" si="248"/>
        <v/>
      </c>
      <c r="I49" s="110" t="str">
        <f t="shared" si="249"/>
        <v/>
      </c>
      <c r="J49" s="65" t="str">
        <f>IF(AND(F49&gt;0,NOT(ISBLANK(K49))),IF(VLOOKUP($F$3,VLookups!$A$17:$B$18,2,FALSE),F49*VLOOKUP(K49,VLookups!$A$4:$B$13,2,FALSE),F49),"")</f>
        <v/>
      </c>
      <c r="K49" s="21"/>
      <c r="L49" s="53"/>
      <c r="M49" s="263"/>
      <c r="N49" s="320" t="str">
        <f>IF(F49&gt;0,IF(ISBLANK(M49),IF(ISBLANK(K49),"",VLOOKUP(K49,VLookups!$A$4:$C$13,3,FALSE)),M49),"")</f>
        <v/>
      </c>
      <c r="O49" s="320" t="str">
        <f t="shared" si="11"/>
        <v/>
      </c>
      <c r="P49" s="375" t="str">
        <f t="shared" si="12"/>
        <v/>
      </c>
      <c r="Q49" s="81"/>
      <c r="R49" s="230" t="str">
        <f>IF(AND(Q49&gt;0,F49&gt;0,NOT(N49="")),ABS(VLOOKUP($Q$1,VLookups!$A$27:$B$28,2,FALSE)-_xlfn.LOGNORM.DIST(Q49,LN(J49),LN(N49),TRUE)),"")</f>
        <v/>
      </c>
      <c r="S49" s="80" t="str">
        <f>IF(AND($E49&gt;0,$F49&gt;0,$G49&gt;0,NOT(ISBLANK($K49))),_xlfn.LOGNORM.INV(ABS(VLOOKUP($Q$1,VLookups!$A$27:$B$28,2,FALSE)-S$3),LN($J49),LN($N49)),"")</f>
        <v/>
      </c>
      <c r="T49" s="80" t="str">
        <f>IF(AND($E49&gt;0,$F49&gt;0,$G49&gt;0,NOT(ISBLANK($K49))),_xlfn.LOGNORM.INV(ABS(VLOOKUP($Q$1,VLookups!$A$27:$B$28,2,FALSE)-T$3),LN($J49),LN($N49)),"")</f>
        <v/>
      </c>
      <c r="U49" s="80" t="str">
        <f>IF(AND($E49&gt;0,$F49&gt;0,$G49&gt;0,NOT(ISBLANK($K49))),_xlfn.LOGNORM.INV(ABS(VLOOKUP($Q$1,VLookups!$A$27:$B$28,2,FALSE)-U$3),LN($J49),LN($N49)),"")</f>
        <v/>
      </c>
      <c r="V49" s="80" t="str">
        <f>IF(AND($E49&gt;0,$F49&gt;0,$G49&gt;0,NOT(ISBLANK($K49))),_xlfn.LOGNORM.INV(ABS(VLOOKUP($Q$1,VLookups!$A$27:$B$28,2,FALSE)-V$3),LN($J49),LN($N49)),"")</f>
        <v/>
      </c>
      <c r="W49" s="80" t="str">
        <f>IF(AND($E49&gt;0,$F49&gt;0,$G49&gt;0,NOT(ISBLANK($K49))),_xlfn.LOGNORM.INV(ABS(VLOOKUP($Q$1,VLookups!$A$27:$B$28,2,FALSE)-W$3),LN($J49),LN($N49)),"")</f>
        <v/>
      </c>
      <c r="X49" s="80" t="str">
        <f>IF(AND($E49&gt;0,$F49&gt;0,$G49&gt;0,NOT(ISBLANK($K49))),_xlfn.LOGNORM.INV(ABS(VLOOKUP($Q$1,VLookups!$A$27:$B$28,2,FALSE)-X$3),LN($J49),LN($N49)),"")</f>
        <v/>
      </c>
      <c r="Y49" s="5"/>
      <c r="Z49" s="145" t="str">
        <f t="shared" si="250"/>
        <v/>
      </c>
      <c r="AA49" s="376" t="str">
        <f t="shared" si="13"/>
        <v/>
      </c>
      <c r="AB49" s="46" t="str">
        <f t="shared" si="14"/>
        <v/>
      </c>
      <c r="AC49" s="46" t="str">
        <f t="shared" si="261"/>
        <v/>
      </c>
      <c r="AD49" s="46" t="str">
        <f t="shared" si="261"/>
        <v/>
      </c>
      <c r="AE49" s="46" t="str">
        <f t="shared" si="261"/>
        <v/>
      </c>
      <c r="AF49" s="46" t="str">
        <f t="shared" si="261"/>
        <v/>
      </c>
      <c r="AG49" s="46" t="str">
        <f t="shared" si="261"/>
        <v/>
      </c>
      <c r="AH49" s="46" t="str">
        <f t="shared" si="261"/>
        <v/>
      </c>
      <c r="AI49" s="46" t="str">
        <f t="shared" si="261"/>
        <v/>
      </c>
      <c r="AJ49" s="46" t="str">
        <f t="shared" si="261"/>
        <v/>
      </c>
      <c r="AK49" s="46" t="str">
        <f t="shared" si="261"/>
        <v/>
      </c>
      <c r="AL49" s="46" t="str">
        <f t="shared" si="261"/>
        <v/>
      </c>
      <c r="AM49" s="46" t="str">
        <f t="shared" si="261"/>
        <v/>
      </c>
      <c r="AN49" s="46" t="str">
        <f t="shared" si="261"/>
        <v/>
      </c>
      <c r="AO49" s="46" t="str">
        <f t="shared" si="261"/>
        <v/>
      </c>
      <c r="AP49" s="46" t="str">
        <f t="shared" si="261"/>
        <v/>
      </c>
      <c r="AQ49" s="46" t="str">
        <f t="shared" si="261"/>
        <v/>
      </c>
      <c r="AR49" s="46" t="str">
        <f t="shared" si="261"/>
        <v/>
      </c>
      <c r="AS49" s="46" t="str">
        <f t="shared" si="261"/>
        <v/>
      </c>
      <c r="AT49" s="46" t="str">
        <f t="shared" si="261"/>
        <v/>
      </c>
      <c r="AU49" s="46" t="str">
        <f t="shared" si="261"/>
        <v/>
      </c>
      <c r="AV49" s="46" t="str">
        <f t="shared" si="261"/>
        <v/>
      </c>
      <c r="AW49" s="46" t="str">
        <f t="shared" si="261"/>
        <v/>
      </c>
      <c r="AX49" s="46" t="str">
        <f t="shared" si="261"/>
        <v/>
      </c>
      <c r="AY49" s="46" t="str">
        <f t="shared" si="261"/>
        <v/>
      </c>
      <c r="AZ49" s="46" t="str">
        <f t="shared" si="261"/>
        <v/>
      </c>
      <c r="BA49" s="46" t="str">
        <f t="shared" si="261"/>
        <v/>
      </c>
      <c r="BB49" s="46" t="str">
        <f t="shared" si="261"/>
        <v/>
      </c>
      <c r="BC49" s="46" t="str">
        <f t="shared" si="261"/>
        <v/>
      </c>
      <c r="BD49" s="46" t="str">
        <f t="shared" si="261"/>
        <v/>
      </c>
      <c r="BE49" s="46" t="str">
        <f t="shared" si="261"/>
        <v/>
      </c>
      <c r="BF49" s="46" t="str">
        <f t="shared" si="261"/>
        <v/>
      </c>
      <c r="BG49" s="46" t="str">
        <f t="shared" si="261"/>
        <v/>
      </c>
      <c r="BH49" s="46" t="str">
        <f t="shared" si="261"/>
        <v/>
      </c>
      <c r="BI49" s="46" t="str">
        <f t="shared" si="261"/>
        <v/>
      </c>
      <c r="BJ49" s="46" t="str">
        <f t="shared" si="261"/>
        <v/>
      </c>
      <c r="BK49" s="46" t="str">
        <f t="shared" si="261"/>
        <v/>
      </c>
      <c r="BL49" s="46" t="str">
        <f t="shared" si="261"/>
        <v/>
      </c>
      <c r="BM49" s="46" t="str">
        <f t="shared" si="261"/>
        <v/>
      </c>
      <c r="BN49" s="46" t="str">
        <f t="shared" si="261"/>
        <v/>
      </c>
      <c r="BO49" s="46" t="str">
        <f t="shared" si="261"/>
        <v/>
      </c>
      <c r="BP49" s="46" t="str">
        <f t="shared" si="261"/>
        <v/>
      </c>
      <c r="BQ49" s="46" t="str">
        <f t="shared" si="261"/>
        <v/>
      </c>
      <c r="BR49" s="46" t="str">
        <f t="shared" si="261"/>
        <v/>
      </c>
      <c r="BS49" s="46" t="str">
        <f t="shared" si="261"/>
        <v/>
      </c>
      <c r="BT49" s="46" t="str">
        <f t="shared" si="261"/>
        <v/>
      </c>
      <c r="BU49" s="46" t="str">
        <f t="shared" si="261"/>
        <v/>
      </c>
      <c r="BV49" s="46" t="str">
        <f t="shared" si="261"/>
        <v/>
      </c>
      <c r="BW49" s="46" t="str">
        <f t="shared" si="261"/>
        <v/>
      </c>
      <c r="BX49" s="46" t="str">
        <f t="shared" si="261"/>
        <v/>
      </c>
      <c r="BY49" s="46" t="str">
        <f t="shared" si="261"/>
        <v/>
      </c>
      <c r="BZ49" s="46" t="str">
        <f t="shared" si="261"/>
        <v/>
      </c>
      <c r="CA49" s="46" t="str">
        <f t="shared" si="261"/>
        <v/>
      </c>
      <c r="CB49" s="46" t="str">
        <f t="shared" si="261"/>
        <v/>
      </c>
      <c r="CC49" s="46" t="str">
        <f t="shared" si="261"/>
        <v/>
      </c>
      <c r="CD49" s="46" t="str">
        <f t="shared" si="261"/>
        <v/>
      </c>
      <c r="CE49" s="46" t="str">
        <f t="shared" si="261"/>
        <v/>
      </c>
      <c r="CF49" s="46" t="str">
        <f t="shared" si="261"/>
        <v/>
      </c>
      <c r="CG49" s="46" t="str">
        <f t="shared" si="261"/>
        <v/>
      </c>
      <c r="CH49" s="46" t="str">
        <f t="shared" si="261"/>
        <v/>
      </c>
      <c r="CI49" s="46" t="str">
        <f t="shared" si="261"/>
        <v/>
      </c>
      <c r="CJ49" s="46" t="str">
        <f t="shared" si="261"/>
        <v/>
      </c>
      <c r="CK49" s="46" t="str">
        <f t="shared" si="261"/>
        <v/>
      </c>
      <c r="CL49" s="46" t="str">
        <f t="shared" si="261"/>
        <v/>
      </c>
      <c r="CM49" s="46" t="str">
        <f t="shared" si="261"/>
        <v/>
      </c>
      <c r="CN49" s="46" t="str">
        <f t="shared" ref="CN49:EY52" si="264">IF(ISNONTEXT($Z49),CM49+$Z49,"")</f>
        <v/>
      </c>
      <c r="CO49" s="46" t="str">
        <f t="shared" si="264"/>
        <v/>
      </c>
      <c r="CP49" s="46" t="str">
        <f t="shared" si="264"/>
        <v/>
      </c>
      <c r="CQ49" s="46" t="str">
        <f t="shared" si="264"/>
        <v/>
      </c>
      <c r="CR49" s="46" t="str">
        <f t="shared" si="264"/>
        <v/>
      </c>
      <c r="CS49" s="46" t="str">
        <f t="shared" si="264"/>
        <v/>
      </c>
      <c r="CT49" s="46" t="str">
        <f t="shared" si="264"/>
        <v/>
      </c>
      <c r="CU49" s="46" t="str">
        <f t="shared" si="264"/>
        <v/>
      </c>
      <c r="CV49" s="46" t="str">
        <f t="shared" si="264"/>
        <v/>
      </c>
      <c r="CW49" s="46" t="str">
        <f t="shared" si="264"/>
        <v/>
      </c>
      <c r="CX49" s="46" t="str">
        <f t="shared" si="264"/>
        <v/>
      </c>
      <c r="CY49" s="46" t="str">
        <f t="shared" si="264"/>
        <v/>
      </c>
      <c r="CZ49" s="46" t="str">
        <f t="shared" si="264"/>
        <v/>
      </c>
      <c r="DA49" s="46" t="str">
        <f t="shared" si="264"/>
        <v/>
      </c>
      <c r="DB49" s="46" t="str">
        <f t="shared" si="264"/>
        <v/>
      </c>
      <c r="DC49" s="46" t="str">
        <f t="shared" si="264"/>
        <v/>
      </c>
      <c r="DD49" s="46" t="str">
        <f t="shared" si="264"/>
        <v/>
      </c>
      <c r="DE49" s="46" t="str">
        <f t="shared" si="264"/>
        <v/>
      </c>
      <c r="DF49" s="46" t="str">
        <f t="shared" si="264"/>
        <v/>
      </c>
      <c r="DG49" s="46" t="str">
        <f t="shared" si="264"/>
        <v/>
      </c>
      <c r="DH49" s="46" t="str">
        <f t="shared" si="264"/>
        <v/>
      </c>
      <c r="DI49" s="46" t="str">
        <f t="shared" si="264"/>
        <v/>
      </c>
      <c r="DJ49" s="46" t="str">
        <f t="shared" si="264"/>
        <v/>
      </c>
      <c r="DK49" s="46" t="str">
        <f t="shared" si="264"/>
        <v/>
      </c>
      <c r="DL49" s="46" t="str">
        <f t="shared" si="264"/>
        <v/>
      </c>
      <c r="DM49" s="46" t="str">
        <f t="shared" si="264"/>
        <v/>
      </c>
      <c r="DN49" s="46" t="str">
        <f t="shared" si="264"/>
        <v/>
      </c>
      <c r="DO49" s="46" t="str">
        <f t="shared" si="264"/>
        <v/>
      </c>
      <c r="DP49" s="46" t="str">
        <f t="shared" si="264"/>
        <v/>
      </c>
      <c r="DQ49" s="46" t="str">
        <f t="shared" si="264"/>
        <v/>
      </c>
      <c r="DR49" s="46" t="str">
        <f t="shared" si="264"/>
        <v/>
      </c>
      <c r="DS49" s="46" t="str">
        <f t="shared" si="264"/>
        <v/>
      </c>
      <c r="DT49" s="46" t="str">
        <f t="shared" si="264"/>
        <v/>
      </c>
      <c r="DU49" s="46" t="str">
        <f t="shared" si="264"/>
        <v/>
      </c>
      <c r="DV49" s="46" t="str">
        <f t="shared" si="264"/>
        <v/>
      </c>
      <c r="DW49" s="46" t="str">
        <f t="shared" si="264"/>
        <v/>
      </c>
      <c r="DX49" s="46" t="str">
        <f t="shared" si="264"/>
        <v/>
      </c>
      <c r="DY49" s="46" t="str">
        <f t="shared" si="264"/>
        <v/>
      </c>
      <c r="DZ49" s="46" t="str">
        <f t="shared" si="264"/>
        <v/>
      </c>
      <c r="EA49" s="46" t="str">
        <f t="shared" si="264"/>
        <v/>
      </c>
      <c r="EB49" s="46" t="str">
        <f t="shared" si="264"/>
        <v/>
      </c>
      <c r="EC49" s="46" t="str">
        <f t="shared" si="264"/>
        <v/>
      </c>
      <c r="ED49" s="46" t="str">
        <f t="shared" si="264"/>
        <v/>
      </c>
      <c r="EE49" s="46" t="str">
        <f t="shared" si="264"/>
        <v/>
      </c>
      <c r="EF49" s="46" t="str">
        <f t="shared" si="264"/>
        <v/>
      </c>
      <c r="EG49" s="46" t="str">
        <f t="shared" si="264"/>
        <v/>
      </c>
      <c r="EH49" s="46" t="str">
        <f t="shared" si="264"/>
        <v/>
      </c>
      <c r="EI49" s="46" t="str">
        <f t="shared" si="264"/>
        <v/>
      </c>
      <c r="EJ49" s="46" t="str">
        <f t="shared" si="264"/>
        <v/>
      </c>
      <c r="EK49" s="46" t="str">
        <f t="shared" si="264"/>
        <v/>
      </c>
      <c r="EL49" s="46" t="str">
        <f t="shared" si="264"/>
        <v/>
      </c>
      <c r="EM49" s="46" t="str">
        <f t="shared" si="264"/>
        <v/>
      </c>
      <c r="EN49" s="46" t="str">
        <f t="shared" si="264"/>
        <v/>
      </c>
      <c r="EO49" s="46" t="str">
        <f t="shared" si="264"/>
        <v/>
      </c>
      <c r="EP49" s="46" t="str">
        <f t="shared" si="264"/>
        <v/>
      </c>
      <c r="EQ49" s="46" t="str">
        <f t="shared" si="264"/>
        <v/>
      </c>
      <c r="ER49" s="46" t="str">
        <f t="shared" si="264"/>
        <v/>
      </c>
      <c r="ES49" s="46" t="str">
        <f t="shared" si="264"/>
        <v/>
      </c>
      <c r="ET49" s="46" t="str">
        <f t="shared" si="264"/>
        <v/>
      </c>
      <c r="EU49" s="46" t="str">
        <f t="shared" si="264"/>
        <v/>
      </c>
      <c r="EV49" s="46" t="str">
        <f t="shared" si="264"/>
        <v/>
      </c>
      <c r="EW49" s="46" t="str">
        <f t="shared" si="264"/>
        <v/>
      </c>
      <c r="EX49" s="46" t="str">
        <f t="shared" si="264"/>
        <v/>
      </c>
      <c r="EY49" s="46" t="str">
        <f t="shared" si="264"/>
        <v/>
      </c>
      <c r="EZ49" s="46" t="str">
        <f t="shared" si="263"/>
        <v/>
      </c>
      <c r="FA49" s="46" t="str">
        <f t="shared" si="263"/>
        <v/>
      </c>
      <c r="FB49" s="46" t="str">
        <f t="shared" si="263"/>
        <v/>
      </c>
      <c r="FC49" s="46" t="str">
        <f t="shared" si="263"/>
        <v/>
      </c>
      <c r="FD49" s="46" t="str">
        <f t="shared" si="263"/>
        <v/>
      </c>
      <c r="FE49" s="46" t="str">
        <f t="shared" si="263"/>
        <v/>
      </c>
      <c r="FF49" s="46" t="str">
        <f t="shared" si="263"/>
        <v/>
      </c>
      <c r="FG49" s="46" t="str">
        <f t="shared" si="263"/>
        <v/>
      </c>
      <c r="FH49" s="46" t="str">
        <f t="shared" si="263"/>
        <v/>
      </c>
      <c r="FI49" s="46" t="str">
        <f t="shared" si="263"/>
        <v/>
      </c>
      <c r="FJ49" s="46" t="str">
        <f t="shared" si="263"/>
        <v/>
      </c>
      <c r="FK49" s="46" t="str">
        <f t="shared" si="263"/>
        <v/>
      </c>
      <c r="FL49" s="46" t="str">
        <f t="shared" si="263"/>
        <v/>
      </c>
      <c r="FM49" s="46" t="str">
        <f t="shared" si="263"/>
        <v/>
      </c>
      <c r="FN49" s="46" t="str">
        <f t="shared" si="263"/>
        <v/>
      </c>
      <c r="FO49" s="46" t="str">
        <f t="shared" si="263"/>
        <v/>
      </c>
      <c r="FP49" s="46" t="str">
        <f t="shared" si="263"/>
        <v/>
      </c>
      <c r="FQ49" s="46" t="str">
        <f t="shared" si="263"/>
        <v/>
      </c>
      <c r="FR49" s="46" t="str">
        <f t="shared" si="263"/>
        <v/>
      </c>
      <c r="FS49" s="46" t="str">
        <f t="shared" si="263"/>
        <v/>
      </c>
      <c r="FT49" s="46" t="str">
        <f t="shared" si="263"/>
        <v/>
      </c>
      <c r="FU49" s="46" t="str">
        <f t="shared" si="263"/>
        <v/>
      </c>
      <c r="FV49" s="46" t="str">
        <f t="shared" si="263"/>
        <v/>
      </c>
      <c r="FW49" s="46" t="str">
        <f t="shared" si="263"/>
        <v/>
      </c>
      <c r="FX49" s="46" t="str">
        <f t="shared" si="263"/>
        <v/>
      </c>
      <c r="FY49" s="46" t="str">
        <f t="shared" si="263"/>
        <v/>
      </c>
      <c r="FZ49" s="46" t="str">
        <f t="shared" si="263"/>
        <v/>
      </c>
      <c r="GA49" s="46" t="str">
        <f t="shared" si="263"/>
        <v/>
      </c>
      <c r="GB49" s="46" t="str">
        <f t="shared" si="263"/>
        <v/>
      </c>
      <c r="GC49" s="46" t="str">
        <f t="shared" si="263"/>
        <v/>
      </c>
      <c r="GD49" s="46" t="str">
        <f t="shared" si="263"/>
        <v/>
      </c>
      <c r="GE49" s="46" t="str">
        <f t="shared" si="263"/>
        <v/>
      </c>
      <c r="GF49" s="46" t="str">
        <f t="shared" si="263"/>
        <v/>
      </c>
      <c r="GG49" s="46" t="str">
        <f t="shared" si="263"/>
        <v/>
      </c>
      <c r="GH49" s="46" t="str">
        <f t="shared" si="263"/>
        <v/>
      </c>
      <c r="GI49" s="46" t="str">
        <f t="shared" si="263"/>
        <v/>
      </c>
      <c r="GJ49" s="46" t="str">
        <f t="shared" si="263"/>
        <v/>
      </c>
      <c r="GK49" s="46" t="str">
        <f t="shared" si="263"/>
        <v/>
      </c>
      <c r="GL49" s="46" t="str">
        <f t="shared" si="263"/>
        <v/>
      </c>
      <c r="GM49" s="46" t="str">
        <f t="shared" si="263"/>
        <v/>
      </c>
      <c r="GN49" s="46" t="str">
        <f t="shared" si="263"/>
        <v/>
      </c>
      <c r="GO49" s="46" t="str">
        <f t="shared" si="263"/>
        <v/>
      </c>
      <c r="GP49" s="46" t="str">
        <f t="shared" si="263"/>
        <v/>
      </c>
      <c r="GQ49" s="46" t="str">
        <f t="shared" si="263"/>
        <v/>
      </c>
      <c r="GR49" s="46" t="str">
        <f t="shared" si="263"/>
        <v/>
      </c>
      <c r="GS49" s="46" t="str">
        <f t="shared" si="263"/>
        <v/>
      </c>
      <c r="GT49" s="46" t="str">
        <f t="shared" si="263"/>
        <v/>
      </c>
      <c r="GU49" s="46" t="str">
        <f t="shared" si="263"/>
        <v/>
      </c>
      <c r="GV49" s="46" t="str">
        <f t="shared" si="263"/>
        <v/>
      </c>
      <c r="GW49" s="46" t="str">
        <f t="shared" si="263"/>
        <v/>
      </c>
      <c r="GX49" s="46" t="str">
        <f t="shared" si="263"/>
        <v/>
      </c>
      <c r="GY49" s="46" t="str">
        <f t="shared" si="263"/>
        <v/>
      </c>
      <c r="GZ49" s="46" t="str">
        <f t="shared" si="263"/>
        <v/>
      </c>
      <c r="HA49" s="46" t="str">
        <f t="shared" si="263"/>
        <v/>
      </c>
      <c r="HB49" s="46" t="str">
        <f t="shared" si="263"/>
        <v/>
      </c>
      <c r="HC49" s="46" t="str">
        <f t="shared" si="263"/>
        <v/>
      </c>
      <c r="HD49" s="46" t="str">
        <f t="shared" si="263"/>
        <v/>
      </c>
      <c r="HE49" s="46" t="str">
        <f t="shared" si="263"/>
        <v/>
      </c>
      <c r="HF49" s="46" t="str">
        <f t="shared" si="263"/>
        <v/>
      </c>
      <c r="HG49" s="46" t="str">
        <f t="shared" si="263"/>
        <v/>
      </c>
      <c r="HH49" s="46" t="str">
        <f t="shared" si="263"/>
        <v/>
      </c>
      <c r="HI49" s="46" t="str">
        <f t="shared" si="263"/>
        <v/>
      </c>
      <c r="HJ49" s="46" t="str">
        <f t="shared" si="263"/>
        <v/>
      </c>
      <c r="HK49" s="46" t="str">
        <f t="shared" si="263"/>
        <v/>
      </c>
      <c r="HL49" s="46" t="str">
        <f t="shared" si="262"/>
        <v/>
      </c>
      <c r="HM49" s="46" t="str">
        <f t="shared" si="262"/>
        <v/>
      </c>
      <c r="HN49" s="46" t="str">
        <f t="shared" si="262"/>
        <v/>
      </c>
      <c r="HO49" s="46" t="str">
        <f t="shared" si="262"/>
        <v/>
      </c>
      <c r="HP49" s="46" t="str">
        <f t="shared" si="262"/>
        <v/>
      </c>
      <c r="HQ49" s="46" t="str">
        <f t="shared" si="262"/>
        <v/>
      </c>
      <c r="HR49" s="46" t="str">
        <f t="shared" si="262"/>
        <v/>
      </c>
      <c r="HS49" s="46" t="str">
        <f t="shared" si="262"/>
        <v/>
      </c>
      <c r="HT49" s="146" t="e">
        <f t="shared" si="15"/>
        <v>#N/A</v>
      </c>
      <c r="HU49" s="146" t="e">
        <f t="shared" si="24"/>
        <v>#N/A</v>
      </c>
      <c r="HV49" s="146" t="e">
        <f t="shared" si="25"/>
        <v>#N/A</v>
      </c>
      <c r="HW49" s="146" t="e">
        <f t="shared" si="26"/>
        <v>#N/A</v>
      </c>
      <c r="HX49" s="146" t="e">
        <f t="shared" si="27"/>
        <v>#N/A</v>
      </c>
      <c r="HY49" s="146" t="e">
        <f t="shared" si="28"/>
        <v>#N/A</v>
      </c>
      <c r="HZ49" s="146" t="e">
        <f t="shared" si="29"/>
        <v>#N/A</v>
      </c>
      <c r="IA49" s="146" t="e">
        <f t="shared" si="30"/>
        <v>#N/A</v>
      </c>
      <c r="IB49" s="146" t="e">
        <f t="shared" si="31"/>
        <v>#N/A</v>
      </c>
      <c r="IC49" s="146" t="e">
        <f t="shared" si="32"/>
        <v>#N/A</v>
      </c>
      <c r="ID49" s="146" t="e">
        <f t="shared" si="33"/>
        <v>#N/A</v>
      </c>
      <c r="IE49" s="146" t="e">
        <f t="shared" si="34"/>
        <v>#N/A</v>
      </c>
      <c r="IF49" s="146" t="e">
        <f t="shared" si="35"/>
        <v>#N/A</v>
      </c>
      <c r="IG49" s="146" t="e">
        <f t="shared" si="36"/>
        <v>#N/A</v>
      </c>
      <c r="IH49" s="146" t="e">
        <f t="shared" si="37"/>
        <v>#N/A</v>
      </c>
      <c r="II49" s="146" t="e">
        <f t="shared" si="38"/>
        <v>#N/A</v>
      </c>
      <c r="IJ49" s="146" t="e">
        <f t="shared" si="39"/>
        <v>#N/A</v>
      </c>
      <c r="IK49" s="146" t="e">
        <f t="shared" si="40"/>
        <v>#N/A</v>
      </c>
      <c r="IL49" s="146" t="e">
        <f t="shared" si="41"/>
        <v>#N/A</v>
      </c>
      <c r="IM49" s="146" t="e">
        <f t="shared" si="42"/>
        <v>#N/A</v>
      </c>
      <c r="IN49" s="146" t="e">
        <f t="shared" si="43"/>
        <v>#N/A</v>
      </c>
      <c r="IO49" s="146" t="e">
        <f t="shared" si="44"/>
        <v>#N/A</v>
      </c>
      <c r="IP49" s="146" t="e">
        <f t="shared" si="45"/>
        <v>#N/A</v>
      </c>
      <c r="IQ49" s="146" t="e">
        <f t="shared" si="46"/>
        <v>#N/A</v>
      </c>
      <c r="IR49" s="146" t="e">
        <f t="shared" si="47"/>
        <v>#N/A</v>
      </c>
      <c r="IS49" s="146" t="e">
        <f t="shared" si="48"/>
        <v>#N/A</v>
      </c>
      <c r="IT49" s="146" t="e">
        <f t="shared" si="49"/>
        <v>#N/A</v>
      </c>
      <c r="IU49" s="146" t="e">
        <f t="shared" si="50"/>
        <v>#N/A</v>
      </c>
      <c r="IV49" s="146" t="e">
        <f t="shared" si="51"/>
        <v>#N/A</v>
      </c>
      <c r="IW49" s="146" t="e">
        <f t="shared" si="52"/>
        <v>#N/A</v>
      </c>
      <c r="IX49" s="146" t="e">
        <f t="shared" si="53"/>
        <v>#N/A</v>
      </c>
      <c r="IY49" s="146" t="e">
        <f t="shared" si="54"/>
        <v>#N/A</v>
      </c>
      <c r="IZ49" s="146" t="e">
        <f t="shared" si="55"/>
        <v>#N/A</v>
      </c>
      <c r="JA49" s="146" t="e">
        <f t="shared" si="56"/>
        <v>#N/A</v>
      </c>
      <c r="JB49" s="146" t="e">
        <f t="shared" si="57"/>
        <v>#N/A</v>
      </c>
      <c r="JC49" s="146" t="e">
        <f t="shared" si="58"/>
        <v>#N/A</v>
      </c>
      <c r="JD49" s="146" t="e">
        <f t="shared" si="59"/>
        <v>#N/A</v>
      </c>
      <c r="JE49" s="146" t="e">
        <f t="shared" si="60"/>
        <v>#N/A</v>
      </c>
      <c r="JF49" s="146" t="e">
        <f t="shared" si="61"/>
        <v>#N/A</v>
      </c>
      <c r="JG49" s="146" t="e">
        <f t="shared" si="62"/>
        <v>#N/A</v>
      </c>
      <c r="JH49" s="146" t="e">
        <f t="shared" si="63"/>
        <v>#N/A</v>
      </c>
      <c r="JI49" s="146" t="e">
        <f t="shared" si="64"/>
        <v>#N/A</v>
      </c>
      <c r="JJ49" s="146" t="e">
        <f t="shared" si="65"/>
        <v>#N/A</v>
      </c>
      <c r="JK49" s="146" t="e">
        <f t="shared" si="66"/>
        <v>#N/A</v>
      </c>
      <c r="JL49" s="146" t="e">
        <f t="shared" si="67"/>
        <v>#N/A</v>
      </c>
      <c r="JM49" s="146" t="e">
        <f t="shared" si="68"/>
        <v>#N/A</v>
      </c>
      <c r="JN49" s="146" t="e">
        <f t="shared" si="69"/>
        <v>#N/A</v>
      </c>
      <c r="JO49" s="146" t="e">
        <f t="shared" si="70"/>
        <v>#N/A</v>
      </c>
      <c r="JP49" s="146" t="e">
        <f t="shared" si="71"/>
        <v>#N/A</v>
      </c>
      <c r="JQ49" s="146" t="e">
        <f t="shared" si="72"/>
        <v>#N/A</v>
      </c>
      <c r="JR49" s="146" t="e">
        <f t="shared" si="73"/>
        <v>#N/A</v>
      </c>
      <c r="JS49" s="146" t="e">
        <f t="shared" si="74"/>
        <v>#N/A</v>
      </c>
      <c r="JT49" s="146" t="e">
        <f t="shared" si="75"/>
        <v>#N/A</v>
      </c>
      <c r="JU49" s="146" t="e">
        <f t="shared" si="76"/>
        <v>#N/A</v>
      </c>
      <c r="JV49" s="146" t="e">
        <f t="shared" si="77"/>
        <v>#N/A</v>
      </c>
      <c r="JW49" s="146" t="e">
        <f t="shared" si="78"/>
        <v>#N/A</v>
      </c>
      <c r="JX49" s="146" t="e">
        <f t="shared" si="79"/>
        <v>#N/A</v>
      </c>
      <c r="JY49" s="146" t="e">
        <f t="shared" si="80"/>
        <v>#N/A</v>
      </c>
      <c r="JZ49" s="146" t="e">
        <f t="shared" si="81"/>
        <v>#N/A</v>
      </c>
      <c r="KA49" s="146" t="e">
        <f t="shared" si="82"/>
        <v>#N/A</v>
      </c>
      <c r="KB49" s="146" t="e">
        <f t="shared" si="83"/>
        <v>#N/A</v>
      </c>
      <c r="KC49" s="146" t="e">
        <f t="shared" si="84"/>
        <v>#N/A</v>
      </c>
      <c r="KD49" s="146" t="e">
        <f t="shared" si="85"/>
        <v>#N/A</v>
      </c>
      <c r="KE49" s="146" t="e">
        <f t="shared" si="86"/>
        <v>#N/A</v>
      </c>
      <c r="KF49" s="146" t="e">
        <f t="shared" si="20"/>
        <v>#N/A</v>
      </c>
      <c r="KG49" s="146" t="e">
        <f t="shared" si="87"/>
        <v>#N/A</v>
      </c>
      <c r="KH49" s="146" t="e">
        <f t="shared" si="88"/>
        <v>#N/A</v>
      </c>
      <c r="KI49" s="146" t="e">
        <f t="shared" si="89"/>
        <v>#N/A</v>
      </c>
      <c r="KJ49" s="146" t="e">
        <f t="shared" si="90"/>
        <v>#N/A</v>
      </c>
      <c r="KK49" s="146" t="e">
        <f t="shared" si="91"/>
        <v>#N/A</v>
      </c>
      <c r="KL49" s="146" t="e">
        <f t="shared" si="92"/>
        <v>#N/A</v>
      </c>
      <c r="KM49" s="146" t="e">
        <f t="shared" si="93"/>
        <v>#N/A</v>
      </c>
      <c r="KN49" s="146" t="e">
        <f t="shared" si="94"/>
        <v>#N/A</v>
      </c>
      <c r="KO49" s="146" t="e">
        <f t="shared" si="95"/>
        <v>#N/A</v>
      </c>
      <c r="KP49" s="146" t="e">
        <f t="shared" si="96"/>
        <v>#N/A</v>
      </c>
      <c r="KQ49" s="146" t="e">
        <f t="shared" si="97"/>
        <v>#N/A</v>
      </c>
      <c r="KR49" s="146" t="e">
        <f t="shared" si="98"/>
        <v>#N/A</v>
      </c>
      <c r="KS49" s="146" t="e">
        <f t="shared" si="99"/>
        <v>#N/A</v>
      </c>
      <c r="KT49" s="146" t="e">
        <f t="shared" si="100"/>
        <v>#N/A</v>
      </c>
      <c r="KU49" s="146" t="e">
        <f t="shared" si="101"/>
        <v>#N/A</v>
      </c>
      <c r="KV49" s="146" t="e">
        <f t="shared" si="102"/>
        <v>#N/A</v>
      </c>
      <c r="KW49" s="146" t="e">
        <f t="shared" si="103"/>
        <v>#N/A</v>
      </c>
      <c r="KX49" s="146" t="e">
        <f t="shared" si="104"/>
        <v>#N/A</v>
      </c>
      <c r="KY49" s="146" t="e">
        <f t="shared" si="105"/>
        <v>#N/A</v>
      </c>
      <c r="KZ49" s="146" t="e">
        <f t="shared" si="106"/>
        <v>#N/A</v>
      </c>
      <c r="LA49" s="146" t="e">
        <f t="shared" si="107"/>
        <v>#N/A</v>
      </c>
      <c r="LB49" s="146" t="e">
        <f t="shared" si="108"/>
        <v>#N/A</v>
      </c>
      <c r="LC49" s="146" t="e">
        <f t="shared" si="109"/>
        <v>#N/A</v>
      </c>
      <c r="LD49" s="146" t="e">
        <f t="shared" si="110"/>
        <v>#N/A</v>
      </c>
      <c r="LE49" s="146" t="e">
        <f t="shared" si="111"/>
        <v>#N/A</v>
      </c>
      <c r="LF49" s="146" t="e">
        <f t="shared" si="112"/>
        <v>#N/A</v>
      </c>
      <c r="LG49" s="146" t="e">
        <f t="shared" si="113"/>
        <v>#N/A</v>
      </c>
      <c r="LH49" s="146" t="e">
        <f t="shared" si="114"/>
        <v>#N/A</v>
      </c>
      <c r="LI49" s="146" t="e">
        <f t="shared" si="115"/>
        <v>#N/A</v>
      </c>
      <c r="LJ49" s="146" t="e">
        <f t="shared" si="116"/>
        <v>#N/A</v>
      </c>
      <c r="LK49" s="146" t="e">
        <f t="shared" si="117"/>
        <v>#N/A</v>
      </c>
      <c r="LL49" s="146" t="e">
        <f t="shared" si="118"/>
        <v>#N/A</v>
      </c>
      <c r="LM49" s="146" t="e">
        <f t="shared" si="119"/>
        <v>#N/A</v>
      </c>
      <c r="LN49" s="146" t="e">
        <f t="shared" si="120"/>
        <v>#N/A</v>
      </c>
      <c r="LO49" s="146" t="e">
        <f t="shared" si="121"/>
        <v>#N/A</v>
      </c>
      <c r="LP49" s="146" t="e">
        <f t="shared" si="122"/>
        <v>#N/A</v>
      </c>
      <c r="LQ49" s="146" t="e">
        <f t="shared" si="123"/>
        <v>#N/A</v>
      </c>
      <c r="LR49" s="146" t="e">
        <f t="shared" si="124"/>
        <v>#N/A</v>
      </c>
      <c r="LS49" s="146" t="e">
        <f t="shared" si="125"/>
        <v>#N/A</v>
      </c>
      <c r="LT49" s="146" t="e">
        <f t="shared" si="126"/>
        <v>#N/A</v>
      </c>
      <c r="LU49" s="146" t="e">
        <f t="shared" si="127"/>
        <v>#N/A</v>
      </c>
      <c r="LV49" s="146" t="e">
        <f t="shared" si="128"/>
        <v>#N/A</v>
      </c>
      <c r="LW49" s="146" t="e">
        <f t="shared" si="129"/>
        <v>#N/A</v>
      </c>
      <c r="LX49" s="146" t="e">
        <f t="shared" si="130"/>
        <v>#N/A</v>
      </c>
      <c r="LY49" s="146" t="e">
        <f t="shared" si="131"/>
        <v>#N/A</v>
      </c>
      <c r="LZ49" s="146" t="e">
        <f t="shared" si="132"/>
        <v>#N/A</v>
      </c>
      <c r="MA49" s="146" t="e">
        <f t="shared" si="133"/>
        <v>#N/A</v>
      </c>
      <c r="MB49" s="146" t="e">
        <f t="shared" si="134"/>
        <v>#N/A</v>
      </c>
      <c r="MC49" s="146" t="e">
        <f t="shared" si="135"/>
        <v>#N/A</v>
      </c>
      <c r="MD49" s="146" t="e">
        <f t="shared" si="136"/>
        <v>#N/A</v>
      </c>
      <c r="ME49" s="146" t="e">
        <f t="shared" si="137"/>
        <v>#N/A</v>
      </c>
      <c r="MF49" s="146" t="e">
        <f t="shared" si="138"/>
        <v>#N/A</v>
      </c>
      <c r="MG49" s="146" t="e">
        <f t="shared" si="139"/>
        <v>#N/A</v>
      </c>
      <c r="MH49" s="146" t="e">
        <f t="shared" si="140"/>
        <v>#N/A</v>
      </c>
      <c r="MI49" s="146" t="e">
        <f t="shared" si="141"/>
        <v>#N/A</v>
      </c>
      <c r="MJ49" s="146" t="e">
        <f t="shared" si="142"/>
        <v>#N/A</v>
      </c>
      <c r="MK49" s="146" t="e">
        <f t="shared" si="143"/>
        <v>#N/A</v>
      </c>
      <c r="ML49" s="146" t="e">
        <f t="shared" si="144"/>
        <v>#N/A</v>
      </c>
      <c r="MM49" s="146" t="e">
        <f t="shared" si="145"/>
        <v>#N/A</v>
      </c>
      <c r="MN49" s="146" t="e">
        <f t="shared" si="146"/>
        <v>#N/A</v>
      </c>
      <c r="MO49" s="146" t="e">
        <f t="shared" si="147"/>
        <v>#N/A</v>
      </c>
      <c r="MP49" s="146" t="e">
        <f t="shared" si="148"/>
        <v>#N/A</v>
      </c>
      <c r="MQ49" s="146" t="e">
        <f t="shared" si="149"/>
        <v>#N/A</v>
      </c>
      <c r="MR49" s="146" t="e">
        <f t="shared" si="21"/>
        <v>#N/A</v>
      </c>
      <c r="MS49" s="146" t="e">
        <f t="shared" si="150"/>
        <v>#N/A</v>
      </c>
      <c r="MT49" s="146" t="e">
        <f t="shared" si="151"/>
        <v>#N/A</v>
      </c>
      <c r="MU49" s="146" t="e">
        <f t="shared" si="152"/>
        <v>#N/A</v>
      </c>
      <c r="MV49" s="146" t="e">
        <f t="shared" si="153"/>
        <v>#N/A</v>
      </c>
      <c r="MW49" s="146" t="e">
        <f t="shared" si="154"/>
        <v>#N/A</v>
      </c>
      <c r="MX49" s="146" t="e">
        <f t="shared" si="155"/>
        <v>#N/A</v>
      </c>
      <c r="MY49" s="146" t="e">
        <f t="shared" si="156"/>
        <v>#N/A</v>
      </c>
      <c r="MZ49" s="146" t="e">
        <f t="shared" si="157"/>
        <v>#N/A</v>
      </c>
      <c r="NA49" s="146" t="e">
        <f t="shared" si="158"/>
        <v>#N/A</v>
      </c>
      <c r="NB49" s="146" t="e">
        <f t="shared" si="159"/>
        <v>#N/A</v>
      </c>
      <c r="NC49" s="146" t="e">
        <f t="shared" si="160"/>
        <v>#N/A</v>
      </c>
      <c r="ND49" s="146" t="e">
        <f t="shared" si="161"/>
        <v>#N/A</v>
      </c>
      <c r="NE49" s="146" t="e">
        <f t="shared" si="162"/>
        <v>#N/A</v>
      </c>
      <c r="NF49" s="146" t="e">
        <f t="shared" si="163"/>
        <v>#N/A</v>
      </c>
      <c r="NG49" s="146" t="e">
        <f t="shared" si="164"/>
        <v>#N/A</v>
      </c>
      <c r="NH49" s="146" t="e">
        <f t="shared" si="165"/>
        <v>#N/A</v>
      </c>
      <c r="NI49" s="146" t="e">
        <f t="shared" si="166"/>
        <v>#N/A</v>
      </c>
      <c r="NJ49" s="146" t="e">
        <f t="shared" si="167"/>
        <v>#N/A</v>
      </c>
      <c r="NK49" s="146" t="e">
        <f t="shared" si="168"/>
        <v>#N/A</v>
      </c>
      <c r="NL49" s="146" t="e">
        <f t="shared" si="169"/>
        <v>#N/A</v>
      </c>
      <c r="NM49" s="146" t="e">
        <f t="shared" si="170"/>
        <v>#N/A</v>
      </c>
      <c r="NN49" s="146" t="e">
        <f t="shared" si="171"/>
        <v>#N/A</v>
      </c>
      <c r="NO49" s="146" t="e">
        <f t="shared" si="172"/>
        <v>#N/A</v>
      </c>
      <c r="NP49" s="146" t="e">
        <f t="shared" si="173"/>
        <v>#N/A</v>
      </c>
      <c r="NQ49" s="146" t="e">
        <f t="shared" si="174"/>
        <v>#N/A</v>
      </c>
      <c r="NR49" s="146" t="e">
        <f t="shared" si="175"/>
        <v>#N/A</v>
      </c>
      <c r="NS49" s="146" t="e">
        <f t="shared" si="176"/>
        <v>#N/A</v>
      </c>
      <c r="NT49" s="146" t="e">
        <f t="shared" si="177"/>
        <v>#N/A</v>
      </c>
      <c r="NU49" s="146" t="e">
        <f t="shared" si="178"/>
        <v>#N/A</v>
      </c>
      <c r="NV49" s="146" t="e">
        <f t="shared" si="179"/>
        <v>#N/A</v>
      </c>
      <c r="NW49" s="146" t="e">
        <f t="shared" si="180"/>
        <v>#N/A</v>
      </c>
      <c r="NX49" s="146" t="e">
        <f t="shared" si="181"/>
        <v>#N/A</v>
      </c>
      <c r="NY49" s="146" t="e">
        <f t="shared" si="182"/>
        <v>#N/A</v>
      </c>
      <c r="NZ49" s="146" t="e">
        <f t="shared" si="183"/>
        <v>#N/A</v>
      </c>
      <c r="OA49" s="146" t="e">
        <f t="shared" si="184"/>
        <v>#N/A</v>
      </c>
      <c r="OB49" s="146" t="e">
        <f t="shared" si="185"/>
        <v>#N/A</v>
      </c>
      <c r="OC49" s="146" t="e">
        <f t="shared" si="186"/>
        <v>#N/A</v>
      </c>
      <c r="OD49" s="146" t="e">
        <f t="shared" si="187"/>
        <v>#N/A</v>
      </c>
      <c r="OE49" s="146" t="e">
        <f t="shared" si="188"/>
        <v>#N/A</v>
      </c>
      <c r="OF49" s="146" t="e">
        <f t="shared" si="189"/>
        <v>#N/A</v>
      </c>
      <c r="OG49" s="146" t="e">
        <f t="shared" si="190"/>
        <v>#N/A</v>
      </c>
      <c r="OH49" s="146" t="e">
        <f t="shared" si="191"/>
        <v>#N/A</v>
      </c>
      <c r="OI49" s="146" t="e">
        <f t="shared" si="192"/>
        <v>#N/A</v>
      </c>
      <c r="OJ49" s="146" t="e">
        <f t="shared" si="193"/>
        <v>#N/A</v>
      </c>
      <c r="OK49" s="146" t="e">
        <f t="shared" si="194"/>
        <v>#N/A</v>
      </c>
      <c r="OL49" s="146" t="e">
        <f t="shared" si="195"/>
        <v>#N/A</v>
      </c>
      <c r="OM49" s="146" t="e">
        <f t="shared" si="196"/>
        <v>#N/A</v>
      </c>
      <c r="ON49" s="146" t="e">
        <f t="shared" si="197"/>
        <v>#N/A</v>
      </c>
      <c r="OO49" s="146" t="e">
        <f t="shared" si="198"/>
        <v>#N/A</v>
      </c>
      <c r="OP49" s="146" t="e">
        <f t="shared" si="199"/>
        <v>#N/A</v>
      </c>
      <c r="OQ49" s="146" t="e">
        <f t="shared" si="200"/>
        <v>#N/A</v>
      </c>
      <c r="OR49" s="146" t="e">
        <f t="shared" si="201"/>
        <v>#N/A</v>
      </c>
      <c r="OS49" s="146" t="e">
        <f t="shared" si="202"/>
        <v>#N/A</v>
      </c>
      <c r="OT49" s="146" t="e">
        <f t="shared" si="203"/>
        <v>#N/A</v>
      </c>
      <c r="OU49" s="146" t="e">
        <f t="shared" si="204"/>
        <v>#N/A</v>
      </c>
      <c r="OV49" s="146" t="e">
        <f t="shared" si="205"/>
        <v>#N/A</v>
      </c>
      <c r="OW49" s="146" t="e">
        <f t="shared" si="206"/>
        <v>#N/A</v>
      </c>
      <c r="OX49" s="146" t="e">
        <f t="shared" si="207"/>
        <v>#N/A</v>
      </c>
      <c r="OY49" s="146" t="e">
        <f t="shared" si="208"/>
        <v>#N/A</v>
      </c>
      <c r="OZ49" s="146" t="e">
        <f t="shared" si="209"/>
        <v>#N/A</v>
      </c>
      <c r="PA49" s="146" t="e">
        <f t="shared" si="210"/>
        <v>#N/A</v>
      </c>
      <c r="PB49" s="146" t="e">
        <f t="shared" si="211"/>
        <v>#N/A</v>
      </c>
      <c r="PC49" s="146" t="e">
        <f t="shared" si="212"/>
        <v>#N/A</v>
      </c>
      <c r="PD49" s="146" t="e">
        <f t="shared" si="22"/>
        <v>#N/A</v>
      </c>
      <c r="PE49" s="146" t="e">
        <f t="shared" si="225"/>
        <v>#N/A</v>
      </c>
      <c r="PF49" s="146" t="e">
        <f t="shared" si="226"/>
        <v>#N/A</v>
      </c>
      <c r="PG49" s="146" t="e">
        <f t="shared" si="227"/>
        <v>#N/A</v>
      </c>
      <c r="PH49" s="146" t="e">
        <f t="shared" si="228"/>
        <v>#N/A</v>
      </c>
      <c r="PI49" s="146" t="e">
        <f t="shared" si="229"/>
        <v>#N/A</v>
      </c>
      <c r="PJ49" s="146" t="e">
        <f t="shared" si="230"/>
        <v>#N/A</v>
      </c>
      <c r="PK49" s="146" t="e">
        <f t="shared" si="231"/>
        <v>#N/A</v>
      </c>
      <c r="PL49" s="146" t="e">
        <f t="shared" si="232"/>
        <v>#N/A</v>
      </c>
    </row>
    <row r="50" spans="1:428" hidden="1" x14ac:dyDescent="0.45">
      <c r="A50" s="364"/>
      <c r="B50" s="365" t="str">
        <f>IF($N50="","",ROUND(_xlfn.LOGNORM.INV(ABS(VLOOKUP($Q$1,VLookups!$A$27:$B$28,2,FALSE)-B$2),LN($J50),LN($N50)),0))</f>
        <v/>
      </c>
      <c r="C50" s="367" t="str">
        <f t="shared" si="16"/>
        <v/>
      </c>
      <c r="D50" s="368" t="str">
        <f t="shared" si="17"/>
        <v/>
      </c>
      <c r="E50" s="108" t="str">
        <f>IFERROR(_xlfn.LOGNORM.INV(VLookups!$B$22,LN($J50),LN($N50)),"")</f>
        <v/>
      </c>
      <c r="F50" s="81"/>
      <c r="G50" s="108" t="str">
        <f>IFERROR(_xlfn.LOGNORM.INV(VLookups!$B$23,LN($J50),LN($N50)),"")</f>
        <v/>
      </c>
      <c r="H50" s="110" t="str">
        <f t="shared" si="248"/>
        <v/>
      </c>
      <c r="I50" s="110" t="str">
        <f t="shared" si="249"/>
        <v/>
      </c>
      <c r="J50" s="65" t="str">
        <f>IF(AND(F50&gt;0,NOT(ISBLANK(K50))),IF(VLOOKUP($F$3,VLookups!$A$17:$B$18,2,FALSE),F50*VLOOKUP(K50,VLookups!$A$4:$B$13,2,FALSE),F50),"")</f>
        <v/>
      </c>
      <c r="K50" s="21"/>
      <c r="L50" s="53"/>
      <c r="M50" s="263"/>
      <c r="N50" s="320" t="str">
        <f>IF(F50&gt;0,IF(ISBLANK(M50),IF(ISBLANK(K50),"",VLOOKUP(K50,VLookups!$A$4:$C$13,3,FALSE)),M50),"")</f>
        <v/>
      </c>
      <c r="O50" s="320" t="str">
        <f t="shared" si="11"/>
        <v/>
      </c>
      <c r="P50" s="375" t="str">
        <f t="shared" si="12"/>
        <v/>
      </c>
      <c r="Q50" s="81"/>
      <c r="R50" s="230" t="str">
        <f>IF(AND(Q50&gt;0,F50&gt;0,NOT(N50="")),ABS(VLOOKUP($Q$1,VLookups!$A$27:$B$28,2,FALSE)-_xlfn.LOGNORM.DIST(Q50,LN(J50),LN(N50),TRUE)),"")</f>
        <v/>
      </c>
      <c r="S50" s="80" t="str">
        <f>IF(AND($E50&gt;0,$F50&gt;0,$G50&gt;0,NOT(ISBLANK($K50))),_xlfn.LOGNORM.INV(ABS(VLOOKUP($Q$1,VLookups!$A$27:$B$28,2,FALSE)-S$3),LN($J50),LN($N50)),"")</f>
        <v/>
      </c>
      <c r="T50" s="80" t="str">
        <f>IF(AND($E50&gt;0,$F50&gt;0,$G50&gt;0,NOT(ISBLANK($K50))),_xlfn.LOGNORM.INV(ABS(VLOOKUP($Q$1,VLookups!$A$27:$B$28,2,FALSE)-T$3),LN($J50),LN($N50)),"")</f>
        <v/>
      </c>
      <c r="U50" s="80" t="str">
        <f>IF(AND($E50&gt;0,$F50&gt;0,$G50&gt;0,NOT(ISBLANK($K50))),_xlfn.LOGNORM.INV(ABS(VLOOKUP($Q$1,VLookups!$A$27:$B$28,2,FALSE)-U$3),LN($J50),LN($N50)),"")</f>
        <v/>
      </c>
      <c r="V50" s="80" t="str">
        <f>IF(AND($E50&gt;0,$F50&gt;0,$G50&gt;0,NOT(ISBLANK($K50))),_xlfn.LOGNORM.INV(ABS(VLOOKUP($Q$1,VLookups!$A$27:$B$28,2,FALSE)-V$3),LN($J50),LN($N50)),"")</f>
        <v/>
      </c>
      <c r="W50" s="80" t="str">
        <f>IF(AND($E50&gt;0,$F50&gt;0,$G50&gt;0,NOT(ISBLANK($K50))),_xlfn.LOGNORM.INV(ABS(VLOOKUP($Q$1,VLookups!$A$27:$B$28,2,FALSE)-W$3),LN($J50),LN($N50)),"")</f>
        <v/>
      </c>
      <c r="X50" s="80" t="str">
        <f>IF(AND($E50&gt;0,$F50&gt;0,$G50&gt;0,NOT(ISBLANK($K50))),_xlfn.LOGNORM.INV(ABS(VLOOKUP($Q$1,VLookups!$A$27:$B$28,2,FALSE)-X$3),LN($J50),LN($N50)),"")</f>
        <v/>
      </c>
      <c r="Y50" s="5"/>
      <c r="Z50" s="145" t="str">
        <f t="shared" si="250"/>
        <v/>
      </c>
      <c r="AA50" s="376" t="str">
        <f t="shared" si="13"/>
        <v/>
      </c>
      <c r="AB50" s="46" t="str">
        <f t="shared" si="14"/>
        <v/>
      </c>
      <c r="AC50" s="46" t="str">
        <f t="shared" ref="AC50:CN53" si="265">IF(ISNONTEXT($Z50),AB50+$Z50,"")</f>
        <v/>
      </c>
      <c r="AD50" s="46" t="str">
        <f t="shared" si="265"/>
        <v/>
      </c>
      <c r="AE50" s="46" t="str">
        <f t="shared" si="265"/>
        <v/>
      </c>
      <c r="AF50" s="46" t="str">
        <f t="shared" si="265"/>
        <v/>
      </c>
      <c r="AG50" s="46" t="str">
        <f t="shared" si="265"/>
        <v/>
      </c>
      <c r="AH50" s="46" t="str">
        <f t="shared" si="265"/>
        <v/>
      </c>
      <c r="AI50" s="46" t="str">
        <f t="shared" si="265"/>
        <v/>
      </c>
      <c r="AJ50" s="46" t="str">
        <f t="shared" si="265"/>
        <v/>
      </c>
      <c r="AK50" s="46" t="str">
        <f t="shared" si="265"/>
        <v/>
      </c>
      <c r="AL50" s="46" t="str">
        <f t="shared" si="265"/>
        <v/>
      </c>
      <c r="AM50" s="46" t="str">
        <f t="shared" si="265"/>
        <v/>
      </c>
      <c r="AN50" s="46" t="str">
        <f t="shared" si="265"/>
        <v/>
      </c>
      <c r="AO50" s="46" t="str">
        <f t="shared" si="265"/>
        <v/>
      </c>
      <c r="AP50" s="46" t="str">
        <f t="shared" si="265"/>
        <v/>
      </c>
      <c r="AQ50" s="46" t="str">
        <f t="shared" si="265"/>
        <v/>
      </c>
      <c r="AR50" s="46" t="str">
        <f t="shared" si="265"/>
        <v/>
      </c>
      <c r="AS50" s="46" t="str">
        <f t="shared" si="265"/>
        <v/>
      </c>
      <c r="AT50" s="46" t="str">
        <f t="shared" si="265"/>
        <v/>
      </c>
      <c r="AU50" s="46" t="str">
        <f t="shared" si="265"/>
        <v/>
      </c>
      <c r="AV50" s="46" t="str">
        <f t="shared" si="265"/>
        <v/>
      </c>
      <c r="AW50" s="46" t="str">
        <f t="shared" si="265"/>
        <v/>
      </c>
      <c r="AX50" s="46" t="str">
        <f t="shared" si="265"/>
        <v/>
      </c>
      <c r="AY50" s="46" t="str">
        <f t="shared" si="265"/>
        <v/>
      </c>
      <c r="AZ50" s="46" t="str">
        <f t="shared" si="265"/>
        <v/>
      </c>
      <c r="BA50" s="46" t="str">
        <f t="shared" si="265"/>
        <v/>
      </c>
      <c r="BB50" s="46" t="str">
        <f t="shared" si="265"/>
        <v/>
      </c>
      <c r="BC50" s="46" t="str">
        <f t="shared" si="265"/>
        <v/>
      </c>
      <c r="BD50" s="46" t="str">
        <f t="shared" si="265"/>
        <v/>
      </c>
      <c r="BE50" s="46" t="str">
        <f t="shared" si="265"/>
        <v/>
      </c>
      <c r="BF50" s="46" t="str">
        <f t="shared" si="265"/>
        <v/>
      </c>
      <c r="BG50" s="46" t="str">
        <f t="shared" si="265"/>
        <v/>
      </c>
      <c r="BH50" s="46" t="str">
        <f t="shared" si="265"/>
        <v/>
      </c>
      <c r="BI50" s="46" t="str">
        <f t="shared" si="265"/>
        <v/>
      </c>
      <c r="BJ50" s="46" t="str">
        <f t="shared" si="265"/>
        <v/>
      </c>
      <c r="BK50" s="46" t="str">
        <f t="shared" si="265"/>
        <v/>
      </c>
      <c r="BL50" s="46" t="str">
        <f t="shared" si="265"/>
        <v/>
      </c>
      <c r="BM50" s="46" t="str">
        <f t="shared" si="265"/>
        <v/>
      </c>
      <c r="BN50" s="46" t="str">
        <f t="shared" si="265"/>
        <v/>
      </c>
      <c r="BO50" s="46" t="str">
        <f t="shared" si="265"/>
        <v/>
      </c>
      <c r="BP50" s="46" t="str">
        <f t="shared" si="265"/>
        <v/>
      </c>
      <c r="BQ50" s="46" t="str">
        <f t="shared" si="265"/>
        <v/>
      </c>
      <c r="BR50" s="46" t="str">
        <f t="shared" si="265"/>
        <v/>
      </c>
      <c r="BS50" s="46" t="str">
        <f t="shared" si="265"/>
        <v/>
      </c>
      <c r="BT50" s="46" t="str">
        <f t="shared" si="265"/>
        <v/>
      </c>
      <c r="BU50" s="46" t="str">
        <f t="shared" si="265"/>
        <v/>
      </c>
      <c r="BV50" s="46" t="str">
        <f t="shared" si="265"/>
        <v/>
      </c>
      <c r="BW50" s="46" t="str">
        <f t="shared" si="265"/>
        <v/>
      </c>
      <c r="BX50" s="46" t="str">
        <f t="shared" si="265"/>
        <v/>
      </c>
      <c r="BY50" s="46" t="str">
        <f t="shared" si="265"/>
        <v/>
      </c>
      <c r="BZ50" s="46" t="str">
        <f t="shared" si="265"/>
        <v/>
      </c>
      <c r="CA50" s="46" t="str">
        <f t="shared" si="265"/>
        <v/>
      </c>
      <c r="CB50" s="46" t="str">
        <f t="shared" si="265"/>
        <v/>
      </c>
      <c r="CC50" s="46" t="str">
        <f t="shared" si="265"/>
        <v/>
      </c>
      <c r="CD50" s="46" t="str">
        <f t="shared" si="265"/>
        <v/>
      </c>
      <c r="CE50" s="46" t="str">
        <f t="shared" si="265"/>
        <v/>
      </c>
      <c r="CF50" s="46" t="str">
        <f t="shared" si="265"/>
        <v/>
      </c>
      <c r="CG50" s="46" t="str">
        <f t="shared" si="265"/>
        <v/>
      </c>
      <c r="CH50" s="46" t="str">
        <f t="shared" si="265"/>
        <v/>
      </c>
      <c r="CI50" s="46" t="str">
        <f t="shared" si="265"/>
        <v/>
      </c>
      <c r="CJ50" s="46" t="str">
        <f t="shared" si="265"/>
        <v/>
      </c>
      <c r="CK50" s="46" t="str">
        <f t="shared" si="265"/>
        <v/>
      </c>
      <c r="CL50" s="46" t="str">
        <f t="shared" si="265"/>
        <v/>
      </c>
      <c r="CM50" s="46" t="str">
        <f t="shared" si="265"/>
        <v/>
      </c>
      <c r="CN50" s="46" t="str">
        <f t="shared" si="265"/>
        <v/>
      </c>
      <c r="CO50" s="46" t="str">
        <f t="shared" si="264"/>
        <v/>
      </c>
      <c r="CP50" s="46" t="str">
        <f t="shared" si="264"/>
        <v/>
      </c>
      <c r="CQ50" s="46" t="str">
        <f t="shared" si="264"/>
        <v/>
      </c>
      <c r="CR50" s="46" t="str">
        <f t="shared" si="264"/>
        <v/>
      </c>
      <c r="CS50" s="46" t="str">
        <f t="shared" si="264"/>
        <v/>
      </c>
      <c r="CT50" s="46" t="str">
        <f t="shared" si="264"/>
        <v/>
      </c>
      <c r="CU50" s="46" t="str">
        <f t="shared" si="264"/>
        <v/>
      </c>
      <c r="CV50" s="46" t="str">
        <f t="shared" si="264"/>
        <v/>
      </c>
      <c r="CW50" s="46" t="str">
        <f t="shared" si="264"/>
        <v/>
      </c>
      <c r="CX50" s="46" t="str">
        <f t="shared" si="264"/>
        <v/>
      </c>
      <c r="CY50" s="46" t="str">
        <f t="shared" si="264"/>
        <v/>
      </c>
      <c r="CZ50" s="46" t="str">
        <f t="shared" si="264"/>
        <v/>
      </c>
      <c r="DA50" s="46" t="str">
        <f t="shared" si="264"/>
        <v/>
      </c>
      <c r="DB50" s="46" t="str">
        <f t="shared" si="264"/>
        <v/>
      </c>
      <c r="DC50" s="46" t="str">
        <f t="shared" si="264"/>
        <v/>
      </c>
      <c r="DD50" s="46" t="str">
        <f t="shared" si="264"/>
        <v/>
      </c>
      <c r="DE50" s="46" t="str">
        <f t="shared" si="264"/>
        <v/>
      </c>
      <c r="DF50" s="46" t="str">
        <f t="shared" si="264"/>
        <v/>
      </c>
      <c r="DG50" s="46" t="str">
        <f t="shared" si="264"/>
        <v/>
      </c>
      <c r="DH50" s="46" t="str">
        <f t="shared" si="264"/>
        <v/>
      </c>
      <c r="DI50" s="46" t="str">
        <f t="shared" si="264"/>
        <v/>
      </c>
      <c r="DJ50" s="46" t="str">
        <f t="shared" si="264"/>
        <v/>
      </c>
      <c r="DK50" s="46" t="str">
        <f t="shared" si="264"/>
        <v/>
      </c>
      <c r="DL50" s="46" t="str">
        <f t="shared" si="264"/>
        <v/>
      </c>
      <c r="DM50" s="46" t="str">
        <f t="shared" si="264"/>
        <v/>
      </c>
      <c r="DN50" s="46" t="str">
        <f t="shared" si="264"/>
        <v/>
      </c>
      <c r="DO50" s="46" t="str">
        <f t="shared" si="264"/>
        <v/>
      </c>
      <c r="DP50" s="46" t="str">
        <f t="shared" si="264"/>
        <v/>
      </c>
      <c r="DQ50" s="46" t="str">
        <f t="shared" si="264"/>
        <v/>
      </c>
      <c r="DR50" s="46" t="str">
        <f t="shared" si="264"/>
        <v/>
      </c>
      <c r="DS50" s="46" t="str">
        <f t="shared" si="264"/>
        <v/>
      </c>
      <c r="DT50" s="46" t="str">
        <f t="shared" si="264"/>
        <v/>
      </c>
      <c r="DU50" s="46" t="str">
        <f t="shared" si="264"/>
        <v/>
      </c>
      <c r="DV50" s="46" t="str">
        <f t="shared" si="264"/>
        <v/>
      </c>
      <c r="DW50" s="46" t="str">
        <f t="shared" si="264"/>
        <v/>
      </c>
      <c r="DX50" s="46" t="str">
        <f t="shared" si="264"/>
        <v/>
      </c>
      <c r="DY50" s="46" t="str">
        <f t="shared" si="264"/>
        <v/>
      </c>
      <c r="DZ50" s="46" t="str">
        <f t="shared" si="264"/>
        <v/>
      </c>
      <c r="EA50" s="46" t="str">
        <f t="shared" si="264"/>
        <v/>
      </c>
      <c r="EB50" s="46" t="str">
        <f t="shared" si="264"/>
        <v/>
      </c>
      <c r="EC50" s="46" t="str">
        <f t="shared" si="264"/>
        <v/>
      </c>
      <c r="ED50" s="46" t="str">
        <f t="shared" si="264"/>
        <v/>
      </c>
      <c r="EE50" s="46" t="str">
        <f t="shared" si="264"/>
        <v/>
      </c>
      <c r="EF50" s="46" t="str">
        <f t="shared" si="264"/>
        <v/>
      </c>
      <c r="EG50" s="46" t="str">
        <f t="shared" si="264"/>
        <v/>
      </c>
      <c r="EH50" s="46" t="str">
        <f t="shared" si="264"/>
        <v/>
      </c>
      <c r="EI50" s="46" t="str">
        <f t="shared" si="264"/>
        <v/>
      </c>
      <c r="EJ50" s="46" t="str">
        <f t="shared" si="264"/>
        <v/>
      </c>
      <c r="EK50" s="46" t="str">
        <f t="shared" si="264"/>
        <v/>
      </c>
      <c r="EL50" s="46" t="str">
        <f t="shared" si="264"/>
        <v/>
      </c>
      <c r="EM50" s="46" t="str">
        <f t="shared" si="264"/>
        <v/>
      </c>
      <c r="EN50" s="46" t="str">
        <f t="shared" si="264"/>
        <v/>
      </c>
      <c r="EO50" s="46" t="str">
        <f t="shared" si="264"/>
        <v/>
      </c>
      <c r="EP50" s="46" t="str">
        <f t="shared" si="264"/>
        <v/>
      </c>
      <c r="EQ50" s="46" t="str">
        <f t="shared" si="264"/>
        <v/>
      </c>
      <c r="ER50" s="46" t="str">
        <f t="shared" si="264"/>
        <v/>
      </c>
      <c r="ES50" s="46" t="str">
        <f t="shared" si="264"/>
        <v/>
      </c>
      <c r="ET50" s="46" t="str">
        <f t="shared" si="264"/>
        <v/>
      </c>
      <c r="EU50" s="46" t="str">
        <f t="shared" si="264"/>
        <v/>
      </c>
      <c r="EV50" s="46" t="str">
        <f t="shared" si="264"/>
        <v/>
      </c>
      <c r="EW50" s="46" t="str">
        <f t="shared" si="264"/>
        <v/>
      </c>
      <c r="EX50" s="46" t="str">
        <f t="shared" si="264"/>
        <v/>
      </c>
      <c r="EY50" s="46" t="str">
        <f t="shared" si="264"/>
        <v/>
      </c>
      <c r="EZ50" s="46" t="str">
        <f t="shared" si="263"/>
        <v/>
      </c>
      <c r="FA50" s="46" t="str">
        <f t="shared" si="263"/>
        <v/>
      </c>
      <c r="FB50" s="46" t="str">
        <f t="shared" si="263"/>
        <v/>
      </c>
      <c r="FC50" s="46" t="str">
        <f t="shared" si="263"/>
        <v/>
      </c>
      <c r="FD50" s="46" t="str">
        <f t="shared" si="263"/>
        <v/>
      </c>
      <c r="FE50" s="46" t="str">
        <f t="shared" si="263"/>
        <v/>
      </c>
      <c r="FF50" s="46" t="str">
        <f t="shared" si="263"/>
        <v/>
      </c>
      <c r="FG50" s="46" t="str">
        <f t="shared" si="263"/>
        <v/>
      </c>
      <c r="FH50" s="46" t="str">
        <f t="shared" si="263"/>
        <v/>
      </c>
      <c r="FI50" s="46" t="str">
        <f t="shared" si="263"/>
        <v/>
      </c>
      <c r="FJ50" s="46" t="str">
        <f t="shared" si="263"/>
        <v/>
      </c>
      <c r="FK50" s="46" t="str">
        <f t="shared" si="263"/>
        <v/>
      </c>
      <c r="FL50" s="46" t="str">
        <f t="shared" si="263"/>
        <v/>
      </c>
      <c r="FM50" s="46" t="str">
        <f t="shared" si="263"/>
        <v/>
      </c>
      <c r="FN50" s="46" t="str">
        <f t="shared" si="263"/>
        <v/>
      </c>
      <c r="FO50" s="46" t="str">
        <f t="shared" si="263"/>
        <v/>
      </c>
      <c r="FP50" s="46" t="str">
        <f t="shared" si="263"/>
        <v/>
      </c>
      <c r="FQ50" s="46" t="str">
        <f t="shared" si="263"/>
        <v/>
      </c>
      <c r="FR50" s="46" t="str">
        <f t="shared" si="263"/>
        <v/>
      </c>
      <c r="FS50" s="46" t="str">
        <f t="shared" si="263"/>
        <v/>
      </c>
      <c r="FT50" s="46" t="str">
        <f t="shared" si="263"/>
        <v/>
      </c>
      <c r="FU50" s="46" t="str">
        <f t="shared" si="263"/>
        <v/>
      </c>
      <c r="FV50" s="46" t="str">
        <f t="shared" si="263"/>
        <v/>
      </c>
      <c r="FW50" s="46" t="str">
        <f t="shared" si="263"/>
        <v/>
      </c>
      <c r="FX50" s="46" t="str">
        <f t="shared" si="263"/>
        <v/>
      </c>
      <c r="FY50" s="46" t="str">
        <f t="shared" si="263"/>
        <v/>
      </c>
      <c r="FZ50" s="46" t="str">
        <f t="shared" si="263"/>
        <v/>
      </c>
      <c r="GA50" s="46" t="str">
        <f t="shared" si="263"/>
        <v/>
      </c>
      <c r="GB50" s="46" t="str">
        <f t="shared" si="263"/>
        <v/>
      </c>
      <c r="GC50" s="46" t="str">
        <f t="shared" si="263"/>
        <v/>
      </c>
      <c r="GD50" s="46" t="str">
        <f t="shared" si="263"/>
        <v/>
      </c>
      <c r="GE50" s="46" t="str">
        <f t="shared" si="263"/>
        <v/>
      </c>
      <c r="GF50" s="46" t="str">
        <f t="shared" si="263"/>
        <v/>
      </c>
      <c r="GG50" s="46" t="str">
        <f t="shared" si="263"/>
        <v/>
      </c>
      <c r="GH50" s="46" t="str">
        <f t="shared" si="263"/>
        <v/>
      </c>
      <c r="GI50" s="46" t="str">
        <f t="shared" si="263"/>
        <v/>
      </c>
      <c r="GJ50" s="46" t="str">
        <f t="shared" si="263"/>
        <v/>
      </c>
      <c r="GK50" s="46" t="str">
        <f t="shared" si="263"/>
        <v/>
      </c>
      <c r="GL50" s="46" t="str">
        <f t="shared" si="263"/>
        <v/>
      </c>
      <c r="GM50" s="46" t="str">
        <f t="shared" si="263"/>
        <v/>
      </c>
      <c r="GN50" s="46" t="str">
        <f t="shared" si="263"/>
        <v/>
      </c>
      <c r="GO50" s="46" t="str">
        <f t="shared" si="263"/>
        <v/>
      </c>
      <c r="GP50" s="46" t="str">
        <f t="shared" si="263"/>
        <v/>
      </c>
      <c r="GQ50" s="46" t="str">
        <f t="shared" si="263"/>
        <v/>
      </c>
      <c r="GR50" s="46" t="str">
        <f t="shared" si="263"/>
        <v/>
      </c>
      <c r="GS50" s="46" t="str">
        <f t="shared" si="263"/>
        <v/>
      </c>
      <c r="GT50" s="46" t="str">
        <f t="shared" si="263"/>
        <v/>
      </c>
      <c r="GU50" s="46" t="str">
        <f t="shared" si="263"/>
        <v/>
      </c>
      <c r="GV50" s="46" t="str">
        <f t="shared" si="263"/>
        <v/>
      </c>
      <c r="GW50" s="46" t="str">
        <f t="shared" si="263"/>
        <v/>
      </c>
      <c r="GX50" s="46" t="str">
        <f t="shared" si="263"/>
        <v/>
      </c>
      <c r="GY50" s="46" t="str">
        <f t="shared" si="263"/>
        <v/>
      </c>
      <c r="GZ50" s="46" t="str">
        <f t="shared" si="263"/>
        <v/>
      </c>
      <c r="HA50" s="46" t="str">
        <f t="shared" si="263"/>
        <v/>
      </c>
      <c r="HB50" s="46" t="str">
        <f t="shared" si="263"/>
        <v/>
      </c>
      <c r="HC50" s="46" t="str">
        <f t="shared" si="263"/>
        <v/>
      </c>
      <c r="HD50" s="46" t="str">
        <f t="shared" si="263"/>
        <v/>
      </c>
      <c r="HE50" s="46" t="str">
        <f t="shared" si="263"/>
        <v/>
      </c>
      <c r="HF50" s="46" t="str">
        <f t="shared" si="263"/>
        <v/>
      </c>
      <c r="HG50" s="46" t="str">
        <f t="shared" si="263"/>
        <v/>
      </c>
      <c r="HH50" s="46" t="str">
        <f t="shared" si="263"/>
        <v/>
      </c>
      <c r="HI50" s="46" t="str">
        <f t="shared" si="263"/>
        <v/>
      </c>
      <c r="HJ50" s="46" t="str">
        <f t="shared" si="263"/>
        <v/>
      </c>
      <c r="HK50" s="46" t="str">
        <f t="shared" si="263"/>
        <v/>
      </c>
      <c r="HL50" s="46" t="str">
        <f t="shared" si="262"/>
        <v/>
      </c>
      <c r="HM50" s="46" t="str">
        <f t="shared" si="262"/>
        <v/>
      </c>
      <c r="HN50" s="46" t="str">
        <f t="shared" si="262"/>
        <v/>
      </c>
      <c r="HO50" s="46" t="str">
        <f t="shared" si="262"/>
        <v/>
      </c>
      <c r="HP50" s="46" t="str">
        <f t="shared" si="262"/>
        <v/>
      </c>
      <c r="HQ50" s="46" t="str">
        <f t="shared" si="262"/>
        <v/>
      </c>
      <c r="HR50" s="46" t="str">
        <f t="shared" si="262"/>
        <v/>
      </c>
      <c r="HS50" s="46" t="str">
        <f t="shared" si="262"/>
        <v/>
      </c>
      <c r="HT50" s="146" t="e">
        <f t="shared" si="15"/>
        <v>#N/A</v>
      </c>
      <c r="HU50" s="146" t="e">
        <f t="shared" si="24"/>
        <v>#N/A</v>
      </c>
      <c r="HV50" s="146" t="e">
        <f t="shared" si="25"/>
        <v>#N/A</v>
      </c>
      <c r="HW50" s="146" t="e">
        <f t="shared" si="26"/>
        <v>#N/A</v>
      </c>
      <c r="HX50" s="146" t="e">
        <f t="shared" si="27"/>
        <v>#N/A</v>
      </c>
      <c r="HY50" s="146" t="e">
        <f t="shared" si="28"/>
        <v>#N/A</v>
      </c>
      <c r="HZ50" s="146" t="e">
        <f t="shared" si="29"/>
        <v>#N/A</v>
      </c>
      <c r="IA50" s="146" t="e">
        <f t="shared" si="30"/>
        <v>#N/A</v>
      </c>
      <c r="IB50" s="146" t="e">
        <f t="shared" si="31"/>
        <v>#N/A</v>
      </c>
      <c r="IC50" s="146" t="e">
        <f t="shared" si="32"/>
        <v>#N/A</v>
      </c>
      <c r="ID50" s="146" t="e">
        <f t="shared" si="33"/>
        <v>#N/A</v>
      </c>
      <c r="IE50" s="146" t="e">
        <f t="shared" si="34"/>
        <v>#N/A</v>
      </c>
      <c r="IF50" s="146" t="e">
        <f t="shared" si="35"/>
        <v>#N/A</v>
      </c>
      <c r="IG50" s="146" t="e">
        <f t="shared" si="36"/>
        <v>#N/A</v>
      </c>
      <c r="IH50" s="146" t="e">
        <f t="shared" si="37"/>
        <v>#N/A</v>
      </c>
      <c r="II50" s="146" t="e">
        <f t="shared" si="38"/>
        <v>#N/A</v>
      </c>
      <c r="IJ50" s="146" t="e">
        <f t="shared" si="39"/>
        <v>#N/A</v>
      </c>
      <c r="IK50" s="146" t="e">
        <f t="shared" si="40"/>
        <v>#N/A</v>
      </c>
      <c r="IL50" s="146" t="e">
        <f t="shared" si="41"/>
        <v>#N/A</v>
      </c>
      <c r="IM50" s="146" t="e">
        <f t="shared" si="42"/>
        <v>#N/A</v>
      </c>
      <c r="IN50" s="146" t="e">
        <f t="shared" si="43"/>
        <v>#N/A</v>
      </c>
      <c r="IO50" s="146" t="e">
        <f t="shared" si="44"/>
        <v>#N/A</v>
      </c>
      <c r="IP50" s="146" t="e">
        <f t="shared" si="45"/>
        <v>#N/A</v>
      </c>
      <c r="IQ50" s="146" t="e">
        <f t="shared" si="46"/>
        <v>#N/A</v>
      </c>
      <c r="IR50" s="146" t="e">
        <f t="shared" si="47"/>
        <v>#N/A</v>
      </c>
      <c r="IS50" s="146" t="e">
        <f t="shared" si="48"/>
        <v>#N/A</v>
      </c>
      <c r="IT50" s="146" t="e">
        <f t="shared" si="49"/>
        <v>#N/A</v>
      </c>
      <c r="IU50" s="146" t="e">
        <f t="shared" si="50"/>
        <v>#N/A</v>
      </c>
      <c r="IV50" s="146" t="e">
        <f t="shared" si="51"/>
        <v>#N/A</v>
      </c>
      <c r="IW50" s="146" t="e">
        <f t="shared" si="52"/>
        <v>#N/A</v>
      </c>
      <c r="IX50" s="146" t="e">
        <f t="shared" si="53"/>
        <v>#N/A</v>
      </c>
      <c r="IY50" s="146" t="e">
        <f t="shared" si="54"/>
        <v>#N/A</v>
      </c>
      <c r="IZ50" s="146" t="e">
        <f t="shared" si="55"/>
        <v>#N/A</v>
      </c>
      <c r="JA50" s="146" t="e">
        <f t="shared" si="56"/>
        <v>#N/A</v>
      </c>
      <c r="JB50" s="146" t="e">
        <f t="shared" si="57"/>
        <v>#N/A</v>
      </c>
      <c r="JC50" s="146" t="e">
        <f t="shared" si="58"/>
        <v>#N/A</v>
      </c>
      <c r="JD50" s="146" t="e">
        <f t="shared" si="59"/>
        <v>#N/A</v>
      </c>
      <c r="JE50" s="146" t="e">
        <f t="shared" si="60"/>
        <v>#N/A</v>
      </c>
      <c r="JF50" s="146" t="e">
        <f t="shared" si="61"/>
        <v>#N/A</v>
      </c>
      <c r="JG50" s="146" t="e">
        <f t="shared" si="62"/>
        <v>#N/A</v>
      </c>
      <c r="JH50" s="146" t="e">
        <f t="shared" si="63"/>
        <v>#N/A</v>
      </c>
      <c r="JI50" s="146" t="e">
        <f t="shared" si="64"/>
        <v>#N/A</v>
      </c>
      <c r="JJ50" s="146" t="e">
        <f t="shared" si="65"/>
        <v>#N/A</v>
      </c>
      <c r="JK50" s="146" t="e">
        <f t="shared" si="66"/>
        <v>#N/A</v>
      </c>
      <c r="JL50" s="146" t="e">
        <f t="shared" si="67"/>
        <v>#N/A</v>
      </c>
      <c r="JM50" s="146" t="e">
        <f t="shared" si="68"/>
        <v>#N/A</v>
      </c>
      <c r="JN50" s="146" t="e">
        <f t="shared" si="69"/>
        <v>#N/A</v>
      </c>
      <c r="JO50" s="146" t="e">
        <f t="shared" si="70"/>
        <v>#N/A</v>
      </c>
      <c r="JP50" s="146" t="e">
        <f t="shared" si="71"/>
        <v>#N/A</v>
      </c>
      <c r="JQ50" s="146" t="e">
        <f t="shared" si="72"/>
        <v>#N/A</v>
      </c>
      <c r="JR50" s="146" t="e">
        <f t="shared" si="73"/>
        <v>#N/A</v>
      </c>
      <c r="JS50" s="146" t="e">
        <f t="shared" si="74"/>
        <v>#N/A</v>
      </c>
      <c r="JT50" s="146" t="e">
        <f t="shared" si="75"/>
        <v>#N/A</v>
      </c>
      <c r="JU50" s="146" t="e">
        <f t="shared" si="76"/>
        <v>#N/A</v>
      </c>
      <c r="JV50" s="146" t="e">
        <f t="shared" si="77"/>
        <v>#N/A</v>
      </c>
      <c r="JW50" s="146" t="e">
        <f t="shared" si="78"/>
        <v>#N/A</v>
      </c>
      <c r="JX50" s="146" t="e">
        <f t="shared" si="79"/>
        <v>#N/A</v>
      </c>
      <c r="JY50" s="146" t="e">
        <f t="shared" si="80"/>
        <v>#N/A</v>
      </c>
      <c r="JZ50" s="146" t="e">
        <f t="shared" si="81"/>
        <v>#N/A</v>
      </c>
      <c r="KA50" s="146" t="e">
        <f t="shared" si="82"/>
        <v>#N/A</v>
      </c>
      <c r="KB50" s="146" t="e">
        <f t="shared" si="83"/>
        <v>#N/A</v>
      </c>
      <c r="KC50" s="146" t="e">
        <f t="shared" si="84"/>
        <v>#N/A</v>
      </c>
      <c r="KD50" s="146" t="e">
        <f t="shared" si="85"/>
        <v>#N/A</v>
      </c>
      <c r="KE50" s="146" t="e">
        <f t="shared" si="86"/>
        <v>#N/A</v>
      </c>
      <c r="KF50" s="146" t="e">
        <f t="shared" si="20"/>
        <v>#N/A</v>
      </c>
      <c r="KG50" s="146" t="e">
        <f t="shared" si="87"/>
        <v>#N/A</v>
      </c>
      <c r="KH50" s="146" t="e">
        <f t="shared" si="88"/>
        <v>#N/A</v>
      </c>
      <c r="KI50" s="146" t="e">
        <f t="shared" si="89"/>
        <v>#N/A</v>
      </c>
      <c r="KJ50" s="146" t="e">
        <f t="shared" si="90"/>
        <v>#N/A</v>
      </c>
      <c r="KK50" s="146" t="e">
        <f t="shared" si="91"/>
        <v>#N/A</v>
      </c>
      <c r="KL50" s="146" t="e">
        <f t="shared" si="92"/>
        <v>#N/A</v>
      </c>
      <c r="KM50" s="146" t="e">
        <f t="shared" si="93"/>
        <v>#N/A</v>
      </c>
      <c r="KN50" s="146" t="e">
        <f t="shared" si="94"/>
        <v>#N/A</v>
      </c>
      <c r="KO50" s="146" t="e">
        <f t="shared" si="95"/>
        <v>#N/A</v>
      </c>
      <c r="KP50" s="146" t="e">
        <f t="shared" si="96"/>
        <v>#N/A</v>
      </c>
      <c r="KQ50" s="146" t="e">
        <f t="shared" si="97"/>
        <v>#N/A</v>
      </c>
      <c r="KR50" s="146" t="e">
        <f t="shared" si="98"/>
        <v>#N/A</v>
      </c>
      <c r="KS50" s="146" t="e">
        <f t="shared" si="99"/>
        <v>#N/A</v>
      </c>
      <c r="KT50" s="146" t="e">
        <f t="shared" si="100"/>
        <v>#N/A</v>
      </c>
      <c r="KU50" s="146" t="e">
        <f t="shared" si="101"/>
        <v>#N/A</v>
      </c>
      <c r="KV50" s="146" t="e">
        <f t="shared" si="102"/>
        <v>#N/A</v>
      </c>
      <c r="KW50" s="146" t="e">
        <f t="shared" si="103"/>
        <v>#N/A</v>
      </c>
      <c r="KX50" s="146" t="e">
        <f t="shared" si="104"/>
        <v>#N/A</v>
      </c>
      <c r="KY50" s="146" t="e">
        <f t="shared" si="105"/>
        <v>#N/A</v>
      </c>
      <c r="KZ50" s="146" t="e">
        <f t="shared" si="106"/>
        <v>#N/A</v>
      </c>
      <c r="LA50" s="146" t="e">
        <f t="shared" si="107"/>
        <v>#N/A</v>
      </c>
      <c r="LB50" s="146" t="e">
        <f t="shared" si="108"/>
        <v>#N/A</v>
      </c>
      <c r="LC50" s="146" t="e">
        <f t="shared" si="109"/>
        <v>#N/A</v>
      </c>
      <c r="LD50" s="146" t="e">
        <f t="shared" si="110"/>
        <v>#N/A</v>
      </c>
      <c r="LE50" s="146" t="e">
        <f t="shared" si="111"/>
        <v>#N/A</v>
      </c>
      <c r="LF50" s="146" t="e">
        <f t="shared" si="112"/>
        <v>#N/A</v>
      </c>
      <c r="LG50" s="146" t="e">
        <f t="shared" si="113"/>
        <v>#N/A</v>
      </c>
      <c r="LH50" s="146" t="e">
        <f t="shared" si="114"/>
        <v>#N/A</v>
      </c>
      <c r="LI50" s="146" t="e">
        <f t="shared" si="115"/>
        <v>#N/A</v>
      </c>
      <c r="LJ50" s="146" t="e">
        <f t="shared" si="116"/>
        <v>#N/A</v>
      </c>
      <c r="LK50" s="146" t="e">
        <f t="shared" si="117"/>
        <v>#N/A</v>
      </c>
      <c r="LL50" s="146" t="e">
        <f t="shared" si="118"/>
        <v>#N/A</v>
      </c>
      <c r="LM50" s="146" t="e">
        <f t="shared" si="119"/>
        <v>#N/A</v>
      </c>
      <c r="LN50" s="146" t="e">
        <f t="shared" si="120"/>
        <v>#N/A</v>
      </c>
      <c r="LO50" s="146" t="e">
        <f t="shared" si="121"/>
        <v>#N/A</v>
      </c>
      <c r="LP50" s="146" t="e">
        <f t="shared" si="122"/>
        <v>#N/A</v>
      </c>
      <c r="LQ50" s="146" t="e">
        <f t="shared" si="123"/>
        <v>#N/A</v>
      </c>
      <c r="LR50" s="146" t="e">
        <f t="shared" si="124"/>
        <v>#N/A</v>
      </c>
      <c r="LS50" s="146" t="e">
        <f t="shared" si="125"/>
        <v>#N/A</v>
      </c>
      <c r="LT50" s="146" t="e">
        <f t="shared" si="126"/>
        <v>#N/A</v>
      </c>
      <c r="LU50" s="146" t="e">
        <f t="shared" si="127"/>
        <v>#N/A</v>
      </c>
      <c r="LV50" s="146" t="e">
        <f t="shared" si="128"/>
        <v>#N/A</v>
      </c>
      <c r="LW50" s="146" t="e">
        <f t="shared" si="129"/>
        <v>#N/A</v>
      </c>
      <c r="LX50" s="146" t="e">
        <f t="shared" si="130"/>
        <v>#N/A</v>
      </c>
      <c r="LY50" s="146" t="e">
        <f t="shared" si="131"/>
        <v>#N/A</v>
      </c>
      <c r="LZ50" s="146" t="e">
        <f t="shared" si="132"/>
        <v>#N/A</v>
      </c>
      <c r="MA50" s="146" t="e">
        <f t="shared" si="133"/>
        <v>#N/A</v>
      </c>
      <c r="MB50" s="146" t="e">
        <f t="shared" si="134"/>
        <v>#N/A</v>
      </c>
      <c r="MC50" s="146" t="e">
        <f t="shared" si="135"/>
        <v>#N/A</v>
      </c>
      <c r="MD50" s="146" t="e">
        <f t="shared" si="136"/>
        <v>#N/A</v>
      </c>
      <c r="ME50" s="146" t="e">
        <f t="shared" si="137"/>
        <v>#N/A</v>
      </c>
      <c r="MF50" s="146" t="e">
        <f t="shared" si="138"/>
        <v>#N/A</v>
      </c>
      <c r="MG50" s="146" t="e">
        <f t="shared" si="139"/>
        <v>#N/A</v>
      </c>
      <c r="MH50" s="146" t="e">
        <f t="shared" si="140"/>
        <v>#N/A</v>
      </c>
      <c r="MI50" s="146" t="e">
        <f t="shared" si="141"/>
        <v>#N/A</v>
      </c>
      <c r="MJ50" s="146" t="e">
        <f t="shared" si="142"/>
        <v>#N/A</v>
      </c>
      <c r="MK50" s="146" t="e">
        <f t="shared" si="143"/>
        <v>#N/A</v>
      </c>
      <c r="ML50" s="146" t="e">
        <f t="shared" si="144"/>
        <v>#N/A</v>
      </c>
      <c r="MM50" s="146" t="e">
        <f t="shared" si="145"/>
        <v>#N/A</v>
      </c>
      <c r="MN50" s="146" t="e">
        <f t="shared" si="146"/>
        <v>#N/A</v>
      </c>
      <c r="MO50" s="146" t="e">
        <f t="shared" si="147"/>
        <v>#N/A</v>
      </c>
      <c r="MP50" s="146" t="e">
        <f t="shared" si="148"/>
        <v>#N/A</v>
      </c>
      <c r="MQ50" s="146" t="e">
        <f t="shared" si="149"/>
        <v>#N/A</v>
      </c>
      <c r="MR50" s="146" t="e">
        <f t="shared" si="21"/>
        <v>#N/A</v>
      </c>
      <c r="MS50" s="146" t="e">
        <f t="shared" si="150"/>
        <v>#N/A</v>
      </c>
      <c r="MT50" s="146" t="e">
        <f t="shared" si="151"/>
        <v>#N/A</v>
      </c>
      <c r="MU50" s="146" t="e">
        <f t="shared" si="152"/>
        <v>#N/A</v>
      </c>
      <c r="MV50" s="146" t="e">
        <f t="shared" si="153"/>
        <v>#N/A</v>
      </c>
      <c r="MW50" s="146" t="e">
        <f t="shared" si="154"/>
        <v>#N/A</v>
      </c>
      <c r="MX50" s="146" t="e">
        <f t="shared" si="155"/>
        <v>#N/A</v>
      </c>
      <c r="MY50" s="146" t="e">
        <f t="shared" si="156"/>
        <v>#N/A</v>
      </c>
      <c r="MZ50" s="146" t="e">
        <f t="shared" si="157"/>
        <v>#N/A</v>
      </c>
      <c r="NA50" s="146" t="e">
        <f t="shared" si="158"/>
        <v>#N/A</v>
      </c>
      <c r="NB50" s="146" t="e">
        <f t="shared" si="159"/>
        <v>#N/A</v>
      </c>
      <c r="NC50" s="146" t="e">
        <f t="shared" si="160"/>
        <v>#N/A</v>
      </c>
      <c r="ND50" s="146" t="e">
        <f t="shared" si="161"/>
        <v>#N/A</v>
      </c>
      <c r="NE50" s="146" t="e">
        <f t="shared" si="162"/>
        <v>#N/A</v>
      </c>
      <c r="NF50" s="146" t="e">
        <f t="shared" si="163"/>
        <v>#N/A</v>
      </c>
      <c r="NG50" s="146" t="e">
        <f t="shared" si="164"/>
        <v>#N/A</v>
      </c>
      <c r="NH50" s="146" t="e">
        <f t="shared" si="165"/>
        <v>#N/A</v>
      </c>
      <c r="NI50" s="146" t="e">
        <f t="shared" si="166"/>
        <v>#N/A</v>
      </c>
      <c r="NJ50" s="146" t="e">
        <f t="shared" si="167"/>
        <v>#N/A</v>
      </c>
      <c r="NK50" s="146" t="e">
        <f t="shared" si="168"/>
        <v>#N/A</v>
      </c>
      <c r="NL50" s="146" t="e">
        <f t="shared" si="169"/>
        <v>#N/A</v>
      </c>
      <c r="NM50" s="146" t="e">
        <f t="shared" si="170"/>
        <v>#N/A</v>
      </c>
      <c r="NN50" s="146" t="e">
        <f t="shared" si="171"/>
        <v>#N/A</v>
      </c>
      <c r="NO50" s="146" t="e">
        <f t="shared" si="172"/>
        <v>#N/A</v>
      </c>
      <c r="NP50" s="146" t="e">
        <f t="shared" si="173"/>
        <v>#N/A</v>
      </c>
      <c r="NQ50" s="146" t="e">
        <f t="shared" si="174"/>
        <v>#N/A</v>
      </c>
      <c r="NR50" s="146" t="e">
        <f t="shared" si="175"/>
        <v>#N/A</v>
      </c>
      <c r="NS50" s="146" t="e">
        <f t="shared" si="176"/>
        <v>#N/A</v>
      </c>
      <c r="NT50" s="146" t="e">
        <f t="shared" si="177"/>
        <v>#N/A</v>
      </c>
      <c r="NU50" s="146" t="e">
        <f t="shared" si="178"/>
        <v>#N/A</v>
      </c>
      <c r="NV50" s="146" t="e">
        <f t="shared" si="179"/>
        <v>#N/A</v>
      </c>
      <c r="NW50" s="146" t="e">
        <f t="shared" si="180"/>
        <v>#N/A</v>
      </c>
      <c r="NX50" s="146" t="e">
        <f t="shared" si="181"/>
        <v>#N/A</v>
      </c>
      <c r="NY50" s="146" t="e">
        <f t="shared" si="182"/>
        <v>#N/A</v>
      </c>
      <c r="NZ50" s="146" t="e">
        <f t="shared" si="183"/>
        <v>#N/A</v>
      </c>
      <c r="OA50" s="146" t="e">
        <f t="shared" si="184"/>
        <v>#N/A</v>
      </c>
      <c r="OB50" s="146" t="e">
        <f t="shared" si="185"/>
        <v>#N/A</v>
      </c>
      <c r="OC50" s="146" t="e">
        <f t="shared" si="186"/>
        <v>#N/A</v>
      </c>
      <c r="OD50" s="146" t="e">
        <f t="shared" si="187"/>
        <v>#N/A</v>
      </c>
      <c r="OE50" s="146" t="e">
        <f t="shared" si="188"/>
        <v>#N/A</v>
      </c>
      <c r="OF50" s="146" t="e">
        <f t="shared" si="189"/>
        <v>#N/A</v>
      </c>
      <c r="OG50" s="146" t="e">
        <f t="shared" si="190"/>
        <v>#N/A</v>
      </c>
      <c r="OH50" s="146" t="e">
        <f t="shared" si="191"/>
        <v>#N/A</v>
      </c>
      <c r="OI50" s="146" t="e">
        <f t="shared" si="192"/>
        <v>#N/A</v>
      </c>
      <c r="OJ50" s="146" t="e">
        <f t="shared" si="193"/>
        <v>#N/A</v>
      </c>
      <c r="OK50" s="146" t="e">
        <f t="shared" si="194"/>
        <v>#N/A</v>
      </c>
      <c r="OL50" s="146" t="e">
        <f t="shared" si="195"/>
        <v>#N/A</v>
      </c>
      <c r="OM50" s="146" t="e">
        <f t="shared" si="196"/>
        <v>#N/A</v>
      </c>
      <c r="ON50" s="146" t="e">
        <f t="shared" si="197"/>
        <v>#N/A</v>
      </c>
      <c r="OO50" s="146" t="e">
        <f t="shared" si="198"/>
        <v>#N/A</v>
      </c>
      <c r="OP50" s="146" t="e">
        <f t="shared" si="199"/>
        <v>#N/A</v>
      </c>
      <c r="OQ50" s="146" t="e">
        <f t="shared" si="200"/>
        <v>#N/A</v>
      </c>
      <c r="OR50" s="146" t="e">
        <f t="shared" si="201"/>
        <v>#N/A</v>
      </c>
      <c r="OS50" s="146" t="e">
        <f t="shared" si="202"/>
        <v>#N/A</v>
      </c>
      <c r="OT50" s="146" t="e">
        <f t="shared" si="203"/>
        <v>#N/A</v>
      </c>
      <c r="OU50" s="146" t="e">
        <f t="shared" si="204"/>
        <v>#N/A</v>
      </c>
      <c r="OV50" s="146" t="e">
        <f t="shared" si="205"/>
        <v>#N/A</v>
      </c>
      <c r="OW50" s="146" t="e">
        <f t="shared" si="206"/>
        <v>#N/A</v>
      </c>
      <c r="OX50" s="146" t="e">
        <f t="shared" si="207"/>
        <v>#N/A</v>
      </c>
      <c r="OY50" s="146" t="e">
        <f t="shared" si="208"/>
        <v>#N/A</v>
      </c>
      <c r="OZ50" s="146" t="e">
        <f t="shared" si="209"/>
        <v>#N/A</v>
      </c>
      <c r="PA50" s="146" t="e">
        <f t="shared" si="210"/>
        <v>#N/A</v>
      </c>
      <c r="PB50" s="146" t="e">
        <f t="shared" si="211"/>
        <v>#N/A</v>
      </c>
      <c r="PC50" s="146" t="e">
        <f t="shared" si="212"/>
        <v>#N/A</v>
      </c>
      <c r="PD50" s="146" t="e">
        <f t="shared" si="22"/>
        <v>#N/A</v>
      </c>
      <c r="PE50" s="146" t="e">
        <f t="shared" si="225"/>
        <v>#N/A</v>
      </c>
      <c r="PF50" s="146" t="e">
        <f t="shared" si="226"/>
        <v>#N/A</v>
      </c>
      <c r="PG50" s="146" t="e">
        <f t="shared" si="227"/>
        <v>#N/A</v>
      </c>
      <c r="PH50" s="146" t="e">
        <f t="shared" si="228"/>
        <v>#N/A</v>
      </c>
      <c r="PI50" s="146" t="e">
        <f t="shared" si="229"/>
        <v>#N/A</v>
      </c>
      <c r="PJ50" s="146" t="e">
        <f t="shared" si="230"/>
        <v>#N/A</v>
      </c>
      <c r="PK50" s="146" t="e">
        <f t="shared" si="231"/>
        <v>#N/A</v>
      </c>
      <c r="PL50" s="146" t="e">
        <f t="shared" si="232"/>
        <v>#N/A</v>
      </c>
    </row>
    <row r="51" spans="1:428" hidden="1" x14ac:dyDescent="0.45">
      <c r="A51" s="364"/>
      <c r="B51" s="365" t="str">
        <f>IF($N51="","",ROUND(_xlfn.LOGNORM.INV(ABS(VLOOKUP($Q$1,VLookups!$A$27:$B$28,2,FALSE)-B$2),LN($J51),LN($N51)),0))</f>
        <v/>
      </c>
      <c r="C51" s="367" t="str">
        <f t="shared" si="16"/>
        <v/>
      </c>
      <c r="D51" s="368" t="str">
        <f t="shared" si="17"/>
        <v/>
      </c>
      <c r="E51" s="108" t="str">
        <f>IFERROR(_xlfn.LOGNORM.INV(VLookups!$B$22,LN($J51),LN($N51)),"")</f>
        <v/>
      </c>
      <c r="F51" s="81"/>
      <c r="G51" s="108" t="str">
        <f>IFERROR(_xlfn.LOGNORM.INV(VLookups!$B$23,LN($J51),LN($N51)),"")</f>
        <v/>
      </c>
      <c r="H51" s="110" t="str">
        <f t="shared" si="248"/>
        <v/>
      </c>
      <c r="I51" s="110" t="str">
        <f t="shared" si="249"/>
        <v/>
      </c>
      <c r="J51" s="65" t="str">
        <f>IF(AND(F51&gt;0,NOT(ISBLANK(K51))),IF(VLOOKUP($F$3,VLookups!$A$17:$B$18,2,FALSE),F51*VLOOKUP(K51,VLookups!$A$4:$B$13,2,FALSE),F51),"")</f>
        <v/>
      </c>
      <c r="K51" s="21"/>
      <c r="L51" s="53"/>
      <c r="M51" s="263"/>
      <c r="N51" s="320" t="str">
        <f>IF(F51&gt;0,IF(ISBLANK(M51),IF(ISBLANK(K51),"",VLOOKUP(K51,VLookups!$A$4:$C$13,3,FALSE)),M51),"")</f>
        <v/>
      </c>
      <c r="O51" s="320" t="str">
        <f t="shared" si="11"/>
        <v/>
      </c>
      <c r="P51" s="375" t="str">
        <f t="shared" si="12"/>
        <v/>
      </c>
      <c r="Q51" s="81"/>
      <c r="R51" s="230" t="str">
        <f>IF(AND(Q51&gt;0,F51&gt;0,NOT(N51="")),ABS(VLOOKUP($Q$1,VLookups!$A$27:$B$28,2,FALSE)-_xlfn.LOGNORM.DIST(Q51,LN(J51),LN(N51),TRUE)),"")</f>
        <v/>
      </c>
      <c r="S51" s="80" t="str">
        <f>IF(AND($E51&gt;0,$F51&gt;0,$G51&gt;0,NOT(ISBLANK($K51))),_xlfn.LOGNORM.INV(ABS(VLOOKUP($Q$1,VLookups!$A$27:$B$28,2,FALSE)-S$3),LN($J51),LN($N51)),"")</f>
        <v/>
      </c>
      <c r="T51" s="80" t="str">
        <f>IF(AND($E51&gt;0,$F51&gt;0,$G51&gt;0,NOT(ISBLANK($K51))),_xlfn.LOGNORM.INV(ABS(VLOOKUP($Q$1,VLookups!$A$27:$B$28,2,FALSE)-T$3),LN($J51),LN($N51)),"")</f>
        <v/>
      </c>
      <c r="U51" s="80" t="str">
        <f>IF(AND($E51&gt;0,$F51&gt;0,$G51&gt;0,NOT(ISBLANK($K51))),_xlfn.LOGNORM.INV(ABS(VLOOKUP($Q$1,VLookups!$A$27:$B$28,2,FALSE)-U$3),LN($J51),LN($N51)),"")</f>
        <v/>
      </c>
      <c r="V51" s="80" t="str">
        <f>IF(AND($E51&gt;0,$F51&gt;0,$G51&gt;0,NOT(ISBLANK($K51))),_xlfn.LOGNORM.INV(ABS(VLOOKUP($Q$1,VLookups!$A$27:$B$28,2,FALSE)-V$3),LN($J51),LN($N51)),"")</f>
        <v/>
      </c>
      <c r="W51" s="80" t="str">
        <f>IF(AND($E51&gt;0,$F51&gt;0,$G51&gt;0,NOT(ISBLANK($K51))),_xlfn.LOGNORM.INV(ABS(VLOOKUP($Q$1,VLookups!$A$27:$B$28,2,FALSE)-W$3),LN($J51),LN($N51)),"")</f>
        <v/>
      </c>
      <c r="X51" s="80" t="str">
        <f>IF(AND($E51&gt;0,$F51&gt;0,$G51&gt;0,NOT(ISBLANK($K51))),_xlfn.LOGNORM.INV(ABS(VLOOKUP($Q$1,VLookups!$A$27:$B$28,2,FALSE)-X$3),LN($J51),LN($N51)),"")</f>
        <v/>
      </c>
      <c r="Y51" s="5"/>
      <c r="Z51" s="145" t="str">
        <f t="shared" si="250"/>
        <v/>
      </c>
      <c r="AA51" s="376" t="str">
        <f t="shared" si="13"/>
        <v/>
      </c>
      <c r="AB51" s="46" t="str">
        <f t="shared" si="14"/>
        <v/>
      </c>
      <c r="AC51" s="46" t="str">
        <f t="shared" si="265"/>
        <v/>
      </c>
      <c r="AD51" s="46" t="str">
        <f t="shared" si="265"/>
        <v/>
      </c>
      <c r="AE51" s="46" t="str">
        <f t="shared" si="265"/>
        <v/>
      </c>
      <c r="AF51" s="46" t="str">
        <f t="shared" si="265"/>
        <v/>
      </c>
      <c r="AG51" s="46" t="str">
        <f t="shared" si="265"/>
        <v/>
      </c>
      <c r="AH51" s="46" t="str">
        <f t="shared" si="265"/>
        <v/>
      </c>
      <c r="AI51" s="46" t="str">
        <f t="shared" si="265"/>
        <v/>
      </c>
      <c r="AJ51" s="46" t="str">
        <f t="shared" si="265"/>
        <v/>
      </c>
      <c r="AK51" s="46" t="str">
        <f t="shared" si="265"/>
        <v/>
      </c>
      <c r="AL51" s="46" t="str">
        <f t="shared" si="265"/>
        <v/>
      </c>
      <c r="AM51" s="46" t="str">
        <f t="shared" si="265"/>
        <v/>
      </c>
      <c r="AN51" s="46" t="str">
        <f t="shared" si="265"/>
        <v/>
      </c>
      <c r="AO51" s="46" t="str">
        <f t="shared" si="265"/>
        <v/>
      </c>
      <c r="AP51" s="46" t="str">
        <f t="shared" si="265"/>
        <v/>
      </c>
      <c r="AQ51" s="46" t="str">
        <f t="shared" si="265"/>
        <v/>
      </c>
      <c r="AR51" s="46" t="str">
        <f t="shared" si="265"/>
        <v/>
      </c>
      <c r="AS51" s="46" t="str">
        <f t="shared" si="265"/>
        <v/>
      </c>
      <c r="AT51" s="46" t="str">
        <f t="shared" si="265"/>
        <v/>
      </c>
      <c r="AU51" s="46" t="str">
        <f t="shared" si="265"/>
        <v/>
      </c>
      <c r="AV51" s="46" t="str">
        <f t="shared" si="265"/>
        <v/>
      </c>
      <c r="AW51" s="46" t="str">
        <f t="shared" si="265"/>
        <v/>
      </c>
      <c r="AX51" s="46" t="str">
        <f t="shared" si="265"/>
        <v/>
      </c>
      <c r="AY51" s="46" t="str">
        <f t="shared" si="265"/>
        <v/>
      </c>
      <c r="AZ51" s="46" t="str">
        <f t="shared" si="265"/>
        <v/>
      </c>
      <c r="BA51" s="46" t="str">
        <f t="shared" si="265"/>
        <v/>
      </c>
      <c r="BB51" s="46" t="str">
        <f t="shared" si="265"/>
        <v/>
      </c>
      <c r="BC51" s="46" t="str">
        <f t="shared" si="265"/>
        <v/>
      </c>
      <c r="BD51" s="46" t="str">
        <f t="shared" si="265"/>
        <v/>
      </c>
      <c r="BE51" s="46" t="str">
        <f t="shared" si="265"/>
        <v/>
      </c>
      <c r="BF51" s="46" t="str">
        <f t="shared" si="265"/>
        <v/>
      </c>
      <c r="BG51" s="46" t="str">
        <f t="shared" si="265"/>
        <v/>
      </c>
      <c r="BH51" s="46" t="str">
        <f t="shared" si="265"/>
        <v/>
      </c>
      <c r="BI51" s="46" t="str">
        <f t="shared" si="265"/>
        <v/>
      </c>
      <c r="BJ51" s="46" t="str">
        <f t="shared" si="265"/>
        <v/>
      </c>
      <c r="BK51" s="46" t="str">
        <f t="shared" si="265"/>
        <v/>
      </c>
      <c r="BL51" s="46" t="str">
        <f t="shared" si="265"/>
        <v/>
      </c>
      <c r="BM51" s="46" t="str">
        <f t="shared" si="265"/>
        <v/>
      </c>
      <c r="BN51" s="46" t="str">
        <f t="shared" si="265"/>
        <v/>
      </c>
      <c r="BO51" s="46" t="str">
        <f t="shared" si="265"/>
        <v/>
      </c>
      <c r="BP51" s="46" t="str">
        <f t="shared" si="265"/>
        <v/>
      </c>
      <c r="BQ51" s="46" t="str">
        <f t="shared" si="265"/>
        <v/>
      </c>
      <c r="BR51" s="46" t="str">
        <f t="shared" si="265"/>
        <v/>
      </c>
      <c r="BS51" s="46" t="str">
        <f t="shared" si="265"/>
        <v/>
      </c>
      <c r="BT51" s="46" t="str">
        <f t="shared" si="265"/>
        <v/>
      </c>
      <c r="BU51" s="46" t="str">
        <f t="shared" si="265"/>
        <v/>
      </c>
      <c r="BV51" s="46" t="str">
        <f t="shared" si="265"/>
        <v/>
      </c>
      <c r="BW51" s="46" t="str">
        <f t="shared" si="265"/>
        <v/>
      </c>
      <c r="BX51" s="46" t="str">
        <f t="shared" si="265"/>
        <v/>
      </c>
      <c r="BY51" s="46" t="str">
        <f t="shared" si="265"/>
        <v/>
      </c>
      <c r="BZ51" s="46" t="str">
        <f t="shared" si="265"/>
        <v/>
      </c>
      <c r="CA51" s="46" t="str">
        <f t="shared" si="265"/>
        <v/>
      </c>
      <c r="CB51" s="46" t="str">
        <f t="shared" si="265"/>
        <v/>
      </c>
      <c r="CC51" s="46" t="str">
        <f t="shared" si="265"/>
        <v/>
      </c>
      <c r="CD51" s="46" t="str">
        <f t="shared" si="265"/>
        <v/>
      </c>
      <c r="CE51" s="46" t="str">
        <f t="shared" si="265"/>
        <v/>
      </c>
      <c r="CF51" s="46" t="str">
        <f t="shared" si="265"/>
        <v/>
      </c>
      <c r="CG51" s="46" t="str">
        <f t="shared" si="265"/>
        <v/>
      </c>
      <c r="CH51" s="46" t="str">
        <f t="shared" si="265"/>
        <v/>
      </c>
      <c r="CI51" s="46" t="str">
        <f t="shared" si="265"/>
        <v/>
      </c>
      <c r="CJ51" s="46" t="str">
        <f t="shared" si="265"/>
        <v/>
      </c>
      <c r="CK51" s="46" t="str">
        <f t="shared" si="265"/>
        <v/>
      </c>
      <c r="CL51" s="46" t="str">
        <f t="shared" si="265"/>
        <v/>
      </c>
      <c r="CM51" s="46" t="str">
        <f t="shared" si="265"/>
        <v/>
      </c>
      <c r="CN51" s="46" t="str">
        <f t="shared" si="265"/>
        <v/>
      </c>
      <c r="CO51" s="46" t="str">
        <f t="shared" si="264"/>
        <v/>
      </c>
      <c r="CP51" s="46" t="str">
        <f t="shared" si="264"/>
        <v/>
      </c>
      <c r="CQ51" s="46" t="str">
        <f t="shared" si="264"/>
        <v/>
      </c>
      <c r="CR51" s="46" t="str">
        <f t="shared" si="264"/>
        <v/>
      </c>
      <c r="CS51" s="46" t="str">
        <f t="shared" si="264"/>
        <v/>
      </c>
      <c r="CT51" s="46" t="str">
        <f t="shared" si="264"/>
        <v/>
      </c>
      <c r="CU51" s="46" t="str">
        <f t="shared" si="264"/>
        <v/>
      </c>
      <c r="CV51" s="46" t="str">
        <f t="shared" si="264"/>
        <v/>
      </c>
      <c r="CW51" s="46" t="str">
        <f t="shared" si="264"/>
        <v/>
      </c>
      <c r="CX51" s="46" t="str">
        <f t="shared" si="264"/>
        <v/>
      </c>
      <c r="CY51" s="46" t="str">
        <f t="shared" si="264"/>
        <v/>
      </c>
      <c r="CZ51" s="46" t="str">
        <f t="shared" si="264"/>
        <v/>
      </c>
      <c r="DA51" s="46" t="str">
        <f t="shared" si="264"/>
        <v/>
      </c>
      <c r="DB51" s="46" t="str">
        <f t="shared" si="264"/>
        <v/>
      </c>
      <c r="DC51" s="46" t="str">
        <f t="shared" si="264"/>
        <v/>
      </c>
      <c r="DD51" s="46" t="str">
        <f t="shared" si="264"/>
        <v/>
      </c>
      <c r="DE51" s="46" t="str">
        <f t="shared" si="264"/>
        <v/>
      </c>
      <c r="DF51" s="46" t="str">
        <f t="shared" si="264"/>
        <v/>
      </c>
      <c r="DG51" s="46" t="str">
        <f t="shared" si="264"/>
        <v/>
      </c>
      <c r="DH51" s="46" t="str">
        <f t="shared" si="264"/>
        <v/>
      </c>
      <c r="DI51" s="46" t="str">
        <f t="shared" si="264"/>
        <v/>
      </c>
      <c r="DJ51" s="46" t="str">
        <f t="shared" si="264"/>
        <v/>
      </c>
      <c r="DK51" s="46" t="str">
        <f t="shared" si="264"/>
        <v/>
      </c>
      <c r="DL51" s="46" t="str">
        <f t="shared" si="264"/>
        <v/>
      </c>
      <c r="DM51" s="46" t="str">
        <f t="shared" si="264"/>
        <v/>
      </c>
      <c r="DN51" s="46" t="str">
        <f t="shared" si="264"/>
        <v/>
      </c>
      <c r="DO51" s="46" t="str">
        <f t="shared" si="264"/>
        <v/>
      </c>
      <c r="DP51" s="46" t="str">
        <f t="shared" si="264"/>
        <v/>
      </c>
      <c r="DQ51" s="46" t="str">
        <f t="shared" si="264"/>
        <v/>
      </c>
      <c r="DR51" s="46" t="str">
        <f t="shared" si="264"/>
        <v/>
      </c>
      <c r="DS51" s="46" t="str">
        <f t="shared" si="264"/>
        <v/>
      </c>
      <c r="DT51" s="46" t="str">
        <f t="shared" si="264"/>
        <v/>
      </c>
      <c r="DU51" s="46" t="str">
        <f t="shared" si="264"/>
        <v/>
      </c>
      <c r="DV51" s="46" t="str">
        <f t="shared" si="264"/>
        <v/>
      </c>
      <c r="DW51" s="46" t="str">
        <f t="shared" si="264"/>
        <v/>
      </c>
      <c r="DX51" s="46" t="str">
        <f t="shared" si="264"/>
        <v/>
      </c>
      <c r="DY51" s="46" t="str">
        <f t="shared" si="264"/>
        <v/>
      </c>
      <c r="DZ51" s="46" t="str">
        <f t="shared" si="264"/>
        <v/>
      </c>
      <c r="EA51" s="46" t="str">
        <f t="shared" si="264"/>
        <v/>
      </c>
      <c r="EB51" s="46" t="str">
        <f t="shared" si="264"/>
        <v/>
      </c>
      <c r="EC51" s="46" t="str">
        <f t="shared" si="264"/>
        <v/>
      </c>
      <c r="ED51" s="46" t="str">
        <f t="shared" si="264"/>
        <v/>
      </c>
      <c r="EE51" s="46" t="str">
        <f t="shared" si="264"/>
        <v/>
      </c>
      <c r="EF51" s="46" t="str">
        <f t="shared" si="264"/>
        <v/>
      </c>
      <c r="EG51" s="46" t="str">
        <f t="shared" si="264"/>
        <v/>
      </c>
      <c r="EH51" s="46" t="str">
        <f t="shared" si="264"/>
        <v/>
      </c>
      <c r="EI51" s="46" t="str">
        <f t="shared" si="264"/>
        <v/>
      </c>
      <c r="EJ51" s="46" t="str">
        <f t="shared" si="264"/>
        <v/>
      </c>
      <c r="EK51" s="46" t="str">
        <f t="shared" si="264"/>
        <v/>
      </c>
      <c r="EL51" s="46" t="str">
        <f t="shared" si="264"/>
        <v/>
      </c>
      <c r="EM51" s="46" t="str">
        <f t="shared" si="264"/>
        <v/>
      </c>
      <c r="EN51" s="46" t="str">
        <f t="shared" si="264"/>
        <v/>
      </c>
      <c r="EO51" s="46" t="str">
        <f t="shared" si="264"/>
        <v/>
      </c>
      <c r="EP51" s="46" t="str">
        <f t="shared" si="264"/>
        <v/>
      </c>
      <c r="EQ51" s="46" t="str">
        <f t="shared" si="264"/>
        <v/>
      </c>
      <c r="ER51" s="46" t="str">
        <f t="shared" si="264"/>
        <v/>
      </c>
      <c r="ES51" s="46" t="str">
        <f t="shared" si="264"/>
        <v/>
      </c>
      <c r="ET51" s="46" t="str">
        <f t="shared" si="264"/>
        <v/>
      </c>
      <c r="EU51" s="46" t="str">
        <f t="shared" si="264"/>
        <v/>
      </c>
      <c r="EV51" s="46" t="str">
        <f t="shared" si="264"/>
        <v/>
      </c>
      <c r="EW51" s="46" t="str">
        <f t="shared" si="264"/>
        <v/>
      </c>
      <c r="EX51" s="46" t="str">
        <f t="shared" si="264"/>
        <v/>
      </c>
      <c r="EY51" s="46" t="str">
        <f t="shared" si="264"/>
        <v/>
      </c>
      <c r="EZ51" s="46" t="str">
        <f t="shared" si="263"/>
        <v/>
      </c>
      <c r="FA51" s="46" t="str">
        <f t="shared" si="263"/>
        <v/>
      </c>
      <c r="FB51" s="46" t="str">
        <f t="shared" si="263"/>
        <v/>
      </c>
      <c r="FC51" s="46" t="str">
        <f t="shared" si="263"/>
        <v/>
      </c>
      <c r="FD51" s="46" t="str">
        <f t="shared" si="263"/>
        <v/>
      </c>
      <c r="FE51" s="46" t="str">
        <f t="shared" si="263"/>
        <v/>
      </c>
      <c r="FF51" s="46" t="str">
        <f t="shared" si="263"/>
        <v/>
      </c>
      <c r="FG51" s="46" t="str">
        <f t="shared" si="263"/>
        <v/>
      </c>
      <c r="FH51" s="46" t="str">
        <f t="shared" si="263"/>
        <v/>
      </c>
      <c r="FI51" s="46" t="str">
        <f t="shared" si="263"/>
        <v/>
      </c>
      <c r="FJ51" s="46" t="str">
        <f t="shared" si="263"/>
        <v/>
      </c>
      <c r="FK51" s="46" t="str">
        <f t="shared" si="263"/>
        <v/>
      </c>
      <c r="FL51" s="46" t="str">
        <f t="shared" si="263"/>
        <v/>
      </c>
      <c r="FM51" s="46" t="str">
        <f t="shared" si="263"/>
        <v/>
      </c>
      <c r="FN51" s="46" t="str">
        <f t="shared" si="263"/>
        <v/>
      </c>
      <c r="FO51" s="46" t="str">
        <f t="shared" si="263"/>
        <v/>
      </c>
      <c r="FP51" s="46" t="str">
        <f t="shared" si="263"/>
        <v/>
      </c>
      <c r="FQ51" s="46" t="str">
        <f t="shared" si="263"/>
        <v/>
      </c>
      <c r="FR51" s="46" t="str">
        <f t="shared" si="263"/>
        <v/>
      </c>
      <c r="FS51" s="46" t="str">
        <f t="shared" si="263"/>
        <v/>
      </c>
      <c r="FT51" s="46" t="str">
        <f t="shared" si="263"/>
        <v/>
      </c>
      <c r="FU51" s="46" t="str">
        <f t="shared" si="263"/>
        <v/>
      </c>
      <c r="FV51" s="46" t="str">
        <f t="shared" si="263"/>
        <v/>
      </c>
      <c r="FW51" s="46" t="str">
        <f t="shared" si="263"/>
        <v/>
      </c>
      <c r="FX51" s="46" t="str">
        <f t="shared" si="263"/>
        <v/>
      </c>
      <c r="FY51" s="46" t="str">
        <f t="shared" si="263"/>
        <v/>
      </c>
      <c r="FZ51" s="46" t="str">
        <f t="shared" si="263"/>
        <v/>
      </c>
      <c r="GA51" s="46" t="str">
        <f t="shared" si="263"/>
        <v/>
      </c>
      <c r="GB51" s="46" t="str">
        <f t="shared" si="263"/>
        <v/>
      </c>
      <c r="GC51" s="46" t="str">
        <f t="shared" si="263"/>
        <v/>
      </c>
      <c r="GD51" s="46" t="str">
        <f t="shared" si="263"/>
        <v/>
      </c>
      <c r="GE51" s="46" t="str">
        <f t="shared" si="263"/>
        <v/>
      </c>
      <c r="GF51" s="46" t="str">
        <f t="shared" si="263"/>
        <v/>
      </c>
      <c r="GG51" s="46" t="str">
        <f t="shared" si="263"/>
        <v/>
      </c>
      <c r="GH51" s="46" t="str">
        <f t="shared" si="263"/>
        <v/>
      </c>
      <c r="GI51" s="46" t="str">
        <f t="shared" si="263"/>
        <v/>
      </c>
      <c r="GJ51" s="46" t="str">
        <f t="shared" si="263"/>
        <v/>
      </c>
      <c r="GK51" s="46" t="str">
        <f t="shared" si="263"/>
        <v/>
      </c>
      <c r="GL51" s="46" t="str">
        <f t="shared" si="263"/>
        <v/>
      </c>
      <c r="GM51" s="46" t="str">
        <f t="shared" si="263"/>
        <v/>
      </c>
      <c r="GN51" s="46" t="str">
        <f t="shared" si="263"/>
        <v/>
      </c>
      <c r="GO51" s="46" t="str">
        <f t="shared" si="263"/>
        <v/>
      </c>
      <c r="GP51" s="46" t="str">
        <f t="shared" si="263"/>
        <v/>
      </c>
      <c r="GQ51" s="46" t="str">
        <f t="shared" si="263"/>
        <v/>
      </c>
      <c r="GR51" s="46" t="str">
        <f t="shared" si="263"/>
        <v/>
      </c>
      <c r="GS51" s="46" t="str">
        <f t="shared" si="263"/>
        <v/>
      </c>
      <c r="GT51" s="46" t="str">
        <f t="shared" si="263"/>
        <v/>
      </c>
      <c r="GU51" s="46" t="str">
        <f t="shared" si="263"/>
        <v/>
      </c>
      <c r="GV51" s="46" t="str">
        <f t="shared" si="263"/>
        <v/>
      </c>
      <c r="GW51" s="46" t="str">
        <f t="shared" si="263"/>
        <v/>
      </c>
      <c r="GX51" s="46" t="str">
        <f t="shared" si="263"/>
        <v/>
      </c>
      <c r="GY51" s="46" t="str">
        <f t="shared" si="263"/>
        <v/>
      </c>
      <c r="GZ51" s="46" t="str">
        <f t="shared" si="263"/>
        <v/>
      </c>
      <c r="HA51" s="46" t="str">
        <f t="shared" si="263"/>
        <v/>
      </c>
      <c r="HB51" s="46" t="str">
        <f t="shared" si="263"/>
        <v/>
      </c>
      <c r="HC51" s="46" t="str">
        <f t="shared" si="263"/>
        <v/>
      </c>
      <c r="HD51" s="46" t="str">
        <f t="shared" si="263"/>
        <v/>
      </c>
      <c r="HE51" s="46" t="str">
        <f t="shared" si="263"/>
        <v/>
      </c>
      <c r="HF51" s="46" t="str">
        <f t="shared" si="263"/>
        <v/>
      </c>
      <c r="HG51" s="46" t="str">
        <f t="shared" si="263"/>
        <v/>
      </c>
      <c r="HH51" s="46" t="str">
        <f t="shared" si="263"/>
        <v/>
      </c>
      <c r="HI51" s="46" t="str">
        <f t="shared" si="263"/>
        <v/>
      </c>
      <c r="HJ51" s="46" t="str">
        <f t="shared" si="263"/>
        <v/>
      </c>
      <c r="HK51" s="46" t="str">
        <f t="shared" ref="HK51:HS54" si="266">IF(ISNONTEXT($Z51),HJ51+$Z51,"")</f>
        <v/>
      </c>
      <c r="HL51" s="46" t="str">
        <f t="shared" si="266"/>
        <v/>
      </c>
      <c r="HM51" s="46" t="str">
        <f t="shared" si="266"/>
        <v/>
      </c>
      <c r="HN51" s="46" t="str">
        <f t="shared" si="266"/>
        <v/>
      </c>
      <c r="HO51" s="46" t="str">
        <f t="shared" si="266"/>
        <v/>
      </c>
      <c r="HP51" s="46" t="str">
        <f t="shared" si="266"/>
        <v/>
      </c>
      <c r="HQ51" s="46" t="str">
        <f t="shared" si="266"/>
        <v/>
      </c>
      <c r="HR51" s="46" t="str">
        <f t="shared" si="266"/>
        <v/>
      </c>
      <c r="HS51" s="46" t="str">
        <f t="shared" si="266"/>
        <v/>
      </c>
      <c r="HT51" s="146" t="e">
        <f t="shared" si="15"/>
        <v>#N/A</v>
      </c>
      <c r="HU51" s="146" t="e">
        <f t="shared" si="24"/>
        <v>#N/A</v>
      </c>
      <c r="HV51" s="146" t="e">
        <f t="shared" si="25"/>
        <v>#N/A</v>
      </c>
      <c r="HW51" s="146" t="e">
        <f t="shared" si="26"/>
        <v>#N/A</v>
      </c>
      <c r="HX51" s="146" t="e">
        <f t="shared" si="27"/>
        <v>#N/A</v>
      </c>
      <c r="HY51" s="146" t="e">
        <f t="shared" si="28"/>
        <v>#N/A</v>
      </c>
      <c r="HZ51" s="146" t="e">
        <f t="shared" si="29"/>
        <v>#N/A</v>
      </c>
      <c r="IA51" s="146" t="e">
        <f t="shared" si="30"/>
        <v>#N/A</v>
      </c>
      <c r="IB51" s="146" t="e">
        <f t="shared" si="31"/>
        <v>#N/A</v>
      </c>
      <c r="IC51" s="146" t="e">
        <f t="shared" si="32"/>
        <v>#N/A</v>
      </c>
      <c r="ID51" s="146" t="e">
        <f t="shared" si="33"/>
        <v>#N/A</v>
      </c>
      <c r="IE51" s="146" t="e">
        <f t="shared" si="34"/>
        <v>#N/A</v>
      </c>
      <c r="IF51" s="146" t="e">
        <f t="shared" si="35"/>
        <v>#N/A</v>
      </c>
      <c r="IG51" s="146" t="e">
        <f t="shared" si="36"/>
        <v>#N/A</v>
      </c>
      <c r="IH51" s="146" t="e">
        <f t="shared" si="37"/>
        <v>#N/A</v>
      </c>
      <c r="II51" s="146" t="e">
        <f t="shared" si="38"/>
        <v>#N/A</v>
      </c>
      <c r="IJ51" s="146" t="e">
        <f t="shared" si="39"/>
        <v>#N/A</v>
      </c>
      <c r="IK51" s="146" t="e">
        <f t="shared" si="40"/>
        <v>#N/A</v>
      </c>
      <c r="IL51" s="146" t="e">
        <f t="shared" si="41"/>
        <v>#N/A</v>
      </c>
      <c r="IM51" s="146" t="e">
        <f t="shared" si="42"/>
        <v>#N/A</v>
      </c>
      <c r="IN51" s="146" t="e">
        <f t="shared" si="43"/>
        <v>#N/A</v>
      </c>
      <c r="IO51" s="146" t="e">
        <f t="shared" si="44"/>
        <v>#N/A</v>
      </c>
      <c r="IP51" s="146" t="e">
        <f t="shared" si="45"/>
        <v>#N/A</v>
      </c>
      <c r="IQ51" s="146" t="e">
        <f t="shared" si="46"/>
        <v>#N/A</v>
      </c>
      <c r="IR51" s="146" t="e">
        <f t="shared" si="47"/>
        <v>#N/A</v>
      </c>
      <c r="IS51" s="146" t="e">
        <f t="shared" si="48"/>
        <v>#N/A</v>
      </c>
      <c r="IT51" s="146" t="e">
        <f t="shared" si="49"/>
        <v>#N/A</v>
      </c>
      <c r="IU51" s="146" t="e">
        <f t="shared" si="50"/>
        <v>#N/A</v>
      </c>
      <c r="IV51" s="146" t="e">
        <f t="shared" si="51"/>
        <v>#N/A</v>
      </c>
      <c r="IW51" s="146" t="e">
        <f t="shared" si="52"/>
        <v>#N/A</v>
      </c>
      <c r="IX51" s="146" t="e">
        <f t="shared" si="53"/>
        <v>#N/A</v>
      </c>
      <c r="IY51" s="146" t="e">
        <f t="shared" si="54"/>
        <v>#N/A</v>
      </c>
      <c r="IZ51" s="146" t="e">
        <f t="shared" si="55"/>
        <v>#N/A</v>
      </c>
      <c r="JA51" s="146" t="e">
        <f t="shared" si="56"/>
        <v>#N/A</v>
      </c>
      <c r="JB51" s="146" t="e">
        <f t="shared" si="57"/>
        <v>#N/A</v>
      </c>
      <c r="JC51" s="146" t="e">
        <f t="shared" si="58"/>
        <v>#N/A</v>
      </c>
      <c r="JD51" s="146" t="e">
        <f t="shared" si="59"/>
        <v>#N/A</v>
      </c>
      <c r="JE51" s="146" t="e">
        <f t="shared" si="60"/>
        <v>#N/A</v>
      </c>
      <c r="JF51" s="146" t="e">
        <f t="shared" si="61"/>
        <v>#N/A</v>
      </c>
      <c r="JG51" s="146" t="e">
        <f t="shared" si="62"/>
        <v>#N/A</v>
      </c>
      <c r="JH51" s="146" t="e">
        <f t="shared" si="63"/>
        <v>#N/A</v>
      </c>
      <c r="JI51" s="146" t="e">
        <f t="shared" si="64"/>
        <v>#N/A</v>
      </c>
      <c r="JJ51" s="146" t="e">
        <f t="shared" si="65"/>
        <v>#N/A</v>
      </c>
      <c r="JK51" s="146" t="e">
        <f t="shared" si="66"/>
        <v>#N/A</v>
      </c>
      <c r="JL51" s="146" t="e">
        <f t="shared" si="67"/>
        <v>#N/A</v>
      </c>
      <c r="JM51" s="146" t="e">
        <f t="shared" si="68"/>
        <v>#N/A</v>
      </c>
      <c r="JN51" s="146" t="e">
        <f t="shared" si="69"/>
        <v>#N/A</v>
      </c>
      <c r="JO51" s="146" t="e">
        <f t="shared" si="70"/>
        <v>#N/A</v>
      </c>
      <c r="JP51" s="146" t="e">
        <f t="shared" si="71"/>
        <v>#N/A</v>
      </c>
      <c r="JQ51" s="146" t="e">
        <f t="shared" si="72"/>
        <v>#N/A</v>
      </c>
      <c r="JR51" s="146" t="e">
        <f t="shared" si="73"/>
        <v>#N/A</v>
      </c>
      <c r="JS51" s="146" t="e">
        <f t="shared" si="74"/>
        <v>#N/A</v>
      </c>
      <c r="JT51" s="146" t="e">
        <f t="shared" si="75"/>
        <v>#N/A</v>
      </c>
      <c r="JU51" s="146" t="e">
        <f t="shared" si="76"/>
        <v>#N/A</v>
      </c>
      <c r="JV51" s="146" t="e">
        <f t="shared" si="77"/>
        <v>#N/A</v>
      </c>
      <c r="JW51" s="146" t="e">
        <f t="shared" si="78"/>
        <v>#N/A</v>
      </c>
      <c r="JX51" s="146" t="e">
        <f t="shared" si="79"/>
        <v>#N/A</v>
      </c>
      <c r="JY51" s="146" t="e">
        <f t="shared" si="80"/>
        <v>#N/A</v>
      </c>
      <c r="JZ51" s="146" t="e">
        <f t="shared" si="81"/>
        <v>#N/A</v>
      </c>
      <c r="KA51" s="146" t="e">
        <f t="shared" si="82"/>
        <v>#N/A</v>
      </c>
      <c r="KB51" s="146" t="e">
        <f t="shared" si="83"/>
        <v>#N/A</v>
      </c>
      <c r="KC51" s="146" t="e">
        <f t="shared" si="84"/>
        <v>#N/A</v>
      </c>
      <c r="KD51" s="146" t="e">
        <f t="shared" si="85"/>
        <v>#N/A</v>
      </c>
      <c r="KE51" s="146" t="e">
        <f t="shared" si="86"/>
        <v>#N/A</v>
      </c>
      <c r="KF51" s="146" t="e">
        <f t="shared" si="20"/>
        <v>#N/A</v>
      </c>
      <c r="KG51" s="146" t="e">
        <f t="shared" si="87"/>
        <v>#N/A</v>
      </c>
      <c r="KH51" s="146" t="e">
        <f t="shared" si="88"/>
        <v>#N/A</v>
      </c>
      <c r="KI51" s="146" t="e">
        <f t="shared" si="89"/>
        <v>#N/A</v>
      </c>
      <c r="KJ51" s="146" t="e">
        <f t="shared" si="90"/>
        <v>#N/A</v>
      </c>
      <c r="KK51" s="146" t="e">
        <f t="shared" si="91"/>
        <v>#N/A</v>
      </c>
      <c r="KL51" s="146" t="e">
        <f t="shared" si="92"/>
        <v>#N/A</v>
      </c>
      <c r="KM51" s="146" t="e">
        <f t="shared" si="93"/>
        <v>#N/A</v>
      </c>
      <c r="KN51" s="146" t="e">
        <f t="shared" si="94"/>
        <v>#N/A</v>
      </c>
      <c r="KO51" s="146" t="e">
        <f t="shared" si="95"/>
        <v>#N/A</v>
      </c>
      <c r="KP51" s="146" t="e">
        <f t="shared" si="96"/>
        <v>#N/A</v>
      </c>
      <c r="KQ51" s="146" t="e">
        <f t="shared" si="97"/>
        <v>#N/A</v>
      </c>
      <c r="KR51" s="146" t="e">
        <f t="shared" si="98"/>
        <v>#N/A</v>
      </c>
      <c r="KS51" s="146" t="e">
        <f t="shared" si="99"/>
        <v>#N/A</v>
      </c>
      <c r="KT51" s="146" t="e">
        <f t="shared" si="100"/>
        <v>#N/A</v>
      </c>
      <c r="KU51" s="146" t="e">
        <f t="shared" si="101"/>
        <v>#N/A</v>
      </c>
      <c r="KV51" s="146" t="e">
        <f t="shared" si="102"/>
        <v>#N/A</v>
      </c>
      <c r="KW51" s="146" t="e">
        <f t="shared" si="103"/>
        <v>#N/A</v>
      </c>
      <c r="KX51" s="146" t="e">
        <f t="shared" si="104"/>
        <v>#N/A</v>
      </c>
      <c r="KY51" s="146" t="e">
        <f t="shared" si="105"/>
        <v>#N/A</v>
      </c>
      <c r="KZ51" s="146" t="e">
        <f t="shared" si="106"/>
        <v>#N/A</v>
      </c>
      <c r="LA51" s="146" t="e">
        <f t="shared" si="107"/>
        <v>#N/A</v>
      </c>
      <c r="LB51" s="146" t="e">
        <f t="shared" si="108"/>
        <v>#N/A</v>
      </c>
      <c r="LC51" s="146" t="e">
        <f t="shared" si="109"/>
        <v>#N/A</v>
      </c>
      <c r="LD51" s="146" t="e">
        <f t="shared" si="110"/>
        <v>#N/A</v>
      </c>
      <c r="LE51" s="146" t="e">
        <f t="shared" si="111"/>
        <v>#N/A</v>
      </c>
      <c r="LF51" s="146" t="e">
        <f t="shared" si="112"/>
        <v>#N/A</v>
      </c>
      <c r="LG51" s="146" t="e">
        <f t="shared" si="113"/>
        <v>#N/A</v>
      </c>
      <c r="LH51" s="146" t="e">
        <f t="shared" si="114"/>
        <v>#N/A</v>
      </c>
      <c r="LI51" s="146" t="e">
        <f t="shared" si="115"/>
        <v>#N/A</v>
      </c>
      <c r="LJ51" s="146" t="e">
        <f t="shared" si="116"/>
        <v>#N/A</v>
      </c>
      <c r="LK51" s="146" t="e">
        <f t="shared" si="117"/>
        <v>#N/A</v>
      </c>
      <c r="LL51" s="146" t="e">
        <f t="shared" si="118"/>
        <v>#N/A</v>
      </c>
      <c r="LM51" s="146" t="e">
        <f t="shared" si="119"/>
        <v>#N/A</v>
      </c>
      <c r="LN51" s="146" t="e">
        <f t="shared" si="120"/>
        <v>#N/A</v>
      </c>
      <c r="LO51" s="146" t="e">
        <f t="shared" si="121"/>
        <v>#N/A</v>
      </c>
      <c r="LP51" s="146" t="e">
        <f t="shared" si="122"/>
        <v>#N/A</v>
      </c>
      <c r="LQ51" s="146" t="e">
        <f t="shared" si="123"/>
        <v>#N/A</v>
      </c>
      <c r="LR51" s="146" t="e">
        <f t="shared" si="124"/>
        <v>#N/A</v>
      </c>
      <c r="LS51" s="146" t="e">
        <f t="shared" si="125"/>
        <v>#N/A</v>
      </c>
      <c r="LT51" s="146" t="e">
        <f t="shared" si="126"/>
        <v>#N/A</v>
      </c>
      <c r="LU51" s="146" t="e">
        <f t="shared" si="127"/>
        <v>#N/A</v>
      </c>
      <c r="LV51" s="146" t="e">
        <f t="shared" si="128"/>
        <v>#N/A</v>
      </c>
      <c r="LW51" s="146" t="e">
        <f t="shared" si="129"/>
        <v>#N/A</v>
      </c>
      <c r="LX51" s="146" t="e">
        <f t="shared" si="130"/>
        <v>#N/A</v>
      </c>
      <c r="LY51" s="146" t="e">
        <f t="shared" si="131"/>
        <v>#N/A</v>
      </c>
      <c r="LZ51" s="146" t="e">
        <f t="shared" si="132"/>
        <v>#N/A</v>
      </c>
      <c r="MA51" s="146" t="e">
        <f t="shared" si="133"/>
        <v>#N/A</v>
      </c>
      <c r="MB51" s="146" t="e">
        <f t="shared" si="134"/>
        <v>#N/A</v>
      </c>
      <c r="MC51" s="146" t="e">
        <f t="shared" si="135"/>
        <v>#N/A</v>
      </c>
      <c r="MD51" s="146" t="e">
        <f t="shared" si="136"/>
        <v>#N/A</v>
      </c>
      <c r="ME51" s="146" t="e">
        <f t="shared" si="137"/>
        <v>#N/A</v>
      </c>
      <c r="MF51" s="146" t="e">
        <f t="shared" si="138"/>
        <v>#N/A</v>
      </c>
      <c r="MG51" s="146" t="e">
        <f t="shared" si="139"/>
        <v>#N/A</v>
      </c>
      <c r="MH51" s="146" t="e">
        <f t="shared" si="140"/>
        <v>#N/A</v>
      </c>
      <c r="MI51" s="146" t="e">
        <f t="shared" si="141"/>
        <v>#N/A</v>
      </c>
      <c r="MJ51" s="146" t="e">
        <f t="shared" si="142"/>
        <v>#N/A</v>
      </c>
      <c r="MK51" s="146" t="e">
        <f t="shared" si="143"/>
        <v>#N/A</v>
      </c>
      <c r="ML51" s="146" t="e">
        <f t="shared" si="144"/>
        <v>#N/A</v>
      </c>
      <c r="MM51" s="146" t="e">
        <f t="shared" si="145"/>
        <v>#N/A</v>
      </c>
      <c r="MN51" s="146" t="e">
        <f t="shared" si="146"/>
        <v>#N/A</v>
      </c>
      <c r="MO51" s="146" t="e">
        <f t="shared" si="147"/>
        <v>#N/A</v>
      </c>
      <c r="MP51" s="146" t="e">
        <f t="shared" si="148"/>
        <v>#N/A</v>
      </c>
      <c r="MQ51" s="146" t="e">
        <f t="shared" si="149"/>
        <v>#N/A</v>
      </c>
      <c r="MR51" s="146" t="e">
        <f t="shared" si="21"/>
        <v>#N/A</v>
      </c>
      <c r="MS51" s="146" t="e">
        <f t="shared" si="150"/>
        <v>#N/A</v>
      </c>
      <c r="MT51" s="146" t="e">
        <f t="shared" si="151"/>
        <v>#N/A</v>
      </c>
      <c r="MU51" s="146" t="e">
        <f t="shared" si="152"/>
        <v>#N/A</v>
      </c>
      <c r="MV51" s="146" t="e">
        <f t="shared" si="153"/>
        <v>#N/A</v>
      </c>
      <c r="MW51" s="146" t="e">
        <f t="shared" si="154"/>
        <v>#N/A</v>
      </c>
      <c r="MX51" s="146" t="e">
        <f t="shared" si="155"/>
        <v>#N/A</v>
      </c>
      <c r="MY51" s="146" t="e">
        <f t="shared" si="156"/>
        <v>#N/A</v>
      </c>
      <c r="MZ51" s="146" t="e">
        <f t="shared" si="157"/>
        <v>#N/A</v>
      </c>
      <c r="NA51" s="146" t="e">
        <f t="shared" si="158"/>
        <v>#N/A</v>
      </c>
      <c r="NB51" s="146" t="e">
        <f t="shared" si="159"/>
        <v>#N/A</v>
      </c>
      <c r="NC51" s="146" t="e">
        <f t="shared" si="160"/>
        <v>#N/A</v>
      </c>
      <c r="ND51" s="146" t="e">
        <f t="shared" si="161"/>
        <v>#N/A</v>
      </c>
      <c r="NE51" s="146" t="e">
        <f t="shared" si="162"/>
        <v>#N/A</v>
      </c>
      <c r="NF51" s="146" t="e">
        <f t="shared" si="163"/>
        <v>#N/A</v>
      </c>
      <c r="NG51" s="146" t="e">
        <f t="shared" si="164"/>
        <v>#N/A</v>
      </c>
      <c r="NH51" s="146" t="e">
        <f t="shared" si="165"/>
        <v>#N/A</v>
      </c>
      <c r="NI51" s="146" t="e">
        <f t="shared" si="166"/>
        <v>#N/A</v>
      </c>
      <c r="NJ51" s="146" t="e">
        <f t="shared" si="167"/>
        <v>#N/A</v>
      </c>
      <c r="NK51" s="146" t="e">
        <f t="shared" si="168"/>
        <v>#N/A</v>
      </c>
      <c r="NL51" s="146" t="e">
        <f t="shared" si="169"/>
        <v>#N/A</v>
      </c>
      <c r="NM51" s="146" t="e">
        <f t="shared" si="170"/>
        <v>#N/A</v>
      </c>
      <c r="NN51" s="146" t="e">
        <f t="shared" si="171"/>
        <v>#N/A</v>
      </c>
      <c r="NO51" s="146" t="e">
        <f t="shared" si="172"/>
        <v>#N/A</v>
      </c>
      <c r="NP51" s="146" t="e">
        <f t="shared" si="173"/>
        <v>#N/A</v>
      </c>
      <c r="NQ51" s="146" t="e">
        <f t="shared" si="174"/>
        <v>#N/A</v>
      </c>
      <c r="NR51" s="146" t="e">
        <f t="shared" si="175"/>
        <v>#N/A</v>
      </c>
      <c r="NS51" s="146" t="e">
        <f t="shared" si="176"/>
        <v>#N/A</v>
      </c>
      <c r="NT51" s="146" t="e">
        <f t="shared" si="177"/>
        <v>#N/A</v>
      </c>
      <c r="NU51" s="146" t="e">
        <f t="shared" si="178"/>
        <v>#N/A</v>
      </c>
      <c r="NV51" s="146" t="e">
        <f t="shared" si="179"/>
        <v>#N/A</v>
      </c>
      <c r="NW51" s="146" t="e">
        <f t="shared" si="180"/>
        <v>#N/A</v>
      </c>
      <c r="NX51" s="146" t="e">
        <f t="shared" si="181"/>
        <v>#N/A</v>
      </c>
      <c r="NY51" s="146" t="e">
        <f t="shared" si="182"/>
        <v>#N/A</v>
      </c>
      <c r="NZ51" s="146" t="e">
        <f t="shared" si="183"/>
        <v>#N/A</v>
      </c>
      <c r="OA51" s="146" t="e">
        <f t="shared" si="184"/>
        <v>#N/A</v>
      </c>
      <c r="OB51" s="146" t="e">
        <f t="shared" si="185"/>
        <v>#N/A</v>
      </c>
      <c r="OC51" s="146" t="e">
        <f t="shared" si="186"/>
        <v>#N/A</v>
      </c>
      <c r="OD51" s="146" t="e">
        <f t="shared" si="187"/>
        <v>#N/A</v>
      </c>
      <c r="OE51" s="146" t="e">
        <f t="shared" si="188"/>
        <v>#N/A</v>
      </c>
      <c r="OF51" s="146" t="e">
        <f t="shared" si="189"/>
        <v>#N/A</v>
      </c>
      <c r="OG51" s="146" t="e">
        <f t="shared" si="190"/>
        <v>#N/A</v>
      </c>
      <c r="OH51" s="146" t="e">
        <f t="shared" si="191"/>
        <v>#N/A</v>
      </c>
      <c r="OI51" s="146" t="e">
        <f t="shared" si="192"/>
        <v>#N/A</v>
      </c>
      <c r="OJ51" s="146" t="e">
        <f t="shared" si="193"/>
        <v>#N/A</v>
      </c>
      <c r="OK51" s="146" t="e">
        <f t="shared" si="194"/>
        <v>#N/A</v>
      </c>
      <c r="OL51" s="146" t="e">
        <f t="shared" si="195"/>
        <v>#N/A</v>
      </c>
      <c r="OM51" s="146" t="e">
        <f t="shared" si="196"/>
        <v>#N/A</v>
      </c>
      <c r="ON51" s="146" t="e">
        <f t="shared" si="197"/>
        <v>#N/A</v>
      </c>
      <c r="OO51" s="146" t="e">
        <f t="shared" si="198"/>
        <v>#N/A</v>
      </c>
      <c r="OP51" s="146" t="e">
        <f t="shared" si="199"/>
        <v>#N/A</v>
      </c>
      <c r="OQ51" s="146" t="e">
        <f t="shared" si="200"/>
        <v>#N/A</v>
      </c>
      <c r="OR51" s="146" t="e">
        <f t="shared" si="201"/>
        <v>#N/A</v>
      </c>
      <c r="OS51" s="146" t="e">
        <f t="shared" si="202"/>
        <v>#N/A</v>
      </c>
      <c r="OT51" s="146" t="e">
        <f t="shared" si="203"/>
        <v>#N/A</v>
      </c>
      <c r="OU51" s="146" t="e">
        <f t="shared" si="204"/>
        <v>#N/A</v>
      </c>
      <c r="OV51" s="146" t="e">
        <f t="shared" si="205"/>
        <v>#N/A</v>
      </c>
      <c r="OW51" s="146" t="e">
        <f t="shared" si="206"/>
        <v>#N/A</v>
      </c>
      <c r="OX51" s="146" t="e">
        <f t="shared" si="207"/>
        <v>#N/A</v>
      </c>
      <c r="OY51" s="146" t="e">
        <f t="shared" si="208"/>
        <v>#N/A</v>
      </c>
      <c r="OZ51" s="146" t="e">
        <f t="shared" si="209"/>
        <v>#N/A</v>
      </c>
      <c r="PA51" s="146" t="e">
        <f t="shared" si="210"/>
        <v>#N/A</v>
      </c>
      <c r="PB51" s="146" t="e">
        <f t="shared" si="211"/>
        <v>#N/A</v>
      </c>
      <c r="PC51" s="146" t="e">
        <f t="shared" si="212"/>
        <v>#N/A</v>
      </c>
      <c r="PD51" s="146" t="e">
        <f t="shared" si="22"/>
        <v>#N/A</v>
      </c>
      <c r="PE51" s="146" t="e">
        <f t="shared" si="225"/>
        <v>#N/A</v>
      </c>
      <c r="PF51" s="146" t="e">
        <f t="shared" si="226"/>
        <v>#N/A</v>
      </c>
      <c r="PG51" s="146" t="e">
        <f t="shared" si="227"/>
        <v>#N/A</v>
      </c>
      <c r="PH51" s="146" t="e">
        <f t="shared" si="228"/>
        <v>#N/A</v>
      </c>
      <c r="PI51" s="146" t="e">
        <f t="shared" si="229"/>
        <v>#N/A</v>
      </c>
      <c r="PJ51" s="146" t="e">
        <f t="shared" si="230"/>
        <v>#N/A</v>
      </c>
      <c r="PK51" s="146" t="e">
        <f t="shared" si="231"/>
        <v>#N/A</v>
      </c>
      <c r="PL51" s="146" t="e">
        <f t="shared" si="232"/>
        <v>#N/A</v>
      </c>
    </row>
    <row r="52" spans="1:428" hidden="1" x14ac:dyDescent="0.45">
      <c r="A52" s="364"/>
      <c r="B52" s="365" t="str">
        <f>IF($N52="","",ROUND(_xlfn.LOGNORM.INV(ABS(VLOOKUP($Q$1,VLookups!$A$27:$B$28,2,FALSE)-B$2),LN($J52),LN($N52)),0))</f>
        <v/>
      </c>
      <c r="C52" s="367" t="str">
        <f t="shared" si="16"/>
        <v/>
      </c>
      <c r="D52" s="368" t="str">
        <f t="shared" si="17"/>
        <v/>
      </c>
      <c r="E52" s="108" t="str">
        <f>IFERROR(_xlfn.LOGNORM.INV(VLookups!$B$22,LN($J52),LN($N52)),"")</f>
        <v/>
      </c>
      <c r="F52" s="81"/>
      <c r="G52" s="108" t="str">
        <f>IFERROR(_xlfn.LOGNORM.INV(VLookups!$B$23,LN($J52),LN($N52)),"")</f>
        <v/>
      </c>
      <c r="H52" s="110" t="str">
        <f t="shared" si="248"/>
        <v/>
      </c>
      <c r="I52" s="110" t="str">
        <f t="shared" si="249"/>
        <v/>
      </c>
      <c r="J52" s="65" t="str">
        <f>IF(AND(F52&gt;0,NOT(ISBLANK(K52))),IF(VLOOKUP($F$3,VLookups!$A$17:$B$18,2,FALSE),F52*VLOOKUP(K52,VLookups!$A$4:$B$13,2,FALSE),F52),"")</f>
        <v/>
      </c>
      <c r="K52" s="21"/>
      <c r="L52" s="53"/>
      <c r="M52" s="263"/>
      <c r="N52" s="320" t="str">
        <f>IF(F52&gt;0,IF(ISBLANK(M52),IF(ISBLANK(K52),"",VLOOKUP(K52,VLookups!$A$4:$C$13,3,FALSE)),M52),"")</f>
        <v/>
      </c>
      <c r="O52" s="320" t="str">
        <f t="shared" si="11"/>
        <v/>
      </c>
      <c r="P52" s="375" t="str">
        <f t="shared" si="12"/>
        <v/>
      </c>
      <c r="Q52" s="81"/>
      <c r="R52" s="230" t="str">
        <f>IF(AND(Q52&gt;0,F52&gt;0,NOT(N52="")),ABS(VLOOKUP($Q$1,VLookups!$A$27:$B$28,2,FALSE)-_xlfn.LOGNORM.DIST(Q52,LN(J52),LN(N52),TRUE)),"")</f>
        <v/>
      </c>
      <c r="S52" s="80" t="str">
        <f>IF(AND($E52&gt;0,$F52&gt;0,$G52&gt;0,NOT(ISBLANK($K52))),_xlfn.LOGNORM.INV(ABS(VLOOKUP($Q$1,VLookups!$A$27:$B$28,2,FALSE)-S$3),LN($J52),LN($N52)),"")</f>
        <v/>
      </c>
      <c r="T52" s="80" t="str">
        <f>IF(AND($E52&gt;0,$F52&gt;0,$G52&gt;0,NOT(ISBLANK($K52))),_xlfn.LOGNORM.INV(ABS(VLOOKUP($Q$1,VLookups!$A$27:$B$28,2,FALSE)-T$3),LN($J52),LN($N52)),"")</f>
        <v/>
      </c>
      <c r="U52" s="80" t="str">
        <f>IF(AND($E52&gt;0,$F52&gt;0,$G52&gt;0,NOT(ISBLANK($K52))),_xlfn.LOGNORM.INV(ABS(VLOOKUP($Q$1,VLookups!$A$27:$B$28,2,FALSE)-U$3),LN($J52),LN($N52)),"")</f>
        <v/>
      </c>
      <c r="V52" s="80" t="str">
        <f>IF(AND($E52&gt;0,$F52&gt;0,$G52&gt;0,NOT(ISBLANK($K52))),_xlfn.LOGNORM.INV(ABS(VLOOKUP($Q$1,VLookups!$A$27:$B$28,2,FALSE)-V$3),LN($J52),LN($N52)),"")</f>
        <v/>
      </c>
      <c r="W52" s="80" t="str">
        <f>IF(AND($E52&gt;0,$F52&gt;0,$G52&gt;0,NOT(ISBLANK($K52))),_xlfn.LOGNORM.INV(ABS(VLOOKUP($Q$1,VLookups!$A$27:$B$28,2,FALSE)-W$3),LN($J52),LN($N52)),"")</f>
        <v/>
      </c>
      <c r="X52" s="80" t="str">
        <f>IF(AND($E52&gt;0,$F52&gt;0,$G52&gt;0,NOT(ISBLANK($K52))),_xlfn.LOGNORM.INV(ABS(VLOOKUP($Q$1,VLookups!$A$27:$B$28,2,FALSE)-X$3),LN($J52),LN($N52)),"")</f>
        <v/>
      </c>
      <c r="Y52" s="5"/>
      <c r="Z52" s="145" t="str">
        <f t="shared" si="250"/>
        <v/>
      </c>
      <c r="AA52" s="376" t="str">
        <f t="shared" si="13"/>
        <v/>
      </c>
      <c r="AB52" s="46" t="str">
        <f t="shared" si="14"/>
        <v/>
      </c>
      <c r="AC52" s="46" t="str">
        <f t="shared" si="265"/>
        <v/>
      </c>
      <c r="AD52" s="46" t="str">
        <f t="shared" si="265"/>
        <v/>
      </c>
      <c r="AE52" s="46" t="str">
        <f t="shared" si="265"/>
        <v/>
      </c>
      <c r="AF52" s="46" t="str">
        <f t="shared" si="265"/>
        <v/>
      </c>
      <c r="AG52" s="46" t="str">
        <f t="shared" si="265"/>
        <v/>
      </c>
      <c r="AH52" s="46" t="str">
        <f t="shared" si="265"/>
        <v/>
      </c>
      <c r="AI52" s="46" t="str">
        <f t="shared" si="265"/>
        <v/>
      </c>
      <c r="AJ52" s="46" t="str">
        <f t="shared" si="265"/>
        <v/>
      </c>
      <c r="AK52" s="46" t="str">
        <f t="shared" si="265"/>
        <v/>
      </c>
      <c r="AL52" s="46" t="str">
        <f t="shared" si="265"/>
        <v/>
      </c>
      <c r="AM52" s="46" t="str">
        <f t="shared" si="265"/>
        <v/>
      </c>
      <c r="AN52" s="46" t="str">
        <f t="shared" si="265"/>
        <v/>
      </c>
      <c r="AO52" s="46" t="str">
        <f t="shared" si="265"/>
        <v/>
      </c>
      <c r="AP52" s="46" t="str">
        <f t="shared" si="265"/>
        <v/>
      </c>
      <c r="AQ52" s="46" t="str">
        <f t="shared" si="265"/>
        <v/>
      </c>
      <c r="AR52" s="46" t="str">
        <f t="shared" si="265"/>
        <v/>
      </c>
      <c r="AS52" s="46" t="str">
        <f t="shared" si="265"/>
        <v/>
      </c>
      <c r="AT52" s="46" t="str">
        <f t="shared" si="265"/>
        <v/>
      </c>
      <c r="AU52" s="46" t="str">
        <f t="shared" si="265"/>
        <v/>
      </c>
      <c r="AV52" s="46" t="str">
        <f t="shared" si="265"/>
        <v/>
      </c>
      <c r="AW52" s="46" t="str">
        <f t="shared" si="265"/>
        <v/>
      </c>
      <c r="AX52" s="46" t="str">
        <f t="shared" si="265"/>
        <v/>
      </c>
      <c r="AY52" s="46" t="str">
        <f t="shared" si="265"/>
        <v/>
      </c>
      <c r="AZ52" s="46" t="str">
        <f t="shared" si="265"/>
        <v/>
      </c>
      <c r="BA52" s="46" t="str">
        <f t="shared" si="265"/>
        <v/>
      </c>
      <c r="BB52" s="46" t="str">
        <f t="shared" si="265"/>
        <v/>
      </c>
      <c r="BC52" s="46" t="str">
        <f t="shared" si="265"/>
        <v/>
      </c>
      <c r="BD52" s="46" t="str">
        <f t="shared" si="265"/>
        <v/>
      </c>
      <c r="BE52" s="46" t="str">
        <f t="shared" si="265"/>
        <v/>
      </c>
      <c r="BF52" s="46" t="str">
        <f t="shared" si="265"/>
        <v/>
      </c>
      <c r="BG52" s="46" t="str">
        <f t="shared" si="265"/>
        <v/>
      </c>
      <c r="BH52" s="46" t="str">
        <f t="shared" si="265"/>
        <v/>
      </c>
      <c r="BI52" s="46" t="str">
        <f t="shared" si="265"/>
        <v/>
      </c>
      <c r="BJ52" s="46" t="str">
        <f t="shared" si="265"/>
        <v/>
      </c>
      <c r="BK52" s="46" t="str">
        <f t="shared" si="265"/>
        <v/>
      </c>
      <c r="BL52" s="46" t="str">
        <f t="shared" si="265"/>
        <v/>
      </c>
      <c r="BM52" s="46" t="str">
        <f t="shared" si="265"/>
        <v/>
      </c>
      <c r="BN52" s="46" t="str">
        <f t="shared" si="265"/>
        <v/>
      </c>
      <c r="BO52" s="46" t="str">
        <f t="shared" si="265"/>
        <v/>
      </c>
      <c r="BP52" s="46" t="str">
        <f t="shared" si="265"/>
        <v/>
      </c>
      <c r="BQ52" s="46" t="str">
        <f t="shared" si="265"/>
        <v/>
      </c>
      <c r="BR52" s="46" t="str">
        <f t="shared" si="265"/>
        <v/>
      </c>
      <c r="BS52" s="46" t="str">
        <f t="shared" si="265"/>
        <v/>
      </c>
      <c r="BT52" s="46" t="str">
        <f t="shared" si="265"/>
        <v/>
      </c>
      <c r="BU52" s="46" t="str">
        <f t="shared" si="265"/>
        <v/>
      </c>
      <c r="BV52" s="46" t="str">
        <f t="shared" si="265"/>
        <v/>
      </c>
      <c r="BW52" s="46" t="str">
        <f t="shared" si="265"/>
        <v/>
      </c>
      <c r="BX52" s="46" t="str">
        <f t="shared" si="265"/>
        <v/>
      </c>
      <c r="BY52" s="46" t="str">
        <f t="shared" si="265"/>
        <v/>
      </c>
      <c r="BZ52" s="46" t="str">
        <f t="shared" si="265"/>
        <v/>
      </c>
      <c r="CA52" s="46" t="str">
        <f t="shared" si="265"/>
        <v/>
      </c>
      <c r="CB52" s="46" t="str">
        <f t="shared" si="265"/>
        <v/>
      </c>
      <c r="CC52" s="46" t="str">
        <f t="shared" si="265"/>
        <v/>
      </c>
      <c r="CD52" s="46" t="str">
        <f t="shared" si="265"/>
        <v/>
      </c>
      <c r="CE52" s="46" t="str">
        <f t="shared" si="265"/>
        <v/>
      </c>
      <c r="CF52" s="46" t="str">
        <f t="shared" si="265"/>
        <v/>
      </c>
      <c r="CG52" s="46" t="str">
        <f t="shared" si="265"/>
        <v/>
      </c>
      <c r="CH52" s="46" t="str">
        <f t="shared" si="265"/>
        <v/>
      </c>
      <c r="CI52" s="46" t="str">
        <f t="shared" si="265"/>
        <v/>
      </c>
      <c r="CJ52" s="46" t="str">
        <f t="shared" si="265"/>
        <v/>
      </c>
      <c r="CK52" s="46" t="str">
        <f t="shared" si="265"/>
        <v/>
      </c>
      <c r="CL52" s="46" t="str">
        <f t="shared" si="265"/>
        <v/>
      </c>
      <c r="CM52" s="46" t="str">
        <f t="shared" si="265"/>
        <v/>
      </c>
      <c r="CN52" s="46" t="str">
        <f t="shared" si="265"/>
        <v/>
      </c>
      <c r="CO52" s="46" t="str">
        <f t="shared" si="264"/>
        <v/>
      </c>
      <c r="CP52" s="46" t="str">
        <f t="shared" si="264"/>
        <v/>
      </c>
      <c r="CQ52" s="46" t="str">
        <f t="shared" si="264"/>
        <v/>
      </c>
      <c r="CR52" s="46" t="str">
        <f t="shared" si="264"/>
        <v/>
      </c>
      <c r="CS52" s="46" t="str">
        <f t="shared" si="264"/>
        <v/>
      </c>
      <c r="CT52" s="46" t="str">
        <f t="shared" si="264"/>
        <v/>
      </c>
      <c r="CU52" s="46" t="str">
        <f t="shared" si="264"/>
        <v/>
      </c>
      <c r="CV52" s="46" t="str">
        <f t="shared" si="264"/>
        <v/>
      </c>
      <c r="CW52" s="46" t="str">
        <f t="shared" si="264"/>
        <v/>
      </c>
      <c r="CX52" s="46" t="str">
        <f t="shared" si="264"/>
        <v/>
      </c>
      <c r="CY52" s="46" t="str">
        <f t="shared" si="264"/>
        <v/>
      </c>
      <c r="CZ52" s="46" t="str">
        <f t="shared" si="264"/>
        <v/>
      </c>
      <c r="DA52" s="46" t="str">
        <f t="shared" si="264"/>
        <v/>
      </c>
      <c r="DB52" s="46" t="str">
        <f t="shared" si="264"/>
        <v/>
      </c>
      <c r="DC52" s="46" t="str">
        <f t="shared" si="264"/>
        <v/>
      </c>
      <c r="DD52" s="46" t="str">
        <f t="shared" si="264"/>
        <v/>
      </c>
      <c r="DE52" s="46" t="str">
        <f t="shared" si="264"/>
        <v/>
      </c>
      <c r="DF52" s="46" t="str">
        <f t="shared" si="264"/>
        <v/>
      </c>
      <c r="DG52" s="46" t="str">
        <f t="shared" si="264"/>
        <v/>
      </c>
      <c r="DH52" s="46" t="str">
        <f t="shared" si="264"/>
        <v/>
      </c>
      <c r="DI52" s="46" t="str">
        <f t="shared" si="264"/>
        <v/>
      </c>
      <c r="DJ52" s="46" t="str">
        <f t="shared" si="264"/>
        <v/>
      </c>
      <c r="DK52" s="46" t="str">
        <f t="shared" si="264"/>
        <v/>
      </c>
      <c r="DL52" s="46" t="str">
        <f t="shared" si="264"/>
        <v/>
      </c>
      <c r="DM52" s="46" t="str">
        <f t="shared" si="264"/>
        <v/>
      </c>
      <c r="DN52" s="46" t="str">
        <f t="shared" si="264"/>
        <v/>
      </c>
      <c r="DO52" s="46" t="str">
        <f t="shared" si="264"/>
        <v/>
      </c>
      <c r="DP52" s="46" t="str">
        <f t="shared" si="264"/>
        <v/>
      </c>
      <c r="DQ52" s="46" t="str">
        <f t="shared" si="264"/>
        <v/>
      </c>
      <c r="DR52" s="46" t="str">
        <f t="shared" si="264"/>
        <v/>
      </c>
      <c r="DS52" s="46" t="str">
        <f t="shared" si="264"/>
        <v/>
      </c>
      <c r="DT52" s="46" t="str">
        <f t="shared" si="264"/>
        <v/>
      </c>
      <c r="DU52" s="46" t="str">
        <f t="shared" si="264"/>
        <v/>
      </c>
      <c r="DV52" s="46" t="str">
        <f t="shared" si="264"/>
        <v/>
      </c>
      <c r="DW52" s="46" t="str">
        <f t="shared" si="264"/>
        <v/>
      </c>
      <c r="DX52" s="46" t="str">
        <f t="shared" si="264"/>
        <v/>
      </c>
      <c r="DY52" s="46" t="str">
        <f t="shared" si="264"/>
        <v/>
      </c>
      <c r="DZ52" s="46" t="str">
        <f t="shared" si="264"/>
        <v/>
      </c>
      <c r="EA52" s="46" t="str">
        <f t="shared" si="264"/>
        <v/>
      </c>
      <c r="EB52" s="46" t="str">
        <f t="shared" si="264"/>
        <v/>
      </c>
      <c r="EC52" s="46" t="str">
        <f t="shared" si="264"/>
        <v/>
      </c>
      <c r="ED52" s="46" t="str">
        <f t="shared" si="264"/>
        <v/>
      </c>
      <c r="EE52" s="46" t="str">
        <f t="shared" si="264"/>
        <v/>
      </c>
      <c r="EF52" s="46" t="str">
        <f t="shared" si="264"/>
        <v/>
      </c>
      <c r="EG52" s="46" t="str">
        <f t="shared" si="264"/>
        <v/>
      </c>
      <c r="EH52" s="46" t="str">
        <f t="shared" si="264"/>
        <v/>
      </c>
      <c r="EI52" s="46" t="str">
        <f t="shared" si="264"/>
        <v/>
      </c>
      <c r="EJ52" s="46" t="str">
        <f t="shared" si="264"/>
        <v/>
      </c>
      <c r="EK52" s="46" t="str">
        <f t="shared" si="264"/>
        <v/>
      </c>
      <c r="EL52" s="46" t="str">
        <f t="shared" si="264"/>
        <v/>
      </c>
      <c r="EM52" s="46" t="str">
        <f t="shared" si="264"/>
        <v/>
      </c>
      <c r="EN52" s="46" t="str">
        <f t="shared" si="264"/>
        <v/>
      </c>
      <c r="EO52" s="46" t="str">
        <f t="shared" si="264"/>
        <v/>
      </c>
      <c r="EP52" s="46" t="str">
        <f t="shared" si="264"/>
        <v/>
      </c>
      <c r="EQ52" s="46" t="str">
        <f t="shared" si="264"/>
        <v/>
      </c>
      <c r="ER52" s="46" t="str">
        <f t="shared" si="264"/>
        <v/>
      </c>
      <c r="ES52" s="46" t="str">
        <f t="shared" si="264"/>
        <v/>
      </c>
      <c r="ET52" s="46" t="str">
        <f t="shared" si="264"/>
        <v/>
      </c>
      <c r="EU52" s="46" t="str">
        <f t="shared" si="264"/>
        <v/>
      </c>
      <c r="EV52" s="46" t="str">
        <f t="shared" si="264"/>
        <v/>
      </c>
      <c r="EW52" s="46" t="str">
        <f t="shared" si="264"/>
        <v/>
      </c>
      <c r="EX52" s="46" t="str">
        <f t="shared" si="264"/>
        <v/>
      </c>
      <c r="EY52" s="46" t="str">
        <f t="shared" si="264"/>
        <v/>
      </c>
      <c r="EZ52" s="46" t="str">
        <f t="shared" ref="EZ52:HK55" si="267">IF(ISNONTEXT($Z52),EY52+$Z52,"")</f>
        <v/>
      </c>
      <c r="FA52" s="46" t="str">
        <f t="shared" si="267"/>
        <v/>
      </c>
      <c r="FB52" s="46" t="str">
        <f t="shared" si="267"/>
        <v/>
      </c>
      <c r="FC52" s="46" t="str">
        <f t="shared" si="267"/>
        <v/>
      </c>
      <c r="FD52" s="46" t="str">
        <f t="shared" si="267"/>
        <v/>
      </c>
      <c r="FE52" s="46" t="str">
        <f t="shared" si="267"/>
        <v/>
      </c>
      <c r="FF52" s="46" t="str">
        <f t="shared" si="267"/>
        <v/>
      </c>
      <c r="FG52" s="46" t="str">
        <f t="shared" si="267"/>
        <v/>
      </c>
      <c r="FH52" s="46" t="str">
        <f t="shared" si="267"/>
        <v/>
      </c>
      <c r="FI52" s="46" t="str">
        <f t="shared" si="267"/>
        <v/>
      </c>
      <c r="FJ52" s="46" t="str">
        <f t="shared" si="267"/>
        <v/>
      </c>
      <c r="FK52" s="46" t="str">
        <f t="shared" si="267"/>
        <v/>
      </c>
      <c r="FL52" s="46" t="str">
        <f t="shared" si="267"/>
        <v/>
      </c>
      <c r="FM52" s="46" t="str">
        <f t="shared" si="267"/>
        <v/>
      </c>
      <c r="FN52" s="46" t="str">
        <f t="shared" si="267"/>
        <v/>
      </c>
      <c r="FO52" s="46" t="str">
        <f t="shared" si="267"/>
        <v/>
      </c>
      <c r="FP52" s="46" t="str">
        <f t="shared" si="267"/>
        <v/>
      </c>
      <c r="FQ52" s="46" t="str">
        <f t="shared" si="267"/>
        <v/>
      </c>
      <c r="FR52" s="46" t="str">
        <f t="shared" si="267"/>
        <v/>
      </c>
      <c r="FS52" s="46" t="str">
        <f t="shared" si="267"/>
        <v/>
      </c>
      <c r="FT52" s="46" t="str">
        <f t="shared" si="267"/>
        <v/>
      </c>
      <c r="FU52" s="46" t="str">
        <f t="shared" si="267"/>
        <v/>
      </c>
      <c r="FV52" s="46" t="str">
        <f t="shared" si="267"/>
        <v/>
      </c>
      <c r="FW52" s="46" t="str">
        <f t="shared" si="267"/>
        <v/>
      </c>
      <c r="FX52" s="46" t="str">
        <f t="shared" si="267"/>
        <v/>
      </c>
      <c r="FY52" s="46" t="str">
        <f t="shared" si="267"/>
        <v/>
      </c>
      <c r="FZ52" s="46" t="str">
        <f t="shared" si="267"/>
        <v/>
      </c>
      <c r="GA52" s="46" t="str">
        <f t="shared" si="267"/>
        <v/>
      </c>
      <c r="GB52" s="46" t="str">
        <f t="shared" si="267"/>
        <v/>
      </c>
      <c r="GC52" s="46" t="str">
        <f t="shared" si="267"/>
        <v/>
      </c>
      <c r="GD52" s="46" t="str">
        <f t="shared" si="267"/>
        <v/>
      </c>
      <c r="GE52" s="46" t="str">
        <f t="shared" si="267"/>
        <v/>
      </c>
      <c r="GF52" s="46" t="str">
        <f t="shared" si="267"/>
        <v/>
      </c>
      <c r="GG52" s="46" t="str">
        <f t="shared" si="267"/>
        <v/>
      </c>
      <c r="GH52" s="46" t="str">
        <f t="shared" si="267"/>
        <v/>
      </c>
      <c r="GI52" s="46" t="str">
        <f t="shared" si="267"/>
        <v/>
      </c>
      <c r="GJ52" s="46" t="str">
        <f t="shared" si="267"/>
        <v/>
      </c>
      <c r="GK52" s="46" t="str">
        <f t="shared" si="267"/>
        <v/>
      </c>
      <c r="GL52" s="46" t="str">
        <f t="shared" si="267"/>
        <v/>
      </c>
      <c r="GM52" s="46" t="str">
        <f t="shared" si="267"/>
        <v/>
      </c>
      <c r="GN52" s="46" t="str">
        <f t="shared" si="267"/>
        <v/>
      </c>
      <c r="GO52" s="46" t="str">
        <f t="shared" si="267"/>
        <v/>
      </c>
      <c r="GP52" s="46" t="str">
        <f t="shared" si="267"/>
        <v/>
      </c>
      <c r="GQ52" s="46" t="str">
        <f t="shared" si="267"/>
        <v/>
      </c>
      <c r="GR52" s="46" t="str">
        <f t="shared" si="267"/>
        <v/>
      </c>
      <c r="GS52" s="46" t="str">
        <f t="shared" si="267"/>
        <v/>
      </c>
      <c r="GT52" s="46" t="str">
        <f t="shared" si="267"/>
        <v/>
      </c>
      <c r="GU52" s="46" t="str">
        <f t="shared" si="267"/>
        <v/>
      </c>
      <c r="GV52" s="46" t="str">
        <f t="shared" si="267"/>
        <v/>
      </c>
      <c r="GW52" s="46" t="str">
        <f t="shared" si="267"/>
        <v/>
      </c>
      <c r="GX52" s="46" t="str">
        <f t="shared" si="267"/>
        <v/>
      </c>
      <c r="GY52" s="46" t="str">
        <f t="shared" si="267"/>
        <v/>
      </c>
      <c r="GZ52" s="46" t="str">
        <f t="shared" si="267"/>
        <v/>
      </c>
      <c r="HA52" s="46" t="str">
        <f t="shared" si="267"/>
        <v/>
      </c>
      <c r="HB52" s="46" t="str">
        <f t="shared" si="267"/>
        <v/>
      </c>
      <c r="HC52" s="46" t="str">
        <f t="shared" si="267"/>
        <v/>
      </c>
      <c r="HD52" s="46" t="str">
        <f t="shared" si="267"/>
        <v/>
      </c>
      <c r="HE52" s="46" t="str">
        <f t="shared" si="267"/>
        <v/>
      </c>
      <c r="HF52" s="46" t="str">
        <f t="shared" si="267"/>
        <v/>
      </c>
      <c r="HG52" s="46" t="str">
        <f t="shared" si="267"/>
        <v/>
      </c>
      <c r="HH52" s="46" t="str">
        <f t="shared" si="267"/>
        <v/>
      </c>
      <c r="HI52" s="46" t="str">
        <f t="shared" si="267"/>
        <v/>
      </c>
      <c r="HJ52" s="46" t="str">
        <f t="shared" si="267"/>
        <v/>
      </c>
      <c r="HK52" s="46" t="str">
        <f t="shared" si="267"/>
        <v/>
      </c>
      <c r="HL52" s="46" t="str">
        <f t="shared" si="266"/>
        <v/>
      </c>
      <c r="HM52" s="46" t="str">
        <f t="shared" si="266"/>
        <v/>
      </c>
      <c r="HN52" s="46" t="str">
        <f t="shared" si="266"/>
        <v/>
      </c>
      <c r="HO52" s="46" t="str">
        <f t="shared" si="266"/>
        <v/>
      </c>
      <c r="HP52" s="46" t="str">
        <f t="shared" si="266"/>
        <v/>
      </c>
      <c r="HQ52" s="46" t="str">
        <f t="shared" si="266"/>
        <v/>
      </c>
      <c r="HR52" s="46" t="str">
        <f t="shared" si="266"/>
        <v/>
      </c>
      <c r="HS52" s="46" t="str">
        <f t="shared" si="266"/>
        <v/>
      </c>
      <c r="HT52" s="146" t="e">
        <f t="shared" si="15"/>
        <v>#N/A</v>
      </c>
      <c r="HU52" s="146" t="e">
        <f t="shared" si="24"/>
        <v>#N/A</v>
      </c>
      <c r="HV52" s="146" t="e">
        <f t="shared" si="25"/>
        <v>#N/A</v>
      </c>
      <c r="HW52" s="146" t="e">
        <f t="shared" si="26"/>
        <v>#N/A</v>
      </c>
      <c r="HX52" s="146" t="e">
        <f t="shared" si="27"/>
        <v>#N/A</v>
      </c>
      <c r="HY52" s="146" t="e">
        <f t="shared" si="28"/>
        <v>#N/A</v>
      </c>
      <c r="HZ52" s="146" t="e">
        <f t="shared" si="29"/>
        <v>#N/A</v>
      </c>
      <c r="IA52" s="146" t="e">
        <f t="shared" si="30"/>
        <v>#N/A</v>
      </c>
      <c r="IB52" s="146" t="e">
        <f t="shared" si="31"/>
        <v>#N/A</v>
      </c>
      <c r="IC52" s="146" t="e">
        <f t="shared" si="32"/>
        <v>#N/A</v>
      </c>
      <c r="ID52" s="146" t="e">
        <f t="shared" si="33"/>
        <v>#N/A</v>
      </c>
      <c r="IE52" s="146" t="e">
        <f t="shared" si="34"/>
        <v>#N/A</v>
      </c>
      <c r="IF52" s="146" t="e">
        <f t="shared" si="35"/>
        <v>#N/A</v>
      </c>
      <c r="IG52" s="146" t="e">
        <f t="shared" si="36"/>
        <v>#N/A</v>
      </c>
      <c r="IH52" s="146" t="e">
        <f t="shared" si="37"/>
        <v>#N/A</v>
      </c>
      <c r="II52" s="146" t="e">
        <f t="shared" si="38"/>
        <v>#N/A</v>
      </c>
      <c r="IJ52" s="146" t="e">
        <f t="shared" si="39"/>
        <v>#N/A</v>
      </c>
      <c r="IK52" s="146" t="e">
        <f t="shared" si="40"/>
        <v>#N/A</v>
      </c>
      <c r="IL52" s="146" t="e">
        <f t="shared" si="41"/>
        <v>#N/A</v>
      </c>
      <c r="IM52" s="146" t="e">
        <f t="shared" si="42"/>
        <v>#N/A</v>
      </c>
      <c r="IN52" s="146" t="e">
        <f t="shared" si="43"/>
        <v>#N/A</v>
      </c>
      <c r="IO52" s="146" t="e">
        <f t="shared" si="44"/>
        <v>#N/A</v>
      </c>
      <c r="IP52" s="146" t="e">
        <f t="shared" si="45"/>
        <v>#N/A</v>
      </c>
      <c r="IQ52" s="146" t="e">
        <f t="shared" si="46"/>
        <v>#N/A</v>
      </c>
      <c r="IR52" s="146" t="e">
        <f t="shared" si="47"/>
        <v>#N/A</v>
      </c>
      <c r="IS52" s="146" t="e">
        <f t="shared" si="48"/>
        <v>#N/A</v>
      </c>
      <c r="IT52" s="146" t="e">
        <f t="shared" si="49"/>
        <v>#N/A</v>
      </c>
      <c r="IU52" s="146" t="e">
        <f t="shared" si="50"/>
        <v>#N/A</v>
      </c>
      <c r="IV52" s="146" t="e">
        <f t="shared" si="51"/>
        <v>#N/A</v>
      </c>
      <c r="IW52" s="146" t="e">
        <f t="shared" si="52"/>
        <v>#N/A</v>
      </c>
      <c r="IX52" s="146" t="e">
        <f t="shared" si="53"/>
        <v>#N/A</v>
      </c>
      <c r="IY52" s="146" t="e">
        <f t="shared" si="54"/>
        <v>#N/A</v>
      </c>
      <c r="IZ52" s="146" t="e">
        <f t="shared" si="55"/>
        <v>#N/A</v>
      </c>
      <c r="JA52" s="146" t="e">
        <f t="shared" si="56"/>
        <v>#N/A</v>
      </c>
      <c r="JB52" s="146" t="e">
        <f t="shared" si="57"/>
        <v>#N/A</v>
      </c>
      <c r="JC52" s="146" t="e">
        <f t="shared" si="58"/>
        <v>#N/A</v>
      </c>
      <c r="JD52" s="146" t="e">
        <f t="shared" si="59"/>
        <v>#N/A</v>
      </c>
      <c r="JE52" s="146" t="e">
        <f t="shared" si="60"/>
        <v>#N/A</v>
      </c>
      <c r="JF52" s="146" t="e">
        <f t="shared" si="61"/>
        <v>#N/A</v>
      </c>
      <c r="JG52" s="146" t="e">
        <f t="shared" si="62"/>
        <v>#N/A</v>
      </c>
      <c r="JH52" s="146" t="e">
        <f t="shared" si="63"/>
        <v>#N/A</v>
      </c>
      <c r="JI52" s="146" t="e">
        <f t="shared" si="64"/>
        <v>#N/A</v>
      </c>
      <c r="JJ52" s="146" t="e">
        <f t="shared" si="65"/>
        <v>#N/A</v>
      </c>
      <c r="JK52" s="146" t="e">
        <f t="shared" si="66"/>
        <v>#N/A</v>
      </c>
      <c r="JL52" s="146" t="e">
        <f t="shared" si="67"/>
        <v>#N/A</v>
      </c>
      <c r="JM52" s="146" t="e">
        <f t="shared" si="68"/>
        <v>#N/A</v>
      </c>
      <c r="JN52" s="146" t="e">
        <f t="shared" si="69"/>
        <v>#N/A</v>
      </c>
      <c r="JO52" s="146" t="e">
        <f t="shared" si="70"/>
        <v>#N/A</v>
      </c>
      <c r="JP52" s="146" t="e">
        <f t="shared" si="71"/>
        <v>#N/A</v>
      </c>
      <c r="JQ52" s="146" t="e">
        <f t="shared" si="72"/>
        <v>#N/A</v>
      </c>
      <c r="JR52" s="146" t="e">
        <f t="shared" si="73"/>
        <v>#N/A</v>
      </c>
      <c r="JS52" s="146" t="e">
        <f t="shared" si="74"/>
        <v>#N/A</v>
      </c>
      <c r="JT52" s="146" t="e">
        <f t="shared" si="75"/>
        <v>#N/A</v>
      </c>
      <c r="JU52" s="146" t="e">
        <f t="shared" si="76"/>
        <v>#N/A</v>
      </c>
      <c r="JV52" s="146" t="e">
        <f t="shared" si="77"/>
        <v>#N/A</v>
      </c>
      <c r="JW52" s="146" t="e">
        <f t="shared" si="78"/>
        <v>#N/A</v>
      </c>
      <c r="JX52" s="146" t="e">
        <f t="shared" si="79"/>
        <v>#N/A</v>
      </c>
      <c r="JY52" s="146" t="e">
        <f t="shared" si="80"/>
        <v>#N/A</v>
      </c>
      <c r="JZ52" s="146" t="e">
        <f t="shared" si="81"/>
        <v>#N/A</v>
      </c>
      <c r="KA52" s="146" t="e">
        <f t="shared" si="82"/>
        <v>#N/A</v>
      </c>
      <c r="KB52" s="146" t="e">
        <f t="shared" si="83"/>
        <v>#N/A</v>
      </c>
      <c r="KC52" s="146" t="e">
        <f t="shared" si="84"/>
        <v>#N/A</v>
      </c>
      <c r="KD52" s="146" t="e">
        <f t="shared" si="85"/>
        <v>#N/A</v>
      </c>
      <c r="KE52" s="146" t="e">
        <f t="shared" si="86"/>
        <v>#N/A</v>
      </c>
      <c r="KF52" s="146" t="e">
        <f t="shared" si="20"/>
        <v>#N/A</v>
      </c>
      <c r="KG52" s="146" t="e">
        <f t="shared" si="87"/>
        <v>#N/A</v>
      </c>
      <c r="KH52" s="146" t="e">
        <f t="shared" si="88"/>
        <v>#N/A</v>
      </c>
      <c r="KI52" s="146" t="e">
        <f t="shared" si="89"/>
        <v>#N/A</v>
      </c>
      <c r="KJ52" s="146" t="e">
        <f t="shared" si="90"/>
        <v>#N/A</v>
      </c>
      <c r="KK52" s="146" t="e">
        <f t="shared" si="91"/>
        <v>#N/A</v>
      </c>
      <c r="KL52" s="146" t="e">
        <f t="shared" si="92"/>
        <v>#N/A</v>
      </c>
      <c r="KM52" s="146" t="e">
        <f t="shared" si="93"/>
        <v>#N/A</v>
      </c>
      <c r="KN52" s="146" t="e">
        <f t="shared" si="94"/>
        <v>#N/A</v>
      </c>
      <c r="KO52" s="146" t="e">
        <f t="shared" si="95"/>
        <v>#N/A</v>
      </c>
      <c r="KP52" s="146" t="e">
        <f t="shared" si="96"/>
        <v>#N/A</v>
      </c>
      <c r="KQ52" s="146" t="e">
        <f t="shared" si="97"/>
        <v>#N/A</v>
      </c>
      <c r="KR52" s="146" t="e">
        <f t="shared" si="98"/>
        <v>#N/A</v>
      </c>
      <c r="KS52" s="146" t="e">
        <f t="shared" si="99"/>
        <v>#N/A</v>
      </c>
      <c r="KT52" s="146" t="e">
        <f t="shared" si="100"/>
        <v>#N/A</v>
      </c>
      <c r="KU52" s="146" t="e">
        <f t="shared" si="101"/>
        <v>#N/A</v>
      </c>
      <c r="KV52" s="146" t="e">
        <f t="shared" si="102"/>
        <v>#N/A</v>
      </c>
      <c r="KW52" s="146" t="e">
        <f t="shared" si="103"/>
        <v>#N/A</v>
      </c>
      <c r="KX52" s="146" t="e">
        <f t="shared" si="104"/>
        <v>#N/A</v>
      </c>
      <c r="KY52" s="146" t="e">
        <f t="shared" si="105"/>
        <v>#N/A</v>
      </c>
      <c r="KZ52" s="146" t="e">
        <f t="shared" si="106"/>
        <v>#N/A</v>
      </c>
      <c r="LA52" s="146" t="e">
        <f t="shared" si="107"/>
        <v>#N/A</v>
      </c>
      <c r="LB52" s="146" t="e">
        <f t="shared" si="108"/>
        <v>#N/A</v>
      </c>
      <c r="LC52" s="146" t="e">
        <f t="shared" si="109"/>
        <v>#N/A</v>
      </c>
      <c r="LD52" s="146" t="e">
        <f t="shared" si="110"/>
        <v>#N/A</v>
      </c>
      <c r="LE52" s="146" t="e">
        <f t="shared" si="111"/>
        <v>#N/A</v>
      </c>
      <c r="LF52" s="146" t="e">
        <f t="shared" si="112"/>
        <v>#N/A</v>
      </c>
      <c r="LG52" s="146" t="e">
        <f t="shared" si="113"/>
        <v>#N/A</v>
      </c>
      <c r="LH52" s="146" t="e">
        <f t="shared" si="114"/>
        <v>#N/A</v>
      </c>
      <c r="LI52" s="146" t="e">
        <f t="shared" si="115"/>
        <v>#N/A</v>
      </c>
      <c r="LJ52" s="146" t="e">
        <f t="shared" si="116"/>
        <v>#N/A</v>
      </c>
      <c r="LK52" s="146" t="e">
        <f t="shared" si="117"/>
        <v>#N/A</v>
      </c>
      <c r="LL52" s="146" t="e">
        <f t="shared" si="118"/>
        <v>#N/A</v>
      </c>
      <c r="LM52" s="146" t="e">
        <f t="shared" si="119"/>
        <v>#N/A</v>
      </c>
      <c r="LN52" s="146" t="e">
        <f t="shared" si="120"/>
        <v>#N/A</v>
      </c>
      <c r="LO52" s="146" t="e">
        <f t="shared" si="121"/>
        <v>#N/A</v>
      </c>
      <c r="LP52" s="146" t="e">
        <f t="shared" si="122"/>
        <v>#N/A</v>
      </c>
      <c r="LQ52" s="146" t="e">
        <f t="shared" si="123"/>
        <v>#N/A</v>
      </c>
      <c r="LR52" s="146" t="e">
        <f t="shared" si="124"/>
        <v>#N/A</v>
      </c>
      <c r="LS52" s="146" t="e">
        <f t="shared" si="125"/>
        <v>#N/A</v>
      </c>
      <c r="LT52" s="146" t="e">
        <f t="shared" si="126"/>
        <v>#N/A</v>
      </c>
      <c r="LU52" s="146" t="e">
        <f t="shared" si="127"/>
        <v>#N/A</v>
      </c>
      <c r="LV52" s="146" t="e">
        <f t="shared" si="128"/>
        <v>#N/A</v>
      </c>
      <c r="LW52" s="146" t="e">
        <f t="shared" si="129"/>
        <v>#N/A</v>
      </c>
      <c r="LX52" s="146" t="e">
        <f t="shared" si="130"/>
        <v>#N/A</v>
      </c>
      <c r="LY52" s="146" t="e">
        <f t="shared" si="131"/>
        <v>#N/A</v>
      </c>
      <c r="LZ52" s="146" t="e">
        <f t="shared" si="132"/>
        <v>#N/A</v>
      </c>
      <c r="MA52" s="146" t="e">
        <f t="shared" si="133"/>
        <v>#N/A</v>
      </c>
      <c r="MB52" s="146" t="e">
        <f t="shared" si="134"/>
        <v>#N/A</v>
      </c>
      <c r="MC52" s="146" t="e">
        <f t="shared" si="135"/>
        <v>#N/A</v>
      </c>
      <c r="MD52" s="146" t="e">
        <f t="shared" si="136"/>
        <v>#N/A</v>
      </c>
      <c r="ME52" s="146" t="e">
        <f t="shared" si="137"/>
        <v>#N/A</v>
      </c>
      <c r="MF52" s="146" t="e">
        <f t="shared" si="138"/>
        <v>#N/A</v>
      </c>
      <c r="MG52" s="146" t="e">
        <f t="shared" si="139"/>
        <v>#N/A</v>
      </c>
      <c r="MH52" s="146" t="e">
        <f t="shared" si="140"/>
        <v>#N/A</v>
      </c>
      <c r="MI52" s="146" t="e">
        <f t="shared" si="141"/>
        <v>#N/A</v>
      </c>
      <c r="MJ52" s="146" t="e">
        <f t="shared" si="142"/>
        <v>#N/A</v>
      </c>
      <c r="MK52" s="146" t="e">
        <f t="shared" si="143"/>
        <v>#N/A</v>
      </c>
      <c r="ML52" s="146" t="e">
        <f t="shared" si="144"/>
        <v>#N/A</v>
      </c>
      <c r="MM52" s="146" t="e">
        <f t="shared" si="145"/>
        <v>#N/A</v>
      </c>
      <c r="MN52" s="146" t="e">
        <f t="shared" si="146"/>
        <v>#N/A</v>
      </c>
      <c r="MO52" s="146" t="e">
        <f t="shared" si="147"/>
        <v>#N/A</v>
      </c>
      <c r="MP52" s="146" t="e">
        <f t="shared" si="148"/>
        <v>#N/A</v>
      </c>
      <c r="MQ52" s="146" t="e">
        <f t="shared" si="149"/>
        <v>#N/A</v>
      </c>
      <c r="MR52" s="146" t="e">
        <f t="shared" si="21"/>
        <v>#N/A</v>
      </c>
      <c r="MS52" s="146" t="e">
        <f t="shared" si="150"/>
        <v>#N/A</v>
      </c>
      <c r="MT52" s="146" t="e">
        <f t="shared" si="151"/>
        <v>#N/A</v>
      </c>
      <c r="MU52" s="146" t="e">
        <f t="shared" si="152"/>
        <v>#N/A</v>
      </c>
      <c r="MV52" s="146" t="e">
        <f t="shared" si="153"/>
        <v>#N/A</v>
      </c>
      <c r="MW52" s="146" t="e">
        <f t="shared" si="154"/>
        <v>#N/A</v>
      </c>
      <c r="MX52" s="146" t="e">
        <f t="shared" si="155"/>
        <v>#N/A</v>
      </c>
      <c r="MY52" s="146" t="e">
        <f t="shared" si="156"/>
        <v>#N/A</v>
      </c>
      <c r="MZ52" s="146" t="e">
        <f t="shared" si="157"/>
        <v>#N/A</v>
      </c>
      <c r="NA52" s="146" t="e">
        <f t="shared" si="158"/>
        <v>#N/A</v>
      </c>
      <c r="NB52" s="146" t="e">
        <f t="shared" si="159"/>
        <v>#N/A</v>
      </c>
      <c r="NC52" s="146" t="e">
        <f t="shared" si="160"/>
        <v>#N/A</v>
      </c>
      <c r="ND52" s="146" t="e">
        <f t="shared" si="161"/>
        <v>#N/A</v>
      </c>
      <c r="NE52" s="146" t="e">
        <f t="shared" si="162"/>
        <v>#N/A</v>
      </c>
      <c r="NF52" s="146" t="e">
        <f t="shared" si="163"/>
        <v>#N/A</v>
      </c>
      <c r="NG52" s="146" t="e">
        <f t="shared" si="164"/>
        <v>#N/A</v>
      </c>
      <c r="NH52" s="146" t="e">
        <f t="shared" si="165"/>
        <v>#N/A</v>
      </c>
      <c r="NI52" s="146" t="e">
        <f t="shared" si="166"/>
        <v>#N/A</v>
      </c>
      <c r="NJ52" s="146" t="e">
        <f t="shared" si="167"/>
        <v>#N/A</v>
      </c>
      <c r="NK52" s="146" t="e">
        <f t="shared" si="168"/>
        <v>#N/A</v>
      </c>
      <c r="NL52" s="146" t="e">
        <f t="shared" si="169"/>
        <v>#N/A</v>
      </c>
      <c r="NM52" s="146" t="e">
        <f t="shared" si="170"/>
        <v>#N/A</v>
      </c>
      <c r="NN52" s="146" t="e">
        <f t="shared" si="171"/>
        <v>#N/A</v>
      </c>
      <c r="NO52" s="146" t="e">
        <f t="shared" si="172"/>
        <v>#N/A</v>
      </c>
      <c r="NP52" s="146" t="e">
        <f t="shared" si="173"/>
        <v>#N/A</v>
      </c>
      <c r="NQ52" s="146" t="e">
        <f t="shared" si="174"/>
        <v>#N/A</v>
      </c>
      <c r="NR52" s="146" t="e">
        <f t="shared" si="175"/>
        <v>#N/A</v>
      </c>
      <c r="NS52" s="146" t="e">
        <f t="shared" si="176"/>
        <v>#N/A</v>
      </c>
      <c r="NT52" s="146" t="e">
        <f t="shared" si="177"/>
        <v>#N/A</v>
      </c>
      <c r="NU52" s="146" t="e">
        <f t="shared" si="178"/>
        <v>#N/A</v>
      </c>
      <c r="NV52" s="146" t="e">
        <f t="shared" si="179"/>
        <v>#N/A</v>
      </c>
      <c r="NW52" s="146" t="e">
        <f t="shared" si="180"/>
        <v>#N/A</v>
      </c>
      <c r="NX52" s="146" t="e">
        <f t="shared" si="181"/>
        <v>#N/A</v>
      </c>
      <c r="NY52" s="146" t="e">
        <f t="shared" si="182"/>
        <v>#N/A</v>
      </c>
      <c r="NZ52" s="146" t="e">
        <f t="shared" si="183"/>
        <v>#N/A</v>
      </c>
      <c r="OA52" s="146" t="e">
        <f t="shared" si="184"/>
        <v>#N/A</v>
      </c>
      <c r="OB52" s="146" t="e">
        <f t="shared" si="185"/>
        <v>#N/A</v>
      </c>
      <c r="OC52" s="146" t="e">
        <f t="shared" si="186"/>
        <v>#N/A</v>
      </c>
      <c r="OD52" s="146" t="e">
        <f t="shared" si="187"/>
        <v>#N/A</v>
      </c>
      <c r="OE52" s="146" t="e">
        <f t="shared" si="188"/>
        <v>#N/A</v>
      </c>
      <c r="OF52" s="146" t="e">
        <f t="shared" si="189"/>
        <v>#N/A</v>
      </c>
      <c r="OG52" s="146" t="e">
        <f t="shared" si="190"/>
        <v>#N/A</v>
      </c>
      <c r="OH52" s="146" t="e">
        <f t="shared" si="191"/>
        <v>#N/A</v>
      </c>
      <c r="OI52" s="146" t="e">
        <f t="shared" si="192"/>
        <v>#N/A</v>
      </c>
      <c r="OJ52" s="146" t="e">
        <f t="shared" si="193"/>
        <v>#N/A</v>
      </c>
      <c r="OK52" s="146" t="e">
        <f t="shared" si="194"/>
        <v>#N/A</v>
      </c>
      <c r="OL52" s="146" t="e">
        <f t="shared" si="195"/>
        <v>#N/A</v>
      </c>
      <c r="OM52" s="146" t="e">
        <f t="shared" si="196"/>
        <v>#N/A</v>
      </c>
      <c r="ON52" s="146" t="e">
        <f t="shared" si="197"/>
        <v>#N/A</v>
      </c>
      <c r="OO52" s="146" t="e">
        <f t="shared" si="198"/>
        <v>#N/A</v>
      </c>
      <c r="OP52" s="146" t="e">
        <f t="shared" si="199"/>
        <v>#N/A</v>
      </c>
      <c r="OQ52" s="146" t="e">
        <f t="shared" si="200"/>
        <v>#N/A</v>
      </c>
      <c r="OR52" s="146" t="e">
        <f t="shared" si="201"/>
        <v>#N/A</v>
      </c>
      <c r="OS52" s="146" t="e">
        <f t="shared" si="202"/>
        <v>#N/A</v>
      </c>
      <c r="OT52" s="146" t="e">
        <f t="shared" si="203"/>
        <v>#N/A</v>
      </c>
      <c r="OU52" s="146" t="e">
        <f t="shared" si="204"/>
        <v>#N/A</v>
      </c>
      <c r="OV52" s="146" t="e">
        <f t="shared" si="205"/>
        <v>#N/A</v>
      </c>
      <c r="OW52" s="146" t="e">
        <f t="shared" si="206"/>
        <v>#N/A</v>
      </c>
      <c r="OX52" s="146" t="e">
        <f t="shared" si="207"/>
        <v>#N/A</v>
      </c>
      <c r="OY52" s="146" t="e">
        <f t="shared" si="208"/>
        <v>#N/A</v>
      </c>
      <c r="OZ52" s="146" t="e">
        <f t="shared" si="209"/>
        <v>#N/A</v>
      </c>
      <c r="PA52" s="146" t="e">
        <f t="shared" si="210"/>
        <v>#N/A</v>
      </c>
      <c r="PB52" s="146" t="e">
        <f t="shared" si="211"/>
        <v>#N/A</v>
      </c>
      <c r="PC52" s="146" t="e">
        <f t="shared" si="212"/>
        <v>#N/A</v>
      </c>
      <c r="PD52" s="146" t="e">
        <f t="shared" si="22"/>
        <v>#N/A</v>
      </c>
      <c r="PE52" s="146" t="e">
        <f t="shared" si="225"/>
        <v>#N/A</v>
      </c>
      <c r="PF52" s="146" t="e">
        <f t="shared" si="226"/>
        <v>#N/A</v>
      </c>
      <c r="PG52" s="146" t="e">
        <f t="shared" si="227"/>
        <v>#N/A</v>
      </c>
      <c r="PH52" s="146" t="e">
        <f t="shared" si="228"/>
        <v>#N/A</v>
      </c>
      <c r="PI52" s="146" t="e">
        <f t="shared" si="229"/>
        <v>#N/A</v>
      </c>
      <c r="PJ52" s="146" t="e">
        <f t="shared" si="230"/>
        <v>#N/A</v>
      </c>
      <c r="PK52" s="146" t="e">
        <f t="shared" si="231"/>
        <v>#N/A</v>
      </c>
      <c r="PL52" s="146" t="e">
        <f t="shared" si="232"/>
        <v>#N/A</v>
      </c>
    </row>
    <row r="53" spans="1:428" hidden="1" x14ac:dyDescent="0.45">
      <c r="A53" s="364"/>
      <c r="B53" s="365" t="str">
        <f>IF($N53="","",ROUND(_xlfn.LOGNORM.INV(ABS(VLOOKUP($Q$1,VLookups!$A$27:$B$28,2,FALSE)-B$2),LN($J53),LN($N53)),0))</f>
        <v/>
      </c>
      <c r="C53" s="367" t="str">
        <f t="shared" si="16"/>
        <v/>
      </c>
      <c r="D53" s="368" t="str">
        <f t="shared" si="17"/>
        <v/>
      </c>
      <c r="E53" s="108" t="str">
        <f>IFERROR(_xlfn.LOGNORM.INV(VLookups!$B$22,LN($J53),LN($N53)),"")</f>
        <v/>
      </c>
      <c r="F53" s="81"/>
      <c r="G53" s="108" t="str">
        <f>IFERROR(_xlfn.LOGNORM.INV(VLookups!$B$23,LN($J53),LN($N53)),"")</f>
        <v/>
      </c>
      <c r="H53" s="110" t="str">
        <f t="shared" si="248"/>
        <v/>
      </c>
      <c r="I53" s="110" t="str">
        <f t="shared" si="249"/>
        <v/>
      </c>
      <c r="J53" s="65" t="str">
        <f>IF(AND(F53&gt;0,NOT(ISBLANK(K53))),IF(VLOOKUP($F$3,VLookups!$A$17:$B$18,2,FALSE),F53*VLOOKUP(K53,VLookups!$A$4:$B$13,2,FALSE),F53),"")</f>
        <v/>
      </c>
      <c r="K53" s="21"/>
      <c r="L53" s="53"/>
      <c r="M53" s="263"/>
      <c r="N53" s="320" t="str">
        <f>IF(F53&gt;0,IF(ISBLANK(M53),IF(ISBLANK(K53),"",VLOOKUP(K53,VLookups!$A$4:$C$13,3,FALSE)),M53),"")</f>
        <v/>
      </c>
      <c r="O53" s="320" t="str">
        <f t="shared" si="11"/>
        <v/>
      </c>
      <c r="P53" s="375" t="str">
        <f t="shared" si="12"/>
        <v/>
      </c>
      <c r="Q53" s="81"/>
      <c r="R53" s="230" t="str">
        <f>IF(AND(Q53&gt;0,F53&gt;0,NOT(N53="")),ABS(VLOOKUP($Q$1,VLookups!$A$27:$B$28,2,FALSE)-_xlfn.LOGNORM.DIST(Q53,LN(J53),LN(N53),TRUE)),"")</f>
        <v/>
      </c>
      <c r="S53" s="80" t="str">
        <f>IF(AND($E53&gt;0,$F53&gt;0,$G53&gt;0,NOT(ISBLANK($K53))),_xlfn.LOGNORM.INV(ABS(VLOOKUP($Q$1,VLookups!$A$27:$B$28,2,FALSE)-S$3),LN($J53),LN($N53)),"")</f>
        <v/>
      </c>
      <c r="T53" s="80" t="str">
        <f>IF(AND($E53&gt;0,$F53&gt;0,$G53&gt;0,NOT(ISBLANK($K53))),_xlfn.LOGNORM.INV(ABS(VLOOKUP($Q$1,VLookups!$A$27:$B$28,2,FALSE)-T$3),LN($J53),LN($N53)),"")</f>
        <v/>
      </c>
      <c r="U53" s="80" t="str">
        <f>IF(AND($E53&gt;0,$F53&gt;0,$G53&gt;0,NOT(ISBLANK($K53))),_xlfn.LOGNORM.INV(ABS(VLOOKUP($Q$1,VLookups!$A$27:$B$28,2,FALSE)-U$3),LN($J53),LN($N53)),"")</f>
        <v/>
      </c>
      <c r="V53" s="80" t="str">
        <f>IF(AND($E53&gt;0,$F53&gt;0,$G53&gt;0,NOT(ISBLANK($K53))),_xlfn.LOGNORM.INV(ABS(VLOOKUP($Q$1,VLookups!$A$27:$B$28,2,FALSE)-V$3),LN($J53),LN($N53)),"")</f>
        <v/>
      </c>
      <c r="W53" s="80" t="str">
        <f>IF(AND($E53&gt;0,$F53&gt;0,$G53&gt;0,NOT(ISBLANK($K53))),_xlfn.LOGNORM.INV(ABS(VLOOKUP($Q$1,VLookups!$A$27:$B$28,2,FALSE)-W$3),LN($J53),LN($N53)),"")</f>
        <v/>
      </c>
      <c r="X53" s="80" t="str">
        <f>IF(AND($E53&gt;0,$F53&gt;0,$G53&gt;0,NOT(ISBLANK($K53))),_xlfn.LOGNORM.INV(ABS(VLOOKUP($Q$1,VLookups!$A$27:$B$28,2,FALSE)-X$3),LN($J53),LN($N53)),"")</f>
        <v/>
      </c>
      <c r="Y53" s="5"/>
      <c r="Z53" s="145" t="str">
        <f t="shared" si="250"/>
        <v/>
      </c>
      <c r="AA53" s="376" t="str">
        <f t="shared" si="13"/>
        <v/>
      </c>
      <c r="AB53" s="46" t="str">
        <f t="shared" si="14"/>
        <v/>
      </c>
      <c r="AC53" s="46" t="str">
        <f t="shared" si="265"/>
        <v/>
      </c>
      <c r="AD53" s="46" t="str">
        <f t="shared" si="265"/>
        <v/>
      </c>
      <c r="AE53" s="46" t="str">
        <f t="shared" si="265"/>
        <v/>
      </c>
      <c r="AF53" s="46" t="str">
        <f t="shared" si="265"/>
        <v/>
      </c>
      <c r="AG53" s="46" t="str">
        <f t="shared" si="265"/>
        <v/>
      </c>
      <c r="AH53" s="46" t="str">
        <f t="shared" si="265"/>
        <v/>
      </c>
      <c r="AI53" s="46" t="str">
        <f t="shared" si="265"/>
        <v/>
      </c>
      <c r="AJ53" s="46" t="str">
        <f t="shared" si="265"/>
        <v/>
      </c>
      <c r="AK53" s="46" t="str">
        <f t="shared" si="265"/>
        <v/>
      </c>
      <c r="AL53" s="46" t="str">
        <f t="shared" si="265"/>
        <v/>
      </c>
      <c r="AM53" s="46" t="str">
        <f t="shared" si="265"/>
        <v/>
      </c>
      <c r="AN53" s="46" t="str">
        <f t="shared" si="265"/>
        <v/>
      </c>
      <c r="AO53" s="46" t="str">
        <f t="shared" si="265"/>
        <v/>
      </c>
      <c r="AP53" s="46" t="str">
        <f t="shared" si="265"/>
        <v/>
      </c>
      <c r="AQ53" s="46" t="str">
        <f t="shared" si="265"/>
        <v/>
      </c>
      <c r="AR53" s="46" t="str">
        <f t="shared" si="265"/>
        <v/>
      </c>
      <c r="AS53" s="46" t="str">
        <f t="shared" si="265"/>
        <v/>
      </c>
      <c r="AT53" s="46" t="str">
        <f t="shared" si="265"/>
        <v/>
      </c>
      <c r="AU53" s="46" t="str">
        <f t="shared" si="265"/>
        <v/>
      </c>
      <c r="AV53" s="46" t="str">
        <f t="shared" si="265"/>
        <v/>
      </c>
      <c r="AW53" s="46" t="str">
        <f t="shared" si="265"/>
        <v/>
      </c>
      <c r="AX53" s="46" t="str">
        <f t="shared" si="265"/>
        <v/>
      </c>
      <c r="AY53" s="46" t="str">
        <f t="shared" si="265"/>
        <v/>
      </c>
      <c r="AZ53" s="46" t="str">
        <f t="shared" si="265"/>
        <v/>
      </c>
      <c r="BA53" s="46" t="str">
        <f t="shared" si="265"/>
        <v/>
      </c>
      <c r="BB53" s="46" t="str">
        <f t="shared" si="265"/>
        <v/>
      </c>
      <c r="BC53" s="46" t="str">
        <f t="shared" si="265"/>
        <v/>
      </c>
      <c r="BD53" s="46" t="str">
        <f t="shared" si="265"/>
        <v/>
      </c>
      <c r="BE53" s="46" t="str">
        <f t="shared" si="265"/>
        <v/>
      </c>
      <c r="BF53" s="46" t="str">
        <f t="shared" si="265"/>
        <v/>
      </c>
      <c r="BG53" s="46" t="str">
        <f t="shared" si="265"/>
        <v/>
      </c>
      <c r="BH53" s="46" t="str">
        <f t="shared" si="265"/>
        <v/>
      </c>
      <c r="BI53" s="46" t="str">
        <f t="shared" si="265"/>
        <v/>
      </c>
      <c r="BJ53" s="46" t="str">
        <f t="shared" si="265"/>
        <v/>
      </c>
      <c r="BK53" s="46" t="str">
        <f t="shared" si="265"/>
        <v/>
      </c>
      <c r="BL53" s="46" t="str">
        <f t="shared" si="265"/>
        <v/>
      </c>
      <c r="BM53" s="46" t="str">
        <f t="shared" si="265"/>
        <v/>
      </c>
      <c r="BN53" s="46" t="str">
        <f t="shared" si="265"/>
        <v/>
      </c>
      <c r="BO53" s="46" t="str">
        <f t="shared" si="265"/>
        <v/>
      </c>
      <c r="BP53" s="46" t="str">
        <f t="shared" si="265"/>
        <v/>
      </c>
      <c r="BQ53" s="46" t="str">
        <f t="shared" si="265"/>
        <v/>
      </c>
      <c r="BR53" s="46" t="str">
        <f t="shared" si="265"/>
        <v/>
      </c>
      <c r="BS53" s="46" t="str">
        <f t="shared" si="265"/>
        <v/>
      </c>
      <c r="BT53" s="46" t="str">
        <f t="shared" si="265"/>
        <v/>
      </c>
      <c r="BU53" s="46" t="str">
        <f t="shared" si="265"/>
        <v/>
      </c>
      <c r="BV53" s="46" t="str">
        <f t="shared" si="265"/>
        <v/>
      </c>
      <c r="BW53" s="46" t="str">
        <f t="shared" si="265"/>
        <v/>
      </c>
      <c r="BX53" s="46" t="str">
        <f t="shared" si="265"/>
        <v/>
      </c>
      <c r="BY53" s="46" t="str">
        <f t="shared" si="265"/>
        <v/>
      </c>
      <c r="BZ53" s="46" t="str">
        <f t="shared" si="265"/>
        <v/>
      </c>
      <c r="CA53" s="46" t="str">
        <f t="shared" si="265"/>
        <v/>
      </c>
      <c r="CB53" s="46" t="str">
        <f t="shared" si="265"/>
        <v/>
      </c>
      <c r="CC53" s="46" t="str">
        <f t="shared" si="265"/>
        <v/>
      </c>
      <c r="CD53" s="46" t="str">
        <f t="shared" si="265"/>
        <v/>
      </c>
      <c r="CE53" s="46" t="str">
        <f t="shared" si="265"/>
        <v/>
      </c>
      <c r="CF53" s="46" t="str">
        <f t="shared" si="265"/>
        <v/>
      </c>
      <c r="CG53" s="46" t="str">
        <f t="shared" si="265"/>
        <v/>
      </c>
      <c r="CH53" s="46" t="str">
        <f t="shared" si="265"/>
        <v/>
      </c>
      <c r="CI53" s="46" t="str">
        <f t="shared" si="265"/>
        <v/>
      </c>
      <c r="CJ53" s="46" t="str">
        <f t="shared" si="265"/>
        <v/>
      </c>
      <c r="CK53" s="46" t="str">
        <f t="shared" si="265"/>
        <v/>
      </c>
      <c r="CL53" s="46" t="str">
        <f t="shared" si="265"/>
        <v/>
      </c>
      <c r="CM53" s="46" t="str">
        <f t="shared" si="265"/>
        <v/>
      </c>
      <c r="CN53" s="46" t="str">
        <f t="shared" ref="CN53:EY56" si="268">IF(ISNONTEXT($Z53),CM53+$Z53,"")</f>
        <v/>
      </c>
      <c r="CO53" s="46" t="str">
        <f t="shared" si="268"/>
        <v/>
      </c>
      <c r="CP53" s="46" t="str">
        <f t="shared" si="268"/>
        <v/>
      </c>
      <c r="CQ53" s="46" t="str">
        <f t="shared" si="268"/>
        <v/>
      </c>
      <c r="CR53" s="46" t="str">
        <f t="shared" si="268"/>
        <v/>
      </c>
      <c r="CS53" s="46" t="str">
        <f t="shared" si="268"/>
        <v/>
      </c>
      <c r="CT53" s="46" t="str">
        <f t="shared" si="268"/>
        <v/>
      </c>
      <c r="CU53" s="46" t="str">
        <f t="shared" si="268"/>
        <v/>
      </c>
      <c r="CV53" s="46" t="str">
        <f t="shared" si="268"/>
        <v/>
      </c>
      <c r="CW53" s="46" t="str">
        <f t="shared" si="268"/>
        <v/>
      </c>
      <c r="CX53" s="46" t="str">
        <f t="shared" si="268"/>
        <v/>
      </c>
      <c r="CY53" s="46" t="str">
        <f t="shared" si="268"/>
        <v/>
      </c>
      <c r="CZ53" s="46" t="str">
        <f t="shared" si="268"/>
        <v/>
      </c>
      <c r="DA53" s="46" t="str">
        <f t="shared" si="268"/>
        <v/>
      </c>
      <c r="DB53" s="46" t="str">
        <f t="shared" si="268"/>
        <v/>
      </c>
      <c r="DC53" s="46" t="str">
        <f t="shared" si="268"/>
        <v/>
      </c>
      <c r="DD53" s="46" t="str">
        <f t="shared" si="268"/>
        <v/>
      </c>
      <c r="DE53" s="46" t="str">
        <f t="shared" si="268"/>
        <v/>
      </c>
      <c r="DF53" s="46" t="str">
        <f t="shared" si="268"/>
        <v/>
      </c>
      <c r="DG53" s="46" t="str">
        <f t="shared" si="268"/>
        <v/>
      </c>
      <c r="DH53" s="46" t="str">
        <f t="shared" si="268"/>
        <v/>
      </c>
      <c r="DI53" s="46" t="str">
        <f t="shared" si="268"/>
        <v/>
      </c>
      <c r="DJ53" s="46" t="str">
        <f t="shared" si="268"/>
        <v/>
      </c>
      <c r="DK53" s="46" t="str">
        <f t="shared" si="268"/>
        <v/>
      </c>
      <c r="DL53" s="46" t="str">
        <f t="shared" si="268"/>
        <v/>
      </c>
      <c r="DM53" s="46" t="str">
        <f t="shared" si="268"/>
        <v/>
      </c>
      <c r="DN53" s="46" t="str">
        <f t="shared" si="268"/>
        <v/>
      </c>
      <c r="DO53" s="46" t="str">
        <f t="shared" si="268"/>
        <v/>
      </c>
      <c r="DP53" s="46" t="str">
        <f t="shared" si="268"/>
        <v/>
      </c>
      <c r="DQ53" s="46" t="str">
        <f t="shared" si="268"/>
        <v/>
      </c>
      <c r="DR53" s="46" t="str">
        <f t="shared" si="268"/>
        <v/>
      </c>
      <c r="DS53" s="46" t="str">
        <f t="shared" si="268"/>
        <v/>
      </c>
      <c r="DT53" s="46" t="str">
        <f t="shared" si="268"/>
        <v/>
      </c>
      <c r="DU53" s="46" t="str">
        <f t="shared" si="268"/>
        <v/>
      </c>
      <c r="DV53" s="46" t="str">
        <f t="shared" si="268"/>
        <v/>
      </c>
      <c r="DW53" s="46" t="str">
        <f t="shared" si="268"/>
        <v/>
      </c>
      <c r="DX53" s="46" t="str">
        <f t="shared" si="268"/>
        <v/>
      </c>
      <c r="DY53" s="46" t="str">
        <f t="shared" si="268"/>
        <v/>
      </c>
      <c r="DZ53" s="46" t="str">
        <f t="shared" si="268"/>
        <v/>
      </c>
      <c r="EA53" s="46" t="str">
        <f t="shared" si="268"/>
        <v/>
      </c>
      <c r="EB53" s="46" t="str">
        <f t="shared" si="268"/>
        <v/>
      </c>
      <c r="EC53" s="46" t="str">
        <f t="shared" si="268"/>
        <v/>
      </c>
      <c r="ED53" s="46" t="str">
        <f t="shared" si="268"/>
        <v/>
      </c>
      <c r="EE53" s="46" t="str">
        <f t="shared" si="268"/>
        <v/>
      </c>
      <c r="EF53" s="46" t="str">
        <f t="shared" si="268"/>
        <v/>
      </c>
      <c r="EG53" s="46" t="str">
        <f t="shared" si="268"/>
        <v/>
      </c>
      <c r="EH53" s="46" t="str">
        <f t="shared" si="268"/>
        <v/>
      </c>
      <c r="EI53" s="46" t="str">
        <f t="shared" si="268"/>
        <v/>
      </c>
      <c r="EJ53" s="46" t="str">
        <f t="shared" si="268"/>
        <v/>
      </c>
      <c r="EK53" s="46" t="str">
        <f t="shared" si="268"/>
        <v/>
      </c>
      <c r="EL53" s="46" t="str">
        <f t="shared" si="268"/>
        <v/>
      </c>
      <c r="EM53" s="46" t="str">
        <f t="shared" si="268"/>
        <v/>
      </c>
      <c r="EN53" s="46" t="str">
        <f t="shared" si="268"/>
        <v/>
      </c>
      <c r="EO53" s="46" t="str">
        <f t="shared" si="268"/>
        <v/>
      </c>
      <c r="EP53" s="46" t="str">
        <f t="shared" si="268"/>
        <v/>
      </c>
      <c r="EQ53" s="46" t="str">
        <f t="shared" si="268"/>
        <v/>
      </c>
      <c r="ER53" s="46" t="str">
        <f t="shared" si="268"/>
        <v/>
      </c>
      <c r="ES53" s="46" t="str">
        <f t="shared" si="268"/>
        <v/>
      </c>
      <c r="ET53" s="46" t="str">
        <f t="shared" si="268"/>
        <v/>
      </c>
      <c r="EU53" s="46" t="str">
        <f t="shared" si="268"/>
        <v/>
      </c>
      <c r="EV53" s="46" t="str">
        <f t="shared" si="268"/>
        <v/>
      </c>
      <c r="EW53" s="46" t="str">
        <f t="shared" si="268"/>
        <v/>
      </c>
      <c r="EX53" s="46" t="str">
        <f t="shared" si="268"/>
        <v/>
      </c>
      <c r="EY53" s="46" t="str">
        <f t="shared" si="268"/>
        <v/>
      </c>
      <c r="EZ53" s="46" t="str">
        <f t="shared" si="267"/>
        <v/>
      </c>
      <c r="FA53" s="46" t="str">
        <f t="shared" si="267"/>
        <v/>
      </c>
      <c r="FB53" s="46" t="str">
        <f t="shared" si="267"/>
        <v/>
      </c>
      <c r="FC53" s="46" t="str">
        <f t="shared" si="267"/>
        <v/>
      </c>
      <c r="FD53" s="46" t="str">
        <f t="shared" si="267"/>
        <v/>
      </c>
      <c r="FE53" s="46" t="str">
        <f t="shared" si="267"/>
        <v/>
      </c>
      <c r="FF53" s="46" t="str">
        <f t="shared" si="267"/>
        <v/>
      </c>
      <c r="FG53" s="46" t="str">
        <f t="shared" si="267"/>
        <v/>
      </c>
      <c r="FH53" s="46" t="str">
        <f t="shared" si="267"/>
        <v/>
      </c>
      <c r="FI53" s="46" t="str">
        <f t="shared" si="267"/>
        <v/>
      </c>
      <c r="FJ53" s="46" t="str">
        <f t="shared" si="267"/>
        <v/>
      </c>
      <c r="FK53" s="46" t="str">
        <f t="shared" si="267"/>
        <v/>
      </c>
      <c r="FL53" s="46" t="str">
        <f t="shared" si="267"/>
        <v/>
      </c>
      <c r="FM53" s="46" t="str">
        <f t="shared" si="267"/>
        <v/>
      </c>
      <c r="FN53" s="46" t="str">
        <f t="shared" si="267"/>
        <v/>
      </c>
      <c r="FO53" s="46" t="str">
        <f t="shared" si="267"/>
        <v/>
      </c>
      <c r="FP53" s="46" t="str">
        <f t="shared" si="267"/>
        <v/>
      </c>
      <c r="FQ53" s="46" t="str">
        <f t="shared" si="267"/>
        <v/>
      </c>
      <c r="FR53" s="46" t="str">
        <f t="shared" si="267"/>
        <v/>
      </c>
      <c r="FS53" s="46" t="str">
        <f t="shared" si="267"/>
        <v/>
      </c>
      <c r="FT53" s="46" t="str">
        <f t="shared" si="267"/>
        <v/>
      </c>
      <c r="FU53" s="46" t="str">
        <f t="shared" si="267"/>
        <v/>
      </c>
      <c r="FV53" s="46" t="str">
        <f t="shared" si="267"/>
        <v/>
      </c>
      <c r="FW53" s="46" t="str">
        <f t="shared" si="267"/>
        <v/>
      </c>
      <c r="FX53" s="46" t="str">
        <f t="shared" si="267"/>
        <v/>
      </c>
      <c r="FY53" s="46" t="str">
        <f t="shared" si="267"/>
        <v/>
      </c>
      <c r="FZ53" s="46" t="str">
        <f t="shared" si="267"/>
        <v/>
      </c>
      <c r="GA53" s="46" t="str">
        <f t="shared" si="267"/>
        <v/>
      </c>
      <c r="GB53" s="46" t="str">
        <f t="shared" si="267"/>
        <v/>
      </c>
      <c r="GC53" s="46" t="str">
        <f t="shared" si="267"/>
        <v/>
      </c>
      <c r="GD53" s="46" t="str">
        <f t="shared" si="267"/>
        <v/>
      </c>
      <c r="GE53" s="46" t="str">
        <f t="shared" si="267"/>
        <v/>
      </c>
      <c r="GF53" s="46" t="str">
        <f t="shared" si="267"/>
        <v/>
      </c>
      <c r="GG53" s="46" t="str">
        <f t="shared" si="267"/>
        <v/>
      </c>
      <c r="GH53" s="46" t="str">
        <f t="shared" si="267"/>
        <v/>
      </c>
      <c r="GI53" s="46" t="str">
        <f t="shared" si="267"/>
        <v/>
      </c>
      <c r="GJ53" s="46" t="str">
        <f t="shared" si="267"/>
        <v/>
      </c>
      <c r="GK53" s="46" t="str">
        <f t="shared" si="267"/>
        <v/>
      </c>
      <c r="GL53" s="46" t="str">
        <f t="shared" si="267"/>
        <v/>
      </c>
      <c r="GM53" s="46" t="str">
        <f t="shared" si="267"/>
        <v/>
      </c>
      <c r="GN53" s="46" t="str">
        <f t="shared" si="267"/>
        <v/>
      </c>
      <c r="GO53" s="46" t="str">
        <f t="shared" si="267"/>
        <v/>
      </c>
      <c r="GP53" s="46" t="str">
        <f t="shared" si="267"/>
        <v/>
      </c>
      <c r="GQ53" s="46" t="str">
        <f t="shared" si="267"/>
        <v/>
      </c>
      <c r="GR53" s="46" t="str">
        <f t="shared" si="267"/>
        <v/>
      </c>
      <c r="GS53" s="46" t="str">
        <f t="shared" si="267"/>
        <v/>
      </c>
      <c r="GT53" s="46" t="str">
        <f t="shared" si="267"/>
        <v/>
      </c>
      <c r="GU53" s="46" t="str">
        <f t="shared" si="267"/>
        <v/>
      </c>
      <c r="GV53" s="46" t="str">
        <f t="shared" si="267"/>
        <v/>
      </c>
      <c r="GW53" s="46" t="str">
        <f t="shared" si="267"/>
        <v/>
      </c>
      <c r="GX53" s="46" t="str">
        <f t="shared" si="267"/>
        <v/>
      </c>
      <c r="GY53" s="46" t="str">
        <f t="shared" si="267"/>
        <v/>
      </c>
      <c r="GZ53" s="46" t="str">
        <f t="shared" si="267"/>
        <v/>
      </c>
      <c r="HA53" s="46" t="str">
        <f t="shared" si="267"/>
        <v/>
      </c>
      <c r="HB53" s="46" t="str">
        <f t="shared" si="267"/>
        <v/>
      </c>
      <c r="HC53" s="46" t="str">
        <f t="shared" si="267"/>
        <v/>
      </c>
      <c r="HD53" s="46" t="str">
        <f t="shared" si="267"/>
        <v/>
      </c>
      <c r="HE53" s="46" t="str">
        <f t="shared" si="267"/>
        <v/>
      </c>
      <c r="HF53" s="46" t="str">
        <f t="shared" si="267"/>
        <v/>
      </c>
      <c r="HG53" s="46" t="str">
        <f t="shared" si="267"/>
        <v/>
      </c>
      <c r="HH53" s="46" t="str">
        <f t="shared" si="267"/>
        <v/>
      </c>
      <c r="HI53" s="46" t="str">
        <f t="shared" si="267"/>
        <v/>
      </c>
      <c r="HJ53" s="46" t="str">
        <f t="shared" si="267"/>
        <v/>
      </c>
      <c r="HK53" s="46" t="str">
        <f t="shared" si="267"/>
        <v/>
      </c>
      <c r="HL53" s="46" t="str">
        <f t="shared" si="266"/>
        <v/>
      </c>
      <c r="HM53" s="46" t="str">
        <f t="shared" si="266"/>
        <v/>
      </c>
      <c r="HN53" s="46" t="str">
        <f t="shared" si="266"/>
        <v/>
      </c>
      <c r="HO53" s="46" t="str">
        <f t="shared" si="266"/>
        <v/>
      </c>
      <c r="HP53" s="46" t="str">
        <f t="shared" si="266"/>
        <v/>
      </c>
      <c r="HQ53" s="46" t="str">
        <f t="shared" si="266"/>
        <v/>
      </c>
      <c r="HR53" s="46" t="str">
        <f t="shared" si="266"/>
        <v/>
      </c>
      <c r="HS53" s="46" t="str">
        <f t="shared" si="266"/>
        <v/>
      </c>
      <c r="HT53" s="146" t="e">
        <f t="shared" si="15"/>
        <v>#N/A</v>
      </c>
      <c r="HU53" s="146" t="e">
        <f t="shared" si="24"/>
        <v>#N/A</v>
      </c>
      <c r="HV53" s="146" t="e">
        <f t="shared" si="25"/>
        <v>#N/A</v>
      </c>
      <c r="HW53" s="146" t="e">
        <f t="shared" si="26"/>
        <v>#N/A</v>
      </c>
      <c r="HX53" s="146" t="e">
        <f t="shared" si="27"/>
        <v>#N/A</v>
      </c>
      <c r="HY53" s="146" t="e">
        <f t="shared" si="28"/>
        <v>#N/A</v>
      </c>
      <c r="HZ53" s="146" t="e">
        <f t="shared" si="29"/>
        <v>#N/A</v>
      </c>
      <c r="IA53" s="146" t="e">
        <f t="shared" si="30"/>
        <v>#N/A</v>
      </c>
      <c r="IB53" s="146" t="e">
        <f t="shared" si="31"/>
        <v>#N/A</v>
      </c>
      <c r="IC53" s="146" t="e">
        <f t="shared" si="32"/>
        <v>#N/A</v>
      </c>
      <c r="ID53" s="146" t="e">
        <f t="shared" si="33"/>
        <v>#N/A</v>
      </c>
      <c r="IE53" s="146" t="e">
        <f t="shared" si="34"/>
        <v>#N/A</v>
      </c>
      <c r="IF53" s="146" t="e">
        <f t="shared" si="35"/>
        <v>#N/A</v>
      </c>
      <c r="IG53" s="146" t="e">
        <f t="shared" si="36"/>
        <v>#N/A</v>
      </c>
      <c r="IH53" s="146" t="e">
        <f t="shared" si="37"/>
        <v>#N/A</v>
      </c>
      <c r="II53" s="146" t="e">
        <f t="shared" si="38"/>
        <v>#N/A</v>
      </c>
      <c r="IJ53" s="146" t="e">
        <f t="shared" si="39"/>
        <v>#N/A</v>
      </c>
      <c r="IK53" s="146" t="e">
        <f t="shared" si="40"/>
        <v>#N/A</v>
      </c>
      <c r="IL53" s="146" t="e">
        <f t="shared" si="41"/>
        <v>#N/A</v>
      </c>
      <c r="IM53" s="146" t="e">
        <f t="shared" si="42"/>
        <v>#N/A</v>
      </c>
      <c r="IN53" s="146" t="e">
        <f t="shared" si="43"/>
        <v>#N/A</v>
      </c>
      <c r="IO53" s="146" t="e">
        <f t="shared" si="44"/>
        <v>#N/A</v>
      </c>
      <c r="IP53" s="146" t="e">
        <f t="shared" si="45"/>
        <v>#N/A</v>
      </c>
      <c r="IQ53" s="146" t="e">
        <f t="shared" si="46"/>
        <v>#N/A</v>
      </c>
      <c r="IR53" s="146" t="e">
        <f t="shared" si="47"/>
        <v>#N/A</v>
      </c>
      <c r="IS53" s="146" t="e">
        <f t="shared" si="48"/>
        <v>#N/A</v>
      </c>
      <c r="IT53" s="146" t="e">
        <f t="shared" si="49"/>
        <v>#N/A</v>
      </c>
      <c r="IU53" s="146" t="e">
        <f t="shared" si="50"/>
        <v>#N/A</v>
      </c>
      <c r="IV53" s="146" t="e">
        <f t="shared" si="51"/>
        <v>#N/A</v>
      </c>
      <c r="IW53" s="146" t="e">
        <f t="shared" si="52"/>
        <v>#N/A</v>
      </c>
      <c r="IX53" s="146" t="e">
        <f t="shared" si="53"/>
        <v>#N/A</v>
      </c>
      <c r="IY53" s="146" t="e">
        <f t="shared" si="54"/>
        <v>#N/A</v>
      </c>
      <c r="IZ53" s="146" t="e">
        <f t="shared" si="55"/>
        <v>#N/A</v>
      </c>
      <c r="JA53" s="146" t="e">
        <f t="shared" si="56"/>
        <v>#N/A</v>
      </c>
      <c r="JB53" s="146" t="e">
        <f t="shared" si="57"/>
        <v>#N/A</v>
      </c>
      <c r="JC53" s="146" t="e">
        <f t="shared" si="58"/>
        <v>#N/A</v>
      </c>
      <c r="JD53" s="146" t="e">
        <f t="shared" si="59"/>
        <v>#N/A</v>
      </c>
      <c r="JE53" s="146" t="e">
        <f t="shared" si="60"/>
        <v>#N/A</v>
      </c>
      <c r="JF53" s="146" t="e">
        <f t="shared" si="61"/>
        <v>#N/A</v>
      </c>
      <c r="JG53" s="146" t="e">
        <f t="shared" si="62"/>
        <v>#N/A</v>
      </c>
      <c r="JH53" s="146" t="e">
        <f t="shared" si="63"/>
        <v>#N/A</v>
      </c>
      <c r="JI53" s="146" t="e">
        <f t="shared" si="64"/>
        <v>#N/A</v>
      </c>
      <c r="JJ53" s="146" t="e">
        <f t="shared" si="65"/>
        <v>#N/A</v>
      </c>
      <c r="JK53" s="146" t="e">
        <f t="shared" si="66"/>
        <v>#N/A</v>
      </c>
      <c r="JL53" s="146" t="e">
        <f t="shared" si="67"/>
        <v>#N/A</v>
      </c>
      <c r="JM53" s="146" t="e">
        <f t="shared" si="68"/>
        <v>#N/A</v>
      </c>
      <c r="JN53" s="146" t="e">
        <f t="shared" si="69"/>
        <v>#N/A</v>
      </c>
      <c r="JO53" s="146" t="e">
        <f t="shared" si="70"/>
        <v>#N/A</v>
      </c>
      <c r="JP53" s="146" t="e">
        <f t="shared" si="71"/>
        <v>#N/A</v>
      </c>
      <c r="JQ53" s="146" t="e">
        <f t="shared" si="72"/>
        <v>#N/A</v>
      </c>
      <c r="JR53" s="146" t="e">
        <f t="shared" si="73"/>
        <v>#N/A</v>
      </c>
      <c r="JS53" s="146" t="e">
        <f t="shared" si="74"/>
        <v>#N/A</v>
      </c>
      <c r="JT53" s="146" t="e">
        <f t="shared" si="75"/>
        <v>#N/A</v>
      </c>
      <c r="JU53" s="146" t="e">
        <f t="shared" si="76"/>
        <v>#N/A</v>
      </c>
      <c r="JV53" s="146" t="e">
        <f t="shared" si="77"/>
        <v>#N/A</v>
      </c>
      <c r="JW53" s="146" t="e">
        <f t="shared" si="78"/>
        <v>#N/A</v>
      </c>
      <c r="JX53" s="146" t="e">
        <f t="shared" si="79"/>
        <v>#N/A</v>
      </c>
      <c r="JY53" s="146" t="e">
        <f t="shared" si="80"/>
        <v>#N/A</v>
      </c>
      <c r="JZ53" s="146" t="e">
        <f t="shared" si="81"/>
        <v>#N/A</v>
      </c>
      <c r="KA53" s="146" t="e">
        <f t="shared" si="82"/>
        <v>#N/A</v>
      </c>
      <c r="KB53" s="146" t="e">
        <f t="shared" si="83"/>
        <v>#N/A</v>
      </c>
      <c r="KC53" s="146" t="e">
        <f t="shared" si="84"/>
        <v>#N/A</v>
      </c>
      <c r="KD53" s="146" t="e">
        <f t="shared" si="85"/>
        <v>#N/A</v>
      </c>
      <c r="KE53" s="146" t="e">
        <f t="shared" si="86"/>
        <v>#N/A</v>
      </c>
      <c r="KF53" s="146" t="e">
        <f t="shared" si="20"/>
        <v>#N/A</v>
      </c>
      <c r="KG53" s="146" t="e">
        <f t="shared" si="87"/>
        <v>#N/A</v>
      </c>
      <c r="KH53" s="146" t="e">
        <f t="shared" si="88"/>
        <v>#N/A</v>
      </c>
      <c r="KI53" s="146" t="e">
        <f t="shared" si="89"/>
        <v>#N/A</v>
      </c>
      <c r="KJ53" s="146" t="e">
        <f t="shared" si="90"/>
        <v>#N/A</v>
      </c>
      <c r="KK53" s="146" t="e">
        <f t="shared" si="91"/>
        <v>#N/A</v>
      </c>
      <c r="KL53" s="146" t="e">
        <f t="shared" si="92"/>
        <v>#N/A</v>
      </c>
      <c r="KM53" s="146" t="e">
        <f t="shared" si="93"/>
        <v>#N/A</v>
      </c>
      <c r="KN53" s="146" t="e">
        <f t="shared" si="94"/>
        <v>#N/A</v>
      </c>
      <c r="KO53" s="146" t="e">
        <f t="shared" si="95"/>
        <v>#N/A</v>
      </c>
      <c r="KP53" s="146" t="e">
        <f t="shared" si="96"/>
        <v>#N/A</v>
      </c>
      <c r="KQ53" s="146" t="e">
        <f t="shared" si="97"/>
        <v>#N/A</v>
      </c>
      <c r="KR53" s="146" t="e">
        <f t="shared" si="98"/>
        <v>#N/A</v>
      </c>
      <c r="KS53" s="146" t="e">
        <f t="shared" si="99"/>
        <v>#N/A</v>
      </c>
      <c r="KT53" s="146" t="e">
        <f t="shared" si="100"/>
        <v>#N/A</v>
      </c>
      <c r="KU53" s="146" t="e">
        <f t="shared" si="101"/>
        <v>#N/A</v>
      </c>
      <c r="KV53" s="146" t="e">
        <f t="shared" si="102"/>
        <v>#N/A</v>
      </c>
      <c r="KW53" s="146" t="e">
        <f t="shared" si="103"/>
        <v>#N/A</v>
      </c>
      <c r="KX53" s="146" t="e">
        <f t="shared" si="104"/>
        <v>#N/A</v>
      </c>
      <c r="KY53" s="146" t="e">
        <f t="shared" si="105"/>
        <v>#N/A</v>
      </c>
      <c r="KZ53" s="146" t="e">
        <f t="shared" si="106"/>
        <v>#N/A</v>
      </c>
      <c r="LA53" s="146" t="e">
        <f t="shared" si="107"/>
        <v>#N/A</v>
      </c>
      <c r="LB53" s="146" t="e">
        <f t="shared" si="108"/>
        <v>#N/A</v>
      </c>
      <c r="LC53" s="146" t="e">
        <f t="shared" si="109"/>
        <v>#N/A</v>
      </c>
      <c r="LD53" s="146" t="e">
        <f t="shared" si="110"/>
        <v>#N/A</v>
      </c>
      <c r="LE53" s="146" t="e">
        <f t="shared" si="111"/>
        <v>#N/A</v>
      </c>
      <c r="LF53" s="146" t="e">
        <f t="shared" si="112"/>
        <v>#N/A</v>
      </c>
      <c r="LG53" s="146" t="e">
        <f t="shared" si="113"/>
        <v>#N/A</v>
      </c>
      <c r="LH53" s="146" t="e">
        <f t="shared" si="114"/>
        <v>#N/A</v>
      </c>
      <c r="LI53" s="146" t="e">
        <f t="shared" si="115"/>
        <v>#N/A</v>
      </c>
      <c r="LJ53" s="146" t="e">
        <f t="shared" si="116"/>
        <v>#N/A</v>
      </c>
      <c r="LK53" s="146" t="e">
        <f t="shared" si="117"/>
        <v>#N/A</v>
      </c>
      <c r="LL53" s="146" t="e">
        <f t="shared" si="118"/>
        <v>#N/A</v>
      </c>
      <c r="LM53" s="146" t="e">
        <f t="shared" si="119"/>
        <v>#N/A</v>
      </c>
      <c r="LN53" s="146" t="e">
        <f t="shared" si="120"/>
        <v>#N/A</v>
      </c>
      <c r="LO53" s="146" t="e">
        <f t="shared" si="121"/>
        <v>#N/A</v>
      </c>
      <c r="LP53" s="146" t="e">
        <f t="shared" si="122"/>
        <v>#N/A</v>
      </c>
      <c r="LQ53" s="146" t="e">
        <f t="shared" si="123"/>
        <v>#N/A</v>
      </c>
      <c r="LR53" s="146" t="e">
        <f t="shared" si="124"/>
        <v>#N/A</v>
      </c>
      <c r="LS53" s="146" t="e">
        <f t="shared" si="125"/>
        <v>#N/A</v>
      </c>
      <c r="LT53" s="146" t="e">
        <f t="shared" si="126"/>
        <v>#N/A</v>
      </c>
      <c r="LU53" s="146" t="e">
        <f t="shared" si="127"/>
        <v>#N/A</v>
      </c>
      <c r="LV53" s="146" t="e">
        <f t="shared" si="128"/>
        <v>#N/A</v>
      </c>
      <c r="LW53" s="146" t="e">
        <f t="shared" si="129"/>
        <v>#N/A</v>
      </c>
      <c r="LX53" s="146" t="e">
        <f t="shared" si="130"/>
        <v>#N/A</v>
      </c>
      <c r="LY53" s="146" t="e">
        <f t="shared" si="131"/>
        <v>#N/A</v>
      </c>
      <c r="LZ53" s="146" t="e">
        <f t="shared" si="132"/>
        <v>#N/A</v>
      </c>
      <c r="MA53" s="146" t="e">
        <f t="shared" si="133"/>
        <v>#N/A</v>
      </c>
      <c r="MB53" s="146" t="e">
        <f t="shared" si="134"/>
        <v>#N/A</v>
      </c>
      <c r="MC53" s="146" t="e">
        <f t="shared" si="135"/>
        <v>#N/A</v>
      </c>
      <c r="MD53" s="146" t="e">
        <f t="shared" si="136"/>
        <v>#N/A</v>
      </c>
      <c r="ME53" s="146" t="e">
        <f t="shared" si="137"/>
        <v>#N/A</v>
      </c>
      <c r="MF53" s="146" t="e">
        <f t="shared" si="138"/>
        <v>#N/A</v>
      </c>
      <c r="MG53" s="146" t="e">
        <f t="shared" si="139"/>
        <v>#N/A</v>
      </c>
      <c r="MH53" s="146" t="e">
        <f t="shared" si="140"/>
        <v>#N/A</v>
      </c>
      <c r="MI53" s="146" t="e">
        <f t="shared" si="141"/>
        <v>#N/A</v>
      </c>
      <c r="MJ53" s="146" t="e">
        <f t="shared" si="142"/>
        <v>#N/A</v>
      </c>
      <c r="MK53" s="146" t="e">
        <f t="shared" si="143"/>
        <v>#N/A</v>
      </c>
      <c r="ML53" s="146" t="e">
        <f t="shared" si="144"/>
        <v>#N/A</v>
      </c>
      <c r="MM53" s="146" t="e">
        <f t="shared" si="145"/>
        <v>#N/A</v>
      </c>
      <c r="MN53" s="146" t="e">
        <f t="shared" si="146"/>
        <v>#N/A</v>
      </c>
      <c r="MO53" s="146" t="e">
        <f t="shared" si="147"/>
        <v>#N/A</v>
      </c>
      <c r="MP53" s="146" t="e">
        <f t="shared" si="148"/>
        <v>#N/A</v>
      </c>
      <c r="MQ53" s="146" t="e">
        <f t="shared" si="149"/>
        <v>#N/A</v>
      </c>
      <c r="MR53" s="146" t="e">
        <f t="shared" si="21"/>
        <v>#N/A</v>
      </c>
      <c r="MS53" s="146" t="e">
        <f t="shared" si="150"/>
        <v>#N/A</v>
      </c>
      <c r="MT53" s="146" t="e">
        <f t="shared" si="151"/>
        <v>#N/A</v>
      </c>
      <c r="MU53" s="146" t="e">
        <f t="shared" si="152"/>
        <v>#N/A</v>
      </c>
      <c r="MV53" s="146" t="e">
        <f t="shared" si="153"/>
        <v>#N/A</v>
      </c>
      <c r="MW53" s="146" t="e">
        <f t="shared" si="154"/>
        <v>#N/A</v>
      </c>
      <c r="MX53" s="146" t="e">
        <f t="shared" si="155"/>
        <v>#N/A</v>
      </c>
      <c r="MY53" s="146" t="e">
        <f t="shared" si="156"/>
        <v>#N/A</v>
      </c>
      <c r="MZ53" s="146" t="e">
        <f t="shared" si="157"/>
        <v>#N/A</v>
      </c>
      <c r="NA53" s="146" t="e">
        <f t="shared" si="158"/>
        <v>#N/A</v>
      </c>
      <c r="NB53" s="146" t="e">
        <f t="shared" si="159"/>
        <v>#N/A</v>
      </c>
      <c r="NC53" s="146" t="e">
        <f t="shared" si="160"/>
        <v>#N/A</v>
      </c>
      <c r="ND53" s="146" t="e">
        <f t="shared" si="161"/>
        <v>#N/A</v>
      </c>
      <c r="NE53" s="146" t="e">
        <f t="shared" si="162"/>
        <v>#N/A</v>
      </c>
      <c r="NF53" s="146" t="e">
        <f t="shared" si="163"/>
        <v>#N/A</v>
      </c>
      <c r="NG53" s="146" t="e">
        <f t="shared" si="164"/>
        <v>#N/A</v>
      </c>
      <c r="NH53" s="146" t="e">
        <f t="shared" si="165"/>
        <v>#N/A</v>
      </c>
      <c r="NI53" s="146" t="e">
        <f t="shared" si="166"/>
        <v>#N/A</v>
      </c>
      <c r="NJ53" s="146" t="e">
        <f t="shared" si="167"/>
        <v>#N/A</v>
      </c>
      <c r="NK53" s="146" t="e">
        <f t="shared" si="168"/>
        <v>#N/A</v>
      </c>
      <c r="NL53" s="146" t="e">
        <f t="shared" si="169"/>
        <v>#N/A</v>
      </c>
      <c r="NM53" s="146" t="e">
        <f t="shared" si="170"/>
        <v>#N/A</v>
      </c>
      <c r="NN53" s="146" t="e">
        <f t="shared" si="171"/>
        <v>#N/A</v>
      </c>
      <c r="NO53" s="146" t="e">
        <f t="shared" si="172"/>
        <v>#N/A</v>
      </c>
      <c r="NP53" s="146" t="e">
        <f t="shared" si="173"/>
        <v>#N/A</v>
      </c>
      <c r="NQ53" s="146" t="e">
        <f t="shared" si="174"/>
        <v>#N/A</v>
      </c>
      <c r="NR53" s="146" t="e">
        <f t="shared" si="175"/>
        <v>#N/A</v>
      </c>
      <c r="NS53" s="146" t="e">
        <f t="shared" si="176"/>
        <v>#N/A</v>
      </c>
      <c r="NT53" s="146" t="e">
        <f t="shared" si="177"/>
        <v>#N/A</v>
      </c>
      <c r="NU53" s="146" t="e">
        <f t="shared" si="178"/>
        <v>#N/A</v>
      </c>
      <c r="NV53" s="146" t="e">
        <f t="shared" si="179"/>
        <v>#N/A</v>
      </c>
      <c r="NW53" s="146" t="e">
        <f t="shared" si="180"/>
        <v>#N/A</v>
      </c>
      <c r="NX53" s="146" t="e">
        <f t="shared" si="181"/>
        <v>#N/A</v>
      </c>
      <c r="NY53" s="146" t="e">
        <f t="shared" si="182"/>
        <v>#N/A</v>
      </c>
      <c r="NZ53" s="146" t="e">
        <f t="shared" si="183"/>
        <v>#N/A</v>
      </c>
      <c r="OA53" s="146" t="e">
        <f t="shared" si="184"/>
        <v>#N/A</v>
      </c>
      <c r="OB53" s="146" t="e">
        <f t="shared" si="185"/>
        <v>#N/A</v>
      </c>
      <c r="OC53" s="146" t="e">
        <f t="shared" si="186"/>
        <v>#N/A</v>
      </c>
      <c r="OD53" s="146" t="e">
        <f t="shared" si="187"/>
        <v>#N/A</v>
      </c>
      <c r="OE53" s="146" t="e">
        <f t="shared" si="188"/>
        <v>#N/A</v>
      </c>
      <c r="OF53" s="146" t="e">
        <f t="shared" si="189"/>
        <v>#N/A</v>
      </c>
      <c r="OG53" s="146" t="e">
        <f t="shared" si="190"/>
        <v>#N/A</v>
      </c>
      <c r="OH53" s="146" t="e">
        <f t="shared" si="191"/>
        <v>#N/A</v>
      </c>
      <c r="OI53" s="146" t="e">
        <f t="shared" si="192"/>
        <v>#N/A</v>
      </c>
      <c r="OJ53" s="146" t="e">
        <f t="shared" si="193"/>
        <v>#N/A</v>
      </c>
      <c r="OK53" s="146" t="e">
        <f t="shared" si="194"/>
        <v>#N/A</v>
      </c>
      <c r="OL53" s="146" t="e">
        <f t="shared" si="195"/>
        <v>#N/A</v>
      </c>
      <c r="OM53" s="146" t="e">
        <f t="shared" si="196"/>
        <v>#N/A</v>
      </c>
      <c r="ON53" s="146" t="e">
        <f t="shared" si="197"/>
        <v>#N/A</v>
      </c>
      <c r="OO53" s="146" t="e">
        <f t="shared" si="198"/>
        <v>#N/A</v>
      </c>
      <c r="OP53" s="146" t="e">
        <f t="shared" si="199"/>
        <v>#N/A</v>
      </c>
      <c r="OQ53" s="146" t="e">
        <f t="shared" si="200"/>
        <v>#N/A</v>
      </c>
      <c r="OR53" s="146" t="e">
        <f t="shared" si="201"/>
        <v>#N/A</v>
      </c>
      <c r="OS53" s="146" t="e">
        <f t="shared" si="202"/>
        <v>#N/A</v>
      </c>
      <c r="OT53" s="146" t="e">
        <f t="shared" si="203"/>
        <v>#N/A</v>
      </c>
      <c r="OU53" s="146" t="e">
        <f t="shared" si="204"/>
        <v>#N/A</v>
      </c>
      <c r="OV53" s="146" t="e">
        <f t="shared" si="205"/>
        <v>#N/A</v>
      </c>
      <c r="OW53" s="146" t="e">
        <f t="shared" si="206"/>
        <v>#N/A</v>
      </c>
      <c r="OX53" s="146" t="e">
        <f t="shared" si="207"/>
        <v>#N/A</v>
      </c>
      <c r="OY53" s="146" t="e">
        <f t="shared" si="208"/>
        <v>#N/A</v>
      </c>
      <c r="OZ53" s="146" t="e">
        <f t="shared" si="209"/>
        <v>#N/A</v>
      </c>
      <c r="PA53" s="146" t="e">
        <f t="shared" si="210"/>
        <v>#N/A</v>
      </c>
      <c r="PB53" s="146" t="e">
        <f t="shared" si="211"/>
        <v>#N/A</v>
      </c>
      <c r="PC53" s="146" t="e">
        <f t="shared" si="212"/>
        <v>#N/A</v>
      </c>
      <c r="PD53" s="146" t="e">
        <f t="shared" si="22"/>
        <v>#N/A</v>
      </c>
      <c r="PE53" s="146" t="e">
        <f t="shared" si="225"/>
        <v>#N/A</v>
      </c>
      <c r="PF53" s="146" t="e">
        <f t="shared" si="226"/>
        <v>#N/A</v>
      </c>
      <c r="PG53" s="146" t="e">
        <f t="shared" si="227"/>
        <v>#N/A</v>
      </c>
      <c r="PH53" s="146" t="e">
        <f t="shared" si="228"/>
        <v>#N/A</v>
      </c>
      <c r="PI53" s="146" t="e">
        <f t="shared" si="229"/>
        <v>#N/A</v>
      </c>
      <c r="PJ53" s="146" t="e">
        <f t="shared" si="230"/>
        <v>#N/A</v>
      </c>
      <c r="PK53" s="146" t="e">
        <f t="shared" si="231"/>
        <v>#N/A</v>
      </c>
      <c r="PL53" s="146" t="e">
        <f t="shared" si="232"/>
        <v>#N/A</v>
      </c>
    </row>
    <row r="54" spans="1:428" hidden="1" x14ac:dyDescent="0.45">
      <c r="A54" s="364"/>
      <c r="B54" s="365" t="str">
        <f>IF($N54="","",ROUND(_xlfn.LOGNORM.INV(ABS(VLOOKUP($Q$1,VLookups!$A$27:$B$28,2,FALSE)-B$2),LN($J54),LN($N54)),0))</f>
        <v/>
      </c>
      <c r="C54" s="367" t="str">
        <f t="shared" si="16"/>
        <v/>
      </c>
      <c r="D54" s="368" t="str">
        <f t="shared" si="17"/>
        <v/>
      </c>
      <c r="E54" s="108" t="str">
        <f>IFERROR(_xlfn.LOGNORM.INV(VLookups!$B$22,LN($J54),LN($N54)),"")</f>
        <v/>
      </c>
      <c r="F54" s="81"/>
      <c r="G54" s="108" t="str">
        <f>IFERROR(_xlfn.LOGNORM.INV(VLookups!$B$23,LN($J54),LN($N54)),"")</f>
        <v/>
      </c>
      <c r="H54" s="110" t="str">
        <f t="shared" si="248"/>
        <v/>
      </c>
      <c r="I54" s="110" t="str">
        <f t="shared" si="249"/>
        <v/>
      </c>
      <c r="J54" s="65" t="str">
        <f>IF(AND(F54&gt;0,NOT(ISBLANK(K54))),IF(VLOOKUP($F$3,VLookups!$A$17:$B$18,2,FALSE),F54*VLOOKUP(K54,VLookups!$A$4:$B$13,2,FALSE),F54),"")</f>
        <v/>
      </c>
      <c r="K54" s="21"/>
      <c r="L54" s="53"/>
      <c r="M54" s="263"/>
      <c r="N54" s="320" t="str">
        <f>IF(F54&gt;0,IF(ISBLANK(M54),IF(ISBLANK(K54),"",VLOOKUP(K54,VLookups!$A$4:$C$13,3,FALSE)),M54),"")</f>
        <v/>
      </c>
      <c r="O54" s="320" t="str">
        <f t="shared" si="11"/>
        <v/>
      </c>
      <c r="P54" s="375" t="str">
        <f t="shared" si="12"/>
        <v/>
      </c>
      <c r="Q54" s="81"/>
      <c r="R54" s="230" t="str">
        <f>IF(AND(Q54&gt;0,F54&gt;0,NOT(N54="")),ABS(VLOOKUP($Q$1,VLookups!$A$27:$B$28,2,FALSE)-_xlfn.LOGNORM.DIST(Q54,LN(J54),LN(N54),TRUE)),"")</f>
        <v/>
      </c>
      <c r="S54" s="80" t="str">
        <f>IF(AND($E54&gt;0,$F54&gt;0,$G54&gt;0,NOT(ISBLANK($K54))),_xlfn.LOGNORM.INV(ABS(VLOOKUP($Q$1,VLookups!$A$27:$B$28,2,FALSE)-S$3),LN($J54),LN($N54)),"")</f>
        <v/>
      </c>
      <c r="T54" s="80" t="str">
        <f>IF(AND($E54&gt;0,$F54&gt;0,$G54&gt;0,NOT(ISBLANK($K54))),_xlfn.LOGNORM.INV(ABS(VLOOKUP($Q$1,VLookups!$A$27:$B$28,2,FALSE)-T$3),LN($J54),LN($N54)),"")</f>
        <v/>
      </c>
      <c r="U54" s="80" t="str">
        <f>IF(AND($E54&gt;0,$F54&gt;0,$G54&gt;0,NOT(ISBLANK($K54))),_xlfn.LOGNORM.INV(ABS(VLOOKUP($Q$1,VLookups!$A$27:$B$28,2,FALSE)-U$3),LN($J54),LN($N54)),"")</f>
        <v/>
      </c>
      <c r="V54" s="80" t="str">
        <f>IF(AND($E54&gt;0,$F54&gt;0,$G54&gt;0,NOT(ISBLANK($K54))),_xlfn.LOGNORM.INV(ABS(VLOOKUP($Q$1,VLookups!$A$27:$B$28,2,FALSE)-V$3),LN($J54),LN($N54)),"")</f>
        <v/>
      </c>
      <c r="W54" s="80" t="str">
        <f>IF(AND($E54&gt;0,$F54&gt;0,$G54&gt;0,NOT(ISBLANK($K54))),_xlfn.LOGNORM.INV(ABS(VLOOKUP($Q$1,VLookups!$A$27:$B$28,2,FALSE)-W$3),LN($J54),LN($N54)),"")</f>
        <v/>
      </c>
      <c r="X54" s="80" t="str">
        <f>IF(AND($E54&gt;0,$F54&gt;0,$G54&gt;0,NOT(ISBLANK($K54))),_xlfn.LOGNORM.INV(ABS(VLOOKUP($Q$1,VLookups!$A$27:$B$28,2,FALSE)-X$3),LN($J54),LN($N54)),"")</f>
        <v/>
      </c>
      <c r="Y54" s="5"/>
      <c r="Z54" s="145" t="str">
        <f t="shared" si="250"/>
        <v/>
      </c>
      <c r="AA54" s="376" t="str">
        <f t="shared" si="13"/>
        <v/>
      </c>
      <c r="AB54" s="46" t="str">
        <f t="shared" si="14"/>
        <v/>
      </c>
      <c r="AC54" s="46" t="str">
        <f t="shared" ref="AC54:CN57" si="269">IF(ISNONTEXT($Z54),AB54+$Z54,"")</f>
        <v/>
      </c>
      <c r="AD54" s="46" t="str">
        <f t="shared" si="269"/>
        <v/>
      </c>
      <c r="AE54" s="46" t="str">
        <f t="shared" si="269"/>
        <v/>
      </c>
      <c r="AF54" s="46" t="str">
        <f t="shared" si="269"/>
        <v/>
      </c>
      <c r="AG54" s="46" t="str">
        <f t="shared" si="269"/>
        <v/>
      </c>
      <c r="AH54" s="46" t="str">
        <f t="shared" si="269"/>
        <v/>
      </c>
      <c r="AI54" s="46" t="str">
        <f t="shared" si="269"/>
        <v/>
      </c>
      <c r="AJ54" s="46" t="str">
        <f t="shared" si="269"/>
        <v/>
      </c>
      <c r="AK54" s="46" t="str">
        <f t="shared" si="269"/>
        <v/>
      </c>
      <c r="AL54" s="46" t="str">
        <f t="shared" si="269"/>
        <v/>
      </c>
      <c r="AM54" s="46" t="str">
        <f t="shared" si="269"/>
        <v/>
      </c>
      <c r="AN54" s="46" t="str">
        <f t="shared" si="269"/>
        <v/>
      </c>
      <c r="AO54" s="46" t="str">
        <f t="shared" si="269"/>
        <v/>
      </c>
      <c r="AP54" s="46" t="str">
        <f t="shared" si="269"/>
        <v/>
      </c>
      <c r="AQ54" s="46" t="str">
        <f t="shared" si="269"/>
        <v/>
      </c>
      <c r="AR54" s="46" t="str">
        <f t="shared" si="269"/>
        <v/>
      </c>
      <c r="AS54" s="46" t="str">
        <f t="shared" si="269"/>
        <v/>
      </c>
      <c r="AT54" s="46" t="str">
        <f t="shared" si="269"/>
        <v/>
      </c>
      <c r="AU54" s="46" t="str">
        <f t="shared" si="269"/>
        <v/>
      </c>
      <c r="AV54" s="46" t="str">
        <f t="shared" si="269"/>
        <v/>
      </c>
      <c r="AW54" s="46" t="str">
        <f t="shared" si="269"/>
        <v/>
      </c>
      <c r="AX54" s="46" t="str">
        <f t="shared" si="269"/>
        <v/>
      </c>
      <c r="AY54" s="46" t="str">
        <f t="shared" si="269"/>
        <v/>
      </c>
      <c r="AZ54" s="46" t="str">
        <f t="shared" si="269"/>
        <v/>
      </c>
      <c r="BA54" s="46" t="str">
        <f t="shared" si="269"/>
        <v/>
      </c>
      <c r="BB54" s="46" t="str">
        <f t="shared" si="269"/>
        <v/>
      </c>
      <c r="BC54" s="46" t="str">
        <f t="shared" si="269"/>
        <v/>
      </c>
      <c r="BD54" s="46" t="str">
        <f t="shared" si="269"/>
        <v/>
      </c>
      <c r="BE54" s="46" t="str">
        <f t="shared" si="269"/>
        <v/>
      </c>
      <c r="BF54" s="46" t="str">
        <f t="shared" si="269"/>
        <v/>
      </c>
      <c r="BG54" s="46" t="str">
        <f t="shared" si="269"/>
        <v/>
      </c>
      <c r="BH54" s="46" t="str">
        <f t="shared" si="269"/>
        <v/>
      </c>
      <c r="BI54" s="46" t="str">
        <f t="shared" si="269"/>
        <v/>
      </c>
      <c r="BJ54" s="46" t="str">
        <f t="shared" si="269"/>
        <v/>
      </c>
      <c r="BK54" s="46" t="str">
        <f t="shared" si="269"/>
        <v/>
      </c>
      <c r="BL54" s="46" t="str">
        <f t="shared" si="269"/>
        <v/>
      </c>
      <c r="BM54" s="46" t="str">
        <f t="shared" si="269"/>
        <v/>
      </c>
      <c r="BN54" s="46" t="str">
        <f t="shared" si="269"/>
        <v/>
      </c>
      <c r="BO54" s="46" t="str">
        <f t="shared" si="269"/>
        <v/>
      </c>
      <c r="BP54" s="46" t="str">
        <f t="shared" si="269"/>
        <v/>
      </c>
      <c r="BQ54" s="46" t="str">
        <f t="shared" si="269"/>
        <v/>
      </c>
      <c r="BR54" s="46" t="str">
        <f t="shared" si="269"/>
        <v/>
      </c>
      <c r="BS54" s="46" t="str">
        <f t="shared" si="269"/>
        <v/>
      </c>
      <c r="BT54" s="46" t="str">
        <f t="shared" si="269"/>
        <v/>
      </c>
      <c r="BU54" s="46" t="str">
        <f t="shared" si="269"/>
        <v/>
      </c>
      <c r="BV54" s="46" t="str">
        <f t="shared" si="269"/>
        <v/>
      </c>
      <c r="BW54" s="46" t="str">
        <f t="shared" si="269"/>
        <v/>
      </c>
      <c r="BX54" s="46" t="str">
        <f t="shared" si="269"/>
        <v/>
      </c>
      <c r="BY54" s="46" t="str">
        <f t="shared" si="269"/>
        <v/>
      </c>
      <c r="BZ54" s="46" t="str">
        <f t="shared" si="269"/>
        <v/>
      </c>
      <c r="CA54" s="46" t="str">
        <f t="shared" si="269"/>
        <v/>
      </c>
      <c r="CB54" s="46" t="str">
        <f t="shared" si="269"/>
        <v/>
      </c>
      <c r="CC54" s="46" t="str">
        <f t="shared" si="269"/>
        <v/>
      </c>
      <c r="CD54" s="46" t="str">
        <f t="shared" si="269"/>
        <v/>
      </c>
      <c r="CE54" s="46" t="str">
        <f t="shared" si="269"/>
        <v/>
      </c>
      <c r="CF54" s="46" t="str">
        <f t="shared" si="269"/>
        <v/>
      </c>
      <c r="CG54" s="46" t="str">
        <f t="shared" si="269"/>
        <v/>
      </c>
      <c r="CH54" s="46" t="str">
        <f t="shared" si="269"/>
        <v/>
      </c>
      <c r="CI54" s="46" t="str">
        <f t="shared" si="269"/>
        <v/>
      </c>
      <c r="CJ54" s="46" t="str">
        <f t="shared" si="269"/>
        <v/>
      </c>
      <c r="CK54" s="46" t="str">
        <f t="shared" si="269"/>
        <v/>
      </c>
      <c r="CL54" s="46" t="str">
        <f t="shared" si="269"/>
        <v/>
      </c>
      <c r="CM54" s="46" t="str">
        <f t="shared" si="269"/>
        <v/>
      </c>
      <c r="CN54" s="46" t="str">
        <f t="shared" si="269"/>
        <v/>
      </c>
      <c r="CO54" s="46" t="str">
        <f t="shared" si="268"/>
        <v/>
      </c>
      <c r="CP54" s="46" t="str">
        <f t="shared" si="268"/>
        <v/>
      </c>
      <c r="CQ54" s="46" t="str">
        <f t="shared" si="268"/>
        <v/>
      </c>
      <c r="CR54" s="46" t="str">
        <f t="shared" si="268"/>
        <v/>
      </c>
      <c r="CS54" s="46" t="str">
        <f t="shared" si="268"/>
        <v/>
      </c>
      <c r="CT54" s="46" t="str">
        <f t="shared" si="268"/>
        <v/>
      </c>
      <c r="CU54" s="46" t="str">
        <f t="shared" si="268"/>
        <v/>
      </c>
      <c r="CV54" s="46" t="str">
        <f t="shared" si="268"/>
        <v/>
      </c>
      <c r="CW54" s="46" t="str">
        <f t="shared" si="268"/>
        <v/>
      </c>
      <c r="CX54" s="46" t="str">
        <f t="shared" si="268"/>
        <v/>
      </c>
      <c r="CY54" s="46" t="str">
        <f t="shared" si="268"/>
        <v/>
      </c>
      <c r="CZ54" s="46" t="str">
        <f t="shared" si="268"/>
        <v/>
      </c>
      <c r="DA54" s="46" t="str">
        <f t="shared" si="268"/>
        <v/>
      </c>
      <c r="DB54" s="46" t="str">
        <f t="shared" si="268"/>
        <v/>
      </c>
      <c r="DC54" s="46" t="str">
        <f t="shared" si="268"/>
        <v/>
      </c>
      <c r="DD54" s="46" t="str">
        <f t="shared" si="268"/>
        <v/>
      </c>
      <c r="DE54" s="46" t="str">
        <f t="shared" si="268"/>
        <v/>
      </c>
      <c r="DF54" s="46" t="str">
        <f t="shared" si="268"/>
        <v/>
      </c>
      <c r="DG54" s="46" t="str">
        <f t="shared" si="268"/>
        <v/>
      </c>
      <c r="DH54" s="46" t="str">
        <f t="shared" si="268"/>
        <v/>
      </c>
      <c r="DI54" s="46" t="str">
        <f t="shared" si="268"/>
        <v/>
      </c>
      <c r="DJ54" s="46" t="str">
        <f t="shared" si="268"/>
        <v/>
      </c>
      <c r="DK54" s="46" t="str">
        <f t="shared" si="268"/>
        <v/>
      </c>
      <c r="DL54" s="46" t="str">
        <f t="shared" si="268"/>
        <v/>
      </c>
      <c r="DM54" s="46" t="str">
        <f t="shared" si="268"/>
        <v/>
      </c>
      <c r="DN54" s="46" t="str">
        <f t="shared" si="268"/>
        <v/>
      </c>
      <c r="DO54" s="46" t="str">
        <f t="shared" si="268"/>
        <v/>
      </c>
      <c r="DP54" s="46" t="str">
        <f t="shared" si="268"/>
        <v/>
      </c>
      <c r="DQ54" s="46" t="str">
        <f t="shared" si="268"/>
        <v/>
      </c>
      <c r="DR54" s="46" t="str">
        <f t="shared" si="268"/>
        <v/>
      </c>
      <c r="DS54" s="46" t="str">
        <f t="shared" si="268"/>
        <v/>
      </c>
      <c r="DT54" s="46" t="str">
        <f t="shared" si="268"/>
        <v/>
      </c>
      <c r="DU54" s="46" t="str">
        <f t="shared" si="268"/>
        <v/>
      </c>
      <c r="DV54" s="46" t="str">
        <f t="shared" si="268"/>
        <v/>
      </c>
      <c r="DW54" s="46" t="str">
        <f t="shared" si="268"/>
        <v/>
      </c>
      <c r="DX54" s="46" t="str">
        <f t="shared" si="268"/>
        <v/>
      </c>
      <c r="DY54" s="46" t="str">
        <f t="shared" si="268"/>
        <v/>
      </c>
      <c r="DZ54" s="46" t="str">
        <f t="shared" si="268"/>
        <v/>
      </c>
      <c r="EA54" s="46" t="str">
        <f t="shared" si="268"/>
        <v/>
      </c>
      <c r="EB54" s="46" t="str">
        <f t="shared" si="268"/>
        <v/>
      </c>
      <c r="EC54" s="46" t="str">
        <f t="shared" si="268"/>
        <v/>
      </c>
      <c r="ED54" s="46" t="str">
        <f t="shared" si="268"/>
        <v/>
      </c>
      <c r="EE54" s="46" t="str">
        <f t="shared" si="268"/>
        <v/>
      </c>
      <c r="EF54" s="46" t="str">
        <f t="shared" si="268"/>
        <v/>
      </c>
      <c r="EG54" s="46" t="str">
        <f t="shared" si="268"/>
        <v/>
      </c>
      <c r="EH54" s="46" t="str">
        <f t="shared" si="268"/>
        <v/>
      </c>
      <c r="EI54" s="46" t="str">
        <f t="shared" si="268"/>
        <v/>
      </c>
      <c r="EJ54" s="46" t="str">
        <f t="shared" si="268"/>
        <v/>
      </c>
      <c r="EK54" s="46" t="str">
        <f t="shared" si="268"/>
        <v/>
      </c>
      <c r="EL54" s="46" t="str">
        <f t="shared" si="268"/>
        <v/>
      </c>
      <c r="EM54" s="46" t="str">
        <f t="shared" si="268"/>
        <v/>
      </c>
      <c r="EN54" s="46" t="str">
        <f t="shared" si="268"/>
        <v/>
      </c>
      <c r="EO54" s="46" t="str">
        <f t="shared" si="268"/>
        <v/>
      </c>
      <c r="EP54" s="46" t="str">
        <f t="shared" si="268"/>
        <v/>
      </c>
      <c r="EQ54" s="46" t="str">
        <f t="shared" si="268"/>
        <v/>
      </c>
      <c r="ER54" s="46" t="str">
        <f t="shared" si="268"/>
        <v/>
      </c>
      <c r="ES54" s="46" t="str">
        <f t="shared" si="268"/>
        <v/>
      </c>
      <c r="ET54" s="46" t="str">
        <f t="shared" si="268"/>
        <v/>
      </c>
      <c r="EU54" s="46" t="str">
        <f t="shared" si="268"/>
        <v/>
      </c>
      <c r="EV54" s="46" t="str">
        <f t="shared" si="268"/>
        <v/>
      </c>
      <c r="EW54" s="46" t="str">
        <f t="shared" si="268"/>
        <v/>
      </c>
      <c r="EX54" s="46" t="str">
        <f t="shared" si="268"/>
        <v/>
      </c>
      <c r="EY54" s="46" t="str">
        <f t="shared" si="268"/>
        <v/>
      </c>
      <c r="EZ54" s="46" t="str">
        <f t="shared" si="267"/>
        <v/>
      </c>
      <c r="FA54" s="46" t="str">
        <f t="shared" si="267"/>
        <v/>
      </c>
      <c r="FB54" s="46" t="str">
        <f t="shared" si="267"/>
        <v/>
      </c>
      <c r="FC54" s="46" t="str">
        <f t="shared" si="267"/>
        <v/>
      </c>
      <c r="FD54" s="46" t="str">
        <f t="shared" si="267"/>
        <v/>
      </c>
      <c r="FE54" s="46" t="str">
        <f t="shared" si="267"/>
        <v/>
      </c>
      <c r="FF54" s="46" t="str">
        <f t="shared" si="267"/>
        <v/>
      </c>
      <c r="FG54" s="46" t="str">
        <f t="shared" si="267"/>
        <v/>
      </c>
      <c r="FH54" s="46" t="str">
        <f t="shared" si="267"/>
        <v/>
      </c>
      <c r="FI54" s="46" t="str">
        <f t="shared" si="267"/>
        <v/>
      </c>
      <c r="FJ54" s="46" t="str">
        <f t="shared" si="267"/>
        <v/>
      </c>
      <c r="FK54" s="46" t="str">
        <f t="shared" si="267"/>
        <v/>
      </c>
      <c r="FL54" s="46" t="str">
        <f t="shared" si="267"/>
        <v/>
      </c>
      <c r="FM54" s="46" t="str">
        <f t="shared" si="267"/>
        <v/>
      </c>
      <c r="FN54" s="46" t="str">
        <f t="shared" si="267"/>
        <v/>
      </c>
      <c r="FO54" s="46" t="str">
        <f t="shared" si="267"/>
        <v/>
      </c>
      <c r="FP54" s="46" t="str">
        <f t="shared" si="267"/>
        <v/>
      </c>
      <c r="FQ54" s="46" t="str">
        <f t="shared" si="267"/>
        <v/>
      </c>
      <c r="FR54" s="46" t="str">
        <f t="shared" si="267"/>
        <v/>
      </c>
      <c r="FS54" s="46" t="str">
        <f t="shared" si="267"/>
        <v/>
      </c>
      <c r="FT54" s="46" t="str">
        <f t="shared" si="267"/>
        <v/>
      </c>
      <c r="FU54" s="46" t="str">
        <f t="shared" si="267"/>
        <v/>
      </c>
      <c r="FV54" s="46" t="str">
        <f t="shared" si="267"/>
        <v/>
      </c>
      <c r="FW54" s="46" t="str">
        <f t="shared" si="267"/>
        <v/>
      </c>
      <c r="FX54" s="46" t="str">
        <f t="shared" si="267"/>
        <v/>
      </c>
      <c r="FY54" s="46" t="str">
        <f t="shared" si="267"/>
        <v/>
      </c>
      <c r="FZ54" s="46" t="str">
        <f t="shared" si="267"/>
        <v/>
      </c>
      <c r="GA54" s="46" t="str">
        <f t="shared" si="267"/>
        <v/>
      </c>
      <c r="GB54" s="46" t="str">
        <f t="shared" si="267"/>
        <v/>
      </c>
      <c r="GC54" s="46" t="str">
        <f t="shared" si="267"/>
        <v/>
      </c>
      <c r="GD54" s="46" t="str">
        <f t="shared" si="267"/>
        <v/>
      </c>
      <c r="GE54" s="46" t="str">
        <f t="shared" si="267"/>
        <v/>
      </c>
      <c r="GF54" s="46" t="str">
        <f t="shared" si="267"/>
        <v/>
      </c>
      <c r="GG54" s="46" t="str">
        <f t="shared" si="267"/>
        <v/>
      </c>
      <c r="GH54" s="46" t="str">
        <f t="shared" si="267"/>
        <v/>
      </c>
      <c r="GI54" s="46" t="str">
        <f t="shared" si="267"/>
        <v/>
      </c>
      <c r="GJ54" s="46" t="str">
        <f t="shared" si="267"/>
        <v/>
      </c>
      <c r="GK54" s="46" t="str">
        <f t="shared" si="267"/>
        <v/>
      </c>
      <c r="GL54" s="46" t="str">
        <f t="shared" si="267"/>
        <v/>
      </c>
      <c r="GM54" s="46" t="str">
        <f t="shared" si="267"/>
        <v/>
      </c>
      <c r="GN54" s="46" t="str">
        <f t="shared" si="267"/>
        <v/>
      </c>
      <c r="GO54" s="46" t="str">
        <f t="shared" si="267"/>
        <v/>
      </c>
      <c r="GP54" s="46" t="str">
        <f t="shared" si="267"/>
        <v/>
      </c>
      <c r="GQ54" s="46" t="str">
        <f t="shared" si="267"/>
        <v/>
      </c>
      <c r="GR54" s="46" t="str">
        <f t="shared" si="267"/>
        <v/>
      </c>
      <c r="GS54" s="46" t="str">
        <f t="shared" si="267"/>
        <v/>
      </c>
      <c r="GT54" s="46" t="str">
        <f t="shared" si="267"/>
        <v/>
      </c>
      <c r="GU54" s="46" t="str">
        <f t="shared" si="267"/>
        <v/>
      </c>
      <c r="GV54" s="46" t="str">
        <f t="shared" si="267"/>
        <v/>
      </c>
      <c r="GW54" s="46" t="str">
        <f t="shared" si="267"/>
        <v/>
      </c>
      <c r="GX54" s="46" t="str">
        <f t="shared" si="267"/>
        <v/>
      </c>
      <c r="GY54" s="46" t="str">
        <f t="shared" si="267"/>
        <v/>
      </c>
      <c r="GZ54" s="46" t="str">
        <f t="shared" si="267"/>
        <v/>
      </c>
      <c r="HA54" s="46" t="str">
        <f t="shared" si="267"/>
        <v/>
      </c>
      <c r="HB54" s="46" t="str">
        <f t="shared" si="267"/>
        <v/>
      </c>
      <c r="HC54" s="46" t="str">
        <f t="shared" si="267"/>
        <v/>
      </c>
      <c r="HD54" s="46" t="str">
        <f t="shared" si="267"/>
        <v/>
      </c>
      <c r="HE54" s="46" t="str">
        <f t="shared" si="267"/>
        <v/>
      </c>
      <c r="HF54" s="46" t="str">
        <f t="shared" si="267"/>
        <v/>
      </c>
      <c r="HG54" s="46" t="str">
        <f t="shared" si="267"/>
        <v/>
      </c>
      <c r="HH54" s="46" t="str">
        <f t="shared" si="267"/>
        <v/>
      </c>
      <c r="HI54" s="46" t="str">
        <f t="shared" si="267"/>
        <v/>
      </c>
      <c r="HJ54" s="46" t="str">
        <f t="shared" si="267"/>
        <v/>
      </c>
      <c r="HK54" s="46" t="str">
        <f t="shared" si="267"/>
        <v/>
      </c>
      <c r="HL54" s="46" t="str">
        <f t="shared" si="266"/>
        <v/>
      </c>
      <c r="HM54" s="46" t="str">
        <f t="shared" si="266"/>
        <v/>
      </c>
      <c r="HN54" s="46" t="str">
        <f t="shared" si="266"/>
        <v/>
      </c>
      <c r="HO54" s="46" t="str">
        <f t="shared" si="266"/>
        <v/>
      </c>
      <c r="HP54" s="46" t="str">
        <f t="shared" si="266"/>
        <v/>
      </c>
      <c r="HQ54" s="46" t="str">
        <f t="shared" si="266"/>
        <v/>
      </c>
      <c r="HR54" s="46" t="str">
        <f t="shared" si="266"/>
        <v/>
      </c>
      <c r="HS54" s="46" t="str">
        <f t="shared" si="266"/>
        <v/>
      </c>
      <c r="HT54" s="146" t="e">
        <f t="shared" si="15"/>
        <v>#N/A</v>
      </c>
      <c r="HU54" s="146" t="e">
        <f t="shared" si="24"/>
        <v>#N/A</v>
      </c>
      <c r="HV54" s="146" t="e">
        <f t="shared" si="25"/>
        <v>#N/A</v>
      </c>
      <c r="HW54" s="146" t="e">
        <f t="shared" si="26"/>
        <v>#N/A</v>
      </c>
      <c r="HX54" s="146" t="e">
        <f t="shared" si="27"/>
        <v>#N/A</v>
      </c>
      <c r="HY54" s="146" t="e">
        <f t="shared" si="28"/>
        <v>#N/A</v>
      </c>
      <c r="HZ54" s="146" t="e">
        <f t="shared" si="29"/>
        <v>#N/A</v>
      </c>
      <c r="IA54" s="146" t="e">
        <f t="shared" si="30"/>
        <v>#N/A</v>
      </c>
      <c r="IB54" s="146" t="e">
        <f t="shared" si="31"/>
        <v>#N/A</v>
      </c>
      <c r="IC54" s="146" t="e">
        <f t="shared" si="32"/>
        <v>#N/A</v>
      </c>
      <c r="ID54" s="146" t="e">
        <f t="shared" si="33"/>
        <v>#N/A</v>
      </c>
      <c r="IE54" s="146" t="e">
        <f t="shared" si="34"/>
        <v>#N/A</v>
      </c>
      <c r="IF54" s="146" t="e">
        <f t="shared" si="35"/>
        <v>#N/A</v>
      </c>
      <c r="IG54" s="146" t="e">
        <f t="shared" si="36"/>
        <v>#N/A</v>
      </c>
      <c r="IH54" s="146" t="e">
        <f t="shared" si="37"/>
        <v>#N/A</v>
      </c>
      <c r="II54" s="146" t="e">
        <f t="shared" si="38"/>
        <v>#N/A</v>
      </c>
      <c r="IJ54" s="146" t="e">
        <f t="shared" si="39"/>
        <v>#N/A</v>
      </c>
      <c r="IK54" s="146" t="e">
        <f t="shared" si="40"/>
        <v>#N/A</v>
      </c>
      <c r="IL54" s="146" t="e">
        <f t="shared" si="41"/>
        <v>#N/A</v>
      </c>
      <c r="IM54" s="146" t="e">
        <f t="shared" si="42"/>
        <v>#N/A</v>
      </c>
      <c r="IN54" s="146" t="e">
        <f t="shared" si="43"/>
        <v>#N/A</v>
      </c>
      <c r="IO54" s="146" t="e">
        <f t="shared" si="44"/>
        <v>#N/A</v>
      </c>
      <c r="IP54" s="146" t="e">
        <f t="shared" si="45"/>
        <v>#N/A</v>
      </c>
      <c r="IQ54" s="146" t="e">
        <f t="shared" si="46"/>
        <v>#N/A</v>
      </c>
      <c r="IR54" s="146" t="e">
        <f t="shared" si="47"/>
        <v>#N/A</v>
      </c>
      <c r="IS54" s="146" t="e">
        <f t="shared" si="48"/>
        <v>#N/A</v>
      </c>
      <c r="IT54" s="146" t="e">
        <f t="shared" si="49"/>
        <v>#N/A</v>
      </c>
      <c r="IU54" s="146" t="e">
        <f t="shared" si="50"/>
        <v>#N/A</v>
      </c>
      <c r="IV54" s="146" t="e">
        <f t="shared" si="51"/>
        <v>#N/A</v>
      </c>
      <c r="IW54" s="146" t="e">
        <f t="shared" si="52"/>
        <v>#N/A</v>
      </c>
      <c r="IX54" s="146" t="e">
        <f t="shared" si="53"/>
        <v>#N/A</v>
      </c>
      <c r="IY54" s="146" t="e">
        <f t="shared" si="54"/>
        <v>#N/A</v>
      </c>
      <c r="IZ54" s="146" t="e">
        <f t="shared" si="55"/>
        <v>#N/A</v>
      </c>
      <c r="JA54" s="146" t="e">
        <f t="shared" si="56"/>
        <v>#N/A</v>
      </c>
      <c r="JB54" s="146" t="e">
        <f t="shared" si="57"/>
        <v>#N/A</v>
      </c>
      <c r="JC54" s="146" t="e">
        <f t="shared" si="58"/>
        <v>#N/A</v>
      </c>
      <c r="JD54" s="146" t="e">
        <f t="shared" si="59"/>
        <v>#N/A</v>
      </c>
      <c r="JE54" s="146" t="e">
        <f t="shared" si="60"/>
        <v>#N/A</v>
      </c>
      <c r="JF54" s="146" t="e">
        <f t="shared" si="61"/>
        <v>#N/A</v>
      </c>
      <c r="JG54" s="146" t="e">
        <f t="shared" si="62"/>
        <v>#N/A</v>
      </c>
      <c r="JH54" s="146" t="e">
        <f t="shared" si="63"/>
        <v>#N/A</v>
      </c>
      <c r="JI54" s="146" t="e">
        <f t="shared" si="64"/>
        <v>#N/A</v>
      </c>
      <c r="JJ54" s="146" t="e">
        <f t="shared" si="65"/>
        <v>#N/A</v>
      </c>
      <c r="JK54" s="146" t="e">
        <f t="shared" si="66"/>
        <v>#N/A</v>
      </c>
      <c r="JL54" s="146" t="e">
        <f t="shared" si="67"/>
        <v>#N/A</v>
      </c>
      <c r="JM54" s="146" t="e">
        <f t="shared" si="68"/>
        <v>#N/A</v>
      </c>
      <c r="JN54" s="146" t="e">
        <f t="shared" si="69"/>
        <v>#N/A</v>
      </c>
      <c r="JO54" s="146" t="e">
        <f t="shared" si="70"/>
        <v>#N/A</v>
      </c>
      <c r="JP54" s="146" t="e">
        <f t="shared" si="71"/>
        <v>#N/A</v>
      </c>
      <c r="JQ54" s="146" t="e">
        <f t="shared" si="72"/>
        <v>#N/A</v>
      </c>
      <c r="JR54" s="146" t="e">
        <f t="shared" si="73"/>
        <v>#N/A</v>
      </c>
      <c r="JS54" s="146" t="e">
        <f t="shared" si="74"/>
        <v>#N/A</v>
      </c>
      <c r="JT54" s="146" t="e">
        <f t="shared" si="75"/>
        <v>#N/A</v>
      </c>
      <c r="JU54" s="146" t="e">
        <f t="shared" si="76"/>
        <v>#N/A</v>
      </c>
      <c r="JV54" s="146" t="e">
        <f t="shared" si="77"/>
        <v>#N/A</v>
      </c>
      <c r="JW54" s="146" t="e">
        <f t="shared" si="78"/>
        <v>#N/A</v>
      </c>
      <c r="JX54" s="146" t="e">
        <f t="shared" si="79"/>
        <v>#N/A</v>
      </c>
      <c r="JY54" s="146" t="e">
        <f t="shared" si="80"/>
        <v>#N/A</v>
      </c>
      <c r="JZ54" s="146" t="e">
        <f t="shared" si="81"/>
        <v>#N/A</v>
      </c>
      <c r="KA54" s="146" t="e">
        <f t="shared" si="82"/>
        <v>#N/A</v>
      </c>
      <c r="KB54" s="146" t="e">
        <f t="shared" si="83"/>
        <v>#N/A</v>
      </c>
      <c r="KC54" s="146" t="e">
        <f t="shared" si="84"/>
        <v>#N/A</v>
      </c>
      <c r="KD54" s="146" t="e">
        <f t="shared" si="85"/>
        <v>#N/A</v>
      </c>
      <c r="KE54" s="146" t="e">
        <f t="shared" si="86"/>
        <v>#N/A</v>
      </c>
      <c r="KF54" s="146" t="e">
        <f t="shared" si="20"/>
        <v>#N/A</v>
      </c>
      <c r="KG54" s="146" t="e">
        <f t="shared" si="87"/>
        <v>#N/A</v>
      </c>
      <c r="KH54" s="146" t="e">
        <f t="shared" si="88"/>
        <v>#N/A</v>
      </c>
      <c r="KI54" s="146" t="e">
        <f t="shared" si="89"/>
        <v>#N/A</v>
      </c>
      <c r="KJ54" s="146" t="e">
        <f t="shared" si="90"/>
        <v>#N/A</v>
      </c>
      <c r="KK54" s="146" t="e">
        <f t="shared" si="91"/>
        <v>#N/A</v>
      </c>
      <c r="KL54" s="146" t="e">
        <f t="shared" si="92"/>
        <v>#N/A</v>
      </c>
      <c r="KM54" s="146" t="e">
        <f t="shared" si="93"/>
        <v>#N/A</v>
      </c>
      <c r="KN54" s="146" t="e">
        <f t="shared" si="94"/>
        <v>#N/A</v>
      </c>
      <c r="KO54" s="146" t="e">
        <f t="shared" si="95"/>
        <v>#N/A</v>
      </c>
      <c r="KP54" s="146" t="e">
        <f t="shared" si="96"/>
        <v>#N/A</v>
      </c>
      <c r="KQ54" s="146" t="e">
        <f t="shared" si="97"/>
        <v>#N/A</v>
      </c>
      <c r="KR54" s="146" t="e">
        <f t="shared" si="98"/>
        <v>#N/A</v>
      </c>
      <c r="KS54" s="146" t="e">
        <f t="shared" si="99"/>
        <v>#N/A</v>
      </c>
      <c r="KT54" s="146" t="e">
        <f t="shared" si="100"/>
        <v>#N/A</v>
      </c>
      <c r="KU54" s="146" t="e">
        <f t="shared" si="101"/>
        <v>#N/A</v>
      </c>
      <c r="KV54" s="146" t="e">
        <f t="shared" si="102"/>
        <v>#N/A</v>
      </c>
      <c r="KW54" s="146" t="e">
        <f t="shared" si="103"/>
        <v>#N/A</v>
      </c>
      <c r="KX54" s="146" t="e">
        <f t="shared" si="104"/>
        <v>#N/A</v>
      </c>
      <c r="KY54" s="146" t="e">
        <f t="shared" si="105"/>
        <v>#N/A</v>
      </c>
      <c r="KZ54" s="146" t="e">
        <f t="shared" si="106"/>
        <v>#N/A</v>
      </c>
      <c r="LA54" s="146" t="e">
        <f t="shared" si="107"/>
        <v>#N/A</v>
      </c>
      <c r="LB54" s="146" t="e">
        <f t="shared" si="108"/>
        <v>#N/A</v>
      </c>
      <c r="LC54" s="146" t="e">
        <f t="shared" si="109"/>
        <v>#N/A</v>
      </c>
      <c r="LD54" s="146" t="e">
        <f t="shared" si="110"/>
        <v>#N/A</v>
      </c>
      <c r="LE54" s="146" t="e">
        <f t="shared" si="111"/>
        <v>#N/A</v>
      </c>
      <c r="LF54" s="146" t="e">
        <f t="shared" si="112"/>
        <v>#N/A</v>
      </c>
      <c r="LG54" s="146" t="e">
        <f t="shared" si="113"/>
        <v>#N/A</v>
      </c>
      <c r="LH54" s="146" t="e">
        <f t="shared" si="114"/>
        <v>#N/A</v>
      </c>
      <c r="LI54" s="146" t="e">
        <f t="shared" si="115"/>
        <v>#N/A</v>
      </c>
      <c r="LJ54" s="146" t="e">
        <f t="shared" si="116"/>
        <v>#N/A</v>
      </c>
      <c r="LK54" s="146" t="e">
        <f t="shared" si="117"/>
        <v>#N/A</v>
      </c>
      <c r="LL54" s="146" t="e">
        <f t="shared" si="118"/>
        <v>#N/A</v>
      </c>
      <c r="LM54" s="146" t="e">
        <f t="shared" si="119"/>
        <v>#N/A</v>
      </c>
      <c r="LN54" s="146" t="e">
        <f t="shared" si="120"/>
        <v>#N/A</v>
      </c>
      <c r="LO54" s="146" t="e">
        <f t="shared" si="121"/>
        <v>#N/A</v>
      </c>
      <c r="LP54" s="146" t="e">
        <f t="shared" si="122"/>
        <v>#N/A</v>
      </c>
      <c r="LQ54" s="146" t="e">
        <f t="shared" si="123"/>
        <v>#N/A</v>
      </c>
      <c r="LR54" s="146" t="e">
        <f t="shared" si="124"/>
        <v>#N/A</v>
      </c>
      <c r="LS54" s="146" t="e">
        <f t="shared" si="125"/>
        <v>#N/A</v>
      </c>
      <c r="LT54" s="146" t="e">
        <f t="shared" si="126"/>
        <v>#N/A</v>
      </c>
      <c r="LU54" s="146" t="e">
        <f t="shared" si="127"/>
        <v>#N/A</v>
      </c>
      <c r="LV54" s="146" t="e">
        <f t="shared" si="128"/>
        <v>#N/A</v>
      </c>
      <c r="LW54" s="146" t="e">
        <f t="shared" si="129"/>
        <v>#N/A</v>
      </c>
      <c r="LX54" s="146" t="e">
        <f t="shared" si="130"/>
        <v>#N/A</v>
      </c>
      <c r="LY54" s="146" t="e">
        <f t="shared" si="131"/>
        <v>#N/A</v>
      </c>
      <c r="LZ54" s="146" t="e">
        <f t="shared" si="132"/>
        <v>#N/A</v>
      </c>
      <c r="MA54" s="146" t="e">
        <f t="shared" si="133"/>
        <v>#N/A</v>
      </c>
      <c r="MB54" s="146" t="e">
        <f t="shared" si="134"/>
        <v>#N/A</v>
      </c>
      <c r="MC54" s="146" t="e">
        <f t="shared" si="135"/>
        <v>#N/A</v>
      </c>
      <c r="MD54" s="146" t="e">
        <f t="shared" si="136"/>
        <v>#N/A</v>
      </c>
      <c r="ME54" s="146" t="e">
        <f t="shared" si="137"/>
        <v>#N/A</v>
      </c>
      <c r="MF54" s="146" t="e">
        <f t="shared" si="138"/>
        <v>#N/A</v>
      </c>
      <c r="MG54" s="146" t="e">
        <f t="shared" si="139"/>
        <v>#N/A</v>
      </c>
      <c r="MH54" s="146" t="e">
        <f t="shared" si="140"/>
        <v>#N/A</v>
      </c>
      <c r="MI54" s="146" t="e">
        <f t="shared" si="141"/>
        <v>#N/A</v>
      </c>
      <c r="MJ54" s="146" t="e">
        <f t="shared" si="142"/>
        <v>#N/A</v>
      </c>
      <c r="MK54" s="146" t="e">
        <f t="shared" si="143"/>
        <v>#N/A</v>
      </c>
      <c r="ML54" s="146" t="e">
        <f t="shared" si="144"/>
        <v>#N/A</v>
      </c>
      <c r="MM54" s="146" t="e">
        <f t="shared" si="145"/>
        <v>#N/A</v>
      </c>
      <c r="MN54" s="146" t="e">
        <f t="shared" si="146"/>
        <v>#N/A</v>
      </c>
      <c r="MO54" s="146" t="e">
        <f t="shared" si="147"/>
        <v>#N/A</v>
      </c>
      <c r="MP54" s="146" t="e">
        <f t="shared" si="148"/>
        <v>#N/A</v>
      </c>
      <c r="MQ54" s="146" t="e">
        <f t="shared" si="149"/>
        <v>#N/A</v>
      </c>
      <c r="MR54" s="146" t="e">
        <f t="shared" si="21"/>
        <v>#N/A</v>
      </c>
      <c r="MS54" s="146" t="e">
        <f t="shared" si="150"/>
        <v>#N/A</v>
      </c>
      <c r="MT54" s="146" t="e">
        <f t="shared" si="151"/>
        <v>#N/A</v>
      </c>
      <c r="MU54" s="146" t="e">
        <f t="shared" si="152"/>
        <v>#N/A</v>
      </c>
      <c r="MV54" s="146" t="e">
        <f t="shared" si="153"/>
        <v>#N/A</v>
      </c>
      <c r="MW54" s="146" t="e">
        <f t="shared" si="154"/>
        <v>#N/A</v>
      </c>
      <c r="MX54" s="146" t="e">
        <f t="shared" si="155"/>
        <v>#N/A</v>
      </c>
      <c r="MY54" s="146" t="e">
        <f t="shared" si="156"/>
        <v>#N/A</v>
      </c>
      <c r="MZ54" s="146" t="e">
        <f t="shared" si="157"/>
        <v>#N/A</v>
      </c>
      <c r="NA54" s="146" t="e">
        <f t="shared" si="158"/>
        <v>#N/A</v>
      </c>
      <c r="NB54" s="146" t="e">
        <f t="shared" si="159"/>
        <v>#N/A</v>
      </c>
      <c r="NC54" s="146" t="e">
        <f t="shared" si="160"/>
        <v>#N/A</v>
      </c>
      <c r="ND54" s="146" t="e">
        <f t="shared" si="161"/>
        <v>#N/A</v>
      </c>
      <c r="NE54" s="146" t="e">
        <f t="shared" si="162"/>
        <v>#N/A</v>
      </c>
      <c r="NF54" s="146" t="e">
        <f t="shared" si="163"/>
        <v>#N/A</v>
      </c>
      <c r="NG54" s="146" t="e">
        <f t="shared" si="164"/>
        <v>#N/A</v>
      </c>
      <c r="NH54" s="146" t="e">
        <f t="shared" si="165"/>
        <v>#N/A</v>
      </c>
      <c r="NI54" s="146" t="e">
        <f t="shared" si="166"/>
        <v>#N/A</v>
      </c>
      <c r="NJ54" s="146" t="e">
        <f t="shared" si="167"/>
        <v>#N/A</v>
      </c>
      <c r="NK54" s="146" t="e">
        <f t="shared" si="168"/>
        <v>#N/A</v>
      </c>
      <c r="NL54" s="146" t="e">
        <f t="shared" si="169"/>
        <v>#N/A</v>
      </c>
      <c r="NM54" s="146" t="e">
        <f t="shared" si="170"/>
        <v>#N/A</v>
      </c>
      <c r="NN54" s="146" t="e">
        <f t="shared" si="171"/>
        <v>#N/A</v>
      </c>
      <c r="NO54" s="146" t="e">
        <f t="shared" si="172"/>
        <v>#N/A</v>
      </c>
      <c r="NP54" s="146" t="e">
        <f t="shared" si="173"/>
        <v>#N/A</v>
      </c>
      <c r="NQ54" s="146" t="e">
        <f t="shared" si="174"/>
        <v>#N/A</v>
      </c>
      <c r="NR54" s="146" t="e">
        <f t="shared" si="175"/>
        <v>#N/A</v>
      </c>
      <c r="NS54" s="146" t="e">
        <f t="shared" si="176"/>
        <v>#N/A</v>
      </c>
      <c r="NT54" s="146" t="e">
        <f t="shared" si="177"/>
        <v>#N/A</v>
      </c>
      <c r="NU54" s="146" t="e">
        <f t="shared" si="178"/>
        <v>#N/A</v>
      </c>
      <c r="NV54" s="146" t="e">
        <f t="shared" si="179"/>
        <v>#N/A</v>
      </c>
      <c r="NW54" s="146" t="e">
        <f t="shared" si="180"/>
        <v>#N/A</v>
      </c>
      <c r="NX54" s="146" t="e">
        <f t="shared" si="181"/>
        <v>#N/A</v>
      </c>
      <c r="NY54" s="146" t="e">
        <f t="shared" si="182"/>
        <v>#N/A</v>
      </c>
      <c r="NZ54" s="146" t="e">
        <f t="shared" si="183"/>
        <v>#N/A</v>
      </c>
      <c r="OA54" s="146" t="e">
        <f t="shared" si="184"/>
        <v>#N/A</v>
      </c>
      <c r="OB54" s="146" t="e">
        <f t="shared" si="185"/>
        <v>#N/A</v>
      </c>
      <c r="OC54" s="146" t="e">
        <f t="shared" si="186"/>
        <v>#N/A</v>
      </c>
      <c r="OD54" s="146" t="e">
        <f t="shared" si="187"/>
        <v>#N/A</v>
      </c>
      <c r="OE54" s="146" t="e">
        <f t="shared" si="188"/>
        <v>#N/A</v>
      </c>
      <c r="OF54" s="146" t="e">
        <f t="shared" si="189"/>
        <v>#N/A</v>
      </c>
      <c r="OG54" s="146" t="e">
        <f t="shared" si="190"/>
        <v>#N/A</v>
      </c>
      <c r="OH54" s="146" t="e">
        <f t="shared" si="191"/>
        <v>#N/A</v>
      </c>
      <c r="OI54" s="146" t="e">
        <f t="shared" si="192"/>
        <v>#N/A</v>
      </c>
      <c r="OJ54" s="146" t="e">
        <f t="shared" si="193"/>
        <v>#N/A</v>
      </c>
      <c r="OK54" s="146" t="e">
        <f t="shared" si="194"/>
        <v>#N/A</v>
      </c>
      <c r="OL54" s="146" t="e">
        <f t="shared" si="195"/>
        <v>#N/A</v>
      </c>
      <c r="OM54" s="146" t="e">
        <f t="shared" si="196"/>
        <v>#N/A</v>
      </c>
      <c r="ON54" s="146" t="e">
        <f t="shared" si="197"/>
        <v>#N/A</v>
      </c>
      <c r="OO54" s="146" t="e">
        <f t="shared" si="198"/>
        <v>#N/A</v>
      </c>
      <c r="OP54" s="146" t="e">
        <f t="shared" si="199"/>
        <v>#N/A</v>
      </c>
      <c r="OQ54" s="146" t="e">
        <f t="shared" si="200"/>
        <v>#N/A</v>
      </c>
      <c r="OR54" s="146" t="e">
        <f t="shared" si="201"/>
        <v>#N/A</v>
      </c>
      <c r="OS54" s="146" t="e">
        <f t="shared" si="202"/>
        <v>#N/A</v>
      </c>
      <c r="OT54" s="146" t="e">
        <f t="shared" si="203"/>
        <v>#N/A</v>
      </c>
      <c r="OU54" s="146" t="e">
        <f t="shared" si="204"/>
        <v>#N/A</v>
      </c>
      <c r="OV54" s="146" t="e">
        <f t="shared" si="205"/>
        <v>#N/A</v>
      </c>
      <c r="OW54" s="146" t="e">
        <f t="shared" si="206"/>
        <v>#N/A</v>
      </c>
      <c r="OX54" s="146" t="e">
        <f t="shared" si="207"/>
        <v>#N/A</v>
      </c>
      <c r="OY54" s="146" t="e">
        <f t="shared" si="208"/>
        <v>#N/A</v>
      </c>
      <c r="OZ54" s="146" t="e">
        <f t="shared" si="209"/>
        <v>#N/A</v>
      </c>
      <c r="PA54" s="146" t="e">
        <f t="shared" si="210"/>
        <v>#N/A</v>
      </c>
      <c r="PB54" s="146" t="e">
        <f t="shared" si="211"/>
        <v>#N/A</v>
      </c>
      <c r="PC54" s="146" t="e">
        <f t="shared" si="212"/>
        <v>#N/A</v>
      </c>
      <c r="PD54" s="146" t="e">
        <f t="shared" si="22"/>
        <v>#N/A</v>
      </c>
      <c r="PE54" s="146" t="e">
        <f t="shared" si="225"/>
        <v>#N/A</v>
      </c>
      <c r="PF54" s="146" t="e">
        <f t="shared" si="226"/>
        <v>#N/A</v>
      </c>
      <c r="PG54" s="146" t="e">
        <f t="shared" si="227"/>
        <v>#N/A</v>
      </c>
      <c r="PH54" s="146" t="e">
        <f t="shared" si="228"/>
        <v>#N/A</v>
      </c>
      <c r="PI54" s="146" t="e">
        <f t="shared" si="229"/>
        <v>#N/A</v>
      </c>
      <c r="PJ54" s="146" t="e">
        <f t="shared" si="230"/>
        <v>#N/A</v>
      </c>
      <c r="PK54" s="146" t="e">
        <f t="shared" si="231"/>
        <v>#N/A</v>
      </c>
      <c r="PL54" s="146" t="e">
        <f t="shared" si="232"/>
        <v>#N/A</v>
      </c>
    </row>
    <row r="55" spans="1:428" hidden="1" x14ac:dyDescent="0.45">
      <c r="A55" s="364"/>
      <c r="B55" s="365" t="str">
        <f>IF($N55="","",ROUND(_xlfn.LOGNORM.INV(ABS(VLOOKUP($Q$1,VLookups!$A$27:$B$28,2,FALSE)-B$2),LN($J55),LN($N55)),0))</f>
        <v/>
      </c>
      <c r="C55" s="367" t="str">
        <f t="shared" si="16"/>
        <v/>
      </c>
      <c r="D55" s="368" t="str">
        <f t="shared" si="17"/>
        <v/>
      </c>
      <c r="E55" s="108" t="str">
        <f>IFERROR(_xlfn.LOGNORM.INV(VLookups!$B$22,LN($J55),LN($N55)),"")</f>
        <v/>
      </c>
      <c r="F55" s="81"/>
      <c r="G55" s="108" t="str">
        <f>IFERROR(_xlfn.LOGNORM.INV(VLookups!$B$23,LN($J55),LN($N55)),"")</f>
        <v/>
      </c>
      <c r="H55" s="110" t="str">
        <f t="shared" si="248"/>
        <v/>
      </c>
      <c r="I55" s="110" t="str">
        <f t="shared" si="249"/>
        <v/>
      </c>
      <c r="J55" s="65" t="str">
        <f>IF(AND(F55&gt;0,NOT(ISBLANK(K55))),IF(VLOOKUP($F$3,VLookups!$A$17:$B$18,2,FALSE),F55*VLOOKUP(K55,VLookups!$A$4:$B$13,2,FALSE),F55),"")</f>
        <v/>
      </c>
      <c r="K55" s="21"/>
      <c r="L55" s="53"/>
      <c r="M55" s="263"/>
      <c r="N55" s="320" t="str">
        <f>IF(F55&gt;0,IF(ISBLANK(M55),IF(ISBLANK(K55),"",VLOOKUP(K55,VLookups!$A$4:$C$13,3,FALSE)),M55),"")</f>
        <v/>
      </c>
      <c r="O55" s="320" t="str">
        <f t="shared" si="11"/>
        <v/>
      </c>
      <c r="P55" s="375" t="str">
        <f t="shared" si="12"/>
        <v/>
      </c>
      <c r="Q55" s="81"/>
      <c r="R55" s="230" t="str">
        <f>IF(AND(Q55&gt;0,F55&gt;0,NOT(N55="")),ABS(VLOOKUP($Q$1,VLookups!$A$27:$B$28,2,FALSE)-_xlfn.LOGNORM.DIST(Q55,LN(J55),LN(N55),TRUE)),"")</f>
        <v/>
      </c>
      <c r="S55" s="80" t="str">
        <f>IF(AND($E55&gt;0,$F55&gt;0,$G55&gt;0,NOT(ISBLANK($K55))),_xlfn.LOGNORM.INV(ABS(VLOOKUP($Q$1,VLookups!$A$27:$B$28,2,FALSE)-S$3),LN($J55),LN($N55)),"")</f>
        <v/>
      </c>
      <c r="T55" s="80" t="str">
        <f>IF(AND($E55&gt;0,$F55&gt;0,$G55&gt;0,NOT(ISBLANK($K55))),_xlfn.LOGNORM.INV(ABS(VLOOKUP($Q$1,VLookups!$A$27:$B$28,2,FALSE)-T$3),LN($J55),LN($N55)),"")</f>
        <v/>
      </c>
      <c r="U55" s="80" t="str">
        <f>IF(AND($E55&gt;0,$F55&gt;0,$G55&gt;0,NOT(ISBLANK($K55))),_xlfn.LOGNORM.INV(ABS(VLOOKUP($Q$1,VLookups!$A$27:$B$28,2,FALSE)-U$3),LN($J55),LN($N55)),"")</f>
        <v/>
      </c>
      <c r="V55" s="80" t="str">
        <f>IF(AND($E55&gt;0,$F55&gt;0,$G55&gt;0,NOT(ISBLANK($K55))),_xlfn.LOGNORM.INV(ABS(VLOOKUP($Q$1,VLookups!$A$27:$B$28,2,FALSE)-V$3),LN($J55),LN($N55)),"")</f>
        <v/>
      </c>
      <c r="W55" s="80" t="str">
        <f>IF(AND($E55&gt;0,$F55&gt;0,$G55&gt;0,NOT(ISBLANK($K55))),_xlfn.LOGNORM.INV(ABS(VLOOKUP($Q$1,VLookups!$A$27:$B$28,2,FALSE)-W$3),LN($J55),LN($N55)),"")</f>
        <v/>
      </c>
      <c r="X55" s="80" t="str">
        <f>IF(AND($E55&gt;0,$F55&gt;0,$G55&gt;0,NOT(ISBLANK($K55))),_xlfn.LOGNORM.INV(ABS(VLOOKUP($Q$1,VLookups!$A$27:$B$28,2,FALSE)-X$3),LN($J55),LN($N55)),"")</f>
        <v/>
      </c>
      <c r="Y55" s="5"/>
      <c r="Z55" s="145" t="str">
        <f t="shared" si="250"/>
        <v/>
      </c>
      <c r="AA55" s="376" t="str">
        <f t="shared" si="13"/>
        <v/>
      </c>
      <c r="AB55" s="46" t="str">
        <f t="shared" si="14"/>
        <v/>
      </c>
      <c r="AC55" s="46" t="str">
        <f t="shared" si="269"/>
        <v/>
      </c>
      <c r="AD55" s="46" t="str">
        <f t="shared" si="269"/>
        <v/>
      </c>
      <c r="AE55" s="46" t="str">
        <f t="shared" si="269"/>
        <v/>
      </c>
      <c r="AF55" s="46" t="str">
        <f t="shared" si="269"/>
        <v/>
      </c>
      <c r="AG55" s="46" t="str">
        <f t="shared" si="269"/>
        <v/>
      </c>
      <c r="AH55" s="46" t="str">
        <f t="shared" si="269"/>
        <v/>
      </c>
      <c r="AI55" s="46" t="str">
        <f t="shared" si="269"/>
        <v/>
      </c>
      <c r="AJ55" s="46" t="str">
        <f t="shared" si="269"/>
        <v/>
      </c>
      <c r="AK55" s="46" t="str">
        <f t="shared" si="269"/>
        <v/>
      </c>
      <c r="AL55" s="46" t="str">
        <f t="shared" si="269"/>
        <v/>
      </c>
      <c r="AM55" s="46" t="str">
        <f t="shared" si="269"/>
        <v/>
      </c>
      <c r="AN55" s="46" t="str">
        <f t="shared" si="269"/>
        <v/>
      </c>
      <c r="AO55" s="46" t="str">
        <f t="shared" si="269"/>
        <v/>
      </c>
      <c r="AP55" s="46" t="str">
        <f t="shared" si="269"/>
        <v/>
      </c>
      <c r="AQ55" s="46" t="str">
        <f t="shared" si="269"/>
        <v/>
      </c>
      <c r="AR55" s="46" t="str">
        <f t="shared" si="269"/>
        <v/>
      </c>
      <c r="AS55" s="46" t="str">
        <f t="shared" si="269"/>
        <v/>
      </c>
      <c r="AT55" s="46" t="str">
        <f t="shared" si="269"/>
        <v/>
      </c>
      <c r="AU55" s="46" t="str">
        <f t="shared" si="269"/>
        <v/>
      </c>
      <c r="AV55" s="46" t="str">
        <f t="shared" si="269"/>
        <v/>
      </c>
      <c r="AW55" s="46" t="str">
        <f t="shared" si="269"/>
        <v/>
      </c>
      <c r="AX55" s="46" t="str">
        <f t="shared" si="269"/>
        <v/>
      </c>
      <c r="AY55" s="46" t="str">
        <f t="shared" si="269"/>
        <v/>
      </c>
      <c r="AZ55" s="46" t="str">
        <f t="shared" si="269"/>
        <v/>
      </c>
      <c r="BA55" s="46" t="str">
        <f t="shared" si="269"/>
        <v/>
      </c>
      <c r="BB55" s="46" t="str">
        <f t="shared" si="269"/>
        <v/>
      </c>
      <c r="BC55" s="46" t="str">
        <f t="shared" si="269"/>
        <v/>
      </c>
      <c r="BD55" s="46" t="str">
        <f t="shared" si="269"/>
        <v/>
      </c>
      <c r="BE55" s="46" t="str">
        <f t="shared" si="269"/>
        <v/>
      </c>
      <c r="BF55" s="46" t="str">
        <f t="shared" si="269"/>
        <v/>
      </c>
      <c r="BG55" s="46" t="str">
        <f t="shared" si="269"/>
        <v/>
      </c>
      <c r="BH55" s="46" t="str">
        <f t="shared" si="269"/>
        <v/>
      </c>
      <c r="BI55" s="46" t="str">
        <f t="shared" si="269"/>
        <v/>
      </c>
      <c r="BJ55" s="46" t="str">
        <f t="shared" si="269"/>
        <v/>
      </c>
      <c r="BK55" s="46" t="str">
        <f t="shared" si="269"/>
        <v/>
      </c>
      <c r="BL55" s="46" t="str">
        <f t="shared" si="269"/>
        <v/>
      </c>
      <c r="BM55" s="46" t="str">
        <f t="shared" si="269"/>
        <v/>
      </c>
      <c r="BN55" s="46" t="str">
        <f t="shared" si="269"/>
        <v/>
      </c>
      <c r="BO55" s="46" t="str">
        <f t="shared" si="269"/>
        <v/>
      </c>
      <c r="BP55" s="46" t="str">
        <f t="shared" si="269"/>
        <v/>
      </c>
      <c r="BQ55" s="46" t="str">
        <f t="shared" si="269"/>
        <v/>
      </c>
      <c r="BR55" s="46" t="str">
        <f t="shared" si="269"/>
        <v/>
      </c>
      <c r="BS55" s="46" t="str">
        <f t="shared" si="269"/>
        <v/>
      </c>
      <c r="BT55" s="46" t="str">
        <f t="shared" si="269"/>
        <v/>
      </c>
      <c r="BU55" s="46" t="str">
        <f t="shared" si="269"/>
        <v/>
      </c>
      <c r="BV55" s="46" t="str">
        <f t="shared" si="269"/>
        <v/>
      </c>
      <c r="BW55" s="46" t="str">
        <f t="shared" si="269"/>
        <v/>
      </c>
      <c r="BX55" s="46" t="str">
        <f t="shared" si="269"/>
        <v/>
      </c>
      <c r="BY55" s="46" t="str">
        <f t="shared" si="269"/>
        <v/>
      </c>
      <c r="BZ55" s="46" t="str">
        <f t="shared" si="269"/>
        <v/>
      </c>
      <c r="CA55" s="46" t="str">
        <f t="shared" si="269"/>
        <v/>
      </c>
      <c r="CB55" s="46" t="str">
        <f t="shared" si="269"/>
        <v/>
      </c>
      <c r="CC55" s="46" t="str">
        <f t="shared" si="269"/>
        <v/>
      </c>
      <c r="CD55" s="46" t="str">
        <f t="shared" si="269"/>
        <v/>
      </c>
      <c r="CE55" s="46" t="str">
        <f t="shared" si="269"/>
        <v/>
      </c>
      <c r="CF55" s="46" t="str">
        <f t="shared" si="269"/>
        <v/>
      </c>
      <c r="CG55" s="46" t="str">
        <f t="shared" si="269"/>
        <v/>
      </c>
      <c r="CH55" s="46" t="str">
        <f t="shared" si="269"/>
        <v/>
      </c>
      <c r="CI55" s="46" t="str">
        <f t="shared" si="269"/>
        <v/>
      </c>
      <c r="CJ55" s="46" t="str">
        <f t="shared" si="269"/>
        <v/>
      </c>
      <c r="CK55" s="46" t="str">
        <f t="shared" si="269"/>
        <v/>
      </c>
      <c r="CL55" s="46" t="str">
        <f t="shared" si="269"/>
        <v/>
      </c>
      <c r="CM55" s="46" t="str">
        <f t="shared" si="269"/>
        <v/>
      </c>
      <c r="CN55" s="46" t="str">
        <f t="shared" si="269"/>
        <v/>
      </c>
      <c r="CO55" s="46" t="str">
        <f t="shared" si="268"/>
        <v/>
      </c>
      <c r="CP55" s="46" t="str">
        <f t="shared" si="268"/>
        <v/>
      </c>
      <c r="CQ55" s="46" t="str">
        <f t="shared" si="268"/>
        <v/>
      </c>
      <c r="CR55" s="46" t="str">
        <f t="shared" si="268"/>
        <v/>
      </c>
      <c r="CS55" s="46" t="str">
        <f t="shared" si="268"/>
        <v/>
      </c>
      <c r="CT55" s="46" t="str">
        <f t="shared" si="268"/>
        <v/>
      </c>
      <c r="CU55" s="46" t="str">
        <f t="shared" si="268"/>
        <v/>
      </c>
      <c r="CV55" s="46" t="str">
        <f t="shared" si="268"/>
        <v/>
      </c>
      <c r="CW55" s="46" t="str">
        <f t="shared" si="268"/>
        <v/>
      </c>
      <c r="CX55" s="46" t="str">
        <f t="shared" si="268"/>
        <v/>
      </c>
      <c r="CY55" s="46" t="str">
        <f t="shared" si="268"/>
        <v/>
      </c>
      <c r="CZ55" s="46" t="str">
        <f t="shared" si="268"/>
        <v/>
      </c>
      <c r="DA55" s="46" t="str">
        <f t="shared" si="268"/>
        <v/>
      </c>
      <c r="DB55" s="46" t="str">
        <f t="shared" si="268"/>
        <v/>
      </c>
      <c r="DC55" s="46" t="str">
        <f t="shared" si="268"/>
        <v/>
      </c>
      <c r="DD55" s="46" t="str">
        <f t="shared" si="268"/>
        <v/>
      </c>
      <c r="DE55" s="46" t="str">
        <f t="shared" si="268"/>
        <v/>
      </c>
      <c r="DF55" s="46" t="str">
        <f t="shared" si="268"/>
        <v/>
      </c>
      <c r="DG55" s="46" t="str">
        <f t="shared" si="268"/>
        <v/>
      </c>
      <c r="DH55" s="46" t="str">
        <f t="shared" si="268"/>
        <v/>
      </c>
      <c r="DI55" s="46" t="str">
        <f t="shared" si="268"/>
        <v/>
      </c>
      <c r="DJ55" s="46" t="str">
        <f t="shared" si="268"/>
        <v/>
      </c>
      <c r="DK55" s="46" t="str">
        <f t="shared" si="268"/>
        <v/>
      </c>
      <c r="DL55" s="46" t="str">
        <f t="shared" si="268"/>
        <v/>
      </c>
      <c r="DM55" s="46" t="str">
        <f t="shared" si="268"/>
        <v/>
      </c>
      <c r="DN55" s="46" t="str">
        <f t="shared" si="268"/>
        <v/>
      </c>
      <c r="DO55" s="46" t="str">
        <f t="shared" si="268"/>
        <v/>
      </c>
      <c r="DP55" s="46" t="str">
        <f t="shared" si="268"/>
        <v/>
      </c>
      <c r="DQ55" s="46" t="str">
        <f t="shared" si="268"/>
        <v/>
      </c>
      <c r="DR55" s="46" t="str">
        <f t="shared" si="268"/>
        <v/>
      </c>
      <c r="DS55" s="46" t="str">
        <f t="shared" si="268"/>
        <v/>
      </c>
      <c r="DT55" s="46" t="str">
        <f t="shared" si="268"/>
        <v/>
      </c>
      <c r="DU55" s="46" t="str">
        <f t="shared" si="268"/>
        <v/>
      </c>
      <c r="DV55" s="46" t="str">
        <f t="shared" si="268"/>
        <v/>
      </c>
      <c r="DW55" s="46" t="str">
        <f t="shared" si="268"/>
        <v/>
      </c>
      <c r="DX55" s="46" t="str">
        <f t="shared" si="268"/>
        <v/>
      </c>
      <c r="DY55" s="46" t="str">
        <f t="shared" si="268"/>
        <v/>
      </c>
      <c r="DZ55" s="46" t="str">
        <f t="shared" si="268"/>
        <v/>
      </c>
      <c r="EA55" s="46" t="str">
        <f t="shared" si="268"/>
        <v/>
      </c>
      <c r="EB55" s="46" t="str">
        <f t="shared" si="268"/>
        <v/>
      </c>
      <c r="EC55" s="46" t="str">
        <f t="shared" si="268"/>
        <v/>
      </c>
      <c r="ED55" s="46" t="str">
        <f t="shared" si="268"/>
        <v/>
      </c>
      <c r="EE55" s="46" t="str">
        <f t="shared" si="268"/>
        <v/>
      </c>
      <c r="EF55" s="46" t="str">
        <f t="shared" si="268"/>
        <v/>
      </c>
      <c r="EG55" s="46" t="str">
        <f t="shared" si="268"/>
        <v/>
      </c>
      <c r="EH55" s="46" t="str">
        <f t="shared" si="268"/>
        <v/>
      </c>
      <c r="EI55" s="46" t="str">
        <f t="shared" si="268"/>
        <v/>
      </c>
      <c r="EJ55" s="46" t="str">
        <f t="shared" si="268"/>
        <v/>
      </c>
      <c r="EK55" s="46" t="str">
        <f t="shared" si="268"/>
        <v/>
      </c>
      <c r="EL55" s="46" t="str">
        <f t="shared" si="268"/>
        <v/>
      </c>
      <c r="EM55" s="46" t="str">
        <f t="shared" si="268"/>
        <v/>
      </c>
      <c r="EN55" s="46" t="str">
        <f t="shared" si="268"/>
        <v/>
      </c>
      <c r="EO55" s="46" t="str">
        <f t="shared" si="268"/>
        <v/>
      </c>
      <c r="EP55" s="46" t="str">
        <f t="shared" si="268"/>
        <v/>
      </c>
      <c r="EQ55" s="46" t="str">
        <f t="shared" si="268"/>
        <v/>
      </c>
      <c r="ER55" s="46" t="str">
        <f t="shared" si="268"/>
        <v/>
      </c>
      <c r="ES55" s="46" t="str">
        <f t="shared" si="268"/>
        <v/>
      </c>
      <c r="ET55" s="46" t="str">
        <f t="shared" si="268"/>
        <v/>
      </c>
      <c r="EU55" s="46" t="str">
        <f t="shared" si="268"/>
        <v/>
      </c>
      <c r="EV55" s="46" t="str">
        <f t="shared" si="268"/>
        <v/>
      </c>
      <c r="EW55" s="46" t="str">
        <f t="shared" si="268"/>
        <v/>
      </c>
      <c r="EX55" s="46" t="str">
        <f t="shared" si="268"/>
        <v/>
      </c>
      <c r="EY55" s="46" t="str">
        <f t="shared" si="268"/>
        <v/>
      </c>
      <c r="EZ55" s="46" t="str">
        <f t="shared" si="267"/>
        <v/>
      </c>
      <c r="FA55" s="46" t="str">
        <f t="shared" si="267"/>
        <v/>
      </c>
      <c r="FB55" s="46" t="str">
        <f t="shared" si="267"/>
        <v/>
      </c>
      <c r="FC55" s="46" t="str">
        <f t="shared" si="267"/>
        <v/>
      </c>
      <c r="FD55" s="46" t="str">
        <f t="shared" si="267"/>
        <v/>
      </c>
      <c r="FE55" s="46" t="str">
        <f t="shared" si="267"/>
        <v/>
      </c>
      <c r="FF55" s="46" t="str">
        <f t="shared" si="267"/>
        <v/>
      </c>
      <c r="FG55" s="46" t="str">
        <f t="shared" si="267"/>
        <v/>
      </c>
      <c r="FH55" s="46" t="str">
        <f t="shared" si="267"/>
        <v/>
      </c>
      <c r="FI55" s="46" t="str">
        <f t="shared" si="267"/>
        <v/>
      </c>
      <c r="FJ55" s="46" t="str">
        <f t="shared" si="267"/>
        <v/>
      </c>
      <c r="FK55" s="46" t="str">
        <f t="shared" si="267"/>
        <v/>
      </c>
      <c r="FL55" s="46" t="str">
        <f t="shared" si="267"/>
        <v/>
      </c>
      <c r="FM55" s="46" t="str">
        <f t="shared" si="267"/>
        <v/>
      </c>
      <c r="FN55" s="46" t="str">
        <f t="shared" si="267"/>
        <v/>
      </c>
      <c r="FO55" s="46" t="str">
        <f t="shared" si="267"/>
        <v/>
      </c>
      <c r="FP55" s="46" t="str">
        <f t="shared" si="267"/>
        <v/>
      </c>
      <c r="FQ55" s="46" t="str">
        <f t="shared" si="267"/>
        <v/>
      </c>
      <c r="FR55" s="46" t="str">
        <f t="shared" si="267"/>
        <v/>
      </c>
      <c r="FS55" s="46" t="str">
        <f t="shared" si="267"/>
        <v/>
      </c>
      <c r="FT55" s="46" t="str">
        <f t="shared" si="267"/>
        <v/>
      </c>
      <c r="FU55" s="46" t="str">
        <f t="shared" si="267"/>
        <v/>
      </c>
      <c r="FV55" s="46" t="str">
        <f t="shared" si="267"/>
        <v/>
      </c>
      <c r="FW55" s="46" t="str">
        <f t="shared" si="267"/>
        <v/>
      </c>
      <c r="FX55" s="46" t="str">
        <f t="shared" si="267"/>
        <v/>
      </c>
      <c r="FY55" s="46" t="str">
        <f t="shared" si="267"/>
        <v/>
      </c>
      <c r="FZ55" s="46" t="str">
        <f t="shared" si="267"/>
        <v/>
      </c>
      <c r="GA55" s="46" t="str">
        <f t="shared" si="267"/>
        <v/>
      </c>
      <c r="GB55" s="46" t="str">
        <f t="shared" si="267"/>
        <v/>
      </c>
      <c r="GC55" s="46" t="str">
        <f t="shared" si="267"/>
        <v/>
      </c>
      <c r="GD55" s="46" t="str">
        <f t="shared" si="267"/>
        <v/>
      </c>
      <c r="GE55" s="46" t="str">
        <f t="shared" si="267"/>
        <v/>
      </c>
      <c r="GF55" s="46" t="str">
        <f t="shared" si="267"/>
        <v/>
      </c>
      <c r="GG55" s="46" t="str">
        <f t="shared" si="267"/>
        <v/>
      </c>
      <c r="GH55" s="46" t="str">
        <f t="shared" si="267"/>
        <v/>
      </c>
      <c r="GI55" s="46" t="str">
        <f t="shared" si="267"/>
        <v/>
      </c>
      <c r="GJ55" s="46" t="str">
        <f t="shared" si="267"/>
        <v/>
      </c>
      <c r="GK55" s="46" t="str">
        <f t="shared" si="267"/>
        <v/>
      </c>
      <c r="GL55" s="46" t="str">
        <f t="shared" si="267"/>
        <v/>
      </c>
      <c r="GM55" s="46" t="str">
        <f t="shared" si="267"/>
        <v/>
      </c>
      <c r="GN55" s="46" t="str">
        <f t="shared" si="267"/>
        <v/>
      </c>
      <c r="GO55" s="46" t="str">
        <f t="shared" si="267"/>
        <v/>
      </c>
      <c r="GP55" s="46" t="str">
        <f t="shared" si="267"/>
        <v/>
      </c>
      <c r="GQ55" s="46" t="str">
        <f t="shared" si="267"/>
        <v/>
      </c>
      <c r="GR55" s="46" t="str">
        <f t="shared" si="267"/>
        <v/>
      </c>
      <c r="GS55" s="46" t="str">
        <f t="shared" si="267"/>
        <v/>
      </c>
      <c r="GT55" s="46" t="str">
        <f t="shared" si="267"/>
        <v/>
      </c>
      <c r="GU55" s="46" t="str">
        <f t="shared" si="267"/>
        <v/>
      </c>
      <c r="GV55" s="46" t="str">
        <f t="shared" si="267"/>
        <v/>
      </c>
      <c r="GW55" s="46" t="str">
        <f t="shared" si="267"/>
        <v/>
      </c>
      <c r="GX55" s="46" t="str">
        <f t="shared" si="267"/>
        <v/>
      </c>
      <c r="GY55" s="46" t="str">
        <f t="shared" si="267"/>
        <v/>
      </c>
      <c r="GZ55" s="46" t="str">
        <f t="shared" si="267"/>
        <v/>
      </c>
      <c r="HA55" s="46" t="str">
        <f t="shared" si="267"/>
        <v/>
      </c>
      <c r="HB55" s="46" t="str">
        <f t="shared" si="267"/>
        <v/>
      </c>
      <c r="HC55" s="46" t="str">
        <f t="shared" si="267"/>
        <v/>
      </c>
      <c r="HD55" s="46" t="str">
        <f t="shared" si="267"/>
        <v/>
      </c>
      <c r="HE55" s="46" t="str">
        <f t="shared" si="267"/>
        <v/>
      </c>
      <c r="HF55" s="46" t="str">
        <f t="shared" si="267"/>
        <v/>
      </c>
      <c r="HG55" s="46" t="str">
        <f t="shared" si="267"/>
        <v/>
      </c>
      <c r="HH55" s="46" t="str">
        <f t="shared" si="267"/>
        <v/>
      </c>
      <c r="HI55" s="46" t="str">
        <f t="shared" si="267"/>
        <v/>
      </c>
      <c r="HJ55" s="46" t="str">
        <f t="shared" si="267"/>
        <v/>
      </c>
      <c r="HK55" s="46" t="str">
        <f t="shared" ref="HK55:HS58" si="270">IF(ISNONTEXT($Z55),HJ55+$Z55,"")</f>
        <v/>
      </c>
      <c r="HL55" s="46" t="str">
        <f t="shared" si="270"/>
        <v/>
      </c>
      <c r="HM55" s="46" t="str">
        <f t="shared" si="270"/>
        <v/>
      </c>
      <c r="HN55" s="46" t="str">
        <f t="shared" si="270"/>
        <v/>
      </c>
      <c r="HO55" s="46" t="str">
        <f t="shared" si="270"/>
        <v/>
      </c>
      <c r="HP55" s="46" t="str">
        <f t="shared" si="270"/>
        <v/>
      </c>
      <c r="HQ55" s="46" t="str">
        <f t="shared" si="270"/>
        <v/>
      </c>
      <c r="HR55" s="46" t="str">
        <f t="shared" si="270"/>
        <v/>
      </c>
      <c r="HS55" s="46" t="str">
        <f t="shared" si="270"/>
        <v/>
      </c>
      <c r="HT55" s="146" t="e">
        <f t="shared" si="15"/>
        <v>#N/A</v>
      </c>
      <c r="HU55" s="146" t="e">
        <f t="shared" si="24"/>
        <v>#N/A</v>
      </c>
      <c r="HV55" s="146" t="e">
        <f t="shared" si="25"/>
        <v>#N/A</v>
      </c>
      <c r="HW55" s="146" t="e">
        <f t="shared" si="26"/>
        <v>#N/A</v>
      </c>
      <c r="HX55" s="146" t="e">
        <f t="shared" si="27"/>
        <v>#N/A</v>
      </c>
      <c r="HY55" s="146" t="e">
        <f t="shared" si="28"/>
        <v>#N/A</v>
      </c>
      <c r="HZ55" s="146" t="e">
        <f t="shared" si="29"/>
        <v>#N/A</v>
      </c>
      <c r="IA55" s="146" t="e">
        <f t="shared" si="30"/>
        <v>#N/A</v>
      </c>
      <c r="IB55" s="146" t="e">
        <f t="shared" si="31"/>
        <v>#N/A</v>
      </c>
      <c r="IC55" s="146" t="e">
        <f t="shared" si="32"/>
        <v>#N/A</v>
      </c>
      <c r="ID55" s="146" t="e">
        <f t="shared" si="33"/>
        <v>#N/A</v>
      </c>
      <c r="IE55" s="146" t="e">
        <f t="shared" si="34"/>
        <v>#N/A</v>
      </c>
      <c r="IF55" s="146" t="e">
        <f t="shared" si="35"/>
        <v>#N/A</v>
      </c>
      <c r="IG55" s="146" t="e">
        <f t="shared" si="36"/>
        <v>#N/A</v>
      </c>
      <c r="IH55" s="146" t="e">
        <f t="shared" si="37"/>
        <v>#N/A</v>
      </c>
      <c r="II55" s="146" t="e">
        <f t="shared" si="38"/>
        <v>#N/A</v>
      </c>
      <c r="IJ55" s="146" t="e">
        <f t="shared" si="39"/>
        <v>#N/A</v>
      </c>
      <c r="IK55" s="146" t="e">
        <f t="shared" si="40"/>
        <v>#N/A</v>
      </c>
      <c r="IL55" s="146" t="e">
        <f t="shared" si="41"/>
        <v>#N/A</v>
      </c>
      <c r="IM55" s="146" t="e">
        <f t="shared" si="42"/>
        <v>#N/A</v>
      </c>
      <c r="IN55" s="146" t="e">
        <f t="shared" si="43"/>
        <v>#N/A</v>
      </c>
      <c r="IO55" s="146" t="e">
        <f t="shared" si="44"/>
        <v>#N/A</v>
      </c>
      <c r="IP55" s="146" t="e">
        <f t="shared" si="45"/>
        <v>#N/A</v>
      </c>
      <c r="IQ55" s="146" t="e">
        <f t="shared" si="46"/>
        <v>#N/A</v>
      </c>
      <c r="IR55" s="146" t="e">
        <f t="shared" si="47"/>
        <v>#N/A</v>
      </c>
      <c r="IS55" s="146" t="e">
        <f t="shared" si="48"/>
        <v>#N/A</v>
      </c>
      <c r="IT55" s="146" t="e">
        <f t="shared" si="49"/>
        <v>#N/A</v>
      </c>
      <c r="IU55" s="146" t="e">
        <f t="shared" si="50"/>
        <v>#N/A</v>
      </c>
      <c r="IV55" s="146" t="e">
        <f t="shared" si="51"/>
        <v>#N/A</v>
      </c>
      <c r="IW55" s="146" t="e">
        <f t="shared" si="52"/>
        <v>#N/A</v>
      </c>
      <c r="IX55" s="146" t="e">
        <f t="shared" si="53"/>
        <v>#N/A</v>
      </c>
      <c r="IY55" s="146" t="e">
        <f t="shared" si="54"/>
        <v>#N/A</v>
      </c>
      <c r="IZ55" s="146" t="e">
        <f t="shared" si="55"/>
        <v>#N/A</v>
      </c>
      <c r="JA55" s="146" t="e">
        <f t="shared" si="56"/>
        <v>#N/A</v>
      </c>
      <c r="JB55" s="146" t="e">
        <f t="shared" si="57"/>
        <v>#N/A</v>
      </c>
      <c r="JC55" s="146" t="e">
        <f t="shared" si="58"/>
        <v>#N/A</v>
      </c>
      <c r="JD55" s="146" t="e">
        <f t="shared" si="59"/>
        <v>#N/A</v>
      </c>
      <c r="JE55" s="146" t="e">
        <f t="shared" si="60"/>
        <v>#N/A</v>
      </c>
      <c r="JF55" s="146" t="e">
        <f t="shared" si="61"/>
        <v>#N/A</v>
      </c>
      <c r="JG55" s="146" t="e">
        <f t="shared" si="62"/>
        <v>#N/A</v>
      </c>
      <c r="JH55" s="146" t="e">
        <f t="shared" si="63"/>
        <v>#N/A</v>
      </c>
      <c r="JI55" s="146" t="e">
        <f t="shared" si="64"/>
        <v>#N/A</v>
      </c>
      <c r="JJ55" s="146" t="e">
        <f t="shared" si="65"/>
        <v>#N/A</v>
      </c>
      <c r="JK55" s="146" t="e">
        <f t="shared" si="66"/>
        <v>#N/A</v>
      </c>
      <c r="JL55" s="146" t="e">
        <f t="shared" si="67"/>
        <v>#N/A</v>
      </c>
      <c r="JM55" s="146" t="e">
        <f t="shared" si="68"/>
        <v>#N/A</v>
      </c>
      <c r="JN55" s="146" t="e">
        <f t="shared" si="69"/>
        <v>#N/A</v>
      </c>
      <c r="JO55" s="146" t="e">
        <f t="shared" si="70"/>
        <v>#N/A</v>
      </c>
      <c r="JP55" s="146" t="e">
        <f t="shared" si="71"/>
        <v>#N/A</v>
      </c>
      <c r="JQ55" s="146" t="e">
        <f t="shared" si="72"/>
        <v>#N/A</v>
      </c>
      <c r="JR55" s="146" t="e">
        <f t="shared" si="73"/>
        <v>#N/A</v>
      </c>
      <c r="JS55" s="146" t="e">
        <f t="shared" si="74"/>
        <v>#N/A</v>
      </c>
      <c r="JT55" s="146" t="e">
        <f t="shared" si="75"/>
        <v>#N/A</v>
      </c>
      <c r="JU55" s="146" t="e">
        <f t="shared" si="76"/>
        <v>#N/A</v>
      </c>
      <c r="JV55" s="146" t="e">
        <f t="shared" si="77"/>
        <v>#N/A</v>
      </c>
      <c r="JW55" s="146" t="e">
        <f t="shared" si="78"/>
        <v>#N/A</v>
      </c>
      <c r="JX55" s="146" t="e">
        <f t="shared" si="79"/>
        <v>#N/A</v>
      </c>
      <c r="JY55" s="146" t="e">
        <f t="shared" si="80"/>
        <v>#N/A</v>
      </c>
      <c r="JZ55" s="146" t="e">
        <f t="shared" si="81"/>
        <v>#N/A</v>
      </c>
      <c r="KA55" s="146" t="e">
        <f t="shared" si="82"/>
        <v>#N/A</v>
      </c>
      <c r="KB55" s="146" t="e">
        <f t="shared" si="83"/>
        <v>#N/A</v>
      </c>
      <c r="KC55" s="146" t="e">
        <f t="shared" si="84"/>
        <v>#N/A</v>
      </c>
      <c r="KD55" s="146" t="e">
        <f t="shared" si="85"/>
        <v>#N/A</v>
      </c>
      <c r="KE55" s="146" t="e">
        <f t="shared" si="86"/>
        <v>#N/A</v>
      </c>
      <c r="KF55" s="146" t="e">
        <f t="shared" si="20"/>
        <v>#N/A</v>
      </c>
      <c r="KG55" s="146" t="e">
        <f t="shared" si="87"/>
        <v>#N/A</v>
      </c>
      <c r="KH55" s="146" t="e">
        <f t="shared" si="88"/>
        <v>#N/A</v>
      </c>
      <c r="KI55" s="146" t="e">
        <f t="shared" si="89"/>
        <v>#N/A</v>
      </c>
      <c r="KJ55" s="146" t="e">
        <f t="shared" si="90"/>
        <v>#N/A</v>
      </c>
      <c r="KK55" s="146" t="e">
        <f t="shared" si="91"/>
        <v>#N/A</v>
      </c>
      <c r="KL55" s="146" t="e">
        <f t="shared" si="92"/>
        <v>#N/A</v>
      </c>
      <c r="KM55" s="146" t="e">
        <f t="shared" si="93"/>
        <v>#N/A</v>
      </c>
      <c r="KN55" s="146" t="e">
        <f t="shared" si="94"/>
        <v>#N/A</v>
      </c>
      <c r="KO55" s="146" t="e">
        <f t="shared" si="95"/>
        <v>#N/A</v>
      </c>
      <c r="KP55" s="146" t="e">
        <f t="shared" si="96"/>
        <v>#N/A</v>
      </c>
      <c r="KQ55" s="146" t="e">
        <f t="shared" si="97"/>
        <v>#N/A</v>
      </c>
      <c r="KR55" s="146" t="e">
        <f t="shared" si="98"/>
        <v>#N/A</v>
      </c>
      <c r="KS55" s="146" t="e">
        <f t="shared" si="99"/>
        <v>#N/A</v>
      </c>
      <c r="KT55" s="146" t="e">
        <f t="shared" si="100"/>
        <v>#N/A</v>
      </c>
      <c r="KU55" s="146" t="e">
        <f t="shared" si="101"/>
        <v>#N/A</v>
      </c>
      <c r="KV55" s="146" t="e">
        <f t="shared" si="102"/>
        <v>#N/A</v>
      </c>
      <c r="KW55" s="146" t="e">
        <f t="shared" si="103"/>
        <v>#N/A</v>
      </c>
      <c r="KX55" s="146" t="e">
        <f t="shared" si="104"/>
        <v>#N/A</v>
      </c>
      <c r="KY55" s="146" t="e">
        <f t="shared" si="105"/>
        <v>#N/A</v>
      </c>
      <c r="KZ55" s="146" t="e">
        <f t="shared" si="106"/>
        <v>#N/A</v>
      </c>
      <c r="LA55" s="146" t="e">
        <f t="shared" si="107"/>
        <v>#N/A</v>
      </c>
      <c r="LB55" s="146" t="e">
        <f t="shared" si="108"/>
        <v>#N/A</v>
      </c>
      <c r="LC55" s="146" t="e">
        <f t="shared" si="109"/>
        <v>#N/A</v>
      </c>
      <c r="LD55" s="146" t="e">
        <f t="shared" si="110"/>
        <v>#N/A</v>
      </c>
      <c r="LE55" s="146" t="e">
        <f t="shared" si="111"/>
        <v>#N/A</v>
      </c>
      <c r="LF55" s="146" t="e">
        <f t="shared" si="112"/>
        <v>#N/A</v>
      </c>
      <c r="LG55" s="146" t="e">
        <f t="shared" si="113"/>
        <v>#N/A</v>
      </c>
      <c r="LH55" s="146" t="e">
        <f t="shared" si="114"/>
        <v>#N/A</v>
      </c>
      <c r="LI55" s="146" t="e">
        <f t="shared" si="115"/>
        <v>#N/A</v>
      </c>
      <c r="LJ55" s="146" t="e">
        <f t="shared" si="116"/>
        <v>#N/A</v>
      </c>
      <c r="LK55" s="146" t="e">
        <f t="shared" si="117"/>
        <v>#N/A</v>
      </c>
      <c r="LL55" s="146" t="e">
        <f t="shared" si="118"/>
        <v>#N/A</v>
      </c>
      <c r="LM55" s="146" t="e">
        <f t="shared" si="119"/>
        <v>#N/A</v>
      </c>
      <c r="LN55" s="146" t="e">
        <f t="shared" si="120"/>
        <v>#N/A</v>
      </c>
      <c r="LO55" s="146" t="e">
        <f t="shared" si="121"/>
        <v>#N/A</v>
      </c>
      <c r="LP55" s="146" t="e">
        <f t="shared" si="122"/>
        <v>#N/A</v>
      </c>
      <c r="LQ55" s="146" t="e">
        <f t="shared" si="123"/>
        <v>#N/A</v>
      </c>
      <c r="LR55" s="146" t="e">
        <f t="shared" si="124"/>
        <v>#N/A</v>
      </c>
      <c r="LS55" s="146" t="e">
        <f t="shared" si="125"/>
        <v>#N/A</v>
      </c>
      <c r="LT55" s="146" t="e">
        <f t="shared" si="126"/>
        <v>#N/A</v>
      </c>
      <c r="LU55" s="146" t="e">
        <f t="shared" si="127"/>
        <v>#N/A</v>
      </c>
      <c r="LV55" s="146" t="e">
        <f t="shared" si="128"/>
        <v>#N/A</v>
      </c>
      <c r="LW55" s="146" t="e">
        <f t="shared" si="129"/>
        <v>#N/A</v>
      </c>
      <c r="LX55" s="146" t="e">
        <f t="shared" si="130"/>
        <v>#N/A</v>
      </c>
      <c r="LY55" s="146" t="e">
        <f t="shared" si="131"/>
        <v>#N/A</v>
      </c>
      <c r="LZ55" s="146" t="e">
        <f t="shared" si="132"/>
        <v>#N/A</v>
      </c>
      <c r="MA55" s="146" t="e">
        <f t="shared" si="133"/>
        <v>#N/A</v>
      </c>
      <c r="MB55" s="146" t="e">
        <f t="shared" si="134"/>
        <v>#N/A</v>
      </c>
      <c r="MC55" s="146" t="e">
        <f t="shared" si="135"/>
        <v>#N/A</v>
      </c>
      <c r="MD55" s="146" t="e">
        <f t="shared" si="136"/>
        <v>#N/A</v>
      </c>
      <c r="ME55" s="146" t="e">
        <f t="shared" si="137"/>
        <v>#N/A</v>
      </c>
      <c r="MF55" s="146" t="e">
        <f t="shared" si="138"/>
        <v>#N/A</v>
      </c>
      <c r="MG55" s="146" t="e">
        <f t="shared" si="139"/>
        <v>#N/A</v>
      </c>
      <c r="MH55" s="146" t="e">
        <f t="shared" si="140"/>
        <v>#N/A</v>
      </c>
      <c r="MI55" s="146" t="e">
        <f t="shared" si="141"/>
        <v>#N/A</v>
      </c>
      <c r="MJ55" s="146" t="e">
        <f t="shared" si="142"/>
        <v>#N/A</v>
      </c>
      <c r="MK55" s="146" t="e">
        <f t="shared" si="143"/>
        <v>#N/A</v>
      </c>
      <c r="ML55" s="146" t="e">
        <f t="shared" si="144"/>
        <v>#N/A</v>
      </c>
      <c r="MM55" s="146" t="e">
        <f t="shared" si="145"/>
        <v>#N/A</v>
      </c>
      <c r="MN55" s="146" t="e">
        <f t="shared" si="146"/>
        <v>#N/A</v>
      </c>
      <c r="MO55" s="146" t="e">
        <f t="shared" si="147"/>
        <v>#N/A</v>
      </c>
      <c r="MP55" s="146" t="e">
        <f t="shared" si="148"/>
        <v>#N/A</v>
      </c>
      <c r="MQ55" s="146" t="e">
        <f t="shared" si="149"/>
        <v>#N/A</v>
      </c>
      <c r="MR55" s="146" t="e">
        <f t="shared" si="21"/>
        <v>#N/A</v>
      </c>
      <c r="MS55" s="146" t="e">
        <f t="shared" si="150"/>
        <v>#N/A</v>
      </c>
      <c r="MT55" s="146" t="e">
        <f t="shared" si="151"/>
        <v>#N/A</v>
      </c>
      <c r="MU55" s="146" t="e">
        <f t="shared" si="152"/>
        <v>#N/A</v>
      </c>
      <c r="MV55" s="146" t="e">
        <f t="shared" si="153"/>
        <v>#N/A</v>
      </c>
      <c r="MW55" s="146" t="e">
        <f t="shared" si="154"/>
        <v>#N/A</v>
      </c>
      <c r="MX55" s="146" t="e">
        <f t="shared" si="155"/>
        <v>#N/A</v>
      </c>
      <c r="MY55" s="146" t="e">
        <f t="shared" si="156"/>
        <v>#N/A</v>
      </c>
      <c r="MZ55" s="146" t="e">
        <f t="shared" si="157"/>
        <v>#N/A</v>
      </c>
      <c r="NA55" s="146" t="e">
        <f t="shared" si="158"/>
        <v>#N/A</v>
      </c>
      <c r="NB55" s="146" t="e">
        <f t="shared" si="159"/>
        <v>#N/A</v>
      </c>
      <c r="NC55" s="146" t="e">
        <f t="shared" si="160"/>
        <v>#N/A</v>
      </c>
      <c r="ND55" s="146" t="e">
        <f t="shared" si="161"/>
        <v>#N/A</v>
      </c>
      <c r="NE55" s="146" t="e">
        <f t="shared" si="162"/>
        <v>#N/A</v>
      </c>
      <c r="NF55" s="146" t="e">
        <f t="shared" si="163"/>
        <v>#N/A</v>
      </c>
      <c r="NG55" s="146" t="e">
        <f t="shared" si="164"/>
        <v>#N/A</v>
      </c>
      <c r="NH55" s="146" t="e">
        <f t="shared" si="165"/>
        <v>#N/A</v>
      </c>
      <c r="NI55" s="146" t="e">
        <f t="shared" si="166"/>
        <v>#N/A</v>
      </c>
      <c r="NJ55" s="146" t="e">
        <f t="shared" si="167"/>
        <v>#N/A</v>
      </c>
      <c r="NK55" s="146" t="e">
        <f t="shared" si="168"/>
        <v>#N/A</v>
      </c>
      <c r="NL55" s="146" t="e">
        <f t="shared" si="169"/>
        <v>#N/A</v>
      </c>
      <c r="NM55" s="146" t="e">
        <f t="shared" si="170"/>
        <v>#N/A</v>
      </c>
      <c r="NN55" s="146" t="e">
        <f t="shared" si="171"/>
        <v>#N/A</v>
      </c>
      <c r="NO55" s="146" t="e">
        <f t="shared" si="172"/>
        <v>#N/A</v>
      </c>
      <c r="NP55" s="146" t="e">
        <f t="shared" si="173"/>
        <v>#N/A</v>
      </c>
      <c r="NQ55" s="146" t="e">
        <f t="shared" si="174"/>
        <v>#N/A</v>
      </c>
      <c r="NR55" s="146" t="e">
        <f t="shared" si="175"/>
        <v>#N/A</v>
      </c>
      <c r="NS55" s="146" t="e">
        <f t="shared" si="176"/>
        <v>#N/A</v>
      </c>
      <c r="NT55" s="146" t="e">
        <f t="shared" si="177"/>
        <v>#N/A</v>
      </c>
      <c r="NU55" s="146" t="e">
        <f t="shared" si="178"/>
        <v>#N/A</v>
      </c>
      <c r="NV55" s="146" t="e">
        <f t="shared" si="179"/>
        <v>#N/A</v>
      </c>
      <c r="NW55" s="146" t="e">
        <f t="shared" si="180"/>
        <v>#N/A</v>
      </c>
      <c r="NX55" s="146" t="e">
        <f t="shared" si="181"/>
        <v>#N/A</v>
      </c>
      <c r="NY55" s="146" t="e">
        <f t="shared" si="182"/>
        <v>#N/A</v>
      </c>
      <c r="NZ55" s="146" t="e">
        <f t="shared" si="183"/>
        <v>#N/A</v>
      </c>
      <c r="OA55" s="146" t="e">
        <f t="shared" si="184"/>
        <v>#N/A</v>
      </c>
      <c r="OB55" s="146" t="e">
        <f t="shared" si="185"/>
        <v>#N/A</v>
      </c>
      <c r="OC55" s="146" t="e">
        <f t="shared" si="186"/>
        <v>#N/A</v>
      </c>
      <c r="OD55" s="146" t="e">
        <f t="shared" si="187"/>
        <v>#N/A</v>
      </c>
      <c r="OE55" s="146" t="e">
        <f t="shared" si="188"/>
        <v>#N/A</v>
      </c>
      <c r="OF55" s="146" t="e">
        <f t="shared" si="189"/>
        <v>#N/A</v>
      </c>
      <c r="OG55" s="146" t="e">
        <f t="shared" si="190"/>
        <v>#N/A</v>
      </c>
      <c r="OH55" s="146" t="e">
        <f t="shared" si="191"/>
        <v>#N/A</v>
      </c>
      <c r="OI55" s="146" t="e">
        <f t="shared" si="192"/>
        <v>#N/A</v>
      </c>
      <c r="OJ55" s="146" t="e">
        <f t="shared" si="193"/>
        <v>#N/A</v>
      </c>
      <c r="OK55" s="146" t="e">
        <f t="shared" si="194"/>
        <v>#N/A</v>
      </c>
      <c r="OL55" s="146" t="e">
        <f t="shared" si="195"/>
        <v>#N/A</v>
      </c>
      <c r="OM55" s="146" t="e">
        <f t="shared" si="196"/>
        <v>#N/A</v>
      </c>
      <c r="ON55" s="146" t="e">
        <f t="shared" si="197"/>
        <v>#N/A</v>
      </c>
      <c r="OO55" s="146" t="e">
        <f t="shared" si="198"/>
        <v>#N/A</v>
      </c>
      <c r="OP55" s="146" t="e">
        <f t="shared" si="199"/>
        <v>#N/A</v>
      </c>
      <c r="OQ55" s="146" t="e">
        <f t="shared" si="200"/>
        <v>#N/A</v>
      </c>
      <c r="OR55" s="146" t="e">
        <f t="shared" si="201"/>
        <v>#N/A</v>
      </c>
      <c r="OS55" s="146" t="e">
        <f t="shared" si="202"/>
        <v>#N/A</v>
      </c>
      <c r="OT55" s="146" t="e">
        <f t="shared" si="203"/>
        <v>#N/A</v>
      </c>
      <c r="OU55" s="146" t="e">
        <f t="shared" si="204"/>
        <v>#N/A</v>
      </c>
      <c r="OV55" s="146" t="e">
        <f t="shared" si="205"/>
        <v>#N/A</v>
      </c>
      <c r="OW55" s="146" t="e">
        <f t="shared" si="206"/>
        <v>#N/A</v>
      </c>
      <c r="OX55" s="146" t="e">
        <f t="shared" si="207"/>
        <v>#N/A</v>
      </c>
      <c r="OY55" s="146" t="e">
        <f t="shared" si="208"/>
        <v>#N/A</v>
      </c>
      <c r="OZ55" s="146" t="e">
        <f t="shared" si="209"/>
        <v>#N/A</v>
      </c>
      <c r="PA55" s="146" t="e">
        <f t="shared" si="210"/>
        <v>#N/A</v>
      </c>
      <c r="PB55" s="146" t="e">
        <f t="shared" si="211"/>
        <v>#N/A</v>
      </c>
      <c r="PC55" s="146" t="e">
        <f t="shared" si="212"/>
        <v>#N/A</v>
      </c>
      <c r="PD55" s="146" t="e">
        <f t="shared" si="22"/>
        <v>#N/A</v>
      </c>
      <c r="PE55" s="146" t="e">
        <f t="shared" si="225"/>
        <v>#N/A</v>
      </c>
      <c r="PF55" s="146" t="e">
        <f t="shared" si="226"/>
        <v>#N/A</v>
      </c>
      <c r="PG55" s="146" t="e">
        <f t="shared" si="227"/>
        <v>#N/A</v>
      </c>
      <c r="PH55" s="146" t="e">
        <f t="shared" si="228"/>
        <v>#N/A</v>
      </c>
      <c r="PI55" s="146" t="e">
        <f t="shared" si="229"/>
        <v>#N/A</v>
      </c>
      <c r="PJ55" s="146" t="e">
        <f t="shared" si="230"/>
        <v>#N/A</v>
      </c>
      <c r="PK55" s="146" t="e">
        <f t="shared" si="231"/>
        <v>#N/A</v>
      </c>
      <c r="PL55" s="146" t="e">
        <f t="shared" si="232"/>
        <v>#N/A</v>
      </c>
    </row>
    <row r="56" spans="1:428" hidden="1" x14ac:dyDescent="0.45">
      <c r="A56" s="364"/>
      <c r="B56" s="365" t="str">
        <f>IF($N56="","",ROUND(_xlfn.LOGNORM.INV(ABS(VLOOKUP($Q$1,VLookups!$A$27:$B$28,2,FALSE)-B$2),LN($J56),LN($N56)),0))</f>
        <v/>
      </c>
      <c r="C56" s="367" t="str">
        <f t="shared" si="16"/>
        <v/>
      </c>
      <c r="D56" s="368" t="str">
        <f t="shared" si="17"/>
        <v/>
      </c>
      <c r="E56" s="108" t="str">
        <f>IFERROR(_xlfn.LOGNORM.INV(VLookups!$B$22,LN($J56),LN($N56)),"")</f>
        <v/>
      </c>
      <c r="F56" s="81"/>
      <c r="G56" s="108" t="str">
        <f>IFERROR(_xlfn.LOGNORM.INV(VLookups!$B$23,LN($J56),LN($N56)),"")</f>
        <v/>
      </c>
      <c r="H56" s="110" t="str">
        <f t="shared" si="248"/>
        <v/>
      </c>
      <c r="I56" s="110" t="str">
        <f t="shared" si="249"/>
        <v/>
      </c>
      <c r="J56" s="65" t="str">
        <f>IF(AND(F56&gt;0,NOT(ISBLANK(K56))),IF(VLOOKUP($F$3,VLookups!$A$17:$B$18,2,FALSE),F56*VLOOKUP(K56,VLookups!$A$4:$B$13,2,FALSE),F56),"")</f>
        <v/>
      </c>
      <c r="K56" s="21"/>
      <c r="L56" s="53"/>
      <c r="M56" s="263"/>
      <c r="N56" s="320" t="str">
        <f>IF(F56&gt;0,IF(ISBLANK(M56),IF(ISBLANK(K56),"",VLOOKUP(K56,VLookups!$A$4:$C$13,3,FALSE)),M56),"")</f>
        <v/>
      </c>
      <c r="O56" s="320" t="str">
        <f t="shared" si="11"/>
        <v/>
      </c>
      <c r="P56" s="375" t="str">
        <f t="shared" si="12"/>
        <v/>
      </c>
      <c r="Q56" s="81"/>
      <c r="R56" s="230" t="str">
        <f>IF(AND(Q56&gt;0,F56&gt;0,NOT(N56="")),ABS(VLOOKUP($Q$1,VLookups!$A$27:$B$28,2,FALSE)-_xlfn.LOGNORM.DIST(Q56,LN(J56),LN(N56),TRUE)),"")</f>
        <v/>
      </c>
      <c r="S56" s="80" t="str">
        <f>IF(AND($E56&gt;0,$F56&gt;0,$G56&gt;0,NOT(ISBLANK($K56))),_xlfn.LOGNORM.INV(ABS(VLOOKUP($Q$1,VLookups!$A$27:$B$28,2,FALSE)-S$3),LN($J56),LN($N56)),"")</f>
        <v/>
      </c>
      <c r="T56" s="80" t="str">
        <f>IF(AND($E56&gt;0,$F56&gt;0,$G56&gt;0,NOT(ISBLANK($K56))),_xlfn.LOGNORM.INV(ABS(VLOOKUP($Q$1,VLookups!$A$27:$B$28,2,FALSE)-T$3),LN($J56),LN($N56)),"")</f>
        <v/>
      </c>
      <c r="U56" s="80" t="str">
        <f>IF(AND($E56&gt;0,$F56&gt;0,$G56&gt;0,NOT(ISBLANK($K56))),_xlfn.LOGNORM.INV(ABS(VLOOKUP($Q$1,VLookups!$A$27:$B$28,2,FALSE)-U$3),LN($J56),LN($N56)),"")</f>
        <v/>
      </c>
      <c r="V56" s="80" t="str">
        <f>IF(AND($E56&gt;0,$F56&gt;0,$G56&gt;0,NOT(ISBLANK($K56))),_xlfn.LOGNORM.INV(ABS(VLOOKUP($Q$1,VLookups!$A$27:$B$28,2,FALSE)-V$3),LN($J56),LN($N56)),"")</f>
        <v/>
      </c>
      <c r="W56" s="80" t="str">
        <f>IF(AND($E56&gt;0,$F56&gt;0,$G56&gt;0,NOT(ISBLANK($K56))),_xlfn.LOGNORM.INV(ABS(VLOOKUP($Q$1,VLookups!$A$27:$B$28,2,FALSE)-W$3),LN($J56),LN($N56)),"")</f>
        <v/>
      </c>
      <c r="X56" s="80" t="str">
        <f>IF(AND($E56&gt;0,$F56&gt;0,$G56&gt;0,NOT(ISBLANK($K56))),_xlfn.LOGNORM.INV(ABS(VLOOKUP($Q$1,VLookups!$A$27:$B$28,2,FALSE)-X$3),LN($J56),LN($N56)),"")</f>
        <v/>
      </c>
      <c r="Y56" s="5"/>
      <c r="Z56" s="145" t="str">
        <f t="shared" si="250"/>
        <v/>
      </c>
      <c r="AA56" s="376" t="str">
        <f t="shared" si="13"/>
        <v/>
      </c>
      <c r="AB56" s="46" t="str">
        <f t="shared" si="14"/>
        <v/>
      </c>
      <c r="AC56" s="46" t="str">
        <f t="shared" si="269"/>
        <v/>
      </c>
      <c r="AD56" s="46" t="str">
        <f t="shared" si="269"/>
        <v/>
      </c>
      <c r="AE56" s="46" t="str">
        <f t="shared" si="269"/>
        <v/>
      </c>
      <c r="AF56" s="46" t="str">
        <f t="shared" si="269"/>
        <v/>
      </c>
      <c r="AG56" s="46" t="str">
        <f t="shared" si="269"/>
        <v/>
      </c>
      <c r="AH56" s="46" t="str">
        <f t="shared" si="269"/>
        <v/>
      </c>
      <c r="AI56" s="46" t="str">
        <f t="shared" si="269"/>
        <v/>
      </c>
      <c r="AJ56" s="46" t="str">
        <f t="shared" si="269"/>
        <v/>
      </c>
      <c r="AK56" s="46" t="str">
        <f t="shared" si="269"/>
        <v/>
      </c>
      <c r="AL56" s="46" t="str">
        <f t="shared" si="269"/>
        <v/>
      </c>
      <c r="AM56" s="46" t="str">
        <f t="shared" si="269"/>
        <v/>
      </c>
      <c r="AN56" s="46" t="str">
        <f t="shared" si="269"/>
        <v/>
      </c>
      <c r="AO56" s="46" t="str">
        <f t="shared" si="269"/>
        <v/>
      </c>
      <c r="AP56" s="46" t="str">
        <f t="shared" si="269"/>
        <v/>
      </c>
      <c r="AQ56" s="46" t="str">
        <f t="shared" si="269"/>
        <v/>
      </c>
      <c r="AR56" s="46" t="str">
        <f t="shared" si="269"/>
        <v/>
      </c>
      <c r="AS56" s="46" t="str">
        <f t="shared" si="269"/>
        <v/>
      </c>
      <c r="AT56" s="46" t="str">
        <f t="shared" si="269"/>
        <v/>
      </c>
      <c r="AU56" s="46" t="str">
        <f t="shared" si="269"/>
        <v/>
      </c>
      <c r="AV56" s="46" t="str">
        <f t="shared" si="269"/>
        <v/>
      </c>
      <c r="AW56" s="46" t="str">
        <f t="shared" si="269"/>
        <v/>
      </c>
      <c r="AX56" s="46" t="str">
        <f t="shared" si="269"/>
        <v/>
      </c>
      <c r="AY56" s="46" t="str">
        <f t="shared" si="269"/>
        <v/>
      </c>
      <c r="AZ56" s="46" t="str">
        <f t="shared" si="269"/>
        <v/>
      </c>
      <c r="BA56" s="46" t="str">
        <f t="shared" si="269"/>
        <v/>
      </c>
      <c r="BB56" s="46" t="str">
        <f t="shared" si="269"/>
        <v/>
      </c>
      <c r="BC56" s="46" t="str">
        <f t="shared" si="269"/>
        <v/>
      </c>
      <c r="BD56" s="46" t="str">
        <f t="shared" si="269"/>
        <v/>
      </c>
      <c r="BE56" s="46" t="str">
        <f t="shared" si="269"/>
        <v/>
      </c>
      <c r="BF56" s="46" t="str">
        <f t="shared" si="269"/>
        <v/>
      </c>
      <c r="BG56" s="46" t="str">
        <f t="shared" si="269"/>
        <v/>
      </c>
      <c r="BH56" s="46" t="str">
        <f t="shared" si="269"/>
        <v/>
      </c>
      <c r="BI56" s="46" t="str">
        <f t="shared" si="269"/>
        <v/>
      </c>
      <c r="BJ56" s="46" t="str">
        <f t="shared" si="269"/>
        <v/>
      </c>
      <c r="BK56" s="46" t="str">
        <f t="shared" si="269"/>
        <v/>
      </c>
      <c r="BL56" s="46" t="str">
        <f t="shared" si="269"/>
        <v/>
      </c>
      <c r="BM56" s="46" t="str">
        <f t="shared" si="269"/>
        <v/>
      </c>
      <c r="BN56" s="46" t="str">
        <f t="shared" si="269"/>
        <v/>
      </c>
      <c r="BO56" s="46" t="str">
        <f t="shared" si="269"/>
        <v/>
      </c>
      <c r="BP56" s="46" t="str">
        <f t="shared" si="269"/>
        <v/>
      </c>
      <c r="BQ56" s="46" t="str">
        <f t="shared" si="269"/>
        <v/>
      </c>
      <c r="BR56" s="46" t="str">
        <f t="shared" si="269"/>
        <v/>
      </c>
      <c r="BS56" s="46" t="str">
        <f t="shared" si="269"/>
        <v/>
      </c>
      <c r="BT56" s="46" t="str">
        <f t="shared" si="269"/>
        <v/>
      </c>
      <c r="BU56" s="46" t="str">
        <f t="shared" si="269"/>
        <v/>
      </c>
      <c r="BV56" s="46" t="str">
        <f t="shared" si="269"/>
        <v/>
      </c>
      <c r="BW56" s="46" t="str">
        <f t="shared" si="269"/>
        <v/>
      </c>
      <c r="BX56" s="46" t="str">
        <f t="shared" si="269"/>
        <v/>
      </c>
      <c r="BY56" s="46" t="str">
        <f t="shared" si="269"/>
        <v/>
      </c>
      <c r="BZ56" s="46" t="str">
        <f t="shared" si="269"/>
        <v/>
      </c>
      <c r="CA56" s="46" t="str">
        <f t="shared" si="269"/>
        <v/>
      </c>
      <c r="CB56" s="46" t="str">
        <f t="shared" si="269"/>
        <v/>
      </c>
      <c r="CC56" s="46" t="str">
        <f t="shared" si="269"/>
        <v/>
      </c>
      <c r="CD56" s="46" t="str">
        <f t="shared" si="269"/>
        <v/>
      </c>
      <c r="CE56" s="46" t="str">
        <f t="shared" si="269"/>
        <v/>
      </c>
      <c r="CF56" s="46" t="str">
        <f t="shared" si="269"/>
        <v/>
      </c>
      <c r="CG56" s="46" t="str">
        <f t="shared" si="269"/>
        <v/>
      </c>
      <c r="CH56" s="46" t="str">
        <f t="shared" si="269"/>
        <v/>
      </c>
      <c r="CI56" s="46" t="str">
        <f t="shared" si="269"/>
        <v/>
      </c>
      <c r="CJ56" s="46" t="str">
        <f t="shared" si="269"/>
        <v/>
      </c>
      <c r="CK56" s="46" t="str">
        <f t="shared" si="269"/>
        <v/>
      </c>
      <c r="CL56" s="46" t="str">
        <f t="shared" si="269"/>
        <v/>
      </c>
      <c r="CM56" s="46" t="str">
        <f t="shared" si="269"/>
        <v/>
      </c>
      <c r="CN56" s="46" t="str">
        <f t="shared" si="269"/>
        <v/>
      </c>
      <c r="CO56" s="46" t="str">
        <f t="shared" si="268"/>
        <v/>
      </c>
      <c r="CP56" s="46" t="str">
        <f t="shared" si="268"/>
        <v/>
      </c>
      <c r="CQ56" s="46" t="str">
        <f t="shared" si="268"/>
        <v/>
      </c>
      <c r="CR56" s="46" t="str">
        <f t="shared" si="268"/>
        <v/>
      </c>
      <c r="CS56" s="46" t="str">
        <f t="shared" si="268"/>
        <v/>
      </c>
      <c r="CT56" s="46" t="str">
        <f t="shared" si="268"/>
        <v/>
      </c>
      <c r="CU56" s="46" t="str">
        <f t="shared" si="268"/>
        <v/>
      </c>
      <c r="CV56" s="46" t="str">
        <f t="shared" si="268"/>
        <v/>
      </c>
      <c r="CW56" s="46" t="str">
        <f t="shared" si="268"/>
        <v/>
      </c>
      <c r="CX56" s="46" t="str">
        <f t="shared" si="268"/>
        <v/>
      </c>
      <c r="CY56" s="46" t="str">
        <f t="shared" si="268"/>
        <v/>
      </c>
      <c r="CZ56" s="46" t="str">
        <f t="shared" si="268"/>
        <v/>
      </c>
      <c r="DA56" s="46" t="str">
        <f t="shared" si="268"/>
        <v/>
      </c>
      <c r="DB56" s="46" t="str">
        <f t="shared" si="268"/>
        <v/>
      </c>
      <c r="DC56" s="46" t="str">
        <f t="shared" si="268"/>
        <v/>
      </c>
      <c r="DD56" s="46" t="str">
        <f t="shared" si="268"/>
        <v/>
      </c>
      <c r="DE56" s="46" t="str">
        <f t="shared" si="268"/>
        <v/>
      </c>
      <c r="DF56" s="46" t="str">
        <f t="shared" si="268"/>
        <v/>
      </c>
      <c r="DG56" s="46" t="str">
        <f t="shared" si="268"/>
        <v/>
      </c>
      <c r="DH56" s="46" t="str">
        <f t="shared" si="268"/>
        <v/>
      </c>
      <c r="DI56" s="46" t="str">
        <f t="shared" si="268"/>
        <v/>
      </c>
      <c r="DJ56" s="46" t="str">
        <f t="shared" si="268"/>
        <v/>
      </c>
      <c r="DK56" s="46" t="str">
        <f t="shared" si="268"/>
        <v/>
      </c>
      <c r="DL56" s="46" t="str">
        <f t="shared" si="268"/>
        <v/>
      </c>
      <c r="DM56" s="46" t="str">
        <f t="shared" si="268"/>
        <v/>
      </c>
      <c r="DN56" s="46" t="str">
        <f t="shared" si="268"/>
        <v/>
      </c>
      <c r="DO56" s="46" t="str">
        <f t="shared" si="268"/>
        <v/>
      </c>
      <c r="DP56" s="46" t="str">
        <f t="shared" si="268"/>
        <v/>
      </c>
      <c r="DQ56" s="46" t="str">
        <f t="shared" si="268"/>
        <v/>
      </c>
      <c r="DR56" s="46" t="str">
        <f t="shared" si="268"/>
        <v/>
      </c>
      <c r="DS56" s="46" t="str">
        <f t="shared" si="268"/>
        <v/>
      </c>
      <c r="DT56" s="46" t="str">
        <f t="shared" si="268"/>
        <v/>
      </c>
      <c r="DU56" s="46" t="str">
        <f t="shared" si="268"/>
        <v/>
      </c>
      <c r="DV56" s="46" t="str">
        <f t="shared" si="268"/>
        <v/>
      </c>
      <c r="DW56" s="46" t="str">
        <f t="shared" si="268"/>
        <v/>
      </c>
      <c r="DX56" s="46" t="str">
        <f t="shared" si="268"/>
        <v/>
      </c>
      <c r="DY56" s="46" t="str">
        <f t="shared" si="268"/>
        <v/>
      </c>
      <c r="DZ56" s="46" t="str">
        <f t="shared" si="268"/>
        <v/>
      </c>
      <c r="EA56" s="46" t="str">
        <f t="shared" si="268"/>
        <v/>
      </c>
      <c r="EB56" s="46" t="str">
        <f t="shared" si="268"/>
        <v/>
      </c>
      <c r="EC56" s="46" t="str">
        <f t="shared" si="268"/>
        <v/>
      </c>
      <c r="ED56" s="46" t="str">
        <f t="shared" si="268"/>
        <v/>
      </c>
      <c r="EE56" s="46" t="str">
        <f t="shared" si="268"/>
        <v/>
      </c>
      <c r="EF56" s="46" t="str">
        <f t="shared" si="268"/>
        <v/>
      </c>
      <c r="EG56" s="46" t="str">
        <f t="shared" si="268"/>
        <v/>
      </c>
      <c r="EH56" s="46" t="str">
        <f t="shared" si="268"/>
        <v/>
      </c>
      <c r="EI56" s="46" t="str">
        <f t="shared" si="268"/>
        <v/>
      </c>
      <c r="EJ56" s="46" t="str">
        <f t="shared" si="268"/>
        <v/>
      </c>
      <c r="EK56" s="46" t="str">
        <f t="shared" si="268"/>
        <v/>
      </c>
      <c r="EL56" s="46" t="str">
        <f t="shared" si="268"/>
        <v/>
      </c>
      <c r="EM56" s="46" t="str">
        <f t="shared" si="268"/>
        <v/>
      </c>
      <c r="EN56" s="46" t="str">
        <f t="shared" si="268"/>
        <v/>
      </c>
      <c r="EO56" s="46" t="str">
        <f t="shared" si="268"/>
        <v/>
      </c>
      <c r="EP56" s="46" t="str">
        <f t="shared" si="268"/>
        <v/>
      </c>
      <c r="EQ56" s="46" t="str">
        <f t="shared" si="268"/>
        <v/>
      </c>
      <c r="ER56" s="46" t="str">
        <f t="shared" si="268"/>
        <v/>
      </c>
      <c r="ES56" s="46" t="str">
        <f t="shared" si="268"/>
        <v/>
      </c>
      <c r="ET56" s="46" t="str">
        <f t="shared" si="268"/>
        <v/>
      </c>
      <c r="EU56" s="46" t="str">
        <f t="shared" si="268"/>
        <v/>
      </c>
      <c r="EV56" s="46" t="str">
        <f t="shared" si="268"/>
        <v/>
      </c>
      <c r="EW56" s="46" t="str">
        <f t="shared" si="268"/>
        <v/>
      </c>
      <c r="EX56" s="46" t="str">
        <f t="shared" si="268"/>
        <v/>
      </c>
      <c r="EY56" s="46" t="str">
        <f t="shared" si="268"/>
        <v/>
      </c>
      <c r="EZ56" s="46" t="str">
        <f t="shared" ref="EZ56:HK59" si="271">IF(ISNONTEXT($Z56),EY56+$Z56,"")</f>
        <v/>
      </c>
      <c r="FA56" s="46" t="str">
        <f t="shared" si="271"/>
        <v/>
      </c>
      <c r="FB56" s="46" t="str">
        <f t="shared" si="271"/>
        <v/>
      </c>
      <c r="FC56" s="46" t="str">
        <f t="shared" si="271"/>
        <v/>
      </c>
      <c r="FD56" s="46" t="str">
        <f t="shared" si="271"/>
        <v/>
      </c>
      <c r="FE56" s="46" t="str">
        <f t="shared" si="271"/>
        <v/>
      </c>
      <c r="FF56" s="46" t="str">
        <f t="shared" si="271"/>
        <v/>
      </c>
      <c r="FG56" s="46" t="str">
        <f t="shared" si="271"/>
        <v/>
      </c>
      <c r="FH56" s="46" t="str">
        <f t="shared" si="271"/>
        <v/>
      </c>
      <c r="FI56" s="46" t="str">
        <f t="shared" si="271"/>
        <v/>
      </c>
      <c r="FJ56" s="46" t="str">
        <f t="shared" si="271"/>
        <v/>
      </c>
      <c r="FK56" s="46" t="str">
        <f t="shared" si="271"/>
        <v/>
      </c>
      <c r="FL56" s="46" t="str">
        <f t="shared" si="271"/>
        <v/>
      </c>
      <c r="FM56" s="46" t="str">
        <f t="shared" si="271"/>
        <v/>
      </c>
      <c r="FN56" s="46" t="str">
        <f t="shared" si="271"/>
        <v/>
      </c>
      <c r="FO56" s="46" t="str">
        <f t="shared" si="271"/>
        <v/>
      </c>
      <c r="FP56" s="46" t="str">
        <f t="shared" si="271"/>
        <v/>
      </c>
      <c r="FQ56" s="46" t="str">
        <f t="shared" si="271"/>
        <v/>
      </c>
      <c r="FR56" s="46" t="str">
        <f t="shared" si="271"/>
        <v/>
      </c>
      <c r="FS56" s="46" t="str">
        <f t="shared" si="271"/>
        <v/>
      </c>
      <c r="FT56" s="46" t="str">
        <f t="shared" si="271"/>
        <v/>
      </c>
      <c r="FU56" s="46" t="str">
        <f t="shared" si="271"/>
        <v/>
      </c>
      <c r="FV56" s="46" t="str">
        <f t="shared" si="271"/>
        <v/>
      </c>
      <c r="FW56" s="46" t="str">
        <f t="shared" si="271"/>
        <v/>
      </c>
      <c r="FX56" s="46" t="str">
        <f t="shared" si="271"/>
        <v/>
      </c>
      <c r="FY56" s="46" t="str">
        <f t="shared" si="271"/>
        <v/>
      </c>
      <c r="FZ56" s="46" t="str">
        <f t="shared" si="271"/>
        <v/>
      </c>
      <c r="GA56" s="46" t="str">
        <f t="shared" si="271"/>
        <v/>
      </c>
      <c r="GB56" s="46" t="str">
        <f t="shared" si="271"/>
        <v/>
      </c>
      <c r="GC56" s="46" t="str">
        <f t="shared" si="271"/>
        <v/>
      </c>
      <c r="GD56" s="46" t="str">
        <f t="shared" si="271"/>
        <v/>
      </c>
      <c r="GE56" s="46" t="str">
        <f t="shared" si="271"/>
        <v/>
      </c>
      <c r="GF56" s="46" t="str">
        <f t="shared" si="271"/>
        <v/>
      </c>
      <c r="GG56" s="46" t="str">
        <f t="shared" si="271"/>
        <v/>
      </c>
      <c r="GH56" s="46" t="str">
        <f t="shared" si="271"/>
        <v/>
      </c>
      <c r="GI56" s="46" t="str">
        <f t="shared" si="271"/>
        <v/>
      </c>
      <c r="GJ56" s="46" t="str">
        <f t="shared" si="271"/>
        <v/>
      </c>
      <c r="GK56" s="46" t="str">
        <f t="shared" si="271"/>
        <v/>
      </c>
      <c r="GL56" s="46" t="str">
        <f t="shared" si="271"/>
        <v/>
      </c>
      <c r="GM56" s="46" t="str">
        <f t="shared" si="271"/>
        <v/>
      </c>
      <c r="GN56" s="46" t="str">
        <f t="shared" si="271"/>
        <v/>
      </c>
      <c r="GO56" s="46" t="str">
        <f t="shared" si="271"/>
        <v/>
      </c>
      <c r="GP56" s="46" t="str">
        <f t="shared" si="271"/>
        <v/>
      </c>
      <c r="GQ56" s="46" t="str">
        <f t="shared" si="271"/>
        <v/>
      </c>
      <c r="GR56" s="46" t="str">
        <f t="shared" si="271"/>
        <v/>
      </c>
      <c r="GS56" s="46" t="str">
        <f t="shared" si="271"/>
        <v/>
      </c>
      <c r="GT56" s="46" t="str">
        <f t="shared" si="271"/>
        <v/>
      </c>
      <c r="GU56" s="46" t="str">
        <f t="shared" si="271"/>
        <v/>
      </c>
      <c r="GV56" s="46" t="str">
        <f t="shared" si="271"/>
        <v/>
      </c>
      <c r="GW56" s="46" t="str">
        <f t="shared" si="271"/>
        <v/>
      </c>
      <c r="GX56" s="46" t="str">
        <f t="shared" si="271"/>
        <v/>
      </c>
      <c r="GY56" s="46" t="str">
        <f t="shared" si="271"/>
        <v/>
      </c>
      <c r="GZ56" s="46" t="str">
        <f t="shared" si="271"/>
        <v/>
      </c>
      <c r="HA56" s="46" t="str">
        <f t="shared" si="271"/>
        <v/>
      </c>
      <c r="HB56" s="46" t="str">
        <f t="shared" si="271"/>
        <v/>
      </c>
      <c r="HC56" s="46" t="str">
        <f t="shared" si="271"/>
        <v/>
      </c>
      <c r="HD56" s="46" t="str">
        <f t="shared" si="271"/>
        <v/>
      </c>
      <c r="HE56" s="46" t="str">
        <f t="shared" si="271"/>
        <v/>
      </c>
      <c r="HF56" s="46" t="str">
        <f t="shared" si="271"/>
        <v/>
      </c>
      <c r="HG56" s="46" t="str">
        <f t="shared" si="271"/>
        <v/>
      </c>
      <c r="HH56" s="46" t="str">
        <f t="shared" si="271"/>
        <v/>
      </c>
      <c r="HI56" s="46" t="str">
        <f t="shared" si="271"/>
        <v/>
      </c>
      <c r="HJ56" s="46" t="str">
        <f t="shared" si="271"/>
        <v/>
      </c>
      <c r="HK56" s="46" t="str">
        <f t="shared" si="271"/>
        <v/>
      </c>
      <c r="HL56" s="46" t="str">
        <f t="shared" si="270"/>
        <v/>
      </c>
      <c r="HM56" s="46" t="str">
        <f t="shared" si="270"/>
        <v/>
      </c>
      <c r="HN56" s="46" t="str">
        <f t="shared" si="270"/>
        <v/>
      </c>
      <c r="HO56" s="46" t="str">
        <f t="shared" si="270"/>
        <v/>
      </c>
      <c r="HP56" s="46" t="str">
        <f t="shared" si="270"/>
        <v/>
      </c>
      <c r="HQ56" s="46" t="str">
        <f t="shared" si="270"/>
        <v/>
      </c>
      <c r="HR56" s="46" t="str">
        <f t="shared" si="270"/>
        <v/>
      </c>
      <c r="HS56" s="46" t="str">
        <f t="shared" si="270"/>
        <v/>
      </c>
      <c r="HT56" s="146" t="e">
        <f t="shared" si="15"/>
        <v>#N/A</v>
      </c>
      <c r="HU56" s="146" t="e">
        <f t="shared" si="24"/>
        <v>#N/A</v>
      </c>
      <c r="HV56" s="146" t="e">
        <f t="shared" si="25"/>
        <v>#N/A</v>
      </c>
      <c r="HW56" s="146" t="e">
        <f t="shared" si="26"/>
        <v>#N/A</v>
      </c>
      <c r="HX56" s="146" t="e">
        <f t="shared" si="27"/>
        <v>#N/A</v>
      </c>
      <c r="HY56" s="146" t="e">
        <f t="shared" si="28"/>
        <v>#N/A</v>
      </c>
      <c r="HZ56" s="146" t="e">
        <f t="shared" si="29"/>
        <v>#N/A</v>
      </c>
      <c r="IA56" s="146" t="e">
        <f t="shared" si="30"/>
        <v>#N/A</v>
      </c>
      <c r="IB56" s="146" t="e">
        <f t="shared" si="31"/>
        <v>#N/A</v>
      </c>
      <c r="IC56" s="146" t="e">
        <f t="shared" si="32"/>
        <v>#N/A</v>
      </c>
      <c r="ID56" s="146" t="e">
        <f t="shared" si="33"/>
        <v>#N/A</v>
      </c>
      <c r="IE56" s="146" t="e">
        <f t="shared" si="34"/>
        <v>#N/A</v>
      </c>
      <c r="IF56" s="146" t="e">
        <f t="shared" si="35"/>
        <v>#N/A</v>
      </c>
      <c r="IG56" s="146" t="e">
        <f t="shared" si="36"/>
        <v>#N/A</v>
      </c>
      <c r="IH56" s="146" t="e">
        <f t="shared" si="37"/>
        <v>#N/A</v>
      </c>
      <c r="II56" s="146" t="e">
        <f t="shared" si="38"/>
        <v>#N/A</v>
      </c>
      <c r="IJ56" s="146" t="e">
        <f t="shared" si="39"/>
        <v>#N/A</v>
      </c>
      <c r="IK56" s="146" t="e">
        <f t="shared" si="40"/>
        <v>#N/A</v>
      </c>
      <c r="IL56" s="146" t="e">
        <f t="shared" si="41"/>
        <v>#N/A</v>
      </c>
      <c r="IM56" s="146" t="e">
        <f t="shared" si="42"/>
        <v>#N/A</v>
      </c>
      <c r="IN56" s="146" t="e">
        <f t="shared" si="43"/>
        <v>#N/A</v>
      </c>
      <c r="IO56" s="146" t="e">
        <f t="shared" si="44"/>
        <v>#N/A</v>
      </c>
      <c r="IP56" s="146" t="e">
        <f t="shared" si="45"/>
        <v>#N/A</v>
      </c>
      <c r="IQ56" s="146" t="e">
        <f t="shared" si="46"/>
        <v>#N/A</v>
      </c>
      <c r="IR56" s="146" t="e">
        <f t="shared" si="47"/>
        <v>#N/A</v>
      </c>
      <c r="IS56" s="146" t="e">
        <f t="shared" si="48"/>
        <v>#N/A</v>
      </c>
      <c r="IT56" s="146" t="e">
        <f t="shared" si="49"/>
        <v>#N/A</v>
      </c>
      <c r="IU56" s="146" t="e">
        <f t="shared" si="50"/>
        <v>#N/A</v>
      </c>
      <c r="IV56" s="146" t="e">
        <f t="shared" si="51"/>
        <v>#N/A</v>
      </c>
      <c r="IW56" s="146" t="e">
        <f t="shared" si="52"/>
        <v>#N/A</v>
      </c>
      <c r="IX56" s="146" t="e">
        <f t="shared" si="53"/>
        <v>#N/A</v>
      </c>
      <c r="IY56" s="146" t="e">
        <f t="shared" si="54"/>
        <v>#N/A</v>
      </c>
      <c r="IZ56" s="146" t="e">
        <f t="shared" si="55"/>
        <v>#N/A</v>
      </c>
      <c r="JA56" s="146" t="e">
        <f t="shared" si="56"/>
        <v>#N/A</v>
      </c>
      <c r="JB56" s="146" t="e">
        <f t="shared" si="57"/>
        <v>#N/A</v>
      </c>
      <c r="JC56" s="146" t="e">
        <f t="shared" si="58"/>
        <v>#N/A</v>
      </c>
      <c r="JD56" s="146" t="e">
        <f t="shared" si="59"/>
        <v>#N/A</v>
      </c>
      <c r="JE56" s="146" t="e">
        <f t="shared" si="60"/>
        <v>#N/A</v>
      </c>
      <c r="JF56" s="146" t="e">
        <f t="shared" si="61"/>
        <v>#N/A</v>
      </c>
      <c r="JG56" s="146" t="e">
        <f t="shared" si="62"/>
        <v>#N/A</v>
      </c>
      <c r="JH56" s="146" t="e">
        <f t="shared" si="63"/>
        <v>#N/A</v>
      </c>
      <c r="JI56" s="146" t="e">
        <f t="shared" si="64"/>
        <v>#N/A</v>
      </c>
      <c r="JJ56" s="146" t="e">
        <f t="shared" si="65"/>
        <v>#N/A</v>
      </c>
      <c r="JK56" s="146" t="e">
        <f t="shared" si="66"/>
        <v>#N/A</v>
      </c>
      <c r="JL56" s="146" t="e">
        <f t="shared" si="67"/>
        <v>#N/A</v>
      </c>
      <c r="JM56" s="146" t="e">
        <f t="shared" si="68"/>
        <v>#N/A</v>
      </c>
      <c r="JN56" s="146" t="e">
        <f t="shared" si="69"/>
        <v>#N/A</v>
      </c>
      <c r="JO56" s="146" t="e">
        <f t="shared" si="70"/>
        <v>#N/A</v>
      </c>
      <c r="JP56" s="146" t="e">
        <f t="shared" si="71"/>
        <v>#N/A</v>
      </c>
      <c r="JQ56" s="146" t="e">
        <f t="shared" si="72"/>
        <v>#N/A</v>
      </c>
      <c r="JR56" s="146" t="e">
        <f t="shared" si="73"/>
        <v>#N/A</v>
      </c>
      <c r="JS56" s="146" t="e">
        <f t="shared" si="74"/>
        <v>#N/A</v>
      </c>
      <c r="JT56" s="146" t="e">
        <f t="shared" si="75"/>
        <v>#N/A</v>
      </c>
      <c r="JU56" s="146" t="e">
        <f t="shared" si="76"/>
        <v>#N/A</v>
      </c>
      <c r="JV56" s="146" t="e">
        <f t="shared" si="77"/>
        <v>#N/A</v>
      </c>
      <c r="JW56" s="146" t="e">
        <f t="shared" si="78"/>
        <v>#N/A</v>
      </c>
      <c r="JX56" s="146" t="e">
        <f t="shared" si="79"/>
        <v>#N/A</v>
      </c>
      <c r="JY56" s="146" t="e">
        <f t="shared" si="80"/>
        <v>#N/A</v>
      </c>
      <c r="JZ56" s="146" t="e">
        <f t="shared" si="81"/>
        <v>#N/A</v>
      </c>
      <c r="KA56" s="146" t="e">
        <f t="shared" si="82"/>
        <v>#N/A</v>
      </c>
      <c r="KB56" s="146" t="e">
        <f t="shared" si="83"/>
        <v>#N/A</v>
      </c>
      <c r="KC56" s="146" t="e">
        <f t="shared" si="84"/>
        <v>#N/A</v>
      </c>
      <c r="KD56" s="146" t="e">
        <f t="shared" si="85"/>
        <v>#N/A</v>
      </c>
      <c r="KE56" s="146" t="e">
        <f t="shared" si="86"/>
        <v>#N/A</v>
      </c>
      <c r="KF56" s="146" t="e">
        <f t="shared" si="20"/>
        <v>#N/A</v>
      </c>
      <c r="KG56" s="146" t="e">
        <f t="shared" si="87"/>
        <v>#N/A</v>
      </c>
      <c r="KH56" s="146" t="e">
        <f t="shared" si="88"/>
        <v>#N/A</v>
      </c>
      <c r="KI56" s="146" t="e">
        <f t="shared" si="89"/>
        <v>#N/A</v>
      </c>
      <c r="KJ56" s="146" t="e">
        <f t="shared" si="90"/>
        <v>#N/A</v>
      </c>
      <c r="KK56" s="146" t="e">
        <f t="shared" si="91"/>
        <v>#N/A</v>
      </c>
      <c r="KL56" s="146" t="e">
        <f t="shared" si="92"/>
        <v>#N/A</v>
      </c>
      <c r="KM56" s="146" t="e">
        <f t="shared" si="93"/>
        <v>#N/A</v>
      </c>
      <c r="KN56" s="146" t="e">
        <f t="shared" si="94"/>
        <v>#N/A</v>
      </c>
      <c r="KO56" s="146" t="e">
        <f t="shared" si="95"/>
        <v>#N/A</v>
      </c>
      <c r="KP56" s="146" t="e">
        <f t="shared" si="96"/>
        <v>#N/A</v>
      </c>
      <c r="KQ56" s="146" t="e">
        <f t="shared" si="97"/>
        <v>#N/A</v>
      </c>
      <c r="KR56" s="146" t="e">
        <f t="shared" si="98"/>
        <v>#N/A</v>
      </c>
      <c r="KS56" s="146" t="e">
        <f t="shared" si="99"/>
        <v>#N/A</v>
      </c>
      <c r="KT56" s="146" t="e">
        <f t="shared" si="100"/>
        <v>#N/A</v>
      </c>
      <c r="KU56" s="146" t="e">
        <f t="shared" si="101"/>
        <v>#N/A</v>
      </c>
      <c r="KV56" s="146" t="e">
        <f t="shared" si="102"/>
        <v>#N/A</v>
      </c>
      <c r="KW56" s="146" t="e">
        <f t="shared" si="103"/>
        <v>#N/A</v>
      </c>
      <c r="KX56" s="146" t="e">
        <f t="shared" si="104"/>
        <v>#N/A</v>
      </c>
      <c r="KY56" s="146" t="e">
        <f t="shared" si="105"/>
        <v>#N/A</v>
      </c>
      <c r="KZ56" s="146" t="e">
        <f t="shared" si="106"/>
        <v>#N/A</v>
      </c>
      <c r="LA56" s="146" t="e">
        <f t="shared" si="107"/>
        <v>#N/A</v>
      </c>
      <c r="LB56" s="146" t="e">
        <f t="shared" si="108"/>
        <v>#N/A</v>
      </c>
      <c r="LC56" s="146" t="e">
        <f t="shared" si="109"/>
        <v>#N/A</v>
      </c>
      <c r="LD56" s="146" t="e">
        <f t="shared" si="110"/>
        <v>#N/A</v>
      </c>
      <c r="LE56" s="146" t="e">
        <f t="shared" si="111"/>
        <v>#N/A</v>
      </c>
      <c r="LF56" s="146" t="e">
        <f t="shared" si="112"/>
        <v>#N/A</v>
      </c>
      <c r="LG56" s="146" t="e">
        <f t="shared" si="113"/>
        <v>#N/A</v>
      </c>
      <c r="LH56" s="146" t="e">
        <f t="shared" si="114"/>
        <v>#N/A</v>
      </c>
      <c r="LI56" s="146" t="e">
        <f t="shared" si="115"/>
        <v>#N/A</v>
      </c>
      <c r="LJ56" s="146" t="e">
        <f t="shared" si="116"/>
        <v>#N/A</v>
      </c>
      <c r="LK56" s="146" t="e">
        <f t="shared" si="117"/>
        <v>#N/A</v>
      </c>
      <c r="LL56" s="146" t="e">
        <f t="shared" si="118"/>
        <v>#N/A</v>
      </c>
      <c r="LM56" s="146" t="e">
        <f t="shared" si="119"/>
        <v>#N/A</v>
      </c>
      <c r="LN56" s="146" t="e">
        <f t="shared" si="120"/>
        <v>#N/A</v>
      </c>
      <c r="LO56" s="146" t="e">
        <f t="shared" si="121"/>
        <v>#N/A</v>
      </c>
      <c r="LP56" s="146" t="e">
        <f t="shared" si="122"/>
        <v>#N/A</v>
      </c>
      <c r="LQ56" s="146" t="e">
        <f t="shared" si="123"/>
        <v>#N/A</v>
      </c>
      <c r="LR56" s="146" t="e">
        <f t="shared" si="124"/>
        <v>#N/A</v>
      </c>
      <c r="LS56" s="146" t="e">
        <f t="shared" si="125"/>
        <v>#N/A</v>
      </c>
      <c r="LT56" s="146" t="e">
        <f t="shared" si="126"/>
        <v>#N/A</v>
      </c>
      <c r="LU56" s="146" t="e">
        <f t="shared" si="127"/>
        <v>#N/A</v>
      </c>
      <c r="LV56" s="146" t="e">
        <f t="shared" si="128"/>
        <v>#N/A</v>
      </c>
      <c r="LW56" s="146" t="e">
        <f t="shared" si="129"/>
        <v>#N/A</v>
      </c>
      <c r="LX56" s="146" t="e">
        <f t="shared" si="130"/>
        <v>#N/A</v>
      </c>
      <c r="LY56" s="146" t="e">
        <f t="shared" si="131"/>
        <v>#N/A</v>
      </c>
      <c r="LZ56" s="146" t="e">
        <f t="shared" si="132"/>
        <v>#N/A</v>
      </c>
      <c r="MA56" s="146" t="e">
        <f t="shared" si="133"/>
        <v>#N/A</v>
      </c>
      <c r="MB56" s="146" t="e">
        <f t="shared" si="134"/>
        <v>#N/A</v>
      </c>
      <c r="MC56" s="146" t="e">
        <f t="shared" si="135"/>
        <v>#N/A</v>
      </c>
      <c r="MD56" s="146" t="e">
        <f t="shared" si="136"/>
        <v>#N/A</v>
      </c>
      <c r="ME56" s="146" t="e">
        <f t="shared" si="137"/>
        <v>#N/A</v>
      </c>
      <c r="MF56" s="146" t="e">
        <f t="shared" si="138"/>
        <v>#N/A</v>
      </c>
      <c r="MG56" s="146" t="e">
        <f t="shared" si="139"/>
        <v>#N/A</v>
      </c>
      <c r="MH56" s="146" t="e">
        <f t="shared" si="140"/>
        <v>#N/A</v>
      </c>
      <c r="MI56" s="146" t="e">
        <f t="shared" si="141"/>
        <v>#N/A</v>
      </c>
      <c r="MJ56" s="146" t="e">
        <f t="shared" si="142"/>
        <v>#N/A</v>
      </c>
      <c r="MK56" s="146" t="e">
        <f t="shared" si="143"/>
        <v>#N/A</v>
      </c>
      <c r="ML56" s="146" t="e">
        <f t="shared" si="144"/>
        <v>#N/A</v>
      </c>
      <c r="MM56" s="146" t="e">
        <f t="shared" si="145"/>
        <v>#N/A</v>
      </c>
      <c r="MN56" s="146" t="e">
        <f t="shared" si="146"/>
        <v>#N/A</v>
      </c>
      <c r="MO56" s="146" t="e">
        <f t="shared" si="147"/>
        <v>#N/A</v>
      </c>
      <c r="MP56" s="146" t="e">
        <f t="shared" si="148"/>
        <v>#N/A</v>
      </c>
      <c r="MQ56" s="146" t="e">
        <f t="shared" si="149"/>
        <v>#N/A</v>
      </c>
      <c r="MR56" s="146" t="e">
        <f t="shared" si="21"/>
        <v>#N/A</v>
      </c>
      <c r="MS56" s="146" t="e">
        <f t="shared" si="150"/>
        <v>#N/A</v>
      </c>
      <c r="MT56" s="146" t="e">
        <f t="shared" si="151"/>
        <v>#N/A</v>
      </c>
      <c r="MU56" s="146" t="e">
        <f t="shared" si="152"/>
        <v>#N/A</v>
      </c>
      <c r="MV56" s="146" t="e">
        <f t="shared" si="153"/>
        <v>#N/A</v>
      </c>
      <c r="MW56" s="146" t="e">
        <f t="shared" si="154"/>
        <v>#N/A</v>
      </c>
      <c r="MX56" s="146" t="e">
        <f t="shared" si="155"/>
        <v>#N/A</v>
      </c>
      <c r="MY56" s="146" t="e">
        <f t="shared" si="156"/>
        <v>#N/A</v>
      </c>
      <c r="MZ56" s="146" t="e">
        <f t="shared" si="157"/>
        <v>#N/A</v>
      </c>
      <c r="NA56" s="146" t="e">
        <f t="shared" si="158"/>
        <v>#N/A</v>
      </c>
      <c r="NB56" s="146" t="e">
        <f t="shared" si="159"/>
        <v>#N/A</v>
      </c>
      <c r="NC56" s="146" t="e">
        <f t="shared" si="160"/>
        <v>#N/A</v>
      </c>
      <c r="ND56" s="146" t="e">
        <f t="shared" si="161"/>
        <v>#N/A</v>
      </c>
      <c r="NE56" s="146" t="e">
        <f t="shared" si="162"/>
        <v>#N/A</v>
      </c>
      <c r="NF56" s="146" t="e">
        <f t="shared" si="163"/>
        <v>#N/A</v>
      </c>
      <c r="NG56" s="146" t="e">
        <f t="shared" si="164"/>
        <v>#N/A</v>
      </c>
      <c r="NH56" s="146" t="e">
        <f t="shared" si="165"/>
        <v>#N/A</v>
      </c>
      <c r="NI56" s="146" t="e">
        <f t="shared" si="166"/>
        <v>#N/A</v>
      </c>
      <c r="NJ56" s="146" t="e">
        <f t="shared" si="167"/>
        <v>#N/A</v>
      </c>
      <c r="NK56" s="146" t="e">
        <f t="shared" si="168"/>
        <v>#N/A</v>
      </c>
      <c r="NL56" s="146" t="e">
        <f t="shared" si="169"/>
        <v>#N/A</v>
      </c>
      <c r="NM56" s="146" t="e">
        <f t="shared" si="170"/>
        <v>#N/A</v>
      </c>
      <c r="NN56" s="146" t="e">
        <f t="shared" si="171"/>
        <v>#N/A</v>
      </c>
      <c r="NO56" s="146" t="e">
        <f t="shared" si="172"/>
        <v>#N/A</v>
      </c>
      <c r="NP56" s="146" t="e">
        <f t="shared" si="173"/>
        <v>#N/A</v>
      </c>
      <c r="NQ56" s="146" t="e">
        <f t="shared" si="174"/>
        <v>#N/A</v>
      </c>
      <c r="NR56" s="146" t="e">
        <f t="shared" si="175"/>
        <v>#N/A</v>
      </c>
      <c r="NS56" s="146" t="e">
        <f t="shared" si="176"/>
        <v>#N/A</v>
      </c>
      <c r="NT56" s="146" t="e">
        <f t="shared" si="177"/>
        <v>#N/A</v>
      </c>
      <c r="NU56" s="146" t="e">
        <f t="shared" si="178"/>
        <v>#N/A</v>
      </c>
      <c r="NV56" s="146" t="e">
        <f t="shared" si="179"/>
        <v>#N/A</v>
      </c>
      <c r="NW56" s="146" t="e">
        <f t="shared" si="180"/>
        <v>#N/A</v>
      </c>
      <c r="NX56" s="146" t="e">
        <f t="shared" si="181"/>
        <v>#N/A</v>
      </c>
      <c r="NY56" s="146" t="e">
        <f t="shared" si="182"/>
        <v>#N/A</v>
      </c>
      <c r="NZ56" s="146" t="e">
        <f t="shared" si="183"/>
        <v>#N/A</v>
      </c>
      <c r="OA56" s="146" t="e">
        <f t="shared" si="184"/>
        <v>#N/A</v>
      </c>
      <c r="OB56" s="146" t="e">
        <f t="shared" si="185"/>
        <v>#N/A</v>
      </c>
      <c r="OC56" s="146" t="e">
        <f t="shared" si="186"/>
        <v>#N/A</v>
      </c>
      <c r="OD56" s="146" t="e">
        <f t="shared" si="187"/>
        <v>#N/A</v>
      </c>
      <c r="OE56" s="146" t="e">
        <f t="shared" si="188"/>
        <v>#N/A</v>
      </c>
      <c r="OF56" s="146" t="e">
        <f t="shared" si="189"/>
        <v>#N/A</v>
      </c>
      <c r="OG56" s="146" t="e">
        <f t="shared" si="190"/>
        <v>#N/A</v>
      </c>
      <c r="OH56" s="146" t="e">
        <f t="shared" si="191"/>
        <v>#N/A</v>
      </c>
      <c r="OI56" s="146" t="e">
        <f t="shared" si="192"/>
        <v>#N/A</v>
      </c>
      <c r="OJ56" s="146" t="e">
        <f t="shared" si="193"/>
        <v>#N/A</v>
      </c>
      <c r="OK56" s="146" t="e">
        <f t="shared" si="194"/>
        <v>#N/A</v>
      </c>
      <c r="OL56" s="146" t="e">
        <f t="shared" si="195"/>
        <v>#N/A</v>
      </c>
      <c r="OM56" s="146" t="e">
        <f t="shared" si="196"/>
        <v>#N/A</v>
      </c>
      <c r="ON56" s="146" t="e">
        <f t="shared" si="197"/>
        <v>#N/A</v>
      </c>
      <c r="OO56" s="146" t="e">
        <f t="shared" si="198"/>
        <v>#N/A</v>
      </c>
      <c r="OP56" s="146" t="e">
        <f t="shared" si="199"/>
        <v>#N/A</v>
      </c>
      <c r="OQ56" s="146" t="e">
        <f t="shared" si="200"/>
        <v>#N/A</v>
      </c>
      <c r="OR56" s="146" t="e">
        <f t="shared" si="201"/>
        <v>#N/A</v>
      </c>
      <c r="OS56" s="146" t="e">
        <f t="shared" si="202"/>
        <v>#N/A</v>
      </c>
      <c r="OT56" s="146" t="e">
        <f t="shared" si="203"/>
        <v>#N/A</v>
      </c>
      <c r="OU56" s="146" t="e">
        <f t="shared" si="204"/>
        <v>#N/A</v>
      </c>
      <c r="OV56" s="146" t="e">
        <f t="shared" si="205"/>
        <v>#N/A</v>
      </c>
      <c r="OW56" s="146" t="e">
        <f t="shared" si="206"/>
        <v>#N/A</v>
      </c>
      <c r="OX56" s="146" t="e">
        <f t="shared" si="207"/>
        <v>#N/A</v>
      </c>
      <c r="OY56" s="146" t="e">
        <f t="shared" si="208"/>
        <v>#N/A</v>
      </c>
      <c r="OZ56" s="146" t="e">
        <f t="shared" si="209"/>
        <v>#N/A</v>
      </c>
      <c r="PA56" s="146" t="e">
        <f t="shared" si="210"/>
        <v>#N/A</v>
      </c>
      <c r="PB56" s="146" t="e">
        <f t="shared" si="211"/>
        <v>#N/A</v>
      </c>
      <c r="PC56" s="146" t="e">
        <f t="shared" si="212"/>
        <v>#N/A</v>
      </c>
      <c r="PD56" s="146" t="e">
        <f t="shared" si="22"/>
        <v>#N/A</v>
      </c>
      <c r="PE56" s="146" t="e">
        <f t="shared" si="225"/>
        <v>#N/A</v>
      </c>
      <c r="PF56" s="146" t="e">
        <f t="shared" si="226"/>
        <v>#N/A</v>
      </c>
      <c r="PG56" s="146" t="e">
        <f t="shared" si="227"/>
        <v>#N/A</v>
      </c>
      <c r="PH56" s="146" t="e">
        <f t="shared" si="228"/>
        <v>#N/A</v>
      </c>
      <c r="PI56" s="146" t="e">
        <f t="shared" si="229"/>
        <v>#N/A</v>
      </c>
      <c r="PJ56" s="146" t="e">
        <f t="shared" si="230"/>
        <v>#N/A</v>
      </c>
      <c r="PK56" s="146" t="e">
        <f t="shared" si="231"/>
        <v>#N/A</v>
      </c>
      <c r="PL56" s="146" t="e">
        <f t="shared" si="232"/>
        <v>#N/A</v>
      </c>
    </row>
    <row r="57" spans="1:428" hidden="1" x14ac:dyDescent="0.45">
      <c r="A57" s="364"/>
      <c r="B57" s="365" t="str">
        <f>IF($N57="","",ROUND(_xlfn.LOGNORM.INV(ABS(VLOOKUP($Q$1,VLookups!$A$27:$B$28,2,FALSE)-B$2),LN($J57),LN($N57)),0))</f>
        <v/>
      </c>
      <c r="C57" s="367" t="str">
        <f t="shared" si="16"/>
        <v/>
      </c>
      <c r="D57" s="368" t="str">
        <f t="shared" si="17"/>
        <v/>
      </c>
      <c r="E57" s="108" t="str">
        <f>IFERROR(_xlfn.LOGNORM.INV(VLookups!$B$22,LN($J57),LN($N57)),"")</f>
        <v/>
      </c>
      <c r="F57" s="81"/>
      <c r="G57" s="108" t="str">
        <f>IFERROR(_xlfn.LOGNORM.INV(VLookups!$B$23,LN($J57),LN($N57)),"")</f>
        <v/>
      </c>
      <c r="H57" s="110" t="str">
        <f t="shared" si="248"/>
        <v/>
      </c>
      <c r="I57" s="110" t="str">
        <f t="shared" si="249"/>
        <v/>
      </c>
      <c r="J57" s="65" t="str">
        <f>IF(AND(F57&gt;0,NOT(ISBLANK(K57))),IF(VLOOKUP($F$3,VLookups!$A$17:$B$18,2,FALSE),F57*VLOOKUP(K57,VLookups!$A$4:$B$13,2,FALSE),F57),"")</f>
        <v/>
      </c>
      <c r="K57" s="21"/>
      <c r="L57" s="53"/>
      <c r="M57" s="263"/>
      <c r="N57" s="320" t="str">
        <f>IF(F57&gt;0,IF(ISBLANK(M57),IF(ISBLANK(K57),"",VLOOKUP(K57,VLookups!$A$4:$C$13,3,FALSE)),M57),"")</f>
        <v/>
      </c>
      <c r="O57" s="320" t="str">
        <f t="shared" si="11"/>
        <v/>
      </c>
      <c r="P57" s="375" t="str">
        <f t="shared" si="12"/>
        <v/>
      </c>
      <c r="Q57" s="81"/>
      <c r="R57" s="230" t="str">
        <f>IF(AND(Q57&gt;0,F57&gt;0,NOT(N57="")),ABS(VLOOKUP($Q$1,VLookups!$A$27:$B$28,2,FALSE)-_xlfn.LOGNORM.DIST(Q57,LN(J57),LN(N57),TRUE)),"")</f>
        <v/>
      </c>
      <c r="S57" s="80" t="str">
        <f>IF(AND($E57&gt;0,$F57&gt;0,$G57&gt;0,NOT(ISBLANK($K57))),_xlfn.LOGNORM.INV(ABS(VLOOKUP($Q$1,VLookups!$A$27:$B$28,2,FALSE)-S$3),LN($J57),LN($N57)),"")</f>
        <v/>
      </c>
      <c r="T57" s="80" t="str">
        <f>IF(AND($E57&gt;0,$F57&gt;0,$G57&gt;0,NOT(ISBLANK($K57))),_xlfn.LOGNORM.INV(ABS(VLOOKUP($Q$1,VLookups!$A$27:$B$28,2,FALSE)-T$3),LN($J57),LN($N57)),"")</f>
        <v/>
      </c>
      <c r="U57" s="80" t="str">
        <f>IF(AND($E57&gt;0,$F57&gt;0,$G57&gt;0,NOT(ISBLANK($K57))),_xlfn.LOGNORM.INV(ABS(VLOOKUP($Q$1,VLookups!$A$27:$B$28,2,FALSE)-U$3),LN($J57),LN($N57)),"")</f>
        <v/>
      </c>
      <c r="V57" s="80" t="str">
        <f>IF(AND($E57&gt;0,$F57&gt;0,$G57&gt;0,NOT(ISBLANK($K57))),_xlfn.LOGNORM.INV(ABS(VLOOKUP($Q$1,VLookups!$A$27:$B$28,2,FALSE)-V$3),LN($J57),LN($N57)),"")</f>
        <v/>
      </c>
      <c r="W57" s="80" t="str">
        <f>IF(AND($E57&gt;0,$F57&gt;0,$G57&gt;0,NOT(ISBLANK($K57))),_xlfn.LOGNORM.INV(ABS(VLOOKUP($Q$1,VLookups!$A$27:$B$28,2,FALSE)-W$3),LN($J57),LN($N57)),"")</f>
        <v/>
      </c>
      <c r="X57" s="80" t="str">
        <f>IF(AND($E57&gt;0,$F57&gt;0,$G57&gt;0,NOT(ISBLANK($K57))),_xlfn.LOGNORM.INV(ABS(VLOOKUP($Q$1,VLookups!$A$27:$B$28,2,FALSE)-X$3),LN($J57),LN($N57)),"")</f>
        <v/>
      </c>
      <c r="Y57" s="5"/>
      <c r="Z57" s="145" t="str">
        <f t="shared" si="250"/>
        <v/>
      </c>
      <c r="AA57" s="376" t="str">
        <f t="shared" si="13"/>
        <v/>
      </c>
      <c r="AB57" s="46" t="str">
        <f t="shared" si="14"/>
        <v/>
      </c>
      <c r="AC57" s="46" t="str">
        <f t="shared" si="269"/>
        <v/>
      </c>
      <c r="AD57" s="46" t="str">
        <f t="shared" si="269"/>
        <v/>
      </c>
      <c r="AE57" s="46" t="str">
        <f t="shared" si="269"/>
        <v/>
      </c>
      <c r="AF57" s="46" t="str">
        <f t="shared" si="269"/>
        <v/>
      </c>
      <c r="AG57" s="46" t="str">
        <f t="shared" si="269"/>
        <v/>
      </c>
      <c r="AH57" s="46" t="str">
        <f t="shared" si="269"/>
        <v/>
      </c>
      <c r="AI57" s="46" t="str">
        <f t="shared" si="269"/>
        <v/>
      </c>
      <c r="AJ57" s="46" t="str">
        <f t="shared" si="269"/>
        <v/>
      </c>
      <c r="AK57" s="46" t="str">
        <f t="shared" si="269"/>
        <v/>
      </c>
      <c r="AL57" s="46" t="str">
        <f t="shared" si="269"/>
        <v/>
      </c>
      <c r="AM57" s="46" t="str">
        <f t="shared" si="269"/>
        <v/>
      </c>
      <c r="AN57" s="46" t="str">
        <f t="shared" si="269"/>
        <v/>
      </c>
      <c r="AO57" s="46" t="str">
        <f t="shared" si="269"/>
        <v/>
      </c>
      <c r="AP57" s="46" t="str">
        <f t="shared" si="269"/>
        <v/>
      </c>
      <c r="AQ57" s="46" t="str">
        <f t="shared" si="269"/>
        <v/>
      </c>
      <c r="AR57" s="46" t="str">
        <f t="shared" si="269"/>
        <v/>
      </c>
      <c r="AS57" s="46" t="str">
        <f t="shared" si="269"/>
        <v/>
      </c>
      <c r="AT57" s="46" t="str">
        <f t="shared" si="269"/>
        <v/>
      </c>
      <c r="AU57" s="46" t="str">
        <f t="shared" si="269"/>
        <v/>
      </c>
      <c r="AV57" s="46" t="str">
        <f t="shared" si="269"/>
        <v/>
      </c>
      <c r="AW57" s="46" t="str">
        <f t="shared" si="269"/>
        <v/>
      </c>
      <c r="AX57" s="46" t="str">
        <f t="shared" si="269"/>
        <v/>
      </c>
      <c r="AY57" s="46" t="str">
        <f t="shared" si="269"/>
        <v/>
      </c>
      <c r="AZ57" s="46" t="str">
        <f t="shared" si="269"/>
        <v/>
      </c>
      <c r="BA57" s="46" t="str">
        <f t="shared" si="269"/>
        <v/>
      </c>
      <c r="BB57" s="46" t="str">
        <f t="shared" si="269"/>
        <v/>
      </c>
      <c r="BC57" s="46" t="str">
        <f t="shared" si="269"/>
        <v/>
      </c>
      <c r="BD57" s="46" t="str">
        <f t="shared" si="269"/>
        <v/>
      </c>
      <c r="BE57" s="46" t="str">
        <f t="shared" si="269"/>
        <v/>
      </c>
      <c r="BF57" s="46" t="str">
        <f t="shared" si="269"/>
        <v/>
      </c>
      <c r="BG57" s="46" t="str">
        <f t="shared" si="269"/>
        <v/>
      </c>
      <c r="BH57" s="46" t="str">
        <f t="shared" si="269"/>
        <v/>
      </c>
      <c r="BI57" s="46" t="str">
        <f t="shared" si="269"/>
        <v/>
      </c>
      <c r="BJ57" s="46" t="str">
        <f t="shared" si="269"/>
        <v/>
      </c>
      <c r="BK57" s="46" t="str">
        <f t="shared" si="269"/>
        <v/>
      </c>
      <c r="BL57" s="46" t="str">
        <f t="shared" si="269"/>
        <v/>
      </c>
      <c r="BM57" s="46" t="str">
        <f t="shared" si="269"/>
        <v/>
      </c>
      <c r="BN57" s="46" t="str">
        <f t="shared" si="269"/>
        <v/>
      </c>
      <c r="BO57" s="46" t="str">
        <f t="shared" si="269"/>
        <v/>
      </c>
      <c r="BP57" s="46" t="str">
        <f t="shared" si="269"/>
        <v/>
      </c>
      <c r="BQ57" s="46" t="str">
        <f t="shared" si="269"/>
        <v/>
      </c>
      <c r="BR57" s="46" t="str">
        <f t="shared" si="269"/>
        <v/>
      </c>
      <c r="BS57" s="46" t="str">
        <f t="shared" si="269"/>
        <v/>
      </c>
      <c r="BT57" s="46" t="str">
        <f t="shared" si="269"/>
        <v/>
      </c>
      <c r="BU57" s="46" t="str">
        <f t="shared" si="269"/>
        <v/>
      </c>
      <c r="BV57" s="46" t="str">
        <f t="shared" si="269"/>
        <v/>
      </c>
      <c r="BW57" s="46" t="str">
        <f t="shared" si="269"/>
        <v/>
      </c>
      <c r="BX57" s="46" t="str">
        <f t="shared" si="269"/>
        <v/>
      </c>
      <c r="BY57" s="46" t="str">
        <f t="shared" si="269"/>
        <v/>
      </c>
      <c r="BZ57" s="46" t="str">
        <f t="shared" si="269"/>
        <v/>
      </c>
      <c r="CA57" s="46" t="str">
        <f t="shared" si="269"/>
        <v/>
      </c>
      <c r="CB57" s="46" t="str">
        <f t="shared" si="269"/>
        <v/>
      </c>
      <c r="CC57" s="46" t="str">
        <f t="shared" si="269"/>
        <v/>
      </c>
      <c r="CD57" s="46" t="str">
        <f t="shared" si="269"/>
        <v/>
      </c>
      <c r="CE57" s="46" t="str">
        <f t="shared" si="269"/>
        <v/>
      </c>
      <c r="CF57" s="46" t="str">
        <f t="shared" si="269"/>
        <v/>
      </c>
      <c r="CG57" s="46" t="str">
        <f t="shared" si="269"/>
        <v/>
      </c>
      <c r="CH57" s="46" t="str">
        <f t="shared" si="269"/>
        <v/>
      </c>
      <c r="CI57" s="46" t="str">
        <f t="shared" si="269"/>
        <v/>
      </c>
      <c r="CJ57" s="46" t="str">
        <f t="shared" si="269"/>
        <v/>
      </c>
      <c r="CK57" s="46" t="str">
        <f t="shared" si="269"/>
        <v/>
      </c>
      <c r="CL57" s="46" t="str">
        <f t="shared" si="269"/>
        <v/>
      </c>
      <c r="CM57" s="46" t="str">
        <f t="shared" si="269"/>
        <v/>
      </c>
      <c r="CN57" s="46" t="str">
        <f t="shared" ref="CN57:EY60" si="272">IF(ISNONTEXT($Z57),CM57+$Z57,"")</f>
        <v/>
      </c>
      <c r="CO57" s="46" t="str">
        <f t="shared" si="272"/>
        <v/>
      </c>
      <c r="CP57" s="46" t="str">
        <f t="shared" si="272"/>
        <v/>
      </c>
      <c r="CQ57" s="46" t="str">
        <f t="shared" si="272"/>
        <v/>
      </c>
      <c r="CR57" s="46" t="str">
        <f t="shared" si="272"/>
        <v/>
      </c>
      <c r="CS57" s="46" t="str">
        <f t="shared" si="272"/>
        <v/>
      </c>
      <c r="CT57" s="46" t="str">
        <f t="shared" si="272"/>
        <v/>
      </c>
      <c r="CU57" s="46" t="str">
        <f t="shared" si="272"/>
        <v/>
      </c>
      <c r="CV57" s="46" t="str">
        <f t="shared" si="272"/>
        <v/>
      </c>
      <c r="CW57" s="46" t="str">
        <f t="shared" si="272"/>
        <v/>
      </c>
      <c r="CX57" s="46" t="str">
        <f t="shared" si="272"/>
        <v/>
      </c>
      <c r="CY57" s="46" t="str">
        <f t="shared" si="272"/>
        <v/>
      </c>
      <c r="CZ57" s="46" t="str">
        <f t="shared" si="272"/>
        <v/>
      </c>
      <c r="DA57" s="46" t="str">
        <f t="shared" si="272"/>
        <v/>
      </c>
      <c r="DB57" s="46" t="str">
        <f t="shared" si="272"/>
        <v/>
      </c>
      <c r="DC57" s="46" t="str">
        <f t="shared" si="272"/>
        <v/>
      </c>
      <c r="DD57" s="46" t="str">
        <f t="shared" si="272"/>
        <v/>
      </c>
      <c r="DE57" s="46" t="str">
        <f t="shared" si="272"/>
        <v/>
      </c>
      <c r="DF57" s="46" t="str">
        <f t="shared" si="272"/>
        <v/>
      </c>
      <c r="DG57" s="46" t="str">
        <f t="shared" si="272"/>
        <v/>
      </c>
      <c r="DH57" s="46" t="str">
        <f t="shared" si="272"/>
        <v/>
      </c>
      <c r="DI57" s="46" t="str">
        <f t="shared" si="272"/>
        <v/>
      </c>
      <c r="DJ57" s="46" t="str">
        <f t="shared" si="272"/>
        <v/>
      </c>
      <c r="DK57" s="46" t="str">
        <f t="shared" si="272"/>
        <v/>
      </c>
      <c r="DL57" s="46" t="str">
        <f t="shared" si="272"/>
        <v/>
      </c>
      <c r="DM57" s="46" t="str">
        <f t="shared" si="272"/>
        <v/>
      </c>
      <c r="DN57" s="46" t="str">
        <f t="shared" si="272"/>
        <v/>
      </c>
      <c r="DO57" s="46" t="str">
        <f t="shared" si="272"/>
        <v/>
      </c>
      <c r="DP57" s="46" t="str">
        <f t="shared" si="272"/>
        <v/>
      </c>
      <c r="DQ57" s="46" t="str">
        <f t="shared" si="272"/>
        <v/>
      </c>
      <c r="DR57" s="46" t="str">
        <f t="shared" si="272"/>
        <v/>
      </c>
      <c r="DS57" s="46" t="str">
        <f t="shared" si="272"/>
        <v/>
      </c>
      <c r="DT57" s="46" t="str">
        <f t="shared" si="272"/>
        <v/>
      </c>
      <c r="DU57" s="46" t="str">
        <f t="shared" si="272"/>
        <v/>
      </c>
      <c r="DV57" s="46" t="str">
        <f t="shared" si="272"/>
        <v/>
      </c>
      <c r="DW57" s="46" t="str">
        <f t="shared" si="272"/>
        <v/>
      </c>
      <c r="DX57" s="46" t="str">
        <f t="shared" si="272"/>
        <v/>
      </c>
      <c r="DY57" s="46" t="str">
        <f t="shared" si="272"/>
        <v/>
      </c>
      <c r="DZ57" s="46" t="str">
        <f t="shared" si="272"/>
        <v/>
      </c>
      <c r="EA57" s="46" t="str">
        <f t="shared" si="272"/>
        <v/>
      </c>
      <c r="EB57" s="46" t="str">
        <f t="shared" si="272"/>
        <v/>
      </c>
      <c r="EC57" s="46" t="str">
        <f t="shared" si="272"/>
        <v/>
      </c>
      <c r="ED57" s="46" t="str">
        <f t="shared" si="272"/>
        <v/>
      </c>
      <c r="EE57" s="46" t="str">
        <f t="shared" si="272"/>
        <v/>
      </c>
      <c r="EF57" s="46" t="str">
        <f t="shared" si="272"/>
        <v/>
      </c>
      <c r="EG57" s="46" t="str">
        <f t="shared" si="272"/>
        <v/>
      </c>
      <c r="EH57" s="46" t="str">
        <f t="shared" si="272"/>
        <v/>
      </c>
      <c r="EI57" s="46" t="str">
        <f t="shared" si="272"/>
        <v/>
      </c>
      <c r="EJ57" s="46" t="str">
        <f t="shared" si="272"/>
        <v/>
      </c>
      <c r="EK57" s="46" t="str">
        <f t="shared" si="272"/>
        <v/>
      </c>
      <c r="EL57" s="46" t="str">
        <f t="shared" si="272"/>
        <v/>
      </c>
      <c r="EM57" s="46" t="str">
        <f t="shared" si="272"/>
        <v/>
      </c>
      <c r="EN57" s="46" t="str">
        <f t="shared" si="272"/>
        <v/>
      </c>
      <c r="EO57" s="46" t="str">
        <f t="shared" si="272"/>
        <v/>
      </c>
      <c r="EP57" s="46" t="str">
        <f t="shared" si="272"/>
        <v/>
      </c>
      <c r="EQ57" s="46" t="str">
        <f t="shared" si="272"/>
        <v/>
      </c>
      <c r="ER57" s="46" t="str">
        <f t="shared" si="272"/>
        <v/>
      </c>
      <c r="ES57" s="46" t="str">
        <f t="shared" si="272"/>
        <v/>
      </c>
      <c r="ET57" s="46" t="str">
        <f t="shared" si="272"/>
        <v/>
      </c>
      <c r="EU57" s="46" t="str">
        <f t="shared" si="272"/>
        <v/>
      </c>
      <c r="EV57" s="46" t="str">
        <f t="shared" si="272"/>
        <v/>
      </c>
      <c r="EW57" s="46" t="str">
        <f t="shared" si="272"/>
        <v/>
      </c>
      <c r="EX57" s="46" t="str">
        <f t="shared" si="272"/>
        <v/>
      </c>
      <c r="EY57" s="46" t="str">
        <f t="shared" si="272"/>
        <v/>
      </c>
      <c r="EZ57" s="46" t="str">
        <f t="shared" si="271"/>
        <v/>
      </c>
      <c r="FA57" s="46" t="str">
        <f t="shared" si="271"/>
        <v/>
      </c>
      <c r="FB57" s="46" t="str">
        <f t="shared" si="271"/>
        <v/>
      </c>
      <c r="FC57" s="46" t="str">
        <f t="shared" si="271"/>
        <v/>
      </c>
      <c r="FD57" s="46" t="str">
        <f t="shared" si="271"/>
        <v/>
      </c>
      <c r="FE57" s="46" t="str">
        <f t="shared" si="271"/>
        <v/>
      </c>
      <c r="FF57" s="46" t="str">
        <f t="shared" si="271"/>
        <v/>
      </c>
      <c r="FG57" s="46" t="str">
        <f t="shared" si="271"/>
        <v/>
      </c>
      <c r="FH57" s="46" t="str">
        <f t="shared" si="271"/>
        <v/>
      </c>
      <c r="FI57" s="46" t="str">
        <f t="shared" si="271"/>
        <v/>
      </c>
      <c r="FJ57" s="46" t="str">
        <f t="shared" si="271"/>
        <v/>
      </c>
      <c r="FK57" s="46" t="str">
        <f t="shared" si="271"/>
        <v/>
      </c>
      <c r="FL57" s="46" t="str">
        <f t="shared" si="271"/>
        <v/>
      </c>
      <c r="FM57" s="46" t="str">
        <f t="shared" si="271"/>
        <v/>
      </c>
      <c r="FN57" s="46" t="str">
        <f t="shared" si="271"/>
        <v/>
      </c>
      <c r="FO57" s="46" t="str">
        <f t="shared" si="271"/>
        <v/>
      </c>
      <c r="FP57" s="46" t="str">
        <f t="shared" si="271"/>
        <v/>
      </c>
      <c r="FQ57" s="46" t="str">
        <f t="shared" si="271"/>
        <v/>
      </c>
      <c r="FR57" s="46" t="str">
        <f t="shared" si="271"/>
        <v/>
      </c>
      <c r="FS57" s="46" t="str">
        <f t="shared" si="271"/>
        <v/>
      </c>
      <c r="FT57" s="46" t="str">
        <f t="shared" si="271"/>
        <v/>
      </c>
      <c r="FU57" s="46" t="str">
        <f t="shared" si="271"/>
        <v/>
      </c>
      <c r="FV57" s="46" t="str">
        <f t="shared" si="271"/>
        <v/>
      </c>
      <c r="FW57" s="46" t="str">
        <f t="shared" si="271"/>
        <v/>
      </c>
      <c r="FX57" s="46" t="str">
        <f t="shared" si="271"/>
        <v/>
      </c>
      <c r="FY57" s="46" t="str">
        <f t="shared" si="271"/>
        <v/>
      </c>
      <c r="FZ57" s="46" t="str">
        <f t="shared" si="271"/>
        <v/>
      </c>
      <c r="GA57" s="46" t="str">
        <f t="shared" si="271"/>
        <v/>
      </c>
      <c r="GB57" s="46" t="str">
        <f t="shared" si="271"/>
        <v/>
      </c>
      <c r="GC57" s="46" t="str">
        <f t="shared" si="271"/>
        <v/>
      </c>
      <c r="GD57" s="46" t="str">
        <f t="shared" si="271"/>
        <v/>
      </c>
      <c r="GE57" s="46" t="str">
        <f t="shared" si="271"/>
        <v/>
      </c>
      <c r="GF57" s="46" t="str">
        <f t="shared" si="271"/>
        <v/>
      </c>
      <c r="GG57" s="46" t="str">
        <f t="shared" si="271"/>
        <v/>
      </c>
      <c r="GH57" s="46" t="str">
        <f t="shared" si="271"/>
        <v/>
      </c>
      <c r="GI57" s="46" t="str">
        <f t="shared" si="271"/>
        <v/>
      </c>
      <c r="GJ57" s="46" t="str">
        <f t="shared" si="271"/>
        <v/>
      </c>
      <c r="GK57" s="46" t="str">
        <f t="shared" si="271"/>
        <v/>
      </c>
      <c r="GL57" s="46" t="str">
        <f t="shared" si="271"/>
        <v/>
      </c>
      <c r="GM57" s="46" t="str">
        <f t="shared" si="271"/>
        <v/>
      </c>
      <c r="GN57" s="46" t="str">
        <f t="shared" si="271"/>
        <v/>
      </c>
      <c r="GO57" s="46" t="str">
        <f t="shared" si="271"/>
        <v/>
      </c>
      <c r="GP57" s="46" t="str">
        <f t="shared" si="271"/>
        <v/>
      </c>
      <c r="GQ57" s="46" t="str">
        <f t="shared" si="271"/>
        <v/>
      </c>
      <c r="GR57" s="46" t="str">
        <f t="shared" si="271"/>
        <v/>
      </c>
      <c r="GS57" s="46" t="str">
        <f t="shared" si="271"/>
        <v/>
      </c>
      <c r="GT57" s="46" t="str">
        <f t="shared" si="271"/>
        <v/>
      </c>
      <c r="GU57" s="46" t="str">
        <f t="shared" si="271"/>
        <v/>
      </c>
      <c r="GV57" s="46" t="str">
        <f t="shared" si="271"/>
        <v/>
      </c>
      <c r="GW57" s="46" t="str">
        <f t="shared" si="271"/>
        <v/>
      </c>
      <c r="GX57" s="46" t="str">
        <f t="shared" si="271"/>
        <v/>
      </c>
      <c r="GY57" s="46" t="str">
        <f t="shared" si="271"/>
        <v/>
      </c>
      <c r="GZ57" s="46" t="str">
        <f t="shared" si="271"/>
        <v/>
      </c>
      <c r="HA57" s="46" t="str">
        <f t="shared" si="271"/>
        <v/>
      </c>
      <c r="HB57" s="46" t="str">
        <f t="shared" si="271"/>
        <v/>
      </c>
      <c r="HC57" s="46" t="str">
        <f t="shared" si="271"/>
        <v/>
      </c>
      <c r="HD57" s="46" t="str">
        <f t="shared" si="271"/>
        <v/>
      </c>
      <c r="HE57" s="46" t="str">
        <f t="shared" si="271"/>
        <v/>
      </c>
      <c r="HF57" s="46" t="str">
        <f t="shared" si="271"/>
        <v/>
      </c>
      <c r="HG57" s="46" t="str">
        <f t="shared" si="271"/>
        <v/>
      </c>
      <c r="HH57" s="46" t="str">
        <f t="shared" si="271"/>
        <v/>
      </c>
      <c r="HI57" s="46" t="str">
        <f t="shared" si="271"/>
        <v/>
      </c>
      <c r="HJ57" s="46" t="str">
        <f t="shared" si="271"/>
        <v/>
      </c>
      <c r="HK57" s="46" t="str">
        <f t="shared" si="271"/>
        <v/>
      </c>
      <c r="HL57" s="46" t="str">
        <f t="shared" si="270"/>
        <v/>
      </c>
      <c r="HM57" s="46" t="str">
        <f t="shared" si="270"/>
        <v/>
      </c>
      <c r="HN57" s="46" t="str">
        <f t="shared" si="270"/>
        <v/>
      </c>
      <c r="HO57" s="46" t="str">
        <f t="shared" si="270"/>
        <v/>
      </c>
      <c r="HP57" s="46" t="str">
        <f t="shared" si="270"/>
        <v/>
      </c>
      <c r="HQ57" s="46" t="str">
        <f t="shared" si="270"/>
        <v/>
      </c>
      <c r="HR57" s="46" t="str">
        <f t="shared" si="270"/>
        <v/>
      </c>
      <c r="HS57" s="46" t="str">
        <f t="shared" si="270"/>
        <v/>
      </c>
      <c r="HT57" s="146" t="e">
        <f t="shared" si="15"/>
        <v>#N/A</v>
      </c>
      <c r="HU57" s="146" t="e">
        <f t="shared" si="24"/>
        <v>#N/A</v>
      </c>
      <c r="HV57" s="146" t="e">
        <f t="shared" si="25"/>
        <v>#N/A</v>
      </c>
      <c r="HW57" s="146" t="e">
        <f t="shared" si="26"/>
        <v>#N/A</v>
      </c>
      <c r="HX57" s="146" t="e">
        <f t="shared" si="27"/>
        <v>#N/A</v>
      </c>
      <c r="HY57" s="146" t="e">
        <f t="shared" si="28"/>
        <v>#N/A</v>
      </c>
      <c r="HZ57" s="146" t="e">
        <f t="shared" si="29"/>
        <v>#N/A</v>
      </c>
      <c r="IA57" s="146" t="e">
        <f t="shared" si="30"/>
        <v>#N/A</v>
      </c>
      <c r="IB57" s="146" t="e">
        <f t="shared" si="31"/>
        <v>#N/A</v>
      </c>
      <c r="IC57" s="146" t="e">
        <f t="shared" si="32"/>
        <v>#N/A</v>
      </c>
      <c r="ID57" s="146" t="e">
        <f t="shared" si="33"/>
        <v>#N/A</v>
      </c>
      <c r="IE57" s="146" t="e">
        <f t="shared" si="34"/>
        <v>#N/A</v>
      </c>
      <c r="IF57" s="146" t="e">
        <f t="shared" si="35"/>
        <v>#N/A</v>
      </c>
      <c r="IG57" s="146" t="e">
        <f t="shared" si="36"/>
        <v>#N/A</v>
      </c>
      <c r="IH57" s="146" t="e">
        <f t="shared" si="37"/>
        <v>#N/A</v>
      </c>
      <c r="II57" s="146" t="e">
        <f t="shared" si="38"/>
        <v>#N/A</v>
      </c>
      <c r="IJ57" s="146" t="e">
        <f t="shared" si="39"/>
        <v>#N/A</v>
      </c>
      <c r="IK57" s="146" t="e">
        <f t="shared" si="40"/>
        <v>#N/A</v>
      </c>
      <c r="IL57" s="146" t="e">
        <f t="shared" si="41"/>
        <v>#N/A</v>
      </c>
      <c r="IM57" s="146" t="e">
        <f t="shared" si="42"/>
        <v>#N/A</v>
      </c>
      <c r="IN57" s="146" t="e">
        <f t="shared" si="43"/>
        <v>#N/A</v>
      </c>
      <c r="IO57" s="146" t="e">
        <f t="shared" si="44"/>
        <v>#N/A</v>
      </c>
      <c r="IP57" s="146" t="e">
        <f t="shared" si="45"/>
        <v>#N/A</v>
      </c>
      <c r="IQ57" s="146" t="e">
        <f t="shared" si="46"/>
        <v>#N/A</v>
      </c>
      <c r="IR57" s="146" t="e">
        <f t="shared" si="47"/>
        <v>#N/A</v>
      </c>
      <c r="IS57" s="146" t="e">
        <f t="shared" si="48"/>
        <v>#N/A</v>
      </c>
      <c r="IT57" s="146" t="e">
        <f t="shared" si="49"/>
        <v>#N/A</v>
      </c>
      <c r="IU57" s="146" t="e">
        <f t="shared" si="50"/>
        <v>#N/A</v>
      </c>
      <c r="IV57" s="146" t="e">
        <f t="shared" si="51"/>
        <v>#N/A</v>
      </c>
      <c r="IW57" s="146" t="e">
        <f t="shared" si="52"/>
        <v>#N/A</v>
      </c>
      <c r="IX57" s="146" t="e">
        <f t="shared" si="53"/>
        <v>#N/A</v>
      </c>
      <c r="IY57" s="146" t="e">
        <f t="shared" si="54"/>
        <v>#N/A</v>
      </c>
      <c r="IZ57" s="146" t="e">
        <f t="shared" si="55"/>
        <v>#N/A</v>
      </c>
      <c r="JA57" s="146" t="e">
        <f t="shared" si="56"/>
        <v>#N/A</v>
      </c>
      <c r="JB57" s="146" t="e">
        <f t="shared" si="57"/>
        <v>#N/A</v>
      </c>
      <c r="JC57" s="146" t="e">
        <f t="shared" si="58"/>
        <v>#N/A</v>
      </c>
      <c r="JD57" s="146" t="e">
        <f t="shared" si="59"/>
        <v>#N/A</v>
      </c>
      <c r="JE57" s="146" t="e">
        <f t="shared" si="60"/>
        <v>#N/A</v>
      </c>
      <c r="JF57" s="146" t="e">
        <f t="shared" si="61"/>
        <v>#N/A</v>
      </c>
      <c r="JG57" s="146" t="e">
        <f t="shared" si="62"/>
        <v>#N/A</v>
      </c>
      <c r="JH57" s="146" t="e">
        <f t="shared" si="63"/>
        <v>#N/A</v>
      </c>
      <c r="JI57" s="146" t="e">
        <f t="shared" si="64"/>
        <v>#N/A</v>
      </c>
      <c r="JJ57" s="146" t="e">
        <f t="shared" si="65"/>
        <v>#N/A</v>
      </c>
      <c r="JK57" s="146" t="e">
        <f t="shared" si="66"/>
        <v>#N/A</v>
      </c>
      <c r="JL57" s="146" t="e">
        <f t="shared" si="67"/>
        <v>#N/A</v>
      </c>
      <c r="JM57" s="146" t="e">
        <f t="shared" si="68"/>
        <v>#N/A</v>
      </c>
      <c r="JN57" s="146" t="e">
        <f t="shared" si="69"/>
        <v>#N/A</v>
      </c>
      <c r="JO57" s="146" t="e">
        <f t="shared" si="70"/>
        <v>#N/A</v>
      </c>
      <c r="JP57" s="146" t="e">
        <f t="shared" si="71"/>
        <v>#N/A</v>
      </c>
      <c r="JQ57" s="146" t="e">
        <f t="shared" si="72"/>
        <v>#N/A</v>
      </c>
      <c r="JR57" s="146" t="e">
        <f t="shared" si="73"/>
        <v>#N/A</v>
      </c>
      <c r="JS57" s="146" t="e">
        <f t="shared" si="74"/>
        <v>#N/A</v>
      </c>
      <c r="JT57" s="146" t="e">
        <f t="shared" si="75"/>
        <v>#N/A</v>
      </c>
      <c r="JU57" s="146" t="e">
        <f t="shared" si="76"/>
        <v>#N/A</v>
      </c>
      <c r="JV57" s="146" t="e">
        <f t="shared" si="77"/>
        <v>#N/A</v>
      </c>
      <c r="JW57" s="146" t="e">
        <f t="shared" si="78"/>
        <v>#N/A</v>
      </c>
      <c r="JX57" s="146" t="e">
        <f t="shared" si="79"/>
        <v>#N/A</v>
      </c>
      <c r="JY57" s="146" t="e">
        <f t="shared" si="80"/>
        <v>#N/A</v>
      </c>
      <c r="JZ57" s="146" t="e">
        <f t="shared" si="81"/>
        <v>#N/A</v>
      </c>
      <c r="KA57" s="146" t="e">
        <f t="shared" si="82"/>
        <v>#N/A</v>
      </c>
      <c r="KB57" s="146" t="e">
        <f t="shared" si="83"/>
        <v>#N/A</v>
      </c>
      <c r="KC57" s="146" t="e">
        <f t="shared" si="84"/>
        <v>#N/A</v>
      </c>
      <c r="KD57" s="146" t="e">
        <f t="shared" si="85"/>
        <v>#N/A</v>
      </c>
      <c r="KE57" s="146" t="e">
        <f t="shared" si="86"/>
        <v>#N/A</v>
      </c>
      <c r="KF57" s="146" t="e">
        <f t="shared" si="20"/>
        <v>#N/A</v>
      </c>
      <c r="KG57" s="146" t="e">
        <f t="shared" si="87"/>
        <v>#N/A</v>
      </c>
      <c r="KH57" s="146" t="e">
        <f t="shared" si="88"/>
        <v>#N/A</v>
      </c>
      <c r="KI57" s="146" t="e">
        <f t="shared" si="89"/>
        <v>#N/A</v>
      </c>
      <c r="KJ57" s="146" t="e">
        <f t="shared" si="90"/>
        <v>#N/A</v>
      </c>
      <c r="KK57" s="146" t="e">
        <f t="shared" si="91"/>
        <v>#N/A</v>
      </c>
      <c r="KL57" s="146" t="e">
        <f t="shared" si="92"/>
        <v>#N/A</v>
      </c>
      <c r="KM57" s="146" t="e">
        <f t="shared" si="93"/>
        <v>#N/A</v>
      </c>
      <c r="KN57" s="146" t="e">
        <f t="shared" si="94"/>
        <v>#N/A</v>
      </c>
      <c r="KO57" s="146" t="e">
        <f t="shared" si="95"/>
        <v>#N/A</v>
      </c>
      <c r="KP57" s="146" t="e">
        <f t="shared" si="96"/>
        <v>#N/A</v>
      </c>
      <c r="KQ57" s="146" t="e">
        <f t="shared" si="97"/>
        <v>#N/A</v>
      </c>
      <c r="KR57" s="146" t="e">
        <f t="shared" si="98"/>
        <v>#N/A</v>
      </c>
      <c r="KS57" s="146" t="e">
        <f t="shared" si="99"/>
        <v>#N/A</v>
      </c>
      <c r="KT57" s="146" t="e">
        <f t="shared" si="100"/>
        <v>#N/A</v>
      </c>
      <c r="KU57" s="146" t="e">
        <f t="shared" si="101"/>
        <v>#N/A</v>
      </c>
      <c r="KV57" s="146" t="e">
        <f t="shared" si="102"/>
        <v>#N/A</v>
      </c>
      <c r="KW57" s="146" t="e">
        <f t="shared" si="103"/>
        <v>#N/A</v>
      </c>
      <c r="KX57" s="146" t="e">
        <f t="shared" si="104"/>
        <v>#N/A</v>
      </c>
      <c r="KY57" s="146" t="e">
        <f t="shared" si="105"/>
        <v>#N/A</v>
      </c>
      <c r="KZ57" s="146" t="e">
        <f t="shared" si="106"/>
        <v>#N/A</v>
      </c>
      <c r="LA57" s="146" t="e">
        <f t="shared" si="107"/>
        <v>#N/A</v>
      </c>
      <c r="LB57" s="146" t="e">
        <f t="shared" si="108"/>
        <v>#N/A</v>
      </c>
      <c r="LC57" s="146" t="e">
        <f t="shared" si="109"/>
        <v>#N/A</v>
      </c>
      <c r="LD57" s="146" t="e">
        <f t="shared" si="110"/>
        <v>#N/A</v>
      </c>
      <c r="LE57" s="146" t="e">
        <f t="shared" si="111"/>
        <v>#N/A</v>
      </c>
      <c r="LF57" s="146" t="e">
        <f t="shared" si="112"/>
        <v>#N/A</v>
      </c>
      <c r="LG57" s="146" t="e">
        <f t="shared" si="113"/>
        <v>#N/A</v>
      </c>
      <c r="LH57" s="146" t="e">
        <f t="shared" si="114"/>
        <v>#N/A</v>
      </c>
      <c r="LI57" s="146" t="e">
        <f t="shared" si="115"/>
        <v>#N/A</v>
      </c>
      <c r="LJ57" s="146" t="e">
        <f t="shared" si="116"/>
        <v>#N/A</v>
      </c>
      <c r="LK57" s="146" t="e">
        <f t="shared" si="117"/>
        <v>#N/A</v>
      </c>
      <c r="LL57" s="146" t="e">
        <f t="shared" si="118"/>
        <v>#N/A</v>
      </c>
      <c r="LM57" s="146" t="e">
        <f t="shared" si="119"/>
        <v>#N/A</v>
      </c>
      <c r="LN57" s="146" t="e">
        <f t="shared" si="120"/>
        <v>#N/A</v>
      </c>
      <c r="LO57" s="146" t="e">
        <f t="shared" si="121"/>
        <v>#N/A</v>
      </c>
      <c r="LP57" s="146" t="e">
        <f t="shared" si="122"/>
        <v>#N/A</v>
      </c>
      <c r="LQ57" s="146" t="e">
        <f t="shared" si="123"/>
        <v>#N/A</v>
      </c>
      <c r="LR57" s="146" t="e">
        <f t="shared" si="124"/>
        <v>#N/A</v>
      </c>
      <c r="LS57" s="146" t="e">
        <f t="shared" si="125"/>
        <v>#N/A</v>
      </c>
      <c r="LT57" s="146" t="e">
        <f t="shared" si="126"/>
        <v>#N/A</v>
      </c>
      <c r="LU57" s="146" t="e">
        <f t="shared" si="127"/>
        <v>#N/A</v>
      </c>
      <c r="LV57" s="146" t="e">
        <f t="shared" si="128"/>
        <v>#N/A</v>
      </c>
      <c r="LW57" s="146" t="e">
        <f t="shared" si="129"/>
        <v>#N/A</v>
      </c>
      <c r="LX57" s="146" t="e">
        <f t="shared" si="130"/>
        <v>#N/A</v>
      </c>
      <c r="LY57" s="146" t="e">
        <f t="shared" si="131"/>
        <v>#N/A</v>
      </c>
      <c r="LZ57" s="146" t="e">
        <f t="shared" si="132"/>
        <v>#N/A</v>
      </c>
      <c r="MA57" s="146" t="e">
        <f t="shared" si="133"/>
        <v>#N/A</v>
      </c>
      <c r="MB57" s="146" t="e">
        <f t="shared" si="134"/>
        <v>#N/A</v>
      </c>
      <c r="MC57" s="146" t="e">
        <f t="shared" si="135"/>
        <v>#N/A</v>
      </c>
      <c r="MD57" s="146" t="e">
        <f t="shared" si="136"/>
        <v>#N/A</v>
      </c>
      <c r="ME57" s="146" t="e">
        <f t="shared" si="137"/>
        <v>#N/A</v>
      </c>
      <c r="MF57" s="146" t="e">
        <f t="shared" si="138"/>
        <v>#N/A</v>
      </c>
      <c r="MG57" s="146" t="e">
        <f t="shared" si="139"/>
        <v>#N/A</v>
      </c>
      <c r="MH57" s="146" t="e">
        <f t="shared" si="140"/>
        <v>#N/A</v>
      </c>
      <c r="MI57" s="146" t="e">
        <f t="shared" si="141"/>
        <v>#N/A</v>
      </c>
      <c r="MJ57" s="146" t="e">
        <f t="shared" si="142"/>
        <v>#N/A</v>
      </c>
      <c r="MK57" s="146" t="e">
        <f t="shared" si="143"/>
        <v>#N/A</v>
      </c>
      <c r="ML57" s="146" t="e">
        <f t="shared" si="144"/>
        <v>#N/A</v>
      </c>
      <c r="MM57" s="146" t="e">
        <f t="shared" si="145"/>
        <v>#N/A</v>
      </c>
      <c r="MN57" s="146" t="e">
        <f t="shared" si="146"/>
        <v>#N/A</v>
      </c>
      <c r="MO57" s="146" t="e">
        <f t="shared" si="147"/>
        <v>#N/A</v>
      </c>
      <c r="MP57" s="146" t="e">
        <f t="shared" si="148"/>
        <v>#N/A</v>
      </c>
      <c r="MQ57" s="146" t="e">
        <f t="shared" si="149"/>
        <v>#N/A</v>
      </c>
      <c r="MR57" s="146" t="e">
        <f t="shared" si="21"/>
        <v>#N/A</v>
      </c>
      <c r="MS57" s="146" t="e">
        <f t="shared" si="150"/>
        <v>#N/A</v>
      </c>
      <c r="MT57" s="146" t="e">
        <f t="shared" si="151"/>
        <v>#N/A</v>
      </c>
      <c r="MU57" s="146" t="e">
        <f t="shared" si="152"/>
        <v>#N/A</v>
      </c>
      <c r="MV57" s="146" t="e">
        <f t="shared" si="153"/>
        <v>#N/A</v>
      </c>
      <c r="MW57" s="146" t="e">
        <f t="shared" si="154"/>
        <v>#N/A</v>
      </c>
      <c r="MX57" s="146" t="e">
        <f t="shared" si="155"/>
        <v>#N/A</v>
      </c>
      <c r="MY57" s="146" t="e">
        <f t="shared" si="156"/>
        <v>#N/A</v>
      </c>
      <c r="MZ57" s="146" t="e">
        <f t="shared" si="157"/>
        <v>#N/A</v>
      </c>
      <c r="NA57" s="146" t="e">
        <f t="shared" si="158"/>
        <v>#N/A</v>
      </c>
      <c r="NB57" s="146" t="e">
        <f t="shared" si="159"/>
        <v>#N/A</v>
      </c>
      <c r="NC57" s="146" t="e">
        <f t="shared" si="160"/>
        <v>#N/A</v>
      </c>
      <c r="ND57" s="146" t="e">
        <f t="shared" si="161"/>
        <v>#N/A</v>
      </c>
      <c r="NE57" s="146" t="e">
        <f t="shared" si="162"/>
        <v>#N/A</v>
      </c>
      <c r="NF57" s="146" t="e">
        <f t="shared" si="163"/>
        <v>#N/A</v>
      </c>
      <c r="NG57" s="146" t="e">
        <f t="shared" si="164"/>
        <v>#N/A</v>
      </c>
      <c r="NH57" s="146" t="e">
        <f t="shared" si="165"/>
        <v>#N/A</v>
      </c>
      <c r="NI57" s="146" t="e">
        <f t="shared" si="166"/>
        <v>#N/A</v>
      </c>
      <c r="NJ57" s="146" t="e">
        <f t="shared" si="167"/>
        <v>#N/A</v>
      </c>
      <c r="NK57" s="146" t="e">
        <f t="shared" si="168"/>
        <v>#N/A</v>
      </c>
      <c r="NL57" s="146" t="e">
        <f t="shared" si="169"/>
        <v>#N/A</v>
      </c>
      <c r="NM57" s="146" t="e">
        <f t="shared" si="170"/>
        <v>#N/A</v>
      </c>
      <c r="NN57" s="146" t="e">
        <f t="shared" si="171"/>
        <v>#N/A</v>
      </c>
      <c r="NO57" s="146" t="e">
        <f t="shared" si="172"/>
        <v>#N/A</v>
      </c>
      <c r="NP57" s="146" t="e">
        <f t="shared" si="173"/>
        <v>#N/A</v>
      </c>
      <c r="NQ57" s="146" t="e">
        <f t="shared" si="174"/>
        <v>#N/A</v>
      </c>
      <c r="NR57" s="146" t="e">
        <f t="shared" si="175"/>
        <v>#N/A</v>
      </c>
      <c r="NS57" s="146" t="e">
        <f t="shared" si="176"/>
        <v>#N/A</v>
      </c>
      <c r="NT57" s="146" t="e">
        <f t="shared" si="177"/>
        <v>#N/A</v>
      </c>
      <c r="NU57" s="146" t="e">
        <f t="shared" si="178"/>
        <v>#N/A</v>
      </c>
      <c r="NV57" s="146" t="e">
        <f t="shared" si="179"/>
        <v>#N/A</v>
      </c>
      <c r="NW57" s="146" t="e">
        <f t="shared" si="180"/>
        <v>#N/A</v>
      </c>
      <c r="NX57" s="146" t="e">
        <f t="shared" si="181"/>
        <v>#N/A</v>
      </c>
      <c r="NY57" s="146" t="e">
        <f t="shared" si="182"/>
        <v>#N/A</v>
      </c>
      <c r="NZ57" s="146" t="e">
        <f t="shared" si="183"/>
        <v>#N/A</v>
      </c>
      <c r="OA57" s="146" t="e">
        <f t="shared" si="184"/>
        <v>#N/A</v>
      </c>
      <c r="OB57" s="146" t="e">
        <f t="shared" si="185"/>
        <v>#N/A</v>
      </c>
      <c r="OC57" s="146" t="e">
        <f t="shared" si="186"/>
        <v>#N/A</v>
      </c>
      <c r="OD57" s="146" t="e">
        <f t="shared" si="187"/>
        <v>#N/A</v>
      </c>
      <c r="OE57" s="146" t="e">
        <f t="shared" si="188"/>
        <v>#N/A</v>
      </c>
      <c r="OF57" s="146" t="e">
        <f t="shared" si="189"/>
        <v>#N/A</v>
      </c>
      <c r="OG57" s="146" t="e">
        <f t="shared" si="190"/>
        <v>#N/A</v>
      </c>
      <c r="OH57" s="146" t="e">
        <f t="shared" si="191"/>
        <v>#N/A</v>
      </c>
      <c r="OI57" s="146" t="e">
        <f t="shared" si="192"/>
        <v>#N/A</v>
      </c>
      <c r="OJ57" s="146" t="e">
        <f t="shared" si="193"/>
        <v>#N/A</v>
      </c>
      <c r="OK57" s="146" t="e">
        <f t="shared" si="194"/>
        <v>#N/A</v>
      </c>
      <c r="OL57" s="146" t="e">
        <f t="shared" si="195"/>
        <v>#N/A</v>
      </c>
      <c r="OM57" s="146" t="e">
        <f t="shared" si="196"/>
        <v>#N/A</v>
      </c>
      <c r="ON57" s="146" t="e">
        <f t="shared" si="197"/>
        <v>#N/A</v>
      </c>
      <c r="OO57" s="146" t="e">
        <f t="shared" si="198"/>
        <v>#N/A</v>
      </c>
      <c r="OP57" s="146" t="e">
        <f t="shared" si="199"/>
        <v>#N/A</v>
      </c>
      <c r="OQ57" s="146" t="e">
        <f t="shared" si="200"/>
        <v>#N/A</v>
      </c>
      <c r="OR57" s="146" t="e">
        <f t="shared" si="201"/>
        <v>#N/A</v>
      </c>
      <c r="OS57" s="146" t="e">
        <f t="shared" si="202"/>
        <v>#N/A</v>
      </c>
      <c r="OT57" s="146" t="e">
        <f t="shared" si="203"/>
        <v>#N/A</v>
      </c>
      <c r="OU57" s="146" t="e">
        <f t="shared" si="204"/>
        <v>#N/A</v>
      </c>
      <c r="OV57" s="146" t="e">
        <f t="shared" si="205"/>
        <v>#N/A</v>
      </c>
      <c r="OW57" s="146" t="e">
        <f t="shared" si="206"/>
        <v>#N/A</v>
      </c>
      <c r="OX57" s="146" t="e">
        <f t="shared" si="207"/>
        <v>#N/A</v>
      </c>
      <c r="OY57" s="146" t="e">
        <f t="shared" si="208"/>
        <v>#N/A</v>
      </c>
      <c r="OZ57" s="146" t="e">
        <f t="shared" si="209"/>
        <v>#N/A</v>
      </c>
      <c r="PA57" s="146" t="e">
        <f t="shared" si="210"/>
        <v>#N/A</v>
      </c>
      <c r="PB57" s="146" t="e">
        <f t="shared" si="211"/>
        <v>#N/A</v>
      </c>
      <c r="PC57" s="146" t="e">
        <f t="shared" si="212"/>
        <v>#N/A</v>
      </c>
      <c r="PD57" s="146" t="e">
        <f t="shared" si="22"/>
        <v>#N/A</v>
      </c>
      <c r="PE57" s="146" t="e">
        <f t="shared" si="225"/>
        <v>#N/A</v>
      </c>
      <c r="PF57" s="146" t="e">
        <f t="shared" si="226"/>
        <v>#N/A</v>
      </c>
      <c r="PG57" s="146" t="e">
        <f t="shared" si="227"/>
        <v>#N/A</v>
      </c>
      <c r="PH57" s="146" t="e">
        <f t="shared" si="228"/>
        <v>#N/A</v>
      </c>
      <c r="PI57" s="146" t="e">
        <f t="shared" si="229"/>
        <v>#N/A</v>
      </c>
      <c r="PJ57" s="146" t="e">
        <f t="shared" si="230"/>
        <v>#N/A</v>
      </c>
      <c r="PK57" s="146" t="e">
        <f t="shared" si="231"/>
        <v>#N/A</v>
      </c>
      <c r="PL57" s="146" t="e">
        <f t="shared" si="232"/>
        <v>#N/A</v>
      </c>
    </row>
    <row r="58" spans="1:428" hidden="1" x14ac:dyDescent="0.45">
      <c r="A58" s="364"/>
      <c r="B58" s="365" t="str">
        <f>IF($N58="","",ROUND(_xlfn.LOGNORM.INV(ABS(VLOOKUP($Q$1,VLookups!$A$27:$B$28,2,FALSE)-B$2),LN($J58),LN($N58)),0))</f>
        <v/>
      </c>
      <c r="C58" s="367" t="str">
        <f t="shared" si="16"/>
        <v/>
      </c>
      <c r="D58" s="368" t="str">
        <f t="shared" si="17"/>
        <v/>
      </c>
      <c r="E58" s="108" t="str">
        <f>IFERROR(_xlfn.LOGNORM.INV(VLookups!$B$22,LN($J58),LN($N58)),"")</f>
        <v/>
      </c>
      <c r="F58" s="81"/>
      <c r="G58" s="108" t="str">
        <f>IFERROR(_xlfn.LOGNORM.INV(VLookups!$B$23,LN($J58),LN($N58)),"")</f>
        <v/>
      </c>
      <c r="H58" s="110" t="str">
        <f t="shared" si="248"/>
        <v/>
      </c>
      <c r="I58" s="110" t="str">
        <f t="shared" si="249"/>
        <v/>
      </c>
      <c r="J58" s="65" t="str">
        <f>IF(AND(F58&gt;0,NOT(ISBLANK(K58))),IF(VLOOKUP($F$3,VLookups!$A$17:$B$18,2,FALSE),F58*VLOOKUP(K58,VLookups!$A$4:$B$13,2,FALSE),F58),"")</f>
        <v/>
      </c>
      <c r="K58" s="21"/>
      <c r="L58" s="53"/>
      <c r="M58" s="263"/>
      <c r="N58" s="320" t="str">
        <f>IF(F58&gt;0,IF(ISBLANK(M58),IF(ISBLANK(K58),"",VLOOKUP(K58,VLookups!$A$4:$C$13,3,FALSE)),M58),"")</f>
        <v/>
      </c>
      <c r="O58" s="320" t="str">
        <f t="shared" si="11"/>
        <v/>
      </c>
      <c r="P58" s="375" t="str">
        <f t="shared" si="12"/>
        <v/>
      </c>
      <c r="Q58" s="81"/>
      <c r="R58" s="230" t="str">
        <f>IF(AND(Q58&gt;0,F58&gt;0,NOT(N58="")),ABS(VLOOKUP($Q$1,VLookups!$A$27:$B$28,2,FALSE)-_xlfn.LOGNORM.DIST(Q58,LN(J58),LN(N58),TRUE)),"")</f>
        <v/>
      </c>
      <c r="S58" s="80" t="str">
        <f>IF(AND($E58&gt;0,$F58&gt;0,$G58&gt;0,NOT(ISBLANK($K58))),_xlfn.LOGNORM.INV(ABS(VLOOKUP($Q$1,VLookups!$A$27:$B$28,2,FALSE)-S$3),LN($J58),LN($N58)),"")</f>
        <v/>
      </c>
      <c r="T58" s="80" t="str">
        <f>IF(AND($E58&gt;0,$F58&gt;0,$G58&gt;0,NOT(ISBLANK($K58))),_xlfn.LOGNORM.INV(ABS(VLOOKUP($Q$1,VLookups!$A$27:$B$28,2,FALSE)-T$3),LN($J58),LN($N58)),"")</f>
        <v/>
      </c>
      <c r="U58" s="80" t="str">
        <f>IF(AND($E58&gt;0,$F58&gt;0,$G58&gt;0,NOT(ISBLANK($K58))),_xlfn.LOGNORM.INV(ABS(VLOOKUP($Q$1,VLookups!$A$27:$B$28,2,FALSE)-U$3),LN($J58),LN($N58)),"")</f>
        <v/>
      </c>
      <c r="V58" s="80" t="str">
        <f>IF(AND($E58&gt;0,$F58&gt;0,$G58&gt;0,NOT(ISBLANK($K58))),_xlfn.LOGNORM.INV(ABS(VLOOKUP($Q$1,VLookups!$A$27:$B$28,2,FALSE)-V$3),LN($J58),LN($N58)),"")</f>
        <v/>
      </c>
      <c r="W58" s="80" t="str">
        <f>IF(AND($E58&gt;0,$F58&gt;0,$G58&gt;0,NOT(ISBLANK($K58))),_xlfn.LOGNORM.INV(ABS(VLOOKUP($Q$1,VLookups!$A$27:$B$28,2,FALSE)-W$3),LN($J58),LN($N58)),"")</f>
        <v/>
      </c>
      <c r="X58" s="80" t="str">
        <f>IF(AND($E58&gt;0,$F58&gt;0,$G58&gt;0,NOT(ISBLANK($K58))),_xlfn.LOGNORM.INV(ABS(VLOOKUP($Q$1,VLookups!$A$27:$B$28,2,FALSE)-X$3),LN($J58),LN($N58)),"")</f>
        <v/>
      </c>
      <c r="Y58" s="5"/>
      <c r="Z58" s="145" t="str">
        <f t="shared" si="250"/>
        <v/>
      </c>
      <c r="AA58" s="376" t="str">
        <f t="shared" si="13"/>
        <v/>
      </c>
      <c r="AB58" s="46" t="str">
        <f t="shared" si="14"/>
        <v/>
      </c>
      <c r="AC58" s="46" t="str">
        <f t="shared" ref="AC58:CN61" si="273">IF(ISNONTEXT($Z58),AB58+$Z58,"")</f>
        <v/>
      </c>
      <c r="AD58" s="46" t="str">
        <f t="shared" si="273"/>
        <v/>
      </c>
      <c r="AE58" s="46" t="str">
        <f t="shared" si="273"/>
        <v/>
      </c>
      <c r="AF58" s="46" t="str">
        <f t="shared" si="273"/>
        <v/>
      </c>
      <c r="AG58" s="46" t="str">
        <f t="shared" si="273"/>
        <v/>
      </c>
      <c r="AH58" s="46" t="str">
        <f t="shared" si="273"/>
        <v/>
      </c>
      <c r="AI58" s="46" t="str">
        <f t="shared" si="273"/>
        <v/>
      </c>
      <c r="AJ58" s="46" t="str">
        <f t="shared" si="273"/>
        <v/>
      </c>
      <c r="AK58" s="46" t="str">
        <f t="shared" si="273"/>
        <v/>
      </c>
      <c r="AL58" s="46" t="str">
        <f t="shared" si="273"/>
        <v/>
      </c>
      <c r="AM58" s="46" t="str">
        <f t="shared" si="273"/>
        <v/>
      </c>
      <c r="AN58" s="46" t="str">
        <f t="shared" si="273"/>
        <v/>
      </c>
      <c r="AO58" s="46" t="str">
        <f t="shared" si="273"/>
        <v/>
      </c>
      <c r="AP58" s="46" t="str">
        <f t="shared" si="273"/>
        <v/>
      </c>
      <c r="AQ58" s="46" t="str">
        <f t="shared" si="273"/>
        <v/>
      </c>
      <c r="AR58" s="46" t="str">
        <f t="shared" si="273"/>
        <v/>
      </c>
      <c r="AS58" s="46" t="str">
        <f t="shared" si="273"/>
        <v/>
      </c>
      <c r="AT58" s="46" t="str">
        <f t="shared" si="273"/>
        <v/>
      </c>
      <c r="AU58" s="46" t="str">
        <f t="shared" si="273"/>
        <v/>
      </c>
      <c r="AV58" s="46" t="str">
        <f t="shared" si="273"/>
        <v/>
      </c>
      <c r="AW58" s="46" t="str">
        <f t="shared" si="273"/>
        <v/>
      </c>
      <c r="AX58" s="46" t="str">
        <f t="shared" si="273"/>
        <v/>
      </c>
      <c r="AY58" s="46" t="str">
        <f t="shared" si="273"/>
        <v/>
      </c>
      <c r="AZ58" s="46" t="str">
        <f t="shared" si="273"/>
        <v/>
      </c>
      <c r="BA58" s="46" t="str">
        <f t="shared" si="273"/>
        <v/>
      </c>
      <c r="BB58" s="46" t="str">
        <f t="shared" si="273"/>
        <v/>
      </c>
      <c r="BC58" s="46" t="str">
        <f t="shared" si="273"/>
        <v/>
      </c>
      <c r="BD58" s="46" t="str">
        <f t="shared" si="273"/>
        <v/>
      </c>
      <c r="BE58" s="46" t="str">
        <f t="shared" si="273"/>
        <v/>
      </c>
      <c r="BF58" s="46" t="str">
        <f t="shared" si="273"/>
        <v/>
      </c>
      <c r="BG58" s="46" t="str">
        <f t="shared" si="273"/>
        <v/>
      </c>
      <c r="BH58" s="46" t="str">
        <f t="shared" si="273"/>
        <v/>
      </c>
      <c r="BI58" s="46" t="str">
        <f t="shared" si="273"/>
        <v/>
      </c>
      <c r="BJ58" s="46" t="str">
        <f t="shared" si="273"/>
        <v/>
      </c>
      <c r="BK58" s="46" t="str">
        <f t="shared" si="273"/>
        <v/>
      </c>
      <c r="BL58" s="46" t="str">
        <f t="shared" si="273"/>
        <v/>
      </c>
      <c r="BM58" s="46" t="str">
        <f t="shared" si="273"/>
        <v/>
      </c>
      <c r="BN58" s="46" t="str">
        <f t="shared" si="273"/>
        <v/>
      </c>
      <c r="BO58" s="46" t="str">
        <f t="shared" si="273"/>
        <v/>
      </c>
      <c r="BP58" s="46" t="str">
        <f t="shared" si="273"/>
        <v/>
      </c>
      <c r="BQ58" s="46" t="str">
        <f t="shared" si="273"/>
        <v/>
      </c>
      <c r="BR58" s="46" t="str">
        <f t="shared" si="273"/>
        <v/>
      </c>
      <c r="BS58" s="46" t="str">
        <f t="shared" si="273"/>
        <v/>
      </c>
      <c r="BT58" s="46" t="str">
        <f t="shared" si="273"/>
        <v/>
      </c>
      <c r="BU58" s="46" t="str">
        <f t="shared" si="273"/>
        <v/>
      </c>
      <c r="BV58" s="46" t="str">
        <f t="shared" si="273"/>
        <v/>
      </c>
      <c r="BW58" s="46" t="str">
        <f t="shared" si="273"/>
        <v/>
      </c>
      <c r="BX58" s="46" t="str">
        <f t="shared" si="273"/>
        <v/>
      </c>
      <c r="BY58" s="46" t="str">
        <f t="shared" si="273"/>
        <v/>
      </c>
      <c r="BZ58" s="46" t="str">
        <f t="shared" si="273"/>
        <v/>
      </c>
      <c r="CA58" s="46" t="str">
        <f t="shared" si="273"/>
        <v/>
      </c>
      <c r="CB58" s="46" t="str">
        <f t="shared" si="273"/>
        <v/>
      </c>
      <c r="CC58" s="46" t="str">
        <f t="shared" si="273"/>
        <v/>
      </c>
      <c r="CD58" s="46" t="str">
        <f t="shared" si="273"/>
        <v/>
      </c>
      <c r="CE58" s="46" t="str">
        <f t="shared" si="273"/>
        <v/>
      </c>
      <c r="CF58" s="46" t="str">
        <f t="shared" si="273"/>
        <v/>
      </c>
      <c r="CG58" s="46" t="str">
        <f t="shared" si="273"/>
        <v/>
      </c>
      <c r="CH58" s="46" t="str">
        <f t="shared" si="273"/>
        <v/>
      </c>
      <c r="CI58" s="46" t="str">
        <f t="shared" si="273"/>
        <v/>
      </c>
      <c r="CJ58" s="46" t="str">
        <f t="shared" si="273"/>
        <v/>
      </c>
      <c r="CK58" s="46" t="str">
        <f t="shared" si="273"/>
        <v/>
      </c>
      <c r="CL58" s="46" t="str">
        <f t="shared" si="273"/>
        <v/>
      </c>
      <c r="CM58" s="46" t="str">
        <f t="shared" si="273"/>
        <v/>
      </c>
      <c r="CN58" s="46" t="str">
        <f t="shared" si="273"/>
        <v/>
      </c>
      <c r="CO58" s="46" t="str">
        <f t="shared" si="272"/>
        <v/>
      </c>
      <c r="CP58" s="46" t="str">
        <f t="shared" si="272"/>
        <v/>
      </c>
      <c r="CQ58" s="46" t="str">
        <f t="shared" si="272"/>
        <v/>
      </c>
      <c r="CR58" s="46" t="str">
        <f t="shared" si="272"/>
        <v/>
      </c>
      <c r="CS58" s="46" t="str">
        <f t="shared" si="272"/>
        <v/>
      </c>
      <c r="CT58" s="46" t="str">
        <f t="shared" si="272"/>
        <v/>
      </c>
      <c r="CU58" s="46" t="str">
        <f t="shared" si="272"/>
        <v/>
      </c>
      <c r="CV58" s="46" t="str">
        <f t="shared" si="272"/>
        <v/>
      </c>
      <c r="CW58" s="46" t="str">
        <f t="shared" si="272"/>
        <v/>
      </c>
      <c r="CX58" s="46" t="str">
        <f t="shared" si="272"/>
        <v/>
      </c>
      <c r="CY58" s="46" t="str">
        <f t="shared" si="272"/>
        <v/>
      </c>
      <c r="CZ58" s="46" t="str">
        <f t="shared" si="272"/>
        <v/>
      </c>
      <c r="DA58" s="46" t="str">
        <f t="shared" si="272"/>
        <v/>
      </c>
      <c r="DB58" s="46" t="str">
        <f t="shared" si="272"/>
        <v/>
      </c>
      <c r="DC58" s="46" t="str">
        <f t="shared" si="272"/>
        <v/>
      </c>
      <c r="DD58" s="46" t="str">
        <f t="shared" si="272"/>
        <v/>
      </c>
      <c r="DE58" s="46" t="str">
        <f t="shared" si="272"/>
        <v/>
      </c>
      <c r="DF58" s="46" t="str">
        <f t="shared" si="272"/>
        <v/>
      </c>
      <c r="DG58" s="46" t="str">
        <f t="shared" si="272"/>
        <v/>
      </c>
      <c r="DH58" s="46" t="str">
        <f t="shared" si="272"/>
        <v/>
      </c>
      <c r="DI58" s="46" t="str">
        <f t="shared" si="272"/>
        <v/>
      </c>
      <c r="DJ58" s="46" t="str">
        <f t="shared" si="272"/>
        <v/>
      </c>
      <c r="DK58" s="46" t="str">
        <f t="shared" si="272"/>
        <v/>
      </c>
      <c r="DL58" s="46" t="str">
        <f t="shared" si="272"/>
        <v/>
      </c>
      <c r="DM58" s="46" t="str">
        <f t="shared" si="272"/>
        <v/>
      </c>
      <c r="DN58" s="46" t="str">
        <f t="shared" si="272"/>
        <v/>
      </c>
      <c r="DO58" s="46" t="str">
        <f t="shared" si="272"/>
        <v/>
      </c>
      <c r="DP58" s="46" t="str">
        <f t="shared" si="272"/>
        <v/>
      </c>
      <c r="DQ58" s="46" t="str">
        <f t="shared" si="272"/>
        <v/>
      </c>
      <c r="DR58" s="46" t="str">
        <f t="shared" si="272"/>
        <v/>
      </c>
      <c r="DS58" s="46" t="str">
        <f t="shared" si="272"/>
        <v/>
      </c>
      <c r="DT58" s="46" t="str">
        <f t="shared" si="272"/>
        <v/>
      </c>
      <c r="DU58" s="46" t="str">
        <f t="shared" si="272"/>
        <v/>
      </c>
      <c r="DV58" s="46" t="str">
        <f t="shared" si="272"/>
        <v/>
      </c>
      <c r="DW58" s="46" t="str">
        <f t="shared" si="272"/>
        <v/>
      </c>
      <c r="DX58" s="46" t="str">
        <f t="shared" si="272"/>
        <v/>
      </c>
      <c r="DY58" s="46" t="str">
        <f t="shared" si="272"/>
        <v/>
      </c>
      <c r="DZ58" s="46" t="str">
        <f t="shared" si="272"/>
        <v/>
      </c>
      <c r="EA58" s="46" t="str">
        <f t="shared" si="272"/>
        <v/>
      </c>
      <c r="EB58" s="46" t="str">
        <f t="shared" si="272"/>
        <v/>
      </c>
      <c r="EC58" s="46" t="str">
        <f t="shared" si="272"/>
        <v/>
      </c>
      <c r="ED58" s="46" t="str">
        <f t="shared" si="272"/>
        <v/>
      </c>
      <c r="EE58" s="46" t="str">
        <f t="shared" si="272"/>
        <v/>
      </c>
      <c r="EF58" s="46" t="str">
        <f t="shared" si="272"/>
        <v/>
      </c>
      <c r="EG58" s="46" t="str">
        <f t="shared" si="272"/>
        <v/>
      </c>
      <c r="EH58" s="46" t="str">
        <f t="shared" si="272"/>
        <v/>
      </c>
      <c r="EI58" s="46" t="str">
        <f t="shared" si="272"/>
        <v/>
      </c>
      <c r="EJ58" s="46" t="str">
        <f t="shared" si="272"/>
        <v/>
      </c>
      <c r="EK58" s="46" t="str">
        <f t="shared" si="272"/>
        <v/>
      </c>
      <c r="EL58" s="46" t="str">
        <f t="shared" si="272"/>
        <v/>
      </c>
      <c r="EM58" s="46" t="str">
        <f t="shared" si="272"/>
        <v/>
      </c>
      <c r="EN58" s="46" t="str">
        <f t="shared" si="272"/>
        <v/>
      </c>
      <c r="EO58" s="46" t="str">
        <f t="shared" si="272"/>
        <v/>
      </c>
      <c r="EP58" s="46" t="str">
        <f t="shared" si="272"/>
        <v/>
      </c>
      <c r="EQ58" s="46" t="str">
        <f t="shared" si="272"/>
        <v/>
      </c>
      <c r="ER58" s="46" t="str">
        <f t="shared" si="272"/>
        <v/>
      </c>
      <c r="ES58" s="46" t="str">
        <f t="shared" si="272"/>
        <v/>
      </c>
      <c r="ET58" s="46" t="str">
        <f t="shared" si="272"/>
        <v/>
      </c>
      <c r="EU58" s="46" t="str">
        <f t="shared" si="272"/>
        <v/>
      </c>
      <c r="EV58" s="46" t="str">
        <f t="shared" si="272"/>
        <v/>
      </c>
      <c r="EW58" s="46" t="str">
        <f t="shared" si="272"/>
        <v/>
      </c>
      <c r="EX58" s="46" t="str">
        <f t="shared" si="272"/>
        <v/>
      </c>
      <c r="EY58" s="46" t="str">
        <f t="shared" si="272"/>
        <v/>
      </c>
      <c r="EZ58" s="46" t="str">
        <f t="shared" si="271"/>
        <v/>
      </c>
      <c r="FA58" s="46" t="str">
        <f t="shared" si="271"/>
        <v/>
      </c>
      <c r="FB58" s="46" t="str">
        <f t="shared" si="271"/>
        <v/>
      </c>
      <c r="FC58" s="46" t="str">
        <f t="shared" si="271"/>
        <v/>
      </c>
      <c r="FD58" s="46" t="str">
        <f t="shared" si="271"/>
        <v/>
      </c>
      <c r="FE58" s="46" t="str">
        <f t="shared" si="271"/>
        <v/>
      </c>
      <c r="FF58" s="46" t="str">
        <f t="shared" si="271"/>
        <v/>
      </c>
      <c r="FG58" s="46" t="str">
        <f t="shared" si="271"/>
        <v/>
      </c>
      <c r="FH58" s="46" t="str">
        <f t="shared" si="271"/>
        <v/>
      </c>
      <c r="FI58" s="46" t="str">
        <f t="shared" si="271"/>
        <v/>
      </c>
      <c r="FJ58" s="46" t="str">
        <f t="shared" si="271"/>
        <v/>
      </c>
      <c r="FK58" s="46" t="str">
        <f t="shared" si="271"/>
        <v/>
      </c>
      <c r="FL58" s="46" t="str">
        <f t="shared" si="271"/>
        <v/>
      </c>
      <c r="FM58" s="46" t="str">
        <f t="shared" si="271"/>
        <v/>
      </c>
      <c r="FN58" s="46" t="str">
        <f t="shared" si="271"/>
        <v/>
      </c>
      <c r="FO58" s="46" t="str">
        <f t="shared" si="271"/>
        <v/>
      </c>
      <c r="FP58" s="46" t="str">
        <f t="shared" si="271"/>
        <v/>
      </c>
      <c r="FQ58" s="46" t="str">
        <f t="shared" si="271"/>
        <v/>
      </c>
      <c r="FR58" s="46" t="str">
        <f t="shared" si="271"/>
        <v/>
      </c>
      <c r="FS58" s="46" t="str">
        <f t="shared" si="271"/>
        <v/>
      </c>
      <c r="FT58" s="46" t="str">
        <f t="shared" si="271"/>
        <v/>
      </c>
      <c r="FU58" s="46" t="str">
        <f t="shared" si="271"/>
        <v/>
      </c>
      <c r="FV58" s="46" t="str">
        <f t="shared" si="271"/>
        <v/>
      </c>
      <c r="FW58" s="46" t="str">
        <f t="shared" si="271"/>
        <v/>
      </c>
      <c r="FX58" s="46" t="str">
        <f t="shared" si="271"/>
        <v/>
      </c>
      <c r="FY58" s="46" t="str">
        <f t="shared" si="271"/>
        <v/>
      </c>
      <c r="FZ58" s="46" t="str">
        <f t="shared" si="271"/>
        <v/>
      </c>
      <c r="GA58" s="46" t="str">
        <f t="shared" si="271"/>
        <v/>
      </c>
      <c r="GB58" s="46" t="str">
        <f t="shared" si="271"/>
        <v/>
      </c>
      <c r="GC58" s="46" t="str">
        <f t="shared" si="271"/>
        <v/>
      </c>
      <c r="GD58" s="46" t="str">
        <f t="shared" si="271"/>
        <v/>
      </c>
      <c r="GE58" s="46" t="str">
        <f t="shared" si="271"/>
        <v/>
      </c>
      <c r="GF58" s="46" t="str">
        <f t="shared" si="271"/>
        <v/>
      </c>
      <c r="GG58" s="46" t="str">
        <f t="shared" si="271"/>
        <v/>
      </c>
      <c r="GH58" s="46" t="str">
        <f t="shared" si="271"/>
        <v/>
      </c>
      <c r="GI58" s="46" t="str">
        <f t="shared" si="271"/>
        <v/>
      </c>
      <c r="GJ58" s="46" t="str">
        <f t="shared" si="271"/>
        <v/>
      </c>
      <c r="GK58" s="46" t="str">
        <f t="shared" si="271"/>
        <v/>
      </c>
      <c r="GL58" s="46" t="str">
        <f t="shared" si="271"/>
        <v/>
      </c>
      <c r="GM58" s="46" t="str">
        <f t="shared" si="271"/>
        <v/>
      </c>
      <c r="GN58" s="46" t="str">
        <f t="shared" si="271"/>
        <v/>
      </c>
      <c r="GO58" s="46" t="str">
        <f t="shared" si="271"/>
        <v/>
      </c>
      <c r="GP58" s="46" t="str">
        <f t="shared" si="271"/>
        <v/>
      </c>
      <c r="GQ58" s="46" t="str">
        <f t="shared" si="271"/>
        <v/>
      </c>
      <c r="GR58" s="46" t="str">
        <f t="shared" si="271"/>
        <v/>
      </c>
      <c r="GS58" s="46" t="str">
        <f t="shared" si="271"/>
        <v/>
      </c>
      <c r="GT58" s="46" t="str">
        <f t="shared" si="271"/>
        <v/>
      </c>
      <c r="GU58" s="46" t="str">
        <f t="shared" si="271"/>
        <v/>
      </c>
      <c r="GV58" s="46" t="str">
        <f t="shared" si="271"/>
        <v/>
      </c>
      <c r="GW58" s="46" t="str">
        <f t="shared" si="271"/>
        <v/>
      </c>
      <c r="GX58" s="46" t="str">
        <f t="shared" si="271"/>
        <v/>
      </c>
      <c r="GY58" s="46" t="str">
        <f t="shared" si="271"/>
        <v/>
      </c>
      <c r="GZ58" s="46" t="str">
        <f t="shared" si="271"/>
        <v/>
      </c>
      <c r="HA58" s="46" t="str">
        <f t="shared" si="271"/>
        <v/>
      </c>
      <c r="HB58" s="46" t="str">
        <f t="shared" si="271"/>
        <v/>
      </c>
      <c r="HC58" s="46" t="str">
        <f t="shared" si="271"/>
        <v/>
      </c>
      <c r="HD58" s="46" t="str">
        <f t="shared" si="271"/>
        <v/>
      </c>
      <c r="HE58" s="46" t="str">
        <f t="shared" si="271"/>
        <v/>
      </c>
      <c r="HF58" s="46" t="str">
        <f t="shared" si="271"/>
        <v/>
      </c>
      <c r="HG58" s="46" t="str">
        <f t="shared" si="271"/>
        <v/>
      </c>
      <c r="HH58" s="46" t="str">
        <f t="shared" si="271"/>
        <v/>
      </c>
      <c r="HI58" s="46" t="str">
        <f t="shared" si="271"/>
        <v/>
      </c>
      <c r="HJ58" s="46" t="str">
        <f t="shared" si="271"/>
        <v/>
      </c>
      <c r="HK58" s="46" t="str">
        <f t="shared" si="271"/>
        <v/>
      </c>
      <c r="HL58" s="46" t="str">
        <f t="shared" si="270"/>
        <v/>
      </c>
      <c r="HM58" s="46" t="str">
        <f t="shared" si="270"/>
        <v/>
      </c>
      <c r="HN58" s="46" t="str">
        <f t="shared" si="270"/>
        <v/>
      </c>
      <c r="HO58" s="46" t="str">
        <f t="shared" si="270"/>
        <v/>
      </c>
      <c r="HP58" s="46" t="str">
        <f t="shared" si="270"/>
        <v/>
      </c>
      <c r="HQ58" s="46" t="str">
        <f t="shared" si="270"/>
        <v/>
      </c>
      <c r="HR58" s="46" t="str">
        <f t="shared" si="270"/>
        <v/>
      </c>
      <c r="HS58" s="46" t="str">
        <f t="shared" si="270"/>
        <v/>
      </c>
      <c r="HT58" s="146" t="e">
        <f t="shared" si="15"/>
        <v>#N/A</v>
      </c>
      <c r="HU58" s="146" t="e">
        <f t="shared" si="24"/>
        <v>#N/A</v>
      </c>
      <c r="HV58" s="146" t="e">
        <f t="shared" si="25"/>
        <v>#N/A</v>
      </c>
      <c r="HW58" s="146" t="e">
        <f t="shared" si="26"/>
        <v>#N/A</v>
      </c>
      <c r="HX58" s="146" t="e">
        <f t="shared" si="27"/>
        <v>#N/A</v>
      </c>
      <c r="HY58" s="146" t="e">
        <f t="shared" si="28"/>
        <v>#N/A</v>
      </c>
      <c r="HZ58" s="146" t="e">
        <f t="shared" si="29"/>
        <v>#N/A</v>
      </c>
      <c r="IA58" s="146" t="e">
        <f t="shared" si="30"/>
        <v>#N/A</v>
      </c>
      <c r="IB58" s="146" t="e">
        <f t="shared" si="31"/>
        <v>#N/A</v>
      </c>
      <c r="IC58" s="146" t="e">
        <f t="shared" si="32"/>
        <v>#N/A</v>
      </c>
      <c r="ID58" s="146" t="e">
        <f t="shared" si="33"/>
        <v>#N/A</v>
      </c>
      <c r="IE58" s="146" t="e">
        <f t="shared" si="34"/>
        <v>#N/A</v>
      </c>
      <c r="IF58" s="146" t="e">
        <f t="shared" si="35"/>
        <v>#N/A</v>
      </c>
      <c r="IG58" s="146" t="e">
        <f t="shared" si="36"/>
        <v>#N/A</v>
      </c>
      <c r="IH58" s="146" t="e">
        <f t="shared" si="37"/>
        <v>#N/A</v>
      </c>
      <c r="II58" s="146" t="e">
        <f t="shared" si="38"/>
        <v>#N/A</v>
      </c>
      <c r="IJ58" s="146" t="e">
        <f t="shared" si="39"/>
        <v>#N/A</v>
      </c>
      <c r="IK58" s="146" t="e">
        <f t="shared" si="40"/>
        <v>#N/A</v>
      </c>
      <c r="IL58" s="146" t="e">
        <f t="shared" si="41"/>
        <v>#N/A</v>
      </c>
      <c r="IM58" s="146" t="e">
        <f t="shared" si="42"/>
        <v>#N/A</v>
      </c>
      <c r="IN58" s="146" t="e">
        <f t="shared" si="43"/>
        <v>#N/A</v>
      </c>
      <c r="IO58" s="146" t="e">
        <f t="shared" si="44"/>
        <v>#N/A</v>
      </c>
      <c r="IP58" s="146" t="e">
        <f t="shared" si="45"/>
        <v>#N/A</v>
      </c>
      <c r="IQ58" s="146" t="e">
        <f t="shared" si="46"/>
        <v>#N/A</v>
      </c>
      <c r="IR58" s="146" t="e">
        <f t="shared" si="47"/>
        <v>#N/A</v>
      </c>
      <c r="IS58" s="146" t="e">
        <f t="shared" si="48"/>
        <v>#N/A</v>
      </c>
      <c r="IT58" s="146" t="e">
        <f t="shared" si="49"/>
        <v>#N/A</v>
      </c>
      <c r="IU58" s="146" t="e">
        <f t="shared" si="50"/>
        <v>#N/A</v>
      </c>
      <c r="IV58" s="146" t="e">
        <f t="shared" si="51"/>
        <v>#N/A</v>
      </c>
      <c r="IW58" s="146" t="e">
        <f t="shared" si="52"/>
        <v>#N/A</v>
      </c>
      <c r="IX58" s="146" t="e">
        <f t="shared" si="53"/>
        <v>#N/A</v>
      </c>
      <c r="IY58" s="146" t="e">
        <f t="shared" si="54"/>
        <v>#N/A</v>
      </c>
      <c r="IZ58" s="146" t="e">
        <f t="shared" si="55"/>
        <v>#N/A</v>
      </c>
      <c r="JA58" s="146" t="e">
        <f t="shared" si="56"/>
        <v>#N/A</v>
      </c>
      <c r="JB58" s="146" t="e">
        <f t="shared" si="57"/>
        <v>#N/A</v>
      </c>
      <c r="JC58" s="146" t="e">
        <f t="shared" si="58"/>
        <v>#N/A</v>
      </c>
      <c r="JD58" s="146" t="e">
        <f t="shared" si="59"/>
        <v>#N/A</v>
      </c>
      <c r="JE58" s="146" t="e">
        <f t="shared" si="60"/>
        <v>#N/A</v>
      </c>
      <c r="JF58" s="146" t="e">
        <f t="shared" si="61"/>
        <v>#N/A</v>
      </c>
      <c r="JG58" s="146" t="e">
        <f t="shared" si="62"/>
        <v>#N/A</v>
      </c>
      <c r="JH58" s="146" t="e">
        <f t="shared" si="63"/>
        <v>#N/A</v>
      </c>
      <c r="JI58" s="146" t="e">
        <f t="shared" si="64"/>
        <v>#N/A</v>
      </c>
      <c r="JJ58" s="146" t="e">
        <f t="shared" si="65"/>
        <v>#N/A</v>
      </c>
      <c r="JK58" s="146" t="e">
        <f t="shared" si="66"/>
        <v>#N/A</v>
      </c>
      <c r="JL58" s="146" t="e">
        <f t="shared" si="67"/>
        <v>#N/A</v>
      </c>
      <c r="JM58" s="146" t="e">
        <f t="shared" si="68"/>
        <v>#N/A</v>
      </c>
      <c r="JN58" s="146" t="e">
        <f t="shared" si="69"/>
        <v>#N/A</v>
      </c>
      <c r="JO58" s="146" t="e">
        <f t="shared" si="70"/>
        <v>#N/A</v>
      </c>
      <c r="JP58" s="146" t="e">
        <f t="shared" si="71"/>
        <v>#N/A</v>
      </c>
      <c r="JQ58" s="146" t="e">
        <f t="shared" si="72"/>
        <v>#N/A</v>
      </c>
      <c r="JR58" s="146" t="e">
        <f t="shared" si="73"/>
        <v>#N/A</v>
      </c>
      <c r="JS58" s="146" t="e">
        <f t="shared" si="74"/>
        <v>#N/A</v>
      </c>
      <c r="JT58" s="146" t="e">
        <f t="shared" si="75"/>
        <v>#N/A</v>
      </c>
      <c r="JU58" s="146" t="e">
        <f t="shared" si="76"/>
        <v>#N/A</v>
      </c>
      <c r="JV58" s="146" t="e">
        <f t="shared" si="77"/>
        <v>#N/A</v>
      </c>
      <c r="JW58" s="146" t="e">
        <f t="shared" si="78"/>
        <v>#N/A</v>
      </c>
      <c r="JX58" s="146" t="e">
        <f t="shared" si="79"/>
        <v>#N/A</v>
      </c>
      <c r="JY58" s="146" t="e">
        <f t="shared" si="80"/>
        <v>#N/A</v>
      </c>
      <c r="JZ58" s="146" t="e">
        <f t="shared" si="81"/>
        <v>#N/A</v>
      </c>
      <c r="KA58" s="146" t="e">
        <f t="shared" si="82"/>
        <v>#N/A</v>
      </c>
      <c r="KB58" s="146" t="e">
        <f t="shared" si="83"/>
        <v>#N/A</v>
      </c>
      <c r="KC58" s="146" t="e">
        <f t="shared" si="84"/>
        <v>#N/A</v>
      </c>
      <c r="KD58" s="146" t="e">
        <f t="shared" si="85"/>
        <v>#N/A</v>
      </c>
      <c r="KE58" s="146" t="e">
        <f t="shared" si="86"/>
        <v>#N/A</v>
      </c>
      <c r="KF58" s="146" t="e">
        <f t="shared" si="20"/>
        <v>#N/A</v>
      </c>
      <c r="KG58" s="146" t="e">
        <f t="shared" si="87"/>
        <v>#N/A</v>
      </c>
      <c r="KH58" s="146" t="e">
        <f t="shared" si="88"/>
        <v>#N/A</v>
      </c>
      <c r="KI58" s="146" t="e">
        <f t="shared" si="89"/>
        <v>#N/A</v>
      </c>
      <c r="KJ58" s="146" t="e">
        <f t="shared" si="90"/>
        <v>#N/A</v>
      </c>
      <c r="KK58" s="146" t="e">
        <f t="shared" si="91"/>
        <v>#N/A</v>
      </c>
      <c r="KL58" s="146" t="e">
        <f t="shared" si="92"/>
        <v>#N/A</v>
      </c>
      <c r="KM58" s="146" t="e">
        <f t="shared" si="93"/>
        <v>#N/A</v>
      </c>
      <c r="KN58" s="146" t="e">
        <f t="shared" si="94"/>
        <v>#N/A</v>
      </c>
      <c r="KO58" s="146" t="e">
        <f t="shared" si="95"/>
        <v>#N/A</v>
      </c>
      <c r="KP58" s="146" t="e">
        <f t="shared" si="96"/>
        <v>#N/A</v>
      </c>
      <c r="KQ58" s="146" t="e">
        <f t="shared" si="97"/>
        <v>#N/A</v>
      </c>
      <c r="KR58" s="146" t="e">
        <f t="shared" si="98"/>
        <v>#N/A</v>
      </c>
      <c r="KS58" s="146" t="e">
        <f t="shared" si="99"/>
        <v>#N/A</v>
      </c>
      <c r="KT58" s="146" t="e">
        <f t="shared" si="100"/>
        <v>#N/A</v>
      </c>
      <c r="KU58" s="146" t="e">
        <f t="shared" si="101"/>
        <v>#N/A</v>
      </c>
      <c r="KV58" s="146" t="e">
        <f t="shared" si="102"/>
        <v>#N/A</v>
      </c>
      <c r="KW58" s="146" t="e">
        <f t="shared" si="103"/>
        <v>#N/A</v>
      </c>
      <c r="KX58" s="146" t="e">
        <f t="shared" si="104"/>
        <v>#N/A</v>
      </c>
      <c r="KY58" s="146" t="e">
        <f t="shared" si="105"/>
        <v>#N/A</v>
      </c>
      <c r="KZ58" s="146" t="e">
        <f t="shared" si="106"/>
        <v>#N/A</v>
      </c>
      <c r="LA58" s="146" t="e">
        <f t="shared" si="107"/>
        <v>#N/A</v>
      </c>
      <c r="LB58" s="146" t="e">
        <f t="shared" si="108"/>
        <v>#N/A</v>
      </c>
      <c r="LC58" s="146" t="e">
        <f t="shared" si="109"/>
        <v>#N/A</v>
      </c>
      <c r="LD58" s="146" t="e">
        <f t="shared" si="110"/>
        <v>#N/A</v>
      </c>
      <c r="LE58" s="146" t="e">
        <f t="shared" si="111"/>
        <v>#N/A</v>
      </c>
      <c r="LF58" s="146" t="e">
        <f t="shared" si="112"/>
        <v>#N/A</v>
      </c>
      <c r="LG58" s="146" t="e">
        <f t="shared" si="113"/>
        <v>#N/A</v>
      </c>
      <c r="LH58" s="146" t="e">
        <f t="shared" si="114"/>
        <v>#N/A</v>
      </c>
      <c r="LI58" s="146" t="e">
        <f t="shared" si="115"/>
        <v>#N/A</v>
      </c>
      <c r="LJ58" s="146" t="e">
        <f t="shared" si="116"/>
        <v>#N/A</v>
      </c>
      <c r="LK58" s="146" t="e">
        <f t="shared" si="117"/>
        <v>#N/A</v>
      </c>
      <c r="LL58" s="146" t="e">
        <f t="shared" si="118"/>
        <v>#N/A</v>
      </c>
      <c r="LM58" s="146" t="e">
        <f t="shared" si="119"/>
        <v>#N/A</v>
      </c>
      <c r="LN58" s="146" t="e">
        <f t="shared" si="120"/>
        <v>#N/A</v>
      </c>
      <c r="LO58" s="146" t="e">
        <f t="shared" si="121"/>
        <v>#N/A</v>
      </c>
      <c r="LP58" s="146" t="e">
        <f t="shared" si="122"/>
        <v>#N/A</v>
      </c>
      <c r="LQ58" s="146" t="e">
        <f t="shared" si="123"/>
        <v>#N/A</v>
      </c>
      <c r="LR58" s="146" t="e">
        <f t="shared" si="124"/>
        <v>#N/A</v>
      </c>
      <c r="LS58" s="146" t="e">
        <f t="shared" si="125"/>
        <v>#N/A</v>
      </c>
      <c r="LT58" s="146" t="e">
        <f t="shared" si="126"/>
        <v>#N/A</v>
      </c>
      <c r="LU58" s="146" t="e">
        <f t="shared" si="127"/>
        <v>#N/A</v>
      </c>
      <c r="LV58" s="146" t="e">
        <f t="shared" si="128"/>
        <v>#N/A</v>
      </c>
      <c r="LW58" s="146" t="e">
        <f t="shared" si="129"/>
        <v>#N/A</v>
      </c>
      <c r="LX58" s="146" t="e">
        <f t="shared" si="130"/>
        <v>#N/A</v>
      </c>
      <c r="LY58" s="146" t="e">
        <f t="shared" si="131"/>
        <v>#N/A</v>
      </c>
      <c r="LZ58" s="146" t="e">
        <f t="shared" si="132"/>
        <v>#N/A</v>
      </c>
      <c r="MA58" s="146" t="e">
        <f t="shared" si="133"/>
        <v>#N/A</v>
      </c>
      <c r="MB58" s="146" t="e">
        <f t="shared" si="134"/>
        <v>#N/A</v>
      </c>
      <c r="MC58" s="146" t="e">
        <f t="shared" si="135"/>
        <v>#N/A</v>
      </c>
      <c r="MD58" s="146" t="e">
        <f t="shared" si="136"/>
        <v>#N/A</v>
      </c>
      <c r="ME58" s="146" t="e">
        <f t="shared" si="137"/>
        <v>#N/A</v>
      </c>
      <c r="MF58" s="146" t="e">
        <f t="shared" si="138"/>
        <v>#N/A</v>
      </c>
      <c r="MG58" s="146" t="e">
        <f t="shared" si="139"/>
        <v>#N/A</v>
      </c>
      <c r="MH58" s="146" t="e">
        <f t="shared" si="140"/>
        <v>#N/A</v>
      </c>
      <c r="MI58" s="146" t="e">
        <f t="shared" si="141"/>
        <v>#N/A</v>
      </c>
      <c r="MJ58" s="146" t="e">
        <f t="shared" si="142"/>
        <v>#N/A</v>
      </c>
      <c r="MK58" s="146" t="e">
        <f t="shared" si="143"/>
        <v>#N/A</v>
      </c>
      <c r="ML58" s="146" t="e">
        <f t="shared" si="144"/>
        <v>#N/A</v>
      </c>
      <c r="MM58" s="146" t="e">
        <f t="shared" si="145"/>
        <v>#N/A</v>
      </c>
      <c r="MN58" s="146" t="e">
        <f t="shared" si="146"/>
        <v>#N/A</v>
      </c>
      <c r="MO58" s="146" t="e">
        <f t="shared" si="147"/>
        <v>#N/A</v>
      </c>
      <c r="MP58" s="146" t="e">
        <f t="shared" si="148"/>
        <v>#N/A</v>
      </c>
      <c r="MQ58" s="146" t="e">
        <f t="shared" si="149"/>
        <v>#N/A</v>
      </c>
      <c r="MR58" s="146" t="e">
        <f t="shared" si="21"/>
        <v>#N/A</v>
      </c>
      <c r="MS58" s="146" t="e">
        <f t="shared" si="150"/>
        <v>#N/A</v>
      </c>
      <c r="MT58" s="146" t="e">
        <f t="shared" si="151"/>
        <v>#N/A</v>
      </c>
      <c r="MU58" s="146" t="e">
        <f t="shared" si="152"/>
        <v>#N/A</v>
      </c>
      <c r="MV58" s="146" t="e">
        <f t="shared" si="153"/>
        <v>#N/A</v>
      </c>
      <c r="MW58" s="146" t="e">
        <f t="shared" si="154"/>
        <v>#N/A</v>
      </c>
      <c r="MX58" s="146" t="e">
        <f t="shared" si="155"/>
        <v>#N/A</v>
      </c>
      <c r="MY58" s="146" t="e">
        <f t="shared" si="156"/>
        <v>#N/A</v>
      </c>
      <c r="MZ58" s="146" t="e">
        <f t="shared" si="157"/>
        <v>#N/A</v>
      </c>
      <c r="NA58" s="146" t="e">
        <f t="shared" si="158"/>
        <v>#N/A</v>
      </c>
      <c r="NB58" s="146" t="e">
        <f t="shared" si="159"/>
        <v>#N/A</v>
      </c>
      <c r="NC58" s="146" t="e">
        <f t="shared" si="160"/>
        <v>#N/A</v>
      </c>
      <c r="ND58" s="146" t="e">
        <f t="shared" si="161"/>
        <v>#N/A</v>
      </c>
      <c r="NE58" s="146" t="e">
        <f t="shared" si="162"/>
        <v>#N/A</v>
      </c>
      <c r="NF58" s="146" t="e">
        <f t="shared" si="163"/>
        <v>#N/A</v>
      </c>
      <c r="NG58" s="146" t="e">
        <f t="shared" si="164"/>
        <v>#N/A</v>
      </c>
      <c r="NH58" s="146" t="e">
        <f t="shared" si="165"/>
        <v>#N/A</v>
      </c>
      <c r="NI58" s="146" t="e">
        <f t="shared" si="166"/>
        <v>#N/A</v>
      </c>
      <c r="NJ58" s="146" t="e">
        <f t="shared" si="167"/>
        <v>#N/A</v>
      </c>
      <c r="NK58" s="146" t="e">
        <f t="shared" si="168"/>
        <v>#N/A</v>
      </c>
      <c r="NL58" s="146" t="e">
        <f t="shared" si="169"/>
        <v>#N/A</v>
      </c>
      <c r="NM58" s="146" t="e">
        <f t="shared" si="170"/>
        <v>#N/A</v>
      </c>
      <c r="NN58" s="146" t="e">
        <f t="shared" si="171"/>
        <v>#N/A</v>
      </c>
      <c r="NO58" s="146" t="e">
        <f t="shared" si="172"/>
        <v>#N/A</v>
      </c>
      <c r="NP58" s="146" t="e">
        <f t="shared" si="173"/>
        <v>#N/A</v>
      </c>
      <c r="NQ58" s="146" t="e">
        <f t="shared" si="174"/>
        <v>#N/A</v>
      </c>
      <c r="NR58" s="146" t="e">
        <f t="shared" si="175"/>
        <v>#N/A</v>
      </c>
      <c r="NS58" s="146" t="e">
        <f t="shared" si="176"/>
        <v>#N/A</v>
      </c>
      <c r="NT58" s="146" t="e">
        <f t="shared" si="177"/>
        <v>#N/A</v>
      </c>
      <c r="NU58" s="146" t="e">
        <f t="shared" si="178"/>
        <v>#N/A</v>
      </c>
      <c r="NV58" s="146" t="e">
        <f t="shared" si="179"/>
        <v>#N/A</v>
      </c>
      <c r="NW58" s="146" t="e">
        <f t="shared" si="180"/>
        <v>#N/A</v>
      </c>
      <c r="NX58" s="146" t="e">
        <f t="shared" si="181"/>
        <v>#N/A</v>
      </c>
      <c r="NY58" s="146" t="e">
        <f t="shared" si="182"/>
        <v>#N/A</v>
      </c>
      <c r="NZ58" s="146" t="e">
        <f t="shared" si="183"/>
        <v>#N/A</v>
      </c>
      <c r="OA58" s="146" t="e">
        <f t="shared" si="184"/>
        <v>#N/A</v>
      </c>
      <c r="OB58" s="146" t="e">
        <f t="shared" si="185"/>
        <v>#N/A</v>
      </c>
      <c r="OC58" s="146" t="e">
        <f t="shared" si="186"/>
        <v>#N/A</v>
      </c>
      <c r="OD58" s="146" t="e">
        <f t="shared" si="187"/>
        <v>#N/A</v>
      </c>
      <c r="OE58" s="146" t="e">
        <f t="shared" si="188"/>
        <v>#N/A</v>
      </c>
      <c r="OF58" s="146" t="e">
        <f t="shared" si="189"/>
        <v>#N/A</v>
      </c>
      <c r="OG58" s="146" t="e">
        <f t="shared" si="190"/>
        <v>#N/A</v>
      </c>
      <c r="OH58" s="146" t="e">
        <f t="shared" si="191"/>
        <v>#N/A</v>
      </c>
      <c r="OI58" s="146" t="e">
        <f t="shared" si="192"/>
        <v>#N/A</v>
      </c>
      <c r="OJ58" s="146" t="e">
        <f t="shared" si="193"/>
        <v>#N/A</v>
      </c>
      <c r="OK58" s="146" t="e">
        <f t="shared" si="194"/>
        <v>#N/A</v>
      </c>
      <c r="OL58" s="146" t="e">
        <f t="shared" si="195"/>
        <v>#N/A</v>
      </c>
      <c r="OM58" s="146" t="e">
        <f t="shared" si="196"/>
        <v>#N/A</v>
      </c>
      <c r="ON58" s="146" t="e">
        <f t="shared" si="197"/>
        <v>#N/A</v>
      </c>
      <c r="OO58" s="146" t="e">
        <f t="shared" si="198"/>
        <v>#N/A</v>
      </c>
      <c r="OP58" s="146" t="e">
        <f t="shared" si="199"/>
        <v>#N/A</v>
      </c>
      <c r="OQ58" s="146" t="e">
        <f t="shared" si="200"/>
        <v>#N/A</v>
      </c>
      <c r="OR58" s="146" t="e">
        <f t="shared" si="201"/>
        <v>#N/A</v>
      </c>
      <c r="OS58" s="146" t="e">
        <f t="shared" si="202"/>
        <v>#N/A</v>
      </c>
      <c r="OT58" s="146" t="e">
        <f t="shared" si="203"/>
        <v>#N/A</v>
      </c>
      <c r="OU58" s="146" t="e">
        <f t="shared" si="204"/>
        <v>#N/A</v>
      </c>
      <c r="OV58" s="146" t="e">
        <f t="shared" si="205"/>
        <v>#N/A</v>
      </c>
      <c r="OW58" s="146" t="e">
        <f t="shared" si="206"/>
        <v>#N/A</v>
      </c>
      <c r="OX58" s="146" t="e">
        <f t="shared" si="207"/>
        <v>#N/A</v>
      </c>
      <c r="OY58" s="146" t="e">
        <f t="shared" si="208"/>
        <v>#N/A</v>
      </c>
      <c r="OZ58" s="146" t="e">
        <f t="shared" si="209"/>
        <v>#N/A</v>
      </c>
      <c r="PA58" s="146" t="e">
        <f t="shared" si="210"/>
        <v>#N/A</v>
      </c>
      <c r="PB58" s="146" t="e">
        <f t="shared" si="211"/>
        <v>#N/A</v>
      </c>
      <c r="PC58" s="146" t="e">
        <f t="shared" si="212"/>
        <v>#N/A</v>
      </c>
      <c r="PD58" s="146" t="e">
        <f t="shared" si="22"/>
        <v>#N/A</v>
      </c>
      <c r="PE58" s="146" t="e">
        <f t="shared" si="225"/>
        <v>#N/A</v>
      </c>
      <c r="PF58" s="146" t="e">
        <f t="shared" si="226"/>
        <v>#N/A</v>
      </c>
      <c r="PG58" s="146" t="e">
        <f t="shared" si="227"/>
        <v>#N/A</v>
      </c>
      <c r="PH58" s="146" t="e">
        <f t="shared" si="228"/>
        <v>#N/A</v>
      </c>
      <c r="PI58" s="146" t="e">
        <f t="shared" si="229"/>
        <v>#N/A</v>
      </c>
      <c r="PJ58" s="146" t="e">
        <f t="shared" si="230"/>
        <v>#N/A</v>
      </c>
      <c r="PK58" s="146" t="e">
        <f t="shared" si="231"/>
        <v>#N/A</v>
      </c>
      <c r="PL58" s="146" t="e">
        <f t="shared" si="232"/>
        <v>#N/A</v>
      </c>
    </row>
    <row r="59" spans="1:428" hidden="1" x14ac:dyDescent="0.45">
      <c r="A59" s="364"/>
      <c r="B59" s="365" t="str">
        <f>IF($N59="","",ROUND(_xlfn.LOGNORM.INV(ABS(VLOOKUP($Q$1,VLookups!$A$27:$B$28,2,FALSE)-B$2),LN($J59),LN($N59)),0))</f>
        <v/>
      </c>
      <c r="C59" s="367" t="str">
        <f t="shared" si="16"/>
        <v/>
      </c>
      <c r="D59" s="368" t="str">
        <f t="shared" si="17"/>
        <v/>
      </c>
      <c r="E59" s="108" t="str">
        <f>IFERROR(_xlfn.LOGNORM.INV(VLookups!$B$22,LN($J59),LN($N59)),"")</f>
        <v/>
      </c>
      <c r="F59" s="81"/>
      <c r="G59" s="108" t="str">
        <f>IFERROR(_xlfn.LOGNORM.INV(VLookups!$B$23,LN($J59),LN($N59)),"")</f>
        <v/>
      </c>
      <c r="H59" s="110" t="str">
        <f t="shared" si="248"/>
        <v/>
      </c>
      <c r="I59" s="110" t="str">
        <f t="shared" si="249"/>
        <v/>
      </c>
      <c r="J59" s="65" t="str">
        <f>IF(AND(F59&gt;0,NOT(ISBLANK(K59))),IF(VLOOKUP($F$3,VLookups!$A$17:$B$18,2,FALSE),F59*VLOOKUP(K59,VLookups!$A$4:$B$13,2,FALSE),F59),"")</f>
        <v/>
      </c>
      <c r="K59" s="21"/>
      <c r="L59" s="53"/>
      <c r="M59" s="263"/>
      <c r="N59" s="320" t="str">
        <f>IF(F59&gt;0,IF(ISBLANK(M59),IF(ISBLANK(K59),"",VLOOKUP(K59,VLookups!$A$4:$C$13,3,FALSE)),M59),"")</f>
        <v/>
      </c>
      <c r="O59" s="320" t="str">
        <f t="shared" si="11"/>
        <v/>
      </c>
      <c r="P59" s="375" t="str">
        <f t="shared" si="12"/>
        <v/>
      </c>
      <c r="Q59" s="81"/>
      <c r="R59" s="230" t="str">
        <f>IF(AND(Q59&gt;0,F59&gt;0,NOT(N59="")),ABS(VLOOKUP($Q$1,VLookups!$A$27:$B$28,2,FALSE)-_xlfn.LOGNORM.DIST(Q59,LN(J59),LN(N59),TRUE)),"")</f>
        <v/>
      </c>
      <c r="S59" s="80" t="str">
        <f>IF(AND($E59&gt;0,$F59&gt;0,$G59&gt;0,NOT(ISBLANK($K59))),_xlfn.LOGNORM.INV(ABS(VLOOKUP($Q$1,VLookups!$A$27:$B$28,2,FALSE)-S$3),LN($J59),LN($N59)),"")</f>
        <v/>
      </c>
      <c r="T59" s="80" t="str">
        <f>IF(AND($E59&gt;0,$F59&gt;0,$G59&gt;0,NOT(ISBLANK($K59))),_xlfn.LOGNORM.INV(ABS(VLOOKUP($Q$1,VLookups!$A$27:$B$28,2,FALSE)-T$3),LN($J59),LN($N59)),"")</f>
        <v/>
      </c>
      <c r="U59" s="80" t="str">
        <f>IF(AND($E59&gt;0,$F59&gt;0,$G59&gt;0,NOT(ISBLANK($K59))),_xlfn.LOGNORM.INV(ABS(VLOOKUP($Q$1,VLookups!$A$27:$B$28,2,FALSE)-U$3),LN($J59),LN($N59)),"")</f>
        <v/>
      </c>
      <c r="V59" s="80" t="str">
        <f>IF(AND($E59&gt;0,$F59&gt;0,$G59&gt;0,NOT(ISBLANK($K59))),_xlfn.LOGNORM.INV(ABS(VLOOKUP($Q$1,VLookups!$A$27:$B$28,2,FALSE)-V$3),LN($J59),LN($N59)),"")</f>
        <v/>
      </c>
      <c r="W59" s="80" t="str">
        <f>IF(AND($E59&gt;0,$F59&gt;0,$G59&gt;0,NOT(ISBLANK($K59))),_xlfn.LOGNORM.INV(ABS(VLOOKUP($Q$1,VLookups!$A$27:$B$28,2,FALSE)-W$3),LN($J59),LN($N59)),"")</f>
        <v/>
      </c>
      <c r="X59" s="80" t="str">
        <f>IF(AND($E59&gt;0,$F59&gt;0,$G59&gt;0,NOT(ISBLANK($K59))),_xlfn.LOGNORM.INV(ABS(VLOOKUP($Q$1,VLookups!$A$27:$B$28,2,FALSE)-X$3),LN($J59),LN($N59)),"")</f>
        <v/>
      </c>
      <c r="Y59" s="5"/>
      <c r="Z59" s="145" t="str">
        <f t="shared" si="250"/>
        <v/>
      </c>
      <c r="AA59" s="376" t="str">
        <f t="shared" si="13"/>
        <v/>
      </c>
      <c r="AB59" s="46" t="str">
        <f t="shared" si="14"/>
        <v/>
      </c>
      <c r="AC59" s="46" t="str">
        <f t="shared" si="273"/>
        <v/>
      </c>
      <c r="AD59" s="46" t="str">
        <f t="shared" si="273"/>
        <v/>
      </c>
      <c r="AE59" s="46" t="str">
        <f t="shared" si="273"/>
        <v/>
      </c>
      <c r="AF59" s="46" t="str">
        <f t="shared" si="273"/>
        <v/>
      </c>
      <c r="AG59" s="46" t="str">
        <f t="shared" si="273"/>
        <v/>
      </c>
      <c r="AH59" s="46" t="str">
        <f t="shared" si="273"/>
        <v/>
      </c>
      <c r="AI59" s="46" t="str">
        <f t="shared" si="273"/>
        <v/>
      </c>
      <c r="AJ59" s="46" t="str">
        <f t="shared" si="273"/>
        <v/>
      </c>
      <c r="AK59" s="46" t="str">
        <f t="shared" si="273"/>
        <v/>
      </c>
      <c r="AL59" s="46" t="str">
        <f t="shared" si="273"/>
        <v/>
      </c>
      <c r="AM59" s="46" t="str">
        <f t="shared" si="273"/>
        <v/>
      </c>
      <c r="AN59" s="46" t="str">
        <f t="shared" si="273"/>
        <v/>
      </c>
      <c r="AO59" s="46" t="str">
        <f t="shared" si="273"/>
        <v/>
      </c>
      <c r="AP59" s="46" t="str">
        <f t="shared" si="273"/>
        <v/>
      </c>
      <c r="AQ59" s="46" t="str">
        <f t="shared" si="273"/>
        <v/>
      </c>
      <c r="AR59" s="46" t="str">
        <f t="shared" si="273"/>
        <v/>
      </c>
      <c r="AS59" s="46" t="str">
        <f t="shared" si="273"/>
        <v/>
      </c>
      <c r="AT59" s="46" t="str">
        <f t="shared" si="273"/>
        <v/>
      </c>
      <c r="AU59" s="46" t="str">
        <f t="shared" si="273"/>
        <v/>
      </c>
      <c r="AV59" s="46" t="str">
        <f t="shared" si="273"/>
        <v/>
      </c>
      <c r="AW59" s="46" t="str">
        <f t="shared" si="273"/>
        <v/>
      </c>
      <c r="AX59" s="46" t="str">
        <f t="shared" si="273"/>
        <v/>
      </c>
      <c r="AY59" s="46" t="str">
        <f t="shared" si="273"/>
        <v/>
      </c>
      <c r="AZ59" s="46" t="str">
        <f t="shared" si="273"/>
        <v/>
      </c>
      <c r="BA59" s="46" t="str">
        <f t="shared" si="273"/>
        <v/>
      </c>
      <c r="BB59" s="46" t="str">
        <f t="shared" si="273"/>
        <v/>
      </c>
      <c r="BC59" s="46" t="str">
        <f t="shared" si="273"/>
        <v/>
      </c>
      <c r="BD59" s="46" t="str">
        <f t="shared" si="273"/>
        <v/>
      </c>
      <c r="BE59" s="46" t="str">
        <f t="shared" si="273"/>
        <v/>
      </c>
      <c r="BF59" s="46" t="str">
        <f t="shared" si="273"/>
        <v/>
      </c>
      <c r="BG59" s="46" t="str">
        <f t="shared" si="273"/>
        <v/>
      </c>
      <c r="BH59" s="46" t="str">
        <f t="shared" si="273"/>
        <v/>
      </c>
      <c r="BI59" s="46" t="str">
        <f t="shared" si="273"/>
        <v/>
      </c>
      <c r="BJ59" s="46" t="str">
        <f t="shared" si="273"/>
        <v/>
      </c>
      <c r="BK59" s="46" t="str">
        <f t="shared" si="273"/>
        <v/>
      </c>
      <c r="BL59" s="46" t="str">
        <f t="shared" si="273"/>
        <v/>
      </c>
      <c r="BM59" s="46" t="str">
        <f t="shared" si="273"/>
        <v/>
      </c>
      <c r="BN59" s="46" t="str">
        <f t="shared" si="273"/>
        <v/>
      </c>
      <c r="BO59" s="46" t="str">
        <f t="shared" si="273"/>
        <v/>
      </c>
      <c r="BP59" s="46" t="str">
        <f t="shared" si="273"/>
        <v/>
      </c>
      <c r="BQ59" s="46" t="str">
        <f t="shared" si="273"/>
        <v/>
      </c>
      <c r="BR59" s="46" t="str">
        <f t="shared" si="273"/>
        <v/>
      </c>
      <c r="BS59" s="46" t="str">
        <f t="shared" si="273"/>
        <v/>
      </c>
      <c r="BT59" s="46" t="str">
        <f t="shared" si="273"/>
        <v/>
      </c>
      <c r="BU59" s="46" t="str">
        <f t="shared" si="273"/>
        <v/>
      </c>
      <c r="BV59" s="46" t="str">
        <f t="shared" si="273"/>
        <v/>
      </c>
      <c r="BW59" s="46" t="str">
        <f t="shared" si="273"/>
        <v/>
      </c>
      <c r="BX59" s="46" t="str">
        <f t="shared" si="273"/>
        <v/>
      </c>
      <c r="BY59" s="46" t="str">
        <f t="shared" si="273"/>
        <v/>
      </c>
      <c r="BZ59" s="46" t="str">
        <f t="shared" si="273"/>
        <v/>
      </c>
      <c r="CA59" s="46" t="str">
        <f t="shared" si="273"/>
        <v/>
      </c>
      <c r="CB59" s="46" t="str">
        <f t="shared" si="273"/>
        <v/>
      </c>
      <c r="CC59" s="46" t="str">
        <f t="shared" si="273"/>
        <v/>
      </c>
      <c r="CD59" s="46" t="str">
        <f t="shared" si="273"/>
        <v/>
      </c>
      <c r="CE59" s="46" t="str">
        <f t="shared" si="273"/>
        <v/>
      </c>
      <c r="CF59" s="46" t="str">
        <f t="shared" si="273"/>
        <v/>
      </c>
      <c r="CG59" s="46" t="str">
        <f t="shared" si="273"/>
        <v/>
      </c>
      <c r="CH59" s="46" t="str">
        <f t="shared" si="273"/>
        <v/>
      </c>
      <c r="CI59" s="46" t="str">
        <f t="shared" si="273"/>
        <v/>
      </c>
      <c r="CJ59" s="46" t="str">
        <f t="shared" si="273"/>
        <v/>
      </c>
      <c r="CK59" s="46" t="str">
        <f t="shared" si="273"/>
        <v/>
      </c>
      <c r="CL59" s="46" t="str">
        <f t="shared" si="273"/>
        <v/>
      </c>
      <c r="CM59" s="46" t="str">
        <f t="shared" si="273"/>
        <v/>
      </c>
      <c r="CN59" s="46" t="str">
        <f t="shared" si="273"/>
        <v/>
      </c>
      <c r="CO59" s="46" t="str">
        <f t="shared" si="272"/>
        <v/>
      </c>
      <c r="CP59" s="46" t="str">
        <f t="shared" si="272"/>
        <v/>
      </c>
      <c r="CQ59" s="46" t="str">
        <f t="shared" si="272"/>
        <v/>
      </c>
      <c r="CR59" s="46" t="str">
        <f t="shared" si="272"/>
        <v/>
      </c>
      <c r="CS59" s="46" t="str">
        <f t="shared" si="272"/>
        <v/>
      </c>
      <c r="CT59" s="46" t="str">
        <f t="shared" si="272"/>
        <v/>
      </c>
      <c r="CU59" s="46" t="str">
        <f t="shared" si="272"/>
        <v/>
      </c>
      <c r="CV59" s="46" t="str">
        <f t="shared" si="272"/>
        <v/>
      </c>
      <c r="CW59" s="46" t="str">
        <f t="shared" si="272"/>
        <v/>
      </c>
      <c r="CX59" s="46" t="str">
        <f t="shared" si="272"/>
        <v/>
      </c>
      <c r="CY59" s="46" t="str">
        <f t="shared" si="272"/>
        <v/>
      </c>
      <c r="CZ59" s="46" t="str">
        <f t="shared" si="272"/>
        <v/>
      </c>
      <c r="DA59" s="46" t="str">
        <f t="shared" si="272"/>
        <v/>
      </c>
      <c r="DB59" s="46" t="str">
        <f t="shared" si="272"/>
        <v/>
      </c>
      <c r="DC59" s="46" t="str">
        <f t="shared" si="272"/>
        <v/>
      </c>
      <c r="DD59" s="46" t="str">
        <f t="shared" si="272"/>
        <v/>
      </c>
      <c r="DE59" s="46" t="str">
        <f t="shared" si="272"/>
        <v/>
      </c>
      <c r="DF59" s="46" t="str">
        <f t="shared" si="272"/>
        <v/>
      </c>
      <c r="DG59" s="46" t="str">
        <f t="shared" si="272"/>
        <v/>
      </c>
      <c r="DH59" s="46" t="str">
        <f t="shared" si="272"/>
        <v/>
      </c>
      <c r="DI59" s="46" t="str">
        <f t="shared" si="272"/>
        <v/>
      </c>
      <c r="DJ59" s="46" t="str">
        <f t="shared" si="272"/>
        <v/>
      </c>
      <c r="DK59" s="46" t="str">
        <f t="shared" si="272"/>
        <v/>
      </c>
      <c r="DL59" s="46" t="str">
        <f t="shared" si="272"/>
        <v/>
      </c>
      <c r="DM59" s="46" t="str">
        <f t="shared" si="272"/>
        <v/>
      </c>
      <c r="DN59" s="46" t="str">
        <f t="shared" si="272"/>
        <v/>
      </c>
      <c r="DO59" s="46" t="str">
        <f t="shared" si="272"/>
        <v/>
      </c>
      <c r="DP59" s="46" t="str">
        <f t="shared" si="272"/>
        <v/>
      </c>
      <c r="DQ59" s="46" t="str">
        <f t="shared" si="272"/>
        <v/>
      </c>
      <c r="DR59" s="46" t="str">
        <f t="shared" si="272"/>
        <v/>
      </c>
      <c r="DS59" s="46" t="str">
        <f t="shared" si="272"/>
        <v/>
      </c>
      <c r="DT59" s="46" t="str">
        <f t="shared" si="272"/>
        <v/>
      </c>
      <c r="DU59" s="46" t="str">
        <f t="shared" si="272"/>
        <v/>
      </c>
      <c r="DV59" s="46" t="str">
        <f t="shared" si="272"/>
        <v/>
      </c>
      <c r="DW59" s="46" t="str">
        <f t="shared" si="272"/>
        <v/>
      </c>
      <c r="DX59" s="46" t="str">
        <f t="shared" si="272"/>
        <v/>
      </c>
      <c r="DY59" s="46" t="str">
        <f t="shared" si="272"/>
        <v/>
      </c>
      <c r="DZ59" s="46" t="str">
        <f t="shared" si="272"/>
        <v/>
      </c>
      <c r="EA59" s="46" t="str">
        <f t="shared" si="272"/>
        <v/>
      </c>
      <c r="EB59" s="46" t="str">
        <f t="shared" si="272"/>
        <v/>
      </c>
      <c r="EC59" s="46" t="str">
        <f t="shared" si="272"/>
        <v/>
      </c>
      <c r="ED59" s="46" t="str">
        <f t="shared" si="272"/>
        <v/>
      </c>
      <c r="EE59" s="46" t="str">
        <f t="shared" si="272"/>
        <v/>
      </c>
      <c r="EF59" s="46" t="str">
        <f t="shared" si="272"/>
        <v/>
      </c>
      <c r="EG59" s="46" t="str">
        <f t="shared" si="272"/>
        <v/>
      </c>
      <c r="EH59" s="46" t="str">
        <f t="shared" si="272"/>
        <v/>
      </c>
      <c r="EI59" s="46" t="str">
        <f t="shared" si="272"/>
        <v/>
      </c>
      <c r="EJ59" s="46" t="str">
        <f t="shared" si="272"/>
        <v/>
      </c>
      <c r="EK59" s="46" t="str">
        <f t="shared" si="272"/>
        <v/>
      </c>
      <c r="EL59" s="46" t="str">
        <f t="shared" si="272"/>
        <v/>
      </c>
      <c r="EM59" s="46" t="str">
        <f t="shared" si="272"/>
        <v/>
      </c>
      <c r="EN59" s="46" t="str">
        <f t="shared" si="272"/>
        <v/>
      </c>
      <c r="EO59" s="46" t="str">
        <f t="shared" si="272"/>
        <v/>
      </c>
      <c r="EP59" s="46" t="str">
        <f t="shared" si="272"/>
        <v/>
      </c>
      <c r="EQ59" s="46" t="str">
        <f t="shared" si="272"/>
        <v/>
      </c>
      <c r="ER59" s="46" t="str">
        <f t="shared" si="272"/>
        <v/>
      </c>
      <c r="ES59" s="46" t="str">
        <f t="shared" si="272"/>
        <v/>
      </c>
      <c r="ET59" s="46" t="str">
        <f t="shared" si="272"/>
        <v/>
      </c>
      <c r="EU59" s="46" t="str">
        <f t="shared" si="272"/>
        <v/>
      </c>
      <c r="EV59" s="46" t="str">
        <f t="shared" si="272"/>
        <v/>
      </c>
      <c r="EW59" s="46" t="str">
        <f t="shared" si="272"/>
        <v/>
      </c>
      <c r="EX59" s="46" t="str">
        <f t="shared" si="272"/>
        <v/>
      </c>
      <c r="EY59" s="46" t="str">
        <f t="shared" si="272"/>
        <v/>
      </c>
      <c r="EZ59" s="46" t="str">
        <f t="shared" si="271"/>
        <v/>
      </c>
      <c r="FA59" s="46" t="str">
        <f t="shared" si="271"/>
        <v/>
      </c>
      <c r="FB59" s="46" t="str">
        <f t="shared" si="271"/>
        <v/>
      </c>
      <c r="FC59" s="46" t="str">
        <f t="shared" si="271"/>
        <v/>
      </c>
      <c r="FD59" s="46" t="str">
        <f t="shared" si="271"/>
        <v/>
      </c>
      <c r="FE59" s="46" t="str">
        <f t="shared" si="271"/>
        <v/>
      </c>
      <c r="FF59" s="46" t="str">
        <f t="shared" si="271"/>
        <v/>
      </c>
      <c r="FG59" s="46" t="str">
        <f t="shared" si="271"/>
        <v/>
      </c>
      <c r="FH59" s="46" t="str">
        <f t="shared" si="271"/>
        <v/>
      </c>
      <c r="FI59" s="46" t="str">
        <f t="shared" si="271"/>
        <v/>
      </c>
      <c r="FJ59" s="46" t="str">
        <f t="shared" si="271"/>
        <v/>
      </c>
      <c r="FK59" s="46" t="str">
        <f t="shared" si="271"/>
        <v/>
      </c>
      <c r="FL59" s="46" t="str">
        <f t="shared" si="271"/>
        <v/>
      </c>
      <c r="FM59" s="46" t="str">
        <f t="shared" si="271"/>
        <v/>
      </c>
      <c r="FN59" s="46" t="str">
        <f t="shared" si="271"/>
        <v/>
      </c>
      <c r="FO59" s="46" t="str">
        <f t="shared" si="271"/>
        <v/>
      </c>
      <c r="FP59" s="46" t="str">
        <f t="shared" si="271"/>
        <v/>
      </c>
      <c r="FQ59" s="46" t="str">
        <f t="shared" si="271"/>
        <v/>
      </c>
      <c r="FR59" s="46" t="str">
        <f t="shared" si="271"/>
        <v/>
      </c>
      <c r="FS59" s="46" t="str">
        <f t="shared" si="271"/>
        <v/>
      </c>
      <c r="FT59" s="46" t="str">
        <f t="shared" si="271"/>
        <v/>
      </c>
      <c r="FU59" s="46" t="str">
        <f t="shared" si="271"/>
        <v/>
      </c>
      <c r="FV59" s="46" t="str">
        <f t="shared" si="271"/>
        <v/>
      </c>
      <c r="FW59" s="46" t="str">
        <f t="shared" si="271"/>
        <v/>
      </c>
      <c r="FX59" s="46" t="str">
        <f t="shared" si="271"/>
        <v/>
      </c>
      <c r="FY59" s="46" t="str">
        <f t="shared" si="271"/>
        <v/>
      </c>
      <c r="FZ59" s="46" t="str">
        <f t="shared" si="271"/>
        <v/>
      </c>
      <c r="GA59" s="46" t="str">
        <f t="shared" si="271"/>
        <v/>
      </c>
      <c r="GB59" s="46" t="str">
        <f t="shared" si="271"/>
        <v/>
      </c>
      <c r="GC59" s="46" t="str">
        <f t="shared" si="271"/>
        <v/>
      </c>
      <c r="GD59" s="46" t="str">
        <f t="shared" si="271"/>
        <v/>
      </c>
      <c r="GE59" s="46" t="str">
        <f t="shared" si="271"/>
        <v/>
      </c>
      <c r="GF59" s="46" t="str">
        <f t="shared" si="271"/>
        <v/>
      </c>
      <c r="GG59" s="46" t="str">
        <f t="shared" si="271"/>
        <v/>
      </c>
      <c r="GH59" s="46" t="str">
        <f t="shared" si="271"/>
        <v/>
      </c>
      <c r="GI59" s="46" t="str">
        <f t="shared" si="271"/>
        <v/>
      </c>
      <c r="GJ59" s="46" t="str">
        <f t="shared" si="271"/>
        <v/>
      </c>
      <c r="GK59" s="46" t="str">
        <f t="shared" si="271"/>
        <v/>
      </c>
      <c r="GL59" s="46" t="str">
        <f t="shared" si="271"/>
        <v/>
      </c>
      <c r="GM59" s="46" t="str">
        <f t="shared" si="271"/>
        <v/>
      </c>
      <c r="GN59" s="46" t="str">
        <f t="shared" si="271"/>
        <v/>
      </c>
      <c r="GO59" s="46" t="str">
        <f t="shared" si="271"/>
        <v/>
      </c>
      <c r="GP59" s="46" t="str">
        <f t="shared" si="271"/>
        <v/>
      </c>
      <c r="GQ59" s="46" t="str">
        <f t="shared" si="271"/>
        <v/>
      </c>
      <c r="GR59" s="46" t="str">
        <f t="shared" si="271"/>
        <v/>
      </c>
      <c r="GS59" s="46" t="str">
        <f t="shared" si="271"/>
        <v/>
      </c>
      <c r="GT59" s="46" t="str">
        <f t="shared" si="271"/>
        <v/>
      </c>
      <c r="GU59" s="46" t="str">
        <f t="shared" si="271"/>
        <v/>
      </c>
      <c r="GV59" s="46" t="str">
        <f t="shared" si="271"/>
        <v/>
      </c>
      <c r="GW59" s="46" t="str">
        <f t="shared" si="271"/>
        <v/>
      </c>
      <c r="GX59" s="46" t="str">
        <f t="shared" si="271"/>
        <v/>
      </c>
      <c r="GY59" s="46" t="str">
        <f t="shared" si="271"/>
        <v/>
      </c>
      <c r="GZ59" s="46" t="str">
        <f t="shared" si="271"/>
        <v/>
      </c>
      <c r="HA59" s="46" t="str">
        <f t="shared" si="271"/>
        <v/>
      </c>
      <c r="HB59" s="46" t="str">
        <f t="shared" si="271"/>
        <v/>
      </c>
      <c r="HC59" s="46" t="str">
        <f t="shared" si="271"/>
        <v/>
      </c>
      <c r="HD59" s="46" t="str">
        <f t="shared" si="271"/>
        <v/>
      </c>
      <c r="HE59" s="46" t="str">
        <f t="shared" si="271"/>
        <v/>
      </c>
      <c r="HF59" s="46" t="str">
        <f t="shared" si="271"/>
        <v/>
      </c>
      <c r="HG59" s="46" t="str">
        <f t="shared" si="271"/>
        <v/>
      </c>
      <c r="HH59" s="46" t="str">
        <f t="shared" si="271"/>
        <v/>
      </c>
      <c r="HI59" s="46" t="str">
        <f t="shared" si="271"/>
        <v/>
      </c>
      <c r="HJ59" s="46" t="str">
        <f t="shared" si="271"/>
        <v/>
      </c>
      <c r="HK59" s="46" t="str">
        <f t="shared" ref="HK59:HS62" si="274">IF(ISNONTEXT($Z59),HJ59+$Z59,"")</f>
        <v/>
      </c>
      <c r="HL59" s="46" t="str">
        <f t="shared" si="274"/>
        <v/>
      </c>
      <c r="HM59" s="46" t="str">
        <f t="shared" si="274"/>
        <v/>
      </c>
      <c r="HN59" s="46" t="str">
        <f t="shared" si="274"/>
        <v/>
      </c>
      <c r="HO59" s="46" t="str">
        <f t="shared" si="274"/>
        <v/>
      </c>
      <c r="HP59" s="46" t="str">
        <f t="shared" si="274"/>
        <v/>
      </c>
      <c r="HQ59" s="46" t="str">
        <f t="shared" si="274"/>
        <v/>
      </c>
      <c r="HR59" s="46" t="str">
        <f t="shared" si="274"/>
        <v/>
      </c>
      <c r="HS59" s="46" t="str">
        <f t="shared" si="274"/>
        <v/>
      </c>
      <c r="HT59" s="146" t="e">
        <f t="shared" si="15"/>
        <v>#N/A</v>
      </c>
      <c r="HU59" s="146" t="e">
        <f t="shared" si="24"/>
        <v>#N/A</v>
      </c>
      <c r="HV59" s="146" t="e">
        <f t="shared" si="25"/>
        <v>#N/A</v>
      </c>
      <c r="HW59" s="146" t="e">
        <f t="shared" si="26"/>
        <v>#N/A</v>
      </c>
      <c r="HX59" s="146" t="e">
        <f t="shared" si="27"/>
        <v>#N/A</v>
      </c>
      <c r="HY59" s="146" t="e">
        <f t="shared" si="28"/>
        <v>#N/A</v>
      </c>
      <c r="HZ59" s="146" t="e">
        <f t="shared" si="29"/>
        <v>#N/A</v>
      </c>
      <c r="IA59" s="146" t="e">
        <f t="shared" si="30"/>
        <v>#N/A</v>
      </c>
      <c r="IB59" s="146" t="e">
        <f t="shared" si="31"/>
        <v>#N/A</v>
      </c>
      <c r="IC59" s="146" t="e">
        <f t="shared" si="32"/>
        <v>#N/A</v>
      </c>
      <c r="ID59" s="146" t="e">
        <f t="shared" si="33"/>
        <v>#N/A</v>
      </c>
      <c r="IE59" s="146" t="e">
        <f t="shared" si="34"/>
        <v>#N/A</v>
      </c>
      <c r="IF59" s="146" t="e">
        <f t="shared" si="35"/>
        <v>#N/A</v>
      </c>
      <c r="IG59" s="146" t="e">
        <f t="shared" si="36"/>
        <v>#N/A</v>
      </c>
      <c r="IH59" s="146" t="e">
        <f t="shared" si="37"/>
        <v>#N/A</v>
      </c>
      <c r="II59" s="146" t="e">
        <f t="shared" si="38"/>
        <v>#N/A</v>
      </c>
      <c r="IJ59" s="146" t="e">
        <f t="shared" si="39"/>
        <v>#N/A</v>
      </c>
      <c r="IK59" s="146" t="e">
        <f t="shared" si="40"/>
        <v>#N/A</v>
      </c>
      <c r="IL59" s="146" t="e">
        <f t="shared" si="41"/>
        <v>#N/A</v>
      </c>
      <c r="IM59" s="146" t="e">
        <f t="shared" si="42"/>
        <v>#N/A</v>
      </c>
      <c r="IN59" s="146" t="e">
        <f t="shared" si="43"/>
        <v>#N/A</v>
      </c>
      <c r="IO59" s="146" t="e">
        <f t="shared" si="44"/>
        <v>#N/A</v>
      </c>
      <c r="IP59" s="146" t="e">
        <f t="shared" si="45"/>
        <v>#N/A</v>
      </c>
      <c r="IQ59" s="146" t="e">
        <f t="shared" si="46"/>
        <v>#N/A</v>
      </c>
      <c r="IR59" s="146" t="e">
        <f t="shared" si="47"/>
        <v>#N/A</v>
      </c>
      <c r="IS59" s="146" t="e">
        <f t="shared" si="48"/>
        <v>#N/A</v>
      </c>
      <c r="IT59" s="146" t="e">
        <f t="shared" si="49"/>
        <v>#N/A</v>
      </c>
      <c r="IU59" s="146" t="e">
        <f t="shared" si="50"/>
        <v>#N/A</v>
      </c>
      <c r="IV59" s="146" t="e">
        <f t="shared" si="51"/>
        <v>#N/A</v>
      </c>
      <c r="IW59" s="146" t="e">
        <f t="shared" si="52"/>
        <v>#N/A</v>
      </c>
      <c r="IX59" s="146" t="e">
        <f t="shared" si="53"/>
        <v>#N/A</v>
      </c>
      <c r="IY59" s="146" t="e">
        <f t="shared" si="54"/>
        <v>#N/A</v>
      </c>
      <c r="IZ59" s="146" t="e">
        <f t="shared" si="55"/>
        <v>#N/A</v>
      </c>
      <c r="JA59" s="146" t="e">
        <f t="shared" si="56"/>
        <v>#N/A</v>
      </c>
      <c r="JB59" s="146" t="e">
        <f t="shared" si="57"/>
        <v>#N/A</v>
      </c>
      <c r="JC59" s="146" t="e">
        <f t="shared" si="58"/>
        <v>#N/A</v>
      </c>
      <c r="JD59" s="146" t="e">
        <f t="shared" si="59"/>
        <v>#N/A</v>
      </c>
      <c r="JE59" s="146" t="e">
        <f t="shared" si="60"/>
        <v>#N/A</v>
      </c>
      <c r="JF59" s="146" t="e">
        <f t="shared" si="61"/>
        <v>#N/A</v>
      </c>
      <c r="JG59" s="146" t="e">
        <f t="shared" si="62"/>
        <v>#N/A</v>
      </c>
      <c r="JH59" s="146" t="e">
        <f t="shared" si="63"/>
        <v>#N/A</v>
      </c>
      <c r="JI59" s="146" t="e">
        <f t="shared" si="64"/>
        <v>#N/A</v>
      </c>
      <c r="JJ59" s="146" t="e">
        <f t="shared" si="65"/>
        <v>#N/A</v>
      </c>
      <c r="JK59" s="146" t="e">
        <f t="shared" si="66"/>
        <v>#N/A</v>
      </c>
      <c r="JL59" s="146" t="e">
        <f t="shared" si="67"/>
        <v>#N/A</v>
      </c>
      <c r="JM59" s="146" t="e">
        <f t="shared" si="68"/>
        <v>#N/A</v>
      </c>
      <c r="JN59" s="146" t="e">
        <f t="shared" si="69"/>
        <v>#N/A</v>
      </c>
      <c r="JO59" s="146" t="e">
        <f t="shared" si="70"/>
        <v>#N/A</v>
      </c>
      <c r="JP59" s="146" t="e">
        <f t="shared" si="71"/>
        <v>#N/A</v>
      </c>
      <c r="JQ59" s="146" t="e">
        <f t="shared" si="72"/>
        <v>#N/A</v>
      </c>
      <c r="JR59" s="146" t="e">
        <f t="shared" si="73"/>
        <v>#N/A</v>
      </c>
      <c r="JS59" s="146" t="e">
        <f t="shared" si="74"/>
        <v>#N/A</v>
      </c>
      <c r="JT59" s="146" t="e">
        <f t="shared" si="75"/>
        <v>#N/A</v>
      </c>
      <c r="JU59" s="146" t="e">
        <f t="shared" si="76"/>
        <v>#N/A</v>
      </c>
      <c r="JV59" s="146" t="e">
        <f t="shared" si="77"/>
        <v>#N/A</v>
      </c>
      <c r="JW59" s="146" t="e">
        <f t="shared" si="78"/>
        <v>#N/A</v>
      </c>
      <c r="JX59" s="146" t="e">
        <f t="shared" si="79"/>
        <v>#N/A</v>
      </c>
      <c r="JY59" s="146" t="e">
        <f t="shared" si="80"/>
        <v>#N/A</v>
      </c>
      <c r="JZ59" s="146" t="e">
        <f t="shared" si="81"/>
        <v>#N/A</v>
      </c>
      <c r="KA59" s="146" t="e">
        <f t="shared" si="82"/>
        <v>#N/A</v>
      </c>
      <c r="KB59" s="146" t="e">
        <f t="shared" si="83"/>
        <v>#N/A</v>
      </c>
      <c r="KC59" s="146" t="e">
        <f t="shared" si="84"/>
        <v>#N/A</v>
      </c>
      <c r="KD59" s="146" t="e">
        <f t="shared" si="85"/>
        <v>#N/A</v>
      </c>
      <c r="KE59" s="146" t="e">
        <f t="shared" si="86"/>
        <v>#N/A</v>
      </c>
      <c r="KF59" s="146" t="e">
        <f t="shared" si="20"/>
        <v>#N/A</v>
      </c>
      <c r="KG59" s="146" t="e">
        <f t="shared" si="87"/>
        <v>#N/A</v>
      </c>
      <c r="KH59" s="146" t="e">
        <f t="shared" si="88"/>
        <v>#N/A</v>
      </c>
      <c r="KI59" s="146" t="e">
        <f t="shared" si="89"/>
        <v>#N/A</v>
      </c>
      <c r="KJ59" s="146" t="e">
        <f t="shared" si="90"/>
        <v>#N/A</v>
      </c>
      <c r="KK59" s="146" t="e">
        <f t="shared" si="91"/>
        <v>#N/A</v>
      </c>
      <c r="KL59" s="146" t="e">
        <f t="shared" si="92"/>
        <v>#N/A</v>
      </c>
      <c r="KM59" s="146" t="e">
        <f t="shared" si="93"/>
        <v>#N/A</v>
      </c>
      <c r="KN59" s="146" t="e">
        <f t="shared" si="94"/>
        <v>#N/A</v>
      </c>
      <c r="KO59" s="146" t="e">
        <f t="shared" si="95"/>
        <v>#N/A</v>
      </c>
      <c r="KP59" s="146" t="e">
        <f t="shared" si="96"/>
        <v>#N/A</v>
      </c>
      <c r="KQ59" s="146" t="e">
        <f t="shared" si="97"/>
        <v>#N/A</v>
      </c>
      <c r="KR59" s="146" t="e">
        <f t="shared" si="98"/>
        <v>#N/A</v>
      </c>
      <c r="KS59" s="146" t="e">
        <f t="shared" si="99"/>
        <v>#N/A</v>
      </c>
      <c r="KT59" s="146" t="e">
        <f t="shared" si="100"/>
        <v>#N/A</v>
      </c>
      <c r="KU59" s="146" t="e">
        <f t="shared" si="101"/>
        <v>#N/A</v>
      </c>
      <c r="KV59" s="146" t="e">
        <f t="shared" si="102"/>
        <v>#N/A</v>
      </c>
      <c r="KW59" s="146" t="e">
        <f t="shared" si="103"/>
        <v>#N/A</v>
      </c>
      <c r="KX59" s="146" t="e">
        <f t="shared" si="104"/>
        <v>#N/A</v>
      </c>
      <c r="KY59" s="146" t="e">
        <f t="shared" si="105"/>
        <v>#N/A</v>
      </c>
      <c r="KZ59" s="146" t="e">
        <f t="shared" si="106"/>
        <v>#N/A</v>
      </c>
      <c r="LA59" s="146" t="e">
        <f t="shared" si="107"/>
        <v>#N/A</v>
      </c>
      <c r="LB59" s="146" t="e">
        <f t="shared" si="108"/>
        <v>#N/A</v>
      </c>
      <c r="LC59" s="146" t="e">
        <f t="shared" si="109"/>
        <v>#N/A</v>
      </c>
      <c r="LD59" s="146" t="e">
        <f t="shared" si="110"/>
        <v>#N/A</v>
      </c>
      <c r="LE59" s="146" t="e">
        <f t="shared" si="111"/>
        <v>#N/A</v>
      </c>
      <c r="LF59" s="146" t="e">
        <f t="shared" si="112"/>
        <v>#N/A</v>
      </c>
      <c r="LG59" s="146" t="e">
        <f t="shared" si="113"/>
        <v>#N/A</v>
      </c>
      <c r="LH59" s="146" t="e">
        <f t="shared" si="114"/>
        <v>#N/A</v>
      </c>
      <c r="LI59" s="146" t="e">
        <f t="shared" si="115"/>
        <v>#N/A</v>
      </c>
      <c r="LJ59" s="146" t="e">
        <f t="shared" si="116"/>
        <v>#N/A</v>
      </c>
      <c r="LK59" s="146" t="e">
        <f t="shared" si="117"/>
        <v>#N/A</v>
      </c>
      <c r="LL59" s="146" t="e">
        <f t="shared" si="118"/>
        <v>#N/A</v>
      </c>
      <c r="LM59" s="146" t="e">
        <f t="shared" si="119"/>
        <v>#N/A</v>
      </c>
      <c r="LN59" s="146" t="e">
        <f t="shared" si="120"/>
        <v>#N/A</v>
      </c>
      <c r="LO59" s="146" t="e">
        <f t="shared" si="121"/>
        <v>#N/A</v>
      </c>
      <c r="LP59" s="146" t="e">
        <f t="shared" si="122"/>
        <v>#N/A</v>
      </c>
      <c r="LQ59" s="146" t="e">
        <f t="shared" si="123"/>
        <v>#N/A</v>
      </c>
      <c r="LR59" s="146" t="e">
        <f t="shared" si="124"/>
        <v>#N/A</v>
      </c>
      <c r="LS59" s="146" t="e">
        <f t="shared" si="125"/>
        <v>#N/A</v>
      </c>
      <c r="LT59" s="146" t="e">
        <f t="shared" si="126"/>
        <v>#N/A</v>
      </c>
      <c r="LU59" s="146" t="e">
        <f t="shared" si="127"/>
        <v>#N/A</v>
      </c>
      <c r="LV59" s="146" t="e">
        <f t="shared" si="128"/>
        <v>#N/A</v>
      </c>
      <c r="LW59" s="146" t="e">
        <f t="shared" si="129"/>
        <v>#N/A</v>
      </c>
      <c r="LX59" s="146" t="e">
        <f t="shared" si="130"/>
        <v>#N/A</v>
      </c>
      <c r="LY59" s="146" t="e">
        <f t="shared" si="131"/>
        <v>#N/A</v>
      </c>
      <c r="LZ59" s="146" t="e">
        <f t="shared" si="132"/>
        <v>#N/A</v>
      </c>
      <c r="MA59" s="146" t="e">
        <f t="shared" si="133"/>
        <v>#N/A</v>
      </c>
      <c r="MB59" s="146" t="e">
        <f t="shared" si="134"/>
        <v>#N/A</v>
      </c>
      <c r="MC59" s="146" t="e">
        <f t="shared" si="135"/>
        <v>#N/A</v>
      </c>
      <c r="MD59" s="146" t="e">
        <f t="shared" si="136"/>
        <v>#N/A</v>
      </c>
      <c r="ME59" s="146" t="e">
        <f t="shared" si="137"/>
        <v>#N/A</v>
      </c>
      <c r="MF59" s="146" t="e">
        <f t="shared" si="138"/>
        <v>#N/A</v>
      </c>
      <c r="MG59" s="146" t="e">
        <f t="shared" si="139"/>
        <v>#N/A</v>
      </c>
      <c r="MH59" s="146" t="e">
        <f t="shared" si="140"/>
        <v>#N/A</v>
      </c>
      <c r="MI59" s="146" t="e">
        <f t="shared" si="141"/>
        <v>#N/A</v>
      </c>
      <c r="MJ59" s="146" t="e">
        <f t="shared" si="142"/>
        <v>#N/A</v>
      </c>
      <c r="MK59" s="146" t="e">
        <f t="shared" si="143"/>
        <v>#N/A</v>
      </c>
      <c r="ML59" s="146" t="e">
        <f t="shared" si="144"/>
        <v>#N/A</v>
      </c>
      <c r="MM59" s="146" t="e">
        <f t="shared" si="145"/>
        <v>#N/A</v>
      </c>
      <c r="MN59" s="146" t="e">
        <f t="shared" si="146"/>
        <v>#N/A</v>
      </c>
      <c r="MO59" s="146" t="e">
        <f t="shared" si="147"/>
        <v>#N/A</v>
      </c>
      <c r="MP59" s="146" t="e">
        <f t="shared" si="148"/>
        <v>#N/A</v>
      </c>
      <c r="MQ59" s="146" t="e">
        <f t="shared" si="149"/>
        <v>#N/A</v>
      </c>
      <c r="MR59" s="146" t="e">
        <f t="shared" si="21"/>
        <v>#N/A</v>
      </c>
      <c r="MS59" s="146" t="e">
        <f t="shared" si="150"/>
        <v>#N/A</v>
      </c>
      <c r="MT59" s="146" t="e">
        <f t="shared" si="151"/>
        <v>#N/A</v>
      </c>
      <c r="MU59" s="146" t="e">
        <f t="shared" si="152"/>
        <v>#N/A</v>
      </c>
      <c r="MV59" s="146" t="e">
        <f t="shared" si="153"/>
        <v>#N/A</v>
      </c>
      <c r="MW59" s="146" t="e">
        <f t="shared" si="154"/>
        <v>#N/A</v>
      </c>
      <c r="MX59" s="146" t="e">
        <f t="shared" si="155"/>
        <v>#N/A</v>
      </c>
      <c r="MY59" s="146" t="e">
        <f t="shared" si="156"/>
        <v>#N/A</v>
      </c>
      <c r="MZ59" s="146" t="e">
        <f t="shared" si="157"/>
        <v>#N/A</v>
      </c>
      <c r="NA59" s="146" t="e">
        <f t="shared" si="158"/>
        <v>#N/A</v>
      </c>
      <c r="NB59" s="146" t="e">
        <f t="shared" si="159"/>
        <v>#N/A</v>
      </c>
      <c r="NC59" s="146" t="e">
        <f t="shared" si="160"/>
        <v>#N/A</v>
      </c>
      <c r="ND59" s="146" t="e">
        <f t="shared" si="161"/>
        <v>#N/A</v>
      </c>
      <c r="NE59" s="146" t="e">
        <f t="shared" si="162"/>
        <v>#N/A</v>
      </c>
      <c r="NF59" s="146" t="e">
        <f t="shared" si="163"/>
        <v>#N/A</v>
      </c>
      <c r="NG59" s="146" t="e">
        <f t="shared" si="164"/>
        <v>#N/A</v>
      </c>
      <c r="NH59" s="146" t="e">
        <f t="shared" si="165"/>
        <v>#N/A</v>
      </c>
      <c r="NI59" s="146" t="e">
        <f t="shared" si="166"/>
        <v>#N/A</v>
      </c>
      <c r="NJ59" s="146" t="e">
        <f t="shared" si="167"/>
        <v>#N/A</v>
      </c>
      <c r="NK59" s="146" t="e">
        <f t="shared" si="168"/>
        <v>#N/A</v>
      </c>
      <c r="NL59" s="146" t="e">
        <f t="shared" si="169"/>
        <v>#N/A</v>
      </c>
      <c r="NM59" s="146" t="e">
        <f t="shared" si="170"/>
        <v>#N/A</v>
      </c>
      <c r="NN59" s="146" t="e">
        <f t="shared" si="171"/>
        <v>#N/A</v>
      </c>
      <c r="NO59" s="146" t="e">
        <f t="shared" si="172"/>
        <v>#N/A</v>
      </c>
      <c r="NP59" s="146" t="e">
        <f t="shared" si="173"/>
        <v>#N/A</v>
      </c>
      <c r="NQ59" s="146" t="e">
        <f t="shared" si="174"/>
        <v>#N/A</v>
      </c>
      <c r="NR59" s="146" t="e">
        <f t="shared" si="175"/>
        <v>#N/A</v>
      </c>
      <c r="NS59" s="146" t="e">
        <f t="shared" si="176"/>
        <v>#N/A</v>
      </c>
      <c r="NT59" s="146" t="e">
        <f t="shared" si="177"/>
        <v>#N/A</v>
      </c>
      <c r="NU59" s="146" t="e">
        <f t="shared" si="178"/>
        <v>#N/A</v>
      </c>
      <c r="NV59" s="146" t="e">
        <f t="shared" si="179"/>
        <v>#N/A</v>
      </c>
      <c r="NW59" s="146" t="e">
        <f t="shared" si="180"/>
        <v>#N/A</v>
      </c>
      <c r="NX59" s="146" t="e">
        <f t="shared" si="181"/>
        <v>#N/A</v>
      </c>
      <c r="NY59" s="146" t="e">
        <f t="shared" si="182"/>
        <v>#N/A</v>
      </c>
      <c r="NZ59" s="146" t="e">
        <f t="shared" si="183"/>
        <v>#N/A</v>
      </c>
      <c r="OA59" s="146" t="e">
        <f t="shared" si="184"/>
        <v>#N/A</v>
      </c>
      <c r="OB59" s="146" t="e">
        <f t="shared" si="185"/>
        <v>#N/A</v>
      </c>
      <c r="OC59" s="146" t="e">
        <f t="shared" si="186"/>
        <v>#N/A</v>
      </c>
      <c r="OD59" s="146" t="e">
        <f t="shared" si="187"/>
        <v>#N/A</v>
      </c>
      <c r="OE59" s="146" t="e">
        <f t="shared" si="188"/>
        <v>#N/A</v>
      </c>
      <c r="OF59" s="146" t="e">
        <f t="shared" si="189"/>
        <v>#N/A</v>
      </c>
      <c r="OG59" s="146" t="e">
        <f t="shared" si="190"/>
        <v>#N/A</v>
      </c>
      <c r="OH59" s="146" t="e">
        <f t="shared" si="191"/>
        <v>#N/A</v>
      </c>
      <c r="OI59" s="146" t="e">
        <f t="shared" si="192"/>
        <v>#N/A</v>
      </c>
      <c r="OJ59" s="146" t="e">
        <f t="shared" si="193"/>
        <v>#N/A</v>
      </c>
      <c r="OK59" s="146" t="e">
        <f t="shared" si="194"/>
        <v>#N/A</v>
      </c>
      <c r="OL59" s="146" t="e">
        <f t="shared" si="195"/>
        <v>#N/A</v>
      </c>
      <c r="OM59" s="146" t="e">
        <f t="shared" si="196"/>
        <v>#N/A</v>
      </c>
      <c r="ON59" s="146" t="e">
        <f t="shared" si="197"/>
        <v>#N/A</v>
      </c>
      <c r="OO59" s="146" t="e">
        <f t="shared" si="198"/>
        <v>#N/A</v>
      </c>
      <c r="OP59" s="146" t="e">
        <f t="shared" si="199"/>
        <v>#N/A</v>
      </c>
      <c r="OQ59" s="146" t="e">
        <f t="shared" si="200"/>
        <v>#N/A</v>
      </c>
      <c r="OR59" s="146" t="e">
        <f t="shared" si="201"/>
        <v>#N/A</v>
      </c>
      <c r="OS59" s="146" t="e">
        <f t="shared" si="202"/>
        <v>#N/A</v>
      </c>
      <c r="OT59" s="146" t="e">
        <f t="shared" si="203"/>
        <v>#N/A</v>
      </c>
      <c r="OU59" s="146" t="e">
        <f t="shared" si="204"/>
        <v>#N/A</v>
      </c>
      <c r="OV59" s="146" t="e">
        <f t="shared" si="205"/>
        <v>#N/A</v>
      </c>
      <c r="OW59" s="146" t="e">
        <f t="shared" si="206"/>
        <v>#N/A</v>
      </c>
      <c r="OX59" s="146" t="e">
        <f t="shared" si="207"/>
        <v>#N/A</v>
      </c>
      <c r="OY59" s="146" t="e">
        <f t="shared" si="208"/>
        <v>#N/A</v>
      </c>
      <c r="OZ59" s="146" t="e">
        <f t="shared" si="209"/>
        <v>#N/A</v>
      </c>
      <c r="PA59" s="146" t="e">
        <f t="shared" si="210"/>
        <v>#N/A</v>
      </c>
      <c r="PB59" s="146" t="e">
        <f t="shared" si="211"/>
        <v>#N/A</v>
      </c>
      <c r="PC59" s="146" t="e">
        <f t="shared" si="212"/>
        <v>#N/A</v>
      </c>
      <c r="PD59" s="146" t="e">
        <f t="shared" si="22"/>
        <v>#N/A</v>
      </c>
      <c r="PE59" s="146" t="e">
        <f t="shared" si="225"/>
        <v>#N/A</v>
      </c>
      <c r="PF59" s="146" t="e">
        <f t="shared" si="226"/>
        <v>#N/A</v>
      </c>
      <c r="PG59" s="146" t="e">
        <f t="shared" si="227"/>
        <v>#N/A</v>
      </c>
      <c r="PH59" s="146" t="e">
        <f t="shared" si="228"/>
        <v>#N/A</v>
      </c>
      <c r="PI59" s="146" t="e">
        <f t="shared" si="229"/>
        <v>#N/A</v>
      </c>
      <c r="PJ59" s="146" t="e">
        <f t="shared" si="230"/>
        <v>#N/A</v>
      </c>
      <c r="PK59" s="146" t="e">
        <f t="shared" si="231"/>
        <v>#N/A</v>
      </c>
      <c r="PL59" s="146" t="e">
        <f t="shared" si="232"/>
        <v>#N/A</v>
      </c>
    </row>
    <row r="60" spans="1:428" hidden="1" x14ac:dyDescent="0.45">
      <c r="A60" s="364"/>
      <c r="B60" s="365" t="str">
        <f>IF($N60="","",ROUND(_xlfn.LOGNORM.INV(ABS(VLOOKUP($Q$1,VLookups!$A$27:$B$28,2,FALSE)-B$2),LN($J60),LN($N60)),0))</f>
        <v/>
      </c>
      <c r="C60" s="367" t="str">
        <f t="shared" si="16"/>
        <v/>
      </c>
      <c r="D60" s="368" t="str">
        <f t="shared" si="17"/>
        <v/>
      </c>
      <c r="E60" s="108" t="str">
        <f>IFERROR(_xlfn.LOGNORM.INV(VLookups!$B$22,LN($J60),LN($N60)),"")</f>
        <v/>
      </c>
      <c r="F60" s="81"/>
      <c r="G60" s="108" t="str">
        <f>IFERROR(_xlfn.LOGNORM.INV(VLookups!$B$23,LN($J60),LN($N60)),"")</f>
        <v/>
      </c>
      <c r="H60" s="110" t="str">
        <f t="shared" si="248"/>
        <v/>
      </c>
      <c r="I60" s="110" t="str">
        <f t="shared" si="249"/>
        <v/>
      </c>
      <c r="J60" s="65" t="str">
        <f>IF(AND(F60&gt;0,NOT(ISBLANK(K60))),IF(VLOOKUP($F$3,VLookups!$A$17:$B$18,2,FALSE),F60*VLOOKUP(K60,VLookups!$A$4:$B$13,2,FALSE),F60),"")</f>
        <v/>
      </c>
      <c r="K60" s="21"/>
      <c r="L60" s="53"/>
      <c r="M60" s="263"/>
      <c r="N60" s="320" t="str">
        <f>IF(F60&gt;0,IF(ISBLANK(M60),IF(ISBLANK(K60),"",VLOOKUP(K60,VLookups!$A$4:$C$13,3,FALSE)),M60),"")</f>
        <v/>
      </c>
      <c r="O60" s="320" t="str">
        <f t="shared" si="11"/>
        <v/>
      </c>
      <c r="P60" s="375" t="str">
        <f t="shared" si="12"/>
        <v/>
      </c>
      <c r="Q60" s="81"/>
      <c r="R60" s="230" t="str">
        <f>IF(AND(Q60&gt;0,F60&gt;0,NOT(N60="")),ABS(VLOOKUP($Q$1,VLookups!$A$27:$B$28,2,FALSE)-_xlfn.LOGNORM.DIST(Q60,LN(J60),LN(N60),TRUE)),"")</f>
        <v/>
      </c>
      <c r="S60" s="80" t="str">
        <f>IF(AND($E60&gt;0,$F60&gt;0,$G60&gt;0,NOT(ISBLANK($K60))),_xlfn.LOGNORM.INV(ABS(VLOOKUP($Q$1,VLookups!$A$27:$B$28,2,FALSE)-S$3),LN($J60),LN($N60)),"")</f>
        <v/>
      </c>
      <c r="T60" s="80" t="str">
        <f>IF(AND($E60&gt;0,$F60&gt;0,$G60&gt;0,NOT(ISBLANK($K60))),_xlfn.LOGNORM.INV(ABS(VLOOKUP($Q$1,VLookups!$A$27:$B$28,2,FALSE)-T$3),LN($J60),LN($N60)),"")</f>
        <v/>
      </c>
      <c r="U60" s="80" t="str">
        <f>IF(AND($E60&gt;0,$F60&gt;0,$G60&gt;0,NOT(ISBLANK($K60))),_xlfn.LOGNORM.INV(ABS(VLOOKUP($Q$1,VLookups!$A$27:$B$28,2,FALSE)-U$3),LN($J60),LN($N60)),"")</f>
        <v/>
      </c>
      <c r="V60" s="80" t="str">
        <f>IF(AND($E60&gt;0,$F60&gt;0,$G60&gt;0,NOT(ISBLANK($K60))),_xlfn.LOGNORM.INV(ABS(VLOOKUP($Q$1,VLookups!$A$27:$B$28,2,FALSE)-V$3),LN($J60),LN($N60)),"")</f>
        <v/>
      </c>
      <c r="W60" s="80" t="str">
        <f>IF(AND($E60&gt;0,$F60&gt;0,$G60&gt;0,NOT(ISBLANK($K60))),_xlfn.LOGNORM.INV(ABS(VLOOKUP($Q$1,VLookups!$A$27:$B$28,2,FALSE)-W$3),LN($J60),LN($N60)),"")</f>
        <v/>
      </c>
      <c r="X60" s="80" t="str">
        <f>IF(AND($E60&gt;0,$F60&gt;0,$G60&gt;0,NOT(ISBLANK($K60))),_xlfn.LOGNORM.INV(ABS(VLOOKUP($Q$1,VLookups!$A$27:$B$28,2,FALSE)-X$3),LN($J60),LN($N60)),"")</f>
        <v/>
      </c>
      <c r="Y60" s="5"/>
      <c r="Z60" s="145" t="str">
        <f t="shared" si="250"/>
        <v/>
      </c>
      <c r="AA60" s="376" t="str">
        <f t="shared" si="13"/>
        <v/>
      </c>
      <c r="AB60" s="46" t="str">
        <f t="shared" si="14"/>
        <v/>
      </c>
      <c r="AC60" s="46" t="str">
        <f t="shared" si="273"/>
        <v/>
      </c>
      <c r="AD60" s="46" t="str">
        <f t="shared" si="273"/>
        <v/>
      </c>
      <c r="AE60" s="46" t="str">
        <f t="shared" si="273"/>
        <v/>
      </c>
      <c r="AF60" s="46" t="str">
        <f t="shared" si="273"/>
        <v/>
      </c>
      <c r="AG60" s="46" t="str">
        <f t="shared" si="273"/>
        <v/>
      </c>
      <c r="AH60" s="46" t="str">
        <f t="shared" si="273"/>
        <v/>
      </c>
      <c r="AI60" s="46" t="str">
        <f t="shared" si="273"/>
        <v/>
      </c>
      <c r="AJ60" s="46" t="str">
        <f t="shared" si="273"/>
        <v/>
      </c>
      <c r="AK60" s="46" t="str">
        <f t="shared" si="273"/>
        <v/>
      </c>
      <c r="AL60" s="46" t="str">
        <f t="shared" si="273"/>
        <v/>
      </c>
      <c r="AM60" s="46" t="str">
        <f t="shared" si="273"/>
        <v/>
      </c>
      <c r="AN60" s="46" t="str">
        <f t="shared" si="273"/>
        <v/>
      </c>
      <c r="AO60" s="46" t="str">
        <f t="shared" si="273"/>
        <v/>
      </c>
      <c r="AP60" s="46" t="str">
        <f t="shared" si="273"/>
        <v/>
      </c>
      <c r="AQ60" s="46" t="str">
        <f t="shared" si="273"/>
        <v/>
      </c>
      <c r="AR60" s="46" t="str">
        <f t="shared" si="273"/>
        <v/>
      </c>
      <c r="AS60" s="46" t="str">
        <f t="shared" si="273"/>
        <v/>
      </c>
      <c r="AT60" s="46" t="str">
        <f t="shared" si="273"/>
        <v/>
      </c>
      <c r="AU60" s="46" t="str">
        <f t="shared" si="273"/>
        <v/>
      </c>
      <c r="AV60" s="46" t="str">
        <f t="shared" si="273"/>
        <v/>
      </c>
      <c r="AW60" s="46" t="str">
        <f t="shared" si="273"/>
        <v/>
      </c>
      <c r="AX60" s="46" t="str">
        <f t="shared" si="273"/>
        <v/>
      </c>
      <c r="AY60" s="46" t="str">
        <f t="shared" si="273"/>
        <v/>
      </c>
      <c r="AZ60" s="46" t="str">
        <f t="shared" si="273"/>
        <v/>
      </c>
      <c r="BA60" s="46" t="str">
        <f t="shared" si="273"/>
        <v/>
      </c>
      <c r="BB60" s="46" t="str">
        <f t="shared" si="273"/>
        <v/>
      </c>
      <c r="BC60" s="46" t="str">
        <f t="shared" si="273"/>
        <v/>
      </c>
      <c r="BD60" s="46" t="str">
        <f t="shared" si="273"/>
        <v/>
      </c>
      <c r="BE60" s="46" t="str">
        <f t="shared" si="273"/>
        <v/>
      </c>
      <c r="BF60" s="46" t="str">
        <f t="shared" si="273"/>
        <v/>
      </c>
      <c r="BG60" s="46" t="str">
        <f t="shared" si="273"/>
        <v/>
      </c>
      <c r="BH60" s="46" t="str">
        <f t="shared" si="273"/>
        <v/>
      </c>
      <c r="BI60" s="46" t="str">
        <f t="shared" si="273"/>
        <v/>
      </c>
      <c r="BJ60" s="46" t="str">
        <f t="shared" si="273"/>
        <v/>
      </c>
      <c r="BK60" s="46" t="str">
        <f t="shared" si="273"/>
        <v/>
      </c>
      <c r="BL60" s="46" t="str">
        <f t="shared" si="273"/>
        <v/>
      </c>
      <c r="BM60" s="46" t="str">
        <f t="shared" si="273"/>
        <v/>
      </c>
      <c r="BN60" s="46" t="str">
        <f t="shared" si="273"/>
        <v/>
      </c>
      <c r="BO60" s="46" t="str">
        <f t="shared" si="273"/>
        <v/>
      </c>
      <c r="BP60" s="46" t="str">
        <f t="shared" si="273"/>
        <v/>
      </c>
      <c r="BQ60" s="46" t="str">
        <f t="shared" si="273"/>
        <v/>
      </c>
      <c r="BR60" s="46" t="str">
        <f t="shared" si="273"/>
        <v/>
      </c>
      <c r="BS60" s="46" t="str">
        <f t="shared" si="273"/>
        <v/>
      </c>
      <c r="BT60" s="46" t="str">
        <f t="shared" si="273"/>
        <v/>
      </c>
      <c r="BU60" s="46" t="str">
        <f t="shared" si="273"/>
        <v/>
      </c>
      <c r="BV60" s="46" t="str">
        <f t="shared" si="273"/>
        <v/>
      </c>
      <c r="BW60" s="46" t="str">
        <f t="shared" si="273"/>
        <v/>
      </c>
      <c r="BX60" s="46" t="str">
        <f t="shared" si="273"/>
        <v/>
      </c>
      <c r="BY60" s="46" t="str">
        <f t="shared" si="273"/>
        <v/>
      </c>
      <c r="BZ60" s="46" t="str">
        <f t="shared" si="273"/>
        <v/>
      </c>
      <c r="CA60" s="46" t="str">
        <f t="shared" si="273"/>
        <v/>
      </c>
      <c r="CB60" s="46" t="str">
        <f t="shared" si="273"/>
        <v/>
      </c>
      <c r="CC60" s="46" t="str">
        <f t="shared" si="273"/>
        <v/>
      </c>
      <c r="CD60" s="46" t="str">
        <f t="shared" si="273"/>
        <v/>
      </c>
      <c r="CE60" s="46" t="str">
        <f t="shared" si="273"/>
        <v/>
      </c>
      <c r="CF60" s="46" t="str">
        <f t="shared" si="273"/>
        <v/>
      </c>
      <c r="CG60" s="46" t="str">
        <f t="shared" si="273"/>
        <v/>
      </c>
      <c r="CH60" s="46" t="str">
        <f t="shared" si="273"/>
        <v/>
      </c>
      <c r="CI60" s="46" t="str">
        <f t="shared" si="273"/>
        <v/>
      </c>
      <c r="CJ60" s="46" t="str">
        <f t="shared" si="273"/>
        <v/>
      </c>
      <c r="CK60" s="46" t="str">
        <f t="shared" si="273"/>
        <v/>
      </c>
      <c r="CL60" s="46" t="str">
        <f t="shared" si="273"/>
        <v/>
      </c>
      <c r="CM60" s="46" t="str">
        <f t="shared" si="273"/>
        <v/>
      </c>
      <c r="CN60" s="46" t="str">
        <f t="shared" si="273"/>
        <v/>
      </c>
      <c r="CO60" s="46" t="str">
        <f t="shared" si="272"/>
        <v/>
      </c>
      <c r="CP60" s="46" t="str">
        <f t="shared" si="272"/>
        <v/>
      </c>
      <c r="CQ60" s="46" t="str">
        <f t="shared" si="272"/>
        <v/>
      </c>
      <c r="CR60" s="46" t="str">
        <f t="shared" si="272"/>
        <v/>
      </c>
      <c r="CS60" s="46" t="str">
        <f t="shared" si="272"/>
        <v/>
      </c>
      <c r="CT60" s="46" t="str">
        <f t="shared" si="272"/>
        <v/>
      </c>
      <c r="CU60" s="46" t="str">
        <f t="shared" si="272"/>
        <v/>
      </c>
      <c r="CV60" s="46" t="str">
        <f t="shared" si="272"/>
        <v/>
      </c>
      <c r="CW60" s="46" t="str">
        <f t="shared" si="272"/>
        <v/>
      </c>
      <c r="CX60" s="46" t="str">
        <f t="shared" si="272"/>
        <v/>
      </c>
      <c r="CY60" s="46" t="str">
        <f t="shared" si="272"/>
        <v/>
      </c>
      <c r="CZ60" s="46" t="str">
        <f t="shared" si="272"/>
        <v/>
      </c>
      <c r="DA60" s="46" t="str">
        <f t="shared" si="272"/>
        <v/>
      </c>
      <c r="DB60" s="46" t="str">
        <f t="shared" si="272"/>
        <v/>
      </c>
      <c r="DC60" s="46" t="str">
        <f t="shared" si="272"/>
        <v/>
      </c>
      <c r="DD60" s="46" t="str">
        <f t="shared" si="272"/>
        <v/>
      </c>
      <c r="DE60" s="46" t="str">
        <f t="shared" si="272"/>
        <v/>
      </c>
      <c r="DF60" s="46" t="str">
        <f t="shared" si="272"/>
        <v/>
      </c>
      <c r="DG60" s="46" t="str">
        <f t="shared" si="272"/>
        <v/>
      </c>
      <c r="DH60" s="46" t="str">
        <f t="shared" si="272"/>
        <v/>
      </c>
      <c r="DI60" s="46" t="str">
        <f t="shared" si="272"/>
        <v/>
      </c>
      <c r="DJ60" s="46" t="str">
        <f t="shared" si="272"/>
        <v/>
      </c>
      <c r="DK60" s="46" t="str">
        <f t="shared" si="272"/>
        <v/>
      </c>
      <c r="DL60" s="46" t="str">
        <f t="shared" si="272"/>
        <v/>
      </c>
      <c r="DM60" s="46" t="str">
        <f t="shared" si="272"/>
        <v/>
      </c>
      <c r="DN60" s="46" t="str">
        <f t="shared" si="272"/>
        <v/>
      </c>
      <c r="DO60" s="46" t="str">
        <f t="shared" si="272"/>
        <v/>
      </c>
      <c r="DP60" s="46" t="str">
        <f t="shared" si="272"/>
        <v/>
      </c>
      <c r="DQ60" s="46" t="str">
        <f t="shared" si="272"/>
        <v/>
      </c>
      <c r="DR60" s="46" t="str">
        <f t="shared" si="272"/>
        <v/>
      </c>
      <c r="DS60" s="46" t="str">
        <f t="shared" si="272"/>
        <v/>
      </c>
      <c r="DT60" s="46" t="str">
        <f t="shared" si="272"/>
        <v/>
      </c>
      <c r="DU60" s="46" t="str">
        <f t="shared" si="272"/>
        <v/>
      </c>
      <c r="DV60" s="46" t="str">
        <f t="shared" si="272"/>
        <v/>
      </c>
      <c r="DW60" s="46" t="str">
        <f t="shared" si="272"/>
        <v/>
      </c>
      <c r="DX60" s="46" t="str">
        <f t="shared" si="272"/>
        <v/>
      </c>
      <c r="DY60" s="46" t="str">
        <f t="shared" si="272"/>
        <v/>
      </c>
      <c r="DZ60" s="46" t="str">
        <f t="shared" si="272"/>
        <v/>
      </c>
      <c r="EA60" s="46" t="str">
        <f t="shared" si="272"/>
        <v/>
      </c>
      <c r="EB60" s="46" t="str">
        <f t="shared" si="272"/>
        <v/>
      </c>
      <c r="EC60" s="46" t="str">
        <f t="shared" si="272"/>
        <v/>
      </c>
      <c r="ED60" s="46" t="str">
        <f t="shared" si="272"/>
        <v/>
      </c>
      <c r="EE60" s="46" t="str">
        <f t="shared" si="272"/>
        <v/>
      </c>
      <c r="EF60" s="46" t="str">
        <f t="shared" si="272"/>
        <v/>
      </c>
      <c r="EG60" s="46" t="str">
        <f t="shared" si="272"/>
        <v/>
      </c>
      <c r="EH60" s="46" t="str">
        <f t="shared" si="272"/>
        <v/>
      </c>
      <c r="EI60" s="46" t="str">
        <f t="shared" si="272"/>
        <v/>
      </c>
      <c r="EJ60" s="46" t="str">
        <f t="shared" si="272"/>
        <v/>
      </c>
      <c r="EK60" s="46" t="str">
        <f t="shared" si="272"/>
        <v/>
      </c>
      <c r="EL60" s="46" t="str">
        <f t="shared" si="272"/>
        <v/>
      </c>
      <c r="EM60" s="46" t="str">
        <f t="shared" si="272"/>
        <v/>
      </c>
      <c r="EN60" s="46" t="str">
        <f t="shared" si="272"/>
        <v/>
      </c>
      <c r="EO60" s="46" t="str">
        <f t="shared" si="272"/>
        <v/>
      </c>
      <c r="EP60" s="46" t="str">
        <f t="shared" si="272"/>
        <v/>
      </c>
      <c r="EQ60" s="46" t="str">
        <f t="shared" si="272"/>
        <v/>
      </c>
      <c r="ER60" s="46" t="str">
        <f t="shared" si="272"/>
        <v/>
      </c>
      <c r="ES60" s="46" t="str">
        <f t="shared" si="272"/>
        <v/>
      </c>
      <c r="ET60" s="46" t="str">
        <f t="shared" si="272"/>
        <v/>
      </c>
      <c r="EU60" s="46" t="str">
        <f t="shared" si="272"/>
        <v/>
      </c>
      <c r="EV60" s="46" t="str">
        <f t="shared" si="272"/>
        <v/>
      </c>
      <c r="EW60" s="46" t="str">
        <f t="shared" si="272"/>
        <v/>
      </c>
      <c r="EX60" s="46" t="str">
        <f t="shared" si="272"/>
        <v/>
      </c>
      <c r="EY60" s="46" t="str">
        <f t="shared" si="272"/>
        <v/>
      </c>
      <c r="EZ60" s="46" t="str">
        <f t="shared" ref="EZ60:HK63" si="275">IF(ISNONTEXT($Z60),EY60+$Z60,"")</f>
        <v/>
      </c>
      <c r="FA60" s="46" t="str">
        <f t="shared" si="275"/>
        <v/>
      </c>
      <c r="FB60" s="46" t="str">
        <f t="shared" si="275"/>
        <v/>
      </c>
      <c r="FC60" s="46" t="str">
        <f t="shared" si="275"/>
        <v/>
      </c>
      <c r="FD60" s="46" t="str">
        <f t="shared" si="275"/>
        <v/>
      </c>
      <c r="FE60" s="46" t="str">
        <f t="shared" si="275"/>
        <v/>
      </c>
      <c r="FF60" s="46" t="str">
        <f t="shared" si="275"/>
        <v/>
      </c>
      <c r="FG60" s="46" t="str">
        <f t="shared" si="275"/>
        <v/>
      </c>
      <c r="FH60" s="46" t="str">
        <f t="shared" si="275"/>
        <v/>
      </c>
      <c r="FI60" s="46" t="str">
        <f t="shared" si="275"/>
        <v/>
      </c>
      <c r="FJ60" s="46" t="str">
        <f t="shared" si="275"/>
        <v/>
      </c>
      <c r="FK60" s="46" t="str">
        <f t="shared" si="275"/>
        <v/>
      </c>
      <c r="FL60" s="46" t="str">
        <f t="shared" si="275"/>
        <v/>
      </c>
      <c r="FM60" s="46" t="str">
        <f t="shared" si="275"/>
        <v/>
      </c>
      <c r="FN60" s="46" t="str">
        <f t="shared" si="275"/>
        <v/>
      </c>
      <c r="FO60" s="46" t="str">
        <f t="shared" si="275"/>
        <v/>
      </c>
      <c r="FP60" s="46" t="str">
        <f t="shared" si="275"/>
        <v/>
      </c>
      <c r="FQ60" s="46" t="str">
        <f t="shared" si="275"/>
        <v/>
      </c>
      <c r="FR60" s="46" t="str">
        <f t="shared" si="275"/>
        <v/>
      </c>
      <c r="FS60" s="46" t="str">
        <f t="shared" si="275"/>
        <v/>
      </c>
      <c r="FT60" s="46" t="str">
        <f t="shared" si="275"/>
        <v/>
      </c>
      <c r="FU60" s="46" t="str">
        <f t="shared" si="275"/>
        <v/>
      </c>
      <c r="FV60" s="46" t="str">
        <f t="shared" si="275"/>
        <v/>
      </c>
      <c r="FW60" s="46" t="str">
        <f t="shared" si="275"/>
        <v/>
      </c>
      <c r="FX60" s="46" t="str">
        <f t="shared" si="275"/>
        <v/>
      </c>
      <c r="FY60" s="46" t="str">
        <f t="shared" si="275"/>
        <v/>
      </c>
      <c r="FZ60" s="46" t="str">
        <f t="shared" si="275"/>
        <v/>
      </c>
      <c r="GA60" s="46" t="str">
        <f t="shared" si="275"/>
        <v/>
      </c>
      <c r="GB60" s="46" t="str">
        <f t="shared" si="275"/>
        <v/>
      </c>
      <c r="GC60" s="46" t="str">
        <f t="shared" si="275"/>
        <v/>
      </c>
      <c r="GD60" s="46" t="str">
        <f t="shared" si="275"/>
        <v/>
      </c>
      <c r="GE60" s="46" t="str">
        <f t="shared" si="275"/>
        <v/>
      </c>
      <c r="GF60" s="46" t="str">
        <f t="shared" si="275"/>
        <v/>
      </c>
      <c r="GG60" s="46" t="str">
        <f t="shared" si="275"/>
        <v/>
      </c>
      <c r="GH60" s="46" t="str">
        <f t="shared" si="275"/>
        <v/>
      </c>
      <c r="GI60" s="46" t="str">
        <f t="shared" si="275"/>
        <v/>
      </c>
      <c r="GJ60" s="46" t="str">
        <f t="shared" si="275"/>
        <v/>
      </c>
      <c r="GK60" s="46" t="str">
        <f t="shared" si="275"/>
        <v/>
      </c>
      <c r="GL60" s="46" t="str">
        <f t="shared" si="275"/>
        <v/>
      </c>
      <c r="GM60" s="46" t="str">
        <f t="shared" si="275"/>
        <v/>
      </c>
      <c r="GN60" s="46" t="str">
        <f t="shared" si="275"/>
        <v/>
      </c>
      <c r="GO60" s="46" t="str">
        <f t="shared" si="275"/>
        <v/>
      </c>
      <c r="GP60" s="46" t="str">
        <f t="shared" si="275"/>
        <v/>
      </c>
      <c r="GQ60" s="46" t="str">
        <f t="shared" si="275"/>
        <v/>
      </c>
      <c r="GR60" s="46" t="str">
        <f t="shared" si="275"/>
        <v/>
      </c>
      <c r="GS60" s="46" t="str">
        <f t="shared" si="275"/>
        <v/>
      </c>
      <c r="GT60" s="46" t="str">
        <f t="shared" si="275"/>
        <v/>
      </c>
      <c r="GU60" s="46" t="str">
        <f t="shared" si="275"/>
        <v/>
      </c>
      <c r="GV60" s="46" t="str">
        <f t="shared" si="275"/>
        <v/>
      </c>
      <c r="GW60" s="46" t="str">
        <f t="shared" si="275"/>
        <v/>
      </c>
      <c r="GX60" s="46" t="str">
        <f t="shared" si="275"/>
        <v/>
      </c>
      <c r="GY60" s="46" t="str">
        <f t="shared" si="275"/>
        <v/>
      </c>
      <c r="GZ60" s="46" t="str">
        <f t="shared" si="275"/>
        <v/>
      </c>
      <c r="HA60" s="46" t="str">
        <f t="shared" si="275"/>
        <v/>
      </c>
      <c r="HB60" s="46" t="str">
        <f t="shared" si="275"/>
        <v/>
      </c>
      <c r="HC60" s="46" t="str">
        <f t="shared" si="275"/>
        <v/>
      </c>
      <c r="HD60" s="46" t="str">
        <f t="shared" si="275"/>
        <v/>
      </c>
      <c r="HE60" s="46" t="str">
        <f t="shared" si="275"/>
        <v/>
      </c>
      <c r="HF60" s="46" t="str">
        <f t="shared" si="275"/>
        <v/>
      </c>
      <c r="HG60" s="46" t="str">
        <f t="shared" si="275"/>
        <v/>
      </c>
      <c r="HH60" s="46" t="str">
        <f t="shared" si="275"/>
        <v/>
      </c>
      <c r="HI60" s="46" t="str">
        <f t="shared" si="275"/>
        <v/>
      </c>
      <c r="HJ60" s="46" t="str">
        <f t="shared" si="275"/>
        <v/>
      </c>
      <c r="HK60" s="46" t="str">
        <f t="shared" si="275"/>
        <v/>
      </c>
      <c r="HL60" s="46" t="str">
        <f t="shared" si="274"/>
        <v/>
      </c>
      <c r="HM60" s="46" t="str">
        <f t="shared" si="274"/>
        <v/>
      </c>
      <c r="HN60" s="46" t="str">
        <f t="shared" si="274"/>
        <v/>
      </c>
      <c r="HO60" s="46" t="str">
        <f t="shared" si="274"/>
        <v/>
      </c>
      <c r="HP60" s="46" t="str">
        <f t="shared" si="274"/>
        <v/>
      </c>
      <c r="HQ60" s="46" t="str">
        <f t="shared" si="274"/>
        <v/>
      </c>
      <c r="HR60" s="46" t="str">
        <f t="shared" si="274"/>
        <v/>
      </c>
      <c r="HS60" s="46" t="str">
        <f t="shared" si="274"/>
        <v/>
      </c>
      <c r="HT60" s="146" t="e">
        <f t="shared" si="15"/>
        <v>#N/A</v>
      </c>
      <c r="HU60" s="146" t="e">
        <f t="shared" si="24"/>
        <v>#N/A</v>
      </c>
      <c r="HV60" s="146" t="e">
        <f t="shared" si="25"/>
        <v>#N/A</v>
      </c>
      <c r="HW60" s="146" t="e">
        <f t="shared" si="26"/>
        <v>#N/A</v>
      </c>
      <c r="HX60" s="146" t="e">
        <f t="shared" si="27"/>
        <v>#N/A</v>
      </c>
      <c r="HY60" s="146" t="e">
        <f t="shared" si="28"/>
        <v>#N/A</v>
      </c>
      <c r="HZ60" s="146" t="e">
        <f t="shared" si="29"/>
        <v>#N/A</v>
      </c>
      <c r="IA60" s="146" t="e">
        <f t="shared" si="30"/>
        <v>#N/A</v>
      </c>
      <c r="IB60" s="146" t="e">
        <f t="shared" si="31"/>
        <v>#N/A</v>
      </c>
      <c r="IC60" s="146" t="e">
        <f t="shared" si="32"/>
        <v>#N/A</v>
      </c>
      <c r="ID60" s="146" t="e">
        <f t="shared" si="33"/>
        <v>#N/A</v>
      </c>
      <c r="IE60" s="146" t="e">
        <f t="shared" si="34"/>
        <v>#N/A</v>
      </c>
      <c r="IF60" s="146" t="e">
        <f t="shared" si="35"/>
        <v>#N/A</v>
      </c>
      <c r="IG60" s="146" t="e">
        <f t="shared" si="36"/>
        <v>#N/A</v>
      </c>
      <c r="IH60" s="146" t="e">
        <f t="shared" si="37"/>
        <v>#N/A</v>
      </c>
      <c r="II60" s="146" t="e">
        <f t="shared" si="38"/>
        <v>#N/A</v>
      </c>
      <c r="IJ60" s="146" t="e">
        <f t="shared" si="39"/>
        <v>#N/A</v>
      </c>
      <c r="IK60" s="146" t="e">
        <f t="shared" si="40"/>
        <v>#N/A</v>
      </c>
      <c r="IL60" s="146" t="e">
        <f t="shared" si="41"/>
        <v>#N/A</v>
      </c>
      <c r="IM60" s="146" t="e">
        <f t="shared" si="42"/>
        <v>#N/A</v>
      </c>
      <c r="IN60" s="146" t="e">
        <f t="shared" si="43"/>
        <v>#N/A</v>
      </c>
      <c r="IO60" s="146" t="e">
        <f t="shared" si="44"/>
        <v>#N/A</v>
      </c>
      <c r="IP60" s="146" t="e">
        <f t="shared" si="45"/>
        <v>#N/A</v>
      </c>
      <c r="IQ60" s="146" t="e">
        <f t="shared" si="46"/>
        <v>#N/A</v>
      </c>
      <c r="IR60" s="146" t="e">
        <f t="shared" si="47"/>
        <v>#N/A</v>
      </c>
      <c r="IS60" s="146" t="e">
        <f t="shared" si="48"/>
        <v>#N/A</v>
      </c>
      <c r="IT60" s="146" t="e">
        <f t="shared" si="49"/>
        <v>#N/A</v>
      </c>
      <c r="IU60" s="146" t="e">
        <f t="shared" si="50"/>
        <v>#N/A</v>
      </c>
      <c r="IV60" s="146" t="e">
        <f t="shared" si="51"/>
        <v>#N/A</v>
      </c>
      <c r="IW60" s="146" t="e">
        <f t="shared" si="52"/>
        <v>#N/A</v>
      </c>
      <c r="IX60" s="146" t="e">
        <f t="shared" si="53"/>
        <v>#N/A</v>
      </c>
      <c r="IY60" s="146" t="e">
        <f t="shared" si="54"/>
        <v>#N/A</v>
      </c>
      <c r="IZ60" s="146" t="e">
        <f t="shared" si="55"/>
        <v>#N/A</v>
      </c>
      <c r="JA60" s="146" t="e">
        <f t="shared" si="56"/>
        <v>#N/A</v>
      </c>
      <c r="JB60" s="146" t="e">
        <f t="shared" si="57"/>
        <v>#N/A</v>
      </c>
      <c r="JC60" s="146" t="e">
        <f t="shared" si="58"/>
        <v>#N/A</v>
      </c>
      <c r="JD60" s="146" t="e">
        <f t="shared" si="59"/>
        <v>#N/A</v>
      </c>
      <c r="JE60" s="146" t="e">
        <f t="shared" si="60"/>
        <v>#N/A</v>
      </c>
      <c r="JF60" s="146" t="e">
        <f t="shared" si="61"/>
        <v>#N/A</v>
      </c>
      <c r="JG60" s="146" t="e">
        <f t="shared" si="62"/>
        <v>#N/A</v>
      </c>
      <c r="JH60" s="146" t="e">
        <f t="shared" si="63"/>
        <v>#N/A</v>
      </c>
      <c r="JI60" s="146" t="e">
        <f t="shared" si="64"/>
        <v>#N/A</v>
      </c>
      <c r="JJ60" s="146" t="e">
        <f t="shared" si="65"/>
        <v>#N/A</v>
      </c>
      <c r="JK60" s="146" t="e">
        <f t="shared" si="66"/>
        <v>#N/A</v>
      </c>
      <c r="JL60" s="146" t="e">
        <f t="shared" si="67"/>
        <v>#N/A</v>
      </c>
      <c r="JM60" s="146" t="e">
        <f t="shared" si="68"/>
        <v>#N/A</v>
      </c>
      <c r="JN60" s="146" t="e">
        <f t="shared" si="69"/>
        <v>#N/A</v>
      </c>
      <c r="JO60" s="146" t="e">
        <f t="shared" si="70"/>
        <v>#N/A</v>
      </c>
      <c r="JP60" s="146" t="e">
        <f t="shared" si="71"/>
        <v>#N/A</v>
      </c>
      <c r="JQ60" s="146" t="e">
        <f t="shared" si="72"/>
        <v>#N/A</v>
      </c>
      <c r="JR60" s="146" t="e">
        <f t="shared" si="73"/>
        <v>#N/A</v>
      </c>
      <c r="JS60" s="146" t="e">
        <f t="shared" si="74"/>
        <v>#N/A</v>
      </c>
      <c r="JT60" s="146" t="e">
        <f t="shared" si="75"/>
        <v>#N/A</v>
      </c>
      <c r="JU60" s="146" t="e">
        <f t="shared" si="76"/>
        <v>#N/A</v>
      </c>
      <c r="JV60" s="146" t="e">
        <f t="shared" si="77"/>
        <v>#N/A</v>
      </c>
      <c r="JW60" s="146" t="e">
        <f t="shared" si="78"/>
        <v>#N/A</v>
      </c>
      <c r="JX60" s="146" t="e">
        <f t="shared" si="79"/>
        <v>#N/A</v>
      </c>
      <c r="JY60" s="146" t="e">
        <f t="shared" si="80"/>
        <v>#N/A</v>
      </c>
      <c r="JZ60" s="146" t="e">
        <f t="shared" si="81"/>
        <v>#N/A</v>
      </c>
      <c r="KA60" s="146" t="e">
        <f t="shared" si="82"/>
        <v>#N/A</v>
      </c>
      <c r="KB60" s="146" t="e">
        <f t="shared" si="83"/>
        <v>#N/A</v>
      </c>
      <c r="KC60" s="146" t="e">
        <f t="shared" si="84"/>
        <v>#N/A</v>
      </c>
      <c r="KD60" s="146" t="e">
        <f t="shared" si="85"/>
        <v>#N/A</v>
      </c>
      <c r="KE60" s="146" t="e">
        <f t="shared" si="86"/>
        <v>#N/A</v>
      </c>
      <c r="KF60" s="146" t="e">
        <f t="shared" si="20"/>
        <v>#N/A</v>
      </c>
      <c r="KG60" s="146" t="e">
        <f t="shared" si="87"/>
        <v>#N/A</v>
      </c>
      <c r="KH60" s="146" t="e">
        <f t="shared" si="88"/>
        <v>#N/A</v>
      </c>
      <c r="KI60" s="146" t="e">
        <f t="shared" si="89"/>
        <v>#N/A</v>
      </c>
      <c r="KJ60" s="146" t="e">
        <f t="shared" si="90"/>
        <v>#N/A</v>
      </c>
      <c r="KK60" s="146" t="e">
        <f t="shared" si="91"/>
        <v>#N/A</v>
      </c>
      <c r="KL60" s="146" t="e">
        <f t="shared" si="92"/>
        <v>#N/A</v>
      </c>
      <c r="KM60" s="146" t="e">
        <f t="shared" si="93"/>
        <v>#N/A</v>
      </c>
      <c r="KN60" s="146" t="e">
        <f t="shared" si="94"/>
        <v>#N/A</v>
      </c>
      <c r="KO60" s="146" t="e">
        <f t="shared" si="95"/>
        <v>#N/A</v>
      </c>
      <c r="KP60" s="146" t="e">
        <f t="shared" si="96"/>
        <v>#N/A</v>
      </c>
      <c r="KQ60" s="146" t="e">
        <f t="shared" si="97"/>
        <v>#N/A</v>
      </c>
      <c r="KR60" s="146" t="e">
        <f t="shared" si="98"/>
        <v>#N/A</v>
      </c>
      <c r="KS60" s="146" t="e">
        <f t="shared" si="99"/>
        <v>#N/A</v>
      </c>
      <c r="KT60" s="146" t="e">
        <f t="shared" si="100"/>
        <v>#N/A</v>
      </c>
      <c r="KU60" s="146" t="e">
        <f t="shared" si="101"/>
        <v>#N/A</v>
      </c>
      <c r="KV60" s="146" t="e">
        <f t="shared" si="102"/>
        <v>#N/A</v>
      </c>
      <c r="KW60" s="146" t="e">
        <f t="shared" si="103"/>
        <v>#N/A</v>
      </c>
      <c r="KX60" s="146" t="e">
        <f t="shared" si="104"/>
        <v>#N/A</v>
      </c>
      <c r="KY60" s="146" t="e">
        <f t="shared" si="105"/>
        <v>#N/A</v>
      </c>
      <c r="KZ60" s="146" t="e">
        <f t="shared" si="106"/>
        <v>#N/A</v>
      </c>
      <c r="LA60" s="146" t="e">
        <f t="shared" si="107"/>
        <v>#N/A</v>
      </c>
      <c r="LB60" s="146" t="e">
        <f t="shared" si="108"/>
        <v>#N/A</v>
      </c>
      <c r="LC60" s="146" t="e">
        <f t="shared" si="109"/>
        <v>#N/A</v>
      </c>
      <c r="LD60" s="146" t="e">
        <f t="shared" si="110"/>
        <v>#N/A</v>
      </c>
      <c r="LE60" s="146" t="e">
        <f t="shared" si="111"/>
        <v>#N/A</v>
      </c>
      <c r="LF60" s="146" t="e">
        <f t="shared" si="112"/>
        <v>#N/A</v>
      </c>
      <c r="LG60" s="146" t="e">
        <f t="shared" si="113"/>
        <v>#N/A</v>
      </c>
      <c r="LH60" s="146" t="e">
        <f t="shared" si="114"/>
        <v>#N/A</v>
      </c>
      <c r="LI60" s="146" t="e">
        <f t="shared" si="115"/>
        <v>#N/A</v>
      </c>
      <c r="LJ60" s="146" t="e">
        <f t="shared" si="116"/>
        <v>#N/A</v>
      </c>
      <c r="LK60" s="146" t="e">
        <f t="shared" si="117"/>
        <v>#N/A</v>
      </c>
      <c r="LL60" s="146" t="e">
        <f t="shared" si="118"/>
        <v>#N/A</v>
      </c>
      <c r="LM60" s="146" t="e">
        <f t="shared" si="119"/>
        <v>#N/A</v>
      </c>
      <c r="LN60" s="146" t="e">
        <f t="shared" si="120"/>
        <v>#N/A</v>
      </c>
      <c r="LO60" s="146" t="e">
        <f t="shared" si="121"/>
        <v>#N/A</v>
      </c>
      <c r="LP60" s="146" t="e">
        <f t="shared" si="122"/>
        <v>#N/A</v>
      </c>
      <c r="LQ60" s="146" t="e">
        <f t="shared" si="123"/>
        <v>#N/A</v>
      </c>
      <c r="LR60" s="146" t="e">
        <f t="shared" si="124"/>
        <v>#N/A</v>
      </c>
      <c r="LS60" s="146" t="e">
        <f t="shared" si="125"/>
        <v>#N/A</v>
      </c>
      <c r="LT60" s="146" t="e">
        <f t="shared" si="126"/>
        <v>#N/A</v>
      </c>
      <c r="LU60" s="146" t="e">
        <f t="shared" si="127"/>
        <v>#N/A</v>
      </c>
      <c r="LV60" s="146" t="e">
        <f t="shared" si="128"/>
        <v>#N/A</v>
      </c>
      <c r="LW60" s="146" t="e">
        <f t="shared" si="129"/>
        <v>#N/A</v>
      </c>
      <c r="LX60" s="146" t="e">
        <f t="shared" si="130"/>
        <v>#N/A</v>
      </c>
      <c r="LY60" s="146" t="e">
        <f t="shared" si="131"/>
        <v>#N/A</v>
      </c>
      <c r="LZ60" s="146" t="e">
        <f t="shared" si="132"/>
        <v>#N/A</v>
      </c>
      <c r="MA60" s="146" t="e">
        <f t="shared" si="133"/>
        <v>#N/A</v>
      </c>
      <c r="MB60" s="146" t="e">
        <f t="shared" si="134"/>
        <v>#N/A</v>
      </c>
      <c r="MC60" s="146" t="e">
        <f t="shared" si="135"/>
        <v>#N/A</v>
      </c>
      <c r="MD60" s="146" t="e">
        <f t="shared" si="136"/>
        <v>#N/A</v>
      </c>
      <c r="ME60" s="146" t="e">
        <f t="shared" si="137"/>
        <v>#N/A</v>
      </c>
      <c r="MF60" s="146" t="e">
        <f t="shared" si="138"/>
        <v>#N/A</v>
      </c>
      <c r="MG60" s="146" t="e">
        <f t="shared" si="139"/>
        <v>#N/A</v>
      </c>
      <c r="MH60" s="146" t="e">
        <f t="shared" si="140"/>
        <v>#N/A</v>
      </c>
      <c r="MI60" s="146" t="e">
        <f t="shared" si="141"/>
        <v>#N/A</v>
      </c>
      <c r="MJ60" s="146" t="e">
        <f t="shared" si="142"/>
        <v>#N/A</v>
      </c>
      <c r="MK60" s="146" t="e">
        <f t="shared" si="143"/>
        <v>#N/A</v>
      </c>
      <c r="ML60" s="146" t="e">
        <f t="shared" si="144"/>
        <v>#N/A</v>
      </c>
      <c r="MM60" s="146" t="e">
        <f t="shared" si="145"/>
        <v>#N/A</v>
      </c>
      <c r="MN60" s="146" t="e">
        <f t="shared" si="146"/>
        <v>#N/A</v>
      </c>
      <c r="MO60" s="146" t="e">
        <f t="shared" si="147"/>
        <v>#N/A</v>
      </c>
      <c r="MP60" s="146" t="e">
        <f t="shared" si="148"/>
        <v>#N/A</v>
      </c>
      <c r="MQ60" s="146" t="e">
        <f t="shared" si="149"/>
        <v>#N/A</v>
      </c>
      <c r="MR60" s="146" t="e">
        <f t="shared" si="21"/>
        <v>#N/A</v>
      </c>
      <c r="MS60" s="146" t="e">
        <f t="shared" si="150"/>
        <v>#N/A</v>
      </c>
      <c r="MT60" s="146" t="e">
        <f t="shared" si="151"/>
        <v>#N/A</v>
      </c>
      <c r="MU60" s="146" t="e">
        <f t="shared" si="152"/>
        <v>#N/A</v>
      </c>
      <c r="MV60" s="146" t="e">
        <f t="shared" si="153"/>
        <v>#N/A</v>
      </c>
      <c r="MW60" s="146" t="e">
        <f t="shared" si="154"/>
        <v>#N/A</v>
      </c>
      <c r="MX60" s="146" t="e">
        <f t="shared" si="155"/>
        <v>#N/A</v>
      </c>
      <c r="MY60" s="146" t="e">
        <f t="shared" si="156"/>
        <v>#N/A</v>
      </c>
      <c r="MZ60" s="146" t="e">
        <f t="shared" si="157"/>
        <v>#N/A</v>
      </c>
      <c r="NA60" s="146" t="e">
        <f t="shared" si="158"/>
        <v>#N/A</v>
      </c>
      <c r="NB60" s="146" t="e">
        <f t="shared" si="159"/>
        <v>#N/A</v>
      </c>
      <c r="NC60" s="146" t="e">
        <f t="shared" si="160"/>
        <v>#N/A</v>
      </c>
      <c r="ND60" s="146" t="e">
        <f t="shared" si="161"/>
        <v>#N/A</v>
      </c>
      <c r="NE60" s="146" t="e">
        <f t="shared" si="162"/>
        <v>#N/A</v>
      </c>
      <c r="NF60" s="146" t="e">
        <f t="shared" si="163"/>
        <v>#N/A</v>
      </c>
      <c r="NG60" s="146" t="e">
        <f t="shared" si="164"/>
        <v>#N/A</v>
      </c>
      <c r="NH60" s="146" t="e">
        <f t="shared" si="165"/>
        <v>#N/A</v>
      </c>
      <c r="NI60" s="146" t="e">
        <f t="shared" si="166"/>
        <v>#N/A</v>
      </c>
      <c r="NJ60" s="146" t="e">
        <f t="shared" si="167"/>
        <v>#N/A</v>
      </c>
      <c r="NK60" s="146" t="e">
        <f t="shared" si="168"/>
        <v>#N/A</v>
      </c>
      <c r="NL60" s="146" t="e">
        <f t="shared" si="169"/>
        <v>#N/A</v>
      </c>
      <c r="NM60" s="146" t="e">
        <f t="shared" si="170"/>
        <v>#N/A</v>
      </c>
      <c r="NN60" s="146" t="e">
        <f t="shared" si="171"/>
        <v>#N/A</v>
      </c>
      <c r="NO60" s="146" t="e">
        <f t="shared" si="172"/>
        <v>#N/A</v>
      </c>
      <c r="NP60" s="146" t="e">
        <f t="shared" si="173"/>
        <v>#N/A</v>
      </c>
      <c r="NQ60" s="146" t="e">
        <f t="shared" si="174"/>
        <v>#N/A</v>
      </c>
      <c r="NR60" s="146" t="e">
        <f t="shared" si="175"/>
        <v>#N/A</v>
      </c>
      <c r="NS60" s="146" t="e">
        <f t="shared" si="176"/>
        <v>#N/A</v>
      </c>
      <c r="NT60" s="146" t="e">
        <f t="shared" si="177"/>
        <v>#N/A</v>
      </c>
      <c r="NU60" s="146" t="e">
        <f t="shared" si="178"/>
        <v>#N/A</v>
      </c>
      <c r="NV60" s="146" t="e">
        <f t="shared" si="179"/>
        <v>#N/A</v>
      </c>
      <c r="NW60" s="146" t="e">
        <f t="shared" si="180"/>
        <v>#N/A</v>
      </c>
      <c r="NX60" s="146" t="e">
        <f t="shared" si="181"/>
        <v>#N/A</v>
      </c>
      <c r="NY60" s="146" t="e">
        <f t="shared" si="182"/>
        <v>#N/A</v>
      </c>
      <c r="NZ60" s="146" t="e">
        <f t="shared" si="183"/>
        <v>#N/A</v>
      </c>
      <c r="OA60" s="146" t="e">
        <f t="shared" si="184"/>
        <v>#N/A</v>
      </c>
      <c r="OB60" s="146" t="e">
        <f t="shared" si="185"/>
        <v>#N/A</v>
      </c>
      <c r="OC60" s="146" t="e">
        <f t="shared" si="186"/>
        <v>#N/A</v>
      </c>
      <c r="OD60" s="146" t="e">
        <f t="shared" si="187"/>
        <v>#N/A</v>
      </c>
      <c r="OE60" s="146" t="e">
        <f t="shared" si="188"/>
        <v>#N/A</v>
      </c>
      <c r="OF60" s="146" t="e">
        <f t="shared" si="189"/>
        <v>#N/A</v>
      </c>
      <c r="OG60" s="146" t="e">
        <f t="shared" si="190"/>
        <v>#N/A</v>
      </c>
      <c r="OH60" s="146" t="e">
        <f t="shared" si="191"/>
        <v>#N/A</v>
      </c>
      <c r="OI60" s="146" t="e">
        <f t="shared" si="192"/>
        <v>#N/A</v>
      </c>
      <c r="OJ60" s="146" t="e">
        <f t="shared" si="193"/>
        <v>#N/A</v>
      </c>
      <c r="OK60" s="146" t="e">
        <f t="shared" si="194"/>
        <v>#N/A</v>
      </c>
      <c r="OL60" s="146" t="e">
        <f t="shared" si="195"/>
        <v>#N/A</v>
      </c>
      <c r="OM60" s="146" t="e">
        <f t="shared" si="196"/>
        <v>#N/A</v>
      </c>
      <c r="ON60" s="146" t="e">
        <f t="shared" si="197"/>
        <v>#N/A</v>
      </c>
      <c r="OO60" s="146" t="e">
        <f t="shared" si="198"/>
        <v>#N/A</v>
      </c>
      <c r="OP60" s="146" t="e">
        <f t="shared" si="199"/>
        <v>#N/A</v>
      </c>
      <c r="OQ60" s="146" t="e">
        <f t="shared" si="200"/>
        <v>#N/A</v>
      </c>
      <c r="OR60" s="146" t="e">
        <f t="shared" si="201"/>
        <v>#N/A</v>
      </c>
      <c r="OS60" s="146" t="e">
        <f t="shared" si="202"/>
        <v>#N/A</v>
      </c>
      <c r="OT60" s="146" t="e">
        <f t="shared" si="203"/>
        <v>#N/A</v>
      </c>
      <c r="OU60" s="146" t="e">
        <f t="shared" si="204"/>
        <v>#N/A</v>
      </c>
      <c r="OV60" s="146" t="e">
        <f t="shared" si="205"/>
        <v>#N/A</v>
      </c>
      <c r="OW60" s="146" t="e">
        <f t="shared" si="206"/>
        <v>#N/A</v>
      </c>
      <c r="OX60" s="146" t="e">
        <f t="shared" si="207"/>
        <v>#N/A</v>
      </c>
      <c r="OY60" s="146" t="e">
        <f t="shared" si="208"/>
        <v>#N/A</v>
      </c>
      <c r="OZ60" s="146" t="e">
        <f t="shared" si="209"/>
        <v>#N/A</v>
      </c>
      <c r="PA60" s="146" t="e">
        <f t="shared" si="210"/>
        <v>#N/A</v>
      </c>
      <c r="PB60" s="146" t="e">
        <f t="shared" si="211"/>
        <v>#N/A</v>
      </c>
      <c r="PC60" s="146" t="e">
        <f t="shared" si="212"/>
        <v>#N/A</v>
      </c>
      <c r="PD60" s="146" t="e">
        <f t="shared" si="22"/>
        <v>#N/A</v>
      </c>
      <c r="PE60" s="146" t="e">
        <f t="shared" si="225"/>
        <v>#N/A</v>
      </c>
      <c r="PF60" s="146" t="e">
        <f t="shared" si="226"/>
        <v>#N/A</v>
      </c>
      <c r="PG60" s="146" t="e">
        <f t="shared" si="227"/>
        <v>#N/A</v>
      </c>
      <c r="PH60" s="146" t="e">
        <f t="shared" si="228"/>
        <v>#N/A</v>
      </c>
      <c r="PI60" s="146" t="e">
        <f t="shared" si="229"/>
        <v>#N/A</v>
      </c>
      <c r="PJ60" s="146" t="e">
        <f t="shared" si="230"/>
        <v>#N/A</v>
      </c>
      <c r="PK60" s="146" t="e">
        <f t="shared" si="231"/>
        <v>#N/A</v>
      </c>
      <c r="PL60" s="146" t="e">
        <f t="shared" si="232"/>
        <v>#N/A</v>
      </c>
    </row>
    <row r="61" spans="1:428" hidden="1" x14ac:dyDescent="0.45">
      <c r="A61" s="364"/>
      <c r="B61" s="365" t="str">
        <f>IF($N61="","",ROUND(_xlfn.LOGNORM.INV(ABS(VLOOKUP($Q$1,VLookups!$A$27:$B$28,2,FALSE)-B$2),LN($J61),LN($N61)),0))</f>
        <v/>
      </c>
      <c r="C61" s="367" t="str">
        <f t="shared" si="16"/>
        <v/>
      </c>
      <c r="D61" s="368" t="str">
        <f t="shared" si="17"/>
        <v/>
      </c>
      <c r="E61" s="108" t="str">
        <f>IFERROR(_xlfn.LOGNORM.INV(VLookups!$B$22,LN($J61),LN($N61)),"")</f>
        <v/>
      </c>
      <c r="F61" s="81"/>
      <c r="G61" s="108" t="str">
        <f>IFERROR(_xlfn.LOGNORM.INV(VLookups!$B$23,LN($J61),LN($N61)),"")</f>
        <v/>
      </c>
      <c r="H61" s="110" t="str">
        <f t="shared" si="248"/>
        <v/>
      </c>
      <c r="I61" s="110" t="str">
        <f t="shared" si="249"/>
        <v/>
      </c>
      <c r="J61" s="65" t="str">
        <f>IF(AND(F61&gt;0,NOT(ISBLANK(K61))),IF(VLOOKUP($F$3,VLookups!$A$17:$B$18,2,FALSE),F61*VLOOKUP(K61,VLookups!$A$4:$B$13,2,FALSE),F61),"")</f>
        <v/>
      </c>
      <c r="K61" s="21"/>
      <c r="L61" s="53"/>
      <c r="M61" s="263"/>
      <c r="N61" s="320" t="str">
        <f>IF(F61&gt;0,IF(ISBLANK(M61),IF(ISBLANK(K61),"",VLOOKUP(K61,VLookups!$A$4:$C$13,3,FALSE)),M61),"")</f>
        <v/>
      </c>
      <c r="O61" s="320" t="str">
        <f t="shared" si="11"/>
        <v/>
      </c>
      <c r="P61" s="375" t="str">
        <f t="shared" si="12"/>
        <v/>
      </c>
      <c r="Q61" s="81"/>
      <c r="R61" s="230" t="str">
        <f>IF(AND(Q61&gt;0,F61&gt;0,NOT(N61="")),ABS(VLOOKUP($Q$1,VLookups!$A$27:$B$28,2,FALSE)-_xlfn.LOGNORM.DIST(Q61,LN(J61),LN(N61),TRUE)),"")</f>
        <v/>
      </c>
      <c r="S61" s="80" t="str">
        <f>IF(AND($E61&gt;0,$F61&gt;0,$G61&gt;0,NOT(ISBLANK($K61))),_xlfn.LOGNORM.INV(ABS(VLOOKUP($Q$1,VLookups!$A$27:$B$28,2,FALSE)-S$3),LN($J61),LN($N61)),"")</f>
        <v/>
      </c>
      <c r="T61" s="80" t="str">
        <f>IF(AND($E61&gt;0,$F61&gt;0,$G61&gt;0,NOT(ISBLANK($K61))),_xlfn.LOGNORM.INV(ABS(VLOOKUP($Q$1,VLookups!$A$27:$B$28,2,FALSE)-T$3),LN($J61),LN($N61)),"")</f>
        <v/>
      </c>
      <c r="U61" s="80" t="str">
        <f>IF(AND($E61&gt;0,$F61&gt;0,$G61&gt;0,NOT(ISBLANK($K61))),_xlfn.LOGNORM.INV(ABS(VLOOKUP($Q$1,VLookups!$A$27:$B$28,2,FALSE)-U$3),LN($J61),LN($N61)),"")</f>
        <v/>
      </c>
      <c r="V61" s="80" t="str">
        <f>IF(AND($E61&gt;0,$F61&gt;0,$G61&gt;0,NOT(ISBLANK($K61))),_xlfn.LOGNORM.INV(ABS(VLOOKUP($Q$1,VLookups!$A$27:$B$28,2,FALSE)-V$3),LN($J61),LN($N61)),"")</f>
        <v/>
      </c>
      <c r="W61" s="80" t="str">
        <f>IF(AND($E61&gt;0,$F61&gt;0,$G61&gt;0,NOT(ISBLANK($K61))),_xlfn.LOGNORM.INV(ABS(VLOOKUP($Q$1,VLookups!$A$27:$B$28,2,FALSE)-W$3),LN($J61),LN($N61)),"")</f>
        <v/>
      </c>
      <c r="X61" s="80" t="str">
        <f>IF(AND($E61&gt;0,$F61&gt;0,$G61&gt;0,NOT(ISBLANK($K61))),_xlfn.LOGNORM.INV(ABS(VLOOKUP($Q$1,VLookups!$A$27:$B$28,2,FALSE)-X$3),LN($J61),LN($N61)),"")</f>
        <v/>
      </c>
      <c r="Y61" s="5"/>
      <c r="Z61" s="145" t="str">
        <f t="shared" si="250"/>
        <v/>
      </c>
      <c r="AA61" s="376" t="str">
        <f t="shared" si="13"/>
        <v/>
      </c>
      <c r="AB61" s="46" t="str">
        <f t="shared" si="14"/>
        <v/>
      </c>
      <c r="AC61" s="46" t="str">
        <f t="shared" si="273"/>
        <v/>
      </c>
      <c r="AD61" s="46" t="str">
        <f t="shared" si="273"/>
        <v/>
      </c>
      <c r="AE61" s="46" t="str">
        <f t="shared" si="273"/>
        <v/>
      </c>
      <c r="AF61" s="46" t="str">
        <f t="shared" si="273"/>
        <v/>
      </c>
      <c r="AG61" s="46" t="str">
        <f t="shared" si="273"/>
        <v/>
      </c>
      <c r="AH61" s="46" t="str">
        <f t="shared" si="273"/>
        <v/>
      </c>
      <c r="AI61" s="46" t="str">
        <f t="shared" si="273"/>
        <v/>
      </c>
      <c r="AJ61" s="46" t="str">
        <f t="shared" si="273"/>
        <v/>
      </c>
      <c r="AK61" s="46" t="str">
        <f t="shared" si="273"/>
        <v/>
      </c>
      <c r="AL61" s="46" t="str">
        <f t="shared" si="273"/>
        <v/>
      </c>
      <c r="AM61" s="46" t="str">
        <f t="shared" si="273"/>
        <v/>
      </c>
      <c r="AN61" s="46" t="str">
        <f t="shared" si="273"/>
        <v/>
      </c>
      <c r="AO61" s="46" t="str">
        <f t="shared" si="273"/>
        <v/>
      </c>
      <c r="AP61" s="46" t="str">
        <f t="shared" si="273"/>
        <v/>
      </c>
      <c r="AQ61" s="46" t="str">
        <f t="shared" si="273"/>
        <v/>
      </c>
      <c r="AR61" s="46" t="str">
        <f t="shared" si="273"/>
        <v/>
      </c>
      <c r="AS61" s="46" t="str">
        <f t="shared" si="273"/>
        <v/>
      </c>
      <c r="AT61" s="46" t="str">
        <f t="shared" si="273"/>
        <v/>
      </c>
      <c r="AU61" s="46" t="str">
        <f t="shared" si="273"/>
        <v/>
      </c>
      <c r="AV61" s="46" t="str">
        <f t="shared" si="273"/>
        <v/>
      </c>
      <c r="AW61" s="46" t="str">
        <f t="shared" si="273"/>
        <v/>
      </c>
      <c r="AX61" s="46" t="str">
        <f t="shared" si="273"/>
        <v/>
      </c>
      <c r="AY61" s="46" t="str">
        <f t="shared" si="273"/>
        <v/>
      </c>
      <c r="AZ61" s="46" t="str">
        <f t="shared" si="273"/>
        <v/>
      </c>
      <c r="BA61" s="46" t="str">
        <f t="shared" si="273"/>
        <v/>
      </c>
      <c r="BB61" s="46" t="str">
        <f t="shared" si="273"/>
        <v/>
      </c>
      <c r="BC61" s="46" t="str">
        <f t="shared" si="273"/>
        <v/>
      </c>
      <c r="BD61" s="46" t="str">
        <f t="shared" si="273"/>
        <v/>
      </c>
      <c r="BE61" s="46" t="str">
        <f t="shared" si="273"/>
        <v/>
      </c>
      <c r="BF61" s="46" t="str">
        <f t="shared" si="273"/>
        <v/>
      </c>
      <c r="BG61" s="46" t="str">
        <f t="shared" si="273"/>
        <v/>
      </c>
      <c r="BH61" s="46" t="str">
        <f t="shared" si="273"/>
        <v/>
      </c>
      <c r="BI61" s="46" t="str">
        <f t="shared" si="273"/>
        <v/>
      </c>
      <c r="BJ61" s="46" t="str">
        <f t="shared" si="273"/>
        <v/>
      </c>
      <c r="BK61" s="46" t="str">
        <f t="shared" si="273"/>
        <v/>
      </c>
      <c r="BL61" s="46" t="str">
        <f t="shared" si="273"/>
        <v/>
      </c>
      <c r="BM61" s="46" t="str">
        <f t="shared" si="273"/>
        <v/>
      </c>
      <c r="BN61" s="46" t="str">
        <f t="shared" si="273"/>
        <v/>
      </c>
      <c r="BO61" s="46" t="str">
        <f t="shared" si="273"/>
        <v/>
      </c>
      <c r="BP61" s="46" t="str">
        <f t="shared" si="273"/>
        <v/>
      </c>
      <c r="BQ61" s="46" t="str">
        <f t="shared" si="273"/>
        <v/>
      </c>
      <c r="BR61" s="46" t="str">
        <f t="shared" si="273"/>
        <v/>
      </c>
      <c r="BS61" s="46" t="str">
        <f t="shared" si="273"/>
        <v/>
      </c>
      <c r="BT61" s="46" t="str">
        <f t="shared" si="273"/>
        <v/>
      </c>
      <c r="BU61" s="46" t="str">
        <f t="shared" si="273"/>
        <v/>
      </c>
      <c r="BV61" s="46" t="str">
        <f t="shared" si="273"/>
        <v/>
      </c>
      <c r="BW61" s="46" t="str">
        <f t="shared" si="273"/>
        <v/>
      </c>
      <c r="BX61" s="46" t="str">
        <f t="shared" si="273"/>
        <v/>
      </c>
      <c r="BY61" s="46" t="str">
        <f t="shared" si="273"/>
        <v/>
      </c>
      <c r="BZ61" s="46" t="str">
        <f t="shared" si="273"/>
        <v/>
      </c>
      <c r="CA61" s="46" t="str">
        <f t="shared" si="273"/>
        <v/>
      </c>
      <c r="CB61" s="46" t="str">
        <f t="shared" si="273"/>
        <v/>
      </c>
      <c r="CC61" s="46" t="str">
        <f t="shared" si="273"/>
        <v/>
      </c>
      <c r="CD61" s="46" t="str">
        <f t="shared" si="273"/>
        <v/>
      </c>
      <c r="CE61" s="46" t="str">
        <f t="shared" si="273"/>
        <v/>
      </c>
      <c r="CF61" s="46" t="str">
        <f t="shared" si="273"/>
        <v/>
      </c>
      <c r="CG61" s="46" t="str">
        <f t="shared" si="273"/>
        <v/>
      </c>
      <c r="CH61" s="46" t="str">
        <f t="shared" si="273"/>
        <v/>
      </c>
      <c r="CI61" s="46" t="str">
        <f t="shared" si="273"/>
        <v/>
      </c>
      <c r="CJ61" s="46" t="str">
        <f t="shared" si="273"/>
        <v/>
      </c>
      <c r="CK61" s="46" t="str">
        <f t="shared" si="273"/>
        <v/>
      </c>
      <c r="CL61" s="46" t="str">
        <f t="shared" si="273"/>
        <v/>
      </c>
      <c r="CM61" s="46" t="str">
        <f t="shared" si="273"/>
        <v/>
      </c>
      <c r="CN61" s="46" t="str">
        <f t="shared" ref="CN61:EY64" si="276">IF(ISNONTEXT($Z61),CM61+$Z61,"")</f>
        <v/>
      </c>
      <c r="CO61" s="46" t="str">
        <f t="shared" si="276"/>
        <v/>
      </c>
      <c r="CP61" s="46" t="str">
        <f t="shared" si="276"/>
        <v/>
      </c>
      <c r="CQ61" s="46" t="str">
        <f t="shared" si="276"/>
        <v/>
      </c>
      <c r="CR61" s="46" t="str">
        <f t="shared" si="276"/>
        <v/>
      </c>
      <c r="CS61" s="46" t="str">
        <f t="shared" si="276"/>
        <v/>
      </c>
      <c r="CT61" s="46" t="str">
        <f t="shared" si="276"/>
        <v/>
      </c>
      <c r="CU61" s="46" t="str">
        <f t="shared" si="276"/>
        <v/>
      </c>
      <c r="CV61" s="46" t="str">
        <f t="shared" si="276"/>
        <v/>
      </c>
      <c r="CW61" s="46" t="str">
        <f t="shared" si="276"/>
        <v/>
      </c>
      <c r="CX61" s="46" t="str">
        <f t="shared" si="276"/>
        <v/>
      </c>
      <c r="CY61" s="46" t="str">
        <f t="shared" si="276"/>
        <v/>
      </c>
      <c r="CZ61" s="46" t="str">
        <f t="shared" si="276"/>
        <v/>
      </c>
      <c r="DA61" s="46" t="str">
        <f t="shared" si="276"/>
        <v/>
      </c>
      <c r="DB61" s="46" t="str">
        <f t="shared" si="276"/>
        <v/>
      </c>
      <c r="DC61" s="46" t="str">
        <f t="shared" si="276"/>
        <v/>
      </c>
      <c r="DD61" s="46" t="str">
        <f t="shared" si="276"/>
        <v/>
      </c>
      <c r="DE61" s="46" t="str">
        <f t="shared" si="276"/>
        <v/>
      </c>
      <c r="DF61" s="46" t="str">
        <f t="shared" si="276"/>
        <v/>
      </c>
      <c r="DG61" s="46" t="str">
        <f t="shared" si="276"/>
        <v/>
      </c>
      <c r="DH61" s="46" t="str">
        <f t="shared" si="276"/>
        <v/>
      </c>
      <c r="DI61" s="46" t="str">
        <f t="shared" si="276"/>
        <v/>
      </c>
      <c r="DJ61" s="46" t="str">
        <f t="shared" si="276"/>
        <v/>
      </c>
      <c r="DK61" s="46" t="str">
        <f t="shared" si="276"/>
        <v/>
      </c>
      <c r="DL61" s="46" t="str">
        <f t="shared" si="276"/>
        <v/>
      </c>
      <c r="DM61" s="46" t="str">
        <f t="shared" si="276"/>
        <v/>
      </c>
      <c r="DN61" s="46" t="str">
        <f t="shared" si="276"/>
        <v/>
      </c>
      <c r="DO61" s="46" t="str">
        <f t="shared" si="276"/>
        <v/>
      </c>
      <c r="DP61" s="46" t="str">
        <f t="shared" si="276"/>
        <v/>
      </c>
      <c r="DQ61" s="46" t="str">
        <f t="shared" si="276"/>
        <v/>
      </c>
      <c r="DR61" s="46" t="str">
        <f t="shared" si="276"/>
        <v/>
      </c>
      <c r="DS61" s="46" t="str">
        <f t="shared" si="276"/>
        <v/>
      </c>
      <c r="DT61" s="46" t="str">
        <f t="shared" si="276"/>
        <v/>
      </c>
      <c r="DU61" s="46" t="str">
        <f t="shared" si="276"/>
        <v/>
      </c>
      <c r="DV61" s="46" t="str">
        <f t="shared" si="276"/>
        <v/>
      </c>
      <c r="DW61" s="46" t="str">
        <f t="shared" si="276"/>
        <v/>
      </c>
      <c r="DX61" s="46" t="str">
        <f t="shared" si="276"/>
        <v/>
      </c>
      <c r="DY61" s="46" t="str">
        <f t="shared" si="276"/>
        <v/>
      </c>
      <c r="DZ61" s="46" t="str">
        <f t="shared" si="276"/>
        <v/>
      </c>
      <c r="EA61" s="46" t="str">
        <f t="shared" si="276"/>
        <v/>
      </c>
      <c r="EB61" s="46" t="str">
        <f t="shared" si="276"/>
        <v/>
      </c>
      <c r="EC61" s="46" t="str">
        <f t="shared" si="276"/>
        <v/>
      </c>
      <c r="ED61" s="46" t="str">
        <f t="shared" si="276"/>
        <v/>
      </c>
      <c r="EE61" s="46" t="str">
        <f t="shared" si="276"/>
        <v/>
      </c>
      <c r="EF61" s="46" t="str">
        <f t="shared" si="276"/>
        <v/>
      </c>
      <c r="EG61" s="46" t="str">
        <f t="shared" si="276"/>
        <v/>
      </c>
      <c r="EH61" s="46" t="str">
        <f t="shared" si="276"/>
        <v/>
      </c>
      <c r="EI61" s="46" t="str">
        <f t="shared" si="276"/>
        <v/>
      </c>
      <c r="EJ61" s="46" t="str">
        <f t="shared" si="276"/>
        <v/>
      </c>
      <c r="EK61" s="46" t="str">
        <f t="shared" si="276"/>
        <v/>
      </c>
      <c r="EL61" s="46" t="str">
        <f t="shared" si="276"/>
        <v/>
      </c>
      <c r="EM61" s="46" t="str">
        <f t="shared" si="276"/>
        <v/>
      </c>
      <c r="EN61" s="46" t="str">
        <f t="shared" si="276"/>
        <v/>
      </c>
      <c r="EO61" s="46" t="str">
        <f t="shared" si="276"/>
        <v/>
      </c>
      <c r="EP61" s="46" t="str">
        <f t="shared" si="276"/>
        <v/>
      </c>
      <c r="EQ61" s="46" t="str">
        <f t="shared" si="276"/>
        <v/>
      </c>
      <c r="ER61" s="46" t="str">
        <f t="shared" si="276"/>
        <v/>
      </c>
      <c r="ES61" s="46" t="str">
        <f t="shared" si="276"/>
        <v/>
      </c>
      <c r="ET61" s="46" t="str">
        <f t="shared" si="276"/>
        <v/>
      </c>
      <c r="EU61" s="46" t="str">
        <f t="shared" si="276"/>
        <v/>
      </c>
      <c r="EV61" s="46" t="str">
        <f t="shared" si="276"/>
        <v/>
      </c>
      <c r="EW61" s="46" t="str">
        <f t="shared" si="276"/>
        <v/>
      </c>
      <c r="EX61" s="46" t="str">
        <f t="shared" si="276"/>
        <v/>
      </c>
      <c r="EY61" s="46" t="str">
        <f t="shared" si="276"/>
        <v/>
      </c>
      <c r="EZ61" s="46" t="str">
        <f t="shared" si="275"/>
        <v/>
      </c>
      <c r="FA61" s="46" t="str">
        <f t="shared" si="275"/>
        <v/>
      </c>
      <c r="FB61" s="46" t="str">
        <f t="shared" si="275"/>
        <v/>
      </c>
      <c r="FC61" s="46" t="str">
        <f t="shared" si="275"/>
        <v/>
      </c>
      <c r="FD61" s="46" t="str">
        <f t="shared" si="275"/>
        <v/>
      </c>
      <c r="FE61" s="46" t="str">
        <f t="shared" si="275"/>
        <v/>
      </c>
      <c r="FF61" s="46" t="str">
        <f t="shared" si="275"/>
        <v/>
      </c>
      <c r="FG61" s="46" t="str">
        <f t="shared" si="275"/>
        <v/>
      </c>
      <c r="FH61" s="46" t="str">
        <f t="shared" si="275"/>
        <v/>
      </c>
      <c r="FI61" s="46" t="str">
        <f t="shared" si="275"/>
        <v/>
      </c>
      <c r="FJ61" s="46" t="str">
        <f t="shared" si="275"/>
        <v/>
      </c>
      <c r="FK61" s="46" t="str">
        <f t="shared" si="275"/>
        <v/>
      </c>
      <c r="FL61" s="46" t="str">
        <f t="shared" si="275"/>
        <v/>
      </c>
      <c r="FM61" s="46" t="str">
        <f t="shared" si="275"/>
        <v/>
      </c>
      <c r="FN61" s="46" t="str">
        <f t="shared" si="275"/>
        <v/>
      </c>
      <c r="FO61" s="46" t="str">
        <f t="shared" si="275"/>
        <v/>
      </c>
      <c r="FP61" s="46" t="str">
        <f t="shared" si="275"/>
        <v/>
      </c>
      <c r="FQ61" s="46" t="str">
        <f t="shared" si="275"/>
        <v/>
      </c>
      <c r="FR61" s="46" t="str">
        <f t="shared" si="275"/>
        <v/>
      </c>
      <c r="FS61" s="46" t="str">
        <f t="shared" si="275"/>
        <v/>
      </c>
      <c r="FT61" s="46" t="str">
        <f t="shared" si="275"/>
        <v/>
      </c>
      <c r="FU61" s="46" t="str">
        <f t="shared" si="275"/>
        <v/>
      </c>
      <c r="FV61" s="46" t="str">
        <f t="shared" si="275"/>
        <v/>
      </c>
      <c r="FW61" s="46" t="str">
        <f t="shared" si="275"/>
        <v/>
      </c>
      <c r="FX61" s="46" t="str">
        <f t="shared" si="275"/>
        <v/>
      </c>
      <c r="FY61" s="46" t="str">
        <f t="shared" si="275"/>
        <v/>
      </c>
      <c r="FZ61" s="46" t="str">
        <f t="shared" si="275"/>
        <v/>
      </c>
      <c r="GA61" s="46" t="str">
        <f t="shared" si="275"/>
        <v/>
      </c>
      <c r="GB61" s="46" t="str">
        <f t="shared" si="275"/>
        <v/>
      </c>
      <c r="GC61" s="46" t="str">
        <f t="shared" si="275"/>
        <v/>
      </c>
      <c r="GD61" s="46" t="str">
        <f t="shared" si="275"/>
        <v/>
      </c>
      <c r="GE61" s="46" t="str">
        <f t="shared" si="275"/>
        <v/>
      </c>
      <c r="GF61" s="46" t="str">
        <f t="shared" si="275"/>
        <v/>
      </c>
      <c r="GG61" s="46" t="str">
        <f t="shared" si="275"/>
        <v/>
      </c>
      <c r="GH61" s="46" t="str">
        <f t="shared" si="275"/>
        <v/>
      </c>
      <c r="GI61" s="46" t="str">
        <f t="shared" si="275"/>
        <v/>
      </c>
      <c r="GJ61" s="46" t="str">
        <f t="shared" si="275"/>
        <v/>
      </c>
      <c r="GK61" s="46" t="str">
        <f t="shared" si="275"/>
        <v/>
      </c>
      <c r="GL61" s="46" t="str">
        <f t="shared" si="275"/>
        <v/>
      </c>
      <c r="GM61" s="46" t="str">
        <f t="shared" si="275"/>
        <v/>
      </c>
      <c r="GN61" s="46" t="str">
        <f t="shared" si="275"/>
        <v/>
      </c>
      <c r="GO61" s="46" t="str">
        <f t="shared" si="275"/>
        <v/>
      </c>
      <c r="GP61" s="46" t="str">
        <f t="shared" si="275"/>
        <v/>
      </c>
      <c r="GQ61" s="46" t="str">
        <f t="shared" si="275"/>
        <v/>
      </c>
      <c r="GR61" s="46" t="str">
        <f t="shared" si="275"/>
        <v/>
      </c>
      <c r="GS61" s="46" t="str">
        <f t="shared" si="275"/>
        <v/>
      </c>
      <c r="GT61" s="46" t="str">
        <f t="shared" si="275"/>
        <v/>
      </c>
      <c r="GU61" s="46" t="str">
        <f t="shared" si="275"/>
        <v/>
      </c>
      <c r="GV61" s="46" t="str">
        <f t="shared" si="275"/>
        <v/>
      </c>
      <c r="GW61" s="46" t="str">
        <f t="shared" si="275"/>
        <v/>
      </c>
      <c r="GX61" s="46" t="str">
        <f t="shared" si="275"/>
        <v/>
      </c>
      <c r="GY61" s="46" t="str">
        <f t="shared" si="275"/>
        <v/>
      </c>
      <c r="GZ61" s="46" t="str">
        <f t="shared" si="275"/>
        <v/>
      </c>
      <c r="HA61" s="46" t="str">
        <f t="shared" si="275"/>
        <v/>
      </c>
      <c r="HB61" s="46" t="str">
        <f t="shared" si="275"/>
        <v/>
      </c>
      <c r="HC61" s="46" t="str">
        <f t="shared" si="275"/>
        <v/>
      </c>
      <c r="HD61" s="46" t="str">
        <f t="shared" si="275"/>
        <v/>
      </c>
      <c r="HE61" s="46" t="str">
        <f t="shared" si="275"/>
        <v/>
      </c>
      <c r="HF61" s="46" t="str">
        <f t="shared" si="275"/>
        <v/>
      </c>
      <c r="HG61" s="46" t="str">
        <f t="shared" si="275"/>
        <v/>
      </c>
      <c r="HH61" s="46" t="str">
        <f t="shared" si="275"/>
        <v/>
      </c>
      <c r="HI61" s="46" t="str">
        <f t="shared" si="275"/>
        <v/>
      </c>
      <c r="HJ61" s="46" t="str">
        <f t="shared" si="275"/>
        <v/>
      </c>
      <c r="HK61" s="46" t="str">
        <f t="shared" si="275"/>
        <v/>
      </c>
      <c r="HL61" s="46" t="str">
        <f t="shared" si="274"/>
        <v/>
      </c>
      <c r="HM61" s="46" t="str">
        <f t="shared" si="274"/>
        <v/>
      </c>
      <c r="HN61" s="46" t="str">
        <f t="shared" si="274"/>
        <v/>
      </c>
      <c r="HO61" s="46" t="str">
        <f t="shared" si="274"/>
        <v/>
      </c>
      <c r="HP61" s="46" t="str">
        <f t="shared" si="274"/>
        <v/>
      </c>
      <c r="HQ61" s="46" t="str">
        <f t="shared" si="274"/>
        <v/>
      </c>
      <c r="HR61" s="46" t="str">
        <f t="shared" si="274"/>
        <v/>
      </c>
      <c r="HS61" s="46" t="str">
        <f t="shared" si="274"/>
        <v/>
      </c>
      <c r="HT61" s="146" t="e">
        <f t="shared" si="15"/>
        <v>#N/A</v>
      </c>
      <c r="HU61" s="146" t="e">
        <f t="shared" si="24"/>
        <v>#N/A</v>
      </c>
      <c r="HV61" s="146" t="e">
        <f t="shared" si="25"/>
        <v>#N/A</v>
      </c>
      <c r="HW61" s="146" t="e">
        <f t="shared" si="26"/>
        <v>#N/A</v>
      </c>
      <c r="HX61" s="146" t="e">
        <f t="shared" si="27"/>
        <v>#N/A</v>
      </c>
      <c r="HY61" s="146" t="e">
        <f t="shared" si="28"/>
        <v>#N/A</v>
      </c>
      <c r="HZ61" s="146" t="e">
        <f t="shared" si="29"/>
        <v>#N/A</v>
      </c>
      <c r="IA61" s="146" t="e">
        <f t="shared" si="30"/>
        <v>#N/A</v>
      </c>
      <c r="IB61" s="146" t="e">
        <f t="shared" si="31"/>
        <v>#N/A</v>
      </c>
      <c r="IC61" s="146" t="e">
        <f t="shared" si="32"/>
        <v>#N/A</v>
      </c>
      <c r="ID61" s="146" t="e">
        <f t="shared" si="33"/>
        <v>#N/A</v>
      </c>
      <c r="IE61" s="146" t="e">
        <f t="shared" si="34"/>
        <v>#N/A</v>
      </c>
      <c r="IF61" s="146" t="e">
        <f t="shared" si="35"/>
        <v>#N/A</v>
      </c>
      <c r="IG61" s="146" t="e">
        <f t="shared" si="36"/>
        <v>#N/A</v>
      </c>
      <c r="IH61" s="146" t="e">
        <f t="shared" si="37"/>
        <v>#N/A</v>
      </c>
      <c r="II61" s="146" t="e">
        <f t="shared" si="38"/>
        <v>#N/A</v>
      </c>
      <c r="IJ61" s="146" t="e">
        <f t="shared" si="39"/>
        <v>#N/A</v>
      </c>
      <c r="IK61" s="146" t="e">
        <f t="shared" si="40"/>
        <v>#N/A</v>
      </c>
      <c r="IL61" s="146" t="e">
        <f t="shared" si="41"/>
        <v>#N/A</v>
      </c>
      <c r="IM61" s="146" t="e">
        <f t="shared" si="42"/>
        <v>#N/A</v>
      </c>
      <c r="IN61" s="146" t="e">
        <f t="shared" si="43"/>
        <v>#N/A</v>
      </c>
      <c r="IO61" s="146" t="e">
        <f t="shared" si="44"/>
        <v>#N/A</v>
      </c>
      <c r="IP61" s="146" t="e">
        <f t="shared" si="45"/>
        <v>#N/A</v>
      </c>
      <c r="IQ61" s="146" t="e">
        <f t="shared" si="46"/>
        <v>#N/A</v>
      </c>
      <c r="IR61" s="146" t="e">
        <f t="shared" si="47"/>
        <v>#N/A</v>
      </c>
      <c r="IS61" s="146" t="e">
        <f t="shared" si="48"/>
        <v>#N/A</v>
      </c>
      <c r="IT61" s="146" t="e">
        <f t="shared" si="49"/>
        <v>#N/A</v>
      </c>
      <c r="IU61" s="146" t="e">
        <f t="shared" si="50"/>
        <v>#N/A</v>
      </c>
      <c r="IV61" s="146" t="e">
        <f t="shared" si="51"/>
        <v>#N/A</v>
      </c>
      <c r="IW61" s="146" t="e">
        <f t="shared" si="52"/>
        <v>#N/A</v>
      </c>
      <c r="IX61" s="146" t="e">
        <f t="shared" si="53"/>
        <v>#N/A</v>
      </c>
      <c r="IY61" s="146" t="e">
        <f t="shared" si="54"/>
        <v>#N/A</v>
      </c>
      <c r="IZ61" s="146" t="e">
        <f t="shared" si="55"/>
        <v>#N/A</v>
      </c>
      <c r="JA61" s="146" t="e">
        <f t="shared" si="56"/>
        <v>#N/A</v>
      </c>
      <c r="JB61" s="146" t="e">
        <f t="shared" si="57"/>
        <v>#N/A</v>
      </c>
      <c r="JC61" s="146" t="e">
        <f t="shared" si="58"/>
        <v>#N/A</v>
      </c>
      <c r="JD61" s="146" t="e">
        <f t="shared" si="59"/>
        <v>#N/A</v>
      </c>
      <c r="JE61" s="146" t="e">
        <f t="shared" si="60"/>
        <v>#N/A</v>
      </c>
      <c r="JF61" s="146" t="e">
        <f t="shared" si="61"/>
        <v>#N/A</v>
      </c>
      <c r="JG61" s="146" t="e">
        <f t="shared" si="62"/>
        <v>#N/A</v>
      </c>
      <c r="JH61" s="146" t="e">
        <f t="shared" si="63"/>
        <v>#N/A</v>
      </c>
      <c r="JI61" s="146" t="e">
        <f t="shared" si="64"/>
        <v>#N/A</v>
      </c>
      <c r="JJ61" s="146" t="e">
        <f t="shared" si="65"/>
        <v>#N/A</v>
      </c>
      <c r="JK61" s="146" t="e">
        <f t="shared" si="66"/>
        <v>#N/A</v>
      </c>
      <c r="JL61" s="146" t="e">
        <f t="shared" si="67"/>
        <v>#N/A</v>
      </c>
      <c r="JM61" s="146" t="e">
        <f t="shared" si="68"/>
        <v>#N/A</v>
      </c>
      <c r="JN61" s="146" t="e">
        <f t="shared" si="69"/>
        <v>#N/A</v>
      </c>
      <c r="JO61" s="146" t="e">
        <f t="shared" si="70"/>
        <v>#N/A</v>
      </c>
      <c r="JP61" s="146" t="e">
        <f t="shared" si="71"/>
        <v>#N/A</v>
      </c>
      <c r="JQ61" s="146" t="e">
        <f t="shared" si="72"/>
        <v>#N/A</v>
      </c>
      <c r="JR61" s="146" t="e">
        <f t="shared" si="73"/>
        <v>#N/A</v>
      </c>
      <c r="JS61" s="146" t="e">
        <f t="shared" si="74"/>
        <v>#N/A</v>
      </c>
      <c r="JT61" s="146" t="e">
        <f t="shared" si="75"/>
        <v>#N/A</v>
      </c>
      <c r="JU61" s="146" t="e">
        <f t="shared" si="76"/>
        <v>#N/A</v>
      </c>
      <c r="JV61" s="146" t="e">
        <f t="shared" si="77"/>
        <v>#N/A</v>
      </c>
      <c r="JW61" s="146" t="e">
        <f t="shared" si="78"/>
        <v>#N/A</v>
      </c>
      <c r="JX61" s="146" t="e">
        <f t="shared" si="79"/>
        <v>#N/A</v>
      </c>
      <c r="JY61" s="146" t="e">
        <f t="shared" si="80"/>
        <v>#N/A</v>
      </c>
      <c r="JZ61" s="146" t="e">
        <f t="shared" si="81"/>
        <v>#N/A</v>
      </c>
      <c r="KA61" s="146" t="e">
        <f t="shared" si="82"/>
        <v>#N/A</v>
      </c>
      <c r="KB61" s="146" t="e">
        <f t="shared" si="83"/>
        <v>#N/A</v>
      </c>
      <c r="KC61" s="146" t="e">
        <f t="shared" si="84"/>
        <v>#N/A</v>
      </c>
      <c r="KD61" s="146" t="e">
        <f t="shared" si="85"/>
        <v>#N/A</v>
      </c>
      <c r="KE61" s="146" t="e">
        <f t="shared" si="86"/>
        <v>#N/A</v>
      </c>
      <c r="KF61" s="146" t="e">
        <f t="shared" si="20"/>
        <v>#N/A</v>
      </c>
      <c r="KG61" s="146" t="e">
        <f t="shared" si="87"/>
        <v>#N/A</v>
      </c>
      <c r="KH61" s="146" t="e">
        <f t="shared" si="88"/>
        <v>#N/A</v>
      </c>
      <c r="KI61" s="146" t="e">
        <f t="shared" si="89"/>
        <v>#N/A</v>
      </c>
      <c r="KJ61" s="146" t="e">
        <f t="shared" si="90"/>
        <v>#N/A</v>
      </c>
      <c r="KK61" s="146" t="e">
        <f t="shared" si="91"/>
        <v>#N/A</v>
      </c>
      <c r="KL61" s="146" t="e">
        <f t="shared" si="92"/>
        <v>#N/A</v>
      </c>
      <c r="KM61" s="146" t="e">
        <f t="shared" si="93"/>
        <v>#N/A</v>
      </c>
      <c r="KN61" s="146" t="e">
        <f t="shared" si="94"/>
        <v>#N/A</v>
      </c>
      <c r="KO61" s="146" t="e">
        <f t="shared" si="95"/>
        <v>#N/A</v>
      </c>
      <c r="KP61" s="146" t="e">
        <f t="shared" si="96"/>
        <v>#N/A</v>
      </c>
      <c r="KQ61" s="146" t="e">
        <f t="shared" si="97"/>
        <v>#N/A</v>
      </c>
      <c r="KR61" s="146" t="e">
        <f t="shared" si="98"/>
        <v>#N/A</v>
      </c>
      <c r="KS61" s="146" t="e">
        <f t="shared" si="99"/>
        <v>#N/A</v>
      </c>
      <c r="KT61" s="146" t="e">
        <f t="shared" si="100"/>
        <v>#N/A</v>
      </c>
      <c r="KU61" s="146" t="e">
        <f t="shared" si="101"/>
        <v>#N/A</v>
      </c>
      <c r="KV61" s="146" t="e">
        <f t="shared" si="102"/>
        <v>#N/A</v>
      </c>
      <c r="KW61" s="146" t="e">
        <f t="shared" si="103"/>
        <v>#N/A</v>
      </c>
      <c r="KX61" s="146" t="e">
        <f t="shared" si="104"/>
        <v>#N/A</v>
      </c>
      <c r="KY61" s="146" t="e">
        <f t="shared" si="105"/>
        <v>#N/A</v>
      </c>
      <c r="KZ61" s="146" t="e">
        <f t="shared" si="106"/>
        <v>#N/A</v>
      </c>
      <c r="LA61" s="146" t="e">
        <f t="shared" si="107"/>
        <v>#N/A</v>
      </c>
      <c r="LB61" s="146" t="e">
        <f t="shared" si="108"/>
        <v>#N/A</v>
      </c>
      <c r="LC61" s="146" t="e">
        <f t="shared" si="109"/>
        <v>#N/A</v>
      </c>
      <c r="LD61" s="146" t="e">
        <f t="shared" si="110"/>
        <v>#N/A</v>
      </c>
      <c r="LE61" s="146" t="e">
        <f t="shared" si="111"/>
        <v>#N/A</v>
      </c>
      <c r="LF61" s="146" t="e">
        <f t="shared" si="112"/>
        <v>#N/A</v>
      </c>
      <c r="LG61" s="146" t="e">
        <f t="shared" si="113"/>
        <v>#N/A</v>
      </c>
      <c r="LH61" s="146" t="e">
        <f t="shared" si="114"/>
        <v>#N/A</v>
      </c>
      <c r="LI61" s="146" t="e">
        <f t="shared" si="115"/>
        <v>#N/A</v>
      </c>
      <c r="LJ61" s="146" t="e">
        <f t="shared" si="116"/>
        <v>#N/A</v>
      </c>
      <c r="LK61" s="146" t="e">
        <f t="shared" si="117"/>
        <v>#N/A</v>
      </c>
      <c r="LL61" s="146" t="e">
        <f t="shared" si="118"/>
        <v>#N/A</v>
      </c>
      <c r="LM61" s="146" t="e">
        <f t="shared" si="119"/>
        <v>#N/A</v>
      </c>
      <c r="LN61" s="146" t="e">
        <f t="shared" si="120"/>
        <v>#N/A</v>
      </c>
      <c r="LO61" s="146" t="e">
        <f t="shared" si="121"/>
        <v>#N/A</v>
      </c>
      <c r="LP61" s="146" t="e">
        <f t="shared" si="122"/>
        <v>#N/A</v>
      </c>
      <c r="LQ61" s="146" t="e">
        <f t="shared" si="123"/>
        <v>#N/A</v>
      </c>
      <c r="LR61" s="146" t="e">
        <f t="shared" si="124"/>
        <v>#N/A</v>
      </c>
      <c r="LS61" s="146" t="e">
        <f t="shared" si="125"/>
        <v>#N/A</v>
      </c>
      <c r="LT61" s="146" t="e">
        <f t="shared" si="126"/>
        <v>#N/A</v>
      </c>
      <c r="LU61" s="146" t="e">
        <f t="shared" si="127"/>
        <v>#N/A</v>
      </c>
      <c r="LV61" s="146" t="e">
        <f t="shared" si="128"/>
        <v>#N/A</v>
      </c>
      <c r="LW61" s="146" t="e">
        <f t="shared" si="129"/>
        <v>#N/A</v>
      </c>
      <c r="LX61" s="146" t="e">
        <f t="shared" si="130"/>
        <v>#N/A</v>
      </c>
      <c r="LY61" s="146" t="e">
        <f t="shared" si="131"/>
        <v>#N/A</v>
      </c>
      <c r="LZ61" s="146" t="e">
        <f t="shared" si="132"/>
        <v>#N/A</v>
      </c>
      <c r="MA61" s="146" t="e">
        <f t="shared" si="133"/>
        <v>#N/A</v>
      </c>
      <c r="MB61" s="146" t="e">
        <f t="shared" si="134"/>
        <v>#N/A</v>
      </c>
      <c r="MC61" s="146" t="e">
        <f t="shared" si="135"/>
        <v>#N/A</v>
      </c>
      <c r="MD61" s="146" t="e">
        <f t="shared" si="136"/>
        <v>#N/A</v>
      </c>
      <c r="ME61" s="146" t="e">
        <f t="shared" si="137"/>
        <v>#N/A</v>
      </c>
      <c r="MF61" s="146" t="e">
        <f t="shared" si="138"/>
        <v>#N/A</v>
      </c>
      <c r="MG61" s="146" t="e">
        <f t="shared" si="139"/>
        <v>#N/A</v>
      </c>
      <c r="MH61" s="146" t="e">
        <f t="shared" si="140"/>
        <v>#N/A</v>
      </c>
      <c r="MI61" s="146" t="e">
        <f t="shared" si="141"/>
        <v>#N/A</v>
      </c>
      <c r="MJ61" s="146" t="e">
        <f t="shared" si="142"/>
        <v>#N/A</v>
      </c>
      <c r="MK61" s="146" t="e">
        <f t="shared" si="143"/>
        <v>#N/A</v>
      </c>
      <c r="ML61" s="146" t="e">
        <f t="shared" si="144"/>
        <v>#N/A</v>
      </c>
      <c r="MM61" s="146" t="e">
        <f t="shared" si="145"/>
        <v>#N/A</v>
      </c>
      <c r="MN61" s="146" t="e">
        <f t="shared" si="146"/>
        <v>#N/A</v>
      </c>
      <c r="MO61" s="146" t="e">
        <f t="shared" si="147"/>
        <v>#N/A</v>
      </c>
      <c r="MP61" s="146" t="e">
        <f t="shared" si="148"/>
        <v>#N/A</v>
      </c>
      <c r="MQ61" s="146" t="e">
        <f t="shared" si="149"/>
        <v>#N/A</v>
      </c>
      <c r="MR61" s="146" t="e">
        <f t="shared" si="21"/>
        <v>#N/A</v>
      </c>
      <c r="MS61" s="146" t="e">
        <f t="shared" si="150"/>
        <v>#N/A</v>
      </c>
      <c r="MT61" s="146" t="e">
        <f t="shared" si="151"/>
        <v>#N/A</v>
      </c>
      <c r="MU61" s="146" t="e">
        <f t="shared" si="152"/>
        <v>#N/A</v>
      </c>
      <c r="MV61" s="146" t="e">
        <f t="shared" si="153"/>
        <v>#N/A</v>
      </c>
      <c r="MW61" s="146" t="e">
        <f t="shared" si="154"/>
        <v>#N/A</v>
      </c>
      <c r="MX61" s="146" t="e">
        <f t="shared" si="155"/>
        <v>#N/A</v>
      </c>
      <c r="MY61" s="146" t="e">
        <f t="shared" si="156"/>
        <v>#N/A</v>
      </c>
      <c r="MZ61" s="146" t="e">
        <f t="shared" si="157"/>
        <v>#N/A</v>
      </c>
      <c r="NA61" s="146" t="e">
        <f t="shared" si="158"/>
        <v>#N/A</v>
      </c>
      <c r="NB61" s="146" t="e">
        <f t="shared" si="159"/>
        <v>#N/A</v>
      </c>
      <c r="NC61" s="146" t="e">
        <f t="shared" si="160"/>
        <v>#N/A</v>
      </c>
      <c r="ND61" s="146" t="e">
        <f t="shared" si="161"/>
        <v>#N/A</v>
      </c>
      <c r="NE61" s="146" t="e">
        <f t="shared" si="162"/>
        <v>#N/A</v>
      </c>
      <c r="NF61" s="146" t="e">
        <f t="shared" si="163"/>
        <v>#N/A</v>
      </c>
      <c r="NG61" s="146" t="e">
        <f t="shared" si="164"/>
        <v>#N/A</v>
      </c>
      <c r="NH61" s="146" t="e">
        <f t="shared" si="165"/>
        <v>#N/A</v>
      </c>
      <c r="NI61" s="146" t="e">
        <f t="shared" si="166"/>
        <v>#N/A</v>
      </c>
      <c r="NJ61" s="146" t="e">
        <f t="shared" si="167"/>
        <v>#N/A</v>
      </c>
      <c r="NK61" s="146" t="e">
        <f t="shared" si="168"/>
        <v>#N/A</v>
      </c>
      <c r="NL61" s="146" t="e">
        <f t="shared" si="169"/>
        <v>#N/A</v>
      </c>
      <c r="NM61" s="146" t="e">
        <f t="shared" si="170"/>
        <v>#N/A</v>
      </c>
      <c r="NN61" s="146" t="e">
        <f t="shared" si="171"/>
        <v>#N/A</v>
      </c>
      <c r="NO61" s="146" t="e">
        <f t="shared" si="172"/>
        <v>#N/A</v>
      </c>
      <c r="NP61" s="146" t="e">
        <f t="shared" si="173"/>
        <v>#N/A</v>
      </c>
      <c r="NQ61" s="146" t="e">
        <f t="shared" si="174"/>
        <v>#N/A</v>
      </c>
      <c r="NR61" s="146" t="e">
        <f t="shared" si="175"/>
        <v>#N/A</v>
      </c>
      <c r="NS61" s="146" t="e">
        <f t="shared" si="176"/>
        <v>#N/A</v>
      </c>
      <c r="NT61" s="146" t="e">
        <f t="shared" si="177"/>
        <v>#N/A</v>
      </c>
      <c r="NU61" s="146" t="e">
        <f t="shared" si="178"/>
        <v>#N/A</v>
      </c>
      <c r="NV61" s="146" t="e">
        <f t="shared" si="179"/>
        <v>#N/A</v>
      </c>
      <c r="NW61" s="146" t="e">
        <f t="shared" si="180"/>
        <v>#N/A</v>
      </c>
      <c r="NX61" s="146" t="e">
        <f t="shared" si="181"/>
        <v>#N/A</v>
      </c>
      <c r="NY61" s="146" t="e">
        <f t="shared" si="182"/>
        <v>#N/A</v>
      </c>
      <c r="NZ61" s="146" t="e">
        <f t="shared" si="183"/>
        <v>#N/A</v>
      </c>
      <c r="OA61" s="146" t="e">
        <f t="shared" si="184"/>
        <v>#N/A</v>
      </c>
      <c r="OB61" s="146" t="e">
        <f t="shared" si="185"/>
        <v>#N/A</v>
      </c>
      <c r="OC61" s="146" t="e">
        <f t="shared" si="186"/>
        <v>#N/A</v>
      </c>
      <c r="OD61" s="146" t="e">
        <f t="shared" si="187"/>
        <v>#N/A</v>
      </c>
      <c r="OE61" s="146" t="e">
        <f t="shared" si="188"/>
        <v>#N/A</v>
      </c>
      <c r="OF61" s="146" t="e">
        <f t="shared" si="189"/>
        <v>#N/A</v>
      </c>
      <c r="OG61" s="146" t="e">
        <f t="shared" si="190"/>
        <v>#N/A</v>
      </c>
      <c r="OH61" s="146" t="e">
        <f t="shared" si="191"/>
        <v>#N/A</v>
      </c>
      <c r="OI61" s="146" t="e">
        <f t="shared" si="192"/>
        <v>#N/A</v>
      </c>
      <c r="OJ61" s="146" t="e">
        <f t="shared" si="193"/>
        <v>#N/A</v>
      </c>
      <c r="OK61" s="146" t="e">
        <f t="shared" si="194"/>
        <v>#N/A</v>
      </c>
      <c r="OL61" s="146" t="e">
        <f t="shared" si="195"/>
        <v>#N/A</v>
      </c>
      <c r="OM61" s="146" t="e">
        <f t="shared" si="196"/>
        <v>#N/A</v>
      </c>
      <c r="ON61" s="146" t="e">
        <f t="shared" si="197"/>
        <v>#N/A</v>
      </c>
      <c r="OO61" s="146" t="e">
        <f t="shared" si="198"/>
        <v>#N/A</v>
      </c>
      <c r="OP61" s="146" t="e">
        <f t="shared" si="199"/>
        <v>#N/A</v>
      </c>
      <c r="OQ61" s="146" t="e">
        <f t="shared" si="200"/>
        <v>#N/A</v>
      </c>
      <c r="OR61" s="146" t="e">
        <f t="shared" si="201"/>
        <v>#N/A</v>
      </c>
      <c r="OS61" s="146" t="e">
        <f t="shared" si="202"/>
        <v>#N/A</v>
      </c>
      <c r="OT61" s="146" t="e">
        <f t="shared" si="203"/>
        <v>#N/A</v>
      </c>
      <c r="OU61" s="146" t="e">
        <f t="shared" si="204"/>
        <v>#N/A</v>
      </c>
      <c r="OV61" s="146" t="e">
        <f t="shared" si="205"/>
        <v>#N/A</v>
      </c>
      <c r="OW61" s="146" t="e">
        <f t="shared" si="206"/>
        <v>#N/A</v>
      </c>
      <c r="OX61" s="146" t="e">
        <f t="shared" si="207"/>
        <v>#N/A</v>
      </c>
      <c r="OY61" s="146" t="e">
        <f t="shared" si="208"/>
        <v>#N/A</v>
      </c>
      <c r="OZ61" s="146" t="e">
        <f t="shared" si="209"/>
        <v>#N/A</v>
      </c>
      <c r="PA61" s="146" t="e">
        <f t="shared" si="210"/>
        <v>#N/A</v>
      </c>
      <c r="PB61" s="146" t="e">
        <f t="shared" si="211"/>
        <v>#N/A</v>
      </c>
      <c r="PC61" s="146" t="e">
        <f t="shared" si="212"/>
        <v>#N/A</v>
      </c>
      <c r="PD61" s="146" t="e">
        <f t="shared" si="22"/>
        <v>#N/A</v>
      </c>
      <c r="PE61" s="146" t="e">
        <f t="shared" si="225"/>
        <v>#N/A</v>
      </c>
      <c r="PF61" s="146" t="e">
        <f t="shared" si="226"/>
        <v>#N/A</v>
      </c>
      <c r="PG61" s="146" t="e">
        <f t="shared" si="227"/>
        <v>#N/A</v>
      </c>
      <c r="PH61" s="146" t="e">
        <f t="shared" si="228"/>
        <v>#N/A</v>
      </c>
      <c r="PI61" s="146" t="e">
        <f t="shared" si="229"/>
        <v>#N/A</v>
      </c>
      <c r="PJ61" s="146" t="e">
        <f t="shared" si="230"/>
        <v>#N/A</v>
      </c>
      <c r="PK61" s="146" t="e">
        <f t="shared" si="231"/>
        <v>#N/A</v>
      </c>
      <c r="PL61" s="146" t="e">
        <f t="shared" si="232"/>
        <v>#N/A</v>
      </c>
    </row>
    <row r="62" spans="1:428" hidden="1" x14ac:dyDescent="0.45">
      <c r="A62" s="364"/>
      <c r="B62" s="365" t="str">
        <f>IF($N62="","",ROUND(_xlfn.LOGNORM.INV(ABS(VLOOKUP($Q$1,VLookups!$A$27:$B$28,2,FALSE)-B$2),LN($J62),LN($N62)),0))</f>
        <v/>
      </c>
      <c r="C62" s="367" t="str">
        <f t="shared" si="16"/>
        <v/>
      </c>
      <c r="D62" s="368" t="str">
        <f t="shared" si="17"/>
        <v/>
      </c>
      <c r="E62" s="108" t="str">
        <f>IFERROR(_xlfn.LOGNORM.INV(VLookups!$B$22,LN($J62),LN($N62)),"")</f>
        <v/>
      </c>
      <c r="F62" s="81"/>
      <c r="G62" s="108" t="str">
        <f>IFERROR(_xlfn.LOGNORM.INV(VLookups!$B$23,LN($J62),LN($N62)),"")</f>
        <v/>
      </c>
      <c r="H62" s="110" t="str">
        <f t="shared" si="248"/>
        <v/>
      </c>
      <c r="I62" s="110" t="str">
        <f t="shared" si="249"/>
        <v/>
      </c>
      <c r="J62" s="65" t="str">
        <f>IF(AND(F62&gt;0,NOT(ISBLANK(K62))),IF(VLOOKUP($F$3,VLookups!$A$17:$B$18,2,FALSE),F62*VLOOKUP(K62,VLookups!$A$4:$B$13,2,FALSE),F62),"")</f>
        <v/>
      </c>
      <c r="K62" s="21"/>
      <c r="L62" s="53"/>
      <c r="M62" s="263"/>
      <c r="N62" s="320" t="str">
        <f>IF(F62&gt;0,IF(ISBLANK(M62),IF(ISBLANK(K62),"",VLOOKUP(K62,VLookups!$A$4:$C$13,3,FALSE)),M62),"")</f>
        <v/>
      </c>
      <c r="O62" s="320" t="str">
        <f t="shared" si="11"/>
        <v/>
      </c>
      <c r="P62" s="375" t="str">
        <f t="shared" si="12"/>
        <v/>
      </c>
      <c r="Q62" s="81"/>
      <c r="R62" s="230" t="str">
        <f>IF(AND(Q62&gt;0,F62&gt;0,NOT(N62="")),ABS(VLOOKUP($Q$1,VLookups!$A$27:$B$28,2,FALSE)-_xlfn.LOGNORM.DIST(Q62,LN(J62),LN(N62),TRUE)),"")</f>
        <v/>
      </c>
      <c r="S62" s="80" t="str">
        <f>IF(AND($E62&gt;0,$F62&gt;0,$G62&gt;0,NOT(ISBLANK($K62))),_xlfn.LOGNORM.INV(ABS(VLOOKUP($Q$1,VLookups!$A$27:$B$28,2,FALSE)-S$3),LN($J62),LN($N62)),"")</f>
        <v/>
      </c>
      <c r="T62" s="80" t="str">
        <f>IF(AND($E62&gt;0,$F62&gt;0,$G62&gt;0,NOT(ISBLANK($K62))),_xlfn.LOGNORM.INV(ABS(VLOOKUP($Q$1,VLookups!$A$27:$B$28,2,FALSE)-T$3),LN($J62),LN($N62)),"")</f>
        <v/>
      </c>
      <c r="U62" s="80" t="str">
        <f>IF(AND($E62&gt;0,$F62&gt;0,$G62&gt;0,NOT(ISBLANK($K62))),_xlfn.LOGNORM.INV(ABS(VLOOKUP($Q$1,VLookups!$A$27:$B$28,2,FALSE)-U$3),LN($J62),LN($N62)),"")</f>
        <v/>
      </c>
      <c r="V62" s="80" t="str">
        <f>IF(AND($E62&gt;0,$F62&gt;0,$G62&gt;0,NOT(ISBLANK($K62))),_xlfn.LOGNORM.INV(ABS(VLOOKUP($Q$1,VLookups!$A$27:$B$28,2,FALSE)-V$3),LN($J62),LN($N62)),"")</f>
        <v/>
      </c>
      <c r="W62" s="80" t="str">
        <f>IF(AND($E62&gt;0,$F62&gt;0,$G62&gt;0,NOT(ISBLANK($K62))),_xlfn.LOGNORM.INV(ABS(VLOOKUP($Q$1,VLookups!$A$27:$B$28,2,FALSE)-W$3),LN($J62),LN($N62)),"")</f>
        <v/>
      </c>
      <c r="X62" s="80" t="str">
        <f>IF(AND($E62&gt;0,$F62&gt;0,$G62&gt;0,NOT(ISBLANK($K62))),_xlfn.LOGNORM.INV(ABS(VLOOKUP($Q$1,VLookups!$A$27:$B$28,2,FALSE)-X$3),LN($J62),LN($N62)),"")</f>
        <v/>
      </c>
      <c r="Y62" s="5"/>
      <c r="Z62" s="145" t="str">
        <f t="shared" si="250"/>
        <v/>
      </c>
      <c r="AA62" s="376" t="str">
        <f t="shared" si="13"/>
        <v/>
      </c>
      <c r="AB62" s="46" t="str">
        <f t="shared" si="14"/>
        <v/>
      </c>
      <c r="AC62" s="46" t="str">
        <f t="shared" ref="AC62:CN65" si="277">IF(ISNONTEXT($Z62),AB62+$Z62,"")</f>
        <v/>
      </c>
      <c r="AD62" s="46" t="str">
        <f t="shared" si="277"/>
        <v/>
      </c>
      <c r="AE62" s="46" t="str">
        <f t="shared" si="277"/>
        <v/>
      </c>
      <c r="AF62" s="46" t="str">
        <f t="shared" si="277"/>
        <v/>
      </c>
      <c r="AG62" s="46" t="str">
        <f t="shared" si="277"/>
        <v/>
      </c>
      <c r="AH62" s="46" t="str">
        <f t="shared" si="277"/>
        <v/>
      </c>
      <c r="AI62" s="46" t="str">
        <f t="shared" si="277"/>
        <v/>
      </c>
      <c r="AJ62" s="46" t="str">
        <f t="shared" si="277"/>
        <v/>
      </c>
      <c r="AK62" s="46" t="str">
        <f t="shared" si="277"/>
        <v/>
      </c>
      <c r="AL62" s="46" t="str">
        <f t="shared" si="277"/>
        <v/>
      </c>
      <c r="AM62" s="46" t="str">
        <f t="shared" si="277"/>
        <v/>
      </c>
      <c r="AN62" s="46" t="str">
        <f t="shared" si="277"/>
        <v/>
      </c>
      <c r="AO62" s="46" t="str">
        <f t="shared" si="277"/>
        <v/>
      </c>
      <c r="AP62" s="46" t="str">
        <f t="shared" si="277"/>
        <v/>
      </c>
      <c r="AQ62" s="46" t="str">
        <f t="shared" si="277"/>
        <v/>
      </c>
      <c r="AR62" s="46" t="str">
        <f t="shared" si="277"/>
        <v/>
      </c>
      <c r="AS62" s="46" t="str">
        <f t="shared" si="277"/>
        <v/>
      </c>
      <c r="AT62" s="46" t="str">
        <f t="shared" si="277"/>
        <v/>
      </c>
      <c r="AU62" s="46" t="str">
        <f t="shared" si="277"/>
        <v/>
      </c>
      <c r="AV62" s="46" t="str">
        <f t="shared" si="277"/>
        <v/>
      </c>
      <c r="AW62" s="46" t="str">
        <f t="shared" si="277"/>
        <v/>
      </c>
      <c r="AX62" s="46" t="str">
        <f t="shared" si="277"/>
        <v/>
      </c>
      <c r="AY62" s="46" t="str">
        <f t="shared" si="277"/>
        <v/>
      </c>
      <c r="AZ62" s="46" t="str">
        <f t="shared" si="277"/>
        <v/>
      </c>
      <c r="BA62" s="46" t="str">
        <f t="shared" si="277"/>
        <v/>
      </c>
      <c r="BB62" s="46" t="str">
        <f t="shared" si="277"/>
        <v/>
      </c>
      <c r="BC62" s="46" t="str">
        <f t="shared" si="277"/>
        <v/>
      </c>
      <c r="BD62" s="46" t="str">
        <f t="shared" si="277"/>
        <v/>
      </c>
      <c r="BE62" s="46" t="str">
        <f t="shared" si="277"/>
        <v/>
      </c>
      <c r="BF62" s="46" t="str">
        <f t="shared" si="277"/>
        <v/>
      </c>
      <c r="BG62" s="46" t="str">
        <f t="shared" si="277"/>
        <v/>
      </c>
      <c r="BH62" s="46" t="str">
        <f t="shared" si="277"/>
        <v/>
      </c>
      <c r="BI62" s="46" t="str">
        <f t="shared" si="277"/>
        <v/>
      </c>
      <c r="BJ62" s="46" t="str">
        <f t="shared" si="277"/>
        <v/>
      </c>
      <c r="BK62" s="46" t="str">
        <f t="shared" si="277"/>
        <v/>
      </c>
      <c r="BL62" s="46" t="str">
        <f t="shared" si="277"/>
        <v/>
      </c>
      <c r="BM62" s="46" t="str">
        <f t="shared" si="277"/>
        <v/>
      </c>
      <c r="BN62" s="46" t="str">
        <f t="shared" si="277"/>
        <v/>
      </c>
      <c r="BO62" s="46" t="str">
        <f t="shared" si="277"/>
        <v/>
      </c>
      <c r="BP62" s="46" t="str">
        <f t="shared" si="277"/>
        <v/>
      </c>
      <c r="BQ62" s="46" t="str">
        <f t="shared" si="277"/>
        <v/>
      </c>
      <c r="BR62" s="46" t="str">
        <f t="shared" si="277"/>
        <v/>
      </c>
      <c r="BS62" s="46" t="str">
        <f t="shared" si="277"/>
        <v/>
      </c>
      <c r="BT62" s="46" t="str">
        <f t="shared" si="277"/>
        <v/>
      </c>
      <c r="BU62" s="46" t="str">
        <f t="shared" si="277"/>
        <v/>
      </c>
      <c r="BV62" s="46" t="str">
        <f t="shared" si="277"/>
        <v/>
      </c>
      <c r="BW62" s="46" t="str">
        <f t="shared" si="277"/>
        <v/>
      </c>
      <c r="BX62" s="46" t="str">
        <f t="shared" si="277"/>
        <v/>
      </c>
      <c r="BY62" s="46" t="str">
        <f t="shared" si="277"/>
        <v/>
      </c>
      <c r="BZ62" s="46" t="str">
        <f t="shared" si="277"/>
        <v/>
      </c>
      <c r="CA62" s="46" t="str">
        <f t="shared" si="277"/>
        <v/>
      </c>
      <c r="CB62" s="46" t="str">
        <f t="shared" si="277"/>
        <v/>
      </c>
      <c r="CC62" s="46" t="str">
        <f t="shared" si="277"/>
        <v/>
      </c>
      <c r="CD62" s="46" t="str">
        <f t="shared" si="277"/>
        <v/>
      </c>
      <c r="CE62" s="46" t="str">
        <f t="shared" si="277"/>
        <v/>
      </c>
      <c r="CF62" s="46" t="str">
        <f t="shared" si="277"/>
        <v/>
      </c>
      <c r="CG62" s="46" t="str">
        <f t="shared" si="277"/>
        <v/>
      </c>
      <c r="CH62" s="46" t="str">
        <f t="shared" si="277"/>
        <v/>
      </c>
      <c r="CI62" s="46" t="str">
        <f t="shared" si="277"/>
        <v/>
      </c>
      <c r="CJ62" s="46" t="str">
        <f t="shared" si="277"/>
        <v/>
      </c>
      <c r="CK62" s="46" t="str">
        <f t="shared" si="277"/>
        <v/>
      </c>
      <c r="CL62" s="46" t="str">
        <f t="shared" si="277"/>
        <v/>
      </c>
      <c r="CM62" s="46" t="str">
        <f t="shared" si="277"/>
        <v/>
      </c>
      <c r="CN62" s="46" t="str">
        <f t="shared" si="277"/>
        <v/>
      </c>
      <c r="CO62" s="46" t="str">
        <f t="shared" si="276"/>
        <v/>
      </c>
      <c r="CP62" s="46" t="str">
        <f t="shared" si="276"/>
        <v/>
      </c>
      <c r="CQ62" s="46" t="str">
        <f t="shared" si="276"/>
        <v/>
      </c>
      <c r="CR62" s="46" t="str">
        <f t="shared" si="276"/>
        <v/>
      </c>
      <c r="CS62" s="46" t="str">
        <f t="shared" si="276"/>
        <v/>
      </c>
      <c r="CT62" s="46" t="str">
        <f t="shared" si="276"/>
        <v/>
      </c>
      <c r="CU62" s="46" t="str">
        <f t="shared" si="276"/>
        <v/>
      </c>
      <c r="CV62" s="46" t="str">
        <f t="shared" si="276"/>
        <v/>
      </c>
      <c r="CW62" s="46" t="str">
        <f t="shared" si="276"/>
        <v/>
      </c>
      <c r="CX62" s="46" t="str">
        <f t="shared" si="276"/>
        <v/>
      </c>
      <c r="CY62" s="46" t="str">
        <f t="shared" si="276"/>
        <v/>
      </c>
      <c r="CZ62" s="46" t="str">
        <f t="shared" si="276"/>
        <v/>
      </c>
      <c r="DA62" s="46" t="str">
        <f t="shared" si="276"/>
        <v/>
      </c>
      <c r="DB62" s="46" t="str">
        <f t="shared" si="276"/>
        <v/>
      </c>
      <c r="DC62" s="46" t="str">
        <f t="shared" si="276"/>
        <v/>
      </c>
      <c r="DD62" s="46" t="str">
        <f t="shared" si="276"/>
        <v/>
      </c>
      <c r="DE62" s="46" t="str">
        <f t="shared" si="276"/>
        <v/>
      </c>
      <c r="DF62" s="46" t="str">
        <f t="shared" si="276"/>
        <v/>
      </c>
      <c r="DG62" s="46" t="str">
        <f t="shared" si="276"/>
        <v/>
      </c>
      <c r="DH62" s="46" t="str">
        <f t="shared" si="276"/>
        <v/>
      </c>
      <c r="DI62" s="46" t="str">
        <f t="shared" si="276"/>
        <v/>
      </c>
      <c r="DJ62" s="46" t="str">
        <f t="shared" si="276"/>
        <v/>
      </c>
      <c r="DK62" s="46" t="str">
        <f t="shared" si="276"/>
        <v/>
      </c>
      <c r="DL62" s="46" t="str">
        <f t="shared" si="276"/>
        <v/>
      </c>
      <c r="DM62" s="46" t="str">
        <f t="shared" si="276"/>
        <v/>
      </c>
      <c r="DN62" s="46" t="str">
        <f t="shared" si="276"/>
        <v/>
      </c>
      <c r="DO62" s="46" t="str">
        <f t="shared" si="276"/>
        <v/>
      </c>
      <c r="DP62" s="46" t="str">
        <f t="shared" si="276"/>
        <v/>
      </c>
      <c r="DQ62" s="46" t="str">
        <f t="shared" si="276"/>
        <v/>
      </c>
      <c r="DR62" s="46" t="str">
        <f t="shared" si="276"/>
        <v/>
      </c>
      <c r="DS62" s="46" t="str">
        <f t="shared" si="276"/>
        <v/>
      </c>
      <c r="DT62" s="46" t="str">
        <f t="shared" si="276"/>
        <v/>
      </c>
      <c r="DU62" s="46" t="str">
        <f t="shared" si="276"/>
        <v/>
      </c>
      <c r="DV62" s="46" t="str">
        <f t="shared" si="276"/>
        <v/>
      </c>
      <c r="DW62" s="46" t="str">
        <f t="shared" si="276"/>
        <v/>
      </c>
      <c r="DX62" s="46" t="str">
        <f t="shared" si="276"/>
        <v/>
      </c>
      <c r="DY62" s="46" t="str">
        <f t="shared" si="276"/>
        <v/>
      </c>
      <c r="DZ62" s="46" t="str">
        <f t="shared" si="276"/>
        <v/>
      </c>
      <c r="EA62" s="46" t="str">
        <f t="shared" si="276"/>
        <v/>
      </c>
      <c r="EB62" s="46" t="str">
        <f t="shared" si="276"/>
        <v/>
      </c>
      <c r="EC62" s="46" t="str">
        <f t="shared" si="276"/>
        <v/>
      </c>
      <c r="ED62" s="46" t="str">
        <f t="shared" si="276"/>
        <v/>
      </c>
      <c r="EE62" s="46" t="str">
        <f t="shared" si="276"/>
        <v/>
      </c>
      <c r="EF62" s="46" t="str">
        <f t="shared" si="276"/>
        <v/>
      </c>
      <c r="EG62" s="46" t="str">
        <f t="shared" si="276"/>
        <v/>
      </c>
      <c r="EH62" s="46" t="str">
        <f t="shared" si="276"/>
        <v/>
      </c>
      <c r="EI62" s="46" t="str">
        <f t="shared" si="276"/>
        <v/>
      </c>
      <c r="EJ62" s="46" t="str">
        <f t="shared" si="276"/>
        <v/>
      </c>
      <c r="EK62" s="46" t="str">
        <f t="shared" si="276"/>
        <v/>
      </c>
      <c r="EL62" s="46" t="str">
        <f t="shared" si="276"/>
        <v/>
      </c>
      <c r="EM62" s="46" t="str">
        <f t="shared" si="276"/>
        <v/>
      </c>
      <c r="EN62" s="46" t="str">
        <f t="shared" si="276"/>
        <v/>
      </c>
      <c r="EO62" s="46" t="str">
        <f t="shared" si="276"/>
        <v/>
      </c>
      <c r="EP62" s="46" t="str">
        <f t="shared" si="276"/>
        <v/>
      </c>
      <c r="EQ62" s="46" t="str">
        <f t="shared" si="276"/>
        <v/>
      </c>
      <c r="ER62" s="46" t="str">
        <f t="shared" si="276"/>
        <v/>
      </c>
      <c r="ES62" s="46" t="str">
        <f t="shared" si="276"/>
        <v/>
      </c>
      <c r="ET62" s="46" t="str">
        <f t="shared" si="276"/>
        <v/>
      </c>
      <c r="EU62" s="46" t="str">
        <f t="shared" si="276"/>
        <v/>
      </c>
      <c r="EV62" s="46" t="str">
        <f t="shared" si="276"/>
        <v/>
      </c>
      <c r="EW62" s="46" t="str">
        <f t="shared" si="276"/>
        <v/>
      </c>
      <c r="EX62" s="46" t="str">
        <f t="shared" si="276"/>
        <v/>
      </c>
      <c r="EY62" s="46" t="str">
        <f t="shared" si="276"/>
        <v/>
      </c>
      <c r="EZ62" s="46" t="str">
        <f t="shared" si="275"/>
        <v/>
      </c>
      <c r="FA62" s="46" t="str">
        <f t="shared" si="275"/>
        <v/>
      </c>
      <c r="FB62" s="46" t="str">
        <f t="shared" si="275"/>
        <v/>
      </c>
      <c r="FC62" s="46" t="str">
        <f t="shared" si="275"/>
        <v/>
      </c>
      <c r="FD62" s="46" t="str">
        <f t="shared" si="275"/>
        <v/>
      </c>
      <c r="FE62" s="46" t="str">
        <f t="shared" si="275"/>
        <v/>
      </c>
      <c r="FF62" s="46" t="str">
        <f t="shared" si="275"/>
        <v/>
      </c>
      <c r="FG62" s="46" t="str">
        <f t="shared" si="275"/>
        <v/>
      </c>
      <c r="FH62" s="46" t="str">
        <f t="shared" si="275"/>
        <v/>
      </c>
      <c r="FI62" s="46" t="str">
        <f t="shared" si="275"/>
        <v/>
      </c>
      <c r="FJ62" s="46" t="str">
        <f t="shared" si="275"/>
        <v/>
      </c>
      <c r="FK62" s="46" t="str">
        <f t="shared" si="275"/>
        <v/>
      </c>
      <c r="FL62" s="46" t="str">
        <f t="shared" si="275"/>
        <v/>
      </c>
      <c r="FM62" s="46" t="str">
        <f t="shared" si="275"/>
        <v/>
      </c>
      <c r="FN62" s="46" t="str">
        <f t="shared" si="275"/>
        <v/>
      </c>
      <c r="FO62" s="46" t="str">
        <f t="shared" si="275"/>
        <v/>
      </c>
      <c r="FP62" s="46" t="str">
        <f t="shared" si="275"/>
        <v/>
      </c>
      <c r="FQ62" s="46" t="str">
        <f t="shared" si="275"/>
        <v/>
      </c>
      <c r="FR62" s="46" t="str">
        <f t="shared" si="275"/>
        <v/>
      </c>
      <c r="FS62" s="46" t="str">
        <f t="shared" si="275"/>
        <v/>
      </c>
      <c r="FT62" s="46" t="str">
        <f t="shared" si="275"/>
        <v/>
      </c>
      <c r="FU62" s="46" t="str">
        <f t="shared" si="275"/>
        <v/>
      </c>
      <c r="FV62" s="46" t="str">
        <f t="shared" si="275"/>
        <v/>
      </c>
      <c r="FW62" s="46" t="str">
        <f t="shared" si="275"/>
        <v/>
      </c>
      <c r="FX62" s="46" t="str">
        <f t="shared" si="275"/>
        <v/>
      </c>
      <c r="FY62" s="46" t="str">
        <f t="shared" si="275"/>
        <v/>
      </c>
      <c r="FZ62" s="46" t="str">
        <f t="shared" si="275"/>
        <v/>
      </c>
      <c r="GA62" s="46" t="str">
        <f t="shared" si="275"/>
        <v/>
      </c>
      <c r="GB62" s="46" t="str">
        <f t="shared" si="275"/>
        <v/>
      </c>
      <c r="GC62" s="46" t="str">
        <f t="shared" si="275"/>
        <v/>
      </c>
      <c r="GD62" s="46" t="str">
        <f t="shared" si="275"/>
        <v/>
      </c>
      <c r="GE62" s="46" t="str">
        <f t="shared" si="275"/>
        <v/>
      </c>
      <c r="GF62" s="46" t="str">
        <f t="shared" si="275"/>
        <v/>
      </c>
      <c r="GG62" s="46" t="str">
        <f t="shared" si="275"/>
        <v/>
      </c>
      <c r="GH62" s="46" t="str">
        <f t="shared" si="275"/>
        <v/>
      </c>
      <c r="GI62" s="46" t="str">
        <f t="shared" si="275"/>
        <v/>
      </c>
      <c r="GJ62" s="46" t="str">
        <f t="shared" si="275"/>
        <v/>
      </c>
      <c r="GK62" s="46" t="str">
        <f t="shared" si="275"/>
        <v/>
      </c>
      <c r="GL62" s="46" t="str">
        <f t="shared" si="275"/>
        <v/>
      </c>
      <c r="GM62" s="46" t="str">
        <f t="shared" si="275"/>
        <v/>
      </c>
      <c r="GN62" s="46" t="str">
        <f t="shared" si="275"/>
        <v/>
      </c>
      <c r="GO62" s="46" t="str">
        <f t="shared" si="275"/>
        <v/>
      </c>
      <c r="GP62" s="46" t="str">
        <f t="shared" si="275"/>
        <v/>
      </c>
      <c r="GQ62" s="46" t="str">
        <f t="shared" si="275"/>
        <v/>
      </c>
      <c r="GR62" s="46" t="str">
        <f t="shared" si="275"/>
        <v/>
      </c>
      <c r="GS62" s="46" t="str">
        <f t="shared" si="275"/>
        <v/>
      </c>
      <c r="GT62" s="46" t="str">
        <f t="shared" si="275"/>
        <v/>
      </c>
      <c r="GU62" s="46" t="str">
        <f t="shared" si="275"/>
        <v/>
      </c>
      <c r="GV62" s="46" t="str">
        <f t="shared" si="275"/>
        <v/>
      </c>
      <c r="GW62" s="46" t="str">
        <f t="shared" si="275"/>
        <v/>
      </c>
      <c r="GX62" s="46" t="str">
        <f t="shared" si="275"/>
        <v/>
      </c>
      <c r="GY62" s="46" t="str">
        <f t="shared" si="275"/>
        <v/>
      </c>
      <c r="GZ62" s="46" t="str">
        <f t="shared" si="275"/>
        <v/>
      </c>
      <c r="HA62" s="46" t="str">
        <f t="shared" si="275"/>
        <v/>
      </c>
      <c r="HB62" s="46" t="str">
        <f t="shared" si="275"/>
        <v/>
      </c>
      <c r="HC62" s="46" t="str">
        <f t="shared" si="275"/>
        <v/>
      </c>
      <c r="HD62" s="46" t="str">
        <f t="shared" si="275"/>
        <v/>
      </c>
      <c r="HE62" s="46" t="str">
        <f t="shared" si="275"/>
        <v/>
      </c>
      <c r="HF62" s="46" t="str">
        <f t="shared" si="275"/>
        <v/>
      </c>
      <c r="HG62" s="46" t="str">
        <f t="shared" si="275"/>
        <v/>
      </c>
      <c r="HH62" s="46" t="str">
        <f t="shared" si="275"/>
        <v/>
      </c>
      <c r="HI62" s="46" t="str">
        <f t="shared" si="275"/>
        <v/>
      </c>
      <c r="HJ62" s="46" t="str">
        <f t="shared" si="275"/>
        <v/>
      </c>
      <c r="HK62" s="46" t="str">
        <f t="shared" si="275"/>
        <v/>
      </c>
      <c r="HL62" s="46" t="str">
        <f t="shared" si="274"/>
        <v/>
      </c>
      <c r="HM62" s="46" t="str">
        <f t="shared" si="274"/>
        <v/>
      </c>
      <c r="HN62" s="46" t="str">
        <f t="shared" si="274"/>
        <v/>
      </c>
      <c r="HO62" s="46" t="str">
        <f t="shared" si="274"/>
        <v/>
      </c>
      <c r="HP62" s="46" t="str">
        <f t="shared" si="274"/>
        <v/>
      </c>
      <c r="HQ62" s="46" t="str">
        <f t="shared" si="274"/>
        <v/>
      </c>
      <c r="HR62" s="46" t="str">
        <f t="shared" si="274"/>
        <v/>
      </c>
      <c r="HS62" s="46" t="str">
        <f t="shared" si="274"/>
        <v/>
      </c>
      <c r="HT62" s="146" t="e">
        <f t="shared" si="15"/>
        <v>#N/A</v>
      </c>
      <c r="HU62" s="146" t="e">
        <f t="shared" si="24"/>
        <v>#N/A</v>
      </c>
      <c r="HV62" s="146" t="e">
        <f t="shared" si="25"/>
        <v>#N/A</v>
      </c>
      <c r="HW62" s="146" t="e">
        <f t="shared" si="26"/>
        <v>#N/A</v>
      </c>
      <c r="HX62" s="146" t="e">
        <f t="shared" si="27"/>
        <v>#N/A</v>
      </c>
      <c r="HY62" s="146" t="e">
        <f t="shared" si="28"/>
        <v>#N/A</v>
      </c>
      <c r="HZ62" s="146" t="e">
        <f t="shared" si="29"/>
        <v>#N/A</v>
      </c>
      <c r="IA62" s="146" t="e">
        <f t="shared" si="30"/>
        <v>#N/A</v>
      </c>
      <c r="IB62" s="146" t="e">
        <f t="shared" si="31"/>
        <v>#N/A</v>
      </c>
      <c r="IC62" s="146" t="e">
        <f t="shared" si="32"/>
        <v>#N/A</v>
      </c>
      <c r="ID62" s="146" t="e">
        <f t="shared" si="33"/>
        <v>#N/A</v>
      </c>
      <c r="IE62" s="146" t="e">
        <f t="shared" si="34"/>
        <v>#N/A</v>
      </c>
      <c r="IF62" s="146" t="e">
        <f t="shared" si="35"/>
        <v>#N/A</v>
      </c>
      <c r="IG62" s="146" t="e">
        <f t="shared" si="36"/>
        <v>#N/A</v>
      </c>
      <c r="IH62" s="146" t="e">
        <f t="shared" si="37"/>
        <v>#N/A</v>
      </c>
      <c r="II62" s="146" t="e">
        <f t="shared" si="38"/>
        <v>#N/A</v>
      </c>
      <c r="IJ62" s="146" t="e">
        <f t="shared" si="39"/>
        <v>#N/A</v>
      </c>
      <c r="IK62" s="146" t="e">
        <f t="shared" si="40"/>
        <v>#N/A</v>
      </c>
      <c r="IL62" s="146" t="e">
        <f t="shared" si="41"/>
        <v>#N/A</v>
      </c>
      <c r="IM62" s="146" t="e">
        <f t="shared" si="42"/>
        <v>#N/A</v>
      </c>
      <c r="IN62" s="146" t="e">
        <f t="shared" si="43"/>
        <v>#N/A</v>
      </c>
      <c r="IO62" s="146" t="e">
        <f t="shared" si="44"/>
        <v>#N/A</v>
      </c>
      <c r="IP62" s="146" t="e">
        <f t="shared" si="45"/>
        <v>#N/A</v>
      </c>
      <c r="IQ62" s="146" t="e">
        <f t="shared" si="46"/>
        <v>#N/A</v>
      </c>
      <c r="IR62" s="146" t="e">
        <f t="shared" si="47"/>
        <v>#N/A</v>
      </c>
      <c r="IS62" s="146" t="e">
        <f t="shared" si="48"/>
        <v>#N/A</v>
      </c>
      <c r="IT62" s="146" t="e">
        <f t="shared" si="49"/>
        <v>#N/A</v>
      </c>
      <c r="IU62" s="146" t="e">
        <f t="shared" si="50"/>
        <v>#N/A</v>
      </c>
      <c r="IV62" s="146" t="e">
        <f t="shared" si="51"/>
        <v>#N/A</v>
      </c>
      <c r="IW62" s="146" t="e">
        <f t="shared" si="52"/>
        <v>#N/A</v>
      </c>
      <c r="IX62" s="146" t="e">
        <f t="shared" si="53"/>
        <v>#N/A</v>
      </c>
      <c r="IY62" s="146" t="e">
        <f t="shared" si="54"/>
        <v>#N/A</v>
      </c>
      <c r="IZ62" s="146" t="e">
        <f t="shared" si="55"/>
        <v>#N/A</v>
      </c>
      <c r="JA62" s="146" t="e">
        <f t="shared" si="56"/>
        <v>#N/A</v>
      </c>
      <c r="JB62" s="146" t="e">
        <f t="shared" si="57"/>
        <v>#N/A</v>
      </c>
      <c r="JC62" s="146" t="e">
        <f t="shared" si="58"/>
        <v>#N/A</v>
      </c>
      <c r="JD62" s="146" t="e">
        <f t="shared" si="59"/>
        <v>#N/A</v>
      </c>
      <c r="JE62" s="146" t="e">
        <f t="shared" si="60"/>
        <v>#N/A</v>
      </c>
      <c r="JF62" s="146" t="e">
        <f t="shared" si="61"/>
        <v>#N/A</v>
      </c>
      <c r="JG62" s="146" t="e">
        <f t="shared" si="62"/>
        <v>#N/A</v>
      </c>
      <c r="JH62" s="146" t="e">
        <f t="shared" si="63"/>
        <v>#N/A</v>
      </c>
      <c r="JI62" s="146" t="e">
        <f t="shared" si="64"/>
        <v>#N/A</v>
      </c>
      <c r="JJ62" s="146" t="e">
        <f t="shared" si="65"/>
        <v>#N/A</v>
      </c>
      <c r="JK62" s="146" t="e">
        <f t="shared" si="66"/>
        <v>#N/A</v>
      </c>
      <c r="JL62" s="146" t="e">
        <f t="shared" si="67"/>
        <v>#N/A</v>
      </c>
      <c r="JM62" s="146" t="e">
        <f t="shared" si="68"/>
        <v>#N/A</v>
      </c>
      <c r="JN62" s="146" t="e">
        <f t="shared" si="69"/>
        <v>#N/A</v>
      </c>
      <c r="JO62" s="146" t="e">
        <f t="shared" si="70"/>
        <v>#N/A</v>
      </c>
      <c r="JP62" s="146" t="e">
        <f t="shared" si="71"/>
        <v>#N/A</v>
      </c>
      <c r="JQ62" s="146" t="e">
        <f t="shared" si="72"/>
        <v>#N/A</v>
      </c>
      <c r="JR62" s="146" t="e">
        <f t="shared" si="73"/>
        <v>#N/A</v>
      </c>
      <c r="JS62" s="146" t="e">
        <f t="shared" si="74"/>
        <v>#N/A</v>
      </c>
      <c r="JT62" s="146" t="e">
        <f t="shared" si="75"/>
        <v>#N/A</v>
      </c>
      <c r="JU62" s="146" t="e">
        <f t="shared" si="76"/>
        <v>#N/A</v>
      </c>
      <c r="JV62" s="146" t="e">
        <f t="shared" si="77"/>
        <v>#N/A</v>
      </c>
      <c r="JW62" s="146" t="e">
        <f t="shared" si="78"/>
        <v>#N/A</v>
      </c>
      <c r="JX62" s="146" t="e">
        <f t="shared" si="79"/>
        <v>#N/A</v>
      </c>
      <c r="JY62" s="146" t="e">
        <f t="shared" si="80"/>
        <v>#N/A</v>
      </c>
      <c r="JZ62" s="146" t="e">
        <f t="shared" si="81"/>
        <v>#N/A</v>
      </c>
      <c r="KA62" s="146" t="e">
        <f t="shared" si="82"/>
        <v>#N/A</v>
      </c>
      <c r="KB62" s="146" t="e">
        <f t="shared" si="83"/>
        <v>#N/A</v>
      </c>
      <c r="KC62" s="146" t="e">
        <f t="shared" si="84"/>
        <v>#N/A</v>
      </c>
      <c r="KD62" s="146" t="e">
        <f t="shared" si="85"/>
        <v>#N/A</v>
      </c>
      <c r="KE62" s="146" t="e">
        <f t="shared" si="86"/>
        <v>#N/A</v>
      </c>
      <c r="KF62" s="146" t="e">
        <f t="shared" si="20"/>
        <v>#N/A</v>
      </c>
      <c r="KG62" s="146" t="e">
        <f t="shared" si="87"/>
        <v>#N/A</v>
      </c>
      <c r="KH62" s="146" t="e">
        <f t="shared" si="88"/>
        <v>#N/A</v>
      </c>
      <c r="KI62" s="146" t="e">
        <f t="shared" si="89"/>
        <v>#N/A</v>
      </c>
      <c r="KJ62" s="146" t="e">
        <f t="shared" si="90"/>
        <v>#N/A</v>
      </c>
      <c r="KK62" s="146" t="e">
        <f t="shared" si="91"/>
        <v>#N/A</v>
      </c>
      <c r="KL62" s="146" t="e">
        <f t="shared" si="92"/>
        <v>#N/A</v>
      </c>
      <c r="KM62" s="146" t="e">
        <f t="shared" si="93"/>
        <v>#N/A</v>
      </c>
      <c r="KN62" s="146" t="e">
        <f t="shared" si="94"/>
        <v>#N/A</v>
      </c>
      <c r="KO62" s="146" t="e">
        <f t="shared" si="95"/>
        <v>#N/A</v>
      </c>
      <c r="KP62" s="146" t="e">
        <f t="shared" si="96"/>
        <v>#N/A</v>
      </c>
      <c r="KQ62" s="146" t="e">
        <f t="shared" si="97"/>
        <v>#N/A</v>
      </c>
      <c r="KR62" s="146" t="e">
        <f t="shared" si="98"/>
        <v>#N/A</v>
      </c>
      <c r="KS62" s="146" t="e">
        <f t="shared" si="99"/>
        <v>#N/A</v>
      </c>
      <c r="KT62" s="146" t="e">
        <f t="shared" si="100"/>
        <v>#N/A</v>
      </c>
      <c r="KU62" s="146" t="e">
        <f t="shared" si="101"/>
        <v>#N/A</v>
      </c>
      <c r="KV62" s="146" t="e">
        <f t="shared" si="102"/>
        <v>#N/A</v>
      </c>
      <c r="KW62" s="146" t="e">
        <f t="shared" si="103"/>
        <v>#N/A</v>
      </c>
      <c r="KX62" s="146" t="e">
        <f t="shared" si="104"/>
        <v>#N/A</v>
      </c>
      <c r="KY62" s="146" t="e">
        <f t="shared" si="105"/>
        <v>#N/A</v>
      </c>
      <c r="KZ62" s="146" t="e">
        <f t="shared" si="106"/>
        <v>#N/A</v>
      </c>
      <c r="LA62" s="146" t="e">
        <f t="shared" si="107"/>
        <v>#N/A</v>
      </c>
      <c r="LB62" s="146" t="e">
        <f t="shared" si="108"/>
        <v>#N/A</v>
      </c>
      <c r="LC62" s="146" t="e">
        <f t="shared" si="109"/>
        <v>#N/A</v>
      </c>
      <c r="LD62" s="146" t="e">
        <f t="shared" si="110"/>
        <v>#N/A</v>
      </c>
      <c r="LE62" s="146" t="e">
        <f t="shared" si="111"/>
        <v>#N/A</v>
      </c>
      <c r="LF62" s="146" t="e">
        <f t="shared" si="112"/>
        <v>#N/A</v>
      </c>
      <c r="LG62" s="146" t="e">
        <f t="shared" si="113"/>
        <v>#N/A</v>
      </c>
      <c r="LH62" s="146" t="e">
        <f t="shared" si="114"/>
        <v>#N/A</v>
      </c>
      <c r="LI62" s="146" t="e">
        <f t="shared" si="115"/>
        <v>#N/A</v>
      </c>
      <c r="LJ62" s="146" t="e">
        <f t="shared" si="116"/>
        <v>#N/A</v>
      </c>
      <c r="LK62" s="146" t="e">
        <f t="shared" si="117"/>
        <v>#N/A</v>
      </c>
      <c r="LL62" s="146" t="e">
        <f t="shared" si="118"/>
        <v>#N/A</v>
      </c>
      <c r="LM62" s="146" t="e">
        <f t="shared" si="119"/>
        <v>#N/A</v>
      </c>
      <c r="LN62" s="146" t="e">
        <f t="shared" si="120"/>
        <v>#N/A</v>
      </c>
      <c r="LO62" s="146" t="e">
        <f t="shared" si="121"/>
        <v>#N/A</v>
      </c>
      <c r="LP62" s="146" t="e">
        <f t="shared" si="122"/>
        <v>#N/A</v>
      </c>
      <c r="LQ62" s="146" t="e">
        <f t="shared" si="123"/>
        <v>#N/A</v>
      </c>
      <c r="LR62" s="146" t="e">
        <f t="shared" si="124"/>
        <v>#N/A</v>
      </c>
      <c r="LS62" s="146" t="e">
        <f t="shared" si="125"/>
        <v>#N/A</v>
      </c>
      <c r="LT62" s="146" t="e">
        <f t="shared" si="126"/>
        <v>#N/A</v>
      </c>
      <c r="LU62" s="146" t="e">
        <f t="shared" si="127"/>
        <v>#N/A</v>
      </c>
      <c r="LV62" s="146" t="e">
        <f t="shared" si="128"/>
        <v>#N/A</v>
      </c>
      <c r="LW62" s="146" t="e">
        <f t="shared" si="129"/>
        <v>#N/A</v>
      </c>
      <c r="LX62" s="146" t="e">
        <f t="shared" si="130"/>
        <v>#N/A</v>
      </c>
      <c r="LY62" s="146" t="e">
        <f t="shared" si="131"/>
        <v>#N/A</v>
      </c>
      <c r="LZ62" s="146" t="e">
        <f t="shared" si="132"/>
        <v>#N/A</v>
      </c>
      <c r="MA62" s="146" t="e">
        <f t="shared" si="133"/>
        <v>#N/A</v>
      </c>
      <c r="MB62" s="146" t="e">
        <f t="shared" si="134"/>
        <v>#N/A</v>
      </c>
      <c r="MC62" s="146" t="e">
        <f t="shared" si="135"/>
        <v>#N/A</v>
      </c>
      <c r="MD62" s="146" t="e">
        <f t="shared" si="136"/>
        <v>#N/A</v>
      </c>
      <c r="ME62" s="146" t="e">
        <f t="shared" si="137"/>
        <v>#N/A</v>
      </c>
      <c r="MF62" s="146" t="e">
        <f t="shared" si="138"/>
        <v>#N/A</v>
      </c>
      <c r="MG62" s="146" t="e">
        <f t="shared" si="139"/>
        <v>#N/A</v>
      </c>
      <c r="MH62" s="146" t="e">
        <f t="shared" si="140"/>
        <v>#N/A</v>
      </c>
      <c r="MI62" s="146" t="e">
        <f t="shared" si="141"/>
        <v>#N/A</v>
      </c>
      <c r="MJ62" s="146" t="e">
        <f t="shared" si="142"/>
        <v>#N/A</v>
      </c>
      <c r="MK62" s="146" t="e">
        <f t="shared" si="143"/>
        <v>#N/A</v>
      </c>
      <c r="ML62" s="146" t="e">
        <f t="shared" si="144"/>
        <v>#N/A</v>
      </c>
      <c r="MM62" s="146" t="e">
        <f t="shared" si="145"/>
        <v>#N/A</v>
      </c>
      <c r="MN62" s="146" t="e">
        <f t="shared" si="146"/>
        <v>#N/A</v>
      </c>
      <c r="MO62" s="146" t="e">
        <f t="shared" si="147"/>
        <v>#N/A</v>
      </c>
      <c r="MP62" s="146" t="e">
        <f t="shared" si="148"/>
        <v>#N/A</v>
      </c>
      <c r="MQ62" s="146" t="e">
        <f t="shared" si="149"/>
        <v>#N/A</v>
      </c>
      <c r="MR62" s="146" t="e">
        <f t="shared" si="21"/>
        <v>#N/A</v>
      </c>
      <c r="MS62" s="146" t="e">
        <f t="shared" si="150"/>
        <v>#N/A</v>
      </c>
      <c r="MT62" s="146" t="e">
        <f t="shared" si="151"/>
        <v>#N/A</v>
      </c>
      <c r="MU62" s="146" t="e">
        <f t="shared" si="152"/>
        <v>#N/A</v>
      </c>
      <c r="MV62" s="146" t="e">
        <f t="shared" si="153"/>
        <v>#N/A</v>
      </c>
      <c r="MW62" s="146" t="e">
        <f t="shared" si="154"/>
        <v>#N/A</v>
      </c>
      <c r="MX62" s="146" t="e">
        <f t="shared" si="155"/>
        <v>#N/A</v>
      </c>
      <c r="MY62" s="146" t="e">
        <f t="shared" si="156"/>
        <v>#N/A</v>
      </c>
      <c r="MZ62" s="146" t="e">
        <f t="shared" si="157"/>
        <v>#N/A</v>
      </c>
      <c r="NA62" s="146" t="e">
        <f t="shared" si="158"/>
        <v>#N/A</v>
      </c>
      <c r="NB62" s="146" t="e">
        <f t="shared" si="159"/>
        <v>#N/A</v>
      </c>
      <c r="NC62" s="146" t="e">
        <f t="shared" si="160"/>
        <v>#N/A</v>
      </c>
      <c r="ND62" s="146" t="e">
        <f t="shared" si="161"/>
        <v>#N/A</v>
      </c>
      <c r="NE62" s="146" t="e">
        <f t="shared" si="162"/>
        <v>#N/A</v>
      </c>
      <c r="NF62" s="146" t="e">
        <f t="shared" si="163"/>
        <v>#N/A</v>
      </c>
      <c r="NG62" s="146" t="e">
        <f t="shared" si="164"/>
        <v>#N/A</v>
      </c>
      <c r="NH62" s="146" t="e">
        <f t="shared" si="165"/>
        <v>#N/A</v>
      </c>
      <c r="NI62" s="146" t="e">
        <f t="shared" si="166"/>
        <v>#N/A</v>
      </c>
      <c r="NJ62" s="146" t="e">
        <f t="shared" si="167"/>
        <v>#N/A</v>
      </c>
      <c r="NK62" s="146" t="e">
        <f t="shared" si="168"/>
        <v>#N/A</v>
      </c>
      <c r="NL62" s="146" t="e">
        <f t="shared" si="169"/>
        <v>#N/A</v>
      </c>
      <c r="NM62" s="146" t="e">
        <f t="shared" si="170"/>
        <v>#N/A</v>
      </c>
      <c r="NN62" s="146" t="e">
        <f t="shared" si="171"/>
        <v>#N/A</v>
      </c>
      <c r="NO62" s="146" t="e">
        <f t="shared" si="172"/>
        <v>#N/A</v>
      </c>
      <c r="NP62" s="146" t="e">
        <f t="shared" si="173"/>
        <v>#N/A</v>
      </c>
      <c r="NQ62" s="146" t="e">
        <f t="shared" si="174"/>
        <v>#N/A</v>
      </c>
      <c r="NR62" s="146" t="e">
        <f t="shared" si="175"/>
        <v>#N/A</v>
      </c>
      <c r="NS62" s="146" t="e">
        <f t="shared" si="176"/>
        <v>#N/A</v>
      </c>
      <c r="NT62" s="146" t="e">
        <f t="shared" si="177"/>
        <v>#N/A</v>
      </c>
      <c r="NU62" s="146" t="e">
        <f t="shared" si="178"/>
        <v>#N/A</v>
      </c>
      <c r="NV62" s="146" t="e">
        <f t="shared" si="179"/>
        <v>#N/A</v>
      </c>
      <c r="NW62" s="146" t="e">
        <f t="shared" si="180"/>
        <v>#N/A</v>
      </c>
      <c r="NX62" s="146" t="e">
        <f t="shared" si="181"/>
        <v>#N/A</v>
      </c>
      <c r="NY62" s="146" t="e">
        <f t="shared" si="182"/>
        <v>#N/A</v>
      </c>
      <c r="NZ62" s="146" t="e">
        <f t="shared" si="183"/>
        <v>#N/A</v>
      </c>
      <c r="OA62" s="146" t="e">
        <f t="shared" si="184"/>
        <v>#N/A</v>
      </c>
      <c r="OB62" s="146" t="e">
        <f t="shared" si="185"/>
        <v>#N/A</v>
      </c>
      <c r="OC62" s="146" t="e">
        <f t="shared" si="186"/>
        <v>#N/A</v>
      </c>
      <c r="OD62" s="146" t="e">
        <f t="shared" si="187"/>
        <v>#N/A</v>
      </c>
      <c r="OE62" s="146" t="e">
        <f t="shared" si="188"/>
        <v>#N/A</v>
      </c>
      <c r="OF62" s="146" t="e">
        <f t="shared" si="189"/>
        <v>#N/A</v>
      </c>
      <c r="OG62" s="146" t="e">
        <f t="shared" si="190"/>
        <v>#N/A</v>
      </c>
      <c r="OH62" s="146" t="e">
        <f t="shared" si="191"/>
        <v>#N/A</v>
      </c>
      <c r="OI62" s="146" t="e">
        <f t="shared" si="192"/>
        <v>#N/A</v>
      </c>
      <c r="OJ62" s="146" t="e">
        <f t="shared" si="193"/>
        <v>#N/A</v>
      </c>
      <c r="OK62" s="146" t="e">
        <f t="shared" si="194"/>
        <v>#N/A</v>
      </c>
      <c r="OL62" s="146" t="e">
        <f t="shared" si="195"/>
        <v>#N/A</v>
      </c>
      <c r="OM62" s="146" t="e">
        <f t="shared" si="196"/>
        <v>#N/A</v>
      </c>
      <c r="ON62" s="146" t="e">
        <f t="shared" si="197"/>
        <v>#N/A</v>
      </c>
      <c r="OO62" s="146" t="e">
        <f t="shared" si="198"/>
        <v>#N/A</v>
      </c>
      <c r="OP62" s="146" t="e">
        <f t="shared" si="199"/>
        <v>#N/A</v>
      </c>
      <c r="OQ62" s="146" t="e">
        <f t="shared" si="200"/>
        <v>#N/A</v>
      </c>
      <c r="OR62" s="146" t="e">
        <f t="shared" si="201"/>
        <v>#N/A</v>
      </c>
      <c r="OS62" s="146" t="e">
        <f t="shared" si="202"/>
        <v>#N/A</v>
      </c>
      <c r="OT62" s="146" t="e">
        <f t="shared" si="203"/>
        <v>#N/A</v>
      </c>
      <c r="OU62" s="146" t="e">
        <f t="shared" si="204"/>
        <v>#N/A</v>
      </c>
      <c r="OV62" s="146" t="e">
        <f t="shared" si="205"/>
        <v>#N/A</v>
      </c>
      <c r="OW62" s="146" t="e">
        <f t="shared" si="206"/>
        <v>#N/A</v>
      </c>
      <c r="OX62" s="146" t="e">
        <f t="shared" si="207"/>
        <v>#N/A</v>
      </c>
      <c r="OY62" s="146" t="e">
        <f t="shared" si="208"/>
        <v>#N/A</v>
      </c>
      <c r="OZ62" s="146" t="e">
        <f t="shared" si="209"/>
        <v>#N/A</v>
      </c>
      <c r="PA62" s="146" t="e">
        <f t="shared" si="210"/>
        <v>#N/A</v>
      </c>
      <c r="PB62" s="146" t="e">
        <f t="shared" si="211"/>
        <v>#N/A</v>
      </c>
      <c r="PC62" s="146" t="e">
        <f t="shared" si="212"/>
        <v>#N/A</v>
      </c>
      <c r="PD62" s="146" t="e">
        <f t="shared" si="22"/>
        <v>#N/A</v>
      </c>
      <c r="PE62" s="146" t="e">
        <f t="shared" si="225"/>
        <v>#N/A</v>
      </c>
      <c r="PF62" s="146" t="e">
        <f t="shared" si="226"/>
        <v>#N/A</v>
      </c>
      <c r="PG62" s="146" t="e">
        <f t="shared" si="227"/>
        <v>#N/A</v>
      </c>
      <c r="PH62" s="146" t="e">
        <f t="shared" si="228"/>
        <v>#N/A</v>
      </c>
      <c r="PI62" s="146" t="e">
        <f t="shared" si="229"/>
        <v>#N/A</v>
      </c>
      <c r="PJ62" s="146" t="e">
        <f t="shared" si="230"/>
        <v>#N/A</v>
      </c>
      <c r="PK62" s="146" t="e">
        <f t="shared" si="231"/>
        <v>#N/A</v>
      </c>
      <c r="PL62" s="146" t="e">
        <f t="shared" si="232"/>
        <v>#N/A</v>
      </c>
    </row>
    <row r="63" spans="1:428" hidden="1" x14ac:dyDescent="0.45">
      <c r="A63" s="364"/>
      <c r="B63" s="365" t="str">
        <f>IF($N63="","",ROUND(_xlfn.LOGNORM.INV(ABS(VLOOKUP($Q$1,VLookups!$A$27:$B$28,2,FALSE)-B$2),LN($J63),LN($N63)),0))</f>
        <v/>
      </c>
      <c r="C63" s="367" t="str">
        <f t="shared" si="16"/>
        <v/>
      </c>
      <c r="D63" s="368" t="str">
        <f t="shared" si="17"/>
        <v/>
      </c>
      <c r="E63" s="108" t="str">
        <f>IFERROR(_xlfn.LOGNORM.INV(VLookups!$B$22,LN($J63),LN($N63)),"")</f>
        <v/>
      </c>
      <c r="F63" s="81"/>
      <c r="G63" s="108" t="str">
        <f>IFERROR(_xlfn.LOGNORM.INV(VLookups!$B$23,LN($J63),LN($N63)),"")</f>
        <v/>
      </c>
      <c r="H63" s="110" t="str">
        <f t="shared" si="248"/>
        <v/>
      </c>
      <c r="I63" s="110" t="str">
        <f t="shared" si="249"/>
        <v/>
      </c>
      <c r="J63" s="65" t="str">
        <f>IF(AND(F63&gt;0,NOT(ISBLANK(K63))),IF(VLOOKUP($F$3,VLookups!$A$17:$B$18,2,FALSE),F63*VLOOKUP(K63,VLookups!$A$4:$B$13,2,FALSE),F63),"")</f>
        <v/>
      </c>
      <c r="K63" s="21"/>
      <c r="L63" s="53"/>
      <c r="M63" s="263"/>
      <c r="N63" s="320" t="str">
        <f>IF(F63&gt;0,IF(ISBLANK(M63),IF(ISBLANK(K63),"",VLOOKUP(K63,VLookups!$A$4:$C$13,3,FALSE)),M63),"")</f>
        <v/>
      </c>
      <c r="O63" s="320" t="str">
        <f t="shared" si="11"/>
        <v/>
      </c>
      <c r="P63" s="375" t="str">
        <f t="shared" si="12"/>
        <v/>
      </c>
      <c r="Q63" s="81"/>
      <c r="R63" s="230" t="str">
        <f>IF(AND(Q63&gt;0,F63&gt;0,NOT(N63="")),ABS(VLOOKUP($Q$1,VLookups!$A$27:$B$28,2,FALSE)-_xlfn.LOGNORM.DIST(Q63,LN(J63),LN(N63),TRUE)),"")</f>
        <v/>
      </c>
      <c r="S63" s="80" t="str">
        <f>IF(AND($E63&gt;0,$F63&gt;0,$G63&gt;0,NOT(ISBLANK($K63))),_xlfn.LOGNORM.INV(ABS(VLOOKUP($Q$1,VLookups!$A$27:$B$28,2,FALSE)-S$3),LN($J63),LN($N63)),"")</f>
        <v/>
      </c>
      <c r="T63" s="80" t="str">
        <f>IF(AND($E63&gt;0,$F63&gt;0,$G63&gt;0,NOT(ISBLANK($K63))),_xlfn.LOGNORM.INV(ABS(VLOOKUP($Q$1,VLookups!$A$27:$B$28,2,FALSE)-T$3),LN($J63),LN($N63)),"")</f>
        <v/>
      </c>
      <c r="U63" s="80" t="str">
        <f>IF(AND($E63&gt;0,$F63&gt;0,$G63&gt;0,NOT(ISBLANK($K63))),_xlfn.LOGNORM.INV(ABS(VLOOKUP($Q$1,VLookups!$A$27:$B$28,2,FALSE)-U$3),LN($J63),LN($N63)),"")</f>
        <v/>
      </c>
      <c r="V63" s="80" t="str">
        <f>IF(AND($E63&gt;0,$F63&gt;0,$G63&gt;0,NOT(ISBLANK($K63))),_xlfn.LOGNORM.INV(ABS(VLOOKUP($Q$1,VLookups!$A$27:$B$28,2,FALSE)-V$3),LN($J63),LN($N63)),"")</f>
        <v/>
      </c>
      <c r="W63" s="80" t="str">
        <f>IF(AND($E63&gt;0,$F63&gt;0,$G63&gt;0,NOT(ISBLANK($K63))),_xlfn.LOGNORM.INV(ABS(VLOOKUP($Q$1,VLookups!$A$27:$B$28,2,FALSE)-W$3),LN($J63),LN($N63)),"")</f>
        <v/>
      </c>
      <c r="X63" s="80" t="str">
        <f>IF(AND($E63&gt;0,$F63&gt;0,$G63&gt;0,NOT(ISBLANK($K63))),_xlfn.LOGNORM.INV(ABS(VLOOKUP($Q$1,VLookups!$A$27:$B$28,2,FALSE)-X$3),LN($J63),LN($N63)),"")</f>
        <v/>
      </c>
      <c r="Y63" s="5"/>
      <c r="Z63" s="145" t="str">
        <f t="shared" si="250"/>
        <v/>
      </c>
      <c r="AA63" s="376" t="str">
        <f t="shared" si="13"/>
        <v/>
      </c>
      <c r="AB63" s="46" t="str">
        <f t="shared" si="14"/>
        <v/>
      </c>
      <c r="AC63" s="46" t="str">
        <f t="shared" si="277"/>
        <v/>
      </c>
      <c r="AD63" s="46" t="str">
        <f t="shared" si="277"/>
        <v/>
      </c>
      <c r="AE63" s="46" t="str">
        <f t="shared" si="277"/>
        <v/>
      </c>
      <c r="AF63" s="46" t="str">
        <f t="shared" si="277"/>
        <v/>
      </c>
      <c r="AG63" s="46" t="str">
        <f t="shared" si="277"/>
        <v/>
      </c>
      <c r="AH63" s="46" t="str">
        <f t="shared" si="277"/>
        <v/>
      </c>
      <c r="AI63" s="46" t="str">
        <f t="shared" si="277"/>
        <v/>
      </c>
      <c r="AJ63" s="46" t="str">
        <f t="shared" si="277"/>
        <v/>
      </c>
      <c r="AK63" s="46" t="str">
        <f t="shared" si="277"/>
        <v/>
      </c>
      <c r="AL63" s="46" t="str">
        <f t="shared" si="277"/>
        <v/>
      </c>
      <c r="AM63" s="46" t="str">
        <f t="shared" si="277"/>
        <v/>
      </c>
      <c r="AN63" s="46" t="str">
        <f t="shared" si="277"/>
        <v/>
      </c>
      <c r="AO63" s="46" t="str">
        <f t="shared" si="277"/>
        <v/>
      </c>
      <c r="AP63" s="46" t="str">
        <f t="shared" si="277"/>
        <v/>
      </c>
      <c r="AQ63" s="46" t="str">
        <f t="shared" si="277"/>
        <v/>
      </c>
      <c r="AR63" s="46" t="str">
        <f t="shared" si="277"/>
        <v/>
      </c>
      <c r="AS63" s="46" t="str">
        <f t="shared" si="277"/>
        <v/>
      </c>
      <c r="AT63" s="46" t="str">
        <f t="shared" si="277"/>
        <v/>
      </c>
      <c r="AU63" s="46" t="str">
        <f t="shared" si="277"/>
        <v/>
      </c>
      <c r="AV63" s="46" t="str">
        <f t="shared" si="277"/>
        <v/>
      </c>
      <c r="AW63" s="46" t="str">
        <f t="shared" si="277"/>
        <v/>
      </c>
      <c r="AX63" s="46" t="str">
        <f t="shared" si="277"/>
        <v/>
      </c>
      <c r="AY63" s="46" t="str">
        <f t="shared" si="277"/>
        <v/>
      </c>
      <c r="AZ63" s="46" t="str">
        <f t="shared" si="277"/>
        <v/>
      </c>
      <c r="BA63" s="46" t="str">
        <f t="shared" si="277"/>
        <v/>
      </c>
      <c r="BB63" s="46" t="str">
        <f t="shared" si="277"/>
        <v/>
      </c>
      <c r="BC63" s="46" t="str">
        <f t="shared" si="277"/>
        <v/>
      </c>
      <c r="BD63" s="46" t="str">
        <f t="shared" si="277"/>
        <v/>
      </c>
      <c r="BE63" s="46" t="str">
        <f t="shared" si="277"/>
        <v/>
      </c>
      <c r="BF63" s="46" t="str">
        <f t="shared" si="277"/>
        <v/>
      </c>
      <c r="BG63" s="46" t="str">
        <f t="shared" si="277"/>
        <v/>
      </c>
      <c r="BH63" s="46" t="str">
        <f t="shared" si="277"/>
        <v/>
      </c>
      <c r="BI63" s="46" t="str">
        <f t="shared" si="277"/>
        <v/>
      </c>
      <c r="BJ63" s="46" t="str">
        <f t="shared" si="277"/>
        <v/>
      </c>
      <c r="BK63" s="46" t="str">
        <f t="shared" si="277"/>
        <v/>
      </c>
      <c r="BL63" s="46" t="str">
        <f t="shared" si="277"/>
        <v/>
      </c>
      <c r="BM63" s="46" t="str">
        <f t="shared" si="277"/>
        <v/>
      </c>
      <c r="BN63" s="46" t="str">
        <f t="shared" si="277"/>
        <v/>
      </c>
      <c r="BO63" s="46" t="str">
        <f t="shared" si="277"/>
        <v/>
      </c>
      <c r="BP63" s="46" t="str">
        <f t="shared" si="277"/>
        <v/>
      </c>
      <c r="BQ63" s="46" t="str">
        <f t="shared" si="277"/>
        <v/>
      </c>
      <c r="BR63" s="46" t="str">
        <f t="shared" si="277"/>
        <v/>
      </c>
      <c r="BS63" s="46" t="str">
        <f t="shared" si="277"/>
        <v/>
      </c>
      <c r="BT63" s="46" t="str">
        <f t="shared" si="277"/>
        <v/>
      </c>
      <c r="BU63" s="46" t="str">
        <f t="shared" si="277"/>
        <v/>
      </c>
      <c r="BV63" s="46" t="str">
        <f t="shared" si="277"/>
        <v/>
      </c>
      <c r="BW63" s="46" t="str">
        <f t="shared" si="277"/>
        <v/>
      </c>
      <c r="BX63" s="46" t="str">
        <f t="shared" si="277"/>
        <v/>
      </c>
      <c r="BY63" s="46" t="str">
        <f t="shared" si="277"/>
        <v/>
      </c>
      <c r="BZ63" s="46" t="str">
        <f t="shared" si="277"/>
        <v/>
      </c>
      <c r="CA63" s="46" t="str">
        <f t="shared" si="277"/>
        <v/>
      </c>
      <c r="CB63" s="46" t="str">
        <f t="shared" si="277"/>
        <v/>
      </c>
      <c r="CC63" s="46" t="str">
        <f t="shared" si="277"/>
        <v/>
      </c>
      <c r="CD63" s="46" t="str">
        <f t="shared" si="277"/>
        <v/>
      </c>
      <c r="CE63" s="46" t="str">
        <f t="shared" si="277"/>
        <v/>
      </c>
      <c r="CF63" s="46" t="str">
        <f t="shared" si="277"/>
        <v/>
      </c>
      <c r="CG63" s="46" t="str">
        <f t="shared" si="277"/>
        <v/>
      </c>
      <c r="CH63" s="46" t="str">
        <f t="shared" si="277"/>
        <v/>
      </c>
      <c r="CI63" s="46" t="str">
        <f t="shared" si="277"/>
        <v/>
      </c>
      <c r="CJ63" s="46" t="str">
        <f t="shared" si="277"/>
        <v/>
      </c>
      <c r="CK63" s="46" t="str">
        <f t="shared" si="277"/>
        <v/>
      </c>
      <c r="CL63" s="46" t="str">
        <f t="shared" si="277"/>
        <v/>
      </c>
      <c r="CM63" s="46" t="str">
        <f t="shared" si="277"/>
        <v/>
      </c>
      <c r="CN63" s="46" t="str">
        <f t="shared" si="277"/>
        <v/>
      </c>
      <c r="CO63" s="46" t="str">
        <f t="shared" si="276"/>
        <v/>
      </c>
      <c r="CP63" s="46" t="str">
        <f t="shared" si="276"/>
        <v/>
      </c>
      <c r="CQ63" s="46" t="str">
        <f t="shared" si="276"/>
        <v/>
      </c>
      <c r="CR63" s="46" t="str">
        <f t="shared" si="276"/>
        <v/>
      </c>
      <c r="CS63" s="46" t="str">
        <f t="shared" si="276"/>
        <v/>
      </c>
      <c r="CT63" s="46" t="str">
        <f t="shared" si="276"/>
        <v/>
      </c>
      <c r="CU63" s="46" t="str">
        <f t="shared" si="276"/>
        <v/>
      </c>
      <c r="CV63" s="46" t="str">
        <f t="shared" si="276"/>
        <v/>
      </c>
      <c r="CW63" s="46" t="str">
        <f t="shared" si="276"/>
        <v/>
      </c>
      <c r="CX63" s="46" t="str">
        <f t="shared" si="276"/>
        <v/>
      </c>
      <c r="CY63" s="46" t="str">
        <f t="shared" si="276"/>
        <v/>
      </c>
      <c r="CZ63" s="46" t="str">
        <f t="shared" si="276"/>
        <v/>
      </c>
      <c r="DA63" s="46" t="str">
        <f t="shared" si="276"/>
        <v/>
      </c>
      <c r="DB63" s="46" t="str">
        <f t="shared" si="276"/>
        <v/>
      </c>
      <c r="DC63" s="46" t="str">
        <f t="shared" si="276"/>
        <v/>
      </c>
      <c r="DD63" s="46" t="str">
        <f t="shared" si="276"/>
        <v/>
      </c>
      <c r="DE63" s="46" t="str">
        <f t="shared" si="276"/>
        <v/>
      </c>
      <c r="DF63" s="46" t="str">
        <f t="shared" si="276"/>
        <v/>
      </c>
      <c r="DG63" s="46" t="str">
        <f t="shared" si="276"/>
        <v/>
      </c>
      <c r="DH63" s="46" t="str">
        <f t="shared" si="276"/>
        <v/>
      </c>
      <c r="DI63" s="46" t="str">
        <f t="shared" si="276"/>
        <v/>
      </c>
      <c r="DJ63" s="46" t="str">
        <f t="shared" si="276"/>
        <v/>
      </c>
      <c r="DK63" s="46" t="str">
        <f t="shared" si="276"/>
        <v/>
      </c>
      <c r="DL63" s="46" t="str">
        <f t="shared" si="276"/>
        <v/>
      </c>
      <c r="DM63" s="46" t="str">
        <f t="shared" si="276"/>
        <v/>
      </c>
      <c r="DN63" s="46" t="str">
        <f t="shared" si="276"/>
        <v/>
      </c>
      <c r="DO63" s="46" t="str">
        <f t="shared" si="276"/>
        <v/>
      </c>
      <c r="DP63" s="46" t="str">
        <f t="shared" si="276"/>
        <v/>
      </c>
      <c r="DQ63" s="46" t="str">
        <f t="shared" si="276"/>
        <v/>
      </c>
      <c r="DR63" s="46" t="str">
        <f t="shared" si="276"/>
        <v/>
      </c>
      <c r="DS63" s="46" t="str">
        <f t="shared" si="276"/>
        <v/>
      </c>
      <c r="DT63" s="46" t="str">
        <f t="shared" si="276"/>
        <v/>
      </c>
      <c r="DU63" s="46" t="str">
        <f t="shared" si="276"/>
        <v/>
      </c>
      <c r="DV63" s="46" t="str">
        <f t="shared" si="276"/>
        <v/>
      </c>
      <c r="DW63" s="46" t="str">
        <f t="shared" si="276"/>
        <v/>
      </c>
      <c r="DX63" s="46" t="str">
        <f t="shared" si="276"/>
        <v/>
      </c>
      <c r="DY63" s="46" t="str">
        <f t="shared" si="276"/>
        <v/>
      </c>
      <c r="DZ63" s="46" t="str">
        <f t="shared" si="276"/>
        <v/>
      </c>
      <c r="EA63" s="46" t="str">
        <f t="shared" si="276"/>
        <v/>
      </c>
      <c r="EB63" s="46" t="str">
        <f t="shared" si="276"/>
        <v/>
      </c>
      <c r="EC63" s="46" t="str">
        <f t="shared" si="276"/>
        <v/>
      </c>
      <c r="ED63" s="46" t="str">
        <f t="shared" si="276"/>
        <v/>
      </c>
      <c r="EE63" s="46" t="str">
        <f t="shared" si="276"/>
        <v/>
      </c>
      <c r="EF63" s="46" t="str">
        <f t="shared" si="276"/>
        <v/>
      </c>
      <c r="EG63" s="46" t="str">
        <f t="shared" si="276"/>
        <v/>
      </c>
      <c r="EH63" s="46" t="str">
        <f t="shared" si="276"/>
        <v/>
      </c>
      <c r="EI63" s="46" t="str">
        <f t="shared" si="276"/>
        <v/>
      </c>
      <c r="EJ63" s="46" t="str">
        <f t="shared" si="276"/>
        <v/>
      </c>
      <c r="EK63" s="46" t="str">
        <f t="shared" si="276"/>
        <v/>
      </c>
      <c r="EL63" s="46" t="str">
        <f t="shared" si="276"/>
        <v/>
      </c>
      <c r="EM63" s="46" t="str">
        <f t="shared" si="276"/>
        <v/>
      </c>
      <c r="EN63" s="46" t="str">
        <f t="shared" si="276"/>
        <v/>
      </c>
      <c r="EO63" s="46" t="str">
        <f t="shared" si="276"/>
        <v/>
      </c>
      <c r="EP63" s="46" t="str">
        <f t="shared" si="276"/>
        <v/>
      </c>
      <c r="EQ63" s="46" t="str">
        <f t="shared" si="276"/>
        <v/>
      </c>
      <c r="ER63" s="46" t="str">
        <f t="shared" si="276"/>
        <v/>
      </c>
      <c r="ES63" s="46" t="str">
        <f t="shared" si="276"/>
        <v/>
      </c>
      <c r="ET63" s="46" t="str">
        <f t="shared" si="276"/>
        <v/>
      </c>
      <c r="EU63" s="46" t="str">
        <f t="shared" si="276"/>
        <v/>
      </c>
      <c r="EV63" s="46" t="str">
        <f t="shared" si="276"/>
        <v/>
      </c>
      <c r="EW63" s="46" t="str">
        <f t="shared" si="276"/>
        <v/>
      </c>
      <c r="EX63" s="46" t="str">
        <f t="shared" si="276"/>
        <v/>
      </c>
      <c r="EY63" s="46" t="str">
        <f t="shared" si="276"/>
        <v/>
      </c>
      <c r="EZ63" s="46" t="str">
        <f t="shared" si="275"/>
        <v/>
      </c>
      <c r="FA63" s="46" t="str">
        <f t="shared" si="275"/>
        <v/>
      </c>
      <c r="FB63" s="46" t="str">
        <f t="shared" si="275"/>
        <v/>
      </c>
      <c r="FC63" s="46" t="str">
        <f t="shared" si="275"/>
        <v/>
      </c>
      <c r="FD63" s="46" t="str">
        <f t="shared" si="275"/>
        <v/>
      </c>
      <c r="FE63" s="46" t="str">
        <f t="shared" si="275"/>
        <v/>
      </c>
      <c r="FF63" s="46" t="str">
        <f t="shared" si="275"/>
        <v/>
      </c>
      <c r="FG63" s="46" t="str">
        <f t="shared" si="275"/>
        <v/>
      </c>
      <c r="FH63" s="46" t="str">
        <f t="shared" si="275"/>
        <v/>
      </c>
      <c r="FI63" s="46" t="str">
        <f t="shared" si="275"/>
        <v/>
      </c>
      <c r="FJ63" s="46" t="str">
        <f t="shared" si="275"/>
        <v/>
      </c>
      <c r="FK63" s="46" t="str">
        <f t="shared" si="275"/>
        <v/>
      </c>
      <c r="FL63" s="46" t="str">
        <f t="shared" si="275"/>
        <v/>
      </c>
      <c r="FM63" s="46" t="str">
        <f t="shared" si="275"/>
        <v/>
      </c>
      <c r="FN63" s="46" t="str">
        <f t="shared" si="275"/>
        <v/>
      </c>
      <c r="FO63" s="46" t="str">
        <f t="shared" si="275"/>
        <v/>
      </c>
      <c r="FP63" s="46" t="str">
        <f t="shared" si="275"/>
        <v/>
      </c>
      <c r="FQ63" s="46" t="str">
        <f t="shared" si="275"/>
        <v/>
      </c>
      <c r="FR63" s="46" t="str">
        <f t="shared" si="275"/>
        <v/>
      </c>
      <c r="FS63" s="46" t="str">
        <f t="shared" si="275"/>
        <v/>
      </c>
      <c r="FT63" s="46" t="str">
        <f t="shared" si="275"/>
        <v/>
      </c>
      <c r="FU63" s="46" t="str">
        <f t="shared" si="275"/>
        <v/>
      </c>
      <c r="FV63" s="46" t="str">
        <f t="shared" si="275"/>
        <v/>
      </c>
      <c r="FW63" s="46" t="str">
        <f t="shared" si="275"/>
        <v/>
      </c>
      <c r="FX63" s="46" t="str">
        <f t="shared" si="275"/>
        <v/>
      </c>
      <c r="FY63" s="46" t="str">
        <f t="shared" si="275"/>
        <v/>
      </c>
      <c r="FZ63" s="46" t="str">
        <f t="shared" si="275"/>
        <v/>
      </c>
      <c r="GA63" s="46" t="str">
        <f t="shared" si="275"/>
        <v/>
      </c>
      <c r="GB63" s="46" t="str">
        <f t="shared" si="275"/>
        <v/>
      </c>
      <c r="GC63" s="46" t="str">
        <f t="shared" si="275"/>
        <v/>
      </c>
      <c r="GD63" s="46" t="str">
        <f t="shared" si="275"/>
        <v/>
      </c>
      <c r="GE63" s="46" t="str">
        <f t="shared" si="275"/>
        <v/>
      </c>
      <c r="GF63" s="46" t="str">
        <f t="shared" si="275"/>
        <v/>
      </c>
      <c r="GG63" s="46" t="str">
        <f t="shared" si="275"/>
        <v/>
      </c>
      <c r="GH63" s="46" t="str">
        <f t="shared" si="275"/>
        <v/>
      </c>
      <c r="GI63" s="46" t="str">
        <f t="shared" si="275"/>
        <v/>
      </c>
      <c r="GJ63" s="46" t="str">
        <f t="shared" si="275"/>
        <v/>
      </c>
      <c r="GK63" s="46" t="str">
        <f t="shared" si="275"/>
        <v/>
      </c>
      <c r="GL63" s="46" t="str">
        <f t="shared" si="275"/>
        <v/>
      </c>
      <c r="GM63" s="46" t="str">
        <f t="shared" si="275"/>
        <v/>
      </c>
      <c r="GN63" s="46" t="str">
        <f t="shared" si="275"/>
        <v/>
      </c>
      <c r="GO63" s="46" t="str">
        <f t="shared" si="275"/>
        <v/>
      </c>
      <c r="GP63" s="46" t="str">
        <f t="shared" si="275"/>
        <v/>
      </c>
      <c r="GQ63" s="46" t="str">
        <f t="shared" si="275"/>
        <v/>
      </c>
      <c r="GR63" s="46" t="str">
        <f t="shared" si="275"/>
        <v/>
      </c>
      <c r="GS63" s="46" t="str">
        <f t="shared" si="275"/>
        <v/>
      </c>
      <c r="GT63" s="46" t="str">
        <f t="shared" si="275"/>
        <v/>
      </c>
      <c r="GU63" s="46" t="str">
        <f t="shared" si="275"/>
        <v/>
      </c>
      <c r="GV63" s="46" t="str">
        <f t="shared" si="275"/>
        <v/>
      </c>
      <c r="GW63" s="46" t="str">
        <f t="shared" si="275"/>
        <v/>
      </c>
      <c r="GX63" s="46" t="str">
        <f t="shared" si="275"/>
        <v/>
      </c>
      <c r="GY63" s="46" t="str">
        <f t="shared" si="275"/>
        <v/>
      </c>
      <c r="GZ63" s="46" t="str">
        <f t="shared" si="275"/>
        <v/>
      </c>
      <c r="HA63" s="46" t="str">
        <f t="shared" si="275"/>
        <v/>
      </c>
      <c r="HB63" s="46" t="str">
        <f t="shared" si="275"/>
        <v/>
      </c>
      <c r="HC63" s="46" t="str">
        <f t="shared" si="275"/>
        <v/>
      </c>
      <c r="HD63" s="46" t="str">
        <f t="shared" si="275"/>
        <v/>
      </c>
      <c r="HE63" s="46" t="str">
        <f t="shared" si="275"/>
        <v/>
      </c>
      <c r="HF63" s="46" t="str">
        <f t="shared" si="275"/>
        <v/>
      </c>
      <c r="HG63" s="46" t="str">
        <f t="shared" si="275"/>
        <v/>
      </c>
      <c r="HH63" s="46" t="str">
        <f t="shared" si="275"/>
        <v/>
      </c>
      <c r="HI63" s="46" t="str">
        <f t="shared" si="275"/>
        <v/>
      </c>
      <c r="HJ63" s="46" t="str">
        <f t="shared" si="275"/>
        <v/>
      </c>
      <c r="HK63" s="46" t="str">
        <f t="shared" ref="HK63:HS66" si="278">IF(ISNONTEXT($Z63),HJ63+$Z63,"")</f>
        <v/>
      </c>
      <c r="HL63" s="46" t="str">
        <f t="shared" si="278"/>
        <v/>
      </c>
      <c r="HM63" s="46" t="str">
        <f t="shared" si="278"/>
        <v/>
      </c>
      <c r="HN63" s="46" t="str">
        <f t="shared" si="278"/>
        <v/>
      </c>
      <c r="HO63" s="46" t="str">
        <f t="shared" si="278"/>
        <v/>
      </c>
      <c r="HP63" s="46" t="str">
        <f t="shared" si="278"/>
        <v/>
      </c>
      <c r="HQ63" s="46" t="str">
        <f t="shared" si="278"/>
        <v/>
      </c>
      <c r="HR63" s="46" t="str">
        <f t="shared" si="278"/>
        <v/>
      </c>
      <c r="HS63" s="46" t="str">
        <f t="shared" si="278"/>
        <v/>
      </c>
      <c r="HT63" s="146" t="e">
        <f t="shared" si="15"/>
        <v>#N/A</v>
      </c>
      <c r="HU63" s="146" t="e">
        <f t="shared" si="24"/>
        <v>#N/A</v>
      </c>
      <c r="HV63" s="146" t="e">
        <f t="shared" si="25"/>
        <v>#N/A</v>
      </c>
      <c r="HW63" s="146" t="e">
        <f t="shared" si="26"/>
        <v>#N/A</v>
      </c>
      <c r="HX63" s="146" t="e">
        <f t="shared" si="27"/>
        <v>#N/A</v>
      </c>
      <c r="HY63" s="146" t="e">
        <f t="shared" si="28"/>
        <v>#N/A</v>
      </c>
      <c r="HZ63" s="146" t="e">
        <f t="shared" si="29"/>
        <v>#N/A</v>
      </c>
      <c r="IA63" s="146" t="e">
        <f t="shared" si="30"/>
        <v>#N/A</v>
      </c>
      <c r="IB63" s="146" t="e">
        <f t="shared" si="31"/>
        <v>#N/A</v>
      </c>
      <c r="IC63" s="146" t="e">
        <f t="shared" si="32"/>
        <v>#N/A</v>
      </c>
      <c r="ID63" s="146" t="e">
        <f t="shared" si="33"/>
        <v>#N/A</v>
      </c>
      <c r="IE63" s="146" t="e">
        <f t="shared" si="34"/>
        <v>#N/A</v>
      </c>
      <c r="IF63" s="146" t="e">
        <f t="shared" si="35"/>
        <v>#N/A</v>
      </c>
      <c r="IG63" s="146" t="e">
        <f t="shared" si="36"/>
        <v>#N/A</v>
      </c>
      <c r="IH63" s="146" t="e">
        <f t="shared" si="37"/>
        <v>#N/A</v>
      </c>
      <c r="II63" s="146" t="e">
        <f t="shared" si="38"/>
        <v>#N/A</v>
      </c>
      <c r="IJ63" s="146" t="e">
        <f t="shared" si="39"/>
        <v>#N/A</v>
      </c>
      <c r="IK63" s="146" t="e">
        <f t="shared" si="40"/>
        <v>#N/A</v>
      </c>
      <c r="IL63" s="146" t="e">
        <f t="shared" si="41"/>
        <v>#N/A</v>
      </c>
      <c r="IM63" s="146" t="e">
        <f t="shared" si="42"/>
        <v>#N/A</v>
      </c>
      <c r="IN63" s="146" t="e">
        <f t="shared" si="43"/>
        <v>#N/A</v>
      </c>
      <c r="IO63" s="146" t="e">
        <f t="shared" si="44"/>
        <v>#N/A</v>
      </c>
      <c r="IP63" s="146" t="e">
        <f t="shared" si="45"/>
        <v>#N/A</v>
      </c>
      <c r="IQ63" s="146" t="e">
        <f t="shared" si="46"/>
        <v>#N/A</v>
      </c>
      <c r="IR63" s="146" t="e">
        <f t="shared" si="47"/>
        <v>#N/A</v>
      </c>
      <c r="IS63" s="146" t="e">
        <f t="shared" si="48"/>
        <v>#N/A</v>
      </c>
      <c r="IT63" s="146" t="e">
        <f t="shared" si="49"/>
        <v>#N/A</v>
      </c>
      <c r="IU63" s="146" t="e">
        <f t="shared" si="50"/>
        <v>#N/A</v>
      </c>
      <c r="IV63" s="146" t="e">
        <f t="shared" si="51"/>
        <v>#N/A</v>
      </c>
      <c r="IW63" s="146" t="e">
        <f t="shared" si="52"/>
        <v>#N/A</v>
      </c>
      <c r="IX63" s="146" t="e">
        <f t="shared" si="53"/>
        <v>#N/A</v>
      </c>
      <c r="IY63" s="146" t="e">
        <f t="shared" si="54"/>
        <v>#N/A</v>
      </c>
      <c r="IZ63" s="146" t="e">
        <f t="shared" si="55"/>
        <v>#N/A</v>
      </c>
      <c r="JA63" s="146" t="e">
        <f t="shared" si="56"/>
        <v>#N/A</v>
      </c>
      <c r="JB63" s="146" t="e">
        <f t="shared" si="57"/>
        <v>#N/A</v>
      </c>
      <c r="JC63" s="146" t="e">
        <f t="shared" si="58"/>
        <v>#N/A</v>
      </c>
      <c r="JD63" s="146" t="e">
        <f t="shared" si="59"/>
        <v>#N/A</v>
      </c>
      <c r="JE63" s="146" t="e">
        <f t="shared" si="60"/>
        <v>#N/A</v>
      </c>
      <c r="JF63" s="146" t="e">
        <f t="shared" si="61"/>
        <v>#N/A</v>
      </c>
      <c r="JG63" s="146" t="e">
        <f t="shared" si="62"/>
        <v>#N/A</v>
      </c>
      <c r="JH63" s="146" t="e">
        <f t="shared" si="63"/>
        <v>#N/A</v>
      </c>
      <c r="JI63" s="146" t="e">
        <f t="shared" si="64"/>
        <v>#N/A</v>
      </c>
      <c r="JJ63" s="146" t="e">
        <f t="shared" si="65"/>
        <v>#N/A</v>
      </c>
      <c r="JK63" s="146" t="e">
        <f t="shared" si="66"/>
        <v>#N/A</v>
      </c>
      <c r="JL63" s="146" t="e">
        <f t="shared" si="67"/>
        <v>#N/A</v>
      </c>
      <c r="JM63" s="146" t="e">
        <f t="shared" si="68"/>
        <v>#N/A</v>
      </c>
      <c r="JN63" s="146" t="e">
        <f t="shared" si="69"/>
        <v>#N/A</v>
      </c>
      <c r="JO63" s="146" t="e">
        <f t="shared" si="70"/>
        <v>#N/A</v>
      </c>
      <c r="JP63" s="146" t="e">
        <f t="shared" si="71"/>
        <v>#N/A</v>
      </c>
      <c r="JQ63" s="146" t="e">
        <f t="shared" si="72"/>
        <v>#N/A</v>
      </c>
      <c r="JR63" s="146" t="e">
        <f t="shared" si="73"/>
        <v>#N/A</v>
      </c>
      <c r="JS63" s="146" t="e">
        <f t="shared" si="74"/>
        <v>#N/A</v>
      </c>
      <c r="JT63" s="146" t="e">
        <f t="shared" si="75"/>
        <v>#N/A</v>
      </c>
      <c r="JU63" s="146" t="e">
        <f t="shared" si="76"/>
        <v>#N/A</v>
      </c>
      <c r="JV63" s="146" t="e">
        <f t="shared" si="77"/>
        <v>#N/A</v>
      </c>
      <c r="JW63" s="146" t="e">
        <f t="shared" si="78"/>
        <v>#N/A</v>
      </c>
      <c r="JX63" s="146" t="e">
        <f t="shared" si="79"/>
        <v>#N/A</v>
      </c>
      <c r="JY63" s="146" t="e">
        <f t="shared" si="80"/>
        <v>#N/A</v>
      </c>
      <c r="JZ63" s="146" t="e">
        <f t="shared" si="81"/>
        <v>#N/A</v>
      </c>
      <c r="KA63" s="146" t="e">
        <f t="shared" si="82"/>
        <v>#N/A</v>
      </c>
      <c r="KB63" s="146" t="e">
        <f t="shared" si="83"/>
        <v>#N/A</v>
      </c>
      <c r="KC63" s="146" t="e">
        <f t="shared" si="84"/>
        <v>#N/A</v>
      </c>
      <c r="KD63" s="146" t="e">
        <f t="shared" si="85"/>
        <v>#N/A</v>
      </c>
      <c r="KE63" s="146" t="e">
        <f t="shared" si="86"/>
        <v>#N/A</v>
      </c>
      <c r="KF63" s="146" t="e">
        <f t="shared" si="20"/>
        <v>#N/A</v>
      </c>
      <c r="KG63" s="146" t="e">
        <f t="shared" si="87"/>
        <v>#N/A</v>
      </c>
      <c r="KH63" s="146" t="e">
        <f t="shared" si="88"/>
        <v>#N/A</v>
      </c>
      <c r="KI63" s="146" t="e">
        <f t="shared" si="89"/>
        <v>#N/A</v>
      </c>
      <c r="KJ63" s="146" t="e">
        <f t="shared" si="90"/>
        <v>#N/A</v>
      </c>
      <c r="KK63" s="146" t="e">
        <f t="shared" si="91"/>
        <v>#N/A</v>
      </c>
      <c r="KL63" s="146" t="e">
        <f t="shared" si="92"/>
        <v>#N/A</v>
      </c>
      <c r="KM63" s="146" t="e">
        <f t="shared" si="93"/>
        <v>#N/A</v>
      </c>
      <c r="KN63" s="146" t="e">
        <f t="shared" si="94"/>
        <v>#N/A</v>
      </c>
      <c r="KO63" s="146" t="e">
        <f t="shared" si="95"/>
        <v>#N/A</v>
      </c>
      <c r="KP63" s="146" t="e">
        <f t="shared" si="96"/>
        <v>#N/A</v>
      </c>
      <c r="KQ63" s="146" t="e">
        <f t="shared" si="97"/>
        <v>#N/A</v>
      </c>
      <c r="KR63" s="146" t="e">
        <f t="shared" si="98"/>
        <v>#N/A</v>
      </c>
      <c r="KS63" s="146" t="e">
        <f t="shared" si="99"/>
        <v>#N/A</v>
      </c>
      <c r="KT63" s="146" t="e">
        <f t="shared" si="100"/>
        <v>#N/A</v>
      </c>
      <c r="KU63" s="146" t="e">
        <f t="shared" si="101"/>
        <v>#N/A</v>
      </c>
      <c r="KV63" s="146" t="e">
        <f t="shared" si="102"/>
        <v>#N/A</v>
      </c>
      <c r="KW63" s="146" t="e">
        <f t="shared" si="103"/>
        <v>#N/A</v>
      </c>
      <c r="KX63" s="146" t="e">
        <f t="shared" si="104"/>
        <v>#N/A</v>
      </c>
      <c r="KY63" s="146" t="e">
        <f t="shared" si="105"/>
        <v>#N/A</v>
      </c>
      <c r="KZ63" s="146" t="e">
        <f t="shared" si="106"/>
        <v>#N/A</v>
      </c>
      <c r="LA63" s="146" t="e">
        <f t="shared" si="107"/>
        <v>#N/A</v>
      </c>
      <c r="LB63" s="146" t="e">
        <f t="shared" si="108"/>
        <v>#N/A</v>
      </c>
      <c r="LC63" s="146" t="e">
        <f t="shared" si="109"/>
        <v>#N/A</v>
      </c>
      <c r="LD63" s="146" t="e">
        <f t="shared" si="110"/>
        <v>#N/A</v>
      </c>
      <c r="LE63" s="146" t="e">
        <f t="shared" si="111"/>
        <v>#N/A</v>
      </c>
      <c r="LF63" s="146" t="e">
        <f t="shared" si="112"/>
        <v>#N/A</v>
      </c>
      <c r="LG63" s="146" t="e">
        <f t="shared" si="113"/>
        <v>#N/A</v>
      </c>
      <c r="LH63" s="146" t="e">
        <f t="shared" si="114"/>
        <v>#N/A</v>
      </c>
      <c r="LI63" s="146" t="e">
        <f t="shared" si="115"/>
        <v>#N/A</v>
      </c>
      <c r="LJ63" s="146" t="e">
        <f t="shared" si="116"/>
        <v>#N/A</v>
      </c>
      <c r="LK63" s="146" t="e">
        <f t="shared" si="117"/>
        <v>#N/A</v>
      </c>
      <c r="LL63" s="146" t="e">
        <f t="shared" si="118"/>
        <v>#N/A</v>
      </c>
      <c r="LM63" s="146" t="e">
        <f t="shared" si="119"/>
        <v>#N/A</v>
      </c>
      <c r="LN63" s="146" t="e">
        <f t="shared" si="120"/>
        <v>#N/A</v>
      </c>
      <c r="LO63" s="146" t="e">
        <f t="shared" si="121"/>
        <v>#N/A</v>
      </c>
      <c r="LP63" s="146" t="e">
        <f t="shared" si="122"/>
        <v>#N/A</v>
      </c>
      <c r="LQ63" s="146" t="e">
        <f t="shared" si="123"/>
        <v>#N/A</v>
      </c>
      <c r="LR63" s="146" t="e">
        <f t="shared" si="124"/>
        <v>#N/A</v>
      </c>
      <c r="LS63" s="146" t="e">
        <f t="shared" si="125"/>
        <v>#N/A</v>
      </c>
      <c r="LT63" s="146" t="e">
        <f t="shared" si="126"/>
        <v>#N/A</v>
      </c>
      <c r="LU63" s="146" t="e">
        <f t="shared" si="127"/>
        <v>#N/A</v>
      </c>
      <c r="LV63" s="146" t="e">
        <f t="shared" si="128"/>
        <v>#N/A</v>
      </c>
      <c r="LW63" s="146" t="e">
        <f t="shared" si="129"/>
        <v>#N/A</v>
      </c>
      <c r="LX63" s="146" t="e">
        <f t="shared" si="130"/>
        <v>#N/A</v>
      </c>
      <c r="LY63" s="146" t="e">
        <f t="shared" si="131"/>
        <v>#N/A</v>
      </c>
      <c r="LZ63" s="146" t="e">
        <f t="shared" si="132"/>
        <v>#N/A</v>
      </c>
      <c r="MA63" s="146" t="e">
        <f t="shared" si="133"/>
        <v>#N/A</v>
      </c>
      <c r="MB63" s="146" t="e">
        <f t="shared" si="134"/>
        <v>#N/A</v>
      </c>
      <c r="MC63" s="146" t="e">
        <f t="shared" si="135"/>
        <v>#N/A</v>
      </c>
      <c r="MD63" s="146" t="e">
        <f t="shared" si="136"/>
        <v>#N/A</v>
      </c>
      <c r="ME63" s="146" t="e">
        <f t="shared" si="137"/>
        <v>#N/A</v>
      </c>
      <c r="MF63" s="146" t="e">
        <f t="shared" si="138"/>
        <v>#N/A</v>
      </c>
      <c r="MG63" s="146" t="e">
        <f t="shared" si="139"/>
        <v>#N/A</v>
      </c>
      <c r="MH63" s="146" t="e">
        <f t="shared" si="140"/>
        <v>#N/A</v>
      </c>
      <c r="MI63" s="146" t="e">
        <f t="shared" si="141"/>
        <v>#N/A</v>
      </c>
      <c r="MJ63" s="146" t="e">
        <f t="shared" si="142"/>
        <v>#N/A</v>
      </c>
      <c r="MK63" s="146" t="e">
        <f t="shared" si="143"/>
        <v>#N/A</v>
      </c>
      <c r="ML63" s="146" t="e">
        <f t="shared" si="144"/>
        <v>#N/A</v>
      </c>
      <c r="MM63" s="146" t="e">
        <f t="shared" si="145"/>
        <v>#N/A</v>
      </c>
      <c r="MN63" s="146" t="e">
        <f t="shared" si="146"/>
        <v>#N/A</v>
      </c>
      <c r="MO63" s="146" t="e">
        <f t="shared" si="147"/>
        <v>#N/A</v>
      </c>
      <c r="MP63" s="146" t="e">
        <f t="shared" si="148"/>
        <v>#N/A</v>
      </c>
      <c r="MQ63" s="146" t="e">
        <f t="shared" si="149"/>
        <v>#N/A</v>
      </c>
      <c r="MR63" s="146" t="e">
        <f t="shared" si="21"/>
        <v>#N/A</v>
      </c>
      <c r="MS63" s="146" t="e">
        <f t="shared" si="150"/>
        <v>#N/A</v>
      </c>
      <c r="MT63" s="146" t="e">
        <f t="shared" si="151"/>
        <v>#N/A</v>
      </c>
      <c r="MU63" s="146" t="e">
        <f t="shared" si="152"/>
        <v>#N/A</v>
      </c>
      <c r="MV63" s="146" t="e">
        <f t="shared" si="153"/>
        <v>#N/A</v>
      </c>
      <c r="MW63" s="146" t="e">
        <f t="shared" si="154"/>
        <v>#N/A</v>
      </c>
      <c r="MX63" s="146" t="e">
        <f t="shared" si="155"/>
        <v>#N/A</v>
      </c>
      <c r="MY63" s="146" t="e">
        <f t="shared" si="156"/>
        <v>#N/A</v>
      </c>
      <c r="MZ63" s="146" t="e">
        <f t="shared" si="157"/>
        <v>#N/A</v>
      </c>
      <c r="NA63" s="146" t="e">
        <f t="shared" si="158"/>
        <v>#N/A</v>
      </c>
      <c r="NB63" s="146" t="e">
        <f t="shared" si="159"/>
        <v>#N/A</v>
      </c>
      <c r="NC63" s="146" t="e">
        <f t="shared" si="160"/>
        <v>#N/A</v>
      </c>
      <c r="ND63" s="146" t="e">
        <f t="shared" si="161"/>
        <v>#N/A</v>
      </c>
      <c r="NE63" s="146" t="e">
        <f t="shared" si="162"/>
        <v>#N/A</v>
      </c>
      <c r="NF63" s="146" t="e">
        <f t="shared" si="163"/>
        <v>#N/A</v>
      </c>
      <c r="NG63" s="146" t="e">
        <f t="shared" si="164"/>
        <v>#N/A</v>
      </c>
      <c r="NH63" s="146" t="e">
        <f t="shared" si="165"/>
        <v>#N/A</v>
      </c>
      <c r="NI63" s="146" t="e">
        <f t="shared" si="166"/>
        <v>#N/A</v>
      </c>
      <c r="NJ63" s="146" t="e">
        <f t="shared" si="167"/>
        <v>#N/A</v>
      </c>
      <c r="NK63" s="146" t="e">
        <f t="shared" si="168"/>
        <v>#N/A</v>
      </c>
      <c r="NL63" s="146" t="e">
        <f t="shared" si="169"/>
        <v>#N/A</v>
      </c>
      <c r="NM63" s="146" t="e">
        <f t="shared" si="170"/>
        <v>#N/A</v>
      </c>
      <c r="NN63" s="146" t="e">
        <f t="shared" si="171"/>
        <v>#N/A</v>
      </c>
      <c r="NO63" s="146" t="e">
        <f t="shared" si="172"/>
        <v>#N/A</v>
      </c>
      <c r="NP63" s="146" t="e">
        <f t="shared" si="173"/>
        <v>#N/A</v>
      </c>
      <c r="NQ63" s="146" t="e">
        <f t="shared" si="174"/>
        <v>#N/A</v>
      </c>
      <c r="NR63" s="146" t="e">
        <f t="shared" si="175"/>
        <v>#N/A</v>
      </c>
      <c r="NS63" s="146" t="e">
        <f t="shared" si="176"/>
        <v>#N/A</v>
      </c>
      <c r="NT63" s="146" t="e">
        <f t="shared" si="177"/>
        <v>#N/A</v>
      </c>
      <c r="NU63" s="146" t="e">
        <f t="shared" si="178"/>
        <v>#N/A</v>
      </c>
      <c r="NV63" s="146" t="e">
        <f t="shared" si="179"/>
        <v>#N/A</v>
      </c>
      <c r="NW63" s="146" t="e">
        <f t="shared" si="180"/>
        <v>#N/A</v>
      </c>
      <c r="NX63" s="146" t="e">
        <f t="shared" si="181"/>
        <v>#N/A</v>
      </c>
      <c r="NY63" s="146" t="e">
        <f t="shared" si="182"/>
        <v>#N/A</v>
      </c>
      <c r="NZ63" s="146" t="e">
        <f t="shared" si="183"/>
        <v>#N/A</v>
      </c>
      <c r="OA63" s="146" t="e">
        <f t="shared" si="184"/>
        <v>#N/A</v>
      </c>
      <c r="OB63" s="146" t="e">
        <f t="shared" si="185"/>
        <v>#N/A</v>
      </c>
      <c r="OC63" s="146" t="e">
        <f t="shared" si="186"/>
        <v>#N/A</v>
      </c>
      <c r="OD63" s="146" t="e">
        <f t="shared" si="187"/>
        <v>#N/A</v>
      </c>
      <c r="OE63" s="146" t="e">
        <f t="shared" si="188"/>
        <v>#N/A</v>
      </c>
      <c r="OF63" s="146" t="e">
        <f t="shared" si="189"/>
        <v>#N/A</v>
      </c>
      <c r="OG63" s="146" t="e">
        <f t="shared" si="190"/>
        <v>#N/A</v>
      </c>
      <c r="OH63" s="146" t="e">
        <f t="shared" si="191"/>
        <v>#N/A</v>
      </c>
      <c r="OI63" s="146" t="e">
        <f t="shared" si="192"/>
        <v>#N/A</v>
      </c>
      <c r="OJ63" s="146" t="e">
        <f t="shared" si="193"/>
        <v>#N/A</v>
      </c>
      <c r="OK63" s="146" t="e">
        <f t="shared" si="194"/>
        <v>#N/A</v>
      </c>
      <c r="OL63" s="146" t="e">
        <f t="shared" si="195"/>
        <v>#N/A</v>
      </c>
      <c r="OM63" s="146" t="e">
        <f t="shared" si="196"/>
        <v>#N/A</v>
      </c>
      <c r="ON63" s="146" t="e">
        <f t="shared" si="197"/>
        <v>#N/A</v>
      </c>
      <c r="OO63" s="146" t="e">
        <f t="shared" si="198"/>
        <v>#N/A</v>
      </c>
      <c r="OP63" s="146" t="e">
        <f t="shared" si="199"/>
        <v>#N/A</v>
      </c>
      <c r="OQ63" s="146" t="e">
        <f t="shared" si="200"/>
        <v>#N/A</v>
      </c>
      <c r="OR63" s="146" t="e">
        <f t="shared" si="201"/>
        <v>#N/A</v>
      </c>
      <c r="OS63" s="146" t="e">
        <f t="shared" si="202"/>
        <v>#N/A</v>
      </c>
      <c r="OT63" s="146" t="e">
        <f t="shared" si="203"/>
        <v>#N/A</v>
      </c>
      <c r="OU63" s="146" t="e">
        <f t="shared" si="204"/>
        <v>#N/A</v>
      </c>
      <c r="OV63" s="146" t="e">
        <f t="shared" si="205"/>
        <v>#N/A</v>
      </c>
      <c r="OW63" s="146" t="e">
        <f t="shared" si="206"/>
        <v>#N/A</v>
      </c>
      <c r="OX63" s="146" t="e">
        <f t="shared" si="207"/>
        <v>#N/A</v>
      </c>
      <c r="OY63" s="146" t="e">
        <f t="shared" si="208"/>
        <v>#N/A</v>
      </c>
      <c r="OZ63" s="146" t="e">
        <f t="shared" si="209"/>
        <v>#N/A</v>
      </c>
      <c r="PA63" s="146" t="e">
        <f t="shared" si="210"/>
        <v>#N/A</v>
      </c>
      <c r="PB63" s="146" t="e">
        <f t="shared" si="211"/>
        <v>#N/A</v>
      </c>
      <c r="PC63" s="146" t="e">
        <f t="shared" si="212"/>
        <v>#N/A</v>
      </c>
      <c r="PD63" s="146" t="e">
        <f t="shared" si="22"/>
        <v>#N/A</v>
      </c>
      <c r="PE63" s="146" t="e">
        <f t="shared" si="225"/>
        <v>#N/A</v>
      </c>
      <c r="PF63" s="146" t="e">
        <f t="shared" si="226"/>
        <v>#N/A</v>
      </c>
      <c r="PG63" s="146" t="e">
        <f t="shared" si="227"/>
        <v>#N/A</v>
      </c>
      <c r="PH63" s="146" t="e">
        <f t="shared" si="228"/>
        <v>#N/A</v>
      </c>
      <c r="PI63" s="146" t="e">
        <f t="shared" si="229"/>
        <v>#N/A</v>
      </c>
      <c r="PJ63" s="146" t="e">
        <f t="shared" si="230"/>
        <v>#N/A</v>
      </c>
      <c r="PK63" s="146" t="e">
        <f t="shared" si="231"/>
        <v>#N/A</v>
      </c>
      <c r="PL63" s="146" t="e">
        <f t="shared" si="232"/>
        <v>#N/A</v>
      </c>
    </row>
    <row r="64" spans="1:428" hidden="1" x14ac:dyDescent="0.45">
      <c r="A64" s="364"/>
      <c r="B64" s="365" t="str">
        <f>IF($N64="","",ROUND(_xlfn.LOGNORM.INV(ABS(VLOOKUP($Q$1,VLookups!$A$27:$B$28,2,FALSE)-B$2),LN($J64),LN($N64)),0))</f>
        <v/>
      </c>
      <c r="C64" s="367" t="str">
        <f t="shared" si="16"/>
        <v/>
      </c>
      <c r="D64" s="368" t="str">
        <f t="shared" si="17"/>
        <v/>
      </c>
      <c r="E64" s="108" t="str">
        <f>IFERROR(_xlfn.LOGNORM.INV(VLookups!$B$22,LN($J64),LN($N64)),"")</f>
        <v/>
      </c>
      <c r="F64" s="81"/>
      <c r="G64" s="108" t="str">
        <f>IFERROR(_xlfn.LOGNORM.INV(VLookups!$B$23,LN($J64),LN($N64)),"")</f>
        <v/>
      </c>
      <c r="H64" s="110" t="str">
        <f t="shared" si="248"/>
        <v/>
      </c>
      <c r="I64" s="110" t="str">
        <f t="shared" si="249"/>
        <v/>
      </c>
      <c r="J64" s="65" t="str">
        <f>IF(AND(F64&gt;0,NOT(ISBLANK(K64))),IF(VLOOKUP($F$3,VLookups!$A$17:$B$18,2,FALSE),F64*VLOOKUP(K64,VLookups!$A$4:$B$13,2,FALSE),F64),"")</f>
        <v/>
      </c>
      <c r="K64" s="21"/>
      <c r="L64" s="53"/>
      <c r="M64" s="263"/>
      <c r="N64" s="320" t="str">
        <f>IF(F64&gt;0,IF(ISBLANK(M64),IF(ISBLANK(K64),"",VLOOKUP(K64,VLookups!$A$4:$C$13,3,FALSE)),M64),"")</f>
        <v/>
      </c>
      <c r="O64" s="320" t="str">
        <f t="shared" si="11"/>
        <v/>
      </c>
      <c r="P64" s="375" t="str">
        <f t="shared" si="12"/>
        <v/>
      </c>
      <c r="Q64" s="81"/>
      <c r="R64" s="230" t="str">
        <f>IF(AND(Q64&gt;0,F64&gt;0,NOT(N64="")),ABS(VLOOKUP($Q$1,VLookups!$A$27:$B$28,2,FALSE)-_xlfn.LOGNORM.DIST(Q64,LN(J64),LN(N64),TRUE)),"")</f>
        <v/>
      </c>
      <c r="S64" s="80" t="str">
        <f>IF(AND($E64&gt;0,$F64&gt;0,$G64&gt;0,NOT(ISBLANK($K64))),_xlfn.LOGNORM.INV(ABS(VLOOKUP($Q$1,VLookups!$A$27:$B$28,2,FALSE)-S$3),LN($J64),LN($N64)),"")</f>
        <v/>
      </c>
      <c r="T64" s="80" t="str">
        <f>IF(AND($E64&gt;0,$F64&gt;0,$G64&gt;0,NOT(ISBLANK($K64))),_xlfn.LOGNORM.INV(ABS(VLOOKUP($Q$1,VLookups!$A$27:$B$28,2,FALSE)-T$3),LN($J64),LN($N64)),"")</f>
        <v/>
      </c>
      <c r="U64" s="80" t="str">
        <f>IF(AND($E64&gt;0,$F64&gt;0,$G64&gt;0,NOT(ISBLANK($K64))),_xlfn.LOGNORM.INV(ABS(VLOOKUP($Q$1,VLookups!$A$27:$B$28,2,FALSE)-U$3),LN($J64),LN($N64)),"")</f>
        <v/>
      </c>
      <c r="V64" s="80" t="str">
        <f>IF(AND($E64&gt;0,$F64&gt;0,$G64&gt;0,NOT(ISBLANK($K64))),_xlfn.LOGNORM.INV(ABS(VLOOKUP($Q$1,VLookups!$A$27:$B$28,2,FALSE)-V$3),LN($J64),LN($N64)),"")</f>
        <v/>
      </c>
      <c r="W64" s="80" t="str">
        <f>IF(AND($E64&gt;0,$F64&gt;0,$G64&gt;0,NOT(ISBLANK($K64))),_xlfn.LOGNORM.INV(ABS(VLOOKUP($Q$1,VLookups!$A$27:$B$28,2,FALSE)-W$3),LN($J64),LN($N64)),"")</f>
        <v/>
      </c>
      <c r="X64" s="80" t="str">
        <f>IF(AND($E64&gt;0,$F64&gt;0,$G64&gt;0,NOT(ISBLANK($K64))),_xlfn.LOGNORM.INV(ABS(VLOOKUP($Q$1,VLookups!$A$27:$B$28,2,FALSE)-X$3),LN($J64),LN($N64)),"")</f>
        <v/>
      </c>
      <c r="Y64" s="5"/>
      <c r="Z64" s="145" t="str">
        <f t="shared" si="250"/>
        <v/>
      </c>
      <c r="AA64" s="376" t="str">
        <f t="shared" si="13"/>
        <v/>
      </c>
      <c r="AB64" s="46" t="str">
        <f t="shared" si="14"/>
        <v/>
      </c>
      <c r="AC64" s="46" t="str">
        <f t="shared" si="277"/>
        <v/>
      </c>
      <c r="AD64" s="46" t="str">
        <f t="shared" si="277"/>
        <v/>
      </c>
      <c r="AE64" s="46" t="str">
        <f t="shared" si="277"/>
        <v/>
      </c>
      <c r="AF64" s="46" t="str">
        <f t="shared" si="277"/>
        <v/>
      </c>
      <c r="AG64" s="46" t="str">
        <f t="shared" si="277"/>
        <v/>
      </c>
      <c r="AH64" s="46" t="str">
        <f t="shared" si="277"/>
        <v/>
      </c>
      <c r="AI64" s="46" t="str">
        <f t="shared" si="277"/>
        <v/>
      </c>
      <c r="AJ64" s="46" t="str">
        <f t="shared" si="277"/>
        <v/>
      </c>
      <c r="AK64" s="46" t="str">
        <f t="shared" si="277"/>
        <v/>
      </c>
      <c r="AL64" s="46" t="str">
        <f t="shared" si="277"/>
        <v/>
      </c>
      <c r="AM64" s="46" t="str">
        <f t="shared" si="277"/>
        <v/>
      </c>
      <c r="AN64" s="46" t="str">
        <f t="shared" si="277"/>
        <v/>
      </c>
      <c r="AO64" s="46" t="str">
        <f t="shared" si="277"/>
        <v/>
      </c>
      <c r="AP64" s="46" t="str">
        <f t="shared" si="277"/>
        <v/>
      </c>
      <c r="AQ64" s="46" t="str">
        <f t="shared" si="277"/>
        <v/>
      </c>
      <c r="AR64" s="46" t="str">
        <f t="shared" si="277"/>
        <v/>
      </c>
      <c r="AS64" s="46" t="str">
        <f t="shared" si="277"/>
        <v/>
      </c>
      <c r="AT64" s="46" t="str">
        <f t="shared" si="277"/>
        <v/>
      </c>
      <c r="AU64" s="46" t="str">
        <f t="shared" si="277"/>
        <v/>
      </c>
      <c r="AV64" s="46" t="str">
        <f t="shared" si="277"/>
        <v/>
      </c>
      <c r="AW64" s="46" t="str">
        <f t="shared" si="277"/>
        <v/>
      </c>
      <c r="AX64" s="46" t="str">
        <f t="shared" si="277"/>
        <v/>
      </c>
      <c r="AY64" s="46" t="str">
        <f t="shared" si="277"/>
        <v/>
      </c>
      <c r="AZ64" s="46" t="str">
        <f t="shared" si="277"/>
        <v/>
      </c>
      <c r="BA64" s="46" t="str">
        <f t="shared" si="277"/>
        <v/>
      </c>
      <c r="BB64" s="46" t="str">
        <f t="shared" si="277"/>
        <v/>
      </c>
      <c r="BC64" s="46" t="str">
        <f t="shared" si="277"/>
        <v/>
      </c>
      <c r="BD64" s="46" t="str">
        <f t="shared" si="277"/>
        <v/>
      </c>
      <c r="BE64" s="46" t="str">
        <f t="shared" si="277"/>
        <v/>
      </c>
      <c r="BF64" s="46" t="str">
        <f t="shared" si="277"/>
        <v/>
      </c>
      <c r="BG64" s="46" t="str">
        <f t="shared" si="277"/>
        <v/>
      </c>
      <c r="BH64" s="46" t="str">
        <f t="shared" si="277"/>
        <v/>
      </c>
      <c r="BI64" s="46" t="str">
        <f t="shared" si="277"/>
        <v/>
      </c>
      <c r="BJ64" s="46" t="str">
        <f t="shared" si="277"/>
        <v/>
      </c>
      <c r="BK64" s="46" t="str">
        <f t="shared" si="277"/>
        <v/>
      </c>
      <c r="BL64" s="46" t="str">
        <f t="shared" si="277"/>
        <v/>
      </c>
      <c r="BM64" s="46" t="str">
        <f t="shared" si="277"/>
        <v/>
      </c>
      <c r="BN64" s="46" t="str">
        <f t="shared" si="277"/>
        <v/>
      </c>
      <c r="BO64" s="46" t="str">
        <f t="shared" si="277"/>
        <v/>
      </c>
      <c r="BP64" s="46" t="str">
        <f t="shared" si="277"/>
        <v/>
      </c>
      <c r="BQ64" s="46" t="str">
        <f t="shared" si="277"/>
        <v/>
      </c>
      <c r="BR64" s="46" t="str">
        <f t="shared" si="277"/>
        <v/>
      </c>
      <c r="BS64" s="46" t="str">
        <f t="shared" si="277"/>
        <v/>
      </c>
      <c r="BT64" s="46" t="str">
        <f t="shared" si="277"/>
        <v/>
      </c>
      <c r="BU64" s="46" t="str">
        <f t="shared" si="277"/>
        <v/>
      </c>
      <c r="BV64" s="46" t="str">
        <f t="shared" si="277"/>
        <v/>
      </c>
      <c r="BW64" s="46" t="str">
        <f t="shared" si="277"/>
        <v/>
      </c>
      <c r="BX64" s="46" t="str">
        <f t="shared" si="277"/>
        <v/>
      </c>
      <c r="BY64" s="46" t="str">
        <f t="shared" si="277"/>
        <v/>
      </c>
      <c r="BZ64" s="46" t="str">
        <f t="shared" si="277"/>
        <v/>
      </c>
      <c r="CA64" s="46" t="str">
        <f t="shared" si="277"/>
        <v/>
      </c>
      <c r="CB64" s="46" t="str">
        <f t="shared" si="277"/>
        <v/>
      </c>
      <c r="CC64" s="46" t="str">
        <f t="shared" si="277"/>
        <v/>
      </c>
      <c r="CD64" s="46" t="str">
        <f t="shared" si="277"/>
        <v/>
      </c>
      <c r="CE64" s="46" t="str">
        <f t="shared" si="277"/>
        <v/>
      </c>
      <c r="CF64" s="46" t="str">
        <f t="shared" si="277"/>
        <v/>
      </c>
      <c r="CG64" s="46" t="str">
        <f t="shared" si="277"/>
        <v/>
      </c>
      <c r="CH64" s="46" t="str">
        <f t="shared" si="277"/>
        <v/>
      </c>
      <c r="CI64" s="46" t="str">
        <f t="shared" si="277"/>
        <v/>
      </c>
      <c r="CJ64" s="46" t="str">
        <f t="shared" si="277"/>
        <v/>
      </c>
      <c r="CK64" s="46" t="str">
        <f t="shared" si="277"/>
        <v/>
      </c>
      <c r="CL64" s="46" t="str">
        <f t="shared" si="277"/>
        <v/>
      </c>
      <c r="CM64" s="46" t="str">
        <f t="shared" si="277"/>
        <v/>
      </c>
      <c r="CN64" s="46" t="str">
        <f t="shared" si="277"/>
        <v/>
      </c>
      <c r="CO64" s="46" t="str">
        <f t="shared" si="276"/>
        <v/>
      </c>
      <c r="CP64" s="46" t="str">
        <f t="shared" si="276"/>
        <v/>
      </c>
      <c r="CQ64" s="46" t="str">
        <f t="shared" si="276"/>
        <v/>
      </c>
      <c r="CR64" s="46" t="str">
        <f t="shared" si="276"/>
        <v/>
      </c>
      <c r="CS64" s="46" t="str">
        <f t="shared" si="276"/>
        <v/>
      </c>
      <c r="CT64" s="46" t="str">
        <f t="shared" si="276"/>
        <v/>
      </c>
      <c r="CU64" s="46" t="str">
        <f t="shared" si="276"/>
        <v/>
      </c>
      <c r="CV64" s="46" t="str">
        <f t="shared" si="276"/>
        <v/>
      </c>
      <c r="CW64" s="46" t="str">
        <f t="shared" si="276"/>
        <v/>
      </c>
      <c r="CX64" s="46" t="str">
        <f t="shared" si="276"/>
        <v/>
      </c>
      <c r="CY64" s="46" t="str">
        <f t="shared" si="276"/>
        <v/>
      </c>
      <c r="CZ64" s="46" t="str">
        <f t="shared" si="276"/>
        <v/>
      </c>
      <c r="DA64" s="46" t="str">
        <f t="shared" si="276"/>
        <v/>
      </c>
      <c r="DB64" s="46" t="str">
        <f t="shared" si="276"/>
        <v/>
      </c>
      <c r="DC64" s="46" t="str">
        <f t="shared" si="276"/>
        <v/>
      </c>
      <c r="DD64" s="46" t="str">
        <f t="shared" si="276"/>
        <v/>
      </c>
      <c r="DE64" s="46" t="str">
        <f t="shared" si="276"/>
        <v/>
      </c>
      <c r="DF64" s="46" t="str">
        <f t="shared" si="276"/>
        <v/>
      </c>
      <c r="DG64" s="46" t="str">
        <f t="shared" si="276"/>
        <v/>
      </c>
      <c r="DH64" s="46" t="str">
        <f t="shared" si="276"/>
        <v/>
      </c>
      <c r="DI64" s="46" t="str">
        <f t="shared" si="276"/>
        <v/>
      </c>
      <c r="DJ64" s="46" t="str">
        <f t="shared" si="276"/>
        <v/>
      </c>
      <c r="DK64" s="46" t="str">
        <f t="shared" si="276"/>
        <v/>
      </c>
      <c r="DL64" s="46" t="str">
        <f t="shared" si="276"/>
        <v/>
      </c>
      <c r="DM64" s="46" t="str">
        <f t="shared" si="276"/>
        <v/>
      </c>
      <c r="DN64" s="46" t="str">
        <f t="shared" si="276"/>
        <v/>
      </c>
      <c r="DO64" s="46" t="str">
        <f t="shared" si="276"/>
        <v/>
      </c>
      <c r="DP64" s="46" t="str">
        <f t="shared" si="276"/>
        <v/>
      </c>
      <c r="DQ64" s="46" t="str">
        <f t="shared" si="276"/>
        <v/>
      </c>
      <c r="DR64" s="46" t="str">
        <f t="shared" si="276"/>
        <v/>
      </c>
      <c r="DS64" s="46" t="str">
        <f t="shared" si="276"/>
        <v/>
      </c>
      <c r="DT64" s="46" t="str">
        <f t="shared" si="276"/>
        <v/>
      </c>
      <c r="DU64" s="46" t="str">
        <f t="shared" si="276"/>
        <v/>
      </c>
      <c r="DV64" s="46" t="str">
        <f t="shared" si="276"/>
        <v/>
      </c>
      <c r="DW64" s="46" t="str">
        <f t="shared" si="276"/>
        <v/>
      </c>
      <c r="DX64" s="46" t="str">
        <f t="shared" si="276"/>
        <v/>
      </c>
      <c r="DY64" s="46" t="str">
        <f t="shared" si="276"/>
        <v/>
      </c>
      <c r="DZ64" s="46" t="str">
        <f t="shared" si="276"/>
        <v/>
      </c>
      <c r="EA64" s="46" t="str">
        <f t="shared" si="276"/>
        <v/>
      </c>
      <c r="EB64" s="46" t="str">
        <f t="shared" si="276"/>
        <v/>
      </c>
      <c r="EC64" s="46" t="str">
        <f t="shared" si="276"/>
        <v/>
      </c>
      <c r="ED64" s="46" t="str">
        <f t="shared" si="276"/>
        <v/>
      </c>
      <c r="EE64" s="46" t="str">
        <f t="shared" si="276"/>
        <v/>
      </c>
      <c r="EF64" s="46" t="str">
        <f t="shared" si="276"/>
        <v/>
      </c>
      <c r="EG64" s="46" t="str">
        <f t="shared" si="276"/>
        <v/>
      </c>
      <c r="EH64" s="46" t="str">
        <f t="shared" si="276"/>
        <v/>
      </c>
      <c r="EI64" s="46" t="str">
        <f t="shared" si="276"/>
        <v/>
      </c>
      <c r="EJ64" s="46" t="str">
        <f t="shared" si="276"/>
        <v/>
      </c>
      <c r="EK64" s="46" t="str">
        <f t="shared" si="276"/>
        <v/>
      </c>
      <c r="EL64" s="46" t="str">
        <f t="shared" si="276"/>
        <v/>
      </c>
      <c r="EM64" s="46" t="str">
        <f t="shared" si="276"/>
        <v/>
      </c>
      <c r="EN64" s="46" t="str">
        <f t="shared" si="276"/>
        <v/>
      </c>
      <c r="EO64" s="46" t="str">
        <f t="shared" si="276"/>
        <v/>
      </c>
      <c r="EP64" s="46" t="str">
        <f t="shared" si="276"/>
        <v/>
      </c>
      <c r="EQ64" s="46" t="str">
        <f t="shared" si="276"/>
        <v/>
      </c>
      <c r="ER64" s="46" t="str">
        <f t="shared" si="276"/>
        <v/>
      </c>
      <c r="ES64" s="46" t="str">
        <f t="shared" si="276"/>
        <v/>
      </c>
      <c r="ET64" s="46" t="str">
        <f t="shared" si="276"/>
        <v/>
      </c>
      <c r="EU64" s="46" t="str">
        <f t="shared" si="276"/>
        <v/>
      </c>
      <c r="EV64" s="46" t="str">
        <f t="shared" si="276"/>
        <v/>
      </c>
      <c r="EW64" s="46" t="str">
        <f t="shared" si="276"/>
        <v/>
      </c>
      <c r="EX64" s="46" t="str">
        <f t="shared" si="276"/>
        <v/>
      </c>
      <c r="EY64" s="46" t="str">
        <f t="shared" si="276"/>
        <v/>
      </c>
      <c r="EZ64" s="46" t="str">
        <f t="shared" ref="EZ64:HK67" si="279">IF(ISNONTEXT($Z64),EY64+$Z64,"")</f>
        <v/>
      </c>
      <c r="FA64" s="46" t="str">
        <f t="shared" si="279"/>
        <v/>
      </c>
      <c r="FB64" s="46" t="str">
        <f t="shared" si="279"/>
        <v/>
      </c>
      <c r="FC64" s="46" t="str">
        <f t="shared" si="279"/>
        <v/>
      </c>
      <c r="FD64" s="46" t="str">
        <f t="shared" si="279"/>
        <v/>
      </c>
      <c r="FE64" s="46" t="str">
        <f t="shared" si="279"/>
        <v/>
      </c>
      <c r="FF64" s="46" t="str">
        <f t="shared" si="279"/>
        <v/>
      </c>
      <c r="FG64" s="46" t="str">
        <f t="shared" si="279"/>
        <v/>
      </c>
      <c r="FH64" s="46" t="str">
        <f t="shared" si="279"/>
        <v/>
      </c>
      <c r="FI64" s="46" t="str">
        <f t="shared" si="279"/>
        <v/>
      </c>
      <c r="FJ64" s="46" t="str">
        <f t="shared" si="279"/>
        <v/>
      </c>
      <c r="FK64" s="46" t="str">
        <f t="shared" si="279"/>
        <v/>
      </c>
      <c r="FL64" s="46" t="str">
        <f t="shared" si="279"/>
        <v/>
      </c>
      <c r="FM64" s="46" t="str">
        <f t="shared" si="279"/>
        <v/>
      </c>
      <c r="FN64" s="46" t="str">
        <f t="shared" si="279"/>
        <v/>
      </c>
      <c r="FO64" s="46" t="str">
        <f t="shared" si="279"/>
        <v/>
      </c>
      <c r="FP64" s="46" t="str">
        <f t="shared" si="279"/>
        <v/>
      </c>
      <c r="FQ64" s="46" t="str">
        <f t="shared" si="279"/>
        <v/>
      </c>
      <c r="FR64" s="46" t="str">
        <f t="shared" si="279"/>
        <v/>
      </c>
      <c r="FS64" s="46" t="str">
        <f t="shared" si="279"/>
        <v/>
      </c>
      <c r="FT64" s="46" t="str">
        <f t="shared" si="279"/>
        <v/>
      </c>
      <c r="FU64" s="46" t="str">
        <f t="shared" si="279"/>
        <v/>
      </c>
      <c r="FV64" s="46" t="str">
        <f t="shared" si="279"/>
        <v/>
      </c>
      <c r="FW64" s="46" t="str">
        <f t="shared" si="279"/>
        <v/>
      </c>
      <c r="FX64" s="46" t="str">
        <f t="shared" si="279"/>
        <v/>
      </c>
      <c r="FY64" s="46" t="str">
        <f t="shared" si="279"/>
        <v/>
      </c>
      <c r="FZ64" s="46" t="str">
        <f t="shared" si="279"/>
        <v/>
      </c>
      <c r="GA64" s="46" t="str">
        <f t="shared" si="279"/>
        <v/>
      </c>
      <c r="GB64" s="46" t="str">
        <f t="shared" si="279"/>
        <v/>
      </c>
      <c r="GC64" s="46" t="str">
        <f t="shared" si="279"/>
        <v/>
      </c>
      <c r="GD64" s="46" t="str">
        <f t="shared" si="279"/>
        <v/>
      </c>
      <c r="GE64" s="46" t="str">
        <f t="shared" si="279"/>
        <v/>
      </c>
      <c r="GF64" s="46" t="str">
        <f t="shared" si="279"/>
        <v/>
      </c>
      <c r="GG64" s="46" t="str">
        <f t="shared" si="279"/>
        <v/>
      </c>
      <c r="GH64" s="46" t="str">
        <f t="shared" si="279"/>
        <v/>
      </c>
      <c r="GI64" s="46" t="str">
        <f t="shared" si="279"/>
        <v/>
      </c>
      <c r="GJ64" s="46" t="str">
        <f t="shared" si="279"/>
        <v/>
      </c>
      <c r="GK64" s="46" t="str">
        <f t="shared" si="279"/>
        <v/>
      </c>
      <c r="GL64" s="46" t="str">
        <f t="shared" si="279"/>
        <v/>
      </c>
      <c r="GM64" s="46" t="str">
        <f t="shared" si="279"/>
        <v/>
      </c>
      <c r="GN64" s="46" t="str">
        <f t="shared" si="279"/>
        <v/>
      </c>
      <c r="GO64" s="46" t="str">
        <f t="shared" si="279"/>
        <v/>
      </c>
      <c r="GP64" s="46" t="str">
        <f t="shared" si="279"/>
        <v/>
      </c>
      <c r="GQ64" s="46" t="str">
        <f t="shared" si="279"/>
        <v/>
      </c>
      <c r="GR64" s="46" t="str">
        <f t="shared" si="279"/>
        <v/>
      </c>
      <c r="GS64" s="46" t="str">
        <f t="shared" si="279"/>
        <v/>
      </c>
      <c r="GT64" s="46" t="str">
        <f t="shared" si="279"/>
        <v/>
      </c>
      <c r="GU64" s="46" t="str">
        <f t="shared" si="279"/>
        <v/>
      </c>
      <c r="GV64" s="46" t="str">
        <f t="shared" si="279"/>
        <v/>
      </c>
      <c r="GW64" s="46" t="str">
        <f t="shared" si="279"/>
        <v/>
      </c>
      <c r="GX64" s="46" t="str">
        <f t="shared" si="279"/>
        <v/>
      </c>
      <c r="GY64" s="46" t="str">
        <f t="shared" si="279"/>
        <v/>
      </c>
      <c r="GZ64" s="46" t="str">
        <f t="shared" si="279"/>
        <v/>
      </c>
      <c r="HA64" s="46" t="str">
        <f t="shared" si="279"/>
        <v/>
      </c>
      <c r="HB64" s="46" t="str">
        <f t="shared" si="279"/>
        <v/>
      </c>
      <c r="HC64" s="46" t="str">
        <f t="shared" si="279"/>
        <v/>
      </c>
      <c r="HD64" s="46" t="str">
        <f t="shared" si="279"/>
        <v/>
      </c>
      <c r="HE64" s="46" t="str">
        <f t="shared" si="279"/>
        <v/>
      </c>
      <c r="HF64" s="46" t="str">
        <f t="shared" si="279"/>
        <v/>
      </c>
      <c r="HG64" s="46" t="str">
        <f t="shared" si="279"/>
        <v/>
      </c>
      <c r="HH64" s="46" t="str">
        <f t="shared" si="279"/>
        <v/>
      </c>
      <c r="HI64" s="46" t="str">
        <f t="shared" si="279"/>
        <v/>
      </c>
      <c r="HJ64" s="46" t="str">
        <f t="shared" si="279"/>
        <v/>
      </c>
      <c r="HK64" s="46" t="str">
        <f t="shared" si="279"/>
        <v/>
      </c>
      <c r="HL64" s="46" t="str">
        <f t="shared" si="278"/>
        <v/>
      </c>
      <c r="HM64" s="46" t="str">
        <f t="shared" si="278"/>
        <v/>
      </c>
      <c r="HN64" s="46" t="str">
        <f t="shared" si="278"/>
        <v/>
      </c>
      <c r="HO64" s="46" t="str">
        <f t="shared" si="278"/>
        <v/>
      </c>
      <c r="HP64" s="46" t="str">
        <f t="shared" si="278"/>
        <v/>
      </c>
      <c r="HQ64" s="46" t="str">
        <f t="shared" si="278"/>
        <v/>
      </c>
      <c r="HR64" s="46" t="str">
        <f t="shared" si="278"/>
        <v/>
      </c>
      <c r="HS64" s="46" t="str">
        <f t="shared" si="278"/>
        <v/>
      </c>
      <c r="HT64" s="146" t="e">
        <f t="shared" si="15"/>
        <v>#N/A</v>
      </c>
      <c r="HU64" s="146" t="e">
        <f t="shared" si="24"/>
        <v>#N/A</v>
      </c>
      <c r="HV64" s="146" t="e">
        <f t="shared" si="25"/>
        <v>#N/A</v>
      </c>
      <c r="HW64" s="146" t="e">
        <f t="shared" si="26"/>
        <v>#N/A</v>
      </c>
      <c r="HX64" s="146" t="e">
        <f t="shared" si="27"/>
        <v>#N/A</v>
      </c>
      <c r="HY64" s="146" t="e">
        <f t="shared" si="28"/>
        <v>#N/A</v>
      </c>
      <c r="HZ64" s="146" t="e">
        <f t="shared" si="29"/>
        <v>#N/A</v>
      </c>
      <c r="IA64" s="146" t="e">
        <f t="shared" si="30"/>
        <v>#N/A</v>
      </c>
      <c r="IB64" s="146" t="e">
        <f t="shared" si="31"/>
        <v>#N/A</v>
      </c>
      <c r="IC64" s="146" t="e">
        <f t="shared" si="32"/>
        <v>#N/A</v>
      </c>
      <c r="ID64" s="146" t="e">
        <f t="shared" si="33"/>
        <v>#N/A</v>
      </c>
      <c r="IE64" s="146" t="e">
        <f t="shared" si="34"/>
        <v>#N/A</v>
      </c>
      <c r="IF64" s="146" t="e">
        <f t="shared" si="35"/>
        <v>#N/A</v>
      </c>
      <c r="IG64" s="146" t="e">
        <f t="shared" si="36"/>
        <v>#N/A</v>
      </c>
      <c r="IH64" s="146" t="e">
        <f t="shared" si="37"/>
        <v>#N/A</v>
      </c>
      <c r="II64" s="146" t="e">
        <f t="shared" si="38"/>
        <v>#N/A</v>
      </c>
      <c r="IJ64" s="146" t="e">
        <f t="shared" si="39"/>
        <v>#N/A</v>
      </c>
      <c r="IK64" s="146" t="e">
        <f t="shared" si="40"/>
        <v>#N/A</v>
      </c>
      <c r="IL64" s="146" t="e">
        <f t="shared" si="41"/>
        <v>#N/A</v>
      </c>
      <c r="IM64" s="146" t="e">
        <f t="shared" si="42"/>
        <v>#N/A</v>
      </c>
      <c r="IN64" s="146" t="e">
        <f t="shared" si="43"/>
        <v>#N/A</v>
      </c>
      <c r="IO64" s="146" t="e">
        <f t="shared" si="44"/>
        <v>#N/A</v>
      </c>
      <c r="IP64" s="146" t="e">
        <f t="shared" si="45"/>
        <v>#N/A</v>
      </c>
      <c r="IQ64" s="146" t="e">
        <f t="shared" si="46"/>
        <v>#N/A</v>
      </c>
      <c r="IR64" s="146" t="e">
        <f t="shared" si="47"/>
        <v>#N/A</v>
      </c>
      <c r="IS64" s="146" t="e">
        <f t="shared" si="48"/>
        <v>#N/A</v>
      </c>
      <c r="IT64" s="146" t="e">
        <f t="shared" si="49"/>
        <v>#N/A</v>
      </c>
      <c r="IU64" s="146" t="e">
        <f t="shared" si="50"/>
        <v>#N/A</v>
      </c>
      <c r="IV64" s="146" t="e">
        <f t="shared" si="51"/>
        <v>#N/A</v>
      </c>
      <c r="IW64" s="146" t="e">
        <f t="shared" si="52"/>
        <v>#N/A</v>
      </c>
      <c r="IX64" s="146" t="e">
        <f t="shared" si="53"/>
        <v>#N/A</v>
      </c>
      <c r="IY64" s="146" t="e">
        <f t="shared" si="54"/>
        <v>#N/A</v>
      </c>
      <c r="IZ64" s="146" t="e">
        <f t="shared" si="55"/>
        <v>#N/A</v>
      </c>
      <c r="JA64" s="146" t="e">
        <f t="shared" si="56"/>
        <v>#N/A</v>
      </c>
      <c r="JB64" s="146" t="e">
        <f t="shared" si="57"/>
        <v>#N/A</v>
      </c>
      <c r="JC64" s="146" t="e">
        <f t="shared" si="58"/>
        <v>#N/A</v>
      </c>
      <c r="JD64" s="146" t="e">
        <f t="shared" si="59"/>
        <v>#N/A</v>
      </c>
      <c r="JE64" s="146" t="e">
        <f t="shared" si="60"/>
        <v>#N/A</v>
      </c>
      <c r="JF64" s="146" t="e">
        <f t="shared" si="61"/>
        <v>#N/A</v>
      </c>
      <c r="JG64" s="146" t="e">
        <f t="shared" si="62"/>
        <v>#N/A</v>
      </c>
      <c r="JH64" s="146" t="e">
        <f t="shared" si="63"/>
        <v>#N/A</v>
      </c>
      <c r="JI64" s="146" t="e">
        <f t="shared" si="64"/>
        <v>#N/A</v>
      </c>
      <c r="JJ64" s="146" t="e">
        <f t="shared" si="65"/>
        <v>#N/A</v>
      </c>
      <c r="JK64" s="146" t="e">
        <f t="shared" si="66"/>
        <v>#N/A</v>
      </c>
      <c r="JL64" s="146" t="e">
        <f t="shared" si="67"/>
        <v>#N/A</v>
      </c>
      <c r="JM64" s="146" t="e">
        <f t="shared" si="68"/>
        <v>#N/A</v>
      </c>
      <c r="JN64" s="146" t="e">
        <f t="shared" si="69"/>
        <v>#N/A</v>
      </c>
      <c r="JO64" s="146" t="e">
        <f t="shared" si="70"/>
        <v>#N/A</v>
      </c>
      <c r="JP64" s="146" t="e">
        <f t="shared" si="71"/>
        <v>#N/A</v>
      </c>
      <c r="JQ64" s="146" t="e">
        <f t="shared" si="72"/>
        <v>#N/A</v>
      </c>
      <c r="JR64" s="146" t="e">
        <f t="shared" si="73"/>
        <v>#N/A</v>
      </c>
      <c r="JS64" s="146" t="e">
        <f t="shared" si="74"/>
        <v>#N/A</v>
      </c>
      <c r="JT64" s="146" t="e">
        <f t="shared" si="75"/>
        <v>#N/A</v>
      </c>
      <c r="JU64" s="146" t="e">
        <f t="shared" si="76"/>
        <v>#N/A</v>
      </c>
      <c r="JV64" s="146" t="e">
        <f t="shared" si="77"/>
        <v>#N/A</v>
      </c>
      <c r="JW64" s="146" t="e">
        <f t="shared" si="78"/>
        <v>#N/A</v>
      </c>
      <c r="JX64" s="146" t="e">
        <f t="shared" si="79"/>
        <v>#N/A</v>
      </c>
      <c r="JY64" s="146" t="e">
        <f t="shared" si="80"/>
        <v>#N/A</v>
      </c>
      <c r="JZ64" s="146" t="e">
        <f t="shared" si="81"/>
        <v>#N/A</v>
      </c>
      <c r="KA64" s="146" t="e">
        <f t="shared" si="82"/>
        <v>#N/A</v>
      </c>
      <c r="KB64" s="146" t="e">
        <f t="shared" si="83"/>
        <v>#N/A</v>
      </c>
      <c r="KC64" s="146" t="e">
        <f t="shared" si="84"/>
        <v>#N/A</v>
      </c>
      <c r="KD64" s="146" t="e">
        <f t="shared" si="85"/>
        <v>#N/A</v>
      </c>
      <c r="KE64" s="146" t="e">
        <f t="shared" si="86"/>
        <v>#N/A</v>
      </c>
      <c r="KF64" s="146" t="e">
        <f t="shared" si="20"/>
        <v>#N/A</v>
      </c>
      <c r="KG64" s="146" t="e">
        <f t="shared" si="87"/>
        <v>#N/A</v>
      </c>
      <c r="KH64" s="146" t="e">
        <f t="shared" si="88"/>
        <v>#N/A</v>
      </c>
      <c r="KI64" s="146" t="e">
        <f t="shared" si="89"/>
        <v>#N/A</v>
      </c>
      <c r="KJ64" s="146" t="e">
        <f t="shared" si="90"/>
        <v>#N/A</v>
      </c>
      <c r="KK64" s="146" t="e">
        <f t="shared" si="91"/>
        <v>#N/A</v>
      </c>
      <c r="KL64" s="146" t="e">
        <f t="shared" si="92"/>
        <v>#N/A</v>
      </c>
      <c r="KM64" s="146" t="e">
        <f t="shared" si="93"/>
        <v>#N/A</v>
      </c>
      <c r="KN64" s="146" t="e">
        <f t="shared" si="94"/>
        <v>#N/A</v>
      </c>
      <c r="KO64" s="146" t="e">
        <f t="shared" si="95"/>
        <v>#N/A</v>
      </c>
      <c r="KP64" s="146" t="e">
        <f t="shared" si="96"/>
        <v>#N/A</v>
      </c>
      <c r="KQ64" s="146" t="e">
        <f t="shared" si="97"/>
        <v>#N/A</v>
      </c>
      <c r="KR64" s="146" t="e">
        <f t="shared" si="98"/>
        <v>#N/A</v>
      </c>
      <c r="KS64" s="146" t="e">
        <f t="shared" si="99"/>
        <v>#N/A</v>
      </c>
      <c r="KT64" s="146" t="e">
        <f t="shared" si="100"/>
        <v>#N/A</v>
      </c>
      <c r="KU64" s="146" t="e">
        <f t="shared" si="101"/>
        <v>#N/A</v>
      </c>
      <c r="KV64" s="146" t="e">
        <f t="shared" si="102"/>
        <v>#N/A</v>
      </c>
      <c r="KW64" s="146" t="e">
        <f t="shared" si="103"/>
        <v>#N/A</v>
      </c>
      <c r="KX64" s="146" t="e">
        <f t="shared" si="104"/>
        <v>#N/A</v>
      </c>
      <c r="KY64" s="146" t="e">
        <f t="shared" si="105"/>
        <v>#N/A</v>
      </c>
      <c r="KZ64" s="146" t="e">
        <f t="shared" si="106"/>
        <v>#N/A</v>
      </c>
      <c r="LA64" s="146" t="e">
        <f t="shared" si="107"/>
        <v>#N/A</v>
      </c>
      <c r="LB64" s="146" t="e">
        <f t="shared" si="108"/>
        <v>#N/A</v>
      </c>
      <c r="LC64" s="146" t="e">
        <f t="shared" si="109"/>
        <v>#N/A</v>
      </c>
      <c r="LD64" s="146" t="e">
        <f t="shared" si="110"/>
        <v>#N/A</v>
      </c>
      <c r="LE64" s="146" t="e">
        <f t="shared" si="111"/>
        <v>#N/A</v>
      </c>
      <c r="LF64" s="146" t="e">
        <f t="shared" si="112"/>
        <v>#N/A</v>
      </c>
      <c r="LG64" s="146" t="e">
        <f t="shared" si="113"/>
        <v>#N/A</v>
      </c>
      <c r="LH64" s="146" t="e">
        <f t="shared" si="114"/>
        <v>#N/A</v>
      </c>
      <c r="LI64" s="146" t="e">
        <f t="shared" si="115"/>
        <v>#N/A</v>
      </c>
      <c r="LJ64" s="146" t="e">
        <f t="shared" si="116"/>
        <v>#N/A</v>
      </c>
      <c r="LK64" s="146" t="e">
        <f t="shared" si="117"/>
        <v>#N/A</v>
      </c>
      <c r="LL64" s="146" t="e">
        <f t="shared" si="118"/>
        <v>#N/A</v>
      </c>
      <c r="LM64" s="146" t="e">
        <f t="shared" si="119"/>
        <v>#N/A</v>
      </c>
      <c r="LN64" s="146" t="e">
        <f t="shared" si="120"/>
        <v>#N/A</v>
      </c>
      <c r="LO64" s="146" t="e">
        <f t="shared" si="121"/>
        <v>#N/A</v>
      </c>
      <c r="LP64" s="146" t="e">
        <f t="shared" si="122"/>
        <v>#N/A</v>
      </c>
      <c r="LQ64" s="146" t="e">
        <f t="shared" si="123"/>
        <v>#N/A</v>
      </c>
      <c r="LR64" s="146" t="e">
        <f t="shared" si="124"/>
        <v>#N/A</v>
      </c>
      <c r="LS64" s="146" t="e">
        <f t="shared" si="125"/>
        <v>#N/A</v>
      </c>
      <c r="LT64" s="146" t="e">
        <f t="shared" si="126"/>
        <v>#N/A</v>
      </c>
      <c r="LU64" s="146" t="e">
        <f t="shared" si="127"/>
        <v>#N/A</v>
      </c>
      <c r="LV64" s="146" t="e">
        <f t="shared" si="128"/>
        <v>#N/A</v>
      </c>
      <c r="LW64" s="146" t="e">
        <f t="shared" si="129"/>
        <v>#N/A</v>
      </c>
      <c r="LX64" s="146" t="e">
        <f t="shared" si="130"/>
        <v>#N/A</v>
      </c>
      <c r="LY64" s="146" t="e">
        <f t="shared" si="131"/>
        <v>#N/A</v>
      </c>
      <c r="LZ64" s="146" t="e">
        <f t="shared" si="132"/>
        <v>#N/A</v>
      </c>
      <c r="MA64" s="146" t="e">
        <f t="shared" si="133"/>
        <v>#N/A</v>
      </c>
      <c r="MB64" s="146" t="e">
        <f t="shared" si="134"/>
        <v>#N/A</v>
      </c>
      <c r="MC64" s="146" t="e">
        <f t="shared" si="135"/>
        <v>#N/A</v>
      </c>
      <c r="MD64" s="146" t="e">
        <f t="shared" si="136"/>
        <v>#N/A</v>
      </c>
      <c r="ME64" s="146" t="e">
        <f t="shared" si="137"/>
        <v>#N/A</v>
      </c>
      <c r="MF64" s="146" t="e">
        <f t="shared" si="138"/>
        <v>#N/A</v>
      </c>
      <c r="MG64" s="146" t="e">
        <f t="shared" si="139"/>
        <v>#N/A</v>
      </c>
      <c r="MH64" s="146" t="e">
        <f t="shared" si="140"/>
        <v>#N/A</v>
      </c>
      <c r="MI64" s="146" t="e">
        <f t="shared" si="141"/>
        <v>#N/A</v>
      </c>
      <c r="MJ64" s="146" t="e">
        <f t="shared" si="142"/>
        <v>#N/A</v>
      </c>
      <c r="MK64" s="146" t="e">
        <f t="shared" si="143"/>
        <v>#N/A</v>
      </c>
      <c r="ML64" s="146" t="e">
        <f t="shared" si="144"/>
        <v>#N/A</v>
      </c>
      <c r="MM64" s="146" t="e">
        <f t="shared" si="145"/>
        <v>#N/A</v>
      </c>
      <c r="MN64" s="146" t="e">
        <f t="shared" si="146"/>
        <v>#N/A</v>
      </c>
      <c r="MO64" s="146" t="e">
        <f t="shared" si="147"/>
        <v>#N/A</v>
      </c>
      <c r="MP64" s="146" t="e">
        <f t="shared" si="148"/>
        <v>#N/A</v>
      </c>
      <c r="MQ64" s="146" t="e">
        <f t="shared" si="149"/>
        <v>#N/A</v>
      </c>
      <c r="MR64" s="146" t="e">
        <f t="shared" si="21"/>
        <v>#N/A</v>
      </c>
      <c r="MS64" s="146" t="e">
        <f t="shared" si="150"/>
        <v>#N/A</v>
      </c>
      <c r="MT64" s="146" t="e">
        <f t="shared" si="151"/>
        <v>#N/A</v>
      </c>
      <c r="MU64" s="146" t="e">
        <f t="shared" si="152"/>
        <v>#N/A</v>
      </c>
      <c r="MV64" s="146" t="e">
        <f t="shared" si="153"/>
        <v>#N/A</v>
      </c>
      <c r="MW64" s="146" t="e">
        <f t="shared" si="154"/>
        <v>#N/A</v>
      </c>
      <c r="MX64" s="146" t="e">
        <f t="shared" si="155"/>
        <v>#N/A</v>
      </c>
      <c r="MY64" s="146" t="e">
        <f t="shared" si="156"/>
        <v>#N/A</v>
      </c>
      <c r="MZ64" s="146" t="e">
        <f t="shared" si="157"/>
        <v>#N/A</v>
      </c>
      <c r="NA64" s="146" t="e">
        <f t="shared" si="158"/>
        <v>#N/A</v>
      </c>
      <c r="NB64" s="146" t="e">
        <f t="shared" si="159"/>
        <v>#N/A</v>
      </c>
      <c r="NC64" s="146" t="e">
        <f t="shared" si="160"/>
        <v>#N/A</v>
      </c>
      <c r="ND64" s="146" t="e">
        <f t="shared" si="161"/>
        <v>#N/A</v>
      </c>
      <c r="NE64" s="146" t="e">
        <f t="shared" si="162"/>
        <v>#N/A</v>
      </c>
      <c r="NF64" s="146" t="e">
        <f t="shared" si="163"/>
        <v>#N/A</v>
      </c>
      <c r="NG64" s="146" t="e">
        <f t="shared" si="164"/>
        <v>#N/A</v>
      </c>
      <c r="NH64" s="146" t="e">
        <f t="shared" si="165"/>
        <v>#N/A</v>
      </c>
      <c r="NI64" s="146" t="e">
        <f t="shared" si="166"/>
        <v>#N/A</v>
      </c>
      <c r="NJ64" s="146" t="e">
        <f t="shared" si="167"/>
        <v>#N/A</v>
      </c>
      <c r="NK64" s="146" t="e">
        <f t="shared" si="168"/>
        <v>#N/A</v>
      </c>
      <c r="NL64" s="146" t="e">
        <f t="shared" si="169"/>
        <v>#N/A</v>
      </c>
      <c r="NM64" s="146" t="e">
        <f t="shared" si="170"/>
        <v>#N/A</v>
      </c>
      <c r="NN64" s="146" t="e">
        <f t="shared" si="171"/>
        <v>#N/A</v>
      </c>
      <c r="NO64" s="146" t="e">
        <f t="shared" si="172"/>
        <v>#N/A</v>
      </c>
      <c r="NP64" s="146" t="e">
        <f t="shared" si="173"/>
        <v>#N/A</v>
      </c>
      <c r="NQ64" s="146" t="e">
        <f t="shared" si="174"/>
        <v>#N/A</v>
      </c>
      <c r="NR64" s="146" t="e">
        <f t="shared" si="175"/>
        <v>#N/A</v>
      </c>
      <c r="NS64" s="146" t="e">
        <f t="shared" si="176"/>
        <v>#N/A</v>
      </c>
      <c r="NT64" s="146" t="e">
        <f t="shared" si="177"/>
        <v>#N/A</v>
      </c>
      <c r="NU64" s="146" t="e">
        <f t="shared" si="178"/>
        <v>#N/A</v>
      </c>
      <c r="NV64" s="146" t="e">
        <f t="shared" si="179"/>
        <v>#N/A</v>
      </c>
      <c r="NW64" s="146" t="e">
        <f t="shared" si="180"/>
        <v>#N/A</v>
      </c>
      <c r="NX64" s="146" t="e">
        <f t="shared" si="181"/>
        <v>#N/A</v>
      </c>
      <c r="NY64" s="146" t="e">
        <f t="shared" si="182"/>
        <v>#N/A</v>
      </c>
      <c r="NZ64" s="146" t="e">
        <f t="shared" si="183"/>
        <v>#N/A</v>
      </c>
      <c r="OA64" s="146" t="e">
        <f t="shared" si="184"/>
        <v>#N/A</v>
      </c>
      <c r="OB64" s="146" t="e">
        <f t="shared" si="185"/>
        <v>#N/A</v>
      </c>
      <c r="OC64" s="146" t="e">
        <f t="shared" si="186"/>
        <v>#N/A</v>
      </c>
      <c r="OD64" s="146" t="e">
        <f t="shared" si="187"/>
        <v>#N/A</v>
      </c>
      <c r="OE64" s="146" t="e">
        <f t="shared" si="188"/>
        <v>#N/A</v>
      </c>
      <c r="OF64" s="146" t="e">
        <f t="shared" si="189"/>
        <v>#N/A</v>
      </c>
      <c r="OG64" s="146" t="e">
        <f t="shared" si="190"/>
        <v>#N/A</v>
      </c>
      <c r="OH64" s="146" t="e">
        <f t="shared" si="191"/>
        <v>#N/A</v>
      </c>
      <c r="OI64" s="146" t="e">
        <f t="shared" si="192"/>
        <v>#N/A</v>
      </c>
      <c r="OJ64" s="146" t="e">
        <f t="shared" si="193"/>
        <v>#N/A</v>
      </c>
      <c r="OK64" s="146" t="e">
        <f t="shared" si="194"/>
        <v>#N/A</v>
      </c>
      <c r="OL64" s="146" t="e">
        <f t="shared" si="195"/>
        <v>#N/A</v>
      </c>
      <c r="OM64" s="146" t="e">
        <f t="shared" si="196"/>
        <v>#N/A</v>
      </c>
      <c r="ON64" s="146" t="e">
        <f t="shared" si="197"/>
        <v>#N/A</v>
      </c>
      <c r="OO64" s="146" t="e">
        <f t="shared" si="198"/>
        <v>#N/A</v>
      </c>
      <c r="OP64" s="146" t="e">
        <f t="shared" si="199"/>
        <v>#N/A</v>
      </c>
      <c r="OQ64" s="146" t="e">
        <f t="shared" si="200"/>
        <v>#N/A</v>
      </c>
      <c r="OR64" s="146" t="e">
        <f t="shared" si="201"/>
        <v>#N/A</v>
      </c>
      <c r="OS64" s="146" t="e">
        <f t="shared" si="202"/>
        <v>#N/A</v>
      </c>
      <c r="OT64" s="146" t="e">
        <f t="shared" si="203"/>
        <v>#N/A</v>
      </c>
      <c r="OU64" s="146" t="e">
        <f t="shared" si="204"/>
        <v>#N/A</v>
      </c>
      <c r="OV64" s="146" t="e">
        <f t="shared" si="205"/>
        <v>#N/A</v>
      </c>
      <c r="OW64" s="146" t="e">
        <f t="shared" si="206"/>
        <v>#N/A</v>
      </c>
      <c r="OX64" s="146" t="e">
        <f t="shared" si="207"/>
        <v>#N/A</v>
      </c>
      <c r="OY64" s="146" t="e">
        <f t="shared" si="208"/>
        <v>#N/A</v>
      </c>
      <c r="OZ64" s="146" t="e">
        <f t="shared" si="209"/>
        <v>#N/A</v>
      </c>
      <c r="PA64" s="146" t="e">
        <f t="shared" si="210"/>
        <v>#N/A</v>
      </c>
      <c r="PB64" s="146" t="e">
        <f t="shared" si="211"/>
        <v>#N/A</v>
      </c>
      <c r="PC64" s="146" t="e">
        <f t="shared" si="212"/>
        <v>#N/A</v>
      </c>
      <c r="PD64" s="146" t="e">
        <f t="shared" si="22"/>
        <v>#N/A</v>
      </c>
      <c r="PE64" s="146" t="e">
        <f t="shared" si="225"/>
        <v>#N/A</v>
      </c>
      <c r="PF64" s="146" t="e">
        <f t="shared" si="226"/>
        <v>#N/A</v>
      </c>
      <c r="PG64" s="146" t="e">
        <f t="shared" si="227"/>
        <v>#N/A</v>
      </c>
      <c r="PH64" s="146" t="e">
        <f t="shared" si="228"/>
        <v>#N/A</v>
      </c>
      <c r="PI64" s="146" t="e">
        <f t="shared" si="229"/>
        <v>#N/A</v>
      </c>
      <c r="PJ64" s="146" t="e">
        <f t="shared" si="230"/>
        <v>#N/A</v>
      </c>
      <c r="PK64" s="146" t="e">
        <f t="shared" si="231"/>
        <v>#N/A</v>
      </c>
      <c r="PL64" s="146" t="e">
        <f t="shared" si="232"/>
        <v>#N/A</v>
      </c>
    </row>
    <row r="65" spans="1:428" hidden="1" x14ac:dyDescent="0.45">
      <c r="A65" s="364"/>
      <c r="B65" s="365" t="str">
        <f>IF($N65="","",ROUND(_xlfn.LOGNORM.INV(ABS(VLOOKUP($Q$1,VLookups!$A$27:$B$28,2,FALSE)-B$2),LN($J65),LN($N65)),0))</f>
        <v/>
      </c>
      <c r="C65" s="367" t="str">
        <f t="shared" si="16"/>
        <v/>
      </c>
      <c r="D65" s="368" t="str">
        <f t="shared" si="17"/>
        <v/>
      </c>
      <c r="E65" s="108" t="str">
        <f>IFERROR(_xlfn.LOGNORM.INV(VLookups!$B$22,LN($J65),LN($N65)),"")</f>
        <v/>
      </c>
      <c r="F65" s="81"/>
      <c r="G65" s="108" t="str">
        <f>IFERROR(_xlfn.LOGNORM.INV(VLookups!$B$23,LN($J65),LN($N65)),"")</f>
        <v/>
      </c>
      <c r="H65" s="110" t="str">
        <f t="shared" si="248"/>
        <v/>
      </c>
      <c r="I65" s="110" t="str">
        <f t="shared" si="249"/>
        <v/>
      </c>
      <c r="J65" s="65" t="str">
        <f>IF(AND(F65&gt;0,NOT(ISBLANK(K65))),IF(VLOOKUP($F$3,VLookups!$A$17:$B$18,2,FALSE),F65*VLOOKUP(K65,VLookups!$A$4:$B$13,2,FALSE),F65),"")</f>
        <v/>
      </c>
      <c r="K65" s="21"/>
      <c r="L65" s="53"/>
      <c r="M65" s="263"/>
      <c r="N65" s="320" t="str">
        <f>IF(F65&gt;0,IF(ISBLANK(M65),IF(ISBLANK(K65),"",VLOOKUP(K65,VLookups!$A$4:$C$13,3,FALSE)),M65),"")</f>
        <v/>
      </c>
      <c r="O65" s="320" t="str">
        <f t="shared" si="11"/>
        <v/>
      </c>
      <c r="P65" s="375" t="str">
        <f t="shared" si="12"/>
        <v/>
      </c>
      <c r="Q65" s="81"/>
      <c r="R65" s="230" t="str">
        <f>IF(AND(Q65&gt;0,F65&gt;0,NOT(N65="")),ABS(VLOOKUP($Q$1,VLookups!$A$27:$B$28,2,FALSE)-_xlfn.LOGNORM.DIST(Q65,LN(J65),LN(N65),TRUE)),"")</f>
        <v/>
      </c>
      <c r="S65" s="80" t="str">
        <f>IF(AND($E65&gt;0,$F65&gt;0,$G65&gt;0,NOT(ISBLANK($K65))),_xlfn.LOGNORM.INV(ABS(VLOOKUP($Q$1,VLookups!$A$27:$B$28,2,FALSE)-S$3),LN($J65),LN($N65)),"")</f>
        <v/>
      </c>
      <c r="T65" s="80" t="str">
        <f>IF(AND($E65&gt;0,$F65&gt;0,$G65&gt;0,NOT(ISBLANK($K65))),_xlfn.LOGNORM.INV(ABS(VLOOKUP($Q$1,VLookups!$A$27:$B$28,2,FALSE)-T$3),LN($J65),LN($N65)),"")</f>
        <v/>
      </c>
      <c r="U65" s="80" t="str">
        <f>IF(AND($E65&gt;0,$F65&gt;0,$G65&gt;0,NOT(ISBLANK($K65))),_xlfn.LOGNORM.INV(ABS(VLOOKUP($Q$1,VLookups!$A$27:$B$28,2,FALSE)-U$3),LN($J65),LN($N65)),"")</f>
        <v/>
      </c>
      <c r="V65" s="80" t="str">
        <f>IF(AND($E65&gt;0,$F65&gt;0,$G65&gt;0,NOT(ISBLANK($K65))),_xlfn.LOGNORM.INV(ABS(VLOOKUP($Q$1,VLookups!$A$27:$B$28,2,FALSE)-V$3),LN($J65),LN($N65)),"")</f>
        <v/>
      </c>
      <c r="W65" s="80" t="str">
        <f>IF(AND($E65&gt;0,$F65&gt;0,$G65&gt;0,NOT(ISBLANK($K65))),_xlfn.LOGNORM.INV(ABS(VLOOKUP($Q$1,VLookups!$A$27:$B$28,2,FALSE)-W$3),LN($J65),LN($N65)),"")</f>
        <v/>
      </c>
      <c r="X65" s="80" t="str">
        <f>IF(AND($E65&gt;0,$F65&gt;0,$G65&gt;0,NOT(ISBLANK($K65))),_xlfn.LOGNORM.INV(ABS(VLOOKUP($Q$1,VLookups!$A$27:$B$28,2,FALSE)-X$3),LN($J65),LN($N65)),"")</f>
        <v/>
      </c>
      <c r="Y65" s="5"/>
      <c r="Z65" s="145" t="str">
        <f t="shared" si="250"/>
        <v/>
      </c>
      <c r="AA65" s="376" t="str">
        <f t="shared" si="13"/>
        <v/>
      </c>
      <c r="AB65" s="46" t="str">
        <f t="shared" si="14"/>
        <v/>
      </c>
      <c r="AC65" s="46" t="str">
        <f t="shared" si="277"/>
        <v/>
      </c>
      <c r="AD65" s="46" t="str">
        <f t="shared" si="277"/>
        <v/>
      </c>
      <c r="AE65" s="46" t="str">
        <f t="shared" si="277"/>
        <v/>
      </c>
      <c r="AF65" s="46" t="str">
        <f t="shared" si="277"/>
        <v/>
      </c>
      <c r="AG65" s="46" t="str">
        <f t="shared" si="277"/>
        <v/>
      </c>
      <c r="AH65" s="46" t="str">
        <f t="shared" si="277"/>
        <v/>
      </c>
      <c r="AI65" s="46" t="str">
        <f t="shared" si="277"/>
        <v/>
      </c>
      <c r="AJ65" s="46" t="str">
        <f t="shared" si="277"/>
        <v/>
      </c>
      <c r="AK65" s="46" t="str">
        <f t="shared" si="277"/>
        <v/>
      </c>
      <c r="AL65" s="46" t="str">
        <f t="shared" si="277"/>
        <v/>
      </c>
      <c r="AM65" s="46" t="str">
        <f t="shared" si="277"/>
        <v/>
      </c>
      <c r="AN65" s="46" t="str">
        <f t="shared" si="277"/>
        <v/>
      </c>
      <c r="AO65" s="46" t="str">
        <f t="shared" si="277"/>
        <v/>
      </c>
      <c r="AP65" s="46" t="str">
        <f t="shared" si="277"/>
        <v/>
      </c>
      <c r="AQ65" s="46" t="str">
        <f t="shared" si="277"/>
        <v/>
      </c>
      <c r="AR65" s="46" t="str">
        <f t="shared" si="277"/>
        <v/>
      </c>
      <c r="AS65" s="46" t="str">
        <f t="shared" si="277"/>
        <v/>
      </c>
      <c r="AT65" s="46" t="str">
        <f t="shared" si="277"/>
        <v/>
      </c>
      <c r="AU65" s="46" t="str">
        <f t="shared" si="277"/>
        <v/>
      </c>
      <c r="AV65" s="46" t="str">
        <f t="shared" si="277"/>
        <v/>
      </c>
      <c r="AW65" s="46" t="str">
        <f t="shared" si="277"/>
        <v/>
      </c>
      <c r="AX65" s="46" t="str">
        <f t="shared" si="277"/>
        <v/>
      </c>
      <c r="AY65" s="46" t="str">
        <f t="shared" si="277"/>
        <v/>
      </c>
      <c r="AZ65" s="46" t="str">
        <f t="shared" si="277"/>
        <v/>
      </c>
      <c r="BA65" s="46" t="str">
        <f t="shared" si="277"/>
        <v/>
      </c>
      <c r="BB65" s="46" t="str">
        <f t="shared" si="277"/>
        <v/>
      </c>
      <c r="BC65" s="46" t="str">
        <f t="shared" si="277"/>
        <v/>
      </c>
      <c r="BD65" s="46" t="str">
        <f t="shared" si="277"/>
        <v/>
      </c>
      <c r="BE65" s="46" t="str">
        <f t="shared" si="277"/>
        <v/>
      </c>
      <c r="BF65" s="46" t="str">
        <f t="shared" si="277"/>
        <v/>
      </c>
      <c r="BG65" s="46" t="str">
        <f t="shared" si="277"/>
        <v/>
      </c>
      <c r="BH65" s="46" t="str">
        <f t="shared" si="277"/>
        <v/>
      </c>
      <c r="BI65" s="46" t="str">
        <f t="shared" si="277"/>
        <v/>
      </c>
      <c r="BJ65" s="46" t="str">
        <f t="shared" si="277"/>
        <v/>
      </c>
      <c r="BK65" s="46" t="str">
        <f t="shared" si="277"/>
        <v/>
      </c>
      <c r="BL65" s="46" t="str">
        <f t="shared" si="277"/>
        <v/>
      </c>
      <c r="BM65" s="46" t="str">
        <f t="shared" si="277"/>
        <v/>
      </c>
      <c r="BN65" s="46" t="str">
        <f t="shared" si="277"/>
        <v/>
      </c>
      <c r="BO65" s="46" t="str">
        <f t="shared" si="277"/>
        <v/>
      </c>
      <c r="BP65" s="46" t="str">
        <f t="shared" si="277"/>
        <v/>
      </c>
      <c r="BQ65" s="46" t="str">
        <f t="shared" si="277"/>
        <v/>
      </c>
      <c r="BR65" s="46" t="str">
        <f t="shared" si="277"/>
        <v/>
      </c>
      <c r="BS65" s="46" t="str">
        <f t="shared" si="277"/>
        <v/>
      </c>
      <c r="BT65" s="46" t="str">
        <f t="shared" si="277"/>
        <v/>
      </c>
      <c r="BU65" s="46" t="str">
        <f t="shared" si="277"/>
        <v/>
      </c>
      <c r="BV65" s="46" t="str">
        <f t="shared" si="277"/>
        <v/>
      </c>
      <c r="BW65" s="46" t="str">
        <f t="shared" si="277"/>
        <v/>
      </c>
      <c r="BX65" s="46" t="str">
        <f t="shared" si="277"/>
        <v/>
      </c>
      <c r="BY65" s="46" t="str">
        <f t="shared" si="277"/>
        <v/>
      </c>
      <c r="BZ65" s="46" t="str">
        <f t="shared" si="277"/>
        <v/>
      </c>
      <c r="CA65" s="46" t="str">
        <f t="shared" si="277"/>
        <v/>
      </c>
      <c r="CB65" s="46" t="str">
        <f t="shared" si="277"/>
        <v/>
      </c>
      <c r="CC65" s="46" t="str">
        <f t="shared" si="277"/>
        <v/>
      </c>
      <c r="CD65" s="46" t="str">
        <f t="shared" si="277"/>
        <v/>
      </c>
      <c r="CE65" s="46" t="str">
        <f t="shared" si="277"/>
        <v/>
      </c>
      <c r="CF65" s="46" t="str">
        <f t="shared" si="277"/>
        <v/>
      </c>
      <c r="CG65" s="46" t="str">
        <f t="shared" si="277"/>
        <v/>
      </c>
      <c r="CH65" s="46" t="str">
        <f t="shared" si="277"/>
        <v/>
      </c>
      <c r="CI65" s="46" t="str">
        <f t="shared" si="277"/>
        <v/>
      </c>
      <c r="CJ65" s="46" t="str">
        <f t="shared" si="277"/>
        <v/>
      </c>
      <c r="CK65" s="46" t="str">
        <f t="shared" si="277"/>
        <v/>
      </c>
      <c r="CL65" s="46" t="str">
        <f t="shared" si="277"/>
        <v/>
      </c>
      <c r="CM65" s="46" t="str">
        <f t="shared" si="277"/>
        <v/>
      </c>
      <c r="CN65" s="46" t="str">
        <f t="shared" ref="CN65:EY69" si="280">IF(ISNONTEXT($Z65),CM65+$Z65,"")</f>
        <v/>
      </c>
      <c r="CO65" s="46" t="str">
        <f t="shared" si="280"/>
        <v/>
      </c>
      <c r="CP65" s="46" t="str">
        <f t="shared" si="280"/>
        <v/>
      </c>
      <c r="CQ65" s="46" t="str">
        <f t="shared" si="280"/>
        <v/>
      </c>
      <c r="CR65" s="46" t="str">
        <f t="shared" si="280"/>
        <v/>
      </c>
      <c r="CS65" s="46" t="str">
        <f t="shared" si="280"/>
        <v/>
      </c>
      <c r="CT65" s="46" t="str">
        <f t="shared" si="280"/>
        <v/>
      </c>
      <c r="CU65" s="46" t="str">
        <f t="shared" si="280"/>
        <v/>
      </c>
      <c r="CV65" s="46" t="str">
        <f t="shared" si="280"/>
        <v/>
      </c>
      <c r="CW65" s="46" t="str">
        <f t="shared" si="280"/>
        <v/>
      </c>
      <c r="CX65" s="46" t="str">
        <f t="shared" si="280"/>
        <v/>
      </c>
      <c r="CY65" s="46" t="str">
        <f t="shared" si="280"/>
        <v/>
      </c>
      <c r="CZ65" s="46" t="str">
        <f t="shared" si="280"/>
        <v/>
      </c>
      <c r="DA65" s="46" t="str">
        <f t="shared" si="280"/>
        <v/>
      </c>
      <c r="DB65" s="46" t="str">
        <f t="shared" si="280"/>
        <v/>
      </c>
      <c r="DC65" s="46" t="str">
        <f t="shared" si="280"/>
        <v/>
      </c>
      <c r="DD65" s="46" t="str">
        <f t="shared" si="280"/>
        <v/>
      </c>
      <c r="DE65" s="46" t="str">
        <f t="shared" si="280"/>
        <v/>
      </c>
      <c r="DF65" s="46" t="str">
        <f t="shared" si="280"/>
        <v/>
      </c>
      <c r="DG65" s="46" t="str">
        <f t="shared" si="280"/>
        <v/>
      </c>
      <c r="DH65" s="46" t="str">
        <f t="shared" si="280"/>
        <v/>
      </c>
      <c r="DI65" s="46" t="str">
        <f t="shared" si="280"/>
        <v/>
      </c>
      <c r="DJ65" s="46" t="str">
        <f t="shared" si="280"/>
        <v/>
      </c>
      <c r="DK65" s="46" t="str">
        <f t="shared" si="280"/>
        <v/>
      </c>
      <c r="DL65" s="46" t="str">
        <f t="shared" si="280"/>
        <v/>
      </c>
      <c r="DM65" s="46" t="str">
        <f t="shared" si="280"/>
        <v/>
      </c>
      <c r="DN65" s="46" t="str">
        <f t="shared" si="280"/>
        <v/>
      </c>
      <c r="DO65" s="46" t="str">
        <f t="shared" si="280"/>
        <v/>
      </c>
      <c r="DP65" s="46" t="str">
        <f t="shared" si="280"/>
        <v/>
      </c>
      <c r="DQ65" s="46" t="str">
        <f t="shared" si="280"/>
        <v/>
      </c>
      <c r="DR65" s="46" t="str">
        <f t="shared" si="280"/>
        <v/>
      </c>
      <c r="DS65" s="46" t="str">
        <f t="shared" si="280"/>
        <v/>
      </c>
      <c r="DT65" s="46" t="str">
        <f t="shared" si="280"/>
        <v/>
      </c>
      <c r="DU65" s="46" t="str">
        <f t="shared" si="280"/>
        <v/>
      </c>
      <c r="DV65" s="46" t="str">
        <f t="shared" si="280"/>
        <v/>
      </c>
      <c r="DW65" s="46" t="str">
        <f t="shared" si="280"/>
        <v/>
      </c>
      <c r="DX65" s="46" t="str">
        <f t="shared" si="280"/>
        <v/>
      </c>
      <c r="DY65" s="46" t="str">
        <f t="shared" si="280"/>
        <v/>
      </c>
      <c r="DZ65" s="46" t="str">
        <f t="shared" si="280"/>
        <v/>
      </c>
      <c r="EA65" s="46" t="str">
        <f t="shared" si="280"/>
        <v/>
      </c>
      <c r="EB65" s="46" t="str">
        <f t="shared" si="280"/>
        <v/>
      </c>
      <c r="EC65" s="46" t="str">
        <f t="shared" si="280"/>
        <v/>
      </c>
      <c r="ED65" s="46" t="str">
        <f t="shared" si="280"/>
        <v/>
      </c>
      <c r="EE65" s="46" t="str">
        <f t="shared" si="280"/>
        <v/>
      </c>
      <c r="EF65" s="46" t="str">
        <f t="shared" si="280"/>
        <v/>
      </c>
      <c r="EG65" s="46" t="str">
        <f t="shared" si="280"/>
        <v/>
      </c>
      <c r="EH65" s="46" t="str">
        <f t="shared" si="280"/>
        <v/>
      </c>
      <c r="EI65" s="46" t="str">
        <f t="shared" si="280"/>
        <v/>
      </c>
      <c r="EJ65" s="46" t="str">
        <f t="shared" si="280"/>
        <v/>
      </c>
      <c r="EK65" s="46" t="str">
        <f t="shared" si="280"/>
        <v/>
      </c>
      <c r="EL65" s="46" t="str">
        <f t="shared" si="280"/>
        <v/>
      </c>
      <c r="EM65" s="46" t="str">
        <f t="shared" si="280"/>
        <v/>
      </c>
      <c r="EN65" s="46" t="str">
        <f t="shared" si="280"/>
        <v/>
      </c>
      <c r="EO65" s="46" t="str">
        <f t="shared" si="280"/>
        <v/>
      </c>
      <c r="EP65" s="46" t="str">
        <f t="shared" si="280"/>
        <v/>
      </c>
      <c r="EQ65" s="46" t="str">
        <f t="shared" si="280"/>
        <v/>
      </c>
      <c r="ER65" s="46" t="str">
        <f t="shared" si="280"/>
        <v/>
      </c>
      <c r="ES65" s="46" t="str">
        <f t="shared" si="280"/>
        <v/>
      </c>
      <c r="ET65" s="46" t="str">
        <f t="shared" si="280"/>
        <v/>
      </c>
      <c r="EU65" s="46" t="str">
        <f t="shared" si="280"/>
        <v/>
      </c>
      <c r="EV65" s="46" t="str">
        <f t="shared" si="280"/>
        <v/>
      </c>
      <c r="EW65" s="46" t="str">
        <f t="shared" si="280"/>
        <v/>
      </c>
      <c r="EX65" s="46" t="str">
        <f t="shared" si="280"/>
        <v/>
      </c>
      <c r="EY65" s="46" t="str">
        <f t="shared" si="280"/>
        <v/>
      </c>
      <c r="EZ65" s="46" t="str">
        <f t="shared" si="279"/>
        <v/>
      </c>
      <c r="FA65" s="46" t="str">
        <f t="shared" si="279"/>
        <v/>
      </c>
      <c r="FB65" s="46" t="str">
        <f t="shared" si="279"/>
        <v/>
      </c>
      <c r="FC65" s="46" t="str">
        <f t="shared" si="279"/>
        <v/>
      </c>
      <c r="FD65" s="46" t="str">
        <f t="shared" si="279"/>
        <v/>
      </c>
      <c r="FE65" s="46" t="str">
        <f t="shared" si="279"/>
        <v/>
      </c>
      <c r="FF65" s="46" t="str">
        <f t="shared" si="279"/>
        <v/>
      </c>
      <c r="FG65" s="46" t="str">
        <f t="shared" si="279"/>
        <v/>
      </c>
      <c r="FH65" s="46" t="str">
        <f t="shared" si="279"/>
        <v/>
      </c>
      <c r="FI65" s="46" t="str">
        <f t="shared" si="279"/>
        <v/>
      </c>
      <c r="FJ65" s="46" t="str">
        <f t="shared" si="279"/>
        <v/>
      </c>
      <c r="FK65" s="46" t="str">
        <f t="shared" si="279"/>
        <v/>
      </c>
      <c r="FL65" s="46" t="str">
        <f t="shared" si="279"/>
        <v/>
      </c>
      <c r="FM65" s="46" t="str">
        <f t="shared" si="279"/>
        <v/>
      </c>
      <c r="FN65" s="46" t="str">
        <f t="shared" si="279"/>
        <v/>
      </c>
      <c r="FO65" s="46" t="str">
        <f t="shared" si="279"/>
        <v/>
      </c>
      <c r="FP65" s="46" t="str">
        <f t="shared" si="279"/>
        <v/>
      </c>
      <c r="FQ65" s="46" t="str">
        <f t="shared" si="279"/>
        <v/>
      </c>
      <c r="FR65" s="46" t="str">
        <f t="shared" si="279"/>
        <v/>
      </c>
      <c r="FS65" s="46" t="str">
        <f t="shared" si="279"/>
        <v/>
      </c>
      <c r="FT65" s="46" t="str">
        <f t="shared" si="279"/>
        <v/>
      </c>
      <c r="FU65" s="46" t="str">
        <f t="shared" si="279"/>
        <v/>
      </c>
      <c r="FV65" s="46" t="str">
        <f t="shared" si="279"/>
        <v/>
      </c>
      <c r="FW65" s="46" t="str">
        <f t="shared" si="279"/>
        <v/>
      </c>
      <c r="FX65" s="46" t="str">
        <f t="shared" si="279"/>
        <v/>
      </c>
      <c r="FY65" s="46" t="str">
        <f t="shared" si="279"/>
        <v/>
      </c>
      <c r="FZ65" s="46" t="str">
        <f t="shared" si="279"/>
        <v/>
      </c>
      <c r="GA65" s="46" t="str">
        <f t="shared" si="279"/>
        <v/>
      </c>
      <c r="GB65" s="46" t="str">
        <f t="shared" si="279"/>
        <v/>
      </c>
      <c r="GC65" s="46" t="str">
        <f t="shared" si="279"/>
        <v/>
      </c>
      <c r="GD65" s="46" t="str">
        <f t="shared" si="279"/>
        <v/>
      </c>
      <c r="GE65" s="46" t="str">
        <f t="shared" si="279"/>
        <v/>
      </c>
      <c r="GF65" s="46" t="str">
        <f t="shared" si="279"/>
        <v/>
      </c>
      <c r="GG65" s="46" t="str">
        <f t="shared" si="279"/>
        <v/>
      </c>
      <c r="GH65" s="46" t="str">
        <f t="shared" si="279"/>
        <v/>
      </c>
      <c r="GI65" s="46" t="str">
        <f t="shared" si="279"/>
        <v/>
      </c>
      <c r="GJ65" s="46" t="str">
        <f t="shared" si="279"/>
        <v/>
      </c>
      <c r="GK65" s="46" t="str">
        <f t="shared" si="279"/>
        <v/>
      </c>
      <c r="GL65" s="46" t="str">
        <f t="shared" si="279"/>
        <v/>
      </c>
      <c r="GM65" s="46" t="str">
        <f t="shared" si="279"/>
        <v/>
      </c>
      <c r="GN65" s="46" t="str">
        <f t="shared" si="279"/>
        <v/>
      </c>
      <c r="GO65" s="46" t="str">
        <f t="shared" si="279"/>
        <v/>
      </c>
      <c r="GP65" s="46" t="str">
        <f t="shared" si="279"/>
        <v/>
      </c>
      <c r="GQ65" s="46" t="str">
        <f t="shared" si="279"/>
        <v/>
      </c>
      <c r="GR65" s="46" t="str">
        <f t="shared" si="279"/>
        <v/>
      </c>
      <c r="GS65" s="46" t="str">
        <f t="shared" si="279"/>
        <v/>
      </c>
      <c r="GT65" s="46" t="str">
        <f t="shared" si="279"/>
        <v/>
      </c>
      <c r="GU65" s="46" t="str">
        <f t="shared" si="279"/>
        <v/>
      </c>
      <c r="GV65" s="46" t="str">
        <f t="shared" si="279"/>
        <v/>
      </c>
      <c r="GW65" s="46" t="str">
        <f t="shared" si="279"/>
        <v/>
      </c>
      <c r="GX65" s="46" t="str">
        <f t="shared" si="279"/>
        <v/>
      </c>
      <c r="GY65" s="46" t="str">
        <f t="shared" si="279"/>
        <v/>
      </c>
      <c r="GZ65" s="46" t="str">
        <f t="shared" si="279"/>
        <v/>
      </c>
      <c r="HA65" s="46" t="str">
        <f t="shared" si="279"/>
        <v/>
      </c>
      <c r="HB65" s="46" t="str">
        <f t="shared" si="279"/>
        <v/>
      </c>
      <c r="HC65" s="46" t="str">
        <f t="shared" si="279"/>
        <v/>
      </c>
      <c r="HD65" s="46" t="str">
        <f t="shared" si="279"/>
        <v/>
      </c>
      <c r="HE65" s="46" t="str">
        <f t="shared" si="279"/>
        <v/>
      </c>
      <c r="HF65" s="46" t="str">
        <f t="shared" si="279"/>
        <v/>
      </c>
      <c r="HG65" s="46" t="str">
        <f t="shared" si="279"/>
        <v/>
      </c>
      <c r="HH65" s="46" t="str">
        <f t="shared" si="279"/>
        <v/>
      </c>
      <c r="HI65" s="46" t="str">
        <f t="shared" si="279"/>
        <v/>
      </c>
      <c r="HJ65" s="46" t="str">
        <f t="shared" si="279"/>
        <v/>
      </c>
      <c r="HK65" s="46" t="str">
        <f t="shared" si="279"/>
        <v/>
      </c>
      <c r="HL65" s="46" t="str">
        <f t="shared" si="278"/>
        <v/>
      </c>
      <c r="HM65" s="46" t="str">
        <f t="shared" si="278"/>
        <v/>
      </c>
      <c r="HN65" s="46" t="str">
        <f t="shared" si="278"/>
        <v/>
      </c>
      <c r="HO65" s="46" t="str">
        <f t="shared" si="278"/>
        <v/>
      </c>
      <c r="HP65" s="46" t="str">
        <f t="shared" si="278"/>
        <v/>
      </c>
      <c r="HQ65" s="46" t="str">
        <f t="shared" si="278"/>
        <v/>
      </c>
      <c r="HR65" s="46" t="str">
        <f t="shared" si="278"/>
        <v/>
      </c>
      <c r="HS65" s="46" t="str">
        <f t="shared" si="278"/>
        <v/>
      </c>
      <c r="HT65" s="146" t="e">
        <f t="shared" si="15"/>
        <v>#N/A</v>
      </c>
      <c r="HU65" s="146" t="e">
        <f t="shared" si="24"/>
        <v>#N/A</v>
      </c>
      <c r="HV65" s="146" t="e">
        <f t="shared" si="25"/>
        <v>#N/A</v>
      </c>
      <c r="HW65" s="146" t="e">
        <f t="shared" si="26"/>
        <v>#N/A</v>
      </c>
      <c r="HX65" s="146" t="e">
        <f t="shared" si="27"/>
        <v>#N/A</v>
      </c>
      <c r="HY65" s="146" t="e">
        <f t="shared" si="28"/>
        <v>#N/A</v>
      </c>
      <c r="HZ65" s="146" t="e">
        <f t="shared" si="29"/>
        <v>#N/A</v>
      </c>
      <c r="IA65" s="146" t="e">
        <f t="shared" si="30"/>
        <v>#N/A</v>
      </c>
      <c r="IB65" s="146" t="e">
        <f t="shared" si="31"/>
        <v>#N/A</v>
      </c>
      <c r="IC65" s="146" t="e">
        <f t="shared" si="32"/>
        <v>#N/A</v>
      </c>
      <c r="ID65" s="146" t="e">
        <f t="shared" si="33"/>
        <v>#N/A</v>
      </c>
      <c r="IE65" s="146" t="e">
        <f t="shared" si="34"/>
        <v>#N/A</v>
      </c>
      <c r="IF65" s="146" t="e">
        <f t="shared" si="35"/>
        <v>#N/A</v>
      </c>
      <c r="IG65" s="146" t="e">
        <f t="shared" si="36"/>
        <v>#N/A</v>
      </c>
      <c r="IH65" s="146" t="e">
        <f t="shared" si="37"/>
        <v>#N/A</v>
      </c>
      <c r="II65" s="146" t="e">
        <f t="shared" si="38"/>
        <v>#N/A</v>
      </c>
      <c r="IJ65" s="146" t="e">
        <f t="shared" si="39"/>
        <v>#N/A</v>
      </c>
      <c r="IK65" s="146" t="e">
        <f t="shared" si="40"/>
        <v>#N/A</v>
      </c>
      <c r="IL65" s="146" t="e">
        <f t="shared" si="41"/>
        <v>#N/A</v>
      </c>
      <c r="IM65" s="146" t="e">
        <f t="shared" si="42"/>
        <v>#N/A</v>
      </c>
      <c r="IN65" s="146" t="e">
        <f t="shared" si="43"/>
        <v>#N/A</v>
      </c>
      <c r="IO65" s="146" t="e">
        <f t="shared" si="44"/>
        <v>#N/A</v>
      </c>
      <c r="IP65" s="146" t="e">
        <f t="shared" si="45"/>
        <v>#N/A</v>
      </c>
      <c r="IQ65" s="146" t="e">
        <f t="shared" si="46"/>
        <v>#N/A</v>
      </c>
      <c r="IR65" s="146" t="e">
        <f t="shared" si="47"/>
        <v>#N/A</v>
      </c>
      <c r="IS65" s="146" t="e">
        <f t="shared" si="48"/>
        <v>#N/A</v>
      </c>
      <c r="IT65" s="146" t="e">
        <f t="shared" si="49"/>
        <v>#N/A</v>
      </c>
      <c r="IU65" s="146" t="e">
        <f t="shared" si="50"/>
        <v>#N/A</v>
      </c>
      <c r="IV65" s="146" t="e">
        <f t="shared" si="51"/>
        <v>#N/A</v>
      </c>
      <c r="IW65" s="146" t="e">
        <f t="shared" si="52"/>
        <v>#N/A</v>
      </c>
      <c r="IX65" s="146" t="e">
        <f t="shared" si="53"/>
        <v>#N/A</v>
      </c>
      <c r="IY65" s="146" t="e">
        <f t="shared" si="54"/>
        <v>#N/A</v>
      </c>
      <c r="IZ65" s="146" t="e">
        <f t="shared" si="55"/>
        <v>#N/A</v>
      </c>
      <c r="JA65" s="146" t="e">
        <f t="shared" si="56"/>
        <v>#N/A</v>
      </c>
      <c r="JB65" s="146" t="e">
        <f t="shared" si="57"/>
        <v>#N/A</v>
      </c>
      <c r="JC65" s="146" t="e">
        <f t="shared" si="58"/>
        <v>#N/A</v>
      </c>
      <c r="JD65" s="146" t="e">
        <f t="shared" si="59"/>
        <v>#N/A</v>
      </c>
      <c r="JE65" s="146" t="e">
        <f t="shared" si="60"/>
        <v>#N/A</v>
      </c>
      <c r="JF65" s="146" t="e">
        <f t="shared" si="61"/>
        <v>#N/A</v>
      </c>
      <c r="JG65" s="146" t="e">
        <f t="shared" si="62"/>
        <v>#N/A</v>
      </c>
      <c r="JH65" s="146" t="e">
        <f t="shared" si="63"/>
        <v>#N/A</v>
      </c>
      <c r="JI65" s="146" t="e">
        <f t="shared" si="64"/>
        <v>#N/A</v>
      </c>
      <c r="JJ65" s="146" t="e">
        <f t="shared" si="65"/>
        <v>#N/A</v>
      </c>
      <c r="JK65" s="146" t="e">
        <f t="shared" si="66"/>
        <v>#N/A</v>
      </c>
      <c r="JL65" s="146" t="e">
        <f t="shared" si="67"/>
        <v>#N/A</v>
      </c>
      <c r="JM65" s="146" t="e">
        <f t="shared" si="68"/>
        <v>#N/A</v>
      </c>
      <c r="JN65" s="146" t="e">
        <f t="shared" si="69"/>
        <v>#N/A</v>
      </c>
      <c r="JO65" s="146" t="e">
        <f t="shared" si="70"/>
        <v>#N/A</v>
      </c>
      <c r="JP65" s="146" t="e">
        <f t="shared" si="71"/>
        <v>#N/A</v>
      </c>
      <c r="JQ65" s="146" t="e">
        <f t="shared" si="72"/>
        <v>#N/A</v>
      </c>
      <c r="JR65" s="146" t="e">
        <f t="shared" si="73"/>
        <v>#N/A</v>
      </c>
      <c r="JS65" s="146" t="e">
        <f t="shared" si="74"/>
        <v>#N/A</v>
      </c>
      <c r="JT65" s="146" t="e">
        <f t="shared" si="75"/>
        <v>#N/A</v>
      </c>
      <c r="JU65" s="146" t="e">
        <f t="shared" si="76"/>
        <v>#N/A</v>
      </c>
      <c r="JV65" s="146" t="e">
        <f t="shared" si="77"/>
        <v>#N/A</v>
      </c>
      <c r="JW65" s="146" t="e">
        <f t="shared" si="78"/>
        <v>#N/A</v>
      </c>
      <c r="JX65" s="146" t="e">
        <f t="shared" si="79"/>
        <v>#N/A</v>
      </c>
      <c r="JY65" s="146" t="e">
        <f t="shared" si="80"/>
        <v>#N/A</v>
      </c>
      <c r="JZ65" s="146" t="e">
        <f t="shared" si="81"/>
        <v>#N/A</v>
      </c>
      <c r="KA65" s="146" t="e">
        <f t="shared" si="82"/>
        <v>#N/A</v>
      </c>
      <c r="KB65" s="146" t="e">
        <f t="shared" si="83"/>
        <v>#N/A</v>
      </c>
      <c r="KC65" s="146" t="e">
        <f t="shared" si="84"/>
        <v>#N/A</v>
      </c>
      <c r="KD65" s="146" t="e">
        <f t="shared" si="85"/>
        <v>#N/A</v>
      </c>
      <c r="KE65" s="146" t="e">
        <f t="shared" si="86"/>
        <v>#N/A</v>
      </c>
      <c r="KF65" s="146" t="e">
        <f t="shared" si="20"/>
        <v>#N/A</v>
      </c>
      <c r="KG65" s="146" t="e">
        <f t="shared" si="87"/>
        <v>#N/A</v>
      </c>
      <c r="KH65" s="146" t="e">
        <f t="shared" si="88"/>
        <v>#N/A</v>
      </c>
      <c r="KI65" s="146" t="e">
        <f t="shared" si="89"/>
        <v>#N/A</v>
      </c>
      <c r="KJ65" s="146" t="e">
        <f t="shared" si="90"/>
        <v>#N/A</v>
      </c>
      <c r="KK65" s="146" t="e">
        <f t="shared" si="91"/>
        <v>#N/A</v>
      </c>
      <c r="KL65" s="146" t="e">
        <f t="shared" si="92"/>
        <v>#N/A</v>
      </c>
      <c r="KM65" s="146" t="e">
        <f t="shared" si="93"/>
        <v>#N/A</v>
      </c>
      <c r="KN65" s="146" t="e">
        <f t="shared" si="94"/>
        <v>#N/A</v>
      </c>
      <c r="KO65" s="146" t="e">
        <f t="shared" si="95"/>
        <v>#N/A</v>
      </c>
      <c r="KP65" s="146" t="e">
        <f t="shared" si="96"/>
        <v>#N/A</v>
      </c>
      <c r="KQ65" s="146" t="e">
        <f t="shared" si="97"/>
        <v>#N/A</v>
      </c>
      <c r="KR65" s="146" t="e">
        <f t="shared" si="98"/>
        <v>#N/A</v>
      </c>
      <c r="KS65" s="146" t="e">
        <f t="shared" si="99"/>
        <v>#N/A</v>
      </c>
      <c r="KT65" s="146" t="e">
        <f t="shared" si="100"/>
        <v>#N/A</v>
      </c>
      <c r="KU65" s="146" t="e">
        <f t="shared" si="101"/>
        <v>#N/A</v>
      </c>
      <c r="KV65" s="146" t="e">
        <f t="shared" si="102"/>
        <v>#N/A</v>
      </c>
      <c r="KW65" s="146" t="e">
        <f t="shared" si="103"/>
        <v>#N/A</v>
      </c>
      <c r="KX65" s="146" t="e">
        <f t="shared" si="104"/>
        <v>#N/A</v>
      </c>
      <c r="KY65" s="146" t="e">
        <f t="shared" si="105"/>
        <v>#N/A</v>
      </c>
      <c r="KZ65" s="146" t="e">
        <f t="shared" si="106"/>
        <v>#N/A</v>
      </c>
      <c r="LA65" s="146" t="e">
        <f t="shared" si="107"/>
        <v>#N/A</v>
      </c>
      <c r="LB65" s="146" t="e">
        <f t="shared" si="108"/>
        <v>#N/A</v>
      </c>
      <c r="LC65" s="146" t="e">
        <f t="shared" si="109"/>
        <v>#N/A</v>
      </c>
      <c r="LD65" s="146" t="e">
        <f t="shared" si="110"/>
        <v>#N/A</v>
      </c>
      <c r="LE65" s="146" t="e">
        <f t="shared" si="111"/>
        <v>#N/A</v>
      </c>
      <c r="LF65" s="146" t="e">
        <f t="shared" si="112"/>
        <v>#N/A</v>
      </c>
      <c r="LG65" s="146" t="e">
        <f t="shared" si="113"/>
        <v>#N/A</v>
      </c>
      <c r="LH65" s="146" t="e">
        <f t="shared" si="114"/>
        <v>#N/A</v>
      </c>
      <c r="LI65" s="146" t="e">
        <f t="shared" si="115"/>
        <v>#N/A</v>
      </c>
      <c r="LJ65" s="146" t="e">
        <f t="shared" si="116"/>
        <v>#N/A</v>
      </c>
      <c r="LK65" s="146" t="e">
        <f t="shared" si="117"/>
        <v>#N/A</v>
      </c>
      <c r="LL65" s="146" t="e">
        <f t="shared" si="118"/>
        <v>#N/A</v>
      </c>
      <c r="LM65" s="146" t="e">
        <f t="shared" si="119"/>
        <v>#N/A</v>
      </c>
      <c r="LN65" s="146" t="e">
        <f t="shared" si="120"/>
        <v>#N/A</v>
      </c>
      <c r="LO65" s="146" t="e">
        <f t="shared" si="121"/>
        <v>#N/A</v>
      </c>
      <c r="LP65" s="146" t="e">
        <f t="shared" si="122"/>
        <v>#N/A</v>
      </c>
      <c r="LQ65" s="146" t="e">
        <f t="shared" si="123"/>
        <v>#N/A</v>
      </c>
      <c r="LR65" s="146" t="e">
        <f t="shared" si="124"/>
        <v>#N/A</v>
      </c>
      <c r="LS65" s="146" t="e">
        <f t="shared" si="125"/>
        <v>#N/A</v>
      </c>
      <c r="LT65" s="146" t="e">
        <f t="shared" si="126"/>
        <v>#N/A</v>
      </c>
      <c r="LU65" s="146" t="e">
        <f t="shared" si="127"/>
        <v>#N/A</v>
      </c>
      <c r="LV65" s="146" t="e">
        <f t="shared" si="128"/>
        <v>#N/A</v>
      </c>
      <c r="LW65" s="146" t="e">
        <f t="shared" si="129"/>
        <v>#N/A</v>
      </c>
      <c r="LX65" s="146" t="e">
        <f t="shared" si="130"/>
        <v>#N/A</v>
      </c>
      <c r="LY65" s="146" t="e">
        <f t="shared" si="131"/>
        <v>#N/A</v>
      </c>
      <c r="LZ65" s="146" t="e">
        <f t="shared" si="132"/>
        <v>#N/A</v>
      </c>
      <c r="MA65" s="146" t="e">
        <f t="shared" si="133"/>
        <v>#N/A</v>
      </c>
      <c r="MB65" s="146" t="e">
        <f t="shared" si="134"/>
        <v>#N/A</v>
      </c>
      <c r="MC65" s="146" t="e">
        <f t="shared" si="135"/>
        <v>#N/A</v>
      </c>
      <c r="MD65" s="146" t="e">
        <f t="shared" si="136"/>
        <v>#N/A</v>
      </c>
      <c r="ME65" s="146" t="e">
        <f t="shared" si="137"/>
        <v>#N/A</v>
      </c>
      <c r="MF65" s="146" t="e">
        <f t="shared" si="138"/>
        <v>#N/A</v>
      </c>
      <c r="MG65" s="146" t="e">
        <f t="shared" si="139"/>
        <v>#N/A</v>
      </c>
      <c r="MH65" s="146" t="e">
        <f t="shared" si="140"/>
        <v>#N/A</v>
      </c>
      <c r="MI65" s="146" t="e">
        <f t="shared" si="141"/>
        <v>#N/A</v>
      </c>
      <c r="MJ65" s="146" t="e">
        <f t="shared" si="142"/>
        <v>#N/A</v>
      </c>
      <c r="MK65" s="146" t="e">
        <f t="shared" si="143"/>
        <v>#N/A</v>
      </c>
      <c r="ML65" s="146" t="e">
        <f t="shared" si="144"/>
        <v>#N/A</v>
      </c>
      <c r="MM65" s="146" t="e">
        <f t="shared" si="145"/>
        <v>#N/A</v>
      </c>
      <c r="MN65" s="146" t="e">
        <f t="shared" si="146"/>
        <v>#N/A</v>
      </c>
      <c r="MO65" s="146" t="e">
        <f t="shared" si="147"/>
        <v>#N/A</v>
      </c>
      <c r="MP65" s="146" t="e">
        <f t="shared" si="148"/>
        <v>#N/A</v>
      </c>
      <c r="MQ65" s="146" t="e">
        <f t="shared" si="149"/>
        <v>#N/A</v>
      </c>
      <c r="MR65" s="146" t="e">
        <f t="shared" si="21"/>
        <v>#N/A</v>
      </c>
      <c r="MS65" s="146" t="e">
        <f t="shared" si="150"/>
        <v>#N/A</v>
      </c>
      <c r="MT65" s="146" t="e">
        <f t="shared" si="151"/>
        <v>#N/A</v>
      </c>
      <c r="MU65" s="146" t="e">
        <f t="shared" si="152"/>
        <v>#N/A</v>
      </c>
      <c r="MV65" s="146" t="e">
        <f t="shared" si="153"/>
        <v>#N/A</v>
      </c>
      <c r="MW65" s="146" t="e">
        <f t="shared" si="154"/>
        <v>#N/A</v>
      </c>
      <c r="MX65" s="146" t="e">
        <f t="shared" si="155"/>
        <v>#N/A</v>
      </c>
      <c r="MY65" s="146" t="e">
        <f t="shared" si="156"/>
        <v>#N/A</v>
      </c>
      <c r="MZ65" s="146" t="e">
        <f t="shared" si="157"/>
        <v>#N/A</v>
      </c>
      <c r="NA65" s="146" t="e">
        <f t="shared" si="158"/>
        <v>#N/A</v>
      </c>
      <c r="NB65" s="146" t="e">
        <f t="shared" si="159"/>
        <v>#N/A</v>
      </c>
      <c r="NC65" s="146" t="e">
        <f t="shared" si="160"/>
        <v>#N/A</v>
      </c>
      <c r="ND65" s="146" t="e">
        <f t="shared" si="161"/>
        <v>#N/A</v>
      </c>
      <c r="NE65" s="146" t="e">
        <f t="shared" si="162"/>
        <v>#N/A</v>
      </c>
      <c r="NF65" s="146" t="e">
        <f t="shared" si="163"/>
        <v>#N/A</v>
      </c>
      <c r="NG65" s="146" t="e">
        <f t="shared" si="164"/>
        <v>#N/A</v>
      </c>
      <c r="NH65" s="146" t="e">
        <f t="shared" si="165"/>
        <v>#N/A</v>
      </c>
      <c r="NI65" s="146" t="e">
        <f t="shared" si="166"/>
        <v>#N/A</v>
      </c>
      <c r="NJ65" s="146" t="e">
        <f t="shared" si="167"/>
        <v>#N/A</v>
      </c>
      <c r="NK65" s="146" t="e">
        <f t="shared" si="168"/>
        <v>#N/A</v>
      </c>
      <c r="NL65" s="146" t="e">
        <f t="shared" si="169"/>
        <v>#N/A</v>
      </c>
      <c r="NM65" s="146" t="e">
        <f t="shared" si="170"/>
        <v>#N/A</v>
      </c>
      <c r="NN65" s="146" t="e">
        <f t="shared" si="171"/>
        <v>#N/A</v>
      </c>
      <c r="NO65" s="146" t="e">
        <f t="shared" si="172"/>
        <v>#N/A</v>
      </c>
      <c r="NP65" s="146" t="e">
        <f t="shared" si="173"/>
        <v>#N/A</v>
      </c>
      <c r="NQ65" s="146" t="e">
        <f t="shared" si="174"/>
        <v>#N/A</v>
      </c>
      <c r="NR65" s="146" t="e">
        <f t="shared" si="175"/>
        <v>#N/A</v>
      </c>
      <c r="NS65" s="146" t="e">
        <f t="shared" si="176"/>
        <v>#N/A</v>
      </c>
      <c r="NT65" s="146" t="e">
        <f t="shared" si="177"/>
        <v>#N/A</v>
      </c>
      <c r="NU65" s="146" t="e">
        <f t="shared" si="178"/>
        <v>#N/A</v>
      </c>
      <c r="NV65" s="146" t="e">
        <f t="shared" si="179"/>
        <v>#N/A</v>
      </c>
      <c r="NW65" s="146" t="e">
        <f t="shared" si="180"/>
        <v>#N/A</v>
      </c>
      <c r="NX65" s="146" t="e">
        <f t="shared" si="181"/>
        <v>#N/A</v>
      </c>
      <c r="NY65" s="146" t="e">
        <f t="shared" si="182"/>
        <v>#N/A</v>
      </c>
      <c r="NZ65" s="146" t="e">
        <f t="shared" si="183"/>
        <v>#N/A</v>
      </c>
      <c r="OA65" s="146" t="e">
        <f t="shared" si="184"/>
        <v>#N/A</v>
      </c>
      <c r="OB65" s="146" t="e">
        <f t="shared" si="185"/>
        <v>#N/A</v>
      </c>
      <c r="OC65" s="146" t="e">
        <f t="shared" si="186"/>
        <v>#N/A</v>
      </c>
      <c r="OD65" s="146" t="e">
        <f t="shared" si="187"/>
        <v>#N/A</v>
      </c>
      <c r="OE65" s="146" t="e">
        <f t="shared" si="188"/>
        <v>#N/A</v>
      </c>
      <c r="OF65" s="146" t="e">
        <f t="shared" si="189"/>
        <v>#N/A</v>
      </c>
      <c r="OG65" s="146" t="e">
        <f t="shared" si="190"/>
        <v>#N/A</v>
      </c>
      <c r="OH65" s="146" t="e">
        <f t="shared" si="191"/>
        <v>#N/A</v>
      </c>
      <c r="OI65" s="146" t="e">
        <f t="shared" si="192"/>
        <v>#N/A</v>
      </c>
      <c r="OJ65" s="146" t="e">
        <f t="shared" si="193"/>
        <v>#N/A</v>
      </c>
      <c r="OK65" s="146" t="e">
        <f t="shared" si="194"/>
        <v>#N/A</v>
      </c>
      <c r="OL65" s="146" t="e">
        <f t="shared" si="195"/>
        <v>#N/A</v>
      </c>
      <c r="OM65" s="146" t="e">
        <f t="shared" si="196"/>
        <v>#N/A</v>
      </c>
      <c r="ON65" s="146" t="e">
        <f t="shared" si="197"/>
        <v>#N/A</v>
      </c>
      <c r="OO65" s="146" t="e">
        <f t="shared" si="198"/>
        <v>#N/A</v>
      </c>
      <c r="OP65" s="146" t="e">
        <f t="shared" si="199"/>
        <v>#N/A</v>
      </c>
      <c r="OQ65" s="146" t="e">
        <f t="shared" si="200"/>
        <v>#N/A</v>
      </c>
      <c r="OR65" s="146" t="e">
        <f t="shared" si="201"/>
        <v>#N/A</v>
      </c>
      <c r="OS65" s="146" t="e">
        <f t="shared" si="202"/>
        <v>#N/A</v>
      </c>
      <c r="OT65" s="146" t="e">
        <f t="shared" si="203"/>
        <v>#N/A</v>
      </c>
      <c r="OU65" s="146" t="e">
        <f t="shared" si="204"/>
        <v>#N/A</v>
      </c>
      <c r="OV65" s="146" t="e">
        <f t="shared" si="205"/>
        <v>#N/A</v>
      </c>
      <c r="OW65" s="146" t="e">
        <f t="shared" si="206"/>
        <v>#N/A</v>
      </c>
      <c r="OX65" s="146" t="e">
        <f t="shared" si="207"/>
        <v>#N/A</v>
      </c>
      <c r="OY65" s="146" t="e">
        <f t="shared" si="208"/>
        <v>#N/A</v>
      </c>
      <c r="OZ65" s="146" t="e">
        <f t="shared" si="209"/>
        <v>#N/A</v>
      </c>
      <c r="PA65" s="146" t="e">
        <f t="shared" si="210"/>
        <v>#N/A</v>
      </c>
      <c r="PB65" s="146" t="e">
        <f t="shared" si="211"/>
        <v>#N/A</v>
      </c>
      <c r="PC65" s="146" t="e">
        <f t="shared" si="212"/>
        <v>#N/A</v>
      </c>
      <c r="PD65" s="146" t="e">
        <f t="shared" si="22"/>
        <v>#N/A</v>
      </c>
      <c r="PE65" s="146" t="e">
        <f t="shared" si="225"/>
        <v>#N/A</v>
      </c>
      <c r="PF65" s="146" t="e">
        <f t="shared" si="226"/>
        <v>#N/A</v>
      </c>
      <c r="PG65" s="146" t="e">
        <f t="shared" si="227"/>
        <v>#N/A</v>
      </c>
      <c r="PH65" s="146" t="e">
        <f t="shared" si="228"/>
        <v>#N/A</v>
      </c>
      <c r="PI65" s="146" t="e">
        <f t="shared" si="229"/>
        <v>#N/A</v>
      </c>
      <c r="PJ65" s="146" t="e">
        <f t="shared" si="230"/>
        <v>#N/A</v>
      </c>
      <c r="PK65" s="146" t="e">
        <f t="shared" si="231"/>
        <v>#N/A</v>
      </c>
      <c r="PL65" s="146" t="e">
        <f t="shared" si="232"/>
        <v>#N/A</v>
      </c>
    </row>
    <row r="66" spans="1:428" hidden="1" x14ac:dyDescent="0.45">
      <c r="A66" s="364"/>
      <c r="B66" s="365" t="str">
        <f>IF($N66="","",ROUND(_xlfn.LOGNORM.INV(ABS(VLOOKUP($Q$1,VLookups!$A$27:$B$28,2,FALSE)-B$2),LN($J66),LN($N66)),0))</f>
        <v/>
      </c>
      <c r="C66" s="367" t="str">
        <f t="shared" si="16"/>
        <v/>
      </c>
      <c r="D66" s="368" t="str">
        <f t="shared" si="17"/>
        <v/>
      </c>
      <c r="E66" s="108" t="str">
        <f>IFERROR(_xlfn.LOGNORM.INV(VLookups!$B$22,LN($J66),LN($N66)),"")</f>
        <v/>
      </c>
      <c r="F66" s="81"/>
      <c r="G66" s="108" t="str">
        <f>IFERROR(_xlfn.LOGNORM.INV(VLookups!$B$23,LN($J66),LN($N66)),"")</f>
        <v/>
      </c>
      <c r="H66" s="110" t="str">
        <f t="shared" si="248"/>
        <v/>
      </c>
      <c r="I66" s="110" t="str">
        <f t="shared" si="249"/>
        <v/>
      </c>
      <c r="J66" s="65" t="str">
        <f>IF(AND(F66&gt;0,NOT(ISBLANK(K66))),IF(VLOOKUP($F$3,VLookups!$A$17:$B$18,2,FALSE),F66*VLOOKUP(K66,VLookups!$A$4:$B$13,2,FALSE),F66),"")</f>
        <v/>
      </c>
      <c r="K66" s="21"/>
      <c r="L66" s="53"/>
      <c r="M66" s="263"/>
      <c r="N66" s="320" t="str">
        <f>IF(F66&gt;0,IF(ISBLANK(M66),IF(ISBLANK(K66),"",VLOOKUP(K66,VLookups!$A$4:$C$13,3,FALSE)),M66),"")</f>
        <v/>
      </c>
      <c r="O66" s="320" t="str">
        <f t="shared" si="11"/>
        <v/>
      </c>
      <c r="P66" s="375" t="str">
        <f t="shared" si="12"/>
        <v/>
      </c>
      <c r="Q66" s="81"/>
      <c r="R66" s="230" t="str">
        <f>IF(AND(Q66&gt;0,F66&gt;0,NOT(N66="")),ABS(VLOOKUP($Q$1,VLookups!$A$27:$B$28,2,FALSE)-_xlfn.LOGNORM.DIST(Q66,LN(J66),LN(N66),TRUE)),"")</f>
        <v/>
      </c>
      <c r="S66" s="80" t="str">
        <f>IF(AND($E66&gt;0,$F66&gt;0,$G66&gt;0,NOT(ISBLANK($K66))),_xlfn.LOGNORM.INV(ABS(VLOOKUP($Q$1,VLookups!$A$27:$B$28,2,FALSE)-S$3),LN($J66),LN($N66)),"")</f>
        <v/>
      </c>
      <c r="T66" s="80" t="str">
        <f>IF(AND($E66&gt;0,$F66&gt;0,$G66&gt;0,NOT(ISBLANK($K66))),_xlfn.LOGNORM.INV(ABS(VLOOKUP($Q$1,VLookups!$A$27:$B$28,2,FALSE)-T$3),LN($J66),LN($N66)),"")</f>
        <v/>
      </c>
      <c r="U66" s="80" t="str">
        <f>IF(AND($E66&gt;0,$F66&gt;0,$G66&gt;0,NOT(ISBLANK($K66))),_xlfn.LOGNORM.INV(ABS(VLOOKUP($Q$1,VLookups!$A$27:$B$28,2,FALSE)-U$3),LN($J66),LN($N66)),"")</f>
        <v/>
      </c>
      <c r="V66" s="80" t="str">
        <f>IF(AND($E66&gt;0,$F66&gt;0,$G66&gt;0,NOT(ISBLANK($K66))),_xlfn.LOGNORM.INV(ABS(VLOOKUP($Q$1,VLookups!$A$27:$B$28,2,FALSE)-V$3),LN($J66),LN($N66)),"")</f>
        <v/>
      </c>
      <c r="W66" s="80" t="str">
        <f>IF(AND($E66&gt;0,$F66&gt;0,$G66&gt;0,NOT(ISBLANK($K66))),_xlfn.LOGNORM.INV(ABS(VLOOKUP($Q$1,VLookups!$A$27:$B$28,2,FALSE)-W$3),LN($J66),LN($N66)),"")</f>
        <v/>
      </c>
      <c r="X66" s="80" t="str">
        <f>IF(AND($E66&gt;0,$F66&gt;0,$G66&gt;0,NOT(ISBLANK($K66))),_xlfn.LOGNORM.INV(ABS(VLOOKUP($Q$1,VLookups!$A$27:$B$28,2,FALSE)-X$3),LN($J66),LN($N66)),"")</f>
        <v/>
      </c>
      <c r="Y66" s="5"/>
      <c r="Z66" s="145" t="str">
        <f t="shared" si="250"/>
        <v/>
      </c>
      <c r="AA66" s="376" t="str">
        <f t="shared" si="13"/>
        <v/>
      </c>
      <c r="AB66" s="46" t="str">
        <f t="shared" si="14"/>
        <v/>
      </c>
      <c r="AC66" s="46" t="str">
        <f t="shared" ref="AC66:CN69" si="281">IF(ISNONTEXT($Z66),AB66+$Z66,"")</f>
        <v/>
      </c>
      <c r="AD66" s="46" t="str">
        <f t="shared" si="281"/>
        <v/>
      </c>
      <c r="AE66" s="46" t="str">
        <f t="shared" si="281"/>
        <v/>
      </c>
      <c r="AF66" s="46" t="str">
        <f t="shared" si="281"/>
        <v/>
      </c>
      <c r="AG66" s="46" t="str">
        <f t="shared" si="281"/>
        <v/>
      </c>
      <c r="AH66" s="46" t="str">
        <f t="shared" si="281"/>
        <v/>
      </c>
      <c r="AI66" s="46" t="str">
        <f t="shared" si="281"/>
        <v/>
      </c>
      <c r="AJ66" s="46" t="str">
        <f t="shared" si="281"/>
        <v/>
      </c>
      <c r="AK66" s="46" t="str">
        <f t="shared" si="281"/>
        <v/>
      </c>
      <c r="AL66" s="46" t="str">
        <f t="shared" si="281"/>
        <v/>
      </c>
      <c r="AM66" s="46" t="str">
        <f t="shared" si="281"/>
        <v/>
      </c>
      <c r="AN66" s="46" t="str">
        <f t="shared" si="281"/>
        <v/>
      </c>
      <c r="AO66" s="46" t="str">
        <f t="shared" si="281"/>
        <v/>
      </c>
      <c r="AP66" s="46" t="str">
        <f t="shared" si="281"/>
        <v/>
      </c>
      <c r="AQ66" s="46" t="str">
        <f t="shared" si="281"/>
        <v/>
      </c>
      <c r="AR66" s="46" t="str">
        <f t="shared" si="281"/>
        <v/>
      </c>
      <c r="AS66" s="46" t="str">
        <f t="shared" si="281"/>
        <v/>
      </c>
      <c r="AT66" s="46" t="str">
        <f t="shared" si="281"/>
        <v/>
      </c>
      <c r="AU66" s="46" t="str">
        <f t="shared" si="281"/>
        <v/>
      </c>
      <c r="AV66" s="46" t="str">
        <f t="shared" si="281"/>
        <v/>
      </c>
      <c r="AW66" s="46" t="str">
        <f t="shared" si="281"/>
        <v/>
      </c>
      <c r="AX66" s="46" t="str">
        <f t="shared" si="281"/>
        <v/>
      </c>
      <c r="AY66" s="46" t="str">
        <f t="shared" si="281"/>
        <v/>
      </c>
      <c r="AZ66" s="46" t="str">
        <f t="shared" si="281"/>
        <v/>
      </c>
      <c r="BA66" s="46" t="str">
        <f t="shared" si="281"/>
        <v/>
      </c>
      <c r="BB66" s="46" t="str">
        <f t="shared" si="281"/>
        <v/>
      </c>
      <c r="BC66" s="46" t="str">
        <f t="shared" si="281"/>
        <v/>
      </c>
      <c r="BD66" s="46" t="str">
        <f t="shared" si="281"/>
        <v/>
      </c>
      <c r="BE66" s="46" t="str">
        <f t="shared" si="281"/>
        <v/>
      </c>
      <c r="BF66" s="46" t="str">
        <f t="shared" si="281"/>
        <v/>
      </c>
      <c r="BG66" s="46" t="str">
        <f t="shared" si="281"/>
        <v/>
      </c>
      <c r="BH66" s="46" t="str">
        <f t="shared" si="281"/>
        <v/>
      </c>
      <c r="BI66" s="46" t="str">
        <f t="shared" si="281"/>
        <v/>
      </c>
      <c r="BJ66" s="46" t="str">
        <f t="shared" si="281"/>
        <v/>
      </c>
      <c r="BK66" s="46" t="str">
        <f t="shared" si="281"/>
        <v/>
      </c>
      <c r="BL66" s="46" t="str">
        <f t="shared" si="281"/>
        <v/>
      </c>
      <c r="BM66" s="46" t="str">
        <f t="shared" si="281"/>
        <v/>
      </c>
      <c r="BN66" s="46" t="str">
        <f t="shared" si="281"/>
        <v/>
      </c>
      <c r="BO66" s="46" t="str">
        <f t="shared" si="281"/>
        <v/>
      </c>
      <c r="BP66" s="46" t="str">
        <f t="shared" si="281"/>
        <v/>
      </c>
      <c r="BQ66" s="46" t="str">
        <f t="shared" si="281"/>
        <v/>
      </c>
      <c r="BR66" s="46" t="str">
        <f t="shared" si="281"/>
        <v/>
      </c>
      <c r="BS66" s="46" t="str">
        <f t="shared" si="281"/>
        <v/>
      </c>
      <c r="BT66" s="46" t="str">
        <f t="shared" si="281"/>
        <v/>
      </c>
      <c r="BU66" s="46" t="str">
        <f t="shared" si="281"/>
        <v/>
      </c>
      <c r="BV66" s="46" t="str">
        <f t="shared" si="281"/>
        <v/>
      </c>
      <c r="BW66" s="46" t="str">
        <f t="shared" si="281"/>
        <v/>
      </c>
      <c r="BX66" s="46" t="str">
        <f t="shared" si="281"/>
        <v/>
      </c>
      <c r="BY66" s="46" t="str">
        <f t="shared" si="281"/>
        <v/>
      </c>
      <c r="BZ66" s="46" t="str">
        <f t="shared" si="281"/>
        <v/>
      </c>
      <c r="CA66" s="46" t="str">
        <f t="shared" si="281"/>
        <v/>
      </c>
      <c r="CB66" s="46" t="str">
        <f t="shared" si="281"/>
        <v/>
      </c>
      <c r="CC66" s="46" t="str">
        <f t="shared" si="281"/>
        <v/>
      </c>
      <c r="CD66" s="46" t="str">
        <f t="shared" si="281"/>
        <v/>
      </c>
      <c r="CE66" s="46" t="str">
        <f t="shared" si="281"/>
        <v/>
      </c>
      <c r="CF66" s="46" t="str">
        <f t="shared" si="281"/>
        <v/>
      </c>
      <c r="CG66" s="46" t="str">
        <f t="shared" si="281"/>
        <v/>
      </c>
      <c r="CH66" s="46" t="str">
        <f t="shared" si="281"/>
        <v/>
      </c>
      <c r="CI66" s="46" t="str">
        <f t="shared" si="281"/>
        <v/>
      </c>
      <c r="CJ66" s="46" t="str">
        <f t="shared" si="281"/>
        <v/>
      </c>
      <c r="CK66" s="46" t="str">
        <f t="shared" si="281"/>
        <v/>
      </c>
      <c r="CL66" s="46" t="str">
        <f t="shared" si="281"/>
        <v/>
      </c>
      <c r="CM66" s="46" t="str">
        <f t="shared" si="281"/>
        <v/>
      </c>
      <c r="CN66" s="46" t="str">
        <f t="shared" si="281"/>
        <v/>
      </c>
      <c r="CO66" s="46" t="str">
        <f t="shared" si="280"/>
        <v/>
      </c>
      <c r="CP66" s="46" t="str">
        <f t="shared" si="280"/>
        <v/>
      </c>
      <c r="CQ66" s="46" t="str">
        <f t="shared" si="280"/>
        <v/>
      </c>
      <c r="CR66" s="46" t="str">
        <f t="shared" si="280"/>
        <v/>
      </c>
      <c r="CS66" s="46" t="str">
        <f t="shared" si="280"/>
        <v/>
      </c>
      <c r="CT66" s="46" t="str">
        <f t="shared" si="280"/>
        <v/>
      </c>
      <c r="CU66" s="46" t="str">
        <f t="shared" si="280"/>
        <v/>
      </c>
      <c r="CV66" s="46" t="str">
        <f t="shared" si="280"/>
        <v/>
      </c>
      <c r="CW66" s="46" t="str">
        <f t="shared" si="280"/>
        <v/>
      </c>
      <c r="CX66" s="46" t="str">
        <f t="shared" si="280"/>
        <v/>
      </c>
      <c r="CY66" s="46" t="str">
        <f t="shared" si="280"/>
        <v/>
      </c>
      <c r="CZ66" s="46" t="str">
        <f t="shared" si="280"/>
        <v/>
      </c>
      <c r="DA66" s="46" t="str">
        <f t="shared" si="280"/>
        <v/>
      </c>
      <c r="DB66" s="46" t="str">
        <f t="shared" si="280"/>
        <v/>
      </c>
      <c r="DC66" s="46" t="str">
        <f t="shared" si="280"/>
        <v/>
      </c>
      <c r="DD66" s="46" t="str">
        <f t="shared" si="280"/>
        <v/>
      </c>
      <c r="DE66" s="46" t="str">
        <f t="shared" si="280"/>
        <v/>
      </c>
      <c r="DF66" s="46" t="str">
        <f t="shared" si="280"/>
        <v/>
      </c>
      <c r="DG66" s="46" t="str">
        <f t="shared" si="280"/>
        <v/>
      </c>
      <c r="DH66" s="46" t="str">
        <f t="shared" si="280"/>
        <v/>
      </c>
      <c r="DI66" s="46" t="str">
        <f t="shared" si="280"/>
        <v/>
      </c>
      <c r="DJ66" s="46" t="str">
        <f t="shared" si="280"/>
        <v/>
      </c>
      <c r="DK66" s="46" t="str">
        <f t="shared" si="280"/>
        <v/>
      </c>
      <c r="DL66" s="46" t="str">
        <f t="shared" si="280"/>
        <v/>
      </c>
      <c r="DM66" s="46" t="str">
        <f t="shared" si="280"/>
        <v/>
      </c>
      <c r="DN66" s="46" t="str">
        <f t="shared" si="280"/>
        <v/>
      </c>
      <c r="DO66" s="46" t="str">
        <f t="shared" si="280"/>
        <v/>
      </c>
      <c r="DP66" s="46" t="str">
        <f t="shared" si="280"/>
        <v/>
      </c>
      <c r="DQ66" s="46" t="str">
        <f t="shared" si="280"/>
        <v/>
      </c>
      <c r="DR66" s="46" t="str">
        <f t="shared" si="280"/>
        <v/>
      </c>
      <c r="DS66" s="46" t="str">
        <f t="shared" si="280"/>
        <v/>
      </c>
      <c r="DT66" s="46" t="str">
        <f t="shared" si="280"/>
        <v/>
      </c>
      <c r="DU66" s="46" t="str">
        <f t="shared" si="280"/>
        <v/>
      </c>
      <c r="DV66" s="46" t="str">
        <f t="shared" si="280"/>
        <v/>
      </c>
      <c r="DW66" s="46" t="str">
        <f t="shared" si="280"/>
        <v/>
      </c>
      <c r="DX66" s="46" t="str">
        <f t="shared" si="280"/>
        <v/>
      </c>
      <c r="DY66" s="46" t="str">
        <f t="shared" si="280"/>
        <v/>
      </c>
      <c r="DZ66" s="46" t="str">
        <f t="shared" si="280"/>
        <v/>
      </c>
      <c r="EA66" s="46" t="str">
        <f t="shared" si="280"/>
        <v/>
      </c>
      <c r="EB66" s="46" t="str">
        <f t="shared" si="280"/>
        <v/>
      </c>
      <c r="EC66" s="46" t="str">
        <f t="shared" si="280"/>
        <v/>
      </c>
      <c r="ED66" s="46" t="str">
        <f t="shared" si="280"/>
        <v/>
      </c>
      <c r="EE66" s="46" t="str">
        <f t="shared" si="280"/>
        <v/>
      </c>
      <c r="EF66" s="46" t="str">
        <f t="shared" si="280"/>
        <v/>
      </c>
      <c r="EG66" s="46" t="str">
        <f t="shared" si="280"/>
        <v/>
      </c>
      <c r="EH66" s="46" t="str">
        <f t="shared" si="280"/>
        <v/>
      </c>
      <c r="EI66" s="46" t="str">
        <f t="shared" si="280"/>
        <v/>
      </c>
      <c r="EJ66" s="46" t="str">
        <f t="shared" si="280"/>
        <v/>
      </c>
      <c r="EK66" s="46" t="str">
        <f t="shared" si="280"/>
        <v/>
      </c>
      <c r="EL66" s="46" t="str">
        <f t="shared" si="280"/>
        <v/>
      </c>
      <c r="EM66" s="46" t="str">
        <f t="shared" si="280"/>
        <v/>
      </c>
      <c r="EN66" s="46" t="str">
        <f t="shared" si="280"/>
        <v/>
      </c>
      <c r="EO66" s="46" t="str">
        <f t="shared" si="280"/>
        <v/>
      </c>
      <c r="EP66" s="46" t="str">
        <f t="shared" si="280"/>
        <v/>
      </c>
      <c r="EQ66" s="46" t="str">
        <f t="shared" si="280"/>
        <v/>
      </c>
      <c r="ER66" s="46" t="str">
        <f t="shared" si="280"/>
        <v/>
      </c>
      <c r="ES66" s="46" t="str">
        <f t="shared" si="280"/>
        <v/>
      </c>
      <c r="ET66" s="46" t="str">
        <f t="shared" si="280"/>
        <v/>
      </c>
      <c r="EU66" s="46" t="str">
        <f t="shared" si="280"/>
        <v/>
      </c>
      <c r="EV66" s="46" t="str">
        <f t="shared" si="280"/>
        <v/>
      </c>
      <c r="EW66" s="46" t="str">
        <f t="shared" si="280"/>
        <v/>
      </c>
      <c r="EX66" s="46" t="str">
        <f t="shared" si="280"/>
        <v/>
      </c>
      <c r="EY66" s="46" t="str">
        <f t="shared" si="280"/>
        <v/>
      </c>
      <c r="EZ66" s="46" t="str">
        <f t="shared" si="279"/>
        <v/>
      </c>
      <c r="FA66" s="46" t="str">
        <f t="shared" si="279"/>
        <v/>
      </c>
      <c r="FB66" s="46" t="str">
        <f t="shared" si="279"/>
        <v/>
      </c>
      <c r="FC66" s="46" t="str">
        <f t="shared" si="279"/>
        <v/>
      </c>
      <c r="FD66" s="46" t="str">
        <f t="shared" si="279"/>
        <v/>
      </c>
      <c r="FE66" s="46" t="str">
        <f t="shared" si="279"/>
        <v/>
      </c>
      <c r="FF66" s="46" t="str">
        <f t="shared" si="279"/>
        <v/>
      </c>
      <c r="FG66" s="46" t="str">
        <f t="shared" si="279"/>
        <v/>
      </c>
      <c r="FH66" s="46" t="str">
        <f t="shared" si="279"/>
        <v/>
      </c>
      <c r="FI66" s="46" t="str">
        <f t="shared" si="279"/>
        <v/>
      </c>
      <c r="FJ66" s="46" t="str">
        <f t="shared" si="279"/>
        <v/>
      </c>
      <c r="FK66" s="46" t="str">
        <f t="shared" si="279"/>
        <v/>
      </c>
      <c r="FL66" s="46" t="str">
        <f t="shared" si="279"/>
        <v/>
      </c>
      <c r="FM66" s="46" t="str">
        <f t="shared" si="279"/>
        <v/>
      </c>
      <c r="FN66" s="46" t="str">
        <f t="shared" si="279"/>
        <v/>
      </c>
      <c r="FO66" s="46" t="str">
        <f t="shared" si="279"/>
        <v/>
      </c>
      <c r="FP66" s="46" t="str">
        <f t="shared" si="279"/>
        <v/>
      </c>
      <c r="FQ66" s="46" t="str">
        <f t="shared" si="279"/>
        <v/>
      </c>
      <c r="FR66" s="46" t="str">
        <f t="shared" si="279"/>
        <v/>
      </c>
      <c r="FS66" s="46" t="str">
        <f t="shared" si="279"/>
        <v/>
      </c>
      <c r="FT66" s="46" t="str">
        <f t="shared" si="279"/>
        <v/>
      </c>
      <c r="FU66" s="46" t="str">
        <f t="shared" si="279"/>
        <v/>
      </c>
      <c r="FV66" s="46" t="str">
        <f t="shared" si="279"/>
        <v/>
      </c>
      <c r="FW66" s="46" t="str">
        <f t="shared" si="279"/>
        <v/>
      </c>
      <c r="FX66" s="46" t="str">
        <f t="shared" si="279"/>
        <v/>
      </c>
      <c r="FY66" s="46" t="str">
        <f t="shared" si="279"/>
        <v/>
      </c>
      <c r="FZ66" s="46" t="str">
        <f t="shared" si="279"/>
        <v/>
      </c>
      <c r="GA66" s="46" t="str">
        <f t="shared" si="279"/>
        <v/>
      </c>
      <c r="GB66" s="46" t="str">
        <f t="shared" si="279"/>
        <v/>
      </c>
      <c r="GC66" s="46" t="str">
        <f t="shared" si="279"/>
        <v/>
      </c>
      <c r="GD66" s="46" t="str">
        <f t="shared" si="279"/>
        <v/>
      </c>
      <c r="GE66" s="46" t="str">
        <f t="shared" si="279"/>
        <v/>
      </c>
      <c r="GF66" s="46" t="str">
        <f t="shared" si="279"/>
        <v/>
      </c>
      <c r="GG66" s="46" t="str">
        <f t="shared" si="279"/>
        <v/>
      </c>
      <c r="GH66" s="46" t="str">
        <f t="shared" si="279"/>
        <v/>
      </c>
      <c r="GI66" s="46" t="str">
        <f t="shared" si="279"/>
        <v/>
      </c>
      <c r="GJ66" s="46" t="str">
        <f t="shared" si="279"/>
        <v/>
      </c>
      <c r="GK66" s="46" t="str">
        <f t="shared" si="279"/>
        <v/>
      </c>
      <c r="GL66" s="46" t="str">
        <f t="shared" si="279"/>
        <v/>
      </c>
      <c r="GM66" s="46" t="str">
        <f t="shared" si="279"/>
        <v/>
      </c>
      <c r="GN66" s="46" t="str">
        <f t="shared" si="279"/>
        <v/>
      </c>
      <c r="GO66" s="46" t="str">
        <f t="shared" si="279"/>
        <v/>
      </c>
      <c r="GP66" s="46" t="str">
        <f t="shared" si="279"/>
        <v/>
      </c>
      <c r="GQ66" s="46" t="str">
        <f t="shared" si="279"/>
        <v/>
      </c>
      <c r="GR66" s="46" t="str">
        <f t="shared" si="279"/>
        <v/>
      </c>
      <c r="GS66" s="46" t="str">
        <f t="shared" si="279"/>
        <v/>
      </c>
      <c r="GT66" s="46" t="str">
        <f t="shared" si="279"/>
        <v/>
      </c>
      <c r="GU66" s="46" t="str">
        <f t="shared" si="279"/>
        <v/>
      </c>
      <c r="GV66" s="46" t="str">
        <f t="shared" si="279"/>
        <v/>
      </c>
      <c r="GW66" s="46" t="str">
        <f t="shared" si="279"/>
        <v/>
      </c>
      <c r="GX66" s="46" t="str">
        <f t="shared" si="279"/>
        <v/>
      </c>
      <c r="GY66" s="46" t="str">
        <f t="shared" si="279"/>
        <v/>
      </c>
      <c r="GZ66" s="46" t="str">
        <f t="shared" si="279"/>
        <v/>
      </c>
      <c r="HA66" s="46" t="str">
        <f t="shared" si="279"/>
        <v/>
      </c>
      <c r="HB66" s="46" t="str">
        <f t="shared" si="279"/>
        <v/>
      </c>
      <c r="HC66" s="46" t="str">
        <f t="shared" si="279"/>
        <v/>
      </c>
      <c r="HD66" s="46" t="str">
        <f t="shared" si="279"/>
        <v/>
      </c>
      <c r="HE66" s="46" t="str">
        <f t="shared" si="279"/>
        <v/>
      </c>
      <c r="HF66" s="46" t="str">
        <f t="shared" si="279"/>
        <v/>
      </c>
      <c r="HG66" s="46" t="str">
        <f t="shared" si="279"/>
        <v/>
      </c>
      <c r="HH66" s="46" t="str">
        <f t="shared" si="279"/>
        <v/>
      </c>
      <c r="HI66" s="46" t="str">
        <f t="shared" si="279"/>
        <v/>
      </c>
      <c r="HJ66" s="46" t="str">
        <f t="shared" si="279"/>
        <v/>
      </c>
      <c r="HK66" s="46" t="str">
        <f t="shared" si="279"/>
        <v/>
      </c>
      <c r="HL66" s="46" t="str">
        <f t="shared" si="278"/>
        <v/>
      </c>
      <c r="HM66" s="46" t="str">
        <f t="shared" si="278"/>
        <v/>
      </c>
      <c r="HN66" s="46" t="str">
        <f t="shared" si="278"/>
        <v/>
      </c>
      <c r="HO66" s="46" t="str">
        <f t="shared" si="278"/>
        <v/>
      </c>
      <c r="HP66" s="46" t="str">
        <f t="shared" si="278"/>
        <v/>
      </c>
      <c r="HQ66" s="46" t="str">
        <f t="shared" si="278"/>
        <v/>
      </c>
      <c r="HR66" s="46" t="str">
        <f t="shared" si="278"/>
        <v/>
      </c>
      <c r="HS66" s="46" t="str">
        <f t="shared" si="278"/>
        <v/>
      </c>
      <c r="HT66" s="146" t="e">
        <f t="shared" si="15"/>
        <v>#N/A</v>
      </c>
      <c r="HU66" s="146" t="e">
        <f t="shared" si="24"/>
        <v>#N/A</v>
      </c>
      <c r="HV66" s="146" t="e">
        <f t="shared" si="25"/>
        <v>#N/A</v>
      </c>
      <c r="HW66" s="146" t="e">
        <f t="shared" si="26"/>
        <v>#N/A</v>
      </c>
      <c r="HX66" s="146" t="e">
        <f t="shared" si="27"/>
        <v>#N/A</v>
      </c>
      <c r="HY66" s="146" t="e">
        <f t="shared" si="28"/>
        <v>#N/A</v>
      </c>
      <c r="HZ66" s="146" t="e">
        <f t="shared" si="29"/>
        <v>#N/A</v>
      </c>
      <c r="IA66" s="146" t="e">
        <f t="shared" si="30"/>
        <v>#N/A</v>
      </c>
      <c r="IB66" s="146" t="e">
        <f t="shared" si="31"/>
        <v>#N/A</v>
      </c>
      <c r="IC66" s="146" t="e">
        <f t="shared" si="32"/>
        <v>#N/A</v>
      </c>
      <c r="ID66" s="146" t="e">
        <f t="shared" si="33"/>
        <v>#N/A</v>
      </c>
      <c r="IE66" s="146" t="e">
        <f t="shared" si="34"/>
        <v>#N/A</v>
      </c>
      <c r="IF66" s="146" t="e">
        <f t="shared" si="35"/>
        <v>#N/A</v>
      </c>
      <c r="IG66" s="146" t="e">
        <f t="shared" si="36"/>
        <v>#N/A</v>
      </c>
      <c r="IH66" s="146" t="e">
        <f t="shared" si="37"/>
        <v>#N/A</v>
      </c>
      <c r="II66" s="146" t="e">
        <f t="shared" si="38"/>
        <v>#N/A</v>
      </c>
      <c r="IJ66" s="146" t="e">
        <f t="shared" si="39"/>
        <v>#N/A</v>
      </c>
      <c r="IK66" s="146" t="e">
        <f t="shared" si="40"/>
        <v>#N/A</v>
      </c>
      <c r="IL66" s="146" t="e">
        <f t="shared" si="41"/>
        <v>#N/A</v>
      </c>
      <c r="IM66" s="146" t="e">
        <f t="shared" si="42"/>
        <v>#N/A</v>
      </c>
      <c r="IN66" s="146" t="e">
        <f t="shared" si="43"/>
        <v>#N/A</v>
      </c>
      <c r="IO66" s="146" t="e">
        <f t="shared" si="44"/>
        <v>#N/A</v>
      </c>
      <c r="IP66" s="146" t="e">
        <f t="shared" si="45"/>
        <v>#N/A</v>
      </c>
      <c r="IQ66" s="146" t="e">
        <f t="shared" si="46"/>
        <v>#N/A</v>
      </c>
      <c r="IR66" s="146" t="e">
        <f t="shared" si="47"/>
        <v>#N/A</v>
      </c>
      <c r="IS66" s="146" t="e">
        <f t="shared" si="48"/>
        <v>#N/A</v>
      </c>
      <c r="IT66" s="146" t="e">
        <f t="shared" si="49"/>
        <v>#N/A</v>
      </c>
      <c r="IU66" s="146" t="e">
        <f t="shared" si="50"/>
        <v>#N/A</v>
      </c>
      <c r="IV66" s="146" t="e">
        <f t="shared" si="51"/>
        <v>#N/A</v>
      </c>
      <c r="IW66" s="146" t="e">
        <f t="shared" si="52"/>
        <v>#N/A</v>
      </c>
      <c r="IX66" s="146" t="e">
        <f t="shared" si="53"/>
        <v>#N/A</v>
      </c>
      <c r="IY66" s="146" t="e">
        <f t="shared" si="54"/>
        <v>#N/A</v>
      </c>
      <c r="IZ66" s="146" t="e">
        <f t="shared" si="55"/>
        <v>#N/A</v>
      </c>
      <c r="JA66" s="146" t="e">
        <f t="shared" si="56"/>
        <v>#N/A</v>
      </c>
      <c r="JB66" s="146" t="e">
        <f t="shared" si="57"/>
        <v>#N/A</v>
      </c>
      <c r="JC66" s="146" t="e">
        <f t="shared" si="58"/>
        <v>#N/A</v>
      </c>
      <c r="JD66" s="146" t="e">
        <f t="shared" si="59"/>
        <v>#N/A</v>
      </c>
      <c r="JE66" s="146" t="e">
        <f t="shared" si="60"/>
        <v>#N/A</v>
      </c>
      <c r="JF66" s="146" t="e">
        <f t="shared" si="61"/>
        <v>#N/A</v>
      </c>
      <c r="JG66" s="146" t="e">
        <f t="shared" si="62"/>
        <v>#N/A</v>
      </c>
      <c r="JH66" s="146" t="e">
        <f t="shared" si="63"/>
        <v>#N/A</v>
      </c>
      <c r="JI66" s="146" t="e">
        <f t="shared" si="64"/>
        <v>#N/A</v>
      </c>
      <c r="JJ66" s="146" t="e">
        <f t="shared" si="65"/>
        <v>#N/A</v>
      </c>
      <c r="JK66" s="146" t="e">
        <f t="shared" si="66"/>
        <v>#N/A</v>
      </c>
      <c r="JL66" s="146" t="e">
        <f t="shared" si="67"/>
        <v>#N/A</v>
      </c>
      <c r="JM66" s="146" t="e">
        <f t="shared" si="68"/>
        <v>#N/A</v>
      </c>
      <c r="JN66" s="146" t="e">
        <f t="shared" si="69"/>
        <v>#N/A</v>
      </c>
      <c r="JO66" s="146" t="e">
        <f t="shared" si="70"/>
        <v>#N/A</v>
      </c>
      <c r="JP66" s="146" t="e">
        <f t="shared" si="71"/>
        <v>#N/A</v>
      </c>
      <c r="JQ66" s="146" t="e">
        <f t="shared" si="72"/>
        <v>#N/A</v>
      </c>
      <c r="JR66" s="146" t="e">
        <f t="shared" si="73"/>
        <v>#N/A</v>
      </c>
      <c r="JS66" s="146" t="e">
        <f t="shared" si="74"/>
        <v>#N/A</v>
      </c>
      <c r="JT66" s="146" t="e">
        <f t="shared" si="75"/>
        <v>#N/A</v>
      </c>
      <c r="JU66" s="146" t="e">
        <f t="shared" si="76"/>
        <v>#N/A</v>
      </c>
      <c r="JV66" s="146" t="e">
        <f t="shared" si="77"/>
        <v>#N/A</v>
      </c>
      <c r="JW66" s="146" t="e">
        <f t="shared" si="78"/>
        <v>#N/A</v>
      </c>
      <c r="JX66" s="146" t="e">
        <f t="shared" si="79"/>
        <v>#N/A</v>
      </c>
      <c r="JY66" s="146" t="e">
        <f t="shared" si="80"/>
        <v>#N/A</v>
      </c>
      <c r="JZ66" s="146" t="e">
        <f t="shared" si="81"/>
        <v>#N/A</v>
      </c>
      <c r="KA66" s="146" t="e">
        <f t="shared" si="82"/>
        <v>#N/A</v>
      </c>
      <c r="KB66" s="146" t="e">
        <f t="shared" si="83"/>
        <v>#N/A</v>
      </c>
      <c r="KC66" s="146" t="e">
        <f t="shared" si="84"/>
        <v>#N/A</v>
      </c>
      <c r="KD66" s="146" t="e">
        <f t="shared" si="85"/>
        <v>#N/A</v>
      </c>
      <c r="KE66" s="146" t="e">
        <f t="shared" si="86"/>
        <v>#N/A</v>
      </c>
      <c r="KF66" s="146" t="e">
        <f t="shared" si="20"/>
        <v>#N/A</v>
      </c>
      <c r="KG66" s="146" t="e">
        <f t="shared" si="87"/>
        <v>#N/A</v>
      </c>
      <c r="KH66" s="146" t="e">
        <f t="shared" si="88"/>
        <v>#N/A</v>
      </c>
      <c r="KI66" s="146" t="e">
        <f t="shared" si="89"/>
        <v>#N/A</v>
      </c>
      <c r="KJ66" s="146" t="e">
        <f t="shared" si="90"/>
        <v>#N/A</v>
      </c>
      <c r="KK66" s="146" t="e">
        <f t="shared" si="91"/>
        <v>#N/A</v>
      </c>
      <c r="KL66" s="146" t="e">
        <f t="shared" si="92"/>
        <v>#N/A</v>
      </c>
      <c r="KM66" s="146" t="e">
        <f t="shared" si="93"/>
        <v>#N/A</v>
      </c>
      <c r="KN66" s="146" t="e">
        <f t="shared" si="94"/>
        <v>#N/A</v>
      </c>
      <c r="KO66" s="146" t="e">
        <f t="shared" si="95"/>
        <v>#N/A</v>
      </c>
      <c r="KP66" s="146" t="e">
        <f t="shared" si="96"/>
        <v>#N/A</v>
      </c>
      <c r="KQ66" s="146" t="e">
        <f t="shared" si="97"/>
        <v>#N/A</v>
      </c>
      <c r="KR66" s="146" t="e">
        <f t="shared" si="98"/>
        <v>#N/A</v>
      </c>
      <c r="KS66" s="146" t="e">
        <f t="shared" si="99"/>
        <v>#N/A</v>
      </c>
      <c r="KT66" s="146" t="e">
        <f t="shared" si="100"/>
        <v>#N/A</v>
      </c>
      <c r="KU66" s="146" t="e">
        <f t="shared" si="101"/>
        <v>#N/A</v>
      </c>
      <c r="KV66" s="146" t="e">
        <f t="shared" si="102"/>
        <v>#N/A</v>
      </c>
      <c r="KW66" s="146" t="e">
        <f t="shared" si="103"/>
        <v>#N/A</v>
      </c>
      <c r="KX66" s="146" t="e">
        <f t="shared" si="104"/>
        <v>#N/A</v>
      </c>
      <c r="KY66" s="146" t="e">
        <f t="shared" si="105"/>
        <v>#N/A</v>
      </c>
      <c r="KZ66" s="146" t="e">
        <f t="shared" si="106"/>
        <v>#N/A</v>
      </c>
      <c r="LA66" s="146" t="e">
        <f t="shared" si="107"/>
        <v>#N/A</v>
      </c>
      <c r="LB66" s="146" t="e">
        <f t="shared" si="108"/>
        <v>#N/A</v>
      </c>
      <c r="LC66" s="146" t="e">
        <f t="shared" si="109"/>
        <v>#N/A</v>
      </c>
      <c r="LD66" s="146" t="e">
        <f t="shared" si="110"/>
        <v>#N/A</v>
      </c>
      <c r="LE66" s="146" t="e">
        <f t="shared" si="111"/>
        <v>#N/A</v>
      </c>
      <c r="LF66" s="146" t="e">
        <f t="shared" si="112"/>
        <v>#N/A</v>
      </c>
      <c r="LG66" s="146" t="e">
        <f t="shared" si="113"/>
        <v>#N/A</v>
      </c>
      <c r="LH66" s="146" t="e">
        <f t="shared" si="114"/>
        <v>#N/A</v>
      </c>
      <c r="LI66" s="146" t="e">
        <f t="shared" si="115"/>
        <v>#N/A</v>
      </c>
      <c r="LJ66" s="146" t="e">
        <f t="shared" si="116"/>
        <v>#N/A</v>
      </c>
      <c r="LK66" s="146" t="e">
        <f t="shared" si="117"/>
        <v>#N/A</v>
      </c>
      <c r="LL66" s="146" t="e">
        <f t="shared" si="118"/>
        <v>#N/A</v>
      </c>
      <c r="LM66" s="146" t="e">
        <f t="shared" si="119"/>
        <v>#N/A</v>
      </c>
      <c r="LN66" s="146" t="e">
        <f t="shared" si="120"/>
        <v>#N/A</v>
      </c>
      <c r="LO66" s="146" t="e">
        <f t="shared" si="121"/>
        <v>#N/A</v>
      </c>
      <c r="LP66" s="146" t="e">
        <f t="shared" si="122"/>
        <v>#N/A</v>
      </c>
      <c r="LQ66" s="146" t="e">
        <f t="shared" si="123"/>
        <v>#N/A</v>
      </c>
      <c r="LR66" s="146" t="e">
        <f t="shared" si="124"/>
        <v>#N/A</v>
      </c>
      <c r="LS66" s="146" t="e">
        <f t="shared" si="125"/>
        <v>#N/A</v>
      </c>
      <c r="LT66" s="146" t="e">
        <f t="shared" si="126"/>
        <v>#N/A</v>
      </c>
      <c r="LU66" s="146" t="e">
        <f t="shared" si="127"/>
        <v>#N/A</v>
      </c>
      <c r="LV66" s="146" t="e">
        <f t="shared" si="128"/>
        <v>#N/A</v>
      </c>
      <c r="LW66" s="146" t="e">
        <f t="shared" si="129"/>
        <v>#N/A</v>
      </c>
      <c r="LX66" s="146" t="e">
        <f t="shared" si="130"/>
        <v>#N/A</v>
      </c>
      <c r="LY66" s="146" t="e">
        <f t="shared" si="131"/>
        <v>#N/A</v>
      </c>
      <c r="LZ66" s="146" t="e">
        <f t="shared" si="132"/>
        <v>#N/A</v>
      </c>
      <c r="MA66" s="146" t="e">
        <f t="shared" si="133"/>
        <v>#N/A</v>
      </c>
      <c r="MB66" s="146" t="e">
        <f t="shared" si="134"/>
        <v>#N/A</v>
      </c>
      <c r="MC66" s="146" t="e">
        <f t="shared" si="135"/>
        <v>#N/A</v>
      </c>
      <c r="MD66" s="146" t="e">
        <f t="shared" si="136"/>
        <v>#N/A</v>
      </c>
      <c r="ME66" s="146" t="e">
        <f t="shared" si="137"/>
        <v>#N/A</v>
      </c>
      <c r="MF66" s="146" t="e">
        <f t="shared" si="138"/>
        <v>#N/A</v>
      </c>
      <c r="MG66" s="146" t="e">
        <f t="shared" si="139"/>
        <v>#N/A</v>
      </c>
      <c r="MH66" s="146" t="e">
        <f t="shared" si="140"/>
        <v>#N/A</v>
      </c>
      <c r="MI66" s="146" t="e">
        <f t="shared" si="141"/>
        <v>#N/A</v>
      </c>
      <c r="MJ66" s="146" t="e">
        <f t="shared" si="142"/>
        <v>#N/A</v>
      </c>
      <c r="MK66" s="146" t="e">
        <f t="shared" si="143"/>
        <v>#N/A</v>
      </c>
      <c r="ML66" s="146" t="e">
        <f t="shared" si="144"/>
        <v>#N/A</v>
      </c>
      <c r="MM66" s="146" t="e">
        <f t="shared" si="145"/>
        <v>#N/A</v>
      </c>
      <c r="MN66" s="146" t="e">
        <f t="shared" si="146"/>
        <v>#N/A</v>
      </c>
      <c r="MO66" s="146" t="e">
        <f t="shared" si="147"/>
        <v>#N/A</v>
      </c>
      <c r="MP66" s="146" t="e">
        <f t="shared" si="148"/>
        <v>#N/A</v>
      </c>
      <c r="MQ66" s="146" t="e">
        <f t="shared" si="149"/>
        <v>#N/A</v>
      </c>
      <c r="MR66" s="146" t="e">
        <f t="shared" si="21"/>
        <v>#N/A</v>
      </c>
      <c r="MS66" s="146" t="e">
        <f t="shared" si="150"/>
        <v>#N/A</v>
      </c>
      <c r="MT66" s="146" t="e">
        <f t="shared" si="151"/>
        <v>#N/A</v>
      </c>
      <c r="MU66" s="146" t="e">
        <f t="shared" si="152"/>
        <v>#N/A</v>
      </c>
      <c r="MV66" s="146" t="e">
        <f t="shared" si="153"/>
        <v>#N/A</v>
      </c>
      <c r="MW66" s="146" t="e">
        <f t="shared" si="154"/>
        <v>#N/A</v>
      </c>
      <c r="MX66" s="146" t="e">
        <f t="shared" si="155"/>
        <v>#N/A</v>
      </c>
      <c r="MY66" s="146" t="e">
        <f t="shared" si="156"/>
        <v>#N/A</v>
      </c>
      <c r="MZ66" s="146" t="e">
        <f t="shared" si="157"/>
        <v>#N/A</v>
      </c>
      <c r="NA66" s="146" t="e">
        <f t="shared" si="158"/>
        <v>#N/A</v>
      </c>
      <c r="NB66" s="146" t="e">
        <f t="shared" si="159"/>
        <v>#N/A</v>
      </c>
      <c r="NC66" s="146" t="e">
        <f t="shared" si="160"/>
        <v>#N/A</v>
      </c>
      <c r="ND66" s="146" t="e">
        <f t="shared" si="161"/>
        <v>#N/A</v>
      </c>
      <c r="NE66" s="146" t="e">
        <f t="shared" si="162"/>
        <v>#N/A</v>
      </c>
      <c r="NF66" s="146" t="e">
        <f t="shared" si="163"/>
        <v>#N/A</v>
      </c>
      <c r="NG66" s="146" t="e">
        <f t="shared" si="164"/>
        <v>#N/A</v>
      </c>
      <c r="NH66" s="146" t="e">
        <f t="shared" si="165"/>
        <v>#N/A</v>
      </c>
      <c r="NI66" s="146" t="e">
        <f t="shared" si="166"/>
        <v>#N/A</v>
      </c>
      <c r="NJ66" s="146" t="e">
        <f t="shared" si="167"/>
        <v>#N/A</v>
      </c>
      <c r="NK66" s="146" t="e">
        <f t="shared" si="168"/>
        <v>#N/A</v>
      </c>
      <c r="NL66" s="146" t="e">
        <f t="shared" si="169"/>
        <v>#N/A</v>
      </c>
      <c r="NM66" s="146" t="e">
        <f t="shared" si="170"/>
        <v>#N/A</v>
      </c>
      <c r="NN66" s="146" t="e">
        <f t="shared" si="171"/>
        <v>#N/A</v>
      </c>
      <c r="NO66" s="146" t="e">
        <f t="shared" si="172"/>
        <v>#N/A</v>
      </c>
      <c r="NP66" s="146" t="e">
        <f t="shared" si="173"/>
        <v>#N/A</v>
      </c>
      <c r="NQ66" s="146" t="e">
        <f t="shared" si="174"/>
        <v>#N/A</v>
      </c>
      <c r="NR66" s="146" t="e">
        <f t="shared" si="175"/>
        <v>#N/A</v>
      </c>
      <c r="NS66" s="146" t="e">
        <f t="shared" si="176"/>
        <v>#N/A</v>
      </c>
      <c r="NT66" s="146" t="e">
        <f t="shared" si="177"/>
        <v>#N/A</v>
      </c>
      <c r="NU66" s="146" t="e">
        <f t="shared" si="178"/>
        <v>#N/A</v>
      </c>
      <c r="NV66" s="146" t="e">
        <f t="shared" si="179"/>
        <v>#N/A</v>
      </c>
      <c r="NW66" s="146" t="e">
        <f t="shared" si="180"/>
        <v>#N/A</v>
      </c>
      <c r="NX66" s="146" t="e">
        <f t="shared" si="181"/>
        <v>#N/A</v>
      </c>
      <c r="NY66" s="146" t="e">
        <f t="shared" si="182"/>
        <v>#N/A</v>
      </c>
      <c r="NZ66" s="146" t="e">
        <f t="shared" si="183"/>
        <v>#N/A</v>
      </c>
      <c r="OA66" s="146" t="e">
        <f t="shared" si="184"/>
        <v>#N/A</v>
      </c>
      <c r="OB66" s="146" t="e">
        <f t="shared" si="185"/>
        <v>#N/A</v>
      </c>
      <c r="OC66" s="146" t="e">
        <f t="shared" si="186"/>
        <v>#N/A</v>
      </c>
      <c r="OD66" s="146" t="e">
        <f t="shared" si="187"/>
        <v>#N/A</v>
      </c>
      <c r="OE66" s="146" t="e">
        <f t="shared" si="188"/>
        <v>#N/A</v>
      </c>
      <c r="OF66" s="146" t="e">
        <f t="shared" si="189"/>
        <v>#N/A</v>
      </c>
      <c r="OG66" s="146" t="e">
        <f t="shared" si="190"/>
        <v>#N/A</v>
      </c>
      <c r="OH66" s="146" t="e">
        <f t="shared" si="191"/>
        <v>#N/A</v>
      </c>
      <c r="OI66" s="146" t="e">
        <f t="shared" si="192"/>
        <v>#N/A</v>
      </c>
      <c r="OJ66" s="146" t="e">
        <f t="shared" si="193"/>
        <v>#N/A</v>
      </c>
      <c r="OK66" s="146" t="e">
        <f t="shared" si="194"/>
        <v>#N/A</v>
      </c>
      <c r="OL66" s="146" t="e">
        <f t="shared" si="195"/>
        <v>#N/A</v>
      </c>
      <c r="OM66" s="146" t="e">
        <f t="shared" si="196"/>
        <v>#N/A</v>
      </c>
      <c r="ON66" s="146" t="e">
        <f t="shared" si="197"/>
        <v>#N/A</v>
      </c>
      <c r="OO66" s="146" t="e">
        <f t="shared" si="198"/>
        <v>#N/A</v>
      </c>
      <c r="OP66" s="146" t="e">
        <f t="shared" si="199"/>
        <v>#N/A</v>
      </c>
      <c r="OQ66" s="146" t="e">
        <f t="shared" si="200"/>
        <v>#N/A</v>
      </c>
      <c r="OR66" s="146" t="e">
        <f t="shared" si="201"/>
        <v>#N/A</v>
      </c>
      <c r="OS66" s="146" t="e">
        <f t="shared" si="202"/>
        <v>#N/A</v>
      </c>
      <c r="OT66" s="146" t="e">
        <f t="shared" si="203"/>
        <v>#N/A</v>
      </c>
      <c r="OU66" s="146" t="e">
        <f t="shared" si="204"/>
        <v>#N/A</v>
      </c>
      <c r="OV66" s="146" t="e">
        <f t="shared" si="205"/>
        <v>#N/A</v>
      </c>
      <c r="OW66" s="146" t="e">
        <f t="shared" si="206"/>
        <v>#N/A</v>
      </c>
      <c r="OX66" s="146" t="e">
        <f t="shared" si="207"/>
        <v>#N/A</v>
      </c>
      <c r="OY66" s="146" t="e">
        <f t="shared" si="208"/>
        <v>#N/A</v>
      </c>
      <c r="OZ66" s="146" t="e">
        <f t="shared" si="209"/>
        <v>#N/A</v>
      </c>
      <c r="PA66" s="146" t="e">
        <f t="shared" si="210"/>
        <v>#N/A</v>
      </c>
      <c r="PB66" s="146" t="e">
        <f t="shared" si="211"/>
        <v>#N/A</v>
      </c>
      <c r="PC66" s="146" t="e">
        <f t="shared" si="212"/>
        <v>#N/A</v>
      </c>
      <c r="PD66" s="146" t="e">
        <f t="shared" si="22"/>
        <v>#N/A</v>
      </c>
      <c r="PE66" s="146" t="e">
        <f t="shared" si="225"/>
        <v>#N/A</v>
      </c>
      <c r="PF66" s="146" t="e">
        <f t="shared" si="226"/>
        <v>#N/A</v>
      </c>
      <c r="PG66" s="146" t="e">
        <f t="shared" si="227"/>
        <v>#N/A</v>
      </c>
      <c r="PH66" s="146" t="e">
        <f t="shared" si="228"/>
        <v>#N/A</v>
      </c>
      <c r="PI66" s="146" t="e">
        <f t="shared" si="229"/>
        <v>#N/A</v>
      </c>
      <c r="PJ66" s="146" t="e">
        <f t="shared" si="230"/>
        <v>#N/A</v>
      </c>
      <c r="PK66" s="146" t="e">
        <f t="shared" si="231"/>
        <v>#N/A</v>
      </c>
      <c r="PL66" s="146" t="e">
        <f t="shared" si="232"/>
        <v>#N/A</v>
      </c>
    </row>
    <row r="67" spans="1:428" hidden="1" x14ac:dyDescent="0.45">
      <c r="A67" s="364"/>
      <c r="B67" s="365" t="str">
        <f>IF($N67="","",ROUND(_xlfn.LOGNORM.INV(ABS(VLOOKUP($Q$1,VLookups!$A$27:$B$28,2,FALSE)-B$2),LN($J67),LN($N67)),0))</f>
        <v/>
      </c>
      <c r="C67" s="367" t="str">
        <f t="shared" si="16"/>
        <v/>
      </c>
      <c r="D67" s="368" t="str">
        <f t="shared" si="17"/>
        <v/>
      </c>
      <c r="E67" s="108" t="str">
        <f>IFERROR(_xlfn.LOGNORM.INV(VLookups!$B$22,LN($J67),LN($N67)),"")</f>
        <v/>
      </c>
      <c r="F67" s="81"/>
      <c r="G67" s="108" t="str">
        <f>IFERROR(_xlfn.LOGNORM.INV(VLookups!$B$23,LN($J67),LN($N67)),"")</f>
        <v/>
      </c>
      <c r="H67" s="110" t="str">
        <f t="shared" si="248"/>
        <v/>
      </c>
      <c r="I67" s="110" t="str">
        <f t="shared" si="249"/>
        <v/>
      </c>
      <c r="J67" s="65" t="str">
        <f>IF(AND(F67&gt;0,NOT(ISBLANK(K67))),IF(VLOOKUP($F$3,VLookups!$A$17:$B$18,2,FALSE),F67*VLOOKUP(K67,VLookups!$A$4:$B$13,2,FALSE),F67),"")</f>
        <v/>
      </c>
      <c r="K67" s="21"/>
      <c r="L67" s="53"/>
      <c r="M67" s="263"/>
      <c r="N67" s="320" t="str">
        <f>IF(F67&gt;0,IF(ISBLANK(M67),IF(ISBLANK(K67),"",VLOOKUP(K67,VLookups!$A$4:$C$13,3,FALSE)),M67),"")</f>
        <v/>
      </c>
      <c r="O67" s="320" t="str">
        <f t="shared" si="11"/>
        <v/>
      </c>
      <c r="P67" s="375" t="str">
        <f t="shared" si="12"/>
        <v/>
      </c>
      <c r="Q67" s="81"/>
      <c r="R67" s="230" t="str">
        <f>IF(AND(Q67&gt;0,F67&gt;0,NOT(N67="")),ABS(VLOOKUP($Q$1,VLookups!$A$27:$B$28,2,FALSE)-_xlfn.LOGNORM.DIST(Q67,LN(J67),LN(N67),TRUE)),"")</f>
        <v/>
      </c>
      <c r="S67" s="80" t="str">
        <f>IF(AND($E67&gt;0,$F67&gt;0,$G67&gt;0,NOT(ISBLANK($K67))),_xlfn.LOGNORM.INV(ABS(VLOOKUP($Q$1,VLookups!$A$27:$B$28,2,FALSE)-S$3),LN($J67),LN($N67)),"")</f>
        <v/>
      </c>
      <c r="T67" s="80" t="str">
        <f>IF(AND($E67&gt;0,$F67&gt;0,$G67&gt;0,NOT(ISBLANK($K67))),_xlfn.LOGNORM.INV(ABS(VLOOKUP($Q$1,VLookups!$A$27:$B$28,2,FALSE)-T$3),LN($J67),LN($N67)),"")</f>
        <v/>
      </c>
      <c r="U67" s="80" t="str">
        <f>IF(AND($E67&gt;0,$F67&gt;0,$G67&gt;0,NOT(ISBLANK($K67))),_xlfn.LOGNORM.INV(ABS(VLOOKUP($Q$1,VLookups!$A$27:$B$28,2,FALSE)-U$3),LN($J67),LN($N67)),"")</f>
        <v/>
      </c>
      <c r="V67" s="80" t="str">
        <f>IF(AND($E67&gt;0,$F67&gt;0,$G67&gt;0,NOT(ISBLANK($K67))),_xlfn.LOGNORM.INV(ABS(VLOOKUP($Q$1,VLookups!$A$27:$B$28,2,FALSE)-V$3),LN($J67),LN($N67)),"")</f>
        <v/>
      </c>
      <c r="W67" s="80" t="str">
        <f>IF(AND($E67&gt;0,$F67&gt;0,$G67&gt;0,NOT(ISBLANK($K67))),_xlfn.LOGNORM.INV(ABS(VLOOKUP($Q$1,VLookups!$A$27:$B$28,2,FALSE)-W$3),LN($J67),LN($N67)),"")</f>
        <v/>
      </c>
      <c r="X67" s="80" t="str">
        <f>IF(AND($E67&gt;0,$F67&gt;0,$G67&gt;0,NOT(ISBLANK($K67))),_xlfn.LOGNORM.INV(ABS(VLOOKUP($Q$1,VLookups!$A$27:$B$28,2,FALSE)-X$3),LN($J67),LN($N67)),"")</f>
        <v/>
      </c>
      <c r="Y67" s="5"/>
      <c r="Z67" s="145" t="str">
        <f t="shared" si="250"/>
        <v/>
      </c>
      <c r="AA67" s="376" t="str">
        <f t="shared" si="13"/>
        <v/>
      </c>
      <c r="AB67" s="46" t="str">
        <f t="shared" si="14"/>
        <v/>
      </c>
      <c r="AC67" s="46" t="str">
        <f t="shared" si="281"/>
        <v/>
      </c>
      <c r="AD67" s="46" t="str">
        <f t="shared" si="281"/>
        <v/>
      </c>
      <c r="AE67" s="46" t="str">
        <f t="shared" si="281"/>
        <v/>
      </c>
      <c r="AF67" s="46" t="str">
        <f t="shared" si="281"/>
        <v/>
      </c>
      <c r="AG67" s="46" t="str">
        <f t="shared" si="281"/>
        <v/>
      </c>
      <c r="AH67" s="46" t="str">
        <f t="shared" si="281"/>
        <v/>
      </c>
      <c r="AI67" s="46" t="str">
        <f t="shared" si="281"/>
        <v/>
      </c>
      <c r="AJ67" s="46" t="str">
        <f t="shared" si="281"/>
        <v/>
      </c>
      <c r="AK67" s="46" t="str">
        <f t="shared" si="281"/>
        <v/>
      </c>
      <c r="AL67" s="46" t="str">
        <f t="shared" si="281"/>
        <v/>
      </c>
      <c r="AM67" s="46" t="str">
        <f t="shared" si="281"/>
        <v/>
      </c>
      <c r="AN67" s="46" t="str">
        <f t="shared" si="281"/>
        <v/>
      </c>
      <c r="AO67" s="46" t="str">
        <f t="shared" si="281"/>
        <v/>
      </c>
      <c r="AP67" s="46" t="str">
        <f t="shared" si="281"/>
        <v/>
      </c>
      <c r="AQ67" s="46" t="str">
        <f t="shared" si="281"/>
        <v/>
      </c>
      <c r="AR67" s="46" t="str">
        <f t="shared" si="281"/>
        <v/>
      </c>
      <c r="AS67" s="46" t="str">
        <f t="shared" si="281"/>
        <v/>
      </c>
      <c r="AT67" s="46" t="str">
        <f t="shared" si="281"/>
        <v/>
      </c>
      <c r="AU67" s="46" t="str">
        <f t="shared" si="281"/>
        <v/>
      </c>
      <c r="AV67" s="46" t="str">
        <f t="shared" si="281"/>
        <v/>
      </c>
      <c r="AW67" s="46" t="str">
        <f t="shared" si="281"/>
        <v/>
      </c>
      <c r="AX67" s="46" t="str">
        <f t="shared" si="281"/>
        <v/>
      </c>
      <c r="AY67" s="46" t="str">
        <f t="shared" si="281"/>
        <v/>
      </c>
      <c r="AZ67" s="46" t="str">
        <f t="shared" si="281"/>
        <v/>
      </c>
      <c r="BA67" s="46" t="str">
        <f t="shared" si="281"/>
        <v/>
      </c>
      <c r="BB67" s="46" t="str">
        <f t="shared" si="281"/>
        <v/>
      </c>
      <c r="BC67" s="46" t="str">
        <f t="shared" si="281"/>
        <v/>
      </c>
      <c r="BD67" s="46" t="str">
        <f t="shared" si="281"/>
        <v/>
      </c>
      <c r="BE67" s="46" t="str">
        <f t="shared" si="281"/>
        <v/>
      </c>
      <c r="BF67" s="46" t="str">
        <f t="shared" si="281"/>
        <v/>
      </c>
      <c r="BG67" s="46" t="str">
        <f t="shared" si="281"/>
        <v/>
      </c>
      <c r="BH67" s="46" t="str">
        <f t="shared" si="281"/>
        <v/>
      </c>
      <c r="BI67" s="46" t="str">
        <f t="shared" si="281"/>
        <v/>
      </c>
      <c r="BJ67" s="46" t="str">
        <f t="shared" si="281"/>
        <v/>
      </c>
      <c r="BK67" s="46" t="str">
        <f t="shared" si="281"/>
        <v/>
      </c>
      <c r="BL67" s="46" t="str">
        <f t="shared" si="281"/>
        <v/>
      </c>
      <c r="BM67" s="46" t="str">
        <f t="shared" si="281"/>
        <v/>
      </c>
      <c r="BN67" s="46" t="str">
        <f t="shared" si="281"/>
        <v/>
      </c>
      <c r="BO67" s="46" t="str">
        <f t="shared" si="281"/>
        <v/>
      </c>
      <c r="BP67" s="46" t="str">
        <f t="shared" si="281"/>
        <v/>
      </c>
      <c r="BQ67" s="46" t="str">
        <f t="shared" si="281"/>
        <v/>
      </c>
      <c r="BR67" s="46" t="str">
        <f t="shared" si="281"/>
        <v/>
      </c>
      <c r="BS67" s="46" t="str">
        <f t="shared" si="281"/>
        <v/>
      </c>
      <c r="BT67" s="46" t="str">
        <f t="shared" si="281"/>
        <v/>
      </c>
      <c r="BU67" s="46" t="str">
        <f t="shared" si="281"/>
        <v/>
      </c>
      <c r="BV67" s="46" t="str">
        <f t="shared" si="281"/>
        <v/>
      </c>
      <c r="BW67" s="46" t="str">
        <f t="shared" si="281"/>
        <v/>
      </c>
      <c r="BX67" s="46" t="str">
        <f t="shared" si="281"/>
        <v/>
      </c>
      <c r="BY67" s="46" t="str">
        <f t="shared" si="281"/>
        <v/>
      </c>
      <c r="BZ67" s="46" t="str">
        <f t="shared" si="281"/>
        <v/>
      </c>
      <c r="CA67" s="46" t="str">
        <f t="shared" si="281"/>
        <v/>
      </c>
      <c r="CB67" s="46" t="str">
        <f t="shared" si="281"/>
        <v/>
      </c>
      <c r="CC67" s="46" t="str">
        <f t="shared" si="281"/>
        <v/>
      </c>
      <c r="CD67" s="46" t="str">
        <f t="shared" si="281"/>
        <v/>
      </c>
      <c r="CE67" s="46" t="str">
        <f t="shared" si="281"/>
        <v/>
      </c>
      <c r="CF67" s="46" t="str">
        <f t="shared" si="281"/>
        <v/>
      </c>
      <c r="CG67" s="46" t="str">
        <f t="shared" si="281"/>
        <v/>
      </c>
      <c r="CH67" s="46" t="str">
        <f t="shared" si="281"/>
        <v/>
      </c>
      <c r="CI67" s="46" t="str">
        <f t="shared" si="281"/>
        <v/>
      </c>
      <c r="CJ67" s="46" t="str">
        <f t="shared" si="281"/>
        <v/>
      </c>
      <c r="CK67" s="46" t="str">
        <f t="shared" si="281"/>
        <v/>
      </c>
      <c r="CL67" s="46" t="str">
        <f t="shared" si="281"/>
        <v/>
      </c>
      <c r="CM67" s="46" t="str">
        <f t="shared" si="281"/>
        <v/>
      </c>
      <c r="CN67" s="46" t="str">
        <f t="shared" si="281"/>
        <v/>
      </c>
      <c r="CO67" s="46" t="str">
        <f t="shared" si="280"/>
        <v/>
      </c>
      <c r="CP67" s="46" t="str">
        <f t="shared" si="280"/>
        <v/>
      </c>
      <c r="CQ67" s="46" t="str">
        <f t="shared" si="280"/>
        <v/>
      </c>
      <c r="CR67" s="46" t="str">
        <f t="shared" si="280"/>
        <v/>
      </c>
      <c r="CS67" s="46" t="str">
        <f t="shared" si="280"/>
        <v/>
      </c>
      <c r="CT67" s="46" t="str">
        <f t="shared" si="280"/>
        <v/>
      </c>
      <c r="CU67" s="46" t="str">
        <f t="shared" si="280"/>
        <v/>
      </c>
      <c r="CV67" s="46" t="str">
        <f t="shared" si="280"/>
        <v/>
      </c>
      <c r="CW67" s="46" t="str">
        <f t="shared" si="280"/>
        <v/>
      </c>
      <c r="CX67" s="46" t="str">
        <f t="shared" si="280"/>
        <v/>
      </c>
      <c r="CY67" s="46" t="str">
        <f t="shared" si="280"/>
        <v/>
      </c>
      <c r="CZ67" s="46" t="str">
        <f t="shared" si="280"/>
        <v/>
      </c>
      <c r="DA67" s="46" t="str">
        <f t="shared" si="280"/>
        <v/>
      </c>
      <c r="DB67" s="46" t="str">
        <f t="shared" si="280"/>
        <v/>
      </c>
      <c r="DC67" s="46" t="str">
        <f t="shared" si="280"/>
        <v/>
      </c>
      <c r="DD67" s="46" t="str">
        <f t="shared" si="280"/>
        <v/>
      </c>
      <c r="DE67" s="46" t="str">
        <f t="shared" si="280"/>
        <v/>
      </c>
      <c r="DF67" s="46" t="str">
        <f t="shared" si="280"/>
        <v/>
      </c>
      <c r="DG67" s="46" t="str">
        <f t="shared" si="280"/>
        <v/>
      </c>
      <c r="DH67" s="46" t="str">
        <f t="shared" si="280"/>
        <v/>
      </c>
      <c r="DI67" s="46" t="str">
        <f t="shared" si="280"/>
        <v/>
      </c>
      <c r="DJ67" s="46" t="str">
        <f t="shared" si="280"/>
        <v/>
      </c>
      <c r="DK67" s="46" t="str">
        <f t="shared" si="280"/>
        <v/>
      </c>
      <c r="DL67" s="46" t="str">
        <f t="shared" si="280"/>
        <v/>
      </c>
      <c r="DM67" s="46" t="str">
        <f t="shared" si="280"/>
        <v/>
      </c>
      <c r="DN67" s="46" t="str">
        <f t="shared" si="280"/>
        <v/>
      </c>
      <c r="DO67" s="46" t="str">
        <f t="shared" si="280"/>
        <v/>
      </c>
      <c r="DP67" s="46" t="str">
        <f t="shared" si="280"/>
        <v/>
      </c>
      <c r="DQ67" s="46" t="str">
        <f t="shared" si="280"/>
        <v/>
      </c>
      <c r="DR67" s="46" t="str">
        <f t="shared" si="280"/>
        <v/>
      </c>
      <c r="DS67" s="46" t="str">
        <f t="shared" si="280"/>
        <v/>
      </c>
      <c r="DT67" s="46" t="str">
        <f t="shared" si="280"/>
        <v/>
      </c>
      <c r="DU67" s="46" t="str">
        <f t="shared" si="280"/>
        <v/>
      </c>
      <c r="DV67" s="46" t="str">
        <f t="shared" si="280"/>
        <v/>
      </c>
      <c r="DW67" s="46" t="str">
        <f t="shared" si="280"/>
        <v/>
      </c>
      <c r="DX67" s="46" t="str">
        <f t="shared" si="280"/>
        <v/>
      </c>
      <c r="DY67" s="46" t="str">
        <f t="shared" si="280"/>
        <v/>
      </c>
      <c r="DZ67" s="46" t="str">
        <f t="shared" si="280"/>
        <v/>
      </c>
      <c r="EA67" s="46" t="str">
        <f t="shared" si="280"/>
        <v/>
      </c>
      <c r="EB67" s="46" t="str">
        <f t="shared" si="280"/>
        <v/>
      </c>
      <c r="EC67" s="46" t="str">
        <f t="shared" si="280"/>
        <v/>
      </c>
      <c r="ED67" s="46" t="str">
        <f t="shared" si="280"/>
        <v/>
      </c>
      <c r="EE67" s="46" t="str">
        <f t="shared" si="280"/>
        <v/>
      </c>
      <c r="EF67" s="46" t="str">
        <f t="shared" si="280"/>
        <v/>
      </c>
      <c r="EG67" s="46" t="str">
        <f t="shared" si="280"/>
        <v/>
      </c>
      <c r="EH67" s="46" t="str">
        <f t="shared" si="280"/>
        <v/>
      </c>
      <c r="EI67" s="46" t="str">
        <f t="shared" si="280"/>
        <v/>
      </c>
      <c r="EJ67" s="46" t="str">
        <f t="shared" si="280"/>
        <v/>
      </c>
      <c r="EK67" s="46" t="str">
        <f t="shared" si="280"/>
        <v/>
      </c>
      <c r="EL67" s="46" t="str">
        <f t="shared" si="280"/>
        <v/>
      </c>
      <c r="EM67" s="46" t="str">
        <f t="shared" si="280"/>
        <v/>
      </c>
      <c r="EN67" s="46" t="str">
        <f t="shared" si="280"/>
        <v/>
      </c>
      <c r="EO67" s="46" t="str">
        <f t="shared" si="280"/>
        <v/>
      </c>
      <c r="EP67" s="46" t="str">
        <f t="shared" si="280"/>
        <v/>
      </c>
      <c r="EQ67" s="46" t="str">
        <f t="shared" si="280"/>
        <v/>
      </c>
      <c r="ER67" s="46" t="str">
        <f t="shared" si="280"/>
        <v/>
      </c>
      <c r="ES67" s="46" t="str">
        <f t="shared" si="280"/>
        <v/>
      </c>
      <c r="ET67" s="46" t="str">
        <f t="shared" si="280"/>
        <v/>
      </c>
      <c r="EU67" s="46" t="str">
        <f t="shared" si="280"/>
        <v/>
      </c>
      <c r="EV67" s="46" t="str">
        <f t="shared" si="280"/>
        <v/>
      </c>
      <c r="EW67" s="46" t="str">
        <f t="shared" si="280"/>
        <v/>
      </c>
      <c r="EX67" s="46" t="str">
        <f t="shared" si="280"/>
        <v/>
      </c>
      <c r="EY67" s="46" t="str">
        <f t="shared" si="280"/>
        <v/>
      </c>
      <c r="EZ67" s="46" t="str">
        <f t="shared" si="279"/>
        <v/>
      </c>
      <c r="FA67" s="46" t="str">
        <f t="shared" si="279"/>
        <v/>
      </c>
      <c r="FB67" s="46" t="str">
        <f t="shared" si="279"/>
        <v/>
      </c>
      <c r="FC67" s="46" t="str">
        <f t="shared" si="279"/>
        <v/>
      </c>
      <c r="FD67" s="46" t="str">
        <f t="shared" si="279"/>
        <v/>
      </c>
      <c r="FE67" s="46" t="str">
        <f t="shared" si="279"/>
        <v/>
      </c>
      <c r="FF67" s="46" t="str">
        <f t="shared" si="279"/>
        <v/>
      </c>
      <c r="FG67" s="46" t="str">
        <f t="shared" si="279"/>
        <v/>
      </c>
      <c r="FH67" s="46" t="str">
        <f t="shared" si="279"/>
        <v/>
      </c>
      <c r="FI67" s="46" t="str">
        <f t="shared" si="279"/>
        <v/>
      </c>
      <c r="FJ67" s="46" t="str">
        <f t="shared" si="279"/>
        <v/>
      </c>
      <c r="FK67" s="46" t="str">
        <f t="shared" si="279"/>
        <v/>
      </c>
      <c r="FL67" s="46" t="str">
        <f t="shared" si="279"/>
        <v/>
      </c>
      <c r="FM67" s="46" t="str">
        <f t="shared" si="279"/>
        <v/>
      </c>
      <c r="FN67" s="46" t="str">
        <f t="shared" si="279"/>
        <v/>
      </c>
      <c r="FO67" s="46" t="str">
        <f t="shared" si="279"/>
        <v/>
      </c>
      <c r="FP67" s="46" t="str">
        <f t="shared" si="279"/>
        <v/>
      </c>
      <c r="FQ67" s="46" t="str">
        <f t="shared" si="279"/>
        <v/>
      </c>
      <c r="FR67" s="46" t="str">
        <f t="shared" si="279"/>
        <v/>
      </c>
      <c r="FS67" s="46" t="str">
        <f t="shared" si="279"/>
        <v/>
      </c>
      <c r="FT67" s="46" t="str">
        <f t="shared" si="279"/>
        <v/>
      </c>
      <c r="FU67" s="46" t="str">
        <f t="shared" si="279"/>
        <v/>
      </c>
      <c r="FV67" s="46" t="str">
        <f t="shared" si="279"/>
        <v/>
      </c>
      <c r="FW67" s="46" t="str">
        <f t="shared" si="279"/>
        <v/>
      </c>
      <c r="FX67" s="46" t="str">
        <f t="shared" si="279"/>
        <v/>
      </c>
      <c r="FY67" s="46" t="str">
        <f t="shared" si="279"/>
        <v/>
      </c>
      <c r="FZ67" s="46" t="str">
        <f t="shared" si="279"/>
        <v/>
      </c>
      <c r="GA67" s="46" t="str">
        <f t="shared" si="279"/>
        <v/>
      </c>
      <c r="GB67" s="46" t="str">
        <f t="shared" si="279"/>
        <v/>
      </c>
      <c r="GC67" s="46" t="str">
        <f t="shared" si="279"/>
        <v/>
      </c>
      <c r="GD67" s="46" t="str">
        <f t="shared" si="279"/>
        <v/>
      </c>
      <c r="GE67" s="46" t="str">
        <f t="shared" si="279"/>
        <v/>
      </c>
      <c r="GF67" s="46" t="str">
        <f t="shared" si="279"/>
        <v/>
      </c>
      <c r="GG67" s="46" t="str">
        <f t="shared" si="279"/>
        <v/>
      </c>
      <c r="GH67" s="46" t="str">
        <f t="shared" si="279"/>
        <v/>
      </c>
      <c r="GI67" s="46" t="str">
        <f t="shared" si="279"/>
        <v/>
      </c>
      <c r="GJ67" s="46" t="str">
        <f t="shared" si="279"/>
        <v/>
      </c>
      <c r="GK67" s="46" t="str">
        <f t="shared" si="279"/>
        <v/>
      </c>
      <c r="GL67" s="46" t="str">
        <f t="shared" si="279"/>
        <v/>
      </c>
      <c r="GM67" s="46" t="str">
        <f t="shared" si="279"/>
        <v/>
      </c>
      <c r="GN67" s="46" t="str">
        <f t="shared" si="279"/>
        <v/>
      </c>
      <c r="GO67" s="46" t="str">
        <f t="shared" si="279"/>
        <v/>
      </c>
      <c r="GP67" s="46" t="str">
        <f t="shared" si="279"/>
        <v/>
      </c>
      <c r="GQ67" s="46" t="str">
        <f t="shared" si="279"/>
        <v/>
      </c>
      <c r="GR67" s="46" t="str">
        <f t="shared" si="279"/>
        <v/>
      </c>
      <c r="GS67" s="46" t="str">
        <f t="shared" si="279"/>
        <v/>
      </c>
      <c r="GT67" s="46" t="str">
        <f t="shared" si="279"/>
        <v/>
      </c>
      <c r="GU67" s="46" t="str">
        <f t="shared" si="279"/>
        <v/>
      </c>
      <c r="GV67" s="46" t="str">
        <f t="shared" si="279"/>
        <v/>
      </c>
      <c r="GW67" s="46" t="str">
        <f t="shared" si="279"/>
        <v/>
      </c>
      <c r="GX67" s="46" t="str">
        <f t="shared" si="279"/>
        <v/>
      </c>
      <c r="GY67" s="46" t="str">
        <f t="shared" si="279"/>
        <v/>
      </c>
      <c r="GZ67" s="46" t="str">
        <f t="shared" si="279"/>
        <v/>
      </c>
      <c r="HA67" s="46" t="str">
        <f t="shared" si="279"/>
        <v/>
      </c>
      <c r="HB67" s="46" t="str">
        <f t="shared" si="279"/>
        <v/>
      </c>
      <c r="HC67" s="46" t="str">
        <f t="shared" si="279"/>
        <v/>
      </c>
      <c r="HD67" s="46" t="str">
        <f t="shared" si="279"/>
        <v/>
      </c>
      <c r="HE67" s="46" t="str">
        <f t="shared" si="279"/>
        <v/>
      </c>
      <c r="HF67" s="46" t="str">
        <f t="shared" si="279"/>
        <v/>
      </c>
      <c r="HG67" s="46" t="str">
        <f t="shared" si="279"/>
        <v/>
      </c>
      <c r="HH67" s="46" t="str">
        <f t="shared" si="279"/>
        <v/>
      </c>
      <c r="HI67" s="46" t="str">
        <f t="shared" si="279"/>
        <v/>
      </c>
      <c r="HJ67" s="46" t="str">
        <f t="shared" si="279"/>
        <v/>
      </c>
      <c r="HK67" s="46" t="str">
        <f t="shared" ref="HK67:HS71" si="282">IF(ISNONTEXT($Z67),HJ67+$Z67,"")</f>
        <v/>
      </c>
      <c r="HL67" s="46" t="str">
        <f t="shared" si="282"/>
        <v/>
      </c>
      <c r="HM67" s="46" t="str">
        <f t="shared" si="282"/>
        <v/>
      </c>
      <c r="HN67" s="46" t="str">
        <f t="shared" si="282"/>
        <v/>
      </c>
      <c r="HO67" s="46" t="str">
        <f t="shared" si="282"/>
        <v/>
      </c>
      <c r="HP67" s="46" t="str">
        <f t="shared" si="282"/>
        <v/>
      </c>
      <c r="HQ67" s="46" t="str">
        <f t="shared" si="282"/>
        <v/>
      </c>
      <c r="HR67" s="46" t="str">
        <f t="shared" si="282"/>
        <v/>
      </c>
      <c r="HS67" s="46" t="str">
        <f t="shared" si="282"/>
        <v/>
      </c>
      <c r="HT67" s="146" t="e">
        <f t="shared" si="15"/>
        <v>#N/A</v>
      </c>
      <c r="HU67" s="146" t="e">
        <f t="shared" si="24"/>
        <v>#N/A</v>
      </c>
      <c r="HV67" s="146" t="e">
        <f t="shared" si="25"/>
        <v>#N/A</v>
      </c>
      <c r="HW67" s="146" t="e">
        <f t="shared" si="26"/>
        <v>#N/A</v>
      </c>
      <c r="HX67" s="146" t="e">
        <f t="shared" si="27"/>
        <v>#N/A</v>
      </c>
      <c r="HY67" s="146" t="e">
        <f t="shared" si="28"/>
        <v>#N/A</v>
      </c>
      <c r="HZ67" s="146" t="e">
        <f t="shared" si="29"/>
        <v>#N/A</v>
      </c>
      <c r="IA67" s="146" t="e">
        <f t="shared" si="30"/>
        <v>#N/A</v>
      </c>
      <c r="IB67" s="146" t="e">
        <f t="shared" si="31"/>
        <v>#N/A</v>
      </c>
      <c r="IC67" s="146" t="e">
        <f t="shared" si="32"/>
        <v>#N/A</v>
      </c>
      <c r="ID67" s="146" t="e">
        <f t="shared" si="33"/>
        <v>#N/A</v>
      </c>
      <c r="IE67" s="146" t="e">
        <f t="shared" si="34"/>
        <v>#N/A</v>
      </c>
      <c r="IF67" s="146" t="e">
        <f t="shared" si="35"/>
        <v>#N/A</v>
      </c>
      <c r="IG67" s="146" t="e">
        <f t="shared" si="36"/>
        <v>#N/A</v>
      </c>
      <c r="IH67" s="146" t="e">
        <f t="shared" si="37"/>
        <v>#N/A</v>
      </c>
      <c r="II67" s="146" t="e">
        <f t="shared" si="38"/>
        <v>#N/A</v>
      </c>
      <c r="IJ67" s="146" t="e">
        <f t="shared" si="39"/>
        <v>#N/A</v>
      </c>
      <c r="IK67" s="146" t="e">
        <f t="shared" si="40"/>
        <v>#N/A</v>
      </c>
      <c r="IL67" s="146" t="e">
        <f t="shared" si="41"/>
        <v>#N/A</v>
      </c>
      <c r="IM67" s="146" t="e">
        <f t="shared" si="42"/>
        <v>#N/A</v>
      </c>
      <c r="IN67" s="146" t="e">
        <f t="shared" si="43"/>
        <v>#N/A</v>
      </c>
      <c r="IO67" s="146" t="e">
        <f t="shared" si="44"/>
        <v>#N/A</v>
      </c>
      <c r="IP67" s="146" t="e">
        <f t="shared" si="45"/>
        <v>#N/A</v>
      </c>
      <c r="IQ67" s="146" t="e">
        <f t="shared" si="46"/>
        <v>#N/A</v>
      </c>
      <c r="IR67" s="146" t="e">
        <f t="shared" si="47"/>
        <v>#N/A</v>
      </c>
      <c r="IS67" s="146" t="e">
        <f t="shared" si="48"/>
        <v>#N/A</v>
      </c>
      <c r="IT67" s="146" t="e">
        <f t="shared" si="49"/>
        <v>#N/A</v>
      </c>
      <c r="IU67" s="146" t="e">
        <f t="shared" si="50"/>
        <v>#N/A</v>
      </c>
      <c r="IV67" s="146" t="e">
        <f t="shared" si="51"/>
        <v>#N/A</v>
      </c>
      <c r="IW67" s="146" t="e">
        <f t="shared" si="52"/>
        <v>#N/A</v>
      </c>
      <c r="IX67" s="146" t="e">
        <f t="shared" si="53"/>
        <v>#N/A</v>
      </c>
      <c r="IY67" s="146" t="e">
        <f t="shared" si="54"/>
        <v>#N/A</v>
      </c>
      <c r="IZ67" s="146" t="e">
        <f t="shared" si="55"/>
        <v>#N/A</v>
      </c>
      <c r="JA67" s="146" t="e">
        <f t="shared" si="56"/>
        <v>#N/A</v>
      </c>
      <c r="JB67" s="146" t="e">
        <f t="shared" si="57"/>
        <v>#N/A</v>
      </c>
      <c r="JC67" s="146" t="e">
        <f t="shared" si="58"/>
        <v>#N/A</v>
      </c>
      <c r="JD67" s="146" t="e">
        <f t="shared" si="59"/>
        <v>#N/A</v>
      </c>
      <c r="JE67" s="146" t="e">
        <f t="shared" si="60"/>
        <v>#N/A</v>
      </c>
      <c r="JF67" s="146" t="e">
        <f t="shared" si="61"/>
        <v>#N/A</v>
      </c>
      <c r="JG67" s="146" t="e">
        <f t="shared" si="62"/>
        <v>#N/A</v>
      </c>
      <c r="JH67" s="146" t="e">
        <f t="shared" si="63"/>
        <v>#N/A</v>
      </c>
      <c r="JI67" s="146" t="e">
        <f t="shared" si="64"/>
        <v>#N/A</v>
      </c>
      <c r="JJ67" s="146" t="e">
        <f t="shared" si="65"/>
        <v>#N/A</v>
      </c>
      <c r="JK67" s="146" t="e">
        <f t="shared" si="66"/>
        <v>#N/A</v>
      </c>
      <c r="JL67" s="146" t="e">
        <f t="shared" si="67"/>
        <v>#N/A</v>
      </c>
      <c r="JM67" s="146" t="e">
        <f t="shared" si="68"/>
        <v>#N/A</v>
      </c>
      <c r="JN67" s="146" t="e">
        <f t="shared" si="69"/>
        <v>#N/A</v>
      </c>
      <c r="JO67" s="146" t="e">
        <f t="shared" si="70"/>
        <v>#N/A</v>
      </c>
      <c r="JP67" s="146" t="e">
        <f t="shared" si="71"/>
        <v>#N/A</v>
      </c>
      <c r="JQ67" s="146" t="e">
        <f t="shared" si="72"/>
        <v>#N/A</v>
      </c>
      <c r="JR67" s="146" t="e">
        <f t="shared" si="73"/>
        <v>#N/A</v>
      </c>
      <c r="JS67" s="146" t="e">
        <f t="shared" si="74"/>
        <v>#N/A</v>
      </c>
      <c r="JT67" s="146" t="e">
        <f t="shared" si="75"/>
        <v>#N/A</v>
      </c>
      <c r="JU67" s="146" t="e">
        <f t="shared" si="76"/>
        <v>#N/A</v>
      </c>
      <c r="JV67" s="146" t="e">
        <f t="shared" si="77"/>
        <v>#N/A</v>
      </c>
      <c r="JW67" s="146" t="e">
        <f t="shared" si="78"/>
        <v>#N/A</v>
      </c>
      <c r="JX67" s="146" t="e">
        <f t="shared" si="79"/>
        <v>#N/A</v>
      </c>
      <c r="JY67" s="146" t="e">
        <f t="shared" si="80"/>
        <v>#N/A</v>
      </c>
      <c r="JZ67" s="146" t="e">
        <f t="shared" si="81"/>
        <v>#N/A</v>
      </c>
      <c r="KA67" s="146" t="e">
        <f t="shared" si="82"/>
        <v>#N/A</v>
      </c>
      <c r="KB67" s="146" t="e">
        <f t="shared" si="83"/>
        <v>#N/A</v>
      </c>
      <c r="KC67" s="146" t="e">
        <f t="shared" si="84"/>
        <v>#N/A</v>
      </c>
      <c r="KD67" s="146" t="e">
        <f t="shared" si="85"/>
        <v>#N/A</v>
      </c>
      <c r="KE67" s="146" t="e">
        <f t="shared" si="86"/>
        <v>#N/A</v>
      </c>
      <c r="KF67" s="146" t="e">
        <f t="shared" si="20"/>
        <v>#N/A</v>
      </c>
      <c r="KG67" s="146" t="e">
        <f t="shared" si="87"/>
        <v>#N/A</v>
      </c>
      <c r="KH67" s="146" t="e">
        <f t="shared" si="88"/>
        <v>#N/A</v>
      </c>
      <c r="KI67" s="146" t="e">
        <f t="shared" si="89"/>
        <v>#N/A</v>
      </c>
      <c r="KJ67" s="146" t="e">
        <f t="shared" si="90"/>
        <v>#N/A</v>
      </c>
      <c r="KK67" s="146" t="e">
        <f t="shared" si="91"/>
        <v>#N/A</v>
      </c>
      <c r="KL67" s="146" t="e">
        <f t="shared" si="92"/>
        <v>#N/A</v>
      </c>
      <c r="KM67" s="146" t="e">
        <f t="shared" si="93"/>
        <v>#N/A</v>
      </c>
      <c r="KN67" s="146" t="e">
        <f t="shared" si="94"/>
        <v>#N/A</v>
      </c>
      <c r="KO67" s="146" t="e">
        <f t="shared" si="95"/>
        <v>#N/A</v>
      </c>
      <c r="KP67" s="146" t="e">
        <f t="shared" si="96"/>
        <v>#N/A</v>
      </c>
      <c r="KQ67" s="146" t="e">
        <f t="shared" si="97"/>
        <v>#N/A</v>
      </c>
      <c r="KR67" s="146" t="e">
        <f t="shared" si="98"/>
        <v>#N/A</v>
      </c>
      <c r="KS67" s="146" t="e">
        <f t="shared" si="99"/>
        <v>#N/A</v>
      </c>
      <c r="KT67" s="146" t="e">
        <f t="shared" si="100"/>
        <v>#N/A</v>
      </c>
      <c r="KU67" s="146" t="e">
        <f t="shared" si="101"/>
        <v>#N/A</v>
      </c>
      <c r="KV67" s="146" t="e">
        <f t="shared" si="102"/>
        <v>#N/A</v>
      </c>
      <c r="KW67" s="146" t="e">
        <f t="shared" si="103"/>
        <v>#N/A</v>
      </c>
      <c r="KX67" s="146" t="e">
        <f t="shared" si="104"/>
        <v>#N/A</v>
      </c>
      <c r="KY67" s="146" t="e">
        <f t="shared" si="105"/>
        <v>#N/A</v>
      </c>
      <c r="KZ67" s="146" t="e">
        <f t="shared" si="106"/>
        <v>#N/A</v>
      </c>
      <c r="LA67" s="146" t="e">
        <f t="shared" si="107"/>
        <v>#N/A</v>
      </c>
      <c r="LB67" s="146" t="e">
        <f t="shared" si="108"/>
        <v>#N/A</v>
      </c>
      <c r="LC67" s="146" t="e">
        <f t="shared" si="109"/>
        <v>#N/A</v>
      </c>
      <c r="LD67" s="146" t="e">
        <f t="shared" si="110"/>
        <v>#N/A</v>
      </c>
      <c r="LE67" s="146" t="e">
        <f t="shared" si="111"/>
        <v>#N/A</v>
      </c>
      <c r="LF67" s="146" t="e">
        <f t="shared" si="112"/>
        <v>#N/A</v>
      </c>
      <c r="LG67" s="146" t="e">
        <f t="shared" si="113"/>
        <v>#N/A</v>
      </c>
      <c r="LH67" s="146" t="e">
        <f t="shared" si="114"/>
        <v>#N/A</v>
      </c>
      <c r="LI67" s="146" t="e">
        <f t="shared" si="115"/>
        <v>#N/A</v>
      </c>
      <c r="LJ67" s="146" t="e">
        <f t="shared" si="116"/>
        <v>#N/A</v>
      </c>
      <c r="LK67" s="146" t="e">
        <f t="shared" si="117"/>
        <v>#N/A</v>
      </c>
      <c r="LL67" s="146" t="e">
        <f t="shared" si="118"/>
        <v>#N/A</v>
      </c>
      <c r="LM67" s="146" t="e">
        <f t="shared" si="119"/>
        <v>#N/A</v>
      </c>
      <c r="LN67" s="146" t="e">
        <f t="shared" si="120"/>
        <v>#N/A</v>
      </c>
      <c r="LO67" s="146" t="e">
        <f t="shared" si="121"/>
        <v>#N/A</v>
      </c>
      <c r="LP67" s="146" t="e">
        <f t="shared" si="122"/>
        <v>#N/A</v>
      </c>
      <c r="LQ67" s="146" t="e">
        <f t="shared" si="123"/>
        <v>#N/A</v>
      </c>
      <c r="LR67" s="146" t="e">
        <f t="shared" si="124"/>
        <v>#N/A</v>
      </c>
      <c r="LS67" s="146" t="e">
        <f t="shared" si="125"/>
        <v>#N/A</v>
      </c>
      <c r="LT67" s="146" t="e">
        <f t="shared" si="126"/>
        <v>#N/A</v>
      </c>
      <c r="LU67" s="146" t="e">
        <f t="shared" si="127"/>
        <v>#N/A</v>
      </c>
      <c r="LV67" s="146" t="e">
        <f t="shared" si="128"/>
        <v>#N/A</v>
      </c>
      <c r="LW67" s="146" t="e">
        <f t="shared" si="129"/>
        <v>#N/A</v>
      </c>
      <c r="LX67" s="146" t="e">
        <f t="shared" si="130"/>
        <v>#N/A</v>
      </c>
      <c r="LY67" s="146" t="e">
        <f t="shared" si="131"/>
        <v>#N/A</v>
      </c>
      <c r="LZ67" s="146" t="e">
        <f t="shared" si="132"/>
        <v>#N/A</v>
      </c>
      <c r="MA67" s="146" t="e">
        <f t="shared" si="133"/>
        <v>#N/A</v>
      </c>
      <c r="MB67" s="146" t="e">
        <f t="shared" si="134"/>
        <v>#N/A</v>
      </c>
      <c r="MC67" s="146" t="e">
        <f t="shared" si="135"/>
        <v>#N/A</v>
      </c>
      <c r="MD67" s="146" t="e">
        <f t="shared" si="136"/>
        <v>#N/A</v>
      </c>
      <c r="ME67" s="146" t="e">
        <f t="shared" si="137"/>
        <v>#N/A</v>
      </c>
      <c r="MF67" s="146" t="e">
        <f t="shared" si="138"/>
        <v>#N/A</v>
      </c>
      <c r="MG67" s="146" t="e">
        <f t="shared" si="139"/>
        <v>#N/A</v>
      </c>
      <c r="MH67" s="146" t="e">
        <f t="shared" si="140"/>
        <v>#N/A</v>
      </c>
      <c r="MI67" s="146" t="e">
        <f t="shared" si="141"/>
        <v>#N/A</v>
      </c>
      <c r="MJ67" s="146" t="e">
        <f t="shared" si="142"/>
        <v>#N/A</v>
      </c>
      <c r="MK67" s="146" t="e">
        <f t="shared" si="143"/>
        <v>#N/A</v>
      </c>
      <c r="ML67" s="146" t="e">
        <f t="shared" si="144"/>
        <v>#N/A</v>
      </c>
      <c r="MM67" s="146" t="e">
        <f t="shared" si="145"/>
        <v>#N/A</v>
      </c>
      <c r="MN67" s="146" t="e">
        <f t="shared" si="146"/>
        <v>#N/A</v>
      </c>
      <c r="MO67" s="146" t="e">
        <f t="shared" si="147"/>
        <v>#N/A</v>
      </c>
      <c r="MP67" s="146" t="e">
        <f t="shared" si="148"/>
        <v>#N/A</v>
      </c>
      <c r="MQ67" s="146" t="e">
        <f t="shared" si="149"/>
        <v>#N/A</v>
      </c>
      <c r="MR67" s="146" t="e">
        <f t="shared" si="21"/>
        <v>#N/A</v>
      </c>
      <c r="MS67" s="146" t="e">
        <f t="shared" si="150"/>
        <v>#N/A</v>
      </c>
      <c r="MT67" s="146" t="e">
        <f t="shared" si="151"/>
        <v>#N/A</v>
      </c>
      <c r="MU67" s="146" t="e">
        <f t="shared" si="152"/>
        <v>#N/A</v>
      </c>
      <c r="MV67" s="146" t="e">
        <f t="shared" si="153"/>
        <v>#N/A</v>
      </c>
      <c r="MW67" s="146" t="e">
        <f t="shared" si="154"/>
        <v>#N/A</v>
      </c>
      <c r="MX67" s="146" t="e">
        <f t="shared" si="155"/>
        <v>#N/A</v>
      </c>
      <c r="MY67" s="146" t="e">
        <f t="shared" si="156"/>
        <v>#N/A</v>
      </c>
      <c r="MZ67" s="146" t="e">
        <f t="shared" si="157"/>
        <v>#N/A</v>
      </c>
      <c r="NA67" s="146" t="e">
        <f t="shared" si="158"/>
        <v>#N/A</v>
      </c>
      <c r="NB67" s="146" t="e">
        <f t="shared" si="159"/>
        <v>#N/A</v>
      </c>
      <c r="NC67" s="146" t="e">
        <f t="shared" si="160"/>
        <v>#N/A</v>
      </c>
      <c r="ND67" s="146" t="e">
        <f t="shared" si="161"/>
        <v>#N/A</v>
      </c>
      <c r="NE67" s="146" t="e">
        <f t="shared" si="162"/>
        <v>#N/A</v>
      </c>
      <c r="NF67" s="146" t="e">
        <f t="shared" si="163"/>
        <v>#N/A</v>
      </c>
      <c r="NG67" s="146" t="e">
        <f t="shared" si="164"/>
        <v>#N/A</v>
      </c>
      <c r="NH67" s="146" t="e">
        <f t="shared" si="165"/>
        <v>#N/A</v>
      </c>
      <c r="NI67" s="146" t="e">
        <f t="shared" si="166"/>
        <v>#N/A</v>
      </c>
      <c r="NJ67" s="146" t="e">
        <f t="shared" si="167"/>
        <v>#N/A</v>
      </c>
      <c r="NK67" s="146" t="e">
        <f t="shared" si="168"/>
        <v>#N/A</v>
      </c>
      <c r="NL67" s="146" t="e">
        <f t="shared" si="169"/>
        <v>#N/A</v>
      </c>
      <c r="NM67" s="146" t="e">
        <f t="shared" si="170"/>
        <v>#N/A</v>
      </c>
      <c r="NN67" s="146" t="e">
        <f t="shared" si="171"/>
        <v>#N/A</v>
      </c>
      <c r="NO67" s="146" t="e">
        <f t="shared" si="172"/>
        <v>#N/A</v>
      </c>
      <c r="NP67" s="146" t="e">
        <f t="shared" si="173"/>
        <v>#N/A</v>
      </c>
      <c r="NQ67" s="146" t="e">
        <f t="shared" si="174"/>
        <v>#N/A</v>
      </c>
      <c r="NR67" s="146" t="e">
        <f t="shared" si="175"/>
        <v>#N/A</v>
      </c>
      <c r="NS67" s="146" t="e">
        <f t="shared" si="176"/>
        <v>#N/A</v>
      </c>
      <c r="NT67" s="146" t="e">
        <f t="shared" si="177"/>
        <v>#N/A</v>
      </c>
      <c r="NU67" s="146" t="e">
        <f t="shared" si="178"/>
        <v>#N/A</v>
      </c>
      <c r="NV67" s="146" t="e">
        <f t="shared" si="179"/>
        <v>#N/A</v>
      </c>
      <c r="NW67" s="146" t="e">
        <f t="shared" si="180"/>
        <v>#N/A</v>
      </c>
      <c r="NX67" s="146" t="e">
        <f t="shared" si="181"/>
        <v>#N/A</v>
      </c>
      <c r="NY67" s="146" t="e">
        <f t="shared" si="182"/>
        <v>#N/A</v>
      </c>
      <c r="NZ67" s="146" t="e">
        <f t="shared" si="183"/>
        <v>#N/A</v>
      </c>
      <c r="OA67" s="146" t="e">
        <f t="shared" si="184"/>
        <v>#N/A</v>
      </c>
      <c r="OB67" s="146" t="e">
        <f t="shared" si="185"/>
        <v>#N/A</v>
      </c>
      <c r="OC67" s="146" t="e">
        <f t="shared" si="186"/>
        <v>#N/A</v>
      </c>
      <c r="OD67" s="146" t="e">
        <f t="shared" si="187"/>
        <v>#N/A</v>
      </c>
      <c r="OE67" s="146" t="e">
        <f t="shared" si="188"/>
        <v>#N/A</v>
      </c>
      <c r="OF67" s="146" t="e">
        <f t="shared" si="189"/>
        <v>#N/A</v>
      </c>
      <c r="OG67" s="146" t="e">
        <f t="shared" si="190"/>
        <v>#N/A</v>
      </c>
      <c r="OH67" s="146" t="e">
        <f t="shared" si="191"/>
        <v>#N/A</v>
      </c>
      <c r="OI67" s="146" t="e">
        <f t="shared" si="192"/>
        <v>#N/A</v>
      </c>
      <c r="OJ67" s="146" t="e">
        <f t="shared" si="193"/>
        <v>#N/A</v>
      </c>
      <c r="OK67" s="146" t="e">
        <f t="shared" si="194"/>
        <v>#N/A</v>
      </c>
      <c r="OL67" s="146" t="e">
        <f t="shared" si="195"/>
        <v>#N/A</v>
      </c>
      <c r="OM67" s="146" t="e">
        <f t="shared" si="196"/>
        <v>#N/A</v>
      </c>
      <c r="ON67" s="146" t="e">
        <f t="shared" si="197"/>
        <v>#N/A</v>
      </c>
      <c r="OO67" s="146" t="e">
        <f t="shared" si="198"/>
        <v>#N/A</v>
      </c>
      <c r="OP67" s="146" t="e">
        <f t="shared" si="199"/>
        <v>#N/A</v>
      </c>
      <c r="OQ67" s="146" t="e">
        <f t="shared" si="200"/>
        <v>#N/A</v>
      </c>
      <c r="OR67" s="146" t="e">
        <f t="shared" si="201"/>
        <v>#N/A</v>
      </c>
      <c r="OS67" s="146" t="e">
        <f t="shared" si="202"/>
        <v>#N/A</v>
      </c>
      <c r="OT67" s="146" t="e">
        <f t="shared" si="203"/>
        <v>#N/A</v>
      </c>
      <c r="OU67" s="146" t="e">
        <f t="shared" si="204"/>
        <v>#N/A</v>
      </c>
      <c r="OV67" s="146" t="e">
        <f t="shared" si="205"/>
        <v>#N/A</v>
      </c>
      <c r="OW67" s="146" t="e">
        <f t="shared" si="206"/>
        <v>#N/A</v>
      </c>
      <c r="OX67" s="146" t="e">
        <f t="shared" si="207"/>
        <v>#N/A</v>
      </c>
      <c r="OY67" s="146" t="e">
        <f t="shared" si="208"/>
        <v>#N/A</v>
      </c>
      <c r="OZ67" s="146" t="e">
        <f t="shared" si="209"/>
        <v>#N/A</v>
      </c>
      <c r="PA67" s="146" t="e">
        <f t="shared" si="210"/>
        <v>#N/A</v>
      </c>
      <c r="PB67" s="146" t="e">
        <f t="shared" si="211"/>
        <v>#N/A</v>
      </c>
      <c r="PC67" s="146" t="e">
        <f t="shared" si="212"/>
        <v>#N/A</v>
      </c>
      <c r="PD67" s="146" t="e">
        <f t="shared" si="22"/>
        <v>#N/A</v>
      </c>
      <c r="PE67" s="146" t="e">
        <f t="shared" si="225"/>
        <v>#N/A</v>
      </c>
      <c r="PF67" s="146" t="e">
        <f t="shared" si="226"/>
        <v>#N/A</v>
      </c>
      <c r="PG67" s="146" t="e">
        <f t="shared" si="227"/>
        <v>#N/A</v>
      </c>
      <c r="PH67" s="146" t="e">
        <f t="shared" si="228"/>
        <v>#N/A</v>
      </c>
      <c r="PI67" s="146" t="e">
        <f t="shared" si="229"/>
        <v>#N/A</v>
      </c>
      <c r="PJ67" s="146" t="e">
        <f t="shared" si="230"/>
        <v>#N/A</v>
      </c>
      <c r="PK67" s="146" t="e">
        <f t="shared" si="231"/>
        <v>#N/A</v>
      </c>
      <c r="PL67" s="146" t="e">
        <f t="shared" si="232"/>
        <v>#N/A</v>
      </c>
    </row>
    <row r="68" spans="1:428" hidden="1" x14ac:dyDescent="0.45">
      <c r="A68" s="364"/>
      <c r="B68" s="365" t="str">
        <f>IF($N68="","",ROUND(_xlfn.LOGNORM.INV(ABS(VLOOKUP($Q$1,VLookups!$A$27:$B$28,2,FALSE)-B$2),LN($J68),LN($N68)),0))</f>
        <v/>
      </c>
      <c r="C68" s="367" t="str">
        <f t="shared" si="16"/>
        <v/>
      </c>
      <c r="D68" s="368" t="str">
        <f t="shared" si="17"/>
        <v/>
      </c>
      <c r="E68" s="108" t="str">
        <f>IFERROR(_xlfn.LOGNORM.INV(VLookups!$B$22,LN($J68),LN($N68)),"")</f>
        <v/>
      </c>
      <c r="F68" s="81"/>
      <c r="G68" s="108" t="str">
        <f>IFERROR(_xlfn.LOGNORM.INV(VLookups!$B$23,LN($J68),LN($N68)),"")</f>
        <v/>
      </c>
      <c r="H68" s="110" t="str">
        <f t="shared" ref="H68:H99" si="283">IF(OR(ISBLANK(F68),ISBLANK(G68),ISBLANK(E68)),"",IF(AND(E68&gt;0,F68&gt;0,G68&gt;0),IF(F68&gt;E68,IF(G68&gt;F68,1,-1),-1)))</f>
        <v/>
      </c>
      <c r="I68" s="110" t="str">
        <f t="shared" ref="I68:I103" si="284">IF(OR(ISBLANK(E68),ISBLANK(F68),ISBLANK(G68)),"",IFERROR(MIN(F68-E68,G68-F68)/MAX(F68-E68,G68-F68),""))</f>
        <v/>
      </c>
      <c r="J68" s="65" t="str">
        <f>IF(AND(F68&gt;0,NOT(ISBLANK(K68))),IF(VLOOKUP($F$3,VLookups!$A$17:$B$18,2,FALSE),F68*VLOOKUP(K68,VLookups!$A$4:$B$13,2,FALSE),F68),"")</f>
        <v/>
      </c>
      <c r="K68" s="21"/>
      <c r="L68" s="53"/>
      <c r="M68" s="263"/>
      <c r="N68" s="320" t="str">
        <f>IF(F68&gt;0,IF(ISBLANK(M68),IF(ISBLANK(K68),"",VLOOKUP(K68,VLookups!$A$4:$C$13,3,FALSE)),M68),"")</f>
        <v/>
      </c>
      <c r="O68" s="320" t="str">
        <f t="shared" si="11"/>
        <v/>
      </c>
      <c r="P68" s="375" t="str">
        <f t="shared" si="12"/>
        <v/>
      </c>
      <c r="Q68" s="81"/>
      <c r="R68" s="230" t="str">
        <f>IF(AND(Q68&gt;0,F68&gt;0,NOT(N68="")),ABS(VLOOKUP($Q$1,VLookups!$A$27:$B$28,2,FALSE)-_xlfn.LOGNORM.DIST(Q68,LN(J68),LN(N68),TRUE)),"")</f>
        <v/>
      </c>
      <c r="S68" s="80" t="str">
        <f>IF(AND($E68&gt;0,$F68&gt;0,$G68&gt;0,NOT(ISBLANK($K68))),_xlfn.LOGNORM.INV(ABS(VLOOKUP($Q$1,VLookups!$A$27:$B$28,2,FALSE)-S$3),LN($J68),LN($N68)),"")</f>
        <v/>
      </c>
      <c r="T68" s="80" t="str">
        <f>IF(AND($E68&gt;0,$F68&gt;0,$G68&gt;0,NOT(ISBLANK($K68))),_xlfn.LOGNORM.INV(ABS(VLOOKUP($Q$1,VLookups!$A$27:$B$28,2,FALSE)-T$3),LN($J68),LN($N68)),"")</f>
        <v/>
      </c>
      <c r="U68" s="80" t="str">
        <f>IF(AND($E68&gt;0,$F68&gt;0,$G68&gt;0,NOT(ISBLANK($K68))),_xlfn.LOGNORM.INV(ABS(VLOOKUP($Q$1,VLookups!$A$27:$B$28,2,FALSE)-U$3),LN($J68),LN($N68)),"")</f>
        <v/>
      </c>
      <c r="V68" s="80" t="str">
        <f>IF(AND($E68&gt;0,$F68&gt;0,$G68&gt;0,NOT(ISBLANK($K68))),_xlfn.LOGNORM.INV(ABS(VLOOKUP($Q$1,VLookups!$A$27:$B$28,2,FALSE)-V$3),LN($J68),LN($N68)),"")</f>
        <v/>
      </c>
      <c r="W68" s="80" t="str">
        <f>IF(AND($E68&gt;0,$F68&gt;0,$G68&gt;0,NOT(ISBLANK($K68))),_xlfn.LOGNORM.INV(ABS(VLOOKUP($Q$1,VLookups!$A$27:$B$28,2,FALSE)-W$3),LN($J68),LN($N68)),"")</f>
        <v/>
      </c>
      <c r="X68" s="80" t="str">
        <f>IF(AND($E68&gt;0,$F68&gt;0,$G68&gt;0,NOT(ISBLANK($K68))),_xlfn.LOGNORM.INV(ABS(VLOOKUP($Q$1,VLookups!$A$27:$B$28,2,FALSE)-X$3),LN($J68),LN($N68)),"")</f>
        <v/>
      </c>
      <c r="Y68" s="5"/>
      <c r="Z68" s="145" t="str">
        <f t="shared" ref="Z68:Z103" si="285">IF(AND(E68&gt;0,F68&gt;0,G68&gt;0),ABS(G68-E68)/200,"")</f>
        <v/>
      </c>
      <c r="AA68" s="376" t="str">
        <f t="shared" si="13"/>
        <v/>
      </c>
      <c r="AB68" s="46" t="str">
        <f t="shared" si="14"/>
        <v/>
      </c>
      <c r="AC68" s="46" t="str">
        <f t="shared" si="281"/>
        <v/>
      </c>
      <c r="AD68" s="46" t="str">
        <f t="shared" si="281"/>
        <v/>
      </c>
      <c r="AE68" s="46" t="str">
        <f t="shared" si="281"/>
        <v/>
      </c>
      <c r="AF68" s="46" t="str">
        <f t="shared" si="281"/>
        <v/>
      </c>
      <c r="AG68" s="46" t="str">
        <f t="shared" si="281"/>
        <v/>
      </c>
      <c r="AH68" s="46" t="str">
        <f t="shared" si="281"/>
        <v/>
      </c>
      <c r="AI68" s="46" t="str">
        <f t="shared" si="281"/>
        <v/>
      </c>
      <c r="AJ68" s="46" t="str">
        <f t="shared" si="281"/>
        <v/>
      </c>
      <c r="AK68" s="46" t="str">
        <f t="shared" si="281"/>
        <v/>
      </c>
      <c r="AL68" s="46" t="str">
        <f t="shared" si="281"/>
        <v/>
      </c>
      <c r="AM68" s="46" t="str">
        <f t="shared" si="281"/>
        <v/>
      </c>
      <c r="AN68" s="46" t="str">
        <f t="shared" si="281"/>
        <v/>
      </c>
      <c r="AO68" s="46" t="str">
        <f t="shared" si="281"/>
        <v/>
      </c>
      <c r="AP68" s="46" t="str">
        <f t="shared" si="281"/>
        <v/>
      </c>
      <c r="AQ68" s="46" t="str">
        <f t="shared" si="281"/>
        <v/>
      </c>
      <c r="AR68" s="46" t="str">
        <f t="shared" si="281"/>
        <v/>
      </c>
      <c r="AS68" s="46" t="str">
        <f t="shared" si="281"/>
        <v/>
      </c>
      <c r="AT68" s="46" t="str">
        <f t="shared" si="281"/>
        <v/>
      </c>
      <c r="AU68" s="46" t="str">
        <f t="shared" si="281"/>
        <v/>
      </c>
      <c r="AV68" s="46" t="str">
        <f t="shared" si="281"/>
        <v/>
      </c>
      <c r="AW68" s="46" t="str">
        <f t="shared" si="281"/>
        <v/>
      </c>
      <c r="AX68" s="46" t="str">
        <f t="shared" si="281"/>
        <v/>
      </c>
      <c r="AY68" s="46" t="str">
        <f t="shared" si="281"/>
        <v/>
      </c>
      <c r="AZ68" s="46" t="str">
        <f t="shared" si="281"/>
        <v/>
      </c>
      <c r="BA68" s="46" t="str">
        <f t="shared" si="281"/>
        <v/>
      </c>
      <c r="BB68" s="46" t="str">
        <f t="shared" si="281"/>
        <v/>
      </c>
      <c r="BC68" s="46" t="str">
        <f t="shared" si="281"/>
        <v/>
      </c>
      <c r="BD68" s="46" t="str">
        <f t="shared" si="281"/>
        <v/>
      </c>
      <c r="BE68" s="46" t="str">
        <f t="shared" si="281"/>
        <v/>
      </c>
      <c r="BF68" s="46" t="str">
        <f t="shared" si="281"/>
        <v/>
      </c>
      <c r="BG68" s="46" t="str">
        <f t="shared" si="281"/>
        <v/>
      </c>
      <c r="BH68" s="46" t="str">
        <f t="shared" si="281"/>
        <v/>
      </c>
      <c r="BI68" s="46" t="str">
        <f t="shared" si="281"/>
        <v/>
      </c>
      <c r="BJ68" s="46" t="str">
        <f t="shared" si="281"/>
        <v/>
      </c>
      <c r="BK68" s="46" t="str">
        <f t="shared" si="281"/>
        <v/>
      </c>
      <c r="BL68" s="46" t="str">
        <f t="shared" si="281"/>
        <v/>
      </c>
      <c r="BM68" s="46" t="str">
        <f t="shared" si="281"/>
        <v/>
      </c>
      <c r="BN68" s="46" t="str">
        <f t="shared" si="281"/>
        <v/>
      </c>
      <c r="BO68" s="46" t="str">
        <f t="shared" si="281"/>
        <v/>
      </c>
      <c r="BP68" s="46" t="str">
        <f t="shared" si="281"/>
        <v/>
      </c>
      <c r="BQ68" s="46" t="str">
        <f t="shared" si="281"/>
        <v/>
      </c>
      <c r="BR68" s="46" t="str">
        <f t="shared" si="281"/>
        <v/>
      </c>
      <c r="BS68" s="46" t="str">
        <f t="shared" si="281"/>
        <v/>
      </c>
      <c r="BT68" s="46" t="str">
        <f t="shared" si="281"/>
        <v/>
      </c>
      <c r="BU68" s="46" t="str">
        <f t="shared" si="281"/>
        <v/>
      </c>
      <c r="BV68" s="46" t="str">
        <f t="shared" si="281"/>
        <v/>
      </c>
      <c r="BW68" s="46" t="str">
        <f t="shared" si="281"/>
        <v/>
      </c>
      <c r="BX68" s="46" t="str">
        <f t="shared" si="281"/>
        <v/>
      </c>
      <c r="BY68" s="46" t="str">
        <f t="shared" si="281"/>
        <v/>
      </c>
      <c r="BZ68" s="46" t="str">
        <f t="shared" si="281"/>
        <v/>
      </c>
      <c r="CA68" s="46" t="str">
        <f t="shared" si="281"/>
        <v/>
      </c>
      <c r="CB68" s="46" t="str">
        <f t="shared" si="281"/>
        <v/>
      </c>
      <c r="CC68" s="46" t="str">
        <f t="shared" si="281"/>
        <v/>
      </c>
      <c r="CD68" s="46" t="str">
        <f t="shared" si="281"/>
        <v/>
      </c>
      <c r="CE68" s="46" t="str">
        <f t="shared" si="281"/>
        <v/>
      </c>
      <c r="CF68" s="46" t="str">
        <f t="shared" si="281"/>
        <v/>
      </c>
      <c r="CG68" s="46" t="str">
        <f t="shared" si="281"/>
        <v/>
      </c>
      <c r="CH68" s="46" t="str">
        <f t="shared" si="281"/>
        <v/>
      </c>
      <c r="CI68" s="46" t="str">
        <f t="shared" si="281"/>
        <v/>
      </c>
      <c r="CJ68" s="46" t="str">
        <f t="shared" si="281"/>
        <v/>
      </c>
      <c r="CK68" s="46" t="str">
        <f t="shared" si="281"/>
        <v/>
      </c>
      <c r="CL68" s="46" t="str">
        <f t="shared" si="281"/>
        <v/>
      </c>
      <c r="CM68" s="46" t="str">
        <f t="shared" si="281"/>
        <v/>
      </c>
      <c r="CN68" s="46" t="str">
        <f t="shared" si="281"/>
        <v/>
      </c>
      <c r="CO68" s="46" t="str">
        <f t="shared" si="280"/>
        <v/>
      </c>
      <c r="CP68" s="46" t="str">
        <f t="shared" si="280"/>
        <v/>
      </c>
      <c r="CQ68" s="46" t="str">
        <f t="shared" si="280"/>
        <v/>
      </c>
      <c r="CR68" s="46" t="str">
        <f t="shared" si="280"/>
        <v/>
      </c>
      <c r="CS68" s="46" t="str">
        <f t="shared" si="280"/>
        <v/>
      </c>
      <c r="CT68" s="46" t="str">
        <f t="shared" si="280"/>
        <v/>
      </c>
      <c r="CU68" s="46" t="str">
        <f t="shared" si="280"/>
        <v/>
      </c>
      <c r="CV68" s="46" t="str">
        <f t="shared" si="280"/>
        <v/>
      </c>
      <c r="CW68" s="46" t="str">
        <f t="shared" si="280"/>
        <v/>
      </c>
      <c r="CX68" s="46" t="str">
        <f t="shared" si="280"/>
        <v/>
      </c>
      <c r="CY68" s="46" t="str">
        <f t="shared" si="280"/>
        <v/>
      </c>
      <c r="CZ68" s="46" t="str">
        <f t="shared" si="280"/>
        <v/>
      </c>
      <c r="DA68" s="46" t="str">
        <f t="shared" si="280"/>
        <v/>
      </c>
      <c r="DB68" s="46" t="str">
        <f t="shared" si="280"/>
        <v/>
      </c>
      <c r="DC68" s="46" t="str">
        <f t="shared" si="280"/>
        <v/>
      </c>
      <c r="DD68" s="46" t="str">
        <f t="shared" si="280"/>
        <v/>
      </c>
      <c r="DE68" s="46" t="str">
        <f t="shared" si="280"/>
        <v/>
      </c>
      <c r="DF68" s="46" t="str">
        <f t="shared" si="280"/>
        <v/>
      </c>
      <c r="DG68" s="46" t="str">
        <f t="shared" si="280"/>
        <v/>
      </c>
      <c r="DH68" s="46" t="str">
        <f t="shared" si="280"/>
        <v/>
      </c>
      <c r="DI68" s="46" t="str">
        <f t="shared" si="280"/>
        <v/>
      </c>
      <c r="DJ68" s="46" t="str">
        <f t="shared" si="280"/>
        <v/>
      </c>
      <c r="DK68" s="46" t="str">
        <f t="shared" si="280"/>
        <v/>
      </c>
      <c r="DL68" s="46" t="str">
        <f t="shared" si="280"/>
        <v/>
      </c>
      <c r="DM68" s="46" t="str">
        <f t="shared" si="280"/>
        <v/>
      </c>
      <c r="DN68" s="46" t="str">
        <f t="shared" si="280"/>
        <v/>
      </c>
      <c r="DO68" s="46" t="str">
        <f t="shared" si="280"/>
        <v/>
      </c>
      <c r="DP68" s="46" t="str">
        <f t="shared" si="280"/>
        <v/>
      </c>
      <c r="DQ68" s="46" t="str">
        <f t="shared" si="280"/>
        <v/>
      </c>
      <c r="DR68" s="46" t="str">
        <f t="shared" si="280"/>
        <v/>
      </c>
      <c r="DS68" s="46" t="str">
        <f t="shared" si="280"/>
        <v/>
      </c>
      <c r="DT68" s="46" t="str">
        <f t="shared" si="280"/>
        <v/>
      </c>
      <c r="DU68" s="46" t="str">
        <f t="shared" si="280"/>
        <v/>
      </c>
      <c r="DV68" s="46" t="str">
        <f t="shared" si="280"/>
        <v/>
      </c>
      <c r="DW68" s="46" t="str">
        <f t="shared" si="280"/>
        <v/>
      </c>
      <c r="DX68" s="46" t="str">
        <f t="shared" si="280"/>
        <v/>
      </c>
      <c r="DY68" s="46" t="str">
        <f t="shared" si="280"/>
        <v/>
      </c>
      <c r="DZ68" s="46" t="str">
        <f t="shared" si="280"/>
        <v/>
      </c>
      <c r="EA68" s="46" t="str">
        <f t="shared" si="280"/>
        <v/>
      </c>
      <c r="EB68" s="46" t="str">
        <f t="shared" si="280"/>
        <v/>
      </c>
      <c r="EC68" s="46" t="str">
        <f t="shared" si="280"/>
        <v/>
      </c>
      <c r="ED68" s="46" t="str">
        <f t="shared" si="280"/>
        <v/>
      </c>
      <c r="EE68" s="46" t="str">
        <f t="shared" si="280"/>
        <v/>
      </c>
      <c r="EF68" s="46" t="str">
        <f t="shared" si="280"/>
        <v/>
      </c>
      <c r="EG68" s="46" t="str">
        <f t="shared" si="280"/>
        <v/>
      </c>
      <c r="EH68" s="46" t="str">
        <f t="shared" si="280"/>
        <v/>
      </c>
      <c r="EI68" s="46" t="str">
        <f t="shared" si="280"/>
        <v/>
      </c>
      <c r="EJ68" s="46" t="str">
        <f t="shared" si="280"/>
        <v/>
      </c>
      <c r="EK68" s="46" t="str">
        <f t="shared" si="280"/>
        <v/>
      </c>
      <c r="EL68" s="46" t="str">
        <f t="shared" si="280"/>
        <v/>
      </c>
      <c r="EM68" s="46" t="str">
        <f t="shared" si="280"/>
        <v/>
      </c>
      <c r="EN68" s="46" t="str">
        <f t="shared" si="280"/>
        <v/>
      </c>
      <c r="EO68" s="46" t="str">
        <f t="shared" si="280"/>
        <v/>
      </c>
      <c r="EP68" s="46" t="str">
        <f t="shared" si="280"/>
        <v/>
      </c>
      <c r="EQ68" s="46" t="str">
        <f t="shared" si="280"/>
        <v/>
      </c>
      <c r="ER68" s="46" t="str">
        <f t="shared" si="280"/>
        <v/>
      </c>
      <c r="ES68" s="46" t="str">
        <f t="shared" si="280"/>
        <v/>
      </c>
      <c r="ET68" s="46" t="str">
        <f t="shared" si="280"/>
        <v/>
      </c>
      <c r="EU68" s="46" t="str">
        <f t="shared" si="280"/>
        <v/>
      </c>
      <c r="EV68" s="46" t="str">
        <f t="shared" si="280"/>
        <v/>
      </c>
      <c r="EW68" s="46" t="str">
        <f t="shared" si="280"/>
        <v/>
      </c>
      <c r="EX68" s="46" t="str">
        <f t="shared" si="280"/>
        <v/>
      </c>
      <c r="EY68" s="46" t="str">
        <f t="shared" si="280"/>
        <v/>
      </c>
      <c r="EZ68" s="46" t="str">
        <f t="shared" ref="EZ68:HK72" si="286">IF(ISNONTEXT($Z68),EY68+$Z68,"")</f>
        <v/>
      </c>
      <c r="FA68" s="46" t="str">
        <f t="shared" si="286"/>
        <v/>
      </c>
      <c r="FB68" s="46" t="str">
        <f t="shared" si="286"/>
        <v/>
      </c>
      <c r="FC68" s="46" t="str">
        <f t="shared" si="286"/>
        <v/>
      </c>
      <c r="FD68" s="46" t="str">
        <f t="shared" si="286"/>
        <v/>
      </c>
      <c r="FE68" s="46" t="str">
        <f t="shared" si="286"/>
        <v/>
      </c>
      <c r="FF68" s="46" t="str">
        <f t="shared" si="286"/>
        <v/>
      </c>
      <c r="FG68" s="46" t="str">
        <f t="shared" si="286"/>
        <v/>
      </c>
      <c r="FH68" s="46" t="str">
        <f t="shared" si="286"/>
        <v/>
      </c>
      <c r="FI68" s="46" t="str">
        <f t="shared" si="286"/>
        <v/>
      </c>
      <c r="FJ68" s="46" t="str">
        <f t="shared" si="286"/>
        <v/>
      </c>
      <c r="FK68" s="46" t="str">
        <f t="shared" si="286"/>
        <v/>
      </c>
      <c r="FL68" s="46" t="str">
        <f t="shared" si="286"/>
        <v/>
      </c>
      <c r="FM68" s="46" t="str">
        <f t="shared" si="286"/>
        <v/>
      </c>
      <c r="FN68" s="46" t="str">
        <f t="shared" si="286"/>
        <v/>
      </c>
      <c r="FO68" s="46" t="str">
        <f t="shared" si="286"/>
        <v/>
      </c>
      <c r="FP68" s="46" t="str">
        <f t="shared" si="286"/>
        <v/>
      </c>
      <c r="FQ68" s="46" t="str">
        <f t="shared" si="286"/>
        <v/>
      </c>
      <c r="FR68" s="46" t="str">
        <f t="shared" si="286"/>
        <v/>
      </c>
      <c r="FS68" s="46" t="str">
        <f t="shared" si="286"/>
        <v/>
      </c>
      <c r="FT68" s="46" t="str">
        <f t="shared" si="286"/>
        <v/>
      </c>
      <c r="FU68" s="46" t="str">
        <f t="shared" si="286"/>
        <v/>
      </c>
      <c r="FV68" s="46" t="str">
        <f t="shared" si="286"/>
        <v/>
      </c>
      <c r="FW68" s="46" t="str">
        <f t="shared" si="286"/>
        <v/>
      </c>
      <c r="FX68" s="46" t="str">
        <f t="shared" si="286"/>
        <v/>
      </c>
      <c r="FY68" s="46" t="str">
        <f t="shared" si="286"/>
        <v/>
      </c>
      <c r="FZ68" s="46" t="str">
        <f t="shared" si="286"/>
        <v/>
      </c>
      <c r="GA68" s="46" t="str">
        <f t="shared" si="286"/>
        <v/>
      </c>
      <c r="GB68" s="46" t="str">
        <f t="shared" si="286"/>
        <v/>
      </c>
      <c r="GC68" s="46" t="str">
        <f t="shared" si="286"/>
        <v/>
      </c>
      <c r="GD68" s="46" t="str">
        <f t="shared" si="286"/>
        <v/>
      </c>
      <c r="GE68" s="46" t="str">
        <f t="shared" si="286"/>
        <v/>
      </c>
      <c r="GF68" s="46" t="str">
        <f t="shared" si="286"/>
        <v/>
      </c>
      <c r="GG68" s="46" t="str">
        <f t="shared" si="286"/>
        <v/>
      </c>
      <c r="GH68" s="46" t="str">
        <f t="shared" si="286"/>
        <v/>
      </c>
      <c r="GI68" s="46" t="str">
        <f t="shared" si="286"/>
        <v/>
      </c>
      <c r="GJ68" s="46" t="str">
        <f t="shared" si="286"/>
        <v/>
      </c>
      <c r="GK68" s="46" t="str">
        <f t="shared" si="286"/>
        <v/>
      </c>
      <c r="GL68" s="46" t="str">
        <f t="shared" si="286"/>
        <v/>
      </c>
      <c r="GM68" s="46" t="str">
        <f t="shared" si="286"/>
        <v/>
      </c>
      <c r="GN68" s="46" t="str">
        <f t="shared" si="286"/>
        <v/>
      </c>
      <c r="GO68" s="46" t="str">
        <f t="shared" si="286"/>
        <v/>
      </c>
      <c r="GP68" s="46" t="str">
        <f t="shared" si="286"/>
        <v/>
      </c>
      <c r="GQ68" s="46" t="str">
        <f t="shared" si="286"/>
        <v/>
      </c>
      <c r="GR68" s="46" t="str">
        <f t="shared" si="286"/>
        <v/>
      </c>
      <c r="GS68" s="46" t="str">
        <f t="shared" si="286"/>
        <v/>
      </c>
      <c r="GT68" s="46" t="str">
        <f t="shared" si="286"/>
        <v/>
      </c>
      <c r="GU68" s="46" t="str">
        <f t="shared" si="286"/>
        <v/>
      </c>
      <c r="GV68" s="46" t="str">
        <f t="shared" si="286"/>
        <v/>
      </c>
      <c r="GW68" s="46" t="str">
        <f t="shared" si="286"/>
        <v/>
      </c>
      <c r="GX68" s="46" t="str">
        <f t="shared" si="286"/>
        <v/>
      </c>
      <c r="GY68" s="46" t="str">
        <f t="shared" si="286"/>
        <v/>
      </c>
      <c r="GZ68" s="46" t="str">
        <f t="shared" si="286"/>
        <v/>
      </c>
      <c r="HA68" s="46" t="str">
        <f t="shared" si="286"/>
        <v/>
      </c>
      <c r="HB68" s="46" t="str">
        <f t="shared" si="286"/>
        <v/>
      </c>
      <c r="HC68" s="46" t="str">
        <f t="shared" si="286"/>
        <v/>
      </c>
      <c r="HD68" s="46" t="str">
        <f t="shared" si="286"/>
        <v/>
      </c>
      <c r="HE68" s="46" t="str">
        <f t="shared" si="286"/>
        <v/>
      </c>
      <c r="HF68" s="46" t="str">
        <f t="shared" si="286"/>
        <v/>
      </c>
      <c r="HG68" s="46" t="str">
        <f t="shared" si="286"/>
        <v/>
      </c>
      <c r="HH68" s="46" t="str">
        <f t="shared" si="286"/>
        <v/>
      </c>
      <c r="HI68" s="46" t="str">
        <f t="shared" si="286"/>
        <v/>
      </c>
      <c r="HJ68" s="46" t="str">
        <f t="shared" si="286"/>
        <v/>
      </c>
      <c r="HK68" s="46" t="str">
        <f t="shared" si="286"/>
        <v/>
      </c>
      <c r="HL68" s="46" t="str">
        <f t="shared" si="282"/>
        <v/>
      </c>
      <c r="HM68" s="46" t="str">
        <f t="shared" si="282"/>
        <v/>
      </c>
      <c r="HN68" s="46" t="str">
        <f t="shared" si="282"/>
        <v/>
      </c>
      <c r="HO68" s="46" t="str">
        <f t="shared" si="282"/>
        <v/>
      </c>
      <c r="HP68" s="46" t="str">
        <f t="shared" si="282"/>
        <v/>
      </c>
      <c r="HQ68" s="46" t="str">
        <f t="shared" si="282"/>
        <v/>
      </c>
      <c r="HR68" s="46" t="str">
        <f t="shared" si="282"/>
        <v/>
      </c>
      <c r="HS68" s="46" t="str">
        <f t="shared" si="282"/>
        <v/>
      </c>
      <c r="HT68" s="146" t="e">
        <f t="shared" si="15"/>
        <v>#N/A</v>
      </c>
      <c r="HU68" s="146" t="e">
        <f t="shared" si="24"/>
        <v>#N/A</v>
      </c>
      <c r="HV68" s="146" t="e">
        <f t="shared" si="25"/>
        <v>#N/A</v>
      </c>
      <c r="HW68" s="146" t="e">
        <f t="shared" si="26"/>
        <v>#N/A</v>
      </c>
      <c r="HX68" s="146" t="e">
        <f t="shared" si="27"/>
        <v>#N/A</v>
      </c>
      <c r="HY68" s="146" t="e">
        <f t="shared" si="28"/>
        <v>#N/A</v>
      </c>
      <c r="HZ68" s="146" t="e">
        <f t="shared" si="29"/>
        <v>#N/A</v>
      </c>
      <c r="IA68" s="146" t="e">
        <f t="shared" si="30"/>
        <v>#N/A</v>
      </c>
      <c r="IB68" s="146" t="e">
        <f t="shared" si="31"/>
        <v>#N/A</v>
      </c>
      <c r="IC68" s="146" t="e">
        <f t="shared" si="32"/>
        <v>#N/A</v>
      </c>
      <c r="ID68" s="146" t="e">
        <f t="shared" si="33"/>
        <v>#N/A</v>
      </c>
      <c r="IE68" s="146" t="e">
        <f t="shared" si="34"/>
        <v>#N/A</v>
      </c>
      <c r="IF68" s="146" t="e">
        <f t="shared" si="35"/>
        <v>#N/A</v>
      </c>
      <c r="IG68" s="146" t="e">
        <f t="shared" si="36"/>
        <v>#N/A</v>
      </c>
      <c r="IH68" s="146" t="e">
        <f t="shared" si="37"/>
        <v>#N/A</v>
      </c>
      <c r="II68" s="146" t="e">
        <f t="shared" si="38"/>
        <v>#N/A</v>
      </c>
      <c r="IJ68" s="146" t="e">
        <f t="shared" si="39"/>
        <v>#N/A</v>
      </c>
      <c r="IK68" s="146" t="e">
        <f t="shared" si="40"/>
        <v>#N/A</v>
      </c>
      <c r="IL68" s="146" t="e">
        <f t="shared" si="41"/>
        <v>#N/A</v>
      </c>
      <c r="IM68" s="146" t="e">
        <f t="shared" si="42"/>
        <v>#N/A</v>
      </c>
      <c r="IN68" s="146" t="e">
        <f t="shared" si="43"/>
        <v>#N/A</v>
      </c>
      <c r="IO68" s="146" t="e">
        <f t="shared" si="44"/>
        <v>#N/A</v>
      </c>
      <c r="IP68" s="146" t="e">
        <f t="shared" si="45"/>
        <v>#N/A</v>
      </c>
      <c r="IQ68" s="146" t="e">
        <f t="shared" si="46"/>
        <v>#N/A</v>
      </c>
      <c r="IR68" s="146" t="e">
        <f t="shared" si="47"/>
        <v>#N/A</v>
      </c>
      <c r="IS68" s="146" t="e">
        <f t="shared" si="48"/>
        <v>#N/A</v>
      </c>
      <c r="IT68" s="146" t="e">
        <f t="shared" si="49"/>
        <v>#N/A</v>
      </c>
      <c r="IU68" s="146" t="e">
        <f t="shared" si="50"/>
        <v>#N/A</v>
      </c>
      <c r="IV68" s="146" t="e">
        <f t="shared" si="51"/>
        <v>#N/A</v>
      </c>
      <c r="IW68" s="146" t="e">
        <f t="shared" si="52"/>
        <v>#N/A</v>
      </c>
      <c r="IX68" s="146" t="e">
        <f t="shared" si="53"/>
        <v>#N/A</v>
      </c>
      <c r="IY68" s="146" t="e">
        <f t="shared" si="54"/>
        <v>#N/A</v>
      </c>
      <c r="IZ68" s="146" t="e">
        <f t="shared" si="55"/>
        <v>#N/A</v>
      </c>
      <c r="JA68" s="146" t="e">
        <f t="shared" si="56"/>
        <v>#N/A</v>
      </c>
      <c r="JB68" s="146" t="e">
        <f t="shared" si="57"/>
        <v>#N/A</v>
      </c>
      <c r="JC68" s="146" t="e">
        <f t="shared" si="58"/>
        <v>#N/A</v>
      </c>
      <c r="JD68" s="146" t="e">
        <f t="shared" si="59"/>
        <v>#N/A</v>
      </c>
      <c r="JE68" s="146" t="e">
        <f t="shared" si="60"/>
        <v>#N/A</v>
      </c>
      <c r="JF68" s="146" t="e">
        <f t="shared" si="61"/>
        <v>#N/A</v>
      </c>
      <c r="JG68" s="146" t="e">
        <f t="shared" si="62"/>
        <v>#N/A</v>
      </c>
      <c r="JH68" s="146" t="e">
        <f t="shared" si="63"/>
        <v>#N/A</v>
      </c>
      <c r="JI68" s="146" t="e">
        <f t="shared" si="64"/>
        <v>#N/A</v>
      </c>
      <c r="JJ68" s="146" t="e">
        <f t="shared" si="65"/>
        <v>#N/A</v>
      </c>
      <c r="JK68" s="146" t="e">
        <f t="shared" si="66"/>
        <v>#N/A</v>
      </c>
      <c r="JL68" s="146" t="e">
        <f t="shared" si="67"/>
        <v>#N/A</v>
      </c>
      <c r="JM68" s="146" t="e">
        <f t="shared" si="68"/>
        <v>#N/A</v>
      </c>
      <c r="JN68" s="146" t="e">
        <f t="shared" si="69"/>
        <v>#N/A</v>
      </c>
      <c r="JO68" s="146" t="e">
        <f t="shared" si="70"/>
        <v>#N/A</v>
      </c>
      <c r="JP68" s="146" t="e">
        <f t="shared" si="71"/>
        <v>#N/A</v>
      </c>
      <c r="JQ68" s="146" t="e">
        <f t="shared" si="72"/>
        <v>#N/A</v>
      </c>
      <c r="JR68" s="146" t="e">
        <f t="shared" si="73"/>
        <v>#N/A</v>
      </c>
      <c r="JS68" s="146" t="e">
        <f t="shared" si="74"/>
        <v>#N/A</v>
      </c>
      <c r="JT68" s="146" t="e">
        <f t="shared" si="75"/>
        <v>#N/A</v>
      </c>
      <c r="JU68" s="146" t="e">
        <f t="shared" si="76"/>
        <v>#N/A</v>
      </c>
      <c r="JV68" s="146" t="e">
        <f t="shared" si="77"/>
        <v>#N/A</v>
      </c>
      <c r="JW68" s="146" t="e">
        <f t="shared" si="78"/>
        <v>#N/A</v>
      </c>
      <c r="JX68" s="146" t="e">
        <f t="shared" si="79"/>
        <v>#N/A</v>
      </c>
      <c r="JY68" s="146" t="e">
        <f t="shared" si="80"/>
        <v>#N/A</v>
      </c>
      <c r="JZ68" s="146" t="e">
        <f t="shared" si="81"/>
        <v>#N/A</v>
      </c>
      <c r="KA68" s="146" t="e">
        <f t="shared" si="82"/>
        <v>#N/A</v>
      </c>
      <c r="KB68" s="146" t="e">
        <f t="shared" si="83"/>
        <v>#N/A</v>
      </c>
      <c r="KC68" s="146" t="e">
        <f t="shared" si="84"/>
        <v>#N/A</v>
      </c>
      <c r="KD68" s="146" t="e">
        <f t="shared" si="85"/>
        <v>#N/A</v>
      </c>
      <c r="KE68" s="146" t="e">
        <f t="shared" si="86"/>
        <v>#N/A</v>
      </c>
      <c r="KF68" s="146" t="e">
        <f t="shared" si="20"/>
        <v>#N/A</v>
      </c>
      <c r="KG68" s="146" t="e">
        <f t="shared" si="87"/>
        <v>#N/A</v>
      </c>
      <c r="KH68" s="146" t="e">
        <f t="shared" si="88"/>
        <v>#N/A</v>
      </c>
      <c r="KI68" s="146" t="e">
        <f t="shared" si="89"/>
        <v>#N/A</v>
      </c>
      <c r="KJ68" s="146" t="e">
        <f t="shared" si="90"/>
        <v>#N/A</v>
      </c>
      <c r="KK68" s="146" t="e">
        <f t="shared" si="91"/>
        <v>#N/A</v>
      </c>
      <c r="KL68" s="146" t="e">
        <f t="shared" si="92"/>
        <v>#N/A</v>
      </c>
      <c r="KM68" s="146" t="e">
        <f t="shared" si="93"/>
        <v>#N/A</v>
      </c>
      <c r="KN68" s="146" t="e">
        <f t="shared" si="94"/>
        <v>#N/A</v>
      </c>
      <c r="KO68" s="146" t="e">
        <f t="shared" si="95"/>
        <v>#N/A</v>
      </c>
      <c r="KP68" s="146" t="e">
        <f t="shared" si="96"/>
        <v>#N/A</v>
      </c>
      <c r="KQ68" s="146" t="e">
        <f t="shared" si="97"/>
        <v>#N/A</v>
      </c>
      <c r="KR68" s="146" t="e">
        <f t="shared" si="98"/>
        <v>#N/A</v>
      </c>
      <c r="KS68" s="146" t="e">
        <f t="shared" si="99"/>
        <v>#N/A</v>
      </c>
      <c r="KT68" s="146" t="e">
        <f t="shared" si="100"/>
        <v>#N/A</v>
      </c>
      <c r="KU68" s="146" t="e">
        <f t="shared" si="101"/>
        <v>#N/A</v>
      </c>
      <c r="KV68" s="146" t="e">
        <f t="shared" si="102"/>
        <v>#N/A</v>
      </c>
      <c r="KW68" s="146" t="e">
        <f t="shared" si="103"/>
        <v>#N/A</v>
      </c>
      <c r="KX68" s="146" t="e">
        <f t="shared" si="104"/>
        <v>#N/A</v>
      </c>
      <c r="KY68" s="146" t="e">
        <f t="shared" si="105"/>
        <v>#N/A</v>
      </c>
      <c r="KZ68" s="146" t="e">
        <f t="shared" si="106"/>
        <v>#N/A</v>
      </c>
      <c r="LA68" s="146" t="e">
        <f t="shared" si="107"/>
        <v>#N/A</v>
      </c>
      <c r="LB68" s="146" t="e">
        <f t="shared" si="108"/>
        <v>#N/A</v>
      </c>
      <c r="LC68" s="146" t="e">
        <f t="shared" si="109"/>
        <v>#N/A</v>
      </c>
      <c r="LD68" s="146" t="e">
        <f t="shared" si="110"/>
        <v>#N/A</v>
      </c>
      <c r="LE68" s="146" t="e">
        <f t="shared" si="111"/>
        <v>#N/A</v>
      </c>
      <c r="LF68" s="146" t="e">
        <f t="shared" si="112"/>
        <v>#N/A</v>
      </c>
      <c r="LG68" s="146" t="e">
        <f t="shared" si="113"/>
        <v>#N/A</v>
      </c>
      <c r="LH68" s="146" t="e">
        <f t="shared" si="114"/>
        <v>#N/A</v>
      </c>
      <c r="LI68" s="146" t="e">
        <f t="shared" si="115"/>
        <v>#N/A</v>
      </c>
      <c r="LJ68" s="146" t="e">
        <f t="shared" si="116"/>
        <v>#N/A</v>
      </c>
      <c r="LK68" s="146" t="e">
        <f t="shared" si="117"/>
        <v>#N/A</v>
      </c>
      <c r="LL68" s="146" t="e">
        <f t="shared" si="118"/>
        <v>#N/A</v>
      </c>
      <c r="LM68" s="146" t="e">
        <f t="shared" si="119"/>
        <v>#N/A</v>
      </c>
      <c r="LN68" s="146" t="e">
        <f t="shared" si="120"/>
        <v>#N/A</v>
      </c>
      <c r="LO68" s="146" t="e">
        <f t="shared" si="121"/>
        <v>#N/A</v>
      </c>
      <c r="LP68" s="146" t="e">
        <f t="shared" si="122"/>
        <v>#N/A</v>
      </c>
      <c r="LQ68" s="146" t="e">
        <f t="shared" si="123"/>
        <v>#N/A</v>
      </c>
      <c r="LR68" s="146" t="e">
        <f t="shared" si="124"/>
        <v>#N/A</v>
      </c>
      <c r="LS68" s="146" t="e">
        <f t="shared" si="125"/>
        <v>#N/A</v>
      </c>
      <c r="LT68" s="146" t="e">
        <f t="shared" si="126"/>
        <v>#N/A</v>
      </c>
      <c r="LU68" s="146" t="e">
        <f t="shared" si="127"/>
        <v>#N/A</v>
      </c>
      <c r="LV68" s="146" t="e">
        <f t="shared" si="128"/>
        <v>#N/A</v>
      </c>
      <c r="LW68" s="146" t="e">
        <f t="shared" si="129"/>
        <v>#N/A</v>
      </c>
      <c r="LX68" s="146" t="e">
        <f t="shared" si="130"/>
        <v>#N/A</v>
      </c>
      <c r="LY68" s="146" t="e">
        <f t="shared" si="131"/>
        <v>#N/A</v>
      </c>
      <c r="LZ68" s="146" t="e">
        <f t="shared" si="132"/>
        <v>#N/A</v>
      </c>
      <c r="MA68" s="146" t="e">
        <f t="shared" si="133"/>
        <v>#N/A</v>
      </c>
      <c r="MB68" s="146" t="e">
        <f t="shared" si="134"/>
        <v>#N/A</v>
      </c>
      <c r="MC68" s="146" t="e">
        <f t="shared" si="135"/>
        <v>#N/A</v>
      </c>
      <c r="MD68" s="146" t="e">
        <f t="shared" si="136"/>
        <v>#N/A</v>
      </c>
      <c r="ME68" s="146" t="e">
        <f t="shared" si="137"/>
        <v>#N/A</v>
      </c>
      <c r="MF68" s="146" t="e">
        <f t="shared" si="138"/>
        <v>#N/A</v>
      </c>
      <c r="MG68" s="146" t="e">
        <f t="shared" si="139"/>
        <v>#N/A</v>
      </c>
      <c r="MH68" s="146" t="e">
        <f t="shared" si="140"/>
        <v>#N/A</v>
      </c>
      <c r="MI68" s="146" t="e">
        <f t="shared" si="141"/>
        <v>#N/A</v>
      </c>
      <c r="MJ68" s="146" t="e">
        <f t="shared" si="142"/>
        <v>#N/A</v>
      </c>
      <c r="MK68" s="146" t="e">
        <f t="shared" si="143"/>
        <v>#N/A</v>
      </c>
      <c r="ML68" s="146" t="e">
        <f t="shared" si="144"/>
        <v>#N/A</v>
      </c>
      <c r="MM68" s="146" t="e">
        <f t="shared" si="145"/>
        <v>#N/A</v>
      </c>
      <c r="MN68" s="146" t="e">
        <f t="shared" si="146"/>
        <v>#N/A</v>
      </c>
      <c r="MO68" s="146" t="e">
        <f t="shared" si="147"/>
        <v>#N/A</v>
      </c>
      <c r="MP68" s="146" t="e">
        <f t="shared" si="148"/>
        <v>#N/A</v>
      </c>
      <c r="MQ68" s="146" t="e">
        <f t="shared" si="149"/>
        <v>#N/A</v>
      </c>
      <c r="MR68" s="146" t="e">
        <f t="shared" si="21"/>
        <v>#N/A</v>
      </c>
      <c r="MS68" s="146" t="e">
        <f t="shared" si="150"/>
        <v>#N/A</v>
      </c>
      <c r="MT68" s="146" t="e">
        <f t="shared" si="151"/>
        <v>#N/A</v>
      </c>
      <c r="MU68" s="146" t="e">
        <f t="shared" si="152"/>
        <v>#N/A</v>
      </c>
      <c r="MV68" s="146" t="e">
        <f t="shared" si="153"/>
        <v>#N/A</v>
      </c>
      <c r="MW68" s="146" t="e">
        <f t="shared" si="154"/>
        <v>#N/A</v>
      </c>
      <c r="MX68" s="146" t="e">
        <f t="shared" si="155"/>
        <v>#N/A</v>
      </c>
      <c r="MY68" s="146" t="e">
        <f t="shared" si="156"/>
        <v>#N/A</v>
      </c>
      <c r="MZ68" s="146" t="e">
        <f t="shared" si="157"/>
        <v>#N/A</v>
      </c>
      <c r="NA68" s="146" t="e">
        <f t="shared" si="158"/>
        <v>#N/A</v>
      </c>
      <c r="NB68" s="146" t="e">
        <f t="shared" si="159"/>
        <v>#N/A</v>
      </c>
      <c r="NC68" s="146" t="e">
        <f t="shared" si="160"/>
        <v>#N/A</v>
      </c>
      <c r="ND68" s="146" t="e">
        <f t="shared" si="161"/>
        <v>#N/A</v>
      </c>
      <c r="NE68" s="146" t="e">
        <f t="shared" si="162"/>
        <v>#N/A</v>
      </c>
      <c r="NF68" s="146" t="e">
        <f t="shared" si="163"/>
        <v>#N/A</v>
      </c>
      <c r="NG68" s="146" t="e">
        <f t="shared" si="164"/>
        <v>#N/A</v>
      </c>
      <c r="NH68" s="146" t="e">
        <f t="shared" si="165"/>
        <v>#N/A</v>
      </c>
      <c r="NI68" s="146" t="e">
        <f t="shared" si="166"/>
        <v>#N/A</v>
      </c>
      <c r="NJ68" s="146" t="e">
        <f t="shared" si="167"/>
        <v>#N/A</v>
      </c>
      <c r="NK68" s="146" t="e">
        <f t="shared" si="168"/>
        <v>#N/A</v>
      </c>
      <c r="NL68" s="146" t="e">
        <f t="shared" si="169"/>
        <v>#N/A</v>
      </c>
      <c r="NM68" s="146" t="e">
        <f t="shared" si="170"/>
        <v>#N/A</v>
      </c>
      <c r="NN68" s="146" t="e">
        <f t="shared" si="171"/>
        <v>#N/A</v>
      </c>
      <c r="NO68" s="146" t="e">
        <f t="shared" si="172"/>
        <v>#N/A</v>
      </c>
      <c r="NP68" s="146" t="e">
        <f t="shared" si="173"/>
        <v>#N/A</v>
      </c>
      <c r="NQ68" s="146" t="e">
        <f t="shared" si="174"/>
        <v>#N/A</v>
      </c>
      <c r="NR68" s="146" t="e">
        <f t="shared" si="175"/>
        <v>#N/A</v>
      </c>
      <c r="NS68" s="146" t="e">
        <f t="shared" si="176"/>
        <v>#N/A</v>
      </c>
      <c r="NT68" s="146" t="e">
        <f t="shared" si="177"/>
        <v>#N/A</v>
      </c>
      <c r="NU68" s="146" t="e">
        <f t="shared" si="178"/>
        <v>#N/A</v>
      </c>
      <c r="NV68" s="146" t="e">
        <f t="shared" si="179"/>
        <v>#N/A</v>
      </c>
      <c r="NW68" s="146" t="e">
        <f t="shared" si="180"/>
        <v>#N/A</v>
      </c>
      <c r="NX68" s="146" t="e">
        <f t="shared" si="181"/>
        <v>#N/A</v>
      </c>
      <c r="NY68" s="146" t="e">
        <f t="shared" si="182"/>
        <v>#N/A</v>
      </c>
      <c r="NZ68" s="146" t="e">
        <f t="shared" si="183"/>
        <v>#N/A</v>
      </c>
      <c r="OA68" s="146" t="e">
        <f t="shared" si="184"/>
        <v>#N/A</v>
      </c>
      <c r="OB68" s="146" t="e">
        <f t="shared" si="185"/>
        <v>#N/A</v>
      </c>
      <c r="OC68" s="146" t="e">
        <f t="shared" si="186"/>
        <v>#N/A</v>
      </c>
      <c r="OD68" s="146" t="e">
        <f t="shared" si="187"/>
        <v>#N/A</v>
      </c>
      <c r="OE68" s="146" t="e">
        <f t="shared" si="188"/>
        <v>#N/A</v>
      </c>
      <c r="OF68" s="146" t="e">
        <f t="shared" si="189"/>
        <v>#N/A</v>
      </c>
      <c r="OG68" s="146" t="e">
        <f t="shared" si="190"/>
        <v>#N/A</v>
      </c>
      <c r="OH68" s="146" t="e">
        <f t="shared" si="191"/>
        <v>#N/A</v>
      </c>
      <c r="OI68" s="146" t="e">
        <f t="shared" si="192"/>
        <v>#N/A</v>
      </c>
      <c r="OJ68" s="146" t="e">
        <f t="shared" si="193"/>
        <v>#N/A</v>
      </c>
      <c r="OK68" s="146" t="e">
        <f t="shared" si="194"/>
        <v>#N/A</v>
      </c>
      <c r="OL68" s="146" t="e">
        <f t="shared" si="195"/>
        <v>#N/A</v>
      </c>
      <c r="OM68" s="146" t="e">
        <f t="shared" si="196"/>
        <v>#N/A</v>
      </c>
      <c r="ON68" s="146" t="e">
        <f t="shared" si="197"/>
        <v>#N/A</v>
      </c>
      <c r="OO68" s="146" t="e">
        <f t="shared" si="198"/>
        <v>#N/A</v>
      </c>
      <c r="OP68" s="146" t="e">
        <f t="shared" si="199"/>
        <v>#N/A</v>
      </c>
      <c r="OQ68" s="146" t="e">
        <f t="shared" si="200"/>
        <v>#N/A</v>
      </c>
      <c r="OR68" s="146" t="e">
        <f t="shared" si="201"/>
        <v>#N/A</v>
      </c>
      <c r="OS68" s="146" t="e">
        <f t="shared" si="202"/>
        <v>#N/A</v>
      </c>
      <c r="OT68" s="146" t="e">
        <f t="shared" si="203"/>
        <v>#N/A</v>
      </c>
      <c r="OU68" s="146" t="e">
        <f t="shared" si="204"/>
        <v>#N/A</v>
      </c>
      <c r="OV68" s="146" t="e">
        <f t="shared" si="205"/>
        <v>#N/A</v>
      </c>
      <c r="OW68" s="146" t="e">
        <f t="shared" si="206"/>
        <v>#N/A</v>
      </c>
      <c r="OX68" s="146" t="e">
        <f t="shared" si="207"/>
        <v>#N/A</v>
      </c>
      <c r="OY68" s="146" t="e">
        <f t="shared" si="208"/>
        <v>#N/A</v>
      </c>
      <c r="OZ68" s="146" t="e">
        <f t="shared" si="209"/>
        <v>#N/A</v>
      </c>
      <c r="PA68" s="146" t="e">
        <f t="shared" si="210"/>
        <v>#N/A</v>
      </c>
      <c r="PB68" s="146" t="e">
        <f t="shared" si="211"/>
        <v>#N/A</v>
      </c>
      <c r="PC68" s="146" t="e">
        <f t="shared" si="212"/>
        <v>#N/A</v>
      </c>
      <c r="PD68" s="146" t="e">
        <f t="shared" si="22"/>
        <v>#N/A</v>
      </c>
      <c r="PE68" s="146" t="e">
        <f t="shared" si="225"/>
        <v>#N/A</v>
      </c>
      <c r="PF68" s="146" t="e">
        <f t="shared" si="226"/>
        <v>#N/A</v>
      </c>
      <c r="PG68" s="146" t="e">
        <f t="shared" si="227"/>
        <v>#N/A</v>
      </c>
      <c r="PH68" s="146" t="e">
        <f t="shared" si="228"/>
        <v>#N/A</v>
      </c>
      <c r="PI68" s="146" t="e">
        <f t="shared" si="229"/>
        <v>#N/A</v>
      </c>
      <c r="PJ68" s="146" t="e">
        <f t="shared" si="230"/>
        <v>#N/A</v>
      </c>
      <c r="PK68" s="146" t="e">
        <f t="shared" si="231"/>
        <v>#N/A</v>
      </c>
      <c r="PL68" s="146" t="e">
        <f t="shared" si="232"/>
        <v>#N/A</v>
      </c>
    </row>
    <row r="69" spans="1:428" hidden="1" x14ac:dyDescent="0.45">
      <c r="A69" s="364"/>
      <c r="B69" s="365" t="str">
        <f>IF($N69="","",ROUND(_xlfn.LOGNORM.INV(ABS(VLOOKUP($Q$1,VLookups!$A$27:$B$28,2,FALSE)-B$2),LN($J69),LN($N69)),0))</f>
        <v/>
      </c>
      <c r="C69" s="367" t="str">
        <f t="shared" si="16"/>
        <v/>
      </c>
      <c r="D69" s="368" t="str">
        <f t="shared" si="17"/>
        <v/>
      </c>
      <c r="E69" s="108" t="str">
        <f>IFERROR(_xlfn.LOGNORM.INV(VLookups!$B$22,LN($J69),LN($N69)),"")</f>
        <v/>
      </c>
      <c r="F69" s="81"/>
      <c r="G69" s="108" t="str">
        <f>IFERROR(_xlfn.LOGNORM.INV(VLookups!$B$23,LN($J69),LN($N69)),"")</f>
        <v/>
      </c>
      <c r="H69" s="110" t="str">
        <f t="shared" si="283"/>
        <v/>
      </c>
      <c r="I69" s="110" t="str">
        <f t="shared" si="284"/>
        <v/>
      </c>
      <c r="J69" s="65" t="str">
        <f>IF(AND(F69&gt;0,NOT(ISBLANK(K69))),IF(VLOOKUP($F$3,VLookups!$A$17:$B$18,2,FALSE),F69*VLOOKUP(K69,VLookups!$A$4:$B$13,2,FALSE),F69),"")</f>
        <v/>
      </c>
      <c r="K69" s="21"/>
      <c r="L69" s="53"/>
      <c r="M69" s="263"/>
      <c r="N69" s="320" t="str">
        <f>IF(F69&gt;0,IF(ISBLANK(M69),IF(ISBLANK(K69),"",VLOOKUP(K69,VLookups!$A$4:$C$13,3,FALSE)),M69),"")</f>
        <v/>
      </c>
      <c r="O69" s="320" t="str">
        <f t="shared" ref="O69:O103" si="287">IFERROR((G69-E69)/6,"")</f>
        <v/>
      </c>
      <c r="P69" s="375" t="str">
        <f t="shared" ref="P69:P103" si="288">IF(O69="","",O69^2)</f>
        <v/>
      </c>
      <c r="Q69" s="81"/>
      <c r="R69" s="230" t="str">
        <f>IF(AND(Q69&gt;0,F69&gt;0,NOT(N69="")),ABS(VLOOKUP($Q$1,VLookups!$A$27:$B$28,2,FALSE)-_xlfn.LOGNORM.DIST(Q69,LN(J69),LN(N69),TRUE)),"")</f>
        <v/>
      </c>
      <c r="S69" s="80" t="str">
        <f>IF(AND($E69&gt;0,$F69&gt;0,$G69&gt;0,NOT(ISBLANK($K69))),_xlfn.LOGNORM.INV(ABS(VLOOKUP($Q$1,VLookups!$A$27:$B$28,2,FALSE)-S$3),LN($J69),LN($N69)),"")</f>
        <v/>
      </c>
      <c r="T69" s="80" t="str">
        <f>IF(AND($E69&gt;0,$F69&gt;0,$G69&gt;0,NOT(ISBLANK($K69))),_xlfn.LOGNORM.INV(ABS(VLOOKUP($Q$1,VLookups!$A$27:$B$28,2,FALSE)-T$3),LN($J69),LN($N69)),"")</f>
        <v/>
      </c>
      <c r="U69" s="80" t="str">
        <f>IF(AND($E69&gt;0,$F69&gt;0,$G69&gt;0,NOT(ISBLANK($K69))),_xlfn.LOGNORM.INV(ABS(VLOOKUP($Q$1,VLookups!$A$27:$B$28,2,FALSE)-U$3),LN($J69),LN($N69)),"")</f>
        <v/>
      </c>
      <c r="V69" s="80" t="str">
        <f>IF(AND($E69&gt;0,$F69&gt;0,$G69&gt;0,NOT(ISBLANK($K69))),_xlfn.LOGNORM.INV(ABS(VLOOKUP($Q$1,VLookups!$A$27:$B$28,2,FALSE)-V$3),LN($J69),LN($N69)),"")</f>
        <v/>
      </c>
      <c r="W69" s="80" t="str">
        <f>IF(AND($E69&gt;0,$F69&gt;0,$G69&gt;0,NOT(ISBLANK($K69))),_xlfn.LOGNORM.INV(ABS(VLOOKUP($Q$1,VLookups!$A$27:$B$28,2,FALSE)-W$3),LN($J69),LN($N69)),"")</f>
        <v/>
      </c>
      <c r="X69" s="80" t="str">
        <f>IF(AND($E69&gt;0,$F69&gt;0,$G69&gt;0,NOT(ISBLANK($K69))),_xlfn.LOGNORM.INV(ABS(VLOOKUP($Q$1,VLookups!$A$27:$B$28,2,FALSE)-X$3),LN($J69),LN($N69)),"")</f>
        <v/>
      </c>
      <c r="Y69" s="5"/>
      <c r="Z69" s="145" t="str">
        <f t="shared" si="285"/>
        <v/>
      </c>
      <c r="AA69" s="376" t="str">
        <f t="shared" ref="AA69:AA103" si="289">IF(ISNONTEXT($Z69),E69,"")</f>
        <v/>
      </c>
      <c r="AB69" s="46" t="str">
        <f t="shared" ref="AB69:AQ103" si="290">IF(ISNONTEXT($Z69),AA69+$Z69,"")</f>
        <v/>
      </c>
      <c r="AC69" s="46" t="str">
        <f t="shared" si="290"/>
        <v/>
      </c>
      <c r="AD69" s="46" t="str">
        <f t="shared" si="290"/>
        <v/>
      </c>
      <c r="AE69" s="46" t="str">
        <f t="shared" si="290"/>
        <v/>
      </c>
      <c r="AF69" s="46" t="str">
        <f t="shared" si="290"/>
        <v/>
      </c>
      <c r="AG69" s="46" t="str">
        <f t="shared" si="290"/>
        <v/>
      </c>
      <c r="AH69" s="46" t="str">
        <f t="shared" si="290"/>
        <v/>
      </c>
      <c r="AI69" s="46" t="str">
        <f t="shared" si="290"/>
        <v/>
      </c>
      <c r="AJ69" s="46" t="str">
        <f t="shared" si="290"/>
        <v/>
      </c>
      <c r="AK69" s="46" t="str">
        <f t="shared" si="290"/>
        <v/>
      </c>
      <c r="AL69" s="46" t="str">
        <f t="shared" si="290"/>
        <v/>
      </c>
      <c r="AM69" s="46" t="str">
        <f t="shared" si="290"/>
        <v/>
      </c>
      <c r="AN69" s="46" t="str">
        <f t="shared" si="290"/>
        <v/>
      </c>
      <c r="AO69" s="46" t="str">
        <f t="shared" si="290"/>
        <v/>
      </c>
      <c r="AP69" s="46" t="str">
        <f t="shared" si="290"/>
        <v/>
      </c>
      <c r="AQ69" s="46" t="str">
        <f t="shared" si="290"/>
        <v/>
      </c>
      <c r="AR69" s="46" t="str">
        <f t="shared" si="281"/>
        <v/>
      </c>
      <c r="AS69" s="46" t="str">
        <f t="shared" si="281"/>
        <v/>
      </c>
      <c r="AT69" s="46" t="str">
        <f t="shared" si="281"/>
        <v/>
      </c>
      <c r="AU69" s="46" t="str">
        <f t="shared" si="281"/>
        <v/>
      </c>
      <c r="AV69" s="46" t="str">
        <f t="shared" si="281"/>
        <v/>
      </c>
      <c r="AW69" s="46" t="str">
        <f t="shared" si="281"/>
        <v/>
      </c>
      <c r="AX69" s="46" t="str">
        <f t="shared" si="281"/>
        <v/>
      </c>
      <c r="AY69" s="46" t="str">
        <f t="shared" si="281"/>
        <v/>
      </c>
      <c r="AZ69" s="46" t="str">
        <f t="shared" si="281"/>
        <v/>
      </c>
      <c r="BA69" s="46" t="str">
        <f t="shared" si="281"/>
        <v/>
      </c>
      <c r="BB69" s="46" t="str">
        <f t="shared" si="281"/>
        <v/>
      </c>
      <c r="BC69" s="46" t="str">
        <f t="shared" si="281"/>
        <v/>
      </c>
      <c r="BD69" s="46" t="str">
        <f t="shared" si="281"/>
        <v/>
      </c>
      <c r="BE69" s="46" t="str">
        <f t="shared" si="281"/>
        <v/>
      </c>
      <c r="BF69" s="46" t="str">
        <f t="shared" si="281"/>
        <v/>
      </c>
      <c r="BG69" s="46" t="str">
        <f t="shared" si="281"/>
        <v/>
      </c>
      <c r="BH69" s="46" t="str">
        <f t="shared" si="281"/>
        <v/>
      </c>
      <c r="BI69" s="46" t="str">
        <f t="shared" si="281"/>
        <v/>
      </c>
      <c r="BJ69" s="46" t="str">
        <f t="shared" si="281"/>
        <v/>
      </c>
      <c r="BK69" s="46" t="str">
        <f t="shared" si="281"/>
        <v/>
      </c>
      <c r="BL69" s="46" t="str">
        <f t="shared" si="281"/>
        <v/>
      </c>
      <c r="BM69" s="46" t="str">
        <f t="shared" si="281"/>
        <v/>
      </c>
      <c r="BN69" s="46" t="str">
        <f t="shared" si="281"/>
        <v/>
      </c>
      <c r="BO69" s="46" t="str">
        <f t="shared" si="281"/>
        <v/>
      </c>
      <c r="BP69" s="46" t="str">
        <f t="shared" si="281"/>
        <v/>
      </c>
      <c r="BQ69" s="46" t="str">
        <f t="shared" si="281"/>
        <v/>
      </c>
      <c r="BR69" s="46" t="str">
        <f t="shared" si="281"/>
        <v/>
      </c>
      <c r="BS69" s="46" t="str">
        <f t="shared" si="281"/>
        <v/>
      </c>
      <c r="BT69" s="46" t="str">
        <f t="shared" si="281"/>
        <v/>
      </c>
      <c r="BU69" s="46" t="str">
        <f t="shared" si="281"/>
        <v/>
      </c>
      <c r="BV69" s="46" t="str">
        <f t="shared" si="281"/>
        <v/>
      </c>
      <c r="BW69" s="46" t="str">
        <f t="shared" si="281"/>
        <v/>
      </c>
      <c r="BX69" s="46" t="str">
        <f t="shared" si="281"/>
        <v/>
      </c>
      <c r="BY69" s="46" t="str">
        <f t="shared" si="281"/>
        <v/>
      </c>
      <c r="BZ69" s="46" t="str">
        <f t="shared" si="281"/>
        <v/>
      </c>
      <c r="CA69" s="46" t="str">
        <f t="shared" si="281"/>
        <v/>
      </c>
      <c r="CB69" s="46" t="str">
        <f t="shared" si="281"/>
        <v/>
      </c>
      <c r="CC69" s="46" t="str">
        <f t="shared" si="281"/>
        <v/>
      </c>
      <c r="CD69" s="46" t="str">
        <f t="shared" si="281"/>
        <v/>
      </c>
      <c r="CE69" s="46" t="str">
        <f t="shared" si="281"/>
        <v/>
      </c>
      <c r="CF69" s="46" t="str">
        <f t="shared" si="281"/>
        <v/>
      </c>
      <c r="CG69" s="46" t="str">
        <f t="shared" si="281"/>
        <v/>
      </c>
      <c r="CH69" s="46" t="str">
        <f t="shared" si="281"/>
        <v/>
      </c>
      <c r="CI69" s="46" t="str">
        <f t="shared" si="281"/>
        <v/>
      </c>
      <c r="CJ69" s="46" t="str">
        <f t="shared" si="281"/>
        <v/>
      </c>
      <c r="CK69" s="46" t="str">
        <f t="shared" si="281"/>
        <v/>
      </c>
      <c r="CL69" s="46" t="str">
        <f t="shared" si="281"/>
        <v/>
      </c>
      <c r="CM69" s="46" t="str">
        <f t="shared" si="281"/>
        <v/>
      </c>
      <c r="CN69" s="46" t="str">
        <f t="shared" si="281"/>
        <v/>
      </c>
      <c r="CO69" s="46" t="str">
        <f t="shared" si="280"/>
        <v/>
      </c>
      <c r="CP69" s="46" t="str">
        <f t="shared" si="280"/>
        <v/>
      </c>
      <c r="CQ69" s="46" t="str">
        <f t="shared" ref="CQ69:FB84" si="291">IF(ISNONTEXT($Z69),CP69+$Z69,"")</f>
        <v/>
      </c>
      <c r="CR69" s="46" t="str">
        <f t="shared" si="291"/>
        <v/>
      </c>
      <c r="CS69" s="46" t="str">
        <f t="shared" si="291"/>
        <v/>
      </c>
      <c r="CT69" s="46" t="str">
        <f t="shared" si="291"/>
        <v/>
      </c>
      <c r="CU69" s="46" t="str">
        <f t="shared" si="291"/>
        <v/>
      </c>
      <c r="CV69" s="46" t="str">
        <f t="shared" si="291"/>
        <v/>
      </c>
      <c r="CW69" s="46" t="str">
        <f t="shared" si="291"/>
        <v/>
      </c>
      <c r="CX69" s="46" t="str">
        <f t="shared" si="291"/>
        <v/>
      </c>
      <c r="CY69" s="46" t="str">
        <f t="shared" si="291"/>
        <v/>
      </c>
      <c r="CZ69" s="46" t="str">
        <f t="shared" si="291"/>
        <v/>
      </c>
      <c r="DA69" s="46" t="str">
        <f t="shared" si="291"/>
        <v/>
      </c>
      <c r="DB69" s="46" t="str">
        <f t="shared" si="291"/>
        <v/>
      </c>
      <c r="DC69" s="46" t="str">
        <f t="shared" si="291"/>
        <v/>
      </c>
      <c r="DD69" s="46" t="str">
        <f t="shared" si="291"/>
        <v/>
      </c>
      <c r="DE69" s="46" t="str">
        <f t="shared" si="291"/>
        <v/>
      </c>
      <c r="DF69" s="46" t="str">
        <f t="shared" si="291"/>
        <v/>
      </c>
      <c r="DG69" s="46" t="str">
        <f t="shared" si="291"/>
        <v/>
      </c>
      <c r="DH69" s="46" t="str">
        <f t="shared" si="291"/>
        <v/>
      </c>
      <c r="DI69" s="46" t="str">
        <f t="shared" si="291"/>
        <v/>
      </c>
      <c r="DJ69" s="46" t="str">
        <f t="shared" si="291"/>
        <v/>
      </c>
      <c r="DK69" s="46" t="str">
        <f t="shared" si="291"/>
        <v/>
      </c>
      <c r="DL69" s="46" t="str">
        <f t="shared" si="291"/>
        <v/>
      </c>
      <c r="DM69" s="46" t="str">
        <f t="shared" si="291"/>
        <v/>
      </c>
      <c r="DN69" s="46" t="str">
        <f t="shared" si="291"/>
        <v/>
      </c>
      <c r="DO69" s="46" t="str">
        <f t="shared" si="291"/>
        <v/>
      </c>
      <c r="DP69" s="46" t="str">
        <f t="shared" si="291"/>
        <v/>
      </c>
      <c r="DQ69" s="46" t="str">
        <f t="shared" si="291"/>
        <v/>
      </c>
      <c r="DR69" s="46" t="str">
        <f t="shared" si="291"/>
        <v/>
      </c>
      <c r="DS69" s="46" t="str">
        <f t="shared" si="291"/>
        <v/>
      </c>
      <c r="DT69" s="46" t="str">
        <f t="shared" si="291"/>
        <v/>
      </c>
      <c r="DU69" s="46" t="str">
        <f t="shared" si="291"/>
        <v/>
      </c>
      <c r="DV69" s="46" t="str">
        <f t="shared" si="291"/>
        <v/>
      </c>
      <c r="DW69" s="46" t="str">
        <f t="shared" si="291"/>
        <v/>
      </c>
      <c r="DX69" s="46" t="str">
        <f t="shared" si="291"/>
        <v/>
      </c>
      <c r="DY69" s="46" t="str">
        <f t="shared" si="291"/>
        <v/>
      </c>
      <c r="DZ69" s="46" t="str">
        <f t="shared" si="291"/>
        <v/>
      </c>
      <c r="EA69" s="46" t="str">
        <f t="shared" si="291"/>
        <v/>
      </c>
      <c r="EB69" s="46" t="str">
        <f t="shared" si="291"/>
        <v/>
      </c>
      <c r="EC69" s="46" t="str">
        <f t="shared" si="291"/>
        <v/>
      </c>
      <c r="ED69" s="46" t="str">
        <f t="shared" si="291"/>
        <v/>
      </c>
      <c r="EE69" s="46" t="str">
        <f t="shared" si="291"/>
        <v/>
      </c>
      <c r="EF69" s="46" t="str">
        <f t="shared" si="291"/>
        <v/>
      </c>
      <c r="EG69" s="46" t="str">
        <f t="shared" si="291"/>
        <v/>
      </c>
      <c r="EH69" s="46" t="str">
        <f t="shared" si="291"/>
        <v/>
      </c>
      <c r="EI69" s="46" t="str">
        <f t="shared" si="291"/>
        <v/>
      </c>
      <c r="EJ69" s="46" t="str">
        <f t="shared" si="291"/>
        <v/>
      </c>
      <c r="EK69" s="46" t="str">
        <f t="shared" si="291"/>
        <v/>
      </c>
      <c r="EL69" s="46" t="str">
        <f t="shared" si="291"/>
        <v/>
      </c>
      <c r="EM69" s="46" t="str">
        <f t="shared" si="291"/>
        <v/>
      </c>
      <c r="EN69" s="46" t="str">
        <f t="shared" si="291"/>
        <v/>
      </c>
      <c r="EO69" s="46" t="str">
        <f t="shared" si="291"/>
        <v/>
      </c>
      <c r="EP69" s="46" t="str">
        <f t="shared" si="291"/>
        <v/>
      </c>
      <c r="EQ69" s="46" t="str">
        <f t="shared" si="291"/>
        <v/>
      </c>
      <c r="ER69" s="46" t="str">
        <f t="shared" si="291"/>
        <v/>
      </c>
      <c r="ES69" s="46" t="str">
        <f t="shared" si="291"/>
        <v/>
      </c>
      <c r="ET69" s="46" t="str">
        <f t="shared" si="291"/>
        <v/>
      </c>
      <c r="EU69" s="46" t="str">
        <f t="shared" si="291"/>
        <v/>
      </c>
      <c r="EV69" s="46" t="str">
        <f t="shared" si="291"/>
        <v/>
      </c>
      <c r="EW69" s="46" t="str">
        <f t="shared" si="291"/>
        <v/>
      </c>
      <c r="EX69" s="46" t="str">
        <f t="shared" si="291"/>
        <v/>
      </c>
      <c r="EY69" s="46" t="str">
        <f t="shared" si="291"/>
        <v/>
      </c>
      <c r="EZ69" s="46" t="str">
        <f t="shared" si="291"/>
        <v/>
      </c>
      <c r="FA69" s="46" t="str">
        <f t="shared" si="291"/>
        <v/>
      </c>
      <c r="FB69" s="46" t="str">
        <f t="shared" si="291"/>
        <v/>
      </c>
      <c r="FC69" s="46" t="str">
        <f t="shared" si="286"/>
        <v/>
      </c>
      <c r="FD69" s="46" t="str">
        <f t="shared" si="286"/>
        <v/>
      </c>
      <c r="FE69" s="46" t="str">
        <f t="shared" si="286"/>
        <v/>
      </c>
      <c r="FF69" s="46" t="str">
        <f t="shared" si="286"/>
        <v/>
      </c>
      <c r="FG69" s="46" t="str">
        <f t="shared" si="286"/>
        <v/>
      </c>
      <c r="FH69" s="46" t="str">
        <f t="shared" si="286"/>
        <v/>
      </c>
      <c r="FI69" s="46" t="str">
        <f t="shared" si="286"/>
        <v/>
      </c>
      <c r="FJ69" s="46" t="str">
        <f t="shared" si="286"/>
        <v/>
      </c>
      <c r="FK69" s="46" t="str">
        <f t="shared" si="286"/>
        <v/>
      </c>
      <c r="FL69" s="46" t="str">
        <f t="shared" si="286"/>
        <v/>
      </c>
      <c r="FM69" s="46" t="str">
        <f t="shared" si="286"/>
        <v/>
      </c>
      <c r="FN69" s="46" t="str">
        <f t="shared" si="286"/>
        <v/>
      </c>
      <c r="FO69" s="46" t="str">
        <f t="shared" si="286"/>
        <v/>
      </c>
      <c r="FP69" s="46" t="str">
        <f t="shared" si="286"/>
        <v/>
      </c>
      <c r="FQ69" s="46" t="str">
        <f t="shared" si="286"/>
        <v/>
      </c>
      <c r="FR69" s="46" t="str">
        <f t="shared" si="286"/>
        <v/>
      </c>
      <c r="FS69" s="46" t="str">
        <f t="shared" si="286"/>
        <v/>
      </c>
      <c r="FT69" s="46" t="str">
        <f t="shared" si="286"/>
        <v/>
      </c>
      <c r="FU69" s="46" t="str">
        <f t="shared" si="286"/>
        <v/>
      </c>
      <c r="FV69" s="46" t="str">
        <f t="shared" si="286"/>
        <v/>
      </c>
      <c r="FW69" s="46" t="str">
        <f t="shared" si="286"/>
        <v/>
      </c>
      <c r="FX69" s="46" t="str">
        <f t="shared" si="286"/>
        <v/>
      </c>
      <c r="FY69" s="46" t="str">
        <f t="shared" si="286"/>
        <v/>
      </c>
      <c r="FZ69" s="46" t="str">
        <f t="shared" si="286"/>
        <v/>
      </c>
      <c r="GA69" s="46" t="str">
        <f t="shared" si="286"/>
        <v/>
      </c>
      <c r="GB69" s="46" t="str">
        <f t="shared" si="286"/>
        <v/>
      </c>
      <c r="GC69" s="46" t="str">
        <f t="shared" si="286"/>
        <v/>
      </c>
      <c r="GD69" s="46" t="str">
        <f t="shared" si="286"/>
        <v/>
      </c>
      <c r="GE69" s="46" t="str">
        <f t="shared" si="286"/>
        <v/>
      </c>
      <c r="GF69" s="46" t="str">
        <f t="shared" si="286"/>
        <v/>
      </c>
      <c r="GG69" s="46" t="str">
        <f t="shared" si="286"/>
        <v/>
      </c>
      <c r="GH69" s="46" t="str">
        <f t="shared" si="286"/>
        <v/>
      </c>
      <c r="GI69" s="46" t="str">
        <f t="shared" si="286"/>
        <v/>
      </c>
      <c r="GJ69" s="46" t="str">
        <f t="shared" si="286"/>
        <v/>
      </c>
      <c r="GK69" s="46" t="str">
        <f t="shared" si="286"/>
        <v/>
      </c>
      <c r="GL69" s="46" t="str">
        <f t="shared" si="286"/>
        <v/>
      </c>
      <c r="GM69" s="46" t="str">
        <f t="shared" si="286"/>
        <v/>
      </c>
      <c r="GN69" s="46" t="str">
        <f t="shared" si="286"/>
        <v/>
      </c>
      <c r="GO69" s="46" t="str">
        <f t="shared" si="286"/>
        <v/>
      </c>
      <c r="GP69" s="46" t="str">
        <f t="shared" si="286"/>
        <v/>
      </c>
      <c r="GQ69" s="46" t="str">
        <f t="shared" si="286"/>
        <v/>
      </c>
      <c r="GR69" s="46" t="str">
        <f t="shared" si="286"/>
        <v/>
      </c>
      <c r="GS69" s="46" t="str">
        <f t="shared" si="286"/>
        <v/>
      </c>
      <c r="GT69" s="46" t="str">
        <f t="shared" si="286"/>
        <v/>
      </c>
      <c r="GU69" s="46" t="str">
        <f t="shared" si="286"/>
        <v/>
      </c>
      <c r="GV69" s="46" t="str">
        <f t="shared" si="286"/>
        <v/>
      </c>
      <c r="GW69" s="46" t="str">
        <f t="shared" si="286"/>
        <v/>
      </c>
      <c r="GX69" s="46" t="str">
        <f t="shared" si="286"/>
        <v/>
      </c>
      <c r="GY69" s="46" t="str">
        <f t="shared" si="286"/>
        <v/>
      </c>
      <c r="GZ69" s="46" t="str">
        <f t="shared" si="286"/>
        <v/>
      </c>
      <c r="HA69" s="46" t="str">
        <f t="shared" si="286"/>
        <v/>
      </c>
      <c r="HB69" s="46" t="str">
        <f t="shared" si="286"/>
        <v/>
      </c>
      <c r="HC69" s="46" t="str">
        <f t="shared" si="286"/>
        <v/>
      </c>
      <c r="HD69" s="46" t="str">
        <f t="shared" si="286"/>
        <v/>
      </c>
      <c r="HE69" s="46" t="str">
        <f t="shared" si="286"/>
        <v/>
      </c>
      <c r="HF69" s="46" t="str">
        <f t="shared" si="286"/>
        <v/>
      </c>
      <c r="HG69" s="46" t="str">
        <f t="shared" si="286"/>
        <v/>
      </c>
      <c r="HH69" s="46" t="str">
        <f t="shared" si="286"/>
        <v/>
      </c>
      <c r="HI69" s="46" t="str">
        <f t="shared" si="286"/>
        <v/>
      </c>
      <c r="HJ69" s="46" t="str">
        <f t="shared" si="286"/>
        <v/>
      </c>
      <c r="HK69" s="46" t="str">
        <f t="shared" si="286"/>
        <v/>
      </c>
      <c r="HL69" s="46" t="str">
        <f t="shared" si="282"/>
        <v/>
      </c>
      <c r="HM69" s="46" t="str">
        <f t="shared" si="282"/>
        <v/>
      </c>
      <c r="HN69" s="46" t="str">
        <f t="shared" si="282"/>
        <v/>
      </c>
      <c r="HO69" s="46" t="str">
        <f t="shared" si="282"/>
        <v/>
      </c>
      <c r="HP69" s="46" t="str">
        <f t="shared" si="282"/>
        <v/>
      </c>
      <c r="HQ69" s="46" t="str">
        <f t="shared" si="282"/>
        <v/>
      </c>
      <c r="HR69" s="46" t="str">
        <f t="shared" si="282"/>
        <v/>
      </c>
      <c r="HS69" s="46" t="str">
        <f t="shared" si="282"/>
        <v/>
      </c>
      <c r="HT69" s="146" t="e">
        <f t="shared" ref="HT69:HT103" si="292">IF(ISNONTEXT($N69),_xlfn.LOGNORM.DIST(AA69,LN($J69),LN($N69),FALSE),NA())</f>
        <v>#N/A</v>
      </c>
      <c r="HU69" s="146" t="e">
        <f t="shared" si="24"/>
        <v>#N/A</v>
      </c>
      <c r="HV69" s="146" t="e">
        <f t="shared" si="25"/>
        <v>#N/A</v>
      </c>
      <c r="HW69" s="146" t="e">
        <f t="shared" si="26"/>
        <v>#N/A</v>
      </c>
      <c r="HX69" s="146" t="e">
        <f t="shared" si="27"/>
        <v>#N/A</v>
      </c>
      <c r="HY69" s="146" t="e">
        <f t="shared" si="28"/>
        <v>#N/A</v>
      </c>
      <c r="HZ69" s="146" t="e">
        <f t="shared" si="29"/>
        <v>#N/A</v>
      </c>
      <c r="IA69" s="146" t="e">
        <f t="shared" si="30"/>
        <v>#N/A</v>
      </c>
      <c r="IB69" s="146" t="e">
        <f t="shared" si="31"/>
        <v>#N/A</v>
      </c>
      <c r="IC69" s="146" t="e">
        <f t="shared" si="32"/>
        <v>#N/A</v>
      </c>
      <c r="ID69" s="146" t="e">
        <f t="shared" si="33"/>
        <v>#N/A</v>
      </c>
      <c r="IE69" s="146" t="e">
        <f t="shared" si="34"/>
        <v>#N/A</v>
      </c>
      <c r="IF69" s="146" t="e">
        <f t="shared" si="35"/>
        <v>#N/A</v>
      </c>
      <c r="IG69" s="146" t="e">
        <f t="shared" si="36"/>
        <v>#N/A</v>
      </c>
      <c r="IH69" s="146" t="e">
        <f t="shared" si="37"/>
        <v>#N/A</v>
      </c>
      <c r="II69" s="146" t="e">
        <f t="shared" si="38"/>
        <v>#N/A</v>
      </c>
      <c r="IJ69" s="146" t="e">
        <f t="shared" si="39"/>
        <v>#N/A</v>
      </c>
      <c r="IK69" s="146" t="e">
        <f t="shared" si="40"/>
        <v>#N/A</v>
      </c>
      <c r="IL69" s="146" t="e">
        <f t="shared" si="41"/>
        <v>#N/A</v>
      </c>
      <c r="IM69" s="146" t="e">
        <f t="shared" si="42"/>
        <v>#N/A</v>
      </c>
      <c r="IN69" s="146" t="e">
        <f t="shared" si="43"/>
        <v>#N/A</v>
      </c>
      <c r="IO69" s="146" t="e">
        <f t="shared" si="44"/>
        <v>#N/A</v>
      </c>
      <c r="IP69" s="146" t="e">
        <f t="shared" si="45"/>
        <v>#N/A</v>
      </c>
      <c r="IQ69" s="146" t="e">
        <f t="shared" si="46"/>
        <v>#N/A</v>
      </c>
      <c r="IR69" s="146" t="e">
        <f t="shared" si="47"/>
        <v>#N/A</v>
      </c>
      <c r="IS69" s="146" t="e">
        <f t="shared" si="48"/>
        <v>#N/A</v>
      </c>
      <c r="IT69" s="146" t="e">
        <f t="shared" si="49"/>
        <v>#N/A</v>
      </c>
      <c r="IU69" s="146" t="e">
        <f t="shared" si="50"/>
        <v>#N/A</v>
      </c>
      <c r="IV69" s="146" t="e">
        <f t="shared" si="51"/>
        <v>#N/A</v>
      </c>
      <c r="IW69" s="146" t="e">
        <f t="shared" si="52"/>
        <v>#N/A</v>
      </c>
      <c r="IX69" s="146" t="e">
        <f t="shared" si="53"/>
        <v>#N/A</v>
      </c>
      <c r="IY69" s="146" t="e">
        <f t="shared" si="54"/>
        <v>#N/A</v>
      </c>
      <c r="IZ69" s="146" t="e">
        <f t="shared" si="55"/>
        <v>#N/A</v>
      </c>
      <c r="JA69" s="146" t="e">
        <f t="shared" si="56"/>
        <v>#N/A</v>
      </c>
      <c r="JB69" s="146" t="e">
        <f t="shared" si="57"/>
        <v>#N/A</v>
      </c>
      <c r="JC69" s="146" t="e">
        <f t="shared" si="58"/>
        <v>#N/A</v>
      </c>
      <c r="JD69" s="146" t="e">
        <f t="shared" si="59"/>
        <v>#N/A</v>
      </c>
      <c r="JE69" s="146" t="e">
        <f t="shared" si="60"/>
        <v>#N/A</v>
      </c>
      <c r="JF69" s="146" t="e">
        <f t="shared" si="61"/>
        <v>#N/A</v>
      </c>
      <c r="JG69" s="146" t="e">
        <f t="shared" si="62"/>
        <v>#N/A</v>
      </c>
      <c r="JH69" s="146" t="e">
        <f t="shared" si="63"/>
        <v>#N/A</v>
      </c>
      <c r="JI69" s="146" t="e">
        <f t="shared" si="64"/>
        <v>#N/A</v>
      </c>
      <c r="JJ69" s="146" t="e">
        <f t="shared" si="65"/>
        <v>#N/A</v>
      </c>
      <c r="JK69" s="146" t="e">
        <f t="shared" si="66"/>
        <v>#N/A</v>
      </c>
      <c r="JL69" s="146" t="e">
        <f t="shared" si="67"/>
        <v>#N/A</v>
      </c>
      <c r="JM69" s="146" t="e">
        <f t="shared" si="68"/>
        <v>#N/A</v>
      </c>
      <c r="JN69" s="146" t="e">
        <f t="shared" si="69"/>
        <v>#N/A</v>
      </c>
      <c r="JO69" s="146" t="e">
        <f t="shared" si="70"/>
        <v>#N/A</v>
      </c>
      <c r="JP69" s="146" t="e">
        <f t="shared" si="71"/>
        <v>#N/A</v>
      </c>
      <c r="JQ69" s="146" t="e">
        <f t="shared" si="72"/>
        <v>#N/A</v>
      </c>
      <c r="JR69" s="146" t="e">
        <f t="shared" si="73"/>
        <v>#N/A</v>
      </c>
      <c r="JS69" s="146" t="e">
        <f t="shared" si="74"/>
        <v>#N/A</v>
      </c>
      <c r="JT69" s="146" t="e">
        <f t="shared" si="75"/>
        <v>#N/A</v>
      </c>
      <c r="JU69" s="146" t="e">
        <f t="shared" si="76"/>
        <v>#N/A</v>
      </c>
      <c r="JV69" s="146" t="e">
        <f t="shared" si="77"/>
        <v>#N/A</v>
      </c>
      <c r="JW69" s="146" t="e">
        <f t="shared" si="78"/>
        <v>#N/A</v>
      </c>
      <c r="JX69" s="146" t="e">
        <f t="shared" si="79"/>
        <v>#N/A</v>
      </c>
      <c r="JY69" s="146" t="e">
        <f t="shared" si="80"/>
        <v>#N/A</v>
      </c>
      <c r="JZ69" s="146" t="e">
        <f t="shared" si="81"/>
        <v>#N/A</v>
      </c>
      <c r="KA69" s="146" t="e">
        <f t="shared" si="82"/>
        <v>#N/A</v>
      </c>
      <c r="KB69" s="146" t="e">
        <f t="shared" si="83"/>
        <v>#N/A</v>
      </c>
      <c r="KC69" s="146" t="e">
        <f t="shared" si="84"/>
        <v>#N/A</v>
      </c>
      <c r="KD69" s="146" t="e">
        <f t="shared" si="85"/>
        <v>#N/A</v>
      </c>
      <c r="KE69" s="146" t="e">
        <f t="shared" si="86"/>
        <v>#N/A</v>
      </c>
      <c r="KF69" s="146" t="e">
        <f t="shared" si="20"/>
        <v>#N/A</v>
      </c>
      <c r="KG69" s="146" t="e">
        <f t="shared" si="87"/>
        <v>#N/A</v>
      </c>
      <c r="KH69" s="146" t="e">
        <f t="shared" si="88"/>
        <v>#N/A</v>
      </c>
      <c r="KI69" s="146" t="e">
        <f t="shared" si="89"/>
        <v>#N/A</v>
      </c>
      <c r="KJ69" s="146" t="e">
        <f t="shared" si="90"/>
        <v>#N/A</v>
      </c>
      <c r="KK69" s="146" t="e">
        <f t="shared" si="91"/>
        <v>#N/A</v>
      </c>
      <c r="KL69" s="146" t="e">
        <f t="shared" si="92"/>
        <v>#N/A</v>
      </c>
      <c r="KM69" s="146" t="e">
        <f t="shared" si="93"/>
        <v>#N/A</v>
      </c>
      <c r="KN69" s="146" t="e">
        <f t="shared" si="94"/>
        <v>#N/A</v>
      </c>
      <c r="KO69" s="146" t="e">
        <f t="shared" si="95"/>
        <v>#N/A</v>
      </c>
      <c r="KP69" s="146" t="e">
        <f t="shared" si="96"/>
        <v>#N/A</v>
      </c>
      <c r="KQ69" s="146" t="e">
        <f t="shared" si="97"/>
        <v>#N/A</v>
      </c>
      <c r="KR69" s="146" t="e">
        <f t="shared" si="98"/>
        <v>#N/A</v>
      </c>
      <c r="KS69" s="146" t="e">
        <f t="shared" si="99"/>
        <v>#N/A</v>
      </c>
      <c r="KT69" s="146" t="e">
        <f t="shared" si="100"/>
        <v>#N/A</v>
      </c>
      <c r="KU69" s="146" t="e">
        <f t="shared" si="101"/>
        <v>#N/A</v>
      </c>
      <c r="KV69" s="146" t="e">
        <f t="shared" si="102"/>
        <v>#N/A</v>
      </c>
      <c r="KW69" s="146" t="e">
        <f t="shared" si="103"/>
        <v>#N/A</v>
      </c>
      <c r="KX69" s="146" t="e">
        <f t="shared" si="104"/>
        <v>#N/A</v>
      </c>
      <c r="KY69" s="146" t="e">
        <f t="shared" si="105"/>
        <v>#N/A</v>
      </c>
      <c r="KZ69" s="146" t="e">
        <f t="shared" si="106"/>
        <v>#N/A</v>
      </c>
      <c r="LA69" s="146" t="e">
        <f t="shared" si="107"/>
        <v>#N/A</v>
      </c>
      <c r="LB69" s="146" t="e">
        <f t="shared" si="108"/>
        <v>#N/A</v>
      </c>
      <c r="LC69" s="146" t="e">
        <f t="shared" si="109"/>
        <v>#N/A</v>
      </c>
      <c r="LD69" s="146" t="e">
        <f t="shared" si="110"/>
        <v>#N/A</v>
      </c>
      <c r="LE69" s="146" t="e">
        <f t="shared" si="111"/>
        <v>#N/A</v>
      </c>
      <c r="LF69" s="146" t="e">
        <f t="shared" si="112"/>
        <v>#N/A</v>
      </c>
      <c r="LG69" s="146" t="e">
        <f t="shared" si="113"/>
        <v>#N/A</v>
      </c>
      <c r="LH69" s="146" t="e">
        <f t="shared" si="114"/>
        <v>#N/A</v>
      </c>
      <c r="LI69" s="146" t="e">
        <f t="shared" si="115"/>
        <v>#N/A</v>
      </c>
      <c r="LJ69" s="146" t="e">
        <f t="shared" si="116"/>
        <v>#N/A</v>
      </c>
      <c r="LK69" s="146" t="e">
        <f t="shared" si="117"/>
        <v>#N/A</v>
      </c>
      <c r="LL69" s="146" t="e">
        <f t="shared" si="118"/>
        <v>#N/A</v>
      </c>
      <c r="LM69" s="146" t="e">
        <f t="shared" si="119"/>
        <v>#N/A</v>
      </c>
      <c r="LN69" s="146" t="e">
        <f t="shared" si="120"/>
        <v>#N/A</v>
      </c>
      <c r="LO69" s="146" t="e">
        <f t="shared" si="121"/>
        <v>#N/A</v>
      </c>
      <c r="LP69" s="146" t="e">
        <f t="shared" si="122"/>
        <v>#N/A</v>
      </c>
      <c r="LQ69" s="146" t="e">
        <f t="shared" si="123"/>
        <v>#N/A</v>
      </c>
      <c r="LR69" s="146" t="e">
        <f t="shared" si="124"/>
        <v>#N/A</v>
      </c>
      <c r="LS69" s="146" t="e">
        <f t="shared" si="125"/>
        <v>#N/A</v>
      </c>
      <c r="LT69" s="146" t="e">
        <f t="shared" si="126"/>
        <v>#N/A</v>
      </c>
      <c r="LU69" s="146" t="e">
        <f t="shared" si="127"/>
        <v>#N/A</v>
      </c>
      <c r="LV69" s="146" t="e">
        <f t="shared" si="128"/>
        <v>#N/A</v>
      </c>
      <c r="LW69" s="146" t="e">
        <f t="shared" si="129"/>
        <v>#N/A</v>
      </c>
      <c r="LX69" s="146" t="e">
        <f t="shared" si="130"/>
        <v>#N/A</v>
      </c>
      <c r="LY69" s="146" t="e">
        <f t="shared" si="131"/>
        <v>#N/A</v>
      </c>
      <c r="LZ69" s="146" t="e">
        <f t="shared" si="132"/>
        <v>#N/A</v>
      </c>
      <c r="MA69" s="146" t="e">
        <f t="shared" si="133"/>
        <v>#N/A</v>
      </c>
      <c r="MB69" s="146" t="e">
        <f t="shared" si="134"/>
        <v>#N/A</v>
      </c>
      <c r="MC69" s="146" t="e">
        <f t="shared" si="135"/>
        <v>#N/A</v>
      </c>
      <c r="MD69" s="146" t="e">
        <f t="shared" si="136"/>
        <v>#N/A</v>
      </c>
      <c r="ME69" s="146" t="e">
        <f t="shared" si="137"/>
        <v>#N/A</v>
      </c>
      <c r="MF69" s="146" t="e">
        <f t="shared" si="138"/>
        <v>#N/A</v>
      </c>
      <c r="MG69" s="146" t="e">
        <f t="shared" si="139"/>
        <v>#N/A</v>
      </c>
      <c r="MH69" s="146" t="e">
        <f t="shared" si="140"/>
        <v>#N/A</v>
      </c>
      <c r="MI69" s="146" t="e">
        <f t="shared" si="141"/>
        <v>#N/A</v>
      </c>
      <c r="MJ69" s="146" t="e">
        <f t="shared" si="142"/>
        <v>#N/A</v>
      </c>
      <c r="MK69" s="146" t="e">
        <f t="shared" si="143"/>
        <v>#N/A</v>
      </c>
      <c r="ML69" s="146" t="e">
        <f t="shared" si="144"/>
        <v>#N/A</v>
      </c>
      <c r="MM69" s="146" t="e">
        <f t="shared" si="145"/>
        <v>#N/A</v>
      </c>
      <c r="MN69" s="146" t="e">
        <f t="shared" si="146"/>
        <v>#N/A</v>
      </c>
      <c r="MO69" s="146" t="e">
        <f t="shared" si="147"/>
        <v>#N/A</v>
      </c>
      <c r="MP69" s="146" t="e">
        <f t="shared" si="148"/>
        <v>#N/A</v>
      </c>
      <c r="MQ69" s="146" t="e">
        <f t="shared" si="149"/>
        <v>#N/A</v>
      </c>
      <c r="MR69" s="146" t="e">
        <f t="shared" si="21"/>
        <v>#N/A</v>
      </c>
      <c r="MS69" s="146" t="e">
        <f t="shared" si="150"/>
        <v>#N/A</v>
      </c>
      <c r="MT69" s="146" t="e">
        <f t="shared" si="151"/>
        <v>#N/A</v>
      </c>
      <c r="MU69" s="146" t="e">
        <f t="shared" si="152"/>
        <v>#N/A</v>
      </c>
      <c r="MV69" s="146" t="e">
        <f t="shared" si="153"/>
        <v>#N/A</v>
      </c>
      <c r="MW69" s="146" t="e">
        <f t="shared" si="154"/>
        <v>#N/A</v>
      </c>
      <c r="MX69" s="146" t="e">
        <f t="shared" si="155"/>
        <v>#N/A</v>
      </c>
      <c r="MY69" s="146" t="e">
        <f t="shared" si="156"/>
        <v>#N/A</v>
      </c>
      <c r="MZ69" s="146" t="e">
        <f t="shared" si="157"/>
        <v>#N/A</v>
      </c>
      <c r="NA69" s="146" t="e">
        <f t="shared" si="158"/>
        <v>#N/A</v>
      </c>
      <c r="NB69" s="146" t="e">
        <f t="shared" si="159"/>
        <v>#N/A</v>
      </c>
      <c r="NC69" s="146" t="e">
        <f t="shared" si="160"/>
        <v>#N/A</v>
      </c>
      <c r="ND69" s="146" t="e">
        <f t="shared" si="161"/>
        <v>#N/A</v>
      </c>
      <c r="NE69" s="146" t="e">
        <f t="shared" si="162"/>
        <v>#N/A</v>
      </c>
      <c r="NF69" s="146" t="e">
        <f t="shared" si="163"/>
        <v>#N/A</v>
      </c>
      <c r="NG69" s="146" t="e">
        <f t="shared" si="164"/>
        <v>#N/A</v>
      </c>
      <c r="NH69" s="146" t="e">
        <f t="shared" si="165"/>
        <v>#N/A</v>
      </c>
      <c r="NI69" s="146" t="e">
        <f t="shared" si="166"/>
        <v>#N/A</v>
      </c>
      <c r="NJ69" s="146" t="e">
        <f t="shared" si="167"/>
        <v>#N/A</v>
      </c>
      <c r="NK69" s="146" t="e">
        <f t="shared" si="168"/>
        <v>#N/A</v>
      </c>
      <c r="NL69" s="146" t="e">
        <f t="shared" si="169"/>
        <v>#N/A</v>
      </c>
      <c r="NM69" s="146" t="e">
        <f t="shared" si="170"/>
        <v>#N/A</v>
      </c>
      <c r="NN69" s="146" t="e">
        <f t="shared" si="171"/>
        <v>#N/A</v>
      </c>
      <c r="NO69" s="146" t="e">
        <f t="shared" si="172"/>
        <v>#N/A</v>
      </c>
      <c r="NP69" s="146" t="e">
        <f t="shared" si="173"/>
        <v>#N/A</v>
      </c>
      <c r="NQ69" s="146" t="e">
        <f t="shared" si="174"/>
        <v>#N/A</v>
      </c>
      <c r="NR69" s="146" t="e">
        <f t="shared" si="175"/>
        <v>#N/A</v>
      </c>
      <c r="NS69" s="146" t="e">
        <f t="shared" si="176"/>
        <v>#N/A</v>
      </c>
      <c r="NT69" s="146" t="e">
        <f t="shared" si="177"/>
        <v>#N/A</v>
      </c>
      <c r="NU69" s="146" t="e">
        <f t="shared" si="178"/>
        <v>#N/A</v>
      </c>
      <c r="NV69" s="146" t="e">
        <f t="shared" si="179"/>
        <v>#N/A</v>
      </c>
      <c r="NW69" s="146" t="e">
        <f t="shared" si="180"/>
        <v>#N/A</v>
      </c>
      <c r="NX69" s="146" t="e">
        <f t="shared" si="181"/>
        <v>#N/A</v>
      </c>
      <c r="NY69" s="146" t="e">
        <f t="shared" si="182"/>
        <v>#N/A</v>
      </c>
      <c r="NZ69" s="146" t="e">
        <f t="shared" si="183"/>
        <v>#N/A</v>
      </c>
      <c r="OA69" s="146" t="e">
        <f t="shared" si="184"/>
        <v>#N/A</v>
      </c>
      <c r="OB69" s="146" t="e">
        <f t="shared" si="185"/>
        <v>#N/A</v>
      </c>
      <c r="OC69" s="146" t="e">
        <f t="shared" si="186"/>
        <v>#N/A</v>
      </c>
      <c r="OD69" s="146" t="e">
        <f t="shared" si="187"/>
        <v>#N/A</v>
      </c>
      <c r="OE69" s="146" t="e">
        <f t="shared" si="188"/>
        <v>#N/A</v>
      </c>
      <c r="OF69" s="146" t="e">
        <f t="shared" si="189"/>
        <v>#N/A</v>
      </c>
      <c r="OG69" s="146" t="e">
        <f t="shared" si="190"/>
        <v>#N/A</v>
      </c>
      <c r="OH69" s="146" t="e">
        <f t="shared" si="191"/>
        <v>#N/A</v>
      </c>
      <c r="OI69" s="146" t="e">
        <f t="shared" si="192"/>
        <v>#N/A</v>
      </c>
      <c r="OJ69" s="146" t="e">
        <f t="shared" si="193"/>
        <v>#N/A</v>
      </c>
      <c r="OK69" s="146" t="e">
        <f t="shared" si="194"/>
        <v>#N/A</v>
      </c>
      <c r="OL69" s="146" t="e">
        <f t="shared" si="195"/>
        <v>#N/A</v>
      </c>
      <c r="OM69" s="146" t="e">
        <f t="shared" si="196"/>
        <v>#N/A</v>
      </c>
      <c r="ON69" s="146" t="e">
        <f t="shared" si="197"/>
        <v>#N/A</v>
      </c>
      <c r="OO69" s="146" t="e">
        <f t="shared" si="198"/>
        <v>#N/A</v>
      </c>
      <c r="OP69" s="146" t="e">
        <f t="shared" si="199"/>
        <v>#N/A</v>
      </c>
      <c r="OQ69" s="146" t="e">
        <f t="shared" si="200"/>
        <v>#N/A</v>
      </c>
      <c r="OR69" s="146" t="e">
        <f t="shared" si="201"/>
        <v>#N/A</v>
      </c>
      <c r="OS69" s="146" t="e">
        <f t="shared" si="202"/>
        <v>#N/A</v>
      </c>
      <c r="OT69" s="146" t="e">
        <f t="shared" si="203"/>
        <v>#N/A</v>
      </c>
      <c r="OU69" s="146" t="e">
        <f t="shared" si="204"/>
        <v>#N/A</v>
      </c>
      <c r="OV69" s="146" t="e">
        <f t="shared" si="205"/>
        <v>#N/A</v>
      </c>
      <c r="OW69" s="146" t="e">
        <f t="shared" si="206"/>
        <v>#N/A</v>
      </c>
      <c r="OX69" s="146" t="e">
        <f t="shared" si="207"/>
        <v>#N/A</v>
      </c>
      <c r="OY69" s="146" t="e">
        <f t="shared" si="208"/>
        <v>#N/A</v>
      </c>
      <c r="OZ69" s="146" t="e">
        <f t="shared" si="209"/>
        <v>#N/A</v>
      </c>
      <c r="PA69" s="146" t="e">
        <f t="shared" si="210"/>
        <v>#N/A</v>
      </c>
      <c r="PB69" s="146" t="e">
        <f t="shared" si="211"/>
        <v>#N/A</v>
      </c>
      <c r="PC69" s="146" t="e">
        <f t="shared" si="212"/>
        <v>#N/A</v>
      </c>
      <c r="PD69" s="146" t="e">
        <f t="shared" si="22"/>
        <v>#N/A</v>
      </c>
      <c r="PE69" s="146" t="e">
        <f t="shared" si="225"/>
        <v>#N/A</v>
      </c>
      <c r="PF69" s="146" t="e">
        <f t="shared" si="226"/>
        <v>#N/A</v>
      </c>
      <c r="PG69" s="146" t="e">
        <f t="shared" si="227"/>
        <v>#N/A</v>
      </c>
      <c r="PH69" s="146" t="e">
        <f t="shared" si="228"/>
        <v>#N/A</v>
      </c>
      <c r="PI69" s="146" t="e">
        <f t="shared" si="229"/>
        <v>#N/A</v>
      </c>
      <c r="PJ69" s="146" t="e">
        <f t="shared" si="230"/>
        <v>#N/A</v>
      </c>
      <c r="PK69" s="146" t="e">
        <f t="shared" si="231"/>
        <v>#N/A</v>
      </c>
      <c r="PL69" s="146" t="e">
        <f t="shared" si="232"/>
        <v>#N/A</v>
      </c>
    </row>
    <row r="70" spans="1:428" hidden="1" x14ac:dyDescent="0.45">
      <c r="A70" s="364"/>
      <c r="B70" s="365" t="str">
        <f>IF($N70="","",ROUND(_xlfn.LOGNORM.INV(ABS(VLOOKUP($Q$1,VLookups!$A$27:$B$28,2,FALSE)-B$2),LN($J70),LN($N70)),0))</f>
        <v/>
      </c>
      <c r="C70" s="367" t="str">
        <f t="shared" ref="C70:C103" si="293">IF(OR(D69="",B70=""),"",WORKDAY(C69,B69,$B$109:$B$150))</f>
        <v/>
      </c>
      <c r="D70" s="368" t="str">
        <f t="shared" ref="D70:D103" si="294">IFERROR(IF(B70="","",WORKDAY(C70,B70-1,$B$109:$B$150)),"")</f>
        <v/>
      </c>
      <c r="E70" s="108" t="str">
        <f>IFERROR(_xlfn.LOGNORM.INV(VLookups!$B$22,LN($J70),LN($N70)),"")</f>
        <v/>
      </c>
      <c r="F70" s="81"/>
      <c r="G70" s="108" t="str">
        <f>IFERROR(_xlfn.LOGNORM.INV(VLookups!$B$23,LN($J70),LN($N70)),"")</f>
        <v/>
      </c>
      <c r="H70" s="110" t="str">
        <f t="shared" si="283"/>
        <v/>
      </c>
      <c r="I70" s="110" t="str">
        <f t="shared" si="284"/>
        <v/>
      </c>
      <c r="J70" s="65" t="str">
        <f>IF(AND(F70&gt;0,NOT(ISBLANK(K70))),IF(VLOOKUP($F$3,VLookups!$A$17:$B$18,2,FALSE),F70*VLOOKUP(K70,VLookups!$A$4:$B$13,2,FALSE),F70),"")</f>
        <v/>
      </c>
      <c r="K70" s="21"/>
      <c r="L70" s="53"/>
      <c r="M70" s="263"/>
      <c r="N70" s="320" t="str">
        <f>IF(F70&gt;0,IF(ISBLANK(M70),IF(ISBLANK(K70),"",VLOOKUP(K70,VLookups!$A$4:$C$13,3,FALSE)),M70),"")</f>
        <v/>
      </c>
      <c r="O70" s="320" t="str">
        <f t="shared" si="287"/>
        <v/>
      </c>
      <c r="P70" s="375" t="str">
        <f t="shared" si="288"/>
        <v/>
      </c>
      <c r="Q70" s="81"/>
      <c r="R70" s="230" t="str">
        <f>IF(AND(Q70&gt;0,F70&gt;0,NOT(N70="")),ABS(VLOOKUP($Q$1,VLookups!$A$27:$B$28,2,FALSE)-_xlfn.LOGNORM.DIST(Q70,LN(J70),LN(N70),TRUE)),"")</f>
        <v/>
      </c>
      <c r="S70" s="80" t="str">
        <f>IF(AND($E70&gt;0,$F70&gt;0,$G70&gt;0,NOT(ISBLANK($K70))),_xlfn.LOGNORM.INV(ABS(VLOOKUP($Q$1,VLookups!$A$27:$B$28,2,FALSE)-S$3),LN($J70),LN($N70)),"")</f>
        <v/>
      </c>
      <c r="T70" s="80" t="str">
        <f>IF(AND($E70&gt;0,$F70&gt;0,$G70&gt;0,NOT(ISBLANK($K70))),_xlfn.LOGNORM.INV(ABS(VLOOKUP($Q$1,VLookups!$A$27:$B$28,2,FALSE)-T$3),LN($J70),LN($N70)),"")</f>
        <v/>
      </c>
      <c r="U70" s="80" t="str">
        <f>IF(AND($E70&gt;0,$F70&gt;0,$G70&gt;0,NOT(ISBLANK($K70))),_xlfn.LOGNORM.INV(ABS(VLOOKUP($Q$1,VLookups!$A$27:$B$28,2,FALSE)-U$3),LN($J70),LN($N70)),"")</f>
        <v/>
      </c>
      <c r="V70" s="80" t="str">
        <f>IF(AND($E70&gt;0,$F70&gt;0,$G70&gt;0,NOT(ISBLANK($K70))),_xlfn.LOGNORM.INV(ABS(VLOOKUP($Q$1,VLookups!$A$27:$B$28,2,FALSE)-V$3),LN($J70),LN($N70)),"")</f>
        <v/>
      </c>
      <c r="W70" s="80" t="str">
        <f>IF(AND($E70&gt;0,$F70&gt;0,$G70&gt;0,NOT(ISBLANK($K70))),_xlfn.LOGNORM.INV(ABS(VLOOKUP($Q$1,VLookups!$A$27:$B$28,2,FALSE)-W$3),LN($J70),LN($N70)),"")</f>
        <v/>
      </c>
      <c r="X70" s="80" t="str">
        <f>IF(AND($E70&gt;0,$F70&gt;0,$G70&gt;0,NOT(ISBLANK($K70))),_xlfn.LOGNORM.INV(ABS(VLOOKUP($Q$1,VLookups!$A$27:$B$28,2,FALSE)-X$3),LN($J70),LN($N70)),"")</f>
        <v/>
      </c>
      <c r="Y70" s="5"/>
      <c r="Z70" s="145" t="str">
        <f t="shared" si="285"/>
        <v/>
      </c>
      <c r="AA70" s="376" t="str">
        <f t="shared" si="289"/>
        <v/>
      </c>
      <c r="AB70" s="46" t="str">
        <f t="shared" si="290"/>
        <v/>
      </c>
      <c r="AC70" s="46" t="str">
        <f t="shared" ref="AC70:CN73" si="295">IF(ISNONTEXT($Z70),AB70+$Z70,"")</f>
        <v/>
      </c>
      <c r="AD70" s="46" t="str">
        <f t="shared" si="295"/>
        <v/>
      </c>
      <c r="AE70" s="46" t="str">
        <f t="shared" si="295"/>
        <v/>
      </c>
      <c r="AF70" s="46" t="str">
        <f t="shared" si="295"/>
        <v/>
      </c>
      <c r="AG70" s="46" t="str">
        <f t="shared" si="295"/>
        <v/>
      </c>
      <c r="AH70" s="46" t="str">
        <f t="shared" si="295"/>
        <v/>
      </c>
      <c r="AI70" s="46" t="str">
        <f t="shared" si="295"/>
        <v/>
      </c>
      <c r="AJ70" s="46" t="str">
        <f t="shared" si="295"/>
        <v/>
      </c>
      <c r="AK70" s="46" t="str">
        <f t="shared" si="295"/>
        <v/>
      </c>
      <c r="AL70" s="46" t="str">
        <f t="shared" si="295"/>
        <v/>
      </c>
      <c r="AM70" s="46" t="str">
        <f t="shared" si="295"/>
        <v/>
      </c>
      <c r="AN70" s="46" t="str">
        <f t="shared" si="295"/>
        <v/>
      </c>
      <c r="AO70" s="46" t="str">
        <f t="shared" si="295"/>
        <v/>
      </c>
      <c r="AP70" s="46" t="str">
        <f t="shared" si="295"/>
        <v/>
      </c>
      <c r="AQ70" s="46" t="str">
        <f t="shared" si="295"/>
        <v/>
      </c>
      <c r="AR70" s="46" t="str">
        <f t="shared" si="295"/>
        <v/>
      </c>
      <c r="AS70" s="46" t="str">
        <f t="shared" si="295"/>
        <v/>
      </c>
      <c r="AT70" s="46" t="str">
        <f t="shared" si="295"/>
        <v/>
      </c>
      <c r="AU70" s="46" t="str">
        <f t="shared" si="295"/>
        <v/>
      </c>
      <c r="AV70" s="46" t="str">
        <f t="shared" si="295"/>
        <v/>
      </c>
      <c r="AW70" s="46" t="str">
        <f t="shared" si="295"/>
        <v/>
      </c>
      <c r="AX70" s="46" t="str">
        <f t="shared" si="295"/>
        <v/>
      </c>
      <c r="AY70" s="46" t="str">
        <f t="shared" si="295"/>
        <v/>
      </c>
      <c r="AZ70" s="46" t="str">
        <f t="shared" si="295"/>
        <v/>
      </c>
      <c r="BA70" s="46" t="str">
        <f t="shared" si="295"/>
        <v/>
      </c>
      <c r="BB70" s="46" t="str">
        <f t="shared" si="295"/>
        <v/>
      </c>
      <c r="BC70" s="46" t="str">
        <f t="shared" si="295"/>
        <v/>
      </c>
      <c r="BD70" s="46" t="str">
        <f t="shared" si="295"/>
        <v/>
      </c>
      <c r="BE70" s="46" t="str">
        <f t="shared" si="295"/>
        <v/>
      </c>
      <c r="BF70" s="46" t="str">
        <f t="shared" si="295"/>
        <v/>
      </c>
      <c r="BG70" s="46" t="str">
        <f t="shared" si="295"/>
        <v/>
      </c>
      <c r="BH70" s="46" t="str">
        <f t="shared" si="295"/>
        <v/>
      </c>
      <c r="BI70" s="46" t="str">
        <f t="shared" si="295"/>
        <v/>
      </c>
      <c r="BJ70" s="46" t="str">
        <f t="shared" si="295"/>
        <v/>
      </c>
      <c r="BK70" s="46" t="str">
        <f t="shared" si="295"/>
        <v/>
      </c>
      <c r="BL70" s="46" t="str">
        <f t="shared" si="295"/>
        <v/>
      </c>
      <c r="BM70" s="46" t="str">
        <f t="shared" si="295"/>
        <v/>
      </c>
      <c r="BN70" s="46" t="str">
        <f t="shared" si="295"/>
        <v/>
      </c>
      <c r="BO70" s="46" t="str">
        <f t="shared" si="295"/>
        <v/>
      </c>
      <c r="BP70" s="46" t="str">
        <f t="shared" si="295"/>
        <v/>
      </c>
      <c r="BQ70" s="46" t="str">
        <f t="shared" si="295"/>
        <v/>
      </c>
      <c r="BR70" s="46" t="str">
        <f t="shared" si="295"/>
        <v/>
      </c>
      <c r="BS70" s="46" t="str">
        <f t="shared" si="295"/>
        <v/>
      </c>
      <c r="BT70" s="46" t="str">
        <f t="shared" si="295"/>
        <v/>
      </c>
      <c r="BU70" s="46" t="str">
        <f t="shared" si="295"/>
        <v/>
      </c>
      <c r="BV70" s="46" t="str">
        <f t="shared" si="295"/>
        <v/>
      </c>
      <c r="BW70" s="46" t="str">
        <f t="shared" si="295"/>
        <v/>
      </c>
      <c r="BX70" s="46" t="str">
        <f t="shared" si="295"/>
        <v/>
      </c>
      <c r="BY70" s="46" t="str">
        <f t="shared" si="295"/>
        <v/>
      </c>
      <c r="BZ70" s="46" t="str">
        <f t="shared" si="295"/>
        <v/>
      </c>
      <c r="CA70" s="46" t="str">
        <f t="shared" si="295"/>
        <v/>
      </c>
      <c r="CB70" s="46" t="str">
        <f t="shared" si="295"/>
        <v/>
      </c>
      <c r="CC70" s="46" t="str">
        <f t="shared" si="295"/>
        <v/>
      </c>
      <c r="CD70" s="46" t="str">
        <f t="shared" si="295"/>
        <v/>
      </c>
      <c r="CE70" s="46" t="str">
        <f t="shared" si="295"/>
        <v/>
      </c>
      <c r="CF70" s="46" t="str">
        <f t="shared" si="295"/>
        <v/>
      </c>
      <c r="CG70" s="46" t="str">
        <f t="shared" si="295"/>
        <v/>
      </c>
      <c r="CH70" s="46" t="str">
        <f t="shared" si="295"/>
        <v/>
      </c>
      <c r="CI70" s="46" t="str">
        <f t="shared" si="295"/>
        <v/>
      </c>
      <c r="CJ70" s="46" t="str">
        <f t="shared" si="295"/>
        <v/>
      </c>
      <c r="CK70" s="46" t="str">
        <f t="shared" si="295"/>
        <v/>
      </c>
      <c r="CL70" s="46" t="str">
        <f t="shared" si="295"/>
        <v/>
      </c>
      <c r="CM70" s="46" t="str">
        <f t="shared" si="295"/>
        <v/>
      </c>
      <c r="CN70" s="46" t="str">
        <f t="shared" si="295"/>
        <v/>
      </c>
      <c r="CO70" s="46" t="str">
        <f t="shared" ref="CO70:EZ85" si="296">IF(ISNONTEXT($Z70),CN70+$Z70,"")</f>
        <v/>
      </c>
      <c r="CP70" s="46" t="str">
        <f t="shared" si="296"/>
        <v/>
      </c>
      <c r="CQ70" s="46" t="str">
        <f t="shared" si="296"/>
        <v/>
      </c>
      <c r="CR70" s="46" t="str">
        <f t="shared" si="296"/>
        <v/>
      </c>
      <c r="CS70" s="46" t="str">
        <f t="shared" si="296"/>
        <v/>
      </c>
      <c r="CT70" s="46" t="str">
        <f t="shared" si="296"/>
        <v/>
      </c>
      <c r="CU70" s="46" t="str">
        <f t="shared" si="296"/>
        <v/>
      </c>
      <c r="CV70" s="46" t="str">
        <f t="shared" si="296"/>
        <v/>
      </c>
      <c r="CW70" s="46" t="str">
        <f t="shared" si="296"/>
        <v/>
      </c>
      <c r="CX70" s="46" t="str">
        <f t="shared" si="296"/>
        <v/>
      </c>
      <c r="CY70" s="46" t="str">
        <f t="shared" si="296"/>
        <v/>
      </c>
      <c r="CZ70" s="46" t="str">
        <f t="shared" si="296"/>
        <v/>
      </c>
      <c r="DA70" s="46" t="str">
        <f t="shared" si="296"/>
        <v/>
      </c>
      <c r="DB70" s="46" t="str">
        <f t="shared" si="296"/>
        <v/>
      </c>
      <c r="DC70" s="46" t="str">
        <f t="shared" si="296"/>
        <v/>
      </c>
      <c r="DD70" s="46" t="str">
        <f t="shared" si="296"/>
        <v/>
      </c>
      <c r="DE70" s="46" t="str">
        <f t="shared" si="296"/>
        <v/>
      </c>
      <c r="DF70" s="46" t="str">
        <f t="shared" si="296"/>
        <v/>
      </c>
      <c r="DG70" s="46" t="str">
        <f t="shared" si="296"/>
        <v/>
      </c>
      <c r="DH70" s="46" t="str">
        <f t="shared" si="296"/>
        <v/>
      </c>
      <c r="DI70" s="46" t="str">
        <f t="shared" si="296"/>
        <v/>
      </c>
      <c r="DJ70" s="46" t="str">
        <f t="shared" si="296"/>
        <v/>
      </c>
      <c r="DK70" s="46" t="str">
        <f t="shared" si="296"/>
        <v/>
      </c>
      <c r="DL70" s="46" t="str">
        <f t="shared" si="296"/>
        <v/>
      </c>
      <c r="DM70" s="46" t="str">
        <f t="shared" si="296"/>
        <v/>
      </c>
      <c r="DN70" s="46" t="str">
        <f t="shared" si="296"/>
        <v/>
      </c>
      <c r="DO70" s="46" t="str">
        <f t="shared" si="296"/>
        <v/>
      </c>
      <c r="DP70" s="46" t="str">
        <f t="shared" si="296"/>
        <v/>
      </c>
      <c r="DQ70" s="46" t="str">
        <f t="shared" si="296"/>
        <v/>
      </c>
      <c r="DR70" s="46" t="str">
        <f t="shared" si="296"/>
        <v/>
      </c>
      <c r="DS70" s="46" t="str">
        <f t="shared" si="296"/>
        <v/>
      </c>
      <c r="DT70" s="46" t="str">
        <f t="shared" si="296"/>
        <v/>
      </c>
      <c r="DU70" s="46" t="str">
        <f t="shared" si="296"/>
        <v/>
      </c>
      <c r="DV70" s="46" t="str">
        <f t="shared" si="296"/>
        <v/>
      </c>
      <c r="DW70" s="46" t="str">
        <f t="shared" si="296"/>
        <v/>
      </c>
      <c r="DX70" s="46" t="str">
        <f t="shared" si="296"/>
        <v/>
      </c>
      <c r="DY70" s="46" t="str">
        <f t="shared" si="296"/>
        <v/>
      </c>
      <c r="DZ70" s="46" t="str">
        <f t="shared" si="296"/>
        <v/>
      </c>
      <c r="EA70" s="46" t="str">
        <f t="shared" si="296"/>
        <v/>
      </c>
      <c r="EB70" s="46" t="str">
        <f t="shared" si="296"/>
        <v/>
      </c>
      <c r="EC70" s="46" t="str">
        <f t="shared" si="296"/>
        <v/>
      </c>
      <c r="ED70" s="46" t="str">
        <f t="shared" si="296"/>
        <v/>
      </c>
      <c r="EE70" s="46" t="str">
        <f t="shared" si="296"/>
        <v/>
      </c>
      <c r="EF70" s="46" t="str">
        <f t="shared" si="296"/>
        <v/>
      </c>
      <c r="EG70" s="46" t="str">
        <f t="shared" si="296"/>
        <v/>
      </c>
      <c r="EH70" s="46" t="str">
        <f t="shared" si="296"/>
        <v/>
      </c>
      <c r="EI70" s="46" t="str">
        <f t="shared" si="296"/>
        <v/>
      </c>
      <c r="EJ70" s="46" t="str">
        <f t="shared" si="296"/>
        <v/>
      </c>
      <c r="EK70" s="46" t="str">
        <f t="shared" si="296"/>
        <v/>
      </c>
      <c r="EL70" s="46" t="str">
        <f t="shared" si="296"/>
        <v/>
      </c>
      <c r="EM70" s="46" t="str">
        <f t="shared" si="296"/>
        <v/>
      </c>
      <c r="EN70" s="46" t="str">
        <f t="shared" si="296"/>
        <v/>
      </c>
      <c r="EO70" s="46" t="str">
        <f t="shared" si="296"/>
        <v/>
      </c>
      <c r="EP70" s="46" t="str">
        <f t="shared" si="296"/>
        <v/>
      </c>
      <c r="EQ70" s="46" t="str">
        <f t="shared" si="296"/>
        <v/>
      </c>
      <c r="ER70" s="46" t="str">
        <f t="shared" si="296"/>
        <v/>
      </c>
      <c r="ES70" s="46" t="str">
        <f t="shared" si="296"/>
        <v/>
      </c>
      <c r="ET70" s="46" t="str">
        <f t="shared" si="296"/>
        <v/>
      </c>
      <c r="EU70" s="46" t="str">
        <f t="shared" si="296"/>
        <v/>
      </c>
      <c r="EV70" s="46" t="str">
        <f t="shared" si="296"/>
        <v/>
      </c>
      <c r="EW70" s="46" t="str">
        <f t="shared" si="296"/>
        <v/>
      </c>
      <c r="EX70" s="46" t="str">
        <f t="shared" si="296"/>
        <v/>
      </c>
      <c r="EY70" s="46" t="str">
        <f t="shared" si="296"/>
        <v/>
      </c>
      <c r="EZ70" s="46" t="str">
        <f t="shared" si="296"/>
        <v/>
      </c>
      <c r="FA70" s="46" t="str">
        <f t="shared" si="291"/>
        <v/>
      </c>
      <c r="FB70" s="46" t="str">
        <f t="shared" si="291"/>
        <v/>
      </c>
      <c r="FC70" s="46" t="str">
        <f t="shared" si="286"/>
        <v/>
      </c>
      <c r="FD70" s="46" t="str">
        <f t="shared" si="286"/>
        <v/>
      </c>
      <c r="FE70" s="46" t="str">
        <f t="shared" si="286"/>
        <v/>
      </c>
      <c r="FF70" s="46" t="str">
        <f t="shared" si="286"/>
        <v/>
      </c>
      <c r="FG70" s="46" t="str">
        <f t="shared" si="286"/>
        <v/>
      </c>
      <c r="FH70" s="46" t="str">
        <f t="shared" si="286"/>
        <v/>
      </c>
      <c r="FI70" s="46" t="str">
        <f t="shared" si="286"/>
        <v/>
      </c>
      <c r="FJ70" s="46" t="str">
        <f t="shared" si="286"/>
        <v/>
      </c>
      <c r="FK70" s="46" t="str">
        <f t="shared" si="286"/>
        <v/>
      </c>
      <c r="FL70" s="46" t="str">
        <f t="shared" si="286"/>
        <v/>
      </c>
      <c r="FM70" s="46" t="str">
        <f t="shared" si="286"/>
        <v/>
      </c>
      <c r="FN70" s="46" t="str">
        <f t="shared" si="286"/>
        <v/>
      </c>
      <c r="FO70" s="46" t="str">
        <f t="shared" si="286"/>
        <v/>
      </c>
      <c r="FP70" s="46" t="str">
        <f t="shared" si="286"/>
        <v/>
      </c>
      <c r="FQ70" s="46" t="str">
        <f t="shared" si="286"/>
        <v/>
      </c>
      <c r="FR70" s="46" t="str">
        <f t="shared" si="286"/>
        <v/>
      </c>
      <c r="FS70" s="46" t="str">
        <f t="shared" si="286"/>
        <v/>
      </c>
      <c r="FT70" s="46" t="str">
        <f t="shared" si="286"/>
        <v/>
      </c>
      <c r="FU70" s="46" t="str">
        <f t="shared" si="286"/>
        <v/>
      </c>
      <c r="FV70" s="46" t="str">
        <f t="shared" si="286"/>
        <v/>
      </c>
      <c r="FW70" s="46" t="str">
        <f t="shared" si="286"/>
        <v/>
      </c>
      <c r="FX70" s="46" t="str">
        <f t="shared" si="286"/>
        <v/>
      </c>
      <c r="FY70" s="46" t="str">
        <f t="shared" si="286"/>
        <v/>
      </c>
      <c r="FZ70" s="46" t="str">
        <f t="shared" si="286"/>
        <v/>
      </c>
      <c r="GA70" s="46" t="str">
        <f t="shared" si="286"/>
        <v/>
      </c>
      <c r="GB70" s="46" t="str">
        <f t="shared" si="286"/>
        <v/>
      </c>
      <c r="GC70" s="46" t="str">
        <f t="shared" si="286"/>
        <v/>
      </c>
      <c r="GD70" s="46" t="str">
        <f t="shared" si="286"/>
        <v/>
      </c>
      <c r="GE70" s="46" t="str">
        <f t="shared" si="286"/>
        <v/>
      </c>
      <c r="GF70" s="46" t="str">
        <f t="shared" si="286"/>
        <v/>
      </c>
      <c r="GG70" s="46" t="str">
        <f t="shared" si="286"/>
        <v/>
      </c>
      <c r="GH70" s="46" t="str">
        <f t="shared" si="286"/>
        <v/>
      </c>
      <c r="GI70" s="46" t="str">
        <f t="shared" si="286"/>
        <v/>
      </c>
      <c r="GJ70" s="46" t="str">
        <f t="shared" si="286"/>
        <v/>
      </c>
      <c r="GK70" s="46" t="str">
        <f t="shared" si="286"/>
        <v/>
      </c>
      <c r="GL70" s="46" t="str">
        <f t="shared" si="286"/>
        <v/>
      </c>
      <c r="GM70" s="46" t="str">
        <f t="shared" si="286"/>
        <v/>
      </c>
      <c r="GN70" s="46" t="str">
        <f t="shared" si="286"/>
        <v/>
      </c>
      <c r="GO70" s="46" t="str">
        <f t="shared" si="286"/>
        <v/>
      </c>
      <c r="GP70" s="46" t="str">
        <f t="shared" si="286"/>
        <v/>
      </c>
      <c r="GQ70" s="46" t="str">
        <f t="shared" si="286"/>
        <v/>
      </c>
      <c r="GR70" s="46" t="str">
        <f t="shared" si="286"/>
        <v/>
      </c>
      <c r="GS70" s="46" t="str">
        <f t="shared" si="286"/>
        <v/>
      </c>
      <c r="GT70" s="46" t="str">
        <f t="shared" si="286"/>
        <v/>
      </c>
      <c r="GU70" s="46" t="str">
        <f t="shared" si="286"/>
        <v/>
      </c>
      <c r="GV70" s="46" t="str">
        <f t="shared" si="286"/>
        <v/>
      </c>
      <c r="GW70" s="46" t="str">
        <f t="shared" si="286"/>
        <v/>
      </c>
      <c r="GX70" s="46" t="str">
        <f t="shared" si="286"/>
        <v/>
      </c>
      <c r="GY70" s="46" t="str">
        <f t="shared" si="286"/>
        <v/>
      </c>
      <c r="GZ70" s="46" t="str">
        <f t="shared" si="286"/>
        <v/>
      </c>
      <c r="HA70" s="46" t="str">
        <f t="shared" si="286"/>
        <v/>
      </c>
      <c r="HB70" s="46" t="str">
        <f t="shared" si="286"/>
        <v/>
      </c>
      <c r="HC70" s="46" t="str">
        <f t="shared" si="286"/>
        <v/>
      </c>
      <c r="HD70" s="46" t="str">
        <f t="shared" si="286"/>
        <v/>
      </c>
      <c r="HE70" s="46" t="str">
        <f t="shared" si="286"/>
        <v/>
      </c>
      <c r="HF70" s="46" t="str">
        <f t="shared" si="286"/>
        <v/>
      </c>
      <c r="HG70" s="46" t="str">
        <f t="shared" si="286"/>
        <v/>
      </c>
      <c r="HH70" s="46" t="str">
        <f t="shared" si="286"/>
        <v/>
      </c>
      <c r="HI70" s="46" t="str">
        <f t="shared" si="286"/>
        <v/>
      </c>
      <c r="HJ70" s="46" t="str">
        <f t="shared" si="286"/>
        <v/>
      </c>
      <c r="HK70" s="46" t="str">
        <f t="shared" si="286"/>
        <v/>
      </c>
      <c r="HL70" s="46" t="str">
        <f t="shared" si="282"/>
        <v/>
      </c>
      <c r="HM70" s="46" t="str">
        <f t="shared" si="282"/>
        <v/>
      </c>
      <c r="HN70" s="46" t="str">
        <f t="shared" si="282"/>
        <v/>
      </c>
      <c r="HO70" s="46" t="str">
        <f t="shared" si="282"/>
        <v/>
      </c>
      <c r="HP70" s="46" t="str">
        <f t="shared" si="282"/>
        <v/>
      </c>
      <c r="HQ70" s="46" t="str">
        <f t="shared" si="282"/>
        <v/>
      </c>
      <c r="HR70" s="46" t="str">
        <f t="shared" si="282"/>
        <v/>
      </c>
      <c r="HS70" s="46" t="str">
        <f t="shared" si="282"/>
        <v/>
      </c>
      <c r="HT70" s="146" t="e">
        <f t="shared" si="292"/>
        <v>#N/A</v>
      </c>
      <c r="HU70" s="146" t="e">
        <f t="shared" si="24"/>
        <v>#N/A</v>
      </c>
      <c r="HV70" s="146" t="e">
        <f t="shared" si="25"/>
        <v>#N/A</v>
      </c>
      <c r="HW70" s="146" t="e">
        <f t="shared" si="26"/>
        <v>#N/A</v>
      </c>
      <c r="HX70" s="146" t="e">
        <f t="shared" si="27"/>
        <v>#N/A</v>
      </c>
      <c r="HY70" s="146" t="e">
        <f t="shared" si="28"/>
        <v>#N/A</v>
      </c>
      <c r="HZ70" s="146" t="e">
        <f t="shared" si="29"/>
        <v>#N/A</v>
      </c>
      <c r="IA70" s="146" t="e">
        <f t="shared" si="30"/>
        <v>#N/A</v>
      </c>
      <c r="IB70" s="146" t="e">
        <f t="shared" si="31"/>
        <v>#N/A</v>
      </c>
      <c r="IC70" s="146" t="e">
        <f t="shared" si="32"/>
        <v>#N/A</v>
      </c>
      <c r="ID70" s="146" t="e">
        <f t="shared" si="33"/>
        <v>#N/A</v>
      </c>
      <c r="IE70" s="146" t="e">
        <f t="shared" si="34"/>
        <v>#N/A</v>
      </c>
      <c r="IF70" s="146" t="e">
        <f t="shared" si="35"/>
        <v>#N/A</v>
      </c>
      <c r="IG70" s="146" t="e">
        <f t="shared" si="36"/>
        <v>#N/A</v>
      </c>
      <c r="IH70" s="146" t="e">
        <f t="shared" si="37"/>
        <v>#N/A</v>
      </c>
      <c r="II70" s="146" t="e">
        <f t="shared" si="38"/>
        <v>#N/A</v>
      </c>
      <c r="IJ70" s="146" t="e">
        <f t="shared" si="39"/>
        <v>#N/A</v>
      </c>
      <c r="IK70" s="146" t="e">
        <f t="shared" si="40"/>
        <v>#N/A</v>
      </c>
      <c r="IL70" s="146" t="e">
        <f t="shared" si="41"/>
        <v>#N/A</v>
      </c>
      <c r="IM70" s="146" t="e">
        <f t="shared" si="42"/>
        <v>#N/A</v>
      </c>
      <c r="IN70" s="146" t="e">
        <f t="shared" si="43"/>
        <v>#N/A</v>
      </c>
      <c r="IO70" s="146" t="e">
        <f t="shared" si="44"/>
        <v>#N/A</v>
      </c>
      <c r="IP70" s="146" t="e">
        <f t="shared" si="45"/>
        <v>#N/A</v>
      </c>
      <c r="IQ70" s="146" t="e">
        <f t="shared" si="46"/>
        <v>#N/A</v>
      </c>
      <c r="IR70" s="146" t="e">
        <f t="shared" si="47"/>
        <v>#N/A</v>
      </c>
      <c r="IS70" s="146" t="e">
        <f t="shared" si="48"/>
        <v>#N/A</v>
      </c>
      <c r="IT70" s="146" t="e">
        <f t="shared" si="49"/>
        <v>#N/A</v>
      </c>
      <c r="IU70" s="146" t="e">
        <f t="shared" si="50"/>
        <v>#N/A</v>
      </c>
      <c r="IV70" s="146" t="e">
        <f t="shared" si="51"/>
        <v>#N/A</v>
      </c>
      <c r="IW70" s="146" t="e">
        <f t="shared" si="52"/>
        <v>#N/A</v>
      </c>
      <c r="IX70" s="146" t="e">
        <f t="shared" si="53"/>
        <v>#N/A</v>
      </c>
      <c r="IY70" s="146" t="e">
        <f t="shared" si="54"/>
        <v>#N/A</v>
      </c>
      <c r="IZ70" s="146" t="e">
        <f t="shared" si="55"/>
        <v>#N/A</v>
      </c>
      <c r="JA70" s="146" t="e">
        <f t="shared" si="56"/>
        <v>#N/A</v>
      </c>
      <c r="JB70" s="146" t="e">
        <f t="shared" si="57"/>
        <v>#N/A</v>
      </c>
      <c r="JC70" s="146" t="e">
        <f t="shared" si="58"/>
        <v>#N/A</v>
      </c>
      <c r="JD70" s="146" t="e">
        <f t="shared" si="59"/>
        <v>#N/A</v>
      </c>
      <c r="JE70" s="146" t="e">
        <f t="shared" si="60"/>
        <v>#N/A</v>
      </c>
      <c r="JF70" s="146" t="e">
        <f t="shared" si="61"/>
        <v>#N/A</v>
      </c>
      <c r="JG70" s="146" t="e">
        <f t="shared" si="62"/>
        <v>#N/A</v>
      </c>
      <c r="JH70" s="146" t="e">
        <f t="shared" si="63"/>
        <v>#N/A</v>
      </c>
      <c r="JI70" s="146" t="e">
        <f t="shared" si="64"/>
        <v>#N/A</v>
      </c>
      <c r="JJ70" s="146" t="e">
        <f t="shared" si="65"/>
        <v>#N/A</v>
      </c>
      <c r="JK70" s="146" t="e">
        <f t="shared" si="66"/>
        <v>#N/A</v>
      </c>
      <c r="JL70" s="146" t="e">
        <f t="shared" si="67"/>
        <v>#N/A</v>
      </c>
      <c r="JM70" s="146" t="e">
        <f t="shared" si="68"/>
        <v>#N/A</v>
      </c>
      <c r="JN70" s="146" t="e">
        <f t="shared" si="69"/>
        <v>#N/A</v>
      </c>
      <c r="JO70" s="146" t="e">
        <f t="shared" si="70"/>
        <v>#N/A</v>
      </c>
      <c r="JP70" s="146" t="e">
        <f t="shared" si="71"/>
        <v>#N/A</v>
      </c>
      <c r="JQ70" s="146" t="e">
        <f t="shared" si="72"/>
        <v>#N/A</v>
      </c>
      <c r="JR70" s="146" t="e">
        <f t="shared" si="73"/>
        <v>#N/A</v>
      </c>
      <c r="JS70" s="146" t="e">
        <f t="shared" si="74"/>
        <v>#N/A</v>
      </c>
      <c r="JT70" s="146" t="e">
        <f t="shared" si="75"/>
        <v>#N/A</v>
      </c>
      <c r="JU70" s="146" t="e">
        <f t="shared" si="76"/>
        <v>#N/A</v>
      </c>
      <c r="JV70" s="146" t="e">
        <f t="shared" si="77"/>
        <v>#N/A</v>
      </c>
      <c r="JW70" s="146" t="e">
        <f t="shared" si="78"/>
        <v>#N/A</v>
      </c>
      <c r="JX70" s="146" t="e">
        <f t="shared" si="79"/>
        <v>#N/A</v>
      </c>
      <c r="JY70" s="146" t="e">
        <f t="shared" si="80"/>
        <v>#N/A</v>
      </c>
      <c r="JZ70" s="146" t="e">
        <f t="shared" si="81"/>
        <v>#N/A</v>
      </c>
      <c r="KA70" s="146" t="e">
        <f t="shared" si="82"/>
        <v>#N/A</v>
      </c>
      <c r="KB70" s="146" t="e">
        <f t="shared" si="83"/>
        <v>#N/A</v>
      </c>
      <c r="KC70" s="146" t="e">
        <f t="shared" si="84"/>
        <v>#N/A</v>
      </c>
      <c r="KD70" s="146" t="e">
        <f t="shared" si="85"/>
        <v>#N/A</v>
      </c>
      <c r="KE70" s="146" t="e">
        <f t="shared" si="86"/>
        <v>#N/A</v>
      </c>
      <c r="KF70" s="146" t="e">
        <f t="shared" si="20"/>
        <v>#N/A</v>
      </c>
      <c r="KG70" s="146" t="e">
        <f t="shared" si="87"/>
        <v>#N/A</v>
      </c>
      <c r="KH70" s="146" t="e">
        <f t="shared" si="88"/>
        <v>#N/A</v>
      </c>
      <c r="KI70" s="146" t="e">
        <f t="shared" si="89"/>
        <v>#N/A</v>
      </c>
      <c r="KJ70" s="146" t="e">
        <f t="shared" si="90"/>
        <v>#N/A</v>
      </c>
      <c r="KK70" s="146" t="e">
        <f t="shared" si="91"/>
        <v>#N/A</v>
      </c>
      <c r="KL70" s="146" t="e">
        <f t="shared" si="92"/>
        <v>#N/A</v>
      </c>
      <c r="KM70" s="146" t="e">
        <f t="shared" si="93"/>
        <v>#N/A</v>
      </c>
      <c r="KN70" s="146" t="e">
        <f t="shared" si="94"/>
        <v>#N/A</v>
      </c>
      <c r="KO70" s="146" t="e">
        <f t="shared" si="95"/>
        <v>#N/A</v>
      </c>
      <c r="KP70" s="146" t="e">
        <f t="shared" si="96"/>
        <v>#N/A</v>
      </c>
      <c r="KQ70" s="146" t="e">
        <f t="shared" si="97"/>
        <v>#N/A</v>
      </c>
      <c r="KR70" s="146" t="e">
        <f t="shared" si="98"/>
        <v>#N/A</v>
      </c>
      <c r="KS70" s="146" t="e">
        <f t="shared" si="99"/>
        <v>#N/A</v>
      </c>
      <c r="KT70" s="146" t="e">
        <f t="shared" si="100"/>
        <v>#N/A</v>
      </c>
      <c r="KU70" s="146" t="e">
        <f t="shared" si="101"/>
        <v>#N/A</v>
      </c>
      <c r="KV70" s="146" t="e">
        <f t="shared" si="102"/>
        <v>#N/A</v>
      </c>
      <c r="KW70" s="146" t="e">
        <f t="shared" si="103"/>
        <v>#N/A</v>
      </c>
      <c r="KX70" s="146" t="e">
        <f t="shared" si="104"/>
        <v>#N/A</v>
      </c>
      <c r="KY70" s="146" t="e">
        <f t="shared" si="105"/>
        <v>#N/A</v>
      </c>
      <c r="KZ70" s="146" t="e">
        <f t="shared" si="106"/>
        <v>#N/A</v>
      </c>
      <c r="LA70" s="146" t="e">
        <f t="shared" si="107"/>
        <v>#N/A</v>
      </c>
      <c r="LB70" s="146" t="e">
        <f t="shared" si="108"/>
        <v>#N/A</v>
      </c>
      <c r="LC70" s="146" t="e">
        <f t="shared" si="109"/>
        <v>#N/A</v>
      </c>
      <c r="LD70" s="146" t="e">
        <f t="shared" si="110"/>
        <v>#N/A</v>
      </c>
      <c r="LE70" s="146" t="e">
        <f t="shared" si="111"/>
        <v>#N/A</v>
      </c>
      <c r="LF70" s="146" t="e">
        <f t="shared" si="112"/>
        <v>#N/A</v>
      </c>
      <c r="LG70" s="146" t="e">
        <f t="shared" si="113"/>
        <v>#N/A</v>
      </c>
      <c r="LH70" s="146" t="e">
        <f t="shared" si="114"/>
        <v>#N/A</v>
      </c>
      <c r="LI70" s="146" t="e">
        <f t="shared" si="115"/>
        <v>#N/A</v>
      </c>
      <c r="LJ70" s="146" t="e">
        <f t="shared" si="116"/>
        <v>#N/A</v>
      </c>
      <c r="LK70" s="146" t="e">
        <f t="shared" si="117"/>
        <v>#N/A</v>
      </c>
      <c r="LL70" s="146" t="e">
        <f t="shared" si="118"/>
        <v>#N/A</v>
      </c>
      <c r="LM70" s="146" t="e">
        <f t="shared" si="119"/>
        <v>#N/A</v>
      </c>
      <c r="LN70" s="146" t="e">
        <f t="shared" si="120"/>
        <v>#N/A</v>
      </c>
      <c r="LO70" s="146" t="e">
        <f t="shared" si="121"/>
        <v>#N/A</v>
      </c>
      <c r="LP70" s="146" t="e">
        <f t="shared" si="122"/>
        <v>#N/A</v>
      </c>
      <c r="LQ70" s="146" t="e">
        <f t="shared" si="123"/>
        <v>#N/A</v>
      </c>
      <c r="LR70" s="146" t="e">
        <f t="shared" si="124"/>
        <v>#N/A</v>
      </c>
      <c r="LS70" s="146" t="e">
        <f t="shared" si="125"/>
        <v>#N/A</v>
      </c>
      <c r="LT70" s="146" t="e">
        <f t="shared" si="126"/>
        <v>#N/A</v>
      </c>
      <c r="LU70" s="146" t="e">
        <f t="shared" si="127"/>
        <v>#N/A</v>
      </c>
      <c r="LV70" s="146" t="e">
        <f t="shared" si="128"/>
        <v>#N/A</v>
      </c>
      <c r="LW70" s="146" t="e">
        <f t="shared" si="129"/>
        <v>#N/A</v>
      </c>
      <c r="LX70" s="146" t="e">
        <f t="shared" si="130"/>
        <v>#N/A</v>
      </c>
      <c r="LY70" s="146" t="e">
        <f t="shared" si="131"/>
        <v>#N/A</v>
      </c>
      <c r="LZ70" s="146" t="e">
        <f t="shared" si="132"/>
        <v>#N/A</v>
      </c>
      <c r="MA70" s="146" t="e">
        <f t="shared" si="133"/>
        <v>#N/A</v>
      </c>
      <c r="MB70" s="146" t="e">
        <f t="shared" si="134"/>
        <v>#N/A</v>
      </c>
      <c r="MC70" s="146" t="e">
        <f t="shared" si="135"/>
        <v>#N/A</v>
      </c>
      <c r="MD70" s="146" t="e">
        <f t="shared" si="136"/>
        <v>#N/A</v>
      </c>
      <c r="ME70" s="146" t="e">
        <f t="shared" si="137"/>
        <v>#N/A</v>
      </c>
      <c r="MF70" s="146" t="e">
        <f t="shared" si="138"/>
        <v>#N/A</v>
      </c>
      <c r="MG70" s="146" t="e">
        <f t="shared" si="139"/>
        <v>#N/A</v>
      </c>
      <c r="MH70" s="146" t="e">
        <f t="shared" si="140"/>
        <v>#N/A</v>
      </c>
      <c r="MI70" s="146" t="e">
        <f t="shared" si="141"/>
        <v>#N/A</v>
      </c>
      <c r="MJ70" s="146" t="e">
        <f t="shared" si="142"/>
        <v>#N/A</v>
      </c>
      <c r="MK70" s="146" t="e">
        <f t="shared" si="143"/>
        <v>#N/A</v>
      </c>
      <c r="ML70" s="146" t="e">
        <f t="shared" si="144"/>
        <v>#N/A</v>
      </c>
      <c r="MM70" s="146" t="e">
        <f t="shared" si="145"/>
        <v>#N/A</v>
      </c>
      <c r="MN70" s="146" t="e">
        <f t="shared" si="146"/>
        <v>#N/A</v>
      </c>
      <c r="MO70" s="146" t="e">
        <f t="shared" si="147"/>
        <v>#N/A</v>
      </c>
      <c r="MP70" s="146" t="e">
        <f t="shared" si="148"/>
        <v>#N/A</v>
      </c>
      <c r="MQ70" s="146" t="e">
        <f t="shared" si="149"/>
        <v>#N/A</v>
      </c>
      <c r="MR70" s="146" t="e">
        <f t="shared" si="21"/>
        <v>#N/A</v>
      </c>
      <c r="MS70" s="146" t="e">
        <f t="shared" si="150"/>
        <v>#N/A</v>
      </c>
      <c r="MT70" s="146" t="e">
        <f t="shared" si="151"/>
        <v>#N/A</v>
      </c>
      <c r="MU70" s="146" t="e">
        <f t="shared" si="152"/>
        <v>#N/A</v>
      </c>
      <c r="MV70" s="146" t="e">
        <f t="shared" si="153"/>
        <v>#N/A</v>
      </c>
      <c r="MW70" s="146" t="e">
        <f t="shared" si="154"/>
        <v>#N/A</v>
      </c>
      <c r="MX70" s="146" t="e">
        <f t="shared" si="155"/>
        <v>#N/A</v>
      </c>
      <c r="MY70" s="146" t="e">
        <f t="shared" si="156"/>
        <v>#N/A</v>
      </c>
      <c r="MZ70" s="146" t="e">
        <f t="shared" si="157"/>
        <v>#N/A</v>
      </c>
      <c r="NA70" s="146" t="e">
        <f t="shared" si="158"/>
        <v>#N/A</v>
      </c>
      <c r="NB70" s="146" t="e">
        <f t="shared" si="159"/>
        <v>#N/A</v>
      </c>
      <c r="NC70" s="146" t="e">
        <f t="shared" si="160"/>
        <v>#N/A</v>
      </c>
      <c r="ND70" s="146" t="e">
        <f t="shared" si="161"/>
        <v>#N/A</v>
      </c>
      <c r="NE70" s="146" t="e">
        <f t="shared" si="162"/>
        <v>#N/A</v>
      </c>
      <c r="NF70" s="146" t="e">
        <f t="shared" si="163"/>
        <v>#N/A</v>
      </c>
      <c r="NG70" s="146" t="e">
        <f t="shared" si="164"/>
        <v>#N/A</v>
      </c>
      <c r="NH70" s="146" t="e">
        <f t="shared" si="165"/>
        <v>#N/A</v>
      </c>
      <c r="NI70" s="146" t="e">
        <f t="shared" si="166"/>
        <v>#N/A</v>
      </c>
      <c r="NJ70" s="146" t="e">
        <f t="shared" si="167"/>
        <v>#N/A</v>
      </c>
      <c r="NK70" s="146" t="e">
        <f t="shared" si="168"/>
        <v>#N/A</v>
      </c>
      <c r="NL70" s="146" t="e">
        <f t="shared" si="169"/>
        <v>#N/A</v>
      </c>
      <c r="NM70" s="146" t="e">
        <f t="shared" si="170"/>
        <v>#N/A</v>
      </c>
      <c r="NN70" s="146" t="e">
        <f t="shared" si="171"/>
        <v>#N/A</v>
      </c>
      <c r="NO70" s="146" t="e">
        <f t="shared" si="172"/>
        <v>#N/A</v>
      </c>
      <c r="NP70" s="146" t="e">
        <f t="shared" si="173"/>
        <v>#N/A</v>
      </c>
      <c r="NQ70" s="146" t="e">
        <f t="shared" si="174"/>
        <v>#N/A</v>
      </c>
      <c r="NR70" s="146" t="e">
        <f t="shared" si="175"/>
        <v>#N/A</v>
      </c>
      <c r="NS70" s="146" t="e">
        <f t="shared" si="176"/>
        <v>#N/A</v>
      </c>
      <c r="NT70" s="146" t="e">
        <f t="shared" si="177"/>
        <v>#N/A</v>
      </c>
      <c r="NU70" s="146" t="e">
        <f t="shared" si="178"/>
        <v>#N/A</v>
      </c>
      <c r="NV70" s="146" t="e">
        <f t="shared" si="179"/>
        <v>#N/A</v>
      </c>
      <c r="NW70" s="146" t="e">
        <f t="shared" si="180"/>
        <v>#N/A</v>
      </c>
      <c r="NX70" s="146" t="e">
        <f t="shared" si="181"/>
        <v>#N/A</v>
      </c>
      <c r="NY70" s="146" t="e">
        <f t="shared" si="182"/>
        <v>#N/A</v>
      </c>
      <c r="NZ70" s="146" t="e">
        <f t="shared" si="183"/>
        <v>#N/A</v>
      </c>
      <c r="OA70" s="146" t="e">
        <f t="shared" si="184"/>
        <v>#N/A</v>
      </c>
      <c r="OB70" s="146" t="e">
        <f t="shared" si="185"/>
        <v>#N/A</v>
      </c>
      <c r="OC70" s="146" t="e">
        <f t="shared" si="186"/>
        <v>#N/A</v>
      </c>
      <c r="OD70" s="146" t="e">
        <f t="shared" si="187"/>
        <v>#N/A</v>
      </c>
      <c r="OE70" s="146" t="e">
        <f t="shared" si="188"/>
        <v>#N/A</v>
      </c>
      <c r="OF70" s="146" t="e">
        <f t="shared" si="189"/>
        <v>#N/A</v>
      </c>
      <c r="OG70" s="146" t="e">
        <f t="shared" si="190"/>
        <v>#N/A</v>
      </c>
      <c r="OH70" s="146" t="e">
        <f t="shared" si="191"/>
        <v>#N/A</v>
      </c>
      <c r="OI70" s="146" t="e">
        <f t="shared" si="192"/>
        <v>#N/A</v>
      </c>
      <c r="OJ70" s="146" t="e">
        <f t="shared" si="193"/>
        <v>#N/A</v>
      </c>
      <c r="OK70" s="146" t="e">
        <f t="shared" si="194"/>
        <v>#N/A</v>
      </c>
      <c r="OL70" s="146" t="e">
        <f t="shared" si="195"/>
        <v>#N/A</v>
      </c>
      <c r="OM70" s="146" t="e">
        <f t="shared" si="196"/>
        <v>#N/A</v>
      </c>
      <c r="ON70" s="146" t="e">
        <f t="shared" si="197"/>
        <v>#N/A</v>
      </c>
      <c r="OO70" s="146" t="e">
        <f t="shared" si="198"/>
        <v>#N/A</v>
      </c>
      <c r="OP70" s="146" t="e">
        <f t="shared" si="199"/>
        <v>#N/A</v>
      </c>
      <c r="OQ70" s="146" t="e">
        <f t="shared" si="200"/>
        <v>#N/A</v>
      </c>
      <c r="OR70" s="146" t="e">
        <f t="shared" si="201"/>
        <v>#N/A</v>
      </c>
      <c r="OS70" s="146" t="e">
        <f t="shared" si="202"/>
        <v>#N/A</v>
      </c>
      <c r="OT70" s="146" t="e">
        <f t="shared" si="203"/>
        <v>#N/A</v>
      </c>
      <c r="OU70" s="146" t="e">
        <f t="shared" si="204"/>
        <v>#N/A</v>
      </c>
      <c r="OV70" s="146" t="e">
        <f t="shared" si="205"/>
        <v>#N/A</v>
      </c>
      <c r="OW70" s="146" t="e">
        <f t="shared" si="206"/>
        <v>#N/A</v>
      </c>
      <c r="OX70" s="146" t="e">
        <f t="shared" si="207"/>
        <v>#N/A</v>
      </c>
      <c r="OY70" s="146" t="e">
        <f t="shared" si="208"/>
        <v>#N/A</v>
      </c>
      <c r="OZ70" s="146" t="e">
        <f t="shared" si="209"/>
        <v>#N/A</v>
      </c>
      <c r="PA70" s="146" t="e">
        <f t="shared" si="210"/>
        <v>#N/A</v>
      </c>
      <c r="PB70" s="146" t="e">
        <f t="shared" si="211"/>
        <v>#N/A</v>
      </c>
      <c r="PC70" s="146" t="e">
        <f t="shared" si="212"/>
        <v>#N/A</v>
      </c>
      <c r="PD70" s="146" t="e">
        <f t="shared" si="22"/>
        <v>#N/A</v>
      </c>
      <c r="PE70" s="146" t="e">
        <f t="shared" si="225"/>
        <v>#N/A</v>
      </c>
      <c r="PF70" s="146" t="e">
        <f t="shared" si="226"/>
        <v>#N/A</v>
      </c>
      <c r="PG70" s="146" t="e">
        <f t="shared" si="227"/>
        <v>#N/A</v>
      </c>
      <c r="PH70" s="146" t="e">
        <f t="shared" si="228"/>
        <v>#N/A</v>
      </c>
      <c r="PI70" s="146" t="e">
        <f t="shared" si="229"/>
        <v>#N/A</v>
      </c>
      <c r="PJ70" s="146" t="e">
        <f t="shared" si="230"/>
        <v>#N/A</v>
      </c>
      <c r="PK70" s="146" t="e">
        <f t="shared" si="231"/>
        <v>#N/A</v>
      </c>
      <c r="PL70" s="146" t="e">
        <f t="shared" si="232"/>
        <v>#N/A</v>
      </c>
    </row>
    <row r="71" spans="1:428" hidden="1" x14ac:dyDescent="0.45">
      <c r="A71" s="364"/>
      <c r="B71" s="365" t="str">
        <f>IF($N71="","",ROUND(_xlfn.LOGNORM.INV(ABS(VLOOKUP($Q$1,VLookups!$A$27:$B$28,2,FALSE)-B$2),LN($J71),LN($N71)),0))</f>
        <v/>
      </c>
      <c r="C71" s="367" t="str">
        <f t="shared" si="293"/>
        <v/>
      </c>
      <c r="D71" s="368" t="str">
        <f t="shared" si="294"/>
        <v/>
      </c>
      <c r="E71" s="108" t="str">
        <f>IFERROR(_xlfn.LOGNORM.INV(VLookups!$B$22,LN($J71),LN($N71)),"")</f>
        <v/>
      </c>
      <c r="F71" s="81"/>
      <c r="G71" s="108" t="str">
        <f>IFERROR(_xlfn.LOGNORM.INV(VLookups!$B$23,LN($J71),LN($N71)),"")</f>
        <v/>
      </c>
      <c r="H71" s="110" t="str">
        <f t="shared" si="283"/>
        <v/>
      </c>
      <c r="I71" s="110" t="str">
        <f t="shared" si="284"/>
        <v/>
      </c>
      <c r="J71" s="65" t="str">
        <f>IF(AND(F71&gt;0,NOT(ISBLANK(K71))),IF(VLOOKUP($F$3,VLookups!$A$17:$B$18,2,FALSE),F71*VLOOKUP(K71,VLookups!$A$4:$B$13,2,FALSE),F71),"")</f>
        <v/>
      </c>
      <c r="K71" s="21"/>
      <c r="L71" s="53"/>
      <c r="M71" s="263"/>
      <c r="N71" s="320" t="str">
        <f>IF(F71&gt;0,IF(ISBLANK(M71),IF(ISBLANK(K71),"",VLOOKUP(K71,VLookups!$A$4:$C$13,3,FALSE)),M71),"")</f>
        <v/>
      </c>
      <c r="O71" s="320" t="str">
        <f t="shared" si="287"/>
        <v/>
      </c>
      <c r="P71" s="375" t="str">
        <f t="shared" si="288"/>
        <v/>
      </c>
      <c r="Q71" s="81"/>
      <c r="R71" s="230" t="str">
        <f>IF(AND(Q71&gt;0,F71&gt;0,NOT(N71="")),ABS(VLOOKUP($Q$1,VLookups!$A$27:$B$28,2,FALSE)-_xlfn.LOGNORM.DIST(Q71,LN(J71),LN(N71),TRUE)),"")</f>
        <v/>
      </c>
      <c r="S71" s="80" t="str">
        <f>IF(AND($E71&gt;0,$F71&gt;0,$G71&gt;0,NOT(ISBLANK($K71))),_xlfn.LOGNORM.INV(ABS(VLOOKUP($Q$1,VLookups!$A$27:$B$28,2,FALSE)-S$3),LN($J71),LN($N71)),"")</f>
        <v/>
      </c>
      <c r="T71" s="80" t="str">
        <f>IF(AND($E71&gt;0,$F71&gt;0,$G71&gt;0,NOT(ISBLANK($K71))),_xlfn.LOGNORM.INV(ABS(VLOOKUP($Q$1,VLookups!$A$27:$B$28,2,FALSE)-T$3),LN($J71),LN($N71)),"")</f>
        <v/>
      </c>
      <c r="U71" s="80" t="str">
        <f>IF(AND($E71&gt;0,$F71&gt;0,$G71&gt;0,NOT(ISBLANK($K71))),_xlfn.LOGNORM.INV(ABS(VLOOKUP($Q$1,VLookups!$A$27:$B$28,2,FALSE)-U$3),LN($J71),LN($N71)),"")</f>
        <v/>
      </c>
      <c r="V71" s="80" t="str">
        <f>IF(AND($E71&gt;0,$F71&gt;0,$G71&gt;0,NOT(ISBLANK($K71))),_xlfn.LOGNORM.INV(ABS(VLOOKUP($Q$1,VLookups!$A$27:$B$28,2,FALSE)-V$3),LN($J71),LN($N71)),"")</f>
        <v/>
      </c>
      <c r="W71" s="80" t="str">
        <f>IF(AND($E71&gt;0,$F71&gt;0,$G71&gt;0,NOT(ISBLANK($K71))),_xlfn.LOGNORM.INV(ABS(VLOOKUP($Q$1,VLookups!$A$27:$B$28,2,FALSE)-W$3),LN($J71),LN($N71)),"")</f>
        <v/>
      </c>
      <c r="X71" s="80" t="str">
        <f>IF(AND($E71&gt;0,$F71&gt;0,$G71&gt;0,NOT(ISBLANK($K71))),_xlfn.LOGNORM.INV(ABS(VLOOKUP($Q$1,VLookups!$A$27:$B$28,2,FALSE)-X$3),LN($J71),LN($N71)),"")</f>
        <v/>
      </c>
      <c r="Y71" s="5"/>
      <c r="Z71" s="145" t="str">
        <f t="shared" si="285"/>
        <v/>
      </c>
      <c r="AA71" s="376" t="str">
        <f t="shared" si="289"/>
        <v/>
      </c>
      <c r="AB71" s="46" t="str">
        <f t="shared" si="290"/>
        <v/>
      </c>
      <c r="AC71" s="46" t="str">
        <f t="shared" si="295"/>
        <v/>
      </c>
      <c r="AD71" s="46" t="str">
        <f t="shared" si="295"/>
        <v/>
      </c>
      <c r="AE71" s="46" t="str">
        <f t="shared" si="295"/>
        <v/>
      </c>
      <c r="AF71" s="46" t="str">
        <f t="shared" si="295"/>
        <v/>
      </c>
      <c r="AG71" s="46" t="str">
        <f t="shared" si="295"/>
        <v/>
      </c>
      <c r="AH71" s="46" t="str">
        <f t="shared" si="295"/>
        <v/>
      </c>
      <c r="AI71" s="46" t="str">
        <f t="shared" si="295"/>
        <v/>
      </c>
      <c r="AJ71" s="46" t="str">
        <f t="shared" si="295"/>
        <v/>
      </c>
      <c r="AK71" s="46" t="str">
        <f t="shared" si="295"/>
        <v/>
      </c>
      <c r="AL71" s="46" t="str">
        <f t="shared" si="295"/>
        <v/>
      </c>
      <c r="AM71" s="46" t="str">
        <f t="shared" si="295"/>
        <v/>
      </c>
      <c r="AN71" s="46" t="str">
        <f t="shared" si="295"/>
        <v/>
      </c>
      <c r="AO71" s="46" t="str">
        <f t="shared" si="295"/>
        <v/>
      </c>
      <c r="AP71" s="46" t="str">
        <f t="shared" si="295"/>
        <v/>
      </c>
      <c r="AQ71" s="46" t="str">
        <f t="shared" si="295"/>
        <v/>
      </c>
      <c r="AR71" s="46" t="str">
        <f t="shared" si="295"/>
        <v/>
      </c>
      <c r="AS71" s="46" t="str">
        <f t="shared" si="295"/>
        <v/>
      </c>
      <c r="AT71" s="46" t="str">
        <f t="shared" si="295"/>
        <v/>
      </c>
      <c r="AU71" s="46" t="str">
        <f t="shared" si="295"/>
        <v/>
      </c>
      <c r="AV71" s="46" t="str">
        <f t="shared" si="295"/>
        <v/>
      </c>
      <c r="AW71" s="46" t="str">
        <f t="shared" si="295"/>
        <v/>
      </c>
      <c r="AX71" s="46" t="str">
        <f t="shared" si="295"/>
        <v/>
      </c>
      <c r="AY71" s="46" t="str">
        <f t="shared" si="295"/>
        <v/>
      </c>
      <c r="AZ71" s="46" t="str">
        <f t="shared" si="295"/>
        <v/>
      </c>
      <c r="BA71" s="46" t="str">
        <f t="shared" si="295"/>
        <v/>
      </c>
      <c r="BB71" s="46" t="str">
        <f t="shared" si="295"/>
        <v/>
      </c>
      <c r="BC71" s="46" t="str">
        <f t="shared" si="295"/>
        <v/>
      </c>
      <c r="BD71" s="46" t="str">
        <f t="shared" si="295"/>
        <v/>
      </c>
      <c r="BE71" s="46" t="str">
        <f t="shared" si="295"/>
        <v/>
      </c>
      <c r="BF71" s="46" t="str">
        <f t="shared" si="295"/>
        <v/>
      </c>
      <c r="BG71" s="46" t="str">
        <f t="shared" si="295"/>
        <v/>
      </c>
      <c r="BH71" s="46" t="str">
        <f t="shared" si="295"/>
        <v/>
      </c>
      <c r="BI71" s="46" t="str">
        <f t="shared" si="295"/>
        <v/>
      </c>
      <c r="BJ71" s="46" t="str">
        <f t="shared" si="295"/>
        <v/>
      </c>
      <c r="BK71" s="46" t="str">
        <f t="shared" si="295"/>
        <v/>
      </c>
      <c r="BL71" s="46" t="str">
        <f t="shared" si="295"/>
        <v/>
      </c>
      <c r="BM71" s="46" t="str">
        <f t="shared" si="295"/>
        <v/>
      </c>
      <c r="BN71" s="46" t="str">
        <f t="shared" si="295"/>
        <v/>
      </c>
      <c r="BO71" s="46" t="str">
        <f t="shared" si="295"/>
        <v/>
      </c>
      <c r="BP71" s="46" t="str">
        <f t="shared" si="295"/>
        <v/>
      </c>
      <c r="BQ71" s="46" t="str">
        <f t="shared" si="295"/>
        <v/>
      </c>
      <c r="BR71" s="46" t="str">
        <f t="shared" si="295"/>
        <v/>
      </c>
      <c r="BS71" s="46" t="str">
        <f t="shared" si="295"/>
        <v/>
      </c>
      <c r="BT71" s="46" t="str">
        <f t="shared" si="295"/>
        <v/>
      </c>
      <c r="BU71" s="46" t="str">
        <f t="shared" si="295"/>
        <v/>
      </c>
      <c r="BV71" s="46" t="str">
        <f t="shared" si="295"/>
        <v/>
      </c>
      <c r="BW71" s="46" t="str">
        <f t="shared" si="295"/>
        <v/>
      </c>
      <c r="BX71" s="46" t="str">
        <f t="shared" si="295"/>
        <v/>
      </c>
      <c r="BY71" s="46" t="str">
        <f t="shared" si="295"/>
        <v/>
      </c>
      <c r="BZ71" s="46" t="str">
        <f t="shared" si="295"/>
        <v/>
      </c>
      <c r="CA71" s="46" t="str">
        <f t="shared" si="295"/>
        <v/>
      </c>
      <c r="CB71" s="46" t="str">
        <f t="shared" si="295"/>
        <v/>
      </c>
      <c r="CC71" s="46" t="str">
        <f t="shared" si="295"/>
        <v/>
      </c>
      <c r="CD71" s="46" t="str">
        <f t="shared" si="295"/>
        <v/>
      </c>
      <c r="CE71" s="46" t="str">
        <f t="shared" si="295"/>
        <v/>
      </c>
      <c r="CF71" s="46" t="str">
        <f t="shared" si="295"/>
        <v/>
      </c>
      <c r="CG71" s="46" t="str">
        <f t="shared" si="295"/>
        <v/>
      </c>
      <c r="CH71" s="46" t="str">
        <f t="shared" si="295"/>
        <v/>
      </c>
      <c r="CI71" s="46" t="str">
        <f t="shared" si="295"/>
        <v/>
      </c>
      <c r="CJ71" s="46" t="str">
        <f t="shared" si="295"/>
        <v/>
      </c>
      <c r="CK71" s="46" t="str">
        <f t="shared" si="295"/>
        <v/>
      </c>
      <c r="CL71" s="46" t="str">
        <f t="shared" si="295"/>
        <v/>
      </c>
      <c r="CM71" s="46" t="str">
        <f t="shared" si="295"/>
        <v/>
      </c>
      <c r="CN71" s="46" t="str">
        <f t="shared" si="295"/>
        <v/>
      </c>
      <c r="CO71" s="46" t="str">
        <f t="shared" si="296"/>
        <v/>
      </c>
      <c r="CP71" s="46" t="str">
        <f t="shared" si="296"/>
        <v/>
      </c>
      <c r="CQ71" s="46" t="str">
        <f t="shared" si="296"/>
        <v/>
      </c>
      <c r="CR71" s="46" t="str">
        <f t="shared" si="296"/>
        <v/>
      </c>
      <c r="CS71" s="46" t="str">
        <f t="shared" si="296"/>
        <v/>
      </c>
      <c r="CT71" s="46" t="str">
        <f t="shared" si="296"/>
        <v/>
      </c>
      <c r="CU71" s="46" t="str">
        <f t="shared" si="296"/>
        <v/>
      </c>
      <c r="CV71" s="46" t="str">
        <f t="shared" si="296"/>
        <v/>
      </c>
      <c r="CW71" s="46" t="str">
        <f t="shared" si="296"/>
        <v/>
      </c>
      <c r="CX71" s="46" t="str">
        <f t="shared" si="296"/>
        <v/>
      </c>
      <c r="CY71" s="46" t="str">
        <f t="shared" si="296"/>
        <v/>
      </c>
      <c r="CZ71" s="46" t="str">
        <f t="shared" si="296"/>
        <v/>
      </c>
      <c r="DA71" s="46" t="str">
        <f t="shared" si="296"/>
        <v/>
      </c>
      <c r="DB71" s="46" t="str">
        <f t="shared" si="296"/>
        <v/>
      </c>
      <c r="DC71" s="46" t="str">
        <f t="shared" si="296"/>
        <v/>
      </c>
      <c r="DD71" s="46" t="str">
        <f t="shared" si="296"/>
        <v/>
      </c>
      <c r="DE71" s="46" t="str">
        <f t="shared" si="296"/>
        <v/>
      </c>
      <c r="DF71" s="46" t="str">
        <f t="shared" si="296"/>
        <v/>
      </c>
      <c r="DG71" s="46" t="str">
        <f t="shared" si="296"/>
        <v/>
      </c>
      <c r="DH71" s="46" t="str">
        <f t="shared" si="296"/>
        <v/>
      </c>
      <c r="DI71" s="46" t="str">
        <f t="shared" si="296"/>
        <v/>
      </c>
      <c r="DJ71" s="46" t="str">
        <f t="shared" si="296"/>
        <v/>
      </c>
      <c r="DK71" s="46" t="str">
        <f t="shared" si="296"/>
        <v/>
      </c>
      <c r="DL71" s="46" t="str">
        <f t="shared" si="296"/>
        <v/>
      </c>
      <c r="DM71" s="46" t="str">
        <f t="shared" si="296"/>
        <v/>
      </c>
      <c r="DN71" s="46" t="str">
        <f t="shared" si="296"/>
        <v/>
      </c>
      <c r="DO71" s="46" t="str">
        <f t="shared" si="296"/>
        <v/>
      </c>
      <c r="DP71" s="46" t="str">
        <f t="shared" si="296"/>
        <v/>
      </c>
      <c r="DQ71" s="46" t="str">
        <f t="shared" si="296"/>
        <v/>
      </c>
      <c r="DR71" s="46" t="str">
        <f t="shared" si="296"/>
        <v/>
      </c>
      <c r="DS71" s="46" t="str">
        <f t="shared" si="296"/>
        <v/>
      </c>
      <c r="DT71" s="46" t="str">
        <f t="shared" si="296"/>
        <v/>
      </c>
      <c r="DU71" s="46" t="str">
        <f t="shared" si="296"/>
        <v/>
      </c>
      <c r="DV71" s="46" t="str">
        <f t="shared" si="296"/>
        <v/>
      </c>
      <c r="DW71" s="46" t="str">
        <f t="shared" si="296"/>
        <v/>
      </c>
      <c r="DX71" s="46" t="str">
        <f t="shared" si="296"/>
        <v/>
      </c>
      <c r="DY71" s="46" t="str">
        <f t="shared" si="296"/>
        <v/>
      </c>
      <c r="DZ71" s="46" t="str">
        <f t="shared" si="296"/>
        <v/>
      </c>
      <c r="EA71" s="46" t="str">
        <f t="shared" si="296"/>
        <v/>
      </c>
      <c r="EB71" s="46" t="str">
        <f t="shared" si="296"/>
        <v/>
      </c>
      <c r="EC71" s="46" t="str">
        <f t="shared" si="296"/>
        <v/>
      </c>
      <c r="ED71" s="46" t="str">
        <f t="shared" si="296"/>
        <v/>
      </c>
      <c r="EE71" s="46" t="str">
        <f t="shared" si="296"/>
        <v/>
      </c>
      <c r="EF71" s="46" t="str">
        <f t="shared" si="296"/>
        <v/>
      </c>
      <c r="EG71" s="46" t="str">
        <f t="shared" si="296"/>
        <v/>
      </c>
      <c r="EH71" s="46" t="str">
        <f t="shared" si="296"/>
        <v/>
      </c>
      <c r="EI71" s="46" t="str">
        <f t="shared" si="296"/>
        <v/>
      </c>
      <c r="EJ71" s="46" t="str">
        <f t="shared" si="296"/>
        <v/>
      </c>
      <c r="EK71" s="46" t="str">
        <f t="shared" si="296"/>
        <v/>
      </c>
      <c r="EL71" s="46" t="str">
        <f t="shared" si="296"/>
        <v/>
      </c>
      <c r="EM71" s="46" t="str">
        <f t="shared" si="296"/>
        <v/>
      </c>
      <c r="EN71" s="46" t="str">
        <f t="shared" si="296"/>
        <v/>
      </c>
      <c r="EO71" s="46" t="str">
        <f t="shared" si="296"/>
        <v/>
      </c>
      <c r="EP71" s="46" t="str">
        <f t="shared" si="296"/>
        <v/>
      </c>
      <c r="EQ71" s="46" t="str">
        <f t="shared" si="296"/>
        <v/>
      </c>
      <c r="ER71" s="46" t="str">
        <f t="shared" si="296"/>
        <v/>
      </c>
      <c r="ES71" s="46" t="str">
        <f t="shared" si="296"/>
        <v/>
      </c>
      <c r="ET71" s="46" t="str">
        <f t="shared" si="296"/>
        <v/>
      </c>
      <c r="EU71" s="46" t="str">
        <f t="shared" si="296"/>
        <v/>
      </c>
      <c r="EV71" s="46" t="str">
        <f t="shared" si="296"/>
        <v/>
      </c>
      <c r="EW71" s="46" t="str">
        <f t="shared" si="296"/>
        <v/>
      </c>
      <c r="EX71" s="46" t="str">
        <f t="shared" si="296"/>
        <v/>
      </c>
      <c r="EY71" s="46" t="str">
        <f t="shared" si="296"/>
        <v/>
      </c>
      <c r="EZ71" s="46" t="str">
        <f t="shared" si="296"/>
        <v/>
      </c>
      <c r="FA71" s="46" t="str">
        <f t="shared" si="291"/>
        <v/>
      </c>
      <c r="FB71" s="46" t="str">
        <f t="shared" si="291"/>
        <v/>
      </c>
      <c r="FC71" s="46" t="str">
        <f t="shared" si="286"/>
        <v/>
      </c>
      <c r="FD71" s="46" t="str">
        <f t="shared" si="286"/>
        <v/>
      </c>
      <c r="FE71" s="46" t="str">
        <f t="shared" si="286"/>
        <v/>
      </c>
      <c r="FF71" s="46" t="str">
        <f t="shared" si="286"/>
        <v/>
      </c>
      <c r="FG71" s="46" t="str">
        <f t="shared" si="286"/>
        <v/>
      </c>
      <c r="FH71" s="46" t="str">
        <f t="shared" si="286"/>
        <v/>
      </c>
      <c r="FI71" s="46" t="str">
        <f t="shared" si="286"/>
        <v/>
      </c>
      <c r="FJ71" s="46" t="str">
        <f t="shared" si="286"/>
        <v/>
      </c>
      <c r="FK71" s="46" t="str">
        <f t="shared" si="286"/>
        <v/>
      </c>
      <c r="FL71" s="46" t="str">
        <f t="shared" si="286"/>
        <v/>
      </c>
      <c r="FM71" s="46" t="str">
        <f t="shared" si="286"/>
        <v/>
      </c>
      <c r="FN71" s="46" t="str">
        <f t="shared" si="286"/>
        <v/>
      </c>
      <c r="FO71" s="46" t="str">
        <f t="shared" si="286"/>
        <v/>
      </c>
      <c r="FP71" s="46" t="str">
        <f t="shared" si="286"/>
        <v/>
      </c>
      <c r="FQ71" s="46" t="str">
        <f t="shared" si="286"/>
        <v/>
      </c>
      <c r="FR71" s="46" t="str">
        <f t="shared" si="286"/>
        <v/>
      </c>
      <c r="FS71" s="46" t="str">
        <f t="shared" si="286"/>
        <v/>
      </c>
      <c r="FT71" s="46" t="str">
        <f t="shared" si="286"/>
        <v/>
      </c>
      <c r="FU71" s="46" t="str">
        <f t="shared" si="286"/>
        <v/>
      </c>
      <c r="FV71" s="46" t="str">
        <f t="shared" si="286"/>
        <v/>
      </c>
      <c r="FW71" s="46" t="str">
        <f t="shared" si="286"/>
        <v/>
      </c>
      <c r="FX71" s="46" t="str">
        <f t="shared" si="286"/>
        <v/>
      </c>
      <c r="FY71" s="46" t="str">
        <f t="shared" si="286"/>
        <v/>
      </c>
      <c r="FZ71" s="46" t="str">
        <f t="shared" si="286"/>
        <v/>
      </c>
      <c r="GA71" s="46" t="str">
        <f t="shared" si="286"/>
        <v/>
      </c>
      <c r="GB71" s="46" t="str">
        <f t="shared" si="286"/>
        <v/>
      </c>
      <c r="GC71" s="46" t="str">
        <f t="shared" si="286"/>
        <v/>
      </c>
      <c r="GD71" s="46" t="str">
        <f t="shared" si="286"/>
        <v/>
      </c>
      <c r="GE71" s="46" t="str">
        <f t="shared" si="286"/>
        <v/>
      </c>
      <c r="GF71" s="46" t="str">
        <f t="shared" si="286"/>
        <v/>
      </c>
      <c r="GG71" s="46" t="str">
        <f t="shared" si="286"/>
        <v/>
      </c>
      <c r="GH71" s="46" t="str">
        <f t="shared" si="286"/>
        <v/>
      </c>
      <c r="GI71" s="46" t="str">
        <f t="shared" si="286"/>
        <v/>
      </c>
      <c r="GJ71" s="46" t="str">
        <f t="shared" si="286"/>
        <v/>
      </c>
      <c r="GK71" s="46" t="str">
        <f t="shared" si="286"/>
        <v/>
      </c>
      <c r="GL71" s="46" t="str">
        <f t="shared" si="286"/>
        <v/>
      </c>
      <c r="GM71" s="46" t="str">
        <f t="shared" si="286"/>
        <v/>
      </c>
      <c r="GN71" s="46" t="str">
        <f t="shared" si="286"/>
        <v/>
      </c>
      <c r="GO71" s="46" t="str">
        <f t="shared" si="286"/>
        <v/>
      </c>
      <c r="GP71" s="46" t="str">
        <f t="shared" si="286"/>
        <v/>
      </c>
      <c r="GQ71" s="46" t="str">
        <f t="shared" si="286"/>
        <v/>
      </c>
      <c r="GR71" s="46" t="str">
        <f t="shared" si="286"/>
        <v/>
      </c>
      <c r="GS71" s="46" t="str">
        <f t="shared" si="286"/>
        <v/>
      </c>
      <c r="GT71" s="46" t="str">
        <f t="shared" si="286"/>
        <v/>
      </c>
      <c r="GU71" s="46" t="str">
        <f t="shared" si="286"/>
        <v/>
      </c>
      <c r="GV71" s="46" t="str">
        <f t="shared" si="286"/>
        <v/>
      </c>
      <c r="GW71" s="46" t="str">
        <f t="shared" si="286"/>
        <v/>
      </c>
      <c r="GX71" s="46" t="str">
        <f t="shared" si="286"/>
        <v/>
      </c>
      <c r="GY71" s="46" t="str">
        <f t="shared" si="286"/>
        <v/>
      </c>
      <c r="GZ71" s="46" t="str">
        <f t="shared" si="286"/>
        <v/>
      </c>
      <c r="HA71" s="46" t="str">
        <f t="shared" si="286"/>
        <v/>
      </c>
      <c r="HB71" s="46" t="str">
        <f t="shared" si="286"/>
        <v/>
      </c>
      <c r="HC71" s="46" t="str">
        <f t="shared" si="286"/>
        <v/>
      </c>
      <c r="HD71" s="46" t="str">
        <f t="shared" si="286"/>
        <v/>
      </c>
      <c r="HE71" s="46" t="str">
        <f t="shared" si="286"/>
        <v/>
      </c>
      <c r="HF71" s="46" t="str">
        <f t="shared" si="286"/>
        <v/>
      </c>
      <c r="HG71" s="46" t="str">
        <f t="shared" si="286"/>
        <v/>
      </c>
      <c r="HH71" s="46" t="str">
        <f t="shared" si="286"/>
        <v/>
      </c>
      <c r="HI71" s="46" t="str">
        <f t="shared" si="286"/>
        <v/>
      </c>
      <c r="HJ71" s="46" t="str">
        <f t="shared" si="286"/>
        <v/>
      </c>
      <c r="HK71" s="46" t="str">
        <f t="shared" si="286"/>
        <v/>
      </c>
      <c r="HL71" s="46" t="str">
        <f t="shared" si="282"/>
        <v/>
      </c>
      <c r="HM71" s="46" t="str">
        <f t="shared" si="282"/>
        <v/>
      </c>
      <c r="HN71" s="46" t="str">
        <f t="shared" si="282"/>
        <v/>
      </c>
      <c r="HO71" s="46" t="str">
        <f t="shared" si="282"/>
        <v/>
      </c>
      <c r="HP71" s="46" t="str">
        <f t="shared" si="282"/>
        <v/>
      </c>
      <c r="HQ71" s="46" t="str">
        <f t="shared" si="282"/>
        <v/>
      </c>
      <c r="HR71" s="46" t="str">
        <f t="shared" si="282"/>
        <v/>
      </c>
      <c r="HS71" s="46" t="str">
        <f t="shared" si="282"/>
        <v/>
      </c>
      <c r="HT71" s="146" t="e">
        <f t="shared" si="292"/>
        <v>#N/A</v>
      </c>
      <c r="HU71" s="146" t="e">
        <f t="shared" si="24"/>
        <v>#N/A</v>
      </c>
      <c r="HV71" s="146" t="e">
        <f t="shared" si="25"/>
        <v>#N/A</v>
      </c>
      <c r="HW71" s="146" t="e">
        <f t="shared" si="26"/>
        <v>#N/A</v>
      </c>
      <c r="HX71" s="146" t="e">
        <f t="shared" si="27"/>
        <v>#N/A</v>
      </c>
      <c r="HY71" s="146" t="e">
        <f t="shared" si="28"/>
        <v>#N/A</v>
      </c>
      <c r="HZ71" s="146" t="e">
        <f t="shared" si="29"/>
        <v>#N/A</v>
      </c>
      <c r="IA71" s="146" t="e">
        <f t="shared" si="30"/>
        <v>#N/A</v>
      </c>
      <c r="IB71" s="146" t="e">
        <f t="shared" si="31"/>
        <v>#N/A</v>
      </c>
      <c r="IC71" s="146" t="e">
        <f t="shared" si="32"/>
        <v>#N/A</v>
      </c>
      <c r="ID71" s="146" t="e">
        <f t="shared" si="33"/>
        <v>#N/A</v>
      </c>
      <c r="IE71" s="146" t="e">
        <f t="shared" si="34"/>
        <v>#N/A</v>
      </c>
      <c r="IF71" s="146" t="e">
        <f t="shared" si="35"/>
        <v>#N/A</v>
      </c>
      <c r="IG71" s="146" t="e">
        <f t="shared" si="36"/>
        <v>#N/A</v>
      </c>
      <c r="IH71" s="146" t="e">
        <f t="shared" si="37"/>
        <v>#N/A</v>
      </c>
      <c r="II71" s="146" t="e">
        <f t="shared" si="38"/>
        <v>#N/A</v>
      </c>
      <c r="IJ71" s="146" t="e">
        <f t="shared" si="39"/>
        <v>#N/A</v>
      </c>
      <c r="IK71" s="146" t="e">
        <f t="shared" si="40"/>
        <v>#N/A</v>
      </c>
      <c r="IL71" s="146" t="e">
        <f t="shared" si="41"/>
        <v>#N/A</v>
      </c>
      <c r="IM71" s="146" t="e">
        <f t="shared" si="42"/>
        <v>#N/A</v>
      </c>
      <c r="IN71" s="146" t="e">
        <f t="shared" si="43"/>
        <v>#N/A</v>
      </c>
      <c r="IO71" s="146" t="e">
        <f t="shared" si="44"/>
        <v>#N/A</v>
      </c>
      <c r="IP71" s="146" t="e">
        <f t="shared" si="45"/>
        <v>#N/A</v>
      </c>
      <c r="IQ71" s="146" t="e">
        <f t="shared" si="46"/>
        <v>#N/A</v>
      </c>
      <c r="IR71" s="146" t="e">
        <f t="shared" si="47"/>
        <v>#N/A</v>
      </c>
      <c r="IS71" s="146" t="e">
        <f t="shared" si="48"/>
        <v>#N/A</v>
      </c>
      <c r="IT71" s="146" t="e">
        <f t="shared" si="49"/>
        <v>#N/A</v>
      </c>
      <c r="IU71" s="146" t="e">
        <f t="shared" si="50"/>
        <v>#N/A</v>
      </c>
      <c r="IV71" s="146" t="e">
        <f t="shared" si="51"/>
        <v>#N/A</v>
      </c>
      <c r="IW71" s="146" t="e">
        <f t="shared" si="52"/>
        <v>#N/A</v>
      </c>
      <c r="IX71" s="146" t="e">
        <f t="shared" si="53"/>
        <v>#N/A</v>
      </c>
      <c r="IY71" s="146" t="e">
        <f t="shared" si="54"/>
        <v>#N/A</v>
      </c>
      <c r="IZ71" s="146" t="e">
        <f t="shared" si="55"/>
        <v>#N/A</v>
      </c>
      <c r="JA71" s="146" t="e">
        <f t="shared" si="56"/>
        <v>#N/A</v>
      </c>
      <c r="JB71" s="146" t="e">
        <f t="shared" si="57"/>
        <v>#N/A</v>
      </c>
      <c r="JC71" s="146" t="e">
        <f t="shared" si="58"/>
        <v>#N/A</v>
      </c>
      <c r="JD71" s="146" t="e">
        <f t="shared" si="59"/>
        <v>#N/A</v>
      </c>
      <c r="JE71" s="146" t="e">
        <f t="shared" si="60"/>
        <v>#N/A</v>
      </c>
      <c r="JF71" s="146" t="e">
        <f t="shared" si="61"/>
        <v>#N/A</v>
      </c>
      <c r="JG71" s="146" t="e">
        <f t="shared" si="62"/>
        <v>#N/A</v>
      </c>
      <c r="JH71" s="146" t="e">
        <f t="shared" si="63"/>
        <v>#N/A</v>
      </c>
      <c r="JI71" s="146" t="e">
        <f t="shared" si="64"/>
        <v>#N/A</v>
      </c>
      <c r="JJ71" s="146" t="e">
        <f t="shared" si="65"/>
        <v>#N/A</v>
      </c>
      <c r="JK71" s="146" t="e">
        <f t="shared" si="66"/>
        <v>#N/A</v>
      </c>
      <c r="JL71" s="146" t="e">
        <f t="shared" si="67"/>
        <v>#N/A</v>
      </c>
      <c r="JM71" s="146" t="e">
        <f t="shared" si="68"/>
        <v>#N/A</v>
      </c>
      <c r="JN71" s="146" t="e">
        <f t="shared" si="69"/>
        <v>#N/A</v>
      </c>
      <c r="JO71" s="146" t="e">
        <f t="shared" si="70"/>
        <v>#N/A</v>
      </c>
      <c r="JP71" s="146" t="e">
        <f t="shared" si="71"/>
        <v>#N/A</v>
      </c>
      <c r="JQ71" s="146" t="e">
        <f t="shared" si="72"/>
        <v>#N/A</v>
      </c>
      <c r="JR71" s="146" t="e">
        <f t="shared" si="73"/>
        <v>#N/A</v>
      </c>
      <c r="JS71" s="146" t="e">
        <f t="shared" si="74"/>
        <v>#N/A</v>
      </c>
      <c r="JT71" s="146" t="e">
        <f t="shared" si="75"/>
        <v>#N/A</v>
      </c>
      <c r="JU71" s="146" t="e">
        <f t="shared" si="76"/>
        <v>#N/A</v>
      </c>
      <c r="JV71" s="146" t="e">
        <f t="shared" si="77"/>
        <v>#N/A</v>
      </c>
      <c r="JW71" s="146" t="e">
        <f t="shared" si="78"/>
        <v>#N/A</v>
      </c>
      <c r="JX71" s="146" t="e">
        <f t="shared" si="79"/>
        <v>#N/A</v>
      </c>
      <c r="JY71" s="146" t="e">
        <f t="shared" si="80"/>
        <v>#N/A</v>
      </c>
      <c r="JZ71" s="146" t="e">
        <f t="shared" si="81"/>
        <v>#N/A</v>
      </c>
      <c r="KA71" s="146" t="e">
        <f t="shared" si="82"/>
        <v>#N/A</v>
      </c>
      <c r="KB71" s="146" t="e">
        <f t="shared" si="83"/>
        <v>#N/A</v>
      </c>
      <c r="KC71" s="146" t="e">
        <f t="shared" si="84"/>
        <v>#N/A</v>
      </c>
      <c r="KD71" s="146" t="e">
        <f t="shared" si="85"/>
        <v>#N/A</v>
      </c>
      <c r="KE71" s="146" t="e">
        <f t="shared" si="86"/>
        <v>#N/A</v>
      </c>
      <c r="KF71" s="146" t="e">
        <f t="shared" ref="KF71:KF103" si="297">IF(ISNONTEXT($N71),_xlfn.LOGNORM.DIST(CM71,LN($J71),LN($N71),FALSE),NA())</f>
        <v>#N/A</v>
      </c>
      <c r="KG71" s="146" t="e">
        <f t="shared" si="87"/>
        <v>#N/A</v>
      </c>
      <c r="KH71" s="146" t="e">
        <f t="shared" si="88"/>
        <v>#N/A</v>
      </c>
      <c r="KI71" s="146" t="e">
        <f t="shared" si="89"/>
        <v>#N/A</v>
      </c>
      <c r="KJ71" s="146" t="e">
        <f t="shared" si="90"/>
        <v>#N/A</v>
      </c>
      <c r="KK71" s="146" t="e">
        <f t="shared" si="91"/>
        <v>#N/A</v>
      </c>
      <c r="KL71" s="146" t="e">
        <f t="shared" si="92"/>
        <v>#N/A</v>
      </c>
      <c r="KM71" s="146" t="e">
        <f t="shared" si="93"/>
        <v>#N/A</v>
      </c>
      <c r="KN71" s="146" t="e">
        <f t="shared" si="94"/>
        <v>#N/A</v>
      </c>
      <c r="KO71" s="146" t="e">
        <f t="shared" si="95"/>
        <v>#N/A</v>
      </c>
      <c r="KP71" s="146" t="e">
        <f t="shared" si="96"/>
        <v>#N/A</v>
      </c>
      <c r="KQ71" s="146" t="e">
        <f t="shared" si="97"/>
        <v>#N/A</v>
      </c>
      <c r="KR71" s="146" t="e">
        <f t="shared" si="98"/>
        <v>#N/A</v>
      </c>
      <c r="KS71" s="146" t="e">
        <f t="shared" si="99"/>
        <v>#N/A</v>
      </c>
      <c r="KT71" s="146" t="e">
        <f t="shared" si="100"/>
        <v>#N/A</v>
      </c>
      <c r="KU71" s="146" t="e">
        <f t="shared" si="101"/>
        <v>#N/A</v>
      </c>
      <c r="KV71" s="146" t="e">
        <f t="shared" si="102"/>
        <v>#N/A</v>
      </c>
      <c r="KW71" s="146" t="e">
        <f t="shared" si="103"/>
        <v>#N/A</v>
      </c>
      <c r="KX71" s="146" t="e">
        <f t="shared" si="104"/>
        <v>#N/A</v>
      </c>
      <c r="KY71" s="146" t="e">
        <f t="shared" si="105"/>
        <v>#N/A</v>
      </c>
      <c r="KZ71" s="146" t="e">
        <f t="shared" si="106"/>
        <v>#N/A</v>
      </c>
      <c r="LA71" s="146" t="e">
        <f t="shared" si="107"/>
        <v>#N/A</v>
      </c>
      <c r="LB71" s="146" t="e">
        <f t="shared" si="108"/>
        <v>#N/A</v>
      </c>
      <c r="LC71" s="146" t="e">
        <f t="shared" si="109"/>
        <v>#N/A</v>
      </c>
      <c r="LD71" s="146" t="e">
        <f t="shared" si="110"/>
        <v>#N/A</v>
      </c>
      <c r="LE71" s="146" t="e">
        <f t="shared" si="111"/>
        <v>#N/A</v>
      </c>
      <c r="LF71" s="146" t="e">
        <f t="shared" si="112"/>
        <v>#N/A</v>
      </c>
      <c r="LG71" s="146" t="e">
        <f t="shared" si="113"/>
        <v>#N/A</v>
      </c>
      <c r="LH71" s="146" t="e">
        <f t="shared" si="114"/>
        <v>#N/A</v>
      </c>
      <c r="LI71" s="146" t="e">
        <f t="shared" si="115"/>
        <v>#N/A</v>
      </c>
      <c r="LJ71" s="146" t="e">
        <f t="shared" si="116"/>
        <v>#N/A</v>
      </c>
      <c r="LK71" s="146" t="e">
        <f t="shared" si="117"/>
        <v>#N/A</v>
      </c>
      <c r="LL71" s="146" t="e">
        <f t="shared" si="118"/>
        <v>#N/A</v>
      </c>
      <c r="LM71" s="146" t="e">
        <f t="shared" si="119"/>
        <v>#N/A</v>
      </c>
      <c r="LN71" s="146" t="e">
        <f t="shared" si="120"/>
        <v>#N/A</v>
      </c>
      <c r="LO71" s="146" t="e">
        <f t="shared" si="121"/>
        <v>#N/A</v>
      </c>
      <c r="LP71" s="146" t="e">
        <f t="shared" si="122"/>
        <v>#N/A</v>
      </c>
      <c r="LQ71" s="146" t="e">
        <f t="shared" si="123"/>
        <v>#N/A</v>
      </c>
      <c r="LR71" s="146" t="e">
        <f t="shared" si="124"/>
        <v>#N/A</v>
      </c>
      <c r="LS71" s="146" t="e">
        <f t="shared" si="125"/>
        <v>#N/A</v>
      </c>
      <c r="LT71" s="146" t="e">
        <f t="shared" si="126"/>
        <v>#N/A</v>
      </c>
      <c r="LU71" s="146" t="e">
        <f t="shared" si="127"/>
        <v>#N/A</v>
      </c>
      <c r="LV71" s="146" t="e">
        <f t="shared" si="128"/>
        <v>#N/A</v>
      </c>
      <c r="LW71" s="146" t="e">
        <f t="shared" si="129"/>
        <v>#N/A</v>
      </c>
      <c r="LX71" s="146" t="e">
        <f t="shared" si="130"/>
        <v>#N/A</v>
      </c>
      <c r="LY71" s="146" t="e">
        <f t="shared" si="131"/>
        <v>#N/A</v>
      </c>
      <c r="LZ71" s="146" t="e">
        <f t="shared" si="132"/>
        <v>#N/A</v>
      </c>
      <c r="MA71" s="146" t="e">
        <f t="shared" si="133"/>
        <v>#N/A</v>
      </c>
      <c r="MB71" s="146" t="e">
        <f t="shared" si="134"/>
        <v>#N/A</v>
      </c>
      <c r="MC71" s="146" t="e">
        <f t="shared" si="135"/>
        <v>#N/A</v>
      </c>
      <c r="MD71" s="146" t="e">
        <f t="shared" si="136"/>
        <v>#N/A</v>
      </c>
      <c r="ME71" s="146" t="e">
        <f t="shared" si="137"/>
        <v>#N/A</v>
      </c>
      <c r="MF71" s="146" t="e">
        <f t="shared" si="138"/>
        <v>#N/A</v>
      </c>
      <c r="MG71" s="146" t="e">
        <f t="shared" si="139"/>
        <v>#N/A</v>
      </c>
      <c r="MH71" s="146" t="e">
        <f t="shared" si="140"/>
        <v>#N/A</v>
      </c>
      <c r="MI71" s="146" t="e">
        <f t="shared" si="141"/>
        <v>#N/A</v>
      </c>
      <c r="MJ71" s="146" t="e">
        <f t="shared" si="142"/>
        <v>#N/A</v>
      </c>
      <c r="MK71" s="146" t="e">
        <f t="shared" si="143"/>
        <v>#N/A</v>
      </c>
      <c r="ML71" s="146" t="e">
        <f t="shared" si="144"/>
        <v>#N/A</v>
      </c>
      <c r="MM71" s="146" t="e">
        <f t="shared" si="145"/>
        <v>#N/A</v>
      </c>
      <c r="MN71" s="146" t="e">
        <f t="shared" si="146"/>
        <v>#N/A</v>
      </c>
      <c r="MO71" s="146" t="e">
        <f t="shared" si="147"/>
        <v>#N/A</v>
      </c>
      <c r="MP71" s="146" t="e">
        <f t="shared" si="148"/>
        <v>#N/A</v>
      </c>
      <c r="MQ71" s="146" t="e">
        <f t="shared" si="149"/>
        <v>#N/A</v>
      </c>
      <c r="MR71" s="146" t="e">
        <f t="shared" ref="MR71:MR103" si="298">IF(ISNONTEXT($N71),_xlfn.LOGNORM.DIST(EY71,LN($J71),LN($N71),FALSE),NA())</f>
        <v>#N/A</v>
      </c>
      <c r="MS71" s="146" t="e">
        <f t="shared" si="150"/>
        <v>#N/A</v>
      </c>
      <c r="MT71" s="146" t="e">
        <f t="shared" si="151"/>
        <v>#N/A</v>
      </c>
      <c r="MU71" s="146" t="e">
        <f t="shared" si="152"/>
        <v>#N/A</v>
      </c>
      <c r="MV71" s="146" t="e">
        <f t="shared" si="153"/>
        <v>#N/A</v>
      </c>
      <c r="MW71" s="146" t="e">
        <f t="shared" si="154"/>
        <v>#N/A</v>
      </c>
      <c r="MX71" s="146" t="e">
        <f t="shared" si="155"/>
        <v>#N/A</v>
      </c>
      <c r="MY71" s="146" t="e">
        <f t="shared" si="156"/>
        <v>#N/A</v>
      </c>
      <c r="MZ71" s="146" t="e">
        <f t="shared" si="157"/>
        <v>#N/A</v>
      </c>
      <c r="NA71" s="146" t="e">
        <f t="shared" si="158"/>
        <v>#N/A</v>
      </c>
      <c r="NB71" s="146" t="e">
        <f t="shared" si="159"/>
        <v>#N/A</v>
      </c>
      <c r="NC71" s="146" t="e">
        <f t="shared" si="160"/>
        <v>#N/A</v>
      </c>
      <c r="ND71" s="146" t="e">
        <f t="shared" si="161"/>
        <v>#N/A</v>
      </c>
      <c r="NE71" s="146" t="e">
        <f t="shared" si="162"/>
        <v>#N/A</v>
      </c>
      <c r="NF71" s="146" t="e">
        <f t="shared" si="163"/>
        <v>#N/A</v>
      </c>
      <c r="NG71" s="146" t="e">
        <f t="shared" si="164"/>
        <v>#N/A</v>
      </c>
      <c r="NH71" s="146" t="e">
        <f t="shared" si="165"/>
        <v>#N/A</v>
      </c>
      <c r="NI71" s="146" t="e">
        <f t="shared" si="166"/>
        <v>#N/A</v>
      </c>
      <c r="NJ71" s="146" t="e">
        <f t="shared" si="167"/>
        <v>#N/A</v>
      </c>
      <c r="NK71" s="146" t="e">
        <f t="shared" si="168"/>
        <v>#N/A</v>
      </c>
      <c r="NL71" s="146" t="e">
        <f t="shared" si="169"/>
        <v>#N/A</v>
      </c>
      <c r="NM71" s="146" t="e">
        <f t="shared" si="170"/>
        <v>#N/A</v>
      </c>
      <c r="NN71" s="146" t="e">
        <f t="shared" si="171"/>
        <v>#N/A</v>
      </c>
      <c r="NO71" s="146" t="e">
        <f t="shared" si="172"/>
        <v>#N/A</v>
      </c>
      <c r="NP71" s="146" t="e">
        <f t="shared" si="173"/>
        <v>#N/A</v>
      </c>
      <c r="NQ71" s="146" t="e">
        <f t="shared" si="174"/>
        <v>#N/A</v>
      </c>
      <c r="NR71" s="146" t="e">
        <f t="shared" si="175"/>
        <v>#N/A</v>
      </c>
      <c r="NS71" s="146" t="e">
        <f t="shared" si="176"/>
        <v>#N/A</v>
      </c>
      <c r="NT71" s="146" t="e">
        <f t="shared" si="177"/>
        <v>#N/A</v>
      </c>
      <c r="NU71" s="146" t="e">
        <f t="shared" si="178"/>
        <v>#N/A</v>
      </c>
      <c r="NV71" s="146" t="e">
        <f t="shared" si="179"/>
        <v>#N/A</v>
      </c>
      <c r="NW71" s="146" t="e">
        <f t="shared" si="180"/>
        <v>#N/A</v>
      </c>
      <c r="NX71" s="146" t="e">
        <f t="shared" si="181"/>
        <v>#N/A</v>
      </c>
      <c r="NY71" s="146" t="e">
        <f t="shared" si="182"/>
        <v>#N/A</v>
      </c>
      <c r="NZ71" s="146" t="e">
        <f t="shared" si="183"/>
        <v>#N/A</v>
      </c>
      <c r="OA71" s="146" t="e">
        <f t="shared" si="184"/>
        <v>#N/A</v>
      </c>
      <c r="OB71" s="146" t="e">
        <f t="shared" si="185"/>
        <v>#N/A</v>
      </c>
      <c r="OC71" s="146" t="e">
        <f t="shared" si="186"/>
        <v>#N/A</v>
      </c>
      <c r="OD71" s="146" t="e">
        <f t="shared" si="187"/>
        <v>#N/A</v>
      </c>
      <c r="OE71" s="146" t="e">
        <f t="shared" si="188"/>
        <v>#N/A</v>
      </c>
      <c r="OF71" s="146" t="e">
        <f t="shared" si="189"/>
        <v>#N/A</v>
      </c>
      <c r="OG71" s="146" t="e">
        <f t="shared" si="190"/>
        <v>#N/A</v>
      </c>
      <c r="OH71" s="146" t="e">
        <f t="shared" si="191"/>
        <v>#N/A</v>
      </c>
      <c r="OI71" s="146" t="e">
        <f t="shared" si="192"/>
        <v>#N/A</v>
      </c>
      <c r="OJ71" s="146" t="e">
        <f t="shared" si="193"/>
        <v>#N/A</v>
      </c>
      <c r="OK71" s="146" t="e">
        <f t="shared" si="194"/>
        <v>#N/A</v>
      </c>
      <c r="OL71" s="146" t="e">
        <f t="shared" si="195"/>
        <v>#N/A</v>
      </c>
      <c r="OM71" s="146" t="e">
        <f t="shared" si="196"/>
        <v>#N/A</v>
      </c>
      <c r="ON71" s="146" t="e">
        <f t="shared" si="197"/>
        <v>#N/A</v>
      </c>
      <c r="OO71" s="146" t="e">
        <f t="shared" si="198"/>
        <v>#N/A</v>
      </c>
      <c r="OP71" s="146" t="e">
        <f t="shared" si="199"/>
        <v>#N/A</v>
      </c>
      <c r="OQ71" s="146" t="e">
        <f t="shared" si="200"/>
        <v>#N/A</v>
      </c>
      <c r="OR71" s="146" t="e">
        <f t="shared" si="201"/>
        <v>#N/A</v>
      </c>
      <c r="OS71" s="146" t="e">
        <f t="shared" si="202"/>
        <v>#N/A</v>
      </c>
      <c r="OT71" s="146" t="e">
        <f t="shared" si="203"/>
        <v>#N/A</v>
      </c>
      <c r="OU71" s="146" t="e">
        <f t="shared" si="204"/>
        <v>#N/A</v>
      </c>
      <c r="OV71" s="146" t="e">
        <f t="shared" si="205"/>
        <v>#N/A</v>
      </c>
      <c r="OW71" s="146" t="e">
        <f t="shared" si="206"/>
        <v>#N/A</v>
      </c>
      <c r="OX71" s="146" t="e">
        <f t="shared" si="207"/>
        <v>#N/A</v>
      </c>
      <c r="OY71" s="146" t="e">
        <f t="shared" si="208"/>
        <v>#N/A</v>
      </c>
      <c r="OZ71" s="146" t="e">
        <f t="shared" si="209"/>
        <v>#N/A</v>
      </c>
      <c r="PA71" s="146" t="e">
        <f t="shared" si="210"/>
        <v>#N/A</v>
      </c>
      <c r="PB71" s="146" t="e">
        <f t="shared" si="211"/>
        <v>#N/A</v>
      </c>
      <c r="PC71" s="146" t="e">
        <f t="shared" si="212"/>
        <v>#N/A</v>
      </c>
      <c r="PD71" s="146" t="e">
        <f t="shared" ref="PD71:PD103" si="299">IF(ISNONTEXT($N71),_xlfn.LOGNORM.DIST(HK71,LN($J71),LN($N71),FALSE),NA())</f>
        <v>#N/A</v>
      </c>
      <c r="PE71" s="146" t="e">
        <f t="shared" si="225"/>
        <v>#N/A</v>
      </c>
      <c r="PF71" s="146" t="e">
        <f t="shared" si="226"/>
        <v>#N/A</v>
      </c>
      <c r="PG71" s="146" t="e">
        <f t="shared" si="227"/>
        <v>#N/A</v>
      </c>
      <c r="PH71" s="146" t="e">
        <f t="shared" si="228"/>
        <v>#N/A</v>
      </c>
      <c r="PI71" s="146" t="e">
        <f t="shared" si="229"/>
        <v>#N/A</v>
      </c>
      <c r="PJ71" s="146" t="e">
        <f t="shared" si="230"/>
        <v>#N/A</v>
      </c>
      <c r="PK71" s="146" t="e">
        <f t="shared" si="231"/>
        <v>#N/A</v>
      </c>
      <c r="PL71" s="146" t="e">
        <f t="shared" si="232"/>
        <v>#N/A</v>
      </c>
    </row>
    <row r="72" spans="1:428" hidden="1" x14ac:dyDescent="0.45">
      <c r="A72" s="364"/>
      <c r="B72" s="365" t="str">
        <f>IF($N72="","",ROUND(_xlfn.LOGNORM.INV(ABS(VLOOKUP($Q$1,VLookups!$A$27:$B$28,2,FALSE)-B$2),LN($J72),LN($N72)),0))</f>
        <v/>
      </c>
      <c r="C72" s="367" t="str">
        <f t="shared" si="293"/>
        <v/>
      </c>
      <c r="D72" s="368" t="str">
        <f t="shared" si="294"/>
        <v/>
      </c>
      <c r="E72" s="108" t="str">
        <f>IFERROR(_xlfn.LOGNORM.INV(VLookups!$B$22,LN($J72),LN($N72)),"")</f>
        <v/>
      </c>
      <c r="F72" s="81"/>
      <c r="G72" s="108" t="str">
        <f>IFERROR(_xlfn.LOGNORM.INV(VLookups!$B$23,LN($J72),LN($N72)),"")</f>
        <v/>
      </c>
      <c r="H72" s="110" t="str">
        <f t="shared" si="283"/>
        <v/>
      </c>
      <c r="I72" s="110" t="str">
        <f t="shared" si="284"/>
        <v/>
      </c>
      <c r="J72" s="65" t="str">
        <f>IF(AND(F72&gt;0,NOT(ISBLANK(K72))),IF(VLOOKUP($F$3,VLookups!$A$17:$B$18,2,FALSE),F72*VLOOKUP(K72,VLookups!$A$4:$B$13,2,FALSE),F72),"")</f>
        <v/>
      </c>
      <c r="K72" s="21"/>
      <c r="L72" s="53"/>
      <c r="M72" s="263"/>
      <c r="N72" s="320" t="str">
        <f>IF(F72&gt;0,IF(ISBLANK(M72),IF(ISBLANK(K72),"",VLOOKUP(K72,VLookups!$A$4:$C$13,3,FALSE)),M72),"")</f>
        <v/>
      </c>
      <c r="O72" s="320" t="str">
        <f t="shared" si="287"/>
        <v/>
      </c>
      <c r="P72" s="375" t="str">
        <f t="shared" si="288"/>
        <v/>
      </c>
      <c r="Q72" s="81"/>
      <c r="R72" s="230" t="str">
        <f>IF(AND(Q72&gt;0,F72&gt;0,NOT(N72="")),ABS(VLOOKUP($Q$1,VLookups!$A$27:$B$28,2,FALSE)-_xlfn.LOGNORM.DIST(Q72,LN(J72),LN(N72),TRUE)),"")</f>
        <v/>
      </c>
      <c r="S72" s="80" t="str">
        <f>IF(AND($E72&gt;0,$F72&gt;0,$G72&gt;0,NOT(ISBLANK($K72))),_xlfn.LOGNORM.INV(ABS(VLOOKUP($Q$1,VLookups!$A$27:$B$28,2,FALSE)-S$3),LN($J72),LN($N72)),"")</f>
        <v/>
      </c>
      <c r="T72" s="80" t="str">
        <f>IF(AND($E72&gt;0,$F72&gt;0,$G72&gt;0,NOT(ISBLANK($K72))),_xlfn.LOGNORM.INV(ABS(VLOOKUP($Q$1,VLookups!$A$27:$B$28,2,FALSE)-T$3),LN($J72),LN($N72)),"")</f>
        <v/>
      </c>
      <c r="U72" s="80" t="str">
        <f>IF(AND($E72&gt;0,$F72&gt;0,$G72&gt;0,NOT(ISBLANK($K72))),_xlfn.LOGNORM.INV(ABS(VLOOKUP($Q$1,VLookups!$A$27:$B$28,2,FALSE)-U$3),LN($J72),LN($N72)),"")</f>
        <v/>
      </c>
      <c r="V72" s="80" t="str">
        <f>IF(AND($E72&gt;0,$F72&gt;0,$G72&gt;0,NOT(ISBLANK($K72))),_xlfn.LOGNORM.INV(ABS(VLOOKUP($Q$1,VLookups!$A$27:$B$28,2,FALSE)-V$3),LN($J72),LN($N72)),"")</f>
        <v/>
      </c>
      <c r="W72" s="80" t="str">
        <f>IF(AND($E72&gt;0,$F72&gt;0,$G72&gt;0,NOT(ISBLANK($K72))),_xlfn.LOGNORM.INV(ABS(VLOOKUP($Q$1,VLookups!$A$27:$B$28,2,FALSE)-W$3),LN($J72),LN($N72)),"")</f>
        <v/>
      </c>
      <c r="X72" s="80" t="str">
        <f>IF(AND($E72&gt;0,$F72&gt;0,$G72&gt;0,NOT(ISBLANK($K72))),_xlfn.LOGNORM.INV(ABS(VLOOKUP($Q$1,VLookups!$A$27:$B$28,2,FALSE)-X$3),LN($J72),LN($N72)),"")</f>
        <v/>
      </c>
      <c r="Y72" s="5"/>
      <c r="Z72" s="145" t="str">
        <f t="shared" si="285"/>
        <v/>
      </c>
      <c r="AA72" s="376" t="str">
        <f t="shared" si="289"/>
        <v/>
      </c>
      <c r="AB72" s="46" t="str">
        <f t="shared" si="290"/>
        <v/>
      </c>
      <c r="AC72" s="46" t="str">
        <f t="shared" si="295"/>
        <v/>
      </c>
      <c r="AD72" s="46" t="str">
        <f t="shared" si="295"/>
        <v/>
      </c>
      <c r="AE72" s="46" t="str">
        <f t="shared" si="295"/>
        <v/>
      </c>
      <c r="AF72" s="46" t="str">
        <f t="shared" si="295"/>
        <v/>
      </c>
      <c r="AG72" s="46" t="str">
        <f t="shared" si="295"/>
        <v/>
      </c>
      <c r="AH72" s="46" t="str">
        <f t="shared" si="295"/>
        <v/>
      </c>
      <c r="AI72" s="46" t="str">
        <f t="shared" si="295"/>
        <v/>
      </c>
      <c r="AJ72" s="46" t="str">
        <f t="shared" si="295"/>
        <v/>
      </c>
      <c r="AK72" s="46" t="str">
        <f t="shared" si="295"/>
        <v/>
      </c>
      <c r="AL72" s="46" t="str">
        <f t="shared" si="295"/>
        <v/>
      </c>
      <c r="AM72" s="46" t="str">
        <f t="shared" si="295"/>
        <v/>
      </c>
      <c r="AN72" s="46" t="str">
        <f t="shared" si="295"/>
        <v/>
      </c>
      <c r="AO72" s="46" t="str">
        <f t="shared" si="295"/>
        <v/>
      </c>
      <c r="AP72" s="46" t="str">
        <f t="shared" si="295"/>
        <v/>
      </c>
      <c r="AQ72" s="46" t="str">
        <f t="shared" si="295"/>
        <v/>
      </c>
      <c r="AR72" s="46" t="str">
        <f t="shared" si="295"/>
        <v/>
      </c>
      <c r="AS72" s="46" t="str">
        <f t="shared" si="295"/>
        <v/>
      </c>
      <c r="AT72" s="46" t="str">
        <f t="shared" si="295"/>
        <v/>
      </c>
      <c r="AU72" s="46" t="str">
        <f t="shared" si="295"/>
        <v/>
      </c>
      <c r="AV72" s="46" t="str">
        <f t="shared" si="295"/>
        <v/>
      </c>
      <c r="AW72" s="46" t="str">
        <f t="shared" si="295"/>
        <v/>
      </c>
      <c r="AX72" s="46" t="str">
        <f t="shared" si="295"/>
        <v/>
      </c>
      <c r="AY72" s="46" t="str">
        <f t="shared" si="295"/>
        <v/>
      </c>
      <c r="AZ72" s="46" t="str">
        <f t="shared" si="295"/>
        <v/>
      </c>
      <c r="BA72" s="46" t="str">
        <f t="shared" si="295"/>
        <v/>
      </c>
      <c r="BB72" s="46" t="str">
        <f t="shared" si="295"/>
        <v/>
      </c>
      <c r="BC72" s="46" t="str">
        <f t="shared" si="295"/>
        <v/>
      </c>
      <c r="BD72" s="46" t="str">
        <f t="shared" si="295"/>
        <v/>
      </c>
      <c r="BE72" s="46" t="str">
        <f t="shared" si="295"/>
        <v/>
      </c>
      <c r="BF72" s="46" t="str">
        <f t="shared" si="295"/>
        <v/>
      </c>
      <c r="BG72" s="46" t="str">
        <f t="shared" si="295"/>
        <v/>
      </c>
      <c r="BH72" s="46" t="str">
        <f t="shared" si="295"/>
        <v/>
      </c>
      <c r="BI72" s="46" t="str">
        <f t="shared" si="295"/>
        <v/>
      </c>
      <c r="BJ72" s="46" t="str">
        <f t="shared" si="295"/>
        <v/>
      </c>
      <c r="BK72" s="46" t="str">
        <f t="shared" si="295"/>
        <v/>
      </c>
      <c r="BL72" s="46" t="str">
        <f t="shared" si="295"/>
        <v/>
      </c>
      <c r="BM72" s="46" t="str">
        <f t="shared" si="295"/>
        <v/>
      </c>
      <c r="BN72" s="46" t="str">
        <f t="shared" si="295"/>
        <v/>
      </c>
      <c r="BO72" s="46" t="str">
        <f t="shared" si="295"/>
        <v/>
      </c>
      <c r="BP72" s="46" t="str">
        <f t="shared" si="295"/>
        <v/>
      </c>
      <c r="BQ72" s="46" t="str">
        <f t="shared" si="295"/>
        <v/>
      </c>
      <c r="BR72" s="46" t="str">
        <f t="shared" si="295"/>
        <v/>
      </c>
      <c r="BS72" s="46" t="str">
        <f t="shared" si="295"/>
        <v/>
      </c>
      <c r="BT72" s="46" t="str">
        <f t="shared" si="295"/>
        <v/>
      </c>
      <c r="BU72" s="46" t="str">
        <f t="shared" si="295"/>
        <v/>
      </c>
      <c r="BV72" s="46" t="str">
        <f t="shared" si="295"/>
        <v/>
      </c>
      <c r="BW72" s="46" t="str">
        <f t="shared" si="295"/>
        <v/>
      </c>
      <c r="BX72" s="46" t="str">
        <f t="shared" si="295"/>
        <v/>
      </c>
      <c r="BY72" s="46" t="str">
        <f t="shared" si="295"/>
        <v/>
      </c>
      <c r="BZ72" s="46" t="str">
        <f t="shared" si="295"/>
        <v/>
      </c>
      <c r="CA72" s="46" t="str">
        <f t="shared" si="295"/>
        <v/>
      </c>
      <c r="CB72" s="46" t="str">
        <f t="shared" si="295"/>
        <v/>
      </c>
      <c r="CC72" s="46" t="str">
        <f t="shared" si="295"/>
        <v/>
      </c>
      <c r="CD72" s="46" t="str">
        <f t="shared" si="295"/>
        <v/>
      </c>
      <c r="CE72" s="46" t="str">
        <f t="shared" si="295"/>
        <v/>
      </c>
      <c r="CF72" s="46" t="str">
        <f t="shared" si="295"/>
        <v/>
      </c>
      <c r="CG72" s="46" t="str">
        <f t="shared" si="295"/>
        <v/>
      </c>
      <c r="CH72" s="46" t="str">
        <f t="shared" si="295"/>
        <v/>
      </c>
      <c r="CI72" s="46" t="str">
        <f t="shared" si="295"/>
        <v/>
      </c>
      <c r="CJ72" s="46" t="str">
        <f t="shared" si="295"/>
        <v/>
      </c>
      <c r="CK72" s="46" t="str">
        <f t="shared" si="295"/>
        <v/>
      </c>
      <c r="CL72" s="46" t="str">
        <f t="shared" si="295"/>
        <v/>
      </c>
      <c r="CM72" s="46" t="str">
        <f t="shared" si="295"/>
        <v/>
      </c>
      <c r="CN72" s="46" t="str">
        <f t="shared" si="295"/>
        <v/>
      </c>
      <c r="CO72" s="46" t="str">
        <f t="shared" si="296"/>
        <v/>
      </c>
      <c r="CP72" s="46" t="str">
        <f t="shared" si="296"/>
        <v/>
      </c>
      <c r="CQ72" s="46" t="str">
        <f t="shared" si="296"/>
        <v/>
      </c>
      <c r="CR72" s="46" t="str">
        <f t="shared" si="296"/>
        <v/>
      </c>
      <c r="CS72" s="46" t="str">
        <f t="shared" si="296"/>
        <v/>
      </c>
      <c r="CT72" s="46" t="str">
        <f t="shared" si="296"/>
        <v/>
      </c>
      <c r="CU72" s="46" t="str">
        <f t="shared" si="296"/>
        <v/>
      </c>
      <c r="CV72" s="46" t="str">
        <f t="shared" si="296"/>
        <v/>
      </c>
      <c r="CW72" s="46" t="str">
        <f t="shared" si="296"/>
        <v/>
      </c>
      <c r="CX72" s="46" t="str">
        <f t="shared" si="296"/>
        <v/>
      </c>
      <c r="CY72" s="46" t="str">
        <f t="shared" si="296"/>
        <v/>
      </c>
      <c r="CZ72" s="46" t="str">
        <f t="shared" si="296"/>
        <v/>
      </c>
      <c r="DA72" s="46" t="str">
        <f t="shared" si="296"/>
        <v/>
      </c>
      <c r="DB72" s="46" t="str">
        <f t="shared" si="296"/>
        <v/>
      </c>
      <c r="DC72" s="46" t="str">
        <f t="shared" si="296"/>
        <v/>
      </c>
      <c r="DD72" s="46" t="str">
        <f t="shared" si="296"/>
        <v/>
      </c>
      <c r="DE72" s="46" t="str">
        <f t="shared" si="296"/>
        <v/>
      </c>
      <c r="DF72" s="46" t="str">
        <f t="shared" si="296"/>
        <v/>
      </c>
      <c r="DG72" s="46" t="str">
        <f t="shared" si="296"/>
        <v/>
      </c>
      <c r="DH72" s="46" t="str">
        <f t="shared" si="296"/>
        <v/>
      </c>
      <c r="DI72" s="46" t="str">
        <f t="shared" si="296"/>
        <v/>
      </c>
      <c r="DJ72" s="46" t="str">
        <f t="shared" si="296"/>
        <v/>
      </c>
      <c r="DK72" s="46" t="str">
        <f t="shared" si="296"/>
        <v/>
      </c>
      <c r="DL72" s="46" t="str">
        <f t="shared" si="296"/>
        <v/>
      </c>
      <c r="DM72" s="46" t="str">
        <f t="shared" si="296"/>
        <v/>
      </c>
      <c r="DN72" s="46" t="str">
        <f t="shared" si="296"/>
        <v/>
      </c>
      <c r="DO72" s="46" t="str">
        <f t="shared" si="296"/>
        <v/>
      </c>
      <c r="DP72" s="46" t="str">
        <f t="shared" si="296"/>
        <v/>
      </c>
      <c r="DQ72" s="46" t="str">
        <f t="shared" si="296"/>
        <v/>
      </c>
      <c r="DR72" s="46" t="str">
        <f t="shared" si="296"/>
        <v/>
      </c>
      <c r="DS72" s="46" t="str">
        <f t="shared" si="296"/>
        <v/>
      </c>
      <c r="DT72" s="46" t="str">
        <f t="shared" si="296"/>
        <v/>
      </c>
      <c r="DU72" s="46" t="str">
        <f t="shared" si="296"/>
        <v/>
      </c>
      <c r="DV72" s="46" t="str">
        <f t="shared" si="296"/>
        <v/>
      </c>
      <c r="DW72" s="46" t="str">
        <f t="shared" si="296"/>
        <v/>
      </c>
      <c r="DX72" s="46" t="str">
        <f t="shared" si="296"/>
        <v/>
      </c>
      <c r="DY72" s="46" t="str">
        <f t="shared" si="296"/>
        <v/>
      </c>
      <c r="DZ72" s="46" t="str">
        <f t="shared" si="296"/>
        <v/>
      </c>
      <c r="EA72" s="46" t="str">
        <f t="shared" si="296"/>
        <v/>
      </c>
      <c r="EB72" s="46" t="str">
        <f t="shared" si="296"/>
        <v/>
      </c>
      <c r="EC72" s="46" t="str">
        <f t="shared" si="296"/>
        <v/>
      </c>
      <c r="ED72" s="46" t="str">
        <f t="shared" si="296"/>
        <v/>
      </c>
      <c r="EE72" s="46" t="str">
        <f t="shared" si="296"/>
        <v/>
      </c>
      <c r="EF72" s="46" t="str">
        <f t="shared" si="296"/>
        <v/>
      </c>
      <c r="EG72" s="46" t="str">
        <f t="shared" si="296"/>
        <v/>
      </c>
      <c r="EH72" s="46" t="str">
        <f t="shared" si="296"/>
        <v/>
      </c>
      <c r="EI72" s="46" t="str">
        <f t="shared" si="296"/>
        <v/>
      </c>
      <c r="EJ72" s="46" t="str">
        <f t="shared" si="296"/>
        <v/>
      </c>
      <c r="EK72" s="46" t="str">
        <f t="shared" si="296"/>
        <v/>
      </c>
      <c r="EL72" s="46" t="str">
        <f t="shared" si="296"/>
        <v/>
      </c>
      <c r="EM72" s="46" t="str">
        <f t="shared" si="296"/>
        <v/>
      </c>
      <c r="EN72" s="46" t="str">
        <f t="shared" si="296"/>
        <v/>
      </c>
      <c r="EO72" s="46" t="str">
        <f t="shared" si="296"/>
        <v/>
      </c>
      <c r="EP72" s="46" t="str">
        <f t="shared" si="296"/>
        <v/>
      </c>
      <c r="EQ72" s="46" t="str">
        <f t="shared" si="296"/>
        <v/>
      </c>
      <c r="ER72" s="46" t="str">
        <f t="shared" si="296"/>
        <v/>
      </c>
      <c r="ES72" s="46" t="str">
        <f t="shared" si="296"/>
        <v/>
      </c>
      <c r="ET72" s="46" t="str">
        <f t="shared" si="296"/>
        <v/>
      </c>
      <c r="EU72" s="46" t="str">
        <f t="shared" si="296"/>
        <v/>
      </c>
      <c r="EV72" s="46" t="str">
        <f t="shared" si="296"/>
        <v/>
      </c>
      <c r="EW72" s="46" t="str">
        <f t="shared" si="296"/>
        <v/>
      </c>
      <c r="EX72" s="46" t="str">
        <f t="shared" si="296"/>
        <v/>
      </c>
      <c r="EY72" s="46" t="str">
        <f t="shared" si="296"/>
        <v/>
      </c>
      <c r="EZ72" s="46" t="str">
        <f t="shared" si="296"/>
        <v/>
      </c>
      <c r="FA72" s="46" t="str">
        <f t="shared" si="291"/>
        <v/>
      </c>
      <c r="FB72" s="46" t="str">
        <f t="shared" si="291"/>
        <v/>
      </c>
      <c r="FC72" s="46" t="str">
        <f t="shared" si="286"/>
        <v/>
      </c>
      <c r="FD72" s="46" t="str">
        <f t="shared" si="286"/>
        <v/>
      </c>
      <c r="FE72" s="46" t="str">
        <f t="shared" si="286"/>
        <v/>
      </c>
      <c r="FF72" s="46" t="str">
        <f t="shared" si="286"/>
        <v/>
      </c>
      <c r="FG72" s="46" t="str">
        <f t="shared" si="286"/>
        <v/>
      </c>
      <c r="FH72" s="46" t="str">
        <f t="shared" si="286"/>
        <v/>
      </c>
      <c r="FI72" s="46" t="str">
        <f t="shared" si="286"/>
        <v/>
      </c>
      <c r="FJ72" s="46" t="str">
        <f t="shared" si="286"/>
        <v/>
      </c>
      <c r="FK72" s="46" t="str">
        <f t="shared" ref="FK72:HS75" si="300">IF(ISNONTEXT($Z72),FJ72+$Z72,"")</f>
        <v/>
      </c>
      <c r="FL72" s="46" t="str">
        <f t="shared" si="300"/>
        <v/>
      </c>
      <c r="FM72" s="46" t="str">
        <f t="shared" si="300"/>
        <v/>
      </c>
      <c r="FN72" s="46" t="str">
        <f t="shared" si="300"/>
        <v/>
      </c>
      <c r="FO72" s="46" t="str">
        <f t="shared" si="300"/>
        <v/>
      </c>
      <c r="FP72" s="46" t="str">
        <f t="shared" si="300"/>
        <v/>
      </c>
      <c r="FQ72" s="46" t="str">
        <f t="shared" si="300"/>
        <v/>
      </c>
      <c r="FR72" s="46" t="str">
        <f t="shared" si="300"/>
        <v/>
      </c>
      <c r="FS72" s="46" t="str">
        <f t="shared" si="300"/>
        <v/>
      </c>
      <c r="FT72" s="46" t="str">
        <f t="shared" si="300"/>
        <v/>
      </c>
      <c r="FU72" s="46" t="str">
        <f t="shared" si="300"/>
        <v/>
      </c>
      <c r="FV72" s="46" t="str">
        <f t="shared" si="300"/>
        <v/>
      </c>
      <c r="FW72" s="46" t="str">
        <f t="shared" si="300"/>
        <v/>
      </c>
      <c r="FX72" s="46" t="str">
        <f t="shared" si="300"/>
        <v/>
      </c>
      <c r="FY72" s="46" t="str">
        <f t="shared" si="300"/>
        <v/>
      </c>
      <c r="FZ72" s="46" t="str">
        <f t="shared" si="300"/>
        <v/>
      </c>
      <c r="GA72" s="46" t="str">
        <f t="shared" si="300"/>
        <v/>
      </c>
      <c r="GB72" s="46" t="str">
        <f t="shared" si="300"/>
        <v/>
      </c>
      <c r="GC72" s="46" t="str">
        <f t="shared" si="300"/>
        <v/>
      </c>
      <c r="GD72" s="46" t="str">
        <f t="shared" si="300"/>
        <v/>
      </c>
      <c r="GE72" s="46" t="str">
        <f t="shared" si="300"/>
        <v/>
      </c>
      <c r="GF72" s="46" t="str">
        <f t="shared" si="300"/>
        <v/>
      </c>
      <c r="GG72" s="46" t="str">
        <f t="shared" si="300"/>
        <v/>
      </c>
      <c r="GH72" s="46" t="str">
        <f t="shared" si="300"/>
        <v/>
      </c>
      <c r="GI72" s="46" t="str">
        <f t="shared" si="300"/>
        <v/>
      </c>
      <c r="GJ72" s="46" t="str">
        <f t="shared" si="300"/>
        <v/>
      </c>
      <c r="GK72" s="46" t="str">
        <f t="shared" si="300"/>
        <v/>
      </c>
      <c r="GL72" s="46" t="str">
        <f t="shared" si="300"/>
        <v/>
      </c>
      <c r="GM72" s="46" t="str">
        <f t="shared" si="300"/>
        <v/>
      </c>
      <c r="GN72" s="46" t="str">
        <f t="shared" si="300"/>
        <v/>
      </c>
      <c r="GO72" s="46" t="str">
        <f t="shared" si="300"/>
        <v/>
      </c>
      <c r="GP72" s="46" t="str">
        <f t="shared" si="300"/>
        <v/>
      </c>
      <c r="GQ72" s="46" t="str">
        <f t="shared" si="300"/>
        <v/>
      </c>
      <c r="GR72" s="46" t="str">
        <f t="shared" si="300"/>
        <v/>
      </c>
      <c r="GS72" s="46" t="str">
        <f t="shared" si="300"/>
        <v/>
      </c>
      <c r="GT72" s="46" t="str">
        <f t="shared" si="300"/>
        <v/>
      </c>
      <c r="GU72" s="46" t="str">
        <f t="shared" si="300"/>
        <v/>
      </c>
      <c r="GV72" s="46" t="str">
        <f t="shared" si="300"/>
        <v/>
      </c>
      <c r="GW72" s="46" t="str">
        <f t="shared" si="300"/>
        <v/>
      </c>
      <c r="GX72" s="46" t="str">
        <f t="shared" si="300"/>
        <v/>
      </c>
      <c r="GY72" s="46" t="str">
        <f t="shared" si="300"/>
        <v/>
      </c>
      <c r="GZ72" s="46" t="str">
        <f t="shared" si="300"/>
        <v/>
      </c>
      <c r="HA72" s="46" t="str">
        <f t="shared" si="300"/>
        <v/>
      </c>
      <c r="HB72" s="46" t="str">
        <f t="shared" si="300"/>
        <v/>
      </c>
      <c r="HC72" s="46" t="str">
        <f t="shared" si="300"/>
        <v/>
      </c>
      <c r="HD72" s="46" t="str">
        <f t="shared" si="300"/>
        <v/>
      </c>
      <c r="HE72" s="46" t="str">
        <f t="shared" si="300"/>
        <v/>
      </c>
      <c r="HF72" s="46" t="str">
        <f t="shared" si="300"/>
        <v/>
      </c>
      <c r="HG72" s="46" t="str">
        <f t="shared" si="300"/>
        <v/>
      </c>
      <c r="HH72" s="46" t="str">
        <f t="shared" si="300"/>
        <v/>
      </c>
      <c r="HI72" s="46" t="str">
        <f t="shared" si="300"/>
        <v/>
      </c>
      <c r="HJ72" s="46" t="str">
        <f t="shared" si="300"/>
        <v/>
      </c>
      <c r="HK72" s="46" t="str">
        <f t="shared" si="300"/>
        <v/>
      </c>
      <c r="HL72" s="46" t="str">
        <f t="shared" si="300"/>
        <v/>
      </c>
      <c r="HM72" s="46" t="str">
        <f t="shared" si="300"/>
        <v/>
      </c>
      <c r="HN72" s="46" t="str">
        <f t="shared" si="300"/>
        <v/>
      </c>
      <c r="HO72" s="46" t="str">
        <f t="shared" si="300"/>
        <v/>
      </c>
      <c r="HP72" s="46" t="str">
        <f t="shared" si="300"/>
        <v/>
      </c>
      <c r="HQ72" s="46" t="str">
        <f t="shared" si="300"/>
        <v/>
      </c>
      <c r="HR72" s="46" t="str">
        <f t="shared" si="300"/>
        <v/>
      </c>
      <c r="HS72" s="46" t="str">
        <f t="shared" si="300"/>
        <v/>
      </c>
      <c r="HT72" s="146" t="e">
        <f t="shared" si="292"/>
        <v>#N/A</v>
      </c>
      <c r="HU72" s="146" t="e">
        <f t="shared" ref="HU72:HU103" si="301">IF(ISNONTEXT($N72),_xlfn.LOGNORM.DIST(AB72,LN($J72),LN($N72),FALSE),NA())</f>
        <v>#N/A</v>
      </c>
      <c r="HV72" s="146" t="e">
        <f t="shared" ref="HV72:HV103" si="302">IF(ISNONTEXT($N72),_xlfn.LOGNORM.DIST(AC72,LN($J72),LN($N72),FALSE),NA())</f>
        <v>#N/A</v>
      </c>
      <c r="HW72" s="146" t="e">
        <f t="shared" ref="HW72:HW103" si="303">IF(ISNONTEXT($N72),_xlfn.LOGNORM.DIST(AD72,LN($J72),LN($N72),FALSE),NA())</f>
        <v>#N/A</v>
      </c>
      <c r="HX72" s="146" t="e">
        <f t="shared" ref="HX72:HX103" si="304">IF(ISNONTEXT($N72),_xlfn.LOGNORM.DIST(AE72,LN($J72),LN($N72),FALSE),NA())</f>
        <v>#N/A</v>
      </c>
      <c r="HY72" s="146" t="e">
        <f t="shared" ref="HY72:HY103" si="305">IF(ISNONTEXT($N72),_xlfn.LOGNORM.DIST(AF72,LN($J72),LN($N72),FALSE),NA())</f>
        <v>#N/A</v>
      </c>
      <c r="HZ72" s="146" t="e">
        <f t="shared" ref="HZ72:HZ103" si="306">IF(ISNONTEXT($N72),_xlfn.LOGNORM.DIST(AG72,LN($J72),LN($N72),FALSE),NA())</f>
        <v>#N/A</v>
      </c>
      <c r="IA72" s="146" t="e">
        <f t="shared" ref="IA72:IA103" si="307">IF(ISNONTEXT($N72),_xlfn.LOGNORM.DIST(AH72,LN($J72),LN($N72),FALSE),NA())</f>
        <v>#N/A</v>
      </c>
      <c r="IB72" s="146" t="e">
        <f t="shared" ref="IB72:IB103" si="308">IF(ISNONTEXT($N72),_xlfn.LOGNORM.DIST(AI72,LN($J72),LN($N72),FALSE),NA())</f>
        <v>#N/A</v>
      </c>
      <c r="IC72" s="146" t="e">
        <f t="shared" ref="IC72:IC103" si="309">IF(ISNONTEXT($N72),_xlfn.LOGNORM.DIST(AJ72,LN($J72),LN($N72),FALSE),NA())</f>
        <v>#N/A</v>
      </c>
      <c r="ID72" s="146" t="e">
        <f t="shared" ref="ID72:ID103" si="310">IF(ISNONTEXT($N72),_xlfn.LOGNORM.DIST(AK72,LN($J72),LN($N72),FALSE),NA())</f>
        <v>#N/A</v>
      </c>
      <c r="IE72" s="146" t="e">
        <f t="shared" ref="IE72:IE103" si="311">IF(ISNONTEXT($N72),_xlfn.LOGNORM.DIST(AL72,LN($J72),LN($N72),FALSE),NA())</f>
        <v>#N/A</v>
      </c>
      <c r="IF72" s="146" t="e">
        <f t="shared" ref="IF72:IF103" si="312">IF(ISNONTEXT($N72),_xlfn.LOGNORM.DIST(AM72,LN($J72),LN($N72),FALSE),NA())</f>
        <v>#N/A</v>
      </c>
      <c r="IG72" s="146" t="e">
        <f t="shared" ref="IG72:IG103" si="313">IF(ISNONTEXT($N72),_xlfn.LOGNORM.DIST(AN72,LN($J72),LN($N72),FALSE),NA())</f>
        <v>#N/A</v>
      </c>
      <c r="IH72" s="146" t="e">
        <f t="shared" ref="IH72:IH103" si="314">IF(ISNONTEXT($N72),_xlfn.LOGNORM.DIST(AO72,LN($J72),LN($N72),FALSE),NA())</f>
        <v>#N/A</v>
      </c>
      <c r="II72" s="146" t="e">
        <f t="shared" ref="II72:II103" si="315">IF(ISNONTEXT($N72),_xlfn.LOGNORM.DIST(AP72,LN($J72),LN($N72),FALSE),NA())</f>
        <v>#N/A</v>
      </c>
      <c r="IJ72" s="146" t="e">
        <f t="shared" ref="IJ72:IJ103" si="316">IF(ISNONTEXT($N72),_xlfn.LOGNORM.DIST(AQ72,LN($J72),LN($N72),FALSE),NA())</f>
        <v>#N/A</v>
      </c>
      <c r="IK72" s="146" t="e">
        <f t="shared" ref="IK72:IK103" si="317">IF(ISNONTEXT($N72),_xlfn.LOGNORM.DIST(AR72,LN($J72),LN($N72),FALSE),NA())</f>
        <v>#N/A</v>
      </c>
      <c r="IL72" s="146" t="e">
        <f t="shared" ref="IL72:IL103" si="318">IF(ISNONTEXT($N72),_xlfn.LOGNORM.DIST(AS72,LN($J72),LN($N72),FALSE),NA())</f>
        <v>#N/A</v>
      </c>
      <c r="IM72" s="146" t="e">
        <f t="shared" ref="IM72:IM103" si="319">IF(ISNONTEXT($N72),_xlfn.LOGNORM.DIST(AT72,LN($J72),LN($N72),FALSE),NA())</f>
        <v>#N/A</v>
      </c>
      <c r="IN72" s="146" t="e">
        <f t="shared" ref="IN72:IN103" si="320">IF(ISNONTEXT($N72),_xlfn.LOGNORM.DIST(AU72,LN($J72),LN($N72),FALSE),NA())</f>
        <v>#N/A</v>
      </c>
      <c r="IO72" s="146" t="e">
        <f t="shared" ref="IO72:IO103" si="321">IF(ISNONTEXT($N72),_xlfn.LOGNORM.DIST(AV72,LN($J72),LN($N72),FALSE),NA())</f>
        <v>#N/A</v>
      </c>
      <c r="IP72" s="146" t="e">
        <f t="shared" ref="IP72:IP103" si="322">IF(ISNONTEXT($N72),_xlfn.LOGNORM.DIST(AW72,LN($J72),LN($N72),FALSE),NA())</f>
        <v>#N/A</v>
      </c>
      <c r="IQ72" s="146" t="e">
        <f t="shared" ref="IQ72:IQ103" si="323">IF(ISNONTEXT($N72),_xlfn.LOGNORM.DIST(AX72,LN($J72),LN($N72),FALSE),NA())</f>
        <v>#N/A</v>
      </c>
      <c r="IR72" s="146" t="e">
        <f t="shared" ref="IR72:IR103" si="324">IF(ISNONTEXT($N72),_xlfn.LOGNORM.DIST(AY72,LN($J72),LN($N72),FALSE),NA())</f>
        <v>#N/A</v>
      </c>
      <c r="IS72" s="146" t="e">
        <f t="shared" ref="IS72:IS103" si="325">IF(ISNONTEXT($N72),_xlfn.LOGNORM.DIST(AZ72,LN($J72),LN($N72),FALSE),NA())</f>
        <v>#N/A</v>
      </c>
      <c r="IT72" s="146" t="e">
        <f t="shared" ref="IT72:IT103" si="326">IF(ISNONTEXT($N72),_xlfn.LOGNORM.DIST(BA72,LN($J72),LN($N72),FALSE),NA())</f>
        <v>#N/A</v>
      </c>
      <c r="IU72" s="146" t="e">
        <f t="shared" ref="IU72:IU103" si="327">IF(ISNONTEXT($N72),_xlfn.LOGNORM.DIST(BB72,LN($J72),LN($N72),FALSE),NA())</f>
        <v>#N/A</v>
      </c>
      <c r="IV72" s="146" t="e">
        <f t="shared" ref="IV72:IV103" si="328">IF(ISNONTEXT($N72),_xlfn.LOGNORM.DIST(BC72,LN($J72),LN($N72),FALSE),NA())</f>
        <v>#N/A</v>
      </c>
      <c r="IW72" s="146" t="e">
        <f t="shared" ref="IW72:IW103" si="329">IF(ISNONTEXT($N72),_xlfn.LOGNORM.DIST(BD72,LN($J72),LN($N72),FALSE),NA())</f>
        <v>#N/A</v>
      </c>
      <c r="IX72" s="146" t="e">
        <f t="shared" ref="IX72:IX103" si="330">IF(ISNONTEXT($N72),_xlfn.LOGNORM.DIST(BE72,LN($J72),LN($N72),FALSE),NA())</f>
        <v>#N/A</v>
      </c>
      <c r="IY72" s="146" t="e">
        <f t="shared" ref="IY72:IY103" si="331">IF(ISNONTEXT($N72),_xlfn.LOGNORM.DIST(BF72,LN($J72),LN($N72),FALSE),NA())</f>
        <v>#N/A</v>
      </c>
      <c r="IZ72" s="146" t="e">
        <f t="shared" ref="IZ72:IZ103" si="332">IF(ISNONTEXT($N72),_xlfn.LOGNORM.DIST(BG72,LN($J72),LN($N72),FALSE),NA())</f>
        <v>#N/A</v>
      </c>
      <c r="JA72" s="146" t="e">
        <f t="shared" ref="JA72:JA103" si="333">IF(ISNONTEXT($N72),_xlfn.LOGNORM.DIST(BH72,LN($J72),LN($N72),FALSE),NA())</f>
        <v>#N/A</v>
      </c>
      <c r="JB72" s="146" t="e">
        <f t="shared" ref="JB72:JB103" si="334">IF(ISNONTEXT($N72),_xlfn.LOGNORM.DIST(BI72,LN($J72),LN($N72),FALSE),NA())</f>
        <v>#N/A</v>
      </c>
      <c r="JC72" s="146" t="e">
        <f t="shared" ref="JC72:JC103" si="335">IF(ISNONTEXT($N72),_xlfn.LOGNORM.DIST(BJ72,LN($J72),LN($N72),FALSE),NA())</f>
        <v>#N/A</v>
      </c>
      <c r="JD72" s="146" t="e">
        <f t="shared" ref="JD72:JD103" si="336">IF(ISNONTEXT($N72),_xlfn.LOGNORM.DIST(BK72,LN($J72),LN($N72),FALSE),NA())</f>
        <v>#N/A</v>
      </c>
      <c r="JE72" s="146" t="e">
        <f t="shared" ref="JE72:JE103" si="337">IF(ISNONTEXT($N72),_xlfn.LOGNORM.DIST(BL72,LN($J72),LN($N72),FALSE),NA())</f>
        <v>#N/A</v>
      </c>
      <c r="JF72" s="146" t="e">
        <f t="shared" ref="JF72:JF103" si="338">IF(ISNONTEXT($N72),_xlfn.LOGNORM.DIST(BM72,LN($J72),LN($N72),FALSE),NA())</f>
        <v>#N/A</v>
      </c>
      <c r="JG72" s="146" t="e">
        <f t="shared" ref="JG72:JG103" si="339">IF(ISNONTEXT($N72),_xlfn.LOGNORM.DIST(BN72,LN($J72),LN($N72),FALSE),NA())</f>
        <v>#N/A</v>
      </c>
      <c r="JH72" s="146" t="e">
        <f t="shared" ref="JH72:JH103" si="340">IF(ISNONTEXT($N72),_xlfn.LOGNORM.DIST(BO72,LN($J72),LN($N72),FALSE),NA())</f>
        <v>#N/A</v>
      </c>
      <c r="JI72" s="146" t="e">
        <f t="shared" ref="JI72:JI103" si="341">IF(ISNONTEXT($N72),_xlfn.LOGNORM.DIST(BP72,LN($J72),LN($N72),FALSE),NA())</f>
        <v>#N/A</v>
      </c>
      <c r="JJ72" s="146" t="e">
        <f t="shared" ref="JJ72:JJ103" si="342">IF(ISNONTEXT($N72),_xlfn.LOGNORM.DIST(BQ72,LN($J72),LN($N72),FALSE),NA())</f>
        <v>#N/A</v>
      </c>
      <c r="JK72" s="146" t="e">
        <f t="shared" ref="JK72:JK103" si="343">IF(ISNONTEXT($N72),_xlfn.LOGNORM.DIST(BR72,LN($J72),LN($N72),FALSE),NA())</f>
        <v>#N/A</v>
      </c>
      <c r="JL72" s="146" t="e">
        <f t="shared" ref="JL72:JL103" si="344">IF(ISNONTEXT($N72),_xlfn.LOGNORM.DIST(BS72,LN($J72),LN($N72),FALSE),NA())</f>
        <v>#N/A</v>
      </c>
      <c r="JM72" s="146" t="e">
        <f t="shared" ref="JM72:JM103" si="345">IF(ISNONTEXT($N72),_xlfn.LOGNORM.DIST(BT72,LN($J72),LN($N72),FALSE),NA())</f>
        <v>#N/A</v>
      </c>
      <c r="JN72" s="146" t="e">
        <f t="shared" ref="JN72:JN103" si="346">IF(ISNONTEXT($N72),_xlfn.LOGNORM.DIST(BU72,LN($J72),LN($N72),FALSE),NA())</f>
        <v>#N/A</v>
      </c>
      <c r="JO72" s="146" t="e">
        <f t="shared" ref="JO72:JO103" si="347">IF(ISNONTEXT($N72),_xlfn.LOGNORM.DIST(BV72,LN($J72),LN($N72),FALSE),NA())</f>
        <v>#N/A</v>
      </c>
      <c r="JP72" s="146" t="e">
        <f t="shared" ref="JP72:JP103" si="348">IF(ISNONTEXT($N72),_xlfn.LOGNORM.DIST(BW72,LN($J72),LN($N72),FALSE),NA())</f>
        <v>#N/A</v>
      </c>
      <c r="JQ72" s="146" t="e">
        <f t="shared" ref="JQ72:JQ103" si="349">IF(ISNONTEXT($N72),_xlfn.LOGNORM.DIST(BX72,LN($J72),LN($N72),FALSE),NA())</f>
        <v>#N/A</v>
      </c>
      <c r="JR72" s="146" t="e">
        <f t="shared" ref="JR72:JR103" si="350">IF(ISNONTEXT($N72),_xlfn.LOGNORM.DIST(BY72,LN($J72),LN($N72),FALSE),NA())</f>
        <v>#N/A</v>
      </c>
      <c r="JS72" s="146" t="e">
        <f t="shared" ref="JS72:JS103" si="351">IF(ISNONTEXT($N72),_xlfn.LOGNORM.DIST(BZ72,LN($J72),LN($N72),FALSE),NA())</f>
        <v>#N/A</v>
      </c>
      <c r="JT72" s="146" t="e">
        <f t="shared" ref="JT72:JT103" si="352">IF(ISNONTEXT($N72),_xlfn.LOGNORM.DIST(CA72,LN($J72),LN($N72),FALSE),NA())</f>
        <v>#N/A</v>
      </c>
      <c r="JU72" s="146" t="e">
        <f t="shared" ref="JU72:JU103" si="353">IF(ISNONTEXT($N72),_xlfn.LOGNORM.DIST(CB72,LN($J72),LN($N72),FALSE),NA())</f>
        <v>#N/A</v>
      </c>
      <c r="JV72" s="146" t="e">
        <f t="shared" ref="JV72:JV103" si="354">IF(ISNONTEXT($N72),_xlfn.LOGNORM.DIST(CC72,LN($J72),LN($N72),FALSE),NA())</f>
        <v>#N/A</v>
      </c>
      <c r="JW72" s="146" t="e">
        <f t="shared" ref="JW72:JW103" si="355">IF(ISNONTEXT($N72),_xlfn.LOGNORM.DIST(CD72,LN($J72),LN($N72),FALSE),NA())</f>
        <v>#N/A</v>
      </c>
      <c r="JX72" s="146" t="e">
        <f t="shared" ref="JX72:JX103" si="356">IF(ISNONTEXT($N72),_xlfn.LOGNORM.DIST(CE72,LN($J72),LN($N72),FALSE),NA())</f>
        <v>#N/A</v>
      </c>
      <c r="JY72" s="146" t="e">
        <f t="shared" ref="JY72:JY103" si="357">IF(ISNONTEXT($N72),_xlfn.LOGNORM.DIST(CF72,LN($J72),LN($N72),FALSE),NA())</f>
        <v>#N/A</v>
      </c>
      <c r="JZ72" s="146" t="e">
        <f t="shared" ref="JZ72:JZ103" si="358">IF(ISNONTEXT($N72),_xlfn.LOGNORM.DIST(CG72,LN($J72),LN($N72),FALSE),NA())</f>
        <v>#N/A</v>
      </c>
      <c r="KA72" s="146" t="e">
        <f t="shared" ref="KA72:KA103" si="359">IF(ISNONTEXT($N72),_xlfn.LOGNORM.DIST(CH72,LN($J72),LN($N72),FALSE),NA())</f>
        <v>#N/A</v>
      </c>
      <c r="KB72" s="146" t="e">
        <f t="shared" ref="KB72:KB103" si="360">IF(ISNONTEXT($N72),_xlfn.LOGNORM.DIST(CI72,LN($J72),LN($N72),FALSE),NA())</f>
        <v>#N/A</v>
      </c>
      <c r="KC72" s="146" t="e">
        <f t="shared" ref="KC72:KC103" si="361">IF(ISNONTEXT($N72),_xlfn.LOGNORM.DIST(CJ72,LN($J72),LN($N72),FALSE),NA())</f>
        <v>#N/A</v>
      </c>
      <c r="KD72" s="146" t="e">
        <f t="shared" ref="KD72:KD103" si="362">IF(ISNONTEXT($N72),_xlfn.LOGNORM.DIST(CK72,LN($J72),LN($N72),FALSE),NA())</f>
        <v>#N/A</v>
      </c>
      <c r="KE72" s="146" t="e">
        <f t="shared" ref="KE72:KE103" si="363">IF(ISNONTEXT($N72),_xlfn.LOGNORM.DIST(CL72,LN($J72),LN($N72),FALSE),NA())</f>
        <v>#N/A</v>
      </c>
      <c r="KF72" s="146" t="e">
        <f t="shared" si="297"/>
        <v>#N/A</v>
      </c>
      <c r="KG72" s="146" t="e">
        <f t="shared" ref="KG72:KG103" si="364">IF(ISNONTEXT($N72),_xlfn.LOGNORM.DIST(CN72,LN($J72),LN($N72),FALSE),NA())</f>
        <v>#N/A</v>
      </c>
      <c r="KH72" s="146" t="e">
        <f t="shared" ref="KH72:KH103" si="365">IF(ISNONTEXT($N72),_xlfn.LOGNORM.DIST(CO72,LN($J72),LN($N72),FALSE),NA())</f>
        <v>#N/A</v>
      </c>
      <c r="KI72" s="146" t="e">
        <f t="shared" ref="KI72:KI103" si="366">IF(ISNONTEXT($N72),_xlfn.LOGNORM.DIST(CP72,LN($J72),LN($N72),FALSE),NA())</f>
        <v>#N/A</v>
      </c>
      <c r="KJ72" s="146" t="e">
        <f t="shared" ref="KJ72:KJ103" si="367">IF(ISNONTEXT($N72),_xlfn.LOGNORM.DIST(CQ72,LN($J72),LN($N72),FALSE),NA())</f>
        <v>#N/A</v>
      </c>
      <c r="KK72" s="146" t="e">
        <f t="shared" ref="KK72:KK103" si="368">IF(ISNONTEXT($N72),_xlfn.LOGNORM.DIST(CR72,LN($J72),LN($N72),FALSE),NA())</f>
        <v>#N/A</v>
      </c>
      <c r="KL72" s="146" t="e">
        <f t="shared" ref="KL72:KL103" si="369">IF(ISNONTEXT($N72),_xlfn.LOGNORM.DIST(CS72,LN($J72),LN($N72),FALSE),NA())</f>
        <v>#N/A</v>
      </c>
      <c r="KM72" s="146" t="e">
        <f t="shared" ref="KM72:KM103" si="370">IF(ISNONTEXT($N72),_xlfn.LOGNORM.DIST(CT72,LN($J72),LN($N72),FALSE),NA())</f>
        <v>#N/A</v>
      </c>
      <c r="KN72" s="146" t="e">
        <f t="shared" ref="KN72:KN103" si="371">IF(ISNONTEXT($N72),_xlfn.LOGNORM.DIST(CU72,LN($J72),LN($N72),FALSE),NA())</f>
        <v>#N/A</v>
      </c>
      <c r="KO72" s="146" t="e">
        <f t="shared" ref="KO72:KO103" si="372">IF(ISNONTEXT($N72),_xlfn.LOGNORM.DIST(CV72,LN($J72),LN($N72),FALSE),NA())</f>
        <v>#N/A</v>
      </c>
      <c r="KP72" s="146" t="e">
        <f t="shared" ref="KP72:KP103" si="373">IF(ISNONTEXT($N72),_xlfn.LOGNORM.DIST(CW72,LN($J72),LN($N72),FALSE),NA())</f>
        <v>#N/A</v>
      </c>
      <c r="KQ72" s="146" t="e">
        <f t="shared" ref="KQ72:KQ103" si="374">IF(ISNONTEXT($N72),_xlfn.LOGNORM.DIST(CX72,LN($J72),LN($N72),FALSE),NA())</f>
        <v>#N/A</v>
      </c>
      <c r="KR72" s="146" t="e">
        <f t="shared" ref="KR72:KR103" si="375">IF(ISNONTEXT($N72),_xlfn.LOGNORM.DIST(CY72,LN($J72),LN($N72),FALSE),NA())</f>
        <v>#N/A</v>
      </c>
      <c r="KS72" s="146" t="e">
        <f t="shared" ref="KS72:KS103" si="376">IF(ISNONTEXT($N72),_xlfn.LOGNORM.DIST(CZ72,LN($J72),LN($N72),FALSE),NA())</f>
        <v>#N/A</v>
      </c>
      <c r="KT72" s="146" t="e">
        <f t="shared" ref="KT72:KT103" si="377">IF(ISNONTEXT($N72),_xlfn.LOGNORM.DIST(DA72,LN($J72),LN($N72),FALSE),NA())</f>
        <v>#N/A</v>
      </c>
      <c r="KU72" s="146" t="e">
        <f t="shared" ref="KU72:KU103" si="378">IF(ISNONTEXT($N72),_xlfn.LOGNORM.DIST(DB72,LN($J72),LN($N72),FALSE),NA())</f>
        <v>#N/A</v>
      </c>
      <c r="KV72" s="146" t="e">
        <f t="shared" ref="KV72:KV103" si="379">IF(ISNONTEXT($N72),_xlfn.LOGNORM.DIST(DC72,LN($J72),LN($N72),FALSE),NA())</f>
        <v>#N/A</v>
      </c>
      <c r="KW72" s="146" t="e">
        <f t="shared" ref="KW72:KW103" si="380">IF(ISNONTEXT($N72),_xlfn.LOGNORM.DIST(DD72,LN($J72),LN($N72),FALSE),NA())</f>
        <v>#N/A</v>
      </c>
      <c r="KX72" s="146" t="e">
        <f t="shared" ref="KX72:KX103" si="381">IF(ISNONTEXT($N72),_xlfn.LOGNORM.DIST(DE72,LN($J72),LN($N72),FALSE),NA())</f>
        <v>#N/A</v>
      </c>
      <c r="KY72" s="146" t="e">
        <f t="shared" ref="KY72:KY103" si="382">IF(ISNONTEXT($N72),_xlfn.LOGNORM.DIST(DF72,LN($J72),LN($N72),FALSE),NA())</f>
        <v>#N/A</v>
      </c>
      <c r="KZ72" s="146" t="e">
        <f t="shared" ref="KZ72:KZ103" si="383">IF(ISNONTEXT($N72),_xlfn.LOGNORM.DIST(DG72,LN($J72),LN($N72),FALSE),NA())</f>
        <v>#N/A</v>
      </c>
      <c r="LA72" s="146" t="e">
        <f t="shared" ref="LA72:LA103" si="384">IF(ISNONTEXT($N72),_xlfn.LOGNORM.DIST(DH72,LN($J72),LN($N72),FALSE),NA())</f>
        <v>#N/A</v>
      </c>
      <c r="LB72" s="146" t="e">
        <f t="shared" ref="LB72:LB103" si="385">IF(ISNONTEXT($N72),_xlfn.LOGNORM.DIST(DI72,LN($J72),LN($N72),FALSE),NA())</f>
        <v>#N/A</v>
      </c>
      <c r="LC72" s="146" t="e">
        <f t="shared" ref="LC72:LC103" si="386">IF(ISNONTEXT($N72),_xlfn.LOGNORM.DIST(DJ72,LN($J72),LN($N72),FALSE),NA())</f>
        <v>#N/A</v>
      </c>
      <c r="LD72" s="146" t="e">
        <f t="shared" ref="LD72:LD103" si="387">IF(ISNONTEXT($N72),_xlfn.LOGNORM.DIST(DK72,LN($J72),LN($N72),FALSE),NA())</f>
        <v>#N/A</v>
      </c>
      <c r="LE72" s="146" t="e">
        <f t="shared" ref="LE72:LE103" si="388">IF(ISNONTEXT($N72),_xlfn.LOGNORM.DIST(DL72,LN($J72),LN($N72),FALSE),NA())</f>
        <v>#N/A</v>
      </c>
      <c r="LF72" s="146" t="e">
        <f t="shared" ref="LF72:LF103" si="389">IF(ISNONTEXT($N72),_xlfn.LOGNORM.DIST(DM72,LN($J72),LN($N72),FALSE),NA())</f>
        <v>#N/A</v>
      </c>
      <c r="LG72" s="146" t="e">
        <f t="shared" ref="LG72:LG103" si="390">IF(ISNONTEXT($N72),_xlfn.LOGNORM.DIST(DN72,LN($J72),LN($N72),FALSE),NA())</f>
        <v>#N/A</v>
      </c>
      <c r="LH72" s="146" t="e">
        <f t="shared" ref="LH72:LH103" si="391">IF(ISNONTEXT($N72),_xlfn.LOGNORM.DIST(DO72,LN($J72),LN($N72),FALSE),NA())</f>
        <v>#N/A</v>
      </c>
      <c r="LI72" s="146" t="e">
        <f t="shared" ref="LI72:LI103" si="392">IF(ISNONTEXT($N72),_xlfn.LOGNORM.DIST(DP72,LN($J72),LN($N72),FALSE),NA())</f>
        <v>#N/A</v>
      </c>
      <c r="LJ72" s="146" t="e">
        <f t="shared" ref="LJ72:LJ103" si="393">IF(ISNONTEXT($N72),_xlfn.LOGNORM.DIST(DQ72,LN($J72),LN($N72),FALSE),NA())</f>
        <v>#N/A</v>
      </c>
      <c r="LK72" s="146" t="e">
        <f t="shared" ref="LK72:LK103" si="394">IF(ISNONTEXT($N72),_xlfn.LOGNORM.DIST(DR72,LN($J72),LN($N72),FALSE),NA())</f>
        <v>#N/A</v>
      </c>
      <c r="LL72" s="146" t="e">
        <f t="shared" ref="LL72:LL103" si="395">IF(ISNONTEXT($N72),_xlfn.LOGNORM.DIST(DS72,LN($J72),LN($N72),FALSE),NA())</f>
        <v>#N/A</v>
      </c>
      <c r="LM72" s="146" t="e">
        <f t="shared" ref="LM72:LM103" si="396">IF(ISNONTEXT($N72),_xlfn.LOGNORM.DIST(DT72,LN($J72),LN($N72),FALSE),NA())</f>
        <v>#N/A</v>
      </c>
      <c r="LN72" s="146" t="e">
        <f t="shared" ref="LN72:LN103" si="397">IF(ISNONTEXT($N72),_xlfn.LOGNORM.DIST(DU72,LN($J72),LN($N72),FALSE),NA())</f>
        <v>#N/A</v>
      </c>
      <c r="LO72" s="146" t="e">
        <f t="shared" ref="LO72:LO103" si="398">IF(ISNONTEXT($N72),_xlfn.LOGNORM.DIST(DV72,LN($J72),LN($N72),FALSE),NA())</f>
        <v>#N/A</v>
      </c>
      <c r="LP72" s="146" t="e">
        <f t="shared" ref="LP72:LP103" si="399">IF(ISNONTEXT($N72),_xlfn.LOGNORM.DIST(DW72,LN($J72),LN($N72),FALSE),NA())</f>
        <v>#N/A</v>
      </c>
      <c r="LQ72" s="146" t="e">
        <f t="shared" ref="LQ72:LQ103" si="400">IF(ISNONTEXT($N72),_xlfn.LOGNORM.DIST(DX72,LN($J72),LN($N72),FALSE),NA())</f>
        <v>#N/A</v>
      </c>
      <c r="LR72" s="146" t="e">
        <f t="shared" ref="LR72:LR103" si="401">IF(ISNONTEXT($N72),_xlfn.LOGNORM.DIST(DY72,LN($J72),LN($N72),FALSE),NA())</f>
        <v>#N/A</v>
      </c>
      <c r="LS72" s="146" t="e">
        <f t="shared" ref="LS72:LS103" si="402">IF(ISNONTEXT($N72),_xlfn.LOGNORM.DIST(DZ72,LN($J72),LN($N72),FALSE),NA())</f>
        <v>#N/A</v>
      </c>
      <c r="LT72" s="146" t="e">
        <f t="shared" ref="LT72:LT103" si="403">IF(ISNONTEXT($N72),_xlfn.LOGNORM.DIST(EA72,LN($J72),LN($N72),FALSE),NA())</f>
        <v>#N/A</v>
      </c>
      <c r="LU72" s="146" t="e">
        <f t="shared" ref="LU72:LU103" si="404">IF(ISNONTEXT($N72),_xlfn.LOGNORM.DIST(EB72,LN($J72),LN($N72),FALSE),NA())</f>
        <v>#N/A</v>
      </c>
      <c r="LV72" s="146" t="e">
        <f t="shared" ref="LV72:LV103" si="405">IF(ISNONTEXT($N72),_xlfn.LOGNORM.DIST(EC72,LN($J72),LN($N72),FALSE),NA())</f>
        <v>#N/A</v>
      </c>
      <c r="LW72" s="146" t="e">
        <f t="shared" ref="LW72:LW103" si="406">IF(ISNONTEXT($N72),_xlfn.LOGNORM.DIST(ED72,LN($J72),LN($N72),FALSE),NA())</f>
        <v>#N/A</v>
      </c>
      <c r="LX72" s="146" t="e">
        <f t="shared" ref="LX72:LX103" si="407">IF(ISNONTEXT($N72),_xlfn.LOGNORM.DIST(EE72,LN($J72),LN($N72),FALSE),NA())</f>
        <v>#N/A</v>
      </c>
      <c r="LY72" s="146" t="e">
        <f t="shared" ref="LY72:LY103" si="408">IF(ISNONTEXT($N72),_xlfn.LOGNORM.DIST(EF72,LN($J72),LN($N72),FALSE),NA())</f>
        <v>#N/A</v>
      </c>
      <c r="LZ72" s="146" t="e">
        <f t="shared" ref="LZ72:LZ103" si="409">IF(ISNONTEXT($N72),_xlfn.LOGNORM.DIST(EG72,LN($J72),LN($N72),FALSE),NA())</f>
        <v>#N/A</v>
      </c>
      <c r="MA72" s="146" t="e">
        <f t="shared" ref="MA72:MA103" si="410">IF(ISNONTEXT($N72),_xlfn.LOGNORM.DIST(EH72,LN($J72),LN($N72),FALSE),NA())</f>
        <v>#N/A</v>
      </c>
      <c r="MB72" s="146" t="e">
        <f t="shared" ref="MB72:MB103" si="411">IF(ISNONTEXT($N72),_xlfn.LOGNORM.DIST(EI72,LN($J72),LN($N72),FALSE),NA())</f>
        <v>#N/A</v>
      </c>
      <c r="MC72" s="146" t="e">
        <f t="shared" ref="MC72:MC103" si="412">IF(ISNONTEXT($N72),_xlfn.LOGNORM.DIST(EJ72,LN($J72),LN($N72),FALSE),NA())</f>
        <v>#N/A</v>
      </c>
      <c r="MD72" s="146" t="e">
        <f t="shared" ref="MD72:MD103" si="413">IF(ISNONTEXT($N72),_xlfn.LOGNORM.DIST(EK72,LN($J72),LN($N72),FALSE),NA())</f>
        <v>#N/A</v>
      </c>
      <c r="ME72" s="146" t="e">
        <f t="shared" ref="ME72:ME103" si="414">IF(ISNONTEXT($N72),_xlfn.LOGNORM.DIST(EL72,LN($J72),LN($N72),FALSE),NA())</f>
        <v>#N/A</v>
      </c>
      <c r="MF72" s="146" t="e">
        <f t="shared" ref="MF72:MF103" si="415">IF(ISNONTEXT($N72),_xlfn.LOGNORM.DIST(EM72,LN($J72),LN($N72),FALSE),NA())</f>
        <v>#N/A</v>
      </c>
      <c r="MG72" s="146" t="e">
        <f t="shared" ref="MG72:MG103" si="416">IF(ISNONTEXT($N72),_xlfn.LOGNORM.DIST(EN72,LN($J72),LN($N72),FALSE),NA())</f>
        <v>#N/A</v>
      </c>
      <c r="MH72" s="146" t="e">
        <f t="shared" ref="MH72:MH103" si="417">IF(ISNONTEXT($N72),_xlfn.LOGNORM.DIST(EO72,LN($J72),LN($N72),FALSE),NA())</f>
        <v>#N/A</v>
      </c>
      <c r="MI72" s="146" t="e">
        <f t="shared" ref="MI72:MI103" si="418">IF(ISNONTEXT($N72),_xlfn.LOGNORM.DIST(EP72,LN($J72),LN($N72),FALSE),NA())</f>
        <v>#N/A</v>
      </c>
      <c r="MJ72" s="146" t="e">
        <f t="shared" ref="MJ72:MJ103" si="419">IF(ISNONTEXT($N72),_xlfn.LOGNORM.DIST(EQ72,LN($J72),LN($N72),FALSE),NA())</f>
        <v>#N/A</v>
      </c>
      <c r="MK72" s="146" t="e">
        <f t="shared" ref="MK72:MK103" si="420">IF(ISNONTEXT($N72),_xlfn.LOGNORM.DIST(ER72,LN($J72),LN($N72),FALSE),NA())</f>
        <v>#N/A</v>
      </c>
      <c r="ML72" s="146" t="e">
        <f t="shared" ref="ML72:ML103" si="421">IF(ISNONTEXT($N72),_xlfn.LOGNORM.DIST(ES72,LN($J72),LN($N72),FALSE),NA())</f>
        <v>#N/A</v>
      </c>
      <c r="MM72" s="146" t="e">
        <f t="shared" ref="MM72:MM103" si="422">IF(ISNONTEXT($N72),_xlfn.LOGNORM.DIST(ET72,LN($J72),LN($N72),FALSE),NA())</f>
        <v>#N/A</v>
      </c>
      <c r="MN72" s="146" t="e">
        <f t="shared" ref="MN72:MN103" si="423">IF(ISNONTEXT($N72),_xlfn.LOGNORM.DIST(EU72,LN($J72),LN($N72),FALSE),NA())</f>
        <v>#N/A</v>
      </c>
      <c r="MO72" s="146" t="e">
        <f t="shared" ref="MO72:MO103" si="424">IF(ISNONTEXT($N72),_xlfn.LOGNORM.DIST(EV72,LN($J72),LN($N72),FALSE),NA())</f>
        <v>#N/A</v>
      </c>
      <c r="MP72" s="146" t="e">
        <f t="shared" ref="MP72:MP103" si="425">IF(ISNONTEXT($N72),_xlfn.LOGNORM.DIST(EW72,LN($J72),LN($N72),FALSE),NA())</f>
        <v>#N/A</v>
      </c>
      <c r="MQ72" s="146" t="e">
        <f t="shared" ref="MQ72:MQ103" si="426">IF(ISNONTEXT($N72),_xlfn.LOGNORM.DIST(EX72,LN($J72),LN($N72),FALSE),NA())</f>
        <v>#N/A</v>
      </c>
      <c r="MR72" s="146" t="e">
        <f t="shared" si="298"/>
        <v>#N/A</v>
      </c>
      <c r="MS72" s="146" t="e">
        <f t="shared" ref="MS72:MS103" si="427">IF(ISNONTEXT($N72),_xlfn.LOGNORM.DIST(EZ72,LN($J72),LN($N72),FALSE),NA())</f>
        <v>#N/A</v>
      </c>
      <c r="MT72" s="146" t="e">
        <f t="shared" ref="MT72:MT103" si="428">IF(ISNONTEXT($N72),_xlfn.LOGNORM.DIST(FA72,LN($J72),LN($N72),FALSE),NA())</f>
        <v>#N/A</v>
      </c>
      <c r="MU72" s="146" t="e">
        <f t="shared" ref="MU72:MU103" si="429">IF(ISNONTEXT($N72),_xlfn.LOGNORM.DIST(FB72,LN($J72),LN($N72),FALSE),NA())</f>
        <v>#N/A</v>
      </c>
      <c r="MV72" s="146" t="e">
        <f t="shared" ref="MV72:MV103" si="430">IF(ISNONTEXT($N72),_xlfn.LOGNORM.DIST(FC72,LN($J72),LN($N72),FALSE),NA())</f>
        <v>#N/A</v>
      </c>
      <c r="MW72" s="146" t="e">
        <f t="shared" ref="MW72:MW103" si="431">IF(ISNONTEXT($N72),_xlfn.LOGNORM.DIST(FD72,LN($J72),LN($N72),FALSE),NA())</f>
        <v>#N/A</v>
      </c>
      <c r="MX72" s="146" t="e">
        <f t="shared" ref="MX72:MX103" si="432">IF(ISNONTEXT($N72),_xlfn.LOGNORM.DIST(FE72,LN($J72),LN($N72),FALSE),NA())</f>
        <v>#N/A</v>
      </c>
      <c r="MY72" s="146" t="e">
        <f t="shared" ref="MY72:MY103" si="433">IF(ISNONTEXT($N72),_xlfn.LOGNORM.DIST(FF72,LN($J72),LN($N72),FALSE),NA())</f>
        <v>#N/A</v>
      </c>
      <c r="MZ72" s="146" t="e">
        <f t="shared" ref="MZ72:MZ103" si="434">IF(ISNONTEXT($N72),_xlfn.LOGNORM.DIST(FG72,LN($J72),LN($N72),FALSE),NA())</f>
        <v>#N/A</v>
      </c>
      <c r="NA72" s="146" t="e">
        <f t="shared" ref="NA72:NA103" si="435">IF(ISNONTEXT($N72),_xlfn.LOGNORM.DIST(FH72,LN($J72),LN($N72),FALSE),NA())</f>
        <v>#N/A</v>
      </c>
      <c r="NB72" s="146" t="e">
        <f t="shared" ref="NB72:NB103" si="436">IF(ISNONTEXT($N72),_xlfn.LOGNORM.DIST(FI72,LN($J72),LN($N72),FALSE),NA())</f>
        <v>#N/A</v>
      </c>
      <c r="NC72" s="146" t="e">
        <f t="shared" ref="NC72:NC103" si="437">IF(ISNONTEXT($N72),_xlfn.LOGNORM.DIST(FJ72,LN($J72),LN($N72),FALSE),NA())</f>
        <v>#N/A</v>
      </c>
      <c r="ND72" s="146" t="e">
        <f t="shared" ref="ND72:ND103" si="438">IF(ISNONTEXT($N72),_xlfn.LOGNORM.DIST(FK72,LN($J72),LN($N72),FALSE),NA())</f>
        <v>#N/A</v>
      </c>
      <c r="NE72" s="146" t="e">
        <f t="shared" ref="NE72:NE103" si="439">IF(ISNONTEXT($N72),_xlfn.LOGNORM.DIST(FL72,LN($J72),LN($N72),FALSE),NA())</f>
        <v>#N/A</v>
      </c>
      <c r="NF72" s="146" t="e">
        <f t="shared" ref="NF72:NF103" si="440">IF(ISNONTEXT($N72),_xlfn.LOGNORM.DIST(FM72,LN($J72),LN($N72),FALSE),NA())</f>
        <v>#N/A</v>
      </c>
      <c r="NG72" s="146" t="e">
        <f t="shared" ref="NG72:NG103" si="441">IF(ISNONTEXT($N72),_xlfn.LOGNORM.DIST(FN72,LN($J72),LN($N72),FALSE),NA())</f>
        <v>#N/A</v>
      </c>
      <c r="NH72" s="146" t="e">
        <f t="shared" ref="NH72:NH103" si="442">IF(ISNONTEXT($N72),_xlfn.LOGNORM.DIST(FO72,LN($J72),LN($N72),FALSE),NA())</f>
        <v>#N/A</v>
      </c>
      <c r="NI72" s="146" t="e">
        <f t="shared" ref="NI72:NI103" si="443">IF(ISNONTEXT($N72),_xlfn.LOGNORM.DIST(FP72,LN($J72),LN($N72),FALSE),NA())</f>
        <v>#N/A</v>
      </c>
      <c r="NJ72" s="146" t="e">
        <f t="shared" ref="NJ72:NJ103" si="444">IF(ISNONTEXT($N72),_xlfn.LOGNORM.DIST(FQ72,LN($J72),LN($N72),FALSE),NA())</f>
        <v>#N/A</v>
      </c>
      <c r="NK72" s="146" t="e">
        <f t="shared" ref="NK72:NK103" si="445">IF(ISNONTEXT($N72),_xlfn.LOGNORM.DIST(FR72,LN($J72),LN($N72),FALSE),NA())</f>
        <v>#N/A</v>
      </c>
      <c r="NL72" s="146" t="e">
        <f t="shared" ref="NL72:NL103" si="446">IF(ISNONTEXT($N72),_xlfn.LOGNORM.DIST(FS72,LN($J72),LN($N72),FALSE),NA())</f>
        <v>#N/A</v>
      </c>
      <c r="NM72" s="146" t="e">
        <f t="shared" ref="NM72:NM103" si="447">IF(ISNONTEXT($N72),_xlfn.LOGNORM.DIST(FT72,LN($J72),LN($N72),FALSE),NA())</f>
        <v>#N/A</v>
      </c>
      <c r="NN72" s="146" t="e">
        <f t="shared" ref="NN72:NN103" si="448">IF(ISNONTEXT($N72),_xlfn.LOGNORM.DIST(FU72,LN($J72),LN($N72),FALSE),NA())</f>
        <v>#N/A</v>
      </c>
      <c r="NO72" s="146" t="e">
        <f t="shared" ref="NO72:NO103" si="449">IF(ISNONTEXT($N72),_xlfn.LOGNORM.DIST(FV72,LN($J72),LN($N72),FALSE),NA())</f>
        <v>#N/A</v>
      </c>
      <c r="NP72" s="146" t="e">
        <f t="shared" ref="NP72:NP103" si="450">IF(ISNONTEXT($N72),_xlfn.LOGNORM.DIST(FW72,LN($J72),LN($N72),FALSE),NA())</f>
        <v>#N/A</v>
      </c>
      <c r="NQ72" s="146" t="e">
        <f t="shared" ref="NQ72:NQ103" si="451">IF(ISNONTEXT($N72),_xlfn.LOGNORM.DIST(FX72,LN($J72),LN($N72),FALSE),NA())</f>
        <v>#N/A</v>
      </c>
      <c r="NR72" s="146" t="e">
        <f t="shared" ref="NR72:NR103" si="452">IF(ISNONTEXT($N72),_xlfn.LOGNORM.DIST(FY72,LN($J72),LN($N72),FALSE),NA())</f>
        <v>#N/A</v>
      </c>
      <c r="NS72" s="146" t="e">
        <f t="shared" ref="NS72:NS103" si="453">IF(ISNONTEXT($N72),_xlfn.LOGNORM.DIST(FZ72,LN($J72),LN($N72),FALSE),NA())</f>
        <v>#N/A</v>
      </c>
      <c r="NT72" s="146" t="e">
        <f t="shared" ref="NT72:NT103" si="454">IF(ISNONTEXT($N72),_xlfn.LOGNORM.DIST(GA72,LN($J72),LN($N72),FALSE),NA())</f>
        <v>#N/A</v>
      </c>
      <c r="NU72" s="146" t="e">
        <f t="shared" ref="NU72:NU103" si="455">IF(ISNONTEXT($N72),_xlfn.LOGNORM.DIST(GB72,LN($J72),LN($N72),FALSE),NA())</f>
        <v>#N/A</v>
      </c>
      <c r="NV72" s="146" t="e">
        <f t="shared" ref="NV72:NV103" si="456">IF(ISNONTEXT($N72),_xlfn.LOGNORM.DIST(GC72,LN($J72),LN($N72),FALSE),NA())</f>
        <v>#N/A</v>
      </c>
      <c r="NW72" s="146" t="e">
        <f t="shared" ref="NW72:NW103" si="457">IF(ISNONTEXT($N72),_xlfn.LOGNORM.DIST(GD72,LN($J72),LN($N72),FALSE),NA())</f>
        <v>#N/A</v>
      </c>
      <c r="NX72" s="146" t="e">
        <f t="shared" ref="NX72:NX103" si="458">IF(ISNONTEXT($N72),_xlfn.LOGNORM.DIST(GE72,LN($J72),LN($N72),FALSE),NA())</f>
        <v>#N/A</v>
      </c>
      <c r="NY72" s="146" t="e">
        <f t="shared" ref="NY72:NY103" si="459">IF(ISNONTEXT($N72),_xlfn.LOGNORM.DIST(GF72,LN($J72),LN($N72),FALSE),NA())</f>
        <v>#N/A</v>
      </c>
      <c r="NZ72" s="146" t="e">
        <f t="shared" ref="NZ72:NZ103" si="460">IF(ISNONTEXT($N72),_xlfn.LOGNORM.DIST(GG72,LN($J72),LN($N72),FALSE),NA())</f>
        <v>#N/A</v>
      </c>
      <c r="OA72" s="146" t="e">
        <f t="shared" ref="OA72:OA103" si="461">IF(ISNONTEXT($N72),_xlfn.LOGNORM.DIST(GH72,LN($J72),LN($N72),FALSE),NA())</f>
        <v>#N/A</v>
      </c>
      <c r="OB72" s="146" t="e">
        <f t="shared" ref="OB72:OB103" si="462">IF(ISNONTEXT($N72),_xlfn.LOGNORM.DIST(GI72,LN($J72),LN($N72),FALSE),NA())</f>
        <v>#N/A</v>
      </c>
      <c r="OC72" s="146" t="e">
        <f t="shared" ref="OC72:OC103" si="463">IF(ISNONTEXT($N72),_xlfn.LOGNORM.DIST(GJ72,LN($J72),LN($N72),FALSE),NA())</f>
        <v>#N/A</v>
      </c>
      <c r="OD72" s="146" t="e">
        <f t="shared" ref="OD72:OD103" si="464">IF(ISNONTEXT($N72),_xlfn.LOGNORM.DIST(GK72,LN($J72),LN($N72),FALSE),NA())</f>
        <v>#N/A</v>
      </c>
      <c r="OE72" s="146" t="e">
        <f t="shared" ref="OE72:OE103" si="465">IF(ISNONTEXT($N72),_xlfn.LOGNORM.DIST(GL72,LN($J72),LN($N72),FALSE),NA())</f>
        <v>#N/A</v>
      </c>
      <c r="OF72" s="146" t="e">
        <f t="shared" ref="OF72:OF103" si="466">IF(ISNONTEXT($N72),_xlfn.LOGNORM.DIST(GM72,LN($J72),LN($N72),FALSE),NA())</f>
        <v>#N/A</v>
      </c>
      <c r="OG72" s="146" t="e">
        <f t="shared" ref="OG72:OG103" si="467">IF(ISNONTEXT($N72),_xlfn.LOGNORM.DIST(GN72,LN($J72),LN($N72),FALSE),NA())</f>
        <v>#N/A</v>
      </c>
      <c r="OH72" s="146" t="e">
        <f t="shared" ref="OH72:OH103" si="468">IF(ISNONTEXT($N72),_xlfn.LOGNORM.DIST(GO72,LN($J72),LN($N72),FALSE),NA())</f>
        <v>#N/A</v>
      </c>
      <c r="OI72" s="146" t="e">
        <f t="shared" ref="OI72:OI103" si="469">IF(ISNONTEXT($N72),_xlfn.LOGNORM.DIST(GP72,LN($J72),LN($N72),FALSE),NA())</f>
        <v>#N/A</v>
      </c>
      <c r="OJ72" s="146" t="e">
        <f t="shared" ref="OJ72:OJ103" si="470">IF(ISNONTEXT($N72),_xlfn.LOGNORM.DIST(GQ72,LN($J72),LN($N72),FALSE),NA())</f>
        <v>#N/A</v>
      </c>
      <c r="OK72" s="146" t="e">
        <f t="shared" ref="OK72:OK103" si="471">IF(ISNONTEXT($N72),_xlfn.LOGNORM.DIST(GR72,LN($J72),LN($N72),FALSE),NA())</f>
        <v>#N/A</v>
      </c>
      <c r="OL72" s="146" t="e">
        <f t="shared" ref="OL72:OL103" si="472">IF(ISNONTEXT($N72),_xlfn.LOGNORM.DIST(GS72,LN($J72),LN($N72),FALSE),NA())</f>
        <v>#N/A</v>
      </c>
      <c r="OM72" s="146" t="e">
        <f t="shared" ref="OM72:OM103" si="473">IF(ISNONTEXT($N72),_xlfn.LOGNORM.DIST(GT72,LN($J72),LN($N72),FALSE),NA())</f>
        <v>#N/A</v>
      </c>
      <c r="ON72" s="146" t="e">
        <f t="shared" ref="ON72:ON103" si="474">IF(ISNONTEXT($N72),_xlfn.LOGNORM.DIST(GU72,LN($J72),LN($N72),FALSE),NA())</f>
        <v>#N/A</v>
      </c>
      <c r="OO72" s="146" t="e">
        <f t="shared" ref="OO72:OO103" si="475">IF(ISNONTEXT($N72),_xlfn.LOGNORM.DIST(GV72,LN($J72),LN($N72),FALSE),NA())</f>
        <v>#N/A</v>
      </c>
      <c r="OP72" s="146" t="e">
        <f t="shared" ref="OP72:OP103" si="476">IF(ISNONTEXT($N72),_xlfn.LOGNORM.DIST(GW72,LN($J72),LN($N72),FALSE),NA())</f>
        <v>#N/A</v>
      </c>
      <c r="OQ72" s="146" t="e">
        <f t="shared" ref="OQ72:OQ103" si="477">IF(ISNONTEXT($N72),_xlfn.LOGNORM.DIST(GX72,LN($J72),LN($N72),FALSE),NA())</f>
        <v>#N/A</v>
      </c>
      <c r="OR72" s="146" t="e">
        <f t="shared" ref="OR72:OR103" si="478">IF(ISNONTEXT($N72),_xlfn.LOGNORM.DIST(GY72,LN($J72),LN($N72),FALSE),NA())</f>
        <v>#N/A</v>
      </c>
      <c r="OS72" s="146" t="e">
        <f t="shared" ref="OS72:OS103" si="479">IF(ISNONTEXT($N72),_xlfn.LOGNORM.DIST(GZ72,LN($J72),LN($N72),FALSE),NA())</f>
        <v>#N/A</v>
      </c>
      <c r="OT72" s="146" t="e">
        <f t="shared" ref="OT72:OT103" si="480">IF(ISNONTEXT($N72),_xlfn.LOGNORM.DIST(HA72,LN($J72),LN($N72),FALSE),NA())</f>
        <v>#N/A</v>
      </c>
      <c r="OU72" s="146" t="e">
        <f t="shared" ref="OU72:OU103" si="481">IF(ISNONTEXT($N72),_xlfn.LOGNORM.DIST(HB72,LN($J72),LN($N72),FALSE),NA())</f>
        <v>#N/A</v>
      </c>
      <c r="OV72" s="146" t="e">
        <f t="shared" ref="OV72:OV103" si="482">IF(ISNONTEXT($N72),_xlfn.LOGNORM.DIST(HC72,LN($J72),LN($N72),FALSE),NA())</f>
        <v>#N/A</v>
      </c>
      <c r="OW72" s="146" t="e">
        <f t="shared" ref="OW72:OW103" si="483">IF(ISNONTEXT($N72),_xlfn.LOGNORM.DIST(HD72,LN($J72),LN($N72),FALSE),NA())</f>
        <v>#N/A</v>
      </c>
      <c r="OX72" s="146" t="e">
        <f t="shared" ref="OX72:OX103" si="484">IF(ISNONTEXT($N72),_xlfn.LOGNORM.DIST(HE72,LN($J72),LN($N72),FALSE),NA())</f>
        <v>#N/A</v>
      </c>
      <c r="OY72" s="146" t="e">
        <f t="shared" ref="OY72:OY103" si="485">IF(ISNONTEXT($N72),_xlfn.LOGNORM.DIST(HF72,LN($J72),LN($N72),FALSE),NA())</f>
        <v>#N/A</v>
      </c>
      <c r="OZ72" s="146" t="e">
        <f t="shared" ref="OZ72:OZ103" si="486">IF(ISNONTEXT($N72),_xlfn.LOGNORM.DIST(HG72,LN($J72),LN($N72),FALSE),NA())</f>
        <v>#N/A</v>
      </c>
      <c r="PA72" s="146" t="e">
        <f t="shared" ref="PA72:PA103" si="487">IF(ISNONTEXT($N72),_xlfn.LOGNORM.DIST(HH72,LN($J72),LN($N72),FALSE),NA())</f>
        <v>#N/A</v>
      </c>
      <c r="PB72" s="146" t="e">
        <f t="shared" ref="PB72:PB103" si="488">IF(ISNONTEXT($N72),_xlfn.LOGNORM.DIST(HI72,LN($J72),LN($N72),FALSE),NA())</f>
        <v>#N/A</v>
      </c>
      <c r="PC72" s="146" t="e">
        <f t="shared" ref="PC72:PC103" si="489">IF(ISNONTEXT($N72),_xlfn.LOGNORM.DIST(HJ72,LN($J72),LN($N72),FALSE),NA())</f>
        <v>#N/A</v>
      </c>
      <c r="PD72" s="146" t="e">
        <f t="shared" si="299"/>
        <v>#N/A</v>
      </c>
      <c r="PE72" s="146" t="e">
        <f t="shared" si="225"/>
        <v>#N/A</v>
      </c>
      <c r="PF72" s="146" t="e">
        <f t="shared" si="226"/>
        <v>#N/A</v>
      </c>
      <c r="PG72" s="146" t="e">
        <f t="shared" si="227"/>
        <v>#N/A</v>
      </c>
      <c r="PH72" s="146" t="e">
        <f t="shared" si="228"/>
        <v>#N/A</v>
      </c>
      <c r="PI72" s="146" t="e">
        <f t="shared" si="229"/>
        <v>#N/A</v>
      </c>
      <c r="PJ72" s="146" t="e">
        <f t="shared" si="230"/>
        <v>#N/A</v>
      </c>
      <c r="PK72" s="146" t="e">
        <f t="shared" si="231"/>
        <v>#N/A</v>
      </c>
      <c r="PL72" s="146" t="e">
        <f t="shared" si="232"/>
        <v>#N/A</v>
      </c>
    </row>
    <row r="73" spans="1:428" hidden="1" x14ac:dyDescent="0.45">
      <c r="A73" s="364"/>
      <c r="B73" s="365" t="str">
        <f>IF($N73="","",ROUND(_xlfn.LOGNORM.INV(ABS(VLOOKUP($Q$1,VLookups!$A$27:$B$28,2,FALSE)-B$2),LN($J73),LN($N73)),0))</f>
        <v/>
      </c>
      <c r="C73" s="367" t="str">
        <f t="shared" si="293"/>
        <v/>
      </c>
      <c r="D73" s="368" t="str">
        <f t="shared" si="294"/>
        <v/>
      </c>
      <c r="E73" s="108" t="str">
        <f>IFERROR(_xlfn.LOGNORM.INV(VLookups!$B$22,LN($J73),LN($N73)),"")</f>
        <v/>
      </c>
      <c r="F73" s="81"/>
      <c r="G73" s="108" t="str">
        <f>IFERROR(_xlfn.LOGNORM.INV(VLookups!$B$23,LN($J73),LN($N73)),"")</f>
        <v/>
      </c>
      <c r="H73" s="110" t="str">
        <f t="shared" si="283"/>
        <v/>
      </c>
      <c r="I73" s="110" t="str">
        <f t="shared" si="284"/>
        <v/>
      </c>
      <c r="J73" s="65" t="str">
        <f>IF(AND(F73&gt;0,NOT(ISBLANK(K73))),IF(VLOOKUP($F$3,VLookups!$A$17:$B$18,2,FALSE),F73*VLOOKUP(K73,VLookups!$A$4:$B$13,2,FALSE),F73),"")</f>
        <v/>
      </c>
      <c r="K73" s="21"/>
      <c r="L73" s="53"/>
      <c r="M73" s="263"/>
      <c r="N73" s="320" t="str">
        <f>IF(F73&gt;0,IF(ISBLANK(M73),IF(ISBLANK(K73),"",VLOOKUP(K73,VLookups!$A$4:$C$13,3,FALSE)),M73),"")</f>
        <v/>
      </c>
      <c r="O73" s="320" t="str">
        <f t="shared" si="287"/>
        <v/>
      </c>
      <c r="P73" s="375" t="str">
        <f t="shared" si="288"/>
        <v/>
      </c>
      <c r="Q73" s="81"/>
      <c r="R73" s="230" t="str">
        <f>IF(AND(Q73&gt;0,F73&gt;0,NOT(N73="")),ABS(VLOOKUP($Q$1,VLookups!$A$27:$B$28,2,FALSE)-_xlfn.LOGNORM.DIST(Q73,LN(J73),LN(N73),TRUE)),"")</f>
        <v/>
      </c>
      <c r="S73" s="80" t="str">
        <f>IF(AND($E73&gt;0,$F73&gt;0,$G73&gt;0,NOT(ISBLANK($K73))),_xlfn.LOGNORM.INV(ABS(VLOOKUP($Q$1,VLookups!$A$27:$B$28,2,FALSE)-S$3),LN($J73),LN($N73)),"")</f>
        <v/>
      </c>
      <c r="T73" s="80" t="str">
        <f>IF(AND($E73&gt;0,$F73&gt;0,$G73&gt;0,NOT(ISBLANK($K73))),_xlfn.LOGNORM.INV(ABS(VLOOKUP($Q$1,VLookups!$A$27:$B$28,2,FALSE)-T$3),LN($J73),LN($N73)),"")</f>
        <v/>
      </c>
      <c r="U73" s="80" t="str">
        <f>IF(AND($E73&gt;0,$F73&gt;0,$G73&gt;0,NOT(ISBLANK($K73))),_xlfn.LOGNORM.INV(ABS(VLOOKUP($Q$1,VLookups!$A$27:$B$28,2,FALSE)-U$3),LN($J73),LN($N73)),"")</f>
        <v/>
      </c>
      <c r="V73" s="80" t="str">
        <f>IF(AND($E73&gt;0,$F73&gt;0,$G73&gt;0,NOT(ISBLANK($K73))),_xlfn.LOGNORM.INV(ABS(VLOOKUP($Q$1,VLookups!$A$27:$B$28,2,FALSE)-V$3),LN($J73),LN($N73)),"")</f>
        <v/>
      </c>
      <c r="W73" s="80" t="str">
        <f>IF(AND($E73&gt;0,$F73&gt;0,$G73&gt;0,NOT(ISBLANK($K73))),_xlfn.LOGNORM.INV(ABS(VLOOKUP($Q$1,VLookups!$A$27:$B$28,2,FALSE)-W$3),LN($J73),LN($N73)),"")</f>
        <v/>
      </c>
      <c r="X73" s="80" t="str">
        <f>IF(AND($E73&gt;0,$F73&gt;0,$G73&gt;0,NOT(ISBLANK($K73))),_xlfn.LOGNORM.INV(ABS(VLOOKUP($Q$1,VLookups!$A$27:$B$28,2,FALSE)-X$3),LN($J73),LN($N73)),"")</f>
        <v/>
      </c>
      <c r="Y73" s="5"/>
      <c r="Z73" s="145" t="str">
        <f t="shared" si="285"/>
        <v/>
      </c>
      <c r="AA73" s="376" t="str">
        <f t="shared" si="289"/>
        <v/>
      </c>
      <c r="AB73" s="46" t="str">
        <f t="shared" si="290"/>
        <v/>
      </c>
      <c r="AC73" s="46" t="str">
        <f t="shared" si="295"/>
        <v/>
      </c>
      <c r="AD73" s="46" t="str">
        <f t="shared" si="295"/>
        <v/>
      </c>
      <c r="AE73" s="46" t="str">
        <f t="shared" si="295"/>
        <v/>
      </c>
      <c r="AF73" s="46" t="str">
        <f t="shared" si="295"/>
        <v/>
      </c>
      <c r="AG73" s="46" t="str">
        <f t="shared" si="295"/>
        <v/>
      </c>
      <c r="AH73" s="46" t="str">
        <f t="shared" si="295"/>
        <v/>
      </c>
      <c r="AI73" s="46" t="str">
        <f t="shared" si="295"/>
        <v/>
      </c>
      <c r="AJ73" s="46" t="str">
        <f t="shared" si="295"/>
        <v/>
      </c>
      <c r="AK73" s="46" t="str">
        <f t="shared" si="295"/>
        <v/>
      </c>
      <c r="AL73" s="46" t="str">
        <f t="shared" si="295"/>
        <v/>
      </c>
      <c r="AM73" s="46" t="str">
        <f t="shared" si="295"/>
        <v/>
      </c>
      <c r="AN73" s="46" t="str">
        <f t="shared" si="295"/>
        <v/>
      </c>
      <c r="AO73" s="46" t="str">
        <f t="shared" si="295"/>
        <v/>
      </c>
      <c r="AP73" s="46" t="str">
        <f t="shared" si="295"/>
        <v/>
      </c>
      <c r="AQ73" s="46" t="str">
        <f t="shared" si="295"/>
        <v/>
      </c>
      <c r="AR73" s="46" t="str">
        <f t="shared" si="295"/>
        <v/>
      </c>
      <c r="AS73" s="46" t="str">
        <f t="shared" si="295"/>
        <v/>
      </c>
      <c r="AT73" s="46" t="str">
        <f t="shared" si="295"/>
        <v/>
      </c>
      <c r="AU73" s="46" t="str">
        <f t="shared" si="295"/>
        <v/>
      </c>
      <c r="AV73" s="46" t="str">
        <f t="shared" si="295"/>
        <v/>
      </c>
      <c r="AW73" s="46" t="str">
        <f t="shared" si="295"/>
        <v/>
      </c>
      <c r="AX73" s="46" t="str">
        <f t="shared" si="295"/>
        <v/>
      </c>
      <c r="AY73" s="46" t="str">
        <f t="shared" si="295"/>
        <v/>
      </c>
      <c r="AZ73" s="46" t="str">
        <f t="shared" si="295"/>
        <v/>
      </c>
      <c r="BA73" s="46" t="str">
        <f t="shared" si="295"/>
        <v/>
      </c>
      <c r="BB73" s="46" t="str">
        <f t="shared" si="295"/>
        <v/>
      </c>
      <c r="BC73" s="46" t="str">
        <f t="shared" si="295"/>
        <v/>
      </c>
      <c r="BD73" s="46" t="str">
        <f t="shared" si="295"/>
        <v/>
      </c>
      <c r="BE73" s="46" t="str">
        <f t="shared" si="295"/>
        <v/>
      </c>
      <c r="BF73" s="46" t="str">
        <f t="shared" si="295"/>
        <v/>
      </c>
      <c r="BG73" s="46" t="str">
        <f t="shared" si="295"/>
        <v/>
      </c>
      <c r="BH73" s="46" t="str">
        <f t="shared" si="295"/>
        <v/>
      </c>
      <c r="BI73" s="46" t="str">
        <f t="shared" si="295"/>
        <v/>
      </c>
      <c r="BJ73" s="46" t="str">
        <f t="shared" si="295"/>
        <v/>
      </c>
      <c r="BK73" s="46" t="str">
        <f t="shared" si="295"/>
        <v/>
      </c>
      <c r="BL73" s="46" t="str">
        <f t="shared" si="295"/>
        <v/>
      </c>
      <c r="BM73" s="46" t="str">
        <f t="shared" si="295"/>
        <v/>
      </c>
      <c r="BN73" s="46" t="str">
        <f t="shared" si="295"/>
        <v/>
      </c>
      <c r="BO73" s="46" t="str">
        <f t="shared" si="295"/>
        <v/>
      </c>
      <c r="BP73" s="46" t="str">
        <f t="shared" si="295"/>
        <v/>
      </c>
      <c r="BQ73" s="46" t="str">
        <f t="shared" si="295"/>
        <v/>
      </c>
      <c r="BR73" s="46" t="str">
        <f t="shared" si="295"/>
        <v/>
      </c>
      <c r="BS73" s="46" t="str">
        <f t="shared" si="295"/>
        <v/>
      </c>
      <c r="BT73" s="46" t="str">
        <f t="shared" si="295"/>
        <v/>
      </c>
      <c r="BU73" s="46" t="str">
        <f t="shared" si="295"/>
        <v/>
      </c>
      <c r="BV73" s="46" t="str">
        <f t="shared" si="295"/>
        <v/>
      </c>
      <c r="BW73" s="46" t="str">
        <f t="shared" si="295"/>
        <v/>
      </c>
      <c r="BX73" s="46" t="str">
        <f t="shared" si="295"/>
        <v/>
      </c>
      <c r="BY73" s="46" t="str">
        <f t="shared" si="295"/>
        <v/>
      </c>
      <c r="BZ73" s="46" t="str">
        <f t="shared" si="295"/>
        <v/>
      </c>
      <c r="CA73" s="46" t="str">
        <f t="shared" si="295"/>
        <v/>
      </c>
      <c r="CB73" s="46" t="str">
        <f t="shared" si="295"/>
        <v/>
      </c>
      <c r="CC73" s="46" t="str">
        <f t="shared" si="295"/>
        <v/>
      </c>
      <c r="CD73" s="46" t="str">
        <f t="shared" si="295"/>
        <v/>
      </c>
      <c r="CE73" s="46" t="str">
        <f t="shared" si="295"/>
        <v/>
      </c>
      <c r="CF73" s="46" t="str">
        <f t="shared" si="295"/>
        <v/>
      </c>
      <c r="CG73" s="46" t="str">
        <f t="shared" si="295"/>
        <v/>
      </c>
      <c r="CH73" s="46" t="str">
        <f t="shared" si="295"/>
        <v/>
      </c>
      <c r="CI73" s="46" t="str">
        <f t="shared" si="295"/>
        <v/>
      </c>
      <c r="CJ73" s="46" t="str">
        <f t="shared" si="295"/>
        <v/>
      </c>
      <c r="CK73" s="46" t="str">
        <f t="shared" si="295"/>
        <v/>
      </c>
      <c r="CL73" s="46" t="str">
        <f t="shared" si="295"/>
        <v/>
      </c>
      <c r="CM73" s="46" t="str">
        <f t="shared" si="295"/>
        <v/>
      </c>
      <c r="CN73" s="46" t="str">
        <f t="shared" ref="CN73:EY76" si="490">IF(ISNONTEXT($Z73),CM73+$Z73,"")</f>
        <v/>
      </c>
      <c r="CO73" s="46" t="str">
        <f t="shared" si="490"/>
        <v/>
      </c>
      <c r="CP73" s="46" t="str">
        <f t="shared" si="490"/>
        <v/>
      </c>
      <c r="CQ73" s="46" t="str">
        <f t="shared" si="490"/>
        <v/>
      </c>
      <c r="CR73" s="46" t="str">
        <f t="shared" si="490"/>
        <v/>
      </c>
      <c r="CS73" s="46" t="str">
        <f t="shared" si="490"/>
        <v/>
      </c>
      <c r="CT73" s="46" t="str">
        <f t="shared" si="490"/>
        <v/>
      </c>
      <c r="CU73" s="46" t="str">
        <f t="shared" si="490"/>
        <v/>
      </c>
      <c r="CV73" s="46" t="str">
        <f t="shared" si="490"/>
        <v/>
      </c>
      <c r="CW73" s="46" t="str">
        <f t="shared" si="490"/>
        <v/>
      </c>
      <c r="CX73" s="46" t="str">
        <f t="shared" si="490"/>
        <v/>
      </c>
      <c r="CY73" s="46" t="str">
        <f t="shared" si="490"/>
        <v/>
      </c>
      <c r="CZ73" s="46" t="str">
        <f t="shared" si="490"/>
        <v/>
      </c>
      <c r="DA73" s="46" t="str">
        <f t="shared" si="490"/>
        <v/>
      </c>
      <c r="DB73" s="46" t="str">
        <f t="shared" si="490"/>
        <v/>
      </c>
      <c r="DC73" s="46" t="str">
        <f t="shared" si="490"/>
        <v/>
      </c>
      <c r="DD73" s="46" t="str">
        <f t="shared" si="490"/>
        <v/>
      </c>
      <c r="DE73" s="46" t="str">
        <f t="shared" si="490"/>
        <v/>
      </c>
      <c r="DF73" s="46" t="str">
        <f t="shared" si="490"/>
        <v/>
      </c>
      <c r="DG73" s="46" t="str">
        <f t="shared" si="490"/>
        <v/>
      </c>
      <c r="DH73" s="46" t="str">
        <f t="shared" si="490"/>
        <v/>
      </c>
      <c r="DI73" s="46" t="str">
        <f t="shared" si="490"/>
        <v/>
      </c>
      <c r="DJ73" s="46" t="str">
        <f t="shared" si="490"/>
        <v/>
      </c>
      <c r="DK73" s="46" t="str">
        <f t="shared" si="490"/>
        <v/>
      </c>
      <c r="DL73" s="46" t="str">
        <f t="shared" si="490"/>
        <v/>
      </c>
      <c r="DM73" s="46" t="str">
        <f t="shared" si="490"/>
        <v/>
      </c>
      <c r="DN73" s="46" t="str">
        <f t="shared" si="490"/>
        <v/>
      </c>
      <c r="DO73" s="46" t="str">
        <f t="shared" si="490"/>
        <v/>
      </c>
      <c r="DP73" s="46" t="str">
        <f t="shared" si="490"/>
        <v/>
      </c>
      <c r="DQ73" s="46" t="str">
        <f t="shared" si="490"/>
        <v/>
      </c>
      <c r="DR73" s="46" t="str">
        <f t="shared" si="490"/>
        <v/>
      </c>
      <c r="DS73" s="46" t="str">
        <f t="shared" si="490"/>
        <v/>
      </c>
      <c r="DT73" s="46" t="str">
        <f t="shared" si="490"/>
        <v/>
      </c>
      <c r="DU73" s="46" t="str">
        <f t="shared" si="490"/>
        <v/>
      </c>
      <c r="DV73" s="46" t="str">
        <f t="shared" si="490"/>
        <v/>
      </c>
      <c r="DW73" s="46" t="str">
        <f t="shared" si="490"/>
        <v/>
      </c>
      <c r="DX73" s="46" t="str">
        <f t="shared" si="490"/>
        <v/>
      </c>
      <c r="DY73" s="46" t="str">
        <f t="shared" si="490"/>
        <v/>
      </c>
      <c r="DZ73" s="46" t="str">
        <f t="shared" si="490"/>
        <v/>
      </c>
      <c r="EA73" s="46" t="str">
        <f t="shared" si="490"/>
        <v/>
      </c>
      <c r="EB73" s="46" t="str">
        <f t="shared" si="490"/>
        <v/>
      </c>
      <c r="EC73" s="46" t="str">
        <f t="shared" si="490"/>
        <v/>
      </c>
      <c r="ED73" s="46" t="str">
        <f t="shared" si="490"/>
        <v/>
      </c>
      <c r="EE73" s="46" t="str">
        <f t="shared" si="490"/>
        <v/>
      </c>
      <c r="EF73" s="46" t="str">
        <f t="shared" si="490"/>
        <v/>
      </c>
      <c r="EG73" s="46" t="str">
        <f t="shared" si="490"/>
        <v/>
      </c>
      <c r="EH73" s="46" t="str">
        <f t="shared" si="490"/>
        <v/>
      </c>
      <c r="EI73" s="46" t="str">
        <f t="shared" si="490"/>
        <v/>
      </c>
      <c r="EJ73" s="46" t="str">
        <f t="shared" si="490"/>
        <v/>
      </c>
      <c r="EK73" s="46" t="str">
        <f t="shared" si="490"/>
        <v/>
      </c>
      <c r="EL73" s="46" t="str">
        <f t="shared" si="490"/>
        <v/>
      </c>
      <c r="EM73" s="46" t="str">
        <f t="shared" si="490"/>
        <v/>
      </c>
      <c r="EN73" s="46" t="str">
        <f t="shared" si="490"/>
        <v/>
      </c>
      <c r="EO73" s="46" t="str">
        <f t="shared" si="490"/>
        <v/>
      </c>
      <c r="EP73" s="46" t="str">
        <f t="shared" si="490"/>
        <v/>
      </c>
      <c r="EQ73" s="46" t="str">
        <f t="shared" si="490"/>
        <v/>
      </c>
      <c r="ER73" s="46" t="str">
        <f t="shared" si="490"/>
        <v/>
      </c>
      <c r="ES73" s="46" t="str">
        <f t="shared" si="490"/>
        <v/>
      </c>
      <c r="ET73" s="46" t="str">
        <f t="shared" si="490"/>
        <v/>
      </c>
      <c r="EU73" s="46" t="str">
        <f t="shared" si="490"/>
        <v/>
      </c>
      <c r="EV73" s="46" t="str">
        <f t="shared" si="490"/>
        <v/>
      </c>
      <c r="EW73" s="46" t="str">
        <f t="shared" si="490"/>
        <v/>
      </c>
      <c r="EX73" s="46" t="str">
        <f t="shared" si="490"/>
        <v/>
      </c>
      <c r="EY73" s="46" t="str">
        <f t="shared" si="490"/>
        <v/>
      </c>
      <c r="EZ73" s="46" t="str">
        <f t="shared" si="296"/>
        <v/>
      </c>
      <c r="FA73" s="46" t="str">
        <f t="shared" si="291"/>
        <v/>
      </c>
      <c r="FB73" s="46" t="str">
        <f t="shared" si="291"/>
        <v/>
      </c>
      <c r="FC73" s="46" t="str">
        <f t="shared" ref="FC73:HN76" si="491">IF(ISNONTEXT($Z73),FB73+$Z73,"")</f>
        <v/>
      </c>
      <c r="FD73" s="46" t="str">
        <f t="shared" si="491"/>
        <v/>
      </c>
      <c r="FE73" s="46" t="str">
        <f t="shared" si="491"/>
        <v/>
      </c>
      <c r="FF73" s="46" t="str">
        <f t="shared" si="491"/>
        <v/>
      </c>
      <c r="FG73" s="46" t="str">
        <f t="shared" si="491"/>
        <v/>
      </c>
      <c r="FH73" s="46" t="str">
        <f t="shared" si="491"/>
        <v/>
      </c>
      <c r="FI73" s="46" t="str">
        <f t="shared" si="491"/>
        <v/>
      </c>
      <c r="FJ73" s="46" t="str">
        <f t="shared" si="491"/>
        <v/>
      </c>
      <c r="FK73" s="46" t="str">
        <f t="shared" si="491"/>
        <v/>
      </c>
      <c r="FL73" s="46" t="str">
        <f t="shared" si="491"/>
        <v/>
      </c>
      <c r="FM73" s="46" t="str">
        <f t="shared" si="491"/>
        <v/>
      </c>
      <c r="FN73" s="46" t="str">
        <f t="shared" si="491"/>
        <v/>
      </c>
      <c r="FO73" s="46" t="str">
        <f t="shared" si="491"/>
        <v/>
      </c>
      <c r="FP73" s="46" t="str">
        <f t="shared" si="491"/>
        <v/>
      </c>
      <c r="FQ73" s="46" t="str">
        <f t="shared" si="491"/>
        <v/>
      </c>
      <c r="FR73" s="46" t="str">
        <f t="shared" si="491"/>
        <v/>
      </c>
      <c r="FS73" s="46" t="str">
        <f t="shared" si="491"/>
        <v/>
      </c>
      <c r="FT73" s="46" t="str">
        <f t="shared" si="491"/>
        <v/>
      </c>
      <c r="FU73" s="46" t="str">
        <f t="shared" si="491"/>
        <v/>
      </c>
      <c r="FV73" s="46" t="str">
        <f t="shared" si="491"/>
        <v/>
      </c>
      <c r="FW73" s="46" t="str">
        <f t="shared" si="491"/>
        <v/>
      </c>
      <c r="FX73" s="46" t="str">
        <f t="shared" si="491"/>
        <v/>
      </c>
      <c r="FY73" s="46" t="str">
        <f t="shared" si="491"/>
        <v/>
      </c>
      <c r="FZ73" s="46" t="str">
        <f t="shared" si="491"/>
        <v/>
      </c>
      <c r="GA73" s="46" t="str">
        <f t="shared" si="491"/>
        <v/>
      </c>
      <c r="GB73" s="46" t="str">
        <f t="shared" si="491"/>
        <v/>
      </c>
      <c r="GC73" s="46" t="str">
        <f t="shared" si="491"/>
        <v/>
      </c>
      <c r="GD73" s="46" t="str">
        <f t="shared" si="491"/>
        <v/>
      </c>
      <c r="GE73" s="46" t="str">
        <f t="shared" si="491"/>
        <v/>
      </c>
      <c r="GF73" s="46" t="str">
        <f t="shared" si="491"/>
        <v/>
      </c>
      <c r="GG73" s="46" t="str">
        <f t="shared" si="491"/>
        <v/>
      </c>
      <c r="GH73" s="46" t="str">
        <f t="shared" si="491"/>
        <v/>
      </c>
      <c r="GI73" s="46" t="str">
        <f t="shared" si="491"/>
        <v/>
      </c>
      <c r="GJ73" s="46" t="str">
        <f t="shared" si="491"/>
        <v/>
      </c>
      <c r="GK73" s="46" t="str">
        <f t="shared" si="491"/>
        <v/>
      </c>
      <c r="GL73" s="46" t="str">
        <f t="shared" si="491"/>
        <v/>
      </c>
      <c r="GM73" s="46" t="str">
        <f t="shared" si="491"/>
        <v/>
      </c>
      <c r="GN73" s="46" t="str">
        <f t="shared" si="491"/>
        <v/>
      </c>
      <c r="GO73" s="46" t="str">
        <f t="shared" si="491"/>
        <v/>
      </c>
      <c r="GP73" s="46" t="str">
        <f t="shared" si="491"/>
        <v/>
      </c>
      <c r="GQ73" s="46" t="str">
        <f t="shared" si="491"/>
        <v/>
      </c>
      <c r="GR73" s="46" t="str">
        <f t="shared" si="491"/>
        <v/>
      </c>
      <c r="GS73" s="46" t="str">
        <f t="shared" si="491"/>
        <v/>
      </c>
      <c r="GT73" s="46" t="str">
        <f t="shared" si="491"/>
        <v/>
      </c>
      <c r="GU73" s="46" t="str">
        <f t="shared" si="491"/>
        <v/>
      </c>
      <c r="GV73" s="46" t="str">
        <f t="shared" si="491"/>
        <v/>
      </c>
      <c r="GW73" s="46" t="str">
        <f t="shared" si="491"/>
        <v/>
      </c>
      <c r="GX73" s="46" t="str">
        <f t="shared" si="491"/>
        <v/>
      </c>
      <c r="GY73" s="46" t="str">
        <f t="shared" si="491"/>
        <v/>
      </c>
      <c r="GZ73" s="46" t="str">
        <f t="shared" si="491"/>
        <v/>
      </c>
      <c r="HA73" s="46" t="str">
        <f t="shared" si="491"/>
        <v/>
      </c>
      <c r="HB73" s="46" t="str">
        <f t="shared" si="491"/>
        <v/>
      </c>
      <c r="HC73" s="46" t="str">
        <f t="shared" si="491"/>
        <v/>
      </c>
      <c r="HD73" s="46" t="str">
        <f t="shared" si="491"/>
        <v/>
      </c>
      <c r="HE73" s="46" t="str">
        <f t="shared" si="491"/>
        <v/>
      </c>
      <c r="HF73" s="46" t="str">
        <f t="shared" si="491"/>
        <v/>
      </c>
      <c r="HG73" s="46" t="str">
        <f t="shared" si="491"/>
        <v/>
      </c>
      <c r="HH73" s="46" t="str">
        <f t="shared" si="491"/>
        <v/>
      </c>
      <c r="HI73" s="46" t="str">
        <f t="shared" si="491"/>
        <v/>
      </c>
      <c r="HJ73" s="46" t="str">
        <f t="shared" si="491"/>
        <v/>
      </c>
      <c r="HK73" s="46" t="str">
        <f t="shared" si="491"/>
        <v/>
      </c>
      <c r="HL73" s="46" t="str">
        <f t="shared" si="491"/>
        <v/>
      </c>
      <c r="HM73" s="46" t="str">
        <f t="shared" si="491"/>
        <v/>
      </c>
      <c r="HN73" s="46" t="str">
        <f t="shared" si="491"/>
        <v/>
      </c>
      <c r="HO73" s="46" t="str">
        <f t="shared" si="300"/>
        <v/>
      </c>
      <c r="HP73" s="46" t="str">
        <f t="shared" si="300"/>
        <v/>
      </c>
      <c r="HQ73" s="46" t="str">
        <f t="shared" si="300"/>
        <v/>
      </c>
      <c r="HR73" s="46" t="str">
        <f t="shared" si="300"/>
        <v/>
      </c>
      <c r="HS73" s="46" t="str">
        <f t="shared" si="300"/>
        <v/>
      </c>
      <c r="HT73" s="146" t="e">
        <f t="shared" si="292"/>
        <v>#N/A</v>
      </c>
      <c r="HU73" s="146" t="e">
        <f t="shared" si="301"/>
        <v>#N/A</v>
      </c>
      <c r="HV73" s="146" t="e">
        <f t="shared" si="302"/>
        <v>#N/A</v>
      </c>
      <c r="HW73" s="146" t="e">
        <f t="shared" si="303"/>
        <v>#N/A</v>
      </c>
      <c r="HX73" s="146" t="e">
        <f t="shared" si="304"/>
        <v>#N/A</v>
      </c>
      <c r="HY73" s="146" t="e">
        <f t="shared" si="305"/>
        <v>#N/A</v>
      </c>
      <c r="HZ73" s="146" t="e">
        <f t="shared" si="306"/>
        <v>#N/A</v>
      </c>
      <c r="IA73" s="146" t="e">
        <f t="shared" si="307"/>
        <v>#N/A</v>
      </c>
      <c r="IB73" s="146" t="e">
        <f t="shared" si="308"/>
        <v>#N/A</v>
      </c>
      <c r="IC73" s="146" t="e">
        <f t="shared" si="309"/>
        <v>#N/A</v>
      </c>
      <c r="ID73" s="146" t="e">
        <f t="shared" si="310"/>
        <v>#N/A</v>
      </c>
      <c r="IE73" s="146" t="e">
        <f t="shared" si="311"/>
        <v>#N/A</v>
      </c>
      <c r="IF73" s="146" t="e">
        <f t="shared" si="312"/>
        <v>#N/A</v>
      </c>
      <c r="IG73" s="146" t="e">
        <f t="shared" si="313"/>
        <v>#N/A</v>
      </c>
      <c r="IH73" s="146" t="e">
        <f t="shared" si="314"/>
        <v>#N/A</v>
      </c>
      <c r="II73" s="146" t="e">
        <f t="shared" si="315"/>
        <v>#N/A</v>
      </c>
      <c r="IJ73" s="146" t="e">
        <f t="shared" si="316"/>
        <v>#N/A</v>
      </c>
      <c r="IK73" s="146" t="e">
        <f t="shared" si="317"/>
        <v>#N/A</v>
      </c>
      <c r="IL73" s="146" t="e">
        <f t="shared" si="318"/>
        <v>#N/A</v>
      </c>
      <c r="IM73" s="146" t="e">
        <f t="shared" si="319"/>
        <v>#N/A</v>
      </c>
      <c r="IN73" s="146" t="e">
        <f t="shared" si="320"/>
        <v>#N/A</v>
      </c>
      <c r="IO73" s="146" t="e">
        <f t="shared" si="321"/>
        <v>#N/A</v>
      </c>
      <c r="IP73" s="146" t="e">
        <f t="shared" si="322"/>
        <v>#N/A</v>
      </c>
      <c r="IQ73" s="146" t="e">
        <f t="shared" si="323"/>
        <v>#N/A</v>
      </c>
      <c r="IR73" s="146" t="e">
        <f t="shared" si="324"/>
        <v>#N/A</v>
      </c>
      <c r="IS73" s="146" t="e">
        <f t="shared" si="325"/>
        <v>#N/A</v>
      </c>
      <c r="IT73" s="146" t="e">
        <f t="shared" si="326"/>
        <v>#N/A</v>
      </c>
      <c r="IU73" s="146" t="e">
        <f t="shared" si="327"/>
        <v>#N/A</v>
      </c>
      <c r="IV73" s="146" t="e">
        <f t="shared" si="328"/>
        <v>#N/A</v>
      </c>
      <c r="IW73" s="146" t="e">
        <f t="shared" si="329"/>
        <v>#N/A</v>
      </c>
      <c r="IX73" s="146" t="e">
        <f t="shared" si="330"/>
        <v>#N/A</v>
      </c>
      <c r="IY73" s="146" t="e">
        <f t="shared" si="331"/>
        <v>#N/A</v>
      </c>
      <c r="IZ73" s="146" t="e">
        <f t="shared" si="332"/>
        <v>#N/A</v>
      </c>
      <c r="JA73" s="146" t="e">
        <f t="shared" si="333"/>
        <v>#N/A</v>
      </c>
      <c r="JB73" s="146" t="e">
        <f t="shared" si="334"/>
        <v>#N/A</v>
      </c>
      <c r="JC73" s="146" t="e">
        <f t="shared" si="335"/>
        <v>#N/A</v>
      </c>
      <c r="JD73" s="146" t="e">
        <f t="shared" si="336"/>
        <v>#N/A</v>
      </c>
      <c r="JE73" s="146" t="e">
        <f t="shared" si="337"/>
        <v>#N/A</v>
      </c>
      <c r="JF73" s="146" t="e">
        <f t="shared" si="338"/>
        <v>#N/A</v>
      </c>
      <c r="JG73" s="146" t="e">
        <f t="shared" si="339"/>
        <v>#N/A</v>
      </c>
      <c r="JH73" s="146" t="e">
        <f t="shared" si="340"/>
        <v>#N/A</v>
      </c>
      <c r="JI73" s="146" t="e">
        <f t="shared" si="341"/>
        <v>#N/A</v>
      </c>
      <c r="JJ73" s="146" t="e">
        <f t="shared" si="342"/>
        <v>#N/A</v>
      </c>
      <c r="JK73" s="146" t="e">
        <f t="shared" si="343"/>
        <v>#N/A</v>
      </c>
      <c r="JL73" s="146" t="e">
        <f t="shared" si="344"/>
        <v>#N/A</v>
      </c>
      <c r="JM73" s="146" t="e">
        <f t="shared" si="345"/>
        <v>#N/A</v>
      </c>
      <c r="JN73" s="146" t="e">
        <f t="shared" si="346"/>
        <v>#N/A</v>
      </c>
      <c r="JO73" s="146" t="e">
        <f t="shared" si="347"/>
        <v>#N/A</v>
      </c>
      <c r="JP73" s="146" t="e">
        <f t="shared" si="348"/>
        <v>#N/A</v>
      </c>
      <c r="JQ73" s="146" t="e">
        <f t="shared" si="349"/>
        <v>#N/A</v>
      </c>
      <c r="JR73" s="146" t="e">
        <f t="shared" si="350"/>
        <v>#N/A</v>
      </c>
      <c r="JS73" s="146" t="e">
        <f t="shared" si="351"/>
        <v>#N/A</v>
      </c>
      <c r="JT73" s="146" t="e">
        <f t="shared" si="352"/>
        <v>#N/A</v>
      </c>
      <c r="JU73" s="146" t="e">
        <f t="shared" si="353"/>
        <v>#N/A</v>
      </c>
      <c r="JV73" s="146" t="e">
        <f t="shared" si="354"/>
        <v>#N/A</v>
      </c>
      <c r="JW73" s="146" t="e">
        <f t="shared" si="355"/>
        <v>#N/A</v>
      </c>
      <c r="JX73" s="146" t="e">
        <f t="shared" si="356"/>
        <v>#N/A</v>
      </c>
      <c r="JY73" s="146" t="e">
        <f t="shared" si="357"/>
        <v>#N/A</v>
      </c>
      <c r="JZ73" s="146" t="e">
        <f t="shared" si="358"/>
        <v>#N/A</v>
      </c>
      <c r="KA73" s="146" t="e">
        <f t="shared" si="359"/>
        <v>#N/A</v>
      </c>
      <c r="KB73" s="146" t="e">
        <f t="shared" si="360"/>
        <v>#N/A</v>
      </c>
      <c r="KC73" s="146" t="e">
        <f t="shared" si="361"/>
        <v>#N/A</v>
      </c>
      <c r="KD73" s="146" t="e">
        <f t="shared" si="362"/>
        <v>#N/A</v>
      </c>
      <c r="KE73" s="146" t="e">
        <f t="shared" si="363"/>
        <v>#N/A</v>
      </c>
      <c r="KF73" s="146" t="e">
        <f t="shared" si="297"/>
        <v>#N/A</v>
      </c>
      <c r="KG73" s="146" t="e">
        <f t="shared" si="364"/>
        <v>#N/A</v>
      </c>
      <c r="KH73" s="146" t="e">
        <f t="shared" si="365"/>
        <v>#N/A</v>
      </c>
      <c r="KI73" s="146" t="e">
        <f t="shared" si="366"/>
        <v>#N/A</v>
      </c>
      <c r="KJ73" s="146" t="e">
        <f t="shared" si="367"/>
        <v>#N/A</v>
      </c>
      <c r="KK73" s="146" t="e">
        <f t="shared" si="368"/>
        <v>#N/A</v>
      </c>
      <c r="KL73" s="146" t="e">
        <f t="shared" si="369"/>
        <v>#N/A</v>
      </c>
      <c r="KM73" s="146" t="e">
        <f t="shared" si="370"/>
        <v>#N/A</v>
      </c>
      <c r="KN73" s="146" t="e">
        <f t="shared" si="371"/>
        <v>#N/A</v>
      </c>
      <c r="KO73" s="146" t="e">
        <f t="shared" si="372"/>
        <v>#N/A</v>
      </c>
      <c r="KP73" s="146" t="e">
        <f t="shared" si="373"/>
        <v>#N/A</v>
      </c>
      <c r="KQ73" s="146" t="e">
        <f t="shared" si="374"/>
        <v>#N/A</v>
      </c>
      <c r="KR73" s="146" t="e">
        <f t="shared" si="375"/>
        <v>#N/A</v>
      </c>
      <c r="KS73" s="146" t="e">
        <f t="shared" si="376"/>
        <v>#N/A</v>
      </c>
      <c r="KT73" s="146" t="e">
        <f t="shared" si="377"/>
        <v>#N/A</v>
      </c>
      <c r="KU73" s="146" t="e">
        <f t="shared" si="378"/>
        <v>#N/A</v>
      </c>
      <c r="KV73" s="146" t="e">
        <f t="shared" si="379"/>
        <v>#N/A</v>
      </c>
      <c r="KW73" s="146" t="e">
        <f t="shared" si="380"/>
        <v>#N/A</v>
      </c>
      <c r="KX73" s="146" t="e">
        <f t="shared" si="381"/>
        <v>#N/A</v>
      </c>
      <c r="KY73" s="146" t="e">
        <f t="shared" si="382"/>
        <v>#N/A</v>
      </c>
      <c r="KZ73" s="146" t="e">
        <f t="shared" si="383"/>
        <v>#N/A</v>
      </c>
      <c r="LA73" s="146" t="e">
        <f t="shared" si="384"/>
        <v>#N/A</v>
      </c>
      <c r="LB73" s="146" t="e">
        <f t="shared" si="385"/>
        <v>#N/A</v>
      </c>
      <c r="LC73" s="146" t="e">
        <f t="shared" si="386"/>
        <v>#N/A</v>
      </c>
      <c r="LD73" s="146" t="e">
        <f t="shared" si="387"/>
        <v>#N/A</v>
      </c>
      <c r="LE73" s="146" t="e">
        <f t="shared" si="388"/>
        <v>#N/A</v>
      </c>
      <c r="LF73" s="146" t="e">
        <f t="shared" si="389"/>
        <v>#N/A</v>
      </c>
      <c r="LG73" s="146" t="e">
        <f t="shared" si="390"/>
        <v>#N/A</v>
      </c>
      <c r="LH73" s="146" t="e">
        <f t="shared" si="391"/>
        <v>#N/A</v>
      </c>
      <c r="LI73" s="146" t="e">
        <f t="shared" si="392"/>
        <v>#N/A</v>
      </c>
      <c r="LJ73" s="146" t="e">
        <f t="shared" si="393"/>
        <v>#N/A</v>
      </c>
      <c r="LK73" s="146" t="e">
        <f t="shared" si="394"/>
        <v>#N/A</v>
      </c>
      <c r="LL73" s="146" t="e">
        <f t="shared" si="395"/>
        <v>#N/A</v>
      </c>
      <c r="LM73" s="146" t="e">
        <f t="shared" si="396"/>
        <v>#N/A</v>
      </c>
      <c r="LN73" s="146" t="e">
        <f t="shared" si="397"/>
        <v>#N/A</v>
      </c>
      <c r="LO73" s="146" t="e">
        <f t="shared" si="398"/>
        <v>#N/A</v>
      </c>
      <c r="LP73" s="146" t="e">
        <f t="shared" si="399"/>
        <v>#N/A</v>
      </c>
      <c r="LQ73" s="146" t="e">
        <f t="shared" si="400"/>
        <v>#N/A</v>
      </c>
      <c r="LR73" s="146" t="e">
        <f t="shared" si="401"/>
        <v>#N/A</v>
      </c>
      <c r="LS73" s="146" t="e">
        <f t="shared" si="402"/>
        <v>#N/A</v>
      </c>
      <c r="LT73" s="146" t="e">
        <f t="shared" si="403"/>
        <v>#N/A</v>
      </c>
      <c r="LU73" s="146" t="e">
        <f t="shared" si="404"/>
        <v>#N/A</v>
      </c>
      <c r="LV73" s="146" t="e">
        <f t="shared" si="405"/>
        <v>#N/A</v>
      </c>
      <c r="LW73" s="146" t="e">
        <f t="shared" si="406"/>
        <v>#N/A</v>
      </c>
      <c r="LX73" s="146" t="e">
        <f t="shared" si="407"/>
        <v>#N/A</v>
      </c>
      <c r="LY73" s="146" t="e">
        <f t="shared" si="408"/>
        <v>#N/A</v>
      </c>
      <c r="LZ73" s="146" t="e">
        <f t="shared" si="409"/>
        <v>#N/A</v>
      </c>
      <c r="MA73" s="146" t="e">
        <f t="shared" si="410"/>
        <v>#N/A</v>
      </c>
      <c r="MB73" s="146" t="e">
        <f t="shared" si="411"/>
        <v>#N/A</v>
      </c>
      <c r="MC73" s="146" t="e">
        <f t="shared" si="412"/>
        <v>#N/A</v>
      </c>
      <c r="MD73" s="146" t="e">
        <f t="shared" si="413"/>
        <v>#N/A</v>
      </c>
      <c r="ME73" s="146" t="e">
        <f t="shared" si="414"/>
        <v>#N/A</v>
      </c>
      <c r="MF73" s="146" t="e">
        <f t="shared" si="415"/>
        <v>#N/A</v>
      </c>
      <c r="MG73" s="146" t="e">
        <f t="shared" si="416"/>
        <v>#N/A</v>
      </c>
      <c r="MH73" s="146" t="e">
        <f t="shared" si="417"/>
        <v>#N/A</v>
      </c>
      <c r="MI73" s="146" t="e">
        <f t="shared" si="418"/>
        <v>#N/A</v>
      </c>
      <c r="MJ73" s="146" t="e">
        <f t="shared" si="419"/>
        <v>#N/A</v>
      </c>
      <c r="MK73" s="146" t="e">
        <f t="shared" si="420"/>
        <v>#N/A</v>
      </c>
      <c r="ML73" s="146" t="e">
        <f t="shared" si="421"/>
        <v>#N/A</v>
      </c>
      <c r="MM73" s="146" t="e">
        <f t="shared" si="422"/>
        <v>#N/A</v>
      </c>
      <c r="MN73" s="146" t="e">
        <f t="shared" si="423"/>
        <v>#N/A</v>
      </c>
      <c r="MO73" s="146" t="e">
        <f t="shared" si="424"/>
        <v>#N/A</v>
      </c>
      <c r="MP73" s="146" t="e">
        <f t="shared" si="425"/>
        <v>#N/A</v>
      </c>
      <c r="MQ73" s="146" t="e">
        <f t="shared" si="426"/>
        <v>#N/A</v>
      </c>
      <c r="MR73" s="146" t="e">
        <f t="shared" si="298"/>
        <v>#N/A</v>
      </c>
      <c r="MS73" s="146" t="e">
        <f t="shared" si="427"/>
        <v>#N/A</v>
      </c>
      <c r="MT73" s="146" t="e">
        <f t="shared" si="428"/>
        <v>#N/A</v>
      </c>
      <c r="MU73" s="146" t="e">
        <f t="shared" si="429"/>
        <v>#N/A</v>
      </c>
      <c r="MV73" s="146" t="e">
        <f t="shared" si="430"/>
        <v>#N/A</v>
      </c>
      <c r="MW73" s="146" t="e">
        <f t="shared" si="431"/>
        <v>#N/A</v>
      </c>
      <c r="MX73" s="146" t="e">
        <f t="shared" si="432"/>
        <v>#N/A</v>
      </c>
      <c r="MY73" s="146" t="e">
        <f t="shared" si="433"/>
        <v>#N/A</v>
      </c>
      <c r="MZ73" s="146" t="e">
        <f t="shared" si="434"/>
        <v>#N/A</v>
      </c>
      <c r="NA73" s="146" t="e">
        <f t="shared" si="435"/>
        <v>#N/A</v>
      </c>
      <c r="NB73" s="146" t="e">
        <f t="shared" si="436"/>
        <v>#N/A</v>
      </c>
      <c r="NC73" s="146" t="e">
        <f t="shared" si="437"/>
        <v>#N/A</v>
      </c>
      <c r="ND73" s="146" t="e">
        <f t="shared" si="438"/>
        <v>#N/A</v>
      </c>
      <c r="NE73" s="146" t="e">
        <f t="shared" si="439"/>
        <v>#N/A</v>
      </c>
      <c r="NF73" s="146" t="e">
        <f t="shared" si="440"/>
        <v>#N/A</v>
      </c>
      <c r="NG73" s="146" t="e">
        <f t="shared" si="441"/>
        <v>#N/A</v>
      </c>
      <c r="NH73" s="146" t="e">
        <f t="shared" si="442"/>
        <v>#N/A</v>
      </c>
      <c r="NI73" s="146" t="e">
        <f t="shared" si="443"/>
        <v>#N/A</v>
      </c>
      <c r="NJ73" s="146" t="e">
        <f t="shared" si="444"/>
        <v>#N/A</v>
      </c>
      <c r="NK73" s="146" t="e">
        <f t="shared" si="445"/>
        <v>#N/A</v>
      </c>
      <c r="NL73" s="146" t="e">
        <f t="shared" si="446"/>
        <v>#N/A</v>
      </c>
      <c r="NM73" s="146" t="e">
        <f t="shared" si="447"/>
        <v>#N/A</v>
      </c>
      <c r="NN73" s="146" t="e">
        <f t="shared" si="448"/>
        <v>#N/A</v>
      </c>
      <c r="NO73" s="146" t="e">
        <f t="shared" si="449"/>
        <v>#N/A</v>
      </c>
      <c r="NP73" s="146" t="e">
        <f t="shared" si="450"/>
        <v>#N/A</v>
      </c>
      <c r="NQ73" s="146" t="e">
        <f t="shared" si="451"/>
        <v>#N/A</v>
      </c>
      <c r="NR73" s="146" t="e">
        <f t="shared" si="452"/>
        <v>#N/A</v>
      </c>
      <c r="NS73" s="146" t="e">
        <f t="shared" si="453"/>
        <v>#N/A</v>
      </c>
      <c r="NT73" s="146" t="e">
        <f t="shared" si="454"/>
        <v>#N/A</v>
      </c>
      <c r="NU73" s="146" t="e">
        <f t="shared" si="455"/>
        <v>#N/A</v>
      </c>
      <c r="NV73" s="146" t="e">
        <f t="shared" si="456"/>
        <v>#N/A</v>
      </c>
      <c r="NW73" s="146" t="e">
        <f t="shared" si="457"/>
        <v>#N/A</v>
      </c>
      <c r="NX73" s="146" t="e">
        <f t="shared" si="458"/>
        <v>#N/A</v>
      </c>
      <c r="NY73" s="146" t="e">
        <f t="shared" si="459"/>
        <v>#N/A</v>
      </c>
      <c r="NZ73" s="146" t="e">
        <f t="shared" si="460"/>
        <v>#N/A</v>
      </c>
      <c r="OA73" s="146" t="e">
        <f t="shared" si="461"/>
        <v>#N/A</v>
      </c>
      <c r="OB73" s="146" t="e">
        <f t="shared" si="462"/>
        <v>#N/A</v>
      </c>
      <c r="OC73" s="146" t="e">
        <f t="shared" si="463"/>
        <v>#N/A</v>
      </c>
      <c r="OD73" s="146" t="e">
        <f t="shared" si="464"/>
        <v>#N/A</v>
      </c>
      <c r="OE73" s="146" t="e">
        <f t="shared" si="465"/>
        <v>#N/A</v>
      </c>
      <c r="OF73" s="146" t="e">
        <f t="shared" si="466"/>
        <v>#N/A</v>
      </c>
      <c r="OG73" s="146" t="e">
        <f t="shared" si="467"/>
        <v>#N/A</v>
      </c>
      <c r="OH73" s="146" t="e">
        <f t="shared" si="468"/>
        <v>#N/A</v>
      </c>
      <c r="OI73" s="146" t="e">
        <f t="shared" si="469"/>
        <v>#N/A</v>
      </c>
      <c r="OJ73" s="146" t="e">
        <f t="shared" si="470"/>
        <v>#N/A</v>
      </c>
      <c r="OK73" s="146" t="e">
        <f t="shared" si="471"/>
        <v>#N/A</v>
      </c>
      <c r="OL73" s="146" t="e">
        <f t="shared" si="472"/>
        <v>#N/A</v>
      </c>
      <c r="OM73" s="146" t="e">
        <f t="shared" si="473"/>
        <v>#N/A</v>
      </c>
      <c r="ON73" s="146" t="e">
        <f t="shared" si="474"/>
        <v>#N/A</v>
      </c>
      <c r="OO73" s="146" t="e">
        <f t="shared" si="475"/>
        <v>#N/A</v>
      </c>
      <c r="OP73" s="146" t="e">
        <f t="shared" si="476"/>
        <v>#N/A</v>
      </c>
      <c r="OQ73" s="146" t="e">
        <f t="shared" si="477"/>
        <v>#N/A</v>
      </c>
      <c r="OR73" s="146" t="e">
        <f t="shared" si="478"/>
        <v>#N/A</v>
      </c>
      <c r="OS73" s="146" t="e">
        <f t="shared" si="479"/>
        <v>#N/A</v>
      </c>
      <c r="OT73" s="146" t="e">
        <f t="shared" si="480"/>
        <v>#N/A</v>
      </c>
      <c r="OU73" s="146" t="e">
        <f t="shared" si="481"/>
        <v>#N/A</v>
      </c>
      <c r="OV73" s="146" t="e">
        <f t="shared" si="482"/>
        <v>#N/A</v>
      </c>
      <c r="OW73" s="146" t="e">
        <f t="shared" si="483"/>
        <v>#N/A</v>
      </c>
      <c r="OX73" s="146" t="e">
        <f t="shared" si="484"/>
        <v>#N/A</v>
      </c>
      <c r="OY73" s="146" t="e">
        <f t="shared" si="485"/>
        <v>#N/A</v>
      </c>
      <c r="OZ73" s="146" t="e">
        <f t="shared" si="486"/>
        <v>#N/A</v>
      </c>
      <c r="PA73" s="146" t="e">
        <f t="shared" si="487"/>
        <v>#N/A</v>
      </c>
      <c r="PB73" s="146" t="e">
        <f t="shared" si="488"/>
        <v>#N/A</v>
      </c>
      <c r="PC73" s="146" t="e">
        <f t="shared" si="489"/>
        <v>#N/A</v>
      </c>
      <c r="PD73" s="146" t="e">
        <f t="shared" si="299"/>
        <v>#N/A</v>
      </c>
      <c r="PE73" s="146" t="e">
        <f t="shared" si="225"/>
        <v>#N/A</v>
      </c>
      <c r="PF73" s="146" t="e">
        <f t="shared" si="226"/>
        <v>#N/A</v>
      </c>
      <c r="PG73" s="146" t="e">
        <f t="shared" si="227"/>
        <v>#N/A</v>
      </c>
      <c r="PH73" s="146" t="e">
        <f t="shared" si="228"/>
        <v>#N/A</v>
      </c>
      <c r="PI73" s="146" t="e">
        <f t="shared" si="229"/>
        <v>#N/A</v>
      </c>
      <c r="PJ73" s="146" t="e">
        <f t="shared" si="230"/>
        <v>#N/A</v>
      </c>
      <c r="PK73" s="146" t="e">
        <f t="shared" si="231"/>
        <v>#N/A</v>
      </c>
      <c r="PL73" s="146" t="e">
        <f t="shared" si="232"/>
        <v>#N/A</v>
      </c>
    </row>
    <row r="74" spans="1:428" hidden="1" x14ac:dyDescent="0.45">
      <c r="A74" s="364"/>
      <c r="B74" s="365" t="str">
        <f>IF($N74="","",ROUND(_xlfn.LOGNORM.INV(ABS(VLOOKUP($Q$1,VLookups!$A$27:$B$28,2,FALSE)-B$2),LN($J74),LN($N74)),0))</f>
        <v/>
      </c>
      <c r="C74" s="367" t="str">
        <f t="shared" si="293"/>
        <v/>
      </c>
      <c r="D74" s="368" t="str">
        <f t="shared" si="294"/>
        <v/>
      </c>
      <c r="E74" s="108" t="str">
        <f>IFERROR(_xlfn.LOGNORM.INV(VLookups!$B$22,LN($J74),LN($N74)),"")</f>
        <v/>
      </c>
      <c r="F74" s="81"/>
      <c r="G74" s="108" t="str">
        <f>IFERROR(_xlfn.LOGNORM.INV(VLookups!$B$23,LN($J74),LN($N74)),"")</f>
        <v/>
      </c>
      <c r="H74" s="110" t="str">
        <f t="shared" si="283"/>
        <v/>
      </c>
      <c r="I74" s="110" t="str">
        <f t="shared" si="284"/>
        <v/>
      </c>
      <c r="J74" s="65" t="str">
        <f>IF(AND(F74&gt;0,NOT(ISBLANK(K74))),IF(VLOOKUP($F$3,VLookups!$A$17:$B$18,2,FALSE),F74*VLOOKUP(K74,VLookups!$A$4:$B$13,2,FALSE),F74),"")</f>
        <v/>
      </c>
      <c r="K74" s="21"/>
      <c r="L74" s="53"/>
      <c r="M74" s="263"/>
      <c r="N74" s="320" t="str">
        <f>IF(F74&gt;0,IF(ISBLANK(M74),IF(ISBLANK(K74),"",VLOOKUP(K74,VLookups!$A$4:$C$13,3,FALSE)),M74),"")</f>
        <v/>
      </c>
      <c r="O74" s="320" t="str">
        <f t="shared" si="287"/>
        <v/>
      </c>
      <c r="P74" s="375" t="str">
        <f t="shared" si="288"/>
        <v/>
      </c>
      <c r="Q74" s="81"/>
      <c r="R74" s="230" t="str">
        <f>IF(AND(Q74&gt;0,F74&gt;0,NOT(N74="")),ABS(VLOOKUP($Q$1,VLookups!$A$27:$B$28,2,FALSE)-_xlfn.LOGNORM.DIST(Q74,LN(J74),LN(N74),TRUE)),"")</f>
        <v/>
      </c>
      <c r="S74" s="80" t="str">
        <f>IF(AND($E74&gt;0,$F74&gt;0,$G74&gt;0,NOT(ISBLANK($K74))),_xlfn.LOGNORM.INV(ABS(VLOOKUP($Q$1,VLookups!$A$27:$B$28,2,FALSE)-S$3),LN($J74),LN($N74)),"")</f>
        <v/>
      </c>
      <c r="T74" s="80" t="str">
        <f>IF(AND($E74&gt;0,$F74&gt;0,$G74&gt;0,NOT(ISBLANK($K74))),_xlfn.LOGNORM.INV(ABS(VLOOKUP($Q$1,VLookups!$A$27:$B$28,2,FALSE)-T$3),LN($J74),LN($N74)),"")</f>
        <v/>
      </c>
      <c r="U74" s="80" t="str">
        <f>IF(AND($E74&gt;0,$F74&gt;0,$G74&gt;0,NOT(ISBLANK($K74))),_xlfn.LOGNORM.INV(ABS(VLOOKUP($Q$1,VLookups!$A$27:$B$28,2,FALSE)-U$3),LN($J74),LN($N74)),"")</f>
        <v/>
      </c>
      <c r="V74" s="80" t="str">
        <f>IF(AND($E74&gt;0,$F74&gt;0,$G74&gt;0,NOT(ISBLANK($K74))),_xlfn.LOGNORM.INV(ABS(VLOOKUP($Q$1,VLookups!$A$27:$B$28,2,FALSE)-V$3),LN($J74),LN($N74)),"")</f>
        <v/>
      </c>
      <c r="W74" s="80" t="str">
        <f>IF(AND($E74&gt;0,$F74&gt;0,$G74&gt;0,NOT(ISBLANK($K74))),_xlfn.LOGNORM.INV(ABS(VLOOKUP($Q$1,VLookups!$A$27:$B$28,2,FALSE)-W$3),LN($J74),LN($N74)),"")</f>
        <v/>
      </c>
      <c r="X74" s="80" t="str">
        <f>IF(AND($E74&gt;0,$F74&gt;0,$G74&gt;0,NOT(ISBLANK($K74))),_xlfn.LOGNORM.INV(ABS(VLOOKUP($Q$1,VLookups!$A$27:$B$28,2,FALSE)-X$3),LN($J74),LN($N74)),"")</f>
        <v/>
      </c>
      <c r="Y74" s="5"/>
      <c r="Z74" s="145" t="str">
        <f t="shared" si="285"/>
        <v/>
      </c>
      <c r="AA74" s="376" t="str">
        <f t="shared" si="289"/>
        <v/>
      </c>
      <c r="AB74" s="46" t="str">
        <f t="shared" si="290"/>
        <v/>
      </c>
      <c r="AC74" s="46" t="str">
        <f t="shared" ref="AC74:CN77" si="492">IF(ISNONTEXT($Z74),AB74+$Z74,"")</f>
        <v/>
      </c>
      <c r="AD74" s="46" t="str">
        <f t="shared" si="492"/>
        <v/>
      </c>
      <c r="AE74" s="46" t="str">
        <f t="shared" si="492"/>
        <v/>
      </c>
      <c r="AF74" s="46" t="str">
        <f t="shared" si="492"/>
        <v/>
      </c>
      <c r="AG74" s="46" t="str">
        <f t="shared" si="492"/>
        <v/>
      </c>
      <c r="AH74" s="46" t="str">
        <f t="shared" si="492"/>
        <v/>
      </c>
      <c r="AI74" s="46" t="str">
        <f t="shared" si="492"/>
        <v/>
      </c>
      <c r="AJ74" s="46" t="str">
        <f t="shared" si="492"/>
        <v/>
      </c>
      <c r="AK74" s="46" t="str">
        <f t="shared" si="492"/>
        <v/>
      </c>
      <c r="AL74" s="46" t="str">
        <f t="shared" si="492"/>
        <v/>
      </c>
      <c r="AM74" s="46" t="str">
        <f t="shared" si="492"/>
        <v/>
      </c>
      <c r="AN74" s="46" t="str">
        <f t="shared" si="492"/>
        <v/>
      </c>
      <c r="AO74" s="46" t="str">
        <f t="shared" si="492"/>
        <v/>
      </c>
      <c r="AP74" s="46" t="str">
        <f t="shared" si="492"/>
        <v/>
      </c>
      <c r="AQ74" s="46" t="str">
        <f t="shared" si="492"/>
        <v/>
      </c>
      <c r="AR74" s="46" t="str">
        <f t="shared" si="492"/>
        <v/>
      </c>
      <c r="AS74" s="46" t="str">
        <f t="shared" si="492"/>
        <v/>
      </c>
      <c r="AT74" s="46" t="str">
        <f t="shared" si="492"/>
        <v/>
      </c>
      <c r="AU74" s="46" t="str">
        <f t="shared" si="492"/>
        <v/>
      </c>
      <c r="AV74" s="46" t="str">
        <f t="shared" si="492"/>
        <v/>
      </c>
      <c r="AW74" s="46" t="str">
        <f t="shared" si="492"/>
        <v/>
      </c>
      <c r="AX74" s="46" t="str">
        <f t="shared" si="492"/>
        <v/>
      </c>
      <c r="AY74" s="46" t="str">
        <f t="shared" si="492"/>
        <v/>
      </c>
      <c r="AZ74" s="46" t="str">
        <f t="shared" si="492"/>
        <v/>
      </c>
      <c r="BA74" s="46" t="str">
        <f t="shared" si="492"/>
        <v/>
      </c>
      <c r="BB74" s="46" t="str">
        <f t="shared" si="492"/>
        <v/>
      </c>
      <c r="BC74" s="46" t="str">
        <f t="shared" si="492"/>
        <v/>
      </c>
      <c r="BD74" s="46" t="str">
        <f t="shared" si="492"/>
        <v/>
      </c>
      <c r="BE74" s="46" t="str">
        <f t="shared" si="492"/>
        <v/>
      </c>
      <c r="BF74" s="46" t="str">
        <f t="shared" si="492"/>
        <v/>
      </c>
      <c r="BG74" s="46" t="str">
        <f t="shared" si="492"/>
        <v/>
      </c>
      <c r="BH74" s="46" t="str">
        <f t="shared" si="492"/>
        <v/>
      </c>
      <c r="BI74" s="46" t="str">
        <f t="shared" si="492"/>
        <v/>
      </c>
      <c r="BJ74" s="46" t="str">
        <f t="shared" si="492"/>
        <v/>
      </c>
      <c r="BK74" s="46" t="str">
        <f t="shared" si="492"/>
        <v/>
      </c>
      <c r="BL74" s="46" t="str">
        <f t="shared" si="492"/>
        <v/>
      </c>
      <c r="BM74" s="46" t="str">
        <f t="shared" si="492"/>
        <v/>
      </c>
      <c r="BN74" s="46" t="str">
        <f t="shared" si="492"/>
        <v/>
      </c>
      <c r="BO74" s="46" t="str">
        <f t="shared" si="492"/>
        <v/>
      </c>
      <c r="BP74" s="46" t="str">
        <f t="shared" si="492"/>
        <v/>
      </c>
      <c r="BQ74" s="46" t="str">
        <f t="shared" si="492"/>
        <v/>
      </c>
      <c r="BR74" s="46" t="str">
        <f t="shared" si="492"/>
        <v/>
      </c>
      <c r="BS74" s="46" t="str">
        <f t="shared" si="492"/>
        <v/>
      </c>
      <c r="BT74" s="46" t="str">
        <f t="shared" si="492"/>
        <v/>
      </c>
      <c r="BU74" s="46" t="str">
        <f t="shared" si="492"/>
        <v/>
      </c>
      <c r="BV74" s="46" t="str">
        <f t="shared" si="492"/>
        <v/>
      </c>
      <c r="BW74" s="46" t="str">
        <f t="shared" si="492"/>
        <v/>
      </c>
      <c r="BX74" s="46" t="str">
        <f t="shared" si="492"/>
        <v/>
      </c>
      <c r="BY74" s="46" t="str">
        <f t="shared" si="492"/>
        <v/>
      </c>
      <c r="BZ74" s="46" t="str">
        <f t="shared" si="492"/>
        <v/>
      </c>
      <c r="CA74" s="46" t="str">
        <f t="shared" si="492"/>
        <v/>
      </c>
      <c r="CB74" s="46" t="str">
        <f t="shared" si="492"/>
        <v/>
      </c>
      <c r="CC74" s="46" t="str">
        <f t="shared" si="492"/>
        <v/>
      </c>
      <c r="CD74" s="46" t="str">
        <f t="shared" si="492"/>
        <v/>
      </c>
      <c r="CE74" s="46" t="str">
        <f t="shared" si="492"/>
        <v/>
      </c>
      <c r="CF74" s="46" t="str">
        <f t="shared" si="492"/>
        <v/>
      </c>
      <c r="CG74" s="46" t="str">
        <f t="shared" si="492"/>
        <v/>
      </c>
      <c r="CH74" s="46" t="str">
        <f t="shared" si="492"/>
        <v/>
      </c>
      <c r="CI74" s="46" t="str">
        <f t="shared" si="492"/>
        <v/>
      </c>
      <c r="CJ74" s="46" t="str">
        <f t="shared" si="492"/>
        <v/>
      </c>
      <c r="CK74" s="46" t="str">
        <f t="shared" si="492"/>
        <v/>
      </c>
      <c r="CL74" s="46" t="str">
        <f t="shared" si="492"/>
        <v/>
      </c>
      <c r="CM74" s="46" t="str">
        <f t="shared" si="492"/>
        <v/>
      </c>
      <c r="CN74" s="46" t="str">
        <f t="shared" si="492"/>
        <v/>
      </c>
      <c r="CO74" s="46" t="str">
        <f t="shared" si="490"/>
        <v/>
      </c>
      <c r="CP74" s="46" t="str">
        <f t="shared" si="490"/>
        <v/>
      </c>
      <c r="CQ74" s="46" t="str">
        <f t="shared" si="490"/>
        <v/>
      </c>
      <c r="CR74" s="46" t="str">
        <f t="shared" si="490"/>
        <v/>
      </c>
      <c r="CS74" s="46" t="str">
        <f t="shared" si="490"/>
        <v/>
      </c>
      <c r="CT74" s="46" t="str">
        <f t="shared" si="490"/>
        <v/>
      </c>
      <c r="CU74" s="46" t="str">
        <f t="shared" si="490"/>
        <v/>
      </c>
      <c r="CV74" s="46" t="str">
        <f t="shared" si="490"/>
        <v/>
      </c>
      <c r="CW74" s="46" t="str">
        <f t="shared" si="490"/>
        <v/>
      </c>
      <c r="CX74" s="46" t="str">
        <f t="shared" si="490"/>
        <v/>
      </c>
      <c r="CY74" s="46" t="str">
        <f t="shared" si="490"/>
        <v/>
      </c>
      <c r="CZ74" s="46" t="str">
        <f t="shared" si="490"/>
        <v/>
      </c>
      <c r="DA74" s="46" t="str">
        <f t="shared" si="490"/>
        <v/>
      </c>
      <c r="DB74" s="46" t="str">
        <f t="shared" si="490"/>
        <v/>
      </c>
      <c r="DC74" s="46" t="str">
        <f t="shared" si="490"/>
        <v/>
      </c>
      <c r="DD74" s="46" t="str">
        <f t="shared" si="490"/>
        <v/>
      </c>
      <c r="DE74" s="46" t="str">
        <f t="shared" si="490"/>
        <v/>
      </c>
      <c r="DF74" s="46" t="str">
        <f t="shared" si="490"/>
        <v/>
      </c>
      <c r="DG74" s="46" t="str">
        <f t="shared" si="490"/>
        <v/>
      </c>
      <c r="DH74" s="46" t="str">
        <f t="shared" si="490"/>
        <v/>
      </c>
      <c r="DI74" s="46" t="str">
        <f t="shared" si="490"/>
        <v/>
      </c>
      <c r="DJ74" s="46" t="str">
        <f t="shared" si="490"/>
        <v/>
      </c>
      <c r="DK74" s="46" t="str">
        <f t="shared" si="490"/>
        <v/>
      </c>
      <c r="DL74" s="46" t="str">
        <f t="shared" si="490"/>
        <v/>
      </c>
      <c r="DM74" s="46" t="str">
        <f t="shared" si="490"/>
        <v/>
      </c>
      <c r="DN74" s="46" t="str">
        <f t="shared" si="490"/>
        <v/>
      </c>
      <c r="DO74" s="46" t="str">
        <f t="shared" si="490"/>
        <v/>
      </c>
      <c r="DP74" s="46" t="str">
        <f t="shared" si="490"/>
        <v/>
      </c>
      <c r="DQ74" s="46" t="str">
        <f t="shared" si="490"/>
        <v/>
      </c>
      <c r="DR74" s="46" t="str">
        <f t="shared" si="490"/>
        <v/>
      </c>
      <c r="DS74" s="46" t="str">
        <f t="shared" si="490"/>
        <v/>
      </c>
      <c r="DT74" s="46" t="str">
        <f t="shared" si="490"/>
        <v/>
      </c>
      <c r="DU74" s="46" t="str">
        <f t="shared" si="490"/>
        <v/>
      </c>
      <c r="DV74" s="46" t="str">
        <f t="shared" si="490"/>
        <v/>
      </c>
      <c r="DW74" s="46" t="str">
        <f t="shared" si="490"/>
        <v/>
      </c>
      <c r="DX74" s="46" t="str">
        <f t="shared" si="490"/>
        <v/>
      </c>
      <c r="DY74" s="46" t="str">
        <f t="shared" si="490"/>
        <v/>
      </c>
      <c r="DZ74" s="46" t="str">
        <f t="shared" si="490"/>
        <v/>
      </c>
      <c r="EA74" s="46" t="str">
        <f t="shared" si="490"/>
        <v/>
      </c>
      <c r="EB74" s="46" t="str">
        <f t="shared" si="490"/>
        <v/>
      </c>
      <c r="EC74" s="46" t="str">
        <f t="shared" si="490"/>
        <v/>
      </c>
      <c r="ED74" s="46" t="str">
        <f t="shared" si="490"/>
        <v/>
      </c>
      <c r="EE74" s="46" t="str">
        <f t="shared" si="490"/>
        <v/>
      </c>
      <c r="EF74" s="46" t="str">
        <f t="shared" si="490"/>
        <v/>
      </c>
      <c r="EG74" s="46" t="str">
        <f t="shared" si="490"/>
        <v/>
      </c>
      <c r="EH74" s="46" t="str">
        <f t="shared" si="490"/>
        <v/>
      </c>
      <c r="EI74" s="46" t="str">
        <f t="shared" si="490"/>
        <v/>
      </c>
      <c r="EJ74" s="46" t="str">
        <f t="shared" si="490"/>
        <v/>
      </c>
      <c r="EK74" s="46" t="str">
        <f t="shared" si="490"/>
        <v/>
      </c>
      <c r="EL74" s="46" t="str">
        <f t="shared" si="490"/>
        <v/>
      </c>
      <c r="EM74" s="46" t="str">
        <f t="shared" si="490"/>
        <v/>
      </c>
      <c r="EN74" s="46" t="str">
        <f t="shared" si="490"/>
        <v/>
      </c>
      <c r="EO74" s="46" t="str">
        <f t="shared" si="490"/>
        <v/>
      </c>
      <c r="EP74" s="46" t="str">
        <f t="shared" si="490"/>
        <v/>
      </c>
      <c r="EQ74" s="46" t="str">
        <f t="shared" si="490"/>
        <v/>
      </c>
      <c r="ER74" s="46" t="str">
        <f t="shared" si="490"/>
        <v/>
      </c>
      <c r="ES74" s="46" t="str">
        <f t="shared" si="490"/>
        <v/>
      </c>
      <c r="ET74" s="46" t="str">
        <f t="shared" si="490"/>
        <v/>
      </c>
      <c r="EU74" s="46" t="str">
        <f t="shared" si="490"/>
        <v/>
      </c>
      <c r="EV74" s="46" t="str">
        <f t="shared" si="490"/>
        <v/>
      </c>
      <c r="EW74" s="46" t="str">
        <f t="shared" si="490"/>
        <v/>
      </c>
      <c r="EX74" s="46" t="str">
        <f t="shared" si="490"/>
        <v/>
      </c>
      <c r="EY74" s="46" t="str">
        <f t="shared" si="490"/>
        <v/>
      </c>
      <c r="EZ74" s="46" t="str">
        <f t="shared" si="296"/>
        <v/>
      </c>
      <c r="FA74" s="46" t="str">
        <f t="shared" si="291"/>
        <v/>
      </c>
      <c r="FB74" s="46" t="str">
        <f t="shared" si="291"/>
        <v/>
      </c>
      <c r="FC74" s="46" t="str">
        <f t="shared" si="491"/>
        <v/>
      </c>
      <c r="FD74" s="46" t="str">
        <f t="shared" si="491"/>
        <v/>
      </c>
      <c r="FE74" s="46" t="str">
        <f t="shared" si="491"/>
        <v/>
      </c>
      <c r="FF74" s="46" t="str">
        <f t="shared" si="491"/>
        <v/>
      </c>
      <c r="FG74" s="46" t="str">
        <f t="shared" si="491"/>
        <v/>
      </c>
      <c r="FH74" s="46" t="str">
        <f t="shared" si="491"/>
        <v/>
      </c>
      <c r="FI74" s="46" t="str">
        <f t="shared" si="491"/>
        <v/>
      </c>
      <c r="FJ74" s="46" t="str">
        <f t="shared" si="491"/>
        <v/>
      </c>
      <c r="FK74" s="46" t="str">
        <f t="shared" si="491"/>
        <v/>
      </c>
      <c r="FL74" s="46" t="str">
        <f t="shared" si="491"/>
        <v/>
      </c>
      <c r="FM74" s="46" t="str">
        <f t="shared" si="491"/>
        <v/>
      </c>
      <c r="FN74" s="46" t="str">
        <f t="shared" si="491"/>
        <v/>
      </c>
      <c r="FO74" s="46" t="str">
        <f t="shared" si="491"/>
        <v/>
      </c>
      <c r="FP74" s="46" t="str">
        <f t="shared" si="491"/>
        <v/>
      </c>
      <c r="FQ74" s="46" t="str">
        <f t="shared" si="491"/>
        <v/>
      </c>
      <c r="FR74" s="46" t="str">
        <f t="shared" si="491"/>
        <v/>
      </c>
      <c r="FS74" s="46" t="str">
        <f t="shared" si="491"/>
        <v/>
      </c>
      <c r="FT74" s="46" t="str">
        <f t="shared" si="491"/>
        <v/>
      </c>
      <c r="FU74" s="46" t="str">
        <f t="shared" si="491"/>
        <v/>
      </c>
      <c r="FV74" s="46" t="str">
        <f t="shared" si="491"/>
        <v/>
      </c>
      <c r="FW74" s="46" t="str">
        <f t="shared" si="491"/>
        <v/>
      </c>
      <c r="FX74" s="46" t="str">
        <f t="shared" si="491"/>
        <v/>
      </c>
      <c r="FY74" s="46" t="str">
        <f t="shared" si="491"/>
        <v/>
      </c>
      <c r="FZ74" s="46" t="str">
        <f t="shared" si="491"/>
        <v/>
      </c>
      <c r="GA74" s="46" t="str">
        <f t="shared" si="491"/>
        <v/>
      </c>
      <c r="GB74" s="46" t="str">
        <f t="shared" si="491"/>
        <v/>
      </c>
      <c r="GC74" s="46" t="str">
        <f t="shared" si="491"/>
        <v/>
      </c>
      <c r="GD74" s="46" t="str">
        <f t="shared" si="491"/>
        <v/>
      </c>
      <c r="GE74" s="46" t="str">
        <f t="shared" si="491"/>
        <v/>
      </c>
      <c r="GF74" s="46" t="str">
        <f t="shared" si="491"/>
        <v/>
      </c>
      <c r="GG74" s="46" t="str">
        <f t="shared" si="491"/>
        <v/>
      </c>
      <c r="GH74" s="46" t="str">
        <f t="shared" si="491"/>
        <v/>
      </c>
      <c r="GI74" s="46" t="str">
        <f t="shared" si="491"/>
        <v/>
      </c>
      <c r="GJ74" s="46" t="str">
        <f t="shared" si="491"/>
        <v/>
      </c>
      <c r="GK74" s="46" t="str">
        <f t="shared" si="491"/>
        <v/>
      </c>
      <c r="GL74" s="46" t="str">
        <f t="shared" si="491"/>
        <v/>
      </c>
      <c r="GM74" s="46" t="str">
        <f t="shared" si="491"/>
        <v/>
      </c>
      <c r="GN74" s="46" t="str">
        <f t="shared" si="491"/>
        <v/>
      </c>
      <c r="GO74" s="46" t="str">
        <f t="shared" si="491"/>
        <v/>
      </c>
      <c r="GP74" s="46" t="str">
        <f t="shared" si="491"/>
        <v/>
      </c>
      <c r="GQ74" s="46" t="str">
        <f t="shared" si="491"/>
        <v/>
      </c>
      <c r="GR74" s="46" t="str">
        <f t="shared" si="491"/>
        <v/>
      </c>
      <c r="GS74" s="46" t="str">
        <f t="shared" si="491"/>
        <v/>
      </c>
      <c r="GT74" s="46" t="str">
        <f t="shared" si="491"/>
        <v/>
      </c>
      <c r="GU74" s="46" t="str">
        <f t="shared" si="491"/>
        <v/>
      </c>
      <c r="GV74" s="46" t="str">
        <f t="shared" si="491"/>
        <v/>
      </c>
      <c r="GW74" s="46" t="str">
        <f t="shared" si="491"/>
        <v/>
      </c>
      <c r="GX74" s="46" t="str">
        <f t="shared" si="491"/>
        <v/>
      </c>
      <c r="GY74" s="46" t="str">
        <f t="shared" si="491"/>
        <v/>
      </c>
      <c r="GZ74" s="46" t="str">
        <f t="shared" si="491"/>
        <v/>
      </c>
      <c r="HA74" s="46" t="str">
        <f t="shared" si="491"/>
        <v/>
      </c>
      <c r="HB74" s="46" t="str">
        <f t="shared" si="491"/>
        <v/>
      </c>
      <c r="HC74" s="46" t="str">
        <f t="shared" si="491"/>
        <v/>
      </c>
      <c r="HD74" s="46" t="str">
        <f t="shared" si="491"/>
        <v/>
      </c>
      <c r="HE74" s="46" t="str">
        <f t="shared" si="491"/>
        <v/>
      </c>
      <c r="HF74" s="46" t="str">
        <f t="shared" si="491"/>
        <v/>
      </c>
      <c r="HG74" s="46" t="str">
        <f t="shared" si="491"/>
        <v/>
      </c>
      <c r="HH74" s="46" t="str">
        <f t="shared" si="491"/>
        <v/>
      </c>
      <c r="HI74" s="46" t="str">
        <f t="shared" si="491"/>
        <v/>
      </c>
      <c r="HJ74" s="46" t="str">
        <f t="shared" si="491"/>
        <v/>
      </c>
      <c r="HK74" s="46" t="str">
        <f t="shared" si="491"/>
        <v/>
      </c>
      <c r="HL74" s="46" t="str">
        <f t="shared" si="491"/>
        <v/>
      </c>
      <c r="HM74" s="46" t="str">
        <f t="shared" si="491"/>
        <v/>
      </c>
      <c r="HN74" s="46" t="str">
        <f t="shared" si="491"/>
        <v/>
      </c>
      <c r="HO74" s="46" t="str">
        <f t="shared" si="300"/>
        <v/>
      </c>
      <c r="HP74" s="46" t="str">
        <f t="shared" si="300"/>
        <v/>
      </c>
      <c r="HQ74" s="46" t="str">
        <f t="shared" si="300"/>
        <v/>
      </c>
      <c r="HR74" s="46" t="str">
        <f t="shared" si="300"/>
        <v/>
      </c>
      <c r="HS74" s="46" t="str">
        <f t="shared" si="300"/>
        <v/>
      </c>
      <c r="HT74" s="146" t="e">
        <f t="shared" si="292"/>
        <v>#N/A</v>
      </c>
      <c r="HU74" s="146" t="e">
        <f t="shared" si="301"/>
        <v>#N/A</v>
      </c>
      <c r="HV74" s="146" t="e">
        <f t="shared" si="302"/>
        <v>#N/A</v>
      </c>
      <c r="HW74" s="146" t="e">
        <f t="shared" si="303"/>
        <v>#N/A</v>
      </c>
      <c r="HX74" s="146" t="e">
        <f t="shared" si="304"/>
        <v>#N/A</v>
      </c>
      <c r="HY74" s="146" t="e">
        <f t="shared" si="305"/>
        <v>#N/A</v>
      </c>
      <c r="HZ74" s="146" t="e">
        <f t="shared" si="306"/>
        <v>#N/A</v>
      </c>
      <c r="IA74" s="146" t="e">
        <f t="shared" si="307"/>
        <v>#N/A</v>
      </c>
      <c r="IB74" s="146" t="e">
        <f t="shared" si="308"/>
        <v>#N/A</v>
      </c>
      <c r="IC74" s="146" t="e">
        <f t="shared" si="309"/>
        <v>#N/A</v>
      </c>
      <c r="ID74" s="146" t="e">
        <f t="shared" si="310"/>
        <v>#N/A</v>
      </c>
      <c r="IE74" s="146" t="e">
        <f t="shared" si="311"/>
        <v>#N/A</v>
      </c>
      <c r="IF74" s="146" t="e">
        <f t="shared" si="312"/>
        <v>#N/A</v>
      </c>
      <c r="IG74" s="146" t="e">
        <f t="shared" si="313"/>
        <v>#N/A</v>
      </c>
      <c r="IH74" s="146" t="e">
        <f t="shared" si="314"/>
        <v>#N/A</v>
      </c>
      <c r="II74" s="146" t="e">
        <f t="shared" si="315"/>
        <v>#N/A</v>
      </c>
      <c r="IJ74" s="146" t="e">
        <f t="shared" si="316"/>
        <v>#N/A</v>
      </c>
      <c r="IK74" s="146" t="e">
        <f t="shared" si="317"/>
        <v>#N/A</v>
      </c>
      <c r="IL74" s="146" t="e">
        <f t="shared" si="318"/>
        <v>#N/A</v>
      </c>
      <c r="IM74" s="146" t="e">
        <f t="shared" si="319"/>
        <v>#N/A</v>
      </c>
      <c r="IN74" s="146" t="e">
        <f t="shared" si="320"/>
        <v>#N/A</v>
      </c>
      <c r="IO74" s="146" t="e">
        <f t="shared" si="321"/>
        <v>#N/A</v>
      </c>
      <c r="IP74" s="146" t="e">
        <f t="shared" si="322"/>
        <v>#N/A</v>
      </c>
      <c r="IQ74" s="146" t="e">
        <f t="shared" si="323"/>
        <v>#N/A</v>
      </c>
      <c r="IR74" s="146" t="e">
        <f t="shared" si="324"/>
        <v>#N/A</v>
      </c>
      <c r="IS74" s="146" t="e">
        <f t="shared" si="325"/>
        <v>#N/A</v>
      </c>
      <c r="IT74" s="146" t="e">
        <f t="shared" si="326"/>
        <v>#N/A</v>
      </c>
      <c r="IU74" s="146" t="e">
        <f t="shared" si="327"/>
        <v>#N/A</v>
      </c>
      <c r="IV74" s="146" t="e">
        <f t="shared" si="328"/>
        <v>#N/A</v>
      </c>
      <c r="IW74" s="146" t="e">
        <f t="shared" si="329"/>
        <v>#N/A</v>
      </c>
      <c r="IX74" s="146" t="e">
        <f t="shared" si="330"/>
        <v>#N/A</v>
      </c>
      <c r="IY74" s="146" t="e">
        <f t="shared" si="331"/>
        <v>#N/A</v>
      </c>
      <c r="IZ74" s="146" t="e">
        <f t="shared" si="332"/>
        <v>#N/A</v>
      </c>
      <c r="JA74" s="146" t="e">
        <f t="shared" si="333"/>
        <v>#N/A</v>
      </c>
      <c r="JB74" s="146" t="e">
        <f t="shared" si="334"/>
        <v>#N/A</v>
      </c>
      <c r="JC74" s="146" t="e">
        <f t="shared" si="335"/>
        <v>#N/A</v>
      </c>
      <c r="JD74" s="146" t="e">
        <f t="shared" si="336"/>
        <v>#N/A</v>
      </c>
      <c r="JE74" s="146" t="e">
        <f t="shared" si="337"/>
        <v>#N/A</v>
      </c>
      <c r="JF74" s="146" t="e">
        <f t="shared" si="338"/>
        <v>#N/A</v>
      </c>
      <c r="JG74" s="146" t="e">
        <f t="shared" si="339"/>
        <v>#N/A</v>
      </c>
      <c r="JH74" s="146" t="e">
        <f t="shared" si="340"/>
        <v>#N/A</v>
      </c>
      <c r="JI74" s="146" t="e">
        <f t="shared" si="341"/>
        <v>#N/A</v>
      </c>
      <c r="JJ74" s="146" t="e">
        <f t="shared" si="342"/>
        <v>#N/A</v>
      </c>
      <c r="JK74" s="146" t="e">
        <f t="shared" si="343"/>
        <v>#N/A</v>
      </c>
      <c r="JL74" s="146" t="e">
        <f t="shared" si="344"/>
        <v>#N/A</v>
      </c>
      <c r="JM74" s="146" t="e">
        <f t="shared" si="345"/>
        <v>#N/A</v>
      </c>
      <c r="JN74" s="146" t="e">
        <f t="shared" si="346"/>
        <v>#N/A</v>
      </c>
      <c r="JO74" s="146" t="e">
        <f t="shared" si="347"/>
        <v>#N/A</v>
      </c>
      <c r="JP74" s="146" t="e">
        <f t="shared" si="348"/>
        <v>#N/A</v>
      </c>
      <c r="JQ74" s="146" t="e">
        <f t="shared" si="349"/>
        <v>#N/A</v>
      </c>
      <c r="JR74" s="146" t="e">
        <f t="shared" si="350"/>
        <v>#N/A</v>
      </c>
      <c r="JS74" s="146" t="e">
        <f t="shared" si="351"/>
        <v>#N/A</v>
      </c>
      <c r="JT74" s="146" t="e">
        <f t="shared" si="352"/>
        <v>#N/A</v>
      </c>
      <c r="JU74" s="146" t="e">
        <f t="shared" si="353"/>
        <v>#N/A</v>
      </c>
      <c r="JV74" s="146" t="e">
        <f t="shared" si="354"/>
        <v>#N/A</v>
      </c>
      <c r="JW74" s="146" t="e">
        <f t="shared" si="355"/>
        <v>#N/A</v>
      </c>
      <c r="JX74" s="146" t="e">
        <f t="shared" si="356"/>
        <v>#N/A</v>
      </c>
      <c r="JY74" s="146" t="e">
        <f t="shared" si="357"/>
        <v>#N/A</v>
      </c>
      <c r="JZ74" s="146" t="e">
        <f t="shared" si="358"/>
        <v>#N/A</v>
      </c>
      <c r="KA74" s="146" t="e">
        <f t="shared" si="359"/>
        <v>#N/A</v>
      </c>
      <c r="KB74" s="146" t="e">
        <f t="shared" si="360"/>
        <v>#N/A</v>
      </c>
      <c r="KC74" s="146" t="e">
        <f t="shared" si="361"/>
        <v>#N/A</v>
      </c>
      <c r="KD74" s="146" t="e">
        <f t="shared" si="362"/>
        <v>#N/A</v>
      </c>
      <c r="KE74" s="146" t="e">
        <f t="shared" si="363"/>
        <v>#N/A</v>
      </c>
      <c r="KF74" s="146" t="e">
        <f t="shared" si="297"/>
        <v>#N/A</v>
      </c>
      <c r="KG74" s="146" t="e">
        <f t="shared" si="364"/>
        <v>#N/A</v>
      </c>
      <c r="KH74" s="146" t="e">
        <f t="shared" si="365"/>
        <v>#N/A</v>
      </c>
      <c r="KI74" s="146" t="e">
        <f t="shared" si="366"/>
        <v>#N/A</v>
      </c>
      <c r="KJ74" s="146" t="e">
        <f t="shared" si="367"/>
        <v>#N/A</v>
      </c>
      <c r="KK74" s="146" t="e">
        <f t="shared" si="368"/>
        <v>#N/A</v>
      </c>
      <c r="KL74" s="146" t="e">
        <f t="shared" si="369"/>
        <v>#N/A</v>
      </c>
      <c r="KM74" s="146" t="e">
        <f t="shared" si="370"/>
        <v>#N/A</v>
      </c>
      <c r="KN74" s="146" t="e">
        <f t="shared" si="371"/>
        <v>#N/A</v>
      </c>
      <c r="KO74" s="146" t="e">
        <f t="shared" si="372"/>
        <v>#N/A</v>
      </c>
      <c r="KP74" s="146" t="e">
        <f t="shared" si="373"/>
        <v>#N/A</v>
      </c>
      <c r="KQ74" s="146" t="e">
        <f t="shared" si="374"/>
        <v>#N/A</v>
      </c>
      <c r="KR74" s="146" t="e">
        <f t="shared" si="375"/>
        <v>#N/A</v>
      </c>
      <c r="KS74" s="146" t="e">
        <f t="shared" si="376"/>
        <v>#N/A</v>
      </c>
      <c r="KT74" s="146" t="e">
        <f t="shared" si="377"/>
        <v>#N/A</v>
      </c>
      <c r="KU74" s="146" t="e">
        <f t="shared" si="378"/>
        <v>#N/A</v>
      </c>
      <c r="KV74" s="146" t="e">
        <f t="shared" si="379"/>
        <v>#N/A</v>
      </c>
      <c r="KW74" s="146" t="e">
        <f t="shared" si="380"/>
        <v>#N/A</v>
      </c>
      <c r="KX74" s="146" t="e">
        <f t="shared" si="381"/>
        <v>#N/A</v>
      </c>
      <c r="KY74" s="146" t="e">
        <f t="shared" si="382"/>
        <v>#N/A</v>
      </c>
      <c r="KZ74" s="146" t="e">
        <f t="shared" si="383"/>
        <v>#N/A</v>
      </c>
      <c r="LA74" s="146" t="e">
        <f t="shared" si="384"/>
        <v>#N/A</v>
      </c>
      <c r="LB74" s="146" t="e">
        <f t="shared" si="385"/>
        <v>#N/A</v>
      </c>
      <c r="LC74" s="146" t="e">
        <f t="shared" si="386"/>
        <v>#N/A</v>
      </c>
      <c r="LD74" s="146" t="e">
        <f t="shared" si="387"/>
        <v>#N/A</v>
      </c>
      <c r="LE74" s="146" t="e">
        <f t="shared" si="388"/>
        <v>#N/A</v>
      </c>
      <c r="LF74" s="146" t="e">
        <f t="shared" si="389"/>
        <v>#N/A</v>
      </c>
      <c r="LG74" s="146" t="e">
        <f t="shared" si="390"/>
        <v>#N/A</v>
      </c>
      <c r="LH74" s="146" t="e">
        <f t="shared" si="391"/>
        <v>#N/A</v>
      </c>
      <c r="LI74" s="146" t="e">
        <f t="shared" si="392"/>
        <v>#N/A</v>
      </c>
      <c r="LJ74" s="146" t="e">
        <f t="shared" si="393"/>
        <v>#N/A</v>
      </c>
      <c r="LK74" s="146" t="e">
        <f t="shared" si="394"/>
        <v>#N/A</v>
      </c>
      <c r="LL74" s="146" t="e">
        <f t="shared" si="395"/>
        <v>#N/A</v>
      </c>
      <c r="LM74" s="146" t="e">
        <f t="shared" si="396"/>
        <v>#N/A</v>
      </c>
      <c r="LN74" s="146" t="e">
        <f t="shared" si="397"/>
        <v>#N/A</v>
      </c>
      <c r="LO74" s="146" t="e">
        <f t="shared" si="398"/>
        <v>#N/A</v>
      </c>
      <c r="LP74" s="146" t="e">
        <f t="shared" si="399"/>
        <v>#N/A</v>
      </c>
      <c r="LQ74" s="146" t="e">
        <f t="shared" si="400"/>
        <v>#N/A</v>
      </c>
      <c r="LR74" s="146" t="e">
        <f t="shared" si="401"/>
        <v>#N/A</v>
      </c>
      <c r="LS74" s="146" t="e">
        <f t="shared" si="402"/>
        <v>#N/A</v>
      </c>
      <c r="LT74" s="146" t="e">
        <f t="shared" si="403"/>
        <v>#N/A</v>
      </c>
      <c r="LU74" s="146" t="e">
        <f t="shared" si="404"/>
        <v>#N/A</v>
      </c>
      <c r="LV74" s="146" t="e">
        <f t="shared" si="405"/>
        <v>#N/A</v>
      </c>
      <c r="LW74" s="146" t="e">
        <f t="shared" si="406"/>
        <v>#N/A</v>
      </c>
      <c r="LX74" s="146" t="e">
        <f t="shared" si="407"/>
        <v>#N/A</v>
      </c>
      <c r="LY74" s="146" t="e">
        <f t="shared" si="408"/>
        <v>#N/A</v>
      </c>
      <c r="LZ74" s="146" t="e">
        <f t="shared" si="409"/>
        <v>#N/A</v>
      </c>
      <c r="MA74" s="146" t="e">
        <f t="shared" si="410"/>
        <v>#N/A</v>
      </c>
      <c r="MB74" s="146" t="e">
        <f t="shared" si="411"/>
        <v>#N/A</v>
      </c>
      <c r="MC74" s="146" t="e">
        <f t="shared" si="412"/>
        <v>#N/A</v>
      </c>
      <c r="MD74" s="146" t="e">
        <f t="shared" si="413"/>
        <v>#N/A</v>
      </c>
      <c r="ME74" s="146" t="e">
        <f t="shared" si="414"/>
        <v>#N/A</v>
      </c>
      <c r="MF74" s="146" t="e">
        <f t="shared" si="415"/>
        <v>#N/A</v>
      </c>
      <c r="MG74" s="146" t="e">
        <f t="shared" si="416"/>
        <v>#N/A</v>
      </c>
      <c r="MH74" s="146" t="e">
        <f t="shared" si="417"/>
        <v>#N/A</v>
      </c>
      <c r="MI74" s="146" t="e">
        <f t="shared" si="418"/>
        <v>#N/A</v>
      </c>
      <c r="MJ74" s="146" t="e">
        <f t="shared" si="419"/>
        <v>#N/A</v>
      </c>
      <c r="MK74" s="146" t="e">
        <f t="shared" si="420"/>
        <v>#N/A</v>
      </c>
      <c r="ML74" s="146" t="e">
        <f t="shared" si="421"/>
        <v>#N/A</v>
      </c>
      <c r="MM74" s="146" t="e">
        <f t="shared" si="422"/>
        <v>#N/A</v>
      </c>
      <c r="MN74" s="146" t="e">
        <f t="shared" si="423"/>
        <v>#N/A</v>
      </c>
      <c r="MO74" s="146" t="e">
        <f t="shared" si="424"/>
        <v>#N/A</v>
      </c>
      <c r="MP74" s="146" t="e">
        <f t="shared" si="425"/>
        <v>#N/A</v>
      </c>
      <c r="MQ74" s="146" t="e">
        <f t="shared" si="426"/>
        <v>#N/A</v>
      </c>
      <c r="MR74" s="146" t="e">
        <f t="shared" si="298"/>
        <v>#N/A</v>
      </c>
      <c r="MS74" s="146" t="e">
        <f t="shared" si="427"/>
        <v>#N/A</v>
      </c>
      <c r="MT74" s="146" t="e">
        <f t="shared" si="428"/>
        <v>#N/A</v>
      </c>
      <c r="MU74" s="146" t="e">
        <f t="shared" si="429"/>
        <v>#N/A</v>
      </c>
      <c r="MV74" s="146" t="e">
        <f t="shared" si="430"/>
        <v>#N/A</v>
      </c>
      <c r="MW74" s="146" t="e">
        <f t="shared" si="431"/>
        <v>#N/A</v>
      </c>
      <c r="MX74" s="146" t="e">
        <f t="shared" si="432"/>
        <v>#N/A</v>
      </c>
      <c r="MY74" s="146" t="e">
        <f t="shared" si="433"/>
        <v>#N/A</v>
      </c>
      <c r="MZ74" s="146" t="e">
        <f t="shared" si="434"/>
        <v>#N/A</v>
      </c>
      <c r="NA74" s="146" t="e">
        <f t="shared" si="435"/>
        <v>#N/A</v>
      </c>
      <c r="NB74" s="146" t="e">
        <f t="shared" si="436"/>
        <v>#N/A</v>
      </c>
      <c r="NC74" s="146" t="e">
        <f t="shared" si="437"/>
        <v>#N/A</v>
      </c>
      <c r="ND74" s="146" t="e">
        <f t="shared" si="438"/>
        <v>#N/A</v>
      </c>
      <c r="NE74" s="146" t="e">
        <f t="shared" si="439"/>
        <v>#N/A</v>
      </c>
      <c r="NF74" s="146" t="e">
        <f t="shared" si="440"/>
        <v>#N/A</v>
      </c>
      <c r="NG74" s="146" t="e">
        <f t="shared" si="441"/>
        <v>#N/A</v>
      </c>
      <c r="NH74" s="146" t="e">
        <f t="shared" si="442"/>
        <v>#N/A</v>
      </c>
      <c r="NI74" s="146" t="e">
        <f t="shared" si="443"/>
        <v>#N/A</v>
      </c>
      <c r="NJ74" s="146" t="e">
        <f t="shared" si="444"/>
        <v>#N/A</v>
      </c>
      <c r="NK74" s="146" t="e">
        <f t="shared" si="445"/>
        <v>#N/A</v>
      </c>
      <c r="NL74" s="146" t="e">
        <f t="shared" si="446"/>
        <v>#N/A</v>
      </c>
      <c r="NM74" s="146" t="e">
        <f t="shared" si="447"/>
        <v>#N/A</v>
      </c>
      <c r="NN74" s="146" t="e">
        <f t="shared" si="448"/>
        <v>#N/A</v>
      </c>
      <c r="NO74" s="146" t="e">
        <f t="shared" si="449"/>
        <v>#N/A</v>
      </c>
      <c r="NP74" s="146" t="e">
        <f t="shared" si="450"/>
        <v>#N/A</v>
      </c>
      <c r="NQ74" s="146" t="e">
        <f t="shared" si="451"/>
        <v>#N/A</v>
      </c>
      <c r="NR74" s="146" t="e">
        <f t="shared" si="452"/>
        <v>#N/A</v>
      </c>
      <c r="NS74" s="146" t="e">
        <f t="shared" si="453"/>
        <v>#N/A</v>
      </c>
      <c r="NT74" s="146" t="e">
        <f t="shared" si="454"/>
        <v>#N/A</v>
      </c>
      <c r="NU74" s="146" t="e">
        <f t="shared" si="455"/>
        <v>#N/A</v>
      </c>
      <c r="NV74" s="146" t="e">
        <f t="shared" si="456"/>
        <v>#N/A</v>
      </c>
      <c r="NW74" s="146" t="e">
        <f t="shared" si="457"/>
        <v>#N/A</v>
      </c>
      <c r="NX74" s="146" t="e">
        <f t="shared" si="458"/>
        <v>#N/A</v>
      </c>
      <c r="NY74" s="146" t="e">
        <f t="shared" si="459"/>
        <v>#N/A</v>
      </c>
      <c r="NZ74" s="146" t="e">
        <f t="shared" si="460"/>
        <v>#N/A</v>
      </c>
      <c r="OA74" s="146" t="e">
        <f t="shared" si="461"/>
        <v>#N/A</v>
      </c>
      <c r="OB74" s="146" t="e">
        <f t="shared" si="462"/>
        <v>#N/A</v>
      </c>
      <c r="OC74" s="146" t="e">
        <f t="shared" si="463"/>
        <v>#N/A</v>
      </c>
      <c r="OD74" s="146" t="e">
        <f t="shared" si="464"/>
        <v>#N/A</v>
      </c>
      <c r="OE74" s="146" t="e">
        <f t="shared" si="465"/>
        <v>#N/A</v>
      </c>
      <c r="OF74" s="146" t="e">
        <f t="shared" si="466"/>
        <v>#N/A</v>
      </c>
      <c r="OG74" s="146" t="e">
        <f t="shared" si="467"/>
        <v>#N/A</v>
      </c>
      <c r="OH74" s="146" t="e">
        <f t="shared" si="468"/>
        <v>#N/A</v>
      </c>
      <c r="OI74" s="146" t="e">
        <f t="shared" si="469"/>
        <v>#N/A</v>
      </c>
      <c r="OJ74" s="146" t="e">
        <f t="shared" si="470"/>
        <v>#N/A</v>
      </c>
      <c r="OK74" s="146" t="e">
        <f t="shared" si="471"/>
        <v>#N/A</v>
      </c>
      <c r="OL74" s="146" t="e">
        <f t="shared" si="472"/>
        <v>#N/A</v>
      </c>
      <c r="OM74" s="146" t="e">
        <f t="shared" si="473"/>
        <v>#N/A</v>
      </c>
      <c r="ON74" s="146" t="e">
        <f t="shared" si="474"/>
        <v>#N/A</v>
      </c>
      <c r="OO74" s="146" t="e">
        <f t="shared" si="475"/>
        <v>#N/A</v>
      </c>
      <c r="OP74" s="146" t="e">
        <f t="shared" si="476"/>
        <v>#N/A</v>
      </c>
      <c r="OQ74" s="146" t="e">
        <f t="shared" si="477"/>
        <v>#N/A</v>
      </c>
      <c r="OR74" s="146" t="e">
        <f t="shared" si="478"/>
        <v>#N/A</v>
      </c>
      <c r="OS74" s="146" t="e">
        <f t="shared" si="479"/>
        <v>#N/A</v>
      </c>
      <c r="OT74" s="146" t="e">
        <f t="shared" si="480"/>
        <v>#N/A</v>
      </c>
      <c r="OU74" s="146" t="e">
        <f t="shared" si="481"/>
        <v>#N/A</v>
      </c>
      <c r="OV74" s="146" t="e">
        <f t="shared" si="482"/>
        <v>#N/A</v>
      </c>
      <c r="OW74" s="146" t="e">
        <f t="shared" si="483"/>
        <v>#N/A</v>
      </c>
      <c r="OX74" s="146" t="e">
        <f t="shared" si="484"/>
        <v>#N/A</v>
      </c>
      <c r="OY74" s="146" t="e">
        <f t="shared" si="485"/>
        <v>#N/A</v>
      </c>
      <c r="OZ74" s="146" t="e">
        <f t="shared" si="486"/>
        <v>#N/A</v>
      </c>
      <c r="PA74" s="146" t="e">
        <f t="shared" si="487"/>
        <v>#N/A</v>
      </c>
      <c r="PB74" s="146" t="e">
        <f t="shared" si="488"/>
        <v>#N/A</v>
      </c>
      <c r="PC74" s="146" t="e">
        <f t="shared" si="489"/>
        <v>#N/A</v>
      </c>
      <c r="PD74" s="146" t="e">
        <f t="shared" si="299"/>
        <v>#N/A</v>
      </c>
      <c r="PE74" s="146" t="e">
        <f t="shared" si="225"/>
        <v>#N/A</v>
      </c>
      <c r="PF74" s="146" t="e">
        <f t="shared" si="226"/>
        <v>#N/A</v>
      </c>
      <c r="PG74" s="146" t="e">
        <f t="shared" si="227"/>
        <v>#N/A</v>
      </c>
      <c r="PH74" s="146" t="e">
        <f t="shared" si="228"/>
        <v>#N/A</v>
      </c>
      <c r="PI74" s="146" t="e">
        <f t="shared" si="229"/>
        <v>#N/A</v>
      </c>
      <c r="PJ74" s="146" t="e">
        <f t="shared" si="230"/>
        <v>#N/A</v>
      </c>
      <c r="PK74" s="146" t="e">
        <f t="shared" si="231"/>
        <v>#N/A</v>
      </c>
      <c r="PL74" s="146" t="e">
        <f t="shared" si="232"/>
        <v>#N/A</v>
      </c>
    </row>
    <row r="75" spans="1:428" hidden="1" x14ac:dyDescent="0.45">
      <c r="A75" s="364"/>
      <c r="B75" s="365" t="str">
        <f>IF($N75="","",ROUND(_xlfn.LOGNORM.INV(ABS(VLOOKUP($Q$1,VLookups!$A$27:$B$28,2,FALSE)-B$2),LN($J75),LN($N75)),0))</f>
        <v/>
      </c>
      <c r="C75" s="367" t="str">
        <f t="shared" si="293"/>
        <v/>
      </c>
      <c r="D75" s="368" t="str">
        <f t="shared" si="294"/>
        <v/>
      </c>
      <c r="E75" s="108" t="str">
        <f>IFERROR(_xlfn.LOGNORM.INV(VLookups!$B$22,LN($J75),LN($N75)),"")</f>
        <v/>
      </c>
      <c r="F75" s="81"/>
      <c r="G75" s="108" t="str">
        <f>IFERROR(_xlfn.LOGNORM.INV(VLookups!$B$23,LN($J75),LN($N75)),"")</f>
        <v/>
      </c>
      <c r="H75" s="110" t="str">
        <f t="shared" si="283"/>
        <v/>
      </c>
      <c r="I75" s="110" t="str">
        <f t="shared" si="284"/>
        <v/>
      </c>
      <c r="J75" s="65" t="str">
        <f>IF(AND(F75&gt;0,NOT(ISBLANK(K75))),IF(VLOOKUP($F$3,VLookups!$A$17:$B$18,2,FALSE),F75*VLOOKUP(K75,VLookups!$A$4:$B$13,2,FALSE),F75),"")</f>
        <v/>
      </c>
      <c r="K75" s="21"/>
      <c r="L75" s="53"/>
      <c r="M75" s="263"/>
      <c r="N75" s="320" t="str">
        <f>IF(F75&gt;0,IF(ISBLANK(M75),IF(ISBLANK(K75),"",VLOOKUP(K75,VLookups!$A$4:$C$13,3,FALSE)),M75),"")</f>
        <v/>
      </c>
      <c r="O75" s="320" t="str">
        <f t="shared" si="287"/>
        <v/>
      </c>
      <c r="P75" s="375" t="str">
        <f t="shared" si="288"/>
        <v/>
      </c>
      <c r="Q75" s="81"/>
      <c r="R75" s="230" t="str">
        <f>IF(AND(Q75&gt;0,F75&gt;0,NOT(N75="")),ABS(VLOOKUP($Q$1,VLookups!$A$27:$B$28,2,FALSE)-_xlfn.LOGNORM.DIST(Q75,LN(J75),LN(N75),TRUE)),"")</f>
        <v/>
      </c>
      <c r="S75" s="80" t="str">
        <f>IF(AND($E75&gt;0,$F75&gt;0,$G75&gt;0,NOT(ISBLANK($K75))),_xlfn.LOGNORM.INV(ABS(VLOOKUP($Q$1,VLookups!$A$27:$B$28,2,FALSE)-S$3),LN($J75),LN($N75)),"")</f>
        <v/>
      </c>
      <c r="T75" s="80" t="str">
        <f>IF(AND($E75&gt;0,$F75&gt;0,$G75&gt;0,NOT(ISBLANK($K75))),_xlfn.LOGNORM.INV(ABS(VLOOKUP($Q$1,VLookups!$A$27:$B$28,2,FALSE)-T$3),LN($J75),LN($N75)),"")</f>
        <v/>
      </c>
      <c r="U75" s="80" t="str">
        <f>IF(AND($E75&gt;0,$F75&gt;0,$G75&gt;0,NOT(ISBLANK($K75))),_xlfn.LOGNORM.INV(ABS(VLOOKUP($Q$1,VLookups!$A$27:$B$28,2,FALSE)-U$3),LN($J75),LN($N75)),"")</f>
        <v/>
      </c>
      <c r="V75" s="80" t="str">
        <f>IF(AND($E75&gt;0,$F75&gt;0,$G75&gt;0,NOT(ISBLANK($K75))),_xlfn.LOGNORM.INV(ABS(VLOOKUP($Q$1,VLookups!$A$27:$B$28,2,FALSE)-V$3),LN($J75),LN($N75)),"")</f>
        <v/>
      </c>
      <c r="W75" s="80" t="str">
        <f>IF(AND($E75&gt;0,$F75&gt;0,$G75&gt;0,NOT(ISBLANK($K75))),_xlfn.LOGNORM.INV(ABS(VLOOKUP($Q$1,VLookups!$A$27:$B$28,2,FALSE)-W$3),LN($J75),LN($N75)),"")</f>
        <v/>
      </c>
      <c r="X75" s="80" t="str">
        <f>IF(AND($E75&gt;0,$F75&gt;0,$G75&gt;0,NOT(ISBLANK($K75))),_xlfn.LOGNORM.INV(ABS(VLOOKUP($Q$1,VLookups!$A$27:$B$28,2,FALSE)-X$3),LN($J75),LN($N75)),"")</f>
        <v/>
      </c>
      <c r="Y75" s="5"/>
      <c r="Z75" s="145" t="str">
        <f t="shared" si="285"/>
        <v/>
      </c>
      <c r="AA75" s="376" t="str">
        <f t="shared" si="289"/>
        <v/>
      </c>
      <c r="AB75" s="46" t="str">
        <f t="shared" si="290"/>
        <v/>
      </c>
      <c r="AC75" s="46" t="str">
        <f t="shared" si="492"/>
        <v/>
      </c>
      <c r="AD75" s="46" t="str">
        <f t="shared" si="492"/>
        <v/>
      </c>
      <c r="AE75" s="46" t="str">
        <f t="shared" si="492"/>
        <v/>
      </c>
      <c r="AF75" s="46" t="str">
        <f t="shared" si="492"/>
        <v/>
      </c>
      <c r="AG75" s="46" t="str">
        <f t="shared" si="492"/>
        <v/>
      </c>
      <c r="AH75" s="46" t="str">
        <f t="shared" si="492"/>
        <v/>
      </c>
      <c r="AI75" s="46" t="str">
        <f t="shared" si="492"/>
        <v/>
      </c>
      <c r="AJ75" s="46" t="str">
        <f t="shared" si="492"/>
        <v/>
      </c>
      <c r="AK75" s="46" t="str">
        <f t="shared" si="492"/>
        <v/>
      </c>
      <c r="AL75" s="46" t="str">
        <f t="shared" si="492"/>
        <v/>
      </c>
      <c r="AM75" s="46" t="str">
        <f t="shared" si="492"/>
        <v/>
      </c>
      <c r="AN75" s="46" t="str">
        <f t="shared" si="492"/>
        <v/>
      </c>
      <c r="AO75" s="46" t="str">
        <f t="shared" si="492"/>
        <v/>
      </c>
      <c r="AP75" s="46" t="str">
        <f t="shared" si="492"/>
        <v/>
      </c>
      <c r="AQ75" s="46" t="str">
        <f t="shared" si="492"/>
        <v/>
      </c>
      <c r="AR75" s="46" t="str">
        <f t="shared" si="492"/>
        <v/>
      </c>
      <c r="AS75" s="46" t="str">
        <f t="shared" si="492"/>
        <v/>
      </c>
      <c r="AT75" s="46" t="str">
        <f t="shared" si="492"/>
        <v/>
      </c>
      <c r="AU75" s="46" t="str">
        <f t="shared" si="492"/>
        <v/>
      </c>
      <c r="AV75" s="46" t="str">
        <f t="shared" si="492"/>
        <v/>
      </c>
      <c r="AW75" s="46" t="str">
        <f t="shared" si="492"/>
        <v/>
      </c>
      <c r="AX75" s="46" t="str">
        <f t="shared" si="492"/>
        <v/>
      </c>
      <c r="AY75" s="46" t="str">
        <f t="shared" si="492"/>
        <v/>
      </c>
      <c r="AZ75" s="46" t="str">
        <f t="shared" si="492"/>
        <v/>
      </c>
      <c r="BA75" s="46" t="str">
        <f t="shared" si="492"/>
        <v/>
      </c>
      <c r="BB75" s="46" t="str">
        <f t="shared" si="492"/>
        <v/>
      </c>
      <c r="BC75" s="46" t="str">
        <f t="shared" si="492"/>
        <v/>
      </c>
      <c r="BD75" s="46" t="str">
        <f t="shared" si="492"/>
        <v/>
      </c>
      <c r="BE75" s="46" t="str">
        <f t="shared" si="492"/>
        <v/>
      </c>
      <c r="BF75" s="46" t="str">
        <f t="shared" si="492"/>
        <v/>
      </c>
      <c r="BG75" s="46" t="str">
        <f t="shared" si="492"/>
        <v/>
      </c>
      <c r="BH75" s="46" t="str">
        <f t="shared" si="492"/>
        <v/>
      </c>
      <c r="BI75" s="46" t="str">
        <f t="shared" si="492"/>
        <v/>
      </c>
      <c r="BJ75" s="46" t="str">
        <f t="shared" si="492"/>
        <v/>
      </c>
      <c r="BK75" s="46" t="str">
        <f t="shared" si="492"/>
        <v/>
      </c>
      <c r="BL75" s="46" t="str">
        <f t="shared" si="492"/>
        <v/>
      </c>
      <c r="BM75" s="46" t="str">
        <f t="shared" si="492"/>
        <v/>
      </c>
      <c r="BN75" s="46" t="str">
        <f t="shared" si="492"/>
        <v/>
      </c>
      <c r="BO75" s="46" t="str">
        <f t="shared" si="492"/>
        <v/>
      </c>
      <c r="BP75" s="46" t="str">
        <f t="shared" si="492"/>
        <v/>
      </c>
      <c r="BQ75" s="46" t="str">
        <f t="shared" si="492"/>
        <v/>
      </c>
      <c r="BR75" s="46" t="str">
        <f t="shared" si="492"/>
        <v/>
      </c>
      <c r="BS75" s="46" t="str">
        <f t="shared" si="492"/>
        <v/>
      </c>
      <c r="BT75" s="46" t="str">
        <f t="shared" si="492"/>
        <v/>
      </c>
      <c r="BU75" s="46" t="str">
        <f t="shared" si="492"/>
        <v/>
      </c>
      <c r="BV75" s="46" t="str">
        <f t="shared" si="492"/>
        <v/>
      </c>
      <c r="BW75" s="46" t="str">
        <f t="shared" si="492"/>
        <v/>
      </c>
      <c r="BX75" s="46" t="str">
        <f t="shared" si="492"/>
        <v/>
      </c>
      <c r="BY75" s="46" t="str">
        <f t="shared" si="492"/>
        <v/>
      </c>
      <c r="BZ75" s="46" t="str">
        <f t="shared" si="492"/>
        <v/>
      </c>
      <c r="CA75" s="46" t="str">
        <f t="shared" si="492"/>
        <v/>
      </c>
      <c r="CB75" s="46" t="str">
        <f t="shared" si="492"/>
        <v/>
      </c>
      <c r="CC75" s="46" t="str">
        <f t="shared" si="492"/>
        <v/>
      </c>
      <c r="CD75" s="46" t="str">
        <f t="shared" si="492"/>
        <v/>
      </c>
      <c r="CE75" s="46" t="str">
        <f t="shared" si="492"/>
        <v/>
      </c>
      <c r="CF75" s="46" t="str">
        <f t="shared" si="492"/>
        <v/>
      </c>
      <c r="CG75" s="46" t="str">
        <f t="shared" si="492"/>
        <v/>
      </c>
      <c r="CH75" s="46" t="str">
        <f t="shared" si="492"/>
        <v/>
      </c>
      <c r="CI75" s="46" t="str">
        <f t="shared" si="492"/>
        <v/>
      </c>
      <c r="CJ75" s="46" t="str">
        <f t="shared" si="492"/>
        <v/>
      </c>
      <c r="CK75" s="46" t="str">
        <f t="shared" si="492"/>
        <v/>
      </c>
      <c r="CL75" s="46" t="str">
        <f t="shared" si="492"/>
        <v/>
      </c>
      <c r="CM75" s="46" t="str">
        <f t="shared" si="492"/>
        <v/>
      </c>
      <c r="CN75" s="46" t="str">
        <f t="shared" si="492"/>
        <v/>
      </c>
      <c r="CO75" s="46" t="str">
        <f t="shared" si="490"/>
        <v/>
      </c>
      <c r="CP75" s="46" t="str">
        <f t="shared" si="490"/>
        <v/>
      </c>
      <c r="CQ75" s="46" t="str">
        <f t="shared" si="490"/>
        <v/>
      </c>
      <c r="CR75" s="46" t="str">
        <f t="shared" si="490"/>
        <v/>
      </c>
      <c r="CS75" s="46" t="str">
        <f t="shared" si="490"/>
        <v/>
      </c>
      <c r="CT75" s="46" t="str">
        <f t="shared" si="490"/>
        <v/>
      </c>
      <c r="CU75" s="46" t="str">
        <f t="shared" si="490"/>
        <v/>
      </c>
      <c r="CV75" s="46" t="str">
        <f t="shared" si="490"/>
        <v/>
      </c>
      <c r="CW75" s="46" t="str">
        <f t="shared" si="490"/>
        <v/>
      </c>
      <c r="CX75" s="46" t="str">
        <f t="shared" si="490"/>
        <v/>
      </c>
      <c r="CY75" s="46" t="str">
        <f t="shared" si="490"/>
        <v/>
      </c>
      <c r="CZ75" s="46" t="str">
        <f t="shared" si="490"/>
        <v/>
      </c>
      <c r="DA75" s="46" t="str">
        <f t="shared" si="490"/>
        <v/>
      </c>
      <c r="DB75" s="46" t="str">
        <f t="shared" si="490"/>
        <v/>
      </c>
      <c r="DC75" s="46" t="str">
        <f t="shared" si="490"/>
        <v/>
      </c>
      <c r="DD75" s="46" t="str">
        <f t="shared" si="490"/>
        <v/>
      </c>
      <c r="DE75" s="46" t="str">
        <f t="shared" si="490"/>
        <v/>
      </c>
      <c r="DF75" s="46" t="str">
        <f t="shared" si="490"/>
        <v/>
      </c>
      <c r="DG75" s="46" t="str">
        <f t="shared" si="490"/>
        <v/>
      </c>
      <c r="DH75" s="46" t="str">
        <f t="shared" si="490"/>
        <v/>
      </c>
      <c r="DI75" s="46" t="str">
        <f t="shared" si="490"/>
        <v/>
      </c>
      <c r="DJ75" s="46" t="str">
        <f t="shared" si="490"/>
        <v/>
      </c>
      <c r="DK75" s="46" t="str">
        <f t="shared" si="490"/>
        <v/>
      </c>
      <c r="DL75" s="46" t="str">
        <f t="shared" si="490"/>
        <v/>
      </c>
      <c r="DM75" s="46" t="str">
        <f t="shared" si="490"/>
        <v/>
      </c>
      <c r="DN75" s="46" t="str">
        <f t="shared" si="490"/>
        <v/>
      </c>
      <c r="DO75" s="46" t="str">
        <f t="shared" si="490"/>
        <v/>
      </c>
      <c r="DP75" s="46" t="str">
        <f t="shared" si="490"/>
        <v/>
      </c>
      <c r="DQ75" s="46" t="str">
        <f t="shared" si="490"/>
        <v/>
      </c>
      <c r="DR75" s="46" t="str">
        <f t="shared" si="490"/>
        <v/>
      </c>
      <c r="DS75" s="46" t="str">
        <f t="shared" si="490"/>
        <v/>
      </c>
      <c r="DT75" s="46" t="str">
        <f t="shared" si="490"/>
        <v/>
      </c>
      <c r="DU75" s="46" t="str">
        <f t="shared" si="490"/>
        <v/>
      </c>
      <c r="DV75" s="46" t="str">
        <f t="shared" si="490"/>
        <v/>
      </c>
      <c r="DW75" s="46" t="str">
        <f t="shared" si="490"/>
        <v/>
      </c>
      <c r="DX75" s="46" t="str">
        <f t="shared" si="490"/>
        <v/>
      </c>
      <c r="DY75" s="46" t="str">
        <f t="shared" si="490"/>
        <v/>
      </c>
      <c r="DZ75" s="46" t="str">
        <f t="shared" si="490"/>
        <v/>
      </c>
      <c r="EA75" s="46" t="str">
        <f t="shared" si="490"/>
        <v/>
      </c>
      <c r="EB75" s="46" t="str">
        <f t="shared" si="490"/>
        <v/>
      </c>
      <c r="EC75" s="46" t="str">
        <f t="shared" si="490"/>
        <v/>
      </c>
      <c r="ED75" s="46" t="str">
        <f t="shared" si="490"/>
        <v/>
      </c>
      <c r="EE75" s="46" t="str">
        <f t="shared" si="490"/>
        <v/>
      </c>
      <c r="EF75" s="46" t="str">
        <f t="shared" si="490"/>
        <v/>
      </c>
      <c r="EG75" s="46" t="str">
        <f t="shared" si="490"/>
        <v/>
      </c>
      <c r="EH75" s="46" t="str">
        <f t="shared" si="490"/>
        <v/>
      </c>
      <c r="EI75" s="46" t="str">
        <f t="shared" si="490"/>
        <v/>
      </c>
      <c r="EJ75" s="46" t="str">
        <f t="shared" si="490"/>
        <v/>
      </c>
      <c r="EK75" s="46" t="str">
        <f t="shared" si="490"/>
        <v/>
      </c>
      <c r="EL75" s="46" t="str">
        <f t="shared" si="490"/>
        <v/>
      </c>
      <c r="EM75" s="46" t="str">
        <f t="shared" si="490"/>
        <v/>
      </c>
      <c r="EN75" s="46" t="str">
        <f t="shared" si="490"/>
        <v/>
      </c>
      <c r="EO75" s="46" t="str">
        <f t="shared" si="490"/>
        <v/>
      </c>
      <c r="EP75" s="46" t="str">
        <f t="shared" si="490"/>
        <v/>
      </c>
      <c r="EQ75" s="46" t="str">
        <f t="shared" si="490"/>
        <v/>
      </c>
      <c r="ER75" s="46" t="str">
        <f t="shared" si="490"/>
        <v/>
      </c>
      <c r="ES75" s="46" t="str">
        <f t="shared" si="490"/>
        <v/>
      </c>
      <c r="ET75" s="46" t="str">
        <f t="shared" si="490"/>
        <v/>
      </c>
      <c r="EU75" s="46" t="str">
        <f t="shared" si="490"/>
        <v/>
      </c>
      <c r="EV75" s="46" t="str">
        <f t="shared" si="490"/>
        <v/>
      </c>
      <c r="EW75" s="46" t="str">
        <f t="shared" si="490"/>
        <v/>
      </c>
      <c r="EX75" s="46" t="str">
        <f t="shared" si="490"/>
        <v/>
      </c>
      <c r="EY75" s="46" t="str">
        <f t="shared" si="490"/>
        <v/>
      </c>
      <c r="EZ75" s="46" t="str">
        <f t="shared" si="296"/>
        <v/>
      </c>
      <c r="FA75" s="46" t="str">
        <f t="shared" si="291"/>
        <v/>
      </c>
      <c r="FB75" s="46" t="str">
        <f t="shared" si="291"/>
        <v/>
      </c>
      <c r="FC75" s="46" t="str">
        <f t="shared" si="491"/>
        <v/>
      </c>
      <c r="FD75" s="46" t="str">
        <f t="shared" si="491"/>
        <v/>
      </c>
      <c r="FE75" s="46" t="str">
        <f t="shared" si="491"/>
        <v/>
      </c>
      <c r="FF75" s="46" t="str">
        <f t="shared" si="491"/>
        <v/>
      </c>
      <c r="FG75" s="46" t="str">
        <f t="shared" si="491"/>
        <v/>
      </c>
      <c r="FH75" s="46" t="str">
        <f t="shared" si="491"/>
        <v/>
      </c>
      <c r="FI75" s="46" t="str">
        <f t="shared" si="491"/>
        <v/>
      </c>
      <c r="FJ75" s="46" t="str">
        <f t="shared" si="491"/>
        <v/>
      </c>
      <c r="FK75" s="46" t="str">
        <f t="shared" si="491"/>
        <v/>
      </c>
      <c r="FL75" s="46" t="str">
        <f t="shared" si="491"/>
        <v/>
      </c>
      <c r="FM75" s="46" t="str">
        <f t="shared" si="491"/>
        <v/>
      </c>
      <c r="FN75" s="46" t="str">
        <f t="shared" si="491"/>
        <v/>
      </c>
      <c r="FO75" s="46" t="str">
        <f t="shared" si="491"/>
        <v/>
      </c>
      <c r="FP75" s="46" t="str">
        <f t="shared" si="491"/>
        <v/>
      </c>
      <c r="FQ75" s="46" t="str">
        <f t="shared" si="491"/>
        <v/>
      </c>
      <c r="FR75" s="46" t="str">
        <f t="shared" si="491"/>
        <v/>
      </c>
      <c r="FS75" s="46" t="str">
        <f t="shared" si="491"/>
        <v/>
      </c>
      <c r="FT75" s="46" t="str">
        <f t="shared" si="491"/>
        <v/>
      </c>
      <c r="FU75" s="46" t="str">
        <f t="shared" si="491"/>
        <v/>
      </c>
      <c r="FV75" s="46" t="str">
        <f t="shared" si="491"/>
        <v/>
      </c>
      <c r="FW75" s="46" t="str">
        <f t="shared" si="491"/>
        <v/>
      </c>
      <c r="FX75" s="46" t="str">
        <f t="shared" si="491"/>
        <v/>
      </c>
      <c r="FY75" s="46" t="str">
        <f t="shared" si="491"/>
        <v/>
      </c>
      <c r="FZ75" s="46" t="str">
        <f t="shared" si="491"/>
        <v/>
      </c>
      <c r="GA75" s="46" t="str">
        <f t="shared" si="491"/>
        <v/>
      </c>
      <c r="GB75" s="46" t="str">
        <f t="shared" si="491"/>
        <v/>
      </c>
      <c r="GC75" s="46" t="str">
        <f t="shared" si="491"/>
        <v/>
      </c>
      <c r="GD75" s="46" t="str">
        <f t="shared" si="491"/>
        <v/>
      </c>
      <c r="GE75" s="46" t="str">
        <f t="shared" si="491"/>
        <v/>
      </c>
      <c r="GF75" s="46" t="str">
        <f t="shared" si="491"/>
        <v/>
      </c>
      <c r="GG75" s="46" t="str">
        <f t="shared" si="491"/>
        <v/>
      </c>
      <c r="GH75" s="46" t="str">
        <f t="shared" si="491"/>
        <v/>
      </c>
      <c r="GI75" s="46" t="str">
        <f t="shared" si="491"/>
        <v/>
      </c>
      <c r="GJ75" s="46" t="str">
        <f t="shared" si="491"/>
        <v/>
      </c>
      <c r="GK75" s="46" t="str">
        <f t="shared" si="491"/>
        <v/>
      </c>
      <c r="GL75" s="46" t="str">
        <f t="shared" si="491"/>
        <v/>
      </c>
      <c r="GM75" s="46" t="str">
        <f t="shared" si="491"/>
        <v/>
      </c>
      <c r="GN75" s="46" t="str">
        <f t="shared" si="491"/>
        <v/>
      </c>
      <c r="GO75" s="46" t="str">
        <f t="shared" si="491"/>
        <v/>
      </c>
      <c r="GP75" s="46" t="str">
        <f t="shared" si="491"/>
        <v/>
      </c>
      <c r="GQ75" s="46" t="str">
        <f t="shared" si="491"/>
        <v/>
      </c>
      <c r="GR75" s="46" t="str">
        <f t="shared" si="491"/>
        <v/>
      </c>
      <c r="GS75" s="46" t="str">
        <f t="shared" si="491"/>
        <v/>
      </c>
      <c r="GT75" s="46" t="str">
        <f t="shared" si="491"/>
        <v/>
      </c>
      <c r="GU75" s="46" t="str">
        <f t="shared" si="491"/>
        <v/>
      </c>
      <c r="GV75" s="46" t="str">
        <f t="shared" si="491"/>
        <v/>
      </c>
      <c r="GW75" s="46" t="str">
        <f t="shared" si="491"/>
        <v/>
      </c>
      <c r="GX75" s="46" t="str">
        <f t="shared" si="491"/>
        <v/>
      </c>
      <c r="GY75" s="46" t="str">
        <f t="shared" si="491"/>
        <v/>
      </c>
      <c r="GZ75" s="46" t="str">
        <f t="shared" si="491"/>
        <v/>
      </c>
      <c r="HA75" s="46" t="str">
        <f t="shared" si="491"/>
        <v/>
      </c>
      <c r="HB75" s="46" t="str">
        <f t="shared" si="491"/>
        <v/>
      </c>
      <c r="HC75" s="46" t="str">
        <f t="shared" si="491"/>
        <v/>
      </c>
      <c r="HD75" s="46" t="str">
        <f t="shared" si="491"/>
        <v/>
      </c>
      <c r="HE75" s="46" t="str">
        <f t="shared" si="491"/>
        <v/>
      </c>
      <c r="HF75" s="46" t="str">
        <f t="shared" si="491"/>
        <v/>
      </c>
      <c r="HG75" s="46" t="str">
        <f t="shared" si="491"/>
        <v/>
      </c>
      <c r="HH75" s="46" t="str">
        <f t="shared" si="491"/>
        <v/>
      </c>
      <c r="HI75" s="46" t="str">
        <f t="shared" si="491"/>
        <v/>
      </c>
      <c r="HJ75" s="46" t="str">
        <f t="shared" si="491"/>
        <v/>
      </c>
      <c r="HK75" s="46" t="str">
        <f t="shared" si="491"/>
        <v/>
      </c>
      <c r="HL75" s="46" t="str">
        <f t="shared" si="491"/>
        <v/>
      </c>
      <c r="HM75" s="46" t="str">
        <f t="shared" si="491"/>
        <v/>
      </c>
      <c r="HN75" s="46" t="str">
        <f t="shared" si="491"/>
        <v/>
      </c>
      <c r="HO75" s="46" t="str">
        <f t="shared" si="300"/>
        <v/>
      </c>
      <c r="HP75" s="46" t="str">
        <f t="shared" si="300"/>
        <v/>
      </c>
      <c r="HQ75" s="46" t="str">
        <f t="shared" si="300"/>
        <v/>
      </c>
      <c r="HR75" s="46" t="str">
        <f t="shared" si="300"/>
        <v/>
      </c>
      <c r="HS75" s="46" t="str">
        <f t="shared" si="300"/>
        <v/>
      </c>
      <c r="HT75" s="146" t="e">
        <f t="shared" si="292"/>
        <v>#N/A</v>
      </c>
      <c r="HU75" s="146" t="e">
        <f t="shared" si="301"/>
        <v>#N/A</v>
      </c>
      <c r="HV75" s="146" t="e">
        <f t="shared" si="302"/>
        <v>#N/A</v>
      </c>
      <c r="HW75" s="146" t="e">
        <f t="shared" si="303"/>
        <v>#N/A</v>
      </c>
      <c r="HX75" s="146" t="e">
        <f t="shared" si="304"/>
        <v>#N/A</v>
      </c>
      <c r="HY75" s="146" t="e">
        <f t="shared" si="305"/>
        <v>#N/A</v>
      </c>
      <c r="HZ75" s="146" t="e">
        <f t="shared" si="306"/>
        <v>#N/A</v>
      </c>
      <c r="IA75" s="146" t="e">
        <f t="shared" si="307"/>
        <v>#N/A</v>
      </c>
      <c r="IB75" s="146" t="e">
        <f t="shared" si="308"/>
        <v>#N/A</v>
      </c>
      <c r="IC75" s="146" t="e">
        <f t="shared" si="309"/>
        <v>#N/A</v>
      </c>
      <c r="ID75" s="146" t="e">
        <f t="shared" si="310"/>
        <v>#N/A</v>
      </c>
      <c r="IE75" s="146" t="e">
        <f t="shared" si="311"/>
        <v>#N/A</v>
      </c>
      <c r="IF75" s="146" t="e">
        <f t="shared" si="312"/>
        <v>#N/A</v>
      </c>
      <c r="IG75" s="146" t="e">
        <f t="shared" si="313"/>
        <v>#N/A</v>
      </c>
      <c r="IH75" s="146" t="e">
        <f t="shared" si="314"/>
        <v>#N/A</v>
      </c>
      <c r="II75" s="146" t="e">
        <f t="shared" si="315"/>
        <v>#N/A</v>
      </c>
      <c r="IJ75" s="146" t="e">
        <f t="shared" si="316"/>
        <v>#N/A</v>
      </c>
      <c r="IK75" s="146" t="e">
        <f t="shared" si="317"/>
        <v>#N/A</v>
      </c>
      <c r="IL75" s="146" t="e">
        <f t="shared" si="318"/>
        <v>#N/A</v>
      </c>
      <c r="IM75" s="146" t="e">
        <f t="shared" si="319"/>
        <v>#N/A</v>
      </c>
      <c r="IN75" s="146" t="e">
        <f t="shared" si="320"/>
        <v>#N/A</v>
      </c>
      <c r="IO75" s="146" t="e">
        <f t="shared" si="321"/>
        <v>#N/A</v>
      </c>
      <c r="IP75" s="146" t="e">
        <f t="shared" si="322"/>
        <v>#N/A</v>
      </c>
      <c r="IQ75" s="146" t="e">
        <f t="shared" si="323"/>
        <v>#N/A</v>
      </c>
      <c r="IR75" s="146" t="e">
        <f t="shared" si="324"/>
        <v>#N/A</v>
      </c>
      <c r="IS75" s="146" t="e">
        <f t="shared" si="325"/>
        <v>#N/A</v>
      </c>
      <c r="IT75" s="146" t="e">
        <f t="shared" si="326"/>
        <v>#N/A</v>
      </c>
      <c r="IU75" s="146" t="e">
        <f t="shared" si="327"/>
        <v>#N/A</v>
      </c>
      <c r="IV75" s="146" t="e">
        <f t="shared" si="328"/>
        <v>#N/A</v>
      </c>
      <c r="IW75" s="146" t="e">
        <f t="shared" si="329"/>
        <v>#N/A</v>
      </c>
      <c r="IX75" s="146" t="e">
        <f t="shared" si="330"/>
        <v>#N/A</v>
      </c>
      <c r="IY75" s="146" t="e">
        <f t="shared" si="331"/>
        <v>#N/A</v>
      </c>
      <c r="IZ75" s="146" t="e">
        <f t="shared" si="332"/>
        <v>#N/A</v>
      </c>
      <c r="JA75" s="146" t="e">
        <f t="shared" si="333"/>
        <v>#N/A</v>
      </c>
      <c r="JB75" s="146" t="e">
        <f t="shared" si="334"/>
        <v>#N/A</v>
      </c>
      <c r="JC75" s="146" t="e">
        <f t="shared" si="335"/>
        <v>#N/A</v>
      </c>
      <c r="JD75" s="146" t="e">
        <f t="shared" si="336"/>
        <v>#N/A</v>
      </c>
      <c r="JE75" s="146" t="e">
        <f t="shared" si="337"/>
        <v>#N/A</v>
      </c>
      <c r="JF75" s="146" t="e">
        <f t="shared" si="338"/>
        <v>#N/A</v>
      </c>
      <c r="JG75" s="146" t="e">
        <f t="shared" si="339"/>
        <v>#N/A</v>
      </c>
      <c r="JH75" s="146" t="e">
        <f t="shared" si="340"/>
        <v>#N/A</v>
      </c>
      <c r="JI75" s="146" t="e">
        <f t="shared" si="341"/>
        <v>#N/A</v>
      </c>
      <c r="JJ75" s="146" t="e">
        <f t="shared" si="342"/>
        <v>#N/A</v>
      </c>
      <c r="JK75" s="146" t="e">
        <f t="shared" si="343"/>
        <v>#N/A</v>
      </c>
      <c r="JL75" s="146" t="e">
        <f t="shared" si="344"/>
        <v>#N/A</v>
      </c>
      <c r="JM75" s="146" t="e">
        <f t="shared" si="345"/>
        <v>#N/A</v>
      </c>
      <c r="JN75" s="146" t="e">
        <f t="shared" si="346"/>
        <v>#N/A</v>
      </c>
      <c r="JO75" s="146" t="e">
        <f t="shared" si="347"/>
        <v>#N/A</v>
      </c>
      <c r="JP75" s="146" t="e">
        <f t="shared" si="348"/>
        <v>#N/A</v>
      </c>
      <c r="JQ75" s="146" t="e">
        <f t="shared" si="349"/>
        <v>#N/A</v>
      </c>
      <c r="JR75" s="146" t="e">
        <f t="shared" si="350"/>
        <v>#N/A</v>
      </c>
      <c r="JS75" s="146" t="e">
        <f t="shared" si="351"/>
        <v>#N/A</v>
      </c>
      <c r="JT75" s="146" t="e">
        <f t="shared" si="352"/>
        <v>#N/A</v>
      </c>
      <c r="JU75" s="146" t="e">
        <f t="shared" si="353"/>
        <v>#N/A</v>
      </c>
      <c r="JV75" s="146" t="e">
        <f t="shared" si="354"/>
        <v>#N/A</v>
      </c>
      <c r="JW75" s="146" t="e">
        <f t="shared" si="355"/>
        <v>#N/A</v>
      </c>
      <c r="JX75" s="146" t="e">
        <f t="shared" si="356"/>
        <v>#N/A</v>
      </c>
      <c r="JY75" s="146" t="e">
        <f t="shared" si="357"/>
        <v>#N/A</v>
      </c>
      <c r="JZ75" s="146" t="e">
        <f t="shared" si="358"/>
        <v>#N/A</v>
      </c>
      <c r="KA75" s="146" t="e">
        <f t="shared" si="359"/>
        <v>#N/A</v>
      </c>
      <c r="KB75" s="146" t="e">
        <f t="shared" si="360"/>
        <v>#N/A</v>
      </c>
      <c r="KC75" s="146" t="e">
        <f t="shared" si="361"/>
        <v>#N/A</v>
      </c>
      <c r="KD75" s="146" t="e">
        <f t="shared" si="362"/>
        <v>#N/A</v>
      </c>
      <c r="KE75" s="146" t="e">
        <f t="shared" si="363"/>
        <v>#N/A</v>
      </c>
      <c r="KF75" s="146" t="e">
        <f t="shared" si="297"/>
        <v>#N/A</v>
      </c>
      <c r="KG75" s="146" t="e">
        <f t="shared" si="364"/>
        <v>#N/A</v>
      </c>
      <c r="KH75" s="146" t="e">
        <f t="shared" si="365"/>
        <v>#N/A</v>
      </c>
      <c r="KI75" s="146" t="e">
        <f t="shared" si="366"/>
        <v>#N/A</v>
      </c>
      <c r="KJ75" s="146" t="e">
        <f t="shared" si="367"/>
        <v>#N/A</v>
      </c>
      <c r="KK75" s="146" t="e">
        <f t="shared" si="368"/>
        <v>#N/A</v>
      </c>
      <c r="KL75" s="146" t="e">
        <f t="shared" si="369"/>
        <v>#N/A</v>
      </c>
      <c r="KM75" s="146" t="e">
        <f t="shared" si="370"/>
        <v>#N/A</v>
      </c>
      <c r="KN75" s="146" t="e">
        <f t="shared" si="371"/>
        <v>#N/A</v>
      </c>
      <c r="KO75" s="146" t="e">
        <f t="shared" si="372"/>
        <v>#N/A</v>
      </c>
      <c r="KP75" s="146" t="e">
        <f t="shared" si="373"/>
        <v>#N/A</v>
      </c>
      <c r="KQ75" s="146" t="e">
        <f t="shared" si="374"/>
        <v>#N/A</v>
      </c>
      <c r="KR75" s="146" t="e">
        <f t="shared" si="375"/>
        <v>#N/A</v>
      </c>
      <c r="KS75" s="146" t="e">
        <f t="shared" si="376"/>
        <v>#N/A</v>
      </c>
      <c r="KT75" s="146" t="e">
        <f t="shared" si="377"/>
        <v>#N/A</v>
      </c>
      <c r="KU75" s="146" t="e">
        <f t="shared" si="378"/>
        <v>#N/A</v>
      </c>
      <c r="KV75" s="146" t="e">
        <f t="shared" si="379"/>
        <v>#N/A</v>
      </c>
      <c r="KW75" s="146" t="e">
        <f t="shared" si="380"/>
        <v>#N/A</v>
      </c>
      <c r="KX75" s="146" t="e">
        <f t="shared" si="381"/>
        <v>#N/A</v>
      </c>
      <c r="KY75" s="146" t="e">
        <f t="shared" si="382"/>
        <v>#N/A</v>
      </c>
      <c r="KZ75" s="146" t="e">
        <f t="shared" si="383"/>
        <v>#N/A</v>
      </c>
      <c r="LA75" s="146" t="e">
        <f t="shared" si="384"/>
        <v>#N/A</v>
      </c>
      <c r="LB75" s="146" t="e">
        <f t="shared" si="385"/>
        <v>#N/A</v>
      </c>
      <c r="LC75" s="146" t="e">
        <f t="shared" si="386"/>
        <v>#N/A</v>
      </c>
      <c r="LD75" s="146" t="e">
        <f t="shared" si="387"/>
        <v>#N/A</v>
      </c>
      <c r="LE75" s="146" t="e">
        <f t="shared" si="388"/>
        <v>#N/A</v>
      </c>
      <c r="LF75" s="146" t="e">
        <f t="shared" si="389"/>
        <v>#N/A</v>
      </c>
      <c r="LG75" s="146" t="e">
        <f t="shared" si="390"/>
        <v>#N/A</v>
      </c>
      <c r="LH75" s="146" t="e">
        <f t="shared" si="391"/>
        <v>#N/A</v>
      </c>
      <c r="LI75" s="146" t="e">
        <f t="shared" si="392"/>
        <v>#N/A</v>
      </c>
      <c r="LJ75" s="146" t="e">
        <f t="shared" si="393"/>
        <v>#N/A</v>
      </c>
      <c r="LK75" s="146" t="e">
        <f t="shared" si="394"/>
        <v>#N/A</v>
      </c>
      <c r="LL75" s="146" t="e">
        <f t="shared" si="395"/>
        <v>#N/A</v>
      </c>
      <c r="LM75" s="146" t="e">
        <f t="shared" si="396"/>
        <v>#N/A</v>
      </c>
      <c r="LN75" s="146" t="e">
        <f t="shared" si="397"/>
        <v>#N/A</v>
      </c>
      <c r="LO75" s="146" t="e">
        <f t="shared" si="398"/>
        <v>#N/A</v>
      </c>
      <c r="LP75" s="146" t="e">
        <f t="shared" si="399"/>
        <v>#N/A</v>
      </c>
      <c r="LQ75" s="146" t="e">
        <f t="shared" si="400"/>
        <v>#N/A</v>
      </c>
      <c r="LR75" s="146" t="e">
        <f t="shared" si="401"/>
        <v>#N/A</v>
      </c>
      <c r="LS75" s="146" t="e">
        <f t="shared" si="402"/>
        <v>#N/A</v>
      </c>
      <c r="LT75" s="146" t="e">
        <f t="shared" si="403"/>
        <v>#N/A</v>
      </c>
      <c r="LU75" s="146" t="e">
        <f t="shared" si="404"/>
        <v>#N/A</v>
      </c>
      <c r="LV75" s="146" t="e">
        <f t="shared" si="405"/>
        <v>#N/A</v>
      </c>
      <c r="LW75" s="146" t="e">
        <f t="shared" si="406"/>
        <v>#N/A</v>
      </c>
      <c r="LX75" s="146" t="e">
        <f t="shared" si="407"/>
        <v>#N/A</v>
      </c>
      <c r="LY75" s="146" t="e">
        <f t="shared" si="408"/>
        <v>#N/A</v>
      </c>
      <c r="LZ75" s="146" t="e">
        <f t="shared" si="409"/>
        <v>#N/A</v>
      </c>
      <c r="MA75" s="146" t="e">
        <f t="shared" si="410"/>
        <v>#N/A</v>
      </c>
      <c r="MB75" s="146" t="e">
        <f t="shared" si="411"/>
        <v>#N/A</v>
      </c>
      <c r="MC75" s="146" t="e">
        <f t="shared" si="412"/>
        <v>#N/A</v>
      </c>
      <c r="MD75" s="146" t="e">
        <f t="shared" si="413"/>
        <v>#N/A</v>
      </c>
      <c r="ME75" s="146" t="e">
        <f t="shared" si="414"/>
        <v>#N/A</v>
      </c>
      <c r="MF75" s="146" t="e">
        <f t="shared" si="415"/>
        <v>#N/A</v>
      </c>
      <c r="MG75" s="146" t="e">
        <f t="shared" si="416"/>
        <v>#N/A</v>
      </c>
      <c r="MH75" s="146" t="e">
        <f t="shared" si="417"/>
        <v>#N/A</v>
      </c>
      <c r="MI75" s="146" t="e">
        <f t="shared" si="418"/>
        <v>#N/A</v>
      </c>
      <c r="MJ75" s="146" t="e">
        <f t="shared" si="419"/>
        <v>#N/A</v>
      </c>
      <c r="MK75" s="146" t="e">
        <f t="shared" si="420"/>
        <v>#N/A</v>
      </c>
      <c r="ML75" s="146" t="e">
        <f t="shared" si="421"/>
        <v>#N/A</v>
      </c>
      <c r="MM75" s="146" t="e">
        <f t="shared" si="422"/>
        <v>#N/A</v>
      </c>
      <c r="MN75" s="146" t="e">
        <f t="shared" si="423"/>
        <v>#N/A</v>
      </c>
      <c r="MO75" s="146" t="e">
        <f t="shared" si="424"/>
        <v>#N/A</v>
      </c>
      <c r="MP75" s="146" t="e">
        <f t="shared" si="425"/>
        <v>#N/A</v>
      </c>
      <c r="MQ75" s="146" t="e">
        <f t="shared" si="426"/>
        <v>#N/A</v>
      </c>
      <c r="MR75" s="146" t="e">
        <f t="shared" si="298"/>
        <v>#N/A</v>
      </c>
      <c r="MS75" s="146" t="e">
        <f t="shared" si="427"/>
        <v>#N/A</v>
      </c>
      <c r="MT75" s="146" t="e">
        <f t="shared" si="428"/>
        <v>#N/A</v>
      </c>
      <c r="MU75" s="146" t="e">
        <f t="shared" si="429"/>
        <v>#N/A</v>
      </c>
      <c r="MV75" s="146" t="e">
        <f t="shared" si="430"/>
        <v>#N/A</v>
      </c>
      <c r="MW75" s="146" t="e">
        <f t="shared" si="431"/>
        <v>#N/A</v>
      </c>
      <c r="MX75" s="146" t="e">
        <f t="shared" si="432"/>
        <v>#N/A</v>
      </c>
      <c r="MY75" s="146" t="e">
        <f t="shared" si="433"/>
        <v>#N/A</v>
      </c>
      <c r="MZ75" s="146" t="e">
        <f t="shared" si="434"/>
        <v>#N/A</v>
      </c>
      <c r="NA75" s="146" t="e">
        <f t="shared" si="435"/>
        <v>#N/A</v>
      </c>
      <c r="NB75" s="146" t="e">
        <f t="shared" si="436"/>
        <v>#N/A</v>
      </c>
      <c r="NC75" s="146" t="e">
        <f t="shared" si="437"/>
        <v>#N/A</v>
      </c>
      <c r="ND75" s="146" t="e">
        <f t="shared" si="438"/>
        <v>#N/A</v>
      </c>
      <c r="NE75" s="146" t="e">
        <f t="shared" si="439"/>
        <v>#N/A</v>
      </c>
      <c r="NF75" s="146" t="e">
        <f t="shared" si="440"/>
        <v>#N/A</v>
      </c>
      <c r="NG75" s="146" t="e">
        <f t="shared" si="441"/>
        <v>#N/A</v>
      </c>
      <c r="NH75" s="146" t="e">
        <f t="shared" si="442"/>
        <v>#N/A</v>
      </c>
      <c r="NI75" s="146" t="e">
        <f t="shared" si="443"/>
        <v>#N/A</v>
      </c>
      <c r="NJ75" s="146" t="e">
        <f t="shared" si="444"/>
        <v>#N/A</v>
      </c>
      <c r="NK75" s="146" t="e">
        <f t="shared" si="445"/>
        <v>#N/A</v>
      </c>
      <c r="NL75" s="146" t="e">
        <f t="shared" si="446"/>
        <v>#N/A</v>
      </c>
      <c r="NM75" s="146" t="e">
        <f t="shared" si="447"/>
        <v>#N/A</v>
      </c>
      <c r="NN75" s="146" t="e">
        <f t="shared" si="448"/>
        <v>#N/A</v>
      </c>
      <c r="NO75" s="146" t="e">
        <f t="shared" si="449"/>
        <v>#N/A</v>
      </c>
      <c r="NP75" s="146" t="e">
        <f t="shared" si="450"/>
        <v>#N/A</v>
      </c>
      <c r="NQ75" s="146" t="e">
        <f t="shared" si="451"/>
        <v>#N/A</v>
      </c>
      <c r="NR75" s="146" t="e">
        <f t="shared" si="452"/>
        <v>#N/A</v>
      </c>
      <c r="NS75" s="146" t="e">
        <f t="shared" si="453"/>
        <v>#N/A</v>
      </c>
      <c r="NT75" s="146" t="e">
        <f t="shared" si="454"/>
        <v>#N/A</v>
      </c>
      <c r="NU75" s="146" t="e">
        <f t="shared" si="455"/>
        <v>#N/A</v>
      </c>
      <c r="NV75" s="146" t="e">
        <f t="shared" si="456"/>
        <v>#N/A</v>
      </c>
      <c r="NW75" s="146" t="e">
        <f t="shared" si="457"/>
        <v>#N/A</v>
      </c>
      <c r="NX75" s="146" t="e">
        <f t="shared" si="458"/>
        <v>#N/A</v>
      </c>
      <c r="NY75" s="146" t="e">
        <f t="shared" si="459"/>
        <v>#N/A</v>
      </c>
      <c r="NZ75" s="146" t="e">
        <f t="shared" si="460"/>
        <v>#N/A</v>
      </c>
      <c r="OA75" s="146" t="e">
        <f t="shared" si="461"/>
        <v>#N/A</v>
      </c>
      <c r="OB75" s="146" t="e">
        <f t="shared" si="462"/>
        <v>#N/A</v>
      </c>
      <c r="OC75" s="146" t="e">
        <f t="shared" si="463"/>
        <v>#N/A</v>
      </c>
      <c r="OD75" s="146" t="e">
        <f t="shared" si="464"/>
        <v>#N/A</v>
      </c>
      <c r="OE75" s="146" t="e">
        <f t="shared" si="465"/>
        <v>#N/A</v>
      </c>
      <c r="OF75" s="146" t="e">
        <f t="shared" si="466"/>
        <v>#N/A</v>
      </c>
      <c r="OG75" s="146" t="e">
        <f t="shared" si="467"/>
        <v>#N/A</v>
      </c>
      <c r="OH75" s="146" t="e">
        <f t="shared" si="468"/>
        <v>#N/A</v>
      </c>
      <c r="OI75" s="146" t="e">
        <f t="shared" si="469"/>
        <v>#N/A</v>
      </c>
      <c r="OJ75" s="146" t="e">
        <f t="shared" si="470"/>
        <v>#N/A</v>
      </c>
      <c r="OK75" s="146" t="e">
        <f t="shared" si="471"/>
        <v>#N/A</v>
      </c>
      <c r="OL75" s="146" t="e">
        <f t="shared" si="472"/>
        <v>#N/A</v>
      </c>
      <c r="OM75" s="146" t="e">
        <f t="shared" si="473"/>
        <v>#N/A</v>
      </c>
      <c r="ON75" s="146" t="e">
        <f t="shared" si="474"/>
        <v>#N/A</v>
      </c>
      <c r="OO75" s="146" t="e">
        <f t="shared" si="475"/>
        <v>#N/A</v>
      </c>
      <c r="OP75" s="146" t="e">
        <f t="shared" si="476"/>
        <v>#N/A</v>
      </c>
      <c r="OQ75" s="146" t="e">
        <f t="shared" si="477"/>
        <v>#N/A</v>
      </c>
      <c r="OR75" s="146" t="e">
        <f t="shared" si="478"/>
        <v>#N/A</v>
      </c>
      <c r="OS75" s="146" t="e">
        <f t="shared" si="479"/>
        <v>#N/A</v>
      </c>
      <c r="OT75" s="146" t="e">
        <f t="shared" si="480"/>
        <v>#N/A</v>
      </c>
      <c r="OU75" s="146" t="e">
        <f t="shared" si="481"/>
        <v>#N/A</v>
      </c>
      <c r="OV75" s="146" t="e">
        <f t="shared" si="482"/>
        <v>#N/A</v>
      </c>
      <c r="OW75" s="146" t="e">
        <f t="shared" si="483"/>
        <v>#N/A</v>
      </c>
      <c r="OX75" s="146" t="e">
        <f t="shared" si="484"/>
        <v>#N/A</v>
      </c>
      <c r="OY75" s="146" t="e">
        <f t="shared" si="485"/>
        <v>#N/A</v>
      </c>
      <c r="OZ75" s="146" t="e">
        <f t="shared" si="486"/>
        <v>#N/A</v>
      </c>
      <c r="PA75" s="146" t="e">
        <f t="shared" si="487"/>
        <v>#N/A</v>
      </c>
      <c r="PB75" s="146" t="e">
        <f t="shared" si="488"/>
        <v>#N/A</v>
      </c>
      <c r="PC75" s="146" t="e">
        <f t="shared" si="489"/>
        <v>#N/A</v>
      </c>
      <c r="PD75" s="146" t="e">
        <f t="shared" si="299"/>
        <v>#N/A</v>
      </c>
      <c r="PE75" s="146" t="e">
        <f t="shared" si="225"/>
        <v>#N/A</v>
      </c>
      <c r="PF75" s="146" t="e">
        <f t="shared" si="226"/>
        <v>#N/A</v>
      </c>
      <c r="PG75" s="146" t="e">
        <f t="shared" si="227"/>
        <v>#N/A</v>
      </c>
      <c r="PH75" s="146" t="e">
        <f t="shared" si="228"/>
        <v>#N/A</v>
      </c>
      <c r="PI75" s="146" t="e">
        <f t="shared" si="229"/>
        <v>#N/A</v>
      </c>
      <c r="PJ75" s="146" t="e">
        <f t="shared" si="230"/>
        <v>#N/A</v>
      </c>
      <c r="PK75" s="146" t="e">
        <f t="shared" si="231"/>
        <v>#N/A</v>
      </c>
      <c r="PL75" s="146" t="e">
        <f t="shared" si="232"/>
        <v>#N/A</v>
      </c>
    </row>
    <row r="76" spans="1:428" hidden="1" x14ac:dyDescent="0.45">
      <c r="A76" s="364"/>
      <c r="B76" s="365" t="str">
        <f>IF($N76="","",ROUND(_xlfn.LOGNORM.INV(ABS(VLOOKUP($Q$1,VLookups!$A$27:$B$28,2,FALSE)-B$2),LN($J76),LN($N76)),0))</f>
        <v/>
      </c>
      <c r="C76" s="367" t="str">
        <f t="shared" si="293"/>
        <v/>
      </c>
      <c r="D76" s="368" t="str">
        <f t="shared" si="294"/>
        <v/>
      </c>
      <c r="E76" s="108" t="str">
        <f>IFERROR(_xlfn.LOGNORM.INV(VLookups!$B$22,LN($J76),LN($N76)),"")</f>
        <v/>
      </c>
      <c r="F76" s="81"/>
      <c r="G76" s="108" t="str">
        <f>IFERROR(_xlfn.LOGNORM.INV(VLookups!$B$23,LN($J76),LN($N76)),"")</f>
        <v/>
      </c>
      <c r="H76" s="110" t="str">
        <f t="shared" si="283"/>
        <v/>
      </c>
      <c r="I76" s="110" t="str">
        <f t="shared" si="284"/>
        <v/>
      </c>
      <c r="J76" s="65" t="str">
        <f>IF(AND(F76&gt;0,NOT(ISBLANK(K76))),IF(VLOOKUP($F$3,VLookups!$A$17:$B$18,2,FALSE),F76*VLOOKUP(K76,VLookups!$A$4:$B$13,2,FALSE),F76),"")</f>
        <v/>
      </c>
      <c r="K76" s="21"/>
      <c r="L76" s="53"/>
      <c r="M76" s="263"/>
      <c r="N76" s="320" t="str">
        <f>IF(F76&gt;0,IF(ISBLANK(M76),IF(ISBLANK(K76),"",VLOOKUP(K76,VLookups!$A$4:$C$13,3,FALSE)),M76),"")</f>
        <v/>
      </c>
      <c r="O76" s="320" t="str">
        <f t="shared" si="287"/>
        <v/>
      </c>
      <c r="P76" s="375" t="str">
        <f t="shared" si="288"/>
        <v/>
      </c>
      <c r="Q76" s="81"/>
      <c r="R76" s="230" t="str">
        <f>IF(AND(Q76&gt;0,F76&gt;0,NOT(N76="")),ABS(VLOOKUP($Q$1,VLookups!$A$27:$B$28,2,FALSE)-_xlfn.LOGNORM.DIST(Q76,LN(J76),LN(N76),TRUE)),"")</f>
        <v/>
      </c>
      <c r="S76" s="80" t="str">
        <f>IF(AND($E76&gt;0,$F76&gt;0,$G76&gt;0,NOT(ISBLANK($K76))),_xlfn.LOGNORM.INV(ABS(VLOOKUP($Q$1,VLookups!$A$27:$B$28,2,FALSE)-S$3),LN($J76),LN($N76)),"")</f>
        <v/>
      </c>
      <c r="T76" s="80" t="str">
        <f>IF(AND($E76&gt;0,$F76&gt;0,$G76&gt;0,NOT(ISBLANK($K76))),_xlfn.LOGNORM.INV(ABS(VLOOKUP($Q$1,VLookups!$A$27:$B$28,2,FALSE)-T$3),LN($J76),LN($N76)),"")</f>
        <v/>
      </c>
      <c r="U76" s="80" t="str">
        <f>IF(AND($E76&gt;0,$F76&gt;0,$G76&gt;0,NOT(ISBLANK($K76))),_xlfn.LOGNORM.INV(ABS(VLOOKUP($Q$1,VLookups!$A$27:$B$28,2,FALSE)-U$3),LN($J76),LN($N76)),"")</f>
        <v/>
      </c>
      <c r="V76" s="80" t="str">
        <f>IF(AND($E76&gt;0,$F76&gt;0,$G76&gt;0,NOT(ISBLANK($K76))),_xlfn.LOGNORM.INV(ABS(VLOOKUP($Q$1,VLookups!$A$27:$B$28,2,FALSE)-V$3),LN($J76),LN($N76)),"")</f>
        <v/>
      </c>
      <c r="W76" s="80" t="str">
        <f>IF(AND($E76&gt;0,$F76&gt;0,$G76&gt;0,NOT(ISBLANK($K76))),_xlfn.LOGNORM.INV(ABS(VLOOKUP($Q$1,VLookups!$A$27:$B$28,2,FALSE)-W$3),LN($J76),LN($N76)),"")</f>
        <v/>
      </c>
      <c r="X76" s="80" t="str">
        <f>IF(AND($E76&gt;0,$F76&gt;0,$G76&gt;0,NOT(ISBLANK($K76))),_xlfn.LOGNORM.INV(ABS(VLOOKUP($Q$1,VLookups!$A$27:$B$28,2,FALSE)-X$3),LN($J76),LN($N76)),"")</f>
        <v/>
      </c>
      <c r="Y76" s="5"/>
      <c r="Z76" s="145" t="str">
        <f t="shared" si="285"/>
        <v/>
      </c>
      <c r="AA76" s="376" t="str">
        <f t="shared" si="289"/>
        <v/>
      </c>
      <c r="AB76" s="46" t="str">
        <f t="shared" si="290"/>
        <v/>
      </c>
      <c r="AC76" s="46" t="str">
        <f t="shared" si="492"/>
        <v/>
      </c>
      <c r="AD76" s="46" t="str">
        <f t="shared" si="492"/>
        <v/>
      </c>
      <c r="AE76" s="46" t="str">
        <f t="shared" si="492"/>
        <v/>
      </c>
      <c r="AF76" s="46" t="str">
        <f t="shared" si="492"/>
        <v/>
      </c>
      <c r="AG76" s="46" t="str">
        <f t="shared" si="492"/>
        <v/>
      </c>
      <c r="AH76" s="46" t="str">
        <f t="shared" si="492"/>
        <v/>
      </c>
      <c r="AI76" s="46" t="str">
        <f t="shared" si="492"/>
        <v/>
      </c>
      <c r="AJ76" s="46" t="str">
        <f t="shared" si="492"/>
        <v/>
      </c>
      <c r="AK76" s="46" t="str">
        <f t="shared" si="492"/>
        <v/>
      </c>
      <c r="AL76" s="46" t="str">
        <f t="shared" si="492"/>
        <v/>
      </c>
      <c r="AM76" s="46" t="str">
        <f t="shared" si="492"/>
        <v/>
      </c>
      <c r="AN76" s="46" t="str">
        <f t="shared" si="492"/>
        <v/>
      </c>
      <c r="AO76" s="46" t="str">
        <f t="shared" si="492"/>
        <v/>
      </c>
      <c r="AP76" s="46" t="str">
        <f t="shared" si="492"/>
        <v/>
      </c>
      <c r="AQ76" s="46" t="str">
        <f t="shared" si="492"/>
        <v/>
      </c>
      <c r="AR76" s="46" t="str">
        <f t="shared" si="492"/>
        <v/>
      </c>
      <c r="AS76" s="46" t="str">
        <f t="shared" si="492"/>
        <v/>
      </c>
      <c r="AT76" s="46" t="str">
        <f t="shared" si="492"/>
        <v/>
      </c>
      <c r="AU76" s="46" t="str">
        <f t="shared" si="492"/>
        <v/>
      </c>
      <c r="AV76" s="46" t="str">
        <f t="shared" si="492"/>
        <v/>
      </c>
      <c r="AW76" s="46" t="str">
        <f t="shared" si="492"/>
        <v/>
      </c>
      <c r="AX76" s="46" t="str">
        <f t="shared" si="492"/>
        <v/>
      </c>
      <c r="AY76" s="46" t="str">
        <f t="shared" si="492"/>
        <v/>
      </c>
      <c r="AZ76" s="46" t="str">
        <f t="shared" si="492"/>
        <v/>
      </c>
      <c r="BA76" s="46" t="str">
        <f t="shared" si="492"/>
        <v/>
      </c>
      <c r="BB76" s="46" t="str">
        <f t="shared" si="492"/>
        <v/>
      </c>
      <c r="BC76" s="46" t="str">
        <f t="shared" si="492"/>
        <v/>
      </c>
      <c r="BD76" s="46" t="str">
        <f t="shared" si="492"/>
        <v/>
      </c>
      <c r="BE76" s="46" t="str">
        <f t="shared" si="492"/>
        <v/>
      </c>
      <c r="BF76" s="46" t="str">
        <f t="shared" si="492"/>
        <v/>
      </c>
      <c r="BG76" s="46" t="str">
        <f t="shared" si="492"/>
        <v/>
      </c>
      <c r="BH76" s="46" t="str">
        <f t="shared" si="492"/>
        <v/>
      </c>
      <c r="BI76" s="46" t="str">
        <f t="shared" si="492"/>
        <v/>
      </c>
      <c r="BJ76" s="46" t="str">
        <f t="shared" si="492"/>
        <v/>
      </c>
      <c r="BK76" s="46" t="str">
        <f t="shared" si="492"/>
        <v/>
      </c>
      <c r="BL76" s="46" t="str">
        <f t="shared" si="492"/>
        <v/>
      </c>
      <c r="BM76" s="46" t="str">
        <f t="shared" si="492"/>
        <v/>
      </c>
      <c r="BN76" s="46" t="str">
        <f t="shared" si="492"/>
        <v/>
      </c>
      <c r="BO76" s="46" t="str">
        <f t="shared" si="492"/>
        <v/>
      </c>
      <c r="BP76" s="46" t="str">
        <f t="shared" si="492"/>
        <v/>
      </c>
      <c r="BQ76" s="46" t="str">
        <f t="shared" si="492"/>
        <v/>
      </c>
      <c r="BR76" s="46" t="str">
        <f t="shared" si="492"/>
        <v/>
      </c>
      <c r="BS76" s="46" t="str">
        <f t="shared" si="492"/>
        <v/>
      </c>
      <c r="BT76" s="46" t="str">
        <f t="shared" si="492"/>
        <v/>
      </c>
      <c r="BU76" s="46" t="str">
        <f t="shared" si="492"/>
        <v/>
      </c>
      <c r="BV76" s="46" t="str">
        <f t="shared" si="492"/>
        <v/>
      </c>
      <c r="BW76" s="46" t="str">
        <f t="shared" si="492"/>
        <v/>
      </c>
      <c r="BX76" s="46" t="str">
        <f t="shared" si="492"/>
        <v/>
      </c>
      <c r="BY76" s="46" t="str">
        <f t="shared" si="492"/>
        <v/>
      </c>
      <c r="BZ76" s="46" t="str">
        <f t="shared" si="492"/>
        <v/>
      </c>
      <c r="CA76" s="46" t="str">
        <f t="shared" si="492"/>
        <v/>
      </c>
      <c r="CB76" s="46" t="str">
        <f t="shared" si="492"/>
        <v/>
      </c>
      <c r="CC76" s="46" t="str">
        <f t="shared" si="492"/>
        <v/>
      </c>
      <c r="CD76" s="46" t="str">
        <f t="shared" si="492"/>
        <v/>
      </c>
      <c r="CE76" s="46" t="str">
        <f t="shared" si="492"/>
        <v/>
      </c>
      <c r="CF76" s="46" t="str">
        <f t="shared" si="492"/>
        <v/>
      </c>
      <c r="CG76" s="46" t="str">
        <f t="shared" si="492"/>
        <v/>
      </c>
      <c r="CH76" s="46" t="str">
        <f t="shared" si="492"/>
        <v/>
      </c>
      <c r="CI76" s="46" t="str">
        <f t="shared" si="492"/>
        <v/>
      </c>
      <c r="CJ76" s="46" t="str">
        <f t="shared" si="492"/>
        <v/>
      </c>
      <c r="CK76" s="46" t="str">
        <f t="shared" si="492"/>
        <v/>
      </c>
      <c r="CL76" s="46" t="str">
        <f t="shared" si="492"/>
        <v/>
      </c>
      <c r="CM76" s="46" t="str">
        <f t="shared" si="492"/>
        <v/>
      </c>
      <c r="CN76" s="46" t="str">
        <f t="shared" si="492"/>
        <v/>
      </c>
      <c r="CO76" s="46" t="str">
        <f t="shared" si="490"/>
        <v/>
      </c>
      <c r="CP76" s="46" t="str">
        <f t="shared" si="490"/>
        <v/>
      </c>
      <c r="CQ76" s="46" t="str">
        <f t="shared" si="490"/>
        <v/>
      </c>
      <c r="CR76" s="46" t="str">
        <f t="shared" si="490"/>
        <v/>
      </c>
      <c r="CS76" s="46" t="str">
        <f t="shared" si="490"/>
        <v/>
      </c>
      <c r="CT76" s="46" t="str">
        <f t="shared" si="490"/>
        <v/>
      </c>
      <c r="CU76" s="46" t="str">
        <f t="shared" si="490"/>
        <v/>
      </c>
      <c r="CV76" s="46" t="str">
        <f t="shared" si="490"/>
        <v/>
      </c>
      <c r="CW76" s="46" t="str">
        <f t="shared" si="490"/>
        <v/>
      </c>
      <c r="CX76" s="46" t="str">
        <f t="shared" si="490"/>
        <v/>
      </c>
      <c r="CY76" s="46" t="str">
        <f t="shared" si="490"/>
        <v/>
      </c>
      <c r="CZ76" s="46" t="str">
        <f t="shared" si="490"/>
        <v/>
      </c>
      <c r="DA76" s="46" t="str">
        <f t="shared" si="490"/>
        <v/>
      </c>
      <c r="DB76" s="46" t="str">
        <f t="shared" si="490"/>
        <v/>
      </c>
      <c r="DC76" s="46" t="str">
        <f t="shared" si="490"/>
        <v/>
      </c>
      <c r="DD76" s="46" t="str">
        <f t="shared" si="490"/>
        <v/>
      </c>
      <c r="DE76" s="46" t="str">
        <f t="shared" si="490"/>
        <v/>
      </c>
      <c r="DF76" s="46" t="str">
        <f t="shared" si="490"/>
        <v/>
      </c>
      <c r="DG76" s="46" t="str">
        <f t="shared" si="490"/>
        <v/>
      </c>
      <c r="DH76" s="46" t="str">
        <f t="shared" si="490"/>
        <v/>
      </c>
      <c r="DI76" s="46" t="str">
        <f t="shared" si="490"/>
        <v/>
      </c>
      <c r="DJ76" s="46" t="str">
        <f t="shared" si="490"/>
        <v/>
      </c>
      <c r="DK76" s="46" t="str">
        <f t="shared" si="490"/>
        <v/>
      </c>
      <c r="DL76" s="46" t="str">
        <f t="shared" si="490"/>
        <v/>
      </c>
      <c r="DM76" s="46" t="str">
        <f t="shared" si="490"/>
        <v/>
      </c>
      <c r="DN76" s="46" t="str">
        <f t="shared" si="490"/>
        <v/>
      </c>
      <c r="DO76" s="46" t="str">
        <f t="shared" si="490"/>
        <v/>
      </c>
      <c r="DP76" s="46" t="str">
        <f t="shared" si="490"/>
        <v/>
      </c>
      <c r="DQ76" s="46" t="str">
        <f t="shared" si="490"/>
        <v/>
      </c>
      <c r="DR76" s="46" t="str">
        <f t="shared" si="490"/>
        <v/>
      </c>
      <c r="DS76" s="46" t="str">
        <f t="shared" si="490"/>
        <v/>
      </c>
      <c r="DT76" s="46" t="str">
        <f t="shared" si="490"/>
        <v/>
      </c>
      <c r="DU76" s="46" t="str">
        <f t="shared" si="490"/>
        <v/>
      </c>
      <c r="DV76" s="46" t="str">
        <f t="shared" si="490"/>
        <v/>
      </c>
      <c r="DW76" s="46" t="str">
        <f t="shared" si="490"/>
        <v/>
      </c>
      <c r="DX76" s="46" t="str">
        <f t="shared" si="490"/>
        <v/>
      </c>
      <c r="DY76" s="46" t="str">
        <f t="shared" si="490"/>
        <v/>
      </c>
      <c r="DZ76" s="46" t="str">
        <f t="shared" si="490"/>
        <v/>
      </c>
      <c r="EA76" s="46" t="str">
        <f t="shared" si="490"/>
        <v/>
      </c>
      <c r="EB76" s="46" t="str">
        <f t="shared" si="490"/>
        <v/>
      </c>
      <c r="EC76" s="46" t="str">
        <f t="shared" si="490"/>
        <v/>
      </c>
      <c r="ED76" s="46" t="str">
        <f t="shared" si="490"/>
        <v/>
      </c>
      <c r="EE76" s="46" t="str">
        <f t="shared" si="490"/>
        <v/>
      </c>
      <c r="EF76" s="46" t="str">
        <f t="shared" si="490"/>
        <v/>
      </c>
      <c r="EG76" s="46" t="str">
        <f t="shared" si="490"/>
        <v/>
      </c>
      <c r="EH76" s="46" t="str">
        <f t="shared" si="490"/>
        <v/>
      </c>
      <c r="EI76" s="46" t="str">
        <f t="shared" si="490"/>
        <v/>
      </c>
      <c r="EJ76" s="46" t="str">
        <f t="shared" si="490"/>
        <v/>
      </c>
      <c r="EK76" s="46" t="str">
        <f t="shared" si="490"/>
        <v/>
      </c>
      <c r="EL76" s="46" t="str">
        <f t="shared" si="490"/>
        <v/>
      </c>
      <c r="EM76" s="46" t="str">
        <f t="shared" si="490"/>
        <v/>
      </c>
      <c r="EN76" s="46" t="str">
        <f t="shared" si="490"/>
        <v/>
      </c>
      <c r="EO76" s="46" t="str">
        <f t="shared" si="490"/>
        <v/>
      </c>
      <c r="EP76" s="46" t="str">
        <f t="shared" si="490"/>
        <v/>
      </c>
      <c r="EQ76" s="46" t="str">
        <f t="shared" si="490"/>
        <v/>
      </c>
      <c r="ER76" s="46" t="str">
        <f t="shared" si="490"/>
        <v/>
      </c>
      <c r="ES76" s="46" t="str">
        <f t="shared" si="490"/>
        <v/>
      </c>
      <c r="ET76" s="46" t="str">
        <f t="shared" si="490"/>
        <v/>
      </c>
      <c r="EU76" s="46" t="str">
        <f t="shared" si="490"/>
        <v/>
      </c>
      <c r="EV76" s="46" t="str">
        <f t="shared" si="490"/>
        <v/>
      </c>
      <c r="EW76" s="46" t="str">
        <f t="shared" si="490"/>
        <v/>
      </c>
      <c r="EX76" s="46" t="str">
        <f t="shared" si="490"/>
        <v/>
      </c>
      <c r="EY76" s="46" t="str">
        <f t="shared" si="490"/>
        <v/>
      </c>
      <c r="EZ76" s="46" t="str">
        <f t="shared" si="296"/>
        <v/>
      </c>
      <c r="FA76" s="46" t="str">
        <f t="shared" si="291"/>
        <v/>
      </c>
      <c r="FB76" s="46" t="str">
        <f t="shared" si="291"/>
        <v/>
      </c>
      <c r="FC76" s="46" t="str">
        <f t="shared" si="491"/>
        <v/>
      </c>
      <c r="FD76" s="46" t="str">
        <f t="shared" si="491"/>
        <v/>
      </c>
      <c r="FE76" s="46" t="str">
        <f t="shared" si="491"/>
        <v/>
      </c>
      <c r="FF76" s="46" t="str">
        <f t="shared" si="491"/>
        <v/>
      </c>
      <c r="FG76" s="46" t="str">
        <f t="shared" si="491"/>
        <v/>
      </c>
      <c r="FH76" s="46" t="str">
        <f t="shared" si="491"/>
        <v/>
      </c>
      <c r="FI76" s="46" t="str">
        <f t="shared" si="491"/>
        <v/>
      </c>
      <c r="FJ76" s="46" t="str">
        <f t="shared" si="491"/>
        <v/>
      </c>
      <c r="FK76" s="46" t="str">
        <f t="shared" si="491"/>
        <v/>
      </c>
      <c r="FL76" s="46" t="str">
        <f t="shared" si="491"/>
        <v/>
      </c>
      <c r="FM76" s="46" t="str">
        <f t="shared" si="491"/>
        <v/>
      </c>
      <c r="FN76" s="46" t="str">
        <f t="shared" si="491"/>
        <v/>
      </c>
      <c r="FO76" s="46" t="str">
        <f t="shared" si="491"/>
        <v/>
      </c>
      <c r="FP76" s="46" t="str">
        <f t="shared" si="491"/>
        <v/>
      </c>
      <c r="FQ76" s="46" t="str">
        <f t="shared" si="491"/>
        <v/>
      </c>
      <c r="FR76" s="46" t="str">
        <f t="shared" si="491"/>
        <v/>
      </c>
      <c r="FS76" s="46" t="str">
        <f t="shared" si="491"/>
        <v/>
      </c>
      <c r="FT76" s="46" t="str">
        <f t="shared" si="491"/>
        <v/>
      </c>
      <c r="FU76" s="46" t="str">
        <f t="shared" si="491"/>
        <v/>
      </c>
      <c r="FV76" s="46" t="str">
        <f t="shared" si="491"/>
        <v/>
      </c>
      <c r="FW76" s="46" t="str">
        <f t="shared" si="491"/>
        <v/>
      </c>
      <c r="FX76" s="46" t="str">
        <f t="shared" si="491"/>
        <v/>
      </c>
      <c r="FY76" s="46" t="str">
        <f t="shared" si="491"/>
        <v/>
      </c>
      <c r="FZ76" s="46" t="str">
        <f t="shared" si="491"/>
        <v/>
      </c>
      <c r="GA76" s="46" t="str">
        <f t="shared" si="491"/>
        <v/>
      </c>
      <c r="GB76" s="46" t="str">
        <f t="shared" si="491"/>
        <v/>
      </c>
      <c r="GC76" s="46" t="str">
        <f t="shared" si="491"/>
        <v/>
      </c>
      <c r="GD76" s="46" t="str">
        <f t="shared" si="491"/>
        <v/>
      </c>
      <c r="GE76" s="46" t="str">
        <f t="shared" si="491"/>
        <v/>
      </c>
      <c r="GF76" s="46" t="str">
        <f t="shared" si="491"/>
        <v/>
      </c>
      <c r="GG76" s="46" t="str">
        <f t="shared" si="491"/>
        <v/>
      </c>
      <c r="GH76" s="46" t="str">
        <f t="shared" si="491"/>
        <v/>
      </c>
      <c r="GI76" s="46" t="str">
        <f t="shared" si="491"/>
        <v/>
      </c>
      <c r="GJ76" s="46" t="str">
        <f t="shared" si="491"/>
        <v/>
      </c>
      <c r="GK76" s="46" t="str">
        <f t="shared" si="491"/>
        <v/>
      </c>
      <c r="GL76" s="46" t="str">
        <f t="shared" si="491"/>
        <v/>
      </c>
      <c r="GM76" s="46" t="str">
        <f t="shared" si="491"/>
        <v/>
      </c>
      <c r="GN76" s="46" t="str">
        <f t="shared" si="491"/>
        <v/>
      </c>
      <c r="GO76" s="46" t="str">
        <f t="shared" si="491"/>
        <v/>
      </c>
      <c r="GP76" s="46" t="str">
        <f t="shared" si="491"/>
        <v/>
      </c>
      <c r="GQ76" s="46" t="str">
        <f t="shared" si="491"/>
        <v/>
      </c>
      <c r="GR76" s="46" t="str">
        <f t="shared" si="491"/>
        <v/>
      </c>
      <c r="GS76" s="46" t="str">
        <f t="shared" si="491"/>
        <v/>
      </c>
      <c r="GT76" s="46" t="str">
        <f t="shared" si="491"/>
        <v/>
      </c>
      <c r="GU76" s="46" t="str">
        <f t="shared" si="491"/>
        <v/>
      </c>
      <c r="GV76" s="46" t="str">
        <f t="shared" si="491"/>
        <v/>
      </c>
      <c r="GW76" s="46" t="str">
        <f t="shared" si="491"/>
        <v/>
      </c>
      <c r="GX76" s="46" t="str">
        <f t="shared" si="491"/>
        <v/>
      </c>
      <c r="GY76" s="46" t="str">
        <f t="shared" si="491"/>
        <v/>
      </c>
      <c r="GZ76" s="46" t="str">
        <f t="shared" si="491"/>
        <v/>
      </c>
      <c r="HA76" s="46" t="str">
        <f t="shared" si="491"/>
        <v/>
      </c>
      <c r="HB76" s="46" t="str">
        <f t="shared" si="491"/>
        <v/>
      </c>
      <c r="HC76" s="46" t="str">
        <f t="shared" si="491"/>
        <v/>
      </c>
      <c r="HD76" s="46" t="str">
        <f t="shared" si="491"/>
        <v/>
      </c>
      <c r="HE76" s="46" t="str">
        <f t="shared" si="491"/>
        <v/>
      </c>
      <c r="HF76" s="46" t="str">
        <f t="shared" si="491"/>
        <v/>
      </c>
      <c r="HG76" s="46" t="str">
        <f t="shared" si="491"/>
        <v/>
      </c>
      <c r="HH76" s="46" t="str">
        <f t="shared" si="491"/>
        <v/>
      </c>
      <c r="HI76" s="46" t="str">
        <f t="shared" si="491"/>
        <v/>
      </c>
      <c r="HJ76" s="46" t="str">
        <f t="shared" si="491"/>
        <v/>
      </c>
      <c r="HK76" s="46" t="str">
        <f t="shared" si="491"/>
        <v/>
      </c>
      <c r="HL76" s="46" t="str">
        <f t="shared" si="491"/>
        <v/>
      </c>
      <c r="HM76" s="46" t="str">
        <f t="shared" si="491"/>
        <v/>
      </c>
      <c r="HN76" s="46" t="str">
        <f t="shared" ref="HN76:HS79" si="493">IF(ISNONTEXT($Z76),HM76+$Z76,"")</f>
        <v/>
      </c>
      <c r="HO76" s="46" t="str">
        <f t="shared" si="493"/>
        <v/>
      </c>
      <c r="HP76" s="46" t="str">
        <f t="shared" si="493"/>
        <v/>
      </c>
      <c r="HQ76" s="46" t="str">
        <f t="shared" si="493"/>
        <v/>
      </c>
      <c r="HR76" s="46" t="str">
        <f t="shared" si="493"/>
        <v/>
      </c>
      <c r="HS76" s="46" t="str">
        <f t="shared" si="493"/>
        <v/>
      </c>
      <c r="HT76" s="146" t="e">
        <f t="shared" si="292"/>
        <v>#N/A</v>
      </c>
      <c r="HU76" s="146" t="e">
        <f t="shared" si="301"/>
        <v>#N/A</v>
      </c>
      <c r="HV76" s="146" t="e">
        <f t="shared" si="302"/>
        <v>#N/A</v>
      </c>
      <c r="HW76" s="146" t="e">
        <f t="shared" si="303"/>
        <v>#N/A</v>
      </c>
      <c r="HX76" s="146" t="e">
        <f t="shared" si="304"/>
        <v>#N/A</v>
      </c>
      <c r="HY76" s="146" t="e">
        <f t="shared" si="305"/>
        <v>#N/A</v>
      </c>
      <c r="HZ76" s="146" t="e">
        <f t="shared" si="306"/>
        <v>#N/A</v>
      </c>
      <c r="IA76" s="146" t="e">
        <f t="shared" si="307"/>
        <v>#N/A</v>
      </c>
      <c r="IB76" s="146" t="e">
        <f t="shared" si="308"/>
        <v>#N/A</v>
      </c>
      <c r="IC76" s="146" t="e">
        <f t="shared" si="309"/>
        <v>#N/A</v>
      </c>
      <c r="ID76" s="146" t="e">
        <f t="shared" si="310"/>
        <v>#N/A</v>
      </c>
      <c r="IE76" s="146" t="e">
        <f t="shared" si="311"/>
        <v>#N/A</v>
      </c>
      <c r="IF76" s="146" t="e">
        <f t="shared" si="312"/>
        <v>#N/A</v>
      </c>
      <c r="IG76" s="146" t="e">
        <f t="shared" si="313"/>
        <v>#N/A</v>
      </c>
      <c r="IH76" s="146" t="e">
        <f t="shared" si="314"/>
        <v>#N/A</v>
      </c>
      <c r="II76" s="146" t="e">
        <f t="shared" si="315"/>
        <v>#N/A</v>
      </c>
      <c r="IJ76" s="146" t="e">
        <f t="shared" si="316"/>
        <v>#N/A</v>
      </c>
      <c r="IK76" s="146" t="e">
        <f t="shared" si="317"/>
        <v>#N/A</v>
      </c>
      <c r="IL76" s="146" t="e">
        <f t="shared" si="318"/>
        <v>#N/A</v>
      </c>
      <c r="IM76" s="146" t="e">
        <f t="shared" si="319"/>
        <v>#N/A</v>
      </c>
      <c r="IN76" s="146" t="e">
        <f t="shared" si="320"/>
        <v>#N/A</v>
      </c>
      <c r="IO76" s="146" t="e">
        <f t="shared" si="321"/>
        <v>#N/A</v>
      </c>
      <c r="IP76" s="146" t="e">
        <f t="shared" si="322"/>
        <v>#N/A</v>
      </c>
      <c r="IQ76" s="146" t="e">
        <f t="shared" si="323"/>
        <v>#N/A</v>
      </c>
      <c r="IR76" s="146" t="e">
        <f t="shared" si="324"/>
        <v>#N/A</v>
      </c>
      <c r="IS76" s="146" t="e">
        <f t="shared" si="325"/>
        <v>#N/A</v>
      </c>
      <c r="IT76" s="146" t="e">
        <f t="shared" si="326"/>
        <v>#N/A</v>
      </c>
      <c r="IU76" s="146" t="e">
        <f t="shared" si="327"/>
        <v>#N/A</v>
      </c>
      <c r="IV76" s="146" t="e">
        <f t="shared" si="328"/>
        <v>#N/A</v>
      </c>
      <c r="IW76" s="146" t="e">
        <f t="shared" si="329"/>
        <v>#N/A</v>
      </c>
      <c r="IX76" s="146" t="e">
        <f t="shared" si="330"/>
        <v>#N/A</v>
      </c>
      <c r="IY76" s="146" t="e">
        <f t="shared" si="331"/>
        <v>#N/A</v>
      </c>
      <c r="IZ76" s="146" t="e">
        <f t="shared" si="332"/>
        <v>#N/A</v>
      </c>
      <c r="JA76" s="146" t="e">
        <f t="shared" si="333"/>
        <v>#N/A</v>
      </c>
      <c r="JB76" s="146" t="e">
        <f t="shared" si="334"/>
        <v>#N/A</v>
      </c>
      <c r="JC76" s="146" t="e">
        <f t="shared" si="335"/>
        <v>#N/A</v>
      </c>
      <c r="JD76" s="146" t="e">
        <f t="shared" si="336"/>
        <v>#N/A</v>
      </c>
      <c r="JE76" s="146" t="e">
        <f t="shared" si="337"/>
        <v>#N/A</v>
      </c>
      <c r="JF76" s="146" t="e">
        <f t="shared" si="338"/>
        <v>#N/A</v>
      </c>
      <c r="JG76" s="146" t="e">
        <f t="shared" si="339"/>
        <v>#N/A</v>
      </c>
      <c r="JH76" s="146" t="e">
        <f t="shared" si="340"/>
        <v>#N/A</v>
      </c>
      <c r="JI76" s="146" t="e">
        <f t="shared" si="341"/>
        <v>#N/A</v>
      </c>
      <c r="JJ76" s="146" t="e">
        <f t="shared" si="342"/>
        <v>#N/A</v>
      </c>
      <c r="JK76" s="146" t="e">
        <f t="shared" si="343"/>
        <v>#N/A</v>
      </c>
      <c r="JL76" s="146" t="e">
        <f t="shared" si="344"/>
        <v>#N/A</v>
      </c>
      <c r="JM76" s="146" t="e">
        <f t="shared" si="345"/>
        <v>#N/A</v>
      </c>
      <c r="JN76" s="146" t="e">
        <f t="shared" si="346"/>
        <v>#N/A</v>
      </c>
      <c r="JO76" s="146" t="e">
        <f t="shared" si="347"/>
        <v>#N/A</v>
      </c>
      <c r="JP76" s="146" t="e">
        <f t="shared" si="348"/>
        <v>#N/A</v>
      </c>
      <c r="JQ76" s="146" t="e">
        <f t="shared" si="349"/>
        <v>#N/A</v>
      </c>
      <c r="JR76" s="146" t="e">
        <f t="shared" si="350"/>
        <v>#N/A</v>
      </c>
      <c r="JS76" s="146" t="e">
        <f t="shared" si="351"/>
        <v>#N/A</v>
      </c>
      <c r="JT76" s="146" t="e">
        <f t="shared" si="352"/>
        <v>#N/A</v>
      </c>
      <c r="JU76" s="146" t="e">
        <f t="shared" si="353"/>
        <v>#N/A</v>
      </c>
      <c r="JV76" s="146" t="e">
        <f t="shared" si="354"/>
        <v>#N/A</v>
      </c>
      <c r="JW76" s="146" t="e">
        <f t="shared" si="355"/>
        <v>#N/A</v>
      </c>
      <c r="JX76" s="146" t="e">
        <f t="shared" si="356"/>
        <v>#N/A</v>
      </c>
      <c r="JY76" s="146" t="e">
        <f t="shared" si="357"/>
        <v>#N/A</v>
      </c>
      <c r="JZ76" s="146" t="e">
        <f t="shared" si="358"/>
        <v>#N/A</v>
      </c>
      <c r="KA76" s="146" t="e">
        <f t="shared" si="359"/>
        <v>#N/A</v>
      </c>
      <c r="KB76" s="146" t="e">
        <f t="shared" si="360"/>
        <v>#N/A</v>
      </c>
      <c r="KC76" s="146" t="e">
        <f t="shared" si="361"/>
        <v>#N/A</v>
      </c>
      <c r="KD76" s="146" t="e">
        <f t="shared" si="362"/>
        <v>#N/A</v>
      </c>
      <c r="KE76" s="146" t="e">
        <f t="shared" si="363"/>
        <v>#N/A</v>
      </c>
      <c r="KF76" s="146" t="e">
        <f t="shared" si="297"/>
        <v>#N/A</v>
      </c>
      <c r="KG76" s="146" t="e">
        <f t="shared" si="364"/>
        <v>#N/A</v>
      </c>
      <c r="KH76" s="146" t="e">
        <f t="shared" si="365"/>
        <v>#N/A</v>
      </c>
      <c r="KI76" s="146" t="e">
        <f t="shared" si="366"/>
        <v>#N/A</v>
      </c>
      <c r="KJ76" s="146" t="e">
        <f t="shared" si="367"/>
        <v>#N/A</v>
      </c>
      <c r="KK76" s="146" t="e">
        <f t="shared" si="368"/>
        <v>#N/A</v>
      </c>
      <c r="KL76" s="146" t="e">
        <f t="shared" si="369"/>
        <v>#N/A</v>
      </c>
      <c r="KM76" s="146" t="e">
        <f t="shared" si="370"/>
        <v>#N/A</v>
      </c>
      <c r="KN76" s="146" t="e">
        <f t="shared" si="371"/>
        <v>#N/A</v>
      </c>
      <c r="KO76" s="146" t="e">
        <f t="shared" si="372"/>
        <v>#N/A</v>
      </c>
      <c r="KP76" s="146" t="e">
        <f t="shared" si="373"/>
        <v>#N/A</v>
      </c>
      <c r="KQ76" s="146" t="e">
        <f t="shared" si="374"/>
        <v>#N/A</v>
      </c>
      <c r="KR76" s="146" t="e">
        <f t="shared" si="375"/>
        <v>#N/A</v>
      </c>
      <c r="KS76" s="146" t="e">
        <f t="shared" si="376"/>
        <v>#N/A</v>
      </c>
      <c r="KT76" s="146" t="e">
        <f t="shared" si="377"/>
        <v>#N/A</v>
      </c>
      <c r="KU76" s="146" t="e">
        <f t="shared" si="378"/>
        <v>#N/A</v>
      </c>
      <c r="KV76" s="146" t="e">
        <f t="shared" si="379"/>
        <v>#N/A</v>
      </c>
      <c r="KW76" s="146" t="e">
        <f t="shared" si="380"/>
        <v>#N/A</v>
      </c>
      <c r="KX76" s="146" t="e">
        <f t="shared" si="381"/>
        <v>#N/A</v>
      </c>
      <c r="KY76" s="146" t="e">
        <f t="shared" si="382"/>
        <v>#N/A</v>
      </c>
      <c r="KZ76" s="146" t="e">
        <f t="shared" si="383"/>
        <v>#N/A</v>
      </c>
      <c r="LA76" s="146" t="e">
        <f t="shared" si="384"/>
        <v>#N/A</v>
      </c>
      <c r="LB76" s="146" t="e">
        <f t="shared" si="385"/>
        <v>#N/A</v>
      </c>
      <c r="LC76" s="146" t="e">
        <f t="shared" si="386"/>
        <v>#N/A</v>
      </c>
      <c r="LD76" s="146" t="e">
        <f t="shared" si="387"/>
        <v>#N/A</v>
      </c>
      <c r="LE76" s="146" t="e">
        <f t="shared" si="388"/>
        <v>#N/A</v>
      </c>
      <c r="LF76" s="146" t="e">
        <f t="shared" si="389"/>
        <v>#N/A</v>
      </c>
      <c r="LG76" s="146" t="e">
        <f t="shared" si="390"/>
        <v>#N/A</v>
      </c>
      <c r="LH76" s="146" t="e">
        <f t="shared" si="391"/>
        <v>#N/A</v>
      </c>
      <c r="LI76" s="146" t="e">
        <f t="shared" si="392"/>
        <v>#N/A</v>
      </c>
      <c r="LJ76" s="146" t="e">
        <f t="shared" si="393"/>
        <v>#N/A</v>
      </c>
      <c r="LK76" s="146" t="e">
        <f t="shared" si="394"/>
        <v>#N/A</v>
      </c>
      <c r="LL76" s="146" t="e">
        <f t="shared" si="395"/>
        <v>#N/A</v>
      </c>
      <c r="LM76" s="146" t="e">
        <f t="shared" si="396"/>
        <v>#N/A</v>
      </c>
      <c r="LN76" s="146" t="e">
        <f t="shared" si="397"/>
        <v>#N/A</v>
      </c>
      <c r="LO76" s="146" t="e">
        <f t="shared" si="398"/>
        <v>#N/A</v>
      </c>
      <c r="LP76" s="146" t="e">
        <f t="shared" si="399"/>
        <v>#N/A</v>
      </c>
      <c r="LQ76" s="146" t="e">
        <f t="shared" si="400"/>
        <v>#N/A</v>
      </c>
      <c r="LR76" s="146" t="e">
        <f t="shared" si="401"/>
        <v>#N/A</v>
      </c>
      <c r="LS76" s="146" t="e">
        <f t="shared" si="402"/>
        <v>#N/A</v>
      </c>
      <c r="LT76" s="146" t="e">
        <f t="shared" si="403"/>
        <v>#N/A</v>
      </c>
      <c r="LU76" s="146" t="e">
        <f t="shared" si="404"/>
        <v>#N/A</v>
      </c>
      <c r="LV76" s="146" t="e">
        <f t="shared" si="405"/>
        <v>#N/A</v>
      </c>
      <c r="LW76" s="146" t="e">
        <f t="shared" si="406"/>
        <v>#N/A</v>
      </c>
      <c r="LX76" s="146" t="e">
        <f t="shared" si="407"/>
        <v>#N/A</v>
      </c>
      <c r="LY76" s="146" t="e">
        <f t="shared" si="408"/>
        <v>#N/A</v>
      </c>
      <c r="LZ76" s="146" t="e">
        <f t="shared" si="409"/>
        <v>#N/A</v>
      </c>
      <c r="MA76" s="146" t="e">
        <f t="shared" si="410"/>
        <v>#N/A</v>
      </c>
      <c r="MB76" s="146" t="e">
        <f t="shared" si="411"/>
        <v>#N/A</v>
      </c>
      <c r="MC76" s="146" t="e">
        <f t="shared" si="412"/>
        <v>#N/A</v>
      </c>
      <c r="MD76" s="146" t="e">
        <f t="shared" si="413"/>
        <v>#N/A</v>
      </c>
      <c r="ME76" s="146" t="e">
        <f t="shared" si="414"/>
        <v>#N/A</v>
      </c>
      <c r="MF76" s="146" t="e">
        <f t="shared" si="415"/>
        <v>#N/A</v>
      </c>
      <c r="MG76" s="146" t="e">
        <f t="shared" si="416"/>
        <v>#N/A</v>
      </c>
      <c r="MH76" s="146" t="e">
        <f t="shared" si="417"/>
        <v>#N/A</v>
      </c>
      <c r="MI76" s="146" t="e">
        <f t="shared" si="418"/>
        <v>#N/A</v>
      </c>
      <c r="MJ76" s="146" t="e">
        <f t="shared" si="419"/>
        <v>#N/A</v>
      </c>
      <c r="MK76" s="146" t="e">
        <f t="shared" si="420"/>
        <v>#N/A</v>
      </c>
      <c r="ML76" s="146" t="e">
        <f t="shared" si="421"/>
        <v>#N/A</v>
      </c>
      <c r="MM76" s="146" t="e">
        <f t="shared" si="422"/>
        <v>#N/A</v>
      </c>
      <c r="MN76" s="146" t="e">
        <f t="shared" si="423"/>
        <v>#N/A</v>
      </c>
      <c r="MO76" s="146" t="e">
        <f t="shared" si="424"/>
        <v>#N/A</v>
      </c>
      <c r="MP76" s="146" t="e">
        <f t="shared" si="425"/>
        <v>#N/A</v>
      </c>
      <c r="MQ76" s="146" t="e">
        <f t="shared" si="426"/>
        <v>#N/A</v>
      </c>
      <c r="MR76" s="146" t="e">
        <f t="shared" si="298"/>
        <v>#N/A</v>
      </c>
      <c r="MS76" s="146" t="e">
        <f t="shared" si="427"/>
        <v>#N/A</v>
      </c>
      <c r="MT76" s="146" t="e">
        <f t="shared" si="428"/>
        <v>#N/A</v>
      </c>
      <c r="MU76" s="146" t="e">
        <f t="shared" si="429"/>
        <v>#N/A</v>
      </c>
      <c r="MV76" s="146" t="e">
        <f t="shared" si="430"/>
        <v>#N/A</v>
      </c>
      <c r="MW76" s="146" t="e">
        <f t="shared" si="431"/>
        <v>#N/A</v>
      </c>
      <c r="MX76" s="146" t="e">
        <f t="shared" si="432"/>
        <v>#N/A</v>
      </c>
      <c r="MY76" s="146" t="e">
        <f t="shared" si="433"/>
        <v>#N/A</v>
      </c>
      <c r="MZ76" s="146" t="e">
        <f t="shared" si="434"/>
        <v>#N/A</v>
      </c>
      <c r="NA76" s="146" t="e">
        <f t="shared" si="435"/>
        <v>#N/A</v>
      </c>
      <c r="NB76" s="146" t="e">
        <f t="shared" si="436"/>
        <v>#N/A</v>
      </c>
      <c r="NC76" s="146" t="e">
        <f t="shared" si="437"/>
        <v>#N/A</v>
      </c>
      <c r="ND76" s="146" t="e">
        <f t="shared" si="438"/>
        <v>#N/A</v>
      </c>
      <c r="NE76" s="146" t="e">
        <f t="shared" si="439"/>
        <v>#N/A</v>
      </c>
      <c r="NF76" s="146" t="e">
        <f t="shared" si="440"/>
        <v>#N/A</v>
      </c>
      <c r="NG76" s="146" t="e">
        <f t="shared" si="441"/>
        <v>#N/A</v>
      </c>
      <c r="NH76" s="146" t="e">
        <f t="shared" si="442"/>
        <v>#N/A</v>
      </c>
      <c r="NI76" s="146" t="e">
        <f t="shared" si="443"/>
        <v>#N/A</v>
      </c>
      <c r="NJ76" s="146" t="e">
        <f t="shared" si="444"/>
        <v>#N/A</v>
      </c>
      <c r="NK76" s="146" t="e">
        <f t="shared" si="445"/>
        <v>#N/A</v>
      </c>
      <c r="NL76" s="146" t="e">
        <f t="shared" si="446"/>
        <v>#N/A</v>
      </c>
      <c r="NM76" s="146" t="e">
        <f t="shared" si="447"/>
        <v>#N/A</v>
      </c>
      <c r="NN76" s="146" t="e">
        <f t="shared" si="448"/>
        <v>#N/A</v>
      </c>
      <c r="NO76" s="146" t="e">
        <f t="shared" si="449"/>
        <v>#N/A</v>
      </c>
      <c r="NP76" s="146" t="e">
        <f t="shared" si="450"/>
        <v>#N/A</v>
      </c>
      <c r="NQ76" s="146" t="e">
        <f t="shared" si="451"/>
        <v>#N/A</v>
      </c>
      <c r="NR76" s="146" t="e">
        <f t="shared" si="452"/>
        <v>#N/A</v>
      </c>
      <c r="NS76" s="146" t="e">
        <f t="shared" si="453"/>
        <v>#N/A</v>
      </c>
      <c r="NT76" s="146" t="e">
        <f t="shared" si="454"/>
        <v>#N/A</v>
      </c>
      <c r="NU76" s="146" t="e">
        <f t="shared" si="455"/>
        <v>#N/A</v>
      </c>
      <c r="NV76" s="146" t="e">
        <f t="shared" si="456"/>
        <v>#N/A</v>
      </c>
      <c r="NW76" s="146" t="e">
        <f t="shared" si="457"/>
        <v>#N/A</v>
      </c>
      <c r="NX76" s="146" t="e">
        <f t="shared" si="458"/>
        <v>#N/A</v>
      </c>
      <c r="NY76" s="146" t="e">
        <f t="shared" si="459"/>
        <v>#N/A</v>
      </c>
      <c r="NZ76" s="146" t="e">
        <f t="shared" si="460"/>
        <v>#N/A</v>
      </c>
      <c r="OA76" s="146" t="e">
        <f t="shared" si="461"/>
        <v>#N/A</v>
      </c>
      <c r="OB76" s="146" t="e">
        <f t="shared" si="462"/>
        <v>#N/A</v>
      </c>
      <c r="OC76" s="146" t="e">
        <f t="shared" si="463"/>
        <v>#N/A</v>
      </c>
      <c r="OD76" s="146" t="e">
        <f t="shared" si="464"/>
        <v>#N/A</v>
      </c>
      <c r="OE76" s="146" t="e">
        <f t="shared" si="465"/>
        <v>#N/A</v>
      </c>
      <c r="OF76" s="146" t="e">
        <f t="shared" si="466"/>
        <v>#N/A</v>
      </c>
      <c r="OG76" s="146" t="e">
        <f t="shared" si="467"/>
        <v>#N/A</v>
      </c>
      <c r="OH76" s="146" t="e">
        <f t="shared" si="468"/>
        <v>#N/A</v>
      </c>
      <c r="OI76" s="146" t="e">
        <f t="shared" si="469"/>
        <v>#N/A</v>
      </c>
      <c r="OJ76" s="146" t="e">
        <f t="shared" si="470"/>
        <v>#N/A</v>
      </c>
      <c r="OK76" s="146" t="e">
        <f t="shared" si="471"/>
        <v>#N/A</v>
      </c>
      <c r="OL76" s="146" t="e">
        <f t="shared" si="472"/>
        <v>#N/A</v>
      </c>
      <c r="OM76" s="146" t="e">
        <f t="shared" si="473"/>
        <v>#N/A</v>
      </c>
      <c r="ON76" s="146" t="e">
        <f t="shared" si="474"/>
        <v>#N/A</v>
      </c>
      <c r="OO76" s="146" t="e">
        <f t="shared" si="475"/>
        <v>#N/A</v>
      </c>
      <c r="OP76" s="146" t="e">
        <f t="shared" si="476"/>
        <v>#N/A</v>
      </c>
      <c r="OQ76" s="146" t="e">
        <f t="shared" si="477"/>
        <v>#N/A</v>
      </c>
      <c r="OR76" s="146" t="e">
        <f t="shared" si="478"/>
        <v>#N/A</v>
      </c>
      <c r="OS76" s="146" t="e">
        <f t="shared" si="479"/>
        <v>#N/A</v>
      </c>
      <c r="OT76" s="146" t="e">
        <f t="shared" si="480"/>
        <v>#N/A</v>
      </c>
      <c r="OU76" s="146" t="e">
        <f t="shared" si="481"/>
        <v>#N/A</v>
      </c>
      <c r="OV76" s="146" t="e">
        <f t="shared" si="482"/>
        <v>#N/A</v>
      </c>
      <c r="OW76" s="146" t="e">
        <f t="shared" si="483"/>
        <v>#N/A</v>
      </c>
      <c r="OX76" s="146" t="e">
        <f t="shared" si="484"/>
        <v>#N/A</v>
      </c>
      <c r="OY76" s="146" t="e">
        <f t="shared" si="485"/>
        <v>#N/A</v>
      </c>
      <c r="OZ76" s="146" t="e">
        <f t="shared" si="486"/>
        <v>#N/A</v>
      </c>
      <c r="PA76" s="146" t="e">
        <f t="shared" si="487"/>
        <v>#N/A</v>
      </c>
      <c r="PB76" s="146" t="e">
        <f t="shared" si="488"/>
        <v>#N/A</v>
      </c>
      <c r="PC76" s="146" t="e">
        <f t="shared" si="489"/>
        <v>#N/A</v>
      </c>
      <c r="PD76" s="146" t="e">
        <f t="shared" si="299"/>
        <v>#N/A</v>
      </c>
      <c r="PE76" s="146" t="e">
        <f t="shared" si="225"/>
        <v>#N/A</v>
      </c>
      <c r="PF76" s="146" t="e">
        <f t="shared" si="226"/>
        <v>#N/A</v>
      </c>
      <c r="PG76" s="146" t="e">
        <f t="shared" si="227"/>
        <v>#N/A</v>
      </c>
      <c r="PH76" s="146" t="e">
        <f t="shared" si="228"/>
        <v>#N/A</v>
      </c>
      <c r="PI76" s="146" t="e">
        <f t="shared" si="229"/>
        <v>#N/A</v>
      </c>
      <c r="PJ76" s="146" t="e">
        <f t="shared" si="230"/>
        <v>#N/A</v>
      </c>
      <c r="PK76" s="146" t="e">
        <f t="shared" si="231"/>
        <v>#N/A</v>
      </c>
      <c r="PL76" s="146" t="e">
        <f t="shared" si="232"/>
        <v>#N/A</v>
      </c>
    </row>
    <row r="77" spans="1:428" hidden="1" x14ac:dyDescent="0.45">
      <c r="A77" s="364"/>
      <c r="B77" s="365" t="str">
        <f>IF($N77="","",ROUND(_xlfn.LOGNORM.INV(ABS(VLOOKUP($Q$1,VLookups!$A$27:$B$28,2,FALSE)-B$2),LN($J77),LN($N77)),0))</f>
        <v/>
      </c>
      <c r="C77" s="367" t="str">
        <f t="shared" si="293"/>
        <v/>
      </c>
      <c r="D77" s="368" t="str">
        <f t="shared" si="294"/>
        <v/>
      </c>
      <c r="E77" s="108" t="str">
        <f>IFERROR(_xlfn.LOGNORM.INV(VLookups!$B$22,LN($J77),LN($N77)),"")</f>
        <v/>
      </c>
      <c r="F77" s="81"/>
      <c r="G77" s="108" t="str">
        <f>IFERROR(_xlfn.LOGNORM.INV(VLookups!$B$23,LN($J77),LN($N77)),"")</f>
        <v/>
      </c>
      <c r="H77" s="110" t="str">
        <f t="shared" si="283"/>
        <v/>
      </c>
      <c r="I77" s="110" t="str">
        <f t="shared" si="284"/>
        <v/>
      </c>
      <c r="J77" s="65" t="str">
        <f>IF(AND(F77&gt;0,NOT(ISBLANK(K77))),IF(VLOOKUP($F$3,VLookups!$A$17:$B$18,2,FALSE),F77*VLOOKUP(K77,VLookups!$A$4:$B$13,2,FALSE),F77),"")</f>
        <v/>
      </c>
      <c r="K77" s="21"/>
      <c r="L77" s="53"/>
      <c r="M77" s="263"/>
      <c r="N77" s="320" t="str">
        <f>IF(F77&gt;0,IF(ISBLANK(M77),IF(ISBLANK(K77),"",VLOOKUP(K77,VLookups!$A$4:$C$13,3,FALSE)),M77),"")</f>
        <v/>
      </c>
      <c r="O77" s="320" t="str">
        <f t="shared" si="287"/>
        <v/>
      </c>
      <c r="P77" s="375" t="str">
        <f t="shared" si="288"/>
        <v/>
      </c>
      <c r="Q77" s="81"/>
      <c r="R77" s="230" t="str">
        <f>IF(AND(Q77&gt;0,F77&gt;0,NOT(N77="")),ABS(VLOOKUP($Q$1,VLookups!$A$27:$B$28,2,FALSE)-_xlfn.LOGNORM.DIST(Q77,LN(J77),LN(N77),TRUE)),"")</f>
        <v/>
      </c>
      <c r="S77" s="80" t="str">
        <f>IF(AND($E77&gt;0,$F77&gt;0,$G77&gt;0,NOT(ISBLANK($K77))),_xlfn.LOGNORM.INV(ABS(VLOOKUP($Q$1,VLookups!$A$27:$B$28,2,FALSE)-S$3),LN($J77),LN($N77)),"")</f>
        <v/>
      </c>
      <c r="T77" s="80" t="str">
        <f>IF(AND($E77&gt;0,$F77&gt;0,$G77&gt;0,NOT(ISBLANK($K77))),_xlfn.LOGNORM.INV(ABS(VLOOKUP($Q$1,VLookups!$A$27:$B$28,2,FALSE)-T$3),LN($J77),LN($N77)),"")</f>
        <v/>
      </c>
      <c r="U77" s="80" t="str">
        <f>IF(AND($E77&gt;0,$F77&gt;0,$G77&gt;0,NOT(ISBLANK($K77))),_xlfn.LOGNORM.INV(ABS(VLOOKUP($Q$1,VLookups!$A$27:$B$28,2,FALSE)-U$3),LN($J77),LN($N77)),"")</f>
        <v/>
      </c>
      <c r="V77" s="80" t="str">
        <f>IF(AND($E77&gt;0,$F77&gt;0,$G77&gt;0,NOT(ISBLANK($K77))),_xlfn.LOGNORM.INV(ABS(VLOOKUP($Q$1,VLookups!$A$27:$B$28,2,FALSE)-V$3),LN($J77),LN($N77)),"")</f>
        <v/>
      </c>
      <c r="W77" s="80" t="str">
        <f>IF(AND($E77&gt;0,$F77&gt;0,$G77&gt;0,NOT(ISBLANK($K77))),_xlfn.LOGNORM.INV(ABS(VLOOKUP($Q$1,VLookups!$A$27:$B$28,2,FALSE)-W$3),LN($J77),LN($N77)),"")</f>
        <v/>
      </c>
      <c r="X77" s="80" t="str">
        <f>IF(AND($E77&gt;0,$F77&gt;0,$G77&gt;0,NOT(ISBLANK($K77))),_xlfn.LOGNORM.INV(ABS(VLOOKUP($Q$1,VLookups!$A$27:$B$28,2,FALSE)-X$3),LN($J77),LN($N77)),"")</f>
        <v/>
      </c>
      <c r="Y77" s="5"/>
      <c r="Z77" s="145" t="str">
        <f t="shared" si="285"/>
        <v/>
      </c>
      <c r="AA77" s="376" t="str">
        <f t="shared" si="289"/>
        <v/>
      </c>
      <c r="AB77" s="46" t="str">
        <f t="shared" si="290"/>
        <v/>
      </c>
      <c r="AC77" s="46" t="str">
        <f t="shared" si="492"/>
        <v/>
      </c>
      <c r="AD77" s="46" t="str">
        <f t="shared" si="492"/>
        <v/>
      </c>
      <c r="AE77" s="46" t="str">
        <f t="shared" si="492"/>
        <v/>
      </c>
      <c r="AF77" s="46" t="str">
        <f t="shared" si="492"/>
        <v/>
      </c>
      <c r="AG77" s="46" t="str">
        <f t="shared" si="492"/>
        <v/>
      </c>
      <c r="AH77" s="46" t="str">
        <f t="shared" si="492"/>
        <v/>
      </c>
      <c r="AI77" s="46" t="str">
        <f t="shared" si="492"/>
        <v/>
      </c>
      <c r="AJ77" s="46" t="str">
        <f t="shared" si="492"/>
        <v/>
      </c>
      <c r="AK77" s="46" t="str">
        <f t="shared" si="492"/>
        <v/>
      </c>
      <c r="AL77" s="46" t="str">
        <f t="shared" si="492"/>
        <v/>
      </c>
      <c r="AM77" s="46" t="str">
        <f t="shared" si="492"/>
        <v/>
      </c>
      <c r="AN77" s="46" t="str">
        <f t="shared" si="492"/>
        <v/>
      </c>
      <c r="AO77" s="46" t="str">
        <f t="shared" si="492"/>
        <v/>
      </c>
      <c r="AP77" s="46" t="str">
        <f t="shared" si="492"/>
        <v/>
      </c>
      <c r="AQ77" s="46" t="str">
        <f t="shared" si="492"/>
        <v/>
      </c>
      <c r="AR77" s="46" t="str">
        <f t="shared" si="492"/>
        <v/>
      </c>
      <c r="AS77" s="46" t="str">
        <f t="shared" si="492"/>
        <v/>
      </c>
      <c r="AT77" s="46" t="str">
        <f t="shared" si="492"/>
        <v/>
      </c>
      <c r="AU77" s="46" t="str">
        <f t="shared" si="492"/>
        <v/>
      </c>
      <c r="AV77" s="46" t="str">
        <f t="shared" si="492"/>
        <v/>
      </c>
      <c r="AW77" s="46" t="str">
        <f t="shared" si="492"/>
        <v/>
      </c>
      <c r="AX77" s="46" t="str">
        <f t="shared" si="492"/>
        <v/>
      </c>
      <c r="AY77" s="46" t="str">
        <f t="shared" si="492"/>
        <v/>
      </c>
      <c r="AZ77" s="46" t="str">
        <f t="shared" si="492"/>
        <v/>
      </c>
      <c r="BA77" s="46" t="str">
        <f t="shared" si="492"/>
        <v/>
      </c>
      <c r="BB77" s="46" t="str">
        <f t="shared" si="492"/>
        <v/>
      </c>
      <c r="BC77" s="46" t="str">
        <f t="shared" si="492"/>
        <v/>
      </c>
      <c r="BD77" s="46" t="str">
        <f t="shared" si="492"/>
        <v/>
      </c>
      <c r="BE77" s="46" t="str">
        <f t="shared" si="492"/>
        <v/>
      </c>
      <c r="BF77" s="46" t="str">
        <f t="shared" si="492"/>
        <v/>
      </c>
      <c r="BG77" s="46" t="str">
        <f t="shared" si="492"/>
        <v/>
      </c>
      <c r="BH77" s="46" t="str">
        <f t="shared" si="492"/>
        <v/>
      </c>
      <c r="BI77" s="46" t="str">
        <f t="shared" si="492"/>
        <v/>
      </c>
      <c r="BJ77" s="46" t="str">
        <f t="shared" si="492"/>
        <v/>
      </c>
      <c r="BK77" s="46" t="str">
        <f t="shared" si="492"/>
        <v/>
      </c>
      <c r="BL77" s="46" t="str">
        <f t="shared" si="492"/>
        <v/>
      </c>
      <c r="BM77" s="46" t="str">
        <f t="shared" si="492"/>
        <v/>
      </c>
      <c r="BN77" s="46" t="str">
        <f t="shared" si="492"/>
        <v/>
      </c>
      <c r="BO77" s="46" t="str">
        <f t="shared" si="492"/>
        <v/>
      </c>
      <c r="BP77" s="46" t="str">
        <f t="shared" si="492"/>
        <v/>
      </c>
      <c r="BQ77" s="46" t="str">
        <f t="shared" si="492"/>
        <v/>
      </c>
      <c r="BR77" s="46" t="str">
        <f t="shared" si="492"/>
        <v/>
      </c>
      <c r="BS77" s="46" t="str">
        <f t="shared" si="492"/>
        <v/>
      </c>
      <c r="BT77" s="46" t="str">
        <f t="shared" si="492"/>
        <v/>
      </c>
      <c r="BU77" s="46" t="str">
        <f t="shared" si="492"/>
        <v/>
      </c>
      <c r="BV77" s="46" t="str">
        <f t="shared" si="492"/>
        <v/>
      </c>
      <c r="BW77" s="46" t="str">
        <f t="shared" si="492"/>
        <v/>
      </c>
      <c r="BX77" s="46" t="str">
        <f t="shared" si="492"/>
        <v/>
      </c>
      <c r="BY77" s="46" t="str">
        <f t="shared" si="492"/>
        <v/>
      </c>
      <c r="BZ77" s="46" t="str">
        <f t="shared" si="492"/>
        <v/>
      </c>
      <c r="CA77" s="46" t="str">
        <f t="shared" si="492"/>
        <v/>
      </c>
      <c r="CB77" s="46" t="str">
        <f t="shared" si="492"/>
        <v/>
      </c>
      <c r="CC77" s="46" t="str">
        <f t="shared" si="492"/>
        <v/>
      </c>
      <c r="CD77" s="46" t="str">
        <f t="shared" si="492"/>
        <v/>
      </c>
      <c r="CE77" s="46" t="str">
        <f t="shared" si="492"/>
        <v/>
      </c>
      <c r="CF77" s="46" t="str">
        <f t="shared" si="492"/>
        <v/>
      </c>
      <c r="CG77" s="46" t="str">
        <f t="shared" si="492"/>
        <v/>
      </c>
      <c r="CH77" s="46" t="str">
        <f t="shared" si="492"/>
        <v/>
      </c>
      <c r="CI77" s="46" t="str">
        <f t="shared" si="492"/>
        <v/>
      </c>
      <c r="CJ77" s="46" t="str">
        <f t="shared" si="492"/>
        <v/>
      </c>
      <c r="CK77" s="46" t="str">
        <f t="shared" si="492"/>
        <v/>
      </c>
      <c r="CL77" s="46" t="str">
        <f t="shared" si="492"/>
        <v/>
      </c>
      <c r="CM77" s="46" t="str">
        <f t="shared" si="492"/>
        <v/>
      </c>
      <c r="CN77" s="46" t="str">
        <f t="shared" ref="CN77:EY80" si="494">IF(ISNONTEXT($Z77),CM77+$Z77,"")</f>
        <v/>
      </c>
      <c r="CO77" s="46" t="str">
        <f t="shared" si="494"/>
        <v/>
      </c>
      <c r="CP77" s="46" t="str">
        <f t="shared" si="494"/>
        <v/>
      </c>
      <c r="CQ77" s="46" t="str">
        <f t="shared" si="494"/>
        <v/>
      </c>
      <c r="CR77" s="46" t="str">
        <f t="shared" si="494"/>
        <v/>
      </c>
      <c r="CS77" s="46" t="str">
        <f t="shared" si="494"/>
        <v/>
      </c>
      <c r="CT77" s="46" t="str">
        <f t="shared" si="494"/>
        <v/>
      </c>
      <c r="CU77" s="46" t="str">
        <f t="shared" si="494"/>
        <v/>
      </c>
      <c r="CV77" s="46" t="str">
        <f t="shared" si="494"/>
        <v/>
      </c>
      <c r="CW77" s="46" t="str">
        <f t="shared" si="494"/>
        <v/>
      </c>
      <c r="CX77" s="46" t="str">
        <f t="shared" si="494"/>
        <v/>
      </c>
      <c r="CY77" s="46" t="str">
        <f t="shared" si="494"/>
        <v/>
      </c>
      <c r="CZ77" s="46" t="str">
        <f t="shared" si="494"/>
        <v/>
      </c>
      <c r="DA77" s="46" t="str">
        <f t="shared" si="494"/>
        <v/>
      </c>
      <c r="DB77" s="46" t="str">
        <f t="shared" si="494"/>
        <v/>
      </c>
      <c r="DC77" s="46" t="str">
        <f t="shared" si="494"/>
        <v/>
      </c>
      <c r="DD77" s="46" t="str">
        <f t="shared" si="494"/>
        <v/>
      </c>
      <c r="DE77" s="46" t="str">
        <f t="shared" si="494"/>
        <v/>
      </c>
      <c r="DF77" s="46" t="str">
        <f t="shared" si="494"/>
        <v/>
      </c>
      <c r="DG77" s="46" t="str">
        <f t="shared" si="494"/>
        <v/>
      </c>
      <c r="DH77" s="46" t="str">
        <f t="shared" si="494"/>
        <v/>
      </c>
      <c r="DI77" s="46" t="str">
        <f t="shared" si="494"/>
        <v/>
      </c>
      <c r="DJ77" s="46" t="str">
        <f t="shared" si="494"/>
        <v/>
      </c>
      <c r="DK77" s="46" t="str">
        <f t="shared" si="494"/>
        <v/>
      </c>
      <c r="DL77" s="46" t="str">
        <f t="shared" si="494"/>
        <v/>
      </c>
      <c r="DM77" s="46" t="str">
        <f t="shared" si="494"/>
        <v/>
      </c>
      <c r="DN77" s="46" t="str">
        <f t="shared" si="494"/>
        <v/>
      </c>
      <c r="DO77" s="46" t="str">
        <f t="shared" si="494"/>
        <v/>
      </c>
      <c r="DP77" s="46" t="str">
        <f t="shared" si="494"/>
        <v/>
      </c>
      <c r="DQ77" s="46" t="str">
        <f t="shared" si="494"/>
        <v/>
      </c>
      <c r="DR77" s="46" t="str">
        <f t="shared" si="494"/>
        <v/>
      </c>
      <c r="DS77" s="46" t="str">
        <f t="shared" si="494"/>
        <v/>
      </c>
      <c r="DT77" s="46" t="str">
        <f t="shared" si="494"/>
        <v/>
      </c>
      <c r="DU77" s="46" t="str">
        <f t="shared" si="494"/>
        <v/>
      </c>
      <c r="DV77" s="46" t="str">
        <f t="shared" si="494"/>
        <v/>
      </c>
      <c r="DW77" s="46" t="str">
        <f t="shared" si="494"/>
        <v/>
      </c>
      <c r="DX77" s="46" t="str">
        <f t="shared" si="494"/>
        <v/>
      </c>
      <c r="DY77" s="46" t="str">
        <f t="shared" si="494"/>
        <v/>
      </c>
      <c r="DZ77" s="46" t="str">
        <f t="shared" si="494"/>
        <v/>
      </c>
      <c r="EA77" s="46" t="str">
        <f t="shared" si="494"/>
        <v/>
      </c>
      <c r="EB77" s="46" t="str">
        <f t="shared" si="494"/>
        <v/>
      </c>
      <c r="EC77" s="46" t="str">
        <f t="shared" si="494"/>
        <v/>
      </c>
      <c r="ED77" s="46" t="str">
        <f t="shared" si="494"/>
        <v/>
      </c>
      <c r="EE77" s="46" t="str">
        <f t="shared" si="494"/>
        <v/>
      </c>
      <c r="EF77" s="46" t="str">
        <f t="shared" si="494"/>
        <v/>
      </c>
      <c r="EG77" s="46" t="str">
        <f t="shared" si="494"/>
        <v/>
      </c>
      <c r="EH77" s="46" t="str">
        <f t="shared" si="494"/>
        <v/>
      </c>
      <c r="EI77" s="46" t="str">
        <f t="shared" si="494"/>
        <v/>
      </c>
      <c r="EJ77" s="46" t="str">
        <f t="shared" si="494"/>
        <v/>
      </c>
      <c r="EK77" s="46" t="str">
        <f t="shared" si="494"/>
        <v/>
      </c>
      <c r="EL77" s="46" t="str">
        <f t="shared" si="494"/>
        <v/>
      </c>
      <c r="EM77" s="46" t="str">
        <f t="shared" si="494"/>
        <v/>
      </c>
      <c r="EN77" s="46" t="str">
        <f t="shared" si="494"/>
        <v/>
      </c>
      <c r="EO77" s="46" t="str">
        <f t="shared" si="494"/>
        <v/>
      </c>
      <c r="EP77" s="46" t="str">
        <f t="shared" si="494"/>
        <v/>
      </c>
      <c r="EQ77" s="46" t="str">
        <f t="shared" si="494"/>
        <v/>
      </c>
      <c r="ER77" s="46" t="str">
        <f t="shared" si="494"/>
        <v/>
      </c>
      <c r="ES77" s="46" t="str">
        <f t="shared" si="494"/>
        <v/>
      </c>
      <c r="ET77" s="46" t="str">
        <f t="shared" si="494"/>
        <v/>
      </c>
      <c r="EU77" s="46" t="str">
        <f t="shared" si="494"/>
        <v/>
      </c>
      <c r="EV77" s="46" t="str">
        <f t="shared" si="494"/>
        <v/>
      </c>
      <c r="EW77" s="46" t="str">
        <f t="shared" si="494"/>
        <v/>
      </c>
      <c r="EX77" s="46" t="str">
        <f t="shared" si="494"/>
        <v/>
      </c>
      <c r="EY77" s="46" t="str">
        <f t="shared" si="494"/>
        <v/>
      </c>
      <c r="EZ77" s="46" t="str">
        <f t="shared" si="296"/>
        <v/>
      </c>
      <c r="FA77" s="46" t="str">
        <f t="shared" si="291"/>
        <v/>
      </c>
      <c r="FB77" s="46" t="str">
        <f t="shared" si="291"/>
        <v/>
      </c>
      <c r="FC77" s="46" t="str">
        <f t="shared" ref="FC77:HN80" si="495">IF(ISNONTEXT($Z77),FB77+$Z77,"")</f>
        <v/>
      </c>
      <c r="FD77" s="46" t="str">
        <f t="shared" si="495"/>
        <v/>
      </c>
      <c r="FE77" s="46" t="str">
        <f t="shared" si="495"/>
        <v/>
      </c>
      <c r="FF77" s="46" t="str">
        <f t="shared" si="495"/>
        <v/>
      </c>
      <c r="FG77" s="46" t="str">
        <f t="shared" si="495"/>
        <v/>
      </c>
      <c r="FH77" s="46" t="str">
        <f t="shared" si="495"/>
        <v/>
      </c>
      <c r="FI77" s="46" t="str">
        <f t="shared" si="495"/>
        <v/>
      </c>
      <c r="FJ77" s="46" t="str">
        <f t="shared" si="495"/>
        <v/>
      </c>
      <c r="FK77" s="46" t="str">
        <f t="shared" si="495"/>
        <v/>
      </c>
      <c r="FL77" s="46" t="str">
        <f t="shared" si="495"/>
        <v/>
      </c>
      <c r="FM77" s="46" t="str">
        <f t="shared" si="495"/>
        <v/>
      </c>
      <c r="FN77" s="46" t="str">
        <f t="shared" si="495"/>
        <v/>
      </c>
      <c r="FO77" s="46" t="str">
        <f t="shared" si="495"/>
        <v/>
      </c>
      <c r="FP77" s="46" t="str">
        <f t="shared" si="495"/>
        <v/>
      </c>
      <c r="FQ77" s="46" t="str">
        <f t="shared" si="495"/>
        <v/>
      </c>
      <c r="FR77" s="46" t="str">
        <f t="shared" si="495"/>
        <v/>
      </c>
      <c r="FS77" s="46" t="str">
        <f t="shared" si="495"/>
        <v/>
      </c>
      <c r="FT77" s="46" t="str">
        <f t="shared" si="495"/>
        <v/>
      </c>
      <c r="FU77" s="46" t="str">
        <f t="shared" si="495"/>
        <v/>
      </c>
      <c r="FV77" s="46" t="str">
        <f t="shared" si="495"/>
        <v/>
      </c>
      <c r="FW77" s="46" t="str">
        <f t="shared" si="495"/>
        <v/>
      </c>
      <c r="FX77" s="46" t="str">
        <f t="shared" si="495"/>
        <v/>
      </c>
      <c r="FY77" s="46" t="str">
        <f t="shared" si="495"/>
        <v/>
      </c>
      <c r="FZ77" s="46" t="str">
        <f t="shared" si="495"/>
        <v/>
      </c>
      <c r="GA77" s="46" t="str">
        <f t="shared" si="495"/>
        <v/>
      </c>
      <c r="GB77" s="46" t="str">
        <f t="shared" si="495"/>
        <v/>
      </c>
      <c r="GC77" s="46" t="str">
        <f t="shared" si="495"/>
        <v/>
      </c>
      <c r="GD77" s="46" t="str">
        <f t="shared" si="495"/>
        <v/>
      </c>
      <c r="GE77" s="46" t="str">
        <f t="shared" si="495"/>
        <v/>
      </c>
      <c r="GF77" s="46" t="str">
        <f t="shared" si="495"/>
        <v/>
      </c>
      <c r="GG77" s="46" t="str">
        <f t="shared" si="495"/>
        <v/>
      </c>
      <c r="GH77" s="46" t="str">
        <f t="shared" si="495"/>
        <v/>
      </c>
      <c r="GI77" s="46" t="str">
        <f t="shared" si="495"/>
        <v/>
      </c>
      <c r="GJ77" s="46" t="str">
        <f t="shared" si="495"/>
        <v/>
      </c>
      <c r="GK77" s="46" t="str">
        <f t="shared" si="495"/>
        <v/>
      </c>
      <c r="GL77" s="46" t="str">
        <f t="shared" si="495"/>
        <v/>
      </c>
      <c r="GM77" s="46" t="str">
        <f t="shared" si="495"/>
        <v/>
      </c>
      <c r="GN77" s="46" t="str">
        <f t="shared" si="495"/>
        <v/>
      </c>
      <c r="GO77" s="46" t="str">
        <f t="shared" si="495"/>
        <v/>
      </c>
      <c r="GP77" s="46" t="str">
        <f t="shared" si="495"/>
        <v/>
      </c>
      <c r="GQ77" s="46" t="str">
        <f t="shared" si="495"/>
        <v/>
      </c>
      <c r="GR77" s="46" t="str">
        <f t="shared" si="495"/>
        <v/>
      </c>
      <c r="GS77" s="46" t="str">
        <f t="shared" si="495"/>
        <v/>
      </c>
      <c r="GT77" s="46" t="str">
        <f t="shared" si="495"/>
        <v/>
      </c>
      <c r="GU77" s="46" t="str">
        <f t="shared" si="495"/>
        <v/>
      </c>
      <c r="GV77" s="46" t="str">
        <f t="shared" si="495"/>
        <v/>
      </c>
      <c r="GW77" s="46" t="str">
        <f t="shared" si="495"/>
        <v/>
      </c>
      <c r="GX77" s="46" t="str">
        <f t="shared" si="495"/>
        <v/>
      </c>
      <c r="GY77" s="46" t="str">
        <f t="shared" si="495"/>
        <v/>
      </c>
      <c r="GZ77" s="46" t="str">
        <f t="shared" si="495"/>
        <v/>
      </c>
      <c r="HA77" s="46" t="str">
        <f t="shared" si="495"/>
        <v/>
      </c>
      <c r="HB77" s="46" t="str">
        <f t="shared" si="495"/>
        <v/>
      </c>
      <c r="HC77" s="46" t="str">
        <f t="shared" si="495"/>
        <v/>
      </c>
      <c r="HD77" s="46" t="str">
        <f t="shared" si="495"/>
        <v/>
      </c>
      <c r="HE77" s="46" t="str">
        <f t="shared" si="495"/>
        <v/>
      </c>
      <c r="HF77" s="46" t="str">
        <f t="shared" si="495"/>
        <v/>
      </c>
      <c r="HG77" s="46" t="str">
        <f t="shared" si="495"/>
        <v/>
      </c>
      <c r="HH77" s="46" t="str">
        <f t="shared" si="495"/>
        <v/>
      </c>
      <c r="HI77" s="46" t="str">
        <f t="shared" si="495"/>
        <v/>
      </c>
      <c r="HJ77" s="46" t="str">
        <f t="shared" si="495"/>
        <v/>
      </c>
      <c r="HK77" s="46" t="str">
        <f t="shared" si="495"/>
        <v/>
      </c>
      <c r="HL77" s="46" t="str">
        <f t="shared" si="495"/>
        <v/>
      </c>
      <c r="HM77" s="46" t="str">
        <f t="shared" si="495"/>
        <v/>
      </c>
      <c r="HN77" s="46" t="str">
        <f t="shared" si="495"/>
        <v/>
      </c>
      <c r="HO77" s="46" t="str">
        <f t="shared" si="493"/>
        <v/>
      </c>
      <c r="HP77" s="46" t="str">
        <f t="shared" si="493"/>
        <v/>
      </c>
      <c r="HQ77" s="46" t="str">
        <f t="shared" si="493"/>
        <v/>
      </c>
      <c r="HR77" s="46" t="str">
        <f t="shared" si="493"/>
        <v/>
      </c>
      <c r="HS77" s="46" t="str">
        <f t="shared" si="493"/>
        <v/>
      </c>
      <c r="HT77" s="146" t="e">
        <f t="shared" si="292"/>
        <v>#N/A</v>
      </c>
      <c r="HU77" s="146" t="e">
        <f t="shared" si="301"/>
        <v>#N/A</v>
      </c>
      <c r="HV77" s="146" t="e">
        <f t="shared" si="302"/>
        <v>#N/A</v>
      </c>
      <c r="HW77" s="146" t="e">
        <f t="shared" si="303"/>
        <v>#N/A</v>
      </c>
      <c r="HX77" s="146" t="e">
        <f t="shared" si="304"/>
        <v>#N/A</v>
      </c>
      <c r="HY77" s="146" t="e">
        <f t="shared" si="305"/>
        <v>#N/A</v>
      </c>
      <c r="HZ77" s="146" t="e">
        <f t="shared" si="306"/>
        <v>#N/A</v>
      </c>
      <c r="IA77" s="146" t="e">
        <f t="shared" si="307"/>
        <v>#N/A</v>
      </c>
      <c r="IB77" s="146" t="e">
        <f t="shared" si="308"/>
        <v>#N/A</v>
      </c>
      <c r="IC77" s="146" t="e">
        <f t="shared" si="309"/>
        <v>#N/A</v>
      </c>
      <c r="ID77" s="146" t="e">
        <f t="shared" si="310"/>
        <v>#N/A</v>
      </c>
      <c r="IE77" s="146" t="e">
        <f t="shared" si="311"/>
        <v>#N/A</v>
      </c>
      <c r="IF77" s="146" t="e">
        <f t="shared" si="312"/>
        <v>#N/A</v>
      </c>
      <c r="IG77" s="146" t="e">
        <f t="shared" si="313"/>
        <v>#N/A</v>
      </c>
      <c r="IH77" s="146" t="e">
        <f t="shared" si="314"/>
        <v>#N/A</v>
      </c>
      <c r="II77" s="146" t="e">
        <f t="shared" si="315"/>
        <v>#N/A</v>
      </c>
      <c r="IJ77" s="146" t="e">
        <f t="shared" si="316"/>
        <v>#N/A</v>
      </c>
      <c r="IK77" s="146" t="e">
        <f t="shared" si="317"/>
        <v>#N/A</v>
      </c>
      <c r="IL77" s="146" t="e">
        <f t="shared" si="318"/>
        <v>#N/A</v>
      </c>
      <c r="IM77" s="146" t="e">
        <f t="shared" si="319"/>
        <v>#N/A</v>
      </c>
      <c r="IN77" s="146" t="e">
        <f t="shared" si="320"/>
        <v>#N/A</v>
      </c>
      <c r="IO77" s="146" t="e">
        <f t="shared" si="321"/>
        <v>#N/A</v>
      </c>
      <c r="IP77" s="146" t="e">
        <f t="shared" si="322"/>
        <v>#N/A</v>
      </c>
      <c r="IQ77" s="146" t="e">
        <f t="shared" si="323"/>
        <v>#N/A</v>
      </c>
      <c r="IR77" s="146" t="e">
        <f t="shared" si="324"/>
        <v>#N/A</v>
      </c>
      <c r="IS77" s="146" t="e">
        <f t="shared" si="325"/>
        <v>#N/A</v>
      </c>
      <c r="IT77" s="146" t="e">
        <f t="shared" si="326"/>
        <v>#N/A</v>
      </c>
      <c r="IU77" s="146" t="e">
        <f t="shared" si="327"/>
        <v>#N/A</v>
      </c>
      <c r="IV77" s="146" t="e">
        <f t="shared" si="328"/>
        <v>#N/A</v>
      </c>
      <c r="IW77" s="146" t="e">
        <f t="shared" si="329"/>
        <v>#N/A</v>
      </c>
      <c r="IX77" s="146" t="e">
        <f t="shared" si="330"/>
        <v>#N/A</v>
      </c>
      <c r="IY77" s="146" t="e">
        <f t="shared" si="331"/>
        <v>#N/A</v>
      </c>
      <c r="IZ77" s="146" t="e">
        <f t="shared" si="332"/>
        <v>#N/A</v>
      </c>
      <c r="JA77" s="146" t="e">
        <f t="shared" si="333"/>
        <v>#N/A</v>
      </c>
      <c r="JB77" s="146" t="e">
        <f t="shared" si="334"/>
        <v>#N/A</v>
      </c>
      <c r="JC77" s="146" t="e">
        <f t="shared" si="335"/>
        <v>#N/A</v>
      </c>
      <c r="JD77" s="146" t="e">
        <f t="shared" si="336"/>
        <v>#N/A</v>
      </c>
      <c r="JE77" s="146" t="e">
        <f t="shared" si="337"/>
        <v>#N/A</v>
      </c>
      <c r="JF77" s="146" t="e">
        <f t="shared" si="338"/>
        <v>#N/A</v>
      </c>
      <c r="JG77" s="146" t="e">
        <f t="shared" si="339"/>
        <v>#N/A</v>
      </c>
      <c r="JH77" s="146" t="e">
        <f t="shared" si="340"/>
        <v>#N/A</v>
      </c>
      <c r="JI77" s="146" t="e">
        <f t="shared" si="341"/>
        <v>#N/A</v>
      </c>
      <c r="JJ77" s="146" t="e">
        <f t="shared" si="342"/>
        <v>#N/A</v>
      </c>
      <c r="JK77" s="146" t="e">
        <f t="shared" si="343"/>
        <v>#N/A</v>
      </c>
      <c r="JL77" s="146" t="e">
        <f t="shared" si="344"/>
        <v>#N/A</v>
      </c>
      <c r="JM77" s="146" t="e">
        <f t="shared" si="345"/>
        <v>#N/A</v>
      </c>
      <c r="JN77" s="146" t="e">
        <f t="shared" si="346"/>
        <v>#N/A</v>
      </c>
      <c r="JO77" s="146" t="e">
        <f t="shared" si="347"/>
        <v>#N/A</v>
      </c>
      <c r="JP77" s="146" t="e">
        <f t="shared" si="348"/>
        <v>#N/A</v>
      </c>
      <c r="JQ77" s="146" t="e">
        <f t="shared" si="349"/>
        <v>#N/A</v>
      </c>
      <c r="JR77" s="146" t="e">
        <f t="shared" si="350"/>
        <v>#N/A</v>
      </c>
      <c r="JS77" s="146" t="e">
        <f t="shared" si="351"/>
        <v>#N/A</v>
      </c>
      <c r="JT77" s="146" t="e">
        <f t="shared" si="352"/>
        <v>#N/A</v>
      </c>
      <c r="JU77" s="146" t="e">
        <f t="shared" si="353"/>
        <v>#N/A</v>
      </c>
      <c r="JV77" s="146" t="e">
        <f t="shared" si="354"/>
        <v>#N/A</v>
      </c>
      <c r="JW77" s="146" t="e">
        <f t="shared" si="355"/>
        <v>#N/A</v>
      </c>
      <c r="JX77" s="146" t="e">
        <f t="shared" si="356"/>
        <v>#N/A</v>
      </c>
      <c r="JY77" s="146" t="e">
        <f t="shared" si="357"/>
        <v>#N/A</v>
      </c>
      <c r="JZ77" s="146" t="e">
        <f t="shared" si="358"/>
        <v>#N/A</v>
      </c>
      <c r="KA77" s="146" t="e">
        <f t="shared" si="359"/>
        <v>#N/A</v>
      </c>
      <c r="KB77" s="146" t="e">
        <f t="shared" si="360"/>
        <v>#N/A</v>
      </c>
      <c r="KC77" s="146" t="e">
        <f t="shared" si="361"/>
        <v>#N/A</v>
      </c>
      <c r="KD77" s="146" t="e">
        <f t="shared" si="362"/>
        <v>#N/A</v>
      </c>
      <c r="KE77" s="146" t="e">
        <f t="shared" si="363"/>
        <v>#N/A</v>
      </c>
      <c r="KF77" s="146" t="e">
        <f t="shared" si="297"/>
        <v>#N/A</v>
      </c>
      <c r="KG77" s="146" t="e">
        <f t="shared" si="364"/>
        <v>#N/A</v>
      </c>
      <c r="KH77" s="146" t="e">
        <f t="shared" si="365"/>
        <v>#N/A</v>
      </c>
      <c r="KI77" s="146" t="e">
        <f t="shared" si="366"/>
        <v>#N/A</v>
      </c>
      <c r="KJ77" s="146" t="e">
        <f t="shared" si="367"/>
        <v>#N/A</v>
      </c>
      <c r="KK77" s="146" t="e">
        <f t="shared" si="368"/>
        <v>#N/A</v>
      </c>
      <c r="KL77" s="146" t="e">
        <f t="shared" si="369"/>
        <v>#N/A</v>
      </c>
      <c r="KM77" s="146" t="e">
        <f t="shared" si="370"/>
        <v>#N/A</v>
      </c>
      <c r="KN77" s="146" t="e">
        <f t="shared" si="371"/>
        <v>#N/A</v>
      </c>
      <c r="KO77" s="146" t="e">
        <f t="shared" si="372"/>
        <v>#N/A</v>
      </c>
      <c r="KP77" s="146" t="e">
        <f t="shared" si="373"/>
        <v>#N/A</v>
      </c>
      <c r="KQ77" s="146" t="e">
        <f t="shared" si="374"/>
        <v>#N/A</v>
      </c>
      <c r="KR77" s="146" t="e">
        <f t="shared" si="375"/>
        <v>#N/A</v>
      </c>
      <c r="KS77" s="146" t="e">
        <f t="shared" si="376"/>
        <v>#N/A</v>
      </c>
      <c r="KT77" s="146" t="e">
        <f t="shared" si="377"/>
        <v>#N/A</v>
      </c>
      <c r="KU77" s="146" t="e">
        <f t="shared" si="378"/>
        <v>#N/A</v>
      </c>
      <c r="KV77" s="146" t="e">
        <f t="shared" si="379"/>
        <v>#N/A</v>
      </c>
      <c r="KW77" s="146" t="e">
        <f t="shared" si="380"/>
        <v>#N/A</v>
      </c>
      <c r="KX77" s="146" t="e">
        <f t="shared" si="381"/>
        <v>#N/A</v>
      </c>
      <c r="KY77" s="146" t="e">
        <f t="shared" si="382"/>
        <v>#N/A</v>
      </c>
      <c r="KZ77" s="146" t="e">
        <f t="shared" si="383"/>
        <v>#N/A</v>
      </c>
      <c r="LA77" s="146" t="e">
        <f t="shared" si="384"/>
        <v>#N/A</v>
      </c>
      <c r="LB77" s="146" t="e">
        <f t="shared" si="385"/>
        <v>#N/A</v>
      </c>
      <c r="LC77" s="146" t="e">
        <f t="shared" si="386"/>
        <v>#N/A</v>
      </c>
      <c r="LD77" s="146" t="e">
        <f t="shared" si="387"/>
        <v>#N/A</v>
      </c>
      <c r="LE77" s="146" t="e">
        <f t="shared" si="388"/>
        <v>#N/A</v>
      </c>
      <c r="LF77" s="146" t="e">
        <f t="shared" si="389"/>
        <v>#N/A</v>
      </c>
      <c r="LG77" s="146" t="e">
        <f t="shared" si="390"/>
        <v>#N/A</v>
      </c>
      <c r="LH77" s="146" t="e">
        <f t="shared" si="391"/>
        <v>#N/A</v>
      </c>
      <c r="LI77" s="146" t="e">
        <f t="shared" si="392"/>
        <v>#N/A</v>
      </c>
      <c r="LJ77" s="146" t="e">
        <f t="shared" si="393"/>
        <v>#N/A</v>
      </c>
      <c r="LK77" s="146" t="e">
        <f t="shared" si="394"/>
        <v>#N/A</v>
      </c>
      <c r="LL77" s="146" t="e">
        <f t="shared" si="395"/>
        <v>#N/A</v>
      </c>
      <c r="LM77" s="146" t="e">
        <f t="shared" si="396"/>
        <v>#N/A</v>
      </c>
      <c r="LN77" s="146" t="e">
        <f t="shared" si="397"/>
        <v>#N/A</v>
      </c>
      <c r="LO77" s="146" t="e">
        <f t="shared" si="398"/>
        <v>#N/A</v>
      </c>
      <c r="LP77" s="146" t="e">
        <f t="shared" si="399"/>
        <v>#N/A</v>
      </c>
      <c r="LQ77" s="146" t="e">
        <f t="shared" si="400"/>
        <v>#N/A</v>
      </c>
      <c r="LR77" s="146" t="e">
        <f t="shared" si="401"/>
        <v>#N/A</v>
      </c>
      <c r="LS77" s="146" t="e">
        <f t="shared" si="402"/>
        <v>#N/A</v>
      </c>
      <c r="LT77" s="146" t="e">
        <f t="shared" si="403"/>
        <v>#N/A</v>
      </c>
      <c r="LU77" s="146" t="e">
        <f t="shared" si="404"/>
        <v>#N/A</v>
      </c>
      <c r="LV77" s="146" t="e">
        <f t="shared" si="405"/>
        <v>#N/A</v>
      </c>
      <c r="LW77" s="146" t="e">
        <f t="shared" si="406"/>
        <v>#N/A</v>
      </c>
      <c r="LX77" s="146" t="e">
        <f t="shared" si="407"/>
        <v>#N/A</v>
      </c>
      <c r="LY77" s="146" t="e">
        <f t="shared" si="408"/>
        <v>#N/A</v>
      </c>
      <c r="LZ77" s="146" t="e">
        <f t="shared" si="409"/>
        <v>#N/A</v>
      </c>
      <c r="MA77" s="146" t="e">
        <f t="shared" si="410"/>
        <v>#N/A</v>
      </c>
      <c r="MB77" s="146" t="e">
        <f t="shared" si="411"/>
        <v>#N/A</v>
      </c>
      <c r="MC77" s="146" t="e">
        <f t="shared" si="412"/>
        <v>#N/A</v>
      </c>
      <c r="MD77" s="146" t="e">
        <f t="shared" si="413"/>
        <v>#N/A</v>
      </c>
      <c r="ME77" s="146" t="e">
        <f t="shared" si="414"/>
        <v>#N/A</v>
      </c>
      <c r="MF77" s="146" t="e">
        <f t="shared" si="415"/>
        <v>#N/A</v>
      </c>
      <c r="MG77" s="146" t="e">
        <f t="shared" si="416"/>
        <v>#N/A</v>
      </c>
      <c r="MH77" s="146" t="e">
        <f t="shared" si="417"/>
        <v>#N/A</v>
      </c>
      <c r="MI77" s="146" t="e">
        <f t="shared" si="418"/>
        <v>#N/A</v>
      </c>
      <c r="MJ77" s="146" t="e">
        <f t="shared" si="419"/>
        <v>#N/A</v>
      </c>
      <c r="MK77" s="146" t="e">
        <f t="shared" si="420"/>
        <v>#N/A</v>
      </c>
      <c r="ML77" s="146" t="e">
        <f t="shared" si="421"/>
        <v>#N/A</v>
      </c>
      <c r="MM77" s="146" t="e">
        <f t="shared" si="422"/>
        <v>#N/A</v>
      </c>
      <c r="MN77" s="146" t="e">
        <f t="shared" si="423"/>
        <v>#N/A</v>
      </c>
      <c r="MO77" s="146" t="e">
        <f t="shared" si="424"/>
        <v>#N/A</v>
      </c>
      <c r="MP77" s="146" t="e">
        <f t="shared" si="425"/>
        <v>#N/A</v>
      </c>
      <c r="MQ77" s="146" t="e">
        <f t="shared" si="426"/>
        <v>#N/A</v>
      </c>
      <c r="MR77" s="146" t="e">
        <f t="shared" si="298"/>
        <v>#N/A</v>
      </c>
      <c r="MS77" s="146" t="e">
        <f t="shared" si="427"/>
        <v>#N/A</v>
      </c>
      <c r="MT77" s="146" t="e">
        <f t="shared" si="428"/>
        <v>#N/A</v>
      </c>
      <c r="MU77" s="146" t="e">
        <f t="shared" si="429"/>
        <v>#N/A</v>
      </c>
      <c r="MV77" s="146" t="e">
        <f t="shared" si="430"/>
        <v>#N/A</v>
      </c>
      <c r="MW77" s="146" t="e">
        <f t="shared" si="431"/>
        <v>#N/A</v>
      </c>
      <c r="MX77" s="146" t="e">
        <f t="shared" si="432"/>
        <v>#N/A</v>
      </c>
      <c r="MY77" s="146" t="e">
        <f t="shared" si="433"/>
        <v>#N/A</v>
      </c>
      <c r="MZ77" s="146" t="e">
        <f t="shared" si="434"/>
        <v>#N/A</v>
      </c>
      <c r="NA77" s="146" t="e">
        <f t="shared" si="435"/>
        <v>#N/A</v>
      </c>
      <c r="NB77" s="146" t="e">
        <f t="shared" si="436"/>
        <v>#N/A</v>
      </c>
      <c r="NC77" s="146" t="e">
        <f t="shared" si="437"/>
        <v>#N/A</v>
      </c>
      <c r="ND77" s="146" t="e">
        <f t="shared" si="438"/>
        <v>#N/A</v>
      </c>
      <c r="NE77" s="146" t="e">
        <f t="shared" si="439"/>
        <v>#N/A</v>
      </c>
      <c r="NF77" s="146" t="e">
        <f t="shared" si="440"/>
        <v>#N/A</v>
      </c>
      <c r="NG77" s="146" t="e">
        <f t="shared" si="441"/>
        <v>#N/A</v>
      </c>
      <c r="NH77" s="146" t="e">
        <f t="shared" si="442"/>
        <v>#N/A</v>
      </c>
      <c r="NI77" s="146" t="e">
        <f t="shared" si="443"/>
        <v>#N/A</v>
      </c>
      <c r="NJ77" s="146" t="e">
        <f t="shared" si="444"/>
        <v>#N/A</v>
      </c>
      <c r="NK77" s="146" t="e">
        <f t="shared" si="445"/>
        <v>#N/A</v>
      </c>
      <c r="NL77" s="146" t="e">
        <f t="shared" si="446"/>
        <v>#N/A</v>
      </c>
      <c r="NM77" s="146" t="e">
        <f t="shared" si="447"/>
        <v>#N/A</v>
      </c>
      <c r="NN77" s="146" t="e">
        <f t="shared" si="448"/>
        <v>#N/A</v>
      </c>
      <c r="NO77" s="146" t="e">
        <f t="shared" si="449"/>
        <v>#N/A</v>
      </c>
      <c r="NP77" s="146" t="e">
        <f t="shared" si="450"/>
        <v>#N/A</v>
      </c>
      <c r="NQ77" s="146" t="e">
        <f t="shared" si="451"/>
        <v>#N/A</v>
      </c>
      <c r="NR77" s="146" t="e">
        <f t="shared" si="452"/>
        <v>#N/A</v>
      </c>
      <c r="NS77" s="146" t="e">
        <f t="shared" si="453"/>
        <v>#N/A</v>
      </c>
      <c r="NT77" s="146" t="e">
        <f t="shared" si="454"/>
        <v>#N/A</v>
      </c>
      <c r="NU77" s="146" t="e">
        <f t="shared" si="455"/>
        <v>#N/A</v>
      </c>
      <c r="NV77" s="146" t="e">
        <f t="shared" si="456"/>
        <v>#N/A</v>
      </c>
      <c r="NW77" s="146" t="e">
        <f t="shared" si="457"/>
        <v>#N/A</v>
      </c>
      <c r="NX77" s="146" t="e">
        <f t="shared" si="458"/>
        <v>#N/A</v>
      </c>
      <c r="NY77" s="146" t="e">
        <f t="shared" si="459"/>
        <v>#N/A</v>
      </c>
      <c r="NZ77" s="146" t="e">
        <f t="shared" si="460"/>
        <v>#N/A</v>
      </c>
      <c r="OA77" s="146" t="e">
        <f t="shared" si="461"/>
        <v>#N/A</v>
      </c>
      <c r="OB77" s="146" t="e">
        <f t="shared" si="462"/>
        <v>#N/A</v>
      </c>
      <c r="OC77" s="146" t="e">
        <f t="shared" si="463"/>
        <v>#N/A</v>
      </c>
      <c r="OD77" s="146" t="e">
        <f t="shared" si="464"/>
        <v>#N/A</v>
      </c>
      <c r="OE77" s="146" t="e">
        <f t="shared" si="465"/>
        <v>#N/A</v>
      </c>
      <c r="OF77" s="146" t="e">
        <f t="shared" si="466"/>
        <v>#N/A</v>
      </c>
      <c r="OG77" s="146" t="e">
        <f t="shared" si="467"/>
        <v>#N/A</v>
      </c>
      <c r="OH77" s="146" t="e">
        <f t="shared" si="468"/>
        <v>#N/A</v>
      </c>
      <c r="OI77" s="146" t="e">
        <f t="shared" si="469"/>
        <v>#N/A</v>
      </c>
      <c r="OJ77" s="146" t="e">
        <f t="shared" si="470"/>
        <v>#N/A</v>
      </c>
      <c r="OK77" s="146" t="e">
        <f t="shared" si="471"/>
        <v>#N/A</v>
      </c>
      <c r="OL77" s="146" t="e">
        <f t="shared" si="472"/>
        <v>#N/A</v>
      </c>
      <c r="OM77" s="146" t="e">
        <f t="shared" si="473"/>
        <v>#N/A</v>
      </c>
      <c r="ON77" s="146" t="e">
        <f t="shared" si="474"/>
        <v>#N/A</v>
      </c>
      <c r="OO77" s="146" t="e">
        <f t="shared" si="475"/>
        <v>#N/A</v>
      </c>
      <c r="OP77" s="146" t="e">
        <f t="shared" si="476"/>
        <v>#N/A</v>
      </c>
      <c r="OQ77" s="146" t="e">
        <f t="shared" si="477"/>
        <v>#N/A</v>
      </c>
      <c r="OR77" s="146" t="e">
        <f t="shared" si="478"/>
        <v>#N/A</v>
      </c>
      <c r="OS77" s="146" t="e">
        <f t="shared" si="479"/>
        <v>#N/A</v>
      </c>
      <c r="OT77" s="146" t="e">
        <f t="shared" si="480"/>
        <v>#N/A</v>
      </c>
      <c r="OU77" s="146" t="e">
        <f t="shared" si="481"/>
        <v>#N/A</v>
      </c>
      <c r="OV77" s="146" t="e">
        <f t="shared" si="482"/>
        <v>#N/A</v>
      </c>
      <c r="OW77" s="146" t="e">
        <f t="shared" si="483"/>
        <v>#N/A</v>
      </c>
      <c r="OX77" s="146" t="e">
        <f t="shared" si="484"/>
        <v>#N/A</v>
      </c>
      <c r="OY77" s="146" t="e">
        <f t="shared" si="485"/>
        <v>#N/A</v>
      </c>
      <c r="OZ77" s="146" t="e">
        <f t="shared" si="486"/>
        <v>#N/A</v>
      </c>
      <c r="PA77" s="146" t="e">
        <f t="shared" si="487"/>
        <v>#N/A</v>
      </c>
      <c r="PB77" s="146" t="e">
        <f t="shared" si="488"/>
        <v>#N/A</v>
      </c>
      <c r="PC77" s="146" t="e">
        <f t="shared" si="489"/>
        <v>#N/A</v>
      </c>
      <c r="PD77" s="146" t="e">
        <f t="shared" si="299"/>
        <v>#N/A</v>
      </c>
      <c r="PE77" s="146" t="e">
        <f t="shared" si="225"/>
        <v>#N/A</v>
      </c>
      <c r="PF77" s="146" t="e">
        <f t="shared" si="226"/>
        <v>#N/A</v>
      </c>
      <c r="PG77" s="146" t="e">
        <f t="shared" si="227"/>
        <v>#N/A</v>
      </c>
      <c r="PH77" s="146" t="e">
        <f t="shared" si="228"/>
        <v>#N/A</v>
      </c>
      <c r="PI77" s="146" t="e">
        <f t="shared" si="229"/>
        <v>#N/A</v>
      </c>
      <c r="PJ77" s="146" t="e">
        <f t="shared" si="230"/>
        <v>#N/A</v>
      </c>
      <c r="PK77" s="146" t="e">
        <f t="shared" si="231"/>
        <v>#N/A</v>
      </c>
      <c r="PL77" s="146" t="e">
        <f t="shared" si="232"/>
        <v>#N/A</v>
      </c>
    </row>
    <row r="78" spans="1:428" hidden="1" x14ac:dyDescent="0.45">
      <c r="A78" s="364"/>
      <c r="B78" s="365" t="str">
        <f>IF($N78="","",ROUND(_xlfn.LOGNORM.INV(ABS(VLOOKUP($Q$1,VLookups!$A$27:$B$28,2,FALSE)-B$2),LN($J78),LN($N78)),0))</f>
        <v/>
      </c>
      <c r="C78" s="367" t="str">
        <f t="shared" si="293"/>
        <v/>
      </c>
      <c r="D78" s="368" t="str">
        <f t="shared" si="294"/>
        <v/>
      </c>
      <c r="E78" s="108" t="str">
        <f>IFERROR(_xlfn.LOGNORM.INV(VLookups!$B$22,LN($J78),LN($N78)),"")</f>
        <v/>
      </c>
      <c r="F78" s="81"/>
      <c r="G78" s="108" t="str">
        <f>IFERROR(_xlfn.LOGNORM.INV(VLookups!$B$23,LN($J78),LN($N78)),"")</f>
        <v/>
      </c>
      <c r="H78" s="110" t="str">
        <f t="shared" si="283"/>
        <v/>
      </c>
      <c r="I78" s="110" t="str">
        <f t="shared" si="284"/>
        <v/>
      </c>
      <c r="J78" s="65" t="str">
        <f>IF(AND(F78&gt;0,NOT(ISBLANK(K78))),IF(VLOOKUP($F$3,VLookups!$A$17:$B$18,2,FALSE),F78*VLOOKUP(K78,VLookups!$A$4:$B$13,2,FALSE),F78),"")</f>
        <v/>
      </c>
      <c r="K78" s="21"/>
      <c r="L78" s="53"/>
      <c r="M78" s="263"/>
      <c r="N78" s="320" t="str">
        <f>IF(F78&gt;0,IF(ISBLANK(M78),IF(ISBLANK(K78),"",VLOOKUP(K78,VLookups!$A$4:$C$13,3,FALSE)),M78),"")</f>
        <v/>
      </c>
      <c r="O78" s="320" t="str">
        <f t="shared" si="287"/>
        <v/>
      </c>
      <c r="P78" s="375" t="str">
        <f t="shared" si="288"/>
        <v/>
      </c>
      <c r="Q78" s="81"/>
      <c r="R78" s="230" t="str">
        <f>IF(AND(Q78&gt;0,F78&gt;0,NOT(N78="")),ABS(VLOOKUP($Q$1,VLookups!$A$27:$B$28,2,FALSE)-_xlfn.LOGNORM.DIST(Q78,LN(J78),LN(N78),TRUE)),"")</f>
        <v/>
      </c>
      <c r="S78" s="80" t="str">
        <f>IF(AND($E78&gt;0,$F78&gt;0,$G78&gt;0,NOT(ISBLANK($K78))),_xlfn.LOGNORM.INV(ABS(VLOOKUP($Q$1,VLookups!$A$27:$B$28,2,FALSE)-S$3),LN($J78),LN($N78)),"")</f>
        <v/>
      </c>
      <c r="T78" s="80" t="str">
        <f>IF(AND($E78&gt;0,$F78&gt;0,$G78&gt;0,NOT(ISBLANK($K78))),_xlfn.LOGNORM.INV(ABS(VLOOKUP($Q$1,VLookups!$A$27:$B$28,2,FALSE)-T$3),LN($J78),LN($N78)),"")</f>
        <v/>
      </c>
      <c r="U78" s="80" t="str">
        <f>IF(AND($E78&gt;0,$F78&gt;0,$G78&gt;0,NOT(ISBLANK($K78))),_xlfn.LOGNORM.INV(ABS(VLOOKUP($Q$1,VLookups!$A$27:$B$28,2,FALSE)-U$3),LN($J78),LN($N78)),"")</f>
        <v/>
      </c>
      <c r="V78" s="80" t="str">
        <f>IF(AND($E78&gt;0,$F78&gt;0,$G78&gt;0,NOT(ISBLANK($K78))),_xlfn.LOGNORM.INV(ABS(VLOOKUP($Q$1,VLookups!$A$27:$B$28,2,FALSE)-V$3),LN($J78),LN($N78)),"")</f>
        <v/>
      </c>
      <c r="W78" s="80" t="str">
        <f>IF(AND($E78&gt;0,$F78&gt;0,$G78&gt;0,NOT(ISBLANK($K78))),_xlfn.LOGNORM.INV(ABS(VLOOKUP($Q$1,VLookups!$A$27:$B$28,2,FALSE)-W$3),LN($J78),LN($N78)),"")</f>
        <v/>
      </c>
      <c r="X78" s="80" t="str">
        <f>IF(AND($E78&gt;0,$F78&gt;0,$G78&gt;0,NOT(ISBLANK($K78))),_xlfn.LOGNORM.INV(ABS(VLOOKUP($Q$1,VLookups!$A$27:$B$28,2,FALSE)-X$3),LN($J78),LN($N78)),"")</f>
        <v/>
      </c>
      <c r="Y78" s="5"/>
      <c r="Z78" s="145" t="str">
        <f t="shared" si="285"/>
        <v/>
      </c>
      <c r="AA78" s="376" t="str">
        <f t="shared" si="289"/>
        <v/>
      </c>
      <c r="AB78" s="46" t="str">
        <f t="shared" si="290"/>
        <v/>
      </c>
      <c r="AC78" s="46" t="str">
        <f t="shared" ref="AC78:CN81" si="496">IF(ISNONTEXT($Z78),AB78+$Z78,"")</f>
        <v/>
      </c>
      <c r="AD78" s="46" t="str">
        <f t="shared" si="496"/>
        <v/>
      </c>
      <c r="AE78" s="46" t="str">
        <f t="shared" si="496"/>
        <v/>
      </c>
      <c r="AF78" s="46" t="str">
        <f t="shared" si="496"/>
        <v/>
      </c>
      <c r="AG78" s="46" t="str">
        <f t="shared" si="496"/>
        <v/>
      </c>
      <c r="AH78" s="46" t="str">
        <f t="shared" si="496"/>
        <v/>
      </c>
      <c r="AI78" s="46" t="str">
        <f t="shared" si="496"/>
        <v/>
      </c>
      <c r="AJ78" s="46" t="str">
        <f t="shared" si="496"/>
        <v/>
      </c>
      <c r="AK78" s="46" t="str">
        <f t="shared" si="496"/>
        <v/>
      </c>
      <c r="AL78" s="46" t="str">
        <f t="shared" si="496"/>
        <v/>
      </c>
      <c r="AM78" s="46" t="str">
        <f t="shared" si="496"/>
        <v/>
      </c>
      <c r="AN78" s="46" t="str">
        <f t="shared" si="496"/>
        <v/>
      </c>
      <c r="AO78" s="46" t="str">
        <f t="shared" si="496"/>
        <v/>
      </c>
      <c r="AP78" s="46" t="str">
        <f t="shared" si="496"/>
        <v/>
      </c>
      <c r="AQ78" s="46" t="str">
        <f t="shared" si="496"/>
        <v/>
      </c>
      <c r="AR78" s="46" t="str">
        <f t="shared" si="496"/>
        <v/>
      </c>
      <c r="AS78" s="46" t="str">
        <f t="shared" si="496"/>
        <v/>
      </c>
      <c r="AT78" s="46" t="str">
        <f t="shared" si="496"/>
        <v/>
      </c>
      <c r="AU78" s="46" t="str">
        <f t="shared" si="496"/>
        <v/>
      </c>
      <c r="AV78" s="46" t="str">
        <f t="shared" si="496"/>
        <v/>
      </c>
      <c r="AW78" s="46" t="str">
        <f t="shared" si="496"/>
        <v/>
      </c>
      <c r="AX78" s="46" t="str">
        <f t="shared" si="496"/>
        <v/>
      </c>
      <c r="AY78" s="46" t="str">
        <f t="shared" si="496"/>
        <v/>
      </c>
      <c r="AZ78" s="46" t="str">
        <f t="shared" si="496"/>
        <v/>
      </c>
      <c r="BA78" s="46" t="str">
        <f t="shared" si="496"/>
        <v/>
      </c>
      <c r="BB78" s="46" t="str">
        <f t="shared" si="496"/>
        <v/>
      </c>
      <c r="BC78" s="46" t="str">
        <f t="shared" si="496"/>
        <v/>
      </c>
      <c r="BD78" s="46" t="str">
        <f t="shared" si="496"/>
        <v/>
      </c>
      <c r="BE78" s="46" t="str">
        <f t="shared" si="496"/>
        <v/>
      </c>
      <c r="BF78" s="46" t="str">
        <f t="shared" si="496"/>
        <v/>
      </c>
      <c r="BG78" s="46" t="str">
        <f t="shared" si="496"/>
        <v/>
      </c>
      <c r="BH78" s="46" t="str">
        <f t="shared" si="496"/>
        <v/>
      </c>
      <c r="BI78" s="46" t="str">
        <f t="shared" si="496"/>
        <v/>
      </c>
      <c r="BJ78" s="46" t="str">
        <f t="shared" si="496"/>
        <v/>
      </c>
      <c r="BK78" s="46" t="str">
        <f t="shared" si="496"/>
        <v/>
      </c>
      <c r="BL78" s="46" t="str">
        <f t="shared" si="496"/>
        <v/>
      </c>
      <c r="BM78" s="46" t="str">
        <f t="shared" si="496"/>
        <v/>
      </c>
      <c r="BN78" s="46" t="str">
        <f t="shared" si="496"/>
        <v/>
      </c>
      <c r="BO78" s="46" t="str">
        <f t="shared" si="496"/>
        <v/>
      </c>
      <c r="BP78" s="46" t="str">
        <f t="shared" si="496"/>
        <v/>
      </c>
      <c r="BQ78" s="46" t="str">
        <f t="shared" si="496"/>
        <v/>
      </c>
      <c r="BR78" s="46" t="str">
        <f t="shared" si="496"/>
        <v/>
      </c>
      <c r="BS78" s="46" t="str">
        <f t="shared" si="496"/>
        <v/>
      </c>
      <c r="BT78" s="46" t="str">
        <f t="shared" si="496"/>
        <v/>
      </c>
      <c r="BU78" s="46" t="str">
        <f t="shared" si="496"/>
        <v/>
      </c>
      <c r="BV78" s="46" t="str">
        <f t="shared" si="496"/>
        <v/>
      </c>
      <c r="BW78" s="46" t="str">
        <f t="shared" si="496"/>
        <v/>
      </c>
      <c r="BX78" s="46" t="str">
        <f t="shared" si="496"/>
        <v/>
      </c>
      <c r="BY78" s="46" t="str">
        <f t="shared" si="496"/>
        <v/>
      </c>
      <c r="BZ78" s="46" t="str">
        <f t="shared" si="496"/>
        <v/>
      </c>
      <c r="CA78" s="46" t="str">
        <f t="shared" si="496"/>
        <v/>
      </c>
      <c r="CB78" s="46" t="str">
        <f t="shared" si="496"/>
        <v/>
      </c>
      <c r="CC78" s="46" t="str">
        <f t="shared" si="496"/>
        <v/>
      </c>
      <c r="CD78" s="46" t="str">
        <f t="shared" si="496"/>
        <v/>
      </c>
      <c r="CE78" s="46" t="str">
        <f t="shared" si="496"/>
        <v/>
      </c>
      <c r="CF78" s="46" t="str">
        <f t="shared" si="496"/>
        <v/>
      </c>
      <c r="CG78" s="46" t="str">
        <f t="shared" si="496"/>
        <v/>
      </c>
      <c r="CH78" s="46" t="str">
        <f t="shared" si="496"/>
        <v/>
      </c>
      <c r="CI78" s="46" t="str">
        <f t="shared" si="496"/>
        <v/>
      </c>
      <c r="CJ78" s="46" t="str">
        <f t="shared" si="496"/>
        <v/>
      </c>
      <c r="CK78" s="46" t="str">
        <f t="shared" si="496"/>
        <v/>
      </c>
      <c r="CL78" s="46" t="str">
        <f t="shared" si="496"/>
        <v/>
      </c>
      <c r="CM78" s="46" t="str">
        <f t="shared" si="496"/>
        <v/>
      </c>
      <c r="CN78" s="46" t="str">
        <f t="shared" si="496"/>
        <v/>
      </c>
      <c r="CO78" s="46" t="str">
        <f t="shared" si="494"/>
        <v/>
      </c>
      <c r="CP78" s="46" t="str">
        <f t="shared" si="494"/>
        <v/>
      </c>
      <c r="CQ78" s="46" t="str">
        <f t="shared" si="494"/>
        <v/>
      </c>
      <c r="CR78" s="46" t="str">
        <f t="shared" si="494"/>
        <v/>
      </c>
      <c r="CS78" s="46" t="str">
        <f t="shared" si="494"/>
        <v/>
      </c>
      <c r="CT78" s="46" t="str">
        <f t="shared" si="494"/>
        <v/>
      </c>
      <c r="CU78" s="46" t="str">
        <f t="shared" si="494"/>
        <v/>
      </c>
      <c r="CV78" s="46" t="str">
        <f t="shared" si="494"/>
        <v/>
      </c>
      <c r="CW78" s="46" t="str">
        <f t="shared" si="494"/>
        <v/>
      </c>
      <c r="CX78" s="46" t="str">
        <f t="shared" si="494"/>
        <v/>
      </c>
      <c r="CY78" s="46" t="str">
        <f t="shared" si="494"/>
        <v/>
      </c>
      <c r="CZ78" s="46" t="str">
        <f t="shared" si="494"/>
        <v/>
      </c>
      <c r="DA78" s="46" t="str">
        <f t="shared" si="494"/>
        <v/>
      </c>
      <c r="DB78" s="46" t="str">
        <f t="shared" si="494"/>
        <v/>
      </c>
      <c r="DC78" s="46" t="str">
        <f t="shared" si="494"/>
        <v/>
      </c>
      <c r="DD78" s="46" t="str">
        <f t="shared" si="494"/>
        <v/>
      </c>
      <c r="DE78" s="46" t="str">
        <f t="shared" si="494"/>
        <v/>
      </c>
      <c r="DF78" s="46" t="str">
        <f t="shared" si="494"/>
        <v/>
      </c>
      <c r="DG78" s="46" t="str">
        <f t="shared" si="494"/>
        <v/>
      </c>
      <c r="DH78" s="46" t="str">
        <f t="shared" si="494"/>
        <v/>
      </c>
      <c r="DI78" s="46" t="str">
        <f t="shared" si="494"/>
        <v/>
      </c>
      <c r="DJ78" s="46" t="str">
        <f t="shared" si="494"/>
        <v/>
      </c>
      <c r="DK78" s="46" t="str">
        <f t="shared" si="494"/>
        <v/>
      </c>
      <c r="DL78" s="46" t="str">
        <f t="shared" si="494"/>
        <v/>
      </c>
      <c r="DM78" s="46" t="str">
        <f t="shared" si="494"/>
        <v/>
      </c>
      <c r="DN78" s="46" t="str">
        <f t="shared" si="494"/>
        <v/>
      </c>
      <c r="DO78" s="46" t="str">
        <f t="shared" si="494"/>
        <v/>
      </c>
      <c r="DP78" s="46" t="str">
        <f t="shared" si="494"/>
        <v/>
      </c>
      <c r="DQ78" s="46" t="str">
        <f t="shared" si="494"/>
        <v/>
      </c>
      <c r="DR78" s="46" t="str">
        <f t="shared" si="494"/>
        <v/>
      </c>
      <c r="DS78" s="46" t="str">
        <f t="shared" si="494"/>
        <v/>
      </c>
      <c r="DT78" s="46" t="str">
        <f t="shared" si="494"/>
        <v/>
      </c>
      <c r="DU78" s="46" t="str">
        <f t="shared" si="494"/>
        <v/>
      </c>
      <c r="DV78" s="46" t="str">
        <f t="shared" si="494"/>
        <v/>
      </c>
      <c r="DW78" s="46" t="str">
        <f t="shared" si="494"/>
        <v/>
      </c>
      <c r="DX78" s="46" t="str">
        <f t="shared" si="494"/>
        <v/>
      </c>
      <c r="DY78" s="46" t="str">
        <f t="shared" si="494"/>
        <v/>
      </c>
      <c r="DZ78" s="46" t="str">
        <f t="shared" si="494"/>
        <v/>
      </c>
      <c r="EA78" s="46" t="str">
        <f t="shared" si="494"/>
        <v/>
      </c>
      <c r="EB78" s="46" t="str">
        <f t="shared" si="494"/>
        <v/>
      </c>
      <c r="EC78" s="46" t="str">
        <f t="shared" si="494"/>
        <v/>
      </c>
      <c r="ED78" s="46" t="str">
        <f t="shared" si="494"/>
        <v/>
      </c>
      <c r="EE78" s="46" t="str">
        <f t="shared" si="494"/>
        <v/>
      </c>
      <c r="EF78" s="46" t="str">
        <f t="shared" si="494"/>
        <v/>
      </c>
      <c r="EG78" s="46" t="str">
        <f t="shared" si="494"/>
        <v/>
      </c>
      <c r="EH78" s="46" t="str">
        <f t="shared" si="494"/>
        <v/>
      </c>
      <c r="EI78" s="46" t="str">
        <f t="shared" si="494"/>
        <v/>
      </c>
      <c r="EJ78" s="46" t="str">
        <f t="shared" si="494"/>
        <v/>
      </c>
      <c r="EK78" s="46" t="str">
        <f t="shared" si="494"/>
        <v/>
      </c>
      <c r="EL78" s="46" t="str">
        <f t="shared" si="494"/>
        <v/>
      </c>
      <c r="EM78" s="46" t="str">
        <f t="shared" si="494"/>
        <v/>
      </c>
      <c r="EN78" s="46" t="str">
        <f t="shared" si="494"/>
        <v/>
      </c>
      <c r="EO78" s="46" t="str">
        <f t="shared" si="494"/>
        <v/>
      </c>
      <c r="EP78" s="46" t="str">
        <f t="shared" si="494"/>
        <v/>
      </c>
      <c r="EQ78" s="46" t="str">
        <f t="shared" si="494"/>
        <v/>
      </c>
      <c r="ER78" s="46" t="str">
        <f t="shared" si="494"/>
        <v/>
      </c>
      <c r="ES78" s="46" t="str">
        <f t="shared" si="494"/>
        <v/>
      </c>
      <c r="ET78" s="46" t="str">
        <f t="shared" si="494"/>
        <v/>
      </c>
      <c r="EU78" s="46" t="str">
        <f t="shared" si="494"/>
        <v/>
      </c>
      <c r="EV78" s="46" t="str">
        <f t="shared" si="494"/>
        <v/>
      </c>
      <c r="EW78" s="46" t="str">
        <f t="shared" si="494"/>
        <v/>
      </c>
      <c r="EX78" s="46" t="str">
        <f t="shared" si="494"/>
        <v/>
      </c>
      <c r="EY78" s="46" t="str">
        <f t="shared" si="494"/>
        <v/>
      </c>
      <c r="EZ78" s="46" t="str">
        <f t="shared" si="296"/>
        <v/>
      </c>
      <c r="FA78" s="46" t="str">
        <f t="shared" si="291"/>
        <v/>
      </c>
      <c r="FB78" s="46" t="str">
        <f t="shared" si="291"/>
        <v/>
      </c>
      <c r="FC78" s="46" t="str">
        <f t="shared" si="495"/>
        <v/>
      </c>
      <c r="FD78" s="46" t="str">
        <f t="shared" si="495"/>
        <v/>
      </c>
      <c r="FE78" s="46" t="str">
        <f t="shared" si="495"/>
        <v/>
      </c>
      <c r="FF78" s="46" t="str">
        <f t="shared" si="495"/>
        <v/>
      </c>
      <c r="FG78" s="46" t="str">
        <f t="shared" si="495"/>
        <v/>
      </c>
      <c r="FH78" s="46" t="str">
        <f t="shared" si="495"/>
        <v/>
      </c>
      <c r="FI78" s="46" t="str">
        <f t="shared" si="495"/>
        <v/>
      </c>
      <c r="FJ78" s="46" t="str">
        <f t="shared" si="495"/>
        <v/>
      </c>
      <c r="FK78" s="46" t="str">
        <f t="shared" si="495"/>
        <v/>
      </c>
      <c r="FL78" s="46" t="str">
        <f t="shared" si="495"/>
        <v/>
      </c>
      <c r="FM78" s="46" t="str">
        <f t="shared" si="495"/>
        <v/>
      </c>
      <c r="FN78" s="46" t="str">
        <f t="shared" si="495"/>
        <v/>
      </c>
      <c r="FO78" s="46" t="str">
        <f t="shared" si="495"/>
        <v/>
      </c>
      <c r="FP78" s="46" t="str">
        <f t="shared" si="495"/>
        <v/>
      </c>
      <c r="FQ78" s="46" t="str">
        <f t="shared" si="495"/>
        <v/>
      </c>
      <c r="FR78" s="46" t="str">
        <f t="shared" si="495"/>
        <v/>
      </c>
      <c r="FS78" s="46" t="str">
        <f t="shared" si="495"/>
        <v/>
      </c>
      <c r="FT78" s="46" t="str">
        <f t="shared" si="495"/>
        <v/>
      </c>
      <c r="FU78" s="46" t="str">
        <f t="shared" si="495"/>
        <v/>
      </c>
      <c r="FV78" s="46" t="str">
        <f t="shared" si="495"/>
        <v/>
      </c>
      <c r="FW78" s="46" t="str">
        <f t="shared" si="495"/>
        <v/>
      </c>
      <c r="FX78" s="46" t="str">
        <f t="shared" si="495"/>
        <v/>
      </c>
      <c r="FY78" s="46" t="str">
        <f t="shared" si="495"/>
        <v/>
      </c>
      <c r="FZ78" s="46" t="str">
        <f t="shared" si="495"/>
        <v/>
      </c>
      <c r="GA78" s="46" t="str">
        <f t="shared" si="495"/>
        <v/>
      </c>
      <c r="GB78" s="46" t="str">
        <f t="shared" si="495"/>
        <v/>
      </c>
      <c r="GC78" s="46" t="str">
        <f t="shared" si="495"/>
        <v/>
      </c>
      <c r="GD78" s="46" t="str">
        <f t="shared" si="495"/>
        <v/>
      </c>
      <c r="GE78" s="46" t="str">
        <f t="shared" si="495"/>
        <v/>
      </c>
      <c r="GF78" s="46" t="str">
        <f t="shared" si="495"/>
        <v/>
      </c>
      <c r="GG78" s="46" t="str">
        <f t="shared" si="495"/>
        <v/>
      </c>
      <c r="GH78" s="46" t="str">
        <f t="shared" si="495"/>
        <v/>
      </c>
      <c r="GI78" s="46" t="str">
        <f t="shared" si="495"/>
        <v/>
      </c>
      <c r="GJ78" s="46" t="str">
        <f t="shared" si="495"/>
        <v/>
      </c>
      <c r="GK78" s="46" t="str">
        <f t="shared" si="495"/>
        <v/>
      </c>
      <c r="GL78" s="46" t="str">
        <f t="shared" si="495"/>
        <v/>
      </c>
      <c r="GM78" s="46" t="str">
        <f t="shared" si="495"/>
        <v/>
      </c>
      <c r="GN78" s="46" t="str">
        <f t="shared" si="495"/>
        <v/>
      </c>
      <c r="GO78" s="46" t="str">
        <f t="shared" si="495"/>
        <v/>
      </c>
      <c r="GP78" s="46" t="str">
        <f t="shared" si="495"/>
        <v/>
      </c>
      <c r="GQ78" s="46" t="str">
        <f t="shared" si="495"/>
        <v/>
      </c>
      <c r="GR78" s="46" t="str">
        <f t="shared" si="495"/>
        <v/>
      </c>
      <c r="GS78" s="46" t="str">
        <f t="shared" si="495"/>
        <v/>
      </c>
      <c r="GT78" s="46" t="str">
        <f t="shared" si="495"/>
        <v/>
      </c>
      <c r="GU78" s="46" t="str">
        <f t="shared" si="495"/>
        <v/>
      </c>
      <c r="GV78" s="46" t="str">
        <f t="shared" si="495"/>
        <v/>
      </c>
      <c r="GW78" s="46" t="str">
        <f t="shared" si="495"/>
        <v/>
      </c>
      <c r="GX78" s="46" t="str">
        <f t="shared" si="495"/>
        <v/>
      </c>
      <c r="GY78" s="46" t="str">
        <f t="shared" si="495"/>
        <v/>
      </c>
      <c r="GZ78" s="46" t="str">
        <f t="shared" si="495"/>
        <v/>
      </c>
      <c r="HA78" s="46" t="str">
        <f t="shared" si="495"/>
        <v/>
      </c>
      <c r="HB78" s="46" t="str">
        <f t="shared" si="495"/>
        <v/>
      </c>
      <c r="HC78" s="46" t="str">
        <f t="shared" si="495"/>
        <v/>
      </c>
      <c r="HD78" s="46" t="str">
        <f t="shared" si="495"/>
        <v/>
      </c>
      <c r="HE78" s="46" t="str">
        <f t="shared" si="495"/>
        <v/>
      </c>
      <c r="HF78" s="46" t="str">
        <f t="shared" si="495"/>
        <v/>
      </c>
      <c r="HG78" s="46" t="str">
        <f t="shared" si="495"/>
        <v/>
      </c>
      <c r="HH78" s="46" t="str">
        <f t="shared" si="495"/>
        <v/>
      </c>
      <c r="HI78" s="46" t="str">
        <f t="shared" si="495"/>
        <v/>
      </c>
      <c r="HJ78" s="46" t="str">
        <f t="shared" si="495"/>
        <v/>
      </c>
      <c r="HK78" s="46" t="str">
        <f t="shared" si="495"/>
        <v/>
      </c>
      <c r="HL78" s="46" t="str">
        <f t="shared" si="495"/>
        <v/>
      </c>
      <c r="HM78" s="46" t="str">
        <f t="shared" si="495"/>
        <v/>
      </c>
      <c r="HN78" s="46" t="str">
        <f t="shared" si="495"/>
        <v/>
      </c>
      <c r="HO78" s="46" t="str">
        <f t="shared" si="493"/>
        <v/>
      </c>
      <c r="HP78" s="46" t="str">
        <f t="shared" si="493"/>
        <v/>
      </c>
      <c r="HQ78" s="46" t="str">
        <f t="shared" si="493"/>
        <v/>
      </c>
      <c r="HR78" s="46" t="str">
        <f t="shared" si="493"/>
        <v/>
      </c>
      <c r="HS78" s="46" t="str">
        <f t="shared" si="493"/>
        <v/>
      </c>
      <c r="HT78" s="146" t="e">
        <f t="shared" si="292"/>
        <v>#N/A</v>
      </c>
      <c r="HU78" s="146" t="e">
        <f t="shared" si="301"/>
        <v>#N/A</v>
      </c>
      <c r="HV78" s="146" t="e">
        <f t="shared" si="302"/>
        <v>#N/A</v>
      </c>
      <c r="HW78" s="146" t="e">
        <f t="shared" si="303"/>
        <v>#N/A</v>
      </c>
      <c r="HX78" s="146" t="e">
        <f t="shared" si="304"/>
        <v>#N/A</v>
      </c>
      <c r="HY78" s="146" t="e">
        <f t="shared" si="305"/>
        <v>#N/A</v>
      </c>
      <c r="HZ78" s="146" t="e">
        <f t="shared" si="306"/>
        <v>#N/A</v>
      </c>
      <c r="IA78" s="146" t="e">
        <f t="shared" si="307"/>
        <v>#N/A</v>
      </c>
      <c r="IB78" s="146" t="e">
        <f t="shared" si="308"/>
        <v>#N/A</v>
      </c>
      <c r="IC78" s="146" t="e">
        <f t="shared" si="309"/>
        <v>#N/A</v>
      </c>
      <c r="ID78" s="146" t="e">
        <f t="shared" si="310"/>
        <v>#N/A</v>
      </c>
      <c r="IE78" s="146" t="e">
        <f t="shared" si="311"/>
        <v>#N/A</v>
      </c>
      <c r="IF78" s="146" t="e">
        <f t="shared" si="312"/>
        <v>#N/A</v>
      </c>
      <c r="IG78" s="146" t="e">
        <f t="shared" si="313"/>
        <v>#N/A</v>
      </c>
      <c r="IH78" s="146" t="e">
        <f t="shared" si="314"/>
        <v>#N/A</v>
      </c>
      <c r="II78" s="146" t="e">
        <f t="shared" si="315"/>
        <v>#N/A</v>
      </c>
      <c r="IJ78" s="146" t="e">
        <f t="shared" si="316"/>
        <v>#N/A</v>
      </c>
      <c r="IK78" s="146" t="e">
        <f t="shared" si="317"/>
        <v>#N/A</v>
      </c>
      <c r="IL78" s="146" t="e">
        <f t="shared" si="318"/>
        <v>#N/A</v>
      </c>
      <c r="IM78" s="146" t="e">
        <f t="shared" si="319"/>
        <v>#N/A</v>
      </c>
      <c r="IN78" s="146" t="e">
        <f t="shared" si="320"/>
        <v>#N/A</v>
      </c>
      <c r="IO78" s="146" t="e">
        <f t="shared" si="321"/>
        <v>#N/A</v>
      </c>
      <c r="IP78" s="146" t="e">
        <f t="shared" si="322"/>
        <v>#N/A</v>
      </c>
      <c r="IQ78" s="146" t="e">
        <f t="shared" si="323"/>
        <v>#N/A</v>
      </c>
      <c r="IR78" s="146" t="e">
        <f t="shared" si="324"/>
        <v>#N/A</v>
      </c>
      <c r="IS78" s="146" t="e">
        <f t="shared" si="325"/>
        <v>#N/A</v>
      </c>
      <c r="IT78" s="146" t="e">
        <f t="shared" si="326"/>
        <v>#N/A</v>
      </c>
      <c r="IU78" s="146" t="e">
        <f t="shared" si="327"/>
        <v>#N/A</v>
      </c>
      <c r="IV78" s="146" t="e">
        <f t="shared" si="328"/>
        <v>#N/A</v>
      </c>
      <c r="IW78" s="146" t="e">
        <f t="shared" si="329"/>
        <v>#N/A</v>
      </c>
      <c r="IX78" s="146" t="e">
        <f t="shared" si="330"/>
        <v>#N/A</v>
      </c>
      <c r="IY78" s="146" t="e">
        <f t="shared" si="331"/>
        <v>#N/A</v>
      </c>
      <c r="IZ78" s="146" t="e">
        <f t="shared" si="332"/>
        <v>#N/A</v>
      </c>
      <c r="JA78" s="146" t="e">
        <f t="shared" si="333"/>
        <v>#N/A</v>
      </c>
      <c r="JB78" s="146" t="e">
        <f t="shared" si="334"/>
        <v>#N/A</v>
      </c>
      <c r="JC78" s="146" t="e">
        <f t="shared" si="335"/>
        <v>#N/A</v>
      </c>
      <c r="JD78" s="146" t="e">
        <f t="shared" si="336"/>
        <v>#N/A</v>
      </c>
      <c r="JE78" s="146" t="e">
        <f t="shared" si="337"/>
        <v>#N/A</v>
      </c>
      <c r="JF78" s="146" t="e">
        <f t="shared" si="338"/>
        <v>#N/A</v>
      </c>
      <c r="JG78" s="146" t="e">
        <f t="shared" si="339"/>
        <v>#N/A</v>
      </c>
      <c r="JH78" s="146" t="e">
        <f t="shared" si="340"/>
        <v>#N/A</v>
      </c>
      <c r="JI78" s="146" t="e">
        <f t="shared" si="341"/>
        <v>#N/A</v>
      </c>
      <c r="JJ78" s="146" t="e">
        <f t="shared" si="342"/>
        <v>#N/A</v>
      </c>
      <c r="JK78" s="146" t="e">
        <f t="shared" si="343"/>
        <v>#N/A</v>
      </c>
      <c r="JL78" s="146" t="e">
        <f t="shared" si="344"/>
        <v>#N/A</v>
      </c>
      <c r="JM78" s="146" t="e">
        <f t="shared" si="345"/>
        <v>#N/A</v>
      </c>
      <c r="JN78" s="146" t="e">
        <f t="shared" si="346"/>
        <v>#N/A</v>
      </c>
      <c r="JO78" s="146" t="e">
        <f t="shared" si="347"/>
        <v>#N/A</v>
      </c>
      <c r="JP78" s="146" t="e">
        <f t="shared" si="348"/>
        <v>#N/A</v>
      </c>
      <c r="JQ78" s="146" t="e">
        <f t="shared" si="349"/>
        <v>#N/A</v>
      </c>
      <c r="JR78" s="146" t="e">
        <f t="shared" si="350"/>
        <v>#N/A</v>
      </c>
      <c r="JS78" s="146" t="e">
        <f t="shared" si="351"/>
        <v>#N/A</v>
      </c>
      <c r="JT78" s="146" t="e">
        <f t="shared" si="352"/>
        <v>#N/A</v>
      </c>
      <c r="JU78" s="146" t="e">
        <f t="shared" si="353"/>
        <v>#N/A</v>
      </c>
      <c r="JV78" s="146" t="e">
        <f t="shared" si="354"/>
        <v>#N/A</v>
      </c>
      <c r="JW78" s="146" t="e">
        <f t="shared" si="355"/>
        <v>#N/A</v>
      </c>
      <c r="JX78" s="146" t="e">
        <f t="shared" si="356"/>
        <v>#N/A</v>
      </c>
      <c r="JY78" s="146" t="e">
        <f t="shared" si="357"/>
        <v>#N/A</v>
      </c>
      <c r="JZ78" s="146" t="e">
        <f t="shared" si="358"/>
        <v>#N/A</v>
      </c>
      <c r="KA78" s="146" t="e">
        <f t="shared" si="359"/>
        <v>#N/A</v>
      </c>
      <c r="KB78" s="146" t="e">
        <f t="shared" si="360"/>
        <v>#N/A</v>
      </c>
      <c r="KC78" s="146" t="e">
        <f t="shared" si="361"/>
        <v>#N/A</v>
      </c>
      <c r="KD78" s="146" t="e">
        <f t="shared" si="362"/>
        <v>#N/A</v>
      </c>
      <c r="KE78" s="146" t="e">
        <f t="shared" si="363"/>
        <v>#N/A</v>
      </c>
      <c r="KF78" s="146" t="e">
        <f t="shared" si="297"/>
        <v>#N/A</v>
      </c>
      <c r="KG78" s="146" t="e">
        <f t="shared" si="364"/>
        <v>#N/A</v>
      </c>
      <c r="KH78" s="146" t="e">
        <f t="shared" si="365"/>
        <v>#N/A</v>
      </c>
      <c r="KI78" s="146" t="e">
        <f t="shared" si="366"/>
        <v>#N/A</v>
      </c>
      <c r="KJ78" s="146" t="e">
        <f t="shared" si="367"/>
        <v>#N/A</v>
      </c>
      <c r="KK78" s="146" t="e">
        <f t="shared" si="368"/>
        <v>#N/A</v>
      </c>
      <c r="KL78" s="146" t="e">
        <f t="shared" si="369"/>
        <v>#N/A</v>
      </c>
      <c r="KM78" s="146" t="e">
        <f t="shared" si="370"/>
        <v>#N/A</v>
      </c>
      <c r="KN78" s="146" t="e">
        <f t="shared" si="371"/>
        <v>#N/A</v>
      </c>
      <c r="KO78" s="146" t="e">
        <f t="shared" si="372"/>
        <v>#N/A</v>
      </c>
      <c r="KP78" s="146" t="e">
        <f t="shared" si="373"/>
        <v>#N/A</v>
      </c>
      <c r="KQ78" s="146" t="e">
        <f t="shared" si="374"/>
        <v>#N/A</v>
      </c>
      <c r="KR78" s="146" t="e">
        <f t="shared" si="375"/>
        <v>#N/A</v>
      </c>
      <c r="KS78" s="146" t="e">
        <f t="shared" si="376"/>
        <v>#N/A</v>
      </c>
      <c r="KT78" s="146" t="e">
        <f t="shared" si="377"/>
        <v>#N/A</v>
      </c>
      <c r="KU78" s="146" t="e">
        <f t="shared" si="378"/>
        <v>#N/A</v>
      </c>
      <c r="KV78" s="146" t="e">
        <f t="shared" si="379"/>
        <v>#N/A</v>
      </c>
      <c r="KW78" s="146" t="e">
        <f t="shared" si="380"/>
        <v>#N/A</v>
      </c>
      <c r="KX78" s="146" t="e">
        <f t="shared" si="381"/>
        <v>#N/A</v>
      </c>
      <c r="KY78" s="146" t="e">
        <f t="shared" si="382"/>
        <v>#N/A</v>
      </c>
      <c r="KZ78" s="146" t="e">
        <f t="shared" si="383"/>
        <v>#N/A</v>
      </c>
      <c r="LA78" s="146" t="e">
        <f t="shared" si="384"/>
        <v>#N/A</v>
      </c>
      <c r="LB78" s="146" t="e">
        <f t="shared" si="385"/>
        <v>#N/A</v>
      </c>
      <c r="LC78" s="146" t="e">
        <f t="shared" si="386"/>
        <v>#N/A</v>
      </c>
      <c r="LD78" s="146" t="e">
        <f t="shared" si="387"/>
        <v>#N/A</v>
      </c>
      <c r="LE78" s="146" t="e">
        <f t="shared" si="388"/>
        <v>#N/A</v>
      </c>
      <c r="LF78" s="146" t="e">
        <f t="shared" si="389"/>
        <v>#N/A</v>
      </c>
      <c r="LG78" s="146" t="e">
        <f t="shared" si="390"/>
        <v>#N/A</v>
      </c>
      <c r="LH78" s="146" t="e">
        <f t="shared" si="391"/>
        <v>#N/A</v>
      </c>
      <c r="LI78" s="146" t="e">
        <f t="shared" si="392"/>
        <v>#N/A</v>
      </c>
      <c r="LJ78" s="146" t="e">
        <f t="shared" si="393"/>
        <v>#N/A</v>
      </c>
      <c r="LK78" s="146" t="e">
        <f t="shared" si="394"/>
        <v>#N/A</v>
      </c>
      <c r="LL78" s="146" t="e">
        <f t="shared" si="395"/>
        <v>#N/A</v>
      </c>
      <c r="LM78" s="146" t="e">
        <f t="shared" si="396"/>
        <v>#N/A</v>
      </c>
      <c r="LN78" s="146" t="e">
        <f t="shared" si="397"/>
        <v>#N/A</v>
      </c>
      <c r="LO78" s="146" t="e">
        <f t="shared" si="398"/>
        <v>#N/A</v>
      </c>
      <c r="LP78" s="146" t="e">
        <f t="shared" si="399"/>
        <v>#N/A</v>
      </c>
      <c r="LQ78" s="146" t="e">
        <f t="shared" si="400"/>
        <v>#N/A</v>
      </c>
      <c r="LR78" s="146" t="e">
        <f t="shared" si="401"/>
        <v>#N/A</v>
      </c>
      <c r="LS78" s="146" t="e">
        <f t="shared" si="402"/>
        <v>#N/A</v>
      </c>
      <c r="LT78" s="146" t="e">
        <f t="shared" si="403"/>
        <v>#N/A</v>
      </c>
      <c r="LU78" s="146" t="e">
        <f t="shared" si="404"/>
        <v>#N/A</v>
      </c>
      <c r="LV78" s="146" t="e">
        <f t="shared" si="405"/>
        <v>#N/A</v>
      </c>
      <c r="LW78" s="146" t="e">
        <f t="shared" si="406"/>
        <v>#N/A</v>
      </c>
      <c r="LX78" s="146" t="e">
        <f t="shared" si="407"/>
        <v>#N/A</v>
      </c>
      <c r="LY78" s="146" t="e">
        <f t="shared" si="408"/>
        <v>#N/A</v>
      </c>
      <c r="LZ78" s="146" t="e">
        <f t="shared" si="409"/>
        <v>#N/A</v>
      </c>
      <c r="MA78" s="146" t="e">
        <f t="shared" si="410"/>
        <v>#N/A</v>
      </c>
      <c r="MB78" s="146" t="e">
        <f t="shared" si="411"/>
        <v>#N/A</v>
      </c>
      <c r="MC78" s="146" t="e">
        <f t="shared" si="412"/>
        <v>#N/A</v>
      </c>
      <c r="MD78" s="146" t="e">
        <f t="shared" si="413"/>
        <v>#N/A</v>
      </c>
      <c r="ME78" s="146" t="e">
        <f t="shared" si="414"/>
        <v>#N/A</v>
      </c>
      <c r="MF78" s="146" t="e">
        <f t="shared" si="415"/>
        <v>#N/A</v>
      </c>
      <c r="MG78" s="146" t="e">
        <f t="shared" si="416"/>
        <v>#N/A</v>
      </c>
      <c r="MH78" s="146" t="e">
        <f t="shared" si="417"/>
        <v>#N/A</v>
      </c>
      <c r="MI78" s="146" t="e">
        <f t="shared" si="418"/>
        <v>#N/A</v>
      </c>
      <c r="MJ78" s="146" t="e">
        <f t="shared" si="419"/>
        <v>#N/A</v>
      </c>
      <c r="MK78" s="146" t="e">
        <f t="shared" si="420"/>
        <v>#N/A</v>
      </c>
      <c r="ML78" s="146" t="e">
        <f t="shared" si="421"/>
        <v>#N/A</v>
      </c>
      <c r="MM78" s="146" t="e">
        <f t="shared" si="422"/>
        <v>#N/A</v>
      </c>
      <c r="MN78" s="146" t="e">
        <f t="shared" si="423"/>
        <v>#N/A</v>
      </c>
      <c r="MO78" s="146" t="e">
        <f t="shared" si="424"/>
        <v>#N/A</v>
      </c>
      <c r="MP78" s="146" t="e">
        <f t="shared" si="425"/>
        <v>#N/A</v>
      </c>
      <c r="MQ78" s="146" t="e">
        <f t="shared" si="426"/>
        <v>#N/A</v>
      </c>
      <c r="MR78" s="146" t="e">
        <f t="shared" si="298"/>
        <v>#N/A</v>
      </c>
      <c r="MS78" s="146" t="e">
        <f t="shared" si="427"/>
        <v>#N/A</v>
      </c>
      <c r="MT78" s="146" t="e">
        <f t="shared" si="428"/>
        <v>#N/A</v>
      </c>
      <c r="MU78" s="146" t="e">
        <f t="shared" si="429"/>
        <v>#N/A</v>
      </c>
      <c r="MV78" s="146" t="e">
        <f t="shared" si="430"/>
        <v>#N/A</v>
      </c>
      <c r="MW78" s="146" t="e">
        <f t="shared" si="431"/>
        <v>#N/A</v>
      </c>
      <c r="MX78" s="146" t="e">
        <f t="shared" si="432"/>
        <v>#N/A</v>
      </c>
      <c r="MY78" s="146" t="e">
        <f t="shared" si="433"/>
        <v>#N/A</v>
      </c>
      <c r="MZ78" s="146" t="e">
        <f t="shared" si="434"/>
        <v>#N/A</v>
      </c>
      <c r="NA78" s="146" t="e">
        <f t="shared" si="435"/>
        <v>#N/A</v>
      </c>
      <c r="NB78" s="146" t="e">
        <f t="shared" si="436"/>
        <v>#N/A</v>
      </c>
      <c r="NC78" s="146" t="e">
        <f t="shared" si="437"/>
        <v>#N/A</v>
      </c>
      <c r="ND78" s="146" t="e">
        <f t="shared" si="438"/>
        <v>#N/A</v>
      </c>
      <c r="NE78" s="146" t="e">
        <f t="shared" si="439"/>
        <v>#N/A</v>
      </c>
      <c r="NF78" s="146" t="e">
        <f t="shared" si="440"/>
        <v>#N/A</v>
      </c>
      <c r="NG78" s="146" t="e">
        <f t="shared" si="441"/>
        <v>#N/A</v>
      </c>
      <c r="NH78" s="146" t="e">
        <f t="shared" si="442"/>
        <v>#N/A</v>
      </c>
      <c r="NI78" s="146" t="e">
        <f t="shared" si="443"/>
        <v>#N/A</v>
      </c>
      <c r="NJ78" s="146" t="e">
        <f t="shared" si="444"/>
        <v>#N/A</v>
      </c>
      <c r="NK78" s="146" t="e">
        <f t="shared" si="445"/>
        <v>#N/A</v>
      </c>
      <c r="NL78" s="146" t="e">
        <f t="shared" si="446"/>
        <v>#N/A</v>
      </c>
      <c r="NM78" s="146" t="e">
        <f t="shared" si="447"/>
        <v>#N/A</v>
      </c>
      <c r="NN78" s="146" t="e">
        <f t="shared" si="448"/>
        <v>#N/A</v>
      </c>
      <c r="NO78" s="146" t="e">
        <f t="shared" si="449"/>
        <v>#N/A</v>
      </c>
      <c r="NP78" s="146" t="e">
        <f t="shared" si="450"/>
        <v>#N/A</v>
      </c>
      <c r="NQ78" s="146" t="e">
        <f t="shared" si="451"/>
        <v>#N/A</v>
      </c>
      <c r="NR78" s="146" t="e">
        <f t="shared" si="452"/>
        <v>#N/A</v>
      </c>
      <c r="NS78" s="146" t="e">
        <f t="shared" si="453"/>
        <v>#N/A</v>
      </c>
      <c r="NT78" s="146" t="e">
        <f t="shared" si="454"/>
        <v>#N/A</v>
      </c>
      <c r="NU78" s="146" t="e">
        <f t="shared" si="455"/>
        <v>#N/A</v>
      </c>
      <c r="NV78" s="146" t="e">
        <f t="shared" si="456"/>
        <v>#N/A</v>
      </c>
      <c r="NW78" s="146" t="e">
        <f t="shared" si="457"/>
        <v>#N/A</v>
      </c>
      <c r="NX78" s="146" t="e">
        <f t="shared" si="458"/>
        <v>#N/A</v>
      </c>
      <c r="NY78" s="146" t="e">
        <f t="shared" si="459"/>
        <v>#N/A</v>
      </c>
      <c r="NZ78" s="146" t="e">
        <f t="shared" si="460"/>
        <v>#N/A</v>
      </c>
      <c r="OA78" s="146" t="e">
        <f t="shared" si="461"/>
        <v>#N/A</v>
      </c>
      <c r="OB78" s="146" t="e">
        <f t="shared" si="462"/>
        <v>#N/A</v>
      </c>
      <c r="OC78" s="146" t="e">
        <f t="shared" si="463"/>
        <v>#N/A</v>
      </c>
      <c r="OD78" s="146" t="e">
        <f t="shared" si="464"/>
        <v>#N/A</v>
      </c>
      <c r="OE78" s="146" t="e">
        <f t="shared" si="465"/>
        <v>#N/A</v>
      </c>
      <c r="OF78" s="146" t="e">
        <f t="shared" si="466"/>
        <v>#N/A</v>
      </c>
      <c r="OG78" s="146" t="e">
        <f t="shared" si="467"/>
        <v>#N/A</v>
      </c>
      <c r="OH78" s="146" t="e">
        <f t="shared" si="468"/>
        <v>#N/A</v>
      </c>
      <c r="OI78" s="146" t="e">
        <f t="shared" si="469"/>
        <v>#N/A</v>
      </c>
      <c r="OJ78" s="146" t="e">
        <f t="shared" si="470"/>
        <v>#N/A</v>
      </c>
      <c r="OK78" s="146" t="e">
        <f t="shared" si="471"/>
        <v>#N/A</v>
      </c>
      <c r="OL78" s="146" t="e">
        <f t="shared" si="472"/>
        <v>#N/A</v>
      </c>
      <c r="OM78" s="146" t="e">
        <f t="shared" si="473"/>
        <v>#N/A</v>
      </c>
      <c r="ON78" s="146" t="e">
        <f t="shared" si="474"/>
        <v>#N/A</v>
      </c>
      <c r="OO78" s="146" t="e">
        <f t="shared" si="475"/>
        <v>#N/A</v>
      </c>
      <c r="OP78" s="146" t="e">
        <f t="shared" si="476"/>
        <v>#N/A</v>
      </c>
      <c r="OQ78" s="146" t="e">
        <f t="shared" si="477"/>
        <v>#N/A</v>
      </c>
      <c r="OR78" s="146" t="e">
        <f t="shared" si="478"/>
        <v>#N/A</v>
      </c>
      <c r="OS78" s="146" t="e">
        <f t="shared" si="479"/>
        <v>#N/A</v>
      </c>
      <c r="OT78" s="146" t="e">
        <f t="shared" si="480"/>
        <v>#N/A</v>
      </c>
      <c r="OU78" s="146" t="e">
        <f t="shared" si="481"/>
        <v>#N/A</v>
      </c>
      <c r="OV78" s="146" t="e">
        <f t="shared" si="482"/>
        <v>#N/A</v>
      </c>
      <c r="OW78" s="146" t="e">
        <f t="shared" si="483"/>
        <v>#N/A</v>
      </c>
      <c r="OX78" s="146" t="e">
        <f t="shared" si="484"/>
        <v>#N/A</v>
      </c>
      <c r="OY78" s="146" t="e">
        <f t="shared" si="485"/>
        <v>#N/A</v>
      </c>
      <c r="OZ78" s="146" t="e">
        <f t="shared" si="486"/>
        <v>#N/A</v>
      </c>
      <c r="PA78" s="146" t="e">
        <f t="shared" si="487"/>
        <v>#N/A</v>
      </c>
      <c r="PB78" s="146" t="e">
        <f t="shared" si="488"/>
        <v>#N/A</v>
      </c>
      <c r="PC78" s="146" t="e">
        <f t="shared" si="489"/>
        <v>#N/A</v>
      </c>
      <c r="PD78" s="146" t="e">
        <f t="shared" si="299"/>
        <v>#N/A</v>
      </c>
      <c r="PE78" s="146" t="e">
        <f t="shared" si="225"/>
        <v>#N/A</v>
      </c>
      <c r="PF78" s="146" t="e">
        <f t="shared" si="226"/>
        <v>#N/A</v>
      </c>
      <c r="PG78" s="146" t="e">
        <f t="shared" si="227"/>
        <v>#N/A</v>
      </c>
      <c r="PH78" s="146" t="e">
        <f t="shared" si="228"/>
        <v>#N/A</v>
      </c>
      <c r="PI78" s="146" t="e">
        <f t="shared" si="229"/>
        <v>#N/A</v>
      </c>
      <c r="PJ78" s="146" t="e">
        <f t="shared" si="230"/>
        <v>#N/A</v>
      </c>
      <c r="PK78" s="146" t="e">
        <f t="shared" si="231"/>
        <v>#N/A</v>
      </c>
      <c r="PL78" s="146" t="e">
        <f t="shared" si="232"/>
        <v>#N/A</v>
      </c>
    </row>
    <row r="79" spans="1:428" hidden="1" x14ac:dyDescent="0.45">
      <c r="A79" s="364"/>
      <c r="B79" s="365" t="str">
        <f>IF($N79="","",ROUND(_xlfn.LOGNORM.INV(ABS(VLOOKUP($Q$1,VLookups!$A$27:$B$28,2,FALSE)-B$2),LN($J79),LN($N79)),0))</f>
        <v/>
      </c>
      <c r="C79" s="367" t="str">
        <f t="shared" si="293"/>
        <v/>
      </c>
      <c r="D79" s="368" t="str">
        <f t="shared" si="294"/>
        <v/>
      </c>
      <c r="E79" s="108" t="str">
        <f>IFERROR(_xlfn.LOGNORM.INV(VLookups!$B$22,LN($J79),LN($N79)),"")</f>
        <v/>
      </c>
      <c r="F79" s="81"/>
      <c r="G79" s="108" t="str">
        <f>IFERROR(_xlfn.LOGNORM.INV(VLookups!$B$23,LN($J79),LN($N79)),"")</f>
        <v/>
      </c>
      <c r="H79" s="110" t="str">
        <f t="shared" si="283"/>
        <v/>
      </c>
      <c r="I79" s="110" t="str">
        <f t="shared" si="284"/>
        <v/>
      </c>
      <c r="J79" s="65" t="str">
        <f>IF(AND(F79&gt;0,NOT(ISBLANK(K79))),IF(VLOOKUP($F$3,VLookups!$A$17:$B$18,2,FALSE),F79*VLOOKUP(K79,VLookups!$A$4:$B$13,2,FALSE),F79),"")</f>
        <v/>
      </c>
      <c r="K79" s="21"/>
      <c r="L79" s="53"/>
      <c r="M79" s="263"/>
      <c r="N79" s="320" t="str">
        <f>IF(F79&gt;0,IF(ISBLANK(M79),IF(ISBLANK(K79),"",VLOOKUP(K79,VLookups!$A$4:$C$13,3,FALSE)),M79),"")</f>
        <v/>
      </c>
      <c r="O79" s="320" t="str">
        <f t="shared" si="287"/>
        <v/>
      </c>
      <c r="P79" s="375" t="str">
        <f t="shared" si="288"/>
        <v/>
      </c>
      <c r="Q79" s="81"/>
      <c r="R79" s="230" t="str">
        <f>IF(AND(Q79&gt;0,F79&gt;0,NOT(N79="")),ABS(VLOOKUP($Q$1,VLookups!$A$27:$B$28,2,FALSE)-_xlfn.LOGNORM.DIST(Q79,LN(J79),LN(N79),TRUE)),"")</f>
        <v/>
      </c>
      <c r="S79" s="80" t="str">
        <f>IF(AND($E79&gt;0,$F79&gt;0,$G79&gt;0,NOT(ISBLANK($K79))),_xlfn.LOGNORM.INV(ABS(VLOOKUP($Q$1,VLookups!$A$27:$B$28,2,FALSE)-S$3),LN($J79),LN($N79)),"")</f>
        <v/>
      </c>
      <c r="T79" s="80" t="str">
        <f>IF(AND($E79&gt;0,$F79&gt;0,$G79&gt;0,NOT(ISBLANK($K79))),_xlfn.LOGNORM.INV(ABS(VLOOKUP($Q$1,VLookups!$A$27:$B$28,2,FALSE)-T$3),LN($J79),LN($N79)),"")</f>
        <v/>
      </c>
      <c r="U79" s="80" t="str">
        <f>IF(AND($E79&gt;0,$F79&gt;0,$G79&gt;0,NOT(ISBLANK($K79))),_xlfn.LOGNORM.INV(ABS(VLOOKUP($Q$1,VLookups!$A$27:$B$28,2,FALSE)-U$3),LN($J79),LN($N79)),"")</f>
        <v/>
      </c>
      <c r="V79" s="80" t="str">
        <f>IF(AND($E79&gt;0,$F79&gt;0,$G79&gt;0,NOT(ISBLANK($K79))),_xlfn.LOGNORM.INV(ABS(VLOOKUP($Q$1,VLookups!$A$27:$B$28,2,FALSE)-V$3),LN($J79),LN($N79)),"")</f>
        <v/>
      </c>
      <c r="W79" s="80" t="str">
        <f>IF(AND($E79&gt;0,$F79&gt;0,$G79&gt;0,NOT(ISBLANK($K79))),_xlfn.LOGNORM.INV(ABS(VLOOKUP($Q$1,VLookups!$A$27:$B$28,2,FALSE)-W$3),LN($J79),LN($N79)),"")</f>
        <v/>
      </c>
      <c r="X79" s="80" t="str">
        <f>IF(AND($E79&gt;0,$F79&gt;0,$G79&gt;0,NOT(ISBLANK($K79))),_xlfn.LOGNORM.INV(ABS(VLOOKUP($Q$1,VLookups!$A$27:$B$28,2,FALSE)-X$3),LN($J79),LN($N79)),"")</f>
        <v/>
      </c>
      <c r="Y79" s="5"/>
      <c r="Z79" s="145" t="str">
        <f t="shared" si="285"/>
        <v/>
      </c>
      <c r="AA79" s="376" t="str">
        <f t="shared" si="289"/>
        <v/>
      </c>
      <c r="AB79" s="46" t="str">
        <f t="shared" si="290"/>
        <v/>
      </c>
      <c r="AC79" s="46" t="str">
        <f t="shared" si="496"/>
        <v/>
      </c>
      <c r="AD79" s="46" t="str">
        <f t="shared" si="496"/>
        <v/>
      </c>
      <c r="AE79" s="46" t="str">
        <f t="shared" si="496"/>
        <v/>
      </c>
      <c r="AF79" s="46" t="str">
        <f t="shared" si="496"/>
        <v/>
      </c>
      <c r="AG79" s="46" t="str">
        <f t="shared" si="496"/>
        <v/>
      </c>
      <c r="AH79" s="46" t="str">
        <f t="shared" si="496"/>
        <v/>
      </c>
      <c r="AI79" s="46" t="str">
        <f t="shared" si="496"/>
        <v/>
      </c>
      <c r="AJ79" s="46" t="str">
        <f t="shared" si="496"/>
        <v/>
      </c>
      <c r="AK79" s="46" t="str">
        <f t="shared" si="496"/>
        <v/>
      </c>
      <c r="AL79" s="46" t="str">
        <f t="shared" si="496"/>
        <v/>
      </c>
      <c r="AM79" s="46" t="str">
        <f t="shared" si="496"/>
        <v/>
      </c>
      <c r="AN79" s="46" t="str">
        <f t="shared" si="496"/>
        <v/>
      </c>
      <c r="AO79" s="46" t="str">
        <f t="shared" si="496"/>
        <v/>
      </c>
      <c r="AP79" s="46" t="str">
        <f t="shared" si="496"/>
        <v/>
      </c>
      <c r="AQ79" s="46" t="str">
        <f t="shared" si="496"/>
        <v/>
      </c>
      <c r="AR79" s="46" t="str">
        <f t="shared" si="496"/>
        <v/>
      </c>
      <c r="AS79" s="46" t="str">
        <f t="shared" si="496"/>
        <v/>
      </c>
      <c r="AT79" s="46" t="str">
        <f t="shared" si="496"/>
        <v/>
      </c>
      <c r="AU79" s="46" t="str">
        <f t="shared" si="496"/>
        <v/>
      </c>
      <c r="AV79" s="46" t="str">
        <f t="shared" si="496"/>
        <v/>
      </c>
      <c r="AW79" s="46" t="str">
        <f t="shared" si="496"/>
        <v/>
      </c>
      <c r="AX79" s="46" t="str">
        <f t="shared" si="496"/>
        <v/>
      </c>
      <c r="AY79" s="46" t="str">
        <f t="shared" si="496"/>
        <v/>
      </c>
      <c r="AZ79" s="46" t="str">
        <f t="shared" si="496"/>
        <v/>
      </c>
      <c r="BA79" s="46" t="str">
        <f t="shared" si="496"/>
        <v/>
      </c>
      <c r="BB79" s="46" t="str">
        <f t="shared" si="496"/>
        <v/>
      </c>
      <c r="BC79" s="46" t="str">
        <f t="shared" si="496"/>
        <v/>
      </c>
      <c r="BD79" s="46" t="str">
        <f t="shared" si="496"/>
        <v/>
      </c>
      <c r="BE79" s="46" t="str">
        <f t="shared" si="496"/>
        <v/>
      </c>
      <c r="BF79" s="46" t="str">
        <f t="shared" si="496"/>
        <v/>
      </c>
      <c r="BG79" s="46" t="str">
        <f t="shared" si="496"/>
        <v/>
      </c>
      <c r="BH79" s="46" t="str">
        <f t="shared" si="496"/>
        <v/>
      </c>
      <c r="BI79" s="46" t="str">
        <f t="shared" si="496"/>
        <v/>
      </c>
      <c r="BJ79" s="46" t="str">
        <f t="shared" si="496"/>
        <v/>
      </c>
      <c r="BK79" s="46" t="str">
        <f t="shared" si="496"/>
        <v/>
      </c>
      <c r="BL79" s="46" t="str">
        <f t="shared" si="496"/>
        <v/>
      </c>
      <c r="BM79" s="46" t="str">
        <f t="shared" si="496"/>
        <v/>
      </c>
      <c r="BN79" s="46" t="str">
        <f t="shared" si="496"/>
        <v/>
      </c>
      <c r="BO79" s="46" t="str">
        <f t="shared" si="496"/>
        <v/>
      </c>
      <c r="BP79" s="46" t="str">
        <f t="shared" si="496"/>
        <v/>
      </c>
      <c r="BQ79" s="46" t="str">
        <f t="shared" si="496"/>
        <v/>
      </c>
      <c r="BR79" s="46" t="str">
        <f t="shared" si="496"/>
        <v/>
      </c>
      <c r="BS79" s="46" t="str">
        <f t="shared" si="496"/>
        <v/>
      </c>
      <c r="BT79" s="46" t="str">
        <f t="shared" si="496"/>
        <v/>
      </c>
      <c r="BU79" s="46" t="str">
        <f t="shared" si="496"/>
        <v/>
      </c>
      <c r="BV79" s="46" t="str">
        <f t="shared" si="496"/>
        <v/>
      </c>
      <c r="BW79" s="46" t="str">
        <f t="shared" si="496"/>
        <v/>
      </c>
      <c r="BX79" s="46" t="str">
        <f t="shared" si="496"/>
        <v/>
      </c>
      <c r="BY79" s="46" t="str">
        <f t="shared" si="496"/>
        <v/>
      </c>
      <c r="BZ79" s="46" t="str">
        <f t="shared" si="496"/>
        <v/>
      </c>
      <c r="CA79" s="46" t="str">
        <f t="shared" si="496"/>
        <v/>
      </c>
      <c r="CB79" s="46" t="str">
        <f t="shared" si="496"/>
        <v/>
      </c>
      <c r="CC79" s="46" t="str">
        <f t="shared" si="496"/>
        <v/>
      </c>
      <c r="CD79" s="46" t="str">
        <f t="shared" si="496"/>
        <v/>
      </c>
      <c r="CE79" s="46" t="str">
        <f t="shared" si="496"/>
        <v/>
      </c>
      <c r="CF79" s="46" t="str">
        <f t="shared" si="496"/>
        <v/>
      </c>
      <c r="CG79" s="46" t="str">
        <f t="shared" si="496"/>
        <v/>
      </c>
      <c r="CH79" s="46" t="str">
        <f t="shared" si="496"/>
        <v/>
      </c>
      <c r="CI79" s="46" t="str">
        <f t="shared" si="496"/>
        <v/>
      </c>
      <c r="CJ79" s="46" t="str">
        <f t="shared" si="496"/>
        <v/>
      </c>
      <c r="CK79" s="46" t="str">
        <f t="shared" si="496"/>
        <v/>
      </c>
      <c r="CL79" s="46" t="str">
        <f t="shared" si="496"/>
        <v/>
      </c>
      <c r="CM79" s="46" t="str">
        <f t="shared" si="496"/>
        <v/>
      </c>
      <c r="CN79" s="46" t="str">
        <f t="shared" si="496"/>
        <v/>
      </c>
      <c r="CO79" s="46" t="str">
        <f t="shared" si="494"/>
        <v/>
      </c>
      <c r="CP79" s="46" t="str">
        <f t="shared" si="494"/>
        <v/>
      </c>
      <c r="CQ79" s="46" t="str">
        <f t="shared" si="494"/>
        <v/>
      </c>
      <c r="CR79" s="46" t="str">
        <f t="shared" si="494"/>
        <v/>
      </c>
      <c r="CS79" s="46" t="str">
        <f t="shared" si="494"/>
        <v/>
      </c>
      <c r="CT79" s="46" t="str">
        <f t="shared" si="494"/>
        <v/>
      </c>
      <c r="CU79" s="46" t="str">
        <f t="shared" si="494"/>
        <v/>
      </c>
      <c r="CV79" s="46" t="str">
        <f t="shared" si="494"/>
        <v/>
      </c>
      <c r="CW79" s="46" t="str">
        <f t="shared" si="494"/>
        <v/>
      </c>
      <c r="CX79" s="46" t="str">
        <f t="shared" si="494"/>
        <v/>
      </c>
      <c r="CY79" s="46" t="str">
        <f t="shared" si="494"/>
        <v/>
      </c>
      <c r="CZ79" s="46" t="str">
        <f t="shared" si="494"/>
        <v/>
      </c>
      <c r="DA79" s="46" t="str">
        <f t="shared" si="494"/>
        <v/>
      </c>
      <c r="DB79" s="46" t="str">
        <f t="shared" si="494"/>
        <v/>
      </c>
      <c r="DC79" s="46" t="str">
        <f t="shared" si="494"/>
        <v/>
      </c>
      <c r="DD79" s="46" t="str">
        <f t="shared" si="494"/>
        <v/>
      </c>
      <c r="DE79" s="46" t="str">
        <f t="shared" si="494"/>
        <v/>
      </c>
      <c r="DF79" s="46" t="str">
        <f t="shared" si="494"/>
        <v/>
      </c>
      <c r="DG79" s="46" t="str">
        <f t="shared" si="494"/>
        <v/>
      </c>
      <c r="DH79" s="46" t="str">
        <f t="shared" si="494"/>
        <v/>
      </c>
      <c r="DI79" s="46" t="str">
        <f t="shared" si="494"/>
        <v/>
      </c>
      <c r="DJ79" s="46" t="str">
        <f t="shared" si="494"/>
        <v/>
      </c>
      <c r="DK79" s="46" t="str">
        <f t="shared" si="494"/>
        <v/>
      </c>
      <c r="DL79" s="46" t="str">
        <f t="shared" si="494"/>
        <v/>
      </c>
      <c r="DM79" s="46" t="str">
        <f t="shared" si="494"/>
        <v/>
      </c>
      <c r="DN79" s="46" t="str">
        <f t="shared" si="494"/>
        <v/>
      </c>
      <c r="DO79" s="46" t="str">
        <f t="shared" si="494"/>
        <v/>
      </c>
      <c r="DP79" s="46" t="str">
        <f t="shared" si="494"/>
        <v/>
      </c>
      <c r="DQ79" s="46" t="str">
        <f t="shared" si="494"/>
        <v/>
      </c>
      <c r="DR79" s="46" t="str">
        <f t="shared" si="494"/>
        <v/>
      </c>
      <c r="DS79" s="46" t="str">
        <f t="shared" si="494"/>
        <v/>
      </c>
      <c r="DT79" s="46" t="str">
        <f t="shared" si="494"/>
        <v/>
      </c>
      <c r="DU79" s="46" t="str">
        <f t="shared" si="494"/>
        <v/>
      </c>
      <c r="DV79" s="46" t="str">
        <f t="shared" si="494"/>
        <v/>
      </c>
      <c r="DW79" s="46" t="str">
        <f t="shared" si="494"/>
        <v/>
      </c>
      <c r="DX79" s="46" t="str">
        <f t="shared" si="494"/>
        <v/>
      </c>
      <c r="DY79" s="46" t="str">
        <f t="shared" si="494"/>
        <v/>
      </c>
      <c r="DZ79" s="46" t="str">
        <f t="shared" si="494"/>
        <v/>
      </c>
      <c r="EA79" s="46" t="str">
        <f t="shared" si="494"/>
        <v/>
      </c>
      <c r="EB79" s="46" t="str">
        <f t="shared" si="494"/>
        <v/>
      </c>
      <c r="EC79" s="46" t="str">
        <f t="shared" si="494"/>
        <v/>
      </c>
      <c r="ED79" s="46" t="str">
        <f t="shared" si="494"/>
        <v/>
      </c>
      <c r="EE79" s="46" t="str">
        <f t="shared" si="494"/>
        <v/>
      </c>
      <c r="EF79" s="46" t="str">
        <f t="shared" si="494"/>
        <v/>
      </c>
      <c r="EG79" s="46" t="str">
        <f t="shared" si="494"/>
        <v/>
      </c>
      <c r="EH79" s="46" t="str">
        <f t="shared" si="494"/>
        <v/>
      </c>
      <c r="EI79" s="46" t="str">
        <f t="shared" si="494"/>
        <v/>
      </c>
      <c r="EJ79" s="46" t="str">
        <f t="shared" si="494"/>
        <v/>
      </c>
      <c r="EK79" s="46" t="str">
        <f t="shared" si="494"/>
        <v/>
      </c>
      <c r="EL79" s="46" t="str">
        <f t="shared" si="494"/>
        <v/>
      </c>
      <c r="EM79" s="46" t="str">
        <f t="shared" si="494"/>
        <v/>
      </c>
      <c r="EN79" s="46" t="str">
        <f t="shared" si="494"/>
        <v/>
      </c>
      <c r="EO79" s="46" t="str">
        <f t="shared" si="494"/>
        <v/>
      </c>
      <c r="EP79" s="46" t="str">
        <f t="shared" si="494"/>
        <v/>
      </c>
      <c r="EQ79" s="46" t="str">
        <f t="shared" si="494"/>
        <v/>
      </c>
      <c r="ER79" s="46" t="str">
        <f t="shared" si="494"/>
        <v/>
      </c>
      <c r="ES79" s="46" t="str">
        <f t="shared" si="494"/>
        <v/>
      </c>
      <c r="ET79" s="46" t="str">
        <f t="shared" si="494"/>
        <v/>
      </c>
      <c r="EU79" s="46" t="str">
        <f t="shared" si="494"/>
        <v/>
      </c>
      <c r="EV79" s="46" t="str">
        <f t="shared" si="494"/>
        <v/>
      </c>
      <c r="EW79" s="46" t="str">
        <f t="shared" si="494"/>
        <v/>
      </c>
      <c r="EX79" s="46" t="str">
        <f t="shared" si="494"/>
        <v/>
      </c>
      <c r="EY79" s="46" t="str">
        <f t="shared" si="494"/>
        <v/>
      </c>
      <c r="EZ79" s="46" t="str">
        <f t="shared" si="296"/>
        <v/>
      </c>
      <c r="FA79" s="46" t="str">
        <f t="shared" si="291"/>
        <v/>
      </c>
      <c r="FB79" s="46" t="str">
        <f t="shared" si="291"/>
        <v/>
      </c>
      <c r="FC79" s="46" t="str">
        <f t="shared" si="495"/>
        <v/>
      </c>
      <c r="FD79" s="46" t="str">
        <f t="shared" si="495"/>
        <v/>
      </c>
      <c r="FE79" s="46" t="str">
        <f t="shared" si="495"/>
        <v/>
      </c>
      <c r="FF79" s="46" t="str">
        <f t="shared" si="495"/>
        <v/>
      </c>
      <c r="FG79" s="46" t="str">
        <f t="shared" si="495"/>
        <v/>
      </c>
      <c r="FH79" s="46" t="str">
        <f t="shared" si="495"/>
        <v/>
      </c>
      <c r="FI79" s="46" t="str">
        <f t="shared" si="495"/>
        <v/>
      </c>
      <c r="FJ79" s="46" t="str">
        <f t="shared" si="495"/>
        <v/>
      </c>
      <c r="FK79" s="46" t="str">
        <f t="shared" si="495"/>
        <v/>
      </c>
      <c r="FL79" s="46" t="str">
        <f t="shared" si="495"/>
        <v/>
      </c>
      <c r="FM79" s="46" t="str">
        <f t="shared" si="495"/>
        <v/>
      </c>
      <c r="FN79" s="46" t="str">
        <f t="shared" si="495"/>
        <v/>
      </c>
      <c r="FO79" s="46" t="str">
        <f t="shared" si="495"/>
        <v/>
      </c>
      <c r="FP79" s="46" t="str">
        <f t="shared" si="495"/>
        <v/>
      </c>
      <c r="FQ79" s="46" t="str">
        <f t="shared" si="495"/>
        <v/>
      </c>
      <c r="FR79" s="46" t="str">
        <f t="shared" si="495"/>
        <v/>
      </c>
      <c r="FS79" s="46" t="str">
        <f t="shared" si="495"/>
        <v/>
      </c>
      <c r="FT79" s="46" t="str">
        <f t="shared" si="495"/>
        <v/>
      </c>
      <c r="FU79" s="46" t="str">
        <f t="shared" si="495"/>
        <v/>
      </c>
      <c r="FV79" s="46" t="str">
        <f t="shared" si="495"/>
        <v/>
      </c>
      <c r="FW79" s="46" t="str">
        <f t="shared" si="495"/>
        <v/>
      </c>
      <c r="FX79" s="46" t="str">
        <f t="shared" si="495"/>
        <v/>
      </c>
      <c r="FY79" s="46" t="str">
        <f t="shared" si="495"/>
        <v/>
      </c>
      <c r="FZ79" s="46" t="str">
        <f t="shared" si="495"/>
        <v/>
      </c>
      <c r="GA79" s="46" t="str">
        <f t="shared" si="495"/>
        <v/>
      </c>
      <c r="GB79" s="46" t="str">
        <f t="shared" si="495"/>
        <v/>
      </c>
      <c r="GC79" s="46" t="str">
        <f t="shared" si="495"/>
        <v/>
      </c>
      <c r="GD79" s="46" t="str">
        <f t="shared" si="495"/>
        <v/>
      </c>
      <c r="GE79" s="46" t="str">
        <f t="shared" si="495"/>
        <v/>
      </c>
      <c r="GF79" s="46" t="str">
        <f t="shared" si="495"/>
        <v/>
      </c>
      <c r="GG79" s="46" t="str">
        <f t="shared" si="495"/>
        <v/>
      </c>
      <c r="GH79" s="46" t="str">
        <f t="shared" si="495"/>
        <v/>
      </c>
      <c r="GI79" s="46" t="str">
        <f t="shared" si="495"/>
        <v/>
      </c>
      <c r="GJ79" s="46" t="str">
        <f t="shared" si="495"/>
        <v/>
      </c>
      <c r="GK79" s="46" t="str">
        <f t="shared" si="495"/>
        <v/>
      </c>
      <c r="GL79" s="46" t="str">
        <f t="shared" si="495"/>
        <v/>
      </c>
      <c r="GM79" s="46" t="str">
        <f t="shared" si="495"/>
        <v/>
      </c>
      <c r="GN79" s="46" t="str">
        <f t="shared" si="495"/>
        <v/>
      </c>
      <c r="GO79" s="46" t="str">
        <f t="shared" si="495"/>
        <v/>
      </c>
      <c r="GP79" s="46" t="str">
        <f t="shared" si="495"/>
        <v/>
      </c>
      <c r="GQ79" s="46" t="str">
        <f t="shared" si="495"/>
        <v/>
      </c>
      <c r="GR79" s="46" t="str">
        <f t="shared" si="495"/>
        <v/>
      </c>
      <c r="GS79" s="46" t="str">
        <f t="shared" si="495"/>
        <v/>
      </c>
      <c r="GT79" s="46" t="str">
        <f t="shared" si="495"/>
        <v/>
      </c>
      <c r="GU79" s="46" t="str">
        <f t="shared" si="495"/>
        <v/>
      </c>
      <c r="GV79" s="46" t="str">
        <f t="shared" si="495"/>
        <v/>
      </c>
      <c r="GW79" s="46" t="str">
        <f t="shared" si="495"/>
        <v/>
      </c>
      <c r="GX79" s="46" t="str">
        <f t="shared" si="495"/>
        <v/>
      </c>
      <c r="GY79" s="46" t="str">
        <f t="shared" si="495"/>
        <v/>
      </c>
      <c r="GZ79" s="46" t="str">
        <f t="shared" si="495"/>
        <v/>
      </c>
      <c r="HA79" s="46" t="str">
        <f t="shared" si="495"/>
        <v/>
      </c>
      <c r="HB79" s="46" t="str">
        <f t="shared" si="495"/>
        <v/>
      </c>
      <c r="HC79" s="46" t="str">
        <f t="shared" si="495"/>
        <v/>
      </c>
      <c r="HD79" s="46" t="str">
        <f t="shared" si="495"/>
        <v/>
      </c>
      <c r="HE79" s="46" t="str">
        <f t="shared" si="495"/>
        <v/>
      </c>
      <c r="HF79" s="46" t="str">
        <f t="shared" si="495"/>
        <v/>
      </c>
      <c r="HG79" s="46" t="str">
        <f t="shared" si="495"/>
        <v/>
      </c>
      <c r="HH79" s="46" t="str">
        <f t="shared" si="495"/>
        <v/>
      </c>
      <c r="HI79" s="46" t="str">
        <f t="shared" si="495"/>
        <v/>
      </c>
      <c r="HJ79" s="46" t="str">
        <f t="shared" si="495"/>
        <v/>
      </c>
      <c r="HK79" s="46" t="str">
        <f t="shared" si="495"/>
        <v/>
      </c>
      <c r="HL79" s="46" t="str">
        <f t="shared" si="495"/>
        <v/>
      </c>
      <c r="HM79" s="46" t="str">
        <f t="shared" si="495"/>
        <v/>
      </c>
      <c r="HN79" s="46" t="str">
        <f t="shared" si="495"/>
        <v/>
      </c>
      <c r="HO79" s="46" t="str">
        <f t="shared" si="493"/>
        <v/>
      </c>
      <c r="HP79" s="46" t="str">
        <f t="shared" si="493"/>
        <v/>
      </c>
      <c r="HQ79" s="46" t="str">
        <f t="shared" si="493"/>
        <v/>
      </c>
      <c r="HR79" s="46" t="str">
        <f t="shared" si="493"/>
        <v/>
      </c>
      <c r="HS79" s="46" t="str">
        <f t="shared" si="493"/>
        <v/>
      </c>
      <c r="HT79" s="146" t="e">
        <f t="shared" si="292"/>
        <v>#N/A</v>
      </c>
      <c r="HU79" s="146" t="e">
        <f t="shared" si="301"/>
        <v>#N/A</v>
      </c>
      <c r="HV79" s="146" t="e">
        <f t="shared" si="302"/>
        <v>#N/A</v>
      </c>
      <c r="HW79" s="146" t="e">
        <f t="shared" si="303"/>
        <v>#N/A</v>
      </c>
      <c r="HX79" s="146" t="e">
        <f t="shared" si="304"/>
        <v>#N/A</v>
      </c>
      <c r="HY79" s="146" t="e">
        <f t="shared" si="305"/>
        <v>#N/A</v>
      </c>
      <c r="HZ79" s="146" t="e">
        <f t="shared" si="306"/>
        <v>#N/A</v>
      </c>
      <c r="IA79" s="146" t="e">
        <f t="shared" si="307"/>
        <v>#N/A</v>
      </c>
      <c r="IB79" s="146" t="e">
        <f t="shared" si="308"/>
        <v>#N/A</v>
      </c>
      <c r="IC79" s="146" t="e">
        <f t="shared" si="309"/>
        <v>#N/A</v>
      </c>
      <c r="ID79" s="146" t="e">
        <f t="shared" si="310"/>
        <v>#N/A</v>
      </c>
      <c r="IE79" s="146" t="e">
        <f t="shared" si="311"/>
        <v>#N/A</v>
      </c>
      <c r="IF79" s="146" t="e">
        <f t="shared" si="312"/>
        <v>#N/A</v>
      </c>
      <c r="IG79" s="146" t="e">
        <f t="shared" si="313"/>
        <v>#N/A</v>
      </c>
      <c r="IH79" s="146" t="e">
        <f t="shared" si="314"/>
        <v>#N/A</v>
      </c>
      <c r="II79" s="146" t="e">
        <f t="shared" si="315"/>
        <v>#N/A</v>
      </c>
      <c r="IJ79" s="146" t="e">
        <f t="shared" si="316"/>
        <v>#N/A</v>
      </c>
      <c r="IK79" s="146" t="e">
        <f t="shared" si="317"/>
        <v>#N/A</v>
      </c>
      <c r="IL79" s="146" t="e">
        <f t="shared" si="318"/>
        <v>#N/A</v>
      </c>
      <c r="IM79" s="146" t="e">
        <f t="shared" si="319"/>
        <v>#N/A</v>
      </c>
      <c r="IN79" s="146" t="e">
        <f t="shared" si="320"/>
        <v>#N/A</v>
      </c>
      <c r="IO79" s="146" t="e">
        <f t="shared" si="321"/>
        <v>#N/A</v>
      </c>
      <c r="IP79" s="146" t="e">
        <f t="shared" si="322"/>
        <v>#N/A</v>
      </c>
      <c r="IQ79" s="146" t="e">
        <f t="shared" si="323"/>
        <v>#N/A</v>
      </c>
      <c r="IR79" s="146" t="e">
        <f t="shared" si="324"/>
        <v>#N/A</v>
      </c>
      <c r="IS79" s="146" t="e">
        <f t="shared" si="325"/>
        <v>#N/A</v>
      </c>
      <c r="IT79" s="146" t="e">
        <f t="shared" si="326"/>
        <v>#N/A</v>
      </c>
      <c r="IU79" s="146" t="e">
        <f t="shared" si="327"/>
        <v>#N/A</v>
      </c>
      <c r="IV79" s="146" t="e">
        <f t="shared" si="328"/>
        <v>#N/A</v>
      </c>
      <c r="IW79" s="146" t="e">
        <f t="shared" si="329"/>
        <v>#N/A</v>
      </c>
      <c r="IX79" s="146" t="e">
        <f t="shared" si="330"/>
        <v>#N/A</v>
      </c>
      <c r="IY79" s="146" t="e">
        <f t="shared" si="331"/>
        <v>#N/A</v>
      </c>
      <c r="IZ79" s="146" t="e">
        <f t="shared" si="332"/>
        <v>#N/A</v>
      </c>
      <c r="JA79" s="146" t="e">
        <f t="shared" si="333"/>
        <v>#N/A</v>
      </c>
      <c r="JB79" s="146" t="e">
        <f t="shared" si="334"/>
        <v>#N/A</v>
      </c>
      <c r="JC79" s="146" t="e">
        <f t="shared" si="335"/>
        <v>#N/A</v>
      </c>
      <c r="JD79" s="146" t="e">
        <f t="shared" si="336"/>
        <v>#N/A</v>
      </c>
      <c r="JE79" s="146" t="e">
        <f t="shared" si="337"/>
        <v>#N/A</v>
      </c>
      <c r="JF79" s="146" t="e">
        <f t="shared" si="338"/>
        <v>#N/A</v>
      </c>
      <c r="JG79" s="146" t="e">
        <f t="shared" si="339"/>
        <v>#N/A</v>
      </c>
      <c r="JH79" s="146" t="e">
        <f t="shared" si="340"/>
        <v>#N/A</v>
      </c>
      <c r="JI79" s="146" t="e">
        <f t="shared" si="341"/>
        <v>#N/A</v>
      </c>
      <c r="JJ79" s="146" t="e">
        <f t="shared" si="342"/>
        <v>#N/A</v>
      </c>
      <c r="JK79" s="146" t="e">
        <f t="shared" si="343"/>
        <v>#N/A</v>
      </c>
      <c r="JL79" s="146" t="e">
        <f t="shared" si="344"/>
        <v>#N/A</v>
      </c>
      <c r="JM79" s="146" t="e">
        <f t="shared" si="345"/>
        <v>#N/A</v>
      </c>
      <c r="JN79" s="146" t="e">
        <f t="shared" si="346"/>
        <v>#N/A</v>
      </c>
      <c r="JO79" s="146" t="e">
        <f t="shared" si="347"/>
        <v>#N/A</v>
      </c>
      <c r="JP79" s="146" t="e">
        <f t="shared" si="348"/>
        <v>#N/A</v>
      </c>
      <c r="JQ79" s="146" t="e">
        <f t="shared" si="349"/>
        <v>#N/A</v>
      </c>
      <c r="JR79" s="146" t="e">
        <f t="shared" si="350"/>
        <v>#N/A</v>
      </c>
      <c r="JS79" s="146" t="e">
        <f t="shared" si="351"/>
        <v>#N/A</v>
      </c>
      <c r="JT79" s="146" t="e">
        <f t="shared" si="352"/>
        <v>#N/A</v>
      </c>
      <c r="JU79" s="146" t="e">
        <f t="shared" si="353"/>
        <v>#N/A</v>
      </c>
      <c r="JV79" s="146" t="e">
        <f t="shared" si="354"/>
        <v>#N/A</v>
      </c>
      <c r="JW79" s="146" t="e">
        <f t="shared" si="355"/>
        <v>#N/A</v>
      </c>
      <c r="JX79" s="146" t="e">
        <f t="shared" si="356"/>
        <v>#N/A</v>
      </c>
      <c r="JY79" s="146" t="e">
        <f t="shared" si="357"/>
        <v>#N/A</v>
      </c>
      <c r="JZ79" s="146" t="e">
        <f t="shared" si="358"/>
        <v>#N/A</v>
      </c>
      <c r="KA79" s="146" t="e">
        <f t="shared" si="359"/>
        <v>#N/A</v>
      </c>
      <c r="KB79" s="146" t="e">
        <f t="shared" si="360"/>
        <v>#N/A</v>
      </c>
      <c r="KC79" s="146" t="e">
        <f t="shared" si="361"/>
        <v>#N/A</v>
      </c>
      <c r="KD79" s="146" t="e">
        <f t="shared" si="362"/>
        <v>#N/A</v>
      </c>
      <c r="KE79" s="146" t="e">
        <f t="shared" si="363"/>
        <v>#N/A</v>
      </c>
      <c r="KF79" s="146" t="e">
        <f t="shared" si="297"/>
        <v>#N/A</v>
      </c>
      <c r="KG79" s="146" t="e">
        <f t="shared" si="364"/>
        <v>#N/A</v>
      </c>
      <c r="KH79" s="146" t="e">
        <f t="shared" si="365"/>
        <v>#N/A</v>
      </c>
      <c r="KI79" s="146" t="e">
        <f t="shared" si="366"/>
        <v>#N/A</v>
      </c>
      <c r="KJ79" s="146" t="e">
        <f t="shared" si="367"/>
        <v>#N/A</v>
      </c>
      <c r="KK79" s="146" t="e">
        <f t="shared" si="368"/>
        <v>#N/A</v>
      </c>
      <c r="KL79" s="146" t="e">
        <f t="shared" si="369"/>
        <v>#N/A</v>
      </c>
      <c r="KM79" s="146" t="e">
        <f t="shared" si="370"/>
        <v>#N/A</v>
      </c>
      <c r="KN79" s="146" t="e">
        <f t="shared" si="371"/>
        <v>#N/A</v>
      </c>
      <c r="KO79" s="146" t="e">
        <f t="shared" si="372"/>
        <v>#N/A</v>
      </c>
      <c r="KP79" s="146" t="e">
        <f t="shared" si="373"/>
        <v>#N/A</v>
      </c>
      <c r="KQ79" s="146" t="e">
        <f t="shared" si="374"/>
        <v>#N/A</v>
      </c>
      <c r="KR79" s="146" t="e">
        <f t="shared" si="375"/>
        <v>#N/A</v>
      </c>
      <c r="KS79" s="146" t="e">
        <f t="shared" si="376"/>
        <v>#N/A</v>
      </c>
      <c r="KT79" s="146" t="e">
        <f t="shared" si="377"/>
        <v>#N/A</v>
      </c>
      <c r="KU79" s="146" t="e">
        <f t="shared" si="378"/>
        <v>#N/A</v>
      </c>
      <c r="KV79" s="146" t="e">
        <f t="shared" si="379"/>
        <v>#N/A</v>
      </c>
      <c r="KW79" s="146" t="e">
        <f t="shared" si="380"/>
        <v>#N/A</v>
      </c>
      <c r="KX79" s="146" t="e">
        <f t="shared" si="381"/>
        <v>#N/A</v>
      </c>
      <c r="KY79" s="146" t="e">
        <f t="shared" si="382"/>
        <v>#N/A</v>
      </c>
      <c r="KZ79" s="146" t="e">
        <f t="shared" si="383"/>
        <v>#N/A</v>
      </c>
      <c r="LA79" s="146" t="e">
        <f t="shared" si="384"/>
        <v>#N/A</v>
      </c>
      <c r="LB79" s="146" t="e">
        <f t="shared" si="385"/>
        <v>#N/A</v>
      </c>
      <c r="LC79" s="146" t="e">
        <f t="shared" si="386"/>
        <v>#N/A</v>
      </c>
      <c r="LD79" s="146" t="e">
        <f t="shared" si="387"/>
        <v>#N/A</v>
      </c>
      <c r="LE79" s="146" t="e">
        <f t="shared" si="388"/>
        <v>#N/A</v>
      </c>
      <c r="LF79" s="146" t="e">
        <f t="shared" si="389"/>
        <v>#N/A</v>
      </c>
      <c r="LG79" s="146" t="e">
        <f t="shared" si="390"/>
        <v>#N/A</v>
      </c>
      <c r="LH79" s="146" t="e">
        <f t="shared" si="391"/>
        <v>#N/A</v>
      </c>
      <c r="LI79" s="146" t="e">
        <f t="shared" si="392"/>
        <v>#N/A</v>
      </c>
      <c r="LJ79" s="146" t="e">
        <f t="shared" si="393"/>
        <v>#N/A</v>
      </c>
      <c r="LK79" s="146" t="e">
        <f t="shared" si="394"/>
        <v>#N/A</v>
      </c>
      <c r="LL79" s="146" t="e">
        <f t="shared" si="395"/>
        <v>#N/A</v>
      </c>
      <c r="LM79" s="146" t="e">
        <f t="shared" si="396"/>
        <v>#N/A</v>
      </c>
      <c r="LN79" s="146" t="e">
        <f t="shared" si="397"/>
        <v>#N/A</v>
      </c>
      <c r="LO79" s="146" t="e">
        <f t="shared" si="398"/>
        <v>#N/A</v>
      </c>
      <c r="LP79" s="146" t="e">
        <f t="shared" si="399"/>
        <v>#N/A</v>
      </c>
      <c r="LQ79" s="146" t="e">
        <f t="shared" si="400"/>
        <v>#N/A</v>
      </c>
      <c r="LR79" s="146" t="e">
        <f t="shared" si="401"/>
        <v>#N/A</v>
      </c>
      <c r="LS79" s="146" t="e">
        <f t="shared" si="402"/>
        <v>#N/A</v>
      </c>
      <c r="LT79" s="146" t="e">
        <f t="shared" si="403"/>
        <v>#N/A</v>
      </c>
      <c r="LU79" s="146" t="e">
        <f t="shared" si="404"/>
        <v>#N/A</v>
      </c>
      <c r="LV79" s="146" t="e">
        <f t="shared" si="405"/>
        <v>#N/A</v>
      </c>
      <c r="LW79" s="146" t="e">
        <f t="shared" si="406"/>
        <v>#N/A</v>
      </c>
      <c r="LX79" s="146" t="e">
        <f t="shared" si="407"/>
        <v>#N/A</v>
      </c>
      <c r="LY79" s="146" t="e">
        <f t="shared" si="408"/>
        <v>#N/A</v>
      </c>
      <c r="LZ79" s="146" t="e">
        <f t="shared" si="409"/>
        <v>#N/A</v>
      </c>
      <c r="MA79" s="146" t="e">
        <f t="shared" si="410"/>
        <v>#N/A</v>
      </c>
      <c r="MB79" s="146" t="e">
        <f t="shared" si="411"/>
        <v>#N/A</v>
      </c>
      <c r="MC79" s="146" t="e">
        <f t="shared" si="412"/>
        <v>#N/A</v>
      </c>
      <c r="MD79" s="146" t="e">
        <f t="shared" si="413"/>
        <v>#N/A</v>
      </c>
      <c r="ME79" s="146" t="e">
        <f t="shared" si="414"/>
        <v>#N/A</v>
      </c>
      <c r="MF79" s="146" t="e">
        <f t="shared" si="415"/>
        <v>#N/A</v>
      </c>
      <c r="MG79" s="146" t="e">
        <f t="shared" si="416"/>
        <v>#N/A</v>
      </c>
      <c r="MH79" s="146" t="e">
        <f t="shared" si="417"/>
        <v>#N/A</v>
      </c>
      <c r="MI79" s="146" t="e">
        <f t="shared" si="418"/>
        <v>#N/A</v>
      </c>
      <c r="MJ79" s="146" t="e">
        <f t="shared" si="419"/>
        <v>#N/A</v>
      </c>
      <c r="MK79" s="146" t="e">
        <f t="shared" si="420"/>
        <v>#N/A</v>
      </c>
      <c r="ML79" s="146" t="e">
        <f t="shared" si="421"/>
        <v>#N/A</v>
      </c>
      <c r="MM79" s="146" t="e">
        <f t="shared" si="422"/>
        <v>#N/A</v>
      </c>
      <c r="MN79" s="146" t="e">
        <f t="shared" si="423"/>
        <v>#N/A</v>
      </c>
      <c r="MO79" s="146" t="e">
        <f t="shared" si="424"/>
        <v>#N/A</v>
      </c>
      <c r="MP79" s="146" t="e">
        <f t="shared" si="425"/>
        <v>#N/A</v>
      </c>
      <c r="MQ79" s="146" t="e">
        <f t="shared" si="426"/>
        <v>#N/A</v>
      </c>
      <c r="MR79" s="146" t="e">
        <f t="shared" si="298"/>
        <v>#N/A</v>
      </c>
      <c r="MS79" s="146" t="e">
        <f t="shared" si="427"/>
        <v>#N/A</v>
      </c>
      <c r="MT79" s="146" t="e">
        <f t="shared" si="428"/>
        <v>#N/A</v>
      </c>
      <c r="MU79" s="146" t="e">
        <f t="shared" si="429"/>
        <v>#N/A</v>
      </c>
      <c r="MV79" s="146" t="e">
        <f t="shared" si="430"/>
        <v>#N/A</v>
      </c>
      <c r="MW79" s="146" t="e">
        <f t="shared" si="431"/>
        <v>#N/A</v>
      </c>
      <c r="MX79" s="146" t="e">
        <f t="shared" si="432"/>
        <v>#N/A</v>
      </c>
      <c r="MY79" s="146" t="e">
        <f t="shared" si="433"/>
        <v>#N/A</v>
      </c>
      <c r="MZ79" s="146" t="e">
        <f t="shared" si="434"/>
        <v>#N/A</v>
      </c>
      <c r="NA79" s="146" t="e">
        <f t="shared" si="435"/>
        <v>#N/A</v>
      </c>
      <c r="NB79" s="146" t="e">
        <f t="shared" si="436"/>
        <v>#N/A</v>
      </c>
      <c r="NC79" s="146" t="e">
        <f t="shared" si="437"/>
        <v>#N/A</v>
      </c>
      <c r="ND79" s="146" t="e">
        <f t="shared" si="438"/>
        <v>#N/A</v>
      </c>
      <c r="NE79" s="146" t="e">
        <f t="shared" si="439"/>
        <v>#N/A</v>
      </c>
      <c r="NF79" s="146" t="e">
        <f t="shared" si="440"/>
        <v>#N/A</v>
      </c>
      <c r="NG79" s="146" t="e">
        <f t="shared" si="441"/>
        <v>#N/A</v>
      </c>
      <c r="NH79" s="146" t="e">
        <f t="shared" si="442"/>
        <v>#N/A</v>
      </c>
      <c r="NI79" s="146" t="e">
        <f t="shared" si="443"/>
        <v>#N/A</v>
      </c>
      <c r="NJ79" s="146" t="e">
        <f t="shared" si="444"/>
        <v>#N/A</v>
      </c>
      <c r="NK79" s="146" t="e">
        <f t="shared" si="445"/>
        <v>#N/A</v>
      </c>
      <c r="NL79" s="146" t="e">
        <f t="shared" si="446"/>
        <v>#N/A</v>
      </c>
      <c r="NM79" s="146" t="e">
        <f t="shared" si="447"/>
        <v>#N/A</v>
      </c>
      <c r="NN79" s="146" t="e">
        <f t="shared" si="448"/>
        <v>#N/A</v>
      </c>
      <c r="NO79" s="146" t="e">
        <f t="shared" si="449"/>
        <v>#N/A</v>
      </c>
      <c r="NP79" s="146" t="e">
        <f t="shared" si="450"/>
        <v>#N/A</v>
      </c>
      <c r="NQ79" s="146" t="e">
        <f t="shared" si="451"/>
        <v>#N/A</v>
      </c>
      <c r="NR79" s="146" t="e">
        <f t="shared" si="452"/>
        <v>#N/A</v>
      </c>
      <c r="NS79" s="146" t="e">
        <f t="shared" si="453"/>
        <v>#N/A</v>
      </c>
      <c r="NT79" s="146" t="e">
        <f t="shared" si="454"/>
        <v>#N/A</v>
      </c>
      <c r="NU79" s="146" t="e">
        <f t="shared" si="455"/>
        <v>#N/A</v>
      </c>
      <c r="NV79" s="146" t="e">
        <f t="shared" si="456"/>
        <v>#N/A</v>
      </c>
      <c r="NW79" s="146" t="e">
        <f t="shared" si="457"/>
        <v>#N/A</v>
      </c>
      <c r="NX79" s="146" t="e">
        <f t="shared" si="458"/>
        <v>#N/A</v>
      </c>
      <c r="NY79" s="146" t="e">
        <f t="shared" si="459"/>
        <v>#N/A</v>
      </c>
      <c r="NZ79" s="146" t="e">
        <f t="shared" si="460"/>
        <v>#N/A</v>
      </c>
      <c r="OA79" s="146" t="e">
        <f t="shared" si="461"/>
        <v>#N/A</v>
      </c>
      <c r="OB79" s="146" t="e">
        <f t="shared" si="462"/>
        <v>#N/A</v>
      </c>
      <c r="OC79" s="146" t="e">
        <f t="shared" si="463"/>
        <v>#N/A</v>
      </c>
      <c r="OD79" s="146" t="e">
        <f t="shared" si="464"/>
        <v>#N/A</v>
      </c>
      <c r="OE79" s="146" t="e">
        <f t="shared" si="465"/>
        <v>#N/A</v>
      </c>
      <c r="OF79" s="146" t="e">
        <f t="shared" si="466"/>
        <v>#N/A</v>
      </c>
      <c r="OG79" s="146" t="e">
        <f t="shared" si="467"/>
        <v>#N/A</v>
      </c>
      <c r="OH79" s="146" t="e">
        <f t="shared" si="468"/>
        <v>#N/A</v>
      </c>
      <c r="OI79" s="146" t="e">
        <f t="shared" si="469"/>
        <v>#N/A</v>
      </c>
      <c r="OJ79" s="146" t="e">
        <f t="shared" si="470"/>
        <v>#N/A</v>
      </c>
      <c r="OK79" s="146" t="e">
        <f t="shared" si="471"/>
        <v>#N/A</v>
      </c>
      <c r="OL79" s="146" t="e">
        <f t="shared" si="472"/>
        <v>#N/A</v>
      </c>
      <c r="OM79" s="146" t="e">
        <f t="shared" si="473"/>
        <v>#N/A</v>
      </c>
      <c r="ON79" s="146" t="e">
        <f t="shared" si="474"/>
        <v>#N/A</v>
      </c>
      <c r="OO79" s="146" t="e">
        <f t="shared" si="475"/>
        <v>#N/A</v>
      </c>
      <c r="OP79" s="146" t="e">
        <f t="shared" si="476"/>
        <v>#N/A</v>
      </c>
      <c r="OQ79" s="146" t="e">
        <f t="shared" si="477"/>
        <v>#N/A</v>
      </c>
      <c r="OR79" s="146" t="e">
        <f t="shared" si="478"/>
        <v>#N/A</v>
      </c>
      <c r="OS79" s="146" t="e">
        <f t="shared" si="479"/>
        <v>#N/A</v>
      </c>
      <c r="OT79" s="146" t="e">
        <f t="shared" si="480"/>
        <v>#N/A</v>
      </c>
      <c r="OU79" s="146" t="e">
        <f t="shared" si="481"/>
        <v>#N/A</v>
      </c>
      <c r="OV79" s="146" t="e">
        <f t="shared" si="482"/>
        <v>#N/A</v>
      </c>
      <c r="OW79" s="146" t="e">
        <f t="shared" si="483"/>
        <v>#N/A</v>
      </c>
      <c r="OX79" s="146" t="e">
        <f t="shared" si="484"/>
        <v>#N/A</v>
      </c>
      <c r="OY79" s="146" t="e">
        <f t="shared" si="485"/>
        <v>#N/A</v>
      </c>
      <c r="OZ79" s="146" t="e">
        <f t="shared" si="486"/>
        <v>#N/A</v>
      </c>
      <c r="PA79" s="146" t="e">
        <f t="shared" si="487"/>
        <v>#N/A</v>
      </c>
      <c r="PB79" s="146" t="e">
        <f t="shared" si="488"/>
        <v>#N/A</v>
      </c>
      <c r="PC79" s="146" t="e">
        <f t="shared" si="489"/>
        <v>#N/A</v>
      </c>
      <c r="PD79" s="146" t="e">
        <f t="shared" si="299"/>
        <v>#N/A</v>
      </c>
      <c r="PE79" s="146" t="e">
        <f t="shared" si="225"/>
        <v>#N/A</v>
      </c>
      <c r="PF79" s="146" t="e">
        <f t="shared" si="226"/>
        <v>#N/A</v>
      </c>
      <c r="PG79" s="146" t="e">
        <f t="shared" si="227"/>
        <v>#N/A</v>
      </c>
      <c r="PH79" s="146" t="e">
        <f t="shared" si="228"/>
        <v>#N/A</v>
      </c>
      <c r="PI79" s="146" t="e">
        <f t="shared" si="229"/>
        <v>#N/A</v>
      </c>
      <c r="PJ79" s="146" t="e">
        <f t="shared" si="230"/>
        <v>#N/A</v>
      </c>
      <c r="PK79" s="146" t="e">
        <f t="shared" si="231"/>
        <v>#N/A</v>
      </c>
      <c r="PL79" s="146" t="e">
        <f t="shared" si="232"/>
        <v>#N/A</v>
      </c>
    </row>
    <row r="80" spans="1:428" hidden="1" x14ac:dyDescent="0.45">
      <c r="A80" s="364"/>
      <c r="B80" s="365" t="str">
        <f>IF($N80="","",ROUND(_xlfn.LOGNORM.INV(ABS(VLOOKUP($Q$1,VLookups!$A$27:$B$28,2,FALSE)-B$2),LN($J80),LN($N80)),0))</f>
        <v/>
      </c>
      <c r="C80" s="367" t="str">
        <f t="shared" si="293"/>
        <v/>
      </c>
      <c r="D80" s="368" t="str">
        <f t="shared" si="294"/>
        <v/>
      </c>
      <c r="E80" s="108" t="str">
        <f>IFERROR(_xlfn.LOGNORM.INV(VLookups!$B$22,LN($J80),LN($N80)),"")</f>
        <v/>
      </c>
      <c r="F80" s="81"/>
      <c r="G80" s="108" t="str">
        <f>IFERROR(_xlfn.LOGNORM.INV(VLookups!$B$23,LN($J80),LN($N80)),"")</f>
        <v/>
      </c>
      <c r="H80" s="110" t="str">
        <f t="shared" si="283"/>
        <v/>
      </c>
      <c r="I80" s="110" t="str">
        <f t="shared" si="284"/>
        <v/>
      </c>
      <c r="J80" s="65" t="str">
        <f>IF(AND(F80&gt;0,NOT(ISBLANK(K80))),IF(VLOOKUP($F$3,VLookups!$A$17:$B$18,2,FALSE),F80*VLOOKUP(K80,VLookups!$A$4:$B$13,2,FALSE),F80),"")</f>
        <v/>
      </c>
      <c r="K80" s="21"/>
      <c r="L80" s="53"/>
      <c r="M80" s="263"/>
      <c r="N80" s="320" t="str">
        <f>IF(F80&gt;0,IF(ISBLANK(M80),IF(ISBLANK(K80),"",VLOOKUP(K80,VLookups!$A$4:$C$13,3,FALSE)),M80),"")</f>
        <v/>
      </c>
      <c r="O80" s="320" t="str">
        <f t="shared" si="287"/>
        <v/>
      </c>
      <c r="P80" s="375" t="str">
        <f t="shared" si="288"/>
        <v/>
      </c>
      <c r="Q80" s="81"/>
      <c r="R80" s="230" t="str">
        <f>IF(AND(Q80&gt;0,F80&gt;0,NOT(N80="")),ABS(VLOOKUP($Q$1,VLookups!$A$27:$B$28,2,FALSE)-_xlfn.LOGNORM.DIST(Q80,LN(J80),LN(N80),TRUE)),"")</f>
        <v/>
      </c>
      <c r="S80" s="80" t="str">
        <f>IF(AND($E80&gt;0,$F80&gt;0,$G80&gt;0,NOT(ISBLANK($K80))),_xlfn.LOGNORM.INV(ABS(VLOOKUP($Q$1,VLookups!$A$27:$B$28,2,FALSE)-S$3),LN($J80),LN($N80)),"")</f>
        <v/>
      </c>
      <c r="T80" s="80" t="str">
        <f>IF(AND($E80&gt;0,$F80&gt;0,$G80&gt;0,NOT(ISBLANK($K80))),_xlfn.LOGNORM.INV(ABS(VLOOKUP($Q$1,VLookups!$A$27:$B$28,2,FALSE)-T$3),LN($J80),LN($N80)),"")</f>
        <v/>
      </c>
      <c r="U80" s="80" t="str">
        <f>IF(AND($E80&gt;0,$F80&gt;0,$G80&gt;0,NOT(ISBLANK($K80))),_xlfn.LOGNORM.INV(ABS(VLOOKUP($Q$1,VLookups!$A$27:$B$28,2,FALSE)-U$3),LN($J80),LN($N80)),"")</f>
        <v/>
      </c>
      <c r="V80" s="80" t="str">
        <f>IF(AND($E80&gt;0,$F80&gt;0,$G80&gt;0,NOT(ISBLANK($K80))),_xlfn.LOGNORM.INV(ABS(VLOOKUP($Q$1,VLookups!$A$27:$B$28,2,FALSE)-V$3),LN($J80),LN($N80)),"")</f>
        <v/>
      </c>
      <c r="W80" s="80" t="str">
        <f>IF(AND($E80&gt;0,$F80&gt;0,$G80&gt;0,NOT(ISBLANK($K80))),_xlfn.LOGNORM.INV(ABS(VLOOKUP($Q$1,VLookups!$A$27:$B$28,2,FALSE)-W$3),LN($J80),LN($N80)),"")</f>
        <v/>
      </c>
      <c r="X80" s="80" t="str">
        <f>IF(AND($E80&gt;0,$F80&gt;0,$G80&gt;0,NOT(ISBLANK($K80))),_xlfn.LOGNORM.INV(ABS(VLOOKUP($Q$1,VLookups!$A$27:$B$28,2,FALSE)-X$3),LN($J80),LN($N80)),"")</f>
        <v/>
      </c>
      <c r="Y80" s="5"/>
      <c r="Z80" s="145" t="str">
        <f t="shared" si="285"/>
        <v/>
      </c>
      <c r="AA80" s="376" t="str">
        <f t="shared" si="289"/>
        <v/>
      </c>
      <c r="AB80" s="46" t="str">
        <f t="shared" si="290"/>
        <v/>
      </c>
      <c r="AC80" s="46" t="str">
        <f t="shared" si="496"/>
        <v/>
      </c>
      <c r="AD80" s="46" t="str">
        <f t="shared" si="496"/>
        <v/>
      </c>
      <c r="AE80" s="46" t="str">
        <f t="shared" si="496"/>
        <v/>
      </c>
      <c r="AF80" s="46" t="str">
        <f t="shared" si="496"/>
        <v/>
      </c>
      <c r="AG80" s="46" t="str">
        <f t="shared" si="496"/>
        <v/>
      </c>
      <c r="AH80" s="46" t="str">
        <f t="shared" si="496"/>
        <v/>
      </c>
      <c r="AI80" s="46" t="str">
        <f t="shared" si="496"/>
        <v/>
      </c>
      <c r="AJ80" s="46" t="str">
        <f t="shared" si="496"/>
        <v/>
      </c>
      <c r="AK80" s="46" t="str">
        <f t="shared" si="496"/>
        <v/>
      </c>
      <c r="AL80" s="46" t="str">
        <f t="shared" si="496"/>
        <v/>
      </c>
      <c r="AM80" s="46" t="str">
        <f t="shared" si="496"/>
        <v/>
      </c>
      <c r="AN80" s="46" t="str">
        <f t="shared" si="496"/>
        <v/>
      </c>
      <c r="AO80" s="46" t="str">
        <f t="shared" si="496"/>
        <v/>
      </c>
      <c r="AP80" s="46" t="str">
        <f t="shared" si="496"/>
        <v/>
      </c>
      <c r="AQ80" s="46" t="str">
        <f t="shared" si="496"/>
        <v/>
      </c>
      <c r="AR80" s="46" t="str">
        <f t="shared" si="496"/>
        <v/>
      </c>
      <c r="AS80" s="46" t="str">
        <f t="shared" si="496"/>
        <v/>
      </c>
      <c r="AT80" s="46" t="str">
        <f t="shared" si="496"/>
        <v/>
      </c>
      <c r="AU80" s="46" t="str">
        <f t="shared" si="496"/>
        <v/>
      </c>
      <c r="AV80" s="46" t="str">
        <f t="shared" si="496"/>
        <v/>
      </c>
      <c r="AW80" s="46" t="str">
        <f t="shared" si="496"/>
        <v/>
      </c>
      <c r="AX80" s="46" t="str">
        <f t="shared" si="496"/>
        <v/>
      </c>
      <c r="AY80" s="46" t="str">
        <f t="shared" si="496"/>
        <v/>
      </c>
      <c r="AZ80" s="46" t="str">
        <f t="shared" si="496"/>
        <v/>
      </c>
      <c r="BA80" s="46" t="str">
        <f t="shared" si="496"/>
        <v/>
      </c>
      <c r="BB80" s="46" t="str">
        <f t="shared" si="496"/>
        <v/>
      </c>
      <c r="BC80" s="46" t="str">
        <f t="shared" si="496"/>
        <v/>
      </c>
      <c r="BD80" s="46" t="str">
        <f t="shared" si="496"/>
        <v/>
      </c>
      <c r="BE80" s="46" t="str">
        <f t="shared" si="496"/>
        <v/>
      </c>
      <c r="BF80" s="46" t="str">
        <f t="shared" si="496"/>
        <v/>
      </c>
      <c r="BG80" s="46" t="str">
        <f t="shared" si="496"/>
        <v/>
      </c>
      <c r="BH80" s="46" t="str">
        <f t="shared" si="496"/>
        <v/>
      </c>
      <c r="BI80" s="46" t="str">
        <f t="shared" si="496"/>
        <v/>
      </c>
      <c r="BJ80" s="46" t="str">
        <f t="shared" si="496"/>
        <v/>
      </c>
      <c r="BK80" s="46" t="str">
        <f t="shared" si="496"/>
        <v/>
      </c>
      <c r="BL80" s="46" t="str">
        <f t="shared" si="496"/>
        <v/>
      </c>
      <c r="BM80" s="46" t="str">
        <f t="shared" si="496"/>
        <v/>
      </c>
      <c r="BN80" s="46" t="str">
        <f t="shared" si="496"/>
        <v/>
      </c>
      <c r="BO80" s="46" t="str">
        <f t="shared" si="496"/>
        <v/>
      </c>
      <c r="BP80" s="46" t="str">
        <f t="shared" si="496"/>
        <v/>
      </c>
      <c r="BQ80" s="46" t="str">
        <f t="shared" si="496"/>
        <v/>
      </c>
      <c r="BR80" s="46" t="str">
        <f t="shared" si="496"/>
        <v/>
      </c>
      <c r="BS80" s="46" t="str">
        <f t="shared" si="496"/>
        <v/>
      </c>
      <c r="BT80" s="46" t="str">
        <f t="shared" si="496"/>
        <v/>
      </c>
      <c r="BU80" s="46" t="str">
        <f t="shared" si="496"/>
        <v/>
      </c>
      <c r="BV80" s="46" t="str">
        <f t="shared" si="496"/>
        <v/>
      </c>
      <c r="BW80" s="46" t="str">
        <f t="shared" si="496"/>
        <v/>
      </c>
      <c r="BX80" s="46" t="str">
        <f t="shared" si="496"/>
        <v/>
      </c>
      <c r="BY80" s="46" t="str">
        <f t="shared" si="496"/>
        <v/>
      </c>
      <c r="BZ80" s="46" t="str">
        <f t="shared" si="496"/>
        <v/>
      </c>
      <c r="CA80" s="46" t="str">
        <f t="shared" si="496"/>
        <v/>
      </c>
      <c r="CB80" s="46" t="str">
        <f t="shared" si="496"/>
        <v/>
      </c>
      <c r="CC80" s="46" t="str">
        <f t="shared" si="496"/>
        <v/>
      </c>
      <c r="CD80" s="46" t="str">
        <f t="shared" si="496"/>
        <v/>
      </c>
      <c r="CE80" s="46" t="str">
        <f t="shared" si="496"/>
        <v/>
      </c>
      <c r="CF80" s="46" t="str">
        <f t="shared" si="496"/>
        <v/>
      </c>
      <c r="CG80" s="46" t="str">
        <f t="shared" si="496"/>
        <v/>
      </c>
      <c r="CH80" s="46" t="str">
        <f t="shared" si="496"/>
        <v/>
      </c>
      <c r="CI80" s="46" t="str">
        <f t="shared" si="496"/>
        <v/>
      </c>
      <c r="CJ80" s="46" t="str">
        <f t="shared" si="496"/>
        <v/>
      </c>
      <c r="CK80" s="46" t="str">
        <f t="shared" si="496"/>
        <v/>
      </c>
      <c r="CL80" s="46" t="str">
        <f t="shared" si="496"/>
        <v/>
      </c>
      <c r="CM80" s="46" t="str">
        <f t="shared" si="496"/>
        <v/>
      </c>
      <c r="CN80" s="46" t="str">
        <f t="shared" si="496"/>
        <v/>
      </c>
      <c r="CO80" s="46" t="str">
        <f t="shared" si="494"/>
        <v/>
      </c>
      <c r="CP80" s="46" t="str">
        <f t="shared" si="494"/>
        <v/>
      </c>
      <c r="CQ80" s="46" t="str">
        <f t="shared" si="494"/>
        <v/>
      </c>
      <c r="CR80" s="46" t="str">
        <f t="shared" si="494"/>
        <v/>
      </c>
      <c r="CS80" s="46" t="str">
        <f t="shared" si="494"/>
        <v/>
      </c>
      <c r="CT80" s="46" t="str">
        <f t="shared" si="494"/>
        <v/>
      </c>
      <c r="CU80" s="46" t="str">
        <f t="shared" si="494"/>
        <v/>
      </c>
      <c r="CV80" s="46" t="str">
        <f t="shared" si="494"/>
        <v/>
      </c>
      <c r="CW80" s="46" t="str">
        <f t="shared" si="494"/>
        <v/>
      </c>
      <c r="CX80" s="46" t="str">
        <f t="shared" si="494"/>
        <v/>
      </c>
      <c r="CY80" s="46" t="str">
        <f t="shared" si="494"/>
        <v/>
      </c>
      <c r="CZ80" s="46" t="str">
        <f t="shared" si="494"/>
        <v/>
      </c>
      <c r="DA80" s="46" t="str">
        <f t="shared" si="494"/>
        <v/>
      </c>
      <c r="DB80" s="46" t="str">
        <f t="shared" si="494"/>
        <v/>
      </c>
      <c r="DC80" s="46" t="str">
        <f t="shared" si="494"/>
        <v/>
      </c>
      <c r="DD80" s="46" t="str">
        <f t="shared" si="494"/>
        <v/>
      </c>
      <c r="DE80" s="46" t="str">
        <f t="shared" si="494"/>
        <v/>
      </c>
      <c r="DF80" s="46" t="str">
        <f t="shared" si="494"/>
        <v/>
      </c>
      <c r="DG80" s="46" t="str">
        <f t="shared" si="494"/>
        <v/>
      </c>
      <c r="DH80" s="46" t="str">
        <f t="shared" si="494"/>
        <v/>
      </c>
      <c r="DI80" s="46" t="str">
        <f t="shared" si="494"/>
        <v/>
      </c>
      <c r="DJ80" s="46" t="str">
        <f t="shared" si="494"/>
        <v/>
      </c>
      <c r="DK80" s="46" t="str">
        <f t="shared" si="494"/>
        <v/>
      </c>
      <c r="DL80" s="46" t="str">
        <f t="shared" si="494"/>
        <v/>
      </c>
      <c r="DM80" s="46" t="str">
        <f t="shared" si="494"/>
        <v/>
      </c>
      <c r="DN80" s="46" t="str">
        <f t="shared" si="494"/>
        <v/>
      </c>
      <c r="DO80" s="46" t="str">
        <f t="shared" si="494"/>
        <v/>
      </c>
      <c r="DP80" s="46" t="str">
        <f t="shared" si="494"/>
        <v/>
      </c>
      <c r="DQ80" s="46" t="str">
        <f t="shared" si="494"/>
        <v/>
      </c>
      <c r="DR80" s="46" t="str">
        <f t="shared" si="494"/>
        <v/>
      </c>
      <c r="DS80" s="46" t="str">
        <f t="shared" si="494"/>
        <v/>
      </c>
      <c r="DT80" s="46" t="str">
        <f t="shared" si="494"/>
        <v/>
      </c>
      <c r="DU80" s="46" t="str">
        <f t="shared" si="494"/>
        <v/>
      </c>
      <c r="DV80" s="46" t="str">
        <f t="shared" si="494"/>
        <v/>
      </c>
      <c r="DW80" s="46" t="str">
        <f t="shared" si="494"/>
        <v/>
      </c>
      <c r="DX80" s="46" t="str">
        <f t="shared" si="494"/>
        <v/>
      </c>
      <c r="DY80" s="46" t="str">
        <f t="shared" si="494"/>
        <v/>
      </c>
      <c r="DZ80" s="46" t="str">
        <f t="shared" si="494"/>
        <v/>
      </c>
      <c r="EA80" s="46" t="str">
        <f t="shared" si="494"/>
        <v/>
      </c>
      <c r="EB80" s="46" t="str">
        <f t="shared" si="494"/>
        <v/>
      </c>
      <c r="EC80" s="46" t="str">
        <f t="shared" si="494"/>
        <v/>
      </c>
      <c r="ED80" s="46" t="str">
        <f t="shared" si="494"/>
        <v/>
      </c>
      <c r="EE80" s="46" t="str">
        <f t="shared" si="494"/>
        <v/>
      </c>
      <c r="EF80" s="46" t="str">
        <f t="shared" si="494"/>
        <v/>
      </c>
      <c r="EG80" s="46" t="str">
        <f t="shared" si="494"/>
        <v/>
      </c>
      <c r="EH80" s="46" t="str">
        <f t="shared" si="494"/>
        <v/>
      </c>
      <c r="EI80" s="46" t="str">
        <f t="shared" si="494"/>
        <v/>
      </c>
      <c r="EJ80" s="46" t="str">
        <f t="shared" si="494"/>
        <v/>
      </c>
      <c r="EK80" s="46" t="str">
        <f t="shared" si="494"/>
        <v/>
      </c>
      <c r="EL80" s="46" t="str">
        <f t="shared" si="494"/>
        <v/>
      </c>
      <c r="EM80" s="46" t="str">
        <f t="shared" si="494"/>
        <v/>
      </c>
      <c r="EN80" s="46" t="str">
        <f t="shared" si="494"/>
        <v/>
      </c>
      <c r="EO80" s="46" t="str">
        <f t="shared" si="494"/>
        <v/>
      </c>
      <c r="EP80" s="46" t="str">
        <f t="shared" si="494"/>
        <v/>
      </c>
      <c r="EQ80" s="46" t="str">
        <f t="shared" si="494"/>
        <v/>
      </c>
      <c r="ER80" s="46" t="str">
        <f t="shared" si="494"/>
        <v/>
      </c>
      <c r="ES80" s="46" t="str">
        <f t="shared" si="494"/>
        <v/>
      </c>
      <c r="ET80" s="46" t="str">
        <f t="shared" si="494"/>
        <v/>
      </c>
      <c r="EU80" s="46" t="str">
        <f t="shared" si="494"/>
        <v/>
      </c>
      <c r="EV80" s="46" t="str">
        <f t="shared" si="494"/>
        <v/>
      </c>
      <c r="EW80" s="46" t="str">
        <f t="shared" si="494"/>
        <v/>
      </c>
      <c r="EX80" s="46" t="str">
        <f t="shared" si="494"/>
        <v/>
      </c>
      <c r="EY80" s="46" t="str">
        <f t="shared" si="494"/>
        <v/>
      </c>
      <c r="EZ80" s="46" t="str">
        <f t="shared" si="296"/>
        <v/>
      </c>
      <c r="FA80" s="46" t="str">
        <f t="shared" si="291"/>
        <v/>
      </c>
      <c r="FB80" s="46" t="str">
        <f t="shared" si="291"/>
        <v/>
      </c>
      <c r="FC80" s="46" t="str">
        <f t="shared" si="495"/>
        <v/>
      </c>
      <c r="FD80" s="46" t="str">
        <f t="shared" si="495"/>
        <v/>
      </c>
      <c r="FE80" s="46" t="str">
        <f t="shared" si="495"/>
        <v/>
      </c>
      <c r="FF80" s="46" t="str">
        <f t="shared" si="495"/>
        <v/>
      </c>
      <c r="FG80" s="46" t="str">
        <f t="shared" si="495"/>
        <v/>
      </c>
      <c r="FH80" s="46" t="str">
        <f t="shared" si="495"/>
        <v/>
      </c>
      <c r="FI80" s="46" t="str">
        <f t="shared" si="495"/>
        <v/>
      </c>
      <c r="FJ80" s="46" t="str">
        <f t="shared" si="495"/>
        <v/>
      </c>
      <c r="FK80" s="46" t="str">
        <f t="shared" si="495"/>
        <v/>
      </c>
      <c r="FL80" s="46" t="str">
        <f t="shared" si="495"/>
        <v/>
      </c>
      <c r="FM80" s="46" t="str">
        <f t="shared" si="495"/>
        <v/>
      </c>
      <c r="FN80" s="46" t="str">
        <f t="shared" si="495"/>
        <v/>
      </c>
      <c r="FO80" s="46" t="str">
        <f t="shared" si="495"/>
        <v/>
      </c>
      <c r="FP80" s="46" t="str">
        <f t="shared" si="495"/>
        <v/>
      </c>
      <c r="FQ80" s="46" t="str">
        <f t="shared" si="495"/>
        <v/>
      </c>
      <c r="FR80" s="46" t="str">
        <f t="shared" si="495"/>
        <v/>
      </c>
      <c r="FS80" s="46" t="str">
        <f t="shared" si="495"/>
        <v/>
      </c>
      <c r="FT80" s="46" t="str">
        <f t="shared" si="495"/>
        <v/>
      </c>
      <c r="FU80" s="46" t="str">
        <f t="shared" si="495"/>
        <v/>
      </c>
      <c r="FV80" s="46" t="str">
        <f t="shared" si="495"/>
        <v/>
      </c>
      <c r="FW80" s="46" t="str">
        <f t="shared" si="495"/>
        <v/>
      </c>
      <c r="FX80" s="46" t="str">
        <f t="shared" si="495"/>
        <v/>
      </c>
      <c r="FY80" s="46" t="str">
        <f t="shared" si="495"/>
        <v/>
      </c>
      <c r="FZ80" s="46" t="str">
        <f t="shared" si="495"/>
        <v/>
      </c>
      <c r="GA80" s="46" t="str">
        <f t="shared" si="495"/>
        <v/>
      </c>
      <c r="GB80" s="46" t="str">
        <f t="shared" si="495"/>
        <v/>
      </c>
      <c r="GC80" s="46" t="str">
        <f t="shared" si="495"/>
        <v/>
      </c>
      <c r="GD80" s="46" t="str">
        <f t="shared" si="495"/>
        <v/>
      </c>
      <c r="GE80" s="46" t="str">
        <f t="shared" si="495"/>
        <v/>
      </c>
      <c r="GF80" s="46" t="str">
        <f t="shared" si="495"/>
        <v/>
      </c>
      <c r="GG80" s="46" t="str">
        <f t="shared" si="495"/>
        <v/>
      </c>
      <c r="GH80" s="46" t="str">
        <f t="shared" si="495"/>
        <v/>
      </c>
      <c r="GI80" s="46" t="str">
        <f t="shared" si="495"/>
        <v/>
      </c>
      <c r="GJ80" s="46" t="str">
        <f t="shared" si="495"/>
        <v/>
      </c>
      <c r="GK80" s="46" t="str">
        <f t="shared" si="495"/>
        <v/>
      </c>
      <c r="GL80" s="46" t="str">
        <f t="shared" si="495"/>
        <v/>
      </c>
      <c r="GM80" s="46" t="str">
        <f t="shared" si="495"/>
        <v/>
      </c>
      <c r="GN80" s="46" t="str">
        <f t="shared" si="495"/>
        <v/>
      </c>
      <c r="GO80" s="46" t="str">
        <f t="shared" si="495"/>
        <v/>
      </c>
      <c r="GP80" s="46" t="str">
        <f t="shared" si="495"/>
        <v/>
      </c>
      <c r="GQ80" s="46" t="str">
        <f t="shared" si="495"/>
        <v/>
      </c>
      <c r="GR80" s="46" t="str">
        <f t="shared" si="495"/>
        <v/>
      </c>
      <c r="GS80" s="46" t="str">
        <f t="shared" si="495"/>
        <v/>
      </c>
      <c r="GT80" s="46" t="str">
        <f t="shared" si="495"/>
        <v/>
      </c>
      <c r="GU80" s="46" t="str">
        <f t="shared" si="495"/>
        <v/>
      </c>
      <c r="GV80" s="46" t="str">
        <f t="shared" si="495"/>
        <v/>
      </c>
      <c r="GW80" s="46" t="str">
        <f t="shared" si="495"/>
        <v/>
      </c>
      <c r="GX80" s="46" t="str">
        <f t="shared" si="495"/>
        <v/>
      </c>
      <c r="GY80" s="46" t="str">
        <f t="shared" si="495"/>
        <v/>
      </c>
      <c r="GZ80" s="46" t="str">
        <f t="shared" si="495"/>
        <v/>
      </c>
      <c r="HA80" s="46" t="str">
        <f t="shared" si="495"/>
        <v/>
      </c>
      <c r="HB80" s="46" t="str">
        <f t="shared" si="495"/>
        <v/>
      </c>
      <c r="HC80" s="46" t="str">
        <f t="shared" si="495"/>
        <v/>
      </c>
      <c r="HD80" s="46" t="str">
        <f t="shared" si="495"/>
        <v/>
      </c>
      <c r="HE80" s="46" t="str">
        <f t="shared" si="495"/>
        <v/>
      </c>
      <c r="HF80" s="46" t="str">
        <f t="shared" si="495"/>
        <v/>
      </c>
      <c r="HG80" s="46" t="str">
        <f t="shared" si="495"/>
        <v/>
      </c>
      <c r="HH80" s="46" t="str">
        <f t="shared" si="495"/>
        <v/>
      </c>
      <c r="HI80" s="46" t="str">
        <f t="shared" si="495"/>
        <v/>
      </c>
      <c r="HJ80" s="46" t="str">
        <f t="shared" si="495"/>
        <v/>
      </c>
      <c r="HK80" s="46" t="str">
        <f t="shared" si="495"/>
        <v/>
      </c>
      <c r="HL80" s="46" t="str">
        <f t="shared" si="495"/>
        <v/>
      </c>
      <c r="HM80" s="46" t="str">
        <f t="shared" si="495"/>
        <v/>
      </c>
      <c r="HN80" s="46" t="str">
        <f t="shared" ref="HN80:HS83" si="497">IF(ISNONTEXT($Z80),HM80+$Z80,"")</f>
        <v/>
      </c>
      <c r="HO80" s="46" t="str">
        <f t="shared" si="497"/>
        <v/>
      </c>
      <c r="HP80" s="46" t="str">
        <f t="shared" si="497"/>
        <v/>
      </c>
      <c r="HQ80" s="46" t="str">
        <f t="shared" si="497"/>
        <v/>
      </c>
      <c r="HR80" s="46" t="str">
        <f t="shared" si="497"/>
        <v/>
      </c>
      <c r="HS80" s="46" t="str">
        <f t="shared" si="497"/>
        <v/>
      </c>
      <c r="HT80" s="146" t="e">
        <f t="shared" si="292"/>
        <v>#N/A</v>
      </c>
      <c r="HU80" s="146" t="e">
        <f t="shared" si="301"/>
        <v>#N/A</v>
      </c>
      <c r="HV80" s="146" t="e">
        <f t="shared" si="302"/>
        <v>#N/A</v>
      </c>
      <c r="HW80" s="146" t="e">
        <f t="shared" si="303"/>
        <v>#N/A</v>
      </c>
      <c r="HX80" s="146" t="e">
        <f t="shared" si="304"/>
        <v>#N/A</v>
      </c>
      <c r="HY80" s="146" t="e">
        <f t="shared" si="305"/>
        <v>#N/A</v>
      </c>
      <c r="HZ80" s="146" t="e">
        <f t="shared" si="306"/>
        <v>#N/A</v>
      </c>
      <c r="IA80" s="146" t="e">
        <f t="shared" si="307"/>
        <v>#N/A</v>
      </c>
      <c r="IB80" s="146" t="e">
        <f t="shared" si="308"/>
        <v>#N/A</v>
      </c>
      <c r="IC80" s="146" t="e">
        <f t="shared" si="309"/>
        <v>#N/A</v>
      </c>
      <c r="ID80" s="146" t="e">
        <f t="shared" si="310"/>
        <v>#N/A</v>
      </c>
      <c r="IE80" s="146" t="e">
        <f t="shared" si="311"/>
        <v>#N/A</v>
      </c>
      <c r="IF80" s="146" t="e">
        <f t="shared" si="312"/>
        <v>#N/A</v>
      </c>
      <c r="IG80" s="146" t="e">
        <f t="shared" si="313"/>
        <v>#N/A</v>
      </c>
      <c r="IH80" s="146" t="e">
        <f t="shared" si="314"/>
        <v>#N/A</v>
      </c>
      <c r="II80" s="146" t="e">
        <f t="shared" si="315"/>
        <v>#N/A</v>
      </c>
      <c r="IJ80" s="146" t="e">
        <f t="shared" si="316"/>
        <v>#N/A</v>
      </c>
      <c r="IK80" s="146" t="e">
        <f t="shared" si="317"/>
        <v>#N/A</v>
      </c>
      <c r="IL80" s="146" t="e">
        <f t="shared" si="318"/>
        <v>#N/A</v>
      </c>
      <c r="IM80" s="146" t="e">
        <f t="shared" si="319"/>
        <v>#N/A</v>
      </c>
      <c r="IN80" s="146" t="e">
        <f t="shared" si="320"/>
        <v>#N/A</v>
      </c>
      <c r="IO80" s="146" t="e">
        <f t="shared" si="321"/>
        <v>#N/A</v>
      </c>
      <c r="IP80" s="146" t="e">
        <f t="shared" si="322"/>
        <v>#N/A</v>
      </c>
      <c r="IQ80" s="146" t="e">
        <f t="shared" si="323"/>
        <v>#N/A</v>
      </c>
      <c r="IR80" s="146" t="e">
        <f t="shared" si="324"/>
        <v>#N/A</v>
      </c>
      <c r="IS80" s="146" t="e">
        <f t="shared" si="325"/>
        <v>#N/A</v>
      </c>
      <c r="IT80" s="146" t="e">
        <f t="shared" si="326"/>
        <v>#N/A</v>
      </c>
      <c r="IU80" s="146" t="e">
        <f t="shared" si="327"/>
        <v>#N/A</v>
      </c>
      <c r="IV80" s="146" t="e">
        <f t="shared" si="328"/>
        <v>#N/A</v>
      </c>
      <c r="IW80" s="146" t="e">
        <f t="shared" si="329"/>
        <v>#N/A</v>
      </c>
      <c r="IX80" s="146" t="e">
        <f t="shared" si="330"/>
        <v>#N/A</v>
      </c>
      <c r="IY80" s="146" t="e">
        <f t="shared" si="331"/>
        <v>#N/A</v>
      </c>
      <c r="IZ80" s="146" t="e">
        <f t="shared" si="332"/>
        <v>#N/A</v>
      </c>
      <c r="JA80" s="146" t="e">
        <f t="shared" si="333"/>
        <v>#N/A</v>
      </c>
      <c r="JB80" s="146" t="e">
        <f t="shared" si="334"/>
        <v>#N/A</v>
      </c>
      <c r="JC80" s="146" t="e">
        <f t="shared" si="335"/>
        <v>#N/A</v>
      </c>
      <c r="JD80" s="146" t="e">
        <f t="shared" si="336"/>
        <v>#N/A</v>
      </c>
      <c r="JE80" s="146" t="e">
        <f t="shared" si="337"/>
        <v>#N/A</v>
      </c>
      <c r="JF80" s="146" t="e">
        <f t="shared" si="338"/>
        <v>#N/A</v>
      </c>
      <c r="JG80" s="146" t="e">
        <f t="shared" si="339"/>
        <v>#N/A</v>
      </c>
      <c r="JH80" s="146" t="e">
        <f t="shared" si="340"/>
        <v>#N/A</v>
      </c>
      <c r="JI80" s="146" t="e">
        <f t="shared" si="341"/>
        <v>#N/A</v>
      </c>
      <c r="JJ80" s="146" t="e">
        <f t="shared" si="342"/>
        <v>#N/A</v>
      </c>
      <c r="JK80" s="146" t="e">
        <f t="shared" si="343"/>
        <v>#N/A</v>
      </c>
      <c r="JL80" s="146" t="e">
        <f t="shared" si="344"/>
        <v>#N/A</v>
      </c>
      <c r="JM80" s="146" t="e">
        <f t="shared" si="345"/>
        <v>#N/A</v>
      </c>
      <c r="JN80" s="146" t="e">
        <f t="shared" si="346"/>
        <v>#N/A</v>
      </c>
      <c r="JO80" s="146" t="e">
        <f t="shared" si="347"/>
        <v>#N/A</v>
      </c>
      <c r="JP80" s="146" t="e">
        <f t="shared" si="348"/>
        <v>#N/A</v>
      </c>
      <c r="JQ80" s="146" t="e">
        <f t="shared" si="349"/>
        <v>#N/A</v>
      </c>
      <c r="JR80" s="146" t="e">
        <f t="shared" si="350"/>
        <v>#N/A</v>
      </c>
      <c r="JS80" s="146" t="e">
        <f t="shared" si="351"/>
        <v>#N/A</v>
      </c>
      <c r="JT80" s="146" t="e">
        <f t="shared" si="352"/>
        <v>#N/A</v>
      </c>
      <c r="JU80" s="146" t="e">
        <f t="shared" si="353"/>
        <v>#N/A</v>
      </c>
      <c r="JV80" s="146" t="e">
        <f t="shared" si="354"/>
        <v>#N/A</v>
      </c>
      <c r="JW80" s="146" t="e">
        <f t="shared" si="355"/>
        <v>#N/A</v>
      </c>
      <c r="JX80" s="146" t="e">
        <f t="shared" si="356"/>
        <v>#N/A</v>
      </c>
      <c r="JY80" s="146" t="e">
        <f t="shared" si="357"/>
        <v>#N/A</v>
      </c>
      <c r="JZ80" s="146" t="e">
        <f t="shared" si="358"/>
        <v>#N/A</v>
      </c>
      <c r="KA80" s="146" t="e">
        <f t="shared" si="359"/>
        <v>#N/A</v>
      </c>
      <c r="KB80" s="146" t="e">
        <f t="shared" si="360"/>
        <v>#N/A</v>
      </c>
      <c r="KC80" s="146" t="e">
        <f t="shared" si="361"/>
        <v>#N/A</v>
      </c>
      <c r="KD80" s="146" t="e">
        <f t="shared" si="362"/>
        <v>#N/A</v>
      </c>
      <c r="KE80" s="146" t="e">
        <f t="shared" si="363"/>
        <v>#N/A</v>
      </c>
      <c r="KF80" s="146" t="e">
        <f t="shared" si="297"/>
        <v>#N/A</v>
      </c>
      <c r="KG80" s="146" t="e">
        <f t="shared" si="364"/>
        <v>#N/A</v>
      </c>
      <c r="KH80" s="146" t="e">
        <f t="shared" si="365"/>
        <v>#N/A</v>
      </c>
      <c r="KI80" s="146" t="e">
        <f t="shared" si="366"/>
        <v>#N/A</v>
      </c>
      <c r="KJ80" s="146" t="e">
        <f t="shared" si="367"/>
        <v>#N/A</v>
      </c>
      <c r="KK80" s="146" t="e">
        <f t="shared" si="368"/>
        <v>#N/A</v>
      </c>
      <c r="KL80" s="146" t="e">
        <f t="shared" si="369"/>
        <v>#N/A</v>
      </c>
      <c r="KM80" s="146" t="e">
        <f t="shared" si="370"/>
        <v>#N/A</v>
      </c>
      <c r="KN80" s="146" t="e">
        <f t="shared" si="371"/>
        <v>#N/A</v>
      </c>
      <c r="KO80" s="146" t="e">
        <f t="shared" si="372"/>
        <v>#N/A</v>
      </c>
      <c r="KP80" s="146" t="e">
        <f t="shared" si="373"/>
        <v>#N/A</v>
      </c>
      <c r="KQ80" s="146" t="e">
        <f t="shared" si="374"/>
        <v>#N/A</v>
      </c>
      <c r="KR80" s="146" t="e">
        <f t="shared" si="375"/>
        <v>#N/A</v>
      </c>
      <c r="KS80" s="146" t="e">
        <f t="shared" si="376"/>
        <v>#N/A</v>
      </c>
      <c r="KT80" s="146" t="e">
        <f t="shared" si="377"/>
        <v>#N/A</v>
      </c>
      <c r="KU80" s="146" t="e">
        <f t="shared" si="378"/>
        <v>#N/A</v>
      </c>
      <c r="KV80" s="146" t="e">
        <f t="shared" si="379"/>
        <v>#N/A</v>
      </c>
      <c r="KW80" s="146" t="e">
        <f t="shared" si="380"/>
        <v>#N/A</v>
      </c>
      <c r="KX80" s="146" t="e">
        <f t="shared" si="381"/>
        <v>#N/A</v>
      </c>
      <c r="KY80" s="146" t="e">
        <f t="shared" si="382"/>
        <v>#N/A</v>
      </c>
      <c r="KZ80" s="146" t="e">
        <f t="shared" si="383"/>
        <v>#N/A</v>
      </c>
      <c r="LA80" s="146" t="e">
        <f t="shared" si="384"/>
        <v>#N/A</v>
      </c>
      <c r="LB80" s="146" t="e">
        <f t="shared" si="385"/>
        <v>#N/A</v>
      </c>
      <c r="LC80" s="146" t="e">
        <f t="shared" si="386"/>
        <v>#N/A</v>
      </c>
      <c r="LD80" s="146" t="e">
        <f t="shared" si="387"/>
        <v>#N/A</v>
      </c>
      <c r="LE80" s="146" t="e">
        <f t="shared" si="388"/>
        <v>#N/A</v>
      </c>
      <c r="LF80" s="146" t="e">
        <f t="shared" si="389"/>
        <v>#N/A</v>
      </c>
      <c r="LG80" s="146" t="e">
        <f t="shared" si="390"/>
        <v>#N/A</v>
      </c>
      <c r="LH80" s="146" t="e">
        <f t="shared" si="391"/>
        <v>#N/A</v>
      </c>
      <c r="LI80" s="146" t="e">
        <f t="shared" si="392"/>
        <v>#N/A</v>
      </c>
      <c r="LJ80" s="146" t="e">
        <f t="shared" si="393"/>
        <v>#N/A</v>
      </c>
      <c r="LK80" s="146" t="e">
        <f t="shared" si="394"/>
        <v>#N/A</v>
      </c>
      <c r="LL80" s="146" t="e">
        <f t="shared" si="395"/>
        <v>#N/A</v>
      </c>
      <c r="LM80" s="146" t="e">
        <f t="shared" si="396"/>
        <v>#N/A</v>
      </c>
      <c r="LN80" s="146" t="e">
        <f t="shared" si="397"/>
        <v>#N/A</v>
      </c>
      <c r="LO80" s="146" t="e">
        <f t="shared" si="398"/>
        <v>#N/A</v>
      </c>
      <c r="LP80" s="146" t="e">
        <f t="shared" si="399"/>
        <v>#N/A</v>
      </c>
      <c r="LQ80" s="146" t="e">
        <f t="shared" si="400"/>
        <v>#N/A</v>
      </c>
      <c r="LR80" s="146" t="e">
        <f t="shared" si="401"/>
        <v>#N/A</v>
      </c>
      <c r="LS80" s="146" t="e">
        <f t="shared" si="402"/>
        <v>#N/A</v>
      </c>
      <c r="LT80" s="146" t="e">
        <f t="shared" si="403"/>
        <v>#N/A</v>
      </c>
      <c r="LU80" s="146" t="e">
        <f t="shared" si="404"/>
        <v>#N/A</v>
      </c>
      <c r="LV80" s="146" t="e">
        <f t="shared" si="405"/>
        <v>#N/A</v>
      </c>
      <c r="LW80" s="146" t="e">
        <f t="shared" si="406"/>
        <v>#N/A</v>
      </c>
      <c r="LX80" s="146" t="e">
        <f t="shared" si="407"/>
        <v>#N/A</v>
      </c>
      <c r="LY80" s="146" t="e">
        <f t="shared" si="408"/>
        <v>#N/A</v>
      </c>
      <c r="LZ80" s="146" t="e">
        <f t="shared" si="409"/>
        <v>#N/A</v>
      </c>
      <c r="MA80" s="146" t="e">
        <f t="shared" si="410"/>
        <v>#N/A</v>
      </c>
      <c r="MB80" s="146" t="e">
        <f t="shared" si="411"/>
        <v>#N/A</v>
      </c>
      <c r="MC80" s="146" t="e">
        <f t="shared" si="412"/>
        <v>#N/A</v>
      </c>
      <c r="MD80" s="146" t="e">
        <f t="shared" si="413"/>
        <v>#N/A</v>
      </c>
      <c r="ME80" s="146" t="e">
        <f t="shared" si="414"/>
        <v>#N/A</v>
      </c>
      <c r="MF80" s="146" t="e">
        <f t="shared" si="415"/>
        <v>#N/A</v>
      </c>
      <c r="MG80" s="146" t="e">
        <f t="shared" si="416"/>
        <v>#N/A</v>
      </c>
      <c r="MH80" s="146" t="e">
        <f t="shared" si="417"/>
        <v>#N/A</v>
      </c>
      <c r="MI80" s="146" t="e">
        <f t="shared" si="418"/>
        <v>#N/A</v>
      </c>
      <c r="MJ80" s="146" t="e">
        <f t="shared" si="419"/>
        <v>#N/A</v>
      </c>
      <c r="MK80" s="146" t="e">
        <f t="shared" si="420"/>
        <v>#N/A</v>
      </c>
      <c r="ML80" s="146" t="e">
        <f t="shared" si="421"/>
        <v>#N/A</v>
      </c>
      <c r="MM80" s="146" t="e">
        <f t="shared" si="422"/>
        <v>#N/A</v>
      </c>
      <c r="MN80" s="146" t="e">
        <f t="shared" si="423"/>
        <v>#N/A</v>
      </c>
      <c r="MO80" s="146" t="e">
        <f t="shared" si="424"/>
        <v>#N/A</v>
      </c>
      <c r="MP80" s="146" t="e">
        <f t="shared" si="425"/>
        <v>#N/A</v>
      </c>
      <c r="MQ80" s="146" t="e">
        <f t="shared" si="426"/>
        <v>#N/A</v>
      </c>
      <c r="MR80" s="146" t="e">
        <f t="shared" si="298"/>
        <v>#N/A</v>
      </c>
      <c r="MS80" s="146" t="e">
        <f t="shared" si="427"/>
        <v>#N/A</v>
      </c>
      <c r="MT80" s="146" t="e">
        <f t="shared" si="428"/>
        <v>#N/A</v>
      </c>
      <c r="MU80" s="146" t="e">
        <f t="shared" si="429"/>
        <v>#N/A</v>
      </c>
      <c r="MV80" s="146" t="e">
        <f t="shared" si="430"/>
        <v>#N/A</v>
      </c>
      <c r="MW80" s="146" t="e">
        <f t="shared" si="431"/>
        <v>#N/A</v>
      </c>
      <c r="MX80" s="146" t="e">
        <f t="shared" si="432"/>
        <v>#N/A</v>
      </c>
      <c r="MY80" s="146" t="e">
        <f t="shared" si="433"/>
        <v>#N/A</v>
      </c>
      <c r="MZ80" s="146" t="e">
        <f t="shared" si="434"/>
        <v>#N/A</v>
      </c>
      <c r="NA80" s="146" t="e">
        <f t="shared" si="435"/>
        <v>#N/A</v>
      </c>
      <c r="NB80" s="146" t="e">
        <f t="shared" si="436"/>
        <v>#N/A</v>
      </c>
      <c r="NC80" s="146" t="e">
        <f t="shared" si="437"/>
        <v>#N/A</v>
      </c>
      <c r="ND80" s="146" t="e">
        <f t="shared" si="438"/>
        <v>#N/A</v>
      </c>
      <c r="NE80" s="146" t="e">
        <f t="shared" si="439"/>
        <v>#N/A</v>
      </c>
      <c r="NF80" s="146" t="e">
        <f t="shared" si="440"/>
        <v>#N/A</v>
      </c>
      <c r="NG80" s="146" t="e">
        <f t="shared" si="441"/>
        <v>#N/A</v>
      </c>
      <c r="NH80" s="146" t="e">
        <f t="shared" si="442"/>
        <v>#N/A</v>
      </c>
      <c r="NI80" s="146" t="e">
        <f t="shared" si="443"/>
        <v>#N/A</v>
      </c>
      <c r="NJ80" s="146" t="e">
        <f t="shared" si="444"/>
        <v>#N/A</v>
      </c>
      <c r="NK80" s="146" t="e">
        <f t="shared" si="445"/>
        <v>#N/A</v>
      </c>
      <c r="NL80" s="146" t="e">
        <f t="shared" si="446"/>
        <v>#N/A</v>
      </c>
      <c r="NM80" s="146" t="e">
        <f t="shared" si="447"/>
        <v>#N/A</v>
      </c>
      <c r="NN80" s="146" t="e">
        <f t="shared" si="448"/>
        <v>#N/A</v>
      </c>
      <c r="NO80" s="146" t="e">
        <f t="shared" si="449"/>
        <v>#N/A</v>
      </c>
      <c r="NP80" s="146" t="e">
        <f t="shared" si="450"/>
        <v>#N/A</v>
      </c>
      <c r="NQ80" s="146" t="e">
        <f t="shared" si="451"/>
        <v>#N/A</v>
      </c>
      <c r="NR80" s="146" t="e">
        <f t="shared" si="452"/>
        <v>#N/A</v>
      </c>
      <c r="NS80" s="146" t="e">
        <f t="shared" si="453"/>
        <v>#N/A</v>
      </c>
      <c r="NT80" s="146" t="e">
        <f t="shared" si="454"/>
        <v>#N/A</v>
      </c>
      <c r="NU80" s="146" t="e">
        <f t="shared" si="455"/>
        <v>#N/A</v>
      </c>
      <c r="NV80" s="146" t="e">
        <f t="shared" si="456"/>
        <v>#N/A</v>
      </c>
      <c r="NW80" s="146" t="e">
        <f t="shared" si="457"/>
        <v>#N/A</v>
      </c>
      <c r="NX80" s="146" t="e">
        <f t="shared" si="458"/>
        <v>#N/A</v>
      </c>
      <c r="NY80" s="146" t="e">
        <f t="shared" si="459"/>
        <v>#N/A</v>
      </c>
      <c r="NZ80" s="146" t="e">
        <f t="shared" si="460"/>
        <v>#N/A</v>
      </c>
      <c r="OA80" s="146" t="e">
        <f t="shared" si="461"/>
        <v>#N/A</v>
      </c>
      <c r="OB80" s="146" t="e">
        <f t="shared" si="462"/>
        <v>#N/A</v>
      </c>
      <c r="OC80" s="146" t="e">
        <f t="shared" si="463"/>
        <v>#N/A</v>
      </c>
      <c r="OD80" s="146" t="e">
        <f t="shared" si="464"/>
        <v>#N/A</v>
      </c>
      <c r="OE80" s="146" t="e">
        <f t="shared" si="465"/>
        <v>#N/A</v>
      </c>
      <c r="OF80" s="146" t="e">
        <f t="shared" si="466"/>
        <v>#N/A</v>
      </c>
      <c r="OG80" s="146" t="e">
        <f t="shared" si="467"/>
        <v>#N/A</v>
      </c>
      <c r="OH80" s="146" t="e">
        <f t="shared" si="468"/>
        <v>#N/A</v>
      </c>
      <c r="OI80" s="146" t="e">
        <f t="shared" si="469"/>
        <v>#N/A</v>
      </c>
      <c r="OJ80" s="146" t="e">
        <f t="shared" si="470"/>
        <v>#N/A</v>
      </c>
      <c r="OK80" s="146" t="e">
        <f t="shared" si="471"/>
        <v>#N/A</v>
      </c>
      <c r="OL80" s="146" t="e">
        <f t="shared" si="472"/>
        <v>#N/A</v>
      </c>
      <c r="OM80" s="146" t="e">
        <f t="shared" si="473"/>
        <v>#N/A</v>
      </c>
      <c r="ON80" s="146" t="e">
        <f t="shared" si="474"/>
        <v>#N/A</v>
      </c>
      <c r="OO80" s="146" t="e">
        <f t="shared" si="475"/>
        <v>#N/A</v>
      </c>
      <c r="OP80" s="146" t="e">
        <f t="shared" si="476"/>
        <v>#N/A</v>
      </c>
      <c r="OQ80" s="146" t="e">
        <f t="shared" si="477"/>
        <v>#N/A</v>
      </c>
      <c r="OR80" s="146" t="e">
        <f t="shared" si="478"/>
        <v>#N/A</v>
      </c>
      <c r="OS80" s="146" t="e">
        <f t="shared" si="479"/>
        <v>#N/A</v>
      </c>
      <c r="OT80" s="146" t="e">
        <f t="shared" si="480"/>
        <v>#N/A</v>
      </c>
      <c r="OU80" s="146" t="e">
        <f t="shared" si="481"/>
        <v>#N/A</v>
      </c>
      <c r="OV80" s="146" t="e">
        <f t="shared" si="482"/>
        <v>#N/A</v>
      </c>
      <c r="OW80" s="146" t="e">
        <f t="shared" si="483"/>
        <v>#N/A</v>
      </c>
      <c r="OX80" s="146" t="e">
        <f t="shared" si="484"/>
        <v>#N/A</v>
      </c>
      <c r="OY80" s="146" t="e">
        <f t="shared" si="485"/>
        <v>#N/A</v>
      </c>
      <c r="OZ80" s="146" t="e">
        <f t="shared" si="486"/>
        <v>#N/A</v>
      </c>
      <c r="PA80" s="146" t="e">
        <f t="shared" si="487"/>
        <v>#N/A</v>
      </c>
      <c r="PB80" s="146" t="e">
        <f t="shared" si="488"/>
        <v>#N/A</v>
      </c>
      <c r="PC80" s="146" t="e">
        <f t="shared" si="489"/>
        <v>#N/A</v>
      </c>
      <c r="PD80" s="146" t="e">
        <f t="shared" si="299"/>
        <v>#N/A</v>
      </c>
      <c r="PE80" s="146" t="e">
        <f t="shared" si="225"/>
        <v>#N/A</v>
      </c>
      <c r="PF80" s="146" t="e">
        <f t="shared" si="226"/>
        <v>#N/A</v>
      </c>
      <c r="PG80" s="146" t="e">
        <f t="shared" si="227"/>
        <v>#N/A</v>
      </c>
      <c r="PH80" s="146" t="e">
        <f t="shared" si="228"/>
        <v>#N/A</v>
      </c>
      <c r="PI80" s="146" t="e">
        <f t="shared" si="229"/>
        <v>#N/A</v>
      </c>
      <c r="PJ80" s="146" t="e">
        <f t="shared" si="230"/>
        <v>#N/A</v>
      </c>
      <c r="PK80" s="146" t="e">
        <f t="shared" si="231"/>
        <v>#N/A</v>
      </c>
      <c r="PL80" s="146" t="e">
        <f t="shared" si="232"/>
        <v>#N/A</v>
      </c>
    </row>
    <row r="81" spans="1:428" hidden="1" x14ac:dyDescent="0.45">
      <c r="A81" s="364"/>
      <c r="B81" s="365" t="str">
        <f>IF($N81="","",ROUND(_xlfn.LOGNORM.INV(ABS(VLOOKUP($Q$1,VLookups!$A$27:$B$28,2,FALSE)-B$2),LN($J81),LN($N81)),0))</f>
        <v/>
      </c>
      <c r="C81" s="367" t="str">
        <f t="shared" si="293"/>
        <v/>
      </c>
      <c r="D81" s="368" t="str">
        <f t="shared" si="294"/>
        <v/>
      </c>
      <c r="E81" s="108" t="str">
        <f>IFERROR(_xlfn.LOGNORM.INV(VLookups!$B$22,LN($J81),LN($N81)),"")</f>
        <v/>
      </c>
      <c r="F81" s="81"/>
      <c r="G81" s="108" t="str">
        <f>IFERROR(_xlfn.LOGNORM.INV(VLookups!$B$23,LN($J81),LN($N81)),"")</f>
        <v/>
      </c>
      <c r="H81" s="110" t="str">
        <f t="shared" si="283"/>
        <v/>
      </c>
      <c r="I81" s="110" t="str">
        <f t="shared" si="284"/>
        <v/>
      </c>
      <c r="J81" s="65" t="str">
        <f>IF(AND(F81&gt;0,NOT(ISBLANK(K81))),IF(VLOOKUP($F$3,VLookups!$A$17:$B$18,2,FALSE),F81*VLOOKUP(K81,VLookups!$A$4:$B$13,2,FALSE),F81),"")</f>
        <v/>
      </c>
      <c r="K81" s="21"/>
      <c r="L81" s="53"/>
      <c r="M81" s="263"/>
      <c r="N81" s="320" t="str">
        <f>IF(F81&gt;0,IF(ISBLANK(M81),IF(ISBLANK(K81),"",VLOOKUP(K81,VLookups!$A$4:$C$13,3,FALSE)),M81),"")</f>
        <v/>
      </c>
      <c r="O81" s="320" t="str">
        <f t="shared" si="287"/>
        <v/>
      </c>
      <c r="P81" s="375" t="str">
        <f t="shared" si="288"/>
        <v/>
      </c>
      <c r="Q81" s="81"/>
      <c r="R81" s="230" t="str">
        <f>IF(AND(Q81&gt;0,F81&gt;0,NOT(N81="")),ABS(VLOOKUP($Q$1,VLookups!$A$27:$B$28,2,FALSE)-_xlfn.LOGNORM.DIST(Q81,LN(J81),LN(N81),TRUE)),"")</f>
        <v/>
      </c>
      <c r="S81" s="80" t="str">
        <f>IF(AND($E81&gt;0,$F81&gt;0,$G81&gt;0,NOT(ISBLANK($K81))),_xlfn.LOGNORM.INV(ABS(VLOOKUP($Q$1,VLookups!$A$27:$B$28,2,FALSE)-S$3),LN($J81),LN($N81)),"")</f>
        <v/>
      </c>
      <c r="T81" s="80" t="str">
        <f>IF(AND($E81&gt;0,$F81&gt;0,$G81&gt;0,NOT(ISBLANK($K81))),_xlfn.LOGNORM.INV(ABS(VLOOKUP($Q$1,VLookups!$A$27:$B$28,2,FALSE)-T$3),LN($J81),LN($N81)),"")</f>
        <v/>
      </c>
      <c r="U81" s="80" t="str">
        <f>IF(AND($E81&gt;0,$F81&gt;0,$G81&gt;0,NOT(ISBLANK($K81))),_xlfn.LOGNORM.INV(ABS(VLOOKUP($Q$1,VLookups!$A$27:$B$28,2,FALSE)-U$3),LN($J81),LN($N81)),"")</f>
        <v/>
      </c>
      <c r="V81" s="80" t="str">
        <f>IF(AND($E81&gt;0,$F81&gt;0,$G81&gt;0,NOT(ISBLANK($K81))),_xlfn.LOGNORM.INV(ABS(VLOOKUP($Q$1,VLookups!$A$27:$B$28,2,FALSE)-V$3),LN($J81),LN($N81)),"")</f>
        <v/>
      </c>
      <c r="W81" s="80" t="str">
        <f>IF(AND($E81&gt;0,$F81&gt;0,$G81&gt;0,NOT(ISBLANK($K81))),_xlfn.LOGNORM.INV(ABS(VLOOKUP($Q$1,VLookups!$A$27:$B$28,2,FALSE)-W$3),LN($J81),LN($N81)),"")</f>
        <v/>
      </c>
      <c r="X81" s="80" t="str">
        <f>IF(AND($E81&gt;0,$F81&gt;0,$G81&gt;0,NOT(ISBLANK($K81))),_xlfn.LOGNORM.INV(ABS(VLOOKUP($Q$1,VLookups!$A$27:$B$28,2,FALSE)-X$3),LN($J81),LN($N81)),"")</f>
        <v/>
      </c>
      <c r="Y81" s="5"/>
      <c r="Z81" s="145" t="str">
        <f t="shared" si="285"/>
        <v/>
      </c>
      <c r="AA81" s="376" t="str">
        <f t="shared" si="289"/>
        <v/>
      </c>
      <c r="AB81" s="46" t="str">
        <f t="shared" si="290"/>
        <v/>
      </c>
      <c r="AC81" s="46" t="str">
        <f t="shared" si="496"/>
        <v/>
      </c>
      <c r="AD81" s="46" t="str">
        <f t="shared" si="496"/>
        <v/>
      </c>
      <c r="AE81" s="46" t="str">
        <f t="shared" si="496"/>
        <v/>
      </c>
      <c r="AF81" s="46" t="str">
        <f t="shared" si="496"/>
        <v/>
      </c>
      <c r="AG81" s="46" t="str">
        <f t="shared" si="496"/>
        <v/>
      </c>
      <c r="AH81" s="46" t="str">
        <f t="shared" si="496"/>
        <v/>
      </c>
      <c r="AI81" s="46" t="str">
        <f t="shared" si="496"/>
        <v/>
      </c>
      <c r="AJ81" s="46" t="str">
        <f t="shared" si="496"/>
        <v/>
      </c>
      <c r="AK81" s="46" t="str">
        <f t="shared" si="496"/>
        <v/>
      </c>
      <c r="AL81" s="46" t="str">
        <f t="shared" si="496"/>
        <v/>
      </c>
      <c r="AM81" s="46" t="str">
        <f t="shared" si="496"/>
        <v/>
      </c>
      <c r="AN81" s="46" t="str">
        <f t="shared" si="496"/>
        <v/>
      </c>
      <c r="AO81" s="46" t="str">
        <f t="shared" si="496"/>
        <v/>
      </c>
      <c r="AP81" s="46" t="str">
        <f t="shared" si="496"/>
        <v/>
      </c>
      <c r="AQ81" s="46" t="str">
        <f t="shared" si="496"/>
        <v/>
      </c>
      <c r="AR81" s="46" t="str">
        <f t="shared" si="496"/>
        <v/>
      </c>
      <c r="AS81" s="46" t="str">
        <f t="shared" si="496"/>
        <v/>
      </c>
      <c r="AT81" s="46" t="str">
        <f t="shared" si="496"/>
        <v/>
      </c>
      <c r="AU81" s="46" t="str">
        <f t="shared" si="496"/>
        <v/>
      </c>
      <c r="AV81" s="46" t="str">
        <f t="shared" si="496"/>
        <v/>
      </c>
      <c r="AW81" s="46" t="str">
        <f t="shared" si="496"/>
        <v/>
      </c>
      <c r="AX81" s="46" t="str">
        <f t="shared" si="496"/>
        <v/>
      </c>
      <c r="AY81" s="46" t="str">
        <f t="shared" si="496"/>
        <v/>
      </c>
      <c r="AZ81" s="46" t="str">
        <f t="shared" si="496"/>
        <v/>
      </c>
      <c r="BA81" s="46" t="str">
        <f t="shared" si="496"/>
        <v/>
      </c>
      <c r="BB81" s="46" t="str">
        <f t="shared" si="496"/>
        <v/>
      </c>
      <c r="BC81" s="46" t="str">
        <f t="shared" si="496"/>
        <v/>
      </c>
      <c r="BD81" s="46" t="str">
        <f t="shared" si="496"/>
        <v/>
      </c>
      <c r="BE81" s="46" t="str">
        <f t="shared" si="496"/>
        <v/>
      </c>
      <c r="BF81" s="46" t="str">
        <f t="shared" si="496"/>
        <v/>
      </c>
      <c r="BG81" s="46" t="str">
        <f t="shared" si="496"/>
        <v/>
      </c>
      <c r="BH81" s="46" t="str">
        <f t="shared" si="496"/>
        <v/>
      </c>
      <c r="BI81" s="46" t="str">
        <f t="shared" si="496"/>
        <v/>
      </c>
      <c r="BJ81" s="46" t="str">
        <f t="shared" si="496"/>
        <v/>
      </c>
      <c r="BK81" s="46" t="str">
        <f t="shared" si="496"/>
        <v/>
      </c>
      <c r="BL81" s="46" t="str">
        <f t="shared" si="496"/>
        <v/>
      </c>
      <c r="BM81" s="46" t="str">
        <f t="shared" si="496"/>
        <v/>
      </c>
      <c r="BN81" s="46" t="str">
        <f t="shared" si="496"/>
        <v/>
      </c>
      <c r="BO81" s="46" t="str">
        <f t="shared" si="496"/>
        <v/>
      </c>
      <c r="BP81" s="46" t="str">
        <f t="shared" si="496"/>
        <v/>
      </c>
      <c r="BQ81" s="46" t="str">
        <f t="shared" si="496"/>
        <v/>
      </c>
      <c r="BR81" s="46" t="str">
        <f t="shared" si="496"/>
        <v/>
      </c>
      <c r="BS81" s="46" t="str">
        <f t="shared" si="496"/>
        <v/>
      </c>
      <c r="BT81" s="46" t="str">
        <f t="shared" si="496"/>
        <v/>
      </c>
      <c r="BU81" s="46" t="str">
        <f t="shared" si="496"/>
        <v/>
      </c>
      <c r="BV81" s="46" t="str">
        <f t="shared" si="496"/>
        <v/>
      </c>
      <c r="BW81" s="46" t="str">
        <f t="shared" si="496"/>
        <v/>
      </c>
      <c r="BX81" s="46" t="str">
        <f t="shared" si="496"/>
        <v/>
      </c>
      <c r="BY81" s="46" t="str">
        <f t="shared" si="496"/>
        <v/>
      </c>
      <c r="BZ81" s="46" t="str">
        <f t="shared" si="496"/>
        <v/>
      </c>
      <c r="CA81" s="46" t="str">
        <f t="shared" si="496"/>
        <v/>
      </c>
      <c r="CB81" s="46" t="str">
        <f t="shared" si="496"/>
        <v/>
      </c>
      <c r="CC81" s="46" t="str">
        <f t="shared" si="496"/>
        <v/>
      </c>
      <c r="CD81" s="46" t="str">
        <f t="shared" si="496"/>
        <v/>
      </c>
      <c r="CE81" s="46" t="str">
        <f t="shared" si="496"/>
        <v/>
      </c>
      <c r="CF81" s="46" t="str">
        <f t="shared" si="496"/>
        <v/>
      </c>
      <c r="CG81" s="46" t="str">
        <f t="shared" si="496"/>
        <v/>
      </c>
      <c r="CH81" s="46" t="str">
        <f t="shared" si="496"/>
        <v/>
      </c>
      <c r="CI81" s="46" t="str">
        <f t="shared" si="496"/>
        <v/>
      </c>
      <c r="CJ81" s="46" t="str">
        <f t="shared" si="496"/>
        <v/>
      </c>
      <c r="CK81" s="46" t="str">
        <f t="shared" si="496"/>
        <v/>
      </c>
      <c r="CL81" s="46" t="str">
        <f t="shared" si="496"/>
        <v/>
      </c>
      <c r="CM81" s="46" t="str">
        <f t="shared" si="496"/>
        <v/>
      </c>
      <c r="CN81" s="46" t="str">
        <f t="shared" ref="CN81:EY84" si="498">IF(ISNONTEXT($Z81),CM81+$Z81,"")</f>
        <v/>
      </c>
      <c r="CO81" s="46" t="str">
        <f t="shared" si="498"/>
        <v/>
      </c>
      <c r="CP81" s="46" t="str">
        <f t="shared" si="498"/>
        <v/>
      </c>
      <c r="CQ81" s="46" t="str">
        <f t="shared" si="498"/>
        <v/>
      </c>
      <c r="CR81" s="46" t="str">
        <f t="shared" si="498"/>
        <v/>
      </c>
      <c r="CS81" s="46" t="str">
        <f t="shared" si="498"/>
        <v/>
      </c>
      <c r="CT81" s="46" t="str">
        <f t="shared" si="498"/>
        <v/>
      </c>
      <c r="CU81" s="46" t="str">
        <f t="shared" si="498"/>
        <v/>
      </c>
      <c r="CV81" s="46" t="str">
        <f t="shared" si="498"/>
        <v/>
      </c>
      <c r="CW81" s="46" t="str">
        <f t="shared" si="498"/>
        <v/>
      </c>
      <c r="CX81" s="46" t="str">
        <f t="shared" si="498"/>
        <v/>
      </c>
      <c r="CY81" s="46" t="str">
        <f t="shared" si="498"/>
        <v/>
      </c>
      <c r="CZ81" s="46" t="str">
        <f t="shared" si="498"/>
        <v/>
      </c>
      <c r="DA81" s="46" t="str">
        <f t="shared" si="498"/>
        <v/>
      </c>
      <c r="DB81" s="46" t="str">
        <f t="shared" si="498"/>
        <v/>
      </c>
      <c r="DC81" s="46" t="str">
        <f t="shared" si="498"/>
        <v/>
      </c>
      <c r="DD81" s="46" t="str">
        <f t="shared" si="498"/>
        <v/>
      </c>
      <c r="DE81" s="46" t="str">
        <f t="shared" si="498"/>
        <v/>
      </c>
      <c r="DF81" s="46" t="str">
        <f t="shared" si="498"/>
        <v/>
      </c>
      <c r="DG81" s="46" t="str">
        <f t="shared" si="498"/>
        <v/>
      </c>
      <c r="DH81" s="46" t="str">
        <f t="shared" si="498"/>
        <v/>
      </c>
      <c r="DI81" s="46" t="str">
        <f t="shared" si="498"/>
        <v/>
      </c>
      <c r="DJ81" s="46" t="str">
        <f t="shared" si="498"/>
        <v/>
      </c>
      <c r="DK81" s="46" t="str">
        <f t="shared" si="498"/>
        <v/>
      </c>
      <c r="DL81" s="46" t="str">
        <f t="shared" si="498"/>
        <v/>
      </c>
      <c r="DM81" s="46" t="str">
        <f t="shared" si="498"/>
        <v/>
      </c>
      <c r="DN81" s="46" t="str">
        <f t="shared" si="498"/>
        <v/>
      </c>
      <c r="DO81" s="46" t="str">
        <f t="shared" si="498"/>
        <v/>
      </c>
      <c r="DP81" s="46" t="str">
        <f t="shared" si="498"/>
        <v/>
      </c>
      <c r="DQ81" s="46" t="str">
        <f t="shared" si="498"/>
        <v/>
      </c>
      <c r="DR81" s="46" t="str">
        <f t="shared" si="498"/>
        <v/>
      </c>
      <c r="DS81" s="46" t="str">
        <f t="shared" si="498"/>
        <v/>
      </c>
      <c r="DT81" s="46" t="str">
        <f t="shared" si="498"/>
        <v/>
      </c>
      <c r="DU81" s="46" t="str">
        <f t="shared" si="498"/>
        <v/>
      </c>
      <c r="DV81" s="46" t="str">
        <f t="shared" si="498"/>
        <v/>
      </c>
      <c r="DW81" s="46" t="str">
        <f t="shared" si="498"/>
        <v/>
      </c>
      <c r="DX81" s="46" t="str">
        <f t="shared" si="498"/>
        <v/>
      </c>
      <c r="DY81" s="46" t="str">
        <f t="shared" si="498"/>
        <v/>
      </c>
      <c r="DZ81" s="46" t="str">
        <f t="shared" si="498"/>
        <v/>
      </c>
      <c r="EA81" s="46" t="str">
        <f t="shared" si="498"/>
        <v/>
      </c>
      <c r="EB81" s="46" t="str">
        <f t="shared" si="498"/>
        <v/>
      </c>
      <c r="EC81" s="46" t="str">
        <f t="shared" si="498"/>
        <v/>
      </c>
      <c r="ED81" s="46" t="str">
        <f t="shared" si="498"/>
        <v/>
      </c>
      <c r="EE81" s="46" t="str">
        <f t="shared" si="498"/>
        <v/>
      </c>
      <c r="EF81" s="46" t="str">
        <f t="shared" si="498"/>
        <v/>
      </c>
      <c r="EG81" s="46" t="str">
        <f t="shared" si="498"/>
        <v/>
      </c>
      <c r="EH81" s="46" t="str">
        <f t="shared" si="498"/>
        <v/>
      </c>
      <c r="EI81" s="46" t="str">
        <f t="shared" si="498"/>
        <v/>
      </c>
      <c r="EJ81" s="46" t="str">
        <f t="shared" si="498"/>
        <v/>
      </c>
      <c r="EK81" s="46" t="str">
        <f t="shared" si="498"/>
        <v/>
      </c>
      <c r="EL81" s="46" t="str">
        <f t="shared" si="498"/>
        <v/>
      </c>
      <c r="EM81" s="46" t="str">
        <f t="shared" si="498"/>
        <v/>
      </c>
      <c r="EN81" s="46" t="str">
        <f t="shared" si="498"/>
        <v/>
      </c>
      <c r="EO81" s="46" t="str">
        <f t="shared" si="498"/>
        <v/>
      </c>
      <c r="EP81" s="46" t="str">
        <f t="shared" si="498"/>
        <v/>
      </c>
      <c r="EQ81" s="46" t="str">
        <f t="shared" si="498"/>
        <v/>
      </c>
      <c r="ER81" s="46" t="str">
        <f t="shared" si="498"/>
        <v/>
      </c>
      <c r="ES81" s="46" t="str">
        <f t="shared" si="498"/>
        <v/>
      </c>
      <c r="ET81" s="46" t="str">
        <f t="shared" si="498"/>
        <v/>
      </c>
      <c r="EU81" s="46" t="str">
        <f t="shared" si="498"/>
        <v/>
      </c>
      <c r="EV81" s="46" t="str">
        <f t="shared" si="498"/>
        <v/>
      </c>
      <c r="EW81" s="46" t="str">
        <f t="shared" si="498"/>
        <v/>
      </c>
      <c r="EX81" s="46" t="str">
        <f t="shared" si="498"/>
        <v/>
      </c>
      <c r="EY81" s="46" t="str">
        <f t="shared" si="498"/>
        <v/>
      </c>
      <c r="EZ81" s="46" t="str">
        <f t="shared" si="296"/>
        <v/>
      </c>
      <c r="FA81" s="46" t="str">
        <f t="shared" si="291"/>
        <v/>
      </c>
      <c r="FB81" s="46" t="str">
        <f t="shared" si="291"/>
        <v/>
      </c>
      <c r="FC81" s="46" t="str">
        <f t="shared" ref="FC81:HN84" si="499">IF(ISNONTEXT($Z81),FB81+$Z81,"")</f>
        <v/>
      </c>
      <c r="FD81" s="46" t="str">
        <f t="shared" si="499"/>
        <v/>
      </c>
      <c r="FE81" s="46" t="str">
        <f t="shared" si="499"/>
        <v/>
      </c>
      <c r="FF81" s="46" t="str">
        <f t="shared" si="499"/>
        <v/>
      </c>
      <c r="FG81" s="46" t="str">
        <f t="shared" si="499"/>
        <v/>
      </c>
      <c r="FH81" s="46" t="str">
        <f t="shared" si="499"/>
        <v/>
      </c>
      <c r="FI81" s="46" t="str">
        <f t="shared" si="499"/>
        <v/>
      </c>
      <c r="FJ81" s="46" t="str">
        <f t="shared" si="499"/>
        <v/>
      </c>
      <c r="FK81" s="46" t="str">
        <f t="shared" si="499"/>
        <v/>
      </c>
      <c r="FL81" s="46" t="str">
        <f t="shared" si="499"/>
        <v/>
      </c>
      <c r="FM81" s="46" t="str">
        <f t="shared" si="499"/>
        <v/>
      </c>
      <c r="FN81" s="46" t="str">
        <f t="shared" si="499"/>
        <v/>
      </c>
      <c r="FO81" s="46" t="str">
        <f t="shared" si="499"/>
        <v/>
      </c>
      <c r="FP81" s="46" t="str">
        <f t="shared" si="499"/>
        <v/>
      </c>
      <c r="FQ81" s="46" t="str">
        <f t="shared" si="499"/>
        <v/>
      </c>
      <c r="FR81" s="46" t="str">
        <f t="shared" si="499"/>
        <v/>
      </c>
      <c r="FS81" s="46" t="str">
        <f t="shared" si="499"/>
        <v/>
      </c>
      <c r="FT81" s="46" t="str">
        <f t="shared" si="499"/>
        <v/>
      </c>
      <c r="FU81" s="46" t="str">
        <f t="shared" si="499"/>
        <v/>
      </c>
      <c r="FV81" s="46" t="str">
        <f t="shared" si="499"/>
        <v/>
      </c>
      <c r="FW81" s="46" t="str">
        <f t="shared" si="499"/>
        <v/>
      </c>
      <c r="FX81" s="46" t="str">
        <f t="shared" si="499"/>
        <v/>
      </c>
      <c r="FY81" s="46" t="str">
        <f t="shared" si="499"/>
        <v/>
      </c>
      <c r="FZ81" s="46" t="str">
        <f t="shared" si="499"/>
        <v/>
      </c>
      <c r="GA81" s="46" t="str">
        <f t="shared" si="499"/>
        <v/>
      </c>
      <c r="GB81" s="46" t="str">
        <f t="shared" si="499"/>
        <v/>
      </c>
      <c r="GC81" s="46" t="str">
        <f t="shared" si="499"/>
        <v/>
      </c>
      <c r="GD81" s="46" t="str">
        <f t="shared" si="499"/>
        <v/>
      </c>
      <c r="GE81" s="46" t="str">
        <f t="shared" si="499"/>
        <v/>
      </c>
      <c r="GF81" s="46" t="str">
        <f t="shared" si="499"/>
        <v/>
      </c>
      <c r="GG81" s="46" t="str">
        <f t="shared" si="499"/>
        <v/>
      </c>
      <c r="GH81" s="46" t="str">
        <f t="shared" si="499"/>
        <v/>
      </c>
      <c r="GI81" s="46" t="str">
        <f t="shared" si="499"/>
        <v/>
      </c>
      <c r="GJ81" s="46" t="str">
        <f t="shared" si="499"/>
        <v/>
      </c>
      <c r="GK81" s="46" t="str">
        <f t="shared" si="499"/>
        <v/>
      </c>
      <c r="GL81" s="46" t="str">
        <f t="shared" si="499"/>
        <v/>
      </c>
      <c r="GM81" s="46" t="str">
        <f t="shared" si="499"/>
        <v/>
      </c>
      <c r="GN81" s="46" t="str">
        <f t="shared" si="499"/>
        <v/>
      </c>
      <c r="GO81" s="46" t="str">
        <f t="shared" si="499"/>
        <v/>
      </c>
      <c r="GP81" s="46" t="str">
        <f t="shared" si="499"/>
        <v/>
      </c>
      <c r="GQ81" s="46" t="str">
        <f t="shared" si="499"/>
        <v/>
      </c>
      <c r="GR81" s="46" t="str">
        <f t="shared" si="499"/>
        <v/>
      </c>
      <c r="GS81" s="46" t="str">
        <f t="shared" si="499"/>
        <v/>
      </c>
      <c r="GT81" s="46" t="str">
        <f t="shared" si="499"/>
        <v/>
      </c>
      <c r="GU81" s="46" t="str">
        <f t="shared" si="499"/>
        <v/>
      </c>
      <c r="GV81" s="46" t="str">
        <f t="shared" si="499"/>
        <v/>
      </c>
      <c r="GW81" s="46" t="str">
        <f t="shared" si="499"/>
        <v/>
      </c>
      <c r="GX81" s="46" t="str">
        <f t="shared" si="499"/>
        <v/>
      </c>
      <c r="GY81" s="46" t="str">
        <f t="shared" si="499"/>
        <v/>
      </c>
      <c r="GZ81" s="46" t="str">
        <f t="shared" si="499"/>
        <v/>
      </c>
      <c r="HA81" s="46" t="str">
        <f t="shared" si="499"/>
        <v/>
      </c>
      <c r="HB81" s="46" t="str">
        <f t="shared" si="499"/>
        <v/>
      </c>
      <c r="HC81" s="46" t="str">
        <f t="shared" si="499"/>
        <v/>
      </c>
      <c r="HD81" s="46" t="str">
        <f t="shared" si="499"/>
        <v/>
      </c>
      <c r="HE81" s="46" t="str">
        <f t="shared" si="499"/>
        <v/>
      </c>
      <c r="HF81" s="46" t="str">
        <f t="shared" si="499"/>
        <v/>
      </c>
      <c r="HG81" s="46" t="str">
        <f t="shared" si="499"/>
        <v/>
      </c>
      <c r="HH81" s="46" t="str">
        <f t="shared" si="499"/>
        <v/>
      </c>
      <c r="HI81" s="46" t="str">
        <f t="shared" si="499"/>
        <v/>
      </c>
      <c r="HJ81" s="46" t="str">
        <f t="shared" si="499"/>
        <v/>
      </c>
      <c r="HK81" s="46" t="str">
        <f t="shared" si="499"/>
        <v/>
      </c>
      <c r="HL81" s="46" t="str">
        <f t="shared" si="499"/>
        <v/>
      </c>
      <c r="HM81" s="46" t="str">
        <f t="shared" si="499"/>
        <v/>
      </c>
      <c r="HN81" s="46" t="str">
        <f t="shared" si="499"/>
        <v/>
      </c>
      <c r="HO81" s="46" t="str">
        <f t="shared" si="497"/>
        <v/>
      </c>
      <c r="HP81" s="46" t="str">
        <f t="shared" si="497"/>
        <v/>
      </c>
      <c r="HQ81" s="46" t="str">
        <f t="shared" si="497"/>
        <v/>
      </c>
      <c r="HR81" s="46" t="str">
        <f t="shared" si="497"/>
        <v/>
      </c>
      <c r="HS81" s="46" t="str">
        <f t="shared" si="497"/>
        <v/>
      </c>
      <c r="HT81" s="146" t="e">
        <f t="shared" si="292"/>
        <v>#N/A</v>
      </c>
      <c r="HU81" s="146" t="e">
        <f t="shared" si="301"/>
        <v>#N/A</v>
      </c>
      <c r="HV81" s="146" t="e">
        <f t="shared" si="302"/>
        <v>#N/A</v>
      </c>
      <c r="HW81" s="146" t="e">
        <f t="shared" si="303"/>
        <v>#N/A</v>
      </c>
      <c r="HX81" s="146" t="e">
        <f t="shared" si="304"/>
        <v>#N/A</v>
      </c>
      <c r="HY81" s="146" t="e">
        <f t="shared" si="305"/>
        <v>#N/A</v>
      </c>
      <c r="HZ81" s="146" t="e">
        <f t="shared" si="306"/>
        <v>#N/A</v>
      </c>
      <c r="IA81" s="146" t="e">
        <f t="shared" si="307"/>
        <v>#N/A</v>
      </c>
      <c r="IB81" s="146" t="e">
        <f t="shared" si="308"/>
        <v>#N/A</v>
      </c>
      <c r="IC81" s="146" t="e">
        <f t="shared" si="309"/>
        <v>#N/A</v>
      </c>
      <c r="ID81" s="146" t="e">
        <f t="shared" si="310"/>
        <v>#N/A</v>
      </c>
      <c r="IE81" s="146" t="e">
        <f t="shared" si="311"/>
        <v>#N/A</v>
      </c>
      <c r="IF81" s="146" t="e">
        <f t="shared" si="312"/>
        <v>#N/A</v>
      </c>
      <c r="IG81" s="146" t="e">
        <f t="shared" si="313"/>
        <v>#N/A</v>
      </c>
      <c r="IH81" s="146" t="e">
        <f t="shared" si="314"/>
        <v>#N/A</v>
      </c>
      <c r="II81" s="146" t="e">
        <f t="shared" si="315"/>
        <v>#N/A</v>
      </c>
      <c r="IJ81" s="146" t="e">
        <f t="shared" si="316"/>
        <v>#N/A</v>
      </c>
      <c r="IK81" s="146" t="e">
        <f t="shared" si="317"/>
        <v>#N/A</v>
      </c>
      <c r="IL81" s="146" t="e">
        <f t="shared" si="318"/>
        <v>#N/A</v>
      </c>
      <c r="IM81" s="146" t="e">
        <f t="shared" si="319"/>
        <v>#N/A</v>
      </c>
      <c r="IN81" s="146" t="e">
        <f t="shared" si="320"/>
        <v>#N/A</v>
      </c>
      <c r="IO81" s="146" t="e">
        <f t="shared" si="321"/>
        <v>#N/A</v>
      </c>
      <c r="IP81" s="146" t="e">
        <f t="shared" si="322"/>
        <v>#N/A</v>
      </c>
      <c r="IQ81" s="146" t="e">
        <f t="shared" si="323"/>
        <v>#N/A</v>
      </c>
      <c r="IR81" s="146" t="e">
        <f t="shared" si="324"/>
        <v>#N/A</v>
      </c>
      <c r="IS81" s="146" t="e">
        <f t="shared" si="325"/>
        <v>#N/A</v>
      </c>
      <c r="IT81" s="146" t="e">
        <f t="shared" si="326"/>
        <v>#N/A</v>
      </c>
      <c r="IU81" s="146" t="e">
        <f t="shared" si="327"/>
        <v>#N/A</v>
      </c>
      <c r="IV81" s="146" t="e">
        <f t="shared" si="328"/>
        <v>#N/A</v>
      </c>
      <c r="IW81" s="146" t="e">
        <f t="shared" si="329"/>
        <v>#N/A</v>
      </c>
      <c r="IX81" s="146" t="e">
        <f t="shared" si="330"/>
        <v>#N/A</v>
      </c>
      <c r="IY81" s="146" t="e">
        <f t="shared" si="331"/>
        <v>#N/A</v>
      </c>
      <c r="IZ81" s="146" t="e">
        <f t="shared" si="332"/>
        <v>#N/A</v>
      </c>
      <c r="JA81" s="146" t="e">
        <f t="shared" si="333"/>
        <v>#N/A</v>
      </c>
      <c r="JB81" s="146" t="e">
        <f t="shared" si="334"/>
        <v>#N/A</v>
      </c>
      <c r="JC81" s="146" t="e">
        <f t="shared" si="335"/>
        <v>#N/A</v>
      </c>
      <c r="JD81" s="146" t="e">
        <f t="shared" si="336"/>
        <v>#N/A</v>
      </c>
      <c r="JE81" s="146" t="e">
        <f t="shared" si="337"/>
        <v>#N/A</v>
      </c>
      <c r="JF81" s="146" t="e">
        <f t="shared" si="338"/>
        <v>#N/A</v>
      </c>
      <c r="JG81" s="146" t="e">
        <f t="shared" si="339"/>
        <v>#N/A</v>
      </c>
      <c r="JH81" s="146" t="e">
        <f t="shared" si="340"/>
        <v>#N/A</v>
      </c>
      <c r="JI81" s="146" t="e">
        <f t="shared" si="341"/>
        <v>#N/A</v>
      </c>
      <c r="JJ81" s="146" t="e">
        <f t="shared" si="342"/>
        <v>#N/A</v>
      </c>
      <c r="JK81" s="146" t="e">
        <f t="shared" si="343"/>
        <v>#N/A</v>
      </c>
      <c r="JL81" s="146" t="e">
        <f t="shared" si="344"/>
        <v>#N/A</v>
      </c>
      <c r="JM81" s="146" t="e">
        <f t="shared" si="345"/>
        <v>#N/A</v>
      </c>
      <c r="JN81" s="146" t="e">
        <f t="shared" si="346"/>
        <v>#N/A</v>
      </c>
      <c r="JO81" s="146" t="e">
        <f t="shared" si="347"/>
        <v>#N/A</v>
      </c>
      <c r="JP81" s="146" t="e">
        <f t="shared" si="348"/>
        <v>#N/A</v>
      </c>
      <c r="JQ81" s="146" t="e">
        <f t="shared" si="349"/>
        <v>#N/A</v>
      </c>
      <c r="JR81" s="146" t="e">
        <f t="shared" si="350"/>
        <v>#N/A</v>
      </c>
      <c r="JS81" s="146" t="e">
        <f t="shared" si="351"/>
        <v>#N/A</v>
      </c>
      <c r="JT81" s="146" t="e">
        <f t="shared" si="352"/>
        <v>#N/A</v>
      </c>
      <c r="JU81" s="146" t="e">
        <f t="shared" si="353"/>
        <v>#N/A</v>
      </c>
      <c r="JV81" s="146" t="e">
        <f t="shared" si="354"/>
        <v>#N/A</v>
      </c>
      <c r="JW81" s="146" t="e">
        <f t="shared" si="355"/>
        <v>#N/A</v>
      </c>
      <c r="JX81" s="146" t="e">
        <f t="shared" si="356"/>
        <v>#N/A</v>
      </c>
      <c r="JY81" s="146" t="e">
        <f t="shared" si="357"/>
        <v>#N/A</v>
      </c>
      <c r="JZ81" s="146" t="e">
        <f t="shared" si="358"/>
        <v>#N/A</v>
      </c>
      <c r="KA81" s="146" t="e">
        <f t="shared" si="359"/>
        <v>#N/A</v>
      </c>
      <c r="KB81" s="146" t="e">
        <f t="shared" si="360"/>
        <v>#N/A</v>
      </c>
      <c r="KC81" s="146" t="e">
        <f t="shared" si="361"/>
        <v>#N/A</v>
      </c>
      <c r="KD81" s="146" t="e">
        <f t="shared" si="362"/>
        <v>#N/A</v>
      </c>
      <c r="KE81" s="146" t="e">
        <f t="shared" si="363"/>
        <v>#N/A</v>
      </c>
      <c r="KF81" s="146" t="e">
        <f t="shared" si="297"/>
        <v>#N/A</v>
      </c>
      <c r="KG81" s="146" t="e">
        <f t="shared" si="364"/>
        <v>#N/A</v>
      </c>
      <c r="KH81" s="146" t="e">
        <f t="shared" si="365"/>
        <v>#N/A</v>
      </c>
      <c r="KI81" s="146" t="e">
        <f t="shared" si="366"/>
        <v>#N/A</v>
      </c>
      <c r="KJ81" s="146" t="e">
        <f t="shared" si="367"/>
        <v>#N/A</v>
      </c>
      <c r="KK81" s="146" t="e">
        <f t="shared" si="368"/>
        <v>#N/A</v>
      </c>
      <c r="KL81" s="146" t="e">
        <f t="shared" si="369"/>
        <v>#N/A</v>
      </c>
      <c r="KM81" s="146" t="e">
        <f t="shared" si="370"/>
        <v>#N/A</v>
      </c>
      <c r="KN81" s="146" t="e">
        <f t="shared" si="371"/>
        <v>#N/A</v>
      </c>
      <c r="KO81" s="146" t="e">
        <f t="shared" si="372"/>
        <v>#N/A</v>
      </c>
      <c r="KP81" s="146" t="e">
        <f t="shared" si="373"/>
        <v>#N/A</v>
      </c>
      <c r="KQ81" s="146" t="e">
        <f t="shared" si="374"/>
        <v>#N/A</v>
      </c>
      <c r="KR81" s="146" t="e">
        <f t="shared" si="375"/>
        <v>#N/A</v>
      </c>
      <c r="KS81" s="146" t="e">
        <f t="shared" si="376"/>
        <v>#N/A</v>
      </c>
      <c r="KT81" s="146" t="e">
        <f t="shared" si="377"/>
        <v>#N/A</v>
      </c>
      <c r="KU81" s="146" t="e">
        <f t="shared" si="378"/>
        <v>#N/A</v>
      </c>
      <c r="KV81" s="146" t="e">
        <f t="shared" si="379"/>
        <v>#N/A</v>
      </c>
      <c r="KW81" s="146" t="e">
        <f t="shared" si="380"/>
        <v>#N/A</v>
      </c>
      <c r="KX81" s="146" t="e">
        <f t="shared" si="381"/>
        <v>#N/A</v>
      </c>
      <c r="KY81" s="146" t="e">
        <f t="shared" si="382"/>
        <v>#N/A</v>
      </c>
      <c r="KZ81" s="146" t="e">
        <f t="shared" si="383"/>
        <v>#N/A</v>
      </c>
      <c r="LA81" s="146" t="e">
        <f t="shared" si="384"/>
        <v>#N/A</v>
      </c>
      <c r="LB81" s="146" t="e">
        <f t="shared" si="385"/>
        <v>#N/A</v>
      </c>
      <c r="LC81" s="146" t="e">
        <f t="shared" si="386"/>
        <v>#N/A</v>
      </c>
      <c r="LD81" s="146" t="e">
        <f t="shared" si="387"/>
        <v>#N/A</v>
      </c>
      <c r="LE81" s="146" t="e">
        <f t="shared" si="388"/>
        <v>#N/A</v>
      </c>
      <c r="LF81" s="146" t="e">
        <f t="shared" si="389"/>
        <v>#N/A</v>
      </c>
      <c r="LG81" s="146" t="e">
        <f t="shared" si="390"/>
        <v>#N/A</v>
      </c>
      <c r="LH81" s="146" t="e">
        <f t="shared" si="391"/>
        <v>#N/A</v>
      </c>
      <c r="LI81" s="146" t="e">
        <f t="shared" si="392"/>
        <v>#N/A</v>
      </c>
      <c r="LJ81" s="146" t="e">
        <f t="shared" si="393"/>
        <v>#N/A</v>
      </c>
      <c r="LK81" s="146" t="e">
        <f t="shared" si="394"/>
        <v>#N/A</v>
      </c>
      <c r="LL81" s="146" t="e">
        <f t="shared" si="395"/>
        <v>#N/A</v>
      </c>
      <c r="LM81" s="146" t="e">
        <f t="shared" si="396"/>
        <v>#N/A</v>
      </c>
      <c r="LN81" s="146" t="e">
        <f t="shared" si="397"/>
        <v>#N/A</v>
      </c>
      <c r="LO81" s="146" t="e">
        <f t="shared" si="398"/>
        <v>#N/A</v>
      </c>
      <c r="LP81" s="146" t="e">
        <f t="shared" si="399"/>
        <v>#N/A</v>
      </c>
      <c r="LQ81" s="146" t="e">
        <f t="shared" si="400"/>
        <v>#N/A</v>
      </c>
      <c r="LR81" s="146" t="e">
        <f t="shared" si="401"/>
        <v>#N/A</v>
      </c>
      <c r="LS81" s="146" t="e">
        <f t="shared" si="402"/>
        <v>#N/A</v>
      </c>
      <c r="LT81" s="146" t="e">
        <f t="shared" si="403"/>
        <v>#N/A</v>
      </c>
      <c r="LU81" s="146" t="e">
        <f t="shared" si="404"/>
        <v>#N/A</v>
      </c>
      <c r="LV81" s="146" t="e">
        <f t="shared" si="405"/>
        <v>#N/A</v>
      </c>
      <c r="LW81" s="146" t="e">
        <f t="shared" si="406"/>
        <v>#N/A</v>
      </c>
      <c r="LX81" s="146" t="e">
        <f t="shared" si="407"/>
        <v>#N/A</v>
      </c>
      <c r="LY81" s="146" t="e">
        <f t="shared" si="408"/>
        <v>#N/A</v>
      </c>
      <c r="LZ81" s="146" t="e">
        <f t="shared" si="409"/>
        <v>#N/A</v>
      </c>
      <c r="MA81" s="146" t="e">
        <f t="shared" si="410"/>
        <v>#N/A</v>
      </c>
      <c r="MB81" s="146" t="e">
        <f t="shared" si="411"/>
        <v>#N/A</v>
      </c>
      <c r="MC81" s="146" t="e">
        <f t="shared" si="412"/>
        <v>#N/A</v>
      </c>
      <c r="MD81" s="146" t="e">
        <f t="shared" si="413"/>
        <v>#N/A</v>
      </c>
      <c r="ME81" s="146" t="e">
        <f t="shared" si="414"/>
        <v>#N/A</v>
      </c>
      <c r="MF81" s="146" t="e">
        <f t="shared" si="415"/>
        <v>#N/A</v>
      </c>
      <c r="MG81" s="146" t="e">
        <f t="shared" si="416"/>
        <v>#N/A</v>
      </c>
      <c r="MH81" s="146" t="e">
        <f t="shared" si="417"/>
        <v>#N/A</v>
      </c>
      <c r="MI81" s="146" t="e">
        <f t="shared" si="418"/>
        <v>#N/A</v>
      </c>
      <c r="MJ81" s="146" t="e">
        <f t="shared" si="419"/>
        <v>#N/A</v>
      </c>
      <c r="MK81" s="146" t="e">
        <f t="shared" si="420"/>
        <v>#N/A</v>
      </c>
      <c r="ML81" s="146" t="e">
        <f t="shared" si="421"/>
        <v>#N/A</v>
      </c>
      <c r="MM81" s="146" t="e">
        <f t="shared" si="422"/>
        <v>#N/A</v>
      </c>
      <c r="MN81" s="146" t="e">
        <f t="shared" si="423"/>
        <v>#N/A</v>
      </c>
      <c r="MO81" s="146" t="e">
        <f t="shared" si="424"/>
        <v>#N/A</v>
      </c>
      <c r="MP81" s="146" t="e">
        <f t="shared" si="425"/>
        <v>#N/A</v>
      </c>
      <c r="MQ81" s="146" t="e">
        <f t="shared" si="426"/>
        <v>#N/A</v>
      </c>
      <c r="MR81" s="146" t="e">
        <f t="shared" si="298"/>
        <v>#N/A</v>
      </c>
      <c r="MS81" s="146" t="e">
        <f t="shared" si="427"/>
        <v>#N/A</v>
      </c>
      <c r="MT81" s="146" t="e">
        <f t="shared" si="428"/>
        <v>#N/A</v>
      </c>
      <c r="MU81" s="146" t="e">
        <f t="shared" si="429"/>
        <v>#N/A</v>
      </c>
      <c r="MV81" s="146" t="e">
        <f t="shared" si="430"/>
        <v>#N/A</v>
      </c>
      <c r="MW81" s="146" t="e">
        <f t="shared" si="431"/>
        <v>#N/A</v>
      </c>
      <c r="MX81" s="146" t="e">
        <f t="shared" si="432"/>
        <v>#N/A</v>
      </c>
      <c r="MY81" s="146" t="e">
        <f t="shared" si="433"/>
        <v>#N/A</v>
      </c>
      <c r="MZ81" s="146" t="e">
        <f t="shared" si="434"/>
        <v>#N/A</v>
      </c>
      <c r="NA81" s="146" t="e">
        <f t="shared" si="435"/>
        <v>#N/A</v>
      </c>
      <c r="NB81" s="146" t="e">
        <f t="shared" si="436"/>
        <v>#N/A</v>
      </c>
      <c r="NC81" s="146" t="e">
        <f t="shared" si="437"/>
        <v>#N/A</v>
      </c>
      <c r="ND81" s="146" t="e">
        <f t="shared" si="438"/>
        <v>#N/A</v>
      </c>
      <c r="NE81" s="146" t="e">
        <f t="shared" si="439"/>
        <v>#N/A</v>
      </c>
      <c r="NF81" s="146" t="e">
        <f t="shared" si="440"/>
        <v>#N/A</v>
      </c>
      <c r="NG81" s="146" t="e">
        <f t="shared" si="441"/>
        <v>#N/A</v>
      </c>
      <c r="NH81" s="146" t="e">
        <f t="shared" si="442"/>
        <v>#N/A</v>
      </c>
      <c r="NI81" s="146" t="e">
        <f t="shared" si="443"/>
        <v>#N/A</v>
      </c>
      <c r="NJ81" s="146" t="e">
        <f t="shared" si="444"/>
        <v>#N/A</v>
      </c>
      <c r="NK81" s="146" t="e">
        <f t="shared" si="445"/>
        <v>#N/A</v>
      </c>
      <c r="NL81" s="146" t="e">
        <f t="shared" si="446"/>
        <v>#N/A</v>
      </c>
      <c r="NM81" s="146" t="e">
        <f t="shared" si="447"/>
        <v>#N/A</v>
      </c>
      <c r="NN81" s="146" t="e">
        <f t="shared" si="448"/>
        <v>#N/A</v>
      </c>
      <c r="NO81" s="146" t="e">
        <f t="shared" si="449"/>
        <v>#N/A</v>
      </c>
      <c r="NP81" s="146" t="e">
        <f t="shared" si="450"/>
        <v>#N/A</v>
      </c>
      <c r="NQ81" s="146" t="e">
        <f t="shared" si="451"/>
        <v>#N/A</v>
      </c>
      <c r="NR81" s="146" t="e">
        <f t="shared" si="452"/>
        <v>#N/A</v>
      </c>
      <c r="NS81" s="146" t="e">
        <f t="shared" si="453"/>
        <v>#N/A</v>
      </c>
      <c r="NT81" s="146" t="e">
        <f t="shared" si="454"/>
        <v>#N/A</v>
      </c>
      <c r="NU81" s="146" t="e">
        <f t="shared" si="455"/>
        <v>#N/A</v>
      </c>
      <c r="NV81" s="146" t="e">
        <f t="shared" si="456"/>
        <v>#N/A</v>
      </c>
      <c r="NW81" s="146" t="e">
        <f t="shared" si="457"/>
        <v>#N/A</v>
      </c>
      <c r="NX81" s="146" t="e">
        <f t="shared" si="458"/>
        <v>#N/A</v>
      </c>
      <c r="NY81" s="146" t="e">
        <f t="shared" si="459"/>
        <v>#N/A</v>
      </c>
      <c r="NZ81" s="146" t="e">
        <f t="shared" si="460"/>
        <v>#N/A</v>
      </c>
      <c r="OA81" s="146" t="e">
        <f t="shared" si="461"/>
        <v>#N/A</v>
      </c>
      <c r="OB81" s="146" t="e">
        <f t="shared" si="462"/>
        <v>#N/A</v>
      </c>
      <c r="OC81" s="146" t="e">
        <f t="shared" si="463"/>
        <v>#N/A</v>
      </c>
      <c r="OD81" s="146" t="e">
        <f t="shared" si="464"/>
        <v>#N/A</v>
      </c>
      <c r="OE81" s="146" t="e">
        <f t="shared" si="465"/>
        <v>#N/A</v>
      </c>
      <c r="OF81" s="146" t="e">
        <f t="shared" si="466"/>
        <v>#N/A</v>
      </c>
      <c r="OG81" s="146" t="e">
        <f t="shared" si="467"/>
        <v>#N/A</v>
      </c>
      <c r="OH81" s="146" t="e">
        <f t="shared" si="468"/>
        <v>#N/A</v>
      </c>
      <c r="OI81" s="146" t="e">
        <f t="shared" si="469"/>
        <v>#N/A</v>
      </c>
      <c r="OJ81" s="146" t="e">
        <f t="shared" si="470"/>
        <v>#N/A</v>
      </c>
      <c r="OK81" s="146" t="e">
        <f t="shared" si="471"/>
        <v>#N/A</v>
      </c>
      <c r="OL81" s="146" t="e">
        <f t="shared" si="472"/>
        <v>#N/A</v>
      </c>
      <c r="OM81" s="146" t="e">
        <f t="shared" si="473"/>
        <v>#N/A</v>
      </c>
      <c r="ON81" s="146" t="e">
        <f t="shared" si="474"/>
        <v>#N/A</v>
      </c>
      <c r="OO81" s="146" t="e">
        <f t="shared" si="475"/>
        <v>#N/A</v>
      </c>
      <c r="OP81" s="146" t="e">
        <f t="shared" si="476"/>
        <v>#N/A</v>
      </c>
      <c r="OQ81" s="146" t="e">
        <f t="shared" si="477"/>
        <v>#N/A</v>
      </c>
      <c r="OR81" s="146" t="e">
        <f t="shared" si="478"/>
        <v>#N/A</v>
      </c>
      <c r="OS81" s="146" t="e">
        <f t="shared" si="479"/>
        <v>#N/A</v>
      </c>
      <c r="OT81" s="146" t="e">
        <f t="shared" si="480"/>
        <v>#N/A</v>
      </c>
      <c r="OU81" s="146" t="e">
        <f t="shared" si="481"/>
        <v>#N/A</v>
      </c>
      <c r="OV81" s="146" t="e">
        <f t="shared" si="482"/>
        <v>#N/A</v>
      </c>
      <c r="OW81" s="146" t="e">
        <f t="shared" si="483"/>
        <v>#N/A</v>
      </c>
      <c r="OX81" s="146" t="e">
        <f t="shared" si="484"/>
        <v>#N/A</v>
      </c>
      <c r="OY81" s="146" t="e">
        <f t="shared" si="485"/>
        <v>#N/A</v>
      </c>
      <c r="OZ81" s="146" t="e">
        <f t="shared" si="486"/>
        <v>#N/A</v>
      </c>
      <c r="PA81" s="146" t="e">
        <f t="shared" si="487"/>
        <v>#N/A</v>
      </c>
      <c r="PB81" s="146" t="e">
        <f t="shared" si="488"/>
        <v>#N/A</v>
      </c>
      <c r="PC81" s="146" t="e">
        <f t="shared" si="489"/>
        <v>#N/A</v>
      </c>
      <c r="PD81" s="146" t="e">
        <f t="shared" si="299"/>
        <v>#N/A</v>
      </c>
      <c r="PE81" s="146" t="e">
        <f t="shared" si="225"/>
        <v>#N/A</v>
      </c>
      <c r="PF81" s="146" t="e">
        <f t="shared" si="226"/>
        <v>#N/A</v>
      </c>
      <c r="PG81" s="146" t="e">
        <f t="shared" si="227"/>
        <v>#N/A</v>
      </c>
      <c r="PH81" s="146" t="e">
        <f t="shared" si="228"/>
        <v>#N/A</v>
      </c>
      <c r="PI81" s="146" t="e">
        <f t="shared" si="229"/>
        <v>#N/A</v>
      </c>
      <c r="PJ81" s="146" t="e">
        <f t="shared" si="230"/>
        <v>#N/A</v>
      </c>
      <c r="PK81" s="146" t="e">
        <f t="shared" si="231"/>
        <v>#N/A</v>
      </c>
      <c r="PL81" s="146" t="e">
        <f t="shared" si="232"/>
        <v>#N/A</v>
      </c>
    </row>
    <row r="82" spans="1:428" hidden="1" x14ac:dyDescent="0.45">
      <c r="A82" s="364"/>
      <c r="B82" s="365" t="str">
        <f>IF($N82="","",ROUND(_xlfn.LOGNORM.INV(ABS(VLOOKUP($Q$1,VLookups!$A$27:$B$28,2,FALSE)-B$2),LN($J82),LN($N82)),0))</f>
        <v/>
      </c>
      <c r="C82" s="367" t="str">
        <f t="shared" si="293"/>
        <v/>
      </c>
      <c r="D82" s="368" t="str">
        <f t="shared" si="294"/>
        <v/>
      </c>
      <c r="E82" s="108" t="str">
        <f>IFERROR(_xlfn.LOGNORM.INV(VLookups!$B$22,LN($J82),LN($N82)),"")</f>
        <v/>
      </c>
      <c r="F82" s="81"/>
      <c r="G82" s="108" t="str">
        <f>IFERROR(_xlfn.LOGNORM.INV(VLookups!$B$23,LN($J82),LN($N82)),"")</f>
        <v/>
      </c>
      <c r="H82" s="110" t="str">
        <f t="shared" si="283"/>
        <v/>
      </c>
      <c r="I82" s="110" t="str">
        <f t="shared" si="284"/>
        <v/>
      </c>
      <c r="J82" s="65" t="str">
        <f>IF(AND(F82&gt;0,NOT(ISBLANK(K82))),IF(VLOOKUP($F$3,VLookups!$A$17:$B$18,2,FALSE),F82*VLOOKUP(K82,VLookups!$A$4:$B$13,2,FALSE),F82),"")</f>
        <v/>
      </c>
      <c r="K82" s="21"/>
      <c r="L82" s="53"/>
      <c r="M82" s="263"/>
      <c r="N82" s="320" t="str">
        <f>IF(F82&gt;0,IF(ISBLANK(M82),IF(ISBLANK(K82),"",VLOOKUP(K82,VLookups!$A$4:$C$13,3,FALSE)),M82),"")</f>
        <v/>
      </c>
      <c r="O82" s="320" t="str">
        <f t="shared" si="287"/>
        <v/>
      </c>
      <c r="P82" s="375" t="str">
        <f t="shared" si="288"/>
        <v/>
      </c>
      <c r="Q82" s="81"/>
      <c r="R82" s="230" t="str">
        <f>IF(AND(Q82&gt;0,F82&gt;0,NOT(N82="")),ABS(VLOOKUP($Q$1,VLookups!$A$27:$B$28,2,FALSE)-_xlfn.LOGNORM.DIST(Q82,LN(J82),LN(N82),TRUE)),"")</f>
        <v/>
      </c>
      <c r="S82" s="80" t="str">
        <f>IF(AND($E82&gt;0,$F82&gt;0,$G82&gt;0,NOT(ISBLANK($K82))),_xlfn.LOGNORM.INV(ABS(VLOOKUP($Q$1,VLookups!$A$27:$B$28,2,FALSE)-S$3),LN($J82),LN($N82)),"")</f>
        <v/>
      </c>
      <c r="T82" s="80" t="str">
        <f>IF(AND($E82&gt;0,$F82&gt;0,$G82&gt;0,NOT(ISBLANK($K82))),_xlfn.LOGNORM.INV(ABS(VLOOKUP($Q$1,VLookups!$A$27:$B$28,2,FALSE)-T$3),LN($J82),LN($N82)),"")</f>
        <v/>
      </c>
      <c r="U82" s="80" t="str">
        <f>IF(AND($E82&gt;0,$F82&gt;0,$G82&gt;0,NOT(ISBLANK($K82))),_xlfn.LOGNORM.INV(ABS(VLOOKUP($Q$1,VLookups!$A$27:$B$28,2,FALSE)-U$3),LN($J82),LN($N82)),"")</f>
        <v/>
      </c>
      <c r="V82" s="80" t="str">
        <f>IF(AND($E82&gt;0,$F82&gt;0,$G82&gt;0,NOT(ISBLANK($K82))),_xlfn.LOGNORM.INV(ABS(VLOOKUP($Q$1,VLookups!$A$27:$B$28,2,FALSE)-V$3),LN($J82),LN($N82)),"")</f>
        <v/>
      </c>
      <c r="W82" s="80" t="str">
        <f>IF(AND($E82&gt;0,$F82&gt;0,$G82&gt;0,NOT(ISBLANK($K82))),_xlfn.LOGNORM.INV(ABS(VLOOKUP($Q$1,VLookups!$A$27:$B$28,2,FALSE)-W$3),LN($J82),LN($N82)),"")</f>
        <v/>
      </c>
      <c r="X82" s="80" t="str">
        <f>IF(AND($E82&gt;0,$F82&gt;0,$G82&gt;0,NOT(ISBLANK($K82))),_xlfn.LOGNORM.INV(ABS(VLOOKUP($Q$1,VLookups!$A$27:$B$28,2,FALSE)-X$3),LN($J82),LN($N82)),"")</f>
        <v/>
      </c>
      <c r="Y82" s="5"/>
      <c r="Z82" s="145" t="str">
        <f t="shared" si="285"/>
        <v/>
      </c>
      <c r="AA82" s="376" t="str">
        <f t="shared" si="289"/>
        <v/>
      </c>
      <c r="AB82" s="46" t="str">
        <f t="shared" si="290"/>
        <v/>
      </c>
      <c r="AC82" s="46" t="str">
        <f t="shared" ref="AC82:CN85" si="500">IF(ISNONTEXT($Z82),AB82+$Z82,"")</f>
        <v/>
      </c>
      <c r="AD82" s="46" t="str">
        <f t="shared" si="500"/>
        <v/>
      </c>
      <c r="AE82" s="46" t="str">
        <f t="shared" si="500"/>
        <v/>
      </c>
      <c r="AF82" s="46" t="str">
        <f t="shared" si="500"/>
        <v/>
      </c>
      <c r="AG82" s="46" t="str">
        <f t="shared" si="500"/>
        <v/>
      </c>
      <c r="AH82" s="46" t="str">
        <f t="shared" si="500"/>
        <v/>
      </c>
      <c r="AI82" s="46" t="str">
        <f t="shared" si="500"/>
        <v/>
      </c>
      <c r="AJ82" s="46" t="str">
        <f t="shared" si="500"/>
        <v/>
      </c>
      <c r="AK82" s="46" t="str">
        <f t="shared" si="500"/>
        <v/>
      </c>
      <c r="AL82" s="46" t="str">
        <f t="shared" si="500"/>
        <v/>
      </c>
      <c r="AM82" s="46" t="str">
        <f t="shared" si="500"/>
        <v/>
      </c>
      <c r="AN82" s="46" t="str">
        <f t="shared" si="500"/>
        <v/>
      </c>
      <c r="AO82" s="46" t="str">
        <f t="shared" si="500"/>
        <v/>
      </c>
      <c r="AP82" s="46" t="str">
        <f t="shared" si="500"/>
        <v/>
      </c>
      <c r="AQ82" s="46" t="str">
        <f t="shared" si="500"/>
        <v/>
      </c>
      <c r="AR82" s="46" t="str">
        <f t="shared" si="500"/>
        <v/>
      </c>
      <c r="AS82" s="46" t="str">
        <f t="shared" si="500"/>
        <v/>
      </c>
      <c r="AT82" s="46" t="str">
        <f t="shared" si="500"/>
        <v/>
      </c>
      <c r="AU82" s="46" t="str">
        <f t="shared" si="500"/>
        <v/>
      </c>
      <c r="AV82" s="46" t="str">
        <f t="shared" si="500"/>
        <v/>
      </c>
      <c r="AW82" s="46" t="str">
        <f t="shared" si="500"/>
        <v/>
      </c>
      <c r="AX82" s="46" t="str">
        <f t="shared" si="500"/>
        <v/>
      </c>
      <c r="AY82" s="46" t="str">
        <f t="shared" si="500"/>
        <v/>
      </c>
      <c r="AZ82" s="46" t="str">
        <f t="shared" si="500"/>
        <v/>
      </c>
      <c r="BA82" s="46" t="str">
        <f t="shared" si="500"/>
        <v/>
      </c>
      <c r="BB82" s="46" t="str">
        <f t="shared" si="500"/>
        <v/>
      </c>
      <c r="BC82" s="46" t="str">
        <f t="shared" si="500"/>
        <v/>
      </c>
      <c r="BD82" s="46" t="str">
        <f t="shared" si="500"/>
        <v/>
      </c>
      <c r="BE82" s="46" t="str">
        <f t="shared" si="500"/>
        <v/>
      </c>
      <c r="BF82" s="46" t="str">
        <f t="shared" si="500"/>
        <v/>
      </c>
      <c r="BG82" s="46" t="str">
        <f t="shared" si="500"/>
        <v/>
      </c>
      <c r="BH82" s="46" t="str">
        <f t="shared" si="500"/>
        <v/>
      </c>
      <c r="BI82" s="46" t="str">
        <f t="shared" si="500"/>
        <v/>
      </c>
      <c r="BJ82" s="46" t="str">
        <f t="shared" si="500"/>
        <v/>
      </c>
      <c r="BK82" s="46" t="str">
        <f t="shared" si="500"/>
        <v/>
      </c>
      <c r="BL82" s="46" t="str">
        <f t="shared" si="500"/>
        <v/>
      </c>
      <c r="BM82" s="46" t="str">
        <f t="shared" si="500"/>
        <v/>
      </c>
      <c r="BN82" s="46" t="str">
        <f t="shared" si="500"/>
        <v/>
      </c>
      <c r="BO82" s="46" t="str">
        <f t="shared" si="500"/>
        <v/>
      </c>
      <c r="BP82" s="46" t="str">
        <f t="shared" si="500"/>
        <v/>
      </c>
      <c r="BQ82" s="46" t="str">
        <f t="shared" si="500"/>
        <v/>
      </c>
      <c r="BR82" s="46" t="str">
        <f t="shared" si="500"/>
        <v/>
      </c>
      <c r="BS82" s="46" t="str">
        <f t="shared" si="500"/>
        <v/>
      </c>
      <c r="BT82" s="46" t="str">
        <f t="shared" si="500"/>
        <v/>
      </c>
      <c r="BU82" s="46" t="str">
        <f t="shared" si="500"/>
        <v/>
      </c>
      <c r="BV82" s="46" t="str">
        <f t="shared" si="500"/>
        <v/>
      </c>
      <c r="BW82" s="46" t="str">
        <f t="shared" si="500"/>
        <v/>
      </c>
      <c r="BX82" s="46" t="str">
        <f t="shared" si="500"/>
        <v/>
      </c>
      <c r="BY82" s="46" t="str">
        <f t="shared" si="500"/>
        <v/>
      </c>
      <c r="BZ82" s="46" t="str">
        <f t="shared" si="500"/>
        <v/>
      </c>
      <c r="CA82" s="46" t="str">
        <f t="shared" si="500"/>
        <v/>
      </c>
      <c r="CB82" s="46" t="str">
        <f t="shared" si="500"/>
        <v/>
      </c>
      <c r="CC82" s="46" t="str">
        <f t="shared" si="500"/>
        <v/>
      </c>
      <c r="CD82" s="46" t="str">
        <f t="shared" si="500"/>
        <v/>
      </c>
      <c r="CE82" s="46" t="str">
        <f t="shared" si="500"/>
        <v/>
      </c>
      <c r="CF82" s="46" t="str">
        <f t="shared" si="500"/>
        <v/>
      </c>
      <c r="CG82" s="46" t="str">
        <f t="shared" si="500"/>
        <v/>
      </c>
      <c r="CH82" s="46" t="str">
        <f t="shared" si="500"/>
        <v/>
      </c>
      <c r="CI82" s="46" t="str">
        <f t="shared" si="500"/>
        <v/>
      </c>
      <c r="CJ82" s="46" t="str">
        <f t="shared" si="500"/>
        <v/>
      </c>
      <c r="CK82" s="46" t="str">
        <f t="shared" si="500"/>
        <v/>
      </c>
      <c r="CL82" s="46" t="str">
        <f t="shared" si="500"/>
        <v/>
      </c>
      <c r="CM82" s="46" t="str">
        <f t="shared" si="500"/>
        <v/>
      </c>
      <c r="CN82" s="46" t="str">
        <f t="shared" si="500"/>
        <v/>
      </c>
      <c r="CO82" s="46" t="str">
        <f t="shared" si="498"/>
        <v/>
      </c>
      <c r="CP82" s="46" t="str">
        <f t="shared" si="498"/>
        <v/>
      </c>
      <c r="CQ82" s="46" t="str">
        <f t="shared" si="498"/>
        <v/>
      </c>
      <c r="CR82" s="46" t="str">
        <f t="shared" si="498"/>
        <v/>
      </c>
      <c r="CS82" s="46" t="str">
        <f t="shared" si="498"/>
        <v/>
      </c>
      <c r="CT82" s="46" t="str">
        <f t="shared" si="498"/>
        <v/>
      </c>
      <c r="CU82" s="46" t="str">
        <f t="shared" si="498"/>
        <v/>
      </c>
      <c r="CV82" s="46" t="str">
        <f t="shared" si="498"/>
        <v/>
      </c>
      <c r="CW82" s="46" t="str">
        <f t="shared" si="498"/>
        <v/>
      </c>
      <c r="CX82" s="46" t="str">
        <f t="shared" si="498"/>
        <v/>
      </c>
      <c r="CY82" s="46" t="str">
        <f t="shared" si="498"/>
        <v/>
      </c>
      <c r="CZ82" s="46" t="str">
        <f t="shared" si="498"/>
        <v/>
      </c>
      <c r="DA82" s="46" t="str">
        <f t="shared" si="498"/>
        <v/>
      </c>
      <c r="DB82" s="46" t="str">
        <f t="shared" si="498"/>
        <v/>
      </c>
      <c r="DC82" s="46" t="str">
        <f t="shared" si="498"/>
        <v/>
      </c>
      <c r="DD82" s="46" t="str">
        <f t="shared" si="498"/>
        <v/>
      </c>
      <c r="DE82" s="46" t="str">
        <f t="shared" si="498"/>
        <v/>
      </c>
      <c r="DF82" s="46" t="str">
        <f t="shared" si="498"/>
        <v/>
      </c>
      <c r="DG82" s="46" t="str">
        <f t="shared" si="498"/>
        <v/>
      </c>
      <c r="DH82" s="46" t="str">
        <f t="shared" si="498"/>
        <v/>
      </c>
      <c r="DI82" s="46" t="str">
        <f t="shared" si="498"/>
        <v/>
      </c>
      <c r="DJ82" s="46" t="str">
        <f t="shared" si="498"/>
        <v/>
      </c>
      <c r="DK82" s="46" t="str">
        <f t="shared" si="498"/>
        <v/>
      </c>
      <c r="DL82" s="46" t="str">
        <f t="shared" si="498"/>
        <v/>
      </c>
      <c r="DM82" s="46" t="str">
        <f t="shared" si="498"/>
        <v/>
      </c>
      <c r="DN82" s="46" t="str">
        <f t="shared" si="498"/>
        <v/>
      </c>
      <c r="DO82" s="46" t="str">
        <f t="shared" si="498"/>
        <v/>
      </c>
      <c r="DP82" s="46" t="str">
        <f t="shared" si="498"/>
        <v/>
      </c>
      <c r="DQ82" s="46" t="str">
        <f t="shared" si="498"/>
        <v/>
      </c>
      <c r="DR82" s="46" t="str">
        <f t="shared" si="498"/>
        <v/>
      </c>
      <c r="DS82" s="46" t="str">
        <f t="shared" si="498"/>
        <v/>
      </c>
      <c r="DT82" s="46" t="str">
        <f t="shared" si="498"/>
        <v/>
      </c>
      <c r="DU82" s="46" t="str">
        <f t="shared" si="498"/>
        <v/>
      </c>
      <c r="DV82" s="46" t="str">
        <f t="shared" si="498"/>
        <v/>
      </c>
      <c r="DW82" s="46" t="str">
        <f t="shared" si="498"/>
        <v/>
      </c>
      <c r="DX82" s="46" t="str">
        <f t="shared" si="498"/>
        <v/>
      </c>
      <c r="DY82" s="46" t="str">
        <f t="shared" si="498"/>
        <v/>
      </c>
      <c r="DZ82" s="46" t="str">
        <f t="shared" si="498"/>
        <v/>
      </c>
      <c r="EA82" s="46" t="str">
        <f t="shared" si="498"/>
        <v/>
      </c>
      <c r="EB82" s="46" t="str">
        <f t="shared" si="498"/>
        <v/>
      </c>
      <c r="EC82" s="46" t="str">
        <f t="shared" si="498"/>
        <v/>
      </c>
      <c r="ED82" s="46" t="str">
        <f t="shared" si="498"/>
        <v/>
      </c>
      <c r="EE82" s="46" t="str">
        <f t="shared" si="498"/>
        <v/>
      </c>
      <c r="EF82" s="46" t="str">
        <f t="shared" si="498"/>
        <v/>
      </c>
      <c r="EG82" s="46" t="str">
        <f t="shared" si="498"/>
        <v/>
      </c>
      <c r="EH82" s="46" t="str">
        <f t="shared" si="498"/>
        <v/>
      </c>
      <c r="EI82" s="46" t="str">
        <f t="shared" si="498"/>
        <v/>
      </c>
      <c r="EJ82" s="46" t="str">
        <f t="shared" si="498"/>
        <v/>
      </c>
      <c r="EK82" s="46" t="str">
        <f t="shared" si="498"/>
        <v/>
      </c>
      <c r="EL82" s="46" t="str">
        <f t="shared" si="498"/>
        <v/>
      </c>
      <c r="EM82" s="46" t="str">
        <f t="shared" si="498"/>
        <v/>
      </c>
      <c r="EN82" s="46" t="str">
        <f t="shared" si="498"/>
        <v/>
      </c>
      <c r="EO82" s="46" t="str">
        <f t="shared" si="498"/>
        <v/>
      </c>
      <c r="EP82" s="46" t="str">
        <f t="shared" si="498"/>
        <v/>
      </c>
      <c r="EQ82" s="46" t="str">
        <f t="shared" si="498"/>
        <v/>
      </c>
      <c r="ER82" s="46" t="str">
        <f t="shared" si="498"/>
        <v/>
      </c>
      <c r="ES82" s="46" t="str">
        <f t="shared" si="498"/>
        <v/>
      </c>
      <c r="ET82" s="46" t="str">
        <f t="shared" si="498"/>
        <v/>
      </c>
      <c r="EU82" s="46" t="str">
        <f t="shared" si="498"/>
        <v/>
      </c>
      <c r="EV82" s="46" t="str">
        <f t="shared" si="498"/>
        <v/>
      </c>
      <c r="EW82" s="46" t="str">
        <f t="shared" si="498"/>
        <v/>
      </c>
      <c r="EX82" s="46" t="str">
        <f t="shared" si="498"/>
        <v/>
      </c>
      <c r="EY82" s="46" t="str">
        <f t="shared" si="498"/>
        <v/>
      </c>
      <c r="EZ82" s="46" t="str">
        <f t="shared" si="296"/>
        <v/>
      </c>
      <c r="FA82" s="46" t="str">
        <f t="shared" si="291"/>
        <v/>
      </c>
      <c r="FB82" s="46" t="str">
        <f t="shared" si="291"/>
        <v/>
      </c>
      <c r="FC82" s="46" t="str">
        <f t="shared" si="499"/>
        <v/>
      </c>
      <c r="FD82" s="46" t="str">
        <f t="shared" si="499"/>
        <v/>
      </c>
      <c r="FE82" s="46" t="str">
        <f t="shared" si="499"/>
        <v/>
      </c>
      <c r="FF82" s="46" t="str">
        <f t="shared" si="499"/>
        <v/>
      </c>
      <c r="FG82" s="46" t="str">
        <f t="shared" si="499"/>
        <v/>
      </c>
      <c r="FH82" s="46" t="str">
        <f t="shared" si="499"/>
        <v/>
      </c>
      <c r="FI82" s="46" t="str">
        <f t="shared" si="499"/>
        <v/>
      </c>
      <c r="FJ82" s="46" t="str">
        <f t="shared" si="499"/>
        <v/>
      </c>
      <c r="FK82" s="46" t="str">
        <f t="shared" si="499"/>
        <v/>
      </c>
      <c r="FL82" s="46" t="str">
        <f t="shared" si="499"/>
        <v/>
      </c>
      <c r="FM82" s="46" t="str">
        <f t="shared" si="499"/>
        <v/>
      </c>
      <c r="FN82" s="46" t="str">
        <f t="shared" si="499"/>
        <v/>
      </c>
      <c r="FO82" s="46" t="str">
        <f t="shared" si="499"/>
        <v/>
      </c>
      <c r="FP82" s="46" t="str">
        <f t="shared" si="499"/>
        <v/>
      </c>
      <c r="FQ82" s="46" t="str">
        <f t="shared" si="499"/>
        <v/>
      </c>
      <c r="FR82" s="46" t="str">
        <f t="shared" si="499"/>
        <v/>
      </c>
      <c r="FS82" s="46" t="str">
        <f t="shared" si="499"/>
        <v/>
      </c>
      <c r="FT82" s="46" t="str">
        <f t="shared" si="499"/>
        <v/>
      </c>
      <c r="FU82" s="46" t="str">
        <f t="shared" si="499"/>
        <v/>
      </c>
      <c r="FV82" s="46" t="str">
        <f t="shared" si="499"/>
        <v/>
      </c>
      <c r="FW82" s="46" t="str">
        <f t="shared" si="499"/>
        <v/>
      </c>
      <c r="FX82" s="46" t="str">
        <f t="shared" si="499"/>
        <v/>
      </c>
      <c r="FY82" s="46" t="str">
        <f t="shared" si="499"/>
        <v/>
      </c>
      <c r="FZ82" s="46" t="str">
        <f t="shared" si="499"/>
        <v/>
      </c>
      <c r="GA82" s="46" t="str">
        <f t="shared" si="499"/>
        <v/>
      </c>
      <c r="GB82" s="46" t="str">
        <f t="shared" si="499"/>
        <v/>
      </c>
      <c r="GC82" s="46" t="str">
        <f t="shared" si="499"/>
        <v/>
      </c>
      <c r="GD82" s="46" t="str">
        <f t="shared" si="499"/>
        <v/>
      </c>
      <c r="GE82" s="46" t="str">
        <f t="shared" si="499"/>
        <v/>
      </c>
      <c r="GF82" s="46" t="str">
        <f t="shared" si="499"/>
        <v/>
      </c>
      <c r="GG82" s="46" t="str">
        <f t="shared" si="499"/>
        <v/>
      </c>
      <c r="GH82" s="46" t="str">
        <f t="shared" si="499"/>
        <v/>
      </c>
      <c r="GI82" s="46" t="str">
        <f t="shared" si="499"/>
        <v/>
      </c>
      <c r="GJ82" s="46" t="str">
        <f t="shared" si="499"/>
        <v/>
      </c>
      <c r="GK82" s="46" t="str">
        <f t="shared" si="499"/>
        <v/>
      </c>
      <c r="GL82" s="46" t="str">
        <f t="shared" si="499"/>
        <v/>
      </c>
      <c r="GM82" s="46" t="str">
        <f t="shared" si="499"/>
        <v/>
      </c>
      <c r="GN82" s="46" t="str">
        <f t="shared" si="499"/>
        <v/>
      </c>
      <c r="GO82" s="46" t="str">
        <f t="shared" si="499"/>
        <v/>
      </c>
      <c r="GP82" s="46" t="str">
        <f t="shared" si="499"/>
        <v/>
      </c>
      <c r="GQ82" s="46" t="str">
        <f t="shared" si="499"/>
        <v/>
      </c>
      <c r="GR82" s="46" t="str">
        <f t="shared" si="499"/>
        <v/>
      </c>
      <c r="GS82" s="46" t="str">
        <f t="shared" si="499"/>
        <v/>
      </c>
      <c r="GT82" s="46" t="str">
        <f t="shared" si="499"/>
        <v/>
      </c>
      <c r="GU82" s="46" t="str">
        <f t="shared" si="499"/>
        <v/>
      </c>
      <c r="GV82" s="46" t="str">
        <f t="shared" si="499"/>
        <v/>
      </c>
      <c r="GW82" s="46" t="str">
        <f t="shared" si="499"/>
        <v/>
      </c>
      <c r="GX82" s="46" t="str">
        <f t="shared" si="499"/>
        <v/>
      </c>
      <c r="GY82" s="46" t="str">
        <f t="shared" si="499"/>
        <v/>
      </c>
      <c r="GZ82" s="46" t="str">
        <f t="shared" si="499"/>
        <v/>
      </c>
      <c r="HA82" s="46" t="str">
        <f t="shared" si="499"/>
        <v/>
      </c>
      <c r="HB82" s="46" t="str">
        <f t="shared" si="499"/>
        <v/>
      </c>
      <c r="HC82" s="46" t="str">
        <f t="shared" si="499"/>
        <v/>
      </c>
      <c r="HD82" s="46" t="str">
        <f t="shared" si="499"/>
        <v/>
      </c>
      <c r="HE82" s="46" t="str">
        <f t="shared" si="499"/>
        <v/>
      </c>
      <c r="HF82" s="46" t="str">
        <f t="shared" si="499"/>
        <v/>
      </c>
      <c r="HG82" s="46" t="str">
        <f t="shared" si="499"/>
        <v/>
      </c>
      <c r="HH82" s="46" t="str">
        <f t="shared" si="499"/>
        <v/>
      </c>
      <c r="HI82" s="46" t="str">
        <f t="shared" si="499"/>
        <v/>
      </c>
      <c r="HJ82" s="46" t="str">
        <f t="shared" si="499"/>
        <v/>
      </c>
      <c r="HK82" s="46" t="str">
        <f t="shared" si="499"/>
        <v/>
      </c>
      <c r="HL82" s="46" t="str">
        <f t="shared" si="499"/>
        <v/>
      </c>
      <c r="HM82" s="46" t="str">
        <f t="shared" si="499"/>
        <v/>
      </c>
      <c r="HN82" s="46" t="str">
        <f t="shared" si="499"/>
        <v/>
      </c>
      <c r="HO82" s="46" t="str">
        <f t="shared" si="497"/>
        <v/>
      </c>
      <c r="HP82" s="46" t="str">
        <f t="shared" si="497"/>
        <v/>
      </c>
      <c r="HQ82" s="46" t="str">
        <f t="shared" si="497"/>
        <v/>
      </c>
      <c r="HR82" s="46" t="str">
        <f t="shared" si="497"/>
        <v/>
      </c>
      <c r="HS82" s="46" t="str">
        <f t="shared" si="497"/>
        <v/>
      </c>
      <c r="HT82" s="146" t="e">
        <f t="shared" si="292"/>
        <v>#N/A</v>
      </c>
      <c r="HU82" s="146" t="e">
        <f t="shared" si="301"/>
        <v>#N/A</v>
      </c>
      <c r="HV82" s="146" t="e">
        <f t="shared" si="302"/>
        <v>#N/A</v>
      </c>
      <c r="HW82" s="146" t="e">
        <f t="shared" si="303"/>
        <v>#N/A</v>
      </c>
      <c r="HX82" s="146" t="e">
        <f t="shared" si="304"/>
        <v>#N/A</v>
      </c>
      <c r="HY82" s="146" t="e">
        <f t="shared" si="305"/>
        <v>#N/A</v>
      </c>
      <c r="HZ82" s="146" t="e">
        <f t="shared" si="306"/>
        <v>#N/A</v>
      </c>
      <c r="IA82" s="146" t="e">
        <f t="shared" si="307"/>
        <v>#N/A</v>
      </c>
      <c r="IB82" s="146" t="e">
        <f t="shared" si="308"/>
        <v>#N/A</v>
      </c>
      <c r="IC82" s="146" t="e">
        <f t="shared" si="309"/>
        <v>#N/A</v>
      </c>
      <c r="ID82" s="146" t="e">
        <f t="shared" si="310"/>
        <v>#N/A</v>
      </c>
      <c r="IE82" s="146" t="e">
        <f t="shared" si="311"/>
        <v>#N/A</v>
      </c>
      <c r="IF82" s="146" t="e">
        <f t="shared" si="312"/>
        <v>#N/A</v>
      </c>
      <c r="IG82" s="146" t="e">
        <f t="shared" si="313"/>
        <v>#N/A</v>
      </c>
      <c r="IH82" s="146" t="e">
        <f t="shared" si="314"/>
        <v>#N/A</v>
      </c>
      <c r="II82" s="146" t="e">
        <f t="shared" si="315"/>
        <v>#N/A</v>
      </c>
      <c r="IJ82" s="146" t="e">
        <f t="shared" si="316"/>
        <v>#N/A</v>
      </c>
      <c r="IK82" s="146" t="e">
        <f t="shared" si="317"/>
        <v>#N/A</v>
      </c>
      <c r="IL82" s="146" t="e">
        <f t="shared" si="318"/>
        <v>#N/A</v>
      </c>
      <c r="IM82" s="146" t="e">
        <f t="shared" si="319"/>
        <v>#N/A</v>
      </c>
      <c r="IN82" s="146" t="e">
        <f t="shared" si="320"/>
        <v>#N/A</v>
      </c>
      <c r="IO82" s="146" t="e">
        <f t="shared" si="321"/>
        <v>#N/A</v>
      </c>
      <c r="IP82" s="146" t="e">
        <f t="shared" si="322"/>
        <v>#N/A</v>
      </c>
      <c r="IQ82" s="146" t="e">
        <f t="shared" si="323"/>
        <v>#N/A</v>
      </c>
      <c r="IR82" s="146" t="e">
        <f t="shared" si="324"/>
        <v>#N/A</v>
      </c>
      <c r="IS82" s="146" t="e">
        <f t="shared" si="325"/>
        <v>#N/A</v>
      </c>
      <c r="IT82" s="146" t="e">
        <f t="shared" si="326"/>
        <v>#N/A</v>
      </c>
      <c r="IU82" s="146" t="e">
        <f t="shared" si="327"/>
        <v>#N/A</v>
      </c>
      <c r="IV82" s="146" t="e">
        <f t="shared" si="328"/>
        <v>#N/A</v>
      </c>
      <c r="IW82" s="146" t="e">
        <f t="shared" si="329"/>
        <v>#N/A</v>
      </c>
      <c r="IX82" s="146" t="e">
        <f t="shared" si="330"/>
        <v>#N/A</v>
      </c>
      <c r="IY82" s="146" t="e">
        <f t="shared" si="331"/>
        <v>#N/A</v>
      </c>
      <c r="IZ82" s="146" t="e">
        <f t="shared" si="332"/>
        <v>#N/A</v>
      </c>
      <c r="JA82" s="146" t="e">
        <f t="shared" si="333"/>
        <v>#N/A</v>
      </c>
      <c r="JB82" s="146" t="e">
        <f t="shared" si="334"/>
        <v>#N/A</v>
      </c>
      <c r="JC82" s="146" t="e">
        <f t="shared" si="335"/>
        <v>#N/A</v>
      </c>
      <c r="JD82" s="146" t="e">
        <f t="shared" si="336"/>
        <v>#N/A</v>
      </c>
      <c r="JE82" s="146" t="e">
        <f t="shared" si="337"/>
        <v>#N/A</v>
      </c>
      <c r="JF82" s="146" t="e">
        <f t="shared" si="338"/>
        <v>#N/A</v>
      </c>
      <c r="JG82" s="146" t="e">
        <f t="shared" si="339"/>
        <v>#N/A</v>
      </c>
      <c r="JH82" s="146" t="e">
        <f t="shared" si="340"/>
        <v>#N/A</v>
      </c>
      <c r="JI82" s="146" t="e">
        <f t="shared" si="341"/>
        <v>#N/A</v>
      </c>
      <c r="JJ82" s="146" t="e">
        <f t="shared" si="342"/>
        <v>#N/A</v>
      </c>
      <c r="JK82" s="146" t="e">
        <f t="shared" si="343"/>
        <v>#N/A</v>
      </c>
      <c r="JL82" s="146" t="e">
        <f t="shared" si="344"/>
        <v>#N/A</v>
      </c>
      <c r="JM82" s="146" t="e">
        <f t="shared" si="345"/>
        <v>#N/A</v>
      </c>
      <c r="JN82" s="146" t="e">
        <f t="shared" si="346"/>
        <v>#N/A</v>
      </c>
      <c r="JO82" s="146" t="e">
        <f t="shared" si="347"/>
        <v>#N/A</v>
      </c>
      <c r="JP82" s="146" t="e">
        <f t="shared" si="348"/>
        <v>#N/A</v>
      </c>
      <c r="JQ82" s="146" t="e">
        <f t="shared" si="349"/>
        <v>#N/A</v>
      </c>
      <c r="JR82" s="146" t="e">
        <f t="shared" si="350"/>
        <v>#N/A</v>
      </c>
      <c r="JS82" s="146" t="e">
        <f t="shared" si="351"/>
        <v>#N/A</v>
      </c>
      <c r="JT82" s="146" t="e">
        <f t="shared" si="352"/>
        <v>#N/A</v>
      </c>
      <c r="JU82" s="146" t="e">
        <f t="shared" si="353"/>
        <v>#N/A</v>
      </c>
      <c r="JV82" s="146" t="e">
        <f t="shared" si="354"/>
        <v>#N/A</v>
      </c>
      <c r="JW82" s="146" t="e">
        <f t="shared" si="355"/>
        <v>#N/A</v>
      </c>
      <c r="JX82" s="146" t="e">
        <f t="shared" si="356"/>
        <v>#N/A</v>
      </c>
      <c r="JY82" s="146" t="e">
        <f t="shared" si="357"/>
        <v>#N/A</v>
      </c>
      <c r="JZ82" s="146" t="e">
        <f t="shared" si="358"/>
        <v>#N/A</v>
      </c>
      <c r="KA82" s="146" t="e">
        <f t="shared" si="359"/>
        <v>#N/A</v>
      </c>
      <c r="KB82" s="146" t="e">
        <f t="shared" si="360"/>
        <v>#N/A</v>
      </c>
      <c r="KC82" s="146" t="e">
        <f t="shared" si="361"/>
        <v>#N/A</v>
      </c>
      <c r="KD82" s="146" t="e">
        <f t="shared" si="362"/>
        <v>#N/A</v>
      </c>
      <c r="KE82" s="146" t="e">
        <f t="shared" si="363"/>
        <v>#N/A</v>
      </c>
      <c r="KF82" s="146" t="e">
        <f t="shared" si="297"/>
        <v>#N/A</v>
      </c>
      <c r="KG82" s="146" t="e">
        <f t="shared" si="364"/>
        <v>#N/A</v>
      </c>
      <c r="KH82" s="146" t="e">
        <f t="shared" si="365"/>
        <v>#N/A</v>
      </c>
      <c r="KI82" s="146" t="e">
        <f t="shared" si="366"/>
        <v>#N/A</v>
      </c>
      <c r="KJ82" s="146" t="e">
        <f t="shared" si="367"/>
        <v>#N/A</v>
      </c>
      <c r="KK82" s="146" t="e">
        <f t="shared" si="368"/>
        <v>#N/A</v>
      </c>
      <c r="KL82" s="146" t="e">
        <f t="shared" si="369"/>
        <v>#N/A</v>
      </c>
      <c r="KM82" s="146" t="e">
        <f t="shared" si="370"/>
        <v>#N/A</v>
      </c>
      <c r="KN82" s="146" t="e">
        <f t="shared" si="371"/>
        <v>#N/A</v>
      </c>
      <c r="KO82" s="146" t="e">
        <f t="shared" si="372"/>
        <v>#N/A</v>
      </c>
      <c r="KP82" s="146" t="e">
        <f t="shared" si="373"/>
        <v>#N/A</v>
      </c>
      <c r="KQ82" s="146" t="e">
        <f t="shared" si="374"/>
        <v>#N/A</v>
      </c>
      <c r="KR82" s="146" t="e">
        <f t="shared" si="375"/>
        <v>#N/A</v>
      </c>
      <c r="KS82" s="146" t="e">
        <f t="shared" si="376"/>
        <v>#N/A</v>
      </c>
      <c r="KT82" s="146" t="e">
        <f t="shared" si="377"/>
        <v>#N/A</v>
      </c>
      <c r="KU82" s="146" t="e">
        <f t="shared" si="378"/>
        <v>#N/A</v>
      </c>
      <c r="KV82" s="146" t="e">
        <f t="shared" si="379"/>
        <v>#N/A</v>
      </c>
      <c r="KW82" s="146" t="e">
        <f t="shared" si="380"/>
        <v>#N/A</v>
      </c>
      <c r="KX82" s="146" t="e">
        <f t="shared" si="381"/>
        <v>#N/A</v>
      </c>
      <c r="KY82" s="146" t="e">
        <f t="shared" si="382"/>
        <v>#N/A</v>
      </c>
      <c r="KZ82" s="146" t="e">
        <f t="shared" si="383"/>
        <v>#N/A</v>
      </c>
      <c r="LA82" s="146" t="e">
        <f t="shared" si="384"/>
        <v>#N/A</v>
      </c>
      <c r="LB82" s="146" t="e">
        <f t="shared" si="385"/>
        <v>#N/A</v>
      </c>
      <c r="LC82" s="146" t="e">
        <f t="shared" si="386"/>
        <v>#N/A</v>
      </c>
      <c r="LD82" s="146" t="e">
        <f t="shared" si="387"/>
        <v>#N/A</v>
      </c>
      <c r="LE82" s="146" t="e">
        <f t="shared" si="388"/>
        <v>#N/A</v>
      </c>
      <c r="LF82" s="146" t="e">
        <f t="shared" si="389"/>
        <v>#N/A</v>
      </c>
      <c r="LG82" s="146" t="e">
        <f t="shared" si="390"/>
        <v>#N/A</v>
      </c>
      <c r="LH82" s="146" t="e">
        <f t="shared" si="391"/>
        <v>#N/A</v>
      </c>
      <c r="LI82" s="146" t="e">
        <f t="shared" si="392"/>
        <v>#N/A</v>
      </c>
      <c r="LJ82" s="146" t="e">
        <f t="shared" si="393"/>
        <v>#N/A</v>
      </c>
      <c r="LK82" s="146" t="e">
        <f t="shared" si="394"/>
        <v>#N/A</v>
      </c>
      <c r="LL82" s="146" t="e">
        <f t="shared" si="395"/>
        <v>#N/A</v>
      </c>
      <c r="LM82" s="146" t="e">
        <f t="shared" si="396"/>
        <v>#N/A</v>
      </c>
      <c r="LN82" s="146" t="e">
        <f t="shared" si="397"/>
        <v>#N/A</v>
      </c>
      <c r="LO82" s="146" t="e">
        <f t="shared" si="398"/>
        <v>#N/A</v>
      </c>
      <c r="LP82" s="146" t="e">
        <f t="shared" si="399"/>
        <v>#N/A</v>
      </c>
      <c r="LQ82" s="146" t="e">
        <f t="shared" si="400"/>
        <v>#N/A</v>
      </c>
      <c r="LR82" s="146" t="e">
        <f t="shared" si="401"/>
        <v>#N/A</v>
      </c>
      <c r="LS82" s="146" t="e">
        <f t="shared" si="402"/>
        <v>#N/A</v>
      </c>
      <c r="LT82" s="146" t="e">
        <f t="shared" si="403"/>
        <v>#N/A</v>
      </c>
      <c r="LU82" s="146" t="e">
        <f t="shared" si="404"/>
        <v>#N/A</v>
      </c>
      <c r="LV82" s="146" t="e">
        <f t="shared" si="405"/>
        <v>#N/A</v>
      </c>
      <c r="LW82" s="146" t="e">
        <f t="shared" si="406"/>
        <v>#N/A</v>
      </c>
      <c r="LX82" s="146" t="e">
        <f t="shared" si="407"/>
        <v>#N/A</v>
      </c>
      <c r="LY82" s="146" t="e">
        <f t="shared" si="408"/>
        <v>#N/A</v>
      </c>
      <c r="LZ82" s="146" t="e">
        <f t="shared" si="409"/>
        <v>#N/A</v>
      </c>
      <c r="MA82" s="146" t="e">
        <f t="shared" si="410"/>
        <v>#N/A</v>
      </c>
      <c r="MB82" s="146" t="e">
        <f t="shared" si="411"/>
        <v>#N/A</v>
      </c>
      <c r="MC82" s="146" t="e">
        <f t="shared" si="412"/>
        <v>#N/A</v>
      </c>
      <c r="MD82" s="146" t="e">
        <f t="shared" si="413"/>
        <v>#N/A</v>
      </c>
      <c r="ME82" s="146" t="e">
        <f t="shared" si="414"/>
        <v>#N/A</v>
      </c>
      <c r="MF82" s="146" t="e">
        <f t="shared" si="415"/>
        <v>#N/A</v>
      </c>
      <c r="MG82" s="146" t="e">
        <f t="shared" si="416"/>
        <v>#N/A</v>
      </c>
      <c r="MH82" s="146" t="e">
        <f t="shared" si="417"/>
        <v>#N/A</v>
      </c>
      <c r="MI82" s="146" t="e">
        <f t="shared" si="418"/>
        <v>#N/A</v>
      </c>
      <c r="MJ82" s="146" t="e">
        <f t="shared" si="419"/>
        <v>#N/A</v>
      </c>
      <c r="MK82" s="146" t="e">
        <f t="shared" si="420"/>
        <v>#N/A</v>
      </c>
      <c r="ML82" s="146" t="e">
        <f t="shared" si="421"/>
        <v>#N/A</v>
      </c>
      <c r="MM82" s="146" t="e">
        <f t="shared" si="422"/>
        <v>#N/A</v>
      </c>
      <c r="MN82" s="146" t="e">
        <f t="shared" si="423"/>
        <v>#N/A</v>
      </c>
      <c r="MO82" s="146" t="e">
        <f t="shared" si="424"/>
        <v>#N/A</v>
      </c>
      <c r="MP82" s="146" t="e">
        <f t="shared" si="425"/>
        <v>#N/A</v>
      </c>
      <c r="MQ82" s="146" t="e">
        <f t="shared" si="426"/>
        <v>#N/A</v>
      </c>
      <c r="MR82" s="146" t="e">
        <f t="shared" si="298"/>
        <v>#N/A</v>
      </c>
      <c r="MS82" s="146" t="e">
        <f t="shared" si="427"/>
        <v>#N/A</v>
      </c>
      <c r="MT82" s="146" t="e">
        <f t="shared" si="428"/>
        <v>#N/A</v>
      </c>
      <c r="MU82" s="146" t="e">
        <f t="shared" si="429"/>
        <v>#N/A</v>
      </c>
      <c r="MV82" s="146" t="e">
        <f t="shared" si="430"/>
        <v>#N/A</v>
      </c>
      <c r="MW82" s="146" t="e">
        <f t="shared" si="431"/>
        <v>#N/A</v>
      </c>
      <c r="MX82" s="146" t="e">
        <f t="shared" si="432"/>
        <v>#N/A</v>
      </c>
      <c r="MY82" s="146" t="e">
        <f t="shared" si="433"/>
        <v>#N/A</v>
      </c>
      <c r="MZ82" s="146" t="e">
        <f t="shared" si="434"/>
        <v>#N/A</v>
      </c>
      <c r="NA82" s="146" t="e">
        <f t="shared" si="435"/>
        <v>#N/A</v>
      </c>
      <c r="NB82" s="146" t="e">
        <f t="shared" si="436"/>
        <v>#N/A</v>
      </c>
      <c r="NC82" s="146" t="e">
        <f t="shared" si="437"/>
        <v>#N/A</v>
      </c>
      <c r="ND82" s="146" t="e">
        <f t="shared" si="438"/>
        <v>#N/A</v>
      </c>
      <c r="NE82" s="146" t="e">
        <f t="shared" si="439"/>
        <v>#N/A</v>
      </c>
      <c r="NF82" s="146" t="e">
        <f t="shared" si="440"/>
        <v>#N/A</v>
      </c>
      <c r="NG82" s="146" t="e">
        <f t="shared" si="441"/>
        <v>#N/A</v>
      </c>
      <c r="NH82" s="146" t="e">
        <f t="shared" si="442"/>
        <v>#N/A</v>
      </c>
      <c r="NI82" s="146" t="e">
        <f t="shared" si="443"/>
        <v>#N/A</v>
      </c>
      <c r="NJ82" s="146" t="e">
        <f t="shared" si="444"/>
        <v>#N/A</v>
      </c>
      <c r="NK82" s="146" t="e">
        <f t="shared" si="445"/>
        <v>#N/A</v>
      </c>
      <c r="NL82" s="146" t="e">
        <f t="shared" si="446"/>
        <v>#N/A</v>
      </c>
      <c r="NM82" s="146" t="e">
        <f t="shared" si="447"/>
        <v>#N/A</v>
      </c>
      <c r="NN82" s="146" t="e">
        <f t="shared" si="448"/>
        <v>#N/A</v>
      </c>
      <c r="NO82" s="146" t="e">
        <f t="shared" si="449"/>
        <v>#N/A</v>
      </c>
      <c r="NP82" s="146" t="e">
        <f t="shared" si="450"/>
        <v>#N/A</v>
      </c>
      <c r="NQ82" s="146" t="e">
        <f t="shared" si="451"/>
        <v>#N/A</v>
      </c>
      <c r="NR82" s="146" t="e">
        <f t="shared" si="452"/>
        <v>#N/A</v>
      </c>
      <c r="NS82" s="146" t="e">
        <f t="shared" si="453"/>
        <v>#N/A</v>
      </c>
      <c r="NT82" s="146" t="e">
        <f t="shared" si="454"/>
        <v>#N/A</v>
      </c>
      <c r="NU82" s="146" t="e">
        <f t="shared" si="455"/>
        <v>#N/A</v>
      </c>
      <c r="NV82" s="146" t="e">
        <f t="shared" si="456"/>
        <v>#N/A</v>
      </c>
      <c r="NW82" s="146" t="e">
        <f t="shared" si="457"/>
        <v>#N/A</v>
      </c>
      <c r="NX82" s="146" t="e">
        <f t="shared" si="458"/>
        <v>#N/A</v>
      </c>
      <c r="NY82" s="146" t="e">
        <f t="shared" si="459"/>
        <v>#N/A</v>
      </c>
      <c r="NZ82" s="146" t="e">
        <f t="shared" si="460"/>
        <v>#N/A</v>
      </c>
      <c r="OA82" s="146" t="e">
        <f t="shared" si="461"/>
        <v>#N/A</v>
      </c>
      <c r="OB82" s="146" t="e">
        <f t="shared" si="462"/>
        <v>#N/A</v>
      </c>
      <c r="OC82" s="146" t="e">
        <f t="shared" si="463"/>
        <v>#N/A</v>
      </c>
      <c r="OD82" s="146" t="e">
        <f t="shared" si="464"/>
        <v>#N/A</v>
      </c>
      <c r="OE82" s="146" t="e">
        <f t="shared" si="465"/>
        <v>#N/A</v>
      </c>
      <c r="OF82" s="146" t="e">
        <f t="shared" si="466"/>
        <v>#N/A</v>
      </c>
      <c r="OG82" s="146" t="e">
        <f t="shared" si="467"/>
        <v>#N/A</v>
      </c>
      <c r="OH82" s="146" t="e">
        <f t="shared" si="468"/>
        <v>#N/A</v>
      </c>
      <c r="OI82" s="146" t="e">
        <f t="shared" si="469"/>
        <v>#N/A</v>
      </c>
      <c r="OJ82" s="146" t="e">
        <f t="shared" si="470"/>
        <v>#N/A</v>
      </c>
      <c r="OK82" s="146" t="e">
        <f t="shared" si="471"/>
        <v>#N/A</v>
      </c>
      <c r="OL82" s="146" t="e">
        <f t="shared" si="472"/>
        <v>#N/A</v>
      </c>
      <c r="OM82" s="146" t="e">
        <f t="shared" si="473"/>
        <v>#N/A</v>
      </c>
      <c r="ON82" s="146" t="e">
        <f t="shared" si="474"/>
        <v>#N/A</v>
      </c>
      <c r="OO82" s="146" t="e">
        <f t="shared" si="475"/>
        <v>#N/A</v>
      </c>
      <c r="OP82" s="146" t="e">
        <f t="shared" si="476"/>
        <v>#N/A</v>
      </c>
      <c r="OQ82" s="146" t="e">
        <f t="shared" si="477"/>
        <v>#N/A</v>
      </c>
      <c r="OR82" s="146" t="e">
        <f t="shared" si="478"/>
        <v>#N/A</v>
      </c>
      <c r="OS82" s="146" t="e">
        <f t="shared" si="479"/>
        <v>#N/A</v>
      </c>
      <c r="OT82" s="146" t="e">
        <f t="shared" si="480"/>
        <v>#N/A</v>
      </c>
      <c r="OU82" s="146" t="e">
        <f t="shared" si="481"/>
        <v>#N/A</v>
      </c>
      <c r="OV82" s="146" t="e">
        <f t="shared" si="482"/>
        <v>#N/A</v>
      </c>
      <c r="OW82" s="146" t="e">
        <f t="shared" si="483"/>
        <v>#N/A</v>
      </c>
      <c r="OX82" s="146" t="e">
        <f t="shared" si="484"/>
        <v>#N/A</v>
      </c>
      <c r="OY82" s="146" t="e">
        <f t="shared" si="485"/>
        <v>#N/A</v>
      </c>
      <c r="OZ82" s="146" t="e">
        <f t="shared" si="486"/>
        <v>#N/A</v>
      </c>
      <c r="PA82" s="146" t="e">
        <f t="shared" si="487"/>
        <v>#N/A</v>
      </c>
      <c r="PB82" s="146" t="e">
        <f t="shared" si="488"/>
        <v>#N/A</v>
      </c>
      <c r="PC82" s="146" t="e">
        <f t="shared" si="489"/>
        <v>#N/A</v>
      </c>
      <c r="PD82" s="146" t="e">
        <f t="shared" si="299"/>
        <v>#N/A</v>
      </c>
      <c r="PE82" s="146" t="e">
        <f t="shared" si="225"/>
        <v>#N/A</v>
      </c>
      <c r="PF82" s="146" t="e">
        <f t="shared" si="226"/>
        <v>#N/A</v>
      </c>
      <c r="PG82" s="146" t="e">
        <f t="shared" si="227"/>
        <v>#N/A</v>
      </c>
      <c r="PH82" s="146" t="e">
        <f t="shared" si="228"/>
        <v>#N/A</v>
      </c>
      <c r="PI82" s="146" t="e">
        <f t="shared" si="229"/>
        <v>#N/A</v>
      </c>
      <c r="PJ82" s="146" t="e">
        <f t="shared" si="230"/>
        <v>#N/A</v>
      </c>
      <c r="PK82" s="146" t="e">
        <f t="shared" si="231"/>
        <v>#N/A</v>
      </c>
      <c r="PL82" s="146" t="e">
        <f t="shared" si="232"/>
        <v>#N/A</v>
      </c>
    </row>
    <row r="83" spans="1:428" hidden="1" x14ac:dyDescent="0.45">
      <c r="A83" s="364"/>
      <c r="B83" s="365" t="str">
        <f>IF($N83="","",ROUND(_xlfn.LOGNORM.INV(ABS(VLOOKUP($Q$1,VLookups!$A$27:$B$28,2,FALSE)-B$2),LN($J83),LN($N83)),0))</f>
        <v/>
      </c>
      <c r="C83" s="367" t="str">
        <f t="shared" si="293"/>
        <v/>
      </c>
      <c r="D83" s="368" t="str">
        <f t="shared" si="294"/>
        <v/>
      </c>
      <c r="E83" s="108" t="str">
        <f>IFERROR(_xlfn.LOGNORM.INV(VLookups!$B$22,LN($J83),LN($N83)),"")</f>
        <v/>
      </c>
      <c r="F83" s="81"/>
      <c r="G83" s="108" t="str">
        <f>IFERROR(_xlfn.LOGNORM.INV(VLookups!$B$23,LN($J83),LN($N83)),"")</f>
        <v/>
      </c>
      <c r="H83" s="110" t="str">
        <f t="shared" si="283"/>
        <v/>
      </c>
      <c r="I83" s="110" t="str">
        <f t="shared" si="284"/>
        <v/>
      </c>
      <c r="J83" s="65" t="str">
        <f>IF(AND(F83&gt;0,NOT(ISBLANK(K83))),IF(VLOOKUP($F$3,VLookups!$A$17:$B$18,2,FALSE),F83*VLOOKUP(K83,VLookups!$A$4:$B$13,2,FALSE),F83),"")</f>
        <v/>
      </c>
      <c r="K83" s="21"/>
      <c r="L83" s="53"/>
      <c r="M83" s="263"/>
      <c r="N83" s="320" t="str">
        <f>IF(F83&gt;0,IF(ISBLANK(M83),IF(ISBLANK(K83),"",VLOOKUP(K83,VLookups!$A$4:$C$13,3,FALSE)),M83),"")</f>
        <v/>
      </c>
      <c r="O83" s="320" t="str">
        <f t="shared" si="287"/>
        <v/>
      </c>
      <c r="P83" s="375" t="str">
        <f t="shared" si="288"/>
        <v/>
      </c>
      <c r="Q83" s="81"/>
      <c r="R83" s="230" t="str">
        <f>IF(AND(Q83&gt;0,F83&gt;0,NOT(N83="")),ABS(VLOOKUP($Q$1,VLookups!$A$27:$B$28,2,FALSE)-_xlfn.LOGNORM.DIST(Q83,LN(J83),LN(N83),TRUE)),"")</f>
        <v/>
      </c>
      <c r="S83" s="80" t="str">
        <f>IF(AND($E83&gt;0,$F83&gt;0,$G83&gt;0,NOT(ISBLANK($K83))),_xlfn.LOGNORM.INV(ABS(VLOOKUP($Q$1,VLookups!$A$27:$B$28,2,FALSE)-S$3),LN($J83),LN($N83)),"")</f>
        <v/>
      </c>
      <c r="T83" s="80" t="str">
        <f>IF(AND($E83&gt;0,$F83&gt;0,$G83&gt;0,NOT(ISBLANK($K83))),_xlfn.LOGNORM.INV(ABS(VLOOKUP($Q$1,VLookups!$A$27:$B$28,2,FALSE)-T$3),LN($J83),LN($N83)),"")</f>
        <v/>
      </c>
      <c r="U83" s="80" t="str">
        <f>IF(AND($E83&gt;0,$F83&gt;0,$G83&gt;0,NOT(ISBLANK($K83))),_xlfn.LOGNORM.INV(ABS(VLOOKUP($Q$1,VLookups!$A$27:$B$28,2,FALSE)-U$3),LN($J83),LN($N83)),"")</f>
        <v/>
      </c>
      <c r="V83" s="80" t="str">
        <f>IF(AND($E83&gt;0,$F83&gt;0,$G83&gt;0,NOT(ISBLANK($K83))),_xlfn.LOGNORM.INV(ABS(VLOOKUP($Q$1,VLookups!$A$27:$B$28,2,FALSE)-V$3),LN($J83),LN($N83)),"")</f>
        <v/>
      </c>
      <c r="W83" s="80" t="str">
        <f>IF(AND($E83&gt;0,$F83&gt;0,$G83&gt;0,NOT(ISBLANK($K83))),_xlfn.LOGNORM.INV(ABS(VLOOKUP($Q$1,VLookups!$A$27:$B$28,2,FALSE)-W$3),LN($J83),LN($N83)),"")</f>
        <v/>
      </c>
      <c r="X83" s="80" t="str">
        <f>IF(AND($E83&gt;0,$F83&gt;0,$G83&gt;0,NOT(ISBLANK($K83))),_xlfn.LOGNORM.INV(ABS(VLOOKUP($Q$1,VLookups!$A$27:$B$28,2,FALSE)-X$3),LN($J83),LN($N83)),"")</f>
        <v/>
      </c>
      <c r="Y83" s="5"/>
      <c r="Z83" s="145" t="str">
        <f t="shared" si="285"/>
        <v/>
      </c>
      <c r="AA83" s="376" t="str">
        <f t="shared" si="289"/>
        <v/>
      </c>
      <c r="AB83" s="46" t="str">
        <f t="shared" si="290"/>
        <v/>
      </c>
      <c r="AC83" s="46" t="str">
        <f t="shared" si="500"/>
        <v/>
      </c>
      <c r="AD83" s="46" t="str">
        <f t="shared" si="500"/>
        <v/>
      </c>
      <c r="AE83" s="46" t="str">
        <f t="shared" si="500"/>
        <v/>
      </c>
      <c r="AF83" s="46" t="str">
        <f t="shared" si="500"/>
        <v/>
      </c>
      <c r="AG83" s="46" t="str">
        <f t="shared" si="500"/>
        <v/>
      </c>
      <c r="AH83" s="46" t="str">
        <f t="shared" si="500"/>
        <v/>
      </c>
      <c r="AI83" s="46" t="str">
        <f t="shared" si="500"/>
        <v/>
      </c>
      <c r="AJ83" s="46" t="str">
        <f t="shared" si="500"/>
        <v/>
      </c>
      <c r="AK83" s="46" t="str">
        <f t="shared" si="500"/>
        <v/>
      </c>
      <c r="AL83" s="46" t="str">
        <f t="shared" si="500"/>
        <v/>
      </c>
      <c r="AM83" s="46" t="str">
        <f t="shared" si="500"/>
        <v/>
      </c>
      <c r="AN83" s="46" t="str">
        <f t="shared" si="500"/>
        <v/>
      </c>
      <c r="AO83" s="46" t="str">
        <f t="shared" si="500"/>
        <v/>
      </c>
      <c r="AP83" s="46" t="str">
        <f t="shared" si="500"/>
        <v/>
      </c>
      <c r="AQ83" s="46" t="str">
        <f t="shared" si="500"/>
        <v/>
      </c>
      <c r="AR83" s="46" t="str">
        <f t="shared" si="500"/>
        <v/>
      </c>
      <c r="AS83" s="46" t="str">
        <f t="shared" si="500"/>
        <v/>
      </c>
      <c r="AT83" s="46" t="str">
        <f t="shared" si="500"/>
        <v/>
      </c>
      <c r="AU83" s="46" t="str">
        <f t="shared" si="500"/>
        <v/>
      </c>
      <c r="AV83" s="46" t="str">
        <f t="shared" si="500"/>
        <v/>
      </c>
      <c r="AW83" s="46" t="str">
        <f t="shared" si="500"/>
        <v/>
      </c>
      <c r="AX83" s="46" t="str">
        <f t="shared" si="500"/>
        <v/>
      </c>
      <c r="AY83" s="46" t="str">
        <f t="shared" si="500"/>
        <v/>
      </c>
      <c r="AZ83" s="46" t="str">
        <f t="shared" si="500"/>
        <v/>
      </c>
      <c r="BA83" s="46" t="str">
        <f t="shared" si="500"/>
        <v/>
      </c>
      <c r="BB83" s="46" t="str">
        <f t="shared" si="500"/>
        <v/>
      </c>
      <c r="BC83" s="46" t="str">
        <f t="shared" si="500"/>
        <v/>
      </c>
      <c r="BD83" s="46" t="str">
        <f t="shared" si="500"/>
        <v/>
      </c>
      <c r="BE83" s="46" t="str">
        <f t="shared" si="500"/>
        <v/>
      </c>
      <c r="BF83" s="46" t="str">
        <f t="shared" si="500"/>
        <v/>
      </c>
      <c r="BG83" s="46" t="str">
        <f t="shared" si="500"/>
        <v/>
      </c>
      <c r="BH83" s="46" t="str">
        <f t="shared" si="500"/>
        <v/>
      </c>
      <c r="BI83" s="46" t="str">
        <f t="shared" si="500"/>
        <v/>
      </c>
      <c r="BJ83" s="46" t="str">
        <f t="shared" si="500"/>
        <v/>
      </c>
      <c r="BK83" s="46" t="str">
        <f t="shared" si="500"/>
        <v/>
      </c>
      <c r="BL83" s="46" t="str">
        <f t="shared" si="500"/>
        <v/>
      </c>
      <c r="BM83" s="46" t="str">
        <f t="shared" si="500"/>
        <v/>
      </c>
      <c r="BN83" s="46" t="str">
        <f t="shared" si="500"/>
        <v/>
      </c>
      <c r="BO83" s="46" t="str">
        <f t="shared" si="500"/>
        <v/>
      </c>
      <c r="BP83" s="46" t="str">
        <f t="shared" si="500"/>
        <v/>
      </c>
      <c r="BQ83" s="46" t="str">
        <f t="shared" si="500"/>
        <v/>
      </c>
      <c r="BR83" s="46" t="str">
        <f t="shared" si="500"/>
        <v/>
      </c>
      <c r="BS83" s="46" t="str">
        <f t="shared" si="500"/>
        <v/>
      </c>
      <c r="BT83" s="46" t="str">
        <f t="shared" si="500"/>
        <v/>
      </c>
      <c r="BU83" s="46" t="str">
        <f t="shared" si="500"/>
        <v/>
      </c>
      <c r="BV83" s="46" t="str">
        <f t="shared" si="500"/>
        <v/>
      </c>
      <c r="BW83" s="46" t="str">
        <f t="shared" si="500"/>
        <v/>
      </c>
      <c r="BX83" s="46" t="str">
        <f t="shared" si="500"/>
        <v/>
      </c>
      <c r="BY83" s="46" t="str">
        <f t="shared" si="500"/>
        <v/>
      </c>
      <c r="BZ83" s="46" t="str">
        <f t="shared" si="500"/>
        <v/>
      </c>
      <c r="CA83" s="46" t="str">
        <f t="shared" si="500"/>
        <v/>
      </c>
      <c r="CB83" s="46" t="str">
        <f t="shared" si="500"/>
        <v/>
      </c>
      <c r="CC83" s="46" t="str">
        <f t="shared" si="500"/>
        <v/>
      </c>
      <c r="CD83" s="46" t="str">
        <f t="shared" si="500"/>
        <v/>
      </c>
      <c r="CE83" s="46" t="str">
        <f t="shared" si="500"/>
        <v/>
      </c>
      <c r="CF83" s="46" t="str">
        <f t="shared" si="500"/>
        <v/>
      </c>
      <c r="CG83" s="46" t="str">
        <f t="shared" si="500"/>
        <v/>
      </c>
      <c r="CH83" s="46" t="str">
        <f t="shared" si="500"/>
        <v/>
      </c>
      <c r="CI83" s="46" t="str">
        <f t="shared" si="500"/>
        <v/>
      </c>
      <c r="CJ83" s="46" t="str">
        <f t="shared" si="500"/>
        <v/>
      </c>
      <c r="CK83" s="46" t="str">
        <f t="shared" si="500"/>
        <v/>
      </c>
      <c r="CL83" s="46" t="str">
        <f t="shared" si="500"/>
        <v/>
      </c>
      <c r="CM83" s="46" t="str">
        <f t="shared" si="500"/>
        <v/>
      </c>
      <c r="CN83" s="46" t="str">
        <f t="shared" si="500"/>
        <v/>
      </c>
      <c r="CO83" s="46" t="str">
        <f t="shared" si="498"/>
        <v/>
      </c>
      <c r="CP83" s="46" t="str">
        <f t="shared" si="498"/>
        <v/>
      </c>
      <c r="CQ83" s="46" t="str">
        <f t="shared" si="498"/>
        <v/>
      </c>
      <c r="CR83" s="46" t="str">
        <f t="shared" si="498"/>
        <v/>
      </c>
      <c r="CS83" s="46" t="str">
        <f t="shared" si="498"/>
        <v/>
      </c>
      <c r="CT83" s="46" t="str">
        <f t="shared" si="498"/>
        <v/>
      </c>
      <c r="CU83" s="46" t="str">
        <f t="shared" si="498"/>
        <v/>
      </c>
      <c r="CV83" s="46" t="str">
        <f t="shared" si="498"/>
        <v/>
      </c>
      <c r="CW83" s="46" t="str">
        <f t="shared" si="498"/>
        <v/>
      </c>
      <c r="CX83" s="46" t="str">
        <f t="shared" si="498"/>
        <v/>
      </c>
      <c r="CY83" s="46" t="str">
        <f t="shared" si="498"/>
        <v/>
      </c>
      <c r="CZ83" s="46" t="str">
        <f t="shared" si="498"/>
        <v/>
      </c>
      <c r="DA83" s="46" t="str">
        <f t="shared" si="498"/>
        <v/>
      </c>
      <c r="DB83" s="46" t="str">
        <f t="shared" si="498"/>
        <v/>
      </c>
      <c r="DC83" s="46" t="str">
        <f t="shared" si="498"/>
        <v/>
      </c>
      <c r="DD83" s="46" t="str">
        <f t="shared" si="498"/>
        <v/>
      </c>
      <c r="DE83" s="46" t="str">
        <f t="shared" si="498"/>
        <v/>
      </c>
      <c r="DF83" s="46" t="str">
        <f t="shared" si="498"/>
        <v/>
      </c>
      <c r="DG83" s="46" t="str">
        <f t="shared" si="498"/>
        <v/>
      </c>
      <c r="DH83" s="46" t="str">
        <f t="shared" si="498"/>
        <v/>
      </c>
      <c r="DI83" s="46" t="str">
        <f t="shared" si="498"/>
        <v/>
      </c>
      <c r="DJ83" s="46" t="str">
        <f t="shared" si="498"/>
        <v/>
      </c>
      <c r="DK83" s="46" t="str">
        <f t="shared" si="498"/>
        <v/>
      </c>
      <c r="DL83" s="46" t="str">
        <f t="shared" si="498"/>
        <v/>
      </c>
      <c r="DM83" s="46" t="str">
        <f t="shared" si="498"/>
        <v/>
      </c>
      <c r="DN83" s="46" t="str">
        <f t="shared" si="498"/>
        <v/>
      </c>
      <c r="DO83" s="46" t="str">
        <f t="shared" si="498"/>
        <v/>
      </c>
      <c r="DP83" s="46" t="str">
        <f t="shared" si="498"/>
        <v/>
      </c>
      <c r="DQ83" s="46" t="str">
        <f t="shared" si="498"/>
        <v/>
      </c>
      <c r="DR83" s="46" t="str">
        <f t="shared" si="498"/>
        <v/>
      </c>
      <c r="DS83" s="46" t="str">
        <f t="shared" si="498"/>
        <v/>
      </c>
      <c r="DT83" s="46" t="str">
        <f t="shared" si="498"/>
        <v/>
      </c>
      <c r="DU83" s="46" t="str">
        <f t="shared" si="498"/>
        <v/>
      </c>
      <c r="DV83" s="46" t="str">
        <f t="shared" si="498"/>
        <v/>
      </c>
      <c r="DW83" s="46" t="str">
        <f t="shared" si="498"/>
        <v/>
      </c>
      <c r="DX83" s="46" t="str">
        <f t="shared" si="498"/>
        <v/>
      </c>
      <c r="DY83" s="46" t="str">
        <f t="shared" si="498"/>
        <v/>
      </c>
      <c r="DZ83" s="46" t="str">
        <f t="shared" si="498"/>
        <v/>
      </c>
      <c r="EA83" s="46" t="str">
        <f t="shared" si="498"/>
        <v/>
      </c>
      <c r="EB83" s="46" t="str">
        <f t="shared" si="498"/>
        <v/>
      </c>
      <c r="EC83" s="46" t="str">
        <f t="shared" si="498"/>
        <v/>
      </c>
      <c r="ED83" s="46" t="str">
        <f t="shared" si="498"/>
        <v/>
      </c>
      <c r="EE83" s="46" t="str">
        <f t="shared" si="498"/>
        <v/>
      </c>
      <c r="EF83" s="46" t="str">
        <f t="shared" si="498"/>
        <v/>
      </c>
      <c r="EG83" s="46" t="str">
        <f t="shared" si="498"/>
        <v/>
      </c>
      <c r="EH83" s="46" t="str">
        <f t="shared" si="498"/>
        <v/>
      </c>
      <c r="EI83" s="46" t="str">
        <f t="shared" si="498"/>
        <v/>
      </c>
      <c r="EJ83" s="46" t="str">
        <f t="shared" si="498"/>
        <v/>
      </c>
      <c r="EK83" s="46" t="str">
        <f t="shared" si="498"/>
        <v/>
      </c>
      <c r="EL83" s="46" t="str">
        <f t="shared" si="498"/>
        <v/>
      </c>
      <c r="EM83" s="46" t="str">
        <f t="shared" si="498"/>
        <v/>
      </c>
      <c r="EN83" s="46" t="str">
        <f t="shared" si="498"/>
        <v/>
      </c>
      <c r="EO83" s="46" t="str">
        <f t="shared" si="498"/>
        <v/>
      </c>
      <c r="EP83" s="46" t="str">
        <f t="shared" si="498"/>
        <v/>
      </c>
      <c r="EQ83" s="46" t="str">
        <f t="shared" si="498"/>
        <v/>
      </c>
      <c r="ER83" s="46" t="str">
        <f t="shared" si="498"/>
        <v/>
      </c>
      <c r="ES83" s="46" t="str">
        <f t="shared" si="498"/>
        <v/>
      </c>
      <c r="ET83" s="46" t="str">
        <f t="shared" si="498"/>
        <v/>
      </c>
      <c r="EU83" s="46" t="str">
        <f t="shared" si="498"/>
        <v/>
      </c>
      <c r="EV83" s="46" t="str">
        <f t="shared" si="498"/>
        <v/>
      </c>
      <c r="EW83" s="46" t="str">
        <f t="shared" si="498"/>
        <v/>
      </c>
      <c r="EX83" s="46" t="str">
        <f t="shared" si="498"/>
        <v/>
      </c>
      <c r="EY83" s="46" t="str">
        <f t="shared" si="498"/>
        <v/>
      </c>
      <c r="EZ83" s="46" t="str">
        <f t="shared" si="296"/>
        <v/>
      </c>
      <c r="FA83" s="46" t="str">
        <f t="shared" si="291"/>
        <v/>
      </c>
      <c r="FB83" s="46" t="str">
        <f t="shared" si="291"/>
        <v/>
      </c>
      <c r="FC83" s="46" t="str">
        <f t="shared" si="499"/>
        <v/>
      </c>
      <c r="FD83" s="46" t="str">
        <f t="shared" si="499"/>
        <v/>
      </c>
      <c r="FE83" s="46" t="str">
        <f t="shared" si="499"/>
        <v/>
      </c>
      <c r="FF83" s="46" t="str">
        <f t="shared" si="499"/>
        <v/>
      </c>
      <c r="FG83" s="46" t="str">
        <f t="shared" si="499"/>
        <v/>
      </c>
      <c r="FH83" s="46" t="str">
        <f t="shared" si="499"/>
        <v/>
      </c>
      <c r="FI83" s="46" t="str">
        <f t="shared" si="499"/>
        <v/>
      </c>
      <c r="FJ83" s="46" t="str">
        <f t="shared" si="499"/>
        <v/>
      </c>
      <c r="FK83" s="46" t="str">
        <f t="shared" si="499"/>
        <v/>
      </c>
      <c r="FL83" s="46" t="str">
        <f t="shared" si="499"/>
        <v/>
      </c>
      <c r="FM83" s="46" t="str">
        <f t="shared" si="499"/>
        <v/>
      </c>
      <c r="FN83" s="46" t="str">
        <f t="shared" si="499"/>
        <v/>
      </c>
      <c r="FO83" s="46" t="str">
        <f t="shared" si="499"/>
        <v/>
      </c>
      <c r="FP83" s="46" t="str">
        <f t="shared" si="499"/>
        <v/>
      </c>
      <c r="FQ83" s="46" t="str">
        <f t="shared" si="499"/>
        <v/>
      </c>
      <c r="FR83" s="46" t="str">
        <f t="shared" si="499"/>
        <v/>
      </c>
      <c r="FS83" s="46" t="str">
        <f t="shared" si="499"/>
        <v/>
      </c>
      <c r="FT83" s="46" t="str">
        <f t="shared" si="499"/>
        <v/>
      </c>
      <c r="FU83" s="46" t="str">
        <f t="shared" si="499"/>
        <v/>
      </c>
      <c r="FV83" s="46" t="str">
        <f t="shared" si="499"/>
        <v/>
      </c>
      <c r="FW83" s="46" t="str">
        <f t="shared" si="499"/>
        <v/>
      </c>
      <c r="FX83" s="46" t="str">
        <f t="shared" si="499"/>
        <v/>
      </c>
      <c r="FY83" s="46" t="str">
        <f t="shared" si="499"/>
        <v/>
      </c>
      <c r="FZ83" s="46" t="str">
        <f t="shared" si="499"/>
        <v/>
      </c>
      <c r="GA83" s="46" t="str">
        <f t="shared" si="499"/>
        <v/>
      </c>
      <c r="GB83" s="46" t="str">
        <f t="shared" si="499"/>
        <v/>
      </c>
      <c r="GC83" s="46" t="str">
        <f t="shared" si="499"/>
        <v/>
      </c>
      <c r="GD83" s="46" t="str">
        <f t="shared" si="499"/>
        <v/>
      </c>
      <c r="GE83" s="46" t="str">
        <f t="shared" si="499"/>
        <v/>
      </c>
      <c r="GF83" s="46" t="str">
        <f t="shared" si="499"/>
        <v/>
      </c>
      <c r="GG83" s="46" t="str">
        <f t="shared" si="499"/>
        <v/>
      </c>
      <c r="GH83" s="46" t="str">
        <f t="shared" si="499"/>
        <v/>
      </c>
      <c r="GI83" s="46" t="str">
        <f t="shared" si="499"/>
        <v/>
      </c>
      <c r="GJ83" s="46" t="str">
        <f t="shared" si="499"/>
        <v/>
      </c>
      <c r="GK83" s="46" t="str">
        <f t="shared" si="499"/>
        <v/>
      </c>
      <c r="GL83" s="46" t="str">
        <f t="shared" si="499"/>
        <v/>
      </c>
      <c r="GM83" s="46" t="str">
        <f t="shared" si="499"/>
        <v/>
      </c>
      <c r="GN83" s="46" t="str">
        <f t="shared" si="499"/>
        <v/>
      </c>
      <c r="GO83" s="46" t="str">
        <f t="shared" si="499"/>
        <v/>
      </c>
      <c r="GP83" s="46" t="str">
        <f t="shared" si="499"/>
        <v/>
      </c>
      <c r="GQ83" s="46" t="str">
        <f t="shared" si="499"/>
        <v/>
      </c>
      <c r="GR83" s="46" t="str">
        <f t="shared" si="499"/>
        <v/>
      </c>
      <c r="GS83" s="46" t="str">
        <f t="shared" si="499"/>
        <v/>
      </c>
      <c r="GT83" s="46" t="str">
        <f t="shared" si="499"/>
        <v/>
      </c>
      <c r="GU83" s="46" t="str">
        <f t="shared" si="499"/>
        <v/>
      </c>
      <c r="GV83" s="46" t="str">
        <f t="shared" si="499"/>
        <v/>
      </c>
      <c r="GW83" s="46" t="str">
        <f t="shared" si="499"/>
        <v/>
      </c>
      <c r="GX83" s="46" t="str">
        <f t="shared" si="499"/>
        <v/>
      </c>
      <c r="GY83" s="46" t="str">
        <f t="shared" si="499"/>
        <v/>
      </c>
      <c r="GZ83" s="46" t="str">
        <f t="shared" si="499"/>
        <v/>
      </c>
      <c r="HA83" s="46" t="str">
        <f t="shared" si="499"/>
        <v/>
      </c>
      <c r="HB83" s="46" t="str">
        <f t="shared" si="499"/>
        <v/>
      </c>
      <c r="HC83" s="46" t="str">
        <f t="shared" si="499"/>
        <v/>
      </c>
      <c r="HD83" s="46" t="str">
        <f t="shared" si="499"/>
        <v/>
      </c>
      <c r="HE83" s="46" t="str">
        <f t="shared" si="499"/>
        <v/>
      </c>
      <c r="HF83" s="46" t="str">
        <f t="shared" si="499"/>
        <v/>
      </c>
      <c r="HG83" s="46" t="str">
        <f t="shared" si="499"/>
        <v/>
      </c>
      <c r="HH83" s="46" t="str">
        <f t="shared" si="499"/>
        <v/>
      </c>
      <c r="HI83" s="46" t="str">
        <f t="shared" si="499"/>
        <v/>
      </c>
      <c r="HJ83" s="46" t="str">
        <f t="shared" si="499"/>
        <v/>
      </c>
      <c r="HK83" s="46" t="str">
        <f t="shared" si="499"/>
        <v/>
      </c>
      <c r="HL83" s="46" t="str">
        <f t="shared" si="499"/>
        <v/>
      </c>
      <c r="HM83" s="46" t="str">
        <f t="shared" si="499"/>
        <v/>
      </c>
      <c r="HN83" s="46" t="str">
        <f t="shared" si="499"/>
        <v/>
      </c>
      <c r="HO83" s="46" t="str">
        <f t="shared" si="497"/>
        <v/>
      </c>
      <c r="HP83" s="46" t="str">
        <f t="shared" si="497"/>
        <v/>
      </c>
      <c r="HQ83" s="46" t="str">
        <f t="shared" si="497"/>
        <v/>
      </c>
      <c r="HR83" s="46" t="str">
        <f t="shared" si="497"/>
        <v/>
      </c>
      <c r="HS83" s="46" t="str">
        <f t="shared" si="497"/>
        <v/>
      </c>
      <c r="HT83" s="146" t="e">
        <f t="shared" si="292"/>
        <v>#N/A</v>
      </c>
      <c r="HU83" s="146" t="e">
        <f t="shared" si="301"/>
        <v>#N/A</v>
      </c>
      <c r="HV83" s="146" t="e">
        <f t="shared" si="302"/>
        <v>#N/A</v>
      </c>
      <c r="HW83" s="146" t="e">
        <f t="shared" si="303"/>
        <v>#N/A</v>
      </c>
      <c r="HX83" s="146" t="e">
        <f t="shared" si="304"/>
        <v>#N/A</v>
      </c>
      <c r="HY83" s="146" t="e">
        <f t="shared" si="305"/>
        <v>#N/A</v>
      </c>
      <c r="HZ83" s="146" t="e">
        <f t="shared" si="306"/>
        <v>#N/A</v>
      </c>
      <c r="IA83" s="146" t="e">
        <f t="shared" si="307"/>
        <v>#N/A</v>
      </c>
      <c r="IB83" s="146" t="e">
        <f t="shared" si="308"/>
        <v>#N/A</v>
      </c>
      <c r="IC83" s="146" t="e">
        <f t="shared" si="309"/>
        <v>#N/A</v>
      </c>
      <c r="ID83" s="146" t="e">
        <f t="shared" si="310"/>
        <v>#N/A</v>
      </c>
      <c r="IE83" s="146" t="e">
        <f t="shared" si="311"/>
        <v>#N/A</v>
      </c>
      <c r="IF83" s="146" t="e">
        <f t="shared" si="312"/>
        <v>#N/A</v>
      </c>
      <c r="IG83" s="146" t="e">
        <f t="shared" si="313"/>
        <v>#N/A</v>
      </c>
      <c r="IH83" s="146" t="e">
        <f t="shared" si="314"/>
        <v>#N/A</v>
      </c>
      <c r="II83" s="146" t="e">
        <f t="shared" si="315"/>
        <v>#N/A</v>
      </c>
      <c r="IJ83" s="146" t="e">
        <f t="shared" si="316"/>
        <v>#N/A</v>
      </c>
      <c r="IK83" s="146" t="e">
        <f t="shared" si="317"/>
        <v>#N/A</v>
      </c>
      <c r="IL83" s="146" t="e">
        <f t="shared" si="318"/>
        <v>#N/A</v>
      </c>
      <c r="IM83" s="146" t="e">
        <f t="shared" si="319"/>
        <v>#N/A</v>
      </c>
      <c r="IN83" s="146" t="e">
        <f t="shared" si="320"/>
        <v>#N/A</v>
      </c>
      <c r="IO83" s="146" t="e">
        <f t="shared" si="321"/>
        <v>#N/A</v>
      </c>
      <c r="IP83" s="146" t="e">
        <f t="shared" si="322"/>
        <v>#N/A</v>
      </c>
      <c r="IQ83" s="146" t="e">
        <f t="shared" si="323"/>
        <v>#N/A</v>
      </c>
      <c r="IR83" s="146" t="e">
        <f t="shared" si="324"/>
        <v>#N/A</v>
      </c>
      <c r="IS83" s="146" t="e">
        <f t="shared" si="325"/>
        <v>#N/A</v>
      </c>
      <c r="IT83" s="146" t="e">
        <f t="shared" si="326"/>
        <v>#N/A</v>
      </c>
      <c r="IU83" s="146" t="e">
        <f t="shared" si="327"/>
        <v>#N/A</v>
      </c>
      <c r="IV83" s="146" t="e">
        <f t="shared" si="328"/>
        <v>#N/A</v>
      </c>
      <c r="IW83" s="146" t="e">
        <f t="shared" si="329"/>
        <v>#N/A</v>
      </c>
      <c r="IX83" s="146" t="e">
        <f t="shared" si="330"/>
        <v>#N/A</v>
      </c>
      <c r="IY83" s="146" t="e">
        <f t="shared" si="331"/>
        <v>#N/A</v>
      </c>
      <c r="IZ83" s="146" t="e">
        <f t="shared" si="332"/>
        <v>#N/A</v>
      </c>
      <c r="JA83" s="146" t="e">
        <f t="shared" si="333"/>
        <v>#N/A</v>
      </c>
      <c r="JB83" s="146" t="e">
        <f t="shared" si="334"/>
        <v>#N/A</v>
      </c>
      <c r="JC83" s="146" t="e">
        <f t="shared" si="335"/>
        <v>#N/A</v>
      </c>
      <c r="JD83" s="146" t="e">
        <f t="shared" si="336"/>
        <v>#N/A</v>
      </c>
      <c r="JE83" s="146" t="e">
        <f t="shared" si="337"/>
        <v>#N/A</v>
      </c>
      <c r="JF83" s="146" t="e">
        <f t="shared" si="338"/>
        <v>#N/A</v>
      </c>
      <c r="JG83" s="146" t="e">
        <f t="shared" si="339"/>
        <v>#N/A</v>
      </c>
      <c r="JH83" s="146" t="e">
        <f t="shared" si="340"/>
        <v>#N/A</v>
      </c>
      <c r="JI83" s="146" t="e">
        <f t="shared" si="341"/>
        <v>#N/A</v>
      </c>
      <c r="JJ83" s="146" t="e">
        <f t="shared" si="342"/>
        <v>#N/A</v>
      </c>
      <c r="JK83" s="146" t="e">
        <f t="shared" si="343"/>
        <v>#N/A</v>
      </c>
      <c r="JL83" s="146" t="e">
        <f t="shared" si="344"/>
        <v>#N/A</v>
      </c>
      <c r="JM83" s="146" t="e">
        <f t="shared" si="345"/>
        <v>#N/A</v>
      </c>
      <c r="JN83" s="146" t="e">
        <f t="shared" si="346"/>
        <v>#N/A</v>
      </c>
      <c r="JO83" s="146" t="e">
        <f t="shared" si="347"/>
        <v>#N/A</v>
      </c>
      <c r="JP83" s="146" t="e">
        <f t="shared" si="348"/>
        <v>#N/A</v>
      </c>
      <c r="JQ83" s="146" t="e">
        <f t="shared" si="349"/>
        <v>#N/A</v>
      </c>
      <c r="JR83" s="146" t="e">
        <f t="shared" si="350"/>
        <v>#N/A</v>
      </c>
      <c r="JS83" s="146" t="e">
        <f t="shared" si="351"/>
        <v>#N/A</v>
      </c>
      <c r="JT83" s="146" t="e">
        <f t="shared" si="352"/>
        <v>#N/A</v>
      </c>
      <c r="JU83" s="146" t="e">
        <f t="shared" si="353"/>
        <v>#N/A</v>
      </c>
      <c r="JV83" s="146" t="e">
        <f t="shared" si="354"/>
        <v>#N/A</v>
      </c>
      <c r="JW83" s="146" t="e">
        <f t="shared" si="355"/>
        <v>#N/A</v>
      </c>
      <c r="JX83" s="146" t="e">
        <f t="shared" si="356"/>
        <v>#N/A</v>
      </c>
      <c r="JY83" s="146" t="e">
        <f t="shared" si="357"/>
        <v>#N/A</v>
      </c>
      <c r="JZ83" s="146" t="e">
        <f t="shared" si="358"/>
        <v>#N/A</v>
      </c>
      <c r="KA83" s="146" t="e">
        <f t="shared" si="359"/>
        <v>#N/A</v>
      </c>
      <c r="KB83" s="146" t="e">
        <f t="shared" si="360"/>
        <v>#N/A</v>
      </c>
      <c r="KC83" s="146" t="e">
        <f t="shared" si="361"/>
        <v>#N/A</v>
      </c>
      <c r="KD83" s="146" t="e">
        <f t="shared" si="362"/>
        <v>#N/A</v>
      </c>
      <c r="KE83" s="146" t="e">
        <f t="shared" si="363"/>
        <v>#N/A</v>
      </c>
      <c r="KF83" s="146" t="e">
        <f t="shared" si="297"/>
        <v>#N/A</v>
      </c>
      <c r="KG83" s="146" t="e">
        <f t="shared" si="364"/>
        <v>#N/A</v>
      </c>
      <c r="KH83" s="146" t="e">
        <f t="shared" si="365"/>
        <v>#N/A</v>
      </c>
      <c r="KI83" s="146" t="e">
        <f t="shared" si="366"/>
        <v>#N/A</v>
      </c>
      <c r="KJ83" s="146" t="e">
        <f t="shared" si="367"/>
        <v>#N/A</v>
      </c>
      <c r="KK83" s="146" t="e">
        <f t="shared" si="368"/>
        <v>#N/A</v>
      </c>
      <c r="KL83" s="146" t="e">
        <f t="shared" si="369"/>
        <v>#N/A</v>
      </c>
      <c r="KM83" s="146" t="e">
        <f t="shared" si="370"/>
        <v>#N/A</v>
      </c>
      <c r="KN83" s="146" t="e">
        <f t="shared" si="371"/>
        <v>#N/A</v>
      </c>
      <c r="KO83" s="146" t="e">
        <f t="shared" si="372"/>
        <v>#N/A</v>
      </c>
      <c r="KP83" s="146" t="e">
        <f t="shared" si="373"/>
        <v>#N/A</v>
      </c>
      <c r="KQ83" s="146" t="e">
        <f t="shared" si="374"/>
        <v>#N/A</v>
      </c>
      <c r="KR83" s="146" t="e">
        <f t="shared" si="375"/>
        <v>#N/A</v>
      </c>
      <c r="KS83" s="146" t="e">
        <f t="shared" si="376"/>
        <v>#N/A</v>
      </c>
      <c r="KT83" s="146" t="e">
        <f t="shared" si="377"/>
        <v>#N/A</v>
      </c>
      <c r="KU83" s="146" t="e">
        <f t="shared" si="378"/>
        <v>#N/A</v>
      </c>
      <c r="KV83" s="146" t="e">
        <f t="shared" si="379"/>
        <v>#N/A</v>
      </c>
      <c r="KW83" s="146" t="e">
        <f t="shared" si="380"/>
        <v>#N/A</v>
      </c>
      <c r="KX83" s="146" t="e">
        <f t="shared" si="381"/>
        <v>#N/A</v>
      </c>
      <c r="KY83" s="146" t="e">
        <f t="shared" si="382"/>
        <v>#N/A</v>
      </c>
      <c r="KZ83" s="146" t="e">
        <f t="shared" si="383"/>
        <v>#N/A</v>
      </c>
      <c r="LA83" s="146" t="e">
        <f t="shared" si="384"/>
        <v>#N/A</v>
      </c>
      <c r="LB83" s="146" t="e">
        <f t="shared" si="385"/>
        <v>#N/A</v>
      </c>
      <c r="LC83" s="146" t="e">
        <f t="shared" si="386"/>
        <v>#N/A</v>
      </c>
      <c r="LD83" s="146" t="e">
        <f t="shared" si="387"/>
        <v>#N/A</v>
      </c>
      <c r="LE83" s="146" t="e">
        <f t="shared" si="388"/>
        <v>#N/A</v>
      </c>
      <c r="LF83" s="146" t="e">
        <f t="shared" si="389"/>
        <v>#N/A</v>
      </c>
      <c r="LG83" s="146" t="e">
        <f t="shared" si="390"/>
        <v>#N/A</v>
      </c>
      <c r="LH83" s="146" t="e">
        <f t="shared" si="391"/>
        <v>#N/A</v>
      </c>
      <c r="LI83" s="146" t="e">
        <f t="shared" si="392"/>
        <v>#N/A</v>
      </c>
      <c r="LJ83" s="146" t="e">
        <f t="shared" si="393"/>
        <v>#N/A</v>
      </c>
      <c r="LK83" s="146" t="e">
        <f t="shared" si="394"/>
        <v>#N/A</v>
      </c>
      <c r="LL83" s="146" t="e">
        <f t="shared" si="395"/>
        <v>#N/A</v>
      </c>
      <c r="LM83" s="146" t="e">
        <f t="shared" si="396"/>
        <v>#N/A</v>
      </c>
      <c r="LN83" s="146" t="e">
        <f t="shared" si="397"/>
        <v>#N/A</v>
      </c>
      <c r="LO83" s="146" t="e">
        <f t="shared" si="398"/>
        <v>#N/A</v>
      </c>
      <c r="LP83" s="146" t="e">
        <f t="shared" si="399"/>
        <v>#N/A</v>
      </c>
      <c r="LQ83" s="146" t="e">
        <f t="shared" si="400"/>
        <v>#N/A</v>
      </c>
      <c r="LR83" s="146" t="e">
        <f t="shared" si="401"/>
        <v>#N/A</v>
      </c>
      <c r="LS83" s="146" t="e">
        <f t="shared" si="402"/>
        <v>#N/A</v>
      </c>
      <c r="LT83" s="146" t="e">
        <f t="shared" si="403"/>
        <v>#N/A</v>
      </c>
      <c r="LU83" s="146" t="e">
        <f t="shared" si="404"/>
        <v>#N/A</v>
      </c>
      <c r="LV83" s="146" t="e">
        <f t="shared" si="405"/>
        <v>#N/A</v>
      </c>
      <c r="LW83" s="146" t="e">
        <f t="shared" si="406"/>
        <v>#N/A</v>
      </c>
      <c r="LX83" s="146" t="e">
        <f t="shared" si="407"/>
        <v>#N/A</v>
      </c>
      <c r="LY83" s="146" t="e">
        <f t="shared" si="408"/>
        <v>#N/A</v>
      </c>
      <c r="LZ83" s="146" t="e">
        <f t="shared" si="409"/>
        <v>#N/A</v>
      </c>
      <c r="MA83" s="146" t="e">
        <f t="shared" si="410"/>
        <v>#N/A</v>
      </c>
      <c r="MB83" s="146" t="e">
        <f t="shared" si="411"/>
        <v>#N/A</v>
      </c>
      <c r="MC83" s="146" t="e">
        <f t="shared" si="412"/>
        <v>#N/A</v>
      </c>
      <c r="MD83" s="146" t="e">
        <f t="shared" si="413"/>
        <v>#N/A</v>
      </c>
      <c r="ME83" s="146" t="e">
        <f t="shared" si="414"/>
        <v>#N/A</v>
      </c>
      <c r="MF83" s="146" t="e">
        <f t="shared" si="415"/>
        <v>#N/A</v>
      </c>
      <c r="MG83" s="146" t="e">
        <f t="shared" si="416"/>
        <v>#N/A</v>
      </c>
      <c r="MH83" s="146" t="e">
        <f t="shared" si="417"/>
        <v>#N/A</v>
      </c>
      <c r="MI83" s="146" t="e">
        <f t="shared" si="418"/>
        <v>#N/A</v>
      </c>
      <c r="MJ83" s="146" t="e">
        <f t="shared" si="419"/>
        <v>#N/A</v>
      </c>
      <c r="MK83" s="146" t="e">
        <f t="shared" si="420"/>
        <v>#N/A</v>
      </c>
      <c r="ML83" s="146" t="e">
        <f t="shared" si="421"/>
        <v>#N/A</v>
      </c>
      <c r="MM83" s="146" t="e">
        <f t="shared" si="422"/>
        <v>#N/A</v>
      </c>
      <c r="MN83" s="146" t="e">
        <f t="shared" si="423"/>
        <v>#N/A</v>
      </c>
      <c r="MO83" s="146" t="e">
        <f t="shared" si="424"/>
        <v>#N/A</v>
      </c>
      <c r="MP83" s="146" t="e">
        <f t="shared" si="425"/>
        <v>#N/A</v>
      </c>
      <c r="MQ83" s="146" t="e">
        <f t="shared" si="426"/>
        <v>#N/A</v>
      </c>
      <c r="MR83" s="146" t="e">
        <f t="shared" si="298"/>
        <v>#N/A</v>
      </c>
      <c r="MS83" s="146" t="e">
        <f t="shared" si="427"/>
        <v>#N/A</v>
      </c>
      <c r="MT83" s="146" t="e">
        <f t="shared" si="428"/>
        <v>#N/A</v>
      </c>
      <c r="MU83" s="146" t="e">
        <f t="shared" si="429"/>
        <v>#N/A</v>
      </c>
      <c r="MV83" s="146" t="e">
        <f t="shared" si="430"/>
        <v>#N/A</v>
      </c>
      <c r="MW83" s="146" t="e">
        <f t="shared" si="431"/>
        <v>#N/A</v>
      </c>
      <c r="MX83" s="146" t="e">
        <f t="shared" si="432"/>
        <v>#N/A</v>
      </c>
      <c r="MY83" s="146" t="e">
        <f t="shared" si="433"/>
        <v>#N/A</v>
      </c>
      <c r="MZ83" s="146" t="e">
        <f t="shared" si="434"/>
        <v>#N/A</v>
      </c>
      <c r="NA83" s="146" t="e">
        <f t="shared" si="435"/>
        <v>#N/A</v>
      </c>
      <c r="NB83" s="146" t="e">
        <f t="shared" si="436"/>
        <v>#N/A</v>
      </c>
      <c r="NC83" s="146" t="e">
        <f t="shared" si="437"/>
        <v>#N/A</v>
      </c>
      <c r="ND83" s="146" t="e">
        <f t="shared" si="438"/>
        <v>#N/A</v>
      </c>
      <c r="NE83" s="146" t="e">
        <f t="shared" si="439"/>
        <v>#N/A</v>
      </c>
      <c r="NF83" s="146" t="e">
        <f t="shared" si="440"/>
        <v>#N/A</v>
      </c>
      <c r="NG83" s="146" t="e">
        <f t="shared" si="441"/>
        <v>#N/A</v>
      </c>
      <c r="NH83" s="146" t="e">
        <f t="shared" si="442"/>
        <v>#N/A</v>
      </c>
      <c r="NI83" s="146" t="e">
        <f t="shared" si="443"/>
        <v>#N/A</v>
      </c>
      <c r="NJ83" s="146" t="e">
        <f t="shared" si="444"/>
        <v>#N/A</v>
      </c>
      <c r="NK83" s="146" t="e">
        <f t="shared" si="445"/>
        <v>#N/A</v>
      </c>
      <c r="NL83" s="146" t="e">
        <f t="shared" si="446"/>
        <v>#N/A</v>
      </c>
      <c r="NM83" s="146" t="e">
        <f t="shared" si="447"/>
        <v>#N/A</v>
      </c>
      <c r="NN83" s="146" t="e">
        <f t="shared" si="448"/>
        <v>#N/A</v>
      </c>
      <c r="NO83" s="146" t="e">
        <f t="shared" si="449"/>
        <v>#N/A</v>
      </c>
      <c r="NP83" s="146" t="e">
        <f t="shared" si="450"/>
        <v>#N/A</v>
      </c>
      <c r="NQ83" s="146" t="e">
        <f t="shared" si="451"/>
        <v>#N/A</v>
      </c>
      <c r="NR83" s="146" t="e">
        <f t="shared" si="452"/>
        <v>#N/A</v>
      </c>
      <c r="NS83" s="146" t="e">
        <f t="shared" si="453"/>
        <v>#N/A</v>
      </c>
      <c r="NT83" s="146" t="e">
        <f t="shared" si="454"/>
        <v>#N/A</v>
      </c>
      <c r="NU83" s="146" t="e">
        <f t="shared" si="455"/>
        <v>#N/A</v>
      </c>
      <c r="NV83" s="146" t="e">
        <f t="shared" si="456"/>
        <v>#N/A</v>
      </c>
      <c r="NW83" s="146" t="e">
        <f t="shared" si="457"/>
        <v>#N/A</v>
      </c>
      <c r="NX83" s="146" t="e">
        <f t="shared" si="458"/>
        <v>#N/A</v>
      </c>
      <c r="NY83" s="146" t="e">
        <f t="shared" si="459"/>
        <v>#N/A</v>
      </c>
      <c r="NZ83" s="146" t="e">
        <f t="shared" si="460"/>
        <v>#N/A</v>
      </c>
      <c r="OA83" s="146" t="e">
        <f t="shared" si="461"/>
        <v>#N/A</v>
      </c>
      <c r="OB83" s="146" t="e">
        <f t="shared" si="462"/>
        <v>#N/A</v>
      </c>
      <c r="OC83" s="146" t="e">
        <f t="shared" si="463"/>
        <v>#N/A</v>
      </c>
      <c r="OD83" s="146" t="e">
        <f t="shared" si="464"/>
        <v>#N/A</v>
      </c>
      <c r="OE83" s="146" t="e">
        <f t="shared" si="465"/>
        <v>#N/A</v>
      </c>
      <c r="OF83" s="146" t="e">
        <f t="shared" si="466"/>
        <v>#N/A</v>
      </c>
      <c r="OG83" s="146" t="e">
        <f t="shared" si="467"/>
        <v>#N/A</v>
      </c>
      <c r="OH83" s="146" t="e">
        <f t="shared" si="468"/>
        <v>#N/A</v>
      </c>
      <c r="OI83" s="146" t="e">
        <f t="shared" si="469"/>
        <v>#N/A</v>
      </c>
      <c r="OJ83" s="146" t="e">
        <f t="shared" si="470"/>
        <v>#N/A</v>
      </c>
      <c r="OK83" s="146" t="e">
        <f t="shared" si="471"/>
        <v>#N/A</v>
      </c>
      <c r="OL83" s="146" t="e">
        <f t="shared" si="472"/>
        <v>#N/A</v>
      </c>
      <c r="OM83" s="146" t="e">
        <f t="shared" si="473"/>
        <v>#N/A</v>
      </c>
      <c r="ON83" s="146" t="e">
        <f t="shared" si="474"/>
        <v>#N/A</v>
      </c>
      <c r="OO83" s="146" t="e">
        <f t="shared" si="475"/>
        <v>#N/A</v>
      </c>
      <c r="OP83" s="146" t="e">
        <f t="shared" si="476"/>
        <v>#N/A</v>
      </c>
      <c r="OQ83" s="146" t="e">
        <f t="shared" si="477"/>
        <v>#N/A</v>
      </c>
      <c r="OR83" s="146" t="e">
        <f t="shared" si="478"/>
        <v>#N/A</v>
      </c>
      <c r="OS83" s="146" t="e">
        <f t="shared" si="479"/>
        <v>#N/A</v>
      </c>
      <c r="OT83" s="146" t="e">
        <f t="shared" si="480"/>
        <v>#N/A</v>
      </c>
      <c r="OU83" s="146" t="e">
        <f t="shared" si="481"/>
        <v>#N/A</v>
      </c>
      <c r="OV83" s="146" t="e">
        <f t="shared" si="482"/>
        <v>#N/A</v>
      </c>
      <c r="OW83" s="146" t="e">
        <f t="shared" si="483"/>
        <v>#N/A</v>
      </c>
      <c r="OX83" s="146" t="e">
        <f t="shared" si="484"/>
        <v>#N/A</v>
      </c>
      <c r="OY83" s="146" t="e">
        <f t="shared" si="485"/>
        <v>#N/A</v>
      </c>
      <c r="OZ83" s="146" t="e">
        <f t="shared" si="486"/>
        <v>#N/A</v>
      </c>
      <c r="PA83" s="146" t="e">
        <f t="shared" si="487"/>
        <v>#N/A</v>
      </c>
      <c r="PB83" s="146" t="e">
        <f t="shared" si="488"/>
        <v>#N/A</v>
      </c>
      <c r="PC83" s="146" t="e">
        <f t="shared" si="489"/>
        <v>#N/A</v>
      </c>
      <c r="PD83" s="146" t="e">
        <f t="shared" si="299"/>
        <v>#N/A</v>
      </c>
      <c r="PE83" s="146" t="e">
        <f t="shared" si="225"/>
        <v>#N/A</v>
      </c>
      <c r="PF83" s="146" t="e">
        <f t="shared" si="226"/>
        <v>#N/A</v>
      </c>
      <c r="PG83" s="146" t="e">
        <f t="shared" si="227"/>
        <v>#N/A</v>
      </c>
      <c r="PH83" s="146" t="e">
        <f t="shared" si="228"/>
        <v>#N/A</v>
      </c>
      <c r="PI83" s="146" t="e">
        <f t="shared" si="229"/>
        <v>#N/A</v>
      </c>
      <c r="PJ83" s="146" t="e">
        <f t="shared" si="230"/>
        <v>#N/A</v>
      </c>
      <c r="PK83" s="146" t="e">
        <f t="shared" si="231"/>
        <v>#N/A</v>
      </c>
      <c r="PL83" s="146" t="e">
        <f t="shared" si="232"/>
        <v>#N/A</v>
      </c>
    </row>
    <row r="84" spans="1:428" hidden="1" x14ac:dyDescent="0.45">
      <c r="A84" s="364"/>
      <c r="B84" s="365" t="str">
        <f>IF($N84="","",ROUND(_xlfn.LOGNORM.INV(ABS(VLOOKUP($Q$1,VLookups!$A$27:$B$28,2,FALSE)-B$2),LN($J84),LN($N84)),0))</f>
        <v/>
      </c>
      <c r="C84" s="367" t="str">
        <f t="shared" si="293"/>
        <v/>
      </c>
      <c r="D84" s="368" t="str">
        <f t="shared" si="294"/>
        <v/>
      </c>
      <c r="E84" s="108" t="str">
        <f>IFERROR(_xlfn.LOGNORM.INV(VLookups!$B$22,LN($J84),LN($N84)),"")</f>
        <v/>
      </c>
      <c r="F84" s="81"/>
      <c r="G84" s="108" t="str">
        <f>IFERROR(_xlfn.LOGNORM.INV(VLookups!$B$23,LN($J84),LN($N84)),"")</f>
        <v/>
      </c>
      <c r="H84" s="110" t="str">
        <f t="shared" si="283"/>
        <v/>
      </c>
      <c r="I84" s="110" t="str">
        <f t="shared" si="284"/>
        <v/>
      </c>
      <c r="J84" s="65" t="str">
        <f>IF(AND(F84&gt;0,NOT(ISBLANK(K84))),IF(VLOOKUP($F$3,VLookups!$A$17:$B$18,2,FALSE),F84*VLOOKUP(K84,VLookups!$A$4:$B$13,2,FALSE),F84),"")</f>
        <v/>
      </c>
      <c r="K84" s="21"/>
      <c r="L84" s="53"/>
      <c r="M84" s="263"/>
      <c r="N84" s="320" t="str">
        <f>IF(F84&gt;0,IF(ISBLANK(M84),IF(ISBLANK(K84),"",VLOOKUP(K84,VLookups!$A$4:$C$13,3,FALSE)),M84),"")</f>
        <v/>
      </c>
      <c r="O84" s="320" t="str">
        <f t="shared" si="287"/>
        <v/>
      </c>
      <c r="P84" s="375" t="str">
        <f t="shared" si="288"/>
        <v/>
      </c>
      <c r="Q84" s="81"/>
      <c r="R84" s="230" t="str">
        <f>IF(AND(Q84&gt;0,F84&gt;0,NOT(N84="")),ABS(VLOOKUP($Q$1,VLookups!$A$27:$B$28,2,FALSE)-_xlfn.LOGNORM.DIST(Q84,LN(J84),LN(N84),TRUE)),"")</f>
        <v/>
      </c>
      <c r="S84" s="80" t="str">
        <f>IF(AND($E84&gt;0,$F84&gt;0,$G84&gt;0,NOT(ISBLANK($K84))),_xlfn.LOGNORM.INV(ABS(VLOOKUP($Q$1,VLookups!$A$27:$B$28,2,FALSE)-S$3),LN($J84),LN($N84)),"")</f>
        <v/>
      </c>
      <c r="T84" s="80" t="str">
        <f>IF(AND($E84&gt;0,$F84&gt;0,$G84&gt;0,NOT(ISBLANK($K84))),_xlfn.LOGNORM.INV(ABS(VLOOKUP($Q$1,VLookups!$A$27:$B$28,2,FALSE)-T$3),LN($J84),LN($N84)),"")</f>
        <v/>
      </c>
      <c r="U84" s="80" t="str">
        <f>IF(AND($E84&gt;0,$F84&gt;0,$G84&gt;0,NOT(ISBLANK($K84))),_xlfn.LOGNORM.INV(ABS(VLOOKUP($Q$1,VLookups!$A$27:$B$28,2,FALSE)-U$3),LN($J84),LN($N84)),"")</f>
        <v/>
      </c>
      <c r="V84" s="80" t="str">
        <f>IF(AND($E84&gt;0,$F84&gt;0,$G84&gt;0,NOT(ISBLANK($K84))),_xlfn.LOGNORM.INV(ABS(VLOOKUP($Q$1,VLookups!$A$27:$B$28,2,FALSE)-V$3),LN($J84),LN($N84)),"")</f>
        <v/>
      </c>
      <c r="W84" s="80" t="str">
        <f>IF(AND($E84&gt;0,$F84&gt;0,$G84&gt;0,NOT(ISBLANK($K84))),_xlfn.LOGNORM.INV(ABS(VLOOKUP($Q$1,VLookups!$A$27:$B$28,2,FALSE)-W$3),LN($J84),LN($N84)),"")</f>
        <v/>
      </c>
      <c r="X84" s="80" t="str">
        <f>IF(AND($E84&gt;0,$F84&gt;0,$G84&gt;0,NOT(ISBLANK($K84))),_xlfn.LOGNORM.INV(ABS(VLOOKUP($Q$1,VLookups!$A$27:$B$28,2,FALSE)-X$3),LN($J84),LN($N84)),"")</f>
        <v/>
      </c>
      <c r="Y84" s="5"/>
      <c r="Z84" s="145" t="str">
        <f t="shared" si="285"/>
        <v/>
      </c>
      <c r="AA84" s="376" t="str">
        <f t="shared" si="289"/>
        <v/>
      </c>
      <c r="AB84" s="46" t="str">
        <f t="shared" si="290"/>
        <v/>
      </c>
      <c r="AC84" s="46" t="str">
        <f t="shared" si="500"/>
        <v/>
      </c>
      <c r="AD84" s="46" t="str">
        <f t="shared" si="500"/>
        <v/>
      </c>
      <c r="AE84" s="46" t="str">
        <f t="shared" si="500"/>
        <v/>
      </c>
      <c r="AF84" s="46" t="str">
        <f t="shared" si="500"/>
        <v/>
      </c>
      <c r="AG84" s="46" t="str">
        <f t="shared" si="500"/>
        <v/>
      </c>
      <c r="AH84" s="46" t="str">
        <f t="shared" si="500"/>
        <v/>
      </c>
      <c r="AI84" s="46" t="str">
        <f t="shared" si="500"/>
        <v/>
      </c>
      <c r="AJ84" s="46" t="str">
        <f t="shared" si="500"/>
        <v/>
      </c>
      <c r="AK84" s="46" t="str">
        <f t="shared" si="500"/>
        <v/>
      </c>
      <c r="AL84" s="46" t="str">
        <f t="shared" si="500"/>
        <v/>
      </c>
      <c r="AM84" s="46" t="str">
        <f t="shared" si="500"/>
        <v/>
      </c>
      <c r="AN84" s="46" t="str">
        <f t="shared" si="500"/>
        <v/>
      </c>
      <c r="AO84" s="46" t="str">
        <f t="shared" si="500"/>
        <v/>
      </c>
      <c r="AP84" s="46" t="str">
        <f t="shared" si="500"/>
        <v/>
      </c>
      <c r="AQ84" s="46" t="str">
        <f t="shared" si="500"/>
        <v/>
      </c>
      <c r="AR84" s="46" t="str">
        <f t="shared" si="500"/>
        <v/>
      </c>
      <c r="AS84" s="46" t="str">
        <f t="shared" si="500"/>
        <v/>
      </c>
      <c r="AT84" s="46" t="str">
        <f t="shared" si="500"/>
        <v/>
      </c>
      <c r="AU84" s="46" t="str">
        <f t="shared" si="500"/>
        <v/>
      </c>
      <c r="AV84" s="46" t="str">
        <f t="shared" si="500"/>
        <v/>
      </c>
      <c r="AW84" s="46" t="str">
        <f t="shared" si="500"/>
        <v/>
      </c>
      <c r="AX84" s="46" t="str">
        <f t="shared" si="500"/>
        <v/>
      </c>
      <c r="AY84" s="46" t="str">
        <f t="shared" si="500"/>
        <v/>
      </c>
      <c r="AZ84" s="46" t="str">
        <f t="shared" si="500"/>
        <v/>
      </c>
      <c r="BA84" s="46" t="str">
        <f t="shared" si="500"/>
        <v/>
      </c>
      <c r="BB84" s="46" t="str">
        <f t="shared" si="500"/>
        <v/>
      </c>
      <c r="BC84" s="46" t="str">
        <f t="shared" si="500"/>
        <v/>
      </c>
      <c r="BD84" s="46" t="str">
        <f t="shared" si="500"/>
        <v/>
      </c>
      <c r="BE84" s="46" t="str">
        <f t="shared" si="500"/>
        <v/>
      </c>
      <c r="BF84" s="46" t="str">
        <f t="shared" si="500"/>
        <v/>
      </c>
      <c r="BG84" s="46" t="str">
        <f t="shared" si="500"/>
        <v/>
      </c>
      <c r="BH84" s="46" t="str">
        <f t="shared" si="500"/>
        <v/>
      </c>
      <c r="BI84" s="46" t="str">
        <f t="shared" si="500"/>
        <v/>
      </c>
      <c r="BJ84" s="46" t="str">
        <f t="shared" si="500"/>
        <v/>
      </c>
      <c r="BK84" s="46" t="str">
        <f t="shared" si="500"/>
        <v/>
      </c>
      <c r="BL84" s="46" t="str">
        <f t="shared" si="500"/>
        <v/>
      </c>
      <c r="BM84" s="46" t="str">
        <f t="shared" si="500"/>
        <v/>
      </c>
      <c r="BN84" s="46" t="str">
        <f t="shared" si="500"/>
        <v/>
      </c>
      <c r="BO84" s="46" t="str">
        <f t="shared" si="500"/>
        <v/>
      </c>
      <c r="BP84" s="46" t="str">
        <f t="shared" si="500"/>
        <v/>
      </c>
      <c r="BQ84" s="46" t="str">
        <f t="shared" si="500"/>
        <v/>
      </c>
      <c r="BR84" s="46" t="str">
        <f t="shared" si="500"/>
        <v/>
      </c>
      <c r="BS84" s="46" t="str">
        <f t="shared" si="500"/>
        <v/>
      </c>
      <c r="BT84" s="46" t="str">
        <f t="shared" si="500"/>
        <v/>
      </c>
      <c r="BU84" s="46" t="str">
        <f t="shared" si="500"/>
        <v/>
      </c>
      <c r="BV84" s="46" t="str">
        <f t="shared" si="500"/>
        <v/>
      </c>
      <c r="BW84" s="46" t="str">
        <f t="shared" si="500"/>
        <v/>
      </c>
      <c r="BX84" s="46" t="str">
        <f t="shared" si="500"/>
        <v/>
      </c>
      <c r="BY84" s="46" t="str">
        <f t="shared" si="500"/>
        <v/>
      </c>
      <c r="BZ84" s="46" t="str">
        <f t="shared" si="500"/>
        <v/>
      </c>
      <c r="CA84" s="46" t="str">
        <f t="shared" si="500"/>
        <v/>
      </c>
      <c r="CB84" s="46" t="str">
        <f t="shared" si="500"/>
        <v/>
      </c>
      <c r="CC84" s="46" t="str">
        <f t="shared" si="500"/>
        <v/>
      </c>
      <c r="CD84" s="46" t="str">
        <f t="shared" si="500"/>
        <v/>
      </c>
      <c r="CE84" s="46" t="str">
        <f t="shared" si="500"/>
        <v/>
      </c>
      <c r="CF84" s="46" t="str">
        <f t="shared" si="500"/>
        <v/>
      </c>
      <c r="CG84" s="46" t="str">
        <f t="shared" si="500"/>
        <v/>
      </c>
      <c r="CH84" s="46" t="str">
        <f t="shared" si="500"/>
        <v/>
      </c>
      <c r="CI84" s="46" t="str">
        <f t="shared" si="500"/>
        <v/>
      </c>
      <c r="CJ84" s="46" t="str">
        <f t="shared" si="500"/>
        <v/>
      </c>
      <c r="CK84" s="46" t="str">
        <f t="shared" si="500"/>
        <v/>
      </c>
      <c r="CL84" s="46" t="str">
        <f t="shared" si="500"/>
        <v/>
      </c>
      <c r="CM84" s="46" t="str">
        <f t="shared" si="500"/>
        <v/>
      </c>
      <c r="CN84" s="46" t="str">
        <f t="shared" si="500"/>
        <v/>
      </c>
      <c r="CO84" s="46" t="str">
        <f t="shared" si="498"/>
        <v/>
      </c>
      <c r="CP84" s="46" t="str">
        <f t="shared" si="498"/>
        <v/>
      </c>
      <c r="CQ84" s="46" t="str">
        <f t="shared" si="498"/>
        <v/>
      </c>
      <c r="CR84" s="46" t="str">
        <f t="shared" si="498"/>
        <v/>
      </c>
      <c r="CS84" s="46" t="str">
        <f t="shared" si="498"/>
        <v/>
      </c>
      <c r="CT84" s="46" t="str">
        <f t="shared" si="498"/>
        <v/>
      </c>
      <c r="CU84" s="46" t="str">
        <f t="shared" si="498"/>
        <v/>
      </c>
      <c r="CV84" s="46" t="str">
        <f t="shared" si="498"/>
        <v/>
      </c>
      <c r="CW84" s="46" t="str">
        <f t="shared" si="498"/>
        <v/>
      </c>
      <c r="CX84" s="46" t="str">
        <f t="shared" si="498"/>
        <v/>
      </c>
      <c r="CY84" s="46" t="str">
        <f t="shared" si="498"/>
        <v/>
      </c>
      <c r="CZ84" s="46" t="str">
        <f t="shared" si="498"/>
        <v/>
      </c>
      <c r="DA84" s="46" t="str">
        <f t="shared" si="498"/>
        <v/>
      </c>
      <c r="DB84" s="46" t="str">
        <f t="shared" si="498"/>
        <v/>
      </c>
      <c r="DC84" s="46" t="str">
        <f t="shared" si="498"/>
        <v/>
      </c>
      <c r="DD84" s="46" t="str">
        <f t="shared" si="498"/>
        <v/>
      </c>
      <c r="DE84" s="46" t="str">
        <f t="shared" si="498"/>
        <v/>
      </c>
      <c r="DF84" s="46" t="str">
        <f t="shared" si="498"/>
        <v/>
      </c>
      <c r="DG84" s="46" t="str">
        <f t="shared" si="498"/>
        <v/>
      </c>
      <c r="DH84" s="46" t="str">
        <f t="shared" si="498"/>
        <v/>
      </c>
      <c r="DI84" s="46" t="str">
        <f t="shared" si="498"/>
        <v/>
      </c>
      <c r="DJ84" s="46" t="str">
        <f t="shared" si="498"/>
        <v/>
      </c>
      <c r="DK84" s="46" t="str">
        <f t="shared" si="498"/>
        <v/>
      </c>
      <c r="DL84" s="46" t="str">
        <f t="shared" si="498"/>
        <v/>
      </c>
      <c r="DM84" s="46" t="str">
        <f t="shared" si="498"/>
        <v/>
      </c>
      <c r="DN84" s="46" t="str">
        <f t="shared" si="498"/>
        <v/>
      </c>
      <c r="DO84" s="46" t="str">
        <f t="shared" si="498"/>
        <v/>
      </c>
      <c r="DP84" s="46" t="str">
        <f t="shared" si="498"/>
        <v/>
      </c>
      <c r="DQ84" s="46" t="str">
        <f t="shared" si="498"/>
        <v/>
      </c>
      <c r="DR84" s="46" t="str">
        <f t="shared" si="498"/>
        <v/>
      </c>
      <c r="DS84" s="46" t="str">
        <f t="shared" si="498"/>
        <v/>
      </c>
      <c r="DT84" s="46" t="str">
        <f t="shared" si="498"/>
        <v/>
      </c>
      <c r="DU84" s="46" t="str">
        <f t="shared" si="498"/>
        <v/>
      </c>
      <c r="DV84" s="46" t="str">
        <f t="shared" si="498"/>
        <v/>
      </c>
      <c r="DW84" s="46" t="str">
        <f t="shared" si="498"/>
        <v/>
      </c>
      <c r="DX84" s="46" t="str">
        <f t="shared" si="498"/>
        <v/>
      </c>
      <c r="DY84" s="46" t="str">
        <f t="shared" si="498"/>
        <v/>
      </c>
      <c r="DZ84" s="46" t="str">
        <f t="shared" si="498"/>
        <v/>
      </c>
      <c r="EA84" s="46" t="str">
        <f t="shared" si="498"/>
        <v/>
      </c>
      <c r="EB84" s="46" t="str">
        <f t="shared" si="498"/>
        <v/>
      </c>
      <c r="EC84" s="46" t="str">
        <f t="shared" si="498"/>
        <v/>
      </c>
      <c r="ED84" s="46" t="str">
        <f t="shared" si="498"/>
        <v/>
      </c>
      <c r="EE84" s="46" t="str">
        <f t="shared" si="498"/>
        <v/>
      </c>
      <c r="EF84" s="46" t="str">
        <f t="shared" si="498"/>
        <v/>
      </c>
      <c r="EG84" s="46" t="str">
        <f t="shared" si="498"/>
        <v/>
      </c>
      <c r="EH84" s="46" t="str">
        <f t="shared" si="498"/>
        <v/>
      </c>
      <c r="EI84" s="46" t="str">
        <f t="shared" si="498"/>
        <v/>
      </c>
      <c r="EJ84" s="46" t="str">
        <f t="shared" si="498"/>
        <v/>
      </c>
      <c r="EK84" s="46" t="str">
        <f t="shared" si="498"/>
        <v/>
      </c>
      <c r="EL84" s="46" t="str">
        <f t="shared" si="498"/>
        <v/>
      </c>
      <c r="EM84" s="46" t="str">
        <f t="shared" si="498"/>
        <v/>
      </c>
      <c r="EN84" s="46" t="str">
        <f t="shared" si="498"/>
        <v/>
      </c>
      <c r="EO84" s="46" t="str">
        <f t="shared" si="498"/>
        <v/>
      </c>
      <c r="EP84" s="46" t="str">
        <f t="shared" si="498"/>
        <v/>
      </c>
      <c r="EQ84" s="46" t="str">
        <f t="shared" si="498"/>
        <v/>
      </c>
      <c r="ER84" s="46" t="str">
        <f t="shared" si="498"/>
        <v/>
      </c>
      <c r="ES84" s="46" t="str">
        <f t="shared" si="498"/>
        <v/>
      </c>
      <c r="ET84" s="46" t="str">
        <f t="shared" si="498"/>
        <v/>
      </c>
      <c r="EU84" s="46" t="str">
        <f t="shared" si="498"/>
        <v/>
      </c>
      <c r="EV84" s="46" t="str">
        <f t="shared" si="498"/>
        <v/>
      </c>
      <c r="EW84" s="46" t="str">
        <f t="shared" si="498"/>
        <v/>
      </c>
      <c r="EX84" s="46" t="str">
        <f t="shared" si="498"/>
        <v/>
      </c>
      <c r="EY84" s="46" t="str">
        <f t="shared" si="498"/>
        <v/>
      </c>
      <c r="EZ84" s="46" t="str">
        <f t="shared" si="296"/>
        <v/>
      </c>
      <c r="FA84" s="46" t="str">
        <f t="shared" si="291"/>
        <v/>
      </c>
      <c r="FB84" s="46" t="str">
        <f t="shared" si="291"/>
        <v/>
      </c>
      <c r="FC84" s="46" t="str">
        <f t="shared" si="499"/>
        <v/>
      </c>
      <c r="FD84" s="46" t="str">
        <f t="shared" si="499"/>
        <v/>
      </c>
      <c r="FE84" s="46" t="str">
        <f t="shared" si="499"/>
        <v/>
      </c>
      <c r="FF84" s="46" t="str">
        <f t="shared" si="499"/>
        <v/>
      </c>
      <c r="FG84" s="46" t="str">
        <f t="shared" si="499"/>
        <v/>
      </c>
      <c r="FH84" s="46" t="str">
        <f t="shared" si="499"/>
        <v/>
      </c>
      <c r="FI84" s="46" t="str">
        <f t="shared" si="499"/>
        <v/>
      </c>
      <c r="FJ84" s="46" t="str">
        <f t="shared" si="499"/>
        <v/>
      </c>
      <c r="FK84" s="46" t="str">
        <f t="shared" si="499"/>
        <v/>
      </c>
      <c r="FL84" s="46" t="str">
        <f t="shared" si="499"/>
        <v/>
      </c>
      <c r="FM84" s="46" t="str">
        <f t="shared" si="499"/>
        <v/>
      </c>
      <c r="FN84" s="46" t="str">
        <f t="shared" si="499"/>
        <v/>
      </c>
      <c r="FO84" s="46" t="str">
        <f t="shared" si="499"/>
        <v/>
      </c>
      <c r="FP84" s="46" t="str">
        <f t="shared" si="499"/>
        <v/>
      </c>
      <c r="FQ84" s="46" t="str">
        <f t="shared" si="499"/>
        <v/>
      </c>
      <c r="FR84" s="46" t="str">
        <f t="shared" si="499"/>
        <v/>
      </c>
      <c r="FS84" s="46" t="str">
        <f t="shared" si="499"/>
        <v/>
      </c>
      <c r="FT84" s="46" t="str">
        <f t="shared" si="499"/>
        <v/>
      </c>
      <c r="FU84" s="46" t="str">
        <f t="shared" si="499"/>
        <v/>
      </c>
      <c r="FV84" s="46" t="str">
        <f t="shared" si="499"/>
        <v/>
      </c>
      <c r="FW84" s="46" t="str">
        <f t="shared" si="499"/>
        <v/>
      </c>
      <c r="FX84" s="46" t="str">
        <f t="shared" si="499"/>
        <v/>
      </c>
      <c r="FY84" s="46" t="str">
        <f t="shared" si="499"/>
        <v/>
      </c>
      <c r="FZ84" s="46" t="str">
        <f t="shared" si="499"/>
        <v/>
      </c>
      <c r="GA84" s="46" t="str">
        <f t="shared" si="499"/>
        <v/>
      </c>
      <c r="GB84" s="46" t="str">
        <f t="shared" si="499"/>
        <v/>
      </c>
      <c r="GC84" s="46" t="str">
        <f t="shared" si="499"/>
        <v/>
      </c>
      <c r="GD84" s="46" t="str">
        <f t="shared" si="499"/>
        <v/>
      </c>
      <c r="GE84" s="46" t="str">
        <f t="shared" si="499"/>
        <v/>
      </c>
      <c r="GF84" s="46" t="str">
        <f t="shared" si="499"/>
        <v/>
      </c>
      <c r="GG84" s="46" t="str">
        <f t="shared" si="499"/>
        <v/>
      </c>
      <c r="GH84" s="46" t="str">
        <f t="shared" si="499"/>
        <v/>
      </c>
      <c r="GI84" s="46" t="str">
        <f t="shared" si="499"/>
        <v/>
      </c>
      <c r="GJ84" s="46" t="str">
        <f t="shared" si="499"/>
        <v/>
      </c>
      <c r="GK84" s="46" t="str">
        <f t="shared" si="499"/>
        <v/>
      </c>
      <c r="GL84" s="46" t="str">
        <f t="shared" si="499"/>
        <v/>
      </c>
      <c r="GM84" s="46" t="str">
        <f t="shared" si="499"/>
        <v/>
      </c>
      <c r="GN84" s="46" t="str">
        <f t="shared" si="499"/>
        <v/>
      </c>
      <c r="GO84" s="46" t="str">
        <f t="shared" si="499"/>
        <v/>
      </c>
      <c r="GP84" s="46" t="str">
        <f t="shared" si="499"/>
        <v/>
      </c>
      <c r="GQ84" s="46" t="str">
        <f t="shared" si="499"/>
        <v/>
      </c>
      <c r="GR84" s="46" t="str">
        <f t="shared" si="499"/>
        <v/>
      </c>
      <c r="GS84" s="46" t="str">
        <f t="shared" si="499"/>
        <v/>
      </c>
      <c r="GT84" s="46" t="str">
        <f t="shared" si="499"/>
        <v/>
      </c>
      <c r="GU84" s="46" t="str">
        <f t="shared" si="499"/>
        <v/>
      </c>
      <c r="GV84" s="46" t="str">
        <f t="shared" si="499"/>
        <v/>
      </c>
      <c r="GW84" s="46" t="str">
        <f t="shared" si="499"/>
        <v/>
      </c>
      <c r="GX84" s="46" t="str">
        <f t="shared" si="499"/>
        <v/>
      </c>
      <c r="GY84" s="46" t="str">
        <f t="shared" si="499"/>
        <v/>
      </c>
      <c r="GZ84" s="46" t="str">
        <f t="shared" si="499"/>
        <v/>
      </c>
      <c r="HA84" s="46" t="str">
        <f t="shared" si="499"/>
        <v/>
      </c>
      <c r="HB84" s="46" t="str">
        <f t="shared" si="499"/>
        <v/>
      </c>
      <c r="HC84" s="46" t="str">
        <f t="shared" si="499"/>
        <v/>
      </c>
      <c r="HD84" s="46" t="str">
        <f t="shared" si="499"/>
        <v/>
      </c>
      <c r="HE84" s="46" t="str">
        <f t="shared" si="499"/>
        <v/>
      </c>
      <c r="HF84" s="46" t="str">
        <f t="shared" si="499"/>
        <v/>
      </c>
      <c r="HG84" s="46" t="str">
        <f t="shared" si="499"/>
        <v/>
      </c>
      <c r="HH84" s="46" t="str">
        <f t="shared" si="499"/>
        <v/>
      </c>
      <c r="HI84" s="46" t="str">
        <f t="shared" si="499"/>
        <v/>
      </c>
      <c r="HJ84" s="46" t="str">
        <f t="shared" si="499"/>
        <v/>
      </c>
      <c r="HK84" s="46" t="str">
        <f t="shared" si="499"/>
        <v/>
      </c>
      <c r="HL84" s="46" t="str">
        <f t="shared" si="499"/>
        <v/>
      </c>
      <c r="HM84" s="46" t="str">
        <f t="shared" si="499"/>
        <v/>
      </c>
      <c r="HN84" s="46" t="str">
        <f t="shared" ref="HN84:HS84" si="501">IF(ISNONTEXT($Z84),HM84+$Z84,"")</f>
        <v/>
      </c>
      <c r="HO84" s="46" t="str">
        <f t="shared" si="501"/>
        <v/>
      </c>
      <c r="HP84" s="46" t="str">
        <f t="shared" si="501"/>
        <v/>
      </c>
      <c r="HQ84" s="46" t="str">
        <f t="shared" si="501"/>
        <v/>
      </c>
      <c r="HR84" s="46" t="str">
        <f t="shared" si="501"/>
        <v/>
      </c>
      <c r="HS84" s="46" t="str">
        <f t="shared" si="501"/>
        <v/>
      </c>
      <c r="HT84" s="146" t="e">
        <f t="shared" si="292"/>
        <v>#N/A</v>
      </c>
      <c r="HU84" s="146" t="e">
        <f t="shared" si="301"/>
        <v>#N/A</v>
      </c>
      <c r="HV84" s="146" t="e">
        <f t="shared" si="302"/>
        <v>#N/A</v>
      </c>
      <c r="HW84" s="146" t="e">
        <f t="shared" si="303"/>
        <v>#N/A</v>
      </c>
      <c r="HX84" s="146" t="e">
        <f t="shared" si="304"/>
        <v>#N/A</v>
      </c>
      <c r="HY84" s="146" t="e">
        <f t="shared" si="305"/>
        <v>#N/A</v>
      </c>
      <c r="HZ84" s="146" t="e">
        <f t="shared" si="306"/>
        <v>#N/A</v>
      </c>
      <c r="IA84" s="146" t="e">
        <f t="shared" si="307"/>
        <v>#N/A</v>
      </c>
      <c r="IB84" s="146" t="e">
        <f t="shared" si="308"/>
        <v>#N/A</v>
      </c>
      <c r="IC84" s="146" t="e">
        <f t="shared" si="309"/>
        <v>#N/A</v>
      </c>
      <c r="ID84" s="146" t="e">
        <f t="shared" si="310"/>
        <v>#N/A</v>
      </c>
      <c r="IE84" s="146" t="e">
        <f t="shared" si="311"/>
        <v>#N/A</v>
      </c>
      <c r="IF84" s="146" t="e">
        <f t="shared" si="312"/>
        <v>#N/A</v>
      </c>
      <c r="IG84" s="146" t="e">
        <f t="shared" si="313"/>
        <v>#N/A</v>
      </c>
      <c r="IH84" s="146" t="e">
        <f t="shared" si="314"/>
        <v>#N/A</v>
      </c>
      <c r="II84" s="146" t="e">
        <f t="shared" si="315"/>
        <v>#N/A</v>
      </c>
      <c r="IJ84" s="146" t="e">
        <f t="shared" si="316"/>
        <v>#N/A</v>
      </c>
      <c r="IK84" s="146" t="e">
        <f t="shared" si="317"/>
        <v>#N/A</v>
      </c>
      <c r="IL84" s="146" t="e">
        <f t="shared" si="318"/>
        <v>#N/A</v>
      </c>
      <c r="IM84" s="146" t="e">
        <f t="shared" si="319"/>
        <v>#N/A</v>
      </c>
      <c r="IN84" s="146" t="e">
        <f t="shared" si="320"/>
        <v>#N/A</v>
      </c>
      <c r="IO84" s="146" t="e">
        <f t="shared" si="321"/>
        <v>#N/A</v>
      </c>
      <c r="IP84" s="146" t="e">
        <f t="shared" si="322"/>
        <v>#N/A</v>
      </c>
      <c r="IQ84" s="146" t="e">
        <f t="shared" si="323"/>
        <v>#N/A</v>
      </c>
      <c r="IR84" s="146" t="e">
        <f t="shared" si="324"/>
        <v>#N/A</v>
      </c>
      <c r="IS84" s="146" t="e">
        <f t="shared" si="325"/>
        <v>#N/A</v>
      </c>
      <c r="IT84" s="146" t="e">
        <f t="shared" si="326"/>
        <v>#N/A</v>
      </c>
      <c r="IU84" s="146" t="e">
        <f t="shared" si="327"/>
        <v>#N/A</v>
      </c>
      <c r="IV84" s="146" t="e">
        <f t="shared" si="328"/>
        <v>#N/A</v>
      </c>
      <c r="IW84" s="146" t="e">
        <f t="shared" si="329"/>
        <v>#N/A</v>
      </c>
      <c r="IX84" s="146" t="e">
        <f t="shared" si="330"/>
        <v>#N/A</v>
      </c>
      <c r="IY84" s="146" t="e">
        <f t="shared" si="331"/>
        <v>#N/A</v>
      </c>
      <c r="IZ84" s="146" t="e">
        <f t="shared" si="332"/>
        <v>#N/A</v>
      </c>
      <c r="JA84" s="146" t="e">
        <f t="shared" si="333"/>
        <v>#N/A</v>
      </c>
      <c r="JB84" s="146" t="e">
        <f t="shared" si="334"/>
        <v>#N/A</v>
      </c>
      <c r="JC84" s="146" t="e">
        <f t="shared" si="335"/>
        <v>#N/A</v>
      </c>
      <c r="JD84" s="146" t="e">
        <f t="shared" si="336"/>
        <v>#N/A</v>
      </c>
      <c r="JE84" s="146" t="e">
        <f t="shared" si="337"/>
        <v>#N/A</v>
      </c>
      <c r="JF84" s="146" t="e">
        <f t="shared" si="338"/>
        <v>#N/A</v>
      </c>
      <c r="JG84" s="146" t="e">
        <f t="shared" si="339"/>
        <v>#N/A</v>
      </c>
      <c r="JH84" s="146" t="e">
        <f t="shared" si="340"/>
        <v>#N/A</v>
      </c>
      <c r="JI84" s="146" t="e">
        <f t="shared" si="341"/>
        <v>#N/A</v>
      </c>
      <c r="JJ84" s="146" t="e">
        <f t="shared" si="342"/>
        <v>#N/A</v>
      </c>
      <c r="JK84" s="146" t="e">
        <f t="shared" si="343"/>
        <v>#N/A</v>
      </c>
      <c r="JL84" s="146" t="e">
        <f t="shared" si="344"/>
        <v>#N/A</v>
      </c>
      <c r="JM84" s="146" t="e">
        <f t="shared" si="345"/>
        <v>#N/A</v>
      </c>
      <c r="JN84" s="146" t="e">
        <f t="shared" si="346"/>
        <v>#N/A</v>
      </c>
      <c r="JO84" s="146" t="e">
        <f t="shared" si="347"/>
        <v>#N/A</v>
      </c>
      <c r="JP84" s="146" t="e">
        <f t="shared" si="348"/>
        <v>#N/A</v>
      </c>
      <c r="JQ84" s="146" t="e">
        <f t="shared" si="349"/>
        <v>#N/A</v>
      </c>
      <c r="JR84" s="146" t="e">
        <f t="shared" si="350"/>
        <v>#N/A</v>
      </c>
      <c r="JS84" s="146" t="e">
        <f t="shared" si="351"/>
        <v>#N/A</v>
      </c>
      <c r="JT84" s="146" t="e">
        <f t="shared" si="352"/>
        <v>#N/A</v>
      </c>
      <c r="JU84" s="146" t="e">
        <f t="shared" si="353"/>
        <v>#N/A</v>
      </c>
      <c r="JV84" s="146" t="e">
        <f t="shared" si="354"/>
        <v>#N/A</v>
      </c>
      <c r="JW84" s="146" t="e">
        <f t="shared" si="355"/>
        <v>#N/A</v>
      </c>
      <c r="JX84" s="146" t="e">
        <f t="shared" si="356"/>
        <v>#N/A</v>
      </c>
      <c r="JY84" s="146" t="e">
        <f t="shared" si="357"/>
        <v>#N/A</v>
      </c>
      <c r="JZ84" s="146" t="e">
        <f t="shared" si="358"/>
        <v>#N/A</v>
      </c>
      <c r="KA84" s="146" t="e">
        <f t="shared" si="359"/>
        <v>#N/A</v>
      </c>
      <c r="KB84" s="146" t="e">
        <f t="shared" si="360"/>
        <v>#N/A</v>
      </c>
      <c r="KC84" s="146" t="e">
        <f t="shared" si="361"/>
        <v>#N/A</v>
      </c>
      <c r="KD84" s="146" t="e">
        <f t="shared" si="362"/>
        <v>#N/A</v>
      </c>
      <c r="KE84" s="146" t="e">
        <f t="shared" si="363"/>
        <v>#N/A</v>
      </c>
      <c r="KF84" s="146" t="e">
        <f t="shared" si="297"/>
        <v>#N/A</v>
      </c>
      <c r="KG84" s="146" t="e">
        <f t="shared" si="364"/>
        <v>#N/A</v>
      </c>
      <c r="KH84" s="146" t="e">
        <f t="shared" si="365"/>
        <v>#N/A</v>
      </c>
      <c r="KI84" s="146" t="e">
        <f t="shared" si="366"/>
        <v>#N/A</v>
      </c>
      <c r="KJ84" s="146" t="e">
        <f t="shared" si="367"/>
        <v>#N/A</v>
      </c>
      <c r="KK84" s="146" t="e">
        <f t="shared" si="368"/>
        <v>#N/A</v>
      </c>
      <c r="KL84" s="146" t="e">
        <f t="shared" si="369"/>
        <v>#N/A</v>
      </c>
      <c r="KM84" s="146" t="e">
        <f t="shared" si="370"/>
        <v>#N/A</v>
      </c>
      <c r="KN84" s="146" t="e">
        <f t="shared" si="371"/>
        <v>#N/A</v>
      </c>
      <c r="KO84" s="146" t="e">
        <f t="shared" si="372"/>
        <v>#N/A</v>
      </c>
      <c r="KP84" s="146" t="e">
        <f t="shared" si="373"/>
        <v>#N/A</v>
      </c>
      <c r="KQ84" s="146" t="e">
        <f t="shared" si="374"/>
        <v>#N/A</v>
      </c>
      <c r="KR84" s="146" t="e">
        <f t="shared" si="375"/>
        <v>#N/A</v>
      </c>
      <c r="KS84" s="146" t="e">
        <f t="shared" si="376"/>
        <v>#N/A</v>
      </c>
      <c r="KT84" s="146" t="e">
        <f t="shared" si="377"/>
        <v>#N/A</v>
      </c>
      <c r="KU84" s="146" t="e">
        <f t="shared" si="378"/>
        <v>#N/A</v>
      </c>
      <c r="KV84" s="146" t="e">
        <f t="shared" si="379"/>
        <v>#N/A</v>
      </c>
      <c r="KW84" s="146" t="e">
        <f t="shared" si="380"/>
        <v>#N/A</v>
      </c>
      <c r="KX84" s="146" t="e">
        <f t="shared" si="381"/>
        <v>#N/A</v>
      </c>
      <c r="KY84" s="146" t="e">
        <f t="shared" si="382"/>
        <v>#N/A</v>
      </c>
      <c r="KZ84" s="146" t="e">
        <f t="shared" si="383"/>
        <v>#N/A</v>
      </c>
      <c r="LA84" s="146" t="e">
        <f t="shared" si="384"/>
        <v>#N/A</v>
      </c>
      <c r="LB84" s="146" t="e">
        <f t="shared" si="385"/>
        <v>#N/A</v>
      </c>
      <c r="LC84" s="146" t="e">
        <f t="shared" si="386"/>
        <v>#N/A</v>
      </c>
      <c r="LD84" s="146" t="e">
        <f t="shared" si="387"/>
        <v>#N/A</v>
      </c>
      <c r="LE84" s="146" t="e">
        <f t="shared" si="388"/>
        <v>#N/A</v>
      </c>
      <c r="LF84" s="146" t="e">
        <f t="shared" si="389"/>
        <v>#N/A</v>
      </c>
      <c r="LG84" s="146" t="e">
        <f t="shared" si="390"/>
        <v>#N/A</v>
      </c>
      <c r="LH84" s="146" t="e">
        <f t="shared" si="391"/>
        <v>#N/A</v>
      </c>
      <c r="LI84" s="146" t="e">
        <f t="shared" si="392"/>
        <v>#N/A</v>
      </c>
      <c r="LJ84" s="146" t="e">
        <f t="shared" si="393"/>
        <v>#N/A</v>
      </c>
      <c r="LK84" s="146" t="e">
        <f t="shared" si="394"/>
        <v>#N/A</v>
      </c>
      <c r="LL84" s="146" t="e">
        <f t="shared" si="395"/>
        <v>#N/A</v>
      </c>
      <c r="LM84" s="146" t="e">
        <f t="shared" si="396"/>
        <v>#N/A</v>
      </c>
      <c r="LN84" s="146" t="e">
        <f t="shared" si="397"/>
        <v>#N/A</v>
      </c>
      <c r="LO84" s="146" t="e">
        <f t="shared" si="398"/>
        <v>#N/A</v>
      </c>
      <c r="LP84" s="146" t="e">
        <f t="shared" si="399"/>
        <v>#N/A</v>
      </c>
      <c r="LQ84" s="146" t="e">
        <f t="shared" si="400"/>
        <v>#N/A</v>
      </c>
      <c r="LR84" s="146" t="e">
        <f t="shared" si="401"/>
        <v>#N/A</v>
      </c>
      <c r="LS84" s="146" t="e">
        <f t="shared" si="402"/>
        <v>#N/A</v>
      </c>
      <c r="LT84" s="146" t="e">
        <f t="shared" si="403"/>
        <v>#N/A</v>
      </c>
      <c r="LU84" s="146" t="e">
        <f t="shared" si="404"/>
        <v>#N/A</v>
      </c>
      <c r="LV84" s="146" t="e">
        <f t="shared" si="405"/>
        <v>#N/A</v>
      </c>
      <c r="LW84" s="146" t="e">
        <f t="shared" si="406"/>
        <v>#N/A</v>
      </c>
      <c r="LX84" s="146" t="e">
        <f t="shared" si="407"/>
        <v>#N/A</v>
      </c>
      <c r="LY84" s="146" t="e">
        <f t="shared" si="408"/>
        <v>#N/A</v>
      </c>
      <c r="LZ84" s="146" t="e">
        <f t="shared" si="409"/>
        <v>#N/A</v>
      </c>
      <c r="MA84" s="146" t="e">
        <f t="shared" si="410"/>
        <v>#N/A</v>
      </c>
      <c r="MB84" s="146" t="e">
        <f t="shared" si="411"/>
        <v>#N/A</v>
      </c>
      <c r="MC84" s="146" t="e">
        <f t="shared" si="412"/>
        <v>#N/A</v>
      </c>
      <c r="MD84" s="146" t="e">
        <f t="shared" si="413"/>
        <v>#N/A</v>
      </c>
      <c r="ME84" s="146" t="e">
        <f t="shared" si="414"/>
        <v>#N/A</v>
      </c>
      <c r="MF84" s="146" t="e">
        <f t="shared" si="415"/>
        <v>#N/A</v>
      </c>
      <c r="MG84" s="146" t="e">
        <f t="shared" si="416"/>
        <v>#N/A</v>
      </c>
      <c r="MH84" s="146" t="e">
        <f t="shared" si="417"/>
        <v>#N/A</v>
      </c>
      <c r="MI84" s="146" t="e">
        <f t="shared" si="418"/>
        <v>#N/A</v>
      </c>
      <c r="MJ84" s="146" t="e">
        <f t="shared" si="419"/>
        <v>#N/A</v>
      </c>
      <c r="MK84" s="146" t="e">
        <f t="shared" si="420"/>
        <v>#N/A</v>
      </c>
      <c r="ML84" s="146" t="e">
        <f t="shared" si="421"/>
        <v>#N/A</v>
      </c>
      <c r="MM84" s="146" t="e">
        <f t="shared" si="422"/>
        <v>#N/A</v>
      </c>
      <c r="MN84" s="146" t="e">
        <f t="shared" si="423"/>
        <v>#N/A</v>
      </c>
      <c r="MO84" s="146" t="e">
        <f t="shared" si="424"/>
        <v>#N/A</v>
      </c>
      <c r="MP84" s="146" t="e">
        <f t="shared" si="425"/>
        <v>#N/A</v>
      </c>
      <c r="MQ84" s="146" t="e">
        <f t="shared" si="426"/>
        <v>#N/A</v>
      </c>
      <c r="MR84" s="146" t="e">
        <f t="shared" si="298"/>
        <v>#N/A</v>
      </c>
      <c r="MS84" s="146" t="e">
        <f t="shared" si="427"/>
        <v>#N/A</v>
      </c>
      <c r="MT84" s="146" t="e">
        <f t="shared" si="428"/>
        <v>#N/A</v>
      </c>
      <c r="MU84" s="146" t="e">
        <f t="shared" si="429"/>
        <v>#N/A</v>
      </c>
      <c r="MV84" s="146" t="e">
        <f t="shared" si="430"/>
        <v>#N/A</v>
      </c>
      <c r="MW84" s="146" t="e">
        <f t="shared" si="431"/>
        <v>#N/A</v>
      </c>
      <c r="MX84" s="146" t="e">
        <f t="shared" si="432"/>
        <v>#N/A</v>
      </c>
      <c r="MY84" s="146" t="e">
        <f t="shared" si="433"/>
        <v>#N/A</v>
      </c>
      <c r="MZ84" s="146" t="e">
        <f t="shared" si="434"/>
        <v>#N/A</v>
      </c>
      <c r="NA84" s="146" t="e">
        <f t="shared" si="435"/>
        <v>#N/A</v>
      </c>
      <c r="NB84" s="146" t="e">
        <f t="shared" si="436"/>
        <v>#N/A</v>
      </c>
      <c r="NC84" s="146" t="e">
        <f t="shared" si="437"/>
        <v>#N/A</v>
      </c>
      <c r="ND84" s="146" t="e">
        <f t="shared" si="438"/>
        <v>#N/A</v>
      </c>
      <c r="NE84" s="146" t="e">
        <f t="shared" si="439"/>
        <v>#N/A</v>
      </c>
      <c r="NF84" s="146" t="e">
        <f t="shared" si="440"/>
        <v>#N/A</v>
      </c>
      <c r="NG84" s="146" t="e">
        <f t="shared" si="441"/>
        <v>#N/A</v>
      </c>
      <c r="NH84" s="146" t="e">
        <f t="shared" si="442"/>
        <v>#N/A</v>
      </c>
      <c r="NI84" s="146" t="e">
        <f t="shared" si="443"/>
        <v>#N/A</v>
      </c>
      <c r="NJ84" s="146" t="e">
        <f t="shared" si="444"/>
        <v>#N/A</v>
      </c>
      <c r="NK84" s="146" t="e">
        <f t="shared" si="445"/>
        <v>#N/A</v>
      </c>
      <c r="NL84" s="146" t="e">
        <f t="shared" si="446"/>
        <v>#N/A</v>
      </c>
      <c r="NM84" s="146" t="e">
        <f t="shared" si="447"/>
        <v>#N/A</v>
      </c>
      <c r="NN84" s="146" t="e">
        <f t="shared" si="448"/>
        <v>#N/A</v>
      </c>
      <c r="NO84" s="146" t="e">
        <f t="shared" si="449"/>
        <v>#N/A</v>
      </c>
      <c r="NP84" s="146" t="e">
        <f t="shared" si="450"/>
        <v>#N/A</v>
      </c>
      <c r="NQ84" s="146" t="e">
        <f t="shared" si="451"/>
        <v>#N/A</v>
      </c>
      <c r="NR84" s="146" t="e">
        <f t="shared" si="452"/>
        <v>#N/A</v>
      </c>
      <c r="NS84" s="146" t="e">
        <f t="shared" si="453"/>
        <v>#N/A</v>
      </c>
      <c r="NT84" s="146" t="e">
        <f t="shared" si="454"/>
        <v>#N/A</v>
      </c>
      <c r="NU84" s="146" t="e">
        <f t="shared" si="455"/>
        <v>#N/A</v>
      </c>
      <c r="NV84" s="146" t="e">
        <f t="shared" si="456"/>
        <v>#N/A</v>
      </c>
      <c r="NW84" s="146" t="e">
        <f t="shared" si="457"/>
        <v>#N/A</v>
      </c>
      <c r="NX84" s="146" t="e">
        <f t="shared" si="458"/>
        <v>#N/A</v>
      </c>
      <c r="NY84" s="146" t="e">
        <f t="shared" si="459"/>
        <v>#N/A</v>
      </c>
      <c r="NZ84" s="146" t="e">
        <f t="shared" si="460"/>
        <v>#N/A</v>
      </c>
      <c r="OA84" s="146" t="e">
        <f t="shared" si="461"/>
        <v>#N/A</v>
      </c>
      <c r="OB84" s="146" t="e">
        <f t="shared" si="462"/>
        <v>#N/A</v>
      </c>
      <c r="OC84" s="146" t="e">
        <f t="shared" si="463"/>
        <v>#N/A</v>
      </c>
      <c r="OD84" s="146" t="e">
        <f t="shared" si="464"/>
        <v>#N/A</v>
      </c>
      <c r="OE84" s="146" t="e">
        <f t="shared" si="465"/>
        <v>#N/A</v>
      </c>
      <c r="OF84" s="146" t="e">
        <f t="shared" si="466"/>
        <v>#N/A</v>
      </c>
      <c r="OG84" s="146" t="e">
        <f t="shared" si="467"/>
        <v>#N/A</v>
      </c>
      <c r="OH84" s="146" t="e">
        <f t="shared" si="468"/>
        <v>#N/A</v>
      </c>
      <c r="OI84" s="146" t="e">
        <f t="shared" si="469"/>
        <v>#N/A</v>
      </c>
      <c r="OJ84" s="146" t="e">
        <f t="shared" si="470"/>
        <v>#N/A</v>
      </c>
      <c r="OK84" s="146" t="e">
        <f t="shared" si="471"/>
        <v>#N/A</v>
      </c>
      <c r="OL84" s="146" t="e">
        <f t="shared" si="472"/>
        <v>#N/A</v>
      </c>
      <c r="OM84" s="146" t="e">
        <f t="shared" si="473"/>
        <v>#N/A</v>
      </c>
      <c r="ON84" s="146" t="e">
        <f t="shared" si="474"/>
        <v>#N/A</v>
      </c>
      <c r="OO84" s="146" t="e">
        <f t="shared" si="475"/>
        <v>#N/A</v>
      </c>
      <c r="OP84" s="146" t="e">
        <f t="shared" si="476"/>
        <v>#N/A</v>
      </c>
      <c r="OQ84" s="146" t="e">
        <f t="shared" si="477"/>
        <v>#N/A</v>
      </c>
      <c r="OR84" s="146" t="e">
        <f t="shared" si="478"/>
        <v>#N/A</v>
      </c>
      <c r="OS84" s="146" t="e">
        <f t="shared" si="479"/>
        <v>#N/A</v>
      </c>
      <c r="OT84" s="146" t="e">
        <f t="shared" si="480"/>
        <v>#N/A</v>
      </c>
      <c r="OU84" s="146" t="e">
        <f t="shared" si="481"/>
        <v>#N/A</v>
      </c>
      <c r="OV84" s="146" t="e">
        <f t="shared" si="482"/>
        <v>#N/A</v>
      </c>
      <c r="OW84" s="146" t="e">
        <f t="shared" si="483"/>
        <v>#N/A</v>
      </c>
      <c r="OX84" s="146" t="e">
        <f t="shared" si="484"/>
        <v>#N/A</v>
      </c>
      <c r="OY84" s="146" t="e">
        <f t="shared" si="485"/>
        <v>#N/A</v>
      </c>
      <c r="OZ84" s="146" t="e">
        <f t="shared" si="486"/>
        <v>#N/A</v>
      </c>
      <c r="PA84" s="146" t="e">
        <f t="shared" si="487"/>
        <v>#N/A</v>
      </c>
      <c r="PB84" s="146" t="e">
        <f t="shared" si="488"/>
        <v>#N/A</v>
      </c>
      <c r="PC84" s="146" t="e">
        <f t="shared" si="489"/>
        <v>#N/A</v>
      </c>
      <c r="PD84" s="146" t="e">
        <f t="shared" si="299"/>
        <v>#N/A</v>
      </c>
      <c r="PE84" s="146" t="e">
        <f t="shared" ref="PE84:PE103" si="502">IF(ISNONTEXT($N84),_xlfn.LOGNORM.DIST(HL84,LN($J84),LN($N84),FALSE),NA())</f>
        <v>#N/A</v>
      </c>
      <c r="PF84" s="146" t="e">
        <f t="shared" ref="PF84:PF103" si="503">IF(ISNONTEXT($N84),_xlfn.LOGNORM.DIST(HM84,LN($J84),LN($N84),FALSE),NA())</f>
        <v>#N/A</v>
      </c>
      <c r="PG84" s="146" t="e">
        <f t="shared" ref="PG84:PG103" si="504">IF(ISNONTEXT($N84),_xlfn.LOGNORM.DIST(HN84,LN($J84),LN($N84),FALSE),NA())</f>
        <v>#N/A</v>
      </c>
      <c r="PH84" s="146" t="e">
        <f t="shared" ref="PH84:PH103" si="505">IF(ISNONTEXT($N84),_xlfn.LOGNORM.DIST(HO84,LN($J84),LN($N84),FALSE),NA())</f>
        <v>#N/A</v>
      </c>
      <c r="PI84" s="146" t="e">
        <f t="shared" ref="PI84:PI103" si="506">IF(ISNONTEXT($N84),_xlfn.LOGNORM.DIST(HP84,LN($J84),LN($N84),FALSE),NA())</f>
        <v>#N/A</v>
      </c>
      <c r="PJ84" s="146" t="e">
        <f t="shared" ref="PJ84:PJ103" si="507">IF(ISNONTEXT($N84),_xlfn.LOGNORM.DIST(HQ84,LN($J84),LN($N84),FALSE),NA())</f>
        <v>#N/A</v>
      </c>
      <c r="PK84" s="146" t="e">
        <f t="shared" ref="PK84:PK103" si="508">IF(ISNONTEXT($N84),_xlfn.LOGNORM.DIST(HR84,LN($J84),LN($N84),FALSE),NA())</f>
        <v>#N/A</v>
      </c>
      <c r="PL84" s="146" t="e">
        <f t="shared" ref="PL84:PL103" si="509">IF(ISNONTEXT($N84),_xlfn.LOGNORM.DIST(HS84,LN($J84),LN($N84),FALSE),NA())</f>
        <v>#N/A</v>
      </c>
    </row>
    <row r="85" spans="1:428" hidden="1" x14ac:dyDescent="0.45">
      <c r="A85" s="364"/>
      <c r="B85" s="365" t="str">
        <f>IF($N85="","",ROUND(_xlfn.LOGNORM.INV(ABS(VLOOKUP($Q$1,VLookups!$A$27:$B$28,2,FALSE)-B$2),LN($J85),LN($N85)),0))</f>
        <v/>
      </c>
      <c r="C85" s="367" t="str">
        <f t="shared" si="293"/>
        <v/>
      </c>
      <c r="D85" s="368" t="str">
        <f t="shared" si="294"/>
        <v/>
      </c>
      <c r="E85" s="108" t="str">
        <f>IFERROR(_xlfn.LOGNORM.INV(VLookups!$B$22,LN($J85),LN($N85)),"")</f>
        <v/>
      </c>
      <c r="F85" s="81"/>
      <c r="G85" s="108" t="str">
        <f>IFERROR(_xlfn.LOGNORM.INV(VLookups!$B$23,LN($J85),LN($N85)),"")</f>
        <v/>
      </c>
      <c r="H85" s="110" t="str">
        <f t="shared" si="283"/>
        <v/>
      </c>
      <c r="I85" s="110" t="str">
        <f t="shared" si="284"/>
        <v/>
      </c>
      <c r="J85" s="65" t="str">
        <f>IF(AND(F85&gt;0,NOT(ISBLANK(K85))),IF(VLOOKUP($F$3,VLookups!$A$17:$B$18,2,FALSE),F85*VLOOKUP(K85,VLookups!$A$4:$B$13,2,FALSE),F85),"")</f>
        <v/>
      </c>
      <c r="K85" s="21"/>
      <c r="L85" s="53"/>
      <c r="M85" s="263"/>
      <c r="N85" s="320" t="str">
        <f>IF(F85&gt;0,IF(ISBLANK(M85),IF(ISBLANK(K85),"",VLOOKUP(K85,VLookups!$A$4:$C$13,3,FALSE)),M85),"")</f>
        <v/>
      </c>
      <c r="O85" s="320" t="str">
        <f t="shared" si="287"/>
        <v/>
      </c>
      <c r="P85" s="375" t="str">
        <f t="shared" si="288"/>
        <v/>
      </c>
      <c r="Q85" s="81"/>
      <c r="R85" s="230" t="str">
        <f>IF(AND(Q85&gt;0,F85&gt;0,NOT(N85="")),ABS(VLOOKUP($Q$1,VLookups!$A$27:$B$28,2,FALSE)-_xlfn.LOGNORM.DIST(Q85,LN(J85),LN(N85),TRUE)),"")</f>
        <v/>
      </c>
      <c r="S85" s="80" t="str">
        <f>IF(AND($E85&gt;0,$F85&gt;0,$G85&gt;0,NOT(ISBLANK($K85))),_xlfn.LOGNORM.INV(ABS(VLOOKUP($Q$1,VLookups!$A$27:$B$28,2,FALSE)-S$3),LN($J85),LN($N85)),"")</f>
        <v/>
      </c>
      <c r="T85" s="80" t="str">
        <f>IF(AND($E85&gt;0,$F85&gt;0,$G85&gt;0,NOT(ISBLANK($K85))),_xlfn.LOGNORM.INV(ABS(VLOOKUP($Q$1,VLookups!$A$27:$B$28,2,FALSE)-T$3),LN($J85),LN($N85)),"")</f>
        <v/>
      </c>
      <c r="U85" s="80" t="str">
        <f>IF(AND($E85&gt;0,$F85&gt;0,$G85&gt;0,NOT(ISBLANK($K85))),_xlfn.LOGNORM.INV(ABS(VLOOKUP($Q$1,VLookups!$A$27:$B$28,2,FALSE)-U$3),LN($J85),LN($N85)),"")</f>
        <v/>
      </c>
      <c r="V85" s="80" t="str">
        <f>IF(AND($E85&gt;0,$F85&gt;0,$G85&gt;0,NOT(ISBLANK($K85))),_xlfn.LOGNORM.INV(ABS(VLOOKUP($Q$1,VLookups!$A$27:$B$28,2,FALSE)-V$3),LN($J85),LN($N85)),"")</f>
        <v/>
      </c>
      <c r="W85" s="80" t="str">
        <f>IF(AND($E85&gt;0,$F85&gt;0,$G85&gt;0,NOT(ISBLANK($K85))),_xlfn.LOGNORM.INV(ABS(VLOOKUP($Q$1,VLookups!$A$27:$B$28,2,FALSE)-W$3),LN($J85),LN($N85)),"")</f>
        <v/>
      </c>
      <c r="X85" s="80" t="str">
        <f>IF(AND($E85&gt;0,$F85&gt;0,$G85&gt;0,NOT(ISBLANK($K85))),_xlfn.LOGNORM.INV(ABS(VLOOKUP($Q$1,VLookups!$A$27:$B$28,2,FALSE)-X$3),LN($J85),LN($N85)),"")</f>
        <v/>
      </c>
      <c r="Y85" s="5"/>
      <c r="Z85" s="145" t="str">
        <f t="shared" si="285"/>
        <v/>
      </c>
      <c r="AA85" s="376" t="str">
        <f t="shared" si="289"/>
        <v/>
      </c>
      <c r="AB85" s="46" t="str">
        <f t="shared" si="290"/>
        <v/>
      </c>
      <c r="AC85" s="46" t="str">
        <f t="shared" si="500"/>
        <v/>
      </c>
      <c r="AD85" s="46" t="str">
        <f t="shared" si="500"/>
        <v/>
      </c>
      <c r="AE85" s="46" t="str">
        <f t="shared" si="500"/>
        <v/>
      </c>
      <c r="AF85" s="46" t="str">
        <f t="shared" si="500"/>
        <v/>
      </c>
      <c r="AG85" s="46" t="str">
        <f t="shared" si="500"/>
        <v/>
      </c>
      <c r="AH85" s="46" t="str">
        <f t="shared" si="500"/>
        <v/>
      </c>
      <c r="AI85" s="46" t="str">
        <f t="shared" si="500"/>
        <v/>
      </c>
      <c r="AJ85" s="46" t="str">
        <f t="shared" si="500"/>
        <v/>
      </c>
      <c r="AK85" s="46" t="str">
        <f t="shared" si="500"/>
        <v/>
      </c>
      <c r="AL85" s="46" t="str">
        <f t="shared" si="500"/>
        <v/>
      </c>
      <c r="AM85" s="46" t="str">
        <f t="shared" si="500"/>
        <v/>
      </c>
      <c r="AN85" s="46" t="str">
        <f t="shared" si="500"/>
        <v/>
      </c>
      <c r="AO85" s="46" t="str">
        <f t="shared" si="500"/>
        <v/>
      </c>
      <c r="AP85" s="46" t="str">
        <f t="shared" si="500"/>
        <v/>
      </c>
      <c r="AQ85" s="46" t="str">
        <f t="shared" si="500"/>
        <v/>
      </c>
      <c r="AR85" s="46" t="str">
        <f t="shared" si="500"/>
        <v/>
      </c>
      <c r="AS85" s="46" t="str">
        <f t="shared" si="500"/>
        <v/>
      </c>
      <c r="AT85" s="46" t="str">
        <f t="shared" si="500"/>
        <v/>
      </c>
      <c r="AU85" s="46" t="str">
        <f t="shared" si="500"/>
        <v/>
      </c>
      <c r="AV85" s="46" t="str">
        <f t="shared" si="500"/>
        <v/>
      </c>
      <c r="AW85" s="46" t="str">
        <f t="shared" si="500"/>
        <v/>
      </c>
      <c r="AX85" s="46" t="str">
        <f t="shared" si="500"/>
        <v/>
      </c>
      <c r="AY85" s="46" t="str">
        <f t="shared" si="500"/>
        <v/>
      </c>
      <c r="AZ85" s="46" t="str">
        <f t="shared" si="500"/>
        <v/>
      </c>
      <c r="BA85" s="46" t="str">
        <f t="shared" si="500"/>
        <v/>
      </c>
      <c r="BB85" s="46" t="str">
        <f t="shared" si="500"/>
        <v/>
      </c>
      <c r="BC85" s="46" t="str">
        <f t="shared" si="500"/>
        <v/>
      </c>
      <c r="BD85" s="46" t="str">
        <f t="shared" si="500"/>
        <v/>
      </c>
      <c r="BE85" s="46" t="str">
        <f t="shared" si="500"/>
        <v/>
      </c>
      <c r="BF85" s="46" t="str">
        <f t="shared" si="500"/>
        <v/>
      </c>
      <c r="BG85" s="46" t="str">
        <f t="shared" si="500"/>
        <v/>
      </c>
      <c r="BH85" s="46" t="str">
        <f t="shared" si="500"/>
        <v/>
      </c>
      <c r="BI85" s="46" t="str">
        <f t="shared" si="500"/>
        <v/>
      </c>
      <c r="BJ85" s="46" t="str">
        <f t="shared" si="500"/>
        <v/>
      </c>
      <c r="BK85" s="46" t="str">
        <f t="shared" si="500"/>
        <v/>
      </c>
      <c r="BL85" s="46" t="str">
        <f t="shared" si="500"/>
        <v/>
      </c>
      <c r="BM85" s="46" t="str">
        <f t="shared" si="500"/>
        <v/>
      </c>
      <c r="BN85" s="46" t="str">
        <f t="shared" si="500"/>
        <v/>
      </c>
      <c r="BO85" s="46" t="str">
        <f t="shared" si="500"/>
        <v/>
      </c>
      <c r="BP85" s="46" t="str">
        <f t="shared" si="500"/>
        <v/>
      </c>
      <c r="BQ85" s="46" t="str">
        <f t="shared" si="500"/>
        <v/>
      </c>
      <c r="BR85" s="46" t="str">
        <f t="shared" si="500"/>
        <v/>
      </c>
      <c r="BS85" s="46" t="str">
        <f t="shared" si="500"/>
        <v/>
      </c>
      <c r="BT85" s="46" t="str">
        <f t="shared" si="500"/>
        <v/>
      </c>
      <c r="BU85" s="46" t="str">
        <f t="shared" si="500"/>
        <v/>
      </c>
      <c r="BV85" s="46" t="str">
        <f t="shared" si="500"/>
        <v/>
      </c>
      <c r="BW85" s="46" t="str">
        <f t="shared" si="500"/>
        <v/>
      </c>
      <c r="BX85" s="46" t="str">
        <f t="shared" si="500"/>
        <v/>
      </c>
      <c r="BY85" s="46" t="str">
        <f t="shared" si="500"/>
        <v/>
      </c>
      <c r="BZ85" s="46" t="str">
        <f t="shared" si="500"/>
        <v/>
      </c>
      <c r="CA85" s="46" t="str">
        <f t="shared" si="500"/>
        <v/>
      </c>
      <c r="CB85" s="46" t="str">
        <f t="shared" si="500"/>
        <v/>
      </c>
      <c r="CC85" s="46" t="str">
        <f t="shared" si="500"/>
        <v/>
      </c>
      <c r="CD85" s="46" t="str">
        <f t="shared" si="500"/>
        <v/>
      </c>
      <c r="CE85" s="46" t="str">
        <f t="shared" si="500"/>
        <v/>
      </c>
      <c r="CF85" s="46" t="str">
        <f t="shared" si="500"/>
        <v/>
      </c>
      <c r="CG85" s="46" t="str">
        <f t="shared" si="500"/>
        <v/>
      </c>
      <c r="CH85" s="46" t="str">
        <f t="shared" si="500"/>
        <v/>
      </c>
      <c r="CI85" s="46" t="str">
        <f t="shared" si="500"/>
        <v/>
      </c>
      <c r="CJ85" s="46" t="str">
        <f t="shared" si="500"/>
        <v/>
      </c>
      <c r="CK85" s="46" t="str">
        <f t="shared" si="500"/>
        <v/>
      </c>
      <c r="CL85" s="46" t="str">
        <f t="shared" si="500"/>
        <v/>
      </c>
      <c r="CM85" s="46" t="str">
        <f t="shared" si="500"/>
        <v/>
      </c>
      <c r="CN85" s="46" t="str">
        <f t="shared" ref="CN85:EY88" si="510">IF(ISNONTEXT($Z85),CM85+$Z85,"")</f>
        <v/>
      </c>
      <c r="CO85" s="46" t="str">
        <f t="shared" si="510"/>
        <v/>
      </c>
      <c r="CP85" s="46" t="str">
        <f t="shared" si="510"/>
        <v/>
      </c>
      <c r="CQ85" s="46" t="str">
        <f t="shared" si="510"/>
        <v/>
      </c>
      <c r="CR85" s="46" t="str">
        <f t="shared" si="510"/>
        <v/>
      </c>
      <c r="CS85" s="46" t="str">
        <f t="shared" si="510"/>
        <v/>
      </c>
      <c r="CT85" s="46" t="str">
        <f t="shared" si="510"/>
        <v/>
      </c>
      <c r="CU85" s="46" t="str">
        <f t="shared" si="510"/>
        <v/>
      </c>
      <c r="CV85" s="46" t="str">
        <f t="shared" si="510"/>
        <v/>
      </c>
      <c r="CW85" s="46" t="str">
        <f t="shared" si="510"/>
        <v/>
      </c>
      <c r="CX85" s="46" t="str">
        <f t="shared" si="510"/>
        <v/>
      </c>
      <c r="CY85" s="46" t="str">
        <f t="shared" si="510"/>
        <v/>
      </c>
      <c r="CZ85" s="46" t="str">
        <f t="shared" si="510"/>
        <v/>
      </c>
      <c r="DA85" s="46" t="str">
        <f t="shared" si="510"/>
        <v/>
      </c>
      <c r="DB85" s="46" t="str">
        <f t="shared" si="510"/>
        <v/>
      </c>
      <c r="DC85" s="46" t="str">
        <f t="shared" si="510"/>
        <v/>
      </c>
      <c r="DD85" s="46" t="str">
        <f t="shared" si="510"/>
        <v/>
      </c>
      <c r="DE85" s="46" t="str">
        <f t="shared" si="510"/>
        <v/>
      </c>
      <c r="DF85" s="46" t="str">
        <f t="shared" si="510"/>
        <v/>
      </c>
      <c r="DG85" s="46" t="str">
        <f t="shared" si="510"/>
        <v/>
      </c>
      <c r="DH85" s="46" t="str">
        <f t="shared" si="510"/>
        <v/>
      </c>
      <c r="DI85" s="46" t="str">
        <f t="shared" si="510"/>
        <v/>
      </c>
      <c r="DJ85" s="46" t="str">
        <f t="shared" si="510"/>
        <v/>
      </c>
      <c r="DK85" s="46" t="str">
        <f t="shared" si="510"/>
        <v/>
      </c>
      <c r="DL85" s="46" t="str">
        <f t="shared" si="510"/>
        <v/>
      </c>
      <c r="DM85" s="46" t="str">
        <f t="shared" si="510"/>
        <v/>
      </c>
      <c r="DN85" s="46" t="str">
        <f t="shared" si="510"/>
        <v/>
      </c>
      <c r="DO85" s="46" t="str">
        <f t="shared" si="510"/>
        <v/>
      </c>
      <c r="DP85" s="46" t="str">
        <f t="shared" si="510"/>
        <v/>
      </c>
      <c r="DQ85" s="46" t="str">
        <f t="shared" si="510"/>
        <v/>
      </c>
      <c r="DR85" s="46" t="str">
        <f t="shared" si="510"/>
        <v/>
      </c>
      <c r="DS85" s="46" t="str">
        <f t="shared" si="510"/>
        <v/>
      </c>
      <c r="DT85" s="46" t="str">
        <f t="shared" si="510"/>
        <v/>
      </c>
      <c r="DU85" s="46" t="str">
        <f t="shared" si="510"/>
        <v/>
      </c>
      <c r="DV85" s="46" t="str">
        <f t="shared" si="510"/>
        <v/>
      </c>
      <c r="DW85" s="46" t="str">
        <f t="shared" si="510"/>
        <v/>
      </c>
      <c r="DX85" s="46" t="str">
        <f t="shared" si="510"/>
        <v/>
      </c>
      <c r="DY85" s="46" t="str">
        <f t="shared" si="510"/>
        <v/>
      </c>
      <c r="DZ85" s="46" t="str">
        <f t="shared" si="510"/>
        <v/>
      </c>
      <c r="EA85" s="46" t="str">
        <f t="shared" si="510"/>
        <v/>
      </c>
      <c r="EB85" s="46" t="str">
        <f t="shared" si="510"/>
        <v/>
      </c>
      <c r="EC85" s="46" t="str">
        <f t="shared" si="510"/>
        <v/>
      </c>
      <c r="ED85" s="46" t="str">
        <f t="shared" si="510"/>
        <v/>
      </c>
      <c r="EE85" s="46" t="str">
        <f t="shared" si="510"/>
        <v/>
      </c>
      <c r="EF85" s="46" t="str">
        <f t="shared" si="510"/>
        <v/>
      </c>
      <c r="EG85" s="46" t="str">
        <f t="shared" si="510"/>
        <v/>
      </c>
      <c r="EH85" s="46" t="str">
        <f t="shared" si="510"/>
        <v/>
      </c>
      <c r="EI85" s="46" t="str">
        <f t="shared" si="510"/>
        <v/>
      </c>
      <c r="EJ85" s="46" t="str">
        <f t="shared" si="510"/>
        <v/>
      </c>
      <c r="EK85" s="46" t="str">
        <f t="shared" si="510"/>
        <v/>
      </c>
      <c r="EL85" s="46" t="str">
        <f t="shared" si="510"/>
        <v/>
      </c>
      <c r="EM85" s="46" t="str">
        <f t="shared" si="510"/>
        <v/>
      </c>
      <c r="EN85" s="46" t="str">
        <f t="shared" si="510"/>
        <v/>
      </c>
      <c r="EO85" s="46" t="str">
        <f t="shared" si="510"/>
        <v/>
      </c>
      <c r="EP85" s="46" t="str">
        <f t="shared" si="510"/>
        <v/>
      </c>
      <c r="EQ85" s="46" t="str">
        <f t="shared" si="510"/>
        <v/>
      </c>
      <c r="ER85" s="46" t="str">
        <f t="shared" si="510"/>
        <v/>
      </c>
      <c r="ES85" s="46" t="str">
        <f t="shared" si="510"/>
        <v/>
      </c>
      <c r="ET85" s="46" t="str">
        <f t="shared" si="510"/>
        <v/>
      </c>
      <c r="EU85" s="46" t="str">
        <f t="shared" si="510"/>
        <v/>
      </c>
      <c r="EV85" s="46" t="str">
        <f t="shared" si="510"/>
        <v/>
      </c>
      <c r="EW85" s="46" t="str">
        <f t="shared" si="510"/>
        <v/>
      </c>
      <c r="EX85" s="46" t="str">
        <f t="shared" si="510"/>
        <v/>
      </c>
      <c r="EY85" s="46" t="str">
        <f t="shared" si="510"/>
        <v/>
      </c>
      <c r="EZ85" s="46" t="str">
        <f t="shared" si="296"/>
        <v/>
      </c>
      <c r="FA85" s="46" t="str">
        <f t="shared" ref="FA85:HL88" si="511">IF(ISNONTEXT($Z85),EZ85+$Z85,"")</f>
        <v/>
      </c>
      <c r="FB85" s="46" t="str">
        <f t="shared" si="511"/>
        <v/>
      </c>
      <c r="FC85" s="46" t="str">
        <f t="shared" si="511"/>
        <v/>
      </c>
      <c r="FD85" s="46" t="str">
        <f t="shared" si="511"/>
        <v/>
      </c>
      <c r="FE85" s="46" t="str">
        <f t="shared" si="511"/>
        <v/>
      </c>
      <c r="FF85" s="46" t="str">
        <f t="shared" si="511"/>
        <v/>
      </c>
      <c r="FG85" s="46" t="str">
        <f t="shared" si="511"/>
        <v/>
      </c>
      <c r="FH85" s="46" t="str">
        <f t="shared" si="511"/>
        <v/>
      </c>
      <c r="FI85" s="46" t="str">
        <f t="shared" si="511"/>
        <v/>
      </c>
      <c r="FJ85" s="46" t="str">
        <f t="shared" si="511"/>
        <v/>
      </c>
      <c r="FK85" s="46" t="str">
        <f t="shared" si="511"/>
        <v/>
      </c>
      <c r="FL85" s="46" t="str">
        <f t="shared" si="511"/>
        <v/>
      </c>
      <c r="FM85" s="46" t="str">
        <f t="shared" si="511"/>
        <v/>
      </c>
      <c r="FN85" s="46" t="str">
        <f t="shared" si="511"/>
        <v/>
      </c>
      <c r="FO85" s="46" t="str">
        <f t="shared" si="511"/>
        <v/>
      </c>
      <c r="FP85" s="46" t="str">
        <f t="shared" si="511"/>
        <v/>
      </c>
      <c r="FQ85" s="46" t="str">
        <f t="shared" si="511"/>
        <v/>
      </c>
      <c r="FR85" s="46" t="str">
        <f t="shared" si="511"/>
        <v/>
      </c>
      <c r="FS85" s="46" t="str">
        <f t="shared" si="511"/>
        <v/>
      </c>
      <c r="FT85" s="46" t="str">
        <f t="shared" si="511"/>
        <v/>
      </c>
      <c r="FU85" s="46" t="str">
        <f t="shared" si="511"/>
        <v/>
      </c>
      <c r="FV85" s="46" t="str">
        <f t="shared" si="511"/>
        <v/>
      </c>
      <c r="FW85" s="46" t="str">
        <f t="shared" si="511"/>
        <v/>
      </c>
      <c r="FX85" s="46" t="str">
        <f t="shared" si="511"/>
        <v/>
      </c>
      <c r="FY85" s="46" t="str">
        <f t="shared" si="511"/>
        <v/>
      </c>
      <c r="FZ85" s="46" t="str">
        <f t="shared" si="511"/>
        <v/>
      </c>
      <c r="GA85" s="46" t="str">
        <f t="shared" si="511"/>
        <v/>
      </c>
      <c r="GB85" s="46" t="str">
        <f t="shared" si="511"/>
        <v/>
      </c>
      <c r="GC85" s="46" t="str">
        <f t="shared" si="511"/>
        <v/>
      </c>
      <c r="GD85" s="46" t="str">
        <f t="shared" si="511"/>
        <v/>
      </c>
      <c r="GE85" s="46" t="str">
        <f t="shared" si="511"/>
        <v/>
      </c>
      <c r="GF85" s="46" t="str">
        <f t="shared" si="511"/>
        <v/>
      </c>
      <c r="GG85" s="46" t="str">
        <f t="shared" si="511"/>
        <v/>
      </c>
      <c r="GH85" s="46" t="str">
        <f t="shared" si="511"/>
        <v/>
      </c>
      <c r="GI85" s="46" t="str">
        <f t="shared" si="511"/>
        <v/>
      </c>
      <c r="GJ85" s="46" t="str">
        <f t="shared" si="511"/>
        <v/>
      </c>
      <c r="GK85" s="46" t="str">
        <f t="shared" si="511"/>
        <v/>
      </c>
      <c r="GL85" s="46" t="str">
        <f t="shared" si="511"/>
        <v/>
      </c>
      <c r="GM85" s="46" t="str">
        <f t="shared" si="511"/>
        <v/>
      </c>
      <c r="GN85" s="46" t="str">
        <f t="shared" si="511"/>
        <v/>
      </c>
      <c r="GO85" s="46" t="str">
        <f t="shared" si="511"/>
        <v/>
      </c>
      <c r="GP85" s="46" t="str">
        <f t="shared" si="511"/>
        <v/>
      </c>
      <c r="GQ85" s="46" t="str">
        <f t="shared" si="511"/>
        <v/>
      </c>
      <c r="GR85" s="46" t="str">
        <f t="shared" si="511"/>
        <v/>
      </c>
      <c r="GS85" s="46" t="str">
        <f t="shared" si="511"/>
        <v/>
      </c>
      <c r="GT85" s="46" t="str">
        <f t="shared" si="511"/>
        <v/>
      </c>
      <c r="GU85" s="46" t="str">
        <f t="shared" si="511"/>
        <v/>
      </c>
      <c r="GV85" s="46" t="str">
        <f t="shared" si="511"/>
        <v/>
      </c>
      <c r="GW85" s="46" t="str">
        <f t="shared" si="511"/>
        <v/>
      </c>
      <c r="GX85" s="46" t="str">
        <f t="shared" si="511"/>
        <v/>
      </c>
      <c r="GY85" s="46" t="str">
        <f t="shared" si="511"/>
        <v/>
      </c>
      <c r="GZ85" s="46" t="str">
        <f t="shared" si="511"/>
        <v/>
      </c>
      <c r="HA85" s="46" t="str">
        <f t="shared" si="511"/>
        <v/>
      </c>
      <c r="HB85" s="46" t="str">
        <f t="shared" si="511"/>
        <v/>
      </c>
      <c r="HC85" s="46" t="str">
        <f t="shared" si="511"/>
        <v/>
      </c>
      <c r="HD85" s="46" t="str">
        <f t="shared" si="511"/>
        <v/>
      </c>
      <c r="HE85" s="46" t="str">
        <f t="shared" si="511"/>
        <v/>
      </c>
      <c r="HF85" s="46" t="str">
        <f t="shared" si="511"/>
        <v/>
      </c>
      <c r="HG85" s="46" t="str">
        <f t="shared" si="511"/>
        <v/>
      </c>
      <c r="HH85" s="46" t="str">
        <f t="shared" si="511"/>
        <v/>
      </c>
      <c r="HI85" s="46" t="str">
        <f t="shared" si="511"/>
        <v/>
      </c>
      <c r="HJ85" s="46" t="str">
        <f t="shared" si="511"/>
        <v/>
      </c>
      <c r="HK85" s="46" t="str">
        <f t="shared" si="511"/>
        <v/>
      </c>
      <c r="HL85" s="46" t="str">
        <f t="shared" si="511"/>
        <v/>
      </c>
      <c r="HM85" s="46" t="str">
        <f t="shared" ref="HM85:HS88" si="512">IF(ISNONTEXT($Z85),HL85+$Z85,"")</f>
        <v/>
      </c>
      <c r="HN85" s="46" t="str">
        <f t="shared" si="512"/>
        <v/>
      </c>
      <c r="HO85" s="46" t="str">
        <f t="shared" si="512"/>
        <v/>
      </c>
      <c r="HP85" s="46" t="str">
        <f t="shared" si="512"/>
        <v/>
      </c>
      <c r="HQ85" s="46" t="str">
        <f t="shared" si="512"/>
        <v/>
      </c>
      <c r="HR85" s="46" t="str">
        <f t="shared" si="512"/>
        <v/>
      </c>
      <c r="HS85" s="46" t="str">
        <f t="shared" si="512"/>
        <v/>
      </c>
      <c r="HT85" s="146" t="e">
        <f t="shared" si="292"/>
        <v>#N/A</v>
      </c>
      <c r="HU85" s="146" t="e">
        <f t="shared" si="301"/>
        <v>#N/A</v>
      </c>
      <c r="HV85" s="146" t="e">
        <f t="shared" si="302"/>
        <v>#N/A</v>
      </c>
      <c r="HW85" s="146" t="e">
        <f t="shared" si="303"/>
        <v>#N/A</v>
      </c>
      <c r="HX85" s="146" t="e">
        <f t="shared" si="304"/>
        <v>#N/A</v>
      </c>
      <c r="HY85" s="146" t="e">
        <f t="shared" si="305"/>
        <v>#N/A</v>
      </c>
      <c r="HZ85" s="146" t="e">
        <f t="shared" si="306"/>
        <v>#N/A</v>
      </c>
      <c r="IA85" s="146" t="e">
        <f t="shared" si="307"/>
        <v>#N/A</v>
      </c>
      <c r="IB85" s="146" t="e">
        <f t="shared" si="308"/>
        <v>#N/A</v>
      </c>
      <c r="IC85" s="146" t="e">
        <f t="shared" si="309"/>
        <v>#N/A</v>
      </c>
      <c r="ID85" s="146" t="e">
        <f t="shared" si="310"/>
        <v>#N/A</v>
      </c>
      <c r="IE85" s="146" t="e">
        <f t="shared" si="311"/>
        <v>#N/A</v>
      </c>
      <c r="IF85" s="146" t="e">
        <f t="shared" si="312"/>
        <v>#N/A</v>
      </c>
      <c r="IG85" s="146" t="e">
        <f t="shared" si="313"/>
        <v>#N/A</v>
      </c>
      <c r="IH85" s="146" t="e">
        <f t="shared" si="314"/>
        <v>#N/A</v>
      </c>
      <c r="II85" s="146" t="e">
        <f t="shared" si="315"/>
        <v>#N/A</v>
      </c>
      <c r="IJ85" s="146" t="e">
        <f t="shared" si="316"/>
        <v>#N/A</v>
      </c>
      <c r="IK85" s="146" t="e">
        <f t="shared" si="317"/>
        <v>#N/A</v>
      </c>
      <c r="IL85" s="146" t="e">
        <f t="shared" si="318"/>
        <v>#N/A</v>
      </c>
      <c r="IM85" s="146" t="e">
        <f t="shared" si="319"/>
        <v>#N/A</v>
      </c>
      <c r="IN85" s="146" t="e">
        <f t="shared" si="320"/>
        <v>#N/A</v>
      </c>
      <c r="IO85" s="146" t="e">
        <f t="shared" si="321"/>
        <v>#N/A</v>
      </c>
      <c r="IP85" s="146" t="e">
        <f t="shared" si="322"/>
        <v>#N/A</v>
      </c>
      <c r="IQ85" s="146" t="e">
        <f t="shared" si="323"/>
        <v>#N/A</v>
      </c>
      <c r="IR85" s="146" t="e">
        <f t="shared" si="324"/>
        <v>#N/A</v>
      </c>
      <c r="IS85" s="146" t="e">
        <f t="shared" si="325"/>
        <v>#N/A</v>
      </c>
      <c r="IT85" s="146" t="e">
        <f t="shared" si="326"/>
        <v>#N/A</v>
      </c>
      <c r="IU85" s="146" t="e">
        <f t="shared" si="327"/>
        <v>#N/A</v>
      </c>
      <c r="IV85" s="146" t="e">
        <f t="shared" si="328"/>
        <v>#N/A</v>
      </c>
      <c r="IW85" s="146" t="e">
        <f t="shared" si="329"/>
        <v>#N/A</v>
      </c>
      <c r="IX85" s="146" t="e">
        <f t="shared" si="330"/>
        <v>#N/A</v>
      </c>
      <c r="IY85" s="146" t="e">
        <f t="shared" si="331"/>
        <v>#N/A</v>
      </c>
      <c r="IZ85" s="146" t="e">
        <f t="shared" si="332"/>
        <v>#N/A</v>
      </c>
      <c r="JA85" s="146" t="e">
        <f t="shared" si="333"/>
        <v>#N/A</v>
      </c>
      <c r="JB85" s="146" t="e">
        <f t="shared" si="334"/>
        <v>#N/A</v>
      </c>
      <c r="JC85" s="146" t="e">
        <f t="shared" si="335"/>
        <v>#N/A</v>
      </c>
      <c r="JD85" s="146" t="e">
        <f t="shared" si="336"/>
        <v>#N/A</v>
      </c>
      <c r="JE85" s="146" t="e">
        <f t="shared" si="337"/>
        <v>#N/A</v>
      </c>
      <c r="JF85" s="146" t="e">
        <f t="shared" si="338"/>
        <v>#N/A</v>
      </c>
      <c r="JG85" s="146" t="e">
        <f t="shared" si="339"/>
        <v>#N/A</v>
      </c>
      <c r="JH85" s="146" t="e">
        <f t="shared" si="340"/>
        <v>#N/A</v>
      </c>
      <c r="JI85" s="146" t="e">
        <f t="shared" si="341"/>
        <v>#N/A</v>
      </c>
      <c r="JJ85" s="146" t="e">
        <f t="shared" si="342"/>
        <v>#N/A</v>
      </c>
      <c r="JK85" s="146" t="e">
        <f t="shared" si="343"/>
        <v>#N/A</v>
      </c>
      <c r="JL85" s="146" t="e">
        <f t="shared" si="344"/>
        <v>#N/A</v>
      </c>
      <c r="JM85" s="146" t="e">
        <f t="shared" si="345"/>
        <v>#N/A</v>
      </c>
      <c r="JN85" s="146" t="e">
        <f t="shared" si="346"/>
        <v>#N/A</v>
      </c>
      <c r="JO85" s="146" t="e">
        <f t="shared" si="347"/>
        <v>#N/A</v>
      </c>
      <c r="JP85" s="146" t="e">
        <f t="shared" si="348"/>
        <v>#N/A</v>
      </c>
      <c r="JQ85" s="146" t="e">
        <f t="shared" si="349"/>
        <v>#N/A</v>
      </c>
      <c r="JR85" s="146" t="e">
        <f t="shared" si="350"/>
        <v>#N/A</v>
      </c>
      <c r="JS85" s="146" t="e">
        <f t="shared" si="351"/>
        <v>#N/A</v>
      </c>
      <c r="JT85" s="146" t="e">
        <f t="shared" si="352"/>
        <v>#N/A</v>
      </c>
      <c r="JU85" s="146" t="e">
        <f t="shared" si="353"/>
        <v>#N/A</v>
      </c>
      <c r="JV85" s="146" t="e">
        <f t="shared" si="354"/>
        <v>#N/A</v>
      </c>
      <c r="JW85" s="146" t="e">
        <f t="shared" si="355"/>
        <v>#N/A</v>
      </c>
      <c r="JX85" s="146" t="e">
        <f t="shared" si="356"/>
        <v>#N/A</v>
      </c>
      <c r="JY85" s="146" t="e">
        <f t="shared" si="357"/>
        <v>#N/A</v>
      </c>
      <c r="JZ85" s="146" t="e">
        <f t="shared" si="358"/>
        <v>#N/A</v>
      </c>
      <c r="KA85" s="146" t="e">
        <f t="shared" si="359"/>
        <v>#N/A</v>
      </c>
      <c r="KB85" s="146" t="e">
        <f t="shared" si="360"/>
        <v>#N/A</v>
      </c>
      <c r="KC85" s="146" t="e">
        <f t="shared" si="361"/>
        <v>#N/A</v>
      </c>
      <c r="KD85" s="146" t="e">
        <f t="shared" si="362"/>
        <v>#N/A</v>
      </c>
      <c r="KE85" s="146" t="e">
        <f t="shared" si="363"/>
        <v>#N/A</v>
      </c>
      <c r="KF85" s="146" t="e">
        <f t="shared" si="297"/>
        <v>#N/A</v>
      </c>
      <c r="KG85" s="146" t="e">
        <f t="shared" si="364"/>
        <v>#N/A</v>
      </c>
      <c r="KH85" s="146" t="e">
        <f t="shared" si="365"/>
        <v>#N/A</v>
      </c>
      <c r="KI85" s="146" t="e">
        <f t="shared" si="366"/>
        <v>#N/A</v>
      </c>
      <c r="KJ85" s="146" t="e">
        <f t="shared" si="367"/>
        <v>#N/A</v>
      </c>
      <c r="KK85" s="146" t="e">
        <f t="shared" si="368"/>
        <v>#N/A</v>
      </c>
      <c r="KL85" s="146" t="e">
        <f t="shared" si="369"/>
        <v>#N/A</v>
      </c>
      <c r="KM85" s="146" t="e">
        <f t="shared" si="370"/>
        <v>#N/A</v>
      </c>
      <c r="KN85" s="146" t="e">
        <f t="shared" si="371"/>
        <v>#N/A</v>
      </c>
      <c r="KO85" s="146" t="e">
        <f t="shared" si="372"/>
        <v>#N/A</v>
      </c>
      <c r="KP85" s="146" t="e">
        <f t="shared" si="373"/>
        <v>#N/A</v>
      </c>
      <c r="KQ85" s="146" t="e">
        <f t="shared" si="374"/>
        <v>#N/A</v>
      </c>
      <c r="KR85" s="146" t="e">
        <f t="shared" si="375"/>
        <v>#N/A</v>
      </c>
      <c r="KS85" s="146" t="e">
        <f t="shared" si="376"/>
        <v>#N/A</v>
      </c>
      <c r="KT85" s="146" t="e">
        <f t="shared" si="377"/>
        <v>#N/A</v>
      </c>
      <c r="KU85" s="146" t="e">
        <f t="shared" si="378"/>
        <v>#N/A</v>
      </c>
      <c r="KV85" s="146" t="e">
        <f t="shared" si="379"/>
        <v>#N/A</v>
      </c>
      <c r="KW85" s="146" t="e">
        <f t="shared" si="380"/>
        <v>#N/A</v>
      </c>
      <c r="KX85" s="146" t="e">
        <f t="shared" si="381"/>
        <v>#N/A</v>
      </c>
      <c r="KY85" s="146" t="e">
        <f t="shared" si="382"/>
        <v>#N/A</v>
      </c>
      <c r="KZ85" s="146" t="e">
        <f t="shared" si="383"/>
        <v>#N/A</v>
      </c>
      <c r="LA85" s="146" t="e">
        <f t="shared" si="384"/>
        <v>#N/A</v>
      </c>
      <c r="LB85" s="146" t="e">
        <f t="shared" si="385"/>
        <v>#N/A</v>
      </c>
      <c r="LC85" s="146" t="e">
        <f t="shared" si="386"/>
        <v>#N/A</v>
      </c>
      <c r="LD85" s="146" t="e">
        <f t="shared" si="387"/>
        <v>#N/A</v>
      </c>
      <c r="LE85" s="146" t="e">
        <f t="shared" si="388"/>
        <v>#N/A</v>
      </c>
      <c r="LF85" s="146" t="e">
        <f t="shared" si="389"/>
        <v>#N/A</v>
      </c>
      <c r="LG85" s="146" t="e">
        <f t="shared" si="390"/>
        <v>#N/A</v>
      </c>
      <c r="LH85" s="146" t="e">
        <f t="shared" si="391"/>
        <v>#N/A</v>
      </c>
      <c r="LI85" s="146" t="e">
        <f t="shared" si="392"/>
        <v>#N/A</v>
      </c>
      <c r="LJ85" s="146" t="e">
        <f t="shared" si="393"/>
        <v>#N/A</v>
      </c>
      <c r="LK85" s="146" t="e">
        <f t="shared" si="394"/>
        <v>#N/A</v>
      </c>
      <c r="LL85" s="146" t="e">
        <f t="shared" si="395"/>
        <v>#N/A</v>
      </c>
      <c r="LM85" s="146" t="e">
        <f t="shared" si="396"/>
        <v>#N/A</v>
      </c>
      <c r="LN85" s="146" t="e">
        <f t="shared" si="397"/>
        <v>#N/A</v>
      </c>
      <c r="LO85" s="146" t="e">
        <f t="shared" si="398"/>
        <v>#N/A</v>
      </c>
      <c r="LP85" s="146" t="e">
        <f t="shared" si="399"/>
        <v>#N/A</v>
      </c>
      <c r="LQ85" s="146" t="e">
        <f t="shared" si="400"/>
        <v>#N/A</v>
      </c>
      <c r="LR85" s="146" t="e">
        <f t="shared" si="401"/>
        <v>#N/A</v>
      </c>
      <c r="LS85" s="146" t="e">
        <f t="shared" si="402"/>
        <v>#N/A</v>
      </c>
      <c r="LT85" s="146" t="e">
        <f t="shared" si="403"/>
        <v>#N/A</v>
      </c>
      <c r="LU85" s="146" t="e">
        <f t="shared" si="404"/>
        <v>#N/A</v>
      </c>
      <c r="LV85" s="146" t="e">
        <f t="shared" si="405"/>
        <v>#N/A</v>
      </c>
      <c r="LW85" s="146" t="e">
        <f t="shared" si="406"/>
        <v>#N/A</v>
      </c>
      <c r="LX85" s="146" t="e">
        <f t="shared" si="407"/>
        <v>#N/A</v>
      </c>
      <c r="LY85" s="146" t="e">
        <f t="shared" si="408"/>
        <v>#N/A</v>
      </c>
      <c r="LZ85" s="146" t="e">
        <f t="shared" si="409"/>
        <v>#N/A</v>
      </c>
      <c r="MA85" s="146" t="e">
        <f t="shared" si="410"/>
        <v>#N/A</v>
      </c>
      <c r="MB85" s="146" t="e">
        <f t="shared" si="411"/>
        <v>#N/A</v>
      </c>
      <c r="MC85" s="146" t="e">
        <f t="shared" si="412"/>
        <v>#N/A</v>
      </c>
      <c r="MD85" s="146" t="e">
        <f t="shared" si="413"/>
        <v>#N/A</v>
      </c>
      <c r="ME85" s="146" t="e">
        <f t="shared" si="414"/>
        <v>#N/A</v>
      </c>
      <c r="MF85" s="146" t="e">
        <f t="shared" si="415"/>
        <v>#N/A</v>
      </c>
      <c r="MG85" s="146" t="e">
        <f t="shared" si="416"/>
        <v>#N/A</v>
      </c>
      <c r="MH85" s="146" t="e">
        <f t="shared" si="417"/>
        <v>#N/A</v>
      </c>
      <c r="MI85" s="146" t="e">
        <f t="shared" si="418"/>
        <v>#N/A</v>
      </c>
      <c r="MJ85" s="146" t="e">
        <f t="shared" si="419"/>
        <v>#N/A</v>
      </c>
      <c r="MK85" s="146" t="e">
        <f t="shared" si="420"/>
        <v>#N/A</v>
      </c>
      <c r="ML85" s="146" t="e">
        <f t="shared" si="421"/>
        <v>#N/A</v>
      </c>
      <c r="MM85" s="146" t="e">
        <f t="shared" si="422"/>
        <v>#N/A</v>
      </c>
      <c r="MN85" s="146" t="e">
        <f t="shared" si="423"/>
        <v>#N/A</v>
      </c>
      <c r="MO85" s="146" t="e">
        <f t="shared" si="424"/>
        <v>#N/A</v>
      </c>
      <c r="MP85" s="146" t="e">
        <f t="shared" si="425"/>
        <v>#N/A</v>
      </c>
      <c r="MQ85" s="146" t="e">
        <f t="shared" si="426"/>
        <v>#N/A</v>
      </c>
      <c r="MR85" s="146" t="e">
        <f t="shared" si="298"/>
        <v>#N/A</v>
      </c>
      <c r="MS85" s="146" t="e">
        <f t="shared" si="427"/>
        <v>#N/A</v>
      </c>
      <c r="MT85" s="146" t="e">
        <f t="shared" si="428"/>
        <v>#N/A</v>
      </c>
      <c r="MU85" s="146" t="e">
        <f t="shared" si="429"/>
        <v>#N/A</v>
      </c>
      <c r="MV85" s="146" t="e">
        <f t="shared" si="430"/>
        <v>#N/A</v>
      </c>
      <c r="MW85" s="146" t="e">
        <f t="shared" si="431"/>
        <v>#N/A</v>
      </c>
      <c r="MX85" s="146" t="e">
        <f t="shared" si="432"/>
        <v>#N/A</v>
      </c>
      <c r="MY85" s="146" t="e">
        <f t="shared" si="433"/>
        <v>#N/A</v>
      </c>
      <c r="MZ85" s="146" t="e">
        <f t="shared" si="434"/>
        <v>#N/A</v>
      </c>
      <c r="NA85" s="146" t="e">
        <f t="shared" si="435"/>
        <v>#N/A</v>
      </c>
      <c r="NB85" s="146" t="e">
        <f t="shared" si="436"/>
        <v>#N/A</v>
      </c>
      <c r="NC85" s="146" t="e">
        <f t="shared" si="437"/>
        <v>#N/A</v>
      </c>
      <c r="ND85" s="146" t="e">
        <f t="shared" si="438"/>
        <v>#N/A</v>
      </c>
      <c r="NE85" s="146" t="e">
        <f t="shared" si="439"/>
        <v>#N/A</v>
      </c>
      <c r="NF85" s="146" t="e">
        <f t="shared" si="440"/>
        <v>#N/A</v>
      </c>
      <c r="NG85" s="146" t="e">
        <f t="shared" si="441"/>
        <v>#N/A</v>
      </c>
      <c r="NH85" s="146" t="e">
        <f t="shared" si="442"/>
        <v>#N/A</v>
      </c>
      <c r="NI85" s="146" t="e">
        <f t="shared" si="443"/>
        <v>#N/A</v>
      </c>
      <c r="NJ85" s="146" t="e">
        <f t="shared" si="444"/>
        <v>#N/A</v>
      </c>
      <c r="NK85" s="146" t="e">
        <f t="shared" si="445"/>
        <v>#N/A</v>
      </c>
      <c r="NL85" s="146" t="e">
        <f t="shared" si="446"/>
        <v>#N/A</v>
      </c>
      <c r="NM85" s="146" t="e">
        <f t="shared" si="447"/>
        <v>#N/A</v>
      </c>
      <c r="NN85" s="146" t="e">
        <f t="shared" si="448"/>
        <v>#N/A</v>
      </c>
      <c r="NO85" s="146" t="e">
        <f t="shared" si="449"/>
        <v>#N/A</v>
      </c>
      <c r="NP85" s="146" t="e">
        <f t="shared" si="450"/>
        <v>#N/A</v>
      </c>
      <c r="NQ85" s="146" t="e">
        <f t="shared" si="451"/>
        <v>#N/A</v>
      </c>
      <c r="NR85" s="146" t="e">
        <f t="shared" si="452"/>
        <v>#N/A</v>
      </c>
      <c r="NS85" s="146" t="e">
        <f t="shared" si="453"/>
        <v>#N/A</v>
      </c>
      <c r="NT85" s="146" t="e">
        <f t="shared" si="454"/>
        <v>#N/A</v>
      </c>
      <c r="NU85" s="146" t="e">
        <f t="shared" si="455"/>
        <v>#N/A</v>
      </c>
      <c r="NV85" s="146" t="e">
        <f t="shared" si="456"/>
        <v>#N/A</v>
      </c>
      <c r="NW85" s="146" t="e">
        <f t="shared" si="457"/>
        <v>#N/A</v>
      </c>
      <c r="NX85" s="146" t="e">
        <f t="shared" si="458"/>
        <v>#N/A</v>
      </c>
      <c r="NY85" s="146" t="e">
        <f t="shared" si="459"/>
        <v>#N/A</v>
      </c>
      <c r="NZ85" s="146" t="e">
        <f t="shared" si="460"/>
        <v>#N/A</v>
      </c>
      <c r="OA85" s="146" t="e">
        <f t="shared" si="461"/>
        <v>#N/A</v>
      </c>
      <c r="OB85" s="146" t="e">
        <f t="shared" si="462"/>
        <v>#N/A</v>
      </c>
      <c r="OC85" s="146" t="e">
        <f t="shared" si="463"/>
        <v>#N/A</v>
      </c>
      <c r="OD85" s="146" t="e">
        <f t="shared" si="464"/>
        <v>#N/A</v>
      </c>
      <c r="OE85" s="146" t="e">
        <f t="shared" si="465"/>
        <v>#N/A</v>
      </c>
      <c r="OF85" s="146" t="e">
        <f t="shared" si="466"/>
        <v>#N/A</v>
      </c>
      <c r="OG85" s="146" t="e">
        <f t="shared" si="467"/>
        <v>#N/A</v>
      </c>
      <c r="OH85" s="146" t="e">
        <f t="shared" si="468"/>
        <v>#N/A</v>
      </c>
      <c r="OI85" s="146" t="e">
        <f t="shared" si="469"/>
        <v>#N/A</v>
      </c>
      <c r="OJ85" s="146" t="e">
        <f t="shared" si="470"/>
        <v>#N/A</v>
      </c>
      <c r="OK85" s="146" t="e">
        <f t="shared" si="471"/>
        <v>#N/A</v>
      </c>
      <c r="OL85" s="146" t="e">
        <f t="shared" si="472"/>
        <v>#N/A</v>
      </c>
      <c r="OM85" s="146" t="e">
        <f t="shared" si="473"/>
        <v>#N/A</v>
      </c>
      <c r="ON85" s="146" t="e">
        <f t="shared" si="474"/>
        <v>#N/A</v>
      </c>
      <c r="OO85" s="146" t="e">
        <f t="shared" si="475"/>
        <v>#N/A</v>
      </c>
      <c r="OP85" s="146" t="e">
        <f t="shared" si="476"/>
        <v>#N/A</v>
      </c>
      <c r="OQ85" s="146" t="e">
        <f t="shared" si="477"/>
        <v>#N/A</v>
      </c>
      <c r="OR85" s="146" t="e">
        <f t="shared" si="478"/>
        <v>#N/A</v>
      </c>
      <c r="OS85" s="146" t="e">
        <f t="shared" si="479"/>
        <v>#N/A</v>
      </c>
      <c r="OT85" s="146" t="e">
        <f t="shared" si="480"/>
        <v>#N/A</v>
      </c>
      <c r="OU85" s="146" t="e">
        <f t="shared" si="481"/>
        <v>#N/A</v>
      </c>
      <c r="OV85" s="146" t="e">
        <f t="shared" si="482"/>
        <v>#N/A</v>
      </c>
      <c r="OW85" s="146" t="e">
        <f t="shared" si="483"/>
        <v>#N/A</v>
      </c>
      <c r="OX85" s="146" t="e">
        <f t="shared" si="484"/>
        <v>#N/A</v>
      </c>
      <c r="OY85" s="146" t="e">
        <f t="shared" si="485"/>
        <v>#N/A</v>
      </c>
      <c r="OZ85" s="146" t="e">
        <f t="shared" si="486"/>
        <v>#N/A</v>
      </c>
      <c r="PA85" s="146" t="e">
        <f t="shared" si="487"/>
        <v>#N/A</v>
      </c>
      <c r="PB85" s="146" t="e">
        <f t="shared" si="488"/>
        <v>#N/A</v>
      </c>
      <c r="PC85" s="146" t="e">
        <f t="shared" si="489"/>
        <v>#N/A</v>
      </c>
      <c r="PD85" s="146" t="e">
        <f t="shared" si="299"/>
        <v>#N/A</v>
      </c>
      <c r="PE85" s="146" t="e">
        <f t="shared" si="502"/>
        <v>#N/A</v>
      </c>
      <c r="PF85" s="146" t="e">
        <f t="shared" si="503"/>
        <v>#N/A</v>
      </c>
      <c r="PG85" s="146" t="e">
        <f t="shared" si="504"/>
        <v>#N/A</v>
      </c>
      <c r="PH85" s="146" t="e">
        <f t="shared" si="505"/>
        <v>#N/A</v>
      </c>
      <c r="PI85" s="146" t="e">
        <f t="shared" si="506"/>
        <v>#N/A</v>
      </c>
      <c r="PJ85" s="146" t="e">
        <f t="shared" si="507"/>
        <v>#N/A</v>
      </c>
      <c r="PK85" s="146" t="e">
        <f t="shared" si="508"/>
        <v>#N/A</v>
      </c>
      <c r="PL85" s="146" t="e">
        <f t="shared" si="509"/>
        <v>#N/A</v>
      </c>
    </row>
    <row r="86" spans="1:428" hidden="1" x14ac:dyDescent="0.45">
      <c r="A86" s="364"/>
      <c r="B86" s="365" t="str">
        <f>IF($N86="","",ROUND(_xlfn.LOGNORM.INV(ABS(VLOOKUP($Q$1,VLookups!$A$27:$B$28,2,FALSE)-B$2),LN($J86),LN($N86)),0))</f>
        <v/>
      </c>
      <c r="C86" s="367" t="str">
        <f t="shared" si="293"/>
        <v/>
      </c>
      <c r="D86" s="368" t="str">
        <f t="shared" si="294"/>
        <v/>
      </c>
      <c r="E86" s="108" t="str">
        <f>IFERROR(_xlfn.LOGNORM.INV(VLookups!$B$22,LN($J86),LN($N86)),"")</f>
        <v/>
      </c>
      <c r="F86" s="81"/>
      <c r="G86" s="108" t="str">
        <f>IFERROR(_xlfn.LOGNORM.INV(VLookups!$B$23,LN($J86),LN($N86)),"")</f>
        <v/>
      </c>
      <c r="H86" s="110" t="str">
        <f t="shared" si="283"/>
        <v/>
      </c>
      <c r="I86" s="110" t="str">
        <f t="shared" si="284"/>
        <v/>
      </c>
      <c r="J86" s="65" t="str">
        <f>IF(AND(F86&gt;0,NOT(ISBLANK(K86))),IF(VLOOKUP($F$3,VLookups!$A$17:$B$18,2,FALSE),F86*VLOOKUP(K86,VLookups!$A$4:$B$13,2,FALSE),F86),"")</f>
        <v/>
      </c>
      <c r="K86" s="21"/>
      <c r="L86" s="53"/>
      <c r="M86" s="263"/>
      <c r="N86" s="320" t="str">
        <f>IF(F86&gt;0,IF(ISBLANK(M86),IF(ISBLANK(K86),"",VLOOKUP(K86,VLookups!$A$4:$C$13,3,FALSE)),M86),"")</f>
        <v/>
      </c>
      <c r="O86" s="320" t="str">
        <f t="shared" si="287"/>
        <v/>
      </c>
      <c r="P86" s="375" t="str">
        <f t="shared" si="288"/>
        <v/>
      </c>
      <c r="Q86" s="81"/>
      <c r="R86" s="230" t="str">
        <f>IF(AND(Q86&gt;0,F86&gt;0,NOT(N86="")),ABS(VLOOKUP($Q$1,VLookups!$A$27:$B$28,2,FALSE)-_xlfn.LOGNORM.DIST(Q86,LN(J86),LN(N86),TRUE)),"")</f>
        <v/>
      </c>
      <c r="S86" s="80" t="str">
        <f>IF(AND($E86&gt;0,$F86&gt;0,$G86&gt;0,NOT(ISBLANK($K86))),_xlfn.LOGNORM.INV(ABS(VLOOKUP($Q$1,VLookups!$A$27:$B$28,2,FALSE)-S$3),LN($J86),LN($N86)),"")</f>
        <v/>
      </c>
      <c r="T86" s="80" t="str">
        <f>IF(AND($E86&gt;0,$F86&gt;0,$G86&gt;0,NOT(ISBLANK($K86))),_xlfn.LOGNORM.INV(ABS(VLOOKUP($Q$1,VLookups!$A$27:$B$28,2,FALSE)-T$3),LN($J86),LN($N86)),"")</f>
        <v/>
      </c>
      <c r="U86" s="80" t="str">
        <f>IF(AND($E86&gt;0,$F86&gt;0,$G86&gt;0,NOT(ISBLANK($K86))),_xlfn.LOGNORM.INV(ABS(VLOOKUP($Q$1,VLookups!$A$27:$B$28,2,FALSE)-U$3),LN($J86),LN($N86)),"")</f>
        <v/>
      </c>
      <c r="V86" s="80" t="str">
        <f>IF(AND($E86&gt;0,$F86&gt;0,$G86&gt;0,NOT(ISBLANK($K86))),_xlfn.LOGNORM.INV(ABS(VLOOKUP($Q$1,VLookups!$A$27:$B$28,2,FALSE)-V$3),LN($J86),LN($N86)),"")</f>
        <v/>
      </c>
      <c r="W86" s="80" t="str">
        <f>IF(AND($E86&gt;0,$F86&gt;0,$G86&gt;0,NOT(ISBLANK($K86))),_xlfn.LOGNORM.INV(ABS(VLOOKUP($Q$1,VLookups!$A$27:$B$28,2,FALSE)-W$3),LN($J86),LN($N86)),"")</f>
        <v/>
      </c>
      <c r="X86" s="80" t="str">
        <f>IF(AND($E86&gt;0,$F86&gt;0,$G86&gt;0,NOT(ISBLANK($K86))),_xlfn.LOGNORM.INV(ABS(VLOOKUP($Q$1,VLookups!$A$27:$B$28,2,FALSE)-X$3),LN($J86),LN($N86)),"")</f>
        <v/>
      </c>
      <c r="Y86" s="5"/>
      <c r="Z86" s="145" t="str">
        <f t="shared" si="285"/>
        <v/>
      </c>
      <c r="AA86" s="376" t="str">
        <f t="shared" si="289"/>
        <v/>
      </c>
      <c r="AB86" s="46" t="str">
        <f t="shared" si="290"/>
        <v/>
      </c>
      <c r="AC86" s="46" t="str">
        <f t="shared" ref="AC86:CN89" si="513">IF(ISNONTEXT($Z86),AB86+$Z86,"")</f>
        <v/>
      </c>
      <c r="AD86" s="46" t="str">
        <f t="shared" si="513"/>
        <v/>
      </c>
      <c r="AE86" s="46" t="str">
        <f t="shared" si="513"/>
        <v/>
      </c>
      <c r="AF86" s="46" t="str">
        <f t="shared" si="513"/>
        <v/>
      </c>
      <c r="AG86" s="46" t="str">
        <f t="shared" si="513"/>
        <v/>
      </c>
      <c r="AH86" s="46" t="str">
        <f t="shared" si="513"/>
        <v/>
      </c>
      <c r="AI86" s="46" t="str">
        <f t="shared" si="513"/>
        <v/>
      </c>
      <c r="AJ86" s="46" t="str">
        <f t="shared" si="513"/>
        <v/>
      </c>
      <c r="AK86" s="46" t="str">
        <f t="shared" si="513"/>
        <v/>
      </c>
      <c r="AL86" s="46" t="str">
        <f t="shared" si="513"/>
        <v/>
      </c>
      <c r="AM86" s="46" t="str">
        <f t="shared" si="513"/>
        <v/>
      </c>
      <c r="AN86" s="46" t="str">
        <f t="shared" si="513"/>
        <v/>
      </c>
      <c r="AO86" s="46" t="str">
        <f t="shared" si="513"/>
        <v/>
      </c>
      <c r="AP86" s="46" t="str">
        <f t="shared" si="513"/>
        <v/>
      </c>
      <c r="AQ86" s="46" t="str">
        <f t="shared" si="513"/>
        <v/>
      </c>
      <c r="AR86" s="46" t="str">
        <f t="shared" si="513"/>
        <v/>
      </c>
      <c r="AS86" s="46" t="str">
        <f t="shared" si="513"/>
        <v/>
      </c>
      <c r="AT86" s="46" t="str">
        <f t="shared" si="513"/>
        <v/>
      </c>
      <c r="AU86" s="46" t="str">
        <f t="shared" si="513"/>
        <v/>
      </c>
      <c r="AV86" s="46" t="str">
        <f t="shared" si="513"/>
        <v/>
      </c>
      <c r="AW86" s="46" t="str">
        <f t="shared" si="513"/>
        <v/>
      </c>
      <c r="AX86" s="46" t="str">
        <f t="shared" si="513"/>
        <v/>
      </c>
      <c r="AY86" s="46" t="str">
        <f t="shared" si="513"/>
        <v/>
      </c>
      <c r="AZ86" s="46" t="str">
        <f t="shared" si="513"/>
        <v/>
      </c>
      <c r="BA86" s="46" t="str">
        <f t="shared" si="513"/>
        <v/>
      </c>
      <c r="BB86" s="46" t="str">
        <f t="shared" si="513"/>
        <v/>
      </c>
      <c r="BC86" s="46" t="str">
        <f t="shared" si="513"/>
        <v/>
      </c>
      <c r="BD86" s="46" t="str">
        <f t="shared" si="513"/>
        <v/>
      </c>
      <c r="BE86" s="46" t="str">
        <f t="shared" si="513"/>
        <v/>
      </c>
      <c r="BF86" s="46" t="str">
        <f t="shared" si="513"/>
        <v/>
      </c>
      <c r="BG86" s="46" t="str">
        <f t="shared" si="513"/>
        <v/>
      </c>
      <c r="BH86" s="46" t="str">
        <f t="shared" si="513"/>
        <v/>
      </c>
      <c r="BI86" s="46" t="str">
        <f t="shared" si="513"/>
        <v/>
      </c>
      <c r="BJ86" s="46" t="str">
        <f t="shared" si="513"/>
        <v/>
      </c>
      <c r="BK86" s="46" t="str">
        <f t="shared" si="513"/>
        <v/>
      </c>
      <c r="BL86" s="46" t="str">
        <f t="shared" si="513"/>
        <v/>
      </c>
      <c r="BM86" s="46" t="str">
        <f t="shared" si="513"/>
        <v/>
      </c>
      <c r="BN86" s="46" t="str">
        <f t="shared" si="513"/>
        <v/>
      </c>
      <c r="BO86" s="46" t="str">
        <f t="shared" si="513"/>
        <v/>
      </c>
      <c r="BP86" s="46" t="str">
        <f t="shared" si="513"/>
        <v/>
      </c>
      <c r="BQ86" s="46" t="str">
        <f t="shared" si="513"/>
        <v/>
      </c>
      <c r="BR86" s="46" t="str">
        <f t="shared" si="513"/>
        <v/>
      </c>
      <c r="BS86" s="46" t="str">
        <f t="shared" si="513"/>
        <v/>
      </c>
      <c r="BT86" s="46" t="str">
        <f t="shared" si="513"/>
        <v/>
      </c>
      <c r="BU86" s="46" t="str">
        <f t="shared" si="513"/>
        <v/>
      </c>
      <c r="BV86" s="46" t="str">
        <f t="shared" si="513"/>
        <v/>
      </c>
      <c r="BW86" s="46" t="str">
        <f t="shared" si="513"/>
        <v/>
      </c>
      <c r="BX86" s="46" t="str">
        <f t="shared" si="513"/>
        <v/>
      </c>
      <c r="BY86" s="46" t="str">
        <f t="shared" si="513"/>
        <v/>
      </c>
      <c r="BZ86" s="46" t="str">
        <f t="shared" si="513"/>
        <v/>
      </c>
      <c r="CA86" s="46" t="str">
        <f t="shared" si="513"/>
        <v/>
      </c>
      <c r="CB86" s="46" t="str">
        <f t="shared" si="513"/>
        <v/>
      </c>
      <c r="CC86" s="46" t="str">
        <f t="shared" si="513"/>
        <v/>
      </c>
      <c r="CD86" s="46" t="str">
        <f t="shared" si="513"/>
        <v/>
      </c>
      <c r="CE86" s="46" t="str">
        <f t="shared" si="513"/>
        <v/>
      </c>
      <c r="CF86" s="46" t="str">
        <f t="shared" si="513"/>
        <v/>
      </c>
      <c r="CG86" s="46" t="str">
        <f t="shared" si="513"/>
        <v/>
      </c>
      <c r="CH86" s="46" t="str">
        <f t="shared" si="513"/>
        <v/>
      </c>
      <c r="CI86" s="46" t="str">
        <f t="shared" si="513"/>
        <v/>
      </c>
      <c r="CJ86" s="46" t="str">
        <f t="shared" si="513"/>
        <v/>
      </c>
      <c r="CK86" s="46" t="str">
        <f t="shared" si="513"/>
        <v/>
      </c>
      <c r="CL86" s="46" t="str">
        <f t="shared" si="513"/>
        <v/>
      </c>
      <c r="CM86" s="46" t="str">
        <f t="shared" si="513"/>
        <v/>
      </c>
      <c r="CN86" s="46" t="str">
        <f t="shared" si="513"/>
        <v/>
      </c>
      <c r="CO86" s="46" t="str">
        <f t="shared" si="510"/>
        <v/>
      </c>
      <c r="CP86" s="46" t="str">
        <f t="shared" si="510"/>
        <v/>
      </c>
      <c r="CQ86" s="46" t="str">
        <f t="shared" si="510"/>
        <v/>
      </c>
      <c r="CR86" s="46" t="str">
        <f t="shared" si="510"/>
        <v/>
      </c>
      <c r="CS86" s="46" t="str">
        <f t="shared" si="510"/>
        <v/>
      </c>
      <c r="CT86" s="46" t="str">
        <f t="shared" si="510"/>
        <v/>
      </c>
      <c r="CU86" s="46" t="str">
        <f t="shared" si="510"/>
        <v/>
      </c>
      <c r="CV86" s="46" t="str">
        <f t="shared" si="510"/>
        <v/>
      </c>
      <c r="CW86" s="46" t="str">
        <f t="shared" si="510"/>
        <v/>
      </c>
      <c r="CX86" s="46" t="str">
        <f t="shared" si="510"/>
        <v/>
      </c>
      <c r="CY86" s="46" t="str">
        <f t="shared" si="510"/>
        <v/>
      </c>
      <c r="CZ86" s="46" t="str">
        <f t="shared" si="510"/>
        <v/>
      </c>
      <c r="DA86" s="46" t="str">
        <f t="shared" si="510"/>
        <v/>
      </c>
      <c r="DB86" s="46" t="str">
        <f t="shared" si="510"/>
        <v/>
      </c>
      <c r="DC86" s="46" t="str">
        <f t="shared" si="510"/>
        <v/>
      </c>
      <c r="DD86" s="46" t="str">
        <f t="shared" si="510"/>
        <v/>
      </c>
      <c r="DE86" s="46" t="str">
        <f t="shared" si="510"/>
        <v/>
      </c>
      <c r="DF86" s="46" t="str">
        <f t="shared" si="510"/>
        <v/>
      </c>
      <c r="DG86" s="46" t="str">
        <f t="shared" si="510"/>
        <v/>
      </c>
      <c r="DH86" s="46" t="str">
        <f t="shared" si="510"/>
        <v/>
      </c>
      <c r="DI86" s="46" t="str">
        <f t="shared" si="510"/>
        <v/>
      </c>
      <c r="DJ86" s="46" t="str">
        <f t="shared" si="510"/>
        <v/>
      </c>
      <c r="DK86" s="46" t="str">
        <f t="shared" si="510"/>
        <v/>
      </c>
      <c r="DL86" s="46" t="str">
        <f t="shared" si="510"/>
        <v/>
      </c>
      <c r="DM86" s="46" t="str">
        <f t="shared" si="510"/>
        <v/>
      </c>
      <c r="DN86" s="46" t="str">
        <f t="shared" si="510"/>
        <v/>
      </c>
      <c r="DO86" s="46" t="str">
        <f t="shared" si="510"/>
        <v/>
      </c>
      <c r="DP86" s="46" t="str">
        <f t="shared" si="510"/>
        <v/>
      </c>
      <c r="DQ86" s="46" t="str">
        <f t="shared" si="510"/>
        <v/>
      </c>
      <c r="DR86" s="46" t="str">
        <f t="shared" si="510"/>
        <v/>
      </c>
      <c r="DS86" s="46" t="str">
        <f t="shared" si="510"/>
        <v/>
      </c>
      <c r="DT86" s="46" t="str">
        <f t="shared" si="510"/>
        <v/>
      </c>
      <c r="DU86" s="46" t="str">
        <f t="shared" si="510"/>
        <v/>
      </c>
      <c r="DV86" s="46" t="str">
        <f t="shared" si="510"/>
        <v/>
      </c>
      <c r="DW86" s="46" t="str">
        <f t="shared" si="510"/>
        <v/>
      </c>
      <c r="DX86" s="46" t="str">
        <f t="shared" si="510"/>
        <v/>
      </c>
      <c r="DY86" s="46" t="str">
        <f t="shared" si="510"/>
        <v/>
      </c>
      <c r="DZ86" s="46" t="str">
        <f t="shared" si="510"/>
        <v/>
      </c>
      <c r="EA86" s="46" t="str">
        <f t="shared" si="510"/>
        <v/>
      </c>
      <c r="EB86" s="46" t="str">
        <f t="shared" si="510"/>
        <v/>
      </c>
      <c r="EC86" s="46" t="str">
        <f t="shared" si="510"/>
        <v/>
      </c>
      <c r="ED86" s="46" t="str">
        <f t="shared" si="510"/>
        <v/>
      </c>
      <c r="EE86" s="46" t="str">
        <f t="shared" si="510"/>
        <v/>
      </c>
      <c r="EF86" s="46" t="str">
        <f t="shared" si="510"/>
        <v/>
      </c>
      <c r="EG86" s="46" t="str">
        <f t="shared" si="510"/>
        <v/>
      </c>
      <c r="EH86" s="46" t="str">
        <f t="shared" si="510"/>
        <v/>
      </c>
      <c r="EI86" s="46" t="str">
        <f t="shared" si="510"/>
        <v/>
      </c>
      <c r="EJ86" s="46" t="str">
        <f t="shared" si="510"/>
        <v/>
      </c>
      <c r="EK86" s="46" t="str">
        <f t="shared" si="510"/>
        <v/>
      </c>
      <c r="EL86" s="46" t="str">
        <f t="shared" si="510"/>
        <v/>
      </c>
      <c r="EM86" s="46" t="str">
        <f t="shared" si="510"/>
        <v/>
      </c>
      <c r="EN86" s="46" t="str">
        <f t="shared" si="510"/>
        <v/>
      </c>
      <c r="EO86" s="46" t="str">
        <f t="shared" si="510"/>
        <v/>
      </c>
      <c r="EP86" s="46" t="str">
        <f t="shared" si="510"/>
        <v/>
      </c>
      <c r="EQ86" s="46" t="str">
        <f t="shared" si="510"/>
        <v/>
      </c>
      <c r="ER86" s="46" t="str">
        <f t="shared" si="510"/>
        <v/>
      </c>
      <c r="ES86" s="46" t="str">
        <f t="shared" si="510"/>
        <v/>
      </c>
      <c r="ET86" s="46" t="str">
        <f t="shared" si="510"/>
        <v/>
      </c>
      <c r="EU86" s="46" t="str">
        <f t="shared" si="510"/>
        <v/>
      </c>
      <c r="EV86" s="46" t="str">
        <f t="shared" si="510"/>
        <v/>
      </c>
      <c r="EW86" s="46" t="str">
        <f t="shared" si="510"/>
        <v/>
      </c>
      <c r="EX86" s="46" t="str">
        <f t="shared" si="510"/>
        <v/>
      </c>
      <c r="EY86" s="46" t="str">
        <f t="shared" si="510"/>
        <v/>
      </c>
      <c r="EZ86" s="46" t="str">
        <f t="shared" ref="EZ86:HK89" si="514">IF(ISNONTEXT($Z86),EY86+$Z86,"")</f>
        <v/>
      </c>
      <c r="FA86" s="46" t="str">
        <f t="shared" si="514"/>
        <v/>
      </c>
      <c r="FB86" s="46" t="str">
        <f t="shared" si="514"/>
        <v/>
      </c>
      <c r="FC86" s="46" t="str">
        <f t="shared" si="514"/>
        <v/>
      </c>
      <c r="FD86" s="46" t="str">
        <f t="shared" si="514"/>
        <v/>
      </c>
      <c r="FE86" s="46" t="str">
        <f t="shared" si="514"/>
        <v/>
      </c>
      <c r="FF86" s="46" t="str">
        <f t="shared" si="514"/>
        <v/>
      </c>
      <c r="FG86" s="46" t="str">
        <f t="shared" si="514"/>
        <v/>
      </c>
      <c r="FH86" s="46" t="str">
        <f t="shared" si="514"/>
        <v/>
      </c>
      <c r="FI86" s="46" t="str">
        <f t="shared" si="514"/>
        <v/>
      </c>
      <c r="FJ86" s="46" t="str">
        <f t="shared" si="514"/>
        <v/>
      </c>
      <c r="FK86" s="46" t="str">
        <f t="shared" si="514"/>
        <v/>
      </c>
      <c r="FL86" s="46" t="str">
        <f t="shared" si="514"/>
        <v/>
      </c>
      <c r="FM86" s="46" t="str">
        <f t="shared" si="514"/>
        <v/>
      </c>
      <c r="FN86" s="46" t="str">
        <f t="shared" si="514"/>
        <v/>
      </c>
      <c r="FO86" s="46" t="str">
        <f t="shared" si="514"/>
        <v/>
      </c>
      <c r="FP86" s="46" t="str">
        <f t="shared" si="514"/>
        <v/>
      </c>
      <c r="FQ86" s="46" t="str">
        <f t="shared" si="514"/>
        <v/>
      </c>
      <c r="FR86" s="46" t="str">
        <f t="shared" si="514"/>
        <v/>
      </c>
      <c r="FS86" s="46" t="str">
        <f t="shared" si="514"/>
        <v/>
      </c>
      <c r="FT86" s="46" t="str">
        <f t="shared" si="514"/>
        <v/>
      </c>
      <c r="FU86" s="46" t="str">
        <f t="shared" si="514"/>
        <v/>
      </c>
      <c r="FV86" s="46" t="str">
        <f t="shared" si="514"/>
        <v/>
      </c>
      <c r="FW86" s="46" t="str">
        <f t="shared" si="514"/>
        <v/>
      </c>
      <c r="FX86" s="46" t="str">
        <f t="shared" si="514"/>
        <v/>
      </c>
      <c r="FY86" s="46" t="str">
        <f t="shared" si="514"/>
        <v/>
      </c>
      <c r="FZ86" s="46" t="str">
        <f t="shared" si="514"/>
        <v/>
      </c>
      <c r="GA86" s="46" t="str">
        <f t="shared" si="514"/>
        <v/>
      </c>
      <c r="GB86" s="46" t="str">
        <f t="shared" si="514"/>
        <v/>
      </c>
      <c r="GC86" s="46" t="str">
        <f t="shared" si="514"/>
        <v/>
      </c>
      <c r="GD86" s="46" t="str">
        <f t="shared" si="514"/>
        <v/>
      </c>
      <c r="GE86" s="46" t="str">
        <f t="shared" si="514"/>
        <v/>
      </c>
      <c r="GF86" s="46" t="str">
        <f t="shared" si="514"/>
        <v/>
      </c>
      <c r="GG86" s="46" t="str">
        <f t="shared" si="514"/>
        <v/>
      </c>
      <c r="GH86" s="46" t="str">
        <f t="shared" si="514"/>
        <v/>
      </c>
      <c r="GI86" s="46" t="str">
        <f t="shared" si="514"/>
        <v/>
      </c>
      <c r="GJ86" s="46" t="str">
        <f t="shared" si="514"/>
        <v/>
      </c>
      <c r="GK86" s="46" t="str">
        <f t="shared" si="514"/>
        <v/>
      </c>
      <c r="GL86" s="46" t="str">
        <f t="shared" si="514"/>
        <v/>
      </c>
      <c r="GM86" s="46" t="str">
        <f t="shared" si="514"/>
        <v/>
      </c>
      <c r="GN86" s="46" t="str">
        <f t="shared" si="514"/>
        <v/>
      </c>
      <c r="GO86" s="46" t="str">
        <f t="shared" si="514"/>
        <v/>
      </c>
      <c r="GP86" s="46" t="str">
        <f t="shared" si="514"/>
        <v/>
      </c>
      <c r="GQ86" s="46" t="str">
        <f t="shared" si="514"/>
        <v/>
      </c>
      <c r="GR86" s="46" t="str">
        <f t="shared" si="514"/>
        <v/>
      </c>
      <c r="GS86" s="46" t="str">
        <f t="shared" si="514"/>
        <v/>
      </c>
      <c r="GT86" s="46" t="str">
        <f t="shared" si="514"/>
        <v/>
      </c>
      <c r="GU86" s="46" t="str">
        <f t="shared" si="514"/>
        <v/>
      </c>
      <c r="GV86" s="46" t="str">
        <f t="shared" si="514"/>
        <v/>
      </c>
      <c r="GW86" s="46" t="str">
        <f t="shared" si="514"/>
        <v/>
      </c>
      <c r="GX86" s="46" t="str">
        <f t="shared" si="514"/>
        <v/>
      </c>
      <c r="GY86" s="46" t="str">
        <f t="shared" si="514"/>
        <v/>
      </c>
      <c r="GZ86" s="46" t="str">
        <f t="shared" si="514"/>
        <v/>
      </c>
      <c r="HA86" s="46" t="str">
        <f t="shared" si="514"/>
        <v/>
      </c>
      <c r="HB86" s="46" t="str">
        <f t="shared" si="514"/>
        <v/>
      </c>
      <c r="HC86" s="46" t="str">
        <f t="shared" si="514"/>
        <v/>
      </c>
      <c r="HD86" s="46" t="str">
        <f t="shared" si="514"/>
        <v/>
      </c>
      <c r="HE86" s="46" t="str">
        <f t="shared" si="514"/>
        <v/>
      </c>
      <c r="HF86" s="46" t="str">
        <f t="shared" si="514"/>
        <v/>
      </c>
      <c r="HG86" s="46" t="str">
        <f t="shared" si="514"/>
        <v/>
      </c>
      <c r="HH86" s="46" t="str">
        <f t="shared" si="514"/>
        <v/>
      </c>
      <c r="HI86" s="46" t="str">
        <f t="shared" si="514"/>
        <v/>
      </c>
      <c r="HJ86" s="46" t="str">
        <f t="shared" si="514"/>
        <v/>
      </c>
      <c r="HK86" s="46" t="str">
        <f t="shared" si="514"/>
        <v/>
      </c>
      <c r="HL86" s="46" t="str">
        <f t="shared" si="511"/>
        <v/>
      </c>
      <c r="HM86" s="46" t="str">
        <f t="shared" si="512"/>
        <v/>
      </c>
      <c r="HN86" s="46" t="str">
        <f t="shared" si="512"/>
        <v/>
      </c>
      <c r="HO86" s="46" t="str">
        <f t="shared" si="512"/>
        <v/>
      </c>
      <c r="HP86" s="46" t="str">
        <f t="shared" si="512"/>
        <v/>
      </c>
      <c r="HQ86" s="46" t="str">
        <f t="shared" si="512"/>
        <v/>
      </c>
      <c r="HR86" s="46" t="str">
        <f t="shared" si="512"/>
        <v/>
      </c>
      <c r="HS86" s="46" t="str">
        <f t="shared" si="512"/>
        <v/>
      </c>
      <c r="HT86" s="146" t="e">
        <f t="shared" si="292"/>
        <v>#N/A</v>
      </c>
      <c r="HU86" s="146" t="e">
        <f t="shared" si="301"/>
        <v>#N/A</v>
      </c>
      <c r="HV86" s="146" t="e">
        <f t="shared" si="302"/>
        <v>#N/A</v>
      </c>
      <c r="HW86" s="146" t="e">
        <f t="shared" si="303"/>
        <v>#N/A</v>
      </c>
      <c r="HX86" s="146" t="e">
        <f t="shared" si="304"/>
        <v>#N/A</v>
      </c>
      <c r="HY86" s="146" t="e">
        <f t="shared" si="305"/>
        <v>#N/A</v>
      </c>
      <c r="HZ86" s="146" t="e">
        <f t="shared" si="306"/>
        <v>#N/A</v>
      </c>
      <c r="IA86" s="146" t="e">
        <f t="shared" si="307"/>
        <v>#N/A</v>
      </c>
      <c r="IB86" s="146" t="e">
        <f t="shared" si="308"/>
        <v>#N/A</v>
      </c>
      <c r="IC86" s="146" t="e">
        <f t="shared" si="309"/>
        <v>#N/A</v>
      </c>
      <c r="ID86" s="146" t="e">
        <f t="shared" si="310"/>
        <v>#N/A</v>
      </c>
      <c r="IE86" s="146" t="e">
        <f t="shared" si="311"/>
        <v>#N/A</v>
      </c>
      <c r="IF86" s="146" t="e">
        <f t="shared" si="312"/>
        <v>#N/A</v>
      </c>
      <c r="IG86" s="146" t="e">
        <f t="shared" si="313"/>
        <v>#N/A</v>
      </c>
      <c r="IH86" s="146" t="e">
        <f t="shared" si="314"/>
        <v>#N/A</v>
      </c>
      <c r="II86" s="146" t="e">
        <f t="shared" si="315"/>
        <v>#N/A</v>
      </c>
      <c r="IJ86" s="146" t="e">
        <f t="shared" si="316"/>
        <v>#N/A</v>
      </c>
      <c r="IK86" s="146" t="e">
        <f t="shared" si="317"/>
        <v>#N/A</v>
      </c>
      <c r="IL86" s="146" t="e">
        <f t="shared" si="318"/>
        <v>#N/A</v>
      </c>
      <c r="IM86" s="146" t="e">
        <f t="shared" si="319"/>
        <v>#N/A</v>
      </c>
      <c r="IN86" s="146" t="e">
        <f t="shared" si="320"/>
        <v>#N/A</v>
      </c>
      <c r="IO86" s="146" t="e">
        <f t="shared" si="321"/>
        <v>#N/A</v>
      </c>
      <c r="IP86" s="146" t="e">
        <f t="shared" si="322"/>
        <v>#N/A</v>
      </c>
      <c r="IQ86" s="146" t="e">
        <f t="shared" si="323"/>
        <v>#N/A</v>
      </c>
      <c r="IR86" s="146" t="e">
        <f t="shared" si="324"/>
        <v>#N/A</v>
      </c>
      <c r="IS86" s="146" t="e">
        <f t="shared" si="325"/>
        <v>#N/A</v>
      </c>
      <c r="IT86" s="146" t="e">
        <f t="shared" si="326"/>
        <v>#N/A</v>
      </c>
      <c r="IU86" s="146" t="e">
        <f t="shared" si="327"/>
        <v>#N/A</v>
      </c>
      <c r="IV86" s="146" t="e">
        <f t="shared" si="328"/>
        <v>#N/A</v>
      </c>
      <c r="IW86" s="146" t="e">
        <f t="shared" si="329"/>
        <v>#N/A</v>
      </c>
      <c r="IX86" s="146" t="e">
        <f t="shared" si="330"/>
        <v>#N/A</v>
      </c>
      <c r="IY86" s="146" t="e">
        <f t="shared" si="331"/>
        <v>#N/A</v>
      </c>
      <c r="IZ86" s="146" t="e">
        <f t="shared" si="332"/>
        <v>#N/A</v>
      </c>
      <c r="JA86" s="146" t="e">
        <f t="shared" si="333"/>
        <v>#N/A</v>
      </c>
      <c r="JB86" s="146" t="e">
        <f t="shared" si="334"/>
        <v>#N/A</v>
      </c>
      <c r="JC86" s="146" t="e">
        <f t="shared" si="335"/>
        <v>#N/A</v>
      </c>
      <c r="JD86" s="146" t="e">
        <f t="shared" si="336"/>
        <v>#N/A</v>
      </c>
      <c r="JE86" s="146" t="e">
        <f t="shared" si="337"/>
        <v>#N/A</v>
      </c>
      <c r="JF86" s="146" t="e">
        <f t="shared" si="338"/>
        <v>#N/A</v>
      </c>
      <c r="JG86" s="146" t="e">
        <f t="shared" si="339"/>
        <v>#N/A</v>
      </c>
      <c r="JH86" s="146" t="e">
        <f t="shared" si="340"/>
        <v>#N/A</v>
      </c>
      <c r="JI86" s="146" t="e">
        <f t="shared" si="341"/>
        <v>#N/A</v>
      </c>
      <c r="JJ86" s="146" t="e">
        <f t="shared" si="342"/>
        <v>#N/A</v>
      </c>
      <c r="JK86" s="146" t="e">
        <f t="shared" si="343"/>
        <v>#N/A</v>
      </c>
      <c r="JL86" s="146" t="e">
        <f t="shared" si="344"/>
        <v>#N/A</v>
      </c>
      <c r="JM86" s="146" t="e">
        <f t="shared" si="345"/>
        <v>#N/A</v>
      </c>
      <c r="JN86" s="146" t="e">
        <f t="shared" si="346"/>
        <v>#N/A</v>
      </c>
      <c r="JO86" s="146" t="e">
        <f t="shared" si="347"/>
        <v>#N/A</v>
      </c>
      <c r="JP86" s="146" t="e">
        <f t="shared" si="348"/>
        <v>#N/A</v>
      </c>
      <c r="JQ86" s="146" t="e">
        <f t="shared" si="349"/>
        <v>#N/A</v>
      </c>
      <c r="JR86" s="146" t="e">
        <f t="shared" si="350"/>
        <v>#N/A</v>
      </c>
      <c r="JS86" s="146" t="e">
        <f t="shared" si="351"/>
        <v>#N/A</v>
      </c>
      <c r="JT86" s="146" t="e">
        <f t="shared" si="352"/>
        <v>#N/A</v>
      </c>
      <c r="JU86" s="146" t="e">
        <f t="shared" si="353"/>
        <v>#N/A</v>
      </c>
      <c r="JV86" s="146" t="e">
        <f t="shared" si="354"/>
        <v>#N/A</v>
      </c>
      <c r="JW86" s="146" t="e">
        <f t="shared" si="355"/>
        <v>#N/A</v>
      </c>
      <c r="JX86" s="146" t="e">
        <f t="shared" si="356"/>
        <v>#N/A</v>
      </c>
      <c r="JY86" s="146" t="e">
        <f t="shared" si="357"/>
        <v>#N/A</v>
      </c>
      <c r="JZ86" s="146" t="e">
        <f t="shared" si="358"/>
        <v>#N/A</v>
      </c>
      <c r="KA86" s="146" t="e">
        <f t="shared" si="359"/>
        <v>#N/A</v>
      </c>
      <c r="KB86" s="146" t="e">
        <f t="shared" si="360"/>
        <v>#N/A</v>
      </c>
      <c r="KC86" s="146" t="e">
        <f t="shared" si="361"/>
        <v>#N/A</v>
      </c>
      <c r="KD86" s="146" t="e">
        <f t="shared" si="362"/>
        <v>#N/A</v>
      </c>
      <c r="KE86" s="146" t="e">
        <f t="shared" si="363"/>
        <v>#N/A</v>
      </c>
      <c r="KF86" s="146" t="e">
        <f t="shared" si="297"/>
        <v>#N/A</v>
      </c>
      <c r="KG86" s="146" t="e">
        <f t="shared" si="364"/>
        <v>#N/A</v>
      </c>
      <c r="KH86" s="146" t="e">
        <f t="shared" si="365"/>
        <v>#N/A</v>
      </c>
      <c r="KI86" s="146" t="e">
        <f t="shared" si="366"/>
        <v>#N/A</v>
      </c>
      <c r="KJ86" s="146" t="e">
        <f t="shared" si="367"/>
        <v>#N/A</v>
      </c>
      <c r="KK86" s="146" t="e">
        <f t="shared" si="368"/>
        <v>#N/A</v>
      </c>
      <c r="KL86" s="146" t="e">
        <f t="shared" si="369"/>
        <v>#N/A</v>
      </c>
      <c r="KM86" s="146" t="e">
        <f t="shared" si="370"/>
        <v>#N/A</v>
      </c>
      <c r="KN86" s="146" t="e">
        <f t="shared" si="371"/>
        <v>#N/A</v>
      </c>
      <c r="KO86" s="146" t="e">
        <f t="shared" si="372"/>
        <v>#N/A</v>
      </c>
      <c r="KP86" s="146" t="e">
        <f t="shared" si="373"/>
        <v>#N/A</v>
      </c>
      <c r="KQ86" s="146" t="e">
        <f t="shared" si="374"/>
        <v>#N/A</v>
      </c>
      <c r="KR86" s="146" t="e">
        <f t="shared" si="375"/>
        <v>#N/A</v>
      </c>
      <c r="KS86" s="146" t="e">
        <f t="shared" si="376"/>
        <v>#N/A</v>
      </c>
      <c r="KT86" s="146" t="e">
        <f t="shared" si="377"/>
        <v>#N/A</v>
      </c>
      <c r="KU86" s="146" t="e">
        <f t="shared" si="378"/>
        <v>#N/A</v>
      </c>
      <c r="KV86" s="146" t="e">
        <f t="shared" si="379"/>
        <v>#N/A</v>
      </c>
      <c r="KW86" s="146" t="e">
        <f t="shared" si="380"/>
        <v>#N/A</v>
      </c>
      <c r="KX86" s="146" t="e">
        <f t="shared" si="381"/>
        <v>#N/A</v>
      </c>
      <c r="KY86" s="146" t="e">
        <f t="shared" si="382"/>
        <v>#N/A</v>
      </c>
      <c r="KZ86" s="146" t="e">
        <f t="shared" si="383"/>
        <v>#N/A</v>
      </c>
      <c r="LA86" s="146" t="e">
        <f t="shared" si="384"/>
        <v>#N/A</v>
      </c>
      <c r="LB86" s="146" t="e">
        <f t="shared" si="385"/>
        <v>#N/A</v>
      </c>
      <c r="LC86" s="146" t="e">
        <f t="shared" si="386"/>
        <v>#N/A</v>
      </c>
      <c r="LD86" s="146" t="e">
        <f t="shared" si="387"/>
        <v>#N/A</v>
      </c>
      <c r="LE86" s="146" t="e">
        <f t="shared" si="388"/>
        <v>#N/A</v>
      </c>
      <c r="LF86" s="146" t="e">
        <f t="shared" si="389"/>
        <v>#N/A</v>
      </c>
      <c r="LG86" s="146" t="e">
        <f t="shared" si="390"/>
        <v>#N/A</v>
      </c>
      <c r="LH86" s="146" t="e">
        <f t="shared" si="391"/>
        <v>#N/A</v>
      </c>
      <c r="LI86" s="146" t="e">
        <f t="shared" si="392"/>
        <v>#N/A</v>
      </c>
      <c r="LJ86" s="146" t="e">
        <f t="shared" si="393"/>
        <v>#N/A</v>
      </c>
      <c r="LK86" s="146" t="e">
        <f t="shared" si="394"/>
        <v>#N/A</v>
      </c>
      <c r="LL86" s="146" t="e">
        <f t="shared" si="395"/>
        <v>#N/A</v>
      </c>
      <c r="LM86" s="146" t="e">
        <f t="shared" si="396"/>
        <v>#N/A</v>
      </c>
      <c r="LN86" s="146" t="e">
        <f t="shared" si="397"/>
        <v>#N/A</v>
      </c>
      <c r="LO86" s="146" t="e">
        <f t="shared" si="398"/>
        <v>#N/A</v>
      </c>
      <c r="LP86" s="146" t="e">
        <f t="shared" si="399"/>
        <v>#N/A</v>
      </c>
      <c r="LQ86" s="146" t="e">
        <f t="shared" si="400"/>
        <v>#N/A</v>
      </c>
      <c r="LR86" s="146" t="e">
        <f t="shared" si="401"/>
        <v>#N/A</v>
      </c>
      <c r="LS86" s="146" t="e">
        <f t="shared" si="402"/>
        <v>#N/A</v>
      </c>
      <c r="LT86" s="146" t="e">
        <f t="shared" si="403"/>
        <v>#N/A</v>
      </c>
      <c r="LU86" s="146" t="e">
        <f t="shared" si="404"/>
        <v>#N/A</v>
      </c>
      <c r="LV86" s="146" t="e">
        <f t="shared" si="405"/>
        <v>#N/A</v>
      </c>
      <c r="LW86" s="146" t="e">
        <f t="shared" si="406"/>
        <v>#N/A</v>
      </c>
      <c r="LX86" s="146" t="e">
        <f t="shared" si="407"/>
        <v>#N/A</v>
      </c>
      <c r="LY86" s="146" t="e">
        <f t="shared" si="408"/>
        <v>#N/A</v>
      </c>
      <c r="LZ86" s="146" t="e">
        <f t="shared" si="409"/>
        <v>#N/A</v>
      </c>
      <c r="MA86" s="146" t="e">
        <f t="shared" si="410"/>
        <v>#N/A</v>
      </c>
      <c r="MB86" s="146" t="e">
        <f t="shared" si="411"/>
        <v>#N/A</v>
      </c>
      <c r="MC86" s="146" t="e">
        <f t="shared" si="412"/>
        <v>#N/A</v>
      </c>
      <c r="MD86" s="146" t="e">
        <f t="shared" si="413"/>
        <v>#N/A</v>
      </c>
      <c r="ME86" s="146" t="e">
        <f t="shared" si="414"/>
        <v>#N/A</v>
      </c>
      <c r="MF86" s="146" t="e">
        <f t="shared" si="415"/>
        <v>#N/A</v>
      </c>
      <c r="MG86" s="146" t="e">
        <f t="shared" si="416"/>
        <v>#N/A</v>
      </c>
      <c r="MH86" s="146" t="e">
        <f t="shared" si="417"/>
        <v>#N/A</v>
      </c>
      <c r="MI86" s="146" t="e">
        <f t="shared" si="418"/>
        <v>#N/A</v>
      </c>
      <c r="MJ86" s="146" t="e">
        <f t="shared" si="419"/>
        <v>#N/A</v>
      </c>
      <c r="MK86" s="146" t="e">
        <f t="shared" si="420"/>
        <v>#N/A</v>
      </c>
      <c r="ML86" s="146" t="e">
        <f t="shared" si="421"/>
        <v>#N/A</v>
      </c>
      <c r="MM86" s="146" t="e">
        <f t="shared" si="422"/>
        <v>#N/A</v>
      </c>
      <c r="MN86" s="146" t="e">
        <f t="shared" si="423"/>
        <v>#N/A</v>
      </c>
      <c r="MO86" s="146" t="e">
        <f t="shared" si="424"/>
        <v>#N/A</v>
      </c>
      <c r="MP86" s="146" t="e">
        <f t="shared" si="425"/>
        <v>#N/A</v>
      </c>
      <c r="MQ86" s="146" t="e">
        <f t="shared" si="426"/>
        <v>#N/A</v>
      </c>
      <c r="MR86" s="146" t="e">
        <f t="shared" si="298"/>
        <v>#N/A</v>
      </c>
      <c r="MS86" s="146" t="e">
        <f t="shared" si="427"/>
        <v>#N/A</v>
      </c>
      <c r="MT86" s="146" t="e">
        <f t="shared" si="428"/>
        <v>#N/A</v>
      </c>
      <c r="MU86" s="146" t="e">
        <f t="shared" si="429"/>
        <v>#N/A</v>
      </c>
      <c r="MV86" s="146" t="e">
        <f t="shared" si="430"/>
        <v>#N/A</v>
      </c>
      <c r="MW86" s="146" t="e">
        <f t="shared" si="431"/>
        <v>#N/A</v>
      </c>
      <c r="MX86" s="146" t="e">
        <f t="shared" si="432"/>
        <v>#N/A</v>
      </c>
      <c r="MY86" s="146" t="e">
        <f t="shared" si="433"/>
        <v>#N/A</v>
      </c>
      <c r="MZ86" s="146" t="e">
        <f t="shared" si="434"/>
        <v>#N/A</v>
      </c>
      <c r="NA86" s="146" t="e">
        <f t="shared" si="435"/>
        <v>#N/A</v>
      </c>
      <c r="NB86" s="146" t="e">
        <f t="shared" si="436"/>
        <v>#N/A</v>
      </c>
      <c r="NC86" s="146" t="e">
        <f t="shared" si="437"/>
        <v>#N/A</v>
      </c>
      <c r="ND86" s="146" t="e">
        <f t="shared" si="438"/>
        <v>#N/A</v>
      </c>
      <c r="NE86" s="146" t="e">
        <f t="shared" si="439"/>
        <v>#N/A</v>
      </c>
      <c r="NF86" s="146" t="e">
        <f t="shared" si="440"/>
        <v>#N/A</v>
      </c>
      <c r="NG86" s="146" t="e">
        <f t="shared" si="441"/>
        <v>#N/A</v>
      </c>
      <c r="NH86" s="146" t="e">
        <f t="shared" si="442"/>
        <v>#N/A</v>
      </c>
      <c r="NI86" s="146" t="e">
        <f t="shared" si="443"/>
        <v>#N/A</v>
      </c>
      <c r="NJ86" s="146" t="e">
        <f t="shared" si="444"/>
        <v>#N/A</v>
      </c>
      <c r="NK86" s="146" t="e">
        <f t="shared" si="445"/>
        <v>#N/A</v>
      </c>
      <c r="NL86" s="146" t="e">
        <f t="shared" si="446"/>
        <v>#N/A</v>
      </c>
      <c r="NM86" s="146" t="e">
        <f t="shared" si="447"/>
        <v>#N/A</v>
      </c>
      <c r="NN86" s="146" t="e">
        <f t="shared" si="448"/>
        <v>#N/A</v>
      </c>
      <c r="NO86" s="146" t="e">
        <f t="shared" si="449"/>
        <v>#N/A</v>
      </c>
      <c r="NP86" s="146" t="e">
        <f t="shared" si="450"/>
        <v>#N/A</v>
      </c>
      <c r="NQ86" s="146" t="e">
        <f t="shared" si="451"/>
        <v>#N/A</v>
      </c>
      <c r="NR86" s="146" t="e">
        <f t="shared" si="452"/>
        <v>#N/A</v>
      </c>
      <c r="NS86" s="146" t="e">
        <f t="shared" si="453"/>
        <v>#N/A</v>
      </c>
      <c r="NT86" s="146" t="e">
        <f t="shared" si="454"/>
        <v>#N/A</v>
      </c>
      <c r="NU86" s="146" t="e">
        <f t="shared" si="455"/>
        <v>#N/A</v>
      </c>
      <c r="NV86" s="146" t="e">
        <f t="shared" si="456"/>
        <v>#N/A</v>
      </c>
      <c r="NW86" s="146" t="e">
        <f t="shared" si="457"/>
        <v>#N/A</v>
      </c>
      <c r="NX86" s="146" t="e">
        <f t="shared" si="458"/>
        <v>#N/A</v>
      </c>
      <c r="NY86" s="146" t="e">
        <f t="shared" si="459"/>
        <v>#N/A</v>
      </c>
      <c r="NZ86" s="146" t="e">
        <f t="shared" si="460"/>
        <v>#N/A</v>
      </c>
      <c r="OA86" s="146" t="e">
        <f t="shared" si="461"/>
        <v>#N/A</v>
      </c>
      <c r="OB86" s="146" t="e">
        <f t="shared" si="462"/>
        <v>#N/A</v>
      </c>
      <c r="OC86" s="146" t="e">
        <f t="shared" si="463"/>
        <v>#N/A</v>
      </c>
      <c r="OD86" s="146" t="e">
        <f t="shared" si="464"/>
        <v>#N/A</v>
      </c>
      <c r="OE86" s="146" t="e">
        <f t="shared" si="465"/>
        <v>#N/A</v>
      </c>
      <c r="OF86" s="146" t="e">
        <f t="shared" si="466"/>
        <v>#N/A</v>
      </c>
      <c r="OG86" s="146" t="e">
        <f t="shared" si="467"/>
        <v>#N/A</v>
      </c>
      <c r="OH86" s="146" t="e">
        <f t="shared" si="468"/>
        <v>#N/A</v>
      </c>
      <c r="OI86" s="146" t="e">
        <f t="shared" si="469"/>
        <v>#N/A</v>
      </c>
      <c r="OJ86" s="146" t="e">
        <f t="shared" si="470"/>
        <v>#N/A</v>
      </c>
      <c r="OK86" s="146" t="e">
        <f t="shared" si="471"/>
        <v>#N/A</v>
      </c>
      <c r="OL86" s="146" t="e">
        <f t="shared" si="472"/>
        <v>#N/A</v>
      </c>
      <c r="OM86" s="146" t="e">
        <f t="shared" si="473"/>
        <v>#N/A</v>
      </c>
      <c r="ON86" s="146" t="e">
        <f t="shared" si="474"/>
        <v>#N/A</v>
      </c>
      <c r="OO86" s="146" t="e">
        <f t="shared" si="475"/>
        <v>#N/A</v>
      </c>
      <c r="OP86" s="146" t="e">
        <f t="shared" si="476"/>
        <v>#N/A</v>
      </c>
      <c r="OQ86" s="146" t="e">
        <f t="shared" si="477"/>
        <v>#N/A</v>
      </c>
      <c r="OR86" s="146" t="e">
        <f t="shared" si="478"/>
        <v>#N/A</v>
      </c>
      <c r="OS86" s="146" t="e">
        <f t="shared" si="479"/>
        <v>#N/A</v>
      </c>
      <c r="OT86" s="146" t="e">
        <f t="shared" si="480"/>
        <v>#N/A</v>
      </c>
      <c r="OU86" s="146" t="e">
        <f t="shared" si="481"/>
        <v>#N/A</v>
      </c>
      <c r="OV86" s="146" t="e">
        <f t="shared" si="482"/>
        <v>#N/A</v>
      </c>
      <c r="OW86" s="146" t="e">
        <f t="shared" si="483"/>
        <v>#N/A</v>
      </c>
      <c r="OX86" s="146" t="e">
        <f t="shared" si="484"/>
        <v>#N/A</v>
      </c>
      <c r="OY86" s="146" t="e">
        <f t="shared" si="485"/>
        <v>#N/A</v>
      </c>
      <c r="OZ86" s="146" t="e">
        <f t="shared" si="486"/>
        <v>#N/A</v>
      </c>
      <c r="PA86" s="146" t="e">
        <f t="shared" si="487"/>
        <v>#N/A</v>
      </c>
      <c r="PB86" s="146" t="e">
        <f t="shared" si="488"/>
        <v>#N/A</v>
      </c>
      <c r="PC86" s="146" t="e">
        <f t="shared" si="489"/>
        <v>#N/A</v>
      </c>
      <c r="PD86" s="146" t="e">
        <f t="shared" si="299"/>
        <v>#N/A</v>
      </c>
      <c r="PE86" s="146" t="e">
        <f t="shared" si="502"/>
        <v>#N/A</v>
      </c>
      <c r="PF86" s="146" t="e">
        <f t="shared" si="503"/>
        <v>#N/A</v>
      </c>
      <c r="PG86" s="146" t="e">
        <f t="shared" si="504"/>
        <v>#N/A</v>
      </c>
      <c r="PH86" s="146" t="e">
        <f t="shared" si="505"/>
        <v>#N/A</v>
      </c>
      <c r="PI86" s="146" t="e">
        <f t="shared" si="506"/>
        <v>#N/A</v>
      </c>
      <c r="PJ86" s="146" t="e">
        <f t="shared" si="507"/>
        <v>#N/A</v>
      </c>
      <c r="PK86" s="146" t="e">
        <f t="shared" si="508"/>
        <v>#N/A</v>
      </c>
      <c r="PL86" s="146" t="e">
        <f t="shared" si="509"/>
        <v>#N/A</v>
      </c>
    </row>
    <row r="87" spans="1:428" hidden="1" x14ac:dyDescent="0.45">
      <c r="A87" s="364"/>
      <c r="B87" s="365" t="str">
        <f>IF($N87="","",ROUND(_xlfn.LOGNORM.INV(ABS(VLOOKUP($Q$1,VLookups!$A$27:$B$28,2,FALSE)-B$2),LN($J87),LN($N87)),0))</f>
        <v/>
      </c>
      <c r="C87" s="367" t="str">
        <f t="shared" si="293"/>
        <v/>
      </c>
      <c r="D87" s="368" t="str">
        <f t="shared" si="294"/>
        <v/>
      </c>
      <c r="E87" s="108" t="str">
        <f>IFERROR(_xlfn.LOGNORM.INV(VLookups!$B$22,LN($J87),LN($N87)),"")</f>
        <v/>
      </c>
      <c r="F87" s="81"/>
      <c r="G87" s="108" t="str">
        <f>IFERROR(_xlfn.LOGNORM.INV(VLookups!$B$23,LN($J87),LN($N87)),"")</f>
        <v/>
      </c>
      <c r="H87" s="110" t="str">
        <f t="shared" si="283"/>
        <v/>
      </c>
      <c r="I87" s="110" t="str">
        <f t="shared" si="284"/>
        <v/>
      </c>
      <c r="J87" s="65" t="str">
        <f>IF(AND(F87&gt;0,NOT(ISBLANK(K87))),IF(VLOOKUP($F$3,VLookups!$A$17:$B$18,2,FALSE),F87*VLOOKUP(K87,VLookups!$A$4:$B$13,2,FALSE),F87),"")</f>
        <v/>
      </c>
      <c r="K87" s="21"/>
      <c r="L87" s="53"/>
      <c r="M87" s="263"/>
      <c r="N87" s="320" t="str">
        <f>IF(F87&gt;0,IF(ISBLANK(M87),IF(ISBLANK(K87),"",VLOOKUP(K87,VLookups!$A$4:$C$13,3,FALSE)),M87),"")</f>
        <v/>
      </c>
      <c r="O87" s="320" t="str">
        <f t="shared" si="287"/>
        <v/>
      </c>
      <c r="P87" s="375" t="str">
        <f t="shared" si="288"/>
        <v/>
      </c>
      <c r="Q87" s="81"/>
      <c r="R87" s="230" t="str">
        <f>IF(AND(Q87&gt;0,F87&gt;0,NOT(N87="")),ABS(VLOOKUP($Q$1,VLookups!$A$27:$B$28,2,FALSE)-_xlfn.LOGNORM.DIST(Q87,LN(J87),LN(N87),TRUE)),"")</f>
        <v/>
      </c>
      <c r="S87" s="80" t="str">
        <f>IF(AND($E87&gt;0,$F87&gt;0,$G87&gt;0,NOT(ISBLANK($K87))),_xlfn.LOGNORM.INV(ABS(VLOOKUP($Q$1,VLookups!$A$27:$B$28,2,FALSE)-S$3),LN($J87),LN($N87)),"")</f>
        <v/>
      </c>
      <c r="T87" s="80" t="str">
        <f>IF(AND($E87&gt;0,$F87&gt;0,$G87&gt;0,NOT(ISBLANK($K87))),_xlfn.LOGNORM.INV(ABS(VLOOKUP($Q$1,VLookups!$A$27:$B$28,2,FALSE)-T$3),LN($J87),LN($N87)),"")</f>
        <v/>
      </c>
      <c r="U87" s="80" t="str">
        <f>IF(AND($E87&gt;0,$F87&gt;0,$G87&gt;0,NOT(ISBLANK($K87))),_xlfn.LOGNORM.INV(ABS(VLOOKUP($Q$1,VLookups!$A$27:$B$28,2,FALSE)-U$3),LN($J87),LN($N87)),"")</f>
        <v/>
      </c>
      <c r="V87" s="80" t="str">
        <f>IF(AND($E87&gt;0,$F87&gt;0,$G87&gt;0,NOT(ISBLANK($K87))),_xlfn.LOGNORM.INV(ABS(VLOOKUP($Q$1,VLookups!$A$27:$B$28,2,FALSE)-V$3),LN($J87),LN($N87)),"")</f>
        <v/>
      </c>
      <c r="W87" s="80" t="str">
        <f>IF(AND($E87&gt;0,$F87&gt;0,$G87&gt;0,NOT(ISBLANK($K87))),_xlfn.LOGNORM.INV(ABS(VLOOKUP($Q$1,VLookups!$A$27:$B$28,2,FALSE)-W$3),LN($J87),LN($N87)),"")</f>
        <v/>
      </c>
      <c r="X87" s="80" t="str">
        <f>IF(AND($E87&gt;0,$F87&gt;0,$G87&gt;0,NOT(ISBLANK($K87))),_xlfn.LOGNORM.INV(ABS(VLOOKUP($Q$1,VLookups!$A$27:$B$28,2,FALSE)-X$3),LN($J87),LN($N87)),"")</f>
        <v/>
      </c>
      <c r="Y87" s="5"/>
      <c r="Z87" s="145" t="str">
        <f t="shared" si="285"/>
        <v/>
      </c>
      <c r="AA87" s="376" t="str">
        <f t="shared" si="289"/>
        <v/>
      </c>
      <c r="AB87" s="46" t="str">
        <f t="shared" si="290"/>
        <v/>
      </c>
      <c r="AC87" s="46" t="str">
        <f t="shared" si="513"/>
        <v/>
      </c>
      <c r="AD87" s="46" t="str">
        <f t="shared" si="513"/>
        <v/>
      </c>
      <c r="AE87" s="46" t="str">
        <f t="shared" si="513"/>
        <v/>
      </c>
      <c r="AF87" s="46" t="str">
        <f t="shared" si="513"/>
        <v/>
      </c>
      <c r="AG87" s="46" t="str">
        <f t="shared" si="513"/>
        <v/>
      </c>
      <c r="AH87" s="46" t="str">
        <f t="shared" si="513"/>
        <v/>
      </c>
      <c r="AI87" s="46" t="str">
        <f t="shared" si="513"/>
        <v/>
      </c>
      <c r="AJ87" s="46" t="str">
        <f t="shared" si="513"/>
        <v/>
      </c>
      <c r="AK87" s="46" t="str">
        <f t="shared" si="513"/>
        <v/>
      </c>
      <c r="AL87" s="46" t="str">
        <f t="shared" si="513"/>
        <v/>
      </c>
      <c r="AM87" s="46" t="str">
        <f t="shared" si="513"/>
        <v/>
      </c>
      <c r="AN87" s="46" t="str">
        <f t="shared" si="513"/>
        <v/>
      </c>
      <c r="AO87" s="46" t="str">
        <f t="shared" si="513"/>
        <v/>
      </c>
      <c r="AP87" s="46" t="str">
        <f t="shared" si="513"/>
        <v/>
      </c>
      <c r="AQ87" s="46" t="str">
        <f t="shared" si="513"/>
        <v/>
      </c>
      <c r="AR87" s="46" t="str">
        <f t="shared" si="513"/>
        <v/>
      </c>
      <c r="AS87" s="46" t="str">
        <f t="shared" si="513"/>
        <v/>
      </c>
      <c r="AT87" s="46" t="str">
        <f t="shared" si="513"/>
        <v/>
      </c>
      <c r="AU87" s="46" t="str">
        <f t="shared" si="513"/>
        <v/>
      </c>
      <c r="AV87" s="46" t="str">
        <f t="shared" si="513"/>
        <v/>
      </c>
      <c r="AW87" s="46" t="str">
        <f t="shared" si="513"/>
        <v/>
      </c>
      <c r="AX87" s="46" t="str">
        <f t="shared" si="513"/>
        <v/>
      </c>
      <c r="AY87" s="46" t="str">
        <f t="shared" si="513"/>
        <v/>
      </c>
      <c r="AZ87" s="46" t="str">
        <f t="shared" si="513"/>
        <v/>
      </c>
      <c r="BA87" s="46" t="str">
        <f t="shared" si="513"/>
        <v/>
      </c>
      <c r="BB87" s="46" t="str">
        <f t="shared" si="513"/>
        <v/>
      </c>
      <c r="BC87" s="46" t="str">
        <f t="shared" si="513"/>
        <v/>
      </c>
      <c r="BD87" s="46" t="str">
        <f t="shared" si="513"/>
        <v/>
      </c>
      <c r="BE87" s="46" t="str">
        <f t="shared" si="513"/>
        <v/>
      </c>
      <c r="BF87" s="46" t="str">
        <f t="shared" si="513"/>
        <v/>
      </c>
      <c r="BG87" s="46" t="str">
        <f t="shared" si="513"/>
        <v/>
      </c>
      <c r="BH87" s="46" t="str">
        <f t="shared" si="513"/>
        <v/>
      </c>
      <c r="BI87" s="46" t="str">
        <f t="shared" si="513"/>
        <v/>
      </c>
      <c r="BJ87" s="46" t="str">
        <f t="shared" si="513"/>
        <v/>
      </c>
      <c r="BK87" s="46" t="str">
        <f t="shared" si="513"/>
        <v/>
      </c>
      <c r="BL87" s="46" t="str">
        <f t="shared" si="513"/>
        <v/>
      </c>
      <c r="BM87" s="46" t="str">
        <f t="shared" si="513"/>
        <v/>
      </c>
      <c r="BN87" s="46" t="str">
        <f t="shared" si="513"/>
        <v/>
      </c>
      <c r="BO87" s="46" t="str">
        <f t="shared" si="513"/>
        <v/>
      </c>
      <c r="BP87" s="46" t="str">
        <f t="shared" si="513"/>
        <v/>
      </c>
      <c r="BQ87" s="46" t="str">
        <f t="shared" si="513"/>
        <v/>
      </c>
      <c r="BR87" s="46" t="str">
        <f t="shared" si="513"/>
        <v/>
      </c>
      <c r="BS87" s="46" t="str">
        <f t="shared" si="513"/>
        <v/>
      </c>
      <c r="BT87" s="46" t="str">
        <f t="shared" si="513"/>
        <v/>
      </c>
      <c r="BU87" s="46" t="str">
        <f t="shared" si="513"/>
        <v/>
      </c>
      <c r="BV87" s="46" t="str">
        <f t="shared" si="513"/>
        <v/>
      </c>
      <c r="BW87" s="46" t="str">
        <f t="shared" si="513"/>
        <v/>
      </c>
      <c r="BX87" s="46" t="str">
        <f t="shared" si="513"/>
        <v/>
      </c>
      <c r="BY87" s="46" t="str">
        <f t="shared" si="513"/>
        <v/>
      </c>
      <c r="BZ87" s="46" t="str">
        <f t="shared" si="513"/>
        <v/>
      </c>
      <c r="CA87" s="46" t="str">
        <f t="shared" si="513"/>
        <v/>
      </c>
      <c r="CB87" s="46" t="str">
        <f t="shared" si="513"/>
        <v/>
      </c>
      <c r="CC87" s="46" t="str">
        <f t="shared" si="513"/>
        <v/>
      </c>
      <c r="CD87" s="46" t="str">
        <f t="shared" si="513"/>
        <v/>
      </c>
      <c r="CE87" s="46" t="str">
        <f t="shared" si="513"/>
        <v/>
      </c>
      <c r="CF87" s="46" t="str">
        <f t="shared" si="513"/>
        <v/>
      </c>
      <c r="CG87" s="46" t="str">
        <f t="shared" si="513"/>
        <v/>
      </c>
      <c r="CH87" s="46" t="str">
        <f t="shared" si="513"/>
        <v/>
      </c>
      <c r="CI87" s="46" t="str">
        <f t="shared" si="513"/>
        <v/>
      </c>
      <c r="CJ87" s="46" t="str">
        <f t="shared" si="513"/>
        <v/>
      </c>
      <c r="CK87" s="46" t="str">
        <f t="shared" si="513"/>
        <v/>
      </c>
      <c r="CL87" s="46" t="str">
        <f t="shared" si="513"/>
        <v/>
      </c>
      <c r="CM87" s="46" t="str">
        <f t="shared" si="513"/>
        <v/>
      </c>
      <c r="CN87" s="46" t="str">
        <f t="shared" si="513"/>
        <v/>
      </c>
      <c r="CO87" s="46" t="str">
        <f t="shared" si="510"/>
        <v/>
      </c>
      <c r="CP87" s="46" t="str">
        <f t="shared" si="510"/>
        <v/>
      </c>
      <c r="CQ87" s="46" t="str">
        <f t="shared" si="510"/>
        <v/>
      </c>
      <c r="CR87" s="46" t="str">
        <f t="shared" si="510"/>
        <v/>
      </c>
      <c r="CS87" s="46" t="str">
        <f t="shared" si="510"/>
        <v/>
      </c>
      <c r="CT87" s="46" t="str">
        <f t="shared" si="510"/>
        <v/>
      </c>
      <c r="CU87" s="46" t="str">
        <f t="shared" si="510"/>
        <v/>
      </c>
      <c r="CV87" s="46" t="str">
        <f t="shared" si="510"/>
        <v/>
      </c>
      <c r="CW87" s="46" t="str">
        <f t="shared" si="510"/>
        <v/>
      </c>
      <c r="CX87" s="46" t="str">
        <f t="shared" si="510"/>
        <v/>
      </c>
      <c r="CY87" s="46" t="str">
        <f t="shared" si="510"/>
        <v/>
      </c>
      <c r="CZ87" s="46" t="str">
        <f t="shared" si="510"/>
        <v/>
      </c>
      <c r="DA87" s="46" t="str">
        <f t="shared" si="510"/>
        <v/>
      </c>
      <c r="DB87" s="46" t="str">
        <f t="shared" si="510"/>
        <v/>
      </c>
      <c r="DC87" s="46" t="str">
        <f t="shared" si="510"/>
        <v/>
      </c>
      <c r="DD87" s="46" t="str">
        <f t="shared" si="510"/>
        <v/>
      </c>
      <c r="DE87" s="46" t="str">
        <f t="shared" si="510"/>
        <v/>
      </c>
      <c r="DF87" s="46" t="str">
        <f t="shared" si="510"/>
        <v/>
      </c>
      <c r="DG87" s="46" t="str">
        <f t="shared" si="510"/>
        <v/>
      </c>
      <c r="DH87" s="46" t="str">
        <f t="shared" si="510"/>
        <v/>
      </c>
      <c r="DI87" s="46" t="str">
        <f t="shared" si="510"/>
        <v/>
      </c>
      <c r="DJ87" s="46" t="str">
        <f t="shared" si="510"/>
        <v/>
      </c>
      <c r="DK87" s="46" t="str">
        <f t="shared" si="510"/>
        <v/>
      </c>
      <c r="DL87" s="46" t="str">
        <f t="shared" si="510"/>
        <v/>
      </c>
      <c r="DM87" s="46" t="str">
        <f t="shared" si="510"/>
        <v/>
      </c>
      <c r="DN87" s="46" t="str">
        <f t="shared" si="510"/>
        <v/>
      </c>
      <c r="DO87" s="46" t="str">
        <f t="shared" si="510"/>
        <v/>
      </c>
      <c r="DP87" s="46" t="str">
        <f t="shared" si="510"/>
        <v/>
      </c>
      <c r="DQ87" s="46" t="str">
        <f t="shared" si="510"/>
        <v/>
      </c>
      <c r="DR87" s="46" t="str">
        <f t="shared" si="510"/>
        <v/>
      </c>
      <c r="DS87" s="46" t="str">
        <f t="shared" si="510"/>
        <v/>
      </c>
      <c r="DT87" s="46" t="str">
        <f t="shared" si="510"/>
        <v/>
      </c>
      <c r="DU87" s="46" t="str">
        <f t="shared" si="510"/>
        <v/>
      </c>
      <c r="DV87" s="46" t="str">
        <f t="shared" si="510"/>
        <v/>
      </c>
      <c r="DW87" s="46" t="str">
        <f t="shared" si="510"/>
        <v/>
      </c>
      <c r="DX87" s="46" t="str">
        <f t="shared" si="510"/>
        <v/>
      </c>
      <c r="DY87" s="46" t="str">
        <f t="shared" si="510"/>
        <v/>
      </c>
      <c r="DZ87" s="46" t="str">
        <f t="shared" si="510"/>
        <v/>
      </c>
      <c r="EA87" s="46" t="str">
        <f t="shared" si="510"/>
        <v/>
      </c>
      <c r="EB87" s="46" t="str">
        <f t="shared" si="510"/>
        <v/>
      </c>
      <c r="EC87" s="46" t="str">
        <f t="shared" si="510"/>
        <v/>
      </c>
      <c r="ED87" s="46" t="str">
        <f t="shared" si="510"/>
        <v/>
      </c>
      <c r="EE87" s="46" t="str">
        <f t="shared" si="510"/>
        <v/>
      </c>
      <c r="EF87" s="46" t="str">
        <f t="shared" si="510"/>
        <v/>
      </c>
      <c r="EG87" s="46" t="str">
        <f t="shared" si="510"/>
        <v/>
      </c>
      <c r="EH87" s="46" t="str">
        <f t="shared" si="510"/>
        <v/>
      </c>
      <c r="EI87" s="46" t="str">
        <f t="shared" si="510"/>
        <v/>
      </c>
      <c r="EJ87" s="46" t="str">
        <f t="shared" si="510"/>
        <v/>
      </c>
      <c r="EK87" s="46" t="str">
        <f t="shared" si="510"/>
        <v/>
      </c>
      <c r="EL87" s="46" t="str">
        <f t="shared" si="510"/>
        <v/>
      </c>
      <c r="EM87" s="46" t="str">
        <f t="shared" si="510"/>
        <v/>
      </c>
      <c r="EN87" s="46" t="str">
        <f t="shared" si="510"/>
        <v/>
      </c>
      <c r="EO87" s="46" t="str">
        <f t="shared" si="510"/>
        <v/>
      </c>
      <c r="EP87" s="46" t="str">
        <f t="shared" si="510"/>
        <v/>
      </c>
      <c r="EQ87" s="46" t="str">
        <f t="shared" si="510"/>
        <v/>
      </c>
      <c r="ER87" s="46" t="str">
        <f t="shared" si="510"/>
        <v/>
      </c>
      <c r="ES87" s="46" t="str">
        <f t="shared" si="510"/>
        <v/>
      </c>
      <c r="ET87" s="46" t="str">
        <f t="shared" si="510"/>
        <v/>
      </c>
      <c r="EU87" s="46" t="str">
        <f t="shared" si="510"/>
        <v/>
      </c>
      <c r="EV87" s="46" t="str">
        <f t="shared" si="510"/>
        <v/>
      </c>
      <c r="EW87" s="46" t="str">
        <f t="shared" si="510"/>
        <v/>
      </c>
      <c r="EX87" s="46" t="str">
        <f t="shared" si="510"/>
        <v/>
      </c>
      <c r="EY87" s="46" t="str">
        <f t="shared" si="510"/>
        <v/>
      </c>
      <c r="EZ87" s="46" t="str">
        <f t="shared" si="514"/>
        <v/>
      </c>
      <c r="FA87" s="46" t="str">
        <f t="shared" si="514"/>
        <v/>
      </c>
      <c r="FB87" s="46" t="str">
        <f t="shared" si="514"/>
        <v/>
      </c>
      <c r="FC87" s="46" t="str">
        <f t="shared" si="514"/>
        <v/>
      </c>
      <c r="FD87" s="46" t="str">
        <f t="shared" si="514"/>
        <v/>
      </c>
      <c r="FE87" s="46" t="str">
        <f t="shared" si="514"/>
        <v/>
      </c>
      <c r="FF87" s="46" t="str">
        <f t="shared" si="514"/>
        <v/>
      </c>
      <c r="FG87" s="46" t="str">
        <f t="shared" si="514"/>
        <v/>
      </c>
      <c r="FH87" s="46" t="str">
        <f t="shared" si="514"/>
        <v/>
      </c>
      <c r="FI87" s="46" t="str">
        <f t="shared" si="514"/>
        <v/>
      </c>
      <c r="FJ87" s="46" t="str">
        <f t="shared" si="514"/>
        <v/>
      </c>
      <c r="FK87" s="46" t="str">
        <f t="shared" si="514"/>
        <v/>
      </c>
      <c r="FL87" s="46" t="str">
        <f t="shared" si="514"/>
        <v/>
      </c>
      <c r="FM87" s="46" t="str">
        <f t="shared" si="514"/>
        <v/>
      </c>
      <c r="FN87" s="46" t="str">
        <f t="shared" si="514"/>
        <v/>
      </c>
      <c r="FO87" s="46" t="str">
        <f t="shared" si="514"/>
        <v/>
      </c>
      <c r="FP87" s="46" t="str">
        <f t="shared" si="514"/>
        <v/>
      </c>
      <c r="FQ87" s="46" t="str">
        <f t="shared" si="514"/>
        <v/>
      </c>
      <c r="FR87" s="46" t="str">
        <f t="shared" si="514"/>
        <v/>
      </c>
      <c r="FS87" s="46" t="str">
        <f t="shared" si="514"/>
        <v/>
      </c>
      <c r="FT87" s="46" t="str">
        <f t="shared" si="514"/>
        <v/>
      </c>
      <c r="FU87" s="46" t="str">
        <f t="shared" si="514"/>
        <v/>
      </c>
      <c r="FV87" s="46" t="str">
        <f t="shared" si="514"/>
        <v/>
      </c>
      <c r="FW87" s="46" t="str">
        <f t="shared" si="514"/>
        <v/>
      </c>
      <c r="FX87" s="46" t="str">
        <f t="shared" si="514"/>
        <v/>
      </c>
      <c r="FY87" s="46" t="str">
        <f t="shared" si="514"/>
        <v/>
      </c>
      <c r="FZ87" s="46" t="str">
        <f t="shared" si="514"/>
        <v/>
      </c>
      <c r="GA87" s="46" t="str">
        <f t="shared" si="514"/>
        <v/>
      </c>
      <c r="GB87" s="46" t="str">
        <f t="shared" si="514"/>
        <v/>
      </c>
      <c r="GC87" s="46" t="str">
        <f t="shared" si="514"/>
        <v/>
      </c>
      <c r="GD87" s="46" t="str">
        <f t="shared" si="514"/>
        <v/>
      </c>
      <c r="GE87" s="46" t="str">
        <f t="shared" si="514"/>
        <v/>
      </c>
      <c r="GF87" s="46" t="str">
        <f t="shared" si="514"/>
        <v/>
      </c>
      <c r="GG87" s="46" t="str">
        <f t="shared" si="514"/>
        <v/>
      </c>
      <c r="GH87" s="46" t="str">
        <f t="shared" si="514"/>
        <v/>
      </c>
      <c r="GI87" s="46" t="str">
        <f t="shared" si="514"/>
        <v/>
      </c>
      <c r="GJ87" s="46" t="str">
        <f t="shared" si="514"/>
        <v/>
      </c>
      <c r="GK87" s="46" t="str">
        <f t="shared" si="514"/>
        <v/>
      </c>
      <c r="GL87" s="46" t="str">
        <f t="shared" si="514"/>
        <v/>
      </c>
      <c r="GM87" s="46" t="str">
        <f t="shared" si="514"/>
        <v/>
      </c>
      <c r="GN87" s="46" t="str">
        <f t="shared" si="514"/>
        <v/>
      </c>
      <c r="GO87" s="46" t="str">
        <f t="shared" si="514"/>
        <v/>
      </c>
      <c r="GP87" s="46" t="str">
        <f t="shared" si="514"/>
        <v/>
      </c>
      <c r="GQ87" s="46" t="str">
        <f t="shared" si="514"/>
        <v/>
      </c>
      <c r="GR87" s="46" t="str">
        <f t="shared" si="514"/>
        <v/>
      </c>
      <c r="GS87" s="46" t="str">
        <f t="shared" si="514"/>
        <v/>
      </c>
      <c r="GT87" s="46" t="str">
        <f t="shared" si="514"/>
        <v/>
      </c>
      <c r="GU87" s="46" t="str">
        <f t="shared" si="514"/>
        <v/>
      </c>
      <c r="GV87" s="46" t="str">
        <f t="shared" si="514"/>
        <v/>
      </c>
      <c r="GW87" s="46" t="str">
        <f t="shared" si="514"/>
        <v/>
      </c>
      <c r="GX87" s="46" t="str">
        <f t="shared" si="514"/>
        <v/>
      </c>
      <c r="GY87" s="46" t="str">
        <f t="shared" si="514"/>
        <v/>
      </c>
      <c r="GZ87" s="46" t="str">
        <f t="shared" si="514"/>
        <v/>
      </c>
      <c r="HA87" s="46" t="str">
        <f t="shared" si="514"/>
        <v/>
      </c>
      <c r="HB87" s="46" t="str">
        <f t="shared" si="514"/>
        <v/>
      </c>
      <c r="HC87" s="46" t="str">
        <f t="shared" si="514"/>
        <v/>
      </c>
      <c r="HD87" s="46" t="str">
        <f t="shared" si="514"/>
        <v/>
      </c>
      <c r="HE87" s="46" t="str">
        <f t="shared" si="514"/>
        <v/>
      </c>
      <c r="HF87" s="46" t="str">
        <f t="shared" si="514"/>
        <v/>
      </c>
      <c r="HG87" s="46" t="str">
        <f t="shared" si="514"/>
        <v/>
      </c>
      <c r="HH87" s="46" t="str">
        <f t="shared" si="514"/>
        <v/>
      </c>
      <c r="HI87" s="46" t="str">
        <f t="shared" si="514"/>
        <v/>
      </c>
      <c r="HJ87" s="46" t="str">
        <f t="shared" si="514"/>
        <v/>
      </c>
      <c r="HK87" s="46" t="str">
        <f t="shared" si="514"/>
        <v/>
      </c>
      <c r="HL87" s="46" t="str">
        <f t="shared" si="511"/>
        <v/>
      </c>
      <c r="HM87" s="46" t="str">
        <f t="shared" si="512"/>
        <v/>
      </c>
      <c r="HN87" s="46" t="str">
        <f t="shared" si="512"/>
        <v/>
      </c>
      <c r="HO87" s="46" t="str">
        <f t="shared" si="512"/>
        <v/>
      </c>
      <c r="HP87" s="46" t="str">
        <f t="shared" si="512"/>
        <v/>
      </c>
      <c r="HQ87" s="46" t="str">
        <f t="shared" si="512"/>
        <v/>
      </c>
      <c r="HR87" s="46" t="str">
        <f t="shared" si="512"/>
        <v/>
      </c>
      <c r="HS87" s="46" t="str">
        <f t="shared" si="512"/>
        <v/>
      </c>
      <c r="HT87" s="146" t="e">
        <f t="shared" si="292"/>
        <v>#N/A</v>
      </c>
      <c r="HU87" s="146" t="e">
        <f t="shared" si="301"/>
        <v>#N/A</v>
      </c>
      <c r="HV87" s="146" t="e">
        <f t="shared" si="302"/>
        <v>#N/A</v>
      </c>
      <c r="HW87" s="146" t="e">
        <f t="shared" si="303"/>
        <v>#N/A</v>
      </c>
      <c r="HX87" s="146" t="e">
        <f t="shared" si="304"/>
        <v>#N/A</v>
      </c>
      <c r="HY87" s="146" t="e">
        <f t="shared" si="305"/>
        <v>#N/A</v>
      </c>
      <c r="HZ87" s="146" t="e">
        <f t="shared" si="306"/>
        <v>#N/A</v>
      </c>
      <c r="IA87" s="146" t="e">
        <f t="shared" si="307"/>
        <v>#N/A</v>
      </c>
      <c r="IB87" s="146" t="e">
        <f t="shared" si="308"/>
        <v>#N/A</v>
      </c>
      <c r="IC87" s="146" t="e">
        <f t="shared" si="309"/>
        <v>#N/A</v>
      </c>
      <c r="ID87" s="146" t="e">
        <f t="shared" si="310"/>
        <v>#N/A</v>
      </c>
      <c r="IE87" s="146" t="e">
        <f t="shared" si="311"/>
        <v>#N/A</v>
      </c>
      <c r="IF87" s="146" t="e">
        <f t="shared" si="312"/>
        <v>#N/A</v>
      </c>
      <c r="IG87" s="146" t="e">
        <f t="shared" si="313"/>
        <v>#N/A</v>
      </c>
      <c r="IH87" s="146" t="e">
        <f t="shared" si="314"/>
        <v>#N/A</v>
      </c>
      <c r="II87" s="146" t="e">
        <f t="shared" si="315"/>
        <v>#N/A</v>
      </c>
      <c r="IJ87" s="146" t="e">
        <f t="shared" si="316"/>
        <v>#N/A</v>
      </c>
      <c r="IK87" s="146" t="e">
        <f t="shared" si="317"/>
        <v>#N/A</v>
      </c>
      <c r="IL87" s="146" t="e">
        <f t="shared" si="318"/>
        <v>#N/A</v>
      </c>
      <c r="IM87" s="146" t="e">
        <f t="shared" si="319"/>
        <v>#N/A</v>
      </c>
      <c r="IN87" s="146" t="e">
        <f t="shared" si="320"/>
        <v>#N/A</v>
      </c>
      <c r="IO87" s="146" t="e">
        <f t="shared" si="321"/>
        <v>#N/A</v>
      </c>
      <c r="IP87" s="146" t="e">
        <f t="shared" si="322"/>
        <v>#N/A</v>
      </c>
      <c r="IQ87" s="146" t="e">
        <f t="shared" si="323"/>
        <v>#N/A</v>
      </c>
      <c r="IR87" s="146" t="e">
        <f t="shared" si="324"/>
        <v>#N/A</v>
      </c>
      <c r="IS87" s="146" t="e">
        <f t="shared" si="325"/>
        <v>#N/A</v>
      </c>
      <c r="IT87" s="146" t="e">
        <f t="shared" si="326"/>
        <v>#N/A</v>
      </c>
      <c r="IU87" s="146" t="e">
        <f t="shared" si="327"/>
        <v>#N/A</v>
      </c>
      <c r="IV87" s="146" t="e">
        <f t="shared" si="328"/>
        <v>#N/A</v>
      </c>
      <c r="IW87" s="146" t="e">
        <f t="shared" si="329"/>
        <v>#N/A</v>
      </c>
      <c r="IX87" s="146" t="e">
        <f t="shared" si="330"/>
        <v>#N/A</v>
      </c>
      <c r="IY87" s="146" t="e">
        <f t="shared" si="331"/>
        <v>#N/A</v>
      </c>
      <c r="IZ87" s="146" t="e">
        <f t="shared" si="332"/>
        <v>#N/A</v>
      </c>
      <c r="JA87" s="146" t="e">
        <f t="shared" si="333"/>
        <v>#N/A</v>
      </c>
      <c r="JB87" s="146" t="e">
        <f t="shared" si="334"/>
        <v>#N/A</v>
      </c>
      <c r="JC87" s="146" t="e">
        <f t="shared" si="335"/>
        <v>#N/A</v>
      </c>
      <c r="JD87" s="146" t="e">
        <f t="shared" si="336"/>
        <v>#N/A</v>
      </c>
      <c r="JE87" s="146" t="e">
        <f t="shared" si="337"/>
        <v>#N/A</v>
      </c>
      <c r="JF87" s="146" t="e">
        <f t="shared" si="338"/>
        <v>#N/A</v>
      </c>
      <c r="JG87" s="146" t="e">
        <f t="shared" si="339"/>
        <v>#N/A</v>
      </c>
      <c r="JH87" s="146" t="e">
        <f t="shared" si="340"/>
        <v>#N/A</v>
      </c>
      <c r="JI87" s="146" t="e">
        <f t="shared" si="341"/>
        <v>#N/A</v>
      </c>
      <c r="JJ87" s="146" t="e">
        <f t="shared" si="342"/>
        <v>#N/A</v>
      </c>
      <c r="JK87" s="146" t="e">
        <f t="shared" si="343"/>
        <v>#N/A</v>
      </c>
      <c r="JL87" s="146" t="e">
        <f t="shared" si="344"/>
        <v>#N/A</v>
      </c>
      <c r="JM87" s="146" t="e">
        <f t="shared" si="345"/>
        <v>#N/A</v>
      </c>
      <c r="JN87" s="146" t="e">
        <f t="shared" si="346"/>
        <v>#N/A</v>
      </c>
      <c r="JO87" s="146" t="e">
        <f t="shared" si="347"/>
        <v>#N/A</v>
      </c>
      <c r="JP87" s="146" t="e">
        <f t="shared" si="348"/>
        <v>#N/A</v>
      </c>
      <c r="JQ87" s="146" t="e">
        <f t="shared" si="349"/>
        <v>#N/A</v>
      </c>
      <c r="JR87" s="146" t="e">
        <f t="shared" si="350"/>
        <v>#N/A</v>
      </c>
      <c r="JS87" s="146" t="e">
        <f t="shared" si="351"/>
        <v>#N/A</v>
      </c>
      <c r="JT87" s="146" t="e">
        <f t="shared" si="352"/>
        <v>#N/A</v>
      </c>
      <c r="JU87" s="146" t="e">
        <f t="shared" si="353"/>
        <v>#N/A</v>
      </c>
      <c r="JV87" s="146" t="e">
        <f t="shared" si="354"/>
        <v>#N/A</v>
      </c>
      <c r="JW87" s="146" t="e">
        <f t="shared" si="355"/>
        <v>#N/A</v>
      </c>
      <c r="JX87" s="146" t="e">
        <f t="shared" si="356"/>
        <v>#N/A</v>
      </c>
      <c r="JY87" s="146" t="e">
        <f t="shared" si="357"/>
        <v>#N/A</v>
      </c>
      <c r="JZ87" s="146" t="e">
        <f t="shared" si="358"/>
        <v>#N/A</v>
      </c>
      <c r="KA87" s="146" t="e">
        <f t="shared" si="359"/>
        <v>#N/A</v>
      </c>
      <c r="KB87" s="146" t="e">
        <f t="shared" si="360"/>
        <v>#N/A</v>
      </c>
      <c r="KC87" s="146" t="e">
        <f t="shared" si="361"/>
        <v>#N/A</v>
      </c>
      <c r="KD87" s="146" t="e">
        <f t="shared" si="362"/>
        <v>#N/A</v>
      </c>
      <c r="KE87" s="146" t="e">
        <f t="shared" si="363"/>
        <v>#N/A</v>
      </c>
      <c r="KF87" s="146" t="e">
        <f t="shared" si="297"/>
        <v>#N/A</v>
      </c>
      <c r="KG87" s="146" t="e">
        <f t="shared" si="364"/>
        <v>#N/A</v>
      </c>
      <c r="KH87" s="146" t="e">
        <f t="shared" si="365"/>
        <v>#N/A</v>
      </c>
      <c r="KI87" s="146" t="e">
        <f t="shared" si="366"/>
        <v>#N/A</v>
      </c>
      <c r="KJ87" s="146" t="e">
        <f t="shared" si="367"/>
        <v>#N/A</v>
      </c>
      <c r="KK87" s="146" t="e">
        <f t="shared" si="368"/>
        <v>#N/A</v>
      </c>
      <c r="KL87" s="146" t="e">
        <f t="shared" si="369"/>
        <v>#N/A</v>
      </c>
      <c r="KM87" s="146" t="e">
        <f t="shared" si="370"/>
        <v>#N/A</v>
      </c>
      <c r="KN87" s="146" t="e">
        <f t="shared" si="371"/>
        <v>#N/A</v>
      </c>
      <c r="KO87" s="146" t="e">
        <f t="shared" si="372"/>
        <v>#N/A</v>
      </c>
      <c r="KP87" s="146" t="e">
        <f t="shared" si="373"/>
        <v>#N/A</v>
      </c>
      <c r="KQ87" s="146" t="e">
        <f t="shared" si="374"/>
        <v>#N/A</v>
      </c>
      <c r="KR87" s="146" t="e">
        <f t="shared" si="375"/>
        <v>#N/A</v>
      </c>
      <c r="KS87" s="146" t="e">
        <f t="shared" si="376"/>
        <v>#N/A</v>
      </c>
      <c r="KT87" s="146" t="e">
        <f t="shared" si="377"/>
        <v>#N/A</v>
      </c>
      <c r="KU87" s="146" t="e">
        <f t="shared" si="378"/>
        <v>#N/A</v>
      </c>
      <c r="KV87" s="146" t="e">
        <f t="shared" si="379"/>
        <v>#N/A</v>
      </c>
      <c r="KW87" s="146" t="e">
        <f t="shared" si="380"/>
        <v>#N/A</v>
      </c>
      <c r="KX87" s="146" t="e">
        <f t="shared" si="381"/>
        <v>#N/A</v>
      </c>
      <c r="KY87" s="146" t="e">
        <f t="shared" si="382"/>
        <v>#N/A</v>
      </c>
      <c r="KZ87" s="146" t="e">
        <f t="shared" si="383"/>
        <v>#N/A</v>
      </c>
      <c r="LA87" s="146" t="e">
        <f t="shared" si="384"/>
        <v>#N/A</v>
      </c>
      <c r="LB87" s="146" t="e">
        <f t="shared" si="385"/>
        <v>#N/A</v>
      </c>
      <c r="LC87" s="146" t="e">
        <f t="shared" si="386"/>
        <v>#N/A</v>
      </c>
      <c r="LD87" s="146" t="e">
        <f t="shared" si="387"/>
        <v>#N/A</v>
      </c>
      <c r="LE87" s="146" t="e">
        <f t="shared" si="388"/>
        <v>#N/A</v>
      </c>
      <c r="LF87" s="146" t="e">
        <f t="shared" si="389"/>
        <v>#N/A</v>
      </c>
      <c r="LG87" s="146" t="e">
        <f t="shared" si="390"/>
        <v>#N/A</v>
      </c>
      <c r="LH87" s="146" t="e">
        <f t="shared" si="391"/>
        <v>#N/A</v>
      </c>
      <c r="LI87" s="146" t="e">
        <f t="shared" si="392"/>
        <v>#N/A</v>
      </c>
      <c r="LJ87" s="146" t="e">
        <f t="shared" si="393"/>
        <v>#N/A</v>
      </c>
      <c r="LK87" s="146" t="e">
        <f t="shared" si="394"/>
        <v>#N/A</v>
      </c>
      <c r="LL87" s="146" t="e">
        <f t="shared" si="395"/>
        <v>#N/A</v>
      </c>
      <c r="LM87" s="146" t="e">
        <f t="shared" si="396"/>
        <v>#N/A</v>
      </c>
      <c r="LN87" s="146" t="e">
        <f t="shared" si="397"/>
        <v>#N/A</v>
      </c>
      <c r="LO87" s="146" t="e">
        <f t="shared" si="398"/>
        <v>#N/A</v>
      </c>
      <c r="LP87" s="146" t="e">
        <f t="shared" si="399"/>
        <v>#N/A</v>
      </c>
      <c r="LQ87" s="146" t="e">
        <f t="shared" si="400"/>
        <v>#N/A</v>
      </c>
      <c r="LR87" s="146" t="e">
        <f t="shared" si="401"/>
        <v>#N/A</v>
      </c>
      <c r="LS87" s="146" t="e">
        <f t="shared" si="402"/>
        <v>#N/A</v>
      </c>
      <c r="LT87" s="146" t="e">
        <f t="shared" si="403"/>
        <v>#N/A</v>
      </c>
      <c r="LU87" s="146" t="e">
        <f t="shared" si="404"/>
        <v>#N/A</v>
      </c>
      <c r="LV87" s="146" t="e">
        <f t="shared" si="405"/>
        <v>#N/A</v>
      </c>
      <c r="LW87" s="146" t="e">
        <f t="shared" si="406"/>
        <v>#N/A</v>
      </c>
      <c r="LX87" s="146" t="e">
        <f t="shared" si="407"/>
        <v>#N/A</v>
      </c>
      <c r="LY87" s="146" t="e">
        <f t="shared" si="408"/>
        <v>#N/A</v>
      </c>
      <c r="LZ87" s="146" t="e">
        <f t="shared" si="409"/>
        <v>#N/A</v>
      </c>
      <c r="MA87" s="146" t="e">
        <f t="shared" si="410"/>
        <v>#N/A</v>
      </c>
      <c r="MB87" s="146" t="e">
        <f t="shared" si="411"/>
        <v>#N/A</v>
      </c>
      <c r="MC87" s="146" t="e">
        <f t="shared" si="412"/>
        <v>#N/A</v>
      </c>
      <c r="MD87" s="146" t="e">
        <f t="shared" si="413"/>
        <v>#N/A</v>
      </c>
      <c r="ME87" s="146" t="e">
        <f t="shared" si="414"/>
        <v>#N/A</v>
      </c>
      <c r="MF87" s="146" t="e">
        <f t="shared" si="415"/>
        <v>#N/A</v>
      </c>
      <c r="MG87" s="146" t="e">
        <f t="shared" si="416"/>
        <v>#N/A</v>
      </c>
      <c r="MH87" s="146" t="e">
        <f t="shared" si="417"/>
        <v>#N/A</v>
      </c>
      <c r="MI87" s="146" t="e">
        <f t="shared" si="418"/>
        <v>#N/A</v>
      </c>
      <c r="MJ87" s="146" t="e">
        <f t="shared" si="419"/>
        <v>#N/A</v>
      </c>
      <c r="MK87" s="146" t="e">
        <f t="shared" si="420"/>
        <v>#N/A</v>
      </c>
      <c r="ML87" s="146" t="e">
        <f t="shared" si="421"/>
        <v>#N/A</v>
      </c>
      <c r="MM87" s="146" t="e">
        <f t="shared" si="422"/>
        <v>#N/A</v>
      </c>
      <c r="MN87" s="146" t="e">
        <f t="shared" si="423"/>
        <v>#N/A</v>
      </c>
      <c r="MO87" s="146" t="e">
        <f t="shared" si="424"/>
        <v>#N/A</v>
      </c>
      <c r="MP87" s="146" t="e">
        <f t="shared" si="425"/>
        <v>#N/A</v>
      </c>
      <c r="MQ87" s="146" t="e">
        <f t="shared" si="426"/>
        <v>#N/A</v>
      </c>
      <c r="MR87" s="146" t="e">
        <f t="shared" si="298"/>
        <v>#N/A</v>
      </c>
      <c r="MS87" s="146" t="e">
        <f t="shared" si="427"/>
        <v>#N/A</v>
      </c>
      <c r="MT87" s="146" t="e">
        <f t="shared" si="428"/>
        <v>#N/A</v>
      </c>
      <c r="MU87" s="146" t="e">
        <f t="shared" si="429"/>
        <v>#N/A</v>
      </c>
      <c r="MV87" s="146" t="e">
        <f t="shared" si="430"/>
        <v>#N/A</v>
      </c>
      <c r="MW87" s="146" t="e">
        <f t="shared" si="431"/>
        <v>#N/A</v>
      </c>
      <c r="MX87" s="146" t="e">
        <f t="shared" si="432"/>
        <v>#N/A</v>
      </c>
      <c r="MY87" s="146" t="e">
        <f t="shared" si="433"/>
        <v>#N/A</v>
      </c>
      <c r="MZ87" s="146" t="e">
        <f t="shared" si="434"/>
        <v>#N/A</v>
      </c>
      <c r="NA87" s="146" t="e">
        <f t="shared" si="435"/>
        <v>#N/A</v>
      </c>
      <c r="NB87" s="146" t="e">
        <f t="shared" si="436"/>
        <v>#N/A</v>
      </c>
      <c r="NC87" s="146" t="e">
        <f t="shared" si="437"/>
        <v>#N/A</v>
      </c>
      <c r="ND87" s="146" t="e">
        <f t="shared" si="438"/>
        <v>#N/A</v>
      </c>
      <c r="NE87" s="146" t="e">
        <f t="shared" si="439"/>
        <v>#N/A</v>
      </c>
      <c r="NF87" s="146" t="e">
        <f t="shared" si="440"/>
        <v>#N/A</v>
      </c>
      <c r="NG87" s="146" t="e">
        <f t="shared" si="441"/>
        <v>#N/A</v>
      </c>
      <c r="NH87" s="146" t="e">
        <f t="shared" si="442"/>
        <v>#N/A</v>
      </c>
      <c r="NI87" s="146" t="e">
        <f t="shared" si="443"/>
        <v>#N/A</v>
      </c>
      <c r="NJ87" s="146" t="e">
        <f t="shared" si="444"/>
        <v>#N/A</v>
      </c>
      <c r="NK87" s="146" t="e">
        <f t="shared" si="445"/>
        <v>#N/A</v>
      </c>
      <c r="NL87" s="146" t="e">
        <f t="shared" si="446"/>
        <v>#N/A</v>
      </c>
      <c r="NM87" s="146" t="e">
        <f t="shared" si="447"/>
        <v>#N/A</v>
      </c>
      <c r="NN87" s="146" t="e">
        <f t="shared" si="448"/>
        <v>#N/A</v>
      </c>
      <c r="NO87" s="146" t="e">
        <f t="shared" si="449"/>
        <v>#N/A</v>
      </c>
      <c r="NP87" s="146" t="e">
        <f t="shared" si="450"/>
        <v>#N/A</v>
      </c>
      <c r="NQ87" s="146" t="e">
        <f t="shared" si="451"/>
        <v>#N/A</v>
      </c>
      <c r="NR87" s="146" t="e">
        <f t="shared" si="452"/>
        <v>#N/A</v>
      </c>
      <c r="NS87" s="146" t="e">
        <f t="shared" si="453"/>
        <v>#N/A</v>
      </c>
      <c r="NT87" s="146" t="e">
        <f t="shared" si="454"/>
        <v>#N/A</v>
      </c>
      <c r="NU87" s="146" t="e">
        <f t="shared" si="455"/>
        <v>#N/A</v>
      </c>
      <c r="NV87" s="146" t="e">
        <f t="shared" si="456"/>
        <v>#N/A</v>
      </c>
      <c r="NW87" s="146" t="e">
        <f t="shared" si="457"/>
        <v>#N/A</v>
      </c>
      <c r="NX87" s="146" t="e">
        <f t="shared" si="458"/>
        <v>#N/A</v>
      </c>
      <c r="NY87" s="146" t="e">
        <f t="shared" si="459"/>
        <v>#N/A</v>
      </c>
      <c r="NZ87" s="146" t="e">
        <f t="shared" si="460"/>
        <v>#N/A</v>
      </c>
      <c r="OA87" s="146" t="e">
        <f t="shared" si="461"/>
        <v>#N/A</v>
      </c>
      <c r="OB87" s="146" t="e">
        <f t="shared" si="462"/>
        <v>#N/A</v>
      </c>
      <c r="OC87" s="146" t="e">
        <f t="shared" si="463"/>
        <v>#N/A</v>
      </c>
      <c r="OD87" s="146" t="e">
        <f t="shared" si="464"/>
        <v>#N/A</v>
      </c>
      <c r="OE87" s="146" t="e">
        <f t="shared" si="465"/>
        <v>#N/A</v>
      </c>
      <c r="OF87" s="146" t="e">
        <f t="shared" si="466"/>
        <v>#N/A</v>
      </c>
      <c r="OG87" s="146" t="e">
        <f t="shared" si="467"/>
        <v>#N/A</v>
      </c>
      <c r="OH87" s="146" t="e">
        <f t="shared" si="468"/>
        <v>#N/A</v>
      </c>
      <c r="OI87" s="146" t="e">
        <f t="shared" si="469"/>
        <v>#N/A</v>
      </c>
      <c r="OJ87" s="146" t="e">
        <f t="shared" si="470"/>
        <v>#N/A</v>
      </c>
      <c r="OK87" s="146" t="e">
        <f t="shared" si="471"/>
        <v>#N/A</v>
      </c>
      <c r="OL87" s="146" t="e">
        <f t="shared" si="472"/>
        <v>#N/A</v>
      </c>
      <c r="OM87" s="146" t="e">
        <f t="shared" si="473"/>
        <v>#N/A</v>
      </c>
      <c r="ON87" s="146" t="e">
        <f t="shared" si="474"/>
        <v>#N/A</v>
      </c>
      <c r="OO87" s="146" t="e">
        <f t="shared" si="475"/>
        <v>#N/A</v>
      </c>
      <c r="OP87" s="146" t="e">
        <f t="shared" si="476"/>
        <v>#N/A</v>
      </c>
      <c r="OQ87" s="146" t="e">
        <f t="shared" si="477"/>
        <v>#N/A</v>
      </c>
      <c r="OR87" s="146" t="e">
        <f t="shared" si="478"/>
        <v>#N/A</v>
      </c>
      <c r="OS87" s="146" t="e">
        <f t="shared" si="479"/>
        <v>#N/A</v>
      </c>
      <c r="OT87" s="146" t="e">
        <f t="shared" si="480"/>
        <v>#N/A</v>
      </c>
      <c r="OU87" s="146" t="e">
        <f t="shared" si="481"/>
        <v>#N/A</v>
      </c>
      <c r="OV87" s="146" t="e">
        <f t="shared" si="482"/>
        <v>#N/A</v>
      </c>
      <c r="OW87" s="146" t="e">
        <f t="shared" si="483"/>
        <v>#N/A</v>
      </c>
      <c r="OX87" s="146" t="e">
        <f t="shared" si="484"/>
        <v>#N/A</v>
      </c>
      <c r="OY87" s="146" t="e">
        <f t="shared" si="485"/>
        <v>#N/A</v>
      </c>
      <c r="OZ87" s="146" t="e">
        <f t="shared" si="486"/>
        <v>#N/A</v>
      </c>
      <c r="PA87" s="146" t="e">
        <f t="shared" si="487"/>
        <v>#N/A</v>
      </c>
      <c r="PB87" s="146" t="e">
        <f t="shared" si="488"/>
        <v>#N/A</v>
      </c>
      <c r="PC87" s="146" t="e">
        <f t="shared" si="489"/>
        <v>#N/A</v>
      </c>
      <c r="PD87" s="146" t="e">
        <f t="shared" si="299"/>
        <v>#N/A</v>
      </c>
      <c r="PE87" s="146" t="e">
        <f t="shared" si="502"/>
        <v>#N/A</v>
      </c>
      <c r="PF87" s="146" t="e">
        <f t="shared" si="503"/>
        <v>#N/A</v>
      </c>
      <c r="PG87" s="146" t="e">
        <f t="shared" si="504"/>
        <v>#N/A</v>
      </c>
      <c r="PH87" s="146" t="e">
        <f t="shared" si="505"/>
        <v>#N/A</v>
      </c>
      <c r="PI87" s="146" t="e">
        <f t="shared" si="506"/>
        <v>#N/A</v>
      </c>
      <c r="PJ87" s="146" t="e">
        <f t="shared" si="507"/>
        <v>#N/A</v>
      </c>
      <c r="PK87" s="146" t="e">
        <f t="shared" si="508"/>
        <v>#N/A</v>
      </c>
      <c r="PL87" s="146" t="e">
        <f t="shared" si="509"/>
        <v>#N/A</v>
      </c>
    </row>
    <row r="88" spans="1:428" hidden="1" x14ac:dyDescent="0.45">
      <c r="A88" s="364"/>
      <c r="B88" s="365" t="str">
        <f>IF($N88="","",ROUND(_xlfn.LOGNORM.INV(ABS(VLOOKUP($Q$1,VLookups!$A$27:$B$28,2,FALSE)-B$2),LN($J88),LN($N88)),0))</f>
        <v/>
      </c>
      <c r="C88" s="367" t="str">
        <f t="shared" si="293"/>
        <v/>
      </c>
      <c r="D88" s="368" t="str">
        <f t="shared" si="294"/>
        <v/>
      </c>
      <c r="E88" s="108" t="str">
        <f>IFERROR(_xlfn.LOGNORM.INV(VLookups!$B$22,LN($J88),LN($N88)),"")</f>
        <v/>
      </c>
      <c r="F88" s="81"/>
      <c r="G88" s="108" t="str">
        <f>IFERROR(_xlfn.LOGNORM.INV(VLookups!$B$23,LN($J88),LN($N88)),"")</f>
        <v/>
      </c>
      <c r="H88" s="110" t="str">
        <f t="shared" si="283"/>
        <v/>
      </c>
      <c r="I88" s="110" t="str">
        <f t="shared" si="284"/>
        <v/>
      </c>
      <c r="J88" s="65" t="str">
        <f>IF(AND(F88&gt;0,NOT(ISBLANK(K88))),IF(VLOOKUP($F$3,VLookups!$A$17:$B$18,2,FALSE),F88*VLOOKUP(K88,VLookups!$A$4:$B$13,2,FALSE),F88),"")</f>
        <v/>
      </c>
      <c r="K88" s="21"/>
      <c r="L88" s="53"/>
      <c r="M88" s="263"/>
      <c r="N88" s="320" t="str">
        <f>IF(F88&gt;0,IF(ISBLANK(M88),IF(ISBLANK(K88),"",VLOOKUP(K88,VLookups!$A$4:$C$13,3,FALSE)),M88),"")</f>
        <v/>
      </c>
      <c r="O88" s="320" t="str">
        <f t="shared" si="287"/>
        <v/>
      </c>
      <c r="P88" s="375" t="str">
        <f t="shared" si="288"/>
        <v/>
      </c>
      <c r="Q88" s="81"/>
      <c r="R88" s="230" t="str">
        <f>IF(AND(Q88&gt;0,F88&gt;0,NOT(N88="")),ABS(VLOOKUP($Q$1,VLookups!$A$27:$B$28,2,FALSE)-_xlfn.LOGNORM.DIST(Q88,LN(J88),LN(N88),TRUE)),"")</f>
        <v/>
      </c>
      <c r="S88" s="80" t="str">
        <f>IF(AND($E88&gt;0,$F88&gt;0,$G88&gt;0,NOT(ISBLANK($K88))),_xlfn.LOGNORM.INV(ABS(VLOOKUP($Q$1,VLookups!$A$27:$B$28,2,FALSE)-S$3),LN($J88),LN($N88)),"")</f>
        <v/>
      </c>
      <c r="T88" s="80" t="str">
        <f>IF(AND($E88&gt;0,$F88&gt;0,$G88&gt;0,NOT(ISBLANK($K88))),_xlfn.LOGNORM.INV(ABS(VLOOKUP($Q$1,VLookups!$A$27:$B$28,2,FALSE)-T$3),LN($J88),LN($N88)),"")</f>
        <v/>
      </c>
      <c r="U88" s="80" t="str">
        <f>IF(AND($E88&gt;0,$F88&gt;0,$G88&gt;0,NOT(ISBLANK($K88))),_xlfn.LOGNORM.INV(ABS(VLOOKUP($Q$1,VLookups!$A$27:$B$28,2,FALSE)-U$3),LN($J88),LN($N88)),"")</f>
        <v/>
      </c>
      <c r="V88" s="80" t="str">
        <f>IF(AND($E88&gt;0,$F88&gt;0,$G88&gt;0,NOT(ISBLANK($K88))),_xlfn.LOGNORM.INV(ABS(VLOOKUP($Q$1,VLookups!$A$27:$B$28,2,FALSE)-V$3),LN($J88),LN($N88)),"")</f>
        <v/>
      </c>
      <c r="W88" s="80" t="str">
        <f>IF(AND($E88&gt;0,$F88&gt;0,$G88&gt;0,NOT(ISBLANK($K88))),_xlfn.LOGNORM.INV(ABS(VLOOKUP($Q$1,VLookups!$A$27:$B$28,2,FALSE)-W$3),LN($J88),LN($N88)),"")</f>
        <v/>
      </c>
      <c r="X88" s="80" t="str">
        <f>IF(AND($E88&gt;0,$F88&gt;0,$G88&gt;0,NOT(ISBLANK($K88))),_xlfn.LOGNORM.INV(ABS(VLOOKUP($Q$1,VLookups!$A$27:$B$28,2,FALSE)-X$3),LN($J88),LN($N88)),"")</f>
        <v/>
      </c>
      <c r="Y88" s="5"/>
      <c r="Z88" s="145" t="str">
        <f t="shared" si="285"/>
        <v/>
      </c>
      <c r="AA88" s="376" t="str">
        <f t="shared" si="289"/>
        <v/>
      </c>
      <c r="AB88" s="46" t="str">
        <f t="shared" si="290"/>
        <v/>
      </c>
      <c r="AC88" s="46" t="str">
        <f t="shared" si="513"/>
        <v/>
      </c>
      <c r="AD88" s="46" t="str">
        <f t="shared" si="513"/>
        <v/>
      </c>
      <c r="AE88" s="46" t="str">
        <f t="shared" si="513"/>
        <v/>
      </c>
      <c r="AF88" s="46" t="str">
        <f t="shared" si="513"/>
        <v/>
      </c>
      <c r="AG88" s="46" t="str">
        <f t="shared" si="513"/>
        <v/>
      </c>
      <c r="AH88" s="46" t="str">
        <f t="shared" si="513"/>
        <v/>
      </c>
      <c r="AI88" s="46" t="str">
        <f t="shared" si="513"/>
        <v/>
      </c>
      <c r="AJ88" s="46" t="str">
        <f t="shared" si="513"/>
        <v/>
      </c>
      <c r="AK88" s="46" t="str">
        <f t="shared" si="513"/>
        <v/>
      </c>
      <c r="AL88" s="46" t="str">
        <f t="shared" si="513"/>
        <v/>
      </c>
      <c r="AM88" s="46" t="str">
        <f t="shared" si="513"/>
        <v/>
      </c>
      <c r="AN88" s="46" t="str">
        <f t="shared" si="513"/>
        <v/>
      </c>
      <c r="AO88" s="46" t="str">
        <f t="shared" si="513"/>
        <v/>
      </c>
      <c r="AP88" s="46" t="str">
        <f t="shared" si="513"/>
        <v/>
      </c>
      <c r="AQ88" s="46" t="str">
        <f t="shared" si="513"/>
        <v/>
      </c>
      <c r="AR88" s="46" t="str">
        <f t="shared" si="513"/>
        <v/>
      </c>
      <c r="AS88" s="46" t="str">
        <f t="shared" si="513"/>
        <v/>
      </c>
      <c r="AT88" s="46" t="str">
        <f t="shared" si="513"/>
        <v/>
      </c>
      <c r="AU88" s="46" t="str">
        <f t="shared" si="513"/>
        <v/>
      </c>
      <c r="AV88" s="46" t="str">
        <f t="shared" si="513"/>
        <v/>
      </c>
      <c r="AW88" s="46" t="str">
        <f t="shared" si="513"/>
        <v/>
      </c>
      <c r="AX88" s="46" t="str">
        <f t="shared" si="513"/>
        <v/>
      </c>
      <c r="AY88" s="46" t="str">
        <f t="shared" si="513"/>
        <v/>
      </c>
      <c r="AZ88" s="46" t="str">
        <f t="shared" si="513"/>
        <v/>
      </c>
      <c r="BA88" s="46" t="str">
        <f t="shared" si="513"/>
        <v/>
      </c>
      <c r="BB88" s="46" t="str">
        <f t="shared" si="513"/>
        <v/>
      </c>
      <c r="BC88" s="46" t="str">
        <f t="shared" si="513"/>
        <v/>
      </c>
      <c r="BD88" s="46" t="str">
        <f t="shared" si="513"/>
        <v/>
      </c>
      <c r="BE88" s="46" t="str">
        <f t="shared" si="513"/>
        <v/>
      </c>
      <c r="BF88" s="46" t="str">
        <f t="shared" si="513"/>
        <v/>
      </c>
      <c r="BG88" s="46" t="str">
        <f t="shared" si="513"/>
        <v/>
      </c>
      <c r="BH88" s="46" t="str">
        <f t="shared" si="513"/>
        <v/>
      </c>
      <c r="BI88" s="46" t="str">
        <f t="shared" si="513"/>
        <v/>
      </c>
      <c r="BJ88" s="46" t="str">
        <f t="shared" si="513"/>
        <v/>
      </c>
      <c r="BK88" s="46" t="str">
        <f t="shared" si="513"/>
        <v/>
      </c>
      <c r="BL88" s="46" t="str">
        <f t="shared" si="513"/>
        <v/>
      </c>
      <c r="BM88" s="46" t="str">
        <f t="shared" si="513"/>
        <v/>
      </c>
      <c r="BN88" s="46" t="str">
        <f t="shared" si="513"/>
        <v/>
      </c>
      <c r="BO88" s="46" t="str">
        <f t="shared" si="513"/>
        <v/>
      </c>
      <c r="BP88" s="46" t="str">
        <f t="shared" si="513"/>
        <v/>
      </c>
      <c r="BQ88" s="46" t="str">
        <f t="shared" si="513"/>
        <v/>
      </c>
      <c r="BR88" s="46" t="str">
        <f t="shared" si="513"/>
        <v/>
      </c>
      <c r="BS88" s="46" t="str">
        <f t="shared" si="513"/>
        <v/>
      </c>
      <c r="BT88" s="46" t="str">
        <f t="shared" si="513"/>
        <v/>
      </c>
      <c r="BU88" s="46" t="str">
        <f t="shared" si="513"/>
        <v/>
      </c>
      <c r="BV88" s="46" t="str">
        <f t="shared" si="513"/>
        <v/>
      </c>
      <c r="BW88" s="46" t="str">
        <f t="shared" si="513"/>
        <v/>
      </c>
      <c r="BX88" s="46" t="str">
        <f t="shared" si="513"/>
        <v/>
      </c>
      <c r="BY88" s="46" t="str">
        <f t="shared" si="513"/>
        <v/>
      </c>
      <c r="BZ88" s="46" t="str">
        <f t="shared" si="513"/>
        <v/>
      </c>
      <c r="CA88" s="46" t="str">
        <f t="shared" si="513"/>
        <v/>
      </c>
      <c r="CB88" s="46" t="str">
        <f t="shared" si="513"/>
        <v/>
      </c>
      <c r="CC88" s="46" t="str">
        <f t="shared" si="513"/>
        <v/>
      </c>
      <c r="CD88" s="46" t="str">
        <f t="shared" si="513"/>
        <v/>
      </c>
      <c r="CE88" s="46" t="str">
        <f t="shared" si="513"/>
        <v/>
      </c>
      <c r="CF88" s="46" t="str">
        <f t="shared" si="513"/>
        <v/>
      </c>
      <c r="CG88" s="46" t="str">
        <f t="shared" si="513"/>
        <v/>
      </c>
      <c r="CH88" s="46" t="str">
        <f t="shared" si="513"/>
        <v/>
      </c>
      <c r="CI88" s="46" t="str">
        <f t="shared" si="513"/>
        <v/>
      </c>
      <c r="CJ88" s="46" t="str">
        <f t="shared" si="513"/>
        <v/>
      </c>
      <c r="CK88" s="46" t="str">
        <f t="shared" si="513"/>
        <v/>
      </c>
      <c r="CL88" s="46" t="str">
        <f t="shared" si="513"/>
        <v/>
      </c>
      <c r="CM88" s="46" t="str">
        <f t="shared" si="513"/>
        <v/>
      </c>
      <c r="CN88" s="46" t="str">
        <f t="shared" si="513"/>
        <v/>
      </c>
      <c r="CO88" s="46" t="str">
        <f t="shared" si="510"/>
        <v/>
      </c>
      <c r="CP88" s="46" t="str">
        <f t="shared" si="510"/>
        <v/>
      </c>
      <c r="CQ88" s="46" t="str">
        <f t="shared" si="510"/>
        <v/>
      </c>
      <c r="CR88" s="46" t="str">
        <f t="shared" si="510"/>
        <v/>
      </c>
      <c r="CS88" s="46" t="str">
        <f t="shared" si="510"/>
        <v/>
      </c>
      <c r="CT88" s="46" t="str">
        <f t="shared" si="510"/>
        <v/>
      </c>
      <c r="CU88" s="46" t="str">
        <f t="shared" si="510"/>
        <v/>
      </c>
      <c r="CV88" s="46" t="str">
        <f t="shared" si="510"/>
        <v/>
      </c>
      <c r="CW88" s="46" t="str">
        <f t="shared" si="510"/>
        <v/>
      </c>
      <c r="CX88" s="46" t="str">
        <f t="shared" si="510"/>
        <v/>
      </c>
      <c r="CY88" s="46" t="str">
        <f t="shared" si="510"/>
        <v/>
      </c>
      <c r="CZ88" s="46" t="str">
        <f t="shared" si="510"/>
        <v/>
      </c>
      <c r="DA88" s="46" t="str">
        <f t="shared" si="510"/>
        <v/>
      </c>
      <c r="DB88" s="46" t="str">
        <f t="shared" si="510"/>
        <v/>
      </c>
      <c r="DC88" s="46" t="str">
        <f t="shared" si="510"/>
        <v/>
      </c>
      <c r="DD88" s="46" t="str">
        <f t="shared" si="510"/>
        <v/>
      </c>
      <c r="DE88" s="46" t="str">
        <f t="shared" si="510"/>
        <v/>
      </c>
      <c r="DF88" s="46" t="str">
        <f t="shared" si="510"/>
        <v/>
      </c>
      <c r="DG88" s="46" t="str">
        <f t="shared" si="510"/>
        <v/>
      </c>
      <c r="DH88" s="46" t="str">
        <f t="shared" si="510"/>
        <v/>
      </c>
      <c r="DI88" s="46" t="str">
        <f t="shared" si="510"/>
        <v/>
      </c>
      <c r="DJ88" s="46" t="str">
        <f t="shared" si="510"/>
        <v/>
      </c>
      <c r="DK88" s="46" t="str">
        <f t="shared" si="510"/>
        <v/>
      </c>
      <c r="DL88" s="46" t="str">
        <f t="shared" si="510"/>
        <v/>
      </c>
      <c r="DM88" s="46" t="str">
        <f t="shared" si="510"/>
        <v/>
      </c>
      <c r="DN88" s="46" t="str">
        <f t="shared" si="510"/>
        <v/>
      </c>
      <c r="DO88" s="46" t="str">
        <f t="shared" si="510"/>
        <v/>
      </c>
      <c r="DP88" s="46" t="str">
        <f t="shared" si="510"/>
        <v/>
      </c>
      <c r="DQ88" s="46" t="str">
        <f t="shared" si="510"/>
        <v/>
      </c>
      <c r="DR88" s="46" t="str">
        <f t="shared" si="510"/>
        <v/>
      </c>
      <c r="DS88" s="46" t="str">
        <f t="shared" si="510"/>
        <v/>
      </c>
      <c r="DT88" s="46" t="str">
        <f t="shared" si="510"/>
        <v/>
      </c>
      <c r="DU88" s="46" t="str">
        <f t="shared" si="510"/>
        <v/>
      </c>
      <c r="DV88" s="46" t="str">
        <f t="shared" si="510"/>
        <v/>
      </c>
      <c r="DW88" s="46" t="str">
        <f t="shared" si="510"/>
        <v/>
      </c>
      <c r="DX88" s="46" t="str">
        <f t="shared" si="510"/>
        <v/>
      </c>
      <c r="DY88" s="46" t="str">
        <f t="shared" si="510"/>
        <v/>
      </c>
      <c r="DZ88" s="46" t="str">
        <f t="shared" si="510"/>
        <v/>
      </c>
      <c r="EA88" s="46" t="str">
        <f t="shared" si="510"/>
        <v/>
      </c>
      <c r="EB88" s="46" t="str">
        <f t="shared" si="510"/>
        <v/>
      </c>
      <c r="EC88" s="46" t="str">
        <f t="shared" si="510"/>
        <v/>
      </c>
      <c r="ED88" s="46" t="str">
        <f t="shared" si="510"/>
        <v/>
      </c>
      <c r="EE88" s="46" t="str">
        <f t="shared" si="510"/>
        <v/>
      </c>
      <c r="EF88" s="46" t="str">
        <f t="shared" si="510"/>
        <v/>
      </c>
      <c r="EG88" s="46" t="str">
        <f t="shared" si="510"/>
        <v/>
      </c>
      <c r="EH88" s="46" t="str">
        <f t="shared" si="510"/>
        <v/>
      </c>
      <c r="EI88" s="46" t="str">
        <f t="shared" si="510"/>
        <v/>
      </c>
      <c r="EJ88" s="46" t="str">
        <f t="shared" si="510"/>
        <v/>
      </c>
      <c r="EK88" s="46" t="str">
        <f t="shared" si="510"/>
        <v/>
      </c>
      <c r="EL88" s="46" t="str">
        <f t="shared" si="510"/>
        <v/>
      </c>
      <c r="EM88" s="46" t="str">
        <f t="shared" si="510"/>
        <v/>
      </c>
      <c r="EN88" s="46" t="str">
        <f t="shared" si="510"/>
        <v/>
      </c>
      <c r="EO88" s="46" t="str">
        <f t="shared" si="510"/>
        <v/>
      </c>
      <c r="EP88" s="46" t="str">
        <f t="shared" si="510"/>
        <v/>
      </c>
      <c r="EQ88" s="46" t="str">
        <f t="shared" si="510"/>
        <v/>
      </c>
      <c r="ER88" s="46" t="str">
        <f t="shared" si="510"/>
        <v/>
      </c>
      <c r="ES88" s="46" t="str">
        <f t="shared" si="510"/>
        <v/>
      </c>
      <c r="ET88" s="46" t="str">
        <f t="shared" si="510"/>
        <v/>
      </c>
      <c r="EU88" s="46" t="str">
        <f t="shared" si="510"/>
        <v/>
      </c>
      <c r="EV88" s="46" t="str">
        <f t="shared" si="510"/>
        <v/>
      </c>
      <c r="EW88" s="46" t="str">
        <f t="shared" si="510"/>
        <v/>
      </c>
      <c r="EX88" s="46" t="str">
        <f t="shared" si="510"/>
        <v/>
      </c>
      <c r="EY88" s="46" t="str">
        <f t="shared" si="510"/>
        <v/>
      </c>
      <c r="EZ88" s="46" t="str">
        <f t="shared" si="514"/>
        <v/>
      </c>
      <c r="FA88" s="46" t="str">
        <f t="shared" si="514"/>
        <v/>
      </c>
      <c r="FB88" s="46" t="str">
        <f t="shared" si="514"/>
        <v/>
      </c>
      <c r="FC88" s="46" t="str">
        <f t="shared" si="514"/>
        <v/>
      </c>
      <c r="FD88" s="46" t="str">
        <f t="shared" si="514"/>
        <v/>
      </c>
      <c r="FE88" s="46" t="str">
        <f t="shared" si="514"/>
        <v/>
      </c>
      <c r="FF88" s="46" t="str">
        <f t="shared" si="514"/>
        <v/>
      </c>
      <c r="FG88" s="46" t="str">
        <f t="shared" si="514"/>
        <v/>
      </c>
      <c r="FH88" s="46" t="str">
        <f t="shared" si="514"/>
        <v/>
      </c>
      <c r="FI88" s="46" t="str">
        <f t="shared" si="514"/>
        <v/>
      </c>
      <c r="FJ88" s="46" t="str">
        <f t="shared" si="514"/>
        <v/>
      </c>
      <c r="FK88" s="46" t="str">
        <f t="shared" si="514"/>
        <v/>
      </c>
      <c r="FL88" s="46" t="str">
        <f t="shared" si="514"/>
        <v/>
      </c>
      <c r="FM88" s="46" t="str">
        <f t="shared" si="514"/>
        <v/>
      </c>
      <c r="FN88" s="46" t="str">
        <f t="shared" si="514"/>
        <v/>
      </c>
      <c r="FO88" s="46" t="str">
        <f t="shared" si="514"/>
        <v/>
      </c>
      <c r="FP88" s="46" t="str">
        <f t="shared" si="514"/>
        <v/>
      </c>
      <c r="FQ88" s="46" t="str">
        <f t="shared" si="514"/>
        <v/>
      </c>
      <c r="FR88" s="46" t="str">
        <f t="shared" si="514"/>
        <v/>
      </c>
      <c r="FS88" s="46" t="str">
        <f t="shared" si="514"/>
        <v/>
      </c>
      <c r="FT88" s="46" t="str">
        <f t="shared" si="514"/>
        <v/>
      </c>
      <c r="FU88" s="46" t="str">
        <f t="shared" si="514"/>
        <v/>
      </c>
      <c r="FV88" s="46" t="str">
        <f t="shared" si="514"/>
        <v/>
      </c>
      <c r="FW88" s="46" t="str">
        <f t="shared" si="514"/>
        <v/>
      </c>
      <c r="FX88" s="46" t="str">
        <f t="shared" si="514"/>
        <v/>
      </c>
      <c r="FY88" s="46" t="str">
        <f t="shared" si="514"/>
        <v/>
      </c>
      <c r="FZ88" s="46" t="str">
        <f t="shared" si="514"/>
        <v/>
      </c>
      <c r="GA88" s="46" t="str">
        <f t="shared" si="514"/>
        <v/>
      </c>
      <c r="GB88" s="46" t="str">
        <f t="shared" si="514"/>
        <v/>
      </c>
      <c r="GC88" s="46" t="str">
        <f t="shared" si="514"/>
        <v/>
      </c>
      <c r="GD88" s="46" t="str">
        <f t="shared" si="514"/>
        <v/>
      </c>
      <c r="GE88" s="46" t="str">
        <f t="shared" si="514"/>
        <v/>
      </c>
      <c r="GF88" s="46" t="str">
        <f t="shared" si="514"/>
        <v/>
      </c>
      <c r="GG88" s="46" t="str">
        <f t="shared" si="514"/>
        <v/>
      </c>
      <c r="GH88" s="46" t="str">
        <f t="shared" si="514"/>
        <v/>
      </c>
      <c r="GI88" s="46" t="str">
        <f t="shared" si="514"/>
        <v/>
      </c>
      <c r="GJ88" s="46" t="str">
        <f t="shared" si="514"/>
        <v/>
      </c>
      <c r="GK88" s="46" t="str">
        <f t="shared" si="514"/>
        <v/>
      </c>
      <c r="GL88" s="46" t="str">
        <f t="shared" si="514"/>
        <v/>
      </c>
      <c r="GM88" s="46" t="str">
        <f t="shared" si="514"/>
        <v/>
      </c>
      <c r="GN88" s="46" t="str">
        <f t="shared" si="514"/>
        <v/>
      </c>
      <c r="GO88" s="46" t="str">
        <f t="shared" si="514"/>
        <v/>
      </c>
      <c r="GP88" s="46" t="str">
        <f t="shared" si="514"/>
        <v/>
      </c>
      <c r="GQ88" s="46" t="str">
        <f t="shared" si="514"/>
        <v/>
      </c>
      <c r="GR88" s="46" t="str">
        <f t="shared" si="514"/>
        <v/>
      </c>
      <c r="GS88" s="46" t="str">
        <f t="shared" si="514"/>
        <v/>
      </c>
      <c r="GT88" s="46" t="str">
        <f t="shared" si="514"/>
        <v/>
      </c>
      <c r="GU88" s="46" t="str">
        <f t="shared" si="514"/>
        <v/>
      </c>
      <c r="GV88" s="46" t="str">
        <f t="shared" si="514"/>
        <v/>
      </c>
      <c r="GW88" s="46" t="str">
        <f t="shared" si="514"/>
        <v/>
      </c>
      <c r="GX88" s="46" t="str">
        <f t="shared" si="514"/>
        <v/>
      </c>
      <c r="GY88" s="46" t="str">
        <f t="shared" si="514"/>
        <v/>
      </c>
      <c r="GZ88" s="46" t="str">
        <f t="shared" si="514"/>
        <v/>
      </c>
      <c r="HA88" s="46" t="str">
        <f t="shared" si="514"/>
        <v/>
      </c>
      <c r="HB88" s="46" t="str">
        <f t="shared" si="514"/>
        <v/>
      </c>
      <c r="HC88" s="46" t="str">
        <f t="shared" si="514"/>
        <v/>
      </c>
      <c r="HD88" s="46" t="str">
        <f t="shared" si="514"/>
        <v/>
      </c>
      <c r="HE88" s="46" t="str">
        <f t="shared" si="514"/>
        <v/>
      </c>
      <c r="HF88" s="46" t="str">
        <f t="shared" si="514"/>
        <v/>
      </c>
      <c r="HG88" s="46" t="str">
        <f t="shared" si="514"/>
        <v/>
      </c>
      <c r="HH88" s="46" t="str">
        <f t="shared" si="514"/>
        <v/>
      </c>
      <c r="HI88" s="46" t="str">
        <f t="shared" si="514"/>
        <v/>
      </c>
      <c r="HJ88" s="46" t="str">
        <f t="shared" si="514"/>
        <v/>
      </c>
      <c r="HK88" s="46" t="str">
        <f t="shared" si="514"/>
        <v/>
      </c>
      <c r="HL88" s="46" t="str">
        <f t="shared" si="511"/>
        <v/>
      </c>
      <c r="HM88" s="46" t="str">
        <f t="shared" si="512"/>
        <v/>
      </c>
      <c r="HN88" s="46" t="str">
        <f t="shared" si="512"/>
        <v/>
      </c>
      <c r="HO88" s="46" t="str">
        <f t="shared" si="512"/>
        <v/>
      </c>
      <c r="HP88" s="46" t="str">
        <f t="shared" si="512"/>
        <v/>
      </c>
      <c r="HQ88" s="46" t="str">
        <f t="shared" si="512"/>
        <v/>
      </c>
      <c r="HR88" s="46" t="str">
        <f t="shared" si="512"/>
        <v/>
      </c>
      <c r="HS88" s="46" t="str">
        <f t="shared" si="512"/>
        <v/>
      </c>
      <c r="HT88" s="146" t="e">
        <f t="shared" si="292"/>
        <v>#N/A</v>
      </c>
      <c r="HU88" s="146" t="e">
        <f t="shared" si="301"/>
        <v>#N/A</v>
      </c>
      <c r="HV88" s="146" t="e">
        <f t="shared" si="302"/>
        <v>#N/A</v>
      </c>
      <c r="HW88" s="146" t="e">
        <f t="shared" si="303"/>
        <v>#N/A</v>
      </c>
      <c r="HX88" s="146" t="e">
        <f t="shared" si="304"/>
        <v>#N/A</v>
      </c>
      <c r="HY88" s="146" t="e">
        <f t="shared" si="305"/>
        <v>#N/A</v>
      </c>
      <c r="HZ88" s="146" t="e">
        <f t="shared" si="306"/>
        <v>#N/A</v>
      </c>
      <c r="IA88" s="146" t="e">
        <f t="shared" si="307"/>
        <v>#N/A</v>
      </c>
      <c r="IB88" s="146" t="e">
        <f t="shared" si="308"/>
        <v>#N/A</v>
      </c>
      <c r="IC88" s="146" t="e">
        <f t="shared" si="309"/>
        <v>#N/A</v>
      </c>
      <c r="ID88" s="146" t="e">
        <f t="shared" si="310"/>
        <v>#N/A</v>
      </c>
      <c r="IE88" s="146" t="e">
        <f t="shared" si="311"/>
        <v>#N/A</v>
      </c>
      <c r="IF88" s="146" t="e">
        <f t="shared" si="312"/>
        <v>#N/A</v>
      </c>
      <c r="IG88" s="146" t="e">
        <f t="shared" si="313"/>
        <v>#N/A</v>
      </c>
      <c r="IH88" s="146" t="e">
        <f t="shared" si="314"/>
        <v>#N/A</v>
      </c>
      <c r="II88" s="146" t="e">
        <f t="shared" si="315"/>
        <v>#N/A</v>
      </c>
      <c r="IJ88" s="146" t="e">
        <f t="shared" si="316"/>
        <v>#N/A</v>
      </c>
      <c r="IK88" s="146" t="e">
        <f t="shared" si="317"/>
        <v>#N/A</v>
      </c>
      <c r="IL88" s="146" t="e">
        <f t="shared" si="318"/>
        <v>#N/A</v>
      </c>
      <c r="IM88" s="146" t="e">
        <f t="shared" si="319"/>
        <v>#N/A</v>
      </c>
      <c r="IN88" s="146" t="e">
        <f t="shared" si="320"/>
        <v>#N/A</v>
      </c>
      <c r="IO88" s="146" t="e">
        <f t="shared" si="321"/>
        <v>#N/A</v>
      </c>
      <c r="IP88" s="146" t="e">
        <f t="shared" si="322"/>
        <v>#N/A</v>
      </c>
      <c r="IQ88" s="146" t="e">
        <f t="shared" si="323"/>
        <v>#N/A</v>
      </c>
      <c r="IR88" s="146" t="e">
        <f t="shared" si="324"/>
        <v>#N/A</v>
      </c>
      <c r="IS88" s="146" t="e">
        <f t="shared" si="325"/>
        <v>#N/A</v>
      </c>
      <c r="IT88" s="146" t="e">
        <f t="shared" si="326"/>
        <v>#N/A</v>
      </c>
      <c r="IU88" s="146" t="e">
        <f t="shared" si="327"/>
        <v>#N/A</v>
      </c>
      <c r="IV88" s="146" t="e">
        <f t="shared" si="328"/>
        <v>#N/A</v>
      </c>
      <c r="IW88" s="146" t="e">
        <f t="shared" si="329"/>
        <v>#N/A</v>
      </c>
      <c r="IX88" s="146" t="e">
        <f t="shared" si="330"/>
        <v>#N/A</v>
      </c>
      <c r="IY88" s="146" t="e">
        <f t="shared" si="331"/>
        <v>#N/A</v>
      </c>
      <c r="IZ88" s="146" t="e">
        <f t="shared" si="332"/>
        <v>#N/A</v>
      </c>
      <c r="JA88" s="146" t="e">
        <f t="shared" si="333"/>
        <v>#N/A</v>
      </c>
      <c r="JB88" s="146" t="e">
        <f t="shared" si="334"/>
        <v>#N/A</v>
      </c>
      <c r="JC88" s="146" t="e">
        <f t="shared" si="335"/>
        <v>#N/A</v>
      </c>
      <c r="JD88" s="146" t="e">
        <f t="shared" si="336"/>
        <v>#N/A</v>
      </c>
      <c r="JE88" s="146" t="e">
        <f t="shared" si="337"/>
        <v>#N/A</v>
      </c>
      <c r="JF88" s="146" t="e">
        <f t="shared" si="338"/>
        <v>#N/A</v>
      </c>
      <c r="JG88" s="146" t="e">
        <f t="shared" si="339"/>
        <v>#N/A</v>
      </c>
      <c r="JH88" s="146" t="e">
        <f t="shared" si="340"/>
        <v>#N/A</v>
      </c>
      <c r="JI88" s="146" t="e">
        <f t="shared" si="341"/>
        <v>#N/A</v>
      </c>
      <c r="JJ88" s="146" t="e">
        <f t="shared" si="342"/>
        <v>#N/A</v>
      </c>
      <c r="JK88" s="146" t="e">
        <f t="shared" si="343"/>
        <v>#N/A</v>
      </c>
      <c r="JL88" s="146" t="e">
        <f t="shared" si="344"/>
        <v>#N/A</v>
      </c>
      <c r="JM88" s="146" t="e">
        <f t="shared" si="345"/>
        <v>#N/A</v>
      </c>
      <c r="JN88" s="146" t="e">
        <f t="shared" si="346"/>
        <v>#N/A</v>
      </c>
      <c r="JO88" s="146" t="e">
        <f t="shared" si="347"/>
        <v>#N/A</v>
      </c>
      <c r="JP88" s="146" t="e">
        <f t="shared" si="348"/>
        <v>#N/A</v>
      </c>
      <c r="JQ88" s="146" t="e">
        <f t="shared" si="349"/>
        <v>#N/A</v>
      </c>
      <c r="JR88" s="146" t="e">
        <f t="shared" si="350"/>
        <v>#N/A</v>
      </c>
      <c r="JS88" s="146" t="e">
        <f t="shared" si="351"/>
        <v>#N/A</v>
      </c>
      <c r="JT88" s="146" t="e">
        <f t="shared" si="352"/>
        <v>#N/A</v>
      </c>
      <c r="JU88" s="146" t="e">
        <f t="shared" si="353"/>
        <v>#N/A</v>
      </c>
      <c r="JV88" s="146" t="e">
        <f t="shared" si="354"/>
        <v>#N/A</v>
      </c>
      <c r="JW88" s="146" t="e">
        <f t="shared" si="355"/>
        <v>#N/A</v>
      </c>
      <c r="JX88" s="146" t="e">
        <f t="shared" si="356"/>
        <v>#N/A</v>
      </c>
      <c r="JY88" s="146" t="e">
        <f t="shared" si="357"/>
        <v>#N/A</v>
      </c>
      <c r="JZ88" s="146" t="e">
        <f t="shared" si="358"/>
        <v>#N/A</v>
      </c>
      <c r="KA88" s="146" t="e">
        <f t="shared" si="359"/>
        <v>#N/A</v>
      </c>
      <c r="KB88" s="146" t="e">
        <f t="shared" si="360"/>
        <v>#N/A</v>
      </c>
      <c r="KC88" s="146" t="e">
        <f t="shared" si="361"/>
        <v>#N/A</v>
      </c>
      <c r="KD88" s="146" t="e">
        <f t="shared" si="362"/>
        <v>#N/A</v>
      </c>
      <c r="KE88" s="146" t="e">
        <f t="shared" si="363"/>
        <v>#N/A</v>
      </c>
      <c r="KF88" s="146" t="e">
        <f t="shared" si="297"/>
        <v>#N/A</v>
      </c>
      <c r="KG88" s="146" t="e">
        <f t="shared" si="364"/>
        <v>#N/A</v>
      </c>
      <c r="KH88" s="146" t="e">
        <f t="shared" si="365"/>
        <v>#N/A</v>
      </c>
      <c r="KI88" s="146" t="e">
        <f t="shared" si="366"/>
        <v>#N/A</v>
      </c>
      <c r="KJ88" s="146" t="e">
        <f t="shared" si="367"/>
        <v>#N/A</v>
      </c>
      <c r="KK88" s="146" t="e">
        <f t="shared" si="368"/>
        <v>#N/A</v>
      </c>
      <c r="KL88" s="146" t="e">
        <f t="shared" si="369"/>
        <v>#N/A</v>
      </c>
      <c r="KM88" s="146" t="e">
        <f t="shared" si="370"/>
        <v>#N/A</v>
      </c>
      <c r="KN88" s="146" t="e">
        <f t="shared" si="371"/>
        <v>#N/A</v>
      </c>
      <c r="KO88" s="146" t="e">
        <f t="shared" si="372"/>
        <v>#N/A</v>
      </c>
      <c r="KP88" s="146" t="e">
        <f t="shared" si="373"/>
        <v>#N/A</v>
      </c>
      <c r="KQ88" s="146" t="e">
        <f t="shared" si="374"/>
        <v>#N/A</v>
      </c>
      <c r="KR88" s="146" t="e">
        <f t="shared" si="375"/>
        <v>#N/A</v>
      </c>
      <c r="KS88" s="146" t="e">
        <f t="shared" si="376"/>
        <v>#N/A</v>
      </c>
      <c r="KT88" s="146" t="e">
        <f t="shared" si="377"/>
        <v>#N/A</v>
      </c>
      <c r="KU88" s="146" t="e">
        <f t="shared" si="378"/>
        <v>#N/A</v>
      </c>
      <c r="KV88" s="146" t="e">
        <f t="shared" si="379"/>
        <v>#N/A</v>
      </c>
      <c r="KW88" s="146" t="e">
        <f t="shared" si="380"/>
        <v>#N/A</v>
      </c>
      <c r="KX88" s="146" t="e">
        <f t="shared" si="381"/>
        <v>#N/A</v>
      </c>
      <c r="KY88" s="146" t="e">
        <f t="shared" si="382"/>
        <v>#N/A</v>
      </c>
      <c r="KZ88" s="146" t="e">
        <f t="shared" si="383"/>
        <v>#N/A</v>
      </c>
      <c r="LA88" s="146" t="e">
        <f t="shared" si="384"/>
        <v>#N/A</v>
      </c>
      <c r="LB88" s="146" t="e">
        <f t="shared" si="385"/>
        <v>#N/A</v>
      </c>
      <c r="LC88" s="146" t="e">
        <f t="shared" si="386"/>
        <v>#N/A</v>
      </c>
      <c r="LD88" s="146" t="e">
        <f t="shared" si="387"/>
        <v>#N/A</v>
      </c>
      <c r="LE88" s="146" t="e">
        <f t="shared" si="388"/>
        <v>#N/A</v>
      </c>
      <c r="LF88" s="146" t="e">
        <f t="shared" si="389"/>
        <v>#N/A</v>
      </c>
      <c r="LG88" s="146" t="e">
        <f t="shared" si="390"/>
        <v>#N/A</v>
      </c>
      <c r="LH88" s="146" t="e">
        <f t="shared" si="391"/>
        <v>#N/A</v>
      </c>
      <c r="LI88" s="146" t="e">
        <f t="shared" si="392"/>
        <v>#N/A</v>
      </c>
      <c r="LJ88" s="146" t="e">
        <f t="shared" si="393"/>
        <v>#N/A</v>
      </c>
      <c r="LK88" s="146" t="e">
        <f t="shared" si="394"/>
        <v>#N/A</v>
      </c>
      <c r="LL88" s="146" t="e">
        <f t="shared" si="395"/>
        <v>#N/A</v>
      </c>
      <c r="LM88" s="146" t="e">
        <f t="shared" si="396"/>
        <v>#N/A</v>
      </c>
      <c r="LN88" s="146" t="e">
        <f t="shared" si="397"/>
        <v>#N/A</v>
      </c>
      <c r="LO88" s="146" t="e">
        <f t="shared" si="398"/>
        <v>#N/A</v>
      </c>
      <c r="LP88" s="146" t="e">
        <f t="shared" si="399"/>
        <v>#N/A</v>
      </c>
      <c r="LQ88" s="146" t="e">
        <f t="shared" si="400"/>
        <v>#N/A</v>
      </c>
      <c r="LR88" s="146" t="e">
        <f t="shared" si="401"/>
        <v>#N/A</v>
      </c>
      <c r="LS88" s="146" t="e">
        <f t="shared" si="402"/>
        <v>#N/A</v>
      </c>
      <c r="LT88" s="146" t="e">
        <f t="shared" si="403"/>
        <v>#N/A</v>
      </c>
      <c r="LU88" s="146" t="e">
        <f t="shared" si="404"/>
        <v>#N/A</v>
      </c>
      <c r="LV88" s="146" t="e">
        <f t="shared" si="405"/>
        <v>#N/A</v>
      </c>
      <c r="LW88" s="146" t="e">
        <f t="shared" si="406"/>
        <v>#N/A</v>
      </c>
      <c r="LX88" s="146" t="e">
        <f t="shared" si="407"/>
        <v>#N/A</v>
      </c>
      <c r="LY88" s="146" t="e">
        <f t="shared" si="408"/>
        <v>#N/A</v>
      </c>
      <c r="LZ88" s="146" t="e">
        <f t="shared" si="409"/>
        <v>#N/A</v>
      </c>
      <c r="MA88" s="146" t="e">
        <f t="shared" si="410"/>
        <v>#N/A</v>
      </c>
      <c r="MB88" s="146" t="e">
        <f t="shared" si="411"/>
        <v>#N/A</v>
      </c>
      <c r="MC88" s="146" t="e">
        <f t="shared" si="412"/>
        <v>#N/A</v>
      </c>
      <c r="MD88" s="146" t="e">
        <f t="shared" si="413"/>
        <v>#N/A</v>
      </c>
      <c r="ME88" s="146" t="e">
        <f t="shared" si="414"/>
        <v>#N/A</v>
      </c>
      <c r="MF88" s="146" t="e">
        <f t="shared" si="415"/>
        <v>#N/A</v>
      </c>
      <c r="MG88" s="146" t="e">
        <f t="shared" si="416"/>
        <v>#N/A</v>
      </c>
      <c r="MH88" s="146" t="e">
        <f t="shared" si="417"/>
        <v>#N/A</v>
      </c>
      <c r="MI88" s="146" t="e">
        <f t="shared" si="418"/>
        <v>#N/A</v>
      </c>
      <c r="MJ88" s="146" t="e">
        <f t="shared" si="419"/>
        <v>#N/A</v>
      </c>
      <c r="MK88" s="146" t="e">
        <f t="shared" si="420"/>
        <v>#N/A</v>
      </c>
      <c r="ML88" s="146" t="e">
        <f t="shared" si="421"/>
        <v>#N/A</v>
      </c>
      <c r="MM88" s="146" t="e">
        <f t="shared" si="422"/>
        <v>#N/A</v>
      </c>
      <c r="MN88" s="146" t="e">
        <f t="shared" si="423"/>
        <v>#N/A</v>
      </c>
      <c r="MO88" s="146" t="e">
        <f t="shared" si="424"/>
        <v>#N/A</v>
      </c>
      <c r="MP88" s="146" t="e">
        <f t="shared" si="425"/>
        <v>#N/A</v>
      </c>
      <c r="MQ88" s="146" t="e">
        <f t="shared" si="426"/>
        <v>#N/A</v>
      </c>
      <c r="MR88" s="146" t="e">
        <f t="shared" si="298"/>
        <v>#N/A</v>
      </c>
      <c r="MS88" s="146" t="e">
        <f t="shared" si="427"/>
        <v>#N/A</v>
      </c>
      <c r="MT88" s="146" t="e">
        <f t="shared" si="428"/>
        <v>#N/A</v>
      </c>
      <c r="MU88" s="146" t="e">
        <f t="shared" si="429"/>
        <v>#N/A</v>
      </c>
      <c r="MV88" s="146" t="e">
        <f t="shared" si="430"/>
        <v>#N/A</v>
      </c>
      <c r="MW88" s="146" t="e">
        <f t="shared" si="431"/>
        <v>#N/A</v>
      </c>
      <c r="MX88" s="146" t="e">
        <f t="shared" si="432"/>
        <v>#N/A</v>
      </c>
      <c r="MY88" s="146" t="e">
        <f t="shared" si="433"/>
        <v>#N/A</v>
      </c>
      <c r="MZ88" s="146" t="e">
        <f t="shared" si="434"/>
        <v>#N/A</v>
      </c>
      <c r="NA88" s="146" t="e">
        <f t="shared" si="435"/>
        <v>#N/A</v>
      </c>
      <c r="NB88" s="146" t="e">
        <f t="shared" si="436"/>
        <v>#N/A</v>
      </c>
      <c r="NC88" s="146" t="e">
        <f t="shared" si="437"/>
        <v>#N/A</v>
      </c>
      <c r="ND88" s="146" t="e">
        <f t="shared" si="438"/>
        <v>#N/A</v>
      </c>
      <c r="NE88" s="146" t="e">
        <f t="shared" si="439"/>
        <v>#N/A</v>
      </c>
      <c r="NF88" s="146" t="e">
        <f t="shared" si="440"/>
        <v>#N/A</v>
      </c>
      <c r="NG88" s="146" t="e">
        <f t="shared" si="441"/>
        <v>#N/A</v>
      </c>
      <c r="NH88" s="146" t="e">
        <f t="shared" si="442"/>
        <v>#N/A</v>
      </c>
      <c r="NI88" s="146" t="e">
        <f t="shared" si="443"/>
        <v>#N/A</v>
      </c>
      <c r="NJ88" s="146" t="e">
        <f t="shared" si="444"/>
        <v>#N/A</v>
      </c>
      <c r="NK88" s="146" t="e">
        <f t="shared" si="445"/>
        <v>#N/A</v>
      </c>
      <c r="NL88" s="146" t="e">
        <f t="shared" si="446"/>
        <v>#N/A</v>
      </c>
      <c r="NM88" s="146" t="e">
        <f t="shared" si="447"/>
        <v>#N/A</v>
      </c>
      <c r="NN88" s="146" t="e">
        <f t="shared" si="448"/>
        <v>#N/A</v>
      </c>
      <c r="NO88" s="146" t="e">
        <f t="shared" si="449"/>
        <v>#N/A</v>
      </c>
      <c r="NP88" s="146" t="e">
        <f t="shared" si="450"/>
        <v>#N/A</v>
      </c>
      <c r="NQ88" s="146" t="e">
        <f t="shared" si="451"/>
        <v>#N/A</v>
      </c>
      <c r="NR88" s="146" t="e">
        <f t="shared" si="452"/>
        <v>#N/A</v>
      </c>
      <c r="NS88" s="146" t="e">
        <f t="shared" si="453"/>
        <v>#N/A</v>
      </c>
      <c r="NT88" s="146" t="e">
        <f t="shared" si="454"/>
        <v>#N/A</v>
      </c>
      <c r="NU88" s="146" t="e">
        <f t="shared" si="455"/>
        <v>#N/A</v>
      </c>
      <c r="NV88" s="146" t="e">
        <f t="shared" si="456"/>
        <v>#N/A</v>
      </c>
      <c r="NW88" s="146" t="e">
        <f t="shared" si="457"/>
        <v>#N/A</v>
      </c>
      <c r="NX88" s="146" t="e">
        <f t="shared" si="458"/>
        <v>#N/A</v>
      </c>
      <c r="NY88" s="146" t="e">
        <f t="shared" si="459"/>
        <v>#N/A</v>
      </c>
      <c r="NZ88" s="146" t="e">
        <f t="shared" si="460"/>
        <v>#N/A</v>
      </c>
      <c r="OA88" s="146" t="e">
        <f t="shared" si="461"/>
        <v>#N/A</v>
      </c>
      <c r="OB88" s="146" t="e">
        <f t="shared" si="462"/>
        <v>#N/A</v>
      </c>
      <c r="OC88" s="146" t="e">
        <f t="shared" si="463"/>
        <v>#N/A</v>
      </c>
      <c r="OD88" s="146" t="e">
        <f t="shared" si="464"/>
        <v>#N/A</v>
      </c>
      <c r="OE88" s="146" t="e">
        <f t="shared" si="465"/>
        <v>#N/A</v>
      </c>
      <c r="OF88" s="146" t="e">
        <f t="shared" si="466"/>
        <v>#N/A</v>
      </c>
      <c r="OG88" s="146" t="e">
        <f t="shared" si="467"/>
        <v>#N/A</v>
      </c>
      <c r="OH88" s="146" t="e">
        <f t="shared" si="468"/>
        <v>#N/A</v>
      </c>
      <c r="OI88" s="146" t="e">
        <f t="shared" si="469"/>
        <v>#N/A</v>
      </c>
      <c r="OJ88" s="146" t="e">
        <f t="shared" si="470"/>
        <v>#N/A</v>
      </c>
      <c r="OK88" s="146" t="e">
        <f t="shared" si="471"/>
        <v>#N/A</v>
      </c>
      <c r="OL88" s="146" t="e">
        <f t="shared" si="472"/>
        <v>#N/A</v>
      </c>
      <c r="OM88" s="146" t="e">
        <f t="shared" si="473"/>
        <v>#N/A</v>
      </c>
      <c r="ON88" s="146" t="e">
        <f t="shared" si="474"/>
        <v>#N/A</v>
      </c>
      <c r="OO88" s="146" t="e">
        <f t="shared" si="475"/>
        <v>#N/A</v>
      </c>
      <c r="OP88" s="146" t="e">
        <f t="shared" si="476"/>
        <v>#N/A</v>
      </c>
      <c r="OQ88" s="146" t="e">
        <f t="shared" si="477"/>
        <v>#N/A</v>
      </c>
      <c r="OR88" s="146" t="e">
        <f t="shared" si="478"/>
        <v>#N/A</v>
      </c>
      <c r="OS88" s="146" t="e">
        <f t="shared" si="479"/>
        <v>#N/A</v>
      </c>
      <c r="OT88" s="146" t="e">
        <f t="shared" si="480"/>
        <v>#N/A</v>
      </c>
      <c r="OU88" s="146" t="e">
        <f t="shared" si="481"/>
        <v>#N/A</v>
      </c>
      <c r="OV88" s="146" t="e">
        <f t="shared" si="482"/>
        <v>#N/A</v>
      </c>
      <c r="OW88" s="146" t="e">
        <f t="shared" si="483"/>
        <v>#N/A</v>
      </c>
      <c r="OX88" s="146" t="e">
        <f t="shared" si="484"/>
        <v>#N/A</v>
      </c>
      <c r="OY88" s="146" t="e">
        <f t="shared" si="485"/>
        <v>#N/A</v>
      </c>
      <c r="OZ88" s="146" t="e">
        <f t="shared" si="486"/>
        <v>#N/A</v>
      </c>
      <c r="PA88" s="146" t="e">
        <f t="shared" si="487"/>
        <v>#N/A</v>
      </c>
      <c r="PB88" s="146" t="e">
        <f t="shared" si="488"/>
        <v>#N/A</v>
      </c>
      <c r="PC88" s="146" t="e">
        <f t="shared" si="489"/>
        <v>#N/A</v>
      </c>
      <c r="PD88" s="146" t="e">
        <f t="shared" si="299"/>
        <v>#N/A</v>
      </c>
      <c r="PE88" s="146" t="e">
        <f t="shared" si="502"/>
        <v>#N/A</v>
      </c>
      <c r="PF88" s="146" t="e">
        <f t="shared" si="503"/>
        <v>#N/A</v>
      </c>
      <c r="PG88" s="146" t="e">
        <f t="shared" si="504"/>
        <v>#N/A</v>
      </c>
      <c r="PH88" s="146" t="e">
        <f t="shared" si="505"/>
        <v>#N/A</v>
      </c>
      <c r="PI88" s="146" t="e">
        <f t="shared" si="506"/>
        <v>#N/A</v>
      </c>
      <c r="PJ88" s="146" t="e">
        <f t="shared" si="507"/>
        <v>#N/A</v>
      </c>
      <c r="PK88" s="146" t="e">
        <f t="shared" si="508"/>
        <v>#N/A</v>
      </c>
      <c r="PL88" s="146" t="e">
        <f t="shared" si="509"/>
        <v>#N/A</v>
      </c>
    </row>
    <row r="89" spans="1:428" hidden="1" x14ac:dyDescent="0.45">
      <c r="A89" s="364"/>
      <c r="B89" s="365" t="str">
        <f>IF($N89="","",ROUND(_xlfn.LOGNORM.INV(ABS(VLOOKUP($Q$1,VLookups!$A$27:$B$28,2,FALSE)-B$2),LN($J89),LN($N89)),0))</f>
        <v/>
      </c>
      <c r="C89" s="367" t="str">
        <f t="shared" si="293"/>
        <v/>
      </c>
      <c r="D89" s="368" t="str">
        <f t="shared" si="294"/>
        <v/>
      </c>
      <c r="E89" s="108" t="str">
        <f>IFERROR(_xlfn.LOGNORM.INV(VLookups!$B$22,LN($J89),LN($N89)),"")</f>
        <v/>
      </c>
      <c r="F89" s="81"/>
      <c r="G89" s="108" t="str">
        <f>IFERROR(_xlfn.LOGNORM.INV(VLookups!$B$23,LN($J89),LN($N89)),"")</f>
        <v/>
      </c>
      <c r="H89" s="110" t="str">
        <f t="shared" si="283"/>
        <v/>
      </c>
      <c r="I89" s="110" t="str">
        <f t="shared" si="284"/>
        <v/>
      </c>
      <c r="J89" s="65" t="str">
        <f>IF(AND(F89&gt;0,NOT(ISBLANK(K89))),IF(VLOOKUP($F$3,VLookups!$A$17:$B$18,2,FALSE),F89*VLOOKUP(K89,VLookups!$A$4:$B$13,2,FALSE),F89),"")</f>
        <v/>
      </c>
      <c r="K89" s="21"/>
      <c r="L89" s="53"/>
      <c r="M89" s="263"/>
      <c r="N89" s="320" t="str">
        <f>IF(F89&gt;0,IF(ISBLANK(M89),IF(ISBLANK(K89),"",VLOOKUP(K89,VLookups!$A$4:$C$13,3,FALSE)),M89),"")</f>
        <v/>
      </c>
      <c r="O89" s="320" t="str">
        <f t="shared" si="287"/>
        <v/>
      </c>
      <c r="P89" s="375" t="str">
        <f t="shared" si="288"/>
        <v/>
      </c>
      <c r="Q89" s="81"/>
      <c r="R89" s="230" t="str">
        <f>IF(AND(Q89&gt;0,F89&gt;0,NOT(N89="")),ABS(VLOOKUP($Q$1,VLookups!$A$27:$B$28,2,FALSE)-_xlfn.LOGNORM.DIST(Q89,LN(J89),LN(N89),TRUE)),"")</f>
        <v/>
      </c>
      <c r="S89" s="80" t="str">
        <f>IF(AND($E89&gt;0,$F89&gt;0,$G89&gt;0,NOT(ISBLANK($K89))),_xlfn.LOGNORM.INV(ABS(VLOOKUP($Q$1,VLookups!$A$27:$B$28,2,FALSE)-S$3),LN($J89),LN($N89)),"")</f>
        <v/>
      </c>
      <c r="T89" s="80" t="str">
        <f>IF(AND($E89&gt;0,$F89&gt;0,$G89&gt;0,NOT(ISBLANK($K89))),_xlfn.LOGNORM.INV(ABS(VLOOKUP($Q$1,VLookups!$A$27:$B$28,2,FALSE)-T$3),LN($J89),LN($N89)),"")</f>
        <v/>
      </c>
      <c r="U89" s="80" t="str">
        <f>IF(AND($E89&gt;0,$F89&gt;0,$G89&gt;0,NOT(ISBLANK($K89))),_xlfn.LOGNORM.INV(ABS(VLOOKUP($Q$1,VLookups!$A$27:$B$28,2,FALSE)-U$3),LN($J89),LN($N89)),"")</f>
        <v/>
      </c>
      <c r="V89" s="80" t="str">
        <f>IF(AND($E89&gt;0,$F89&gt;0,$G89&gt;0,NOT(ISBLANK($K89))),_xlfn.LOGNORM.INV(ABS(VLOOKUP($Q$1,VLookups!$A$27:$B$28,2,FALSE)-V$3),LN($J89),LN($N89)),"")</f>
        <v/>
      </c>
      <c r="W89" s="80" t="str">
        <f>IF(AND($E89&gt;0,$F89&gt;0,$G89&gt;0,NOT(ISBLANK($K89))),_xlfn.LOGNORM.INV(ABS(VLOOKUP($Q$1,VLookups!$A$27:$B$28,2,FALSE)-W$3),LN($J89),LN($N89)),"")</f>
        <v/>
      </c>
      <c r="X89" s="80" t="str">
        <f>IF(AND($E89&gt;0,$F89&gt;0,$G89&gt;0,NOT(ISBLANK($K89))),_xlfn.LOGNORM.INV(ABS(VLOOKUP($Q$1,VLookups!$A$27:$B$28,2,FALSE)-X$3),LN($J89),LN($N89)),"")</f>
        <v/>
      </c>
      <c r="Y89" s="5"/>
      <c r="Z89" s="145" t="str">
        <f t="shared" si="285"/>
        <v/>
      </c>
      <c r="AA89" s="376" t="str">
        <f t="shared" si="289"/>
        <v/>
      </c>
      <c r="AB89" s="46" t="str">
        <f t="shared" si="290"/>
        <v/>
      </c>
      <c r="AC89" s="46" t="str">
        <f t="shared" si="513"/>
        <v/>
      </c>
      <c r="AD89" s="46" t="str">
        <f t="shared" si="513"/>
        <v/>
      </c>
      <c r="AE89" s="46" t="str">
        <f t="shared" si="513"/>
        <v/>
      </c>
      <c r="AF89" s="46" t="str">
        <f t="shared" si="513"/>
        <v/>
      </c>
      <c r="AG89" s="46" t="str">
        <f t="shared" si="513"/>
        <v/>
      </c>
      <c r="AH89" s="46" t="str">
        <f t="shared" si="513"/>
        <v/>
      </c>
      <c r="AI89" s="46" t="str">
        <f t="shared" si="513"/>
        <v/>
      </c>
      <c r="AJ89" s="46" t="str">
        <f t="shared" si="513"/>
        <v/>
      </c>
      <c r="AK89" s="46" t="str">
        <f t="shared" si="513"/>
        <v/>
      </c>
      <c r="AL89" s="46" t="str">
        <f t="shared" si="513"/>
        <v/>
      </c>
      <c r="AM89" s="46" t="str">
        <f t="shared" si="513"/>
        <v/>
      </c>
      <c r="AN89" s="46" t="str">
        <f t="shared" si="513"/>
        <v/>
      </c>
      <c r="AO89" s="46" t="str">
        <f t="shared" si="513"/>
        <v/>
      </c>
      <c r="AP89" s="46" t="str">
        <f t="shared" si="513"/>
        <v/>
      </c>
      <c r="AQ89" s="46" t="str">
        <f t="shared" si="513"/>
        <v/>
      </c>
      <c r="AR89" s="46" t="str">
        <f t="shared" si="513"/>
        <v/>
      </c>
      <c r="AS89" s="46" t="str">
        <f t="shared" si="513"/>
        <v/>
      </c>
      <c r="AT89" s="46" t="str">
        <f t="shared" si="513"/>
        <v/>
      </c>
      <c r="AU89" s="46" t="str">
        <f t="shared" si="513"/>
        <v/>
      </c>
      <c r="AV89" s="46" t="str">
        <f t="shared" si="513"/>
        <v/>
      </c>
      <c r="AW89" s="46" t="str">
        <f t="shared" si="513"/>
        <v/>
      </c>
      <c r="AX89" s="46" t="str">
        <f t="shared" si="513"/>
        <v/>
      </c>
      <c r="AY89" s="46" t="str">
        <f t="shared" si="513"/>
        <v/>
      </c>
      <c r="AZ89" s="46" t="str">
        <f t="shared" si="513"/>
        <v/>
      </c>
      <c r="BA89" s="46" t="str">
        <f t="shared" si="513"/>
        <v/>
      </c>
      <c r="BB89" s="46" t="str">
        <f t="shared" si="513"/>
        <v/>
      </c>
      <c r="BC89" s="46" t="str">
        <f t="shared" si="513"/>
        <v/>
      </c>
      <c r="BD89" s="46" t="str">
        <f t="shared" si="513"/>
        <v/>
      </c>
      <c r="BE89" s="46" t="str">
        <f t="shared" si="513"/>
        <v/>
      </c>
      <c r="BF89" s="46" t="str">
        <f t="shared" si="513"/>
        <v/>
      </c>
      <c r="BG89" s="46" t="str">
        <f t="shared" si="513"/>
        <v/>
      </c>
      <c r="BH89" s="46" t="str">
        <f t="shared" si="513"/>
        <v/>
      </c>
      <c r="BI89" s="46" t="str">
        <f t="shared" si="513"/>
        <v/>
      </c>
      <c r="BJ89" s="46" t="str">
        <f t="shared" si="513"/>
        <v/>
      </c>
      <c r="BK89" s="46" t="str">
        <f t="shared" si="513"/>
        <v/>
      </c>
      <c r="BL89" s="46" t="str">
        <f t="shared" si="513"/>
        <v/>
      </c>
      <c r="BM89" s="46" t="str">
        <f t="shared" si="513"/>
        <v/>
      </c>
      <c r="BN89" s="46" t="str">
        <f t="shared" si="513"/>
        <v/>
      </c>
      <c r="BO89" s="46" t="str">
        <f t="shared" si="513"/>
        <v/>
      </c>
      <c r="BP89" s="46" t="str">
        <f t="shared" si="513"/>
        <v/>
      </c>
      <c r="BQ89" s="46" t="str">
        <f t="shared" si="513"/>
        <v/>
      </c>
      <c r="BR89" s="46" t="str">
        <f t="shared" si="513"/>
        <v/>
      </c>
      <c r="BS89" s="46" t="str">
        <f t="shared" si="513"/>
        <v/>
      </c>
      <c r="BT89" s="46" t="str">
        <f t="shared" si="513"/>
        <v/>
      </c>
      <c r="BU89" s="46" t="str">
        <f t="shared" si="513"/>
        <v/>
      </c>
      <c r="BV89" s="46" t="str">
        <f t="shared" si="513"/>
        <v/>
      </c>
      <c r="BW89" s="46" t="str">
        <f t="shared" si="513"/>
        <v/>
      </c>
      <c r="BX89" s="46" t="str">
        <f t="shared" si="513"/>
        <v/>
      </c>
      <c r="BY89" s="46" t="str">
        <f t="shared" si="513"/>
        <v/>
      </c>
      <c r="BZ89" s="46" t="str">
        <f t="shared" si="513"/>
        <v/>
      </c>
      <c r="CA89" s="46" t="str">
        <f t="shared" si="513"/>
        <v/>
      </c>
      <c r="CB89" s="46" t="str">
        <f t="shared" si="513"/>
        <v/>
      </c>
      <c r="CC89" s="46" t="str">
        <f t="shared" si="513"/>
        <v/>
      </c>
      <c r="CD89" s="46" t="str">
        <f t="shared" si="513"/>
        <v/>
      </c>
      <c r="CE89" s="46" t="str">
        <f t="shared" si="513"/>
        <v/>
      </c>
      <c r="CF89" s="46" t="str">
        <f t="shared" si="513"/>
        <v/>
      </c>
      <c r="CG89" s="46" t="str">
        <f t="shared" si="513"/>
        <v/>
      </c>
      <c r="CH89" s="46" t="str">
        <f t="shared" si="513"/>
        <v/>
      </c>
      <c r="CI89" s="46" t="str">
        <f t="shared" si="513"/>
        <v/>
      </c>
      <c r="CJ89" s="46" t="str">
        <f t="shared" si="513"/>
        <v/>
      </c>
      <c r="CK89" s="46" t="str">
        <f t="shared" si="513"/>
        <v/>
      </c>
      <c r="CL89" s="46" t="str">
        <f t="shared" si="513"/>
        <v/>
      </c>
      <c r="CM89" s="46" t="str">
        <f t="shared" si="513"/>
        <v/>
      </c>
      <c r="CN89" s="46" t="str">
        <f t="shared" ref="CN89:EY92" si="515">IF(ISNONTEXT($Z89),CM89+$Z89,"")</f>
        <v/>
      </c>
      <c r="CO89" s="46" t="str">
        <f t="shared" si="515"/>
        <v/>
      </c>
      <c r="CP89" s="46" t="str">
        <f t="shared" si="515"/>
        <v/>
      </c>
      <c r="CQ89" s="46" t="str">
        <f t="shared" si="515"/>
        <v/>
      </c>
      <c r="CR89" s="46" t="str">
        <f t="shared" si="515"/>
        <v/>
      </c>
      <c r="CS89" s="46" t="str">
        <f t="shared" si="515"/>
        <v/>
      </c>
      <c r="CT89" s="46" t="str">
        <f t="shared" si="515"/>
        <v/>
      </c>
      <c r="CU89" s="46" t="str">
        <f t="shared" si="515"/>
        <v/>
      </c>
      <c r="CV89" s="46" t="str">
        <f t="shared" si="515"/>
        <v/>
      </c>
      <c r="CW89" s="46" t="str">
        <f t="shared" si="515"/>
        <v/>
      </c>
      <c r="CX89" s="46" t="str">
        <f t="shared" si="515"/>
        <v/>
      </c>
      <c r="CY89" s="46" t="str">
        <f t="shared" si="515"/>
        <v/>
      </c>
      <c r="CZ89" s="46" t="str">
        <f t="shared" si="515"/>
        <v/>
      </c>
      <c r="DA89" s="46" t="str">
        <f t="shared" si="515"/>
        <v/>
      </c>
      <c r="DB89" s="46" t="str">
        <f t="shared" si="515"/>
        <v/>
      </c>
      <c r="DC89" s="46" t="str">
        <f t="shared" si="515"/>
        <v/>
      </c>
      <c r="DD89" s="46" t="str">
        <f t="shared" si="515"/>
        <v/>
      </c>
      <c r="DE89" s="46" t="str">
        <f t="shared" si="515"/>
        <v/>
      </c>
      <c r="DF89" s="46" t="str">
        <f t="shared" si="515"/>
        <v/>
      </c>
      <c r="DG89" s="46" t="str">
        <f t="shared" si="515"/>
        <v/>
      </c>
      <c r="DH89" s="46" t="str">
        <f t="shared" si="515"/>
        <v/>
      </c>
      <c r="DI89" s="46" t="str">
        <f t="shared" si="515"/>
        <v/>
      </c>
      <c r="DJ89" s="46" t="str">
        <f t="shared" si="515"/>
        <v/>
      </c>
      <c r="DK89" s="46" t="str">
        <f t="shared" si="515"/>
        <v/>
      </c>
      <c r="DL89" s="46" t="str">
        <f t="shared" si="515"/>
        <v/>
      </c>
      <c r="DM89" s="46" t="str">
        <f t="shared" si="515"/>
        <v/>
      </c>
      <c r="DN89" s="46" t="str">
        <f t="shared" si="515"/>
        <v/>
      </c>
      <c r="DO89" s="46" t="str">
        <f t="shared" si="515"/>
        <v/>
      </c>
      <c r="DP89" s="46" t="str">
        <f t="shared" si="515"/>
        <v/>
      </c>
      <c r="DQ89" s="46" t="str">
        <f t="shared" si="515"/>
        <v/>
      </c>
      <c r="DR89" s="46" t="str">
        <f t="shared" si="515"/>
        <v/>
      </c>
      <c r="DS89" s="46" t="str">
        <f t="shared" si="515"/>
        <v/>
      </c>
      <c r="DT89" s="46" t="str">
        <f t="shared" si="515"/>
        <v/>
      </c>
      <c r="DU89" s="46" t="str">
        <f t="shared" si="515"/>
        <v/>
      </c>
      <c r="DV89" s="46" t="str">
        <f t="shared" si="515"/>
        <v/>
      </c>
      <c r="DW89" s="46" t="str">
        <f t="shared" si="515"/>
        <v/>
      </c>
      <c r="DX89" s="46" t="str">
        <f t="shared" si="515"/>
        <v/>
      </c>
      <c r="DY89" s="46" t="str">
        <f t="shared" si="515"/>
        <v/>
      </c>
      <c r="DZ89" s="46" t="str">
        <f t="shared" si="515"/>
        <v/>
      </c>
      <c r="EA89" s="46" t="str">
        <f t="shared" si="515"/>
        <v/>
      </c>
      <c r="EB89" s="46" t="str">
        <f t="shared" si="515"/>
        <v/>
      </c>
      <c r="EC89" s="46" t="str">
        <f t="shared" si="515"/>
        <v/>
      </c>
      <c r="ED89" s="46" t="str">
        <f t="shared" si="515"/>
        <v/>
      </c>
      <c r="EE89" s="46" t="str">
        <f t="shared" si="515"/>
        <v/>
      </c>
      <c r="EF89" s="46" t="str">
        <f t="shared" si="515"/>
        <v/>
      </c>
      <c r="EG89" s="46" t="str">
        <f t="shared" si="515"/>
        <v/>
      </c>
      <c r="EH89" s="46" t="str">
        <f t="shared" si="515"/>
        <v/>
      </c>
      <c r="EI89" s="46" t="str">
        <f t="shared" si="515"/>
        <v/>
      </c>
      <c r="EJ89" s="46" t="str">
        <f t="shared" si="515"/>
        <v/>
      </c>
      <c r="EK89" s="46" t="str">
        <f t="shared" si="515"/>
        <v/>
      </c>
      <c r="EL89" s="46" t="str">
        <f t="shared" si="515"/>
        <v/>
      </c>
      <c r="EM89" s="46" t="str">
        <f t="shared" si="515"/>
        <v/>
      </c>
      <c r="EN89" s="46" t="str">
        <f t="shared" si="515"/>
        <v/>
      </c>
      <c r="EO89" s="46" t="str">
        <f t="shared" si="515"/>
        <v/>
      </c>
      <c r="EP89" s="46" t="str">
        <f t="shared" si="515"/>
        <v/>
      </c>
      <c r="EQ89" s="46" t="str">
        <f t="shared" si="515"/>
        <v/>
      </c>
      <c r="ER89" s="46" t="str">
        <f t="shared" si="515"/>
        <v/>
      </c>
      <c r="ES89" s="46" t="str">
        <f t="shared" si="515"/>
        <v/>
      </c>
      <c r="ET89" s="46" t="str">
        <f t="shared" si="515"/>
        <v/>
      </c>
      <c r="EU89" s="46" t="str">
        <f t="shared" si="515"/>
        <v/>
      </c>
      <c r="EV89" s="46" t="str">
        <f t="shared" si="515"/>
        <v/>
      </c>
      <c r="EW89" s="46" t="str">
        <f t="shared" si="515"/>
        <v/>
      </c>
      <c r="EX89" s="46" t="str">
        <f t="shared" si="515"/>
        <v/>
      </c>
      <c r="EY89" s="46" t="str">
        <f t="shared" si="515"/>
        <v/>
      </c>
      <c r="EZ89" s="46" t="str">
        <f t="shared" si="514"/>
        <v/>
      </c>
      <c r="FA89" s="46" t="str">
        <f t="shared" si="514"/>
        <v/>
      </c>
      <c r="FB89" s="46" t="str">
        <f t="shared" si="514"/>
        <v/>
      </c>
      <c r="FC89" s="46" t="str">
        <f t="shared" si="514"/>
        <v/>
      </c>
      <c r="FD89" s="46" t="str">
        <f t="shared" si="514"/>
        <v/>
      </c>
      <c r="FE89" s="46" t="str">
        <f t="shared" si="514"/>
        <v/>
      </c>
      <c r="FF89" s="46" t="str">
        <f t="shared" si="514"/>
        <v/>
      </c>
      <c r="FG89" s="46" t="str">
        <f t="shared" si="514"/>
        <v/>
      </c>
      <c r="FH89" s="46" t="str">
        <f t="shared" si="514"/>
        <v/>
      </c>
      <c r="FI89" s="46" t="str">
        <f t="shared" si="514"/>
        <v/>
      </c>
      <c r="FJ89" s="46" t="str">
        <f t="shared" si="514"/>
        <v/>
      </c>
      <c r="FK89" s="46" t="str">
        <f t="shared" si="514"/>
        <v/>
      </c>
      <c r="FL89" s="46" t="str">
        <f t="shared" si="514"/>
        <v/>
      </c>
      <c r="FM89" s="46" t="str">
        <f t="shared" si="514"/>
        <v/>
      </c>
      <c r="FN89" s="46" t="str">
        <f t="shared" si="514"/>
        <v/>
      </c>
      <c r="FO89" s="46" t="str">
        <f t="shared" si="514"/>
        <v/>
      </c>
      <c r="FP89" s="46" t="str">
        <f t="shared" si="514"/>
        <v/>
      </c>
      <c r="FQ89" s="46" t="str">
        <f t="shared" si="514"/>
        <v/>
      </c>
      <c r="FR89" s="46" t="str">
        <f t="shared" si="514"/>
        <v/>
      </c>
      <c r="FS89" s="46" t="str">
        <f t="shared" si="514"/>
        <v/>
      </c>
      <c r="FT89" s="46" t="str">
        <f t="shared" si="514"/>
        <v/>
      </c>
      <c r="FU89" s="46" t="str">
        <f t="shared" si="514"/>
        <v/>
      </c>
      <c r="FV89" s="46" t="str">
        <f t="shared" si="514"/>
        <v/>
      </c>
      <c r="FW89" s="46" t="str">
        <f t="shared" si="514"/>
        <v/>
      </c>
      <c r="FX89" s="46" t="str">
        <f t="shared" si="514"/>
        <v/>
      </c>
      <c r="FY89" s="46" t="str">
        <f t="shared" si="514"/>
        <v/>
      </c>
      <c r="FZ89" s="46" t="str">
        <f t="shared" si="514"/>
        <v/>
      </c>
      <c r="GA89" s="46" t="str">
        <f t="shared" si="514"/>
        <v/>
      </c>
      <c r="GB89" s="46" t="str">
        <f t="shared" si="514"/>
        <v/>
      </c>
      <c r="GC89" s="46" t="str">
        <f t="shared" si="514"/>
        <v/>
      </c>
      <c r="GD89" s="46" t="str">
        <f t="shared" si="514"/>
        <v/>
      </c>
      <c r="GE89" s="46" t="str">
        <f t="shared" si="514"/>
        <v/>
      </c>
      <c r="GF89" s="46" t="str">
        <f t="shared" si="514"/>
        <v/>
      </c>
      <c r="GG89" s="46" t="str">
        <f t="shared" si="514"/>
        <v/>
      </c>
      <c r="GH89" s="46" t="str">
        <f t="shared" si="514"/>
        <v/>
      </c>
      <c r="GI89" s="46" t="str">
        <f t="shared" si="514"/>
        <v/>
      </c>
      <c r="GJ89" s="46" t="str">
        <f t="shared" si="514"/>
        <v/>
      </c>
      <c r="GK89" s="46" t="str">
        <f t="shared" si="514"/>
        <v/>
      </c>
      <c r="GL89" s="46" t="str">
        <f t="shared" si="514"/>
        <v/>
      </c>
      <c r="GM89" s="46" t="str">
        <f t="shared" si="514"/>
        <v/>
      </c>
      <c r="GN89" s="46" t="str">
        <f t="shared" si="514"/>
        <v/>
      </c>
      <c r="GO89" s="46" t="str">
        <f t="shared" si="514"/>
        <v/>
      </c>
      <c r="GP89" s="46" t="str">
        <f t="shared" si="514"/>
        <v/>
      </c>
      <c r="GQ89" s="46" t="str">
        <f t="shared" si="514"/>
        <v/>
      </c>
      <c r="GR89" s="46" t="str">
        <f t="shared" si="514"/>
        <v/>
      </c>
      <c r="GS89" s="46" t="str">
        <f t="shared" si="514"/>
        <v/>
      </c>
      <c r="GT89" s="46" t="str">
        <f t="shared" si="514"/>
        <v/>
      </c>
      <c r="GU89" s="46" t="str">
        <f t="shared" si="514"/>
        <v/>
      </c>
      <c r="GV89" s="46" t="str">
        <f t="shared" si="514"/>
        <v/>
      </c>
      <c r="GW89" s="46" t="str">
        <f t="shared" si="514"/>
        <v/>
      </c>
      <c r="GX89" s="46" t="str">
        <f t="shared" si="514"/>
        <v/>
      </c>
      <c r="GY89" s="46" t="str">
        <f t="shared" si="514"/>
        <v/>
      </c>
      <c r="GZ89" s="46" t="str">
        <f t="shared" si="514"/>
        <v/>
      </c>
      <c r="HA89" s="46" t="str">
        <f t="shared" si="514"/>
        <v/>
      </c>
      <c r="HB89" s="46" t="str">
        <f t="shared" si="514"/>
        <v/>
      </c>
      <c r="HC89" s="46" t="str">
        <f t="shared" si="514"/>
        <v/>
      </c>
      <c r="HD89" s="46" t="str">
        <f t="shared" si="514"/>
        <v/>
      </c>
      <c r="HE89" s="46" t="str">
        <f t="shared" si="514"/>
        <v/>
      </c>
      <c r="HF89" s="46" t="str">
        <f t="shared" si="514"/>
        <v/>
      </c>
      <c r="HG89" s="46" t="str">
        <f t="shared" si="514"/>
        <v/>
      </c>
      <c r="HH89" s="46" t="str">
        <f t="shared" si="514"/>
        <v/>
      </c>
      <c r="HI89" s="46" t="str">
        <f t="shared" si="514"/>
        <v/>
      </c>
      <c r="HJ89" s="46" t="str">
        <f t="shared" si="514"/>
        <v/>
      </c>
      <c r="HK89" s="46" t="str">
        <f t="shared" ref="HK89:HS92" si="516">IF(ISNONTEXT($Z89),HJ89+$Z89,"")</f>
        <v/>
      </c>
      <c r="HL89" s="46" t="str">
        <f t="shared" si="516"/>
        <v/>
      </c>
      <c r="HM89" s="46" t="str">
        <f t="shared" si="516"/>
        <v/>
      </c>
      <c r="HN89" s="46" t="str">
        <f t="shared" si="516"/>
        <v/>
      </c>
      <c r="HO89" s="46" t="str">
        <f t="shared" si="516"/>
        <v/>
      </c>
      <c r="HP89" s="46" t="str">
        <f t="shared" si="516"/>
        <v/>
      </c>
      <c r="HQ89" s="46" t="str">
        <f t="shared" si="516"/>
        <v/>
      </c>
      <c r="HR89" s="46" t="str">
        <f t="shared" si="516"/>
        <v/>
      </c>
      <c r="HS89" s="46" t="str">
        <f t="shared" si="516"/>
        <v/>
      </c>
      <c r="HT89" s="146" t="e">
        <f t="shared" si="292"/>
        <v>#N/A</v>
      </c>
      <c r="HU89" s="146" t="e">
        <f t="shared" si="301"/>
        <v>#N/A</v>
      </c>
      <c r="HV89" s="146" t="e">
        <f t="shared" si="302"/>
        <v>#N/A</v>
      </c>
      <c r="HW89" s="146" t="e">
        <f t="shared" si="303"/>
        <v>#N/A</v>
      </c>
      <c r="HX89" s="146" t="e">
        <f t="shared" si="304"/>
        <v>#N/A</v>
      </c>
      <c r="HY89" s="146" t="e">
        <f t="shared" si="305"/>
        <v>#N/A</v>
      </c>
      <c r="HZ89" s="146" t="e">
        <f t="shared" si="306"/>
        <v>#N/A</v>
      </c>
      <c r="IA89" s="146" t="e">
        <f t="shared" si="307"/>
        <v>#N/A</v>
      </c>
      <c r="IB89" s="146" t="e">
        <f t="shared" si="308"/>
        <v>#N/A</v>
      </c>
      <c r="IC89" s="146" t="e">
        <f t="shared" si="309"/>
        <v>#N/A</v>
      </c>
      <c r="ID89" s="146" t="e">
        <f t="shared" si="310"/>
        <v>#N/A</v>
      </c>
      <c r="IE89" s="146" t="e">
        <f t="shared" si="311"/>
        <v>#N/A</v>
      </c>
      <c r="IF89" s="146" t="e">
        <f t="shared" si="312"/>
        <v>#N/A</v>
      </c>
      <c r="IG89" s="146" t="e">
        <f t="shared" si="313"/>
        <v>#N/A</v>
      </c>
      <c r="IH89" s="146" t="e">
        <f t="shared" si="314"/>
        <v>#N/A</v>
      </c>
      <c r="II89" s="146" t="e">
        <f t="shared" si="315"/>
        <v>#N/A</v>
      </c>
      <c r="IJ89" s="146" t="e">
        <f t="shared" si="316"/>
        <v>#N/A</v>
      </c>
      <c r="IK89" s="146" t="e">
        <f t="shared" si="317"/>
        <v>#N/A</v>
      </c>
      <c r="IL89" s="146" t="e">
        <f t="shared" si="318"/>
        <v>#N/A</v>
      </c>
      <c r="IM89" s="146" t="e">
        <f t="shared" si="319"/>
        <v>#N/A</v>
      </c>
      <c r="IN89" s="146" t="e">
        <f t="shared" si="320"/>
        <v>#N/A</v>
      </c>
      <c r="IO89" s="146" t="e">
        <f t="shared" si="321"/>
        <v>#N/A</v>
      </c>
      <c r="IP89" s="146" t="e">
        <f t="shared" si="322"/>
        <v>#N/A</v>
      </c>
      <c r="IQ89" s="146" t="e">
        <f t="shared" si="323"/>
        <v>#N/A</v>
      </c>
      <c r="IR89" s="146" t="e">
        <f t="shared" si="324"/>
        <v>#N/A</v>
      </c>
      <c r="IS89" s="146" t="e">
        <f t="shared" si="325"/>
        <v>#N/A</v>
      </c>
      <c r="IT89" s="146" t="e">
        <f t="shared" si="326"/>
        <v>#N/A</v>
      </c>
      <c r="IU89" s="146" t="e">
        <f t="shared" si="327"/>
        <v>#N/A</v>
      </c>
      <c r="IV89" s="146" t="e">
        <f t="shared" si="328"/>
        <v>#N/A</v>
      </c>
      <c r="IW89" s="146" t="e">
        <f t="shared" si="329"/>
        <v>#N/A</v>
      </c>
      <c r="IX89" s="146" t="e">
        <f t="shared" si="330"/>
        <v>#N/A</v>
      </c>
      <c r="IY89" s="146" t="e">
        <f t="shared" si="331"/>
        <v>#N/A</v>
      </c>
      <c r="IZ89" s="146" t="e">
        <f t="shared" si="332"/>
        <v>#N/A</v>
      </c>
      <c r="JA89" s="146" t="e">
        <f t="shared" si="333"/>
        <v>#N/A</v>
      </c>
      <c r="JB89" s="146" t="e">
        <f t="shared" si="334"/>
        <v>#N/A</v>
      </c>
      <c r="JC89" s="146" t="e">
        <f t="shared" si="335"/>
        <v>#N/A</v>
      </c>
      <c r="JD89" s="146" t="e">
        <f t="shared" si="336"/>
        <v>#N/A</v>
      </c>
      <c r="JE89" s="146" t="e">
        <f t="shared" si="337"/>
        <v>#N/A</v>
      </c>
      <c r="JF89" s="146" t="e">
        <f t="shared" si="338"/>
        <v>#N/A</v>
      </c>
      <c r="JG89" s="146" t="e">
        <f t="shared" si="339"/>
        <v>#N/A</v>
      </c>
      <c r="JH89" s="146" t="e">
        <f t="shared" si="340"/>
        <v>#N/A</v>
      </c>
      <c r="JI89" s="146" t="e">
        <f t="shared" si="341"/>
        <v>#N/A</v>
      </c>
      <c r="JJ89" s="146" t="e">
        <f t="shared" si="342"/>
        <v>#N/A</v>
      </c>
      <c r="JK89" s="146" t="e">
        <f t="shared" si="343"/>
        <v>#N/A</v>
      </c>
      <c r="JL89" s="146" t="e">
        <f t="shared" si="344"/>
        <v>#N/A</v>
      </c>
      <c r="JM89" s="146" t="e">
        <f t="shared" si="345"/>
        <v>#N/A</v>
      </c>
      <c r="JN89" s="146" t="e">
        <f t="shared" si="346"/>
        <v>#N/A</v>
      </c>
      <c r="JO89" s="146" t="e">
        <f t="shared" si="347"/>
        <v>#N/A</v>
      </c>
      <c r="JP89" s="146" t="e">
        <f t="shared" si="348"/>
        <v>#N/A</v>
      </c>
      <c r="JQ89" s="146" t="e">
        <f t="shared" si="349"/>
        <v>#N/A</v>
      </c>
      <c r="JR89" s="146" t="e">
        <f t="shared" si="350"/>
        <v>#N/A</v>
      </c>
      <c r="JS89" s="146" t="e">
        <f t="shared" si="351"/>
        <v>#N/A</v>
      </c>
      <c r="JT89" s="146" t="e">
        <f t="shared" si="352"/>
        <v>#N/A</v>
      </c>
      <c r="JU89" s="146" t="e">
        <f t="shared" si="353"/>
        <v>#N/A</v>
      </c>
      <c r="JV89" s="146" t="e">
        <f t="shared" si="354"/>
        <v>#N/A</v>
      </c>
      <c r="JW89" s="146" t="e">
        <f t="shared" si="355"/>
        <v>#N/A</v>
      </c>
      <c r="JX89" s="146" t="e">
        <f t="shared" si="356"/>
        <v>#N/A</v>
      </c>
      <c r="JY89" s="146" t="e">
        <f t="shared" si="357"/>
        <v>#N/A</v>
      </c>
      <c r="JZ89" s="146" t="e">
        <f t="shared" si="358"/>
        <v>#N/A</v>
      </c>
      <c r="KA89" s="146" t="e">
        <f t="shared" si="359"/>
        <v>#N/A</v>
      </c>
      <c r="KB89" s="146" t="e">
        <f t="shared" si="360"/>
        <v>#N/A</v>
      </c>
      <c r="KC89" s="146" t="e">
        <f t="shared" si="361"/>
        <v>#N/A</v>
      </c>
      <c r="KD89" s="146" t="e">
        <f t="shared" si="362"/>
        <v>#N/A</v>
      </c>
      <c r="KE89" s="146" t="e">
        <f t="shared" si="363"/>
        <v>#N/A</v>
      </c>
      <c r="KF89" s="146" t="e">
        <f t="shared" si="297"/>
        <v>#N/A</v>
      </c>
      <c r="KG89" s="146" t="e">
        <f t="shared" si="364"/>
        <v>#N/A</v>
      </c>
      <c r="KH89" s="146" t="e">
        <f t="shared" si="365"/>
        <v>#N/A</v>
      </c>
      <c r="KI89" s="146" t="e">
        <f t="shared" si="366"/>
        <v>#N/A</v>
      </c>
      <c r="KJ89" s="146" t="e">
        <f t="shared" si="367"/>
        <v>#N/A</v>
      </c>
      <c r="KK89" s="146" t="e">
        <f t="shared" si="368"/>
        <v>#N/A</v>
      </c>
      <c r="KL89" s="146" t="e">
        <f t="shared" si="369"/>
        <v>#N/A</v>
      </c>
      <c r="KM89" s="146" t="e">
        <f t="shared" si="370"/>
        <v>#N/A</v>
      </c>
      <c r="KN89" s="146" t="e">
        <f t="shared" si="371"/>
        <v>#N/A</v>
      </c>
      <c r="KO89" s="146" t="e">
        <f t="shared" si="372"/>
        <v>#N/A</v>
      </c>
      <c r="KP89" s="146" t="e">
        <f t="shared" si="373"/>
        <v>#N/A</v>
      </c>
      <c r="KQ89" s="146" t="e">
        <f t="shared" si="374"/>
        <v>#N/A</v>
      </c>
      <c r="KR89" s="146" t="e">
        <f t="shared" si="375"/>
        <v>#N/A</v>
      </c>
      <c r="KS89" s="146" t="e">
        <f t="shared" si="376"/>
        <v>#N/A</v>
      </c>
      <c r="KT89" s="146" t="e">
        <f t="shared" si="377"/>
        <v>#N/A</v>
      </c>
      <c r="KU89" s="146" t="e">
        <f t="shared" si="378"/>
        <v>#N/A</v>
      </c>
      <c r="KV89" s="146" t="e">
        <f t="shared" si="379"/>
        <v>#N/A</v>
      </c>
      <c r="KW89" s="146" t="e">
        <f t="shared" si="380"/>
        <v>#N/A</v>
      </c>
      <c r="KX89" s="146" t="e">
        <f t="shared" si="381"/>
        <v>#N/A</v>
      </c>
      <c r="KY89" s="146" t="e">
        <f t="shared" si="382"/>
        <v>#N/A</v>
      </c>
      <c r="KZ89" s="146" t="e">
        <f t="shared" si="383"/>
        <v>#N/A</v>
      </c>
      <c r="LA89" s="146" t="e">
        <f t="shared" si="384"/>
        <v>#N/A</v>
      </c>
      <c r="LB89" s="146" t="e">
        <f t="shared" si="385"/>
        <v>#N/A</v>
      </c>
      <c r="LC89" s="146" t="e">
        <f t="shared" si="386"/>
        <v>#N/A</v>
      </c>
      <c r="LD89" s="146" t="e">
        <f t="shared" si="387"/>
        <v>#N/A</v>
      </c>
      <c r="LE89" s="146" t="e">
        <f t="shared" si="388"/>
        <v>#N/A</v>
      </c>
      <c r="LF89" s="146" t="e">
        <f t="shared" si="389"/>
        <v>#N/A</v>
      </c>
      <c r="LG89" s="146" t="e">
        <f t="shared" si="390"/>
        <v>#N/A</v>
      </c>
      <c r="LH89" s="146" t="e">
        <f t="shared" si="391"/>
        <v>#N/A</v>
      </c>
      <c r="LI89" s="146" t="e">
        <f t="shared" si="392"/>
        <v>#N/A</v>
      </c>
      <c r="LJ89" s="146" t="e">
        <f t="shared" si="393"/>
        <v>#N/A</v>
      </c>
      <c r="LK89" s="146" t="e">
        <f t="shared" si="394"/>
        <v>#N/A</v>
      </c>
      <c r="LL89" s="146" t="e">
        <f t="shared" si="395"/>
        <v>#N/A</v>
      </c>
      <c r="LM89" s="146" t="e">
        <f t="shared" si="396"/>
        <v>#N/A</v>
      </c>
      <c r="LN89" s="146" t="e">
        <f t="shared" si="397"/>
        <v>#N/A</v>
      </c>
      <c r="LO89" s="146" t="e">
        <f t="shared" si="398"/>
        <v>#N/A</v>
      </c>
      <c r="LP89" s="146" t="e">
        <f t="shared" si="399"/>
        <v>#N/A</v>
      </c>
      <c r="LQ89" s="146" t="e">
        <f t="shared" si="400"/>
        <v>#N/A</v>
      </c>
      <c r="LR89" s="146" t="e">
        <f t="shared" si="401"/>
        <v>#N/A</v>
      </c>
      <c r="LS89" s="146" t="e">
        <f t="shared" si="402"/>
        <v>#N/A</v>
      </c>
      <c r="LT89" s="146" t="e">
        <f t="shared" si="403"/>
        <v>#N/A</v>
      </c>
      <c r="LU89" s="146" t="e">
        <f t="shared" si="404"/>
        <v>#N/A</v>
      </c>
      <c r="LV89" s="146" t="e">
        <f t="shared" si="405"/>
        <v>#N/A</v>
      </c>
      <c r="LW89" s="146" t="e">
        <f t="shared" si="406"/>
        <v>#N/A</v>
      </c>
      <c r="LX89" s="146" t="e">
        <f t="shared" si="407"/>
        <v>#N/A</v>
      </c>
      <c r="LY89" s="146" t="e">
        <f t="shared" si="408"/>
        <v>#N/A</v>
      </c>
      <c r="LZ89" s="146" t="e">
        <f t="shared" si="409"/>
        <v>#N/A</v>
      </c>
      <c r="MA89" s="146" t="e">
        <f t="shared" si="410"/>
        <v>#N/A</v>
      </c>
      <c r="MB89" s="146" t="e">
        <f t="shared" si="411"/>
        <v>#N/A</v>
      </c>
      <c r="MC89" s="146" t="e">
        <f t="shared" si="412"/>
        <v>#N/A</v>
      </c>
      <c r="MD89" s="146" t="e">
        <f t="shared" si="413"/>
        <v>#N/A</v>
      </c>
      <c r="ME89" s="146" t="e">
        <f t="shared" si="414"/>
        <v>#N/A</v>
      </c>
      <c r="MF89" s="146" t="e">
        <f t="shared" si="415"/>
        <v>#N/A</v>
      </c>
      <c r="MG89" s="146" t="e">
        <f t="shared" si="416"/>
        <v>#N/A</v>
      </c>
      <c r="MH89" s="146" t="e">
        <f t="shared" si="417"/>
        <v>#N/A</v>
      </c>
      <c r="MI89" s="146" t="e">
        <f t="shared" si="418"/>
        <v>#N/A</v>
      </c>
      <c r="MJ89" s="146" t="e">
        <f t="shared" si="419"/>
        <v>#N/A</v>
      </c>
      <c r="MK89" s="146" t="e">
        <f t="shared" si="420"/>
        <v>#N/A</v>
      </c>
      <c r="ML89" s="146" t="e">
        <f t="shared" si="421"/>
        <v>#N/A</v>
      </c>
      <c r="MM89" s="146" t="e">
        <f t="shared" si="422"/>
        <v>#N/A</v>
      </c>
      <c r="MN89" s="146" t="e">
        <f t="shared" si="423"/>
        <v>#N/A</v>
      </c>
      <c r="MO89" s="146" t="e">
        <f t="shared" si="424"/>
        <v>#N/A</v>
      </c>
      <c r="MP89" s="146" t="e">
        <f t="shared" si="425"/>
        <v>#N/A</v>
      </c>
      <c r="MQ89" s="146" t="e">
        <f t="shared" si="426"/>
        <v>#N/A</v>
      </c>
      <c r="MR89" s="146" t="e">
        <f t="shared" si="298"/>
        <v>#N/A</v>
      </c>
      <c r="MS89" s="146" t="e">
        <f t="shared" si="427"/>
        <v>#N/A</v>
      </c>
      <c r="MT89" s="146" t="e">
        <f t="shared" si="428"/>
        <v>#N/A</v>
      </c>
      <c r="MU89" s="146" t="e">
        <f t="shared" si="429"/>
        <v>#N/A</v>
      </c>
      <c r="MV89" s="146" t="e">
        <f t="shared" si="430"/>
        <v>#N/A</v>
      </c>
      <c r="MW89" s="146" t="e">
        <f t="shared" si="431"/>
        <v>#N/A</v>
      </c>
      <c r="MX89" s="146" t="e">
        <f t="shared" si="432"/>
        <v>#N/A</v>
      </c>
      <c r="MY89" s="146" t="e">
        <f t="shared" si="433"/>
        <v>#N/A</v>
      </c>
      <c r="MZ89" s="146" t="e">
        <f t="shared" si="434"/>
        <v>#N/A</v>
      </c>
      <c r="NA89" s="146" t="e">
        <f t="shared" si="435"/>
        <v>#N/A</v>
      </c>
      <c r="NB89" s="146" t="e">
        <f t="shared" si="436"/>
        <v>#N/A</v>
      </c>
      <c r="NC89" s="146" t="e">
        <f t="shared" si="437"/>
        <v>#N/A</v>
      </c>
      <c r="ND89" s="146" t="e">
        <f t="shared" si="438"/>
        <v>#N/A</v>
      </c>
      <c r="NE89" s="146" t="e">
        <f t="shared" si="439"/>
        <v>#N/A</v>
      </c>
      <c r="NF89" s="146" t="e">
        <f t="shared" si="440"/>
        <v>#N/A</v>
      </c>
      <c r="NG89" s="146" t="e">
        <f t="shared" si="441"/>
        <v>#N/A</v>
      </c>
      <c r="NH89" s="146" t="e">
        <f t="shared" si="442"/>
        <v>#N/A</v>
      </c>
      <c r="NI89" s="146" t="e">
        <f t="shared" si="443"/>
        <v>#N/A</v>
      </c>
      <c r="NJ89" s="146" t="e">
        <f t="shared" si="444"/>
        <v>#N/A</v>
      </c>
      <c r="NK89" s="146" t="e">
        <f t="shared" si="445"/>
        <v>#N/A</v>
      </c>
      <c r="NL89" s="146" t="e">
        <f t="shared" si="446"/>
        <v>#N/A</v>
      </c>
      <c r="NM89" s="146" t="e">
        <f t="shared" si="447"/>
        <v>#N/A</v>
      </c>
      <c r="NN89" s="146" t="e">
        <f t="shared" si="448"/>
        <v>#N/A</v>
      </c>
      <c r="NO89" s="146" t="e">
        <f t="shared" si="449"/>
        <v>#N/A</v>
      </c>
      <c r="NP89" s="146" t="e">
        <f t="shared" si="450"/>
        <v>#N/A</v>
      </c>
      <c r="NQ89" s="146" t="e">
        <f t="shared" si="451"/>
        <v>#N/A</v>
      </c>
      <c r="NR89" s="146" t="e">
        <f t="shared" si="452"/>
        <v>#N/A</v>
      </c>
      <c r="NS89" s="146" t="e">
        <f t="shared" si="453"/>
        <v>#N/A</v>
      </c>
      <c r="NT89" s="146" t="e">
        <f t="shared" si="454"/>
        <v>#N/A</v>
      </c>
      <c r="NU89" s="146" t="e">
        <f t="shared" si="455"/>
        <v>#N/A</v>
      </c>
      <c r="NV89" s="146" t="e">
        <f t="shared" si="456"/>
        <v>#N/A</v>
      </c>
      <c r="NW89" s="146" t="e">
        <f t="shared" si="457"/>
        <v>#N/A</v>
      </c>
      <c r="NX89" s="146" t="e">
        <f t="shared" si="458"/>
        <v>#N/A</v>
      </c>
      <c r="NY89" s="146" t="e">
        <f t="shared" si="459"/>
        <v>#N/A</v>
      </c>
      <c r="NZ89" s="146" t="e">
        <f t="shared" si="460"/>
        <v>#N/A</v>
      </c>
      <c r="OA89" s="146" t="e">
        <f t="shared" si="461"/>
        <v>#N/A</v>
      </c>
      <c r="OB89" s="146" t="e">
        <f t="shared" si="462"/>
        <v>#N/A</v>
      </c>
      <c r="OC89" s="146" t="e">
        <f t="shared" si="463"/>
        <v>#N/A</v>
      </c>
      <c r="OD89" s="146" t="e">
        <f t="shared" si="464"/>
        <v>#N/A</v>
      </c>
      <c r="OE89" s="146" t="e">
        <f t="shared" si="465"/>
        <v>#N/A</v>
      </c>
      <c r="OF89" s="146" t="e">
        <f t="shared" si="466"/>
        <v>#N/A</v>
      </c>
      <c r="OG89" s="146" t="e">
        <f t="shared" si="467"/>
        <v>#N/A</v>
      </c>
      <c r="OH89" s="146" t="e">
        <f t="shared" si="468"/>
        <v>#N/A</v>
      </c>
      <c r="OI89" s="146" t="e">
        <f t="shared" si="469"/>
        <v>#N/A</v>
      </c>
      <c r="OJ89" s="146" t="e">
        <f t="shared" si="470"/>
        <v>#N/A</v>
      </c>
      <c r="OK89" s="146" t="e">
        <f t="shared" si="471"/>
        <v>#N/A</v>
      </c>
      <c r="OL89" s="146" t="e">
        <f t="shared" si="472"/>
        <v>#N/A</v>
      </c>
      <c r="OM89" s="146" t="e">
        <f t="shared" si="473"/>
        <v>#N/A</v>
      </c>
      <c r="ON89" s="146" t="e">
        <f t="shared" si="474"/>
        <v>#N/A</v>
      </c>
      <c r="OO89" s="146" t="e">
        <f t="shared" si="475"/>
        <v>#N/A</v>
      </c>
      <c r="OP89" s="146" t="e">
        <f t="shared" si="476"/>
        <v>#N/A</v>
      </c>
      <c r="OQ89" s="146" t="e">
        <f t="shared" si="477"/>
        <v>#N/A</v>
      </c>
      <c r="OR89" s="146" t="e">
        <f t="shared" si="478"/>
        <v>#N/A</v>
      </c>
      <c r="OS89" s="146" t="e">
        <f t="shared" si="479"/>
        <v>#N/A</v>
      </c>
      <c r="OT89" s="146" t="e">
        <f t="shared" si="480"/>
        <v>#N/A</v>
      </c>
      <c r="OU89" s="146" t="e">
        <f t="shared" si="481"/>
        <v>#N/A</v>
      </c>
      <c r="OV89" s="146" t="e">
        <f t="shared" si="482"/>
        <v>#N/A</v>
      </c>
      <c r="OW89" s="146" t="e">
        <f t="shared" si="483"/>
        <v>#N/A</v>
      </c>
      <c r="OX89" s="146" t="e">
        <f t="shared" si="484"/>
        <v>#N/A</v>
      </c>
      <c r="OY89" s="146" t="e">
        <f t="shared" si="485"/>
        <v>#N/A</v>
      </c>
      <c r="OZ89" s="146" t="e">
        <f t="shared" si="486"/>
        <v>#N/A</v>
      </c>
      <c r="PA89" s="146" t="e">
        <f t="shared" si="487"/>
        <v>#N/A</v>
      </c>
      <c r="PB89" s="146" t="e">
        <f t="shared" si="488"/>
        <v>#N/A</v>
      </c>
      <c r="PC89" s="146" t="e">
        <f t="shared" si="489"/>
        <v>#N/A</v>
      </c>
      <c r="PD89" s="146" t="e">
        <f t="shared" si="299"/>
        <v>#N/A</v>
      </c>
      <c r="PE89" s="146" t="e">
        <f t="shared" si="502"/>
        <v>#N/A</v>
      </c>
      <c r="PF89" s="146" t="e">
        <f t="shared" si="503"/>
        <v>#N/A</v>
      </c>
      <c r="PG89" s="146" t="e">
        <f t="shared" si="504"/>
        <v>#N/A</v>
      </c>
      <c r="PH89" s="146" t="e">
        <f t="shared" si="505"/>
        <v>#N/A</v>
      </c>
      <c r="PI89" s="146" t="e">
        <f t="shared" si="506"/>
        <v>#N/A</v>
      </c>
      <c r="PJ89" s="146" t="e">
        <f t="shared" si="507"/>
        <v>#N/A</v>
      </c>
      <c r="PK89" s="146" t="e">
        <f t="shared" si="508"/>
        <v>#N/A</v>
      </c>
      <c r="PL89" s="146" t="e">
        <f t="shared" si="509"/>
        <v>#N/A</v>
      </c>
    </row>
    <row r="90" spans="1:428" hidden="1" x14ac:dyDescent="0.45">
      <c r="A90" s="364"/>
      <c r="B90" s="365" t="str">
        <f>IF($N90="","",ROUND(_xlfn.LOGNORM.INV(ABS(VLOOKUP($Q$1,VLookups!$A$27:$B$28,2,FALSE)-B$2),LN($J90),LN($N90)),0))</f>
        <v/>
      </c>
      <c r="C90" s="367" t="str">
        <f t="shared" si="293"/>
        <v/>
      </c>
      <c r="D90" s="368" t="str">
        <f t="shared" si="294"/>
        <v/>
      </c>
      <c r="E90" s="108" t="str">
        <f>IFERROR(_xlfn.LOGNORM.INV(VLookups!$B$22,LN($J90),LN($N90)),"")</f>
        <v/>
      </c>
      <c r="F90" s="81"/>
      <c r="G90" s="108" t="str">
        <f>IFERROR(_xlfn.LOGNORM.INV(VLookups!$B$23,LN($J90),LN($N90)),"")</f>
        <v/>
      </c>
      <c r="H90" s="110" t="str">
        <f t="shared" si="283"/>
        <v/>
      </c>
      <c r="I90" s="110" t="str">
        <f t="shared" si="284"/>
        <v/>
      </c>
      <c r="J90" s="65" t="str">
        <f>IF(AND(F90&gt;0,NOT(ISBLANK(K90))),IF(VLOOKUP($F$3,VLookups!$A$17:$B$18,2,FALSE),F90*VLOOKUP(K90,VLookups!$A$4:$B$13,2,FALSE),F90),"")</f>
        <v/>
      </c>
      <c r="K90" s="21"/>
      <c r="L90" s="53"/>
      <c r="M90" s="263"/>
      <c r="N90" s="320" t="str">
        <f>IF(F90&gt;0,IF(ISBLANK(M90),IF(ISBLANK(K90),"",VLOOKUP(K90,VLookups!$A$4:$C$13,3,FALSE)),M90),"")</f>
        <v/>
      </c>
      <c r="O90" s="320" t="str">
        <f t="shared" si="287"/>
        <v/>
      </c>
      <c r="P90" s="375" t="str">
        <f t="shared" si="288"/>
        <v/>
      </c>
      <c r="Q90" s="81"/>
      <c r="R90" s="230" t="str">
        <f>IF(AND(Q90&gt;0,F90&gt;0,NOT(N90="")),ABS(VLOOKUP($Q$1,VLookups!$A$27:$B$28,2,FALSE)-_xlfn.LOGNORM.DIST(Q90,LN(J90),LN(N90),TRUE)),"")</f>
        <v/>
      </c>
      <c r="S90" s="80" t="str">
        <f>IF(AND($E90&gt;0,$F90&gt;0,$G90&gt;0,NOT(ISBLANK($K90))),_xlfn.LOGNORM.INV(ABS(VLOOKUP($Q$1,VLookups!$A$27:$B$28,2,FALSE)-S$3),LN($J90),LN($N90)),"")</f>
        <v/>
      </c>
      <c r="T90" s="80" t="str">
        <f>IF(AND($E90&gt;0,$F90&gt;0,$G90&gt;0,NOT(ISBLANK($K90))),_xlfn.LOGNORM.INV(ABS(VLOOKUP($Q$1,VLookups!$A$27:$B$28,2,FALSE)-T$3),LN($J90),LN($N90)),"")</f>
        <v/>
      </c>
      <c r="U90" s="80" t="str">
        <f>IF(AND($E90&gt;0,$F90&gt;0,$G90&gt;0,NOT(ISBLANK($K90))),_xlfn.LOGNORM.INV(ABS(VLOOKUP($Q$1,VLookups!$A$27:$B$28,2,FALSE)-U$3),LN($J90),LN($N90)),"")</f>
        <v/>
      </c>
      <c r="V90" s="80" t="str">
        <f>IF(AND($E90&gt;0,$F90&gt;0,$G90&gt;0,NOT(ISBLANK($K90))),_xlfn.LOGNORM.INV(ABS(VLOOKUP($Q$1,VLookups!$A$27:$B$28,2,FALSE)-V$3),LN($J90),LN($N90)),"")</f>
        <v/>
      </c>
      <c r="W90" s="80" t="str">
        <f>IF(AND($E90&gt;0,$F90&gt;0,$G90&gt;0,NOT(ISBLANK($K90))),_xlfn.LOGNORM.INV(ABS(VLOOKUP($Q$1,VLookups!$A$27:$B$28,2,FALSE)-W$3),LN($J90),LN($N90)),"")</f>
        <v/>
      </c>
      <c r="X90" s="80" t="str">
        <f>IF(AND($E90&gt;0,$F90&gt;0,$G90&gt;0,NOT(ISBLANK($K90))),_xlfn.LOGNORM.INV(ABS(VLOOKUP($Q$1,VLookups!$A$27:$B$28,2,FALSE)-X$3),LN($J90),LN($N90)),"")</f>
        <v/>
      </c>
      <c r="Y90" s="5"/>
      <c r="Z90" s="145" t="str">
        <f t="shared" si="285"/>
        <v/>
      </c>
      <c r="AA90" s="376" t="str">
        <f t="shared" si="289"/>
        <v/>
      </c>
      <c r="AB90" s="46" t="str">
        <f t="shared" si="290"/>
        <v/>
      </c>
      <c r="AC90" s="46" t="str">
        <f t="shared" ref="AC90:CN93" si="517">IF(ISNONTEXT($Z90),AB90+$Z90,"")</f>
        <v/>
      </c>
      <c r="AD90" s="46" t="str">
        <f t="shared" si="517"/>
        <v/>
      </c>
      <c r="AE90" s="46" t="str">
        <f t="shared" si="517"/>
        <v/>
      </c>
      <c r="AF90" s="46" t="str">
        <f t="shared" si="517"/>
        <v/>
      </c>
      <c r="AG90" s="46" t="str">
        <f t="shared" si="517"/>
        <v/>
      </c>
      <c r="AH90" s="46" t="str">
        <f t="shared" si="517"/>
        <v/>
      </c>
      <c r="AI90" s="46" t="str">
        <f t="shared" si="517"/>
        <v/>
      </c>
      <c r="AJ90" s="46" t="str">
        <f t="shared" si="517"/>
        <v/>
      </c>
      <c r="AK90" s="46" t="str">
        <f t="shared" si="517"/>
        <v/>
      </c>
      <c r="AL90" s="46" t="str">
        <f t="shared" si="517"/>
        <v/>
      </c>
      <c r="AM90" s="46" t="str">
        <f t="shared" si="517"/>
        <v/>
      </c>
      <c r="AN90" s="46" t="str">
        <f t="shared" si="517"/>
        <v/>
      </c>
      <c r="AO90" s="46" t="str">
        <f t="shared" si="517"/>
        <v/>
      </c>
      <c r="AP90" s="46" t="str">
        <f t="shared" si="517"/>
        <v/>
      </c>
      <c r="AQ90" s="46" t="str">
        <f t="shared" si="517"/>
        <v/>
      </c>
      <c r="AR90" s="46" t="str">
        <f t="shared" si="517"/>
        <v/>
      </c>
      <c r="AS90" s="46" t="str">
        <f t="shared" si="517"/>
        <v/>
      </c>
      <c r="AT90" s="46" t="str">
        <f t="shared" si="517"/>
        <v/>
      </c>
      <c r="AU90" s="46" t="str">
        <f t="shared" si="517"/>
        <v/>
      </c>
      <c r="AV90" s="46" t="str">
        <f t="shared" si="517"/>
        <v/>
      </c>
      <c r="AW90" s="46" t="str">
        <f t="shared" si="517"/>
        <v/>
      </c>
      <c r="AX90" s="46" t="str">
        <f t="shared" si="517"/>
        <v/>
      </c>
      <c r="AY90" s="46" t="str">
        <f t="shared" si="517"/>
        <v/>
      </c>
      <c r="AZ90" s="46" t="str">
        <f t="shared" si="517"/>
        <v/>
      </c>
      <c r="BA90" s="46" t="str">
        <f t="shared" si="517"/>
        <v/>
      </c>
      <c r="BB90" s="46" t="str">
        <f t="shared" si="517"/>
        <v/>
      </c>
      <c r="BC90" s="46" t="str">
        <f t="shared" si="517"/>
        <v/>
      </c>
      <c r="BD90" s="46" t="str">
        <f t="shared" si="517"/>
        <v/>
      </c>
      <c r="BE90" s="46" t="str">
        <f t="shared" si="517"/>
        <v/>
      </c>
      <c r="BF90" s="46" t="str">
        <f t="shared" si="517"/>
        <v/>
      </c>
      <c r="BG90" s="46" t="str">
        <f t="shared" si="517"/>
        <v/>
      </c>
      <c r="BH90" s="46" t="str">
        <f t="shared" si="517"/>
        <v/>
      </c>
      <c r="BI90" s="46" t="str">
        <f t="shared" si="517"/>
        <v/>
      </c>
      <c r="BJ90" s="46" t="str">
        <f t="shared" si="517"/>
        <v/>
      </c>
      <c r="BK90" s="46" t="str">
        <f t="shared" si="517"/>
        <v/>
      </c>
      <c r="BL90" s="46" t="str">
        <f t="shared" si="517"/>
        <v/>
      </c>
      <c r="BM90" s="46" t="str">
        <f t="shared" si="517"/>
        <v/>
      </c>
      <c r="BN90" s="46" t="str">
        <f t="shared" si="517"/>
        <v/>
      </c>
      <c r="BO90" s="46" t="str">
        <f t="shared" si="517"/>
        <v/>
      </c>
      <c r="BP90" s="46" t="str">
        <f t="shared" si="517"/>
        <v/>
      </c>
      <c r="BQ90" s="46" t="str">
        <f t="shared" si="517"/>
        <v/>
      </c>
      <c r="BR90" s="46" t="str">
        <f t="shared" si="517"/>
        <v/>
      </c>
      <c r="BS90" s="46" t="str">
        <f t="shared" si="517"/>
        <v/>
      </c>
      <c r="BT90" s="46" t="str">
        <f t="shared" si="517"/>
        <v/>
      </c>
      <c r="BU90" s="46" t="str">
        <f t="shared" si="517"/>
        <v/>
      </c>
      <c r="BV90" s="46" t="str">
        <f t="shared" si="517"/>
        <v/>
      </c>
      <c r="BW90" s="46" t="str">
        <f t="shared" si="517"/>
        <v/>
      </c>
      <c r="BX90" s="46" t="str">
        <f t="shared" si="517"/>
        <v/>
      </c>
      <c r="BY90" s="46" t="str">
        <f t="shared" si="517"/>
        <v/>
      </c>
      <c r="BZ90" s="46" t="str">
        <f t="shared" si="517"/>
        <v/>
      </c>
      <c r="CA90" s="46" t="str">
        <f t="shared" si="517"/>
        <v/>
      </c>
      <c r="CB90" s="46" t="str">
        <f t="shared" si="517"/>
        <v/>
      </c>
      <c r="CC90" s="46" t="str">
        <f t="shared" si="517"/>
        <v/>
      </c>
      <c r="CD90" s="46" t="str">
        <f t="shared" si="517"/>
        <v/>
      </c>
      <c r="CE90" s="46" t="str">
        <f t="shared" si="517"/>
        <v/>
      </c>
      <c r="CF90" s="46" t="str">
        <f t="shared" si="517"/>
        <v/>
      </c>
      <c r="CG90" s="46" t="str">
        <f t="shared" si="517"/>
        <v/>
      </c>
      <c r="CH90" s="46" t="str">
        <f t="shared" si="517"/>
        <v/>
      </c>
      <c r="CI90" s="46" t="str">
        <f t="shared" si="517"/>
        <v/>
      </c>
      <c r="CJ90" s="46" t="str">
        <f t="shared" si="517"/>
        <v/>
      </c>
      <c r="CK90" s="46" t="str">
        <f t="shared" si="517"/>
        <v/>
      </c>
      <c r="CL90" s="46" t="str">
        <f t="shared" si="517"/>
        <v/>
      </c>
      <c r="CM90" s="46" t="str">
        <f t="shared" si="517"/>
        <v/>
      </c>
      <c r="CN90" s="46" t="str">
        <f t="shared" si="517"/>
        <v/>
      </c>
      <c r="CO90" s="46" t="str">
        <f t="shared" si="515"/>
        <v/>
      </c>
      <c r="CP90" s="46" t="str">
        <f t="shared" si="515"/>
        <v/>
      </c>
      <c r="CQ90" s="46" t="str">
        <f t="shared" si="515"/>
        <v/>
      </c>
      <c r="CR90" s="46" t="str">
        <f t="shared" si="515"/>
        <v/>
      </c>
      <c r="CS90" s="46" t="str">
        <f t="shared" si="515"/>
        <v/>
      </c>
      <c r="CT90" s="46" t="str">
        <f t="shared" si="515"/>
        <v/>
      </c>
      <c r="CU90" s="46" t="str">
        <f t="shared" si="515"/>
        <v/>
      </c>
      <c r="CV90" s="46" t="str">
        <f t="shared" si="515"/>
        <v/>
      </c>
      <c r="CW90" s="46" t="str">
        <f t="shared" si="515"/>
        <v/>
      </c>
      <c r="CX90" s="46" t="str">
        <f t="shared" si="515"/>
        <v/>
      </c>
      <c r="CY90" s="46" t="str">
        <f t="shared" si="515"/>
        <v/>
      </c>
      <c r="CZ90" s="46" t="str">
        <f t="shared" si="515"/>
        <v/>
      </c>
      <c r="DA90" s="46" t="str">
        <f t="shared" si="515"/>
        <v/>
      </c>
      <c r="DB90" s="46" t="str">
        <f t="shared" si="515"/>
        <v/>
      </c>
      <c r="DC90" s="46" t="str">
        <f t="shared" si="515"/>
        <v/>
      </c>
      <c r="DD90" s="46" t="str">
        <f t="shared" si="515"/>
        <v/>
      </c>
      <c r="DE90" s="46" t="str">
        <f t="shared" si="515"/>
        <v/>
      </c>
      <c r="DF90" s="46" t="str">
        <f t="shared" si="515"/>
        <v/>
      </c>
      <c r="DG90" s="46" t="str">
        <f t="shared" si="515"/>
        <v/>
      </c>
      <c r="DH90" s="46" t="str">
        <f t="shared" si="515"/>
        <v/>
      </c>
      <c r="DI90" s="46" t="str">
        <f t="shared" si="515"/>
        <v/>
      </c>
      <c r="DJ90" s="46" t="str">
        <f t="shared" si="515"/>
        <v/>
      </c>
      <c r="DK90" s="46" t="str">
        <f t="shared" si="515"/>
        <v/>
      </c>
      <c r="DL90" s="46" t="str">
        <f t="shared" si="515"/>
        <v/>
      </c>
      <c r="DM90" s="46" t="str">
        <f t="shared" si="515"/>
        <v/>
      </c>
      <c r="DN90" s="46" t="str">
        <f t="shared" si="515"/>
        <v/>
      </c>
      <c r="DO90" s="46" t="str">
        <f t="shared" si="515"/>
        <v/>
      </c>
      <c r="DP90" s="46" t="str">
        <f t="shared" si="515"/>
        <v/>
      </c>
      <c r="DQ90" s="46" t="str">
        <f t="shared" si="515"/>
        <v/>
      </c>
      <c r="DR90" s="46" t="str">
        <f t="shared" si="515"/>
        <v/>
      </c>
      <c r="DS90" s="46" t="str">
        <f t="shared" si="515"/>
        <v/>
      </c>
      <c r="DT90" s="46" t="str">
        <f t="shared" si="515"/>
        <v/>
      </c>
      <c r="DU90" s="46" t="str">
        <f t="shared" si="515"/>
        <v/>
      </c>
      <c r="DV90" s="46" t="str">
        <f t="shared" si="515"/>
        <v/>
      </c>
      <c r="DW90" s="46" t="str">
        <f t="shared" si="515"/>
        <v/>
      </c>
      <c r="DX90" s="46" t="str">
        <f t="shared" si="515"/>
        <v/>
      </c>
      <c r="DY90" s="46" t="str">
        <f t="shared" si="515"/>
        <v/>
      </c>
      <c r="DZ90" s="46" t="str">
        <f t="shared" si="515"/>
        <v/>
      </c>
      <c r="EA90" s="46" t="str">
        <f t="shared" si="515"/>
        <v/>
      </c>
      <c r="EB90" s="46" t="str">
        <f t="shared" si="515"/>
        <v/>
      </c>
      <c r="EC90" s="46" t="str">
        <f t="shared" si="515"/>
        <v/>
      </c>
      <c r="ED90" s="46" t="str">
        <f t="shared" si="515"/>
        <v/>
      </c>
      <c r="EE90" s="46" t="str">
        <f t="shared" si="515"/>
        <v/>
      </c>
      <c r="EF90" s="46" t="str">
        <f t="shared" si="515"/>
        <v/>
      </c>
      <c r="EG90" s="46" t="str">
        <f t="shared" si="515"/>
        <v/>
      </c>
      <c r="EH90" s="46" t="str">
        <f t="shared" si="515"/>
        <v/>
      </c>
      <c r="EI90" s="46" t="str">
        <f t="shared" si="515"/>
        <v/>
      </c>
      <c r="EJ90" s="46" t="str">
        <f t="shared" si="515"/>
        <v/>
      </c>
      <c r="EK90" s="46" t="str">
        <f t="shared" si="515"/>
        <v/>
      </c>
      <c r="EL90" s="46" t="str">
        <f t="shared" si="515"/>
        <v/>
      </c>
      <c r="EM90" s="46" t="str">
        <f t="shared" si="515"/>
        <v/>
      </c>
      <c r="EN90" s="46" t="str">
        <f t="shared" si="515"/>
        <v/>
      </c>
      <c r="EO90" s="46" t="str">
        <f t="shared" si="515"/>
        <v/>
      </c>
      <c r="EP90" s="46" t="str">
        <f t="shared" si="515"/>
        <v/>
      </c>
      <c r="EQ90" s="46" t="str">
        <f t="shared" si="515"/>
        <v/>
      </c>
      <c r="ER90" s="46" t="str">
        <f t="shared" si="515"/>
        <v/>
      </c>
      <c r="ES90" s="46" t="str">
        <f t="shared" si="515"/>
        <v/>
      </c>
      <c r="ET90" s="46" t="str">
        <f t="shared" si="515"/>
        <v/>
      </c>
      <c r="EU90" s="46" t="str">
        <f t="shared" si="515"/>
        <v/>
      </c>
      <c r="EV90" s="46" t="str">
        <f t="shared" si="515"/>
        <v/>
      </c>
      <c r="EW90" s="46" t="str">
        <f t="shared" si="515"/>
        <v/>
      </c>
      <c r="EX90" s="46" t="str">
        <f t="shared" si="515"/>
        <v/>
      </c>
      <c r="EY90" s="46" t="str">
        <f t="shared" si="515"/>
        <v/>
      </c>
      <c r="EZ90" s="46" t="str">
        <f t="shared" ref="EZ90:HK93" si="518">IF(ISNONTEXT($Z90),EY90+$Z90,"")</f>
        <v/>
      </c>
      <c r="FA90" s="46" t="str">
        <f t="shared" si="518"/>
        <v/>
      </c>
      <c r="FB90" s="46" t="str">
        <f t="shared" si="518"/>
        <v/>
      </c>
      <c r="FC90" s="46" t="str">
        <f t="shared" si="518"/>
        <v/>
      </c>
      <c r="FD90" s="46" t="str">
        <f t="shared" si="518"/>
        <v/>
      </c>
      <c r="FE90" s="46" t="str">
        <f t="shared" si="518"/>
        <v/>
      </c>
      <c r="FF90" s="46" t="str">
        <f t="shared" si="518"/>
        <v/>
      </c>
      <c r="FG90" s="46" t="str">
        <f t="shared" si="518"/>
        <v/>
      </c>
      <c r="FH90" s="46" t="str">
        <f t="shared" si="518"/>
        <v/>
      </c>
      <c r="FI90" s="46" t="str">
        <f t="shared" si="518"/>
        <v/>
      </c>
      <c r="FJ90" s="46" t="str">
        <f t="shared" si="518"/>
        <v/>
      </c>
      <c r="FK90" s="46" t="str">
        <f t="shared" si="518"/>
        <v/>
      </c>
      <c r="FL90" s="46" t="str">
        <f t="shared" si="518"/>
        <v/>
      </c>
      <c r="FM90" s="46" t="str">
        <f t="shared" si="518"/>
        <v/>
      </c>
      <c r="FN90" s="46" t="str">
        <f t="shared" si="518"/>
        <v/>
      </c>
      <c r="FO90" s="46" t="str">
        <f t="shared" si="518"/>
        <v/>
      </c>
      <c r="FP90" s="46" t="str">
        <f t="shared" si="518"/>
        <v/>
      </c>
      <c r="FQ90" s="46" t="str">
        <f t="shared" si="518"/>
        <v/>
      </c>
      <c r="FR90" s="46" t="str">
        <f t="shared" si="518"/>
        <v/>
      </c>
      <c r="FS90" s="46" t="str">
        <f t="shared" si="518"/>
        <v/>
      </c>
      <c r="FT90" s="46" t="str">
        <f t="shared" si="518"/>
        <v/>
      </c>
      <c r="FU90" s="46" t="str">
        <f t="shared" si="518"/>
        <v/>
      </c>
      <c r="FV90" s="46" t="str">
        <f t="shared" si="518"/>
        <v/>
      </c>
      <c r="FW90" s="46" t="str">
        <f t="shared" si="518"/>
        <v/>
      </c>
      <c r="FX90" s="46" t="str">
        <f t="shared" si="518"/>
        <v/>
      </c>
      <c r="FY90" s="46" t="str">
        <f t="shared" si="518"/>
        <v/>
      </c>
      <c r="FZ90" s="46" t="str">
        <f t="shared" si="518"/>
        <v/>
      </c>
      <c r="GA90" s="46" t="str">
        <f t="shared" si="518"/>
        <v/>
      </c>
      <c r="GB90" s="46" t="str">
        <f t="shared" si="518"/>
        <v/>
      </c>
      <c r="GC90" s="46" t="str">
        <f t="shared" si="518"/>
        <v/>
      </c>
      <c r="GD90" s="46" t="str">
        <f t="shared" si="518"/>
        <v/>
      </c>
      <c r="GE90" s="46" t="str">
        <f t="shared" si="518"/>
        <v/>
      </c>
      <c r="GF90" s="46" t="str">
        <f t="shared" si="518"/>
        <v/>
      </c>
      <c r="GG90" s="46" t="str">
        <f t="shared" si="518"/>
        <v/>
      </c>
      <c r="GH90" s="46" t="str">
        <f t="shared" si="518"/>
        <v/>
      </c>
      <c r="GI90" s="46" t="str">
        <f t="shared" si="518"/>
        <v/>
      </c>
      <c r="GJ90" s="46" t="str">
        <f t="shared" si="518"/>
        <v/>
      </c>
      <c r="GK90" s="46" t="str">
        <f t="shared" si="518"/>
        <v/>
      </c>
      <c r="GL90" s="46" t="str">
        <f t="shared" si="518"/>
        <v/>
      </c>
      <c r="GM90" s="46" t="str">
        <f t="shared" si="518"/>
        <v/>
      </c>
      <c r="GN90" s="46" t="str">
        <f t="shared" si="518"/>
        <v/>
      </c>
      <c r="GO90" s="46" t="str">
        <f t="shared" si="518"/>
        <v/>
      </c>
      <c r="GP90" s="46" t="str">
        <f t="shared" si="518"/>
        <v/>
      </c>
      <c r="GQ90" s="46" t="str">
        <f t="shared" si="518"/>
        <v/>
      </c>
      <c r="GR90" s="46" t="str">
        <f t="shared" si="518"/>
        <v/>
      </c>
      <c r="GS90" s="46" t="str">
        <f t="shared" si="518"/>
        <v/>
      </c>
      <c r="GT90" s="46" t="str">
        <f t="shared" si="518"/>
        <v/>
      </c>
      <c r="GU90" s="46" t="str">
        <f t="shared" si="518"/>
        <v/>
      </c>
      <c r="GV90" s="46" t="str">
        <f t="shared" si="518"/>
        <v/>
      </c>
      <c r="GW90" s="46" t="str">
        <f t="shared" si="518"/>
        <v/>
      </c>
      <c r="GX90" s="46" t="str">
        <f t="shared" si="518"/>
        <v/>
      </c>
      <c r="GY90" s="46" t="str">
        <f t="shared" si="518"/>
        <v/>
      </c>
      <c r="GZ90" s="46" t="str">
        <f t="shared" si="518"/>
        <v/>
      </c>
      <c r="HA90" s="46" t="str">
        <f t="shared" si="518"/>
        <v/>
      </c>
      <c r="HB90" s="46" t="str">
        <f t="shared" si="518"/>
        <v/>
      </c>
      <c r="HC90" s="46" t="str">
        <f t="shared" si="518"/>
        <v/>
      </c>
      <c r="HD90" s="46" t="str">
        <f t="shared" si="518"/>
        <v/>
      </c>
      <c r="HE90" s="46" t="str">
        <f t="shared" si="518"/>
        <v/>
      </c>
      <c r="HF90" s="46" t="str">
        <f t="shared" si="518"/>
        <v/>
      </c>
      <c r="HG90" s="46" t="str">
        <f t="shared" si="518"/>
        <v/>
      </c>
      <c r="HH90" s="46" t="str">
        <f t="shared" si="518"/>
        <v/>
      </c>
      <c r="HI90" s="46" t="str">
        <f t="shared" si="518"/>
        <v/>
      </c>
      <c r="HJ90" s="46" t="str">
        <f t="shared" si="518"/>
        <v/>
      </c>
      <c r="HK90" s="46" t="str">
        <f t="shared" si="518"/>
        <v/>
      </c>
      <c r="HL90" s="46" t="str">
        <f t="shared" si="516"/>
        <v/>
      </c>
      <c r="HM90" s="46" t="str">
        <f t="shared" si="516"/>
        <v/>
      </c>
      <c r="HN90" s="46" t="str">
        <f t="shared" si="516"/>
        <v/>
      </c>
      <c r="HO90" s="46" t="str">
        <f t="shared" si="516"/>
        <v/>
      </c>
      <c r="HP90" s="46" t="str">
        <f t="shared" si="516"/>
        <v/>
      </c>
      <c r="HQ90" s="46" t="str">
        <f t="shared" si="516"/>
        <v/>
      </c>
      <c r="HR90" s="46" t="str">
        <f t="shared" si="516"/>
        <v/>
      </c>
      <c r="HS90" s="46" t="str">
        <f t="shared" si="516"/>
        <v/>
      </c>
      <c r="HT90" s="146" t="e">
        <f t="shared" si="292"/>
        <v>#N/A</v>
      </c>
      <c r="HU90" s="146" t="e">
        <f t="shared" si="301"/>
        <v>#N/A</v>
      </c>
      <c r="HV90" s="146" t="e">
        <f t="shared" si="302"/>
        <v>#N/A</v>
      </c>
      <c r="HW90" s="146" t="e">
        <f t="shared" si="303"/>
        <v>#N/A</v>
      </c>
      <c r="HX90" s="146" t="e">
        <f t="shared" si="304"/>
        <v>#N/A</v>
      </c>
      <c r="HY90" s="146" t="e">
        <f t="shared" si="305"/>
        <v>#N/A</v>
      </c>
      <c r="HZ90" s="146" t="e">
        <f t="shared" si="306"/>
        <v>#N/A</v>
      </c>
      <c r="IA90" s="146" t="e">
        <f t="shared" si="307"/>
        <v>#N/A</v>
      </c>
      <c r="IB90" s="146" t="e">
        <f t="shared" si="308"/>
        <v>#N/A</v>
      </c>
      <c r="IC90" s="146" t="e">
        <f t="shared" si="309"/>
        <v>#N/A</v>
      </c>
      <c r="ID90" s="146" t="e">
        <f t="shared" si="310"/>
        <v>#N/A</v>
      </c>
      <c r="IE90" s="146" t="e">
        <f t="shared" si="311"/>
        <v>#N/A</v>
      </c>
      <c r="IF90" s="146" t="e">
        <f t="shared" si="312"/>
        <v>#N/A</v>
      </c>
      <c r="IG90" s="146" t="e">
        <f t="shared" si="313"/>
        <v>#N/A</v>
      </c>
      <c r="IH90" s="146" t="e">
        <f t="shared" si="314"/>
        <v>#N/A</v>
      </c>
      <c r="II90" s="146" t="e">
        <f t="shared" si="315"/>
        <v>#N/A</v>
      </c>
      <c r="IJ90" s="146" t="e">
        <f t="shared" si="316"/>
        <v>#N/A</v>
      </c>
      <c r="IK90" s="146" t="e">
        <f t="shared" si="317"/>
        <v>#N/A</v>
      </c>
      <c r="IL90" s="146" t="e">
        <f t="shared" si="318"/>
        <v>#N/A</v>
      </c>
      <c r="IM90" s="146" t="e">
        <f t="shared" si="319"/>
        <v>#N/A</v>
      </c>
      <c r="IN90" s="146" t="e">
        <f t="shared" si="320"/>
        <v>#N/A</v>
      </c>
      <c r="IO90" s="146" t="e">
        <f t="shared" si="321"/>
        <v>#N/A</v>
      </c>
      <c r="IP90" s="146" t="e">
        <f t="shared" si="322"/>
        <v>#N/A</v>
      </c>
      <c r="IQ90" s="146" t="e">
        <f t="shared" si="323"/>
        <v>#N/A</v>
      </c>
      <c r="IR90" s="146" t="e">
        <f t="shared" si="324"/>
        <v>#N/A</v>
      </c>
      <c r="IS90" s="146" t="e">
        <f t="shared" si="325"/>
        <v>#N/A</v>
      </c>
      <c r="IT90" s="146" t="e">
        <f t="shared" si="326"/>
        <v>#N/A</v>
      </c>
      <c r="IU90" s="146" t="e">
        <f t="shared" si="327"/>
        <v>#N/A</v>
      </c>
      <c r="IV90" s="146" t="e">
        <f t="shared" si="328"/>
        <v>#N/A</v>
      </c>
      <c r="IW90" s="146" t="e">
        <f t="shared" si="329"/>
        <v>#N/A</v>
      </c>
      <c r="IX90" s="146" t="e">
        <f t="shared" si="330"/>
        <v>#N/A</v>
      </c>
      <c r="IY90" s="146" t="e">
        <f t="shared" si="331"/>
        <v>#N/A</v>
      </c>
      <c r="IZ90" s="146" t="e">
        <f t="shared" si="332"/>
        <v>#N/A</v>
      </c>
      <c r="JA90" s="146" t="e">
        <f t="shared" si="333"/>
        <v>#N/A</v>
      </c>
      <c r="JB90" s="146" t="e">
        <f t="shared" si="334"/>
        <v>#N/A</v>
      </c>
      <c r="JC90" s="146" t="e">
        <f t="shared" si="335"/>
        <v>#N/A</v>
      </c>
      <c r="JD90" s="146" t="e">
        <f t="shared" si="336"/>
        <v>#N/A</v>
      </c>
      <c r="JE90" s="146" t="e">
        <f t="shared" si="337"/>
        <v>#N/A</v>
      </c>
      <c r="JF90" s="146" t="e">
        <f t="shared" si="338"/>
        <v>#N/A</v>
      </c>
      <c r="JG90" s="146" t="e">
        <f t="shared" si="339"/>
        <v>#N/A</v>
      </c>
      <c r="JH90" s="146" t="e">
        <f t="shared" si="340"/>
        <v>#N/A</v>
      </c>
      <c r="JI90" s="146" t="e">
        <f t="shared" si="341"/>
        <v>#N/A</v>
      </c>
      <c r="JJ90" s="146" t="e">
        <f t="shared" si="342"/>
        <v>#N/A</v>
      </c>
      <c r="JK90" s="146" t="e">
        <f t="shared" si="343"/>
        <v>#N/A</v>
      </c>
      <c r="JL90" s="146" t="e">
        <f t="shared" si="344"/>
        <v>#N/A</v>
      </c>
      <c r="JM90" s="146" t="e">
        <f t="shared" si="345"/>
        <v>#N/A</v>
      </c>
      <c r="JN90" s="146" t="e">
        <f t="shared" si="346"/>
        <v>#N/A</v>
      </c>
      <c r="JO90" s="146" t="e">
        <f t="shared" si="347"/>
        <v>#N/A</v>
      </c>
      <c r="JP90" s="146" t="e">
        <f t="shared" si="348"/>
        <v>#N/A</v>
      </c>
      <c r="JQ90" s="146" t="e">
        <f t="shared" si="349"/>
        <v>#N/A</v>
      </c>
      <c r="JR90" s="146" t="e">
        <f t="shared" si="350"/>
        <v>#N/A</v>
      </c>
      <c r="JS90" s="146" t="e">
        <f t="shared" si="351"/>
        <v>#N/A</v>
      </c>
      <c r="JT90" s="146" t="e">
        <f t="shared" si="352"/>
        <v>#N/A</v>
      </c>
      <c r="JU90" s="146" t="e">
        <f t="shared" si="353"/>
        <v>#N/A</v>
      </c>
      <c r="JV90" s="146" t="e">
        <f t="shared" si="354"/>
        <v>#N/A</v>
      </c>
      <c r="JW90" s="146" t="e">
        <f t="shared" si="355"/>
        <v>#N/A</v>
      </c>
      <c r="JX90" s="146" t="e">
        <f t="shared" si="356"/>
        <v>#N/A</v>
      </c>
      <c r="JY90" s="146" t="e">
        <f t="shared" si="357"/>
        <v>#N/A</v>
      </c>
      <c r="JZ90" s="146" t="e">
        <f t="shared" si="358"/>
        <v>#N/A</v>
      </c>
      <c r="KA90" s="146" t="e">
        <f t="shared" si="359"/>
        <v>#N/A</v>
      </c>
      <c r="KB90" s="146" t="e">
        <f t="shared" si="360"/>
        <v>#N/A</v>
      </c>
      <c r="KC90" s="146" t="e">
        <f t="shared" si="361"/>
        <v>#N/A</v>
      </c>
      <c r="KD90" s="146" t="e">
        <f t="shared" si="362"/>
        <v>#N/A</v>
      </c>
      <c r="KE90" s="146" t="e">
        <f t="shared" si="363"/>
        <v>#N/A</v>
      </c>
      <c r="KF90" s="146" t="e">
        <f t="shared" si="297"/>
        <v>#N/A</v>
      </c>
      <c r="KG90" s="146" t="e">
        <f t="shared" si="364"/>
        <v>#N/A</v>
      </c>
      <c r="KH90" s="146" t="e">
        <f t="shared" si="365"/>
        <v>#N/A</v>
      </c>
      <c r="KI90" s="146" t="e">
        <f t="shared" si="366"/>
        <v>#N/A</v>
      </c>
      <c r="KJ90" s="146" t="e">
        <f t="shared" si="367"/>
        <v>#N/A</v>
      </c>
      <c r="KK90" s="146" t="e">
        <f t="shared" si="368"/>
        <v>#N/A</v>
      </c>
      <c r="KL90" s="146" t="e">
        <f t="shared" si="369"/>
        <v>#N/A</v>
      </c>
      <c r="KM90" s="146" t="e">
        <f t="shared" si="370"/>
        <v>#N/A</v>
      </c>
      <c r="KN90" s="146" t="e">
        <f t="shared" si="371"/>
        <v>#N/A</v>
      </c>
      <c r="KO90" s="146" t="e">
        <f t="shared" si="372"/>
        <v>#N/A</v>
      </c>
      <c r="KP90" s="146" t="e">
        <f t="shared" si="373"/>
        <v>#N/A</v>
      </c>
      <c r="KQ90" s="146" t="e">
        <f t="shared" si="374"/>
        <v>#N/A</v>
      </c>
      <c r="KR90" s="146" t="e">
        <f t="shared" si="375"/>
        <v>#N/A</v>
      </c>
      <c r="KS90" s="146" t="e">
        <f t="shared" si="376"/>
        <v>#N/A</v>
      </c>
      <c r="KT90" s="146" t="e">
        <f t="shared" si="377"/>
        <v>#N/A</v>
      </c>
      <c r="KU90" s="146" t="e">
        <f t="shared" si="378"/>
        <v>#N/A</v>
      </c>
      <c r="KV90" s="146" t="e">
        <f t="shared" si="379"/>
        <v>#N/A</v>
      </c>
      <c r="KW90" s="146" t="e">
        <f t="shared" si="380"/>
        <v>#N/A</v>
      </c>
      <c r="KX90" s="146" t="e">
        <f t="shared" si="381"/>
        <v>#N/A</v>
      </c>
      <c r="KY90" s="146" t="e">
        <f t="shared" si="382"/>
        <v>#N/A</v>
      </c>
      <c r="KZ90" s="146" t="e">
        <f t="shared" si="383"/>
        <v>#N/A</v>
      </c>
      <c r="LA90" s="146" t="e">
        <f t="shared" si="384"/>
        <v>#N/A</v>
      </c>
      <c r="LB90" s="146" t="e">
        <f t="shared" si="385"/>
        <v>#N/A</v>
      </c>
      <c r="LC90" s="146" t="e">
        <f t="shared" si="386"/>
        <v>#N/A</v>
      </c>
      <c r="LD90" s="146" t="e">
        <f t="shared" si="387"/>
        <v>#N/A</v>
      </c>
      <c r="LE90" s="146" t="e">
        <f t="shared" si="388"/>
        <v>#N/A</v>
      </c>
      <c r="LF90" s="146" t="e">
        <f t="shared" si="389"/>
        <v>#N/A</v>
      </c>
      <c r="LG90" s="146" t="e">
        <f t="shared" si="390"/>
        <v>#N/A</v>
      </c>
      <c r="LH90" s="146" t="e">
        <f t="shared" si="391"/>
        <v>#N/A</v>
      </c>
      <c r="LI90" s="146" t="e">
        <f t="shared" si="392"/>
        <v>#N/A</v>
      </c>
      <c r="LJ90" s="146" t="e">
        <f t="shared" si="393"/>
        <v>#N/A</v>
      </c>
      <c r="LK90" s="146" t="e">
        <f t="shared" si="394"/>
        <v>#N/A</v>
      </c>
      <c r="LL90" s="146" t="e">
        <f t="shared" si="395"/>
        <v>#N/A</v>
      </c>
      <c r="LM90" s="146" t="e">
        <f t="shared" si="396"/>
        <v>#N/A</v>
      </c>
      <c r="LN90" s="146" t="e">
        <f t="shared" si="397"/>
        <v>#N/A</v>
      </c>
      <c r="LO90" s="146" t="e">
        <f t="shared" si="398"/>
        <v>#N/A</v>
      </c>
      <c r="LP90" s="146" t="e">
        <f t="shared" si="399"/>
        <v>#N/A</v>
      </c>
      <c r="LQ90" s="146" t="e">
        <f t="shared" si="400"/>
        <v>#N/A</v>
      </c>
      <c r="LR90" s="146" t="e">
        <f t="shared" si="401"/>
        <v>#N/A</v>
      </c>
      <c r="LS90" s="146" t="e">
        <f t="shared" si="402"/>
        <v>#N/A</v>
      </c>
      <c r="LT90" s="146" t="e">
        <f t="shared" si="403"/>
        <v>#N/A</v>
      </c>
      <c r="LU90" s="146" t="e">
        <f t="shared" si="404"/>
        <v>#N/A</v>
      </c>
      <c r="LV90" s="146" t="e">
        <f t="shared" si="405"/>
        <v>#N/A</v>
      </c>
      <c r="LW90" s="146" t="e">
        <f t="shared" si="406"/>
        <v>#N/A</v>
      </c>
      <c r="LX90" s="146" t="e">
        <f t="shared" si="407"/>
        <v>#N/A</v>
      </c>
      <c r="LY90" s="146" t="e">
        <f t="shared" si="408"/>
        <v>#N/A</v>
      </c>
      <c r="LZ90" s="146" t="e">
        <f t="shared" si="409"/>
        <v>#N/A</v>
      </c>
      <c r="MA90" s="146" t="e">
        <f t="shared" si="410"/>
        <v>#N/A</v>
      </c>
      <c r="MB90" s="146" t="e">
        <f t="shared" si="411"/>
        <v>#N/A</v>
      </c>
      <c r="MC90" s="146" t="e">
        <f t="shared" si="412"/>
        <v>#N/A</v>
      </c>
      <c r="MD90" s="146" t="e">
        <f t="shared" si="413"/>
        <v>#N/A</v>
      </c>
      <c r="ME90" s="146" t="e">
        <f t="shared" si="414"/>
        <v>#N/A</v>
      </c>
      <c r="MF90" s="146" t="e">
        <f t="shared" si="415"/>
        <v>#N/A</v>
      </c>
      <c r="MG90" s="146" t="e">
        <f t="shared" si="416"/>
        <v>#N/A</v>
      </c>
      <c r="MH90" s="146" t="e">
        <f t="shared" si="417"/>
        <v>#N/A</v>
      </c>
      <c r="MI90" s="146" t="e">
        <f t="shared" si="418"/>
        <v>#N/A</v>
      </c>
      <c r="MJ90" s="146" t="e">
        <f t="shared" si="419"/>
        <v>#N/A</v>
      </c>
      <c r="MK90" s="146" t="e">
        <f t="shared" si="420"/>
        <v>#N/A</v>
      </c>
      <c r="ML90" s="146" t="e">
        <f t="shared" si="421"/>
        <v>#N/A</v>
      </c>
      <c r="MM90" s="146" t="e">
        <f t="shared" si="422"/>
        <v>#N/A</v>
      </c>
      <c r="MN90" s="146" t="e">
        <f t="shared" si="423"/>
        <v>#N/A</v>
      </c>
      <c r="MO90" s="146" t="e">
        <f t="shared" si="424"/>
        <v>#N/A</v>
      </c>
      <c r="MP90" s="146" t="e">
        <f t="shared" si="425"/>
        <v>#N/A</v>
      </c>
      <c r="MQ90" s="146" t="e">
        <f t="shared" si="426"/>
        <v>#N/A</v>
      </c>
      <c r="MR90" s="146" t="e">
        <f t="shared" si="298"/>
        <v>#N/A</v>
      </c>
      <c r="MS90" s="146" t="e">
        <f t="shared" si="427"/>
        <v>#N/A</v>
      </c>
      <c r="MT90" s="146" t="e">
        <f t="shared" si="428"/>
        <v>#N/A</v>
      </c>
      <c r="MU90" s="146" t="e">
        <f t="shared" si="429"/>
        <v>#N/A</v>
      </c>
      <c r="MV90" s="146" t="e">
        <f t="shared" si="430"/>
        <v>#N/A</v>
      </c>
      <c r="MW90" s="146" t="e">
        <f t="shared" si="431"/>
        <v>#N/A</v>
      </c>
      <c r="MX90" s="146" t="e">
        <f t="shared" si="432"/>
        <v>#N/A</v>
      </c>
      <c r="MY90" s="146" t="e">
        <f t="shared" si="433"/>
        <v>#N/A</v>
      </c>
      <c r="MZ90" s="146" t="e">
        <f t="shared" si="434"/>
        <v>#N/A</v>
      </c>
      <c r="NA90" s="146" t="e">
        <f t="shared" si="435"/>
        <v>#N/A</v>
      </c>
      <c r="NB90" s="146" t="e">
        <f t="shared" si="436"/>
        <v>#N/A</v>
      </c>
      <c r="NC90" s="146" t="e">
        <f t="shared" si="437"/>
        <v>#N/A</v>
      </c>
      <c r="ND90" s="146" t="e">
        <f t="shared" si="438"/>
        <v>#N/A</v>
      </c>
      <c r="NE90" s="146" t="e">
        <f t="shared" si="439"/>
        <v>#N/A</v>
      </c>
      <c r="NF90" s="146" t="e">
        <f t="shared" si="440"/>
        <v>#N/A</v>
      </c>
      <c r="NG90" s="146" t="e">
        <f t="shared" si="441"/>
        <v>#N/A</v>
      </c>
      <c r="NH90" s="146" t="e">
        <f t="shared" si="442"/>
        <v>#N/A</v>
      </c>
      <c r="NI90" s="146" t="e">
        <f t="shared" si="443"/>
        <v>#N/A</v>
      </c>
      <c r="NJ90" s="146" t="e">
        <f t="shared" si="444"/>
        <v>#N/A</v>
      </c>
      <c r="NK90" s="146" t="e">
        <f t="shared" si="445"/>
        <v>#N/A</v>
      </c>
      <c r="NL90" s="146" t="e">
        <f t="shared" si="446"/>
        <v>#N/A</v>
      </c>
      <c r="NM90" s="146" t="e">
        <f t="shared" si="447"/>
        <v>#N/A</v>
      </c>
      <c r="NN90" s="146" t="e">
        <f t="shared" si="448"/>
        <v>#N/A</v>
      </c>
      <c r="NO90" s="146" t="e">
        <f t="shared" si="449"/>
        <v>#N/A</v>
      </c>
      <c r="NP90" s="146" t="e">
        <f t="shared" si="450"/>
        <v>#N/A</v>
      </c>
      <c r="NQ90" s="146" t="e">
        <f t="shared" si="451"/>
        <v>#N/A</v>
      </c>
      <c r="NR90" s="146" t="e">
        <f t="shared" si="452"/>
        <v>#N/A</v>
      </c>
      <c r="NS90" s="146" t="e">
        <f t="shared" si="453"/>
        <v>#N/A</v>
      </c>
      <c r="NT90" s="146" t="e">
        <f t="shared" si="454"/>
        <v>#N/A</v>
      </c>
      <c r="NU90" s="146" t="e">
        <f t="shared" si="455"/>
        <v>#N/A</v>
      </c>
      <c r="NV90" s="146" t="e">
        <f t="shared" si="456"/>
        <v>#N/A</v>
      </c>
      <c r="NW90" s="146" t="e">
        <f t="shared" si="457"/>
        <v>#N/A</v>
      </c>
      <c r="NX90" s="146" t="e">
        <f t="shared" si="458"/>
        <v>#N/A</v>
      </c>
      <c r="NY90" s="146" t="e">
        <f t="shared" si="459"/>
        <v>#N/A</v>
      </c>
      <c r="NZ90" s="146" t="e">
        <f t="shared" si="460"/>
        <v>#N/A</v>
      </c>
      <c r="OA90" s="146" t="e">
        <f t="shared" si="461"/>
        <v>#N/A</v>
      </c>
      <c r="OB90" s="146" t="e">
        <f t="shared" si="462"/>
        <v>#N/A</v>
      </c>
      <c r="OC90" s="146" t="e">
        <f t="shared" si="463"/>
        <v>#N/A</v>
      </c>
      <c r="OD90" s="146" t="e">
        <f t="shared" si="464"/>
        <v>#N/A</v>
      </c>
      <c r="OE90" s="146" t="e">
        <f t="shared" si="465"/>
        <v>#N/A</v>
      </c>
      <c r="OF90" s="146" t="e">
        <f t="shared" si="466"/>
        <v>#N/A</v>
      </c>
      <c r="OG90" s="146" t="e">
        <f t="shared" si="467"/>
        <v>#N/A</v>
      </c>
      <c r="OH90" s="146" t="e">
        <f t="shared" si="468"/>
        <v>#N/A</v>
      </c>
      <c r="OI90" s="146" t="e">
        <f t="shared" si="469"/>
        <v>#N/A</v>
      </c>
      <c r="OJ90" s="146" t="e">
        <f t="shared" si="470"/>
        <v>#N/A</v>
      </c>
      <c r="OK90" s="146" t="e">
        <f t="shared" si="471"/>
        <v>#N/A</v>
      </c>
      <c r="OL90" s="146" t="e">
        <f t="shared" si="472"/>
        <v>#N/A</v>
      </c>
      <c r="OM90" s="146" t="e">
        <f t="shared" si="473"/>
        <v>#N/A</v>
      </c>
      <c r="ON90" s="146" t="e">
        <f t="shared" si="474"/>
        <v>#N/A</v>
      </c>
      <c r="OO90" s="146" t="e">
        <f t="shared" si="475"/>
        <v>#N/A</v>
      </c>
      <c r="OP90" s="146" t="e">
        <f t="shared" si="476"/>
        <v>#N/A</v>
      </c>
      <c r="OQ90" s="146" t="e">
        <f t="shared" si="477"/>
        <v>#N/A</v>
      </c>
      <c r="OR90" s="146" t="e">
        <f t="shared" si="478"/>
        <v>#N/A</v>
      </c>
      <c r="OS90" s="146" t="e">
        <f t="shared" si="479"/>
        <v>#N/A</v>
      </c>
      <c r="OT90" s="146" t="e">
        <f t="shared" si="480"/>
        <v>#N/A</v>
      </c>
      <c r="OU90" s="146" t="e">
        <f t="shared" si="481"/>
        <v>#N/A</v>
      </c>
      <c r="OV90" s="146" t="e">
        <f t="shared" si="482"/>
        <v>#N/A</v>
      </c>
      <c r="OW90" s="146" t="e">
        <f t="shared" si="483"/>
        <v>#N/A</v>
      </c>
      <c r="OX90" s="146" t="e">
        <f t="shared" si="484"/>
        <v>#N/A</v>
      </c>
      <c r="OY90" s="146" t="e">
        <f t="shared" si="485"/>
        <v>#N/A</v>
      </c>
      <c r="OZ90" s="146" t="e">
        <f t="shared" si="486"/>
        <v>#N/A</v>
      </c>
      <c r="PA90" s="146" t="e">
        <f t="shared" si="487"/>
        <v>#N/A</v>
      </c>
      <c r="PB90" s="146" t="e">
        <f t="shared" si="488"/>
        <v>#N/A</v>
      </c>
      <c r="PC90" s="146" t="e">
        <f t="shared" si="489"/>
        <v>#N/A</v>
      </c>
      <c r="PD90" s="146" t="e">
        <f t="shared" si="299"/>
        <v>#N/A</v>
      </c>
      <c r="PE90" s="146" t="e">
        <f t="shared" si="502"/>
        <v>#N/A</v>
      </c>
      <c r="PF90" s="146" t="e">
        <f t="shared" si="503"/>
        <v>#N/A</v>
      </c>
      <c r="PG90" s="146" t="e">
        <f t="shared" si="504"/>
        <v>#N/A</v>
      </c>
      <c r="PH90" s="146" t="e">
        <f t="shared" si="505"/>
        <v>#N/A</v>
      </c>
      <c r="PI90" s="146" t="e">
        <f t="shared" si="506"/>
        <v>#N/A</v>
      </c>
      <c r="PJ90" s="146" t="e">
        <f t="shared" si="507"/>
        <v>#N/A</v>
      </c>
      <c r="PK90" s="146" t="e">
        <f t="shared" si="508"/>
        <v>#N/A</v>
      </c>
      <c r="PL90" s="146" t="e">
        <f t="shared" si="509"/>
        <v>#N/A</v>
      </c>
    </row>
    <row r="91" spans="1:428" hidden="1" x14ac:dyDescent="0.45">
      <c r="A91" s="364"/>
      <c r="B91" s="365" t="str">
        <f>IF($N91="","",ROUND(_xlfn.LOGNORM.INV(ABS(VLOOKUP($Q$1,VLookups!$A$27:$B$28,2,FALSE)-B$2),LN($J91),LN($N91)),0))</f>
        <v/>
      </c>
      <c r="C91" s="367" t="str">
        <f t="shared" si="293"/>
        <v/>
      </c>
      <c r="D91" s="368" t="str">
        <f t="shared" si="294"/>
        <v/>
      </c>
      <c r="E91" s="108" t="str">
        <f>IFERROR(_xlfn.LOGNORM.INV(VLookups!$B$22,LN($J91),LN($N91)),"")</f>
        <v/>
      </c>
      <c r="F91" s="81"/>
      <c r="G91" s="108" t="str">
        <f>IFERROR(_xlfn.LOGNORM.INV(VLookups!$B$23,LN($J91),LN($N91)),"")</f>
        <v/>
      </c>
      <c r="H91" s="110" t="str">
        <f t="shared" si="283"/>
        <v/>
      </c>
      <c r="I91" s="110" t="str">
        <f t="shared" si="284"/>
        <v/>
      </c>
      <c r="J91" s="65" t="str">
        <f>IF(AND(F91&gt;0,NOT(ISBLANK(K91))),IF(VLOOKUP($F$3,VLookups!$A$17:$B$18,2,FALSE),F91*VLOOKUP(K91,VLookups!$A$4:$B$13,2,FALSE),F91),"")</f>
        <v/>
      </c>
      <c r="K91" s="21"/>
      <c r="L91" s="53"/>
      <c r="M91" s="263"/>
      <c r="N91" s="320" t="str">
        <f>IF(F91&gt;0,IF(ISBLANK(M91),IF(ISBLANK(K91),"",VLOOKUP(K91,VLookups!$A$4:$C$13,3,FALSE)),M91),"")</f>
        <v/>
      </c>
      <c r="O91" s="320" t="str">
        <f t="shared" si="287"/>
        <v/>
      </c>
      <c r="P91" s="375" t="str">
        <f t="shared" si="288"/>
        <v/>
      </c>
      <c r="Q91" s="81"/>
      <c r="R91" s="230" t="str">
        <f>IF(AND(Q91&gt;0,F91&gt;0,NOT(N91="")),ABS(VLOOKUP($Q$1,VLookups!$A$27:$B$28,2,FALSE)-_xlfn.LOGNORM.DIST(Q91,LN(J91),LN(N91),TRUE)),"")</f>
        <v/>
      </c>
      <c r="S91" s="80" t="str">
        <f>IF(AND($E91&gt;0,$F91&gt;0,$G91&gt;0,NOT(ISBLANK($K91))),_xlfn.LOGNORM.INV(ABS(VLOOKUP($Q$1,VLookups!$A$27:$B$28,2,FALSE)-S$3),LN($J91),LN($N91)),"")</f>
        <v/>
      </c>
      <c r="T91" s="80" t="str">
        <f>IF(AND($E91&gt;0,$F91&gt;0,$G91&gt;0,NOT(ISBLANK($K91))),_xlfn.LOGNORM.INV(ABS(VLOOKUP($Q$1,VLookups!$A$27:$B$28,2,FALSE)-T$3),LN($J91),LN($N91)),"")</f>
        <v/>
      </c>
      <c r="U91" s="80" t="str">
        <f>IF(AND($E91&gt;0,$F91&gt;0,$G91&gt;0,NOT(ISBLANK($K91))),_xlfn.LOGNORM.INV(ABS(VLOOKUP($Q$1,VLookups!$A$27:$B$28,2,FALSE)-U$3),LN($J91),LN($N91)),"")</f>
        <v/>
      </c>
      <c r="V91" s="80" t="str">
        <f>IF(AND($E91&gt;0,$F91&gt;0,$G91&gt;0,NOT(ISBLANK($K91))),_xlfn.LOGNORM.INV(ABS(VLOOKUP($Q$1,VLookups!$A$27:$B$28,2,FALSE)-V$3),LN($J91),LN($N91)),"")</f>
        <v/>
      </c>
      <c r="W91" s="80" t="str">
        <f>IF(AND($E91&gt;0,$F91&gt;0,$G91&gt;0,NOT(ISBLANK($K91))),_xlfn.LOGNORM.INV(ABS(VLOOKUP($Q$1,VLookups!$A$27:$B$28,2,FALSE)-W$3),LN($J91),LN($N91)),"")</f>
        <v/>
      </c>
      <c r="X91" s="80" t="str">
        <f>IF(AND($E91&gt;0,$F91&gt;0,$G91&gt;0,NOT(ISBLANK($K91))),_xlfn.LOGNORM.INV(ABS(VLOOKUP($Q$1,VLookups!$A$27:$B$28,2,FALSE)-X$3),LN($J91),LN($N91)),"")</f>
        <v/>
      </c>
      <c r="Y91" s="5"/>
      <c r="Z91" s="145" t="str">
        <f t="shared" si="285"/>
        <v/>
      </c>
      <c r="AA91" s="376" t="str">
        <f t="shared" si="289"/>
        <v/>
      </c>
      <c r="AB91" s="46" t="str">
        <f t="shared" si="290"/>
        <v/>
      </c>
      <c r="AC91" s="46" t="str">
        <f t="shared" si="517"/>
        <v/>
      </c>
      <c r="AD91" s="46" t="str">
        <f t="shared" si="517"/>
        <v/>
      </c>
      <c r="AE91" s="46" t="str">
        <f t="shared" si="517"/>
        <v/>
      </c>
      <c r="AF91" s="46" t="str">
        <f t="shared" si="517"/>
        <v/>
      </c>
      <c r="AG91" s="46" t="str">
        <f t="shared" si="517"/>
        <v/>
      </c>
      <c r="AH91" s="46" t="str">
        <f t="shared" si="517"/>
        <v/>
      </c>
      <c r="AI91" s="46" t="str">
        <f t="shared" si="517"/>
        <v/>
      </c>
      <c r="AJ91" s="46" t="str">
        <f t="shared" si="517"/>
        <v/>
      </c>
      <c r="AK91" s="46" t="str">
        <f t="shared" si="517"/>
        <v/>
      </c>
      <c r="AL91" s="46" t="str">
        <f t="shared" si="517"/>
        <v/>
      </c>
      <c r="AM91" s="46" t="str">
        <f t="shared" si="517"/>
        <v/>
      </c>
      <c r="AN91" s="46" t="str">
        <f t="shared" si="517"/>
        <v/>
      </c>
      <c r="AO91" s="46" t="str">
        <f t="shared" si="517"/>
        <v/>
      </c>
      <c r="AP91" s="46" t="str">
        <f t="shared" si="517"/>
        <v/>
      </c>
      <c r="AQ91" s="46" t="str">
        <f t="shared" si="517"/>
        <v/>
      </c>
      <c r="AR91" s="46" t="str">
        <f t="shared" si="517"/>
        <v/>
      </c>
      <c r="AS91" s="46" t="str">
        <f t="shared" si="517"/>
        <v/>
      </c>
      <c r="AT91" s="46" t="str">
        <f t="shared" si="517"/>
        <v/>
      </c>
      <c r="AU91" s="46" t="str">
        <f t="shared" si="517"/>
        <v/>
      </c>
      <c r="AV91" s="46" t="str">
        <f t="shared" si="517"/>
        <v/>
      </c>
      <c r="AW91" s="46" t="str">
        <f t="shared" si="517"/>
        <v/>
      </c>
      <c r="AX91" s="46" t="str">
        <f t="shared" si="517"/>
        <v/>
      </c>
      <c r="AY91" s="46" t="str">
        <f t="shared" si="517"/>
        <v/>
      </c>
      <c r="AZ91" s="46" t="str">
        <f t="shared" si="517"/>
        <v/>
      </c>
      <c r="BA91" s="46" t="str">
        <f t="shared" si="517"/>
        <v/>
      </c>
      <c r="BB91" s="46" t="str">
        <f t="shared" si="517"/>
        <v/>
      </c>
      <c r="BC91" s="46" t="str">
        <f t="shared" si="517"/>
        <v/>
      </c>
      <c r="BD91" s="46" t="str">
        <f t="shared" si="517"/>
        <v/>
      </c>
      <c r="BE91" s="46" t="str">
        <f t="shared" si="517"/>
        <v/>
      </c>
      <c r="BF91" s="46" t="str">
        <f t="shared" si="517"/>
        <v/>
      </c>
      <c r="BG91" s="46" t="str">
        <f t="shared" si="517"/>
        <v/>
      </c>
      <c r="BH91" s="46" t="str">
        <f t="shared" si="517"/>
        <v/>
      </c>
      <c r="BI91" s="46" t="str">
        <f t="shared" si="517"/>
        <v/>
      </c>
      <c r="BJ91" s="46" t="str">
        <f t="shared" si="517"/>
        <v/>
      </c>
      <c r="BK91" s="46" t="str">
        <f t="shared" si="517"/>
        <v/>
      </c>
      <c r="BL91" s="46" t="str">
        <f t="shared" si="517"/>
        <v/>
      </c>
      <c r="BM91" s="46" t="str">
        <f t="shared" si="517"/>
        <v/>
      </c>
      <c r="BN91" s="46" t="str">
        <f t="shared" si="517"/>
        <v/>
      </c>
      <c r="BO91" s="46" t="str">
        <f t="shared" si="517"/>
        <v/>
      </c>
      <c r="BP91" s="46" t="str">
        <f t="shared" si="517"/>
        <v/>
      </c>
      <c r="BQ91" s="46" t="str">
        <f t="shared" si="517"/>
        <v/>
      </c>
      <c r="BR91" s="46" t="str">
        <f t="shared" si="517"/>
        <v/>
      </c>
      <c r="BS91" s="46" t="str">
        <f t="shared" si="517"/>
        <v/>
      </c>
      <c r="BT91" s="46" t="str">
        <f t="shared" si="517"/>
        <v/>
      </c>
      <c r="BU91" s="46" t="str">
        <f t="shared" si="517"/>
        <v/>
      </c>
      <c r="BV91" s="46" t="str">
        <f t="shared" si="517"/>
        <v/>
      </c>
      <c r="BW91" s="46" t="str">
        <f t="shared" si="517"/>
        <v/>
      </c>
      <c r="BX91" s="46" t="str">
        <f t="shared" si="517"/>
        <v/>
      </c>
      <c r="BY91" s="46" t="str">
        <f t="shared" si="517"/>
        <v/>
      </c>
      <c r="BZ91" s="46" t="str">
        <f t="shared" si="517"/>
        <v/>
      </c>
      <c r="CA91" s="46" t="str">
        <f t="shared" si="517"/>
        <v/>
      </c>
      <c r="CB91" s="46" t="str">
        <f t="shared" si="517"/>
        <v/>
      </c>
      <c r="CC91" s="46" t="str">
        <f t="shared" si="517"/>
        <v/>
      </c>
      <c r="CD91" s="46" t="str">
        <f t="shared" si="517"/>
        <v/>
      </c>
      <c r="CE91" s="46" t="str">
        <f t="shared" si="517"/>
        <v/>
      </c>
      <c r="CF91" s="46" t="str">
        <f t="shared" si="517"/>
        <v/>
      </c>
      <c r="CG91" s="46" t="str">
        <f t="shared" si="517"/>
        <v/>
      </c>
      <c r="CH91" s="46" t="str">
        <f t="shared" si="517"/>
        <v/>
      </c>
      <c r="CI91" s="46" t="str">
        <f t="shared" si="517"/>
        <v/>
      </c>
      <c r="CJ91" s="46" t="str">
        <f t="shared" si="517"/>
        <v/>
      </c>
      <c r="CK91" s="46" t="str">
        <f t="shared" si="517"/>
        <v/>
      </c>
      <c r="CL91" s="46" t="str">
        <f t="shared" si="517"/>
        <v/>
      </c>
      <c r="CM91" s="46" t="str">
        <f t="shared" si="517"/>
        <v/>
      </c>
      <c r="CN91" s="46" t="str">
        <f t="shared" si="517"/>
        <v/>
      </c>
      <c r="CO91" s="46" t="str">
        <f t="shared" si="515"/>
        <v/>
      </c>
      <c r="CP91" s="46" t="str">
        <f t="shared" si="515"/>
        <v/>
      </c>
      <c r="CQ91" s="46" t="str">
        <f t="shared" si="515"/>
        <v/>
      </c>
      <c r="CR91" s="46" t="str">
        <f t="shared" si="515"/>
        <v/>
      </c>
      <c r="CS91" s="46" t="str">
        <f t="shared" si="515"/>
        <v/>
      </c>
      <c r="CT91" s="46" t="str">
        <f t="shared" si="515"/>
        <v/>
      </c>
      <c r="CU91" s="46" t="str">
        <f t="shared" si="515"/>
        <v/>
      </c>
      <c r="CV91" s="46" t="str">
        <f t="shared" si="515"/>
        <v/>
      </c>
      <c r="CW91" s="46" t="str">
        <f t="shared" si="515"/>
        <v/>
      </c>
      <c r="CX91" s="46" t="str">
        <f t="shared" si="515"/>
        <v/>
      </c>
      <c r="CY91" s="46" t="str">
        <f t="shared" si="515"/>
        <v/>
      </c>
      <c r="CZ91" s="46" t="str">
        <f t="shared" si="515"/>
        <v/>
      </c>
      <c r="DA91" s="46" t="str">
        <f t="shared" si="515"/>
        <v/>
      </c>
      <c r="DB91" s="46" t="str">
        <f t="shared" si="515"/>
        <v/>
      </c>
      <c r="DC91" s="46" t="str">
        <f t="shared" si="515"/>
        <v/>
      </c>
      <c r="DD91" s="46" t="str">
        <f t="shared" si="515"/>
        <v/>
      </c>
      <c r="DE91" s="46" t="str">
        <f t="shared" si="515"/>
        <v/>
      </c>
      <c r="DF91" s="46" t="str">
        <f t="shared" si="515"/>
        <v/>
      </c>
      <c r="DG91" s="46" t="str">
        <f t="shared" si="515"/>
        <v/>
      </c>
      <c r="DH91" s="46" t="str">
        <f t="shared" si="515"/>
        <v/>
      </c>
      <c r="DI91" s="46" t="str">
        <f t="shared" si="515"/>
        <v/>
      </c>
      <c r="DJ91" s="46" t="str">
        <f t="shared" si="515"/>
        <v/>
      </c>
      <c r="DK91" s="46" t="str">
        <f t="shared" si="515"/>
        <v/>
      </c>
      <c r="DL91" s="46" t="str">
        <f t="shared" si="515"/>
        <v/>
      </c>
      <c r="DM91" s="46" t="str">
        <f t="shared" si="515"/>
        <v/>
      </c>
      <c r="DN91" s="46" t="str">
        <f t="shared" si="515"/>
        <v/>
      </c>
      <c r="DO91" s="46" t="str">
        <f t="shared" si="515"/>
        <v/>
      </c>
      <c r="DP91" s="46" t="str">
        <f t="shared" si="515"/>
        <v/>
      </c>
      <c r="DQ91" s="46" t="str">
        <f t="shared" si="515"/>
        <v/>
      </c>
      <c r="DR91" s="46" t="str">
        <f t="shared" si="515"/>
        <v/>
      </c>
      <c r="DS91" s="46" t="str">
        <f t="shared" si="515"/>
        <v/>
      </c>
      <c r="DT91" s="46" t="str">
        <f t="shared" si="515"/>
        <v/>
      </c>
      <c r="DU91" s="46" t="str">
        <f t="shared" si="515"/>
        <v/>
      </c>
      <c r="DV91" s="46" t="str">
        <f t="shared" si="515"/>
        <v/>
      </c>
      <c r="DW91" s="46" t="str">
        <f t="shared" si="515"/>
        <v/>
      </c>
      <c r="DX91" s="46" t="str">
        <f t="shared" si="515"/>
        <v/>
      </c>
      <c r="DY91" s="46" t="str">
        <f t="shared" si="515"/>
        <v/>
      </c>
      <c r="DZ91" s="46" t="str">
        <f t="shared" si="515"/>
        <v/>
      </c>
      <c r="EA91" s="46" t="str">
        <f t="shared" si="515"/>
        <v/>
      </c>
      <c r="EB91" s="46" t="str">
        <f t="shared" si="515"/>
        <v/>
      </c>
      <c r="EC91" s="46" t="str">
        <f t="shared" si="515"/>
        <v/>
      </c>
      <c r="ED91" s="46" t="str">
        <f t="shared" si="515"/>
        <v/>
      </c>
      <c r="EE91" s="46" t="str">
        <f t="shared" si="515"/>
        <v/>
      </c>
      <c r="EF91" s="46" t="str">
        <f t="shared" si="515"/>
        <v/>
      </c>
      <c r="EG91" s="46" t="str">
        <f t="shared" si="515"/>
        <v/>
      </c>
      <c r="EH91" s="46" t="str">
        <f t="shared" si="515"/>
        <v/>
      </c>
      <c r="EI91" s="46" t="str">
        <f t="shared" si="515"/>
        <v/>
      </c>
      <c r="EJ91" s="46" t="str">
        <f t="shared" si="515"/>
        <v/>
      </c>
      <c r="EK91" s="46" t="str">
        <f t="shared" si="515"/>
        <v/>
      </c>
      <c r="EL91" s="46" t="str">
        <f t="shared" si="515"/>
        <v/>
      </c>
      <c r="EM91" s="46" t="str">
        <f t="shared" si="515"/>
        <v/>
      </c>
      <c r="EN91" s="46" t="str">
        <f t="shared" si="515"/>
        <v/>
      </c>
      <c r="EO91" s="46" t="str">
        <f t="shared" si="515"/>
        <v/>
      </c>
      <c r="EP91" s="46" t="str">
        <f t="shared" si="515"/>
        <v/>
      </c>
      <c r="EQ91" s="46" t="str">
        <f t="shared" si="515"/>
        <v/>
      </c>
      <c r="ER91" s="46" t="str">
        <f t="shared" si="515"/>
        <v/>
      </c>
      <c r="ES91" s="46" t="str">
        <f t="shared" si="515"/>
        <v/>
      </c>
      <c r="ET91" s="46" t="str">
        <f t="shared" si="515"/>
        <v/>
      </c>
      <c r="EU91" s="46" t="str">
        <f t="shared" si="515"/>
        <v/>
      </c>
      <c r="EV91" s="46" t="str">
        <f t="shared" si="515"/>
        <v/>
      </c>
      <c r="EW91" s="46" t="str">
        <f t="shared" si="515"/>
        <v/>
      </c>
      <c r="EX91" s="46" t="str">
        <f t="shared" si="515"/>
        <v/>
      </c>
      <c r="EY91" s="46" t="str">
        <f t="shared" si="515"/>
        <v/>
      </c>
      <c r="EZ91" s="46" t="str">
        <f t="shared" si="518"/>
        <v/>
      </c>
      <c r="FA91" s="46" t="str">
        <f t="shared" si="518"/>
        <v/>
      </c>
      <c r="FB91" s="46" t="str">
        <f t="shared" si="518"/>
        <v/>
      </c>
      <c r="FC91" s="46" t="str">
        <f t="shared" si="518"/>
        <v/>
      </c>
      <c r="FD91" s="46" t="str">
        <f t="shared" si="518"/>
        <v/>
      </c>
      <c r="FE91" s="46" t="str">
        <f t="shared" si="518"/>
        <v/>
      </c>
      <c r="FF91" s="46" t="str">
        <f t="shared" si="518"/>
        <v/>
      </c>
      <c r="FG91" s="46" t="str">
        <f t="shared" si="518"/>
        <v/>
      </c>
      <c r="FH91" s="46" t="str">
        <f t="shared" si="518"/>
        <v/>
      </c>
      <c r="FI91" s="46" t="str">
        <f t="shared" si="518"/>
        <v/>
      </c>
      <c r="FJ91" s="46" t="str">
        <f t="shared" si="518"/>
        <v/>
      </c>
      <c r="FK91" s="46" t="str">
        <f t="shared" si="518"/>
        <v/>
      </c>
      <c r="FL91" s="46" t="str">
        <f t="shared" si="518"/>
        <v/>
      </c>
      <c r="FM91" s="46" t="str">
        <f t="shared" si="518"/>
        <v/>
      </c>
      <c r="FN91" s="46" t="str">
        <f t="shared" si="518"/>
        <v/>
      </c>
      <c r="FO91" s="46" t="str">
        <f t="shared" si="518"/>
        <v/>
      </c>
      <c r="FP91" s="46" t="str">
        <f t="shared" si="518"/>
        <v/>
      </c>
      <c r="FQ91" s="46" t="str">
        <f t="shared" si="518"/>
        <v/>
      </c>
      <c r="FR91" s="46" t="str">
        <f t="shared" si="518"/>
        <v/>
      </c>
      <c r="FS91" s="46" t="str">
        <f t="shared" si="518"/>
        <v/>
      </c>
      <c r="FT91" s="46" t="str">
        <f t="shared" si="518"/>
        <v/>
      </c>
      <c r="FU91" s="46" t="str">
        <f t="shared" si="518"/>
        <v/>
      </c>
      <c r="FV91" s="46" t="str">
        <f t="shared" si="518"/>
        <v/>
      </c>
      <c r="FW91" s="46" t="str">
        <f t="shared" si="518"/>
        <v/>
      </c>
      <c r="FX91" s="46" t="str">
        <f t="shared" si="518"/>
        <v/>
      </c>
      <c r="FY91" s="46" t="str">
        <f t="shared" si="518"/>
        <v/>
      </c>
      <c r="FZ91" s="46" t="str">
        <f t="shared" si="518"/>
        <v/>
      </c>
      <c r="GA91" s="46" t="str">
        <f t="shared" si="518"/>
        <v/>
      </c>
      <c r="GB91" s="46" t="str">
        <f t="shared" si="518"/>
        <v/>
      </c>
      <c r="GC91" s="46" t="str">
        <f t="shared" si="518"/>
        <v/>
      </c>
      <c r="GD91" s="46" t="str">
        <f t="shared" si="518"/>
        <v/>
      </c>
      <c r="GE91" s="46" t="str">
        <f t="shared" si="518"/>
        <v/>
      </c>
      <c r="GF91" s="46" t="str">
        <f t="shared" si="518"/>
        <v/>
      </c>
      <c r="GG91" s="46" t="str">
        <f t="shared" si="518"/>
        <v/>
      </c>
      <c r="GH91" s="46" t="str">
        <f t="shared" si="518"/>
        <v/>
      </c>
      <c r="GI91" s="46" t="str">
        <f t="shared" si="518"/>
        <v/>
      </c>
      <c r="GJ91" s="46" t="str">
        <f t="shared" si="518"/>
        <v/>
      </c>
      <c r="GK91" s="46" t="str">
        <f t="shared" si="518"/>
        <v/>
      </c>
      <c r="GL91" s="46" t="str">
        <f t="shared" si="518"/>
        <v/>
      </c>
      <c r="GM91" s="46" t="str">
        <f t="shared" si="518"/>
        <v/>
      </c>
      <c r="GN91" s="46" t="str">
        <f t="shared" si="518"/>
        <v/>
      </c>
      <c r="GO91" s="46" t="str">
        <f t="shared" si="518"/>
        <v/>
      </c>
      <c r="GP91" s="46" t="str">
        <f t="shared" si="518"/>
        <v/>
      </c>
      <c r="GQ91" s="46" t="str">
        <f t="shared" si="518"/>
        <v/>
      </c>
      <c r="GR91" s="46" t="str">
        <f t="shared" si="518"/>
        <v/>
      </c>
      <c r="GS91" s="46" t="str">
        <f t="shared" si="518"/>
        <v/>
      </c>
      <c r="GT91" s="46" t="str">
        <f t="shared" si="518"/>
        <v/>
      </c>
      <c r="GU91" s="46" t="str">
        <f t="shared" si="518"/>
        <v/>
      </c>
      <c r="GV91" s="46" t="str">
        <f t="shared" si="518"/>
        <v/>
      </c>
      <c r="GW91" s="46" t="str">
        <f t="shared" si="518"/>
        <v/>
      </c>
      <c r="GX91" s="46" t="str">
        <f t="shared" si="518"/>
        <v/>
      </c>
      <c r="GY91" s="46" t="str">
        <f t="shared" si="518"/>
        <v/>
      </c>
      <c r="GZ91" s="46" t="str">
        <f t="shared" si="518"/>
        <v/>
      </c>
      <c r="HA91" s="46" t="str">
        <f t="shared" si="518"/>
        <v/>
      </c>
      <c r="HB91" s="46" t="str">
        <f t="shared" si="518"/>
        <v/>
      </c>
      <c r="HC91" s="46" t="str">
        <f t="shared" si="518"/>
        <v/>
      </c>
      <c r="HD91" s="46" t="str">
        <f t="shared" si="518"/>
        <v/>
      </c>
      <c r="HE91" s="46" t="str">
        <f t="shared" si="518"/>
        <v/>
      </c>
      <c r="HF91" s="46" t="str">
        <f t="shared" si="518"/>
        <v/>
      </c>
      <c r="HG91" s="46" t="str">
        <f t="shared" si="518"/>
        <v/>
      </c>
      <c r="HH91" s="46" t="str">
        <f t="shared" si="518"/>
        <v/>
      </c>
      <c r="HI91" s="46" t="str">
        <f t="shared" si="518"/>
        <v/>
      </c>
      <c r="HJ91" s="46" t="str">
        <f t="shared" si="518"/>
        <v/>
      </c>
      <c r="HK91" s="46" t="str">
        <f t="shared" si="518"/>
        <v/>
      </c>
      <c r="HL91" s="46" t="str">
        <f t="shared" si="516"/>
        <v/>
      </c>
      <c r="HM91" s="46" t="str">
        <f t="shared" si="516"/>
        <v/>
      </c>
      <c r="HN91" s="46" t="str">
        <f t="shared" si="516"/>
        <v/>
      </c>
      <c r="HO91" s="46" t="str">
        <f t="shared" si="516"/>
        <v/>
      </c>
      <c r="HP91" s="46" t="str">
        <f t="shared" si="516"/>
        <v/>
      </c>
      <c r="HQ91" s="46" t="str">
        <f t="shared" si="516"/>
        <v/>
      </c>
      <c r="HR91" s="46" t="str">
        <f t="shared" si="516"/>
        <v/>
      </c>
      <c r="HS91" s="46" t="str">
        <f t="shared" si="516"/>
        <v/>
      </c>
      <c r="HT91" s="146" t="e">
        <f t="shared" si="292"/>
        <v>#N/A</v>
      </c>
      <c r="HU91" s="146" t="e">
        <f t="shared" si="301"/>
        <v>#N/A</v>
      </c>
      <c r="HV91" s="146" t="e">
        <f t="shared" si="302"/>
        <v>#N/A</v>
      </c>
      <c r="HW91" s="146" t="e">
        <f t="shared" si="303"/>
        <v>#N/A</v>
      </c>
      <c r="HX91" s="146" t="e">
        <f t="shared" si="304"/>
        <v>#N/A</v>
      </c>
      <c r="HY91" s="146" t="e">
        <f t="shared" si="305"/>
        <v>#N/A</v>
      </c>
      <c r="HZ91" s="146" t="e">
        <f t="shared" si="306"/>
        <v>#N/A</v>
      </c>
      <c r="IA91" s="146" t="e">
        <f t="shared" si="307"/>
        <v>#N/A</v>
      </c>
      <c r="IB91" s="146" t="e">
        <f t="shared" si="308"/>
        <v>#N/A</v>
      </c>
      <c r="IC91" s="146" t="e">
        <f t="shared" si="309"/>
        <v>#N/A</v>
      </c>
      <c r="ID91" s="146" t="e">
        <f t="shared" si="310"/>
        <v>#N/A</v>
      </c>
      <c r="IE91" s="146" t="e">
        <f t="shared" si="311"/>
        <v>#N/A</v>
      </c>
      <c r="IF91" s="146" t="e">
        <f t="shared" si="312"/>
        <v>#N/A</v>
      </c>
      <c r="IG91" s="146" t="e">
        <f t="shared" si="313"/>
        <v>#N/A</v>
      </c>
      <c r="IH91" s="146" t="e">
        <f t="shared" si="314"/>
        <v>#N/A</v>
      </c>
      <c r="II91" s="146" t="e">
        <f t="shared" si="315"/>
        <v>#N/A</v>
      </c>
      <c r="IJ91" s="146" t="e">
        <f t="shared" si="316"/>
        <v>#N/A</v>
      </c>
      <c r="IK91" s="146" t="e">
        <f t="shared" si="317"/>
        <v>#N/A</v>
      </c>
      <c r="IL91" s="146" t="e">
        <f t="shared" si="318"/>
        <v>#N/A</v>
      </c>
      <c r="IM91" s="146" t="e">
        <f t="shared" si="319"/>
        <v>#N/A</v>
      </c>
      <c r="IN91" s="146" t="e">
        <f t="shared" si="320"/>
        <v>#N/A</v>
      </c>
      <c r="IO91" s="146" t="e">
        <f t="shared" si="321"/>
        <v>#N/A</v>
      </c>
      <c r="IP91" s="146" t="e">
        <f t="shared" si="322"/>
        <v>#N/A</v>
      </c>
      <c r="IQ91" s="146" t="e">
        <f t="shared" si="323"/>
        <v>#N/A</v>
      </c>
      <c r="IR91" s="146" t="e">
        <f t="shared" si="324"/>
        <v>#N/A</v>
      </c>
      <c r="IS91" s="146" t="e">
        <f t="shared" si="325"/>
        <v>#N/A</v>
      </c>
      <c r="IT91" s="146" t="e">
        <f t="shared" si="326"/>
        <v>#N/A</v>
      </c>
      <c r="IU91" s="146" t="e">
        <f t="shared" si="327"/>
        <v>#N/A</v>
      </c>
      <c r="IV91" s="146" t="e">
        <f t="shared" si="328"/>
        <v>#N/A</v>
      </c>
      <c r="IW91" s="146" t="e">
        <f t="shared" si="329"/>
        <v>#N/A</v>
      </c>
      <c r="IX91" s="146" t="e">
        <f t="shared" si="330"/>
        <v>#N/A</v>
      </c>
      <c r="IY91" s="146" t="e">
        <f t="shared" si="331"/>
        <v>#N/A</v>
      </c>
      <c r="IZ91" s="146" t="e">
        <f t="shared" si="332"/>
        <v>#N/A</v>
      </c>
      <c r="JA91" s="146" t="e">
        <f t="shared" si="333"/>
        <v>#N/A</v>
      </c>
      <c r="JB91" s="146" t="e">
        <f t="shared" si="334"/>
        <v>#N/A</v>
      </c>
      <c r="JC91" s="146" t="e">
        <f t="shared" si="335"/>
        <v>#N/A</v>
      </c>
      <c r="JD91" s="146" t="e">
        <f t="shared" si="336"/>
        <v>#N/A</v>
      </c>
      <c r="JE91" s="146" t="e">
        <f t="shared" si="337"/>
        <v>#N/A</v>
      </c>
      <c r="JF91" s="146" t="e">
        <f t="shared" si="338"/>
        <v>#N/A</v>
      </c>
      <c r="JG91" s="146" t="e">
        <f t="shared" si="339"/>
        <v>#N/A</v>
      </c>
      <c r="JH91" s="146" t="e">
        <f t="shared" si="340"/>
        <v>#N/A</v>
      </c>
      <c r="JI91" s="146" t="e">
        <f t="shared" si="341"/>
        <v>#N/A</v>
      </c>
      <c r="JJ91" s="146" t="e">
        <f t="shared" si="342"/>
        <v>#N/A</v>
      </c>
      <c r="JK91" s="146" t="e">
        <f t="shared" si="343"/>
        <v>#N/A</v>
      </c>
      <c r="JL91" s="146" t="e">
        <f t="shared" si="344"/>
        <v>#N/A</v>
      </c>
      <c r="JM91" s="146" t="e">
        <f t="shared" si="345"/>
        <v>#N/A</v>
      </c>
      <c r="JN91" s="146" t="e">
        <f t="shared" si="346"/>
        <v>#N/A</v>
      </c>
      <c r="JO91" s="146" t="e">
        <f t="shared" si="347"/>
        <v>#N/A</v>
      </c>
      <c r="JP91" s="146" t="e">
        <f t="shared" si="348"/>
        <v>#N/A</v>
      </c>
      <c r="JQ91" s="146" t="e">
        <f t="shared" si="349"/>
        <v>#N/A</v>
      </c>
      <c r="JR91" s="146" t="e">
        <f t="shared" si="350"/>
        <v>#N/A</v>
      </c>
      <c r="JS91" s="146" t="e">
        <f t="shared" si="351"/>
        <v>#N/A</v>
      </c>
      <c r="JT91" s="146" t="e">
        <f t="shared" si="352"/>
        <v>#N/A</v>
      </c>
      <c r="JU91" s="146" t="e">
        <f t="shared" si="353"/>
        <v>#N/A</v>
      </c>
      <c r="JV91" s="146" t="e">
        <f t="shared" si="354"/>
        <v>#N/A</v>
      </c>
      <c r="JW91" s="146" t="e">
        <f t="shared" si="355"/>
        <v>#N/A</v>
      </c>
      <c r="JX91" s="146" t="e">
        <f t="shared" si="356"/>
        <v>#N/A</v>
      </c>
      <c r="JY91" s="146" t="e">
        <f t="shared" si="357"/>
        <v>#N/A</v>
      </c>
      <c r="JZ91" s="146" t="e">
        <f t="shared" si="358"/>
        <v>#N/A</v>
      </c>
      <c r="KA91" s="146" t="e">
        <f t="shared" si="359"/>
        <v>#N/A</v>
      </c>
      <c r="KB91" s="146" t="e">
        <f t="shared" si="360"/>
        <v>#N/A</v>
      </c>
      <c r="KC91" s="146" t="e">
        <f t="shared" si="361"/>
        <v>#N/A</v>
      </c>
      <c r="KD91" s="146" t="e">
        <f t="shared" si="362"/>
        <v>#N/A</v>
      </c>
      <c r="KE91" s="146" t="e">
        <f t="shared" si="363"/>
        <v>#N/A</v>
      </c>
      <c r="KF91" s="146" t="e">
        <f t="shared" si="297"/>
        <v>#N/A</v>
      </c>
      <c r="KG91" s="146" t="e">
        <f t="shared" si="364"/>
        <v>#N/A</v>
      </c>
      <c r="KH91" s="146" t="e">
        <f t="shared" si="365"/>
        <v>#N/A</v>
      </c>
      <c r="KI91" s="146" t="e">
        <f t="shared" si="366"/>
        <v>#N/A</v>
      </c>
      <c r="KJ91" s="146" t="e">
        <f t="shared" si="367"/>
        <v>#N/A</v>
      </c>
      <c r="KK91" s="146" t="e">
        <f t="shared" si="368"/>
        <v>#N/A</v>
      </c>
      <c r="KL91" s="146" t="e">
        <f t="shared" si="369"/>
        <v>#N/A</v>
      </c>
      <c r="KM91" s="146" t="e">
        <f t="shared" si="370"/>
        <v>#N/A</v>
      </c>
      <c r="KN91" s="146" t="e">
        <f t="shared" si="371"/>
        <v>#N/A</v>
      </c>
      <c r="KO91" s="146" t="e">
        <f t="shared" si="372"/>
        <v>#N/A</v>
      </c>
      <c r="KP91" s="146" t="e">
        <f t="shared" si="373"/>
        <v>#N/A</v>
      </c>
      <c r="KQ91" s="146" t="e">
        <f t="shared" si="374"/>
        <v>#N/A</v>
      </c>
      <c r="KR91" s="146" t="e">
        <f t="shared" si="375"/>
        <v>#N/A</v>
      </c>
      <c r="KS91" s="146" t="e">
        <f t="shared" si="376"/>
        <v>#N/A</v>
      </c>
      <c r="KT91" s="146" t="e">
        <f t="shared" si="377"/>
        <v>#N/A</v>
      </c>
      <c r="KU91" s="146" t="e">
        <f t="shared" si="378"/>
        <v>#N/A</v>
      </c>
      <c r="KV91" s="146" t="e">
        <f t="shared" si="379"/>
        <v>#N/A</v>
      </c>
      <c r="KW91" s="146" t="e">
        <f t="shared" si="380"/>
        <v>#N/A</v>
      </c>
      <c r="KX91" s="146" t="e">
        <f t="shared" si="381"/>
        <v>#N/A</v>
      </c>
      <c r="KY91" s="146" t="e">
        <f t="shared" si="382"/>
        <v>#N/A</v>
      </c>
      <c r="KZ91" s="146" t="e">
        <f t="shared" si="383"/>
        <v>#N/A</v>
      </c>
      <c r="LA91" s="146" t="e">
        <f t="shared" si="384"/>
        <v>#N/A</v>
      </c>
      <c r="LB91" s="146" t="e">
        <f t="shared" si="385"/>
        <v>#N/A</v>
      </c>
      <c r="LC91" s="146" t="e">
        <f t="shared" si="386"/>
        <v>#N/A</v>
      </c>
      <c r="LD91" s="146" t="e">
        <f t="shared" si="387"/>
        <v>#N/A</v>
      </c>
      <c r="LE91" s="146" t="e">
        <f t="shared" si="388"/>
        <v>#N/A</v>
      </c>
      <c r="LF91" s="146" t="e">
        <f t="shared" si="389"/>
        <v>#N/A</v>
      </c>
      <c r="LG91" s="146" t="e">
        <f t="shared" si="390"/>
        <v>#N/A</v>
      </c>
      <c r="LH91" s="146" t="e">
        <f t="shared" si="391"/>
        <v>#N/A</v>
      </c>
      <c r="LI91" s="146" t="e">
        <f t="shared" si="392"/>
        <v>#N/A</v>
      </c>
      <c r="LJ91" s="146" t="e">
        <f t="shared" si="393"/>
        <v>#N/A</v>
      </c>
      <c r="LK91" s="146" t="e">
        <f t="shared" si="394"/>
        <v>#N/A</v>
      </c>
      <c r="LL91" s="146" t="e">
        <f t="shared" si="395"/>
        <v>#N/A</v>
      </c>
      <c r="LM91" s="146" t="e">
        <f t="shared" si="396"/>
        <v>#N/A</v>
      </c>
      <c r="LN91" s="146" t="e">
        <f t="shared" si="397"/>
        <v>#N/A</v>
      </c>
      <c r="LO91" s="146" t="e">
        <f t="shared" si="398"/>
        <v>#N/A</v>
      </c>
      <c r="LP91" s="146" t="e">
        <f t="shared" si="399"/>
        <v>#N/A</v>
      </c>
      <c r="LQ91" s="146" t="e">
        <f t="shared" si="400"/>
        <v>#N/A</v>
      </c>
      <c r="LR91" s="146" t="e">
        <f t="shared" si="401"/>
        <v>#N/A</v>
      </c>
      <c r="LS91" s="146" t="e">
        <f t="shared" si="402"/>
        <v>#N/A</v>
      </c>
      <c r="LT91" s="146" t="e">
        <f t="shared" si="403"/>
        <v>#N/A</v>
      </c>
      <c r="LU91" s="146" t="e">
        <f t="shared" si="404"/>
        <v>#N/A</v>
      </c>
      <c r="LV91" s="146" t="e">
        <f t="shared" si="405"/>
        <v>#N/A</v>
      </c>
      <c r="LW91" s="146" t="e">
        <f t="shared" si="406"/>
        <v>#N/A</v>
      </c>
      <c r="LX91" s="146" t="e">
        <f t="shared" si="407"/>
        <v>#N/A</v>
      </c>
      <c r="LY91" s="146" t="e">
        <f t="shared" si="408"/>
        <v>#N/A</v>
      </c>
      <c r="LZ91" s="146" t="e">
        <f t="shared" si="409"/>
        <v>#N/A</v>
      </c>
      <c r="MA91" s="146" t="e">
        <f t="shared" si="410"/>
        <v>#N/A</v>
      </c>
      <c r="MB91" s="146" t="e">
        <f t="shared" si="411"/>
        <v>#N/A</v>
      </c>
      <c r="MC91" s="146" t="e">
        <f t="shared" si="412"/>
        <v>#N/A</v>
      </c>
      <c r="MD91" s="146" t="e">
        <f t="shared" si="413"/>
        <v>#N/A</v>
      </c>
      <c r="ME91" s="146" t="e">
        <f t="shared" si="414"/>
        <v>#N/A</v>
      </c>
      <c r="MF91" s="146" t="e">
        <f t="shared" si="415"/>
        <v>#N/A</v>
      </c>
      <c r="MG91" s="146" t="e">
        <f t="shared" si="416"/>
        <v>#N/A</v>
      </c>
      <c r="MH91" s="146" t="e">
        <f t="shared" si="417"/>
        <v>#N/A</v>
      </c>
      <c r="MI91" s="146" t="e">
        <f t="shared" si="418"/>
        <v>#N/A</v>
      </c>
      <c r="MJ91" s="146" t="e">
        <f t="shared" si="419"/>
        <v>#N/A</v>
      </c>
      <c r="MK91" s="146" t="e">
        <f t="shared" si="420"/>
        <v>#N/A</v>
      </c>
      <c r="ML91" s="146" t="e">
        <f t="shared" si="421"/>
        <v>#N/A</v>
      </c>
      <c r="MM91" s="146" t="e">
        <f t="shared" si="422"/>
        <v>#N/A</v>
      </c>
      <c r="MN91" s="146" t="e">
        <f t="shared" si="423"/>
        <v>#N/A</v>
      </c>
      <c r="MO91" s="146" t="e">
        <f t="shared" si="424"/>
        <v>#N/A</v>
      </c>
      <c r="MP91" s="146" t="e">
        <f t="shared" si="425"/>
        <v>#N/A</v>
      </c>
      <c r="MQ91" s="146" t="e">
        <f t="shared" si="426"/>
        <v>#N/A</v>
      </c>
      <c r="MR91" s="146" t="e">
        <f t="shared" si="298"/>
        <v>#N/A</v>
      </c>
      <c r="MS91" s="146" t="e">
        <f t="shared" si="427"/>
        <v>#N/A</v>
      </c>
      <c r="MT91" s="146" t="e">
        <f t="shared" si="428"/>
        <v>#N/A</v>
      </c>
      <c r="MU91" s="146" t="e">
        <f t="shared" si="429"/>
        <v>#N/A</v>
      </c>
      <c r="MV91" s="146" t="e">
        <f t="shared" si="430"/>
        <v>#N/A</v>
      </c>
      <c r="MW91" s="146" t="e">
        <f t="shared" si="431"/>
        <v>#N/A</v>
      </c>
      <c r="MX91" s="146" t="e">
        <f t="shared" si="432"/>
        <v>#N/A</v>
      </c>
      <c r="MY91" s="146" t="e">
        <f t="shared" si="433"/>
        <v>#N/A</v>
      </c>
      <c r="MZ91" s="146" t="e">
        <f t="shared" si="434"/>
        <v>#N/A</v>
      </c>
      <c r="NA91" s="146" t="e">
        <f t="shared" si="435"/>
        <v>#N/A</v>
      </c>
      <c r="NB91" s="146" t="e">
        <f t="shared" si="436"/>
        <v>#N/A</v>
      </c>
      <c r="NC91" s="146" t="e">
        <f t="shared" si="437"/>
        <v>#N/A</v>
      </c>
      <c r="ND91" s="146" t="e">
        <f t="shared" si="438"/>
        <v>#N/A</v>
      </c>
      <c r="NE91" s="146" t="e">
        <f t="shared" si="439"/>
        <v>#N/A</v>
      </c>
      <c r="NF91" s="146" t="e">
        <f t="shared" si="440"/>
        <v>#N/A</v>
      </c>
      <c r="NG91" s="146" t="e">
        <f t="shared" si="441"/>
        <v>#N/A</v>
      </c>
      <c r="NH91" s="146" t="e">
        <f t="shared" si="442"/>
        <v>#N/A</v>
      </c>
      <c r="NI91" s="146" t="e">
        <f t="shared" si="443"/>
        <v>#N/A</v>
      </c>
      <c r="NJ91" s="146" t="e">
        <f t="shared" si="444"/>
        <v>#N/A</v>
      </c>
      <c r="NK91" s="146" t="e">
        <f t="shared" si="445"/>
        <v>#N/A</v>
      </c>
      <c r="NL91" s="146" t="e">
        <f t="shared" si="446"/>
        <v>#N/A</v>
      </c>
      <c r="NM91" s="146" t="e">
        <f t="shared" si="447"/>
        <v>#N/A</v>
      </c>
      <c r="NN91" s="146" t="e">
        <f t="shared" si="448"/>
        <v>#N/A</v>
      </c>
      <c r="NO91" s="146" t="e">
        <f t="shared" si="449"/>
        <v>#N/A</v>
      </c>
      <c r="NP91" s="146" t="e">
        <f t="shared" si="450"/>
        <v>#N/A</v>
      </c>
      <c r="NQ91" s="146" t="e">
        <f t="shared" si="451"/>
        <v>#N/A</v>
      </c>
      <c r="NR91" s="146" t="e">
        <f t="shared" si="452"/>
        <v>#N/A</v>
      </c>
      <c r="NS91" s="146" t="e">
        <f t="shared" si="453"/>
        <v>#N/A</v>
      </c>
      <c r="NT91" s="146" t="e">
        <f t="shared" si="454"/>
        <v>#N/A</v>
      </c>
      <c r="NU91" s="146" t="e">
        <f t="shared" si="455"/>
        <v>#N/A</v>
      </c>
      <c r="NV91" s="146" t="e">
        <f t="shared" si="456"/>
        <v>#N/A</v>
      </c>
      <c r="NW91" s="146" t="e">
        <f t="shared" si="457"/>
        <v>#N/A</v>
      </c>
      <c r="NX91" s="146" t="e">
        <f t="shared" si="458"/>
        <v>#N/A</v>
      </c>
      <c r="NY91" s="146" t="e">
        <f t="shared" si="459"/>
        <v>#N/A</v>
      </c>
      <c r="NZ91" s="146" t="e">
        <f t="shared" si="460"/>
        <v>#N/A</v>
      </c>
      <c r="OA91" s="146" t="e">
        <f t="shared" si="461"/>
        <v>#N/A</v>
      </c>
      <c r="OB91" s="146" t="e">
        <f t="shared" si="462"/>
        <v>#N/A</v>
      </c>
      <c r="OC91" s="146" t="e">
        <f t="shared" si="463"/>
        <v>#N/A</v>
      </c>
      <c r="OD91" s="146" t="e">
        <f t="shared" si="464"/>
        <v>#N/A</v>
      </c>
      <c r="OE91" s="146" t="e">
        <f t="shared" si="465"/>
        <v>#N/A</v>
      </c>
      <c r="OF91" s="146" t="e">
        <f t="shared" si="466"/>
        <v>#N/A</v>
      </c>
      <c r="OG91" s="146" t="e">
        <f t="shared" si="467"/>
        <v>#N/A</v>
      </c>
      <c r="OH91" s="146" t="e">
        <f t="shared" si="468"/>
        <v>#N/A</v>
      </c>
      <c r="OI91" s="146" t="e">
        <f t="shared" si="469"/>
        <v>#N/A</v>
      </c>
      <c r="OJ91" s="146" t="e">
        <f t="shared" si="470"/>
        <v>#N/A</v>
      </c>
      <c r="OK91" s="146" t="e">
        <f t="shared" si="471"/>
        <v>#N/A</v>
      </c>
      <c r="OL91" s="146" t="e">
        <f t="shared" si="472"/>
        <v>#N/A</v>
      </c>
      <c r="OM91" s="146" t="e">
        <f t="shared" si="473"/>
        <v>#N/A</v>
      </c>
      <c r="ON91" s="146" t="e">
        <f t="shared" si="474"/>
        <v>#N/A</v>
      </c>
      <c r="OO91" s="146" t="e">
        <f t="shared" si="475"/>
        <v>#N/A</v>
      </c>
      <c r="OP91" s="146" t="e">
        <f t="shared" si="476"/>
        <v>#N/A</v>
      </c>
      <c r="OQ91" s="146" t="e">
        <f t="shared" si="477"/>
        <v>#N/A</v>
      </c>
      <c r="OR91" s="146" t="e">
        <f t="shared" si="478"/>
        <v>#N/A</v>
      </c>
      <c r="OS91" s="146" t="e">
        <f t="shared" si="479"/>
        <v>#N/A</v>
      </c>
      <c r="OT91" s="146" t="e">
        <f t="shared" si="480"/>
        <v>#N/A</v>
      </c>
      <c r="OU91" s="146" t="e">
        <f t="shared" si="481"/>
        <v>#N/A</v>
      </c>
      <c r="OV91" s="146" t="e">
        <f t="shared" si="482"/>
        <v>#N/A</v>
      </c>
      <c r="OW91" s="146" t="e">
        <f t="shared" si="483"/>
        <v>#N/A</v>
      </c>
      <c r="OX91" s="146" t="e">
        <f t="shared" si="484"/>
        <v>#N/A</v>
      </c>
      <c r="OY91" s="146" t="e">
        <f t="shared" si="485"/>
        <v>#N/A</v>
      </c>
      <c r="OZ91" s="146" t="e">
        <f t="shared" si="486"/>
        <v>#N/A</v>
      </c>
      <c r="PA91" s="146" t="e">
        <f t="shared" si="487"/>
        <v>#N/A</v>
      </c>
      <c r="PB91" s="146" t="e">
        <f t="shared" si="488"/>
        <v>#N/A</v>
      </c>
      <c r="PC91" s="146" t="e">
        <f t="shared" si="489"/>
        <v>#N/A</v>
      </c>
      <c r="PD91" s="146" t="e">
        <f t="shared" si="299"/>
        <v>#N/A</v>
      </c>
      <c r="PE91" s="146" t="e">
        <f t="shared" si="502"/>
        <v>#N/A</v>
      </c>
      <c r="PF91" s="146" t="e">
        <f t="shared" si="503"/>
        <v>#N/A</v>
      </c>
      <c r="PG91" s="146" t="e">
        <f t="shared" si="504"/>
        <v>#N/A</v>
      </c>
      <c r="PH91" s="146" t="e">
        <f t="shared" si="505"/>
        <v>#N/A</v>
      </c>
      <c r="PI91" s="146" t="e">
        <f t="shared" si="506"/>
        <v>#N/A</v>
      </c>
      <c r="PJ91" s="146" t="e">
        <f t="shared" si="507"/>
        <v>#N/A</v>
      </c>
      <c r="PK91" s="146" t="e">
        <f t="shared" si="508"/>
        <v>#N/A</v>
      </c>
      <c r="PL91" s="146" t="e">
        <f t="shared" si="509"/>
        <v>#N/A</v>
      </c>
    </row>
    <row r="92" spans="1:428" hidden="1" x14ac:dyDescent="0.45">
      <c r="A92" s="364"/>
      <c r="B92" s="365" t="str">
        <f>IF($N92="","",ROUND(_xlfn.LOGNORM.INV(ABS(VLOOKUP($Q$1,VLookups!$A$27:$B$28,2,FALSE)-B$2),LN($J92),LN($N92)),0))</f>
        <v/>
      </c>
      <c r="C92" s="367" t="str">
        <f t="shared" si="293"/>
        <v/>
      </c>
      <c r="D92" s="368" t="str">
        <f t="shared" si="294"/>
        <v/>
      </c>
      <c r="E92" s="108" t="str">
        <f>IFERROR(_xlfn.LOGNORM.INV(VLookups!$B$22,LN($J92),LN($N92)),"")</f>
        <v/>
      </c>
      <c r="F92" s="81"/>
      <c r="G92" s="108" t="str">
        <f>IFERROR(_xlfn.LOGNORM.INV(VLookups!$B$23,LN($J92),LN($N92)),"")</f>
        <v/>
      </c>
      <c r="H92" s="110" t="str">
        <f t="shared" si="283"/>
        <v/>
      </c>
      <c r="I92" s="110" t="str">
        <f t="shared" si="284"/>
        <v/>
      </c>
      <c r="J92" s="65" t="str">
        <f>IF(AND(F92&gt;0,NOT(ISBLANK(K92))),IF(VLOOKUP($F$3,VLookups!$A$17:$B$18,2,FALSE),F92*VLOOKUP(K92,VLookups!$A$4:$B$13,2,FALSE),F92),"")</f>
        <v/>
      </c>
      <c r="K92" s="21"/>
      <c r="L92" s="53"/>
      <c r="M92" s="263"/>
      <c r="N92" s="320" t="str">
        <f>IF(F92&gt;0,IF(ISBLANK(M92),IF(ISBLANK(K92),"",VLOOKUP(K92,VLookups!$A$4:$C$13,3,FALSE)),M92),"")</f>
        <v/>
      </c>
      <c r="O92" s="320" t="str">
        <f t="shared" si="287"/>
        <v/>
      </c>
      <c r="P92" s="375" t="str">
        <f t="shared" si="288"/>
        <v/>
      </c>
      <c r="Q92" s="81"/>
      <c r="R92" s="230" t="str">
        <f>IF(AND(Q92&gt;0,F92&gt;0,NOT(N92="")),ABS(VLOOKUP($Q$1,VLookups!$A$27:$B$28,2,FALSE)-_xlfn.LOGNORM.DIST(Q92,LN(J92),LN(N92),TRUE)),"")</f>
        <v/>
      </c>
      <c r="S92" s="80" t="str">
        <f>IF(AND($E92&gt;0,$F92&gt;0,$G92&gt;0,NOT(ISBLANK($K92))),_xlfn.LOGNORM.INV(ABS(VLOOKUP($Q$1,VLookups!$A$27:$B$28,2,FALSE)-S$3),LN($J92),LN($N92)),"")</f>
        <v/>
      </c>
      <c r="T92" s="80" t="str">
        <f>IF(AND($E92&gt;0,$F92&gt;0,$G92&gt;0,NOT(ISBLANK($K92))),_xlfn.LOGNORM.INV(ABS(VLOOKUP($Q$1,VLookups!$A$27:$B$28,2,FALSE)-T$3),LN($J92),LN($N92)),"")</f>
        <v/>
      </c>
      <c r="U92" s="80" t="str">
        <f>IF(AND($E92&gt;0,$F92&gt;0,$G92&gt;0,NOT(ISBLANK($K92))),_xlfn.LOGNORM.INV(ABS(VLOOKUP($Q$1,VLookups!$A$27:$B$28,2,FALSE)-U$3),LN($J92),LN($N92)),"")</f>
        <v/>
      </c>
      <c r="V92" s="80" t="str">
        <f>IF(AND($E92&gt;0,$F92&gt;0,$G92&gt;0,NOT(ISBLANK($K92))),_xlfn.LOGNORM.INV(ABS(VLOOKUP($Q$1,VLookups!$A$27:$B$28,2,FALSE)-V$3),LN($J92),LN($N92)),"")</f>
        <v/>
      </c>
      <c r="W92" s="80" t="str">
        <f>IF(AND($E92&gt;0,$F92&gt;0,$G92&gt;0,NOT(ISBLANK($K92))),_xlfn.LOGNORM.INV(ABS(VLOOKUP($Q$1,VLookups!$A$27:$B$28,2,FALSE)-W$3),LN($J92),LN($N92)),"")</f>
        <v/>
      </c>
      <c r="X92" s="80" t="str">
        <f>IF(AND($E92&gt;0,$F92&gt;0,$G92&gt;0,NOT(ISBLANK($K92))),_xlfn.LOGNORM.INV(ABS(VLOOKUP($Q$1,VLookups!$A$27:$B$28,2,FALSE)-X$3),LN($J92),LN($N92)),"")</f>
        <v/>
      </c>
      <c r="Y92" s="5"/>
      <c r="Z92" s="145" t="str">
        <f t="shared" si="285"/>
        <v/>
      </c>
      <c r="AA92" s="376" t="str">
        <f t="shared" si="289"/>
        <v/>
      </c>
      <c r="AB92" s="46" t="str">
        <f t="shared" si="290"/>
        <v/>
      </c>
      <c r="AC92" s="46" t="str">
        <f t="shared" si="517"/>
        <v/>
      </c>
      <c r="AD92" s="46" t="str">
        <f t="shared" si="517"/>
        <v/>
      </c>
      <c r="AE92" s="46" t="str">
        <f t="shared" si="517"/>
        <v/>
      </c>
      <c r="AF92" s="46" t="str">
        <f t="shared" si="517"/>
        <v/>
      </c>
      <c r="AG92" s="46" t="str">
        <f t="shared" si="517"/>
        <v/>
      </c>
      <c r="AH92" s="46" t="str">
        <f t="shared" si="517"/>
        <v/>
      </c>
      <c r="AI92" s="46" t="str">
        <f t="shared" si="517"/>
        <v/>
      </c>
      <c r="AJ92" s="46" t="str">
        <f t="shared" si="517"/>
        <v/>
      </c>
      <c r="AK92" s="46" t="str">
        <f t="shared" si="517"/>
        <v/>
      </c>
      <c r="AL92" s="46" t="str">
        <f t="shared" si="517"/>
        <v/>
      </c>
      <c r="AM92" s="46" t="str">
        <f t="shared" si="517"/>
        <v/>
      </c>
      <c r="AN92" s="46" t="str">
        <f t="shared" si="517"/>
        <v/>
      </c>
      <c r="AO92" s="46" t="str">
        <f t="shared" si="517"/>
        <v/>
      </c>
      <c r="AP92" s="46" t="str">
        <f t="shared" si="517"/>
        <v/>
      </c>
      <c r="AQ92" s="46" t="str">
        <f t="shared" si="517"/>
        <v/>
      </c>
      <c r="AR92" s="46" t="str">
        <f t="shared" si="517"/>
        <v/>
      </c>
      <c r="AS92" s="46" t="str">
        <f t="shared" si="517"/>
        <v/>
      </c>
      <c r="AT92" s="46" t="str">
        <f t="shared" si="517"/>
        <v/>
      </c>
      <c r="AU92" s="46" t="str">
        <f t="shared" si="517"/>
        <v/>
      </c>
      <c r="AV92" s="46" t="str">
        <f t="shared" si="517"/>
        <v/>
      </c>
      <c r="AW92" s="46" t="str">
        <f t="shared" si="517"/>
        <v/>
      </c>
      <c r="AX92" s="46" t="str">
        <f t="shared" si="517"/>
        <v/>
      </c>
      <c r="AY92" s="46" t="str">
        <f t="shared" si="517"/>
        <v/>
      </c>
      <c r="AZ92" s="46" t="str">
        <f t="shared" si="517"/>
        <v/>
      </c>
      <c r="BA92" s="46" t="str">
        <f t="shared" si="517"/>
        <v/>
      </c>
      <c r="BB92" s="46" t="str">
        <f t="shared" si="517"/>
        <v/>
      </c>
      <c r="BC92" s="46" t="str">
        <f t="shared" si="517"/>
        <v/>
      </c>
      <c r="BD92" s="46" t="str">
        <f t="shared" si="517"/>
        <v/>
      </c>
      <c r="BE92" s="46" t="str">
        <f t="shared" si="517"/>
        <v/>
      </c>
      <c r="BF92" s="46" t="str">
        <f t="shared" si="517"/>
        <v/>
      </c>
      <c r="BG92" s="46" t="str">
        <f t="shared" si="517"/>
        <v/>
      </c>
      <c r="BH92" s="46" t="str">
        <f t="shared" si="517"/>
        <v/>
      </c>
      <c r="BI92" s="46" t="str">
        <f t="shared" si="517"/>
        <v/>
      </c>
      <c r="BJ92" s="46" t="str">
        <f t="shared" si="517"/>
        <v/>
      </c>
      <c r="BK92" s="46" t="str">
        <f t="shared" si="517"/>
        <v/>
      </c>
      <c r="BL92" s="46" t="str">
        <f t="shared" si="517"/>
        <v/>
      </c>
      <c r="BM92" s="46" t="str">
        <f t="shared" si="517"/>
        <v/>
      </c>
      <c r="BN92" s="46" t="str">
        <f t="shared" si="517"/>
        <v/>
      </c>
      <c r="BO92" s="46" t="str">
        <f t="shared" si="517"/>
        <v/>
      </c>
      <c r="BP92" s="46" t="str">
        <f t="shared" si="517"/>
        <v/>
      </c>
      <c r="BQ92" s="46" t="str">
        <f t="shared" si="517"/>
        <v/>
      </c>
      <c r="BR92" s="46" t="str">
        <f t="shared" si="517"/>
        <v/>
      </c>
      <c r="BS92" s="46" t="str">
        <f t="shared" si="517"/>
        <v/>
      </c>
      <c r="BT92" s="46" t="str">
        <f t="shared" si="517"/>
        <v/>
      </c>
      <c r="BU92" s="46" t="str">
        <f t="shared" si="517"/>
        <v/>
      </c>
      <c r="BV92" s="46" t="str">
        <f t="shared" si="517"/>
        <v/>
      </c>
      <c r="BW92" s="46" t="str">
        <f t="shared" si="517"/>
        <v/>
      </c>
      <c r="BX92" s="46" t="str">
        <f t="shared" si="517"/>
        <v/>
      </c>
      <c r="BY92" s="46" t="str">
        <f t="shared" si="517"/>
        <v/>
      </c>
      <c r="BZ92" s="46" t="str">
        <f t="shared" si="517"/>
        <v/>
      </c>
      <c r="CA92" s="46" t="str">
        <f t="shared" si="517"/>
        <v/>
      </c>
      <c r="CB92" s="46" t="str">
        <f t="shared" si="517"/>
        <v/>
      </c>
      <c r="CC92" s="46" t="str">
        <f t="shared" si="517"/>
        <v/>
      </c>
      <c r="CD92" s="46" t="str">
        <f t="shared" si="517"/>
        <v/>
      </c>
      <c r="CE92" s="46" t="str">
        <f t="shared" si="517"/>
        <v/>
      </c>
      <c r="CF92" s="46" t="str">
        <f t="shared" si="517"/>
        <v/>
      </c>
      <c r="CG92" s="46" t="str">
        <f t="shared" si="517"/>
        <v/>
      </c>
      <c r="CH92" s="46" t="str">
        <f t="shared" si="517"/>
        <v/>
      </c>
      <c r="CI92" s="46" t="str">
        <f t="shared" si="517"/>
        <v/>
      </c>
      <c r="CJ92" s="46" t="str">
        <f t="shared" si="517"/>
        <v/>
      </c>
      <c r="CK92" s="46" t="str">
        <f t="shared" si="517"/>
        <v/>
      </c>
      <c r="CL92" s="46" t="str">
        <f t="shared" si="517"/>
        <v/>
      </c>
      <c r="CM92" s="46" t="str">
        <f t="shared" si="517"/>
        <v/>
      </c>
      <c r="CN92" s="46" t="str">
        <f t="shared" si="517"/>
        <v/>
      </c>
      <c r="CO92" s="46" t="str">
        <f t="shared" si="515"/>
        <v/>
      </c>
      <c r="CP92" s="46" t="str">
        <f t="shared" si="515"/>
        <v/>
      </c>
      <c r="CQ92" s="46" t="str">
        <f t="shared" si="515"/>
        <v/>
      </c>
      <c r="CR92" s="46" t="str">
        <f t="shared" si="515"/>
        <v/>
      </c>
      <c r="CS92" s="46" t="str">
        <f t="shared" si="515"/>
        <v/>
      </c>
      <c r="CT92" s="46" t="str">
        <f t="shared" si="515"/>
        <v/>
      </c>
      <c r="CU92" s="46" t="str">
        <f t="shared" si="515"/>
        <v/>
      </c>
      <c r="CV92" s="46" t="str">
        <f t="shared" si="515"/>
        <v/>
      </c>
      <c r="CW92" s="46" t="str">
        <f t="shared" si="515"/>
        <v/>
      </c>
      <c r="CX92" s="46" t="str">
        <f t="shared" si="515"/>
        <v/>
      </c>
      <c r="CY92" s="46" t="str">
        <f t="shared" si="515"/>
        <v/>
      </c>
      <c r="CZ92" s="46" t="str">
        <f t="shared" si="515"/>
        <v/>
      </c>
      <c r="DA92" s="46" t="str">
        <f t="shared" si="515"/>
        <v/>
      </c>
      <c r="DB92" s="46" t="str">
        <f t="shared" si="515"/>
        <v/>
      </c>
      <c r="DC92" s="46" t="str">
        <f t="shared" si="515"/>
        <v/>
      </c>
      <c r="DD92" s="46" t="str">
        <f t="shared" si="515"/>
        <v/>
      </c>
      <c r="DE92" s="46" t="str">
        <f t="shared" si="515"/>
        <v/>
      </c>
      <c r="DF92" s="46" t="str">
        <f t="shared" si="515"/>
        <v/>
      </c>
      <c r="DG92" s="46" t="str">
        <f t="shared" si="515"/>
        <v/>
      </c>
      <c r="DH92" s="46" t="str">
        <f t="shared" si="515"/>
        <v/>
      </c>
      <c r="DI92" s="46" t="str">
        <f t="shared" si="515"/>
        <v/>
      </c>
      <c r="DJ92" s="46" t="str">
        <f t="shared" si="515"/>
        <v/>
      </c>
      <c r="DK92" s="46" t="str">
        <f t="shared" si="515"/>
        <v/>
      </c>
      <c r="DL92" s="46" t="str">
        <f t="shared" si="515"/>
        <v/>
      </c>
      <c r="DM92" s="46" t="str">
        <f t="shared" si="515"/>
        <v/>
      </c>
      <c r="DN92" s="46" t="str">
        <f t="shared" si="515"/>
        <v/>
      </c>
      <c r="DO92" s="46" t="str">
        <f t="shared" si="515"/>
        <v/>
      </c>
      <c r="DP92" s="46" t="str">
        <f t="shared" si="515"/>
        <v/>
      </c>
      <c r="DQ92" s="46" t="str">
        <f t="shared" si="515"/>
        <v/>
      </c>
      <c r="DR92" s="46" t="str">
        <f t="shared" si="515"/>
        <v/>
      </c>
      <c r="DS92" s="46" t="str">
        <f t="shared" si="515"/>
        <v/>
      </c>
      <c r="DT92" s="46" t="str">
        <f t="shared" si="515"/>
        <v/>
      </c>
      <c r="DU92" s="46" t="str">
        <f t="shared" si="515"/>
        <v/>
      </c>
      <c r="DV92" s="46" t="str">
        <f t="shared" si="515"/>
        <v/>
      </c>
      <c r="DW92" s="46" t="str">
        <f t="shared" si="515"/>
        <v/>
      </c>
      <c r="DX92" s="46" t="str">
        <f t="shared" si="515"/>
        <v/>
      </c>
      <c r="DY92" s="46" t="str">
        <f t="shared" si="515"/>
        <v/>
      </c>
      <c r="DZ92" s="46" t="str">
        <f t="shared" si="515"/>
        <v/>
      </c>
      <c r="EA92" s="46" t="str">
        <f t="shared" si="515"/>
        <v/>
      </c>
      <c r="EB92" s="46" t="str">
        <f t="shared" si="515"/>
        <v/>
      </c>
      <c r="EC92" s="46" t="str">
        <f t="shared" si="515"/>
        <v/>
      </c>
      <c r="ED92" s="46" t="str">
        <f t="shared" si="515"/>
        <v/>
      </c>
      <c r="EE92" s="46" t="str">
        <f t="shared" si="515"/>
        <v/>
      </c>
      <c r="EF92" s="46" t="str">
        <f t="shared" si="515"/>
        <v/>
      </c>
      <c r="EG92" s="46" t="str">
        <f t="shared" si="515"/>
        <v/>
      </c>
      <c r="EH92" s="46" t="str">
        <f t="shared" si="515"/>
        <v/>
      </c>
      <c r="EI92" s="46" t="str">
        <f t="shared" si="515"/>
        <v/>
      </c>
      <c r="EJ92" s="46" t="str">
        <f t="shared" si="515"/>
        <v/>
      </c>
      <c r="EK92" s="46" t="str">
        <f t="shared" si="515"/>
        <v/>
      </c>
      <c r="EL92" s="46" t="str">
        <f t="shared" si="515"/>
        <v/>
      </c>
      <c r="EM92" s="46" t="str">
        <f t="shared" si="515"/>
        <v/>
      </c>
      <c r="EN92" s="46" t="str">
        <f t="shared" si="515"/>
        <v/>
      </c>
      <c r="EO92" s="46" t="str">
        <f t="shared" si="515"/>
        <v/>
      </c>
      <c r="EP92" s="46" t="str">
        <f t="shared" si="515"/>
        <v/>
      </c>
      <c r="EQ92" s="46" t="str">
        <f t="shared" si="515"/>
        <v/>
      </c>
      <c r="ER92" s="46" t="str">
        <f t="shared" si="515"/>
        <v/>
      </c>
      <c r="ES92" s="46" t="str">
        <f t="shared" si="515"/>
        <v/>
      </c>
      <c r="ET92" s="46" t="str">
        <f t="shared" si="515"/>
        <v/>
      </c>
      <c r="EU92" s="46" t="str">
        <f t="shared" si="515"/>
        <v/>
      </c>
      <c r="EV92" s="46" t="str">
        <f t="shared" si="515"/>
        <v/>
      </c>
      <c r="EW92" s="46" t="str">
        <f t="shared" si="515"/>
        <v/>
      </c>
      <c r="EX92" s="46" t="str">
        <f t="shared" si="515"/>
        <v/>
      </c>
      <c r="EY92" s="46" t="str">
        <f t="shared" si="515"/>
        <v/>
      </c>
      <c r="EZ92" s="46" t="str">
        <f t="shared" si="518"/>
        <v/>
      </c>
      <c r="FA92" s="46" t="str">
        <f t="shared" si="518"/>
        <v/>
      </c>
      <c r="FB92" s="46" t="str">
        <f t="shared" si="518"/>
        <v/>
      </c>
      <c r="FC92" s="46" t="str">
        <f t="shared" si="518"/>
        <v/>
      </c>
      <c r="FD92" s="46" t="str">
        <f t="shared" si="518"/>
        <v/>
      </c>
      <c r="FE92" s="46" t="str">
        <f t="shared" si="518"/>
        <v/>
      </c>
      <c r="FF92" s="46" t="str">
        <f t="shared" si="518"/>
        <v/>
      </c>
      <c r="FG92" s="46" t="str">
        <f t="shared" si="518"/>
        <v/>
      </c>
      <c r="FH92" s="46" t="str">
        <f t="shared" si="518"/>
        <v/>
      </c>
      <c r="FI92" s="46" t="str">
        <f t="shared" si="518"/>
        <v/>
      </c>
      <c r="FJ92" s="46" t="str">
        <f t="shared" si="518"/>
        <v/>
      </c>
      <c r="FK92" s="46" t="str">
        <f t="shared" si="518"/>
        <v/>
      </c>
      <c r="FL92" s="46" t="str">
        <f t="shared" si="518"/>
        <v/>
      </c>
      <c r="FM92" s="46" t="str">
        <f t="shared" si="518"/>
        <v/>
      </c>
      <c r="FN92" s="46" t="str">
        <f t="shared" si="518"/>
        <v/>
      </c>
      <c r="FO92" s="46" t="str">
        <f t="shared" si="518"/>
        <v/>
      </c>
      <c r="FP92" s="46" t="str">
        <f t="shared" si="518"/>
        <v/>
      </c>
      <c r="FQ92" s="46" t="str">
        <f t="shared" si="518"/>
        <v/>
      </c>
      <c r="FR92" s="46" t="str">
        <f t="shared" si="518"/>
        <v/>
      </c>
      <c r="FS92" s="46" t="str">
        <f t="shared" si="518"/>
        <v/>
      </c>
      <c r="FT92" s="46" t="str">
        <f t="shared" si="518"/>
        <v/>
      </c>
      <c r="FU92" s="46" t="str">
        <f t="shared" si="518"/>
        <v/>
      </c>
      <c r="FV92" s="46" t="str">
        <f t="shared" si="518"/>
        <v/>
      </c>
      <c r="FW92" s="46" t="str">
        <f t="shared" si="518"/>
        <v/>
      </c>
      <c r="FX92" s="46" t="str">
        <f t="shared" si="518"/>
        <v/>
      </c>
      <c r="FY92" s="46" t="str">
        <f t="shared" si="518"/>
        <v/>
      </c>
      <c r="FZ92" s="46" t="str">
        <f t="shared" si="518"/>
        <v/>
      </c>
      <c r="GA92" s="46" t="str">
        <f t="shared" si="518"/>
        <v/>
      </c>
      <c r="GB92" s="46" t="str">
        <f t="shared" si="518"/>
        <v/>
      </c>
      <c r="GC92" s="46" t="str">
        <f t="shared" si="518"/>
        <v/>
      </c>
      <c r="GD92" s="46" t="str">
        <f t="shared" si="518"/>
        <v/>
      </c>
      <c r="GE92" s="46" t="str">
        <f t="shared" si="518"/>
        <v/>
      </c>
      <c r="GF92" s="46" t="str">
        <f t="shared" si="518"/>
        <v/>
      </c>
      <c r="GG92" s="46" t="str">
        <f t="shared" si="518"/>
        <v/>
      </c>
      <c r="GH92" s="46" t="str">
        <f t="shared" si="518"/>
        <v/>
      </c>
      <c r="GI92" s="46" t="str">
        <f t="shared" si="518"/>
        <v/>
      </c>
      <c r="GJ92" s="46" t="str">
        <f t="shared" si="518"/>
        <v/>
      </c>
      <c r="GK92" s="46" t="str">
        <f t="shared" si="518"/>
        <v/>
      </c>
      <c r="GL92" s="46" t="str">
        <f t="shared" si="518"/>
        <v/>
      </c>
      <c r="GM92" s="46" t="str">
        <f t="shared" si="518"/>
        <v/>
      </c>
      <c r="GN92" s="46" t="str">
        <f t="shared" si="518"/>
        <v/>
      </c>
      <c r="GO92" s="46" t="str">
        <f t="shared" si="518"/>
        <v/>
      </c>
      <c r="GP92" s="46" t="str">
        <f t="shared" si="518"/>
        <v/>
      </c>
      <c r="GQ92" s="46" t="str">
        <f t="shared" si="518"/>
        <v/>
      </c>
      <c r="GR92" s="46" t="str">
        <f t="shared" si="518"/>
        <v/>
      </c>
      <c r="GS92" s="46" t="str">
        <f t="shared" si="518"/>
        <v/>
      </c>
      <c r="GT92" s="46" t="str">
        <f t="shared" si="518"/>
        <v/>
      </c>
      <c r="GU92" s="46" t="str">
        <f t="shared" si="518"/>
        <v/>
      </c>
      <c r="GV92" s="46" t="str">
        <f t="shared" si="518"/>
        <v/>
      </c>
      <c r="GW92" s="46" t="str">
        <f t="shared" si="518"/>
        <v/>
      </c>
      <c r="GX92" s="46" t="str">
        <f t="shared" si="518"/>
        <v/>
      </c>
      <c r="GY92" s="46" t="str">
        <f t="shared" si="518"/>
        <v/>
      </c>
      <c r="GZ92" s="46" t="str">
        <f t="shared" si="518"/>
        <v/>
      </c>
      <c r="HA92" s="46" t="str">
        <f t="shared" si="518"/>
        <v/>
      </c>
      <c r="HB92" s="46" t="str">
        <f t="shared" si="518"/>
        <v/>
      </c>
      <c r="HC92" s="46" t="str">
        <f t="shared" si="518"/>
        <v/>
      </c>
      <c r="HD92" s="46" t="str">
        <f t="shared" si="518"/>
        <v/>
      </c>
      <c r="HE92" s="46" t="str">
        <f t="shared" si="518"/>
        <v/>
      </c>
      <c r="HF92" s="46" t="str">
        <f t="shared" si="518"/>
        <v/>
      </c>
      <c r="HG92" s="46" t="str">
        <f t="shared" si="518"/>
        <v/>
      </c>
      <c r="HH92" s="46" t="str">
        <f t="shared" si="518"/>
        <v/>
      </c>
      <c r="HI92" s="46" t="str">
        <f t="shared" si="518"/>
        <v/>
      </c>
      <c r="HJ92" s="46" t="str">
        <f t="shared" si="518"/>
        <v/>
      </c>
      <c r="HK92" s="46" t="str">
        <f t="shared" si="518"/>
        <v/>
      </c>
      <c r="HL92" s="46" t="str">
        <f t="shared" si="516"/>
        <v/>
      </c>
      <c r="HM92" s="46" t="str">
        <f t="shared" si="516"/>
        <v/>
      </c>
      <c r="HN92" s="46" t="str">
        <f t="shared" si="516"/>
        <v/>
      </c>
      <c r="HO92" s="46" t="str">
        <f t="shared" si="516"/>
        <v/>
      </c>
      <c r="HP92" s="46" t="str">
        <f t="shared" si="516"/>
        <v/>
      </c>
      <c r="HQ92" s="46" t="str">
        <f t="shared" si="516"/>
        <v/>
      </c>
      <c r="HR92" s="46" t="str">
        <f t="shared" si="516"/>
        <v/>
      </c>
      <c r="HS92" s="46" t="str">
        <f t="shared" si="516"/>
        <v/>
      </c>
      <c r="HT92" s="146" t="e">
        <f t="shared" si="292"/>
        <v>#N/A</v>
      </c>
      <c r="HU92" s="146" t="e">
        <f t="shared" si="301"/>
        <v>#N/A</v>
      </c>
      <c r="HV92" s="146" t="e">
        <f t="shared" si="302"/>
        <v>#N/A</v>
      </c>
      <c r="HW92" s="146" t="e">
        <f t="shared" si="303"/>
        <v>#N/A</v>
      </c>
      <c r="HX92" s="146" t="e">
        <f t="shared" si="304"/>
        <v>#N/A</v>
      </c>
      <c r="HY92" s="146" t="e">
        <f t="shared" si="305"/>
        <v>#N/A</v>
      </c>
      <c r="HZ92" s="146" t="e">
        <f t="shared" si="306"/>
        <v>#N/A</v>
      </c>
      <c r="IA92" s="146" t="e">
        <f t="shared" si="307"/>
        <v>#N/A</v>
      </c>
      <c r="IB92" s="146" t="e">
        <f t="shared" si="308"/>
        <v>#N/A</v>
      </c>
      <c r="IC92" s="146" t="e">
        <f t="shared" si="309"/>
        <v>#N/A</v>
      </c>
      <c r="ID92" s="146" t="e">
        <f t="shared" si="310"/>
        <v>#N/A</v>
      </c>
      <c r="IE92" s="146" t="e">
        <f t="shared" si="311"/>
        <v>#N/A</v>
      </c>
      <c r="IF92" s="146" t="e">
        <f t="shared" si="312"/>
        <v>#N/A</v>
      </c>
      <c r="IG92" s="146" t="e">
        <f t="shared" si="313"/>
        <v>#N/A</v>
      </c>
      <c r="IH92" s="146" t="e">
        <f t="shared" si="314"/>
        <v>#N/A</v>
      </c>
      <c r="II92" s="146" t="e">
        <f t="shared" si="315"/>
        <v>#N/A</v>
      </c>
      <c r="IJ92" s="146" t="e">
        <f t="shared" si="316"/>
        <v>#N/A</v>
      </c>
      <c r="IK92" s="146" t="e">
        <f t="shared" si="317"/>
        <v>#N/A</v>
      </c>
      <c r="IL92" s="146" t="e">
        <f t="shared" si="318"/>
        <v>#N/A</v>
      </c>
      <c r="IM92" s="146" t="e">
        <f t="shared" si="319"/>
        <v>#N/A</v>
      </c>
      <c r="IN92" s="146" t="e">
        <f t="shared" si="320"/>
        <v>#N/A</v>
      </c>
      <c r="IO92" s="146" t="e">
        <f t="shared" si="321"/>
        <v>#N/A</v>
      </c>
      <c r="IP92" s="146" t="e">
        <f t="shared" si="322"/>
        <v>#N/A</v>
      </c>
      <c r="IQ92" s="146" t="e">
        <f t="shared" si="323"/>
        <v>#N/A</v>
      </c>
      <c r="IR92" s="146" t="e">
        <f t="shared" si="324"/>
        <v>#N/A</v>
      </c>
      <c r="IS92" s="146" t="e">
        <f t="shared" si="325"/>
        <v>#N/A</v>
      </c>
      <c r="IT92" s="146" t="e">
        <f t="shared" si="326"/>
        <v>#N/A</v>
      </c>
      <c r="IU92" s="146" t="e">
        <f t="shared" si="327"/>
        <v>#N/A</v>
      </c>
      <c r="IV92" s="146" t="e">
        <f t="shared" si="328"/>
        <v>#N/A</v>
      </c>
      <c r="IW92" s="146" t="e">
        <f t="shared" si="329"/>
        <v>#N/A</v>
      </c>
      <c r="IX92" s="146" t="e">
        <f t="shared" si="330"/>
        <v>#N/A</v>
      </c>
      <c r="IY92" s="146" t="e">
        <f t="shared" si="331"/>
        <v>#N/A</v>
      </c>
      <c r="IZ92" s="146" t="e">
        <f t="shared" si="332"/>
        <v>#N/A</v>
      </c>
      <c r="JA92" s="146" t="e">
        <f t="shared" si="333"/>
        <v>#N/A</v>
      </c>
      <c r="JB92" s="146" t="e">
        <f t="shared" si="334"/>
        <v>#N/A</v>
      </c>
      <c r="JC92" s="146" t="e">
        <f t="shared" si="335"/>
        <v>#N/A</v>
      </c>
      <c r="JD92" s="146" t="e">
        <f t="shared" si="336"/>
        <v>#N/A</v>
      </c>
      <c r="JE92" s="146" t="e">
        <f t="shared" si="337"/>
        <v>#N/A</v>
      </c>
      <c r="JF92" s="146" t="e">
        <f t="shared" si="338"/>
        <v>#N/A</v>
      </c>
      <c r="JG92" s="146" t="e">
        <f t="shared" si="339"/>
        <v>#N/A</v>
      </c>
      <c r="JH92" s="146" t="e">
        <f t="shared" si="340"/>
        <v>#N/A</v>
      </c>
      <c r="JI92" s="146" t="e">
        <f t="shared" si="341"/>
        <v>#N/A</v>
      </c>
      <c r="JJ92" s="146" t="e">
        <f t="shared" si="342"/>
        <v>#N/A</v>
      </c>
      <c r="JK92" s="146" t="e">
        <f t="shared" si="343"/>
        <v>#N/A</v>
      </c>
      <c r="JL92" s="146" t="e">
        <f t="shared" si="344"/>
        <v>#N/A</v>
      </c>
      <c r="JM92" s="146" t="e">
        <f t="shared" si="345"/>
        <v>#N/A</v>
      </c>
      <c r="JN92" s="146" t="e">
        <f t="shared" si="346"/>
        <v>#N/A</v>
      </c>
      <c r="JO92" s="146" t="e">
        <f t="shared" si="347"/>
        <v>#N/A</v>
      </c>
      <c r="JP92" s="146" t="e">
        <f t="shared" si="348"/>
        <v>#N/A</v>
      </c>
      <c r="JQ92" s="146" t="e">
        <f t="shared" si="349"/>
        <v>#N/A</v>
      </c>
      <c r="JR92" s="146" t="e">
        <f t="shared" si="350"/>
        <v>#N/A</v>
      </c>
      <c r="JS92" s="146" t="e">
        <f t="shared" si="351"/>
        <v>#N/A</v>
      </c>
      <c r="JT92" s="146" t="e">
        <f t="shared" si="352"/>
        <v>#N/A</v>
      </c>
      <c r="JU92" s="146" t="e">
        <f t="shared" si="353"/>
        <v>#N/A</v>
      </c>
      <c r="JV92" s="146" t="e">
        <f t="shared" si="354"/>
        <v>#N/A</v>
      </c>
      <c r="JW92" s="146" t="e">
        <f t="shared" si="355"/>
        <v>#N/A</v>
      </c>
      <c r="JX92" s="146" t="e">
        <f t="shared" si="356"/>
        <v>#N/A</v>
      </c>
      <c r="JY92" s="146" t="e">
        <f t="shared" si="357"/>
        <v>#N/A</v>
      </c>
      <c r="JZ92" s="146" t="e">
        <f t="shared" si="358"/>
        <v>#N/A</v>
      </c>
      <c r="KA92" s="146" t="e">
        <f t="shared" si="359"/>
        <v>#N/A</v>
      </c>
      <c r="KB92" s="146" t="e">
        <f t="shared" si="360"/>
        <v>#N/A</v>
      </c>
      <c r="KC92" s="146" t="e">
        <f t="shared" si="361"/>
        <v>#N/A</v>
      </c>
      <c r="KD92" s="146" t="e">
        <f t="shared" si="362"/>
        <v>#N/A</v>
      </c>
      <c r="KE92" s="146" t="e">
        <f t="shared" si="363"/>
        <v>#N/A</v>
      </c>
      <c r="KF92" s="146" t="e">
        <f t="shared" si="297"/>
        <v>#N/A</v>
      </c>
      <c r="KG92" s="146" t="e">
        <f t="shared" si="364"/>
        <v>#N/A</v>
      </c>
      <c r="KH92" s="146" t="e">
        <f t="shared" si="365"/>
        <v>#N/A</v>
      </c>
      <c r="KI92" s="146" t="e">
        <f t="shared" si="366"/>
        <v>#N/A</v>
      </c>
      <c r="KJ92" s="146" t="e">
        <f t="shared" si="367"/>
        <v>#N/A</v>
      </c>
      <c r="KK92" s="146" t="e">
        <f t="shared" si="368"/>
        <v>#N/A</v>
      </c>
      <c r="KL92" s="146" t="e">
        <f t="shared" si="369"/>
        <v>#N/A</v>
      </c>
      <c r="KM92" s="146" t="e">
        <f t="shared" si="370"/>
        <v>#N/A</v>
      </c>
      <c r="KN92" s="146" t="e">
        <f t="shared" si="371"/>
        <v>#N/A</v>
      </c>
      <c r="KO92" s="146" t="e">
        <f t="shared" si="372"/>
        <v>#N/A</v>
      </c>
      <c r="KP92" s="146" t="e">
        <f t="shared" si="373"/>
        <v>#N/A</v>
      </c>
      <c r="KQ92" s="146" t="e">
        <f t="shared" si="374"/>
        <v>#N/A</v>
      </c>
      <c r="KR92" s="146" t="e">
        <f t="shared" si="375"/>
        <v>#N/A</v>
      </c>
      <c r="KS92" s="146" t="e">
        <f t="shared" si="376"/>
        <v>#N/A</v>
      </c>
      <c r="KT92" s="146" t="e">
        <f t="shared" si="377"/>
        <v>#N/A</v>
      </c>
      <c r="KU92" s="146" t="e">
        <f t="shared" si="378"/>
        <v>#N/A</v>
      </c>
      <c r="KV92" s="146" t="e">
        <f t="shared" si="379"/>
        <v>#N/A</v>
      </c>
      <c r="KW92" s="146" t="e">
        <f t="shared" si="380"/>
        <v>#N/A</v>
      </c>
      <c r="KX92" s="146" t="e">
        <f t="shared" si="381"/>
        <v>#N/A</v>
      </c>
      <c r="KY92" s="146" t="e">
        <f t="shared" si="382"/>
        <v>#N/A</v>
      </c>
      <c r="KZ92" s="146" t="e">
        <f t="shared" si="383"/>
        <v>#N/A</v>
      </c>
      <c r="LA92" s="146" t="e">
        <f t="shared" si="384"/>
        <v>#N/A</v>
      </c>
      <c r="LB92" s="146" t="e">
        <f t="shared" si="385"/>
        <v>#N/A</v>
      </c>
      <c r="LC92" s="146" t="e">
        <f t="shared" si="386"/>
        <v>#N/A</v>
      </c>
      <c r="LD92" s="146" t="e">
        <f t="shared" si="387"/>
        <v>#N/A</v>
      </c>
      <c r="LE92" s="146" t="e">
        <f t="shared" si="388"/>
        <v>#N/A</v>
      </c>
      <c r="LF92" s="146" t="e">
        <f t="shared" si="389"/>
        <v>#N/A</v>
      </c>
      <c r="LG92" s="146" t="e">
        <f t="shared" si="390"/>
        <v>#N/A</v>
      </c>
      <c r="LH92" s="146" t="e">
        <f t="shared" si="391"/>
        <v>#N/A</v>
      </c>
      <c r="LI92" s="146" t="e">
        <f t="shared" si="392"/>
        <v>#N/A</v>
      </c>
      <c r="LJ92" s="146" t="e">
        <f t="shared" si="393"/>
        <v>#N/A</v>
      </c>
      <c r="LK92" s="146" t="e">
        <f t="shared" si="394"/>
        <v>#N/A</v>
      </c>
      <c r="LL92" s="146" t="e">
        <f t="shared" si="395"/>
        <v>#N/A</v>
      </c>
      <c r="LM92" s="146" t="e">
        <f t="shared" si="396"/>
        <v>#N/A</v>
      </c>
      <c r="LN92" s="146" t="e">
        <f t="shared" si="397"/>
        <v>#N/A</v>
      </c>
      <c r="LO92" s="146" t="e">
        <f t="shared" si="398"/>
        <v>#N/A</v>
      </c>
      <c r="LP92" s="146" t="e">
        <f t="shared" si="399"/>
        <v>#N/A</v>
      </c>
      <c r="LQ92" s="146" t="e">
        <f t="shared" si="400"/>
        <v>#N/A</v>
      </c>
      <c r="LR92" s="146" t="e">
        <f t="shared" si="401"/>
        <v>#N/A</v>
      </c>
      <c r="LS92" s="146" t="e">
        <f t="shared" si="402"/>
        <v>#N/A</v>
      </c>
      <c r="LT92" s="146" t="e">
        <f t="shared" si="403"/>
        <v>#N/A</v>
      </c>
      <c r="LU92" s="146" t="e">
        <f t="shared" si="404"/>
        <v>#N/A</v>
      </c>
      <c r="LV92" s="146" t="e">
        <f t="shared" si="405"/>
        <v>#N/A</v>
      </c>
      <c r="LW92" s="146" t="e">
        <f t="shared" si="406"/>
        <v>#N/A</v>
      </c>
      <c r="LX92" s="146" t="e">
        <f t="shared" si="407"/>
        <v>#N/A</v>
      </c>
      <c r="LY92" s="146" t="e">
        <f t="shared" si="408"/>
        <v>#N/A</v>
      </c>
      <c r="LZ92" s="146" t="e">
        <f t="shared" si="409"/>
        <v>#N/A</v>
      </c>
      <c r="MA92" s="146" t="e">
        <f t="shared" si="410"/>
        <v>#N/A</v>
      </c>
      <c r="MB92" s="146" t="e">
        <f t="shared" si="411"/>
        <v>#N/A</v>
      </c>
      <c r="MC92" s="146" t="e">
        <f t="shared" si="412"/>
        <v>#N/A</v>
      </c>
      <c r="MD92" s="146" t="e">
        <f t="shared" si="413"/>
        <v>#N/A</v>
      </c>
      <c r="ME92" s="146" t="e">
        <f t="shared" si="414"/>
        <v>#N/A</v>
      </c>
      <c r="MF92" s="146" t="e">
        <f t="shared" si="415"/>
        <v>#N/A</v>
      </c>
      <c r="MG92" s="146" t="e">
        <f t="shared" si="416"/>
        <v>#N/A</v>
      </c>
      <c r="MH92" s="146" t="e">
        <f t="shared" si="417"/>
        <v>#N/A</v>
      </c>
      <c r="MI92" s="146" t="e">
        <f t="shared" si="418"/>
        <v>#N/A</v>
      </c>
      <c r="MJ92" s="146" t="e">
        <f t="shared" si="419"/>
        <v>#N/A</v>
      </c>
      <c r="MK92" s="146" t="e">
        <f t="shared" si="420"/>
        <v>#N/A</v>
      </c>
      <c r="ML92" s="146" t="e">
        <f t="shared" si="421"/>
        <v>#N/A</v>
      </c>
      <c r="MM92" s="146" t="e">
        <f t="shared" si="422"/>
        <v>#N/A</v>
      </c>
      <c r="MN92" s="146" t="e">
        <f t="shared" si="423"/>
        <v>#N/A</v>
      </c>
      <c r="MO92" s="146" t="e">
        <f t="shared" si="424"/>
        <v>#N/A</v>
      </c>
      <c r="MP92" s="146" t="e">
        <f t="shared" si="425"/>
        <v>#N/A</v>
      </c>
      <c r="MQ92" s="146" t="e">
        <f t="shared" si="426"/>
        <v>#N/A</v>
      </c>
      <c r="MR92" s="146" t="e">
        <f t="shared" si="298"/>
        <v>#N/A</v>
      </c>
      <c r="MS92" s="146" t="e">
        <f t="shared" si="427"/>
        <v>#N/A</v>
      </c>
      <c r="MT92" s="146" t="e">
        <f t="shared" si="428"/>
        <v>#N/A</v>
      </c>
      <c r="MU92" s="146" t="e">
        <f t="shared" si="429"/>
        <v>#N/A</v>
      </c>
      <c r="MV92" s="146" t="e">
        <f t="shared" si="430"/>
        <v>#N/A</v>
      </c>
      <c r="MW92" s="146" t="e">
        <f t="shared" si="431"/>
        <v>#N/A</v>
      </c>
      <c r="MX92" s="146" t="e">
        <f t="shared" si="432"/>
        <v>#N/A</v>
      </c>
      <c r="MY92" s="146" t="e">
        <f t="shared" si="433"/>
        <v>#N/A</v>
      </c>
      <c r="MZ92" s="146" t="e">
        <f t="shared" si="434"/>
        <v>#N/A</v>
      </c>
      <c r="NA92" s="146" t="e">
        <f t="shared" si="435"/>
        <v>#N/A</v>
      </c>
      <c r="NB92" s="146" t="e">
        <f t="shared" si="436"/>
        <v>#N/A</v>
      </c>
      <c r="NC92" s="146" t="e">
        <f t="shared" si="437"/>
        <v>#N/A</v>
      </c>
      <c r="ND92" s="146" t="e">
        <f t="shared" si="438"/>
        <v>#N/A</v>
      </c>
      <c r="NE92" s="146" t="e">
        <f t="shared" si="439"/>
        <v>#N/A</v>
      </c>
      <c r="NF92" s="146" t="e">
        <f t="shared" si="440"/>
        <v>#N/A</v>
      </c>
      <c r="NG92" s="146" t="e">
        <f t="shared" si="441"/>
        <v>#N/A</v>
      </c>
      <c r="NH92" s="146" t="e">
        <f t="shared" si="442"/>
        <v>#N/A</v>
      </c>
      <c r="NI92" s="146" t="e">
        <f t="shared" si="443"/>
        <v>#N/A</v>
      </c>
      <c r="NJ92" s="146" t="e">
        <f t="shared" si="444"/>
        <v>#N/A</v>
      </c>
      <c r="NK92" s="146" t="e">
        <f t="shared" si="445"/>
        <v>#N/A</v>
      </c>
      <c r="NL92" s="146" t="e">
        <f t="shared" si="446"/>
        <v>#N/A</v>
      </c>
      <c r="NM92" s="146" t="e">
        <f t="shared" si="447"/>
        <v>#N/A</v>
      </c>
      <c r="NN92" s="146" t="e">
        <f t="shared" si="448"/>
        <v>#N/A</v>
      </c>
      <c r="NO92" s="146" t="e">
        <f t="shared" si="449"/>
        <v>#N/A</v>
      </c>
      <c r="NP92" s="146" t="e">
        <f t="shared" si="450"/>
        <v>#N/A</v>
      </c>
      <c r="NQ92" s="146" t="e">
        <f t="shared" si="451"/>
        <v>#N/A</v>
      </c>
      <c r="NR92" s="146" t="e">
        <f t="shared" si="452"/>
        <v>#N/A</v>
      </c>
      <c r="NS92" s="146" t="e">
        <f t="shared" si="453"/>
        <v>#N/A</v>
      </c>
      <c r="NT92" s="146" t="e">
        <f t="shared" si="454"/>
        <v>#N/A</v>
      </c>
      <c r="NU92" s="146" t="e">
        <f t="shared" si="455"/>
        <v>#N/A</v>
      </c>
      <c r="NV92" s="146" t="e">
        <f t="shared" si="456"/>
        <v>#N/A</v>
      </c>
      <c r="NW92" s="146" t="e">
        <f t="shared" si="457"/>
        <v>#N/A</v>
      </c>
      <c r="NX92" s="146" t="e">
        <f t="shared" si="458"/>
        <v>#N/A</v>
      </c>
      <c r="NY92" s="146" t="e">
        <f t="shared" si="459"/>
        <v>#N/A</v>
      </c>
      <c r="NZ92" s="146" t="e">
        <f t="shared" si="460"/>
        <v>#N/A</v>
      </c>
      <c r="OA92" s="146" t="e">
        <f t="shared" si="461"/>
        <v>#N/A</v>
      </c>
      <c r="OB92" s="146" t="e">
        <f t="shared" si="462"/>
        <v>#N/A</v>
      </c>
      <c r="OC92" s="146" t="e">
        <f t="shared" si="463"/>
        <v>#N/A</v>
      </c>
      <c r="OD92" s="146" t="e">
        <f t="shared" si="464"/>
        <v>#N/A</v>
      </c>
      <c r="OE92" s="146" t="e">
        <f t="shared" si="465"/>
        <v>#N/A</v>
      </c>
      <c r="OF92" s="146" t="e">
        <f t="shared" si="466"/>
        <v>#N/A</v>
      </c>
      <c r="OG92" s="146" t="e">
        <f t="shared" si="467"/>
        <v>#N/A</v>
      </c>
      <c r="OH92" s="146" t="e">
        <f t="shared" si="468"/>
        <v>#N/A</v>
      </c>
      <c r="OI92" s="146" t="e">
        <f t="shared" si="469"/>
        <v>#N/A</v>
      </c>
      <c r="OJ92" s="146" t="e">
        <f t="shared" si="470"/>
        <v>#N/A</v>
      </c>
      <c r="OK92" s="146" t="e">
        <f t="shared" si="471"/>
        <v>#N/A</v>
      </c>
      <c r="OL92" s="146" t="e">
        <f t="shared" si="472"/>
        <v>#N/A</v>
      </c>
      <c r="OM92" s="146" t="e">
        <f t="shared" si="473"/>
        <v>#N/A</v>
      </c>
      <c r="ON92" s="146" t="e">
        <f t="shared" si="474"/>
        <v>#N/A</v>
      </c>
      <c r="OO92" s="146" t="e">
        <f t="shared" si="475"/>
        <v>#N/A</v>
      </c>
      <c r="OP92" s="146" t="e">
        <f t="shared" si="476"/>
        <v>#N/A</v>
      </c>
      <c r="OQ92" s="146" t="e">
        <f t="shared" si="477"/>
        <v>#N/A</v>
      </c>
      <c r="OR92" s="146" t="e">
        <f t="shared" si="478"/>
        <v>#N/A</v>
      </c>
      <c r="OS92" s="146" t="e">
        <f t="shared" si="479"/>
        <v>#N/A</v>
      </c>
      <c r="OT92" s="146" t="e">
        <f t="shared" si="480"/>
        <v>#N/A</v>
      </c>
      <c r="OU92" s="146" t="e">
        <f t="shared" si="481"/>
        <v>#N/A</v>
      </c>
      <c r="OV92" s="146" t="e">
        <f t="shared" si="482"/>
        <v>#N/A</v>
      </c>
      <c r="OW92" s="146" t="e">
        <f t="shared" si="483"/>
        <v>#N/A</v>
      </c>
      <c r="OX92" s="146" t="e">
        <f t="shared" si="484"/>
        <v>#N/A</v>
      </c>
      <c r="OY92" s="146" t="e">
        <f t="shared" si="485"/>
        <v>#N/A</v>
      </c>
      <c r="OZ92" s="146" t="e">
        <f t="shared" si="486"/>
        <v>#N/A</v>
      </c>
      <c r="PA92" s="146" t="e">
        <f t="shared" si="487"/>
        <v>#N/A</v>
      </c>
      <c r="PB92" s="146" t="e">
        <f t="shared" si="488"/>
        <v>#N/A</v>
      </c>
      <c r="PC92" s="146" t="e">
        <f t="shared" si="489"/>
        <v>#N/A</v>
      </c>
      <c r="PD92" s="146" t="e">
        <f t="shared" si="299"/>
        <v>#N/A</v>
      </c>
      <c r="PE92" s="146" t="e">
        <f t="shared" si="502"/>
        <v>#N/A</v>
      </c>
      <c r="PF92" s="146" t="e">
        <f t="shared" si="503"/>
        <v>#N/A</v>
      </c>
      <c r="PG92" s="146" t="e">
        <f t="shared" si="504"/>
        <v>#N/A</v>
      </c>
      <c r="PH92" s="146" t="e">
        <f t="shared" si="505"/>
        <v>#N/A</v>
      </c>
      <c r="PI92" s="146" t="e">
        <f t="shared" si="506"/>
        <v>#N/A</v>
      </c>
      <c r="PJ92" s="146" t="e">
        <f t="shared" si="507"/>
        <v>#N/A</v>
      </c>
      <c r="PK92" s="146" t="e">
        <f t="shared" si="508"/>
        <v>#N/A</v>
      </c>
      <c r="PL92" s="146" t="e">
        <f t="shared" si="509"/>
        <v>#N/A</v>
      </c>
    </row>
    <row r="93" spans="1:428" hidden="1" x14ac:dyDescent="0.45">
      <c r="A93" s="364"/>
      <c r="B93" s="365" t="str">
        <f>IF($N93="","",ROUND(_xlfn.LOGNORM.INV(ABS(VLOOKUP($Q$1,VLookups!$A$27:$B$28,2,FALSE)-B$2),LN($J93),LN($N93)),0))</f>
        <v/>
      </c>
      <c r="C93" s="367" t="str">
        <f t="shared" si="293"/>
        <v/>
      </c>
      <c r="D93" s="368" t="str">
        <f t="shared" si="294"/>
        <v/>
      </c>
      <c r="E93" s="108" t="str">
        <f>IFERROR(_xlfn.LOGNORM.INV(VLookups!$B$22,LN($J93),LN($N93)),"")</f>
        <v/>
      </c>
      <c r="F93" s="81"/>
      <c r="G93" s="108" t="str">
        <f>IFERROR(_xlfn.LOGNORM.INV(VLookups!$B$23,LN($J93),LN($N93)),"")</f>
        <v/>
      </c>
      <c r="H93" s="110" t="str">
        <f t="shared" si="283"/>
        <v/>
      </c>
      <c r="I93" s="110" t="str">
        <f t="shared" si="284"/>
        <v/>
      </c>
      <c r="J93" s="65" t="str">
        <f>IF(AND(F93&gt;0,NOT(ISBLANK(K93))),IF(VLOOKUP($F$3,VLookups!$A$17:$B$18,2,FALSE),F93*VLOOKUP(K93,VLookups!$A$4:$B$13,2,FALSE),F93),"")</f>
        <v/>
      </c>
      <c r="K93" s="21"/>
      <c r="L93" s="53"/>
      <c r="M93" s="263"/>
      <c r="N93" s="320" t="str">
        <f>IF(F93&gt;0,IF(ISBLANK(M93),IF(ISBLANK(K93),"",VLOOKUP(K93,VLookups!$A$4:$C$13,3,FALSE)),M93),"")</f>
        <v/>
      </c>
      <c r="O93" s="320" t="str">
        <f t="shared" si="287"/>
        <v/>
      </c>
      <c r="P93" s="375" t="str">
        <f t="shared" si="288"/>
        <v/>
      </c>
      <c r="Q93" s="81"/>
      <c r="R93" s="230" t="str">
        <f>IF(AND(Q93&gt;0,F93&gt;0,NOT(N93="")),ABS(VLOOKUP($Q$1,VLookups!$A$27:$B$28,2,FALSE)-_xlfn.LOGNORM.DIST(Q93,LN(J93),LN(N93),TRUE)),"")</f>
        <v/>
      </c>
      <c r="S93" s="80" t="str">
        <f>IF(AND($E93&gt;0,$F93&gt;0,$G93&gt;0,NOT(ISBLANK($K93))),_xlfn.LOGNORM.INV(ABS(VLOOKUP($Q$1,VLookups!$A$27:$B$28,2,FALSE)-S$3),LN($J93),LN($N93)),"")</f>
        <v/>
      </c>
      <c r="T93" s="80" t="str">
        <f>IF(AND($E93&gt;0,$F93&gt;0,$G93&gt;0,NOT(ISBLANK($K93))),_xlfn.LOGNORM.INV(ABS(VLOOKUP($Q$1,VLookups!$A$27:$B$28,2,FALSE)-T$3),LN($J93),LN($N93)),"")</f>
        <v/>
      </c>
      <c r="U93" s="80" t="str">
        <f>IF(AND($E93&gt;0,$F93&gt;0,$G93&gt;0,NOT(ISBLANK($K93))),_xlfn.LOGNORM.INV(ABS(VLOOKUP($Q$1,VLookups!$A$27:$B$28,2,FALSE)-U$3),LN($J93),LN($N93)),"")</f>
        <v/>
      </c>
      <c r="V93" s="80" t="str">
        <f>IF(AND($E93&gt;0,$F93&gt;0,$G93&gt;0,NOT(ISBLANK($K93))),_xlfn.LOGNORM.INV(ABS(VLOOKUP($Q$1,VLookups!$A$27:$B$28,2,FALSE)-V$3),LN($J93),LN($N93)),"")</f>
        <v/>
      </c>
      <c r="W93" s="80" t="str">
        <f>IF(AND($E93&gt;0,$F93&gt;0,$G93&gt;0,NOT(ISBLANK($K93))),_xlfn.LOGNORM.INV(ABS(VLOOKUP($Q$1,VLookups!$A$27:$B$28,2,FALSE)-W$3),LN($J93),LN($N93)),"")</f>
        <v/>
      </c>
      <c r="X93" s="80" t="str">
        <f>IF(AND($E93&gt;0,$F93&gt;0,$G93&gt;0,NOT(ISBLANK($K93))),_xlfn.LOGNORM.INV(ABS(VLOOKUP($Q$1,VLookups!$A$27:$B$28,2,FALSE)-X$3),LN($J93),LN($N93)),"")</f>
        <v/>
      </c>
      <c r="Y93" s="5"/>
      <c r="Z93" s="145" t="str">
        <f t="shared" si="285"/>
        <v/>
      </c>
      <c r="AA93" s="376" t="str">
        <f t="shared" si="289"/>
        <v/>
      </c>
      <c r="AB93" s="46" t="str">
        <f t="shared" si="290"/>
        <v/>
      </c>
      <c r="AC93" s="46" t="str">
        <f t="shared" si="517"/>
        <v/>
      </c>
      <c r="AD93" s="46" t="str">
        <f t="shared" si="517"/>
        <v/>
      </c>
      <c r="AE93" s="46" t="str">
        <f t="shared" si="517"/>
        <v/>
      </c>
      <c r="AF93" s="46" t="str">
        <f t="shared" si="517"/>
        <v/>
      </c>
      <c r="AG93" s="46" t="str">
        <f t="shared" si="517"/>
        <v/>
      </c>
      <c r="AH93" s="46" t="str">
        <f t="shared" si="517"/>
        <v/>
      </c>
      <c r="AI93" s="46" t="str">
        <f t="shared" si="517"/>
        <v/>
      </c>
      <c r="AJ93" s="46" t="str">
        <f t="shared" si="517"/>
        <v/>
      </c>
      <c r="AK93" s="46" t="str">
        <f t="shared" si="517"/>
        <v/>
      </c>
      <c r="AL93" s="46" t="str">
        <f t="shared" si="517"/>
        <v/>
      </c>
      <c r="AM93" s="46" t="str">
        <f t="shared" si="517"/>
        <v/>
      </c>
      <c r="AN93" s="46" t="str">
        <f t="shared" si="517"/>
        <v/>
      </c>
      <c r="AO93" s="46" t="str">
        <f t="shared" si="517"/>
        <v/>
      </c>
      <c r="AP93" s="46" t="str">
        <f t="shared" si="517"/>
        <v/>
      </c>
      <c r="AQ93" s="46" t="str">
        <f t="shared" si="517"/>
        <v/>
      </c>
      <c r="AR93" s="46" t="str">
        <f t="shared" si="517"/>
        <v/>
      </c>
      <c r="AS93" s="46" t="str">
        <f t="shared" si="517"/>
        <v/>
      </c>
      <c r="AT93" s="46" t="str">
        <f t="shared" si="517"/>
        <v/>
      </c>
      <c r="AU93" s="46" t="str">
        <f t="shared" si="517"/>
        <v/>
      </c>
      <c r="AV93" s="46" t="str">
        <f t="shared" si="517"/>
        <v/>
      </c>
      <c r="AW93" s="46" t="str">
        <f t="shared" si="517"/>
        <v/>
      </c>
      <c r="AX93" s="46" t="str">
        <f t="shared" si="517"/>
        <v/>
      </c>
      <c r="AY93" s="46" t="str">
        <f t="shared" si="517"/>
        <v/>
      </c>
      <c r="AZ93" s="46" t="str">
        <f t="shared" si="517"/>
        <v/>
      </c>
      <c r="BA93" s="46" t="str">
        <f t="shared" si="517"/>
        <v/>
      </c>
      <c r="BB93" s="46" t="str">
        <f t="shared" si="517"/>
        <v/>
      </c>
      <c r="BC93" s="46" t="str">
        <f t="shared" si="517"/>
        <v/>
      </c>
      <c r="BD93" s="46" t="str">
        <f t="shared" si="517"/>
        <v/>
      </c>
      <c r="BE93" s="46" t="str">
        <f t="shared" si="517"/>
        <v/>
      </c>
      <c r="BF93" s="46" t="str">
        <f t="shared" si="517"/>
        <v/>
      </c>
      <c r="BG93" s="46" t="str">
        <f t="shared" si="517"/>
        <v/>
      </c>
      <c r="BH93" s="46" t="str">
        <f t="shared" si="517"/>
        <v/>
      </c>
      <c r="BI93" s="46" t="str">
        <f t="shared" si="517"/>
        <v/>
      </c>
      <c r="BJ93" s="46" t="str">
        <f t="shared" si="517"/>
        <v/>
      </c>
      <c r="BK93" s="46" t="str">
        <f t="shared" si="517"/>
        <v/>
      </c>
      <c r="BL93" s="46" t="str">
        <f t="shared" si="517"/>
        <v/>
      </c>
      <c r="BM93" s="46" t="str">
        <f t="shared" si="517"/>
        <v/>
      </c>
      <c r="BN93" s="46" t="str">
        <f t="shared" si="517"/>
        <v/>
      </c>
      <c r="BO93" s="46" t="str">
        <f t="shared" si="517"/>
        <v/>
      </c>
      <c r="BP93" s="46" t="str">
        <f t="shared" si="517"/>
        <v/>
      </c>
      <c r="BQ93" s="46" t="str">
        <f t="shared" si="517"/>
        <v/>
      </c>
      <c r="BR93" s="46" t="str">
        <f t="shared" si="517"/>
        <v/>
      </c>
      <c r="BS93" s="46" t="str">
        <f t="shared" si="517"/>
        <v/>
      </c>
      <c r="BT93" s="46" t="str">
        <f t="shared" si="517"/>
        <v/>
      </c>
      <c r="BU93" s="46" t="str">
        <f t="shared" si="517"/>
        <v/>
      </c>
      <c r="BV93" s="46" t="str">
        <f t="shared" si="517"/>
        <v/>
      </c>
      <c r="BW93" s="46" t="str">
        <f t="shared" si="517"/>
        <v/>
      </c>
      <c r="BX93" s="46" t="str">
        <f t="shared" si="517"/>
        <v/>
      </c>
      <c r="BY93" s="46" t="str">
        <f t="shared" si="517"/>
        <v/>
      </c>
      <c r="BZ93" s="46" t="str">
        <f t="shared" si="517"/>
        <v/>
      </c>
      <c r="CA93" s="46" t="str">
        <f t="shared" si="517"/>
        <v/>
      </c>
      <c r="CB93" s="46" t="str">
        <f t="shared" si="517"/>
        <v/>
      </c>
      <c r="CC93" s="46" t="str">
        <f t="shared" si="517"/>
        <v/>
      </c>
      <c r="CD93" s="46" t="str">
        <f t="shared" si="517"/>
        <v/>
      </c>
      <c r="CE93" s="46" t="str">
        <f t="shared" si="517"/>
        <v/>
      </c>
      <c r="CF93" s="46" t="str">
        <f t="shared" si="517"/>
        <v/>
      </c>
      <c r="CG93" s="46" t="str">
        <f t="shared" si="517"/>
        <v/>
      </c>
      <c r="CH93" s="46" t="str">
        <f t="shared" si="517"/>
        <v/>
      </c>
      <c r="CI93" s="46" t="str">
        <f t="shared" si="517"/>
        <v/>
      </c>
      <c r="CJ93" s="46" t="str">
        <f t="shared" si="517"/>
        <v/>
      </c>
      <c r="CK93" s="46" t="str">
        <f t="shared" si="517"/>
        <v/>
      </c>
      <c r="CL93" s="46" t="str">
        <f t="shared" si="517"/>
        <v/>
      </c>
      <c r="CM93" s="46" t="str">
        <f t="shared" si="517"/>
        <v/>
      </c>
      <c r="CN93" s="46" t="str">
        <f t="shared" ref="CN93:EY96" si="519">IF(ISNONTEXT($Z93),CM93+$Z93,"")</f>
        <v/>
      </c>
      <c r="CO93" s="46" t="str">
        <f t="shared" si="519"/>
        <v/>
      </c>
      <c r="CP93" s="46" t="str">
        <f t="shared" si="519"/>
        <v/>
      </c>
      <c r="CQ93" s="46" t="str">
        <f t="shared" si="519"/>
        <v/>
      </c>
      <c r="CR93" s="46" t="str">
        <f t="shared" si="519"/>
        <v/>
      </c>
      <c r="CS93" s="46" t="str">
        <f t="shared" si="519"/>
        <v/>
      </c>
      <c r="CT93" s="46" t="str">
        <f t="shared" si="519"/>
        <v/>
      </c>
      <c r="CU93" s="46" t="str">
        <f t="shared" si="519"/>
        <v/>
      </c>
      <c r="CV93" s="46" t="str">
        <f t="shared" si="519"/>
        <v/>
      </c>
      <c r="CW93" s="46" t="str">
        <f t="shared" si="519"/>
        <v/>
      </c>
      <c r="CX93" s="46" t="str">
        <f t="shared" si="519"/>
        <v/>
      </c>
      <c r="CY93" s="46" t="str">
        <f t="shared" si="519"/>
        <v/>
      </c>
      <c r="CZ93" s="46" t="str">
        <f t="shared" si="519"/>
        <v/>
      </c>
      <c r="DA93" s="46" t="str">
        <f t="shared" si="519"/>
        <v/>
      </c>
      <c r="DB93" s="46" t="str">
        <f t="shared" si="519"/>
        <v/>
      </c>
      <c r="DC93" s="46" t="str">
        <f t="shared" si="519"/>
        <v/>
      </c>
      <c r="DD93" s="46" t="str">
        <f t="shared" si="519"/>
        <v/>
      </c>
      <c r="DE93" s="46" t="str">
        <f t="shared" si="519"/>
        <v/>
      </c>
      <c r="DF93" s="46" t="str">
        <f t="shared" si="519"/>
        <v/>
      </c>
      <c r="DG93" s="46" t="str">
        <f t="shared" si="519"/>
        <v/>
      </c>
      <c r="DH93" s="46" t="str">
        <f t="shared" si="519"/>
        <v/>
      </c>
      <c r="DI93" s="46" t="str">
        <f t="shared" si="519"/>
        <v/>
      </c>
      <c r="DJ93" s="46" t="str">
        <f t="shared" si="519"/>
        <v/>
      </c>
      <c r="DK93" s="46" t="str">
        <f t="shared" si="519"/>
        <v/>
      </c>
      <c r="DL93" s="46" t="str">
        <f t="shared" si="519"/>
        <v/>
      </c>
      <c r="DM93" s="46" t="str">
        <f t="shared" si="519"/>
        <v/>
      </c>
      <c r="DN93" s="46" t="str">
        <f t="shared" si="519"/>
        <v/>
      </c>
      <c r="DO93" s="46" t="str">
        <f t="shared" si="519"/>
        <v/>
      </c>
      <c r="DP93" s="46" t="str">
        <f t="shared" si="519"/>
        <v/>
      </c>
      <c r="DQ93" s="46" t="str">
        <f t="shared" si="519"/>
        <v/>
      </c>
      <c r="DR93" s="46" t="str">
        <f t="shared" si="519"/>
        <v/>
      </c>
      <c r="DS93" s="46" t="str">
        <f t="shared" si="519"/>
        <v/>
      </c>
      <c r="DT93" s="46" t="str">
        <f t="shared" si="519"/>
        <v/>
      </c>
      <c r="DU93" s="46" t="str">
        <f t="shared" si="519"/>
        <v/>
      </c>
      <c r="DV93" s="46" t="str">
        <f t="shared" si="519"/>
        <v/>
      </c>
      <c r="DW93" s="46" t="str">
        <f t="shared" si="519"/>
        <v/>
      </c>
      <c r="DX93" s="46" t="str">
        <f t="shared" si="519"/>
        <v/>
      </c>
      <c r="DY93" s="46" t="str">
        <f t="shared" si="519"/>
        <v/>
      </c>
      <c r="DZ93" s="46" t="str">
        <f t="shared" si="519"/>
        <v/>
      </c>
      <c r="EA93" s="46" t="str">
        <f t="shared" si="519"/>
        <v/>
      </c>
      <c r="EB93" s="46" t="str">
        <f t="shared" si="519"/>
        <v/>
      </c>
      <c r="EC93" s="46" t="str">
        <f t="shared" si="519"/>
        <v/>
      </c>
      <c r="ED93" s="46" t="str">
        <f t="shared" si="519"/>
        <v/>
      </c>
      <c r="EE93" s="46" t="str">
        <f t="shared" si="519"/>
        <v/>
      </c>
      <c r="EF93" s="46" t="str">
        <f t="shared" si="519"/>
        <v/>
      </c>
      <c r="EG93" s="46" t="str">
        <f t="shared" si="519"/>
        <v/>
      </c>
      <c r="EH93" s="46" t="str">
        <f t="shared" si="519"/>
        <v/>
      </c>
      <c r="EI93" s="46" t="str">
        <f t="shared" si="519"/>
        <v/>
      </c>
      <c r="EJ93" s="46" t="str">
        <f t="shared" si="519"/>
        <v/>
      </c>
      <c r="EK93" s="46" t="str">
        <f t="shared" si="519"/>
        <v/>
      </c>
      <c r="EL93" s="46" t="str">
        <f t="shared" si="519"/>
        <v/>
      </c>
      <c r="EM93" s="46" t="str">
        <f t="shared" si="519"/>
        <v/>
      </c>
      <c r="EN93" s="46" t="str">
        <f t="shared" si="519"/>
        <v/>
      </c>
      <c r="EO93" s="46" t="str">
        <f t="shared" si="519"/>
        <v/>
      </c>
      <c r="EP93" s="46" t="str">
        <f t="shared" si="519"/>
        <v/>
      </c>
      <c r="EQ93" s="46" t="str">
        <f t="shared" si="519"/>
        <v/>
      </c>
      <c r="ER93" s="46" t="str">
        <f t="shared" si="519"/>
        <v/>
      </c>
      <c r="ES93" s="46" t="str">
        <f t="shared" si="519"/>
        <v/>
      </c>
      <c r="ET93" s="46" t="str">
        <f t="shared" si="519"/>
        <v/>
      </c>
      <c r="EU93" s="46" t="str">
        <f t="shared" si="519"/>
        <v/>
      </c>
      <c r="EV93" s="46" t="str">
        <f t="shared" si="519"/>
        <v/>
      </c>
      <c r="EW93" s="46" t="str">
        <f t="shared" si="519"/>
        <v/>
      </c>
      <c r="EX93" s="46" t="str">
        <f t="shared" si="519"/>
        <v/>
      </c>
      <c r="EY93" s="46" t="str">
        <f t="shared" si="519"/>
        <v/>
      </c>
      <c r="EZ93" s="46" t="str">
        <f t="shared" si="518"/>
        <v/>
      </c>
      <c r="FA93" s="46" t="str">
        <f t="shared" si="518"/>
        <v/>
      </c>
      <c r="FB93" s="46" t="str">
        <f t="shared" si="518"/>
        <v/>
      </c>
      <c r="FC93" s="46" t="str">
        <f t="shared" si="518"/>
        <v/>
      </c>
      <c r="FD93" s="46" t="str">
        <f t="shared" si="518"/>
        <v/>
      </c>
      <c r="FE93" s="46" t="str">
        <f t="shared" si="518"/>
        <v/>
      </c>
      <c r="FF93" s="46" t="str">
        <f t="shared" si="518"/>
        <v/>
      </c>
      <c r="FG93" s="46" t="str">
        <f t="shared" si="518"/>
        <v/>
      </c>
      <c r="FH93" s="46" t="str">
        <f t="shared" si="518"/>
        <v/>
      </c>
      <c r="FI93" s="46" t="str">
        <f t="shared" si="518"/>
        <v/>
      </c>
      <c r="FJ93" s="46" t="str">
        <f t="shared" si="518"/>
        <v/>
      </c>
      <c r="FK93" s="46" t="str">
        <f t="shared" si="518"/>
        <v/>
      </c>
      <c r="FL93" s="46" t="str">
        <f t="shared" si="518"/>
        <v/>
      </c>
      <c r="FM93" s="46" t="str">
        <f t="shared" si="518"/>
        <v/>
      </c>
      <c r="FN93" s="46" t="str">
        <f t="shared" si="518"/>
        <v/>
      </c>
      <c r="FO93" s="46" t="str">
        <f t="shared" si="518"/>
        <v/>
      </c>
      <c r="FP93" s="46" t="str">
        <f t="shared" si="518"/>
        <v/>
      </c>
      <c r="FQ93" s="46" t="str">
        <f t="shared" si="518"/>
        <v/>
      </c>
      <c r="FR93" s="46" t="str">
        <f t="shared" si="518"/>
        <v/>
      </c>
      <c r="FS93" s="46" t="str">
        <f t="shared" si="518"/>
        <v/>
      </c>
      <c r="FT93" s="46" t="str">
        <f t="shared" si="518"/>
        <v/>
      </c>
      <c r="FU93" s="46" t="str">
        <f t="shared" si="518"/>
        <v/>
      </c>
      <c r="FV93" s="46" t="str">
        <f t="shared" si="518"/>
        <v/>
      </c>
      <c r="FW93" s="46" t="str">
        <f t="shared" si="518"/>
        <v/>
      </c>
      <c r="FX93" s="46" t="str">
        <f t="shared" si="518"/>
        <v/>
      </c>
      <c r="FY93" s="46" t="str">
        <f t="shared" si="518"/>
        <v/>
      </c>
      <c r="FZ93" s="46" t="str">
        <f t="shared" si="518"/>
        <v/>
      </c>
      <c r="GA93" s="46" t="str">
        <f t="shared" si="518"/>
        <v/>
      </c>
      <c r="GB93" s="46" t="str">
        <f t="shared" si="518"/>
        <v/>
      </c>
      <c r="GC93" s="46" t="str">
        <f t="shared" si="518"/>
        <v/>
      </c>
      <c r="GD93" s="46" t="str">
        <f t="shared" si="518"/>
        <v/>
      </c>
      <c r="GE93" s="46" t="str">
        <f t="shared" si="518"/>
        <v/>
      </c>
      <c r="GF93" s="46" t="str">
        <f t="shared" si="518"/>
        <v/>
      </c>
      <c r="GG93" s="46" t="str">
        <f t="shared" si="518"/>
        <v/>
      </c>
      <c r="GH93" s="46" t="str">
        <f t="shared" si="518"/>
        <v/>
      </c>
      <c r="GI93" s="46" t="str">
        <f t="shared" si="518"/>
        <v/>
      </c>
      <c r="GJ93" s="46" t="str">
        <f t="shared" si="518"/>
        <v/>
      </c>
      <c r="GK93" s="46" t="str">
        <f t="shared" si="518"/>
        <v/>
      </c>
      <c r="GL93" s="46" t="str">
        <f t="shared" si="518"/>
        <v/>
      </c>
      <c r="GM93" s="46" t="str">
        <f t="shared" si="518"/>
        <v/>
      </c>
      <c r="GN93" s="46" t="str">
        <f t="shared" si="518"/>
        <v/>
      </c>
      <c r="GO93" s="46" t="str">
        <f t="shared" si="518"/>
        <v/>
      </c>
      <c r="GP93" s="46" t="str">
        <f t="shared" si="518"/>
        <v/>
      </c>
      <c r="GQ93" s="46" t="str">
        <f t="shared" si="518"/>
        <v/>
      </c>
      <c r="GR93" s="46" t="str">
        <f t="shared" si="518"/>
        <v/>
      </c>
      <c r="GS93" s="46" t="str">
        <f t="shared" si="518"/>
        <v/>
      </c>
      <c r="GT93" s="46" t="str">
        <f t="shared" si="518"/>
        <v/>
      </c>
      <c r="GU93" s="46" t="str">
        <f t="shared" si="518"/>
        <v/>
      </c>
      <c r="GV93" s="46" t="str">
        <f t="shared" si="518"/>
        <v/>
      </c>
      <c r="GW93" s="46" t="str">
        <f t="shared" si="518"/>
        <v/>
      </c>
      <c r="GX93" s="46" t="str">
        <f t="shared" si="518"/>
        <v/>
      </c>
      <c r="GY93" s="46" t="str">
        <f t="shared" si="518"/>
        <v/>
      </c>
      <c r="GZ93" s="46" t="str">
        <f t="shared" si="518"/>
        <v/>
      </c>
      <c r="HA93" s="46" t="str">
        <f t="shared" si="518"/>
        <v/>
      </c>
      <c r="HB93" s="46" t="str">
        <f t="shared" si="518"/>
        <v/>
      </c>
      <c r="HC93" s="46" t="str">
        <f t="shared" si="518"/>
        <v/>
      </c>
      <c r="HD93" s="46" t="str">
        <f t="shared" si="518"/>
        <v/>
      </c>
      <c r="HE93" s="46" t="str">
        <f t="shared" si="518"/>
        <v/>
      </c>
      <c r="HF93" s="46" t="str">
        <f t="shared" si="518"/>
        <v/>
      </c>
      <c r="HG93" s="46" t="str">
        <f t="shared" si="518"/>
        <v/>
      </c>
      <c r="HH93" s="46" t="str">
        <f t="shared" si="518"/>
        <v/>
      </c>
      <c r="HI93" s="46" t="str">
        <f t="shared" si="518"/>
        <v/>
      </c>
      <c r="HJ93" s="46" t="str">
        <f t="shared" si="518"/>
        <v/>
      </c>
      <c r="HK93" s="46" t="str">
        <f t="shared" ref="HK93:HS96" si="520">IF(ISNONTEXT($Z93),HJ93+$Z93,"")</f>
        <v/>
      </c>
      <c r="HL93" s="46" t="str">
        <f t="shared" si="520"/>
        <v/>
      </c>
      <c r="HM93" s="46" t="str">
        <f t="shared" si="520"/>
        <v/>
      </c>
      <c r="HN93" s="46" t="str">
        <f t="shared" si="520"/>
        <v/>
      </c>
      <c r="HO93" s="46" t="str">
        <f t="shared" si="520"/>
        <v/>
      </c>
      <c r="HP93" s="46" t="str">
        <f t="shared" si="520"/>
        <v/>
      </c>
      <c r="HQ93" s="46" t="str">
        <f t="shared" si="520"/>
        <v/>
      </c>
      <c r="HR93" s="46" t="str">
        <f t="shared" si="520"/>
        <v/>
      </c>
      <c r="HS93" s="46" t="str">
        <f t="shared" si="520"/>
        <v/>
      </c>
      <c r="HT93" s="146" t="e">
        <f t="shared" si="292"/>
        <v>#N/A</v>
      </c>
      <c r="HU93" s="146" t="e">
        <f t="shared" si="301"/>
        <v>#N/A</v>
      </c>
      <c r="HV93" s="146" t="e">
        <f t="shared" si="302"/>
        <v>#N/A</v>
      </c>
      <c r="HW93" s="146" t="e">
        <f t="shared" si="303"/>
        <v>#N/A</v>
      </c>
      <c r="HX93" s="146" t="e">
        <f t="shared" si="304"/>
        <v>#N/A</v>
      </c>
      <c r="HY93" s="146" t="e">
        <f t="shared" si="305"/>
        <v>#N/A</v>
      </c>
      <c r="HZ93" s="146" t="e">
        <f t="shared" si="306"/>
        <v>#N/A</v>
      </c>
      <c r="IA93" s="146" t="e">
        <f t="shared" si="307"/>
        <v>#N/A</v>
      </c>
      <c r="IB93" s="146" t="e">
        <f t="shared" si="308"/>
        <v>#N/A</v>
      </c>
      <c r="IC93" s="146" t="e">
        <f t="shared" si="309"/>
        <v>#N/A</v>
      </c>
      <c r="ID93" s="146" t="e">
        <f t="shared" si="310"/>
        <v>#N/A</v>
      </c>
      <c r="IE93" s="146" t="e">
        <f t="shared" si="311"/>
        <v>#N/A</v>
      </c>
      <c r="IF93" s="146" t="e">
        <f t="shared" si="312"/>
        <v>#N/A</v>
      </c>
      <c r="IG93" s="146" t="e">
        <f t="shared" si="313"/>
        <v>#N/A</v>
      </c>
      <c r="IH93" s="146" t="e">
        <f t="shared" si="314"/>
        <v>#N/A</v>
      </c>
      <c r="II93" s="146" t="e">
        <f t="shared" si="315"/>
        <v>#N/A</v>
      </c>
      <c r="IJ93" s="146" t="e">
        <f t="shared" si="316"/>
        <v>#N/A</v>
      </c>
      <c r="IK93" s="146" t="e">
        <f t="shared" si="317"/>
        <v>#N/A</v>
      </c>
      <c r="IL93" s="146" t="e">
        <f t="shared" si="318"/>
        <v>#N/A</v>
      </c>
      <c r="IM93" s="146" t="e">
        <f t="shared" si="319"/>
        <v>#N/A</v>
      </c>
      <c r="IN93" s="146" t="e">
        <f t="shared" si="320"/>
        <v>#N/A</v>
      </c>
      <c r="IO93" s="146" t="e">
        <f t="shared" si="321"/>
        <v>#N/A</v>
      </c>
      <c r="IP93" s="146" t="e">
        <f t="shared" si="322"/>
        <v>#N/A</v>
      </c>
      <c r="IQ93" s="146" t="e">
        <f t="shared" si="323"/>
        <v>#N/A</v>
      </c>
      <c r="IR93" s="146" t="e">
        <f t="shared" si="324"/>
        <v>#N/A</v>
      </c>
      <c r="IS93" s="146" t="e">
        <f t="shared" si="325"/>
        <v>#N/A</v>
      </c>
      <c r="IT93" s="146" t="e">
        <f t="shared" si="326"/>
        <v>#N/A</v>
      </c>
      <c r="IU93" s="146" t="e">
        <f t="shared" si="327"/>
        <v>#N/A</v>
      </c>
      <c r="IV93" s="146" t="e">
        <f t="shared" si="328"/>
        <v>#N/A</v>
      </c>
      <c r="IW93" s="146" t="e">
        <f t="shared" si="329"/>
        <v>#N/A</v>
      </c>
      <c r="IX93" s="146" t="e">
        <f t="shared" si="330"/>
        <v>#N/A</v>
      </c>
      <c r="IY93" s="146" t="e">
        <f t="shared" si="331"/>
        <v>#N/A</v>
      </c>
      <c r="IZ93" s="146" t="e">
        <f t="shared" si="332"/>
        <v>#N/A</v>
      </c>
      <c r="JA93" s="146" t="e">
        <f t="shared" si="333"/>
        <v>#N/A</v>
      </c>
      <c r="JB93" s="146" t="e">
        <f t="shared" si="334"/>
        <v>#N/A</v>
      </c>
      <c r="JC93" s="146" t="e">
        <f t="shared" si="335"/>
        <v>#N/A</v>
      </c>
      <c r="JD93" s="146" t="e">
        <f t="shared" si="336"/>
        <v>#N/A</v>
      </c>
      <c r="JE93" s="146" t="e">
        <f t="shared" si="337"/>
        <v>#N/A</v>
      </c>
      <c r="JF93" s="146" t="e">
        <f t="shared" si="338"/>
        <v>#N/A</v>
      </c>
      <c r="JG93" s="146" t="e">
        <f t="shared" si="339"/>
        <v>#N/A</v>
      </c>
      <c r="JH93" s="146" t="e">
        <f t="shared" si="340"/>
        <v>#N/A</v>
      </c>
      <c r="JI93" s="146" t="e">
        <f t="shared" si="341"/>
        <v>#N/A</v>
      </c>
      <c r="JJ93" s="146" t="e">
        <f t="shared" si="342"/>
        <v>#N/A</v>
      </c>
      <c r="JK93" s="146" t="e">
        <f t="shared" si="343"/>
        <v>#N/A</v>
      </c>
      <c r="JL93" s="146" t="e">
        <f t="shared" si="344"/>
        <v>#N/A</v>
      </c>
      <c r="JM93" s="146" t="e">
        <f t="shared" si="345"/>
        <v>#N/A</v>
      </c>
      <c r="JN93" s="146" t="e">
        <f t="shared" si="346"/>
        <v>#N/A</v>
      </c>
      <c r="JO93" s="146" t="e">
        <f t="shared" si="347"/>
        <v>#N/A</v>
      </c>
      <c r="JP93" s="146" t="e">
        <f t="shared" si="348"/>
        <v>#N/A</v>
      </c>
      <c r="JQ93" s="146" t="e">
        <f t="shared" si="349"/>
        <v>#N/A</v>
      </c>
      <c r="JR93" s="146" t="e">
        <f t="shared" si="350"/>
        <v>#N/A</v>
      </c>
      <c r="JS93" s="146" t="e">
        <f t="shared" si="351"/>
        <v>#N/A</v>
      </c>
      <c r="JT93" s="146" t="e">
        <f t="shared" si="352"/>
        <v>#N/A</v>
      </c>
      <c r="JU93" s="146" t="e">
        <f t="shared" si="353"/>
        <v>#N/A</v>
      </c>
      <c r="JV93" s="146" t="e">
        <f t="shared" si="354"/>
        <v>#N/A</v>
      </c>
      <c r="JW93" s="146" t="e">
        <f t="shared" si="355"/>
        <v>#N/A</v>
      </c>
      <c r="JX93" s="146" t="e">
        <f t="shared" si="356"/>
        <v>#N/A</v>
      </c>
      <c r="JY93" s="146" t="e">
        <f t="shared" si="357"/>
        <v>#N/A</v>
      </c>
      <c r="JZ93" s="146" t="e">
        <f t="shared" si="358"/>
        <v>#N/A</v>
      </c>
      <c r="KA93" s="146" t="e">
        <f t="shared" si="359"/>
        <v>#N/A</v>
      </c>
      <c r="KB93" s="146" t="e">
        <f t="shared" si="360"/>
        <v>#N/A</v>
      </c>
      <c r="KC93" s="146" t="e">
        <f t="shared" si="361"/>
        <v>#N/A</v>
      </c>
      <c r="KD93" s="146" t="e">
        <f t="shared" si="362"/>
        <v>#N/A</v>
      </c>
      <c r="KE93" s="146" t="e">
        <f t="shared" si="363"/>
        <v>#N/A</v>
      </c>
      <c r="KF93" s="146" t="e">
        <f t="shared" si="297"/>
        <v>#N/A</v>
      </c>
      <c r="KG93" s="146" t="e">
        <f t="shared" si="364"/>
        <v>#N/A</v>
      </c>
      <c r="KH93" s="146" t="e">
        <f t="shared" si="365"/>
        <v>#N/A</v>
      </c>
      <c r="KI93" s="146" t="e">
        <f t="shared" si="366"/>
        <v>#N/A</v>
      </c>
      <c r="KJ93" s="146" t="e">
        <f t="shared" si="367"/>
        <v>#N/A</v>
      </c>
      <c r="KK93" s="146" t="e">
        <f t="shared" si="368"/>
        <v>#N/A</v>
      </c>
      <c r="KL93" s="146" t="e">
        <f t="shared" si="369"/>
        <v>#N/A</v>
      </c>
      <c r="KM93" s="146" t="e">
        <f t="shared" si="370"/>
        <v>#N/A</v>
      </c>
      <c r="KN93" s="146" t="e">
        <f t="shared" si="371"/>
        <v>#N/A</v>
      </c>
      <c r="KO93" s="146" t="e">
        <f t="shared" si="372"/>
        <v>#N/A</v>
      </c>
      <c r="KP93" s="146" t="e">
        <f t="shared" si="373"/>
        <v>#N/A</v>
      </c>
      <c r="KQ93" s="146" t="e">
        <f t="shared" si="374"/>
        <v>#N/A</v>
      </c>
      <c r="KR93" s="146" t="e">
        <f t="shared" si="375"/>
        <v>#N/A</v>
      </c>
      <c r="KS93" s="146" t="e">
        <f t="shared" si="376"/>
        <v>#N/A</v>
      </c>
      <c r="KT93" s="146" t="e">
        <f t="shared" si="377"/>
        <v>#N/A</v>
      </c>
      <c r="KU93" s="146" t="e">
        <f t="shared" si="378"/>
        <v>#N/A</v>
      </c>
      <c r="KV93" s="146" t="e">
        <f t="shared" si="379"/>
        <v>#N/A</v>
      </c>
      <c r="KW93" s="146" t="e">
        <f t="shared" si="380"/>
        <v>#N/A</v>
      </c>
      <c r="KX93" s="146" t="e">
        <f t="shared" si="381"/>
        <v>#N/A</v>
      </c>
      <c r="KY93" s="146" t="e">
        <f t="shared" si="382"/>
        <v>#N/A</v>
      </c>
      <c r="KZ93" s="146" t="e">
        <f t="shared" si="383"/>
        <v>#N/A</v>
      </c>
      <c r="LA93" s="146" t="e">
        <f t="shared" si="384"/>
        <v>#N/A</v>
      </c>
      <c r="LB93" s="146" t="e">
        <f t="shared" si="385"/>
        <v>#N/A</v>
      </c>
      <c r="LC93" s="146" t="e">
        <f t="shared" si="386"/>
        <v>#N/A</v>
      </c>
      <c r="LD93" s="146" t="e">
        <f t="shared" si="387"/>
        <v>#N/A</v>
      </c>
      <c r="LE93" s="146" t="e">
        <f t="shared" si="388"/>
        <v>#N/A</v>
      </c>
      <c r="LF93" s="146" t="e">
        <f t="shared" si="389"/>
        <v>#N/A</v>
      </c>
      <c r="LG93" s="146" t="e">
        <f t="shared" si="390"/>
        <v>#N/A</v>
      </c>
      <c r="LH93" s="146" t="e">
        <f t="shared" si="391"/>
        <v>#N/A</v>
      </c>
      <c r="LI93" s="146" t="e">
        <f t="shared" si="392"/>
        <v>#N/A</v>
      </c>
      <c r="LJ93" s="146" t="e">
        <f t="shared" si="393"/>
        <v>#N/A</v>
      </c>
      <c r="LK93" s="146" t="e">
        <f t="shared" si="394"/>
        <v>#N/A</v>
      </c>
      <c r="LL93" s="146" t="e">
        <f t="shared" si="395"/>
        <v>#N/A</v>
      </c>
      <c r="LM93" s="146" t="e">
        <f t="shared" si="396"/>
        <v>#N/A</v>
      </c>
      <c r="LN93" s="146" t="e">
        <f t="shared" si="397"/>
        <v>#N/A</v>
      </c>
      <c r="LO93" s="146" t="e">
        <f t="shared" si="398"/>
        <v>#N/A</v>
      </c>
      <c r="LP93" s="146" t="e">
        <f t="shared" si="399"/>
        <v>#N/A</v>
      </c>
      <c r="LQ93" s="146" t="e">
        <f t="shared" si="400"/>
        <v>#N/A</v>
      </c>
      <c r="LR93" s="146" t="e">
        <f t="shared" si="401"/>
        <v>#N/A</v>
      </c>
      <c r="LS93" s="146" t="e">
        <f t="shared" si="402"/>
        <v>#N/A</v>
      </c>
      <c r="LT93" s="146" t="e">
        <f t="shared" si="403"/>
        <v>#N/A</v>
      </c>
      <c r="LU93" s="146" t="e">
        <f t="shared" si="404"/>
        <v>#N/A</v>
      </c>
      <c r="LV93" s="146" t="e">
        <f t="shared" si="405"/>
        <v>#N/A</v>
      </c>
      <c r="LW93" s="146" t="e">
        <f t="shared" si="406"/>
        <v>#N/A</v>
      </c>
      <c r="LX93" s="146" t="e">
        <f t="shared" si="407"/>
        <v>#N/A</v>
      </c>
      <c r="LY93" s="146" t="e">
        <f t="shared" si="408"/>
        <v>#N/A</v>
      </c>
      <c r="LZ93" s="146" t="e">
        <f t="shared" si="409"/>
        <v>#N/A</v>
      </c>
      <c r="MA93" s="146" t="e">
        <f t="shared" si="410"/>
        <v>#N/A</v>
      </c>
      <c r="MB93" s="146" t="e">
        <f t="shared" si="411"/>
        <v>#N/A</v>
      </c>
      <c r="MC93" s="146" t="e">
        <f t="shared" si="412"/>
        <v>#N/A</v>
      </c>
      <c r="MD93" s="146" t="e">
        <f t="shared" si="413"/>
        <v>#N/A</v>
      </c>
      <c r="ME93" s="146" t="e">
        <f t="shared" si="414"/>
        <v>#N/A</v>
      </c>
      <c r="MF93" s="146" t="e">
        <f t="shared" si="415"/>
        <v>#N/A</v>
      </c>
      <c r="MG93" s="146" t="e">
        <f t="shared" si="416"/>
        <v>#N/A</v>
      </c>
      <c r="MH93" s="146" t="e">
        <f t="shared" si="417"/>
        <v>#N/A</v>
      </c>
      <c r="MI93" s="146" t="e">
        <f t="shared" si="418"/>
        <v>#N/A</v>
      </c>
      <c r="MJ93" s="146" t="e">
        <f t="shared" si="419"/>
        <v>#N/A</v>
      </c>
      <c r="MK93" s="146" t="e">
        <f t="shared" si="420"/>
        <v>#N/A</v>
      </c>
      <c r="ML93" s="146" t="e">
        <f t="shared" si="421"/>
        <v>#N/A</v>
      </c>
      <c r="MM93" s="146" t="e">
        <f t="shared" si="422"/>
        <v>#N/A</v>
      </c>
      <c r="MN93" s="146" t="e">
        <f t="shared" si="423"/>
        <v>#N/A</v>
      </c>
      <c r="MO93" s="146" t="e">
        <f t="shared" si="424"/>
        <v>#N/A</v>
      </c>
      <c r="MP93" s="146" t="e">
        <f t="shared" si="425"/>
        <v>#N/A</v>
      </c>
      <c r="MQ93" s="146" t="e">
        <f t="shared" si="426"/>
        <v>#N/A</v>
      </c>
      <c r="MR93" s="146" t="e">
        <f t="shared" si="298"/>
        <v>#N/A</v>
      </c>
      <c r="MS93" s="146" t="e">
        <f t="shared" si="427"/>
        <v>#N/A</v>
      </c>
      <c r="MT93" s="146" t="e">
        <f t="shared" si="428"/>
        <v>#N/A</v>
      </c>
      <c r="MU93" s="146" t="e">
        <f t="shared" si="429"/>
        <v>#N/A</v>
      </c>
      <c r="MV93" s="146" t="e">
        <f t="shared" si="430"/>
        <v>#N/A</v>
      </c>
      <c r="MW93" s="146" t="e">
        <f t="shared" si="431"/>
        <v>#N/A</v>
      </c>
      <c r="MX93" s="146" t="e">
        <f t="shared" si="432"/>
        <v>#N/A</v>
      </c>
      <c r="MY93" s="146" t="e">
        <f t="shared" si="433"/>
        <v>#N/A</v>
      </c>
      <c r="MZ93" s="146" t="e">
        <f t="shared" si="434"/>
        <v>#N/A</v>
      </c>
      <c r="NA93" s="146" t="e">
        <f t="shared" si="435"/>
        <v>#N/A</v>
      </c>
      <c r="NB93" s="146" t="e">
        <f t="shared" si="436"/>
        <v>#N/A</v>
      </c>
      <c r="NC93" s="146" t="e">
        <f t="shared" si="437"/>
        <v>#N/A</v>
      </c>
      <c r="ND93" s="146" t="e">
        <f t="shared" si="438"/>
        <v>#N/A</v>
      </c>
      <c r="NE93" s="146" t="e">
        <f t="shared" si="439"/>
        <v>#N/A</v>
      </c>
      <c r="NF93" s="146" t="e">
        <f t="shared" si="440"/>
        <v>#N/A</v>
      </c>
      <c r="NG93" s="146" t="e">
        <f t="shared" si="441"/>
        <v>#N/A</v>
      </c>
      <c r="NH93" s="146" t="e">
        <f t="shared" si="442"/>
        <v>#N/A</v>
      </c>
      <c r="NI93" s="146" t="e">
        <f t="shared" si="443"/>
        <v>#N/A</v>
      </c>
      <c r="NJ93" s="146" t="e">
        <f t="shared" si="444"/>
        <v>#N/A</v>
      </c>
      <c r="NK93" s="146" t="e">
        <f t="shared" si="445"/>
        <v>#N/A</v>
      </c>
      <c r="NL93" s="146" t="e">
        <f t="shared" si="446"/>
        <v>#N/A</v>
      </c>
      <c r="NM93" s="146" t="e">
        <f t="shared" si="447"/>
        <v>#N/A</v>
      </c>
      <c r="NN93" s="146" t="e">
        <f t="shared" si="448"/>
        <v>#N/A</v>
      </c>
      <c r="NO93" s="146" t="e">
        <f t="shared" si="449"/>
        <v>#N/A</v>
      </c>
      <c r="NP93" s="146" t="e">
        <f t="shared" si="450"/>
        <v>#N/A</v>
      </c>
      <c r="NQ93" s="146" t="e">
        <f t="shared" si="451"/>
        <v>#N/A</v>
      </c>
      <c r="NR93" s="146" t="e">
        <f t="shared" si="452"/>
        <v>#N/A</v>
      </c>
      <c r="NS93" s="146" t="e">
        <f t="shared" si="453"/>
        <v>#N/A</v>
      </c>
      <c r="NT93" s="146" t="e">
        <f t="shared" si="454"/>
        <v>#N/A</v>
      </c>
      <c r="NU93" s="146" t="e">
        <f t="shared" si="455"/>
        <v>#N/A</v>
      </c>
      <c r="NV93" s="146" t="e">
        <f t="shared" si="456"/>
        <v>#N/A</v>
      </c>
      <c r="NW93" s="146" t="e">
        <f t="shared" si="457"/>
        <v>#N/A</v>
      </c>
      <c r="NX93" s="146" t="e">
        <f t="shared" si="458"/>
        <v>#N/A</v>
      </c>
      <c r="NY93" s="146" t="e">
        <f t="shared" si="459"/>
        <v>#N/A</v>
      </c>
      <c r="NZ93" s="146" t="e">
        <f t="shared" si="460"/>
        <v>#N/A</v>
      </c>
      <c r="OA93" s="146" t="e">
        <f t="shared" si="461"/>
        <v>#N/A</v>
      </c>
      <c r="OB93" s="146" t="e">
        <f t="shared" si="462"/>
        <v>#N/A</v>
      </c>
      <c r="OC93" s="146" t="e">
        <f t="shared" si="463"/>
        <v>#N/A</v>
      </c>
      <c r="OD93" s="146" t="e">
        <f t="shared" si="464"/>
        <v>#N/A</v>
      </c>
      <c r="OE93" s="146" t="e">
        <f t="shared" si="465"/>
        <v>#N/A</v>
      </c>
      <c r="OF93" s="146" t="e">
        <f t="shared" si="466"/>
        <v>#N/A</v>
      </c>
      <c r="OG93" s="146" t="e">
        <f t="shared" si="467"/>
        <v>#N/A</v>
      </c>
      <c r="OH93" s="146" t="e">
        <f t="shared" si="468"/>
        <v>#N/A</v>
      </c>
      <c r="OI93" s="146" t="e">
        <f t="shared" si="469"/>
        <v>#N/A</v>
      </c>
      <c r="OJ93" s="146" t="e">
        <f t="shared" si="470"/>
        <v>#N/A</v>
      </c>
      <c r="OK93" s="146" t="e">
        <f t="shared" si="471"/>
        <v>#N/A</v>
      </c>
      <c r="OL93" s="146" t="e">
        <f t="shared" si="472"/>
        <v>#N/A</v>
      </c>
      <c r="OM93" s="146" t="e">
        <f t="shared" si="473"/>
        <v>#N/A</v>
      </c>
      <c r="ON93" s="146" t="e">
        <f t="shared" si="474"/>
        <v>#N/A</v>
      </c>
      <c r="OO93" s="146" t="e">
        <f t="shared" si="475"/>
        <v>#N/A</v>
      </c>
      <c r="OP93" s="146" t="e">
        <f t="shared" si="476"/>
        <v>#N/A</v>
      </c>
      <c r="OQ93" s="146" t="e">
        <f t="shared" si="477"/>
        <v>#N/A</v>
      </c>
      <c r="OR93" s="146" t="e">
        <f t="shared" si="478"/>
        <v>#N/A</v>
      </c>
      <c r="OS93" s="146" t="e">
        <f t="shared" si="479"/>
        <v>#N/A</v>
      </c>
      <c r="OT93" s="146" t="e">
        <f t="shared" si="480"/>
        <v>#N/A</v>
      </c>
      <c r="OU93" s="146" t="e">
        <f t="shared" si="481"/>
        <v>#N/A</v>
      </c>
      <c r="OV93" s="146" t="e">
        <f t="shared" si="482"/>
        <v>#N/A</v>
      </c>
      <c r="OW93" s="146" t="e">
        <f t="shared" si="483"/>
        <v>#N/A</v>
      </c>
      <c r="OX93" s="146" t="e">
        <f t="shared" si="484"/>
        <v>#N/A</v>
      </c>
      <c r="OY93" s="146" t="e">
        <f t="shared" si="485"/>
        <v>#N/A</v>
      </c>
      <c r="OZ93" s="146" t="e">
        <f t="shared" si="486"/>
        <v>#N/A</v>
      </c>
      <c r="PA93" s="146" t="e">
        <f t="shared" si="487"/>
        <v>#N/A</v>
      </c>
      <c r="PB93" s="146" t="e">
        <f t="shared" si="488"/>
        <v>#N/A</v>
      </c>
      <c r="PC93" s="146" t="e">
        <f t="shared" si="489"/>
        <v>#N/A</v>
      </c>
      <c r="PD93" s="146" t="e">
        <f t="shared" si="299"/>
        <v>#N/A</v>
      </c>
      <c r="PE93" s="146" t="e">
        <f t="shared" si="502"/>
        <v>#N/A</v>
      </c>
      <c r="PF93" s="146" t="e">
        <f t="shared" si="503"/>
        <v>#N/A</v>
      </c>
      <c r="PG93" s="146" t="e">
        <f t="shared" si="504"/>
        <v>#N/A</v>
      </c>
      <c r="PH93" s="146" t="e">
        <f t="shared" si="505"/>
        <v>#N/A</v>
      </c>
      <c r="PI93" s="146" t="e">
        <f t="shared" si="506"/>
        <v>#N/A</v>
      </c>
      <c r="PJ93" s="146" t="e">
        <f t="shared" si="507"/>
        <v>#N/A</v>
      </c>
      <c r="PK93" s="146" t="e">
        <f t="shared" si="508"/>
        <v>#N/A</v>
      </c>
      <c r="PL93" s="146" t="e">
        <f t="shared" si="509"/>
        <v>#N/A</v>
      </c>
    </row>
    <row r="94" spans="1:428" hidden="1" x14ac:dyDescent="0.45">
      <c r="A94" s="364"/>
      <c r="B94" s="365" t="str">
        <f>IF($N94="","",ROUND(_xlfn.LOGNORM.INV(ABS(VLOOKUP($Q$1,VLookups!$A$27:$B$28,2,FALSE)-B$2),LN($J94),LN($N94)),0))</f>
        <v/>
      </c>
      <c r="C94" s="367" t="str">
        <f t="shared" si="293"/>
        <v/>
      </c>
      <c r="D94" s="368" t="str">
        <f t="shared" si="294"/>
        <v/>
      </c>
      <c r="E94" s="108" t="str">
        <f>IFERROR(_xlfn.LOGNORM.INV(VLookups!$B$22,LN($J94),LN($N94)),"")</f>
        <v/>
      </c>
      <c r="F94" s="81"/>
      <c r="G94" s="108" t="str">
        <f>IFERROR(_xlfn.LOGNORM.INV(VLookups!$B$23,LN($J94),LN($N94)),"")</f>
        <v/>
      </c>
      <c r="H94" s="110" t="str">
        <f t="shared" si="283"/>
        <v/>
      </c>
      <c r="I94" s="110" t="str">
        <f t="shared" si="284"/>
        <v/>
      </c>
      <c r="J94" s="65" t="str">
        <f>IF(AND(F94&gt;0,NOT(ISBLANK(K94))),IF(VLOOKUP($F$3,VLookups!$A$17:$B$18,2,FALSE),F94*VLOOKUP(K94,VLookups!$A$4:$B$13,2,FALSE),F94),"")</f>
        <v/>
      </c>
      <c r="K94" s="21"/>
      <c r="L94" s="53"/>
      <c r="M94" s="263"/>
      <c r="N94" s="320" t="str">
        <f>IF(F94&gt;0,IF(ISBLANK(M94),IF(ISBLANK(K94),"",VLOOKUP(K94,VLookups!$A$4:$C$13,3,FALSE)),M94),"")</f>
        <v/>
      </c>
      <c r="O94" s="320" t="str">
        <f t="shared" si="287"/>
        <v/>
      </c>
      <c r="P94" s="375" t="str">
        <f t="shared" si="288"/>
        <v/>
      </c>
      <c r="Q94" s="81"/>
      <c r="R94" s="230" t="str">
        <f>IF(AND(Q94&gt;0,F94&gt;0,NOT(N94="")),ABS(VLOOKUP($Q$1,VLookups!$A$27:$B$28,2,FALSE)-_xlfn.LOGNORM.DIST(Q94,LN(J94),LN(N94),TRUE)),"")</f>
        <v/>
      </c>
      <c r="S94" s="80" t="str">
        <f>IF(AND($E94&gt;0,$F94&gt;0,$G94&gt;0,NOT(ISBLANK($K94))),_xlfn.LOGNORM.INV(ABS(VLOOKUP($Q$1,VLookups!$A$27:$B$28,2,FALSE)-S$3),LN($J94),LN($N94)),"")</f>
        <v/>
      </c>
      <c r="T94" s="80" t="str">
        <f>IF(AND($E94&gt;0,$F94&gt;0,$G94&gt;0,NOT(ISBLANK($K94))),_xlfn.LOGNORM.INV(ABS(VLOOKUP($Q$1,VLookups!$A$27:$B$28,2,FALSE)-T$3),LN($J94),LN($N94)),"")</f>
        <v/>
      </c>
      <c r="U94" s="80" t="str">
        <f>IF(AND($E94&gt;0,$F94&gt;0,$G94&gt;0,NOT(ISBLANK($K94))),_xlfn.LOGNORM.INV(ABS(VLOOKUP($Q$1,VLookups!$A$27:$B$28,2,FALSE)-U$3),LN($J94),LN($N94)),"")</f>
        <v/>
      </c>
      <c r="V94" s="80" t="str">
        <f>IF(AND($E94&gt;0,$F94&gt;0,$G94&gt;0,NOT(ISBLANK($K94))),_xlfn.LOGNORM.INV(ABS(VLOOKUP($Q$1,VLookups!$A$27:$B$28,2,FALSE)-V$3),LN($J94),LN($N94)),"")</f>
        <v/>
      </c>
      <c r="W94" s="80" t="str">
        <f>IF(AND($E94&gt;0,$F94&gt;0,$G94&gt;0,NOT(ISBLANK($K94))),_xlfn.LOGNORM.INV(ABS(VLOOKUP($Q$1,VLookups!$A$27:$B$28,2,FALSE)-W$3),LN($J94),LN($N94)),"")</f>
        <v/>
      </c>
      <c r="X94" s="80" t="str">
        <f>IF(AND($E94&gt;0,$F94&gt;0,$G94&gt;0,NOT(ISBLANK($K94))),_xlfn.LOGNORM.INV(ABS(VLOOKUP($Q$1,VLookups!$A$27:$B$28,2,FALSE)-X$3),LN($J94),LN($N94)),"")</f>
        <v/>
      </c>
      <c r="Y94" s="5"/>
      <c r="Z94" s="145" t="str">
        <f t="shared" si="285"/>
        <v/>
      </c>
      <c r="AA94" s="376" t="str">
        <f t="shared" si="289"/>
        <v/>
      </c>
      <c r="AB94" s="46" t="str">
        <f t="shared" si="290"/>
        <v/>
      </c>
      <c r="AC94" s="46" t="str">
        <f t="shared" ref="AC94:CN97" si="521">IF(ISNONTEXT($Z94),AB94+$Z94,"")</f>
        <v/>
      </c>
      <c r="AD94" s="46" t="str">
        <f t="shared" si="521"/>
        <v/>
      </c>
      <c r="AE94" s="46" t="str">
        <f t="shared" si="521"/>
        <v/>
      </c>
      <c r="AF94" s="46" t="str">
        <f t="shared" si="521"/>
        <v/>
      </c>
      <c r="AG94" s="46" t="str">
        <f t="shared" si="521"/>
        <v/>
      </c>
      <c r="AH94" s="46" t="str">
        <f t="shared" si="521"/>
        <v/>
      </c>
      <c r="AI94" s="46" t="str">
        <f t="shared" si="521"/>
        <v/>
      </c>
      <c r="AJ94" s="46" t="str">
        <f t="shared" si="521"/>
        <v/>
      </c>
      <c r="AK94" s="46" t="str">
        <f t="shared" si="521"/>
        <v/>
      </c>
      <c r="AL94" s="46" t="str">
        <f t="shared" si="521"/>
        <v/>
      </c>
      <c r="AM94" s="46" t="str">
        <f t="shared" si="521"/>
        <v/>
      </c>
      <c r="AN94" s="46" t="str">
        <f t="shared" si="521"/>
        <v/>
      </c>
      <c r="AO94" s="46" t="str">
        <f t="shared" si="521"/>
        <v/>
      </c>
      <c r="AP94" s="46" t="str">
        <f t="shared" si="521"/>
        <v/>
      </c>
      <c r="AQ94" s="46" t="str">
        <f t="shared" si="521"/>
        <v/>
      </c>
      <c r="AR94" s="46" t="str">
        <f t="shared" si="521"/>
        <v/>
      </c>
      <c r="AS94" s="46" t="str">
        <f t="shared" si="521"/>
        <v/>
      </c>
      <c r="AT94" s="46" t="str">
        <f t="shared" si="521"/>
        <v/>
      </c>
      <c r="AU94" s="46" t="str">
        <f t="shared" si="521"/>
        <v/>
      </c>
      <c r="AV94" s="46" t="str">
        <f t="shared" si="521"/>
        <v/>
      </c>
      <c r="AW94" s="46" t="str">
        <f t="shared" si="521"/>
        <v/>
      </c>
      <c r="AX94" s="46" t="str">
        <f t="shared" si="521"/>
        <v/>
      </c>
      <c r="AY94" s="46" t="str">
        <f t="shared" si="521"/>
        <v/>
      </c>
      <c r="AZ94" s="46" t="str">
        <f t="shared" si="521"/>
        <v/>
      </c>
      <c r="BA94" s="46" t="str">
        <f t="shared" si="521"/>
        <v/>
      </c>
      <c r="BB94" s="46" t="str">
        <f t="shared" si="521"/>
        <v/>
      </c>
      <c r="BC94" s="46" t="str">
        <f t="shared" si="521"/>
        <v/>
      </c>
      <c r="BD94" s="46" t="str">
        <f t="shared" si="521"/>
        <v/>
      </c>
      <c r="BE94" s="46" t="str">
        <f t="shared" si="521"/>
        <v/>
      </c>
      <c r="BF94" s="46" t="str">
        <f t="shared" si="521"/>
        <v/>
      </c>
      <c r="BG94" s="46" t="str">
        <f t="shared" si="521"/>
        <v/>
      </c>
      <c r="BH94" s="46" t="str">
        <f t="shared" si="521"/>
        <v/>
      </c>
      <c r="BI94" s="46" t="str">
        <f t="shared" si="521"/>
        <v/>
      </c>
      <c r="BJ94" s="46" t="str">
        <f t="shared" si="521"/>
        <v/>
      </c>
      <c r="BK94" s="46" t="str">
        <f t="shared" si="521"/>
        <v/>
      </c>
      <c r="BL94" s="46" t="str">
        <f t="shared" si="521"/>
        <v/>
      </c>
      <c r="BM94" s="46" t="str">
        <f t="shared" si="521"/>
        <v/>
      </c>
      <c r="BN94" s="46" t="str">
        <f t="shared" si="521"/>
        <v/>
      </c>
      <c r="BO94" s="46" t="str">
        <f t="shared" si="521"/>
        <v/>
      </c>
      <c r="BP94" s="46" t="str">
        <f t="shared" si="521"/>
        <v/>
      </c>
      <c r="BQ94" s="46" t="str">
        <f t="shared" si="521"/>
        <v/>
      </c>
      <c r="BR94" s="46" t="str">
        <f t="shared" si="521"/>
        <v/>
      </c>
      <c r="BS94" s="46" t="str">
        <f t="shared" si="521"/>
        <v/>
      </c>
      <c r="BT94" s="46" t="str">
        <f t="shared" si="521"/>
        <v/>
      </c>
      <c r="BU94" s="46" t="str">
        <f t="shared" si="521"/>
        <v/>
      </c>
      <c r="BV94" s="46" t="str">
        <f t="shared" si="521"/>
        <v/>
      </c>
      <c r="BW94" s="46" t="str">
        <f t="shared" si="521"/>
        <v/>
      </c>
      <c r="BX94" s="46" t="str">
        <f t="shared" si="521"/>
        <v/>
      </c>
      <c r="BY94" s="46" t="str">
        <f t="shared" si="521"/>
        <v/>
      </c>
      <c r="BZ94" s="46" t="str">
        <f t="shared" si="521"/>
        <v/>
      </c>
      <c r="CA94" s="46" t="str">
        <f t="shared" si="521"/>
        <v/>
      </c>
      <c r="CB94" s="46" t="str">
        <f t="shared" si="521"/>
        <v/>
      </c>
      <c r="CC94" s="46" t="str">
        <f t="shared" si="521"/>
        <v/>
      </c>
      <c r="CD94" s="46" t="str">
        <f t="shared" si="521"/>
        <v/>
      </c>
      <c r="CE94" s="46" t="str">
        <f t="shared" si="521"/>
        <v/>
      </c>
      <c r="CF94" s="46" t="str">
        <f t="shared" si="521"/>
        <v/>
      </c>
      <c r="CG94" s="46" t="str">
        <f t="shared" si="521"/>
        <v/>
      </c>
      <c r="CH94" s="46" t="str">
        <f t="shared" si="521"/>
        <v/>
      </c>
      <c r="CI94" s="46" t="str">
        <f t="shared" si="521"/>
        <v/>
      </c>
      <c r="CJ94" s="46" t="str">
        <f t="shared" si="521"/>
        <v/>
      </c>
      <c r="CK94" s="46" t="str">
        <f t="shared" si="521"/>
        <v/>
      </c>
      <c r="CL94" s="46" t="str">
        <f t="shared" si="521"/>
        <v/>
      </c>
      <c r="CM94" s="46" t="str">
        <f t="shared" si="521"/>
        <v/>
      </c>
      <c r="CN94" s="46" t="str">
        <f t="shared" si="521"/>
        <v/>
      </c>
      <c r="CO94" s="46" t="str">
        <f t="shared" si="519"/>
        <v/>
      </c>
      <c r="CP94" s="46" t="str">
        <f t="shared" si="519"/>
        <v/>
      </c>
      <c r="CQ94" s="46" t="str">
        <f t="shared" si="519"/>
        <v/>
      </c>
      <c r="CR94" s="46" t="str">
        <f t="shared" si="519"/>
        <v/>
      </c>
      <c r="CS94" s="46" t="str">
        <f t="shared" si="519"/>
        <v/>
      </c>
      <c r="CT94" s="46" t="str">
        <f t="shared" si="519"/>
        <v/>
      </c>
      <c r="CU94" s="46" t="str">
        <f t="shared" si="519"/>
        <v/>
      </c>
      <c r="CV94" s="46" t="str">
        <f t="shared" si="519"/>
        <v/>
      </c>
      <c r="CW94" s="46" t="str">
        <f t="shared" si="519"/>
        <v/>
      </c>
      <c r="CX94" s="46" t="str">
        <f t="shared" si="519"/>
        <v/>
      </c>
      <c r="CY94" s="46" t="str">
        <f t="shared" si="519"/>
        <v/>
      </c>
      <c r="CZ94" s="46" t="str">
        <f t="shared" si="519"/>
        <v/>
      </c>
      <c r="DA94" s="46" t="str">
        <f t="shared" si="519"/>
        <v/>
      </c>
      <c r="DB94" s="46" t="str">
        <f t="shared" si="519"/>
        <v/>
      </c>
      <c r="DC94" s="46" t="str">
        <f t="shared" si="519"/>
        <v/>
      </c>
      <c r="DD94" s="46" t="str">
        <f t="shared" si="519"/>
        <v/>
      </c>
      <c r="DE94" s="46" t="str">
        <f t="shared" si="519"/>
        <v/>
      </c>
      <c r="DF94" s="46" t="str">
        <f t="shared" si="519"/>
        <v/>
      </c>
      <c r="DG94" s="46" t="str">
        <f t="shared" si="519"/>
        <v/>
      </c>
      <c r="DH94" s="46" t="str">
        <f t="shared" si="519"/>
        <v/>
      </c>
      <c r="DI94" s="46" t="str">
        <f t="shared" si="519"/>
        <v/>
      </c>
      <c r="DJ94" s="46" t="str">
        <f t="shared" si="519"/>
        <v/>
      </c>
      <c r="DK94" s="46" t="str">
        <f t="shared" si="519"/>
        <v/>
      </c>
      <c r="DL94" s="46" t="str">
        <f t="shared" si="519"/>
        <v/>
      </c>
      <c r="DM94" s="46" t="str">
        <f t="shared" si="519"/>
        <v/>
      </c>
      <c r="DN94" s="46" t="str">
        <f t="shared" si="519"/>
        <v/>
      </c>
      <c r="DO94" s="46" t="str">
        <f t="shared" si="519"/>
        <v/>
      </c>
      <c r="DP94" s="46" t="str">
        <f t="shared" si="519"/>
        <v/>
      </c>
      <c r="DQ94" s="46" t="str">
        <f t="shared" si="519"/>
        <v/>
      </c>
      <c r="DR94" s="46" t="str">
        <f t="shared" si="519"/>
        <v/>
      </c>
      <c r="DS94" s="46" t="str">
        <f t="shared" si="519"/>
        <v/>
      </c>
      <c r="DT94" s="46" t="str">
        <f t="shared" si="519"/>
        <v/>
      </c>
      <c r="DU94" s="46" t="str">
        <f t="shared" si="519"/>
        <v/>
      </c>
      <c r="DV94" s="46" t="str">
        <f t="shared" si="519"/>
        <v/>
      </c>
      <c r="DW94" s="46" t="str">
        <f t="shared" si="519"/>
        <v/>
      </c>
      <c r="DX94" s="46" t="str">
        <f t="shared" si="519"/>
        <v/>
      </c>
      <c r="DY94" s="46" t="str">
        <f t="shared" si="519"/>
        <v/>
      </c>
      <c r="DZ94" s="46" t="str">
        <f t="shared" si="519"/>
        <v/>
      </c>
      <c r="EA94" s="46" t="str">
        <f t="shared" si="519"/>
        <v/>
      </c>
      <c r="EB94" s="46" t="str">
        <f t="shared" si="519"/>
        <v/>
      </c>
      <c r="EC94" s="46" t="str">
        <f t="shared" si="519"/>
        <v/>
      </c>
      <c r="ED94" s="46" t="str">
        <f t="shared" si="519"/>
        <v/>
      </c>
      <c r="EE94" s="46" t="str">
        <f t="shared" si="519"/>
        <v/>
      </c>
      <c r="EF94" s="46" t="str">
        <f t="shared" si="519"/>
        <v/>
      </c>
      <c r="EG94" s="46" t="str">
        <f t="shared" si="519"/>
        <v/>
      </c>
      <c r="EH94" s="46" t="str">
        <f t="shared" si="519"/>
        <v/>
      </c>
      <c r="EI94" s="46" t="str">
        <f t="shared" si="519"/>
        <v/>
      </c>
      <c r="EJ94" s="46" t="str">
        <f t="shared" si="519"/>
        <v/>
      </c>
      <c r="EK94" s="46" t="str">
        <f t="shared" si="519"/>
        <v/>
      </c>
      <c r="EL94" s="46" t="str">
        <f t="shared" si="519"/>
        <v/>
      </c>
      <c r="EM94" s="46" t="str">
        <f t="shared" si="519"/>
        <v/>
      </c>
      <c r="EN94" s="46" t="str">
        <f t="shared" si="519"/>
        <v/>
      </c>
      <c r="EO94" s="46" t="str">
        <f t="shared" si="519"/>
        <v/>
      </c>
      <c r="EP94" s="46" t="str">
        <f t="shared" si="519"/>
        <v/>
      </c>
      <c r="EQ94" s="46" t="str">
        <f t="shared" si="519"/>
        <v/>
      </c>
      <c r="ER94" s="46" t="str">
        <f t="shared" si="519"/>
        <v/>
      </c>
      <c r="ES94" s="46" t="str">
        <f t="shared" si="519"/>
        <v/>
      </c>
      <c r="ET94" s="46" t="str">
        <f t="shared" si="519"/>
        <v/>
      </c>
      <c r="EU94" s="46" t="str">
        <f t="shared" si="519"/>
        <v/>
      </c>
      <c r="EV94" s="46" t="str">
        <f t="shared" si="519"/>
        <v/>
      </c>
      <c r="EW94" s="46" t="str">
        <f t="shared" si="519"/>
        <v/>
      </c>
      <c r="EX94" s="46" t="str">
        <f t="shared" si="519"/>
        <v/>
      </c>
      <c r="EY94" s="46" t="str">
        <f t="shared" si="519"/>
        <v/>
      </c>
      <c r="EZ94" s="46" t="str">
        <f t="shared" ref="EZ94:HK97" si="522">IF(ISNONTEXT($Z94),EY94+$Z94,"")</f>
        <v/>
      </c>
      <c r="FA94" s="46" t="str">
        <f t="shared" si="522"/>
        <v/>
      </c>
      <c r="FB94" s="46" t="str">
        <f t="shared" si="522"/>
        <v/>
      </c>
      <c r="FC94" s="46" t="str">
        <f t="shared" si="522"/>
        <v/>
      </c>
      <c r="FD94" s="46" t="str">
        <f t="shared" si="522"/>
        <v/>
      </c>
      <c r="FE94" s="46" t="str">
        <f t="shared" si="522"/>
        <v/>
      </c>
      <c r="FF94" s="46" t="str">
        <f t="shared" si="522"/>
        <v/>
      </c>
      <c r="FG94" s="46" t="str">
        <f t="shared" si="522"/>
        <v/>
      </c>
      <c r="FH94" s="46" t="str">
        <f t="shared" si="522"/>
        <v/>
      </c>
      <c r="FI94" s="46" t="str">
        <f t="shared" si="522"/>
        <v/>
      </c>
      <c r="FJ94" s="46" t="str">
        <f t="shared" si="522"/>
        <v/>
      </c>
      <c r="FK94" s="46" t="str">
        <f t="shared" si="522"/>
        <v/>
      </c>
      <c r="FL94" s="46" t="str">
        <f t="shared" si="522"/>
        <v/>
      </c>
      <c r="FM94" s="46" t="str">
        <f t="shared" si="522"/>
        <v/>
      </c>
      <c r="FN94" s="46" t="str">
        <f t="shared" si="522"/>
        <v/>
      </c>
      <c r="FO94" s="46" t="str">
        <f t="shared" si="522"/>
        <v/>
      </c>
      <c r="FP94" s="46" t="str">
        <f t="shared" si="522"/>
        <v/>
      </c>
      <c r="FQ94" s="46" t="str">
        <f t="shared" si="522"/>
        <v/>
      </c>
      <c r="FR94" s="46" t="str">
        <f t="shared" si="522"/>
        <v/>
      </c>
      <c r="FS94" s="46" t="str">
        <f t="shared" si="522"/>
        <v/>
      </c>
      <c r="FT94" s="46" t="str">
        <f t="shared" si="522"/>
        <v/>
      </c>
      <c r="FU94" s="46" t="str">
        <f t="shared" si="522"/>
        <v/>
      </c>
      <c r="FV94" s="46" t="str">
        <f t="shared" si="522"/>
        <v/>
      </c>
      <c r="FW94" s="46" t="str">
        <f t="shared" si="522"/>
        <v/>
      </c>
      <c r="FX94" s="46" t="str">
        <f t="shared" si="522"/>
        <v/>
      </c>
      <c r="FY94" s="46" t="str">
        <f t="shared" si="522"/>
        <v/>
      </c>
      <c r="FZ94" s="46" t="str">
        <f t="shared" si="522"/>
        <v/>
      </c>
      <c r="GA94" s="46" t="str">
        <f t="shared" si="522"/>
        <v/>
      </c>
      <c r="GB94" s="46" t="str">
        <f t="shared" si="522"/>
        <v/>
      </c>
      <c r="GC94" s="46" t="str">
        <f t="shared" si="522"/>
        <v/>
      </c>
      <c r="GD94" s="46" t="str">
        <f t="shared" si="522"/>
        <v/>
      </c>
      <c r="GE94" s="46" t="str">
        <f t="shared" si="522"/>
        <v/>
      </c>
      <c r="GF94" s="46" t="str">
        <f t="shared" si="522"/>
        <v/>
      </c>
      <c r="GG94" s="46" t="str">
        <f t="shared" si="522"/>
        <v/>
      </c>
      <c r="GH94" s="46" t="str">
        <f t="shared" si="522"/>
        <v/>
      </c>
      <c r="GI94" s="46" t="str">
        <f t="shared" si="522"/>
        <v/>
      </c>
      <c r="GJ94" s="46" t="str">
        <f t="shared" si="522"/>
        <v/>
      </c>
      <c r="GK94" s="46" t="str">
        <f t="shared" si="522"/>
        <v/>
      </c>
      <c r="GL94" s="46" t="str">
        <f t="shared" si="522"/>
        <v/>
      </c>
      <c r="GM94" s="46" t="str">
        <f t="shared" si="522"/>
        <v/>
      </c>
      <c r="GN94" s="46" t="str">
        <f t="shared" si="522"/>
        <v/>
      </c>
      <c r="GO94" s="46" t="str">
        <f t="shared" si="522"/>
        <v/>
      </c>
      <c r="GP94" s="46" t="str">
        <f t="shared" si="522"/>
        <v/>
      </c>
      <c r="GQ94" s="46" t="str">
        <f t="shared" si="522"/>
        <v/>
      </c>
      <c r="GR94" s="46" t="str">
        <f t="shared" si="522"/>
        <v/>
      </c>
      <c r="GS94" s="46" t="str">
        <f t="shared" si="522"/>
        <v/>
      </c>
      <c r="GT94" s="46" t="str">
        <f t="shared" si="522"/>
        <v/>
      </c>
      <c r="GU94" s="46" t="str">
        <f t="shared" si="522"/>
        <v/>
      </c>
      <c r="GV94" s="46" t="str">
        <f t="shared" si="522"/>
        <v/>
      </c>
      <c r="GW94" s="46" t="str">
        <f t="shared" si="522"/>
        <v/>
      </c>
      <c r="GX94" s="46" t="str">
        <f t="shared" si="522"/>
        <v/>
      </c>
      <c r="GY94" s="46" t="str">
        <f t="shared" si="522"/>
        <v/>
      </c>
      <c r="GZ94" s="46" t="str">
        <f t="shared" si="522"/>
        <v/>
      </c>
      <c r="HA94" s="46" t="str">
        <f t="shared" si="522"/>
        <v/>
      </c>
      <c r="HB94" s="46" t="str">
        <f t="shared" si="522"/>
        <v/>
      </c>
      <c r="HC94" s="46" t="str">
        <f t="shared" si="522"/>
        <v/>
      </c>
      <c r="HD94" s="46" t="str">
        <f t="shared" si="522"/>
        <v/>
      </c>
      <c r="HE94" s="46" t="str">
        <f t="shared" si="522"/>
        <v/>
      </c>
      <c r="HF94" s="46" t="str">
        <f t="shared" si="522"/>
        <v/>
      </c>
      <c r="HG94" s="46" t="str">
        <f t="shared" si="522"/>
        <v/>
      </c>
      <c r="HH94" s="46" t="str">
        <f t="shared" si="522"/>
        <v/>
      </c>
      <c r="HI94" s="46" t="str">
        <f t="shared" si="522"/>
        <v/>
      </c>
      <c r="HJ94" s="46" t="str">
        <f t="shared" si="522"/>
        <v/>
      </c>
      <c r="HK94" s="46" t="str">
        <f t="shared" si="522"/>
        <v/>
      </c>
      <c r="HL94" s="46" t="str">
        <f t="shared" si="520"/>
        <v/>
      </c>
      <c r="HM94" s="46" t="str">
        <f t="shared" si="520"/>
        <v/>
      </c>
      <c r="HN94" s="46" t="str">
        <f t="shared" si="520"/>
        <v/>
      </c>
      <c r="HO94" s="46" t="str">
        <f t="shared" si="520"/>
        <v/>
      </c>
      <c r="HP94" s="46" t="str">
        <f t="shared" si="520"/>
        <v/>
      </c>
      <c r="HQ94" s="46" t="str">
        <f t="shared" si="520"/>
        <v/>
      </c>
      <c r="HR94" s="46" t="str">
        <f t="shared" si="520"/>
        <v/>
      </c>
      <c r="HS94" s="46" t="str">
        <f t="shared" si="520"/>
        <v/>
      </c>
      <c r="HT94" s="146" t="e">
        <f t="shared" si="292"/>
        <v>#N/A</v>
      </c>
      <c r="HU94" s="146" t="e">
        <f t="shared" si="301"/>
        <v>#N/A</v>
      </c>
      <c r="HV94" s="146" t="e">
        <f t="shared" si="302"/>
        <v>#N/A</v>
      </c>
      <c r="HW94" s="146" t="e">
        <f t="shared" si="303"/>
        <v>#N/A</v>
      </c>
      <c r="HX94" s="146" t="e">
        <f t="shared" si="304"/>
        <v>#N/A</v>
      </c>
      <c r="HY94" s="146" t="e">
        <f t="shared" si="305"/>
        <v>#N/A</v>
      </c>
      <c r="HZ94" s="146" t="e">
        <f t="shared" si="306"/>
        <v>#N/A</v>
      </c>
      <c r="IA94" s="146" t="e">
        <f t="shared" si="307"/>
        <v>#N/A</v>
      </c>
      <c r="IB94" s="146" t="e">
        <f t="shared" si="308"/>
        <v>#N/A</v>
      </c>
      <c r="IC94" s="146" t="e">
        <f t="shared" si="309"/>
        <v>#N/A</v>
      </c>
      <c r="ID94" s="146" t="e">
        <f t="shared" si="310"/>
        <v>#N/A</v>
      </c>
      <c r="IE94" s="146" t="e">
        <f t="shared" si="311"/>
        <v>#N/A</v>
      </c>
      <c r="IF94" s="146" t="e">
        <f t="shared" si="312"/>
        <v>#N/A</v>
      </c>
      <c r="IG94" s="146" t="e">
        <f t="shared" si="313"/>
        <v>#N/A</v>
      </c>
      <c r="IH94" s="146" t="e">
        <f t="shared" si="314"/>
        <v>#N/A</v>
      </c>
      <c r="II94" s="146" t="e">
        <f t="shared" si="315"/>
        <v>#N/A</v>
      </c>
      <c r="IJ94" s="146" t="e">
        <f t="shared" si="316"/>
        <v>#N/A</v>
      </c>
      <c r="IK94" s="146" t="e">
        <f t="shared" si="317"/>
        <v>#N/A</v>
      </c>
      <c r="IL94" s="146" t="e">
        <f t="shared" si="318"/>
        <v>#N/A</v>
      </c>
      <c r="IM94" s="146" t="e">
        <f t="shared" si="319"/>
        <v>#N/A</v>
      </c>
      <c r="IN94" s="146" t="e">
        <f t="shared" si="320"/>
        <v>#N/A</v>
      </c>
      <c r="IO94" s="146" t="e">
        <f t="shared" si="321"/>
        <v>#N/A</v>
      </c>
      <c r="IP94" s="146" t="e">
        <f t="shared" si="322"/>
        <v>#N/A</v>
      </c>
      <c r="IQ94" s="146" t="e">
        <f t="shared" si="323"/>
        <v>#N/A</v>
      </c>
      <c r="IR94" s="146" t="e">
        <f t="shared" si="324"/>
        <v>#N/A</v>
      </c>
      <c r="IS94" s="146" t="e">
        <f t="shared" si="325"/>
        <v>#N/A</v>
      </c>
      <c r="IT94" s="146" t="e">
        <f t="shared" si="326"/>
        <v>#N/A</v>
      </c>
      <c r="IU94" s="146" t="e">
        <f t="shared" si="327"/>
        <v>#N/A</v>
      </c>
      <c r="IV94" s="146" t="e">
        <f t="shared" si="328"/>
        <v>#N/A</v>
      </c>
      <c r="IW94" s="146" t="e">
        <f t="shared" si="329"/>
        <v>#N/A</v>
      </c>
      <c r="IX94" s="146" t="e">
        <f t="shared" si="330"/>
        <v>#N/A</v>
      </c>
      <c r="IY94" s="146" t="e">
        <f t="shared" si="331"/>
        <v>#N/A</v>
      </c>
      <c r="IZ94" s="146" t="e">
        <f t="shared" si="332"/>
        <v>#N/A</v>
      </c>
      <c r="JA94" s="146" t="e">
        <f t="shared" si="333"/>
        <v>#N/A</v>
      </c>
      <c r="JB94" s="146" t="e">
        <f t="shared" si="334"/>
        <v>#N/A</v>
      </c>
      <c r="JC94" s="146" t="e">
        <f t="shared" si="335"/>
        <v>#N/A</v>
      </c>
      <c r="JD94" s="146" t="e">
        <f t="shared" si="336"/>
        <v>#N/A</v>
      </c>
      <c r="JE94" s="146" t="e">
        <f t="shared" si="337"/>
        <v>#N/A</v>
      </c>
      <c r="JF94" s="146" t="e">
        <f t="shared" si="338"/>
        <v>#N/A</v>
      </c>
      <c r="JG94" s="146" t="e">
        <f t="shared" si="339"/>
        <v>#N/A</v>
      </c>
      <c r="JH94" s="146" t="e">
        <f t="shared" si="340"/>
        <v>#N/A</v>
      </c>
      <c r="JI94" s="146" t="e">
        <f t="shared" si="341"/>
        <v>#N/A</v>
      </c>
      <c r="JJ94" s="146" t="e">
        <f t="shared" si="342"/>
        <v>#N/A</v>
      </c>
      <c r="JK94" s="146" t="e">
        <f t="shared" si="343"/>
        <v>#N/A</v>
      </c>
      <c r="JL94" s="146" t="e">
        <f t="shared" si="344"/>
        <v>#N/A</v>
      </c>
      <c r="JM94" s="146" t="e">
        <f t="shared" si="345"/>
        <v>#N/A</v>
      </c>
      <c r="JN94" s="146" t="e">
        <f t="shared" si="346"/>
        <v>#N/A</v>
      </c>
      <c r="JO94" s="146" t="e">
        <f t="shared" si="347"/>
        <v>#N/A</v>
      </c>
      <c r="JP94" s="146" t="e">
        <f t="shared" si="348"/>
        <v>#N/A</v>
      </c>
      <c r="JQ94" s="146" t="e">
        <f t="shared" si="349"/>
        <v>#N/A</v>
      </c>
      <c r="JR94" s="146" t="e">
        <f t="shared" si="350"/>
        <v>#N/A</v>
      </c>
      <c r="JS94" s="146" t="e">
        <f t="shared" si="351"/>
        <v>#N/A</v>
      </c>
      <c r="JT94" s="146" t="e">
        <f t="shared" si="352"/>
        <v>#N/A</v>
      </c>
      <c r="JU94" s="146" t="e">
        <f t="shared" si="353"/>
        <v>#N/A</v>
      </c>
      <c r="JV94" s="146" t="e">
        <f t="shared" si="354"/>
        <v>#N/A</v>
      </c>
      <c r="JW94" s="146" t="e">
        <f t="shared" si="355"/>
        <v>#N/A</v>
      </c>
      <c r="JX94" s="146" t="e">
        <f t="shared" si="356"/>
        <v>#N/A</v>
      </c>
      <c r="JY94" s="146" t="e">
        <f t="shared" si="357"/>
        <v>#N/A</v>
      </c>
      <c r="JZ94" s="146" t="e">
        <f t="shared" si="358"/>
        <v>#N/A</v>
      </c>
      <c r="KA94" s="146" t="e">
        <f t="shared" si="359"/>
        <v>#N/A</v>
      </c>
      <c r="KB94" s="146" t="e">
        <f t="shared" si="360"/>
        <v>#N/A</v>
      </c>
      <c r="KC94" s="146" t="e">
        <f t="shared" si="361"/>
        <v>#N/A</v>
      </c>
      <c r="KD94" s="146" t="e">
        <f t="shared" si="362"/>
        <v>#N/A</v>
      </c>
      <c r="KE94" s="146" t="e">
        <f t="shared" si="363"/>
        <v>#N/A</v>
      </c>
      <c r="KF94" s="146" t="e">
        <f t="shared" si="297"/>
        <v>#N/A</v>
      </c>
      <c r="KG94" s="146" t="e">
        <f t="shared" si="364"/>
        <v>#N/A</v>
      </c>
      <c r="KH94" s="146" t="e">
        <f t="shared" si="365"/>
        <v>#N/A</v>
      </c>
      <c r="KI94" s="146" t="e">
        <f t="shared" si="366"/>
        <v>#N/A</v>
      </c>
      <c r="KJ94" s="146" t="e">
        <f t="shared" si="367"/>
        <v>#N/A</v>
      </c>
      <c r="KK94" s="146" t="e">
        <f t="shared" si="368"/>
        <v>#N/A</v>
      </c>
      <c r="KL94" s="146" t="e">
        <f t="shared" si="369"/>
        <v>#N/A</v>
      </c>
      <c r="KM94" s="146" t="e">
        <f t="shared" si="370"/>
        <v>#N/A</v>
      </c>
      <c r="KN94" s="146" t="e">
        <f t="shared" si="371"/>
        <v>#N/A</v>
      </c>
      <c r="KO94" s="146" t="e">
        <f t="shared" si="372"/>
        <v>#N/A</v>
      </c>
      <c r="KP94" s="146" t="e">
        <f t="shared" si="373"/>
        <v>#N/A</v>
      </c>
      <c r="KQ94" s="146" t="e">
        <f t="shared" si="374"/>
        <v>#N/A</v>
      </c>
      <c r="KR94" s="146" t="e">
        <f t="shared" si="375"/>
        <v>#N/A</v>
      </c>
      <c r="KS94" s="146" t="e">
        <f t="shared" si="376"/>
        <v>#N/A</v>
      </c>
      <c r="KT94" s="146" t="e">
        <f t="shared" si="377"/>
        <v>#N/A</v>
      </c>
      <c r="KU94" s="146" t="e">
        <f t="shared" si="378"/>
        <v>#N/A</v>
      </c>
      <c r="KV94" s="146" t="e">
        <f t="shared" si="379"/>
        <v>#N/A</v>
      </c>
      <c r="KW94" s="146" t="e">
        <f t="shared" si="380"/>
        <v>#N/A</v>
      </c>
      <c r="KX94" s="146" t="e">
        <f t="shared" si="381"/>
        <v>#N/A</v>
      </c>
      <c r="KY94" s="146" t="e">
        <f t="shared" si="382"/>
        <v>#N/A</v>
      </c>
      <c r="KZ94" s="146" t="e">
        <f t="shared" si="383"/>
        <v>#N/A</v>
      </c>
      <c r="LA94" s="146" t="e">
        <f t="shared" si="384"/>
        <v>#N/A</v>
      </c>
      <c r="LB94" s="146" t="e">
        <f t="shared" si="385"/>
        <v>#N/A</v>
      </c>
      <c r="LC94" s="146" t="e">
        <f t="shared" si="386"/>
        <v>#N/A</v>
      </c>
      <c r="LD94" s="146" t="e">
        <f t="shared" si="387"/>
        <v>#N/A</v>
      </c>
      <c r="LE94" s="146" t="e">
        <f t="shared" si="388"/>
        <v>#N/A</v>
      </c>
      <c r="LF94" s="146" t="e">
        <f t="shared" si="389"/>
        <v>#N/A</v>
      </c>
      <c r="LG94" s="146" t="e">
        <f t="shared" si="390"/>
        <v>#N/A</v>
      </c>
      <c r="LH94" s="146" t="e">
        <f t="shared" si="391"/>
        <v>#N/A</v>
      </c>
      <c r="LI94" s="146" t="e">
        <f t="shared" si="392"/>
        <v>#N/A</v>
      </c>
      <c r="LJ94" s="146" t="e">
        <f t="shared" si="393"/>
        <v>#N/A</v>
      </c>
      <c r="LK94" s="146" t="e">
        <f t="shared" si="394"/>
        <v>#N/A</v>
      </c>
      <c r="LL94" s="146" t="e">
        <f t="shared" si="395"/>
        <v>#N/A</v>
      </c>
      <c r="LM94" s="146" t="e">
        <f t="shared" si="396"/>
        <v>#N/A</v>
      </c>
      <c r="LN94" s="146" t="e">
        <f t="shared" si="397"/>
        <v>#N/A</v>
      </c>
      <c r="LO94" s="146" t="e">
        <f t="shared" si="398"/>
        <v>#N/A</v>
      </c>
      <c r="LP94" s="146" t="e">
        <f t="shared" si="399"/>
        <v>#N/A</v>
      </c>
      <c r="LQ94" s="146" t="e">
        <f t="shared" si="400"/>
        <v>#N/A</v>
      </c>
      <c r="LR94" s="146" t="e">
        <f t="shared" si="401"/>
        <v>#N/A</v>
      </c>
      <c r="LS94" s="146" t="e">
        <f t="shared" si="402"/>
        <v>#N/A</v>
      </c>
      <c r="LT94" s="146" t="e">
        <f t="shared" si="403"/>
        <v>#N/A</v>
      </c>
      <c r="LU94" s="146" t="e">
        <f t="shared" si="404"/>
        <v>#N/A</v>
      </c>
      <c r="LV94" s="146" t="e">
        <f t="shared" si="405"/>
        <v>#N/A</v>
      </c>
      <c r="LW94" s="146" t="e">
        <f t="shared" si="406"/>
        <v>#N/A</v>
      </c>
      <c r="LX94" s="146" t="e">
        <f t="shared" si="407"/>
        <v>#N/A</v>
      </c>
      <c r="LY94" s="146" t="e">
        <f t="shared" si="408"/>
        <v>#N/A</v>
      </c>
      <c r="LZ94" s="146" t="e">
        <f t="shared" si="409"/>
        <v>#N/A</v>
      </c>
      <c r="MA94" s="146" t="e">
        <f t="shared" si="410"/>
        <v>#N/A</v>
      </c>
      <c r="MB94" s="146" t="e">
        <f t="shared" si="411"/>
        <v>#N/A</v>
      </c>
      <c r="MC94" s="146" t="e">
        <f t="shared" si="412"/>
        <v>#N/A</v>
      </c>
      <c r="MD94" s="146" t="e">
        <f t="shared" si="413"/>
        <v>#N/A</v>
      </c>
      <c r="ME94" s="146" t="e">
        <f t="shared" si="414"/>
        <v>#N/A</v>
      </c>
      <c r="MF94" s="146" t="e">
        <f t="shared" si="415"/>
        <v>#N/A</v>
      </c>
      <c r="MG94" s="146" t="e">
        <f t="shared" si="416"/>
        <v>#N/A</v>
      </c>
      <c r="MH94" s="146" t="e">
        <f t="shared" si="417"/>
        <v>#N/A</v>
      </c>
      <c r="MI94" s="146" t="e">
        <f t="shared" si="418"/>
        <v>#N/A</v>
      </c>
      <c r="MJ94" s="146" t="e">
        <f t="shared" si="419"/>
        <v>#N/A</v>
      </c>
      <c r="MK94" s="146" t="e">
        <f t="shared" si="420"/>
        <v>#N/A</v>
      </c>
      <c r="ML94" s="146" t="e">
        <f t="shared" si="421"/>
        <v>#N/A</v>
      </c>
      <c r="MM94" s="146" t="e">
        <f t="shared" si="422"/>
        <v>#N/A</v>
      </c>
      <c r="MN94" s="146" t="e">
        <f t="shared" si="423"/>
        <v>#N/A</v>
      </c>
      <c r="MO94" s="146" t="e">
        <f t="shared" si="424"/>
        <v>#N/A</v>
      </c>
      <c r="MP94" s="146" t="e">
        <f t="shared" si="425"/>
        <v>#N/A</v>
      </c>
      <c r="MQ94" s="146" t="e">
        <f t="shared" si="426"/>
        <v>#N/A</v>
      </c>
      <c r="MR94" s="146" t="e">
        <f t="shared" si="298"/>
        <v>#N/A</v>
      </c>
      <c r="MS94" s="146" t="e">
        <f t="shared" si="427"/>
        <v>#N/A</v>
      </c>
      <c r="MT94" s="146" t="e">
        <f t="shared" si="428"/>
        <v>#N/A</v>
      </c>
      <c r="MU94" s="146" t="e">
        <f t="shared" si="429"/>
        <v>#N/A</v>
      </c>
      <c r="MV94" s="146" t="e">
        <f t="shared" si="430"/>
        <v>#N/A</v>
      </c>
      <c r="MW94" s="146" t="e">
        <f t="shared" si="431"/>
        <v>#N/A</v>
      </c>
      <c r="MX94" s="146" t="e">
        <f t="shared" si="432"/>
        <v>#N/A</v>
      </c>
      <c r="MY94" s="146" t="e">
        <f t="shared" si="433"/>
        <v>#N/A</v>
      </c>
      <c r="MZ94" s="146" t="e">
        <f t="shared" si="434"/>
        <v>#N/A</v>
      </c>
      <c r="NA94" s="146" t="e">
        <f t="shared" si="435"/>
        <v>#N/A</v>
      </c>
      <c r="NB94" s="146" t="e">
        <f t="shared" si="436"/>
        <v>#N/A</v>
      </c>
      <c r="NC94" s="146" t="e">
        <f t="shared" si="437"/>
        <v>#N/A</v>
      </c>
      <c r="ND94" s="146" t="e">
        <f t="shared" si="438"/>
        <v>#N/A</v>
      </c>
      <c r="NE94" s="146" t="e">
        <f t="shared" si="439"/>
        <v>#N/A</v>
      </c>
      <c r="NF94" s="146" t="e">
        <f t="shared" si="440"/>
        <v>#N/A</v>
      </c>
      <c r="NG94" s="146" t="e">
        <f t="shared" si="441"/>
        <v>#N/A</v>
      </c>
      <c r="NH94" s="146" t="e">
        <f t="shared" si="442"/>
        <v>#N/A</v>
      </c>
      <c r="NI94" s="146" t="e">
        <f t="shared" si="443"/>
        <v>#N/A</v>
      </c>
      <c r="NJ94" s="146" t="e">
        <f t="shared" si="444"/>
        <v>#N/A</v>
      </c>
      <c r="NK94" s="146" t="e">
        <f t="shared" si="445"/>
        <v>#N/A</v>
      </c>
      <c r="NL94" s="146" t="e">
        <f t="shared" si="446"/>
        <v>#N/A</v>
      </c>
      <c r="NM94" s="146" t="e">
        <f t="shared" si="447"/>
        <v>#N/A</v>
      </c>
      <c r="NN94" s="146" t="e">
        <f t="shared" si="448"/>
        <v>#N/A</v>
      </c>
      <c r="NO94" s="146" t="e">
        <f t="shared" si="449"/>
        <v>#N/A</v>
      </c>
      <c r="NP94" s="146" t="e">
        <f t="shared" si="450"/>
        <v>#N/A</v>
      </c>
      <c r="NQ94" s="146" t="e">
        <f t="shared" si="451"/>
        <v>#N/A</v>
      </c>
      <c r="NR94" s="146" t="e">
        <f t="shared" si="452"/>
        <v>#N/A</v>
      </c>
      <c r="NS94" s="146" t="e">
        <f t="shared" si="453"/>
        <v>#N/A</v>
      </c>
      <c r="NT94" s="146" t="e">
        <f t="shared" si="454"/>
        <v>#N/A</v>
      </c>
      <c r="NU94" s="146" t="e">
        <f t="shared" si="455"/>
        <v>#N/A</v>
      </c>
      <c r="NV94" s="146" t="e">
        <f t="shared" si="456"/>
        <v>#N/A</v>
      </c>
      <c r="NW94" s="146" t="e">
        <f t="shared" si="457"/>
        <v>#N/A</v>
      </c>
      <c r="NX94" s="146" t="e">
        <f t="shared" si="458"/>
        <v>#N/A</v>
      </c>
      <c r="NY94" s="146" t="e">
        <f t="shared" si="459"/>
        <v>#N/A</v>
      </c>
      <c r="NZ94" s="146" t="e">
        <f t="shared" si="460"/>
        <v>#N/A</v>
      </c>
      <c r="OA94" s="146" t="e">
        <f t="shared" si="461"/>
        <v>#N/A</v>
      </c>
      <c r="OB94" s="146" t="e">
        <f t="shared" si="462"/>
        <v>#N/A</v>
      </c>
      <c r="OC94" s="146" t="e">
        <f t="shared" si="463"/>
        <v>#N/A</v>
      </c>
      <c r="OD94" s="146" t="e">
        <f t="shared" si="464"/>
        <v>#N/A</v>
      </c>
      <c r="OE94" s="146" t="e">
        <f t="shared" si="465"/>
        <v>#N/A</v>
      </c>
      <c r="OF94" s="146" t="e">
        <f t="shared" si="466"/>
        <v>#N/A</v>
      </c>
      <c r="OG94" s="146" t="e">
        <f t="shared" si="467"/>
        <v>#N/A</v>
      </c>
      <c r="OH94" s="146" t="e">
        <f t="shared" si="468"/>
        <v>#N/A</v>
      </c>
      <c r="OI94" s="146" t="e">
        <f t="shared" si="469"/>
        <v>#N/A</v>
      </c>
      <c r="OJ94" s="146" t="e">
        <f t="shared" si="470"/>
        <v>#N/A</v>
      </c>
      <c r="OK94" s="146" t="e">
        <f t="shared" si="471"/>
        <v>#N/A</v>
      </c>
      <c r="OL94" s="146" t="e">
        <f t="shared" si="472"/>
        <v>#N/A</v>
      </c>
      <c r="OM94" s="146" t="e">
        <f t="shared" si="473"/>
        <v>#N/A</v>
      </c>
      <c r="ON94" s="146" t="e">
        <f t="shared" si="474"/>
        <v>#N/A</v>
      </c>
      <c r="OO94" s="146" t="e">
        <f t="shared" si="475"/>
        <v>#N/A</v>
      </c>
      <c r="OP94" s="146" t="e">
        <f t="shared" si="476"/>
        <v>#N/A</v>
      </c>
      <c r="OQ94" s="146" t="e">
        <f t="shared" si="477"/>
        <v>#N/A</v>
      </c>
      <c r="OR94" s="146" t="e">
        <f t="shared" si="478"/>
        <v>#N/A</v>
      </c>
      <c r="OS94" s="146" t="e">
        <f t="shared" si="479"/>
        <v>#N/A</v>
      </c>
      <c r="OT94" s="146" t="e">
        <f t="shared" si="480"/>
        <v>#N/A</v>
      </c>
      <c r="OU94" s="146" t="e">
        <f t="shared" si="481"/>
        <v>#N/A</v>
      </c>
      <c r="OV94" s="146" t="e">
        <f t="shared" si="482"/>
        <v>#N/A</v>
      </c>
      <c r="OW94" s="146" t="e">
        <f t="shared" si="483"/>
        <v>#N/A</v>
      </c>
      <c r="OX94" s="146" t="e">
        <f t="shared" si="484"/>
        <v>#N/A</v>
      </c>
      <c r="OY94" s="146" t="e">
        <f t="shared" si="485"/>
        <v>#N/A</v>
      </c>
      <c r="OZ94" s="146" t="e">
        <f t="shared" si="486"/>
        <v>#N/A</v>
      </c>
      <c r="PA94" s="146" t="e">
        <f t="shared" si="487"/>
        <v>#N/A</v>
      </c>
      <c r="PB94" s="146" t="e">
        <f t="shared" si="488"/>
        <v>#N/A</v>
      </c>
      <c r="PC94" s="146" t="e">
        <f t="shared" si="489"/>
        <v>#N/A</v>
      </c>
      <c r="PD94" s="146" t="e">
        <f t="shared" si="299"/>
        <v>#N/A</v>
      </c>
      <c r="PE94" s="146" t="e">
        <f t="shared" si="502"/>
        <v>#N/A</v>
      </c>
      <c r="PF94" s="146" t="e">
        <f t="shared" si="503"/>
        <v>#N/A</v>
      </c>
      <c r="PG94" s="146" t="e">
        <f t="shared" si="504"/>
        <v>#N/A</v>
      </c>
      <c r="PH94" s="146" t="e">
        <f t="shared" si="505"/>
        <v>#N/A</v>
      </c>
      <c r="PI94" s="146" t="e">
        <f t="shared" si="506"/>
        <v>#N/A</v>
      </c>
      <c r="PJ94" s="146" t="e">
        <f t="shared" si="507"/>
        <v>#N/A</v>
      </c>
      <c r="PK94" s="146" t="e">
        <f t="shared" si="508"/>
        <v>#N/A</v>
      </c>
      <c r="PL94" s="146" t="e">
        <f t="shared" si="509"/>
        <v>#N/A</v>
      </c>
    </row>
    <row r="95" spans="1:428" hidden="1" x14ac:dyDescent="0.45">
      <c r="A95" s="364"/>
      <c r="B95" s="365" t="str">
        <f>IF($N95="","",ROUND(_xlfn.LOGNORM.INV(ABS(VLOOKUP($Q$1,VLookups!$A$27:$B$28,2,FALSE)-B$2),LN($J95),LN($N95)),0))</f>
        <v/>
      </c>
      <c r="C95" s="367" t="str">
        <f t="shared" si="293"/>
        <v/>
      </c>
      <c r="D95" s="368" t="str">
        <f t="shared" si="294"/>
        <v/>
      </c>
      <c r="E95" s="108" t="str">
        <f>IFERROR(_xlfn.LOGNORM.INV(VLookups!$B$22,LN($J95),LN($N95)),"")</f>
        <v/>
      </c>
      <c r="F95" s="81"/>
      <c r="G95" s="108" t="str">
        <f>IFERROR(_xlfn.LOGNORM.INV(VLookups!$B$23,LN($J95),LN($N95)),"")</f>
        <v/>
      </c>
      <c r="H95" s="110" t="str">
        <f t="shared" si="283"/>
        <v/>
      </c>
      <c r="I95" s="110" t="str">
        <f t="shared" si="284"/>
        <v/>
      </c>
      <c r="J95" s="65" t="str">
        <f>IF(AND(F95&gt;0,NOT(ISBLANK(K95))),IF(VLOOKUP($F$3,VLookups!$A$17:$B$18,2,FALSE),F95*VLOOKUP(K95,VLookups!$A$4:$B$13,2,FALSE),F95),"")</f>
        <v/>
      </c>
      <c r="K95" s="21"/>
      <c r="L95" s="53"/>
      <c r="M95" s="263"/>
      <c r="N95" s="320" t="str">
        <f>IF(F95&gt;0,IF(ISBLANK(M95),IF(ISBLANK(K95),"",VLOOKUP(K95,VLookups!$A$4:$C$13,3,FALSE)),M95),"")</f>
        <v/>
      </c>
      <c r="O95" s="320" t="str">
        <f t="shared" si="287"/>
        <v/>
      </c>
      <c r="P95" s="375" t="str">
        <f t="shared" si="288"/>
        <v/>
      </c>
      <c r="Q95" s="81"/>
      <c r="R95" s="230" t="str">
        <f>IF(AND(Q95&gt;0,F95&gt;0,NOT(N95="")),ABS(VLOOKUP($Q$1,VLookups!$A$27:$B$28,2,FALSE)-_xlfn.LOGNORM.DIST(Q95,LN(J95),LN(N95),TRUE)),"")</f>
        <v/>
      </c>
      <c r="S95" s="80" t="str">
        <f>IF(AND($E95&gt;0,$F95&gt;0,$G95&gt;0,NOT(ISBLANK($K95))),_xlfn.LOGNORM.INV(ABS(VLOOKUP($Q$1,VLookups!$A$27:$B$28,2,FALSE)-S$3),LN($J95),LN($N95)),"")</f>
        <v/>
      </c>
      <c r="T95" s="80" t="str">
        <f>IF(AND($E95&gt;0,$F95&gt;0,$G95&gt;0,NOT(ISBLANK($K95))),_xlfn.LOGNORM.INV(ABS(VLOOKUP($Q$1,VLookups!$A$27:$B$28,2,FALSE)-T$3),LN($J95),LN($N95)),"")</f>
        <v/>
      </c>
      <c r="U95" s="80" t="str">
        <f>IF(AND($E95&gt;0,$F95&gt;0,$G95&gt;0,NOT(ISBLANK($K95))),_xlfn.LOGNORM.INV(ABS(VLOOKUP($Q$1,VLookups!$A$27:$B$28,2,FALSE)-U$3),LN($J95),LN($N95)),"")</f>
        <v/>
      </c>
      <c r="V95" s="80" t="str">
        <f>IF(AND($E95&gt;0,$F95&gt;0,$G95&gt;0,NOT(ISBLANK($K95))),_xlfn.LOGNORM.INV(ABS(VLOOKUP($Q$1,VLookups!$A$27:$B$28,2,FALSE)-V$3),LN($J95),LN($N95)),"")</f>
        <v/>
      </c>
      <c r="W95" s="80" t="str">
        <f>IF(AND($E95&gt;0,$F95&gt;0,$G95&gt;0,NOT(ISBLANK($K95))),_xlfn.LOGNORM.INV(ABS(VLOOKUP($Q$1,VLookups!$A$27:$B$28,2,FALSE)-W$3),LN($J95),LN($N95)),"")</f>
        <v/>
      </c>
      <c r="X95" s="80" t="str">
        <f>IF(AND($E95&gt;0,$F95&gt;0,$G95&gt;0,NOT(ISBLANK($K95))),_xlfn.LOGNORM.INV(ABS(VLOOKUP($Q$1,VLookups!$A$27:$B$28,2,FALSE)-X$3),LN($J95),LN($N95)),"")</f>
        <v/>
      </c>
      <c r="Y95" s="5"/>
      <c r="Z95" s="145" t="str">
        <f t="shared" si="285"/>
        <v/>
      </c>
      <c r="AA95" s="376" t="str">
        <f t="shared" si="289"/>
        <v/>
      </c>
      <c r="AB95" s="46" t="str">
        <f t="shared" si="290"/>
        <v/>
      </c>
      <c r="AC95" s="46" t="str">
        <f t="shared" si="521"/>
        <v/>
      </c>
      <c r="AD95" s="46" t="str">
        <f t="shared" si="521"/>
        <v/>
      </c>
      <c r="AE95" s="46" t="str">
        <f t="shared" si="521"/>
        <v/>
      </c>
      <c r="AF95" s="46" t="str">
        <f t="shared" si="521"/>
        <v/>
      </c>
      <c r="AG95" s="46" t="str">
        <f t="shared" si="521"/>
        <v/>
      </c>
      <c r="AH95" s="46" t="str">
        <f t="shared" si="521"/>
        <v/>
      </c>
      <c r="AI95" s="46" t="str">
        <f t="shared" si="521"/>
        <v/>
      </c>
      <c r="AJ95" s="46" t="str">
        <f t="shared" si="521"/>
        <v/>
      </c>
      <c r="AK95" s="46" t="str">
        <f t="shared" si="521"/>
        <v/>
      </c>
      <c r="AL95" s="46" t="str">
        <f t="shared" si="521"/>
        <v/>
      </c>
      <c r="AM95" s="46" t="str">
        <f t="shared" si="521"/>
        <v/>
      </c>
      <c r="AN95" s="46" t="str">
        <f t="shared" si="521"/>
        <v/>
      </c>
      <c r="AO95" s="46" t="str">
        <f t="shared" si="521"/>
        <v/>
      </c>
      <c r="AP95" s="46" t="str">
        <f t="shared" si="521"/>
        <v/>
      </c>
      <c r="AQ95" s="46" t="str">
        <f t="shared" si="521"/>
        <v/>
      </c>
      <c r="AR95" s="46" t="str">
        <f t="shared" si="521"/>
        <v/>
      </c>
      <c r="AS95" s="46" t="str">
        <f t="shared" si="521"/>
        <v/>
      </c>
      <c r="AT95" s="46" t="str">
        <f t="shared" si="521"/>
        <v/>
      </c>
      <c r="AU95" s="46" t="str">
        <f t="shared" si="521"/>
        <v/>
      </c>
      <c r="AV95" s="46" t="str">
        <f t="shared" si="521"/>
        <v/>
      </c>
      <c r="AW95" s="46" t="str">
        <f t="shared" si="521"/>
        <v/>
      </c>
      <c r="AX95" s="46" t="str">
        <f t="shared" si="521"/>
        <v/>
      </c>
      <c r="AY95" s="46" t="str">
        <f t="shared" si="521"/>
        <v/>
      </c>
      <c r="AZ95" s="46" t="str">
        <f t="shared" si="521"/>
        <v/>
      </c>
      <c r="BA95" s="46" t="str">
        <f t="shared" si="521"/>
        <v/>
      </c>
      <c r="BB95" s="46" t="str">
        <f t="shared" si="521"/>
        <v/>
      </c>
      <c r="BC95" s="46" t="str">
        <f t="shared" si="521"/>
        <v/>
      </c>
      <c r="BD95" s="46" t="str">
        <f t="shared" si="521"/>
        <v/>
      </c>
      <c r="BE95" s="46" t="str">
        <f t="shared" si="521"/>
        <v/>
      </c>
      <c r="BF95" s="46" t="str">
        <f t="shared" si="521"/>
        <v/>
      </c>
      <c r="BG95" s="46" t="str">
        <f t="shared" si="521"/>
        <v/>
      </c>
      <c r="BH95" s="46" t="str">
        <f t="shared" si="521"/>
        <v/>
      </c>
      <c r="BI95" s="46" t="str">
        <f t="shared" si="521"/>
        <v/>
      </c>
      <c r="BJ95" s="46" t="str">
        <f t="shared" si="521"/>
        <v/>
      </c>
      <c r="BK95" s="46" t="str">
        <f t="shared" si="521"/>
        <v/>
      </c>
      <c r="BL95" s="46" t="str">
        <f t="shared" si="521"/>
        <v/>
      </c>
      <c r="BM95" s="46" t="str">
        <f t="shared" si="521"/>
        <v/>
      </c>
      <c r="BN95" s="46" t="str">
        <f t="shared" si="521"/>
        <v/>
      </c>
      <c r="BO95" s="46" t="str">
        <f t="shared" si="521"/>
        <v/>
      </c>
      <c r="BP95" s="46" t="str">
        <f t="shared" si="521"/>
        <v/>
      </c>
      <c r="BQ95" s="46" t="str">
        <f t="shared" si="521"/>
        <v/>
      </c>
      <c r="BR95" s="46" t="str">
        <f t="shared" si="521"/>
        <v/>
      </c>
      <c r="BS95" s="46" t="str">
        <f t="shared" si="521"/>
        <v/>
      </c>
      <c r="BT95" s="46" t="str">
        <f t="shared" si="521"/>
        <v/>
      </c>
      <c r="BU95" s="46" t="str">
        <f t="shared" si="521"/>
        <v/>
      </c>
      <c r="BV95" s="46" t="str">
        <f t="shared" si="521"/>
        <v/>
      </c>
      <c r="BW95" s="46" t="str">
        <f t="shared" si="521"/>
        <v/>
      </c>
      <c r="BX95" s="46" t="str">
        <f t="shared" si="521"/>
        <v/>
      </c>
      <c r="BY95" s="46" t="str">
        <f t="shared" si="521"/>
        <v/>
      </c>
      <c r="BZ95" s="46" t="str">
        <f t="shared" si="521"/>
        <v/>
      </c>
      <c r="CA95" s="46" t="str">
        <f t="shared" si="521"/>
        <v/>
      </c>
      <c r="CB95" s="46" t="str">
        <f t="shared" si="521"/>
        <v/>
      </c>
      <c r="CC95" s="46" t="str">
        <f t="shared" si="521"/>
        <v/>
      </c>
      <c r="CD95" s="46" t="str">
        <f t="shared" si="521"/>
        <v/>
      </c>
      <c r="CE95" s="46" t="str">
        <f t="shared" si="521"/>
        <v/>
      </c>
      <c r="CF95" s="46" t="str">
        <f t="shared" si="521"/>
        <v/>
      </c>
      <c r="CG95" s="46" t="str">
        <f t="shared" si="521"/>
        <v/>
      </c>
      <c r="CH95" s="46" t="str">
        <f t="shared" si="521"/>
        <v/>
      </c>
      <c r="CI95" s="46" t="str">
        <f t="shared" si="521"/>
        <v/>
      </c>
      <c r="CJ95" s="46" t="str">
        <f t="shared" si="521"/>
        <v/>
      </c>
      <c r="CK95" s="46" t="str">
        <f t="shared" si="521"/>
        <v/>
      </c>
      <c r="CL95" s="46" t="str">
        <f t="shared" si="521"/>
        <v/>
      </c>
      <c r="CM95" s="46" t="str">
        <f t="shared" si="521"/>
        <v/>
      </c>
      <c r="CN95" s="46" t="str">
        <f t="shared" si="521"/>
        <v/>
      </c>
      <c r="CO95" s="46" t="str">
        <f t="shared" si="519"/>
        <v/>
      </c>
      <c r="CP95" s="46" t="str">
        <f t="shared" si="519"/>
        <v/>
      </c>
      <c r="CQ95" s="46" t="str">
        <f t="shared" si="519"/>
        <v/>
      </c>
      <c r="CR95" s="46" t="str">
        <f t="shared" si="519"/>
        <v/>
      </c>
      <c r="CS95" s="46" t="str">
        <f t="shared" si="519"/>
        <v/>
      </c>
      <c r="CT95" s="46" t="str">
        <f t="shared" si="519"/>
        <v/>
      </c>
      <c r="CU95" s="46" t="str">
        <f t="shared" si="519"/>
        <v/>
      </c>
      <c r="CV95" s="46" t="str">
        <f t="shared" si="519"/>
        <v/>
      </c>
      <c r="CW95" s="46" t="str">
        <f t="shared" si="519"/>
        <v/>
      </c>
      <c r="CX95" s="46" t="str">
        <f t="shared" si="519"/>
        <v/>
      </c>
      <c r="CY95" s="46" t="str">
        <f t="shared" si="519"/>
        <v/>
      </c>
      <c r="CZ95" s="46" t="str">
        <f t="shared" si="519"/>
        <v/>
      </c>
      <c r="DA95" s="46" t="str">
        <f t="shared" si="519"/>
        <v/>
      </c>
      <c r="DB95" s="46" t="str">
        <f t="shared" si="519"/>
        <v/>
      </c>
      <c r="DC95" s="46" t="str">
        <f t="shared" si="519"/>
        <v/>
      </c>
      <c r="DD95" s="46" t="str">
        <f t="shared" si="519"/>
        <v/>
      </c>
      <c r="DE95" s="46" t="str">
        <f t="shared" si="519"/>
        <v/>
      </c>
      <c r="DF95" s="46" t="str">
        <f t="shared" si="519"/>
        <v/>
      </c>
      <c r="DG95" s="46" t="str">
        <f t="shared" si="519"/>
        <v/>
      </c>
      <c r="DH95" s="46" t="str">
        <f t="shared" si="519"/>
        <v/>
      </c>
      <c r="DI95" s="46" t="str">
        <f t="shared" si="519"/>
        <v/>
      </c>
      <c r="DJ95" s="46" t="str">
        <f t="shared" si="519"/>
        <v/>
      </c>
      <c r="DK95" s="46" t="str">
        <f t="shared" si="519"/>
        <v/>
      </c>
      <c r="DL95" s="46" t="str">
        <f t="shared" si="519"/>
        <v/>
      </c>
      <c r="DM95" s="46" t="str">
        <f t="shared" si="519"/>
        <v/>
      </c>
      <c r="DN95" s="46" t="str">
        <f t="shared" si="519"/>
        <v/>
      </c>
      <c r="DO95" s="46" t="str">
        <f t="shared" si="519"/>
        <v/>
      </c>
      <c r="DP95" s="46" t="str">
        <f t="shared" si="519"/>
        <v/>
      </c>
      <c r="DQ95" s="46" t="str">
        <f t="shared" si="519"/>
        <v/>
      </c>
      <c r="DR95" s="46" t="str">
        <f t="shared" si="519"/>
        <v/>
      </c>
      <c r="DS95" s="46" t="str">
        <f t="shared" si="519"/>
        <v/>
      </c>
      <c r="DT95" s="46" t="str">
        <f t="shared" si="519"/>
        <v/>
      </c>
      <c r="DU95" s="46" t="str">
        <f t="shared" si="519"/>
        <v/>
      </c>
      <c r="DV95" s="46" t="str">
        <f t="shared" si="519"/>
        <v/>
      </c>
      <c r="DW95" s="46" t="str">
        <f t="shared" si="519"/>
        <v/>
      </c>
      <c r="DX95" s="46" t="str">
        <f t="shared" si="519"/>
        <v/>
      </c>
      <c r="DY95" s="46" t="str">
        <f t="shared" si="519"/>
        <v/>
      </c>
      <c r="DZ95" s="46" t="str">
        <f t="shared" si="519"/>
        <v/>
      </c>
      <c r="EA95" s="46" t="str">
        <f t="shared" si="519"/>
        <v/>
      </c>
      <c r="EB95" s="46" t="str">
        <f t="shared" si="519"/>
        <v/>
      </c>
      <c r="EC95" s="46" t="str">
        <f t="shared" si="519"/>
        <v/>
      </c>
      <c r="ED95" s="46" t="str">
        <f t="shared" si="519"/>
        <v/>
      </c>
      <c r="EE95" s="46" t="str">
        <f t="shared" si="519"/>
        <v/>
      </c>
      <c r="EF95" s="46" t="str">
        <f t="shared" si="519"/>
        <v/>
      </c>
      <c r="EG95" s="46" t="str">
        <f t="shared" si="519"/>
        <v/>
      </c>
      <c r="EH95" s="46" t="str">
        <f t="shared" si="519"/>
        <v/>
      </c>
      <c r="EI95" s="46" t="str">
        <f t="shared" si="519"/>
        <v/>
      </c>
      <c r="EJ95" s="46" t="str">
        <f t="shared" si="519"/>
        <v/>
      </c>
      <c r="EK95" s="46" t="str">
        <f t="shared" si="519"/>
        <v/>
      </c>
      <c r="EL95" s="46" t="str">
        <f t="shared" si="519"/>
        <v/>
      </c>
      <c r="EM95" s="46" t="str">
        <f t="shared" si="519"/>
        <v/>
      </c>
      <c r="EN95" s="46" t="str">
        <f t="shared" si="519"/>
        <v/>
      </c>
      <c r="EO95" s="46" t="str">
        <f t="shared" si="519"/>
        <v/>
      </c>
      <c r="EP95" s="46" t="str">
        <f t="shared" si="519"/>
        <v/>
      </c>
      <c r="EQ95" s="46" t="str">
        <f t="shared" si="519"/>
        <v/>
      </c>
      <c r="ER95" s="46" t="str">
        <f t="shared" si="519"/>
        <v/>
      </c>
      <c r="ES95" s="46" t="str">
        <f t="shared" si="519"/>
        <v/>
      </c>
      <c r="ET95" s="46" t="str">
        <f t="shared" si="519"/>
        <v/>
      </c>
      <c r="EU95" s="46" t="str">
        <f t="shared" si="519"/>
        <v/>
      </c>
      <c r="EV95" s="46" t="str">
        <f t="shared" si="519"/>
        <v/>
      </c>
      <c r="EW95" s="46" t="str">
        <f t="shared" si="519"/>
        <v/>
      </c>
      <c r="EX95" s="46" t="str">
        <f t="shared" si="519"/>
        <v/>
      </c>
      <c r="EY95" s="46" t="str">
        <f t="shared" si="519"/>
        <v/>
      </c>
      <c r="EZ95" s="46" t="str">
        <f t="shared" si="522"/>
        <v/>
      </c>
      <c r="FA95" s="46" t="str">
        <f t="shared" si="522"/>
        <v/>
      </c>
      <c r="FB95" s="46" t="str">
        <f t="shared" si="522"/>
        <v/>
      </c>
      <c r="FC95" s="46" t="str">
        <f t="shared" si="522"/>
        <v/>
      </c>
      <c r="FD95" s="46" t="str">
        <f t="shared" si="522"/>
        <v/>
      </c>
      <c r="FE95" s="46" t="str">
        <f t="shared" si="522"/>
        <v/>
      </c>
      <c r="FF95" s="46" t="str">
        <f t="shared" si="522"/>
        <v/>
      </c>
      <c r="FG95" s="46" t="str">
        <f t="shared" si="522"/>
        <v/>
      </c>
      <c r="FH95" s="46" t="str">
        <f t="shared" si="522"/>
        <v/>
      </c>
      <c r="FI95" s="46" t="str">
        <f t="shared" si="522"/>
        <v/>
      </c>
      <c r="FJ95" s="46" t="str">
        <f t="shared" si="522"/>
        <v/>
      </c>
      <c r="FK95" s="46" t="str">
        <f t="shared" si="522"/>
        <v/>
      </c>
      <c r="FL95" s="46" t="str">
        <f t="shared" si="522"/>
        <v/>
      </c>
      <c r="FM95" s="46" t="str">
        <f t="shared" si="522"/>
        <v/>
      </c>
      <c r="FN95" s="46" t="str">
        <f t="shared" si="522"/>
        <v/>
      </c>
      <c r="FO95" s="46" t="str">
        <f t="shared" si="522"/>
        <v/>
      </c>
      <c r="FP95" s="46" t="str">
        <f t="shared" si="522"/>
        <v/>
      </c>
      <c r="FQ95" s="46" t="str">
        <f t="shared" si="522"/>
        <v/>
      </c>
      <c r="FR95" s="46" t="str">
        <f t="shared" si="522"/>
        <v/>
      </c>
      <c r="FS95" s="46" t="str">
        <f t="shared" si="522"/>
        <v/>
      </c>
      <c r="FT95" s="46" t="str">
        <f t="shared" si="522"/>
        <v/>
      </c>
      <c r="FU95" s="46" t="str">
        <f t="shared" si="522"/>
        <v/>
      </c>
      <c r="FV95" s="46" t="str">
        <f t="shared" si="522"/>
        <v/>
      </c>
      <c r="FW95" s="46" t="str">
        <f t="shared" si="522"/>
        <v/>
      </c>
      <c r="FX95" s="46" t="str">
        <f t="shared" si="522"/>
        <v/>
      </c>
      <c r="FY95" s="46" t="str">
        <f t="shared" si="522"/>
        <v/>
      </c>
      <c r="FZ95" s="46" t="str">
        <f t="shared" si="522"/>
        <v/>
      </c>
      <c r="GA95" s="46" t="str">
        <f t="shared" si="522"/>
        <v/>
      </c>
      <c r="GB95" s="46" t="str">
        <f t="shared" si="522"/>
        <v/>
      </c>
      <c r="GC95" s="46" t="str">
        <f t="shared" si="522"/>
        <v/>
      </c>
      <c r="GD95" s="46" t="str">
        <f t="shared" si="522"/>
        <v/>
      </c>
      <c r="GE95" s="46" t="str">
        <f t="shared" si="522"/>
        <v/>
      </c>
      <c r="GF95" s="46" t="str">
        <f t="shared" si="522"/>
        <v/>
      </c>
      <c r="GG95" s="46" t="str">
        <f t="shared" si="522"/>
        <v/>
      </c>
      <c r="GH95" s="46" t="str">
        <f t="shared" si="522"/>
        <v/>
      </c>
      <c r="GI95" s="46" t="str">
        <f t="shared" si="522"/>
        <v/>
      </c>
      <c r="GJ95" s="46" t="str">
        <f t="shared" si="522"/>
        <v/>
      </c>
      <c r="GK95" s="46" t="str">
        <f t="shared" si="522"/>
        <v/>
      </c>
      <c r="GL95" s="46" t="str">
        <f t="shared" si="522"/>
        <v/>
      </c>
      <c r="GM95" s="46" t="str">
        <f t="shared" si="522"/>
        <v/>
      </c>
      <c r="GN95" s="46" t="str">
        <f t="shared" si="522"/>
        <v/>
      </c>
      <c r="GO95" s="46" t="str">
        <f t="shared" si="522"/>
        <v/>
      </c>
      <c r="GP95" s="46" t="str">
        <f t="shared" si="522"/>
        <v/>
      </c>
      <c r="GQ95" s="46" t="str">
        <f t="shared" si="522"/>
        <v/>
      </c>
      <c r="GR95" s="46" t="str">
        <f t="shared" si="522"/>
        <v/>
      </c>
      <c r="GS95" s="46" t="str">
        <f t="shared" si="522"/>
        <v/>
      </c>
      <c r="GT95" s="46" t="str">
        <f t="shared" si="522"/>
        <v/>
      </c>
      <c r="GU95" s="46" t="str">
        <f t="shared" si="522"/>
        <v/>
      </c>
      <c r="GV95" s="46" t="str">
        <f t="shared" si="522"/>
        <v/>
      </c>
      <c r="GW95" s="46" t="str">
        <f t="shared" si="522"/>
        <v/>
      </c>
      <c r="GX95" s="46" t="str">
        <f t="shared" si="522"/>
        <v/>
      </c>
      <c r="GY95" s="46" t="str">
        <f t="shared" si="522"/>
        <v/>
      </c>
      <c r="GZ95" s="46" t="str">
        <f t="shared" si="522"/>
        <v/>
      </c>
      <c r="HA95" s="46" t="str">
        <f t="shared" si="522"/>
        <v/>
      </c>
      <c r="HB95" s="46" t="str">
        <f t="shared" si="522"/>
        <v/>
      </c>
      <c r="HC95" s="46" t="str">
        <f t="shared" si="522"/>
        <v/>
      </c>
      <c r="HD95" s="46" t="str">
        <f t="shared" si="522"/>
        <v/>
      </c>
      <c r="HE95" s="46" t="str">
        <f t="shared" si="522"/>
        <v/>
      </c>
      <c r="HF95" s="46" t="str">
        <f t="shared" si="522"/>
        <v/>
      </c>
      <c r="HG95" s="46" t="str">
        <f t="shared" si="522"/>
        <v/>
      </c>
      <c r="HH95" s="46" t="str">
        <f t="shared" si="522"/>
        <v/>
      </c>
      <c r="HI95" s="46" t="str">
        <f t="shared" si="522"/>
        <v/>
      </c>
      <c r="HJ95" s="46" t="str">
        <f t="shared" si="522"/>
        <v/>
      </c>
      <c r="HK95" s="46" t="str">
        <f t="shared" si="522"/>
        <v/>
      </c>
      <c r="HL95" s="46" t="str">
        <f t="shared" si="520"/>
        <v/>
      </c>
      <c r="HM95" s="46" t="str">
        <f t="shared" si="520"/>
        <v/>
      </c>
      <c r="HN95" s="46" t="str">
        <f t="shared" si="520"/>
        <v/>
      </c>
      <c r="HO95" s="46" t="str">
        <f t="shared" si="520"/>
        <v/>
      </c>
      <c r="HP95" s="46" t="str">
        <f t="shared" si="520"/>
        <v/>
      </c>
      <c r="HQ95" s="46" t="str">
        <f t="shared" si="520"/>
        <v/>
      </c>
      <c r="HR95" s="46" t="str">
        <f t="shared" si="520"/>
        <v/>
      </c>
      <c r="HS95" s="46" t="str">
        <f t="shared" si="520"/>
        <v/>
      </c>
      <c r="HT95" s="146" t="e">
        <f t="shared" si="292"/>
        <v>#N/A</v>
      </c>
      <c r="HU95" s="146" t="e">
        <f t="shared" si="301"/>
        <v>#N/A</v>
      </c>
      <c r="HV95" s="146" t="e">
        <f t="shared" si="302"/>
        <v>#N/A</v>
      </c>
      <c r="HW95" s="146" t="e">
        <f t="shared" si="303"/>
        <v>#N/A</v>
      </c>
      <c r="HX95" s="146" t="e">
        <f t="shared" si="304"/>
        <v>#N/A</v>
      </c>
      <c r="HY95" s="146" t="e">
        <f t="shared" si="305"/>
        <v>#N/A</v>
      </c>
      <c r="HZ95" s="146" t="e">
        <f t="shared" si="306"/>
        <v>#N/A</v>
      </c>
      <c r="IA95" s="146" t="e">
        <f t="shared" si="307"/>
        <v>#N/A</v>
      </c>
      <c r="IB95" s="146" t="e">
        <f t="shared" si="308"/>
        <v>#N/A</v>
      </c>
      <c r="IC95" s="146" t="e">
        <f t="shared" si="309"/>
        <v>#N/A</v>
      </c>
      <c r="ID95" s="146" t="e">
        <f t="shared" si="310"/>
        <v>#N/A</v>
      </c>
      <c r="IE95" s="146" t="e">
        <f t="shared" si="311"/>
        <v>#N/A</v>
      </c>
      <c r="IF95" s="146" t="e">
        <f t="shared" si="312"/>
        <v>#N/A</v>
      </c>
      <c r="IG95" s="146" t="e">
        <f t="shared" si="313"/>
        <v>#N/A</v>
      </c>
      <c r="IH95" s="146" t="e">
        <f t="shared" si="314"/>
        <v>#N/A</v>
      </c>
      <c r="II95" s="146" t="e">
        <f t="shared" si="315"/>
        <v>#N/A</v>
      </c>
      <c r="IJ95" s="146" t="e">
        <f t="shared" si="316"/>
        <v>#N/A</v>
      </c>
      <c r="IK95" s="146" t="e">
        <f t="shared" si="317"/>
        <v>#N/A</v>
      </c>
      <c r="IL95" s="146" t="e">
        <f t="shared" si="318"/>
        <v>#N/A</v>
      </c>
      <c r="IM95" s="146" t="e">
        <f t="shared" si="319"/>
        <v>#N/A</v>
      </c>
      <c r="IN95" s="146" t="e">
        <f t="shared" si="320"/>
        <v>#N/A</v>
      </c>
      <c r="IO95" s="146" t="e">
        <f t="shared" si="321"/>
        <v>#N/A</v>
      </c>
      <c r="IP95" s="146" t="e">
        <f t="shared" si="322"/>
        <v>#N/A</v>
      </c>
      <c r="IQ95" s="146" t="e">
        <f t="shared" si="323"/>
        <v>#N/A</v>
      </c>
      <c r="IR95" s="146" t="e">
        <f t="shared" si="324"/>
        <v>#N/A</v>
      </c>
      <c r="IS95" s="146" t="e">
        <f t="shared" si="325"/>
        <v>#N/A</v>
      </c>
      <c r="IT95" s="146" t="e">
        <f t="shared" si="326"/>
        <v>#N/A</v>
      </c>
      <c r="IU95" s="146" t="e">
        <f t="shared" si="327"/>
        <v>#N/A</v>
      </c>
      <c r="IV95" s="146" t="e">
        <f t="shared" si="328"/>
        <v>#N/A</v>
      </c>
      <c r="IW95" s="146" t="e">
        <f t="shared" si="329"/>
        <v>#N/A</v>
      </c>
      <c r="IX95" s="146" t="e">
        <f t="shared" si="330"/>
        <v>#N/A</v>
      </c>
      <c r="IY95" s="146" t="e">
        <f t="shared" si="331"/>
        <v>#N/A</v>
      </c>
      <c r="IZ95" s="146" t="e">
        <f t="shared" si="332"/>
        <v>#N/A</v>
      </c>
      <c r="JA95" s="146" t="e">
        <f t="shared" si="333"/>
        <v>#N/A</v>
      </c>
      <c r="JB95" s="146" t="e">
        <f t="shared" si="334"/>
        <v>#N/A</v>
      </c>
      <c r="JC95" s="146" t="e">
        <f t="shared" si="335"/>
        <v>#N/A</v>
      </c>
      <c r="JD95" s="146" t="e">
        <f t="shared" si="336"/>
        <v>#N/A</v>
      </c>
      <c r="JE95" s="146" t="e">
        <f t="shared" si="337"/>
        <v>#N/A</v>
      </c>
      <c r="JF95" s="146" t="e">
        <f t="shared" si="338"/>
        <v>#N/A</v>
      </c>
      <c r="JG95" s="146" t="e">
        <f t="shared" si="339"/>
        <v>#N/A</v>
      </c>
      <c r="JH95" s="146" t="e">
        <f t="shared" si="340"/>
        <v>#N/A</v>
      </c>
      <c r="JI95" s="146" t="e">
        <f t="shared" si="341"/>
        <v>#N/A</v>
      </c>
      <c r="JJ95" s="146" t="e">
        <f t="shared" si="342"/>
        <v>#N/A</v>
      </c>
      <c r="JK95" s="146" t="e">
        <f t="shared" si="343"/>
        <v>#N/A</v>
      </c>
      <c r="JL95" s="146" t="e">
        <f t="shared" si="344"/>
        <v>#N/A</v>
      </c>
      <c r="JM95" s="146" t="e">
        <f t="shared" si="345"/>
        <v>#N/A</v>
      </c>
      <c r="JN95" s="146" t="e">
        <f t="shared" si="346"/>
        <v>#N/A</v>
      </c>
      <c r="JO95" s="146" t="e">
        <f t="shared" si="347"/>
        <v>#N/A</v>
      </c>
      <c r="JP95" s="146" t="e">
        <f t="shared" si="348"/>
        <v>#N/A</v>
      </c>
      <c r="JQ95" s="146" t="e">
        <f t="shared" si="349"/>
        <v>#N/A</v>
      </c>
      <c r="JR95" s="146" t="e">
        <f t="shared" si="350"/>
        <v>#N/A</v>
      </c>
      <c r="JS95" s="146" t="e">
        <f t="shared" si="351"/>
        <v>#N/A</v>
      </c>
      <c r="JT95" s="146" t="e">
        <f t="shared" si="352"/>
        <v>#N/A</v>
      </c>
      <c r="JU95" s="146" t="e">
        <f t="shared" si="353"/>
        <v>#N/A</v>
      </c>
      <c r="JV95" s="146" t="e">
        <f t="shared" si="354"/>
        <v>#N/A</v>
      </c>
      <c r="JW95" s="146" t="e">
        <f t="shared" si="355"/>
        <v>#N/A</v>
      </c>
      <c r="JX95" s="146" t="e">
        <f t="shared" si="356"/>
        <v>#N/A</v>
      </c>
      <c r="JY95" s="146" t="e">
        <f t="shared" si="357"/>
        <v>#N/A</v>
      </c>
      <c r="JZ95" s="146" t="e">
        <f t="shared" si="358"/>
        <v>#N/A</v>
      </c>
      <c r="KA95" s="146" t="e">
        <f t="shared" si="359"/>
        <v>#N/A</v>
      </c>
      <c r="KB95" s="146" t="e">
        <f t="shared" si="360"/>
        <v>#N/A</v>
      </c>
      <c r="KC95" s="146" t="e">
        <f t="shared" si="361"/>
        <v>#N/A</v>
      </c>
      <c r="KD95" s="146" t="e">
        <f t="shared" si="362"/>
        <v>#N/A</v>
      </c>
      <c r="KE95" s="146" t="e">
        <f t="shared" si="363"/>
        <v>#N/A</v>
      </c>
      <c r="KF95" s="146" t="e">
        <f t="shared" si="297"/>
        <v>#N/A</v>
      </c>
      <c r="KG95" s="146" t="e">
        <f t="shared" si="364"/>
        <v>#N/A</v>
      </c>
      <c r="KH95" s="146" t="e">
        <f t="shared" si="365"/>
        <v>#N/A</v>
      </c>
      <c r="KI95" s="146" t="e">
        <f t="shared" si="366"/>
        <v>#N/A</v>
      </c>
      <c r="KJ95" s="146" t="e">
        <f t="shared" si="367"/>
        <v>#N/A</v>
      </c>
      <c r="KK95" s="146" t="e">
        <f t="shared" si="368"/>
        <v>#N/A</v>
      </c>
      <c r="KL95" s="146" t="e">
        <f t="shared" si="369"/>
        <v>#N/A</v>
      </c>
      <c r="KM95" s="146" t="e">
        <f t="shared" si="370"/>
        <v>#N/A</v>
      </c>
      <c r="KN95" s="146" t="e">
        <f t="shared" si="371"/>
        <v>#N/A</v>
      </c>
      <c r="KO95" s="146" t="e">
        <f t="shared" si="372"/>
        <v>#N/A</v>
      </c>
      <c r="KP95" s="146" t="e">
        <f t="shared" si="373"/>
        <v>#N/A</v>
      </c>
      <c r="KQ95" s="146" t="e">
        <f t="shared" si="374"/>
        <v>#N/A</v>
      </c>
      <c r="KR95" s="146" t="e">
        <f t="shared" si="375"/>
        <v>#N/A</v>
      </c>
      <c r="KS95" s="146" t="e">
        <f t="shared" si="376"/>
        <v>#N/A</v>
      </c>
      <c r="KT95" s="146" t="e">
        <f t="shared" si="377"/>
        <v>#N/A</v>
      </c>
      <c r="KU95" s="146" t="e">
        <f t="shared" si="378"/>
        <v>#N/A</v>
      </c>
      <c r="KV95" s="146" t="e">
        <f t="shared" si="379"/>
        <v>#N/A</v>
      </c>
      <c r="KW95" s="146" t="e">
        <f t="shared" si="380"/>
        <v>#N/A</v>
      </c>
      <c r="KX95" s="146" t="e">
        <f t="shared" si="381"/>
        <v>#N/A</v>
      </c>
      <c r="KY95" s="146" t="e">
        <f t="shared" si="382"/>
        <v>#N/A</v>
      </c>
      <c r="KZ95" s="146" t="e">
        <f t="shared" si="383"/>
        <v>#N/A</v>
      </c>
      <c r="LA95" s="146" t="e">
        <f t="shared" si="384"/>
        <v>#N/A</v>
      </c>
      <c r="LB95" s="146" t="e">
        <f t="shared" si="385"/>
        <v>#N/A</v>
      </c>
      <c r="LC95" s="146" t="e">
        <f t="shared" si="386"/>
        <v>#N/A</v>
      </c>
      <c r="LD95" s="146" t="e">
        <f t="shared" si="387"/>
        <v>#N/A</v>
      </c>
      <c r="LE95" s="146" t="e">
        <f t="shared" si="388"/>
        <v>#N/A</v>
      </c>
      <c r="LF95" s="146" t="e">
        <f t="shared" si="389"/>
        <v>#N/A</v>
      </c>
      <c r="LG95" s="146" t="e">
        <f t="shared" si="390"/>
        <v>#N/A</v>
      </c>
      <c r="LH95" s="146" t="e">
        <f t="shared" si="391"/>
        <v>#N/A</v>
      </c>
      <c r="LI95" s="146" t="e">
        <f t="shared" si="392"/>
        <v>#N/A</v>
      </c>
      <c r="LJ95" s="146" t="e">
        <f t="shared" si="393"/>
        <v>#N/A</v>
      </c>
      <c r="LK95" s="146" t="e">
        <f t="shared" si="394"/>
        <v>#N/A</v>
      </c>
      <c r="LL95" s="146" t="e">
        <f t="shared" si="395"/>
        <v>#N/A</v>
      </c>
      <c r="LM95" s="146" t="e">
        <f t="shared" si="396"/>
        <v>#N/A</v>
      </c>
      <c r="LN95" s="146" t="e">
        <f t="shared" si="397"/>
        <v>#N/A</v>
      </c>
      <c r="LO95" s="146" t="e">
        <f t="shared" si="398"/>
        <v>#N/A</v>
      </c>
      <c r="LP95" s="146" t="e">
        <f t="shared" si="399"/>
        <v>#N/A</v>
      </c>
      <c r="LQ95" s="146" t="e">
        <f t="shared" si="400"/>
        <v>#N/A</v>
      </c>
      <c r="LR95" s="146" t="e">
        <f t="shared" si="401"/>
        <v>#N/A</v>
      </c>
      <c r="LS95" s="146" t="e">
        <f t="shared" si="402"/>
        <v>#N/A</v>
      </c>
      <c r="LT95" s="146" t="e">
        <f t="shared" si="403"/>
        <v>#N/A</v>
      </c>
      <c r="LU95" s="146" t="e">
        <f t="shared" si="404"/>
        <v>#N/A</v>
      </c>
      <c r="LV95" s="146" t="e">
        <f t="shared" si="405"/>
        <v>#N/A</v>
      </c>
      <c r="LW95" s="146" t="e">
        <f t="shared" si="406"/>
        <v>#N/A</v>
      </c>
      <c r="LX95" s="146" t="e">
        <f t="shared" si="407"/>
        <v>#N/A</v>
      </c>
      <c r="LY95" s="146" t="e">
        <f t="shared" si="408"/>
        <v>#N/A</v>
      </c>
      <c r="LZ95" s="146" t="e">
        <f t="shared" si="409"/>
        <v>#N/A</v>
      </c>
      <c r="MA95" s="146" t="e">
        <f t="shared" si="410"/>
        <v>#N/A</v>
      </c>
      <c r="MB95" s="146" t="e">
        <f t="shared" si="411"/>
        <v>#N/A</v>
      </c>
      <c r="MC95" s="146" t="e">
        <f t="shared" si="412"/>
        <v>#N/A</v>
      </c>
      <c r="MD95" s="146" t="e">
        <f t="shared" si="413"/>
        <v>#N/A</v>
      </c>
      <c r="ME95" s="146" t="e">
        <f t="shared" si="414"/>
        <v>#N/A</v>
      </c>
      <c r="MF95" s="146" t="e">
        <f t="shared" si="415"/>
        <v>#N/A</v>
      </c>
      <c r="MG95" s="146" t="e">
        <f t="shared" si="416"/>
        <v>#N/A</v>
      </c>
      <c r="MH95" s="146" t="e">
        <f t="shared" si="417"/>
        <v>#N/A</v>
      </c>
      <c r="MI95" s="146" t="e">
        <f t="shared" si="418"/>
        <v>#N/A</v>
      </c>
      <c r="MJ95" s="146" t="e">
        <f t="shared" si="419"/>
        <v>#N/A</v>
      </c>
      <c r="MK95" s="146" t="e">
        <f t="shared" si="420"/>
        <v>#N/A</v>
      </c>
      <c r="ML95" s="146" t="e">
        <f t="shared" si="421"/>
        <v>#N/A</v>
      </c>
      <c r="MM95" s="146" t="e">
        <f t="shared" si="422"/>
        <v>#N/A</v>
      </c>
      <c r="MN95" s="146" t="e">
        <f t="shared" si="423"/>
        <v>#N/A</v>
      </c>
      <c r="MO95" s="146" t="e">
        <f t="shared" si="424"/>
        <v>#N/A</v>
      </c>
      <c r="MP95" s="146" t="e">
        <f t="shared" si="425"/>
        <v>#N/A</v>
      </c>
      <c r="MQ95" s="146" t="e">
        <f t="shared" si="426"/>
        <v>#N/A</v>
      </c>
      <c r="MR95" s="146" t="e">
        <f t="shared" si="298"/>
        <v>#N/A</v>
      </c>
      <c r="MS95" s="146" t="e">
        <f t="shared" si="427"/>
        <v>#N/A</v>
      </c>
      <c r="MT95" s="146" t="e">
        <f t="shared" si="428"/>
        <v>#N/A</v>
      </c>
      <c r="MU95" s="146" t="e">
        <f t="shared" si="429"/>
        <v>#N/A</v>
      </c>
      <c r="MV95" s="146" t="e">
        <f t="shared" si="430"/>
        <v>#N/A</v>
      </c>
      <c r="MW95" s="146" t="e">
        <f t="shared" si="431"/>
        <v>#N/A</v>
      </c>
      <c r="MX95" s="146" t="e">
        <f t="shared" si="432"/>
        <v>#N/A</v>
      </c>
      <c r="MY95" s="146" t="e">
        <f t="shared" si="433"/>
        <v>#N/A</v>
      </c>
      <c r="MZ95" s="146" t="e">
        <f t="shared" si="434"/>
        <v>#N/A</v>
      </c>
      <c r="NA95" s="146" t="e">
        <f t="shared" si="435"/>
        <v>#N/A</v>
      </c>
      <c r="NB95" s="146" t="e">
        <f t="shared" si="436"/>
        <v>#N/A</v>
      </c>
      <c r="NC95" s="146" t="e">
        <f t="shared" si="437"/>
        <v>#N/A</v>
      </c>
      <c r="ND95" s="146" t="e">
        <f t="shared" si="438"/>
        <v>#N/A</v>
      </c>
      <c r="NE95" s="146" t="e">
        <f t="shared" si="439"/>
        <v>#N/A</v>
      </c>
      <c r="NF95" s="146" t="e">
        <f t="shared" si="440"/>
        <v>#N/A</v>
      </c>
      <c r="NG95" s="146" t="e">
        <f t="shared" si="441"/>
        <v>#N/A</v>
      </c>
      <c r="NH95" s="146" t="e">
        <f t="shared" si="442"/>
        <v>#N/A</v>
      </c>
      <c r="NI95" s="146" t="e">
        <f t="shared" si="443"/>
        <v>#N/A</v>
      </c>
      <c r="NJ95" s="146" t="e">
        <f t="shared" si="444"/>
        <v>#N/A</v>
      </c>
      <c r="NK95" s="146" t="e">
        <f t="shared" si="445"/>
        <v>#N/A</v>
      </c>
      <c r="NL95" s="146" t="e">
        <f t="shared" si="446"/>
        <v>#N/A</v>
      </c>
      <c r="NM95" s="146" t="e">
        <f t="shared" si="447"/>
        <v>#N/A</v>
      </c>
      <c r="NN95" s="146" t="e">
        <f t="shared" si="448"/>
        <v>#N/A</v>
      </c>
      <c r="NO95" s="146" t="e">
        <f t="shared" si="449"/>
        <v>#N/A</v>
      </c>
      <c r="NP95" s="146" t="e">
        <f t="shared" si="450"/>
        <v>#N/A</v>
      </c>
      <c r="NQ95" s="146" t="e">
        <f t="shared" si="451"/>
        <v>#N/A</v>
      </c>
      <c r="NR95" s="146" t="e">
        <f t="shared" si="452"/>
        <v>#N/A</v>
      </c>
      <c r="NS95" s="146" t="e">
        <f t="shared" si="453"/>
        <v>#N/A</v>
      </c>
      <c r="NT95" s="146" t="e">
        <f t="shared" si="454"/>
        <v>#N/A</v>
      </c>
      <c r="NU95" s="146" t="e">
        <f t="shared" si="455"/>
        <v>#N/A</v>
      </c>
      <c r="NV95" s="146" t="e">
        <f t="shared" si="456"/>
        <v>#N/A</v>
      </c>
      <c r="NW95" s="146" t="e">
        <f t="shared" si="457"/>
        <v>#N/A</v>
      </c>
      <c r="NX95" s="146" t="e">
        <f t="shared" si="458"/>
        <v>#N/A</v>
      </c>
      <c r="NY95" s="146" t="e">
        <f t="shared" si="459"/>
        <v>#N/A</v>
      </c>
      <c r="NZ95" s="146" t="e">
        <f t="shared" si="460"/>
        <v>#N/A</v>
      </c>
      <c r="OA95" s="146" t="e">
        <f t="shared" si="461"/>
        <v>#N/A</v>
      </c>
      <c r="OB95" s="146" t="e">
        <f t="shared" si="462"/>
        <v>#N/A</v>
      </c>
      <c r="OC95" s="146" t="e">
        <f t="shared" si="463"/>
        <v>#N/A</v>
      </c>
      <c r="OD95" s="146" t="e">
        <f t="shared" si="464"/>
        <v>#N/A</v>
      </c>
      <c r="OE95" s="146" t="e">
        <f t="shared" si="465"/>
        <v>#N/A</v>
      </c>
      <c r="OF95" s="146" t="e">
        <f t="shared" si="466"/>
        <v>#N/A</v>
      </c>
      <c r="OG95" s="146" t="e">
        <f t="shared" si="467"/>
        <v>#N/A</v>
      </c>
      <c r="OH95" s="146" t="e">
        <f t="shared" si="468"/>
        <v>#N/A</v>
      </c>
      <c r="OI95" s="146" t="e">
        <f t="shared" si="469"/>
        <v>#N/A</v>
      </c>
      <c r="OJ95" s="146" t="e">
        <f t="shared" si="470"/>
        <v>#N/A</v>
      </c>
      <c r="OK95" s="146" t="e">
        <f t="shared" si="471"/>
        <v>#N/A</v>
      </c>
      <c r="OL95" s="146" t="e">
        <f t="shared" si="472"/>
        <v>#N/A</v>
      </c>
      <c r="OM95" s="146" t="e">
        <f t="shared" si="473"/>
        <v>#N/A</v>
      </c>
      <c r="ON95" s="146" t="e">
        <f t="shared" si="474"/>
        <v>#N/A</v>
      </c>
      <c r="OO95" s="146" t="e">
        <f t="shared" si="475"/>
        <v>#N/A</v>
      </c>
      <c r="OP95" s="146" t="e">
        <f t="shared" si="476"/>
        <v>#N/A</v>
      </c>
      <c r="OQ95" s="146" t="e">
        <f t="shared" si="477"/>
        <v>#N/A</v>
      </c>
      <c r="OR95" s="146" t="e">
        <f t="shared" si="478"/>
        <v>#N/A</v>
      </c>
      <c r="OS95" s="146" t="e">
        <f t="shared" si="479"/>
        <v>#N/A</v>
      </c>
      <c r="OT95" s="146" t="e">
        <f t="shared" si="480"/>
        <v>#N/A</v>
      </c>
      <c r="OU95" s="146" t="e">
        <f t="shared" si="481"/>
        <v>#N/A</v>
      </c>
      <c r="OV95" s="146" t="e">
        <f t="shared" si="482"/>
        <v>#N/A</v>
      </c>
      <c r="OW95" s="146" t="e">
        <f t="shared" si="483"/>
        <v>#N/A</v>
      </c>
      <c r="OX95" s="146" t="e">
        <f t="shared" si="484"/>
        <v>#N/A</v>
      </c>
      <c r="OY95" s="146" t="e">
        <f t="shared" si="485"/>
        <v>#N/A</v>
      </c>
      <c r="OZ95" s="146" t="e">
        <f t="shared" si="486"/>
        <v>#N/A</v>
      </c>
      <c r="PA95" s="146" t="e">
        <f t="shared" si="487"/>
        <v>#N/A</v>
      </c>
      <c r="PB95" s="146" t="e">
        <f t="shared" si="488"/>
        <v>#N/A</v>
      </c>
      <c r="PC95" s="146" t="e">
        <f t="shared" si="489"/>
        <v>#N/A</v>
      </c>
      <c r="PD95" s="146" t="e">
        <f t="shared" si="299"/>
        <v>#N/A</v>
      </c>
      <c r="PE95" s="146" t="e">
        <f t="shared" si="502"/>
        <v>#N/A</v>
      </c>
      <c r="PF95" s="146" t="e">
        <f t="shared" si="503"/>
        <v>#N/A</v>
      </c>
      <c r="PG95" s="146" t="e">
        <f t="shared" si="504"/>
        <v>#N/A</v>
      </c>
      <c r="PH95" s="146" t="e">
        <f t="shared" si="505"/>
        <v>#N/A</v>
      </c>
      <c r="PI95" s="146" t="e">
        <f t="shared" si="506"/>
        <v>#N/A</v>
      </c>
      <c r="PJ95" s="146" t="e">
        <f t="shared" si="507"/>
        <v>#N/A</v>
      </c>
      <c r="PK95" s="146" t="e">
        <f t="shared" si="508"/>
        <v>#N/A</v>
      </c>
      <c r="PL95" s="146" t="e">
        <f t="shared" si="509"/>
        <v>#N/A</v>
      </c>
    </row>
    <row r="96" spans="1:428" hidden="1" x14ac:dyDescent="0.45">
      <c r="A96" s="364"/>
      <c r="B96" s="365" t="str">
        <f>IF($N96="","",ROUND(_xlfn.LOGNORM.INV(ABS(VLOOKUP($Q$1,VLookups!$A$27:$B$28,2,FALSE)-B$2),LN($J96),LN($N96)),0))</f>
        <v/>
      </c>
      <c r="C96" s="367" t="str">
        <f t="shared" si="293"/>
        <v/>
      </c>
      <c r="D96" s="368" t="str">
        <f t="shared" si="294"/>
        <v/>
      </c>
      <c r="E96" s="108" t="str">
        <f>IFERROR(_xlfn.LOGNORM.INV(VLookups!$B$22,LN($J96),LN($N96)),"")</f>
        <v/>
      </c>
      <c r="F96" s="81"/>
      <c r="G96" s="108" t="str">
        <f>IFERROR(_xlfn.LOGNORM.INV(VLookups!$B$23,LN($J96),LN($N96)),"")</f>
        <v/>
      </c>
      <c r="H96" s="110" t="str">
        <f t="shared" si="283"/>
        <v/>
      </c>
      <c r="I96" s="110" t="str">
        <f t="shared" si="284"/>
        <v/>
      </c>
      <c r="J96" s="65" t="str">
        <f>IF(AND(F96&gt;0,NOT(ISBLANK(K96))),IF(VLOOKUP($F$3,VLookups!$A$17:$B$18,2,FALSE),F96*VLOOKUP(K96,VLookups!$A$4:$B$13,2,FALSE),F96),"")</f>
        <v/>
      </c>
      <c r="K96" s="21"/>
      <c r="L96" s="53"/>
      <c r="M96" s="263"/>
      <c r="N96" s="320" t="str">
        <f>IF(F96&gt;0,IF(ISBLANK(M96),IF(ISBLANK(K96),"",VLOOKUP(K96,VLookups!$A$4:$C$13,3,FALSE)),M96),"")</f>
        <v/>
      </c>
      <c r="O96" s="320" t="str">
        <f t="shared" si="287"/>
        <v/>
      </c>
      <c r="P96" s="375" t="str">
        <f t="shared" si="288"/>
        <v/>
      </c>
      <c r="Q96" s="81"/>
      <c r="R96" s="230" t="str">
        <f>IF(AND(Q96&gt;0,F96&gt;0,NOT(N96="")),ABS(VLOOKUP($Q$1,VLookups!$A$27:$B$28,2,FALSE)-_xlfn.LOGNORM.DIST(Q96,LN(J96),LN(N96),TRUE)),"")</f>
        <v/>
      </c>
      <c r="S96" s="80" t="str">
        <f>IF(AND($E96&gt;0,$F96&gt;0,$G96&gt;0,NOT(ISBLANK($K96))),_xlfn.LOGNORM.INV(ABS(VLOOKUP($Q$1,VLookups!$A$27:$B$28,2,FALSE)-S$3),LN($J96),LN($N96)),"")</f>
        <v/>
      </c>
      <c r="T96" s="80" t="str">
        <f>IF(AND($E96&gt;0,$F96&gt;0,$G96&gt;0,NOT(ISBLANK($K96))),_xlfn.LOGNORM.INV(ABS(VLOOKUP($Q$1,VLookups!$A$27:$B$28,2,FALSE)-T$3),LN($J96),LN($N96)),"")</f>
        <v/>
      </c>
      <c r="U96" s="80" t="str">
        <f>IF(AND($E96&gt;0,$F96&gt;0,$G96&gt;0,NOT(ISBLANK($K96))),_xlfn.LOGNORM.INV(ABS(VLOOKUP($Q$1,VLookups!$A$27:$B$28,2,FALSE)-U$3),LN($J96),LN($N96)),"")</f>
        <v/>
      </c>
      <c r="V96" s="80" t="str">
        <f>IF(AND($E96&gt;0,$F96&gt;0,$G96&gt;0,NOT(ISBLANK($K96))),_xlfn.LOGNORM.INV(ABS(VLOOKUP($Q$1,VLookups!$A$27:$B$28,2,FALSE)-V$3),LN($J96),LN($N96)),"")</f>
        <v/>
      </c>
      <c r="W96" s="80" t="str">
        <f>IF(AND($E96&gt;0,$F96&gt;0,$G96&gt;0,NOT(ISBLANK($K96))),_xlfn.LOGNORM.INV(ABS(VLOOKUP($Q$1,VLookups!$A$27:$B$28,2,FALSE)-W$3),LN($J96),LN($N96)),"")</f>
        <v/>
      </c>
      <c r="X96" s="80" t="str">
        <f>IF(AND($E96&gt;0,$F96&gt;0,$G96&gt;0,NOT(ISBLANK($K96))),_xlfn.LOGNORM.INV(ABS(VLOOKUP($Q$1,VLookups!$A$27:$B$28,2,FALSE)-X$3),LN($J96),LN($N96)),"")</f>
        <v/>
      </c>
      <c r="Y96" s="5"/>
      <c r="Z96" s="145" t="str">
        <f t="shared" si="285"/>
        <v/>
      </c>
      <c r="AA96" s="376" t="str">
        <f t="shared" si="289"/>
        <v/>
      </c>
      <c r="AB96" s="46" t="str">
        <f t="shared" si="290"/>
        <v/>
      </c>
      <c r="AC96" s="46" t="str">
        <f t="shared" si="521"/>
        <v/>
      </c>
      <c r="AD96" s="46" t="str">
        <f t="shared" si="521"/>
        <v/>
      </c>
      <c r="AE96" s="46" t="str">
        <f t="shared" si="521"/>
        <v/>
      </c>
      <c r="AF96" s="46" t="str">
        <f t="shared" si="521"/>
        <v/>
      </c>
      <c r="AG96" s="46" t="str">
        <f t="shared" si="521"/>
        <v/>
      </c>
      <c r="AH96" s="46" t="str">
        <f t="shared" si="521"/>
        <v/>
      </c>
      <c r="AI96" s="46" t="str">
        <f t="shared" si="521"/>
        <v/>
      </c>
      <c r="AJ96" s="46" t="str">
        <f t="shared" si="521"/>
        <v/>
      </c>
      <c r="AK96" s="46" t="str">
        <f t="shared" si="521"/>
        <v/>
      </c>
      <c r="AL96" s="46" t="str">
        <f t="shared" si="521"/>
        <v/>
      </c>
      <c r="AM96" s="46" t="str">
        <f t="shared" si="521"/>
        <v/>
      </c>
      <c r="AN96" s="46" t="str">
        <f t="shared" si="521"/>
        <v/>
      </c>
      <c r="AO96" s="46" t="str">
        <f t="shared" si="521"/>
        <v/>
      </c>
      <c r="AP96" s="46" t="str">
        <f t="shared" si="521"/>
        <v/>
      </c>
      <c r="AQ96" s="46" t="str">
        <f t="shared" si="521"/>
        <v/>
      </c>
      <c r="AR96" s="46" t="str">
        <f t="shared" si="521"/>
        <v/>
      </c>
      <c r="AS96" s="46" t="str">
        <f t="shared" si="521"/>
        <v/>
      </c>
      <c r="AT96" s="46" t="str">
        <f t="shared" si="521"/>
        <v/>
      </c>
      <c r="AU96" s="46" t="str">
        <f t="shared" si="521"/>
        <v/>
      </c>
      <c r="AV96" s="46" t="str">
        <f t="shared" si="521"/>
        <v/>
      </c>
      <c r="AW96" s="46" t="str">
        <f t="shared" si="521"/>
        <v/>
      </c>
      <c r="AX96" s="46" t="str">
        <f t="shared" si="521"/>
        <v/>
      </c>
      <c r="AY96" s="46" t="str">
        <f t="shared" si="521"/>
        <v/>
      </c>
      <c r="AZ96" s="46" t="str">
        <f t="shared" si="521"/>
        <v/>
      </c>
      <c r="BA96" s="46" t="str">
        <f t="shared" si="521"/>
        <v/>
      </c>
      <c r="BB96" s="46" t="str">
        <f t="shared" si="521"/>
        <v/>
      </c>
      <c r="BC96" s="46" t="str">
        <f t="shared" si="521"/>
        <v/>
      </c>
      <c r="BD96" s="46" t="str">
        <f t="shared" si="521"/>
        <v/>
      </c>
      <c r="BE96" s="46" t="str">
        <f t="shared" si="521"/>
        <v/>
      </c>
      <c r="BF96" s="46" t="str">
        <f t="shared" si="521"/>
        <v/>
      </c>
      <c r="BG96" s="46" t="str">
        <f t="shared" si="521"/>
        <v/>
      </c>
      <c r="BH96" s="46" t="str">
        <f t="shared" si="521"/>
        <v/>
      </c>
      <c r="BI96" s="46" t="str">
        <f t="shared" si="521"/>
        <v/>
      </c>
      <c r="BJ96" s="46" t="str">
        <f t="shared" si="521"/>
        <v/>
      </c>
      <c r="BK96" s="46" t="str">
        <f t="shared" si="521"/>
        <v/>
      </c>
      <c r="BL96" s="46" t="str">
        <f t="shared" si="521"/>
        <v/>
      </c>
      <c r="BM96" s="46" t="str">
        <f t="shared" si="521"/>
        <v/>
      </c>
      <c r="BN96" s="46" t="str">
        <f t="shared" si="521"/>
        <v/>
      </c>
      <c r="BO96" s="46" t="str">
        <f t="shared" si="521"/>
        <v/>
      </c>
      <c r="BP96" s="46" t="str">
        <f t="shared" si="521"/>
        <v/>
      </c>
      <c r="BQ96" s="46" t="str">
        <f t="shared" si="521"/>
        <v/>
      </c>
      <c r="BR96" s="46" t="str">
        <f t="shared" si="521"/>
        <v/>
      </c>
      <c r="BS96" s="46" t="str">
        <f t="shared" si="521"/>
        <v/>
      </c>
      <c r="BT96" s="46" t="str">
        <f t="shared" si="521"/>
        <v/>
      </c>
      <c r="BU96" s="46" t="str">
        <f t="shared" si="521"/>
        <v/>
      </c>
      <c r="BV96" s="46" t="str">
        <f t="shared" si="521"/>
        <v/>
      </c>
      <c r="BW96" s="46" t="str">
        <f t="shared" si="521"/>
        <v/>
      </c>
      <c r="BX96" s="46" t="str">
        <f t="shared" si="521"/>
        <v/>
      </c>
      <c r="BY96" s="46" t="str">
        <f t="shared" si="521"/>
        <v/>
      </c>
      <c r="BZ96" s="46" t="str">
        <f t="shared" si="521"/>
        <v/>
      </c>
      <c r="CA96" s="46" t="str">
        <f t="shared" si="521"/>
        <v/>
      </c>
      <c r="CB96" s="46" t="str">
        <f t="shared" si="521"/>
        <v/>
      </c>
      <c r="CC96" s="46" t="str">
        <f t="shared" si="521"/>
        <v/>
      </c>
      <c r="CD96" s="46" t="str">
        <f t="shared" si="521"/>
        <v/>
      </c>
      <c r="CE96" s="46" t="str">
        <f t="shared" si="521"/>
        <v/>
      </c>
      <c r="CF96" s="46" t="str">
        <f t="shared" si="521"/>
        <v/>
      </c>
      <c r="CG96" s="46" t="str">
        <f t="shared" si="521"/>
        <v/>
      </c>
      <c r="CH96" s="46" t="str">
        <f t="shared" si="521"/>
        <v/>
      </c>
      <c r="CI96" s="46" t="str">
        <f t="shared" si="521"/>
        <v/>
      </c>
      <c r="CJ96" s="46" t="str">
        <f t="shared" si="521"/>
        <v/>
      </c>
      <c r="CK96" s="46" t="str">
        <f t="shared" si="521"/>
        <v/>
      </c>
      <c r="CL96" s="46" t="str">
        <f t="shared" si="521"/>
        <v/>
      </c>
      <c r="CM96" s="46" t="str">
        <f t="shared" si="521"/>
        <v/>
      </c>
      <c r="CN96" s="46" t="str">
        <f t="shared" si="521"/>
        <v/>
      </c>
      <c r="CO96" s="46" t="str">
        <f t="shared" si="519"/>
        <v/>
      </c>
      <c r="CP96" s="46" t="str">
        <f t="shared" si="519"/>
        <v/>
      </c>
      <c r="CQ96" s="46" t="str">
        <f t="shared" si="519"/>
        <v/>
      </c>
      <c r="CR96" s="46" t="str">
        <f t="shared" si="519"/>
        <v/>
      </c>
      <c r="CS96" s="46" t="str">
        <f t="shared" si="519"/>
        <v/>
      </c>
      <c r="CT96" s="46" t="str">
        <f t="shared" si="519"/>
        <v/>
      </c>
      <c r="CU96" s="46" t="str">
        <f t="shared" si="519"/>
        <v/>
      </c>
      <c r="CV96" s="46" t="str">
        <f t="shared" si="519"/>
        <v/>
      </c>
      <c r="CW96" s="46" t="str">
        <f t="shared" si="519"/>
        <v/>
      </c>
      <c r="CX96" s="46" t="str">
        <f t="shared" si="519"/>
        <v/>
      </c>
      <c r="CY96" s="46" t="str">
        <f t="shared" si="519"/>
        <v/>
      </c>
      <c r="CZ96" s="46" t="str">
        <f t="shared" si="519"/>
        <v/>
      </c>
      <c r="DA96" s="46" t="str">
        <f t="shared" si="519"/>
        <v/>
      </c>
      <c r="DB96" s="46" t="str">
        <f t="shared" si="519"/>
        <v/>
      </c>
      <c r="DC96" s="46" t="str">
        <f t="shared" si="519"/>
        <v/>
      </c>
      <c r="DD96" s="46" t="str">
        <f t="shared" si="519"/>
        <v/>
      </c>
      <c r="DE96" s="46" t="str">
        <f t="shared" si="519"/>
        <v/>
      </c>
      <c r="DF96" s="46" t="str">
        <f t="shared" si="519"/>
        <v/>
      </c>
      <c r="DG96" s="46" t="str">
        <f t="shared" si="519"/>
        <v/>
      </c>
      <c r="DH96" s="46" t="str">
        <f t="shared" si="519"/>
        <v/>
      </c>
      <c r="DI96" s="46" t="str">
        <f t="shared" si="519"/>
        <v/>
      </c>
      <c r="DJ96" s="46" t="str">
        <f t="shared" si="519"/>
        <v/>
      </c>
      <c r="DK96" s="46" t="str">
        <f t="shared" si="519"/>
        <v/>
      </c>
      <c r="DL96" s="46" t="str">
        <f t="shared" si="519"/>
        <v/>
      </c>
      <c r="DM96" s="46" t="str">
        <f t="shared" si="519"/>
        <v/>
      </c>
      <c r="DN96" s="46" t="str">
        <f t="shared" si="519"/>
        <v/>
      </c>
      <c r="DO96" s="46" t="str">
        <f t="shared" si="519"/>
        <v/>
      </c>
      <c r="DP96" s="46" t="str">
        <f t="shared" si="519"/>
        <v/>
      </c>
      <c r="DQ96" s="46" t="str">
        <f t="shared" si="519"/>
        <v/>
      </c>
      <c r="DR96" s="46" t="str">
        <f t="shared" si="519"/>
        <v/>
      </c>
      <c r="DS96" s="46" t="str">
        <f t="shared" si="519"/>
        <v/>
      </c>
      <c r="DT96" s="46" t="str">
        <f t="shared" si="519"/>
        <v/>
      </c>
      <c r="DU96" s="46" t="str">
        <f t="shared" si="519"/>
        <v/>
      </c>
      <c r="DV96" s="46" t="str">
        <f t="shared" si="519"/>
        <v/>
      </c>
      <c r="DW96" s="46" t="str">
        <f t="shared" si="519"/>
        <v/>
      </c>
      <c r="DX96" s="46" t="str">
        <f t="shared" si="519"/>
        <v/>
      </c>
      <c r="DY96" s="46" t="str">
        <f t="shared" si="519"/>
        <v/>
      </c>
      <c r="DZ96" s="46" t="str">
        <f t="shared" si="519"/>
        <v/>
      </c>
      <c r="EA96" s="46" t="str">
        <f t="shared" si="519"/>
        <v/>
      </c>
      <c r="EB96" s="46" t="str">
        <f t="shared" si="519"/>
        <v/>
      </c>
      <c r="EC96" s="46" t="str">
        <f t="shared" si="519"/>
        <v/>
      </c>
      <c r="ED96" s="46" t="str">
        <f t="shared" si="519"/>
        <v/>
      </c>
      <c r="EE96" s="46" t="str">
        <f t="shared" si="519"/>
        <v/>
      </c>
      <c r="EF96" s="46" t="str">
        <f t="shared" si="519"/>
        <v/>
      </c>
      <c r="EG96" s="46" t="str">
        <f t="shared" si="519"/>
        <v/>
      </c>
      <c r="EH96" s="46" t="str">
        <f t="shared" si="519"/>
        <v/>
      </c>
      <c r="EI96" s="46" t="str">
        <f t="shared" si="519"/>
        <v/>
      </c>
      <c r="EJ96" s="46" t="str">
        <f t="shared" si="519"/>
        <v/>
      </c>
      <c r="EK96" s="46" t="str">
        <f t="shared" si="519"/>
        <v/>
      </c>
      <c r="EL96" s="46" t="str">
        <f t="shared" si="519"/>
        <v/>
      </c>
      <c r="EM96" s="46" t="str">
        <f t="shared" si="519"/>
        <v/>
      </c>
      <c r="EN96" s="46" t="str">
        <f t="shared" si="519"/>
        <v/>
      </c>
      <c r="EO96" s="46" t="str">
        <f t="shared" si="519"/>
        <v/>
      </c>
      <c r="EP96" s="46" t="str">
        <f t="shared" si="519"/>
        <v/>
      </c>
      <c r="EQ96" s="46" t="str">
        <f t="shared" si="519"/>
        <v/>
      </c>
      <c r="ER96" s="46" t="str">
        <f t="shared" si="519"/>
        <v/>
      </c>
      <c r="ES96" s="46" t="str">
        <f t="shared" si="519"/>
        <v/>
      </c>
      <c r="ET96" s="46" t="str">
        <f t="shared" si="519"/>
        <v/>
      </c>
      <c r="EU96" s="46" t="str">
        <f t="shared" si="519"/>
        <v/>
      </c>
      <c r="EV96" s="46" t="str">
        <f t="shared" si="519"/>
        <v/>
      </c>
      <c r="EW96" s="46" t="str">
        <f t="shared" si="519"/>
        <v/>
      </c>
      <c r="EX96" s="46" t="str">
        <f t="shared" si="519"/>
        <v/>
      </c>
      <c r="EY96" s="46" t="str">
        <f t="shared" si="519"/>
        <v/>
      </c>
      <c r="EZ96" s="46" t="str">
        <f t="shared" si="522"/>
        <v/>
      </c>
      <c r="FA96" s="46" t="str">
        <f t="shared" si="522"/>
        <v/>
      </c>
      <c r="FB96" s="46" t="str">
        <f t="shared" si="522"/>
        <v/>
      </c>
      <c r="FC96" s="46" t="str">
        <f t="shared" si="522"/>
        <v/>
      </c>
      <c r="FD96" s="46" t="str">
        <f t="shared" si="522"/>
        <v/>
      </c>
      <c r="FE96" s="46" t="str">
        <f t="shared" si="522"/>
        <v/>
      </c>
      <c r="FF96" s="46" t="str">
        <f t="shared" si="522"/>
        <v/>
      </c>
      <c r="FG96" s="46" t="str">
        <f t="shared" si="522"/>
        <v/>
      </c>
      <c r="FH96" s="46" t="str">
        <f t="shared" si="522"/>
        <v/>
      </c>
      <c r="FI96" s="46" t="str">
        <f t="shared" si="522"/>
        <v/>
      </c>
      <c r="FJ96" s="46" t="str">
        <f t="shared" si="522"/>
        <v/>
      </c>
      <c r="FK96" s="46" t="str">
        <f t="shared" si="522"/>
        <v/>
      </c>
      <c r="FL96" s="46" t="str">
        <f t="shared" si="522"/>
        <v/>
      </c>
      <c r="FM96" s="46" t="str">
        <f t="shared" si="522"/>
        <v/>
      </c>
      <c r="FN96" s="46" t="str">
        <f t="shared" si="522"/>
        <v/>
      </c>
      <c r="FO96" s="46" t="str">
        <f t="shared" si="522"/>
        <v/>
      </c>
      <c r="FP96" s="46" t="str">
        <f t="shared" si="522"/>
        <v/>
      </c>
      <c r="FQ96" s="46" t="str">
        <f t="shared" si="522"/>
        <v/>
      </c>
      <c r="FR96" s="46" t="str">
        <f t="shared" si="522"/>
        <v/>
      </c>
      <c r="FS96" s="46" t="str">
        <f t="shared" si="522"/>
        <v/>
      </c>
      <c r="FT96" s="46" t="str">
        <f t="shared" si="522"/>
        <v/>
      </c>
      <c r="FU96" s="46" t="str">
        <f t="shared" si="522"/>
        <v/>
      </c>
      <c r="FV96" s="46" t="str">
        <f t="shared" si="522"/>
        <v/>
      </c>
      <c r="FW96" s="46" t="str">
        <f t="shared" si="522"/>
        <v/>
      </c>
      <c r="FX96" s="46" t="str">
        <f t="shared" si="522"/>
        <v/>
      </c>
      <c r="FY96" s="46" t="str">
        <f t="shared" si="522"/>
        <v/>
      </c>
      <c r="FZ96" s="46" t="str">
        <f t="shared" si="522"/>
        <v/>
      </c>
      <c r="GA96" s="46" t="str">
        <f t="shared" si="522"/>
        <v/>
      </c>
      <c r="GB96" s="46" t="str">
        <f t="shared" si="522"/>
        <v/>
      </c>
      <c r="GC96" s="46" t="str">
        <f t="shared" si="522"/>
        <v/>
      </c>
      <c r="GD96" s="46" t="str">
        <f t="shared" si="522"/>
        <v/>
      </c>
      <c r="GE96" s="46" t="str">
        <f t="shared" si="522"/>
        <v/>
      </c>
      <c r="GF96" s="46" t="str">
        <f t="shared" si="522"/>
        <v/>
      </c>
      <c r="GG96" s="46" t="str">
        <f t="shared" si="522"/>
        <v/>
      </c>
      <c r="GH96" s="46" t="str">
        <f t="shared" si="522"/>
        <v/>
      </c>
      <c r="GI96" s="46" t="str">
        <f t="shared" si="522"/>
        <v/>
      </c>
      <c r="GJ96" s="46" t="str">
        <f t="shared" si="522"/>
        <v/>
      </c>
      <c r="GK96" s="46" t="str">
        <f t="shared" si="522"/>
        <v/>
      </c>
      <c r="GL96" s="46" t="str">
        <f t="shared" si="522"/>
        <v/>
      </c>
      <c r="GM96" s="46" t="str">
        <f t="shared" si="522"/>
        <v/>
      </c>
      <c r="GN96" s="46" t="str">
        <f t="shared" si="522"/>
        <v/>
      </c>
      <c r="GO96" s="46" t="str">
        <f t="shared" si="522"/>
        <v/>
      </c>
      <c r="GP96" s="46" t="str">
        <f t="shared" si="522"/>
        <v/>
      </c>
      <c r="GQ96" s="46" t="str">
        <f t="shared" si="522"/>
        <v/>
      </c>
      <c r="GR96" s="46" t="str">
        <f t="shared" si="522"/>
        <v/>
      </c>
      <c r="GS96" s="46" t="str">
        <f t="shared" si="522"/>
        <v/>
      </c>
      <c r="GT96" s="46" t="str">
        <f t="shared" si="522"/>
        <v/>
      </c>
      <c r="GU96" s="46" t="str">
        <f t="shared" si="522"/>
        <v/>
      </c>
      <c r="GV96" s="46" t="str">
        <f t="shared" si="522"/>
        <v/>
      </c>
      <c r="GW96" s="46" t="str">
        <f t="shared" si="522"/>
        <v/>
      </c>
      <c r="GX96" s="46" t="str">
        <f t="shared" si="522"/>
        <v/>
      </c>
      <c r="GY96" s="46" t="str">
        <f t="shared" si="522"/>
        <v/>
      </c>
      <c r="GZ96" s="46" t="str">
        <f t="shared" si="522"/>
        <v/>
      </c>
      <c r="HA96" s="46" t="str">
        <f t="shared" si="522"/>
        <v/>
      </c>
      <c r="HB96" s="46" t="str">
        <f t="shared" si="522"/>
        <v/>
      </c>
      <c r="HC96" s="46" t="str">
        <f t="shared" si="522"/>
        <v/>
      </c>
      <c r="HD96" s="46" t="str">
        <f t="shared" si="522"/>
        <v/>
      </c>
      <c r="HE96" s="46" t="str">
        <f t="shared" si="522"/>
        <v/>
      </c>
      <c r="HF96" s="46" t="str">
        <f t="shared" si="522"/>
        <v/>
      </c>
      <c r="HG96" s="46" t="str">
        <f t="shared" si="522"/>
        <v/>
      </c>
      <c r="HH96" s="46" t="str">
        <f t="shared" si="522"/>
        <v/>
      </c>
      <c r="HI96" s="46" t="str">
        <f t="shared" si="522"/>
        <v/>
      </c>
      <c r="HJ96" s="46" t="str">
        <f t="shared" si="522"/>
        <v/>
      </c>
      <c r="HK96" s="46" t="str">
        <f t="shared" si="522"/>
        <v/>
      </c>
      <c r="HL96" s="46" t="str">
        <f t="shared" si="520"/>
        <v/>
      </c>
      <c r="HM96" s="46" t="str">
        <f t="shared" si="520"/>
        <v/>
      </c>
      <c r="HN96" s="46" t="str">
        <f t="shared" si="520"/>
        <v/>
      </c>
      <c r="HO96" s="46" t="str">
        <f t="shared" si="520"/>
        <v/>
      </c>
      <c r="HP96" s="46" t="str">
        <f t="shared" si="520"/>
        <v/>
      </c>
      <c r="HQ96" s="46" t="str">
        <f t="shared" si="520"/>
        <v/>
      </c>
      <c r="HR96" s="46" t="str">
        <f t="shared" si="520"/>
        <v/>
      </c>
      <c r="HS96" s="46" t="str">
        <f t="shared" si="520"/>
        <v/>
      </c>
      <c r="HT96" s="146" t="e">
        <f t="shared" si="292"/>
        <v>#N/A</v>
      </c>
      <c r="HU96" s="146" t="e">
        <f t="shared" si="301"/>
        <v>#N/A</v>
      </c>
      <c r="HV96" s="146" t="e">
        <f t="shared" si="302"/>
        <v>#N/A</v>
      </c>
      <c r="HW96" s="146" t="e">
        <f t="shared" si="303"/>
        <v>#N/A</v>
      </c>
      <c r="HX96" s="146" t="e">
        <f t="shared" si="304"/>
        <v>#N/A</v>
      </c>
      <c r="HY96" s="146" t="e">
        <f t="shared" si="305"/>
        <v>#N/A</v>
      </c>
      <c r="HZ96" s="146" t="e">
        <f t="shared" si="306"/>
        <v>#N/A</v>
      </c>
      <c r="IA96" s="146" t="e">
        <f t="shared" si="307"/>
        <v>#N/A</v>
      </c>
      <c r="IB96" s="146" t="e">
        <f t="shared" si="308"/>
        <v>#N/A</v>
      </c>
      <c r="IC96" s="146" t="e">
        <f t="shared" si="309"/>
        <v>#N/A</v>
      </c>
      <c r="ID96" s="146" t="e">
        <f t="shared" si="310"/>
        <v>#N/A</v>
      </c>
      <c r="IE96" s="146" t="e">
        <f t="shared" si="311"/>
        <v>#N/A</v>
      </c>
      <c r="IF96" s="146" t="e">
        <f t="shared" si="312"/>
        <v>#N/A</v>
      </c>
      <c r="IG96" s="146" t="e">
        <f t="shared" si="313"/>
        <v>#N/A</v>
      </c>
      <c r="IH96" s="146" t="e">
        <f t="shared" si="314"/>
        <v>#N/A</v>
      </c>
      <c r="II96" s="146" t="e">
        <f t="shared" si="315"/>
        <v>#N/A</v>
      </c>
      <c r="IJ96" s="146" t="e">
        <f t="shared" si="316"/>
        <v>#N/A</v>
      </c>
      <c r="IK96" s="146" t="e">
        <f t="shared" si="317"/>
        <v>#N/A</v>
      </c>
      <c r="IL96" s="146" t="e">
        <f t="shared" si="318"/>
        <v>#N/A</v>
      </c>
      <c r="IM96" s="146" t="e">
        <f t="shared" si="319"/>
        <v>#N/A</v>
      </c>
      <c r="IN96" s="146" t="e">
        <f t="shared" si="320"/>
        <v>#N/A</v>
      </c>
      <c r="IO96" s="146" t="e">
        <f t="shared" si="321"/>
        <v>#N/A</v>
      </c>
      <c r="IP96" s="146" t="e">
        <f t="shared" si="322"/>
        <v>#N/A</v>
      </c>
      <c r="IQ96" s="146" t="e">
        <f t="shared" si="323"/>
        <v>#N/A</v>
      </c>
      <c r="IR96" s="146" t="e">
        <f t="shared" si="324"/>
        <v>#N/A</v>
      </c>
      <c r="IS96" s="146" t="e">
        <f t="shared" si="325"/>
        <v>#N/A</v>
      </c>
      <c r="IT96" s="146" t="e">
        <f t="shared" si="326"/>
        <v>#N/A</v>
      </c>
      <c r="IU96" s="146" t="e">
        <f t="shared" si="327"/>
        <v>#N/A</v>
      </c>
      <c r="IV96" s="146" t="e">
        <f t="shared" si="328"/>
        <v>#N/A</v>
      </c>
      <c r="IW96" s="146" t="e">
        <f t="shared" si="329"/>
        <v>#N/A</v>
      </c>
      <c r="IX96" s="146" t="e">
        <f t="shared" si="330"/>
        <v>#N/A</v>
      </c>
      <c r="IY96" s="146" t="e">
        <f t="shared" si="331"/>
        <v>#N/A</v>
      </c>
      <c r="IZ96" s="146" t="e">
        <f t="shared" si="332"/>
        <v>#N/A</v>
      </c>
      <c r="JA96" s="146" t="e">
        <f t="shared" si="333"/>
        <v>#N/A</v>
      </c>
      <c r="JB96" s="146" t="e">
        <f t="shared" si="334"/>
        <v>#N/A</v>
      </c>
      <c r="JC96" s="146" t="e">
        <f t="shared" si="335"/>
        <v>#N/A</v>
      </c>
      <c r="JD96" s="146" t="e">
        <f t="shared" si="336"/>
        <v>#N/A</v>
      </c>
      <c r="JE96" s="146" t="e">
        <f t="shared" si="337"/>
        <v>#N/A</v>
      </c>
      <c r="JF96" s="146" t="e">
        <f t="shared" si="338"/>
        <v>#N/A</v>
      </c>
      <c r="JG96" s="146" t="e">
        <f t="shared" si="339"/>
        <v>#N/A</v>
      </c>
      <c r="JH96" s="146" t="e">
        <f t="shared" si="340"/>
        <v>#N/A</v>
      </c>
      <c r="JI96" s="146" t="e">
        <f t="shared" si="341"/>
        <v>#N/A</v>
      </c>
      <c r="JJ96" s="146" t="e">
        <f t="shared" si="342"/>
        <v>#N/A</v>
      </c>
      <c r="JK96" s="146" t="e">
        <f t="shared" si="343"/>
        <v>#N/A</v>
      </c>
      <c r="JL96" s="146" t="e">
        <f t="shared" si="344"/>
        <v>#N/A</v>
      </c>
      <c r="JM96" s="146" t="e">
        <f t="shared" si="345"/>
        <v>#N/A</v>
      </c>
      <c r="JN96" s="146" t="e">
        <f t="shared" si="346"/>
        <v>#N/A</v>
      </c>
      <c r="JO96" s="146" t="e">
        <f t="shared" si="347"/>
        <v>#N/A</v>
      </c>
      <c r="JP96" s="146" t="e">
        <f t="shared" si="348"/>
        <v>#N/A</v>
      </c>
      <c r="JQ96" s="146" t="e">
        <f t="shared" si="349"/>
        <v>#N/A</v>
      </c>
      <c r="JR96" s="146" t="e">
        <f t="shared" si="350"/>
        <v>#N/A</v>
      </c>
      <c r="JS96" s="146" t="e">
        <f t="shared" si="351"/>
        <v>#N/A</v>
      </c>
      <c r="JT96" s="146" t="e">
        <f t="shared" si="352"/>
        <v>#N/A</v>
      </c>
      <c r="JU96" s="146" t="e">
        <f t="shared" si="353"/>
        <v>#N/A</v>
      </c>
      <c r="JV96" s="146" t="e">
        <f t="shared" si="354"/>
        <v>#N/A</v>
      </c>
      <c r="JW96" s="146" t="e">
        <f t="shared" si="355"/>
        <v>#N/A</v>
      </c>
      <c r="JX96" s="146" t="e">
        <f t="shared" si="356"/>
        <v>#N/A</v>
      </c>
      <c r="JY96" s="146" t="e">
        <f t="shared" si="357"/>
        <v>#N/A</v>
      </c>
      <c r="JZ96" s="146" t="e">
        <f t="shared" si="358"/>
        <v>#N/A</v>
      </c>
      <c r="KA96" s="146" t="e">
        <f t="shared" si="359"/>
        <v>#N/A</v>
      </c>
      <c r="KB96" s="146" t="e">
        <f t="shared" si="360"/>
        <v>#N/A</v>
      </c>
      <c r="KC96" s="146" t="e">
        <f t="shared" si="361"/>
        <v>#N/A</v>
      </c>
      <c r="KD96" s="146" t="e">
        <f t="shared" si="362"/>
        <v>#N/A</v>
      </c>
      <c r="KE96" s="146" t="e">
        <f t="shared" si="363"/>
        <v>#N/A</v>
      </c>
      <c r="KF96" s="146" t="e">
        <f t="shared" si="297"/>
        <v>#N/A</v>
      </c>
      <c r="KG96" s="146" t="e">
        <f t="shared" si="364"/>
        <v>#N/A</v>
      </c>
      <c r="KH96" s="146" t="e">
        <f t="shared" si="365"/>
        <v>#N/A</v>
      </c>
      <c r="KI96" s="146" t="e">
        <f t="shared" si="366"/>
        <v>#N/A</v>
      </c>
      <c r="KJ96" s="146" t="e">
        <f t="shared" si="367"/>
        <v>#N/A</v>
      </c>
      <c r="KK96" s="146" t="e">
        <f t="shared" si="368"/>
        <v>#N/A</v>
      </c>
      <c r="KL96" s="146" t="e">
        <f t="shared" si="369"/>
        <v>#N/A</v>
      </c>
      <c r="KM96" s="146" t="e">
        <f t="shared" si="370"/>
        <v>#N/A</v>
      </c>
      <c r="KN96" s="146" t="e">
        <f t="shared" si="371"/>
        <v>#N/A</v>
      </c>
      <c r="KO96" s="146" t="e">
        <f t="shared" si="372"/>
        <v>#N/A</v>
      </c>
      <c r="KP96" s="146" t="e">
        <f t="shared" si="373"/>
        <v>#N/A</v>
      </c>
      <c r="KQ96" s="146" t="e">
        <f t="shared" si="374"/>
        <v>#N/A</v>
      </c>
      <c r="KR96" s="146" t="e">
        <f t="shared" si="375"/>
        <v>#N/A</v>
      </c>
      <c r="KS96" s="146" t="e">
        <f t="shared" si="376"/>
        <v>#N/A</v>
      </c>
      <c r="KT96" s="146" t="e">
        <f t="shared" si="377"/>
        <v>#N/A</v>
      </c>
      <c r="KU96" s="146" t="e">
        <f t="shared" si="378"/>
        <v>#N/A</v>
      </c>
      <c r="KV96" s="146" t="e">
        <f t="shared" si="379"/>
        <v>#N/A</v>
      </c>
      <c r="KW96" s="146" t="e">
        <f t="shared" si="380"/>
        <v>#N/A</v>
      </c>
      <c r="KX96" s="146" t="e">
        <f t="shared" si="381"/>
        <v>#N/A</v>
      </c>
      <c r="KY96" s="146" t="e">
        <f t="shared" si="382"/>
        <v>#N/A</v>
      </c>
      <c r="KZ96" s="146" t="e">
        <f t="shared" si="383"/>
        <v>#N/A</v>
      </c>
      <c r="LA96" s="146" t="e">
        <f t="shared" si="384"/>
        <v>#N/A</v>
      </c>
      <c r="LB96" s="146" t="e">
        <f t="shared" si="385"/>
        <v>#N/A</v>
      </c>
      <c r="LC96" s="146" t="e">
        <f t="shared" si="386"/>
        <v>#N/A</v>
      </c>
      <c r="LD96" s="146" t="e">
        <f t="shared" si="387"/>
        <v>#N/A</v>
      </c>
      <c r="LE96" s="146" t="e">
        <f t="shared" si="388"/>
        <v>#N/A</v>
      </c>
      <c r="LF96" s="146" t="e">
        <f t="shared" si="389"/>
        <v>#N/A</v>
      </c>
      <c r="LG96" s="146" t="e">
        <f t="shared" si="390"/>
        <v>#N/A</v>
      </c>
      <c r="LH96" s="146" t="e">
        <f t="shared" si="391"/>
        <v>#N/A</v>
      </c>
      <c r="LI96" s="146" t="e">
        <f t="shared" si="392"/>
        <v>#N/A</v>
      </c>
      <c r="LJ96" s="146" t="e">
        <f t="shared" si="393"/>
        <v>#N/A</v>
      </c>
      <c r="LK96" s="146" t="e">
        <f t="shared" si="394"/>
        <v>#N/A</v>
      </c>
      <c r="LL96" s="146" t="e">
        <f t="shared" si="395"/>
        <v>#N/A</v>
      </c>
      <c r="LM96" s="146" t="e">
        <f t="shared" si="396"/>
        <v>#N/A</v>
      </c>
      <c r="LN96" s="146" t="e">
        <f t="shared" si="397"/>
        <v>#N/A</v>
      </c>
      <c r="LO96" s="146" t="e">
        <f t="shared" si="398"/>
        <v>#N/A</v>
      </c>
      <c r="LP96" s="146" t="e">
        <f t="shared" si="399"/>
        <v>#N/A</v>
      </c>
      <c r="LQ96" s="146" t="e">
        <f t="shared" si="400"/>
        <v>#N/A</v>
      </c>
      <c r="LR96" s="146" t="e">
        <f t="shared" si="401"/>
        <v>#N/A</v>
      </c>
      <c r="LS96" s="146" t="e">
        <f t="shared" si="402"/>
        <v>#N/A</v>
      </c>
      <c r="LT96" s="146" t="e">
        <f t="shared" si="403"/>
        <v>#N/A</v>
      </c>
      <c r="LU96" s="146" t="e">
        <f t="shared" si="404"/>
        <v>#N/A</v>
      </c>
      <c r="LV96" s="146" t="e">
        <f t="shared" si="405"/>
        <v>#N/A</v>
      </c>
      <c r="LW96" s="146" t="e">
        <f t="shared" si="406"/>
        <v>#N/A</v>
      </c>
      <c r="LX96" s="146" t="e">
        <f t="shared" si="407"/>
        <v>#N/A</v>
      </c>
      <c r="LY96" s="146" t="e">
        <f t="shared" si="408"/>
        <v>#N/A</v>
      </c>
      <c r="LZ96" s="146" t="e">
        <f t="shared" si="409"/>
        <v>#N/A</v>
      </c>
      <c r="MA96" s="146" t="e">
        <f t="shared" si="410"/>
        <v>#N/A</v>
      </c>
      <c r="MB96" s="146" t="e">
        <f t="shared" si="411"/>
        <v>#N/A</v>
      </c>
      <c r="MC96" s="146" t="e">
        <f t="shared" si="412"/>
        <v>#N/A</v>
      </c>
      <c r="MD96" s="146" t="e">
        <f t="shared" si="413"/>
        <v>#N/A</v>
      </c>
      <c r="ME96" s="146" t="e">
        <f t="shared" si="414"/>
        <v>#N/A</v>
      </c>
      <c r="MF96" s="146" t="e">
        <f t="shared" si="415"/>
        <v>#N/A</v>
      </c>
      <c r="MG96" s="146" t="e">
        <f t="shared" si="416"/>
        <v>#N/A</v>
      </c>
      <c r="MH96" s="146" t="e">
        <f t="shared" si="417"/>
        <v>#N/A</v>
      </c>
      <c r="MI96" s="146" t="e">
        <f t="shared" si="418"/>
        <v>#N/A</v>
      </c>
      <c r="MJ96" s="146" t="e">
        <f t="shared" si="419"/>
        <v>#N/A</v>
      </c>
      <c r="MK96" s="146" t="e">
        <f t="shared" si="420"/>
        <v>#N/A</v>
      </c>
      <c r="ML96" s="146" t="e">
        <f t="shared" si="421"/>
        <v>#N/A</v>
      </c>
      <c r="MM96" s="146" t="e">
        <f t="shared" si="422"/>
        <v>#N/A</v>
      </c>
      <c r="MN96" s="146" t="e">
        <f t="shared" si="423"/>
        <v>#N/A</v>
      </c>
      <c r="MO96" s="146" t="e">
        <f t="shared" si="424"/>
        <v>#N/A</v>
      </c>
      <c r="MP96" s="146" t="e">
        <f t="shared" si="425"/>
        <v>#N/A</v>
      </c>
      <c r="MQ96" s="146" t="e">
        <f t="shared" si="426"/>
        <v>#N/A</v>
      </c>
      <c r="MR96" s="146" t="e">
        <f t="shared" si="298"/>
        <v>#N/A</v>
      </c>
      <c r="MS96" s="146" t="e">
        <f t="shared" si="427"/>
        <v>#N/A</v>
      </c>
      <c r="MT96" s="146" t="e">
        <f t="shared" si="428"/>
        <v>#N/A</v>
      </c>
      <c r="MU96" s="146" t="e">
        <f t="shared" si="429"/>
        <v>#N/A</v>
      </c>
      <c r="MV96" s="146" t="e">
        <f t="shared" si="430"/>
        <v>#N/A</v>
      </c>
      <c r="MW96" s="146" t="e">
        <f t="shared" si="431"/>
        <v>#N/A</v>
      </c>
      <c r="MX96" s="146" t="e">
        <f t="shared" si="432"/>
        <v>#N/A</v>
      </c>
      <c r="MY96" s="146" t="e">
        <f t="shared" si="433"/>
        <v>#N/A</v>
      </c>
      <c r="MZ96" s="146" t="e">
        <f t="shared" si="434"/>
        <v>#N/A</v>
      </c>
      <c r="NA96" s="146" t="e">
        <f t="shared" si="435"/>
        <v>#N/A</v>
      </c>
      <c r="NB96" s="146" t="e">
        <f t="shared" si="436"/>
        <v>#N/A</v>
      </c>
      <c r="NC96" s="146" t="e">
        <f t="shared" si="437"/>
        <v>#N/A</v>
      </c>
      <c r="ND96" s="146" t="e">
        <f t="shared" si="438"/>
        <v>#N/A</v>
      </c>
      <c r="NE96" s="146" t="e">
        <f t="shared" si="439"/>
        <v>#N/A</v>
      </c>
      <c r="NF96" s="146" t="e">
        <f t="shared" si="440"/>
        <v>#N/A</v>
      </c>
      <c r="NG96" s="146" t="e">
        <f t="shared" si="441"/>
        <v>#N/A</v>
      </c>
      <c r="NH96" s="146" t="e">
        <f t="shared" si="442"/>
        <v>#N/A</v>
      </c>
      <c r="NI96" s="146" t="e">
        <f t="shared" si="443"/>
        <v>#N/A</v>
      </c>
      <c r="NJ96" s="146" t="e">
        <f t="shared" si="444"/>
        <v>#N/A</v>
      </c>
      <c r="NK96" s="146" t="e">
        <f t="shared" si="445"/>
        <v>#N/A</v>
      </c>
      <c r="NL96" s="146" t="e">
        <f t="shared" si="446"/>
        <v>#N/A</v>
      </c>
      <c r="NM96" s="146" t="e">
        <f t="shared" si="447"/>
        <v>#N/A</v>
      </c>
      <c r="NN96" s="146" t="e">
        <f t="shared" si="448"/>
        <v>#N/A</v>
      </c>
      <c r="NO96" s="146" t="e">
        <f t="shared" si="449"/>
        <v>#N/A</v>
      </c>
      <c r="NP96" s="146" t="e">
        <f t="shared" si="450"/>
        <v>#N/A</v>
      </c>
      <c r="NQ96" s="146" t="e">
        <f t="shared" si="451"/>
        <v>#N/A</v>
      </c>
      <c r="NR96" s="146" t="e">
        <f t="shared" si="452"/>
        <v>#N/A</v>
      </c>
      <c r="NS96" s="146" t="e">
        <f t="shared" si="453"/>
        <v>#N/A</v>
      </c>
      <c r="NT96" s="146" t="e">
        <f t="shared" si="454"/>
        <v>#N/A</v>
      </c>
      <c r="NU96" s="146" t="e">
        <f t="shared" si="455"/>
        <v>#N/A</v>
      </c>
      <c r="NV96" s="146" t="e">
        <f t="shared" si="456"/>
        <v>#N/A</v>
      </c>
      <c r="NW96" s="146" t="e">
        <f t="shared" si="457"/>
        <v>#N/A</v>
      </c>
      <c r="NX96" s="146" t="e">
        <f t="shared" si="458"/>
        <v>#N/A</v>
      </c>
      <c r="NY96" s="146" t="e">
        <f t="shared" si="459"/>
        <v>#N/A</v>
      </c>
      <c r="NZ96" s="146" t="e">
        <f t="shared" si="460"/>
        <v>#N/A</v>
      </c>
      <c r="OA96" s="146" t="e">
        <f t="shared" si="461"/>
        <v>#N/A</v>
      </c>
      <c r="OB96" s="146" t="e">
        <f t="shared" si="462"/>
        <v>#N/A</v>
      </c>
      <c r="OC96" s="146" t="e">
        <f t="shared" si="463"/>
        <v>#N/A</v>
      </c>
      <c r="OD96" s="146" t="e">
        <f t="shared" si="464"/>
        <v>#N/A</v>
      </c>
      <c r="OE96" s="146" t="e">
        <f t="shared" si="465"/>
        <v>#N/A</v>
      </c>
      <c r="OF96" s="146" t="e">
        <f t="shared" si="466"/>
        <v>#N/A</v>
      </c>
      <c r="OG96" s="146" t="e">
        <f t="shared" si="467"/>
        <v>#N/A</v>
      </c>
      <c r="OH96" s="146" t="e">
        <f t="shared" si="468"/>
        <v>#N/A</v>
      </c>
      <c r="OI96" s="146" t="e">
        <f t="shared" si="469"/>
        <v>#N/A</v>
      </c>
      <c r="OJ96" s="146" t="e">
        <f t="shared" si="470"/>
        <v>#N/A</v>
      </c>
      <c r="OK96" s="146" t="e">
        <f t="shared" si="471"/>
        <v>#N/A</v>
      </c>
      <c r="OL96" s="146" t="e">
        <f t="shared" si="472"/>
        <v>#N/A</v>
      </c>
      <c r="OM96" s="146" t="e">
        <f t="shared" si="473"/>
        <v>#N/A</v>
      </c>
      <c r="ON96" s="146" t="e">
        <f t="shared" si="474"/>
        <v>#N/A</v>
      </c>
      <c r="OO96" s="146" t="e">
        <f t="shared" si="475"/>
        <v>#N/A</v>
      </c>
      <c r="OP96" s="146" t="e">
        <f t="shared" si="476"/>
        <v>#N/A</v>
      </c>
      <c r="OQ96" s="146" t="e">
        <f t="shared" si="477"/>
        <v>#N/A</v>
      </c>
      <c r="OR96" s="146" t="e">
        <f t="shared" si="478"/>
        <v>#N/A</v>
      </c>
      <c r="OS96" s="146" t="e">
        <f t="shared" si="479"/>
        <v>#N/A</v>
      </c>
      <c r="OT96" s="146" t="e">
        <f t="shared" si="480"/>
        <v>#N/A</v>
      </c>
      <c r="OU96" s="146" t="e">
        <f t="shared" si="481"/>
        <v>#N/A</v>
      </c>
      <c r="OV96" s="146" t="e">
        <f t="shared" si="482"/>
        <v>#N/A</v>
      </c>
      <c r="OW96" s="146" t="e">
        <f t="shared" si="483"/>
        <v>#N/A</v>
      </c>
      <c r="OX96" s="146" t="e">
        <f t="shared" si="484"/>
        <v>#N/A</v>
      </c>
      <c r="OY96" s="146" t="e">
        <f t="shared" si="485"/>
        <v>#N/A</v>
      </c>
      <c r="OZ96" s="146" t="e">
        <f t="shared" si="486"/>
        <v>#N/A</v>
      </c>
      <c r="PA96" s="146" t="e">
        <f t="shared" si="487"/>
        <v>#N/A</v>
      </c>
      <c r="PB96" s="146" t="e">
        <f t="shared" si="488"/>
        <v>#N/A</v>
      </c>
      <c r="PC96" s="146" t="e">
        <f t="shared" si="489"/>
        <v>#N/A</v>
      </c>
      <c r="PD96" s="146" t="e">
        <f t="shared" si="299"/>
        <v>#N/A</v>
      </c>
      <c r="PE96" s="146" t="e">
        <f t="shared" si="502"/>
        <v>#N/A</v>
      </c>
      <c r="PF96" s="146" t="e">
        <f t="shared" si="503"/>
        <v>#N/A</v>
      </c>
      <c r="PG96" s="146" t="e">
        <f t="shared" si="504"/>
        <v>#N/A</v>
      </c>
      <c r="PH96" s="146" t="e">
        <f t="shared" si="505"/>
        <v>#N/A</v>
      </c>
      <c r="PI96" s="146" t="e">
        <f t="shared" si="506"/>
        <v>#N/A</v>
      </c>
      <c r="PJ96" s="146" t="e">
        <f t="shared" si="507"/>
        <v>#N/A</v>
      </c>
      <c r="PK96" s="146" t="e">
        <f t="shared" si="508"/>
        <v>#N/A</v>
      </c>
      <c r="PL96" s="146" t="e">
        <f t="shared" si="509"/>
        <v>#N/A</v>
      </c>
    </row>
    <row r="97" spans="1:428" hidden="1" x14ac:dyDescent="0.45">
      <c r="A97" s="364"/>
      <c r="B97" s="365" t="str">
        <f>IF($N97="","",ROUND(_xlfn.LOGNORM.INV(ABS(VLOOKUP($Q$1,VLookups!$A$27:$B$28,2,FALSE)-B$2),LN($J97),LN($N97)),0))</f>
        <v/>
      </c>
      <c r="C97" s="367" t="str">
        <f t="shared" si="293"/>
        <v/>
      </c>
      <c r="D97" s="368" t="str">
        <f t="shared" si="294"/>
        <v/>
      </c>
      <c r="E97" s="108" t="str">
        <f>IFERROR(_xlfn.LOGNORM.INV(VLookups!$B$22,LN($J97),LN($N97)),"")</f>
        <v/>
      </c>
      <c r="F97" s="81"/>
      <c r="G97" s="108" t="str">
        <f>IFERROR(_xlfn.LOGNORM.INV(VLookups!$B$23,LN($J97),LN($N97)),"")</f>
        <v/>
      </c>
      <c r="H97" s="110" t="str">
        <f t="shared" si="283"/>
        <v/>
      </c>
      <c r="I97" s="110" t="str">
        <f t="shared" si="284"/>
        <v/>
      </c>
      <c r="J97" s="65" t="str">
        <f>IF(AND(F97&gt;0,NOT(ISBLANK(K97))),IF(VLOOKUP($F$3,VLookups!$A$17:$B$18,2,FALSE),F97*VLOOKUP(K97,VLookups!$A$4:$B$13,2,FALSE),F97),"")</f>
        <v/>
      </c>
      <c r="K97" s="21"/>
      <c r="L97" s="53"/>
      <c r="M97" s="263"/>
      <c r="N97" s="320" t="str">
        <f>IF(F97&gt;0,IF(ISBLANK(M97),IF(ISBLANK(K97),"",VLOOKUP(K97,VLookups!$A$4:$C$13,3,FALSE)),M97),"")</f>
        <v/>
      </c>
      <c r="O97" s="320" t="str">
        <f t="shared" si="287"/>
        <v/>
      </c>
      <c r="P97" s="375" t="str">
        <f t="shared" si="288"/>
        <v/>
      </c>
      <c r="Q97" s="81"/>
      <c r="R97" s="230" t="str">
        <f>IF(AND(Q97&gt;0,F97&gt;0,NOT(N97="")),ABS(VLOOKUP($Q$1,VLookups!$A$27:$B$28,2,FALSE)-_xlfn.LOGNORM.DIST(Q97,LN(J97),LN(N97),TRUE)),"")</f>
        <v/>
      </c>
      <c r="S97" s="80" t="str">
        <f>IF(AND($E97&gt;0,$F97&gt;0,$G97&gt;0,NOT(ISBLANK($K97))),_xlfn.LOGNORM.INV(ABS(VLOOKUP($Q$1,VLookups!$A$27:$B$28,2,FALSE)-S$3),LN($J97),LN($N97)),"")</f>
        <v/>
      </c>
      <c r="T97" s="80" t="str">
        <f>IF(AND($E97&gt;0,$F97&gt;0,$G97&gt;0,NOT(ISBLANK($K97))),_xlfn.LOGNORM.INV(ABS(VLOOKUP($Q$1,VLookups!$A$27:$B$28,2,FALSE)-T$3),LN($J97),LN($N97)),"")</f>
        <v/>
      </c>
      <c r="U97" s="80" t="str">
        <f>IF(AND($E97&gt;0,$F97&gt;0,$G97&gt;0,NOT(ISBLANK($K97))),_xlfn.LOGNORM.INV(ABS(VLOOKUP($Q$1,VLookups!$A$27:$B$28,2,FALSE)-U$3),LN($J97),LN($N97)),"")</f>
        <v/>
      </c>
      <c r="V97" s="80" t="str">
        <f>IF(AND($E97&gt;0,$F97&gt;0,$G97&gt;0,NOT(ISBLANK($K97))),_xlfn.LOGNORM.INV(ABS(VLOOKUP($Q$1,VLookups!$A$27:$B$28,2,FALSE)-V$3),LN($J97),LN($N97)),"")</f>
        <v/>
      </c>
      <c r="W97" s="80" t="str">
        <f>IF(AND($E97&gt;0,$F97&gt;0,$G97&gt;0,NOT(ISBLANK($K97))),_xlfn.LOGNORM.INV(ABS(VLOOKUP($Q$1,VLookups!$A$27:$B$28,2,FALSE)-W$3),LN($J97),LN($N97)),"")</f>
        <v/>
      </c>
      <c r="X97" s="80" t="str">
        <f>IF(AND($E97&gt;0,$F97&gt;0,$G97&gt;0,NOT(ISBLANK($K97))),_xlfn.LOGNORM.INV(ABS(VLOOKUP($Q$1,VLookups!$A$27:$B$28,2,FALSE)-X$3),LN($J97),LN($N97)),"")</f>
        <v/>
      </c>
      <c r="Y97" s="5"/>
      <c r="Z97" s="145" t="str">
        <f t="shared" si="285"/>
        <v/>
      </c>
      <c r="AA97" s="376" t="str">
        <f t="shared" si="289"/>
        <v/>
      </c>
      <c r="AB97" s="46" t="str">
        <f t="shared" si="290"/>
        <v/>
      </c>
      <c r="AC97" s="46" t="str">
        <f t="shared" si="521"/>
        <v/>
      </c>
      <c r="AD97" s="46" t="str">
        <f t="shared" si="521"/>
        <v/>
      </c>
      <c r="AE97" s="46" t="str">
        <f t="shared" si="521"/>
        <v/>
      </c>
      <c r="AF97" s="46" t="str">
        <f t="shared" si="521"/>
        <v/>
      </c>
      <c r="AG97" s="46" t="str">
        <f t="shared" si="521"/>
        <v/>
      </c>
      <c r="AH97" s="46" t="str">
        <f t="shared" si="521"/>
        <v/>
      </c>
      <c r="AI97" s="46" t="str">
        <f t="shared" si="521"/>
        <v/>
      </c>
      <c r="AJ97" s="46" t="str">
        <f t="shared" si="521"/>
        <v/>
      </c>
      <c r="AK97" s="46" t="str">
        <f t="shared" si="521"/>
        <v/>
      </c>
      <c r="AL97" s="46" t="str">
        <f t="shared" si="521"/>
        <v/>
      </c>
      <c r="AM97" s="46" t="str">
        <f t="shared" si="521"/>
        <v/>
      </c>
      <c r="AN97" s="46" t="str">
        <f t="shared" si="521"/>
        <v/>
      </c>
      <c r="AO97" s="46" t="str">
        <f t="shared" si="521"/>
        <v/>
      </c>
      <c r="AP97" s="46" t="str">
        <f t="shared" si="521"/>
        <v/>
      </c>
      <c r="AQ97" s="46" t="str">
        <f t="shared" si="521"/>
        <v/>
      </c>
      <c r="AR97" s="46" t="str">
        <f t="shared" si="521"/>
        <v/>
      </c>
      <c r="AS97" s="46" t="str">
        <f t="shared" si="521"/>
        <v/>
      </c>
      <c r="AT97" s="46" t="str">
        <f t="shared" si="521"/>
        <v/>
      </c>
      <c r="AU97" s="46" t="str">
        <f t="shared" si="521"/>
        <v/>
      </c>
      <c r="AV97" s="46" t="str">
        <f t="shared" si="521"/>
        <v/>
      </c>
      <c r="AW97" s="46" t="str">
        <f t="shared" si="521"/>
        <v/>
      </c>
      <c r="AX97" s="46" t="str">
        <f t="shared" si="521"/>
        <v/>
      </c>
      <c r="AY97" s="46" t="str">
        <f t="shared" si="521"/>
        <v/>
      </c>
      <c r="AZ97" s="46" t="str">
        <f t="shared" si="521"/>
        <v/>
      </c>
      <c r="BA97" s="46" t="str">
        <f t="shared" si="521"/>
        <v/>
      </c>
      <c r="BB97" s="46" t="str">
        <f t="shared" si="521"/>
        <v/>
      </c>
      <c r="BC97" s="46" t="str">
        <f t="shared" si="521"/>
        <v/>
      </c>
      <c r="BD97" s="46" t="str">
        <f t="shared" si="521"/>
        <v/>
      </c>
      <c r="BE97" s="46" t="str">
        <f t="shared" si="521"/>
        <v/>
      </c>
      <c r="BF97" s="46" t="str">
        <f t="shared" si="521"/>
        <v/>
      </c>
      <c r="BG97" s="46" t="str">
        <f t="shared" si="521"/>
        <v/>
      </c>
      <c r="BH97" s="46" t="str">
        <f t="shared" si="521"/>
        <v/>
      </c>
      <c r="BI97" s="46" t="str">
        <f t="shared" si="521"/>
        <v/>
      </c>
      <c r="BJ97" s="46" t="str">
        <f t="shared" si="521"/>
        <v/>
      </c>
      <c r="BK97" s="46" t="str">
        <f t="shared" si="521"/>
        <v/>
      </c>
      <c r="BL97" s="46" t="str">
        <f t="shared" si="521"/>
        <v/>
      </c>
      <c r="BM97" s="46" t="str">
        <f t="shared" si="521"/>
        <v/>
      </c>
      <c r="BN97" s="46" t="str">
        <f t="shared" si="521"/>
        <v/>
      </c>
      <c r="BO97" s="46" t="str">
        <f t="shared" si="521"/>
        <v/>
      </c>
      <c r="BP97" s="46" t="str">
        <f t="shared" si="521"/>
        <v/>
      </c>
      <c r="BQ97" s="46" t="str">
        <f t="shared" si="521"/>
        <v/>
      </c>
      <c r="BR97" s="46" t="str">
        <f t="shared" si="521"/>
        <v/>
      </c>
      <c r="BS97" s="46" t="str">
        <f t="shared" si="521"/>
        <v/>
      </c>
      <c r="BT97" s="46" t="str">
        <f t="shared" si="521"/>
        <v/>
      </c>
      <c r="BU97" s="46" t="str">
        <f t="shared" si="521"/>
        <v/>
      </c>
      <c r="BV97" s="46" t="str">
        <f t="shared" si="521"/>
        <v/>
      </c>
      <c r="BW97" s="46" t="str">
        <f t="shared" si="521"/>
        <v/>
      </c>
      <c r="BX97" s="46" t="str">
        <f t="shared" si="521"/>
        <v/>
      </c>
      <c r="BY97" s="46" t="str">
        <f t="shared" si="521"/>
        <v/>
      </c>
      <c r="BZ97" s="46" t="str">
        <f t="shared" si="521"/>
        <v/>
      </c>
      <c r="CA97" s="46" t="str">
        <f t="shared" si="521"/>
        <v/>
      </c>
      <c r="CB97" s="46" t="str">
        <f t="shared" si="521"/>
        <v/>
      </c>
      <c r="CC97" s="46" t="str">
        <f t="shared" si="521"/>
        <v/>
      </c>
      <c r="CD97" s="46" t="str">
        <f t="shared" si="521"/>
        <v/>
      </c>
      <c r="CE97" s="46" t="str">
        <f t="shared" si="521"/>
        <v/>
      </c>
      <c r="CF97" s="46" t="str">
        <f t="shared" si="521"/>
        <v/>
      </c>
      <c r="CG97" s="46" t="str">
        <f t="shared" si="521"/>
        <v/>
      </c>
      <c r="CH97" s="46" t="str">
        <f t="shared" si="521"/>
        <v/>
      </c>
      <c r="CI97" s="46" t="str">
        <f t="shared" si="521"/>
        <v/>
      </c>
      <c r="CJ97" s="46" t="str">
        <f t="shared" si="521"/>
        <v/>
      </c>
      <c r="CK97" s="46" t="str">
        <f t="shared" si="521"/>
        <v/>
      </c>
      <c r="CL97" s="46" t="str">
        <f t="shared" si="521"/>
        <v/>
      </c>
      <c r="CM97" s="46" t="str">
        <f t="shared" si="521"/>
        <v/>
      </c>
      <c r="CN97" s="46" t="str">
        <f t="shared" ref="CN97:EY100" si="523">IF(ISNONTEXT($Z97),CM97+$Z97,"")</f>
        <v/>
      </c>
      <c r="CO97" s="46" t="str">
        <f t="shared" si="523"/>
        <v/>
      </c>
      <c r="CP97" s="46" t="str">
        <f t="shared" si="523"/>
        <v/>
      </c>
      <c r="CQ97" s="46" t="str">
        <f t="shared" si="523"/>
        <v/>
      </c>
      <c r="CR97" s="46" t="str">
        <f t="shared" si="523"/>
        <v/>
      </c>
      <c r="CS97" s="46" t="str">
        <f t="shared" si="523"/>
        <v/>
      </c>
      <c r="CT97" s="46" t="str">
        <f t="shared" si="523"/>
        <v/>
      </c>
      <c r="CU97" s="46" t="str">
        <f t="shared" si="523"/>
        <v/>
      </c>
      <c r="CV97" s="46" t="str">
        <f t="shared" si="523"/>
        <v/>
      </c>
      <c r="CW97" s="46" t="str">
        <f t="shared" si="523"/>
        <v/>
      </c>
      <c r="CX97" s="46" t="str">
        <f t="shared" si="523"/>
        <v/>
      </c>
      <c r="CY97" s="46" t="str">
        <f t="shared" si="523"/>
        <v/>
      </c>
      <c r="CZ97" s="46" t="str">
        <f t="shared" si="523"/>
        <v/>
      </c>
      <c r="DA97" s="46" t="str">
        <f t="shared" si="523"/>
        <v/>
      </c>
      <c r="DB97" s="46" t="str">
        <f t="shared" si="523"/>
        <v/>
      </c>
      <c r="DC97" s="46" t="str">
        <f t="shared" si="523"/>
        <v/>
      </c>
      <c r="DD97" s="46" t="str">
        <f t="shared" si="523"/>
        <v/>
      </c>
      <c r="DE97" s="46" t="str">
        <f t="shared" si="523"/>
        <v/>
      </c>
      <c r="DF97" s="46" t="str">
        <f t="shared" si="523"/>
        <v/>
      </c>
      <c r="DG97" s="46" t="str">
        <f t="shared" si="523"/>
        <v/>
      </c>
      <c r="DH97" s="46" t="str">
        <f t="shared" si="523"/>
        <v/>
      </c>
      <c r="DI97" s="46" t="str">
        <f t="shared" si="523"/>
        <v/>
      </c>
      <c r="DJ97" s="46" t="str">
        <f t="shared" si="523"/>
        <v/>
      </c>
      <c r="DK97" s="46" t="str">
        <f t="shared" si="523"/>
        <v/>
      </c>
      <c r="DL97" s="46" t="str">
        <f t="shared" si="523"/>
        <v/>
      </c>
      <c r="DM97" s="46" t="str">
        <f t="shared" si="523"/>
        <v/>
      </c>
      <c r="DN97" s="46" t="str">
        <f t="shared" si="523"/>
        <v/>
      </c>
      <c r="DO97" s="46" t="str">
        <f t="shared" si="523"/>
        <v/>
      </c>
      <c r="DP97" s="46" t="str">
        <f t="shared" si="523"/>
        <v/>
      </c>
      <c r="DQ97" s="46" t="str">
        <f t="shared" si="523"/>
        <v/>
      </c>
      <c r="DR97" s="46" t="str">
        <f t="shared" si="523"/>
        <v/>
      </c>
      <c r="DS97" s="46" t="str">
        <f t="shared" si="523"/>
        <v/>
      </c>
      <c r="DT97" s="46" t="str">
        <f t="shared" si="523"/>
        <v/>
      </c>
      <c r="DU97" s="46" t="str">
        <f t="shared" si="523"/>
        <v/>
      </c>
      <c r="DV97" s="46" t="str">
        <f t="shared" si="523"/>
        <v/>
      </c>
      <c r="DW97" s="46" t="str">
        <f t="shared" si="523"/>
        <v/>
      </c>
      <c r="DX97" s="46" t="str">
        <f t="shared" si="523"/>
        <v/>
      </c>
      <c r="DY97" s="46" t="str">
        <f t="shared" si="523"/>
        <v/>
      </c>
      <c r="DZ97" s="46" t="str">
        <f t="shared" si="523"/>
        <v/>
      </c>
      <c r="EA97" s="46" t="str">
        <f t="shared" si="523"/>
        <v/>
      </c>
      <c r="EB97" s="46" t="str">
        <f t="shared" si="523"/>
        <v/>
      </c>
      <c r="EC97" s="46" t="str">
        <f t="shared" si="523"/>
        <v/>
      </c>
      <c r="ED97" s="46" t="str">
        <f t="shared" si="523"/>
        <v/>
      </c>
      <c r="EE97" s="46" t="str">
        <f t="shared" si="523"/>
        <v/>
      </c>
      <c r="EF97" s="46" t="str">
        <f t="shared" si="523"/>
        <v/>
      </c>
      <c r="EG97" s="46" t="str">
        <f t="shared" si="523"/>
        <v/>
      </c>
      <c r="EH97" s="46" t="str">
        <f t="shared" si="523"/>
        <v/>
      </c>
      <c r="EI97" s="46" t="str">
        <f t="shared" si="523"/>
        <v/>
      </c>
      <c r="EJ97" s="46" t="str">
        <f t="shared" si="523"/>
        <v/>
      </c>
      <c r="EK97" s="46" t="str">
        <f t="shared" si="523"/>
        <v/>
      </c>
      <c r="EL97" s="46" t="str">
        <f t="shared" si="523"/>
        <v/>
      </c>
      <c r="EM97" s="46" t="str">
        <f t="shared" si="523"/>
        <v/>
      </c>
      <c r="EN97" s="46" t="str">
        <f t="shared" si="523"/>
        <v/>
      </c>
      <c r="EO97" s="46" t="str">
        <f t="shared" si="523"/>
        <v/>
      </c>
      <c r="EP97" s="46" t="str">
        <f t="shared" si="523"/>
        <v/>
      </c>
      <c r="EQ97" s="46" t="str">
        <f t="shared" si="523"/>
        <v/>
      </c>
      <c r="ER97" s="46" t="str">
        <f t="shared" si="523"/>
        <v/>
      </c>
      <c r="ES97" s="46" t="str">
        <f t="shared" si="523"/>
        <v/>
      </c>
      <c r="ET97" s="46" t="str">
        <f t="shared" si="523"/>
        <v/>
      </c>
      <c r="EU97" s="46" t="str">
        <f t="shared" si="523"/>
        <v/>
      </c>
      <c r="EV97" s="46" t="str">
        <f t="shared" si="523"/>
        <v/>
      </c>
      <c r="EW97" s="46" t="str">
        <f t="shared" si="523"/>
        <v/>
      </c>
      <c r="EX97" s="46" t="str">
        <f t="shared" si="523"/>
        <v/>
      </c>
      <c r="EY97" s="46" t="str">
        <f t="shared" si="523"/>
        <v/>
      </c>
      <c r="EZ97" s="46" t="str">
        <f t="shared" si="522"/>
        <v/>
      </c>
      <c r="FA97" s="46" t="str">
        <f t="shared" si="522"/>
        <v/>
      </c>
      <c r="FB97" s="46" t="str">
        <f t="shared" si="522"/>
        <v/>
      </c>
      <c r="FC97" s="46" t="str">
        <f t="shared" si="522"/>
        <v/>
      </c>
      <c r="FD97" s="46" t="str">
        <f t="shared" si="522"/>
        <v/>
      </c>
      <c r="FE97" s="46" t="str">
        <f t="shared" si="522"/>
        <v/>
      </c>
      <c r="FF97" s="46" t="str">
        <f t="shared" si="522"/>
        <v/>
      </c>
      <c r="FG97" s="46" t="str">
        <f t="shared" si="522"/>
        <v/>
      </c>
      <c r="FH97" s="46" t="str">
        <f t="shared" si="522"/>
        <v/>
      </c>
      <c r="FI97" s="46" t="str">
        <f t="shared" si="522"/>
        <v/>
      </c>
      <c r="FJ97" s="46" t="str">
        <f t="shared" si="522"/>
        <v/>
      </c>
      <c r="FK97" s="46" t="str">
        <f t="shared" si="522"/>
        <v/>
      </c>
      <c r="FL97" s="46" t="str">
        <f t="shared" si="522"/>
        <v/>
      </c>
      <c r="FM97" s="46" t="str">
        <f t="shared" si="522"/>
        <v/>
      </c>
      <c r="FN97" s="46" t="str">
        <f t="shared" si="522"/>
        <v/>
      </c>
      <c r="FO97" s="46" t="str">
        <f t="shared" si="522"/>
        <v/>
      </c>
      <c r="FP97" s="46" t="str">
        <f t="shared" si="522"/>
        <v/>
      </c>
      <c r="FQ97" s="46" t="str">
        <f t="shared" si="522"/>
        <v/>
      </c>
      <c r="FR97" s="46" t="str">
        <f t="shared" si="522"/>
        <v/>
      </c>
      <c r="FS97" s="46" t="str">
        <f t="shared" si="522"/>
        <v/>
      </c>
      <c r="FT97" s="46" t="str">
        <f t="shared" si="522"/>
        <v/>
      </c>
      <c r="FU97" s="46" t="str">
        <f t="shared" si="522"/>
        <v/>
      </c>
      <c r="FV97" s="46" t="str">
        <f t="shared" si="522"/>
        <v/>
      </c>
      <c r="FW97" s="46" t="str">
        <f t="shared" si="522"/>
        <v/>
      </c>
      <c r="FX97" s="46" t="str">
        <f t="shared" si="522"/>
        <v/>
      </c>
      <c r="FY97" s="46" t="str">
        <f t="shared" si="522"/>
        <v/>
      </c>
      <c r="FZ97" s="46" t="str">
        <f t="shared" si="522"/>
        <v/>
      </c>
      <c r="GA97" s="46" t="str">
        <f t="shared" si="522"/>
        <v/>
      </c>
      <c r="GB97" s="46" t="str">
        <f t="shared" si="522"/>
        <v/>
      </c>
      <c r="GC97" s="46" t="str">
        <f t="shared" si="522"/>
        <v/>
      </c>
      <c r="GD97" s="46" t="str">
        <f t="shared" si="522"/>
        <v/>
      </c>
      <c r="GE97" s="46" t="str">
        <f t="shared" si="522"/>
        <v/>
      </c>
      <c r="GF97" s="46" t="str">
        <f t="shared" si="522"/>
        <v/>
      </c>
      <c r="GG97" s="46" t="str">
        <f t="shared" si="522"/>
        <v/>
      </c>
      <c r="GH97" s="46" t="str">
        <f t="shared" si="522"/>
        <v/>
      </c>
      <c r="GI97" s="46" t="str">
        <f t="shared" si="522"/>
        <v/>
      </c>
      <c r="GJ97" s="46" t="str">
        <f t="shared" si="522"/>
        <v/>
      </c>
      <c r="GK97" s="46" t="str">
        <f t="shared" si="522"/>
        <v/>
      </c>
      <c r="GL97" s="46" t="str">
        <f t="shared" si="522"/>
        <v/>
      </c>
      <c r="GM97" s="46" t="str">
        <f t="shared" si="522"/>
        <v/>
      </c>
      <c r="GN97" s="46" t="str">
        <f t="shared" si="522"/>
        <v/>
      </c>
      <c r="GO97" s="46" t="str">
        <f t="shared" si="522"/>
        <v/>
      </c>
      <c r="GP97" s="46" t="str">
        <f t="shared" si="522"/>
        <v/>
      </c>
      <c r="GQ97" s="46" t="str">
        <f t="shared" si="522"/>
        <v/>
      </c>
      <c r="GR97" s="46" t="str">
        <f t="shared" si="522"/>
        <v/>
      </c>
      <c r="GS97" s="46" t="str">
        <f t="shared" si="522"/>
        <v/>
      </c>
      <c r="GT97" s="46" t="str">
        <f t="shared" si="522"/>
        <v/>
      </c>
      <c r="GU97" s="46" t="str">
        <f t="shared" si="522"/>
        <v/>
      </c>
      <c r="GV97" s="46" t="str">
        <f t="shared" si="522"/>
        <v/>
      </c>
      <c r="GW97" s="46" t="str">
        <f t="shared" si="522"/>
        <v/>
      </c>
      <c r="GX97" s="46" t="str">
        <f t="shared" si="522"/>
        <v/>
      </c>
      <c r="GY97" s="46" t="str">
        <f t="shared" si="522"/>
        <v/>
      </c>
      <c r="GZ97" s="46" t="str">
        <f t="shared" si="522"/>
        <v/>
      </c>
      <c r="HA97" s="46" t="str">
        <f t="shared" si="522"/>
        <v/>
      </c>
      <c r="HB97" s="46" t="str">
        <f t="shared" si="522"/>
        <v/>
      </c>
      <c r="HC97" s="46" t="str">
        <f t="shared" si="522"/>
        <v/>
      </c>
      <c r="HD97" s="46" t="str">
        <f t="shared" si="522"/>
        <v/>
      </c>
      <c r="HE97" s="46" t="str">
        <f t="shared" si="522"/>
        <v/>
      </c>
      <c r="HF97" s="46" t="str">
        <f t="shared" si="522"/>
        <v/>
      </c>
      <c r="HG97" s="46" t="str">
        <f t="shared" si="522"/>
        <v/>
      </c>
      <c r="HH97" s="46" t="str">
        <f t="shared" si="522"/>
        <v/>
      </c>
      <c r="HI97" s="46" t="str">
        <f t="shared" si="522"/>
        <v/>
      </c>
      <c r="HJ97" s="46" t="str">
        <f t="shared" si="522"/>
        <v/>
      </c>
      <c r="HK97" s="46" t="str">
        <f t="shared" ref="HK97:HS100" si="524">IF(ISNONTEXT($Z97),HJ97+$Z97,"")</f>
        <v/>
      </c>
      <c r="HL97" s="46" t="str">
        <f t="shared" si="524"/>
        <v/>
      </c>
      <c r="HM97" s="46" t="str">
        <f t="shared" si="524"/>
        <v/>
      </c>
      <c r="HN97" s="46" t="str">
        <f t="shared" si="524"/>
        <v/>
      </c>
      <c r="HO97" s="46" t="str">
        <f t="shared" si="524"/>
        <v/>
      </c>
      <c r="HP97" s="46" t="str">
        <f t="shared" si="524"/>
        <v/>
      </c>
      <c r="HQ97" s="46" t="str">
        <f t="shared" si="524"/>
        <v/>
      </c>
      <c r="HR97" s="46" t="str">
        <f t="shared" si="524"/>
        <v/>
      </c>
      <c r="HS97" s="46" t="str">
        <f t="shared" si="524"/>
        <v/>
      </c>
      <c r="HT97" s="146" t="e">
        <f t="shared" si="292"/>
        <v>#N/A</v>
      </c>
      <c r="HU97" s="146" t="e">
        <f t="shared" si="301"/>
        <v>#N/A</v>
      </c>
      <c r="HV97" s="146" t="e">
        <f t="shared" si="302"/>
        <v>#N/A</v>
      </c>
      <c r="HW97" s="146" t="e">
        <f t="shared" si="303"/>
        <v>#N/A</v>
      </c>
      <c r="HX97" s="146" t="e">
        <f t="shared" si="304"/>
        <v>#N/A</v>
      </c>
      <c r="HY97" s="146" t="e">
        <f t="shared" si="305"/>
        <v>#N/A</v>
      </c>
      <c r="HZ97" s="146" t="e">
        <f t="shared" si="306"/>
        <v>#N/A</v>
      </c>
      <c r="IA97" s="146" t="e">
        <f t="shared" si="307"/>
        <v>#N/A</v>
      </c>
      <c r="IB97" s="146" t="e">
        <f t="shared" si="308"/>
        <v>#N/A</v>
      </c>
      <c r="IC97" s="146" t="e">
        <f t="shared" si="309"/>
        <v>#N/A</v>
      </c>
      <c r="ID97" s="146" t="e">
        <f t="shared" si="310"/>
        <v>#N/A</v>
      </c>
      <c r="IE97" s="146" t="e">
        <f t="shared" si="311"/>
        <v>#N/A</v>
      </c>
      <c r="IF97" s="146" t="e">
        <f t="shared" si="312"/>
        <v>#N/A</v>
      </c>
      <c r="IG97" s="146" t="e">
        <f t="shared" si="313"/>
        <v>#N/A</v>
      </c>
      <c r="IH97" s="146" t="e">
        <f t="shared" si="314"/>
        <v>#N/A</v>
      </c>
      <c r="II97" s="146" t="e">
        <f t="shared" si="315"/>
        <v>#N/A</v>
      </c>
      <c r="IJ97" s="146" t="e">
        <f t="shared" si="316"/>
        <v>#N/A</v>
      </c>
      <c r="IK97" s="146" t="e">
        <f t="shared" si="317"/>
        <v>#N/A</v>
      </c>
      <c r="IL97" s="146" t="e">
        <f t="shared" si="318"/>
        <v>#N/A</v>
      </c>
      <c r="IM97" s="146" t="e">
        <f t="shared" si="319"/>
        <v>#N/A</v>
      </c>
      <c r="IN97" s="146" t="e">
        <f t="shared" si="320"/>
        <v>#N/A</v>
      </c>
      <c r="IO97" s="146" t="e">
        <f t="shared" si="321"/>
        <v>#N/A</v>
      </c>
      <c r="IP97" s="146" t="e">
        <f t="shared" si="322"/>
        <v>#N/A</v>
      </c>
      <c r="IQ97" s="146" t="e">
        <f t="shared" si="323"/>
        <v>#N/A</v>
      </c>
      <c r="IR97" s="146" t="e">
        <f t="shared" si="324"/>
        <v>#N/A</v>
      </c>
      <c r="IS97" s="146" t="e">
        <f t="shared" si="325"/>
        <v>#N/A</v>
      </c>
      <c r="IT97" s="146" t="e">
        <f t="shared" si="326"/>
        <v>#N/A</v>
      </c>
      <c r="IU97" s="146" t="e">
        <f t="shared" si="327"/>
        <v>#N/A</v>
      </c>
      <c r="IV97" s="146" t="e">
        <f t="shared" si="328"/>
        <v>#N/A</v>
      </c>
      <c r="IW97" s="146" t="e">
        <f t="shared" si="329"/>
        <v>#N/A</v>
      </c>
      <c r="IX97" s="146" t="e">
        <f t="shared" si="330"/>
        <v>#N/A</v>
      </c>
      <c r="IY97" s="146" t="e">
        <f t="shared" si="331"/>
        <v>#N/A</v>
      </c>
      <c r="IZ97" s="146" t="e">
        <f t="shared" si="332"/>
        <v>#N/A</v>
      </c>
      <c r="JA97" s="146" t="e">
        <f t="shared" si="333"/>
        <v>#N/A</v>
      </c>
      <c r="JB97" s="146" t="e">
        <f t="shared" si="334"/>
        <v>#N/A</v>
      </c>
      <c r="JC97" s="146" t="e">
        <f t="shared" si="335"/>
        <v>#N/A</v>
      </c>
      <c r="JD97" s="146" t="e">
        <f t="shared" si="336"/>
        <v>#N/A</v>
      </c>
      <c r="JE97" s="146" t="e">
        <f t="shared" si="337"/>
        <v>#N/A</v>
      </c>
      <c r="JF97" s="146" t="e">
        <f t="shared" si="338"/>
        <v>#N/A</v>
      </c>
      <c r="JG97" s="146" t="e">
        <f t="shared" si="339"/>
        <v>#N/A</v>
      </c>
      <c r="JH97" s="146" t="e">
        <f t="shared" si="340"/>
        <v>#N/A</v>
      </c>
      <c r="JI97" s="146" t="e">
        <f t="shared" si="341"/>
        <v>#N/A</v>
      </c>
      <c r="JJ97" s="146" t="e">
        <f t="shared" si="342"/>
        <v>#N/A</v>
      </c>
      <c r="JK97" s="146" t="e">
        <f t="shared" si="343"/>
        <v>#N/A</v>
      </c>
      <c r="JL97" s="146" t="e">
        <f t="shared" si="344"/>
        <v>#N/A</v>
      </c>
      <c r="JM97" s="146" t="e">
        <f t="shared" si="345"/>
        <v>#N/A</v>
      </c>
      <c r="JN97" s="146" t="e">
        <f t="shared" si="346"/>
        <v>#N/A</v>
      </c>
      <c r="JO97" s="146" t="e">
        <f t="shared" si="347"/>
        <v>#N/A</v>
      </c>
      <c r="JP97" s="146" t="e">
        <f t="shared" si="348"/>
        <v>#N/A</v>
      </c>
      <c r="JQ97" s="146" t="e">
        <f t="shared" si="349"/>
        <v>#N/A</v>
      </c>
      <c r="JR97" s="146" t="e">
        <f t="shared" si="350"/>
        <v>#N/A</v>
      </c>
      <c r="JS97" s="146" t="e">
        <f t="shared" si="351"/>
        <v>#N/A</v>
      </c>
      <c r="JT97" s="146" t="e">
        <f t="shared" si="352"/>
        <v>#N/A</v>
      </c>
      <c r="JU97" s="146" t="e">
        <f t="shared" si="353"/>
        <v>#N/A</v>
      </c>
      <c r="JV97" s="146" t="e">
        <f t="shared" si="354"/>
        <v>#N/A</v>
      </c>
      <c r="JW97" s="146" t="e">
        <f t="shared" si="355"/>
        <v>#N/A</v>
      </c>
      <c r="JX97" s="146" t="e">
        <f t="shared" si="356"/>
        <v>#N/A</v>
      </c>
      <c r="JY97" s="146" t="e">
        <f t="shared" si="357"/>
        <v>#N/A</v>
      </c>
      <c r="JZ97" s="146" t="e">
        <f t="shared" si="358"/>
        <v>#N/A</v>
      </c>
      <c r="KA97" s="146" t="e">
        <f t="shared" si="359"/>
        <v>#N/A</v>
      </c>
      <c r="KB97" s="146" t="e">
        <f t="shared" si="360"/>
        <v>#N/A</v>
      </c>
      <c r="KC97" s="146" t="e">
        <f t="shared" si="361"/>
        <v>#N/A</v>
      </c>
      <c r="KD97" s="146" t="e">
        <f t="shared" si="362"/>
        <v>#N/A</v>
      </c>
      <c r="KE97" s="146" t="e">
        <f t="shared" si="363"/>
        <v>#N/A</v>
      </c>
      <c r="KF97" s="146" t="e">
        <f t="shared" si="297"/>
        <v>#N/A</v>
      </c>
      <c r="KG97" s="146" t="e">
        <f t="shared" si="364"/>
        <v>#N/A</v>
      </c>
      <c r="KH97" s="146" t="e">
        <f t="shared" si="365"/>
        <v>#N/A</v>
      </c>
      <c r="KI97" s="146" t="e">
        <f t="shared" si="366"/>
        <v>#N/A</v>
      </c>
      <c r="KJ97" s="146" t="e">
        <f t="shared" si="367"/>
        <v>#N/A</v>
      </c>
      <c r="KK97" s="146" t="e">
        <f t="shared" si="368"/>
        <v>#N/A</v>
      </c>
      <c r="KL97" s="146" t="e">
        <f t="shared" si="369"/>
        <v>#N/A</v>
      </c>
      <c r="KM97" s="146" t="e">
        <f t="shared" si="370"/>
        <v>#N/A</v>
      </c>
      <c r="KN97" s="146" t="e">
        <f t="shared" si="371"/>
        <v>#N/A</v>
      </c>
      <c r="KO97" s="146" t="e">
        <f t="shared" si="372"/>
        <v>#N/A</v>
      </c>
      <c r="KP97" s="146" t="e">
        <f t="shared" si="373"/>
        <v>#N/A</v>
      </c>
      <c r="KQ97" s="146" t="e">
        <f t="shared" si="374"/>
        <v>#N/A</v>
      </c>
      <c r="KR97" s="146" t="e">
        <f t="shared" si="375"/>
        <v>#N/A</v>
      </c>
      <c r="KS97" s="146" t="e">
        <f t="shared" si="376"/>
        <v>#N/A</v>
      </c>
      <c r="KT97" s="146" t="e">
        <f t="shared" si="377"/>
        <v>#N/A</v>
      </c>
      <c r="KU97" s="146" t="e">
        <f t="shared" si="378"/>
        <v>#N/A</v>
      </c>
      <c r="KV97" s="146" t="e">
        <f t="shared" si="379"/>
        <v>#N/A</v>
      </c>
      <c r="KW97" s="146" t="e">
        <f t="shared" si="380"/>
        <v>#N/A</v>
      </c>
      <c r="KX97" s="146" t="e">
        <f t="shared" si="381"/>
        <v>#N/A</v>
      </c>
      <c r="KY97" s="146" t="e">
        <f t="shared" si="382"/>
        <v>#N/A</v>
      </c>
      <c r="KZ97" s="146" t="e">
        <f t="shared" si="383"/>
        <v>#N/A</v>
      </c>
      <c r="LA97" s="146" t="e">
        <f t="shared" si="384"/>
        <v>#N/A</v>
      </c>
      <c r="LB97" s="146" t="e">
        <f t="shared" si="385"/>
        <v>#N/A</v>
      </c>
      <c r="LC97" s="146" t="e">
        <f t="shared" si="386"/>
        <v>#N/A</v>
      </c>
      <c r="LD97" s="146" t="e">
        <f t="shared" si="387"/>
        <v>#N/A</v>
      </c>
      <c r="LE97" s="146" t="e">
        <f t="shared" si="388"/>
        <v>#N/A</v>
      </c>
      <c r="LF97" s="146" t="e">
        <f t="shared" si="389"/>
        <v>#N/A</v>
      </c>
      <c r="LG97" s="146" t="e">
        <f t="shared" si="390"/>
        <v>#N/A</v>
      </c>
      <c r="LH97" s="146" t="e">
        <f t="shared" si="391"/>
        <v>#N/A</v>
      </c>
      <c r="LI97" s="146" t="e">
        <f t="shared" si="392"/>
        <v>#N/A</v>
      </c>
      <c r="LJ97" s="146" t="e">
        <f t="shared" si="393"/>
        <v>#N/A</v>
      </c>
      <c r="LK97" s="146" t="e">
        <f t="shared" si="394"/>
        <v>#N/A</v>
      </c>
      <c r="LL97" s="146" t="e">
        <f t="shared" si="395"/>
        <v>#N/A</v>
      </c>
      <c r="LM97" s="146" t="e">
        <f t="shared" si="396"/>
        <v>#N/A</v>
      </c>
      <c r="LN97" s="146" t="e">
        <f t="shared" si="397"/>
        <v>#N/A</v>
      </c>
      <c r="LO97" s="146" t="e">
        <f t="shared" si="398"/>
        <v>#N/A</v>
      </c>
      <c r="LP97" s="146" t="e">
        <f t="shared" si="399"/>
        <v>#N/A</v>
      </c>
      <c r="LQ97" s="146" t="e">
        <f t="shared" si="400"/>
        <v>#N/A</v>
      </c>
      <c r="LR97" s="146" t="e">
        <f t="shared" si="401"/>
        <v>#N/A</v>
      </c>
      <c r="LS97" s="146" t="e">
        <f t="shared" si="402"/>
        <v>#N/A</v>
      </c>
      <c r="LT97" s="146" t="e">
        <f t="shared" si="403"/>
        <v>#N/A</v>
      </c>
      <c r="LU97" s="146" t="e">
        <f t="shared" si="404"/>
        <v>#N/A</v>
      </c>
      <c r="LV97" s="146" t="e">
        <f t="shared" si="405"/>
        <v>#N/A</v>
      </c>
      <c r="LW97" s="146" t="e">
        <f t="shared" si="406"/>
        <v>#N/A</v>
      </c>
      <c r="LX97" s="146" t="e">
        <f t="shared" si="407"/>
        <v>#N/A</v>
      </c>
      <c r="LY97" s="146" t="e">
        <f t="shared" si="408"/>
        <v>#N/A</v>
      </c>
      <c r="LZ97" s="146" t="e">
        <f t="shared" si="409"/>
        <v>#N/A</v>
      </c>
      <c r="MA97" s="146" t="e">
        <f t="shared" si="410"/>
        <v>#N/A</v>
      </c>
      <c r="MB97" s="146" t="e">
        <f t="shared" si="411"/>
        <v>#N/A</v>
      </c>
      <c r="MC97" s="146" t="e">
        <f t="shared" si="412"/>
        <v>#N/A</v>
      </c>
      <c r="MD97" s="146" t="e">
        <f t="shared" si="413"/>
        <v>#N/A</v>
      </c>
      <c r="ME97" s="146" t="e">
        <f t="shared" si="414"/>
        <v>#N/A</v>
      </c>
      <c r="MF97" s="146" t="e">
        <f t="shared" si="415"/>
        <v>#N/A</v>
      </c>
      <c r="MG97" s="146" t="e">
        <f t="shared" si="416"/>
        <v>#N/A</v>
      </c>
      <c r="MH97" s="146" t="e">
        <f t="shared" si="417"/>
        <v>#N/A</v>
      </c>
      <c r="MI97" s="146" t="e">
        <f t="shared" si="418"/>
        <v>#N/A</v>
      </c>
      <c r="MJ97" s="146" t="e">
        <f t="shared" si="419"/>
        <v>#N/A</v>
      </c>
      <c r="MK97" s="146" t="e">
        <f t="shared" si="420"/>
        <v>#N/A</v>
      </c>
      <c r="ML97" s="146" t="e">
        <f t="shared" si="421"/>
        <v>#N/A</v>
      </c>
      <c r="MM97" s="146" t="e">
        <f t="shared" si="422"/>
        <v>#N/A</v>
      </c>
      <c r="MN97" s="146" t="e">
        <f t="shared" si="423"/>
        <v>#N/A</v>
      </c>
      <c r="MO97" s="146" t="e">
        <f t="shared" si="424"/>
        <v>#N/A</v>
      </c>
      <c r="MP97" s="146" t="e">
        <f t="shared" si="425"/>
        <v>#N/A</v>
      </c>
      <c r="MQ97" s="146" t="e">
        <f t="shared" si="426"/>
        <v>#N/A</v>
      </c>
      <c r="MR97" s="146" t="e">
        <f t="shared" si="298"/>
        <v>#N/A</v>
      </c>
      <c r="MS97" s="146" t="e">
        <f t="shared" si="427"/>
        <v>#N/A</v>
      </c>
      <c r="MT97" s="146" t="e">
        <f t="shared" si="428"/>
        <v>#N/A</v>
      </c>
      <c r="MU97" s="146" t="e">
        <f t="shared" si="429"/>
        <v>#N/A</v>
      </c>
      <c r="MV97" s="146" t="e">
        <f t="shared" si="430"/>
        <v>#N/A</v>
      </c>
      <c r="MW97" s="146" t="e">
        <f t="shared" si="431"/>
        <v>#N/A</v>
      </c>
      <c r="MX97" s="146" t="e">
        <f t="shared" si="432"/>
        <v>#N/A</v>
      </c>
      <c r="MY97" s="146" t="e">
        <f t="shared" si="433"/>
        <v>#N/A</v>
      </c>
      <c r="MZ97" s="146" t="e">
        <f t="shared" si="434"/>
        <v>#N/A</v>
      </c>
      <c r="NA97" s="146" t="e">
        <f t="shared" si="435"/>
        <v>#N/A</v>
      </c>
      <c r="NB97" s="146" t="e">
        <f t="shared" si="436"/>
        <v>#N/A</v>
      </c>
      <c r="NC97" s="146" t="e">
        <f t="shared" si="437"/>
        <v>#N/A</v>
      </c>
      <c r="ND97" s="146" t="e">
        <f t="shared" si="438"/>
        <v>#N/A</v>
      </c>
      <c r="NE97" s="146" t="e">
        <f t="shared" si="439"/>
        <v>#N/A</v>
      </c>
      <c r="NF97" s="146" t="e">
        <f t="shared" si="440"/>
        <v>#N/A</v>
      </c>
      <c r="NG97" s="146" t="e">
        <f t="shared" si="441"/>
        <v>#N/A</v>
      </c>
      <c r="NH97" s="146" t="e">
        <f t="shared" si="442"/>
        <v>#N/A</v>
      </c>
      <c r="NI97" s="146" t="e">
        <f t="shared" si="443"/>
        <v>#N/A</v>
      </c>
      <c r="NJ97" s="146" t="e">
        <f t="shared" si="444"/>
        <v>#N/A</v>
      </c>
      <c r="NK97" s="146" t="e">
        <f t="shared" si="445"/>
        <v>#N/A</v>
      </c>
      <c r="NL97" s="146" t="e">
        <f t="shared" si="446"/>
        <v>#N/A</v>
      </c>
      <c r="NM97" s="146" t="e">
        <f t="shared" si="447"/>
        <v>#N/A</v>
      </c>
      <c r="NN97" s="146" t="e">
        <f t="shared" si="448"/>
        <v>#N/A</v>
      </c>
      <c r="NO97" s="146" t="e">
        <f t="shared" si="449"/>
        <v>#N/A</v>
      </c>
      <c r="NP97" s="146" t="e">
        <f t="shared" si="450"/>
        <v>#N/A</v>
      </c>
      <c r="NQ97" s="146" t="e">
        <f t="shared" si="451"/>
        <v>#N/A</v>
      </c>
      <c r="NR97" s="146" t="e">
        <f t="shared" si="452"/>
        <v>#N/A</v>
      </c>
      <c r="NS97" s="146" t="e">
        <f t="shared" si="453"/>
        <v>#N/A</v>
      </c>
      <c r="NT97" s="146" t="e">
        <f t="shared" si="454"/>
        <v>#N/A</v>
      </c>
      <c r="NU97" s="146" t="e">
        <f t="shared" si="455"/>
        <v>#N/A</v>
      </c>
      <c r="NV97" s="146" t="e">
        <f t="shared" si="456"/>
        <v>#N/A</v>
      </c>
      <c r="NW97" s="146" t="e">
        <f t="shared" si="457"/>
        <v>#N/A</v>
      </c>
      <c r="NX97" s="146" t="e">
        <f t="shared" si="458"/>
        <v>#N/A</v>
      </c>
      <c r="NY97" s="146" t="e">
        <f t="shared" si="459"/>
        <v>#N/A</v>
      </c>
      <c r="NZ97" s="146" t="e">
        <f t="shared" si="460"/>
        <v>#N/A</v>
      </c>
      <c r="OA97" s="146" t="e">
        <f t="shared" si="461"/>
        <v>#N/A</v>
      </c>
      <c r="OB97" s="146" t="e">
        <f t="shared" si="462"/>
        <v>#N/A</v>
      </c>
      <c r="OC97" s="146" t="e">
        <f t="shared" si="463"/>
        <v>#N/A</v>
      </c>
      <c r="OD97" s="146" t="e">
        <f t="shared" si="464"/>
        <v>#N/A</v>
      </c>
      <c r="OE97" s="146" t="e">
        <f t="shared" si="465"/>
        <v>#N/A</v>
      </c>
      <c r="OF97" s="146" t="e">
        <f t="shared" si="466"/>
        <v>#N/A</v>
      </c>
      <c r="OG97" s="146" t="e">
        <f t="shared" si="467"/>
        <v>#N/A</v>
      </c>
      <c r="OH97" s="146" t="e">
        <f t="shared" si="468"/>
        <v>#N/A</v>
      </c>
      <c r="OI97" s="146" t="e">
        <f t="shared" si="469"/>
        <v>#N/A</v>
      </c>
      <c r="OJ97" s="146" t="e">
        <f t="shared" si="470"/>
        <v>#N/A</v>
      </c>
      <c r="OK97" s="146" t="e">
        <f t="shared" si="471"/>
        <v>#N/A</v>
      </c>
      <c r="OL97" s="146" t="e">
        <f t="shared" si="472"/>
        <v>#N/A</v>
      </c>
      <c r="OM97" s="146" t="e">
        <f t="shared" si="473"/>
        <v>#N/A</v>
      </c>
      <c r="ON97" s="146" t="e">
        <f t="shared" si="474"/>
        <v>#N/A</v>
      </c>
      <c r="OO97" s="146" t="e">
        <f t="shared" si="475"/>
        <v>#N/A</v>
      </c>
      <c r="OP97" s="146" t="e">
        <f t="shared" si="476"/>
        <v>#N/A</v>
      </c>
      <c r="OQ97" s="146" t="e">
        <f t="shared" si="477"/>
        <v>#N/A</v>
      </c>
      <c r="OR97" s="146" t="e">
        <f t="shared" si="478"/>
        <v>#N/A</v>
      </c>
      <c r="OS97" s="146" t="e">
        <f t="shared" si="479"/>
        <v>#N/A</v>
      </c>
      <c r="OT97" s="146" t="e">
        <f t="shared" si="480"/>
        <v>#N/A</v>
      </c>
      <c r="OU97" s="146" t="e">
        <f t="shared" si="481"/>
        <v>#N/A</v>
      </c>
      <c r="OV97" s="146" t="e">
        <f t="shared" si="482"/>
        <v>#N/A</v>
      </c>
      <c r="OW97" s="146" t="e">
        <f t="shared" si="483"/>
        <v>#N/A</v>
      </c>
      <c r="OX97" s="146" t="e">
        <f t="shared" si="484"/>
        <v>#N/A</v>
      </c>
      <c r="OY97" s="146" t="e">
        <f t="shared" si="485"/>
        <v>#N/A</v>
      </c>
      <c r="OZ97" s="146" t="e">
        <f t="shared" si="486"/>
        <v>#N/A</v>
      </c>
      <c r="PA97" s="146" t="e">
        <f t="shared" si="487"/>
        <v>#N/A</v>
      </c>
      <c r="PB97" s="146" t="e">
        <f t="shared" si="488"/>
        <v>#N/A</v>
      </c>
      <c r="PC97" s="146" t="e">
        <f t="shared" si="489"/>
        <v>#N/A</v>
      </c>
      <c r="PD97" s="146" t="e">
        <f t="shared" si="299"/>
        <v>#N/A</v>
      </c>
      <c r="PE97" s="146" t="e">
        <f t="shared" si="502"/>
        <v>#N/A</v>
      </c>
      <c r="PF97" s="146" t="e">
        <f t="shared" si="503"/>
        <v>#N/A</v>
      </c>
      <c r="PG97" s="146" t="e">
        <f t="shared" si="504"/>
        <v>#N/A</v>
      </c>
      <c r="PH97" s="146" t="e">
        <f t="shared" si="505"/>
        <v>#N/A</v>
      </c>
      <c r="PI97" s="146" t="e">
        <f t="shared" si="506"/>
        <v>#N/A</v>
      </c>
      <c r="PJ97" s="146" t="e">
        <f t="shared" si="507"/>
        <v>#N/A</v>
      </c>
      <c r="PK97" s="146" t="e">
        <f t="shared" si="508"/>
        <v>#N/A</v>
      </c>
      <c r="PL97" s="146" t="e">
        <f t="shared" si="509"/>
        <v>#N/A</v>
      </c>
    </row>
    <row r="98" spans="1:428" hidden="1" x14ac:dyDescent="0.45">
      <c r="A98" s="364"/>
      <c r="B98" s="365" t="str">
        <f>IF($N98="","",ROUND(_xlfn.LOGNORM.INV(ABS(VLOOKUP($Q$1,VLookups!$A$27:$B$28,2,FALSE)-B$2),LN($J98),LN($N98)),0))</f>
        <v/>
      </c>
      <c r="C98" s="367" t="str">
        <f t="shared" si="293"/>
        <v/>
      </c>
      <c r="D98" s="368" t="str">
        <f t="shared" si="294"/>
        <v/>
      </c>
      <c r="E98" s="108" t="str">
        <f>IFERROR(_xlfn.LOGNORM.INV(VLookups!$B$22,LN($J98),LN($N98)),"")</f>
        <v/>
      </c>
      <c r="F98" s="81"/>
      <c r="G98" s="108" t="str">
        <f>IFERROR(_xlfn.LOGNORM.INV(VLookups!$B$23,LN($J98),LN($N98)),"")</f>
        <v/>
      </c>
      <c r="H98" s="110" t="str">
        <f t="shared" si="283"/>
        <v/>
      </c>
      <c r="I98" s="110" t="str">
        <f t="shared" si="284"/>
        <v/>
      </c>
      <c r="J98" s="65" t="str">
        <f>IF(AND(F98&gt;0,NOT(ISBLANK(K98))),IF(VLOOKUP($F$3,VLookups!$A$17:$B$18,2,FALSE),F98*VLOOKUP(K98,VLookups!$A$4:$B$13,2,FALSE),F98),"")</f>
        <v/>
      </c>
      <c r="K98" s="21"/>
      <c r="L98" s="53"/>
      <c r="M98" s="263"/>
      <c r="N98" s="320" t="str">
        <f>IF(F98&gt;0,IF(ISBLANK(M98),IF(ISBLANK(K98),"",VLOOKUP(K98,VLookups!$A$4:$C$13,3,FALSE)),M98),"")</f>
        <v/>
      </c>
      <c r="O98" s="320" t="str">
        <f t="shared" si="287"/>
        <v/>
      </c>
      <c r="P98" s="375" t="str">
        <f t="shared" si="288"/>
        <v/>
      </c>
      <c r="Q98" s="81"/>
      <c r="R98" s="230" t="str">
        <f>IF(AND(Q98&gt;0,F98&gt;0,NOT(N98="")),ABS(VLOOKUP($Q$1,VLookups!$A$27:$B$28,2,FALSE)-_xlfn.LOGNORM.DIST(Q98,LN(J98),LN(N98),TRUE)),"")</f>
        <v/>
      </c>
      <c r="S98" s="80" t="str">
        <f>IF(AND($E98&gt;0,$F98&gt;0,$G98&gt;0,NOT(ISBLANK($K98))),_xlfn.LOGNORM.INV(ABS(VLOOKUP($Q$1,VLookups!$A$27:$B$28,2,FALSE)-S$3),LN($J98),LN($N98)),"")</f>
        <v/>
      </c>
      <c r="T98" s="80" t="str">
        <f>IF(AND($E98&gt;0,$F98&gt;0,$G98&gt;0,NOT(ISBLANK($K98))),_xlfn.LOGNORM.INV(ABS(VLOOKUP($Q$1,VLookups!$A$27:$B$28,2,FALSE)-T$3),LN($J98),LN($N98)),"")</f>
        <v/>
      </c>
      <c r="U98" s="80" t="str">
        <f>IF(AND($E98&gt;0,$F98&gt;0,$G98&gt;0,NOT(ISBLANK($K98))),_xlfn.LOGNORM.INV(ABS(VLOOKUP($Q$1,VLookups!$A$27:$B$28,2,FALSE)-U$3),LN($J98),LN($N98)),"")</f>
        <v/>
      </c>
      <c r="V98" s="80" t="str">
        <f>IF(AND($E98&gt;0,$F98&gt;0,$G98&gt;0,NOT(ISBLANK($K98))),_xlfn.LOGNORM.INV(ABS(VLOOKUP($Q$1,VLookups!$A$27:$B$28,2,FALSE)-V$3),LN($J98),LN($N98)),"")</f>
        <v/>
      </c>
      <c r="W98" s="80" t="str">
        <f>IF(AND($E98&gt;0,$F98&gt;0,$G98&gt;0,NOT(ISBLANK($K98))),_xlfn.LOGNORM.INV(ABS(VLOOKUP($Q$1,VLookups!$A$27:$B$28,2,FALSE)-W$3),LN($J98),LN($N98)),"")</f>
        <v/>
      </c>
      <c r="X98" s="80" t="str">
        <f>IF(AND($E98&gt;0,$F98&gt;0,$G98&gt;0,NOT(ISBLANK($K98))),_xlfn.LOGNORM.INV(ABS(VLOOKUP($Q$1,VLookups!$A$27:$B$28,2,FALSE)-X$3),LN($J98),LN($N98)),"")</f>
        <v/>
      </c>
      <c r="Y98" s="5"/>
      <c r="Z98" s="145" t="str">
        <f t="shared" si="285"/>
        <v/>
      </c>
      <c r="AA98" s="376" t="str">
        <f t="shared" si="289"/>
        <v/>
      </c>
      <c r="AB98" s="46" t="str">
        <f t="shared" si="290"/>
        <v/>
      </c>
      <c r="AC98" s="46" t="str">
        <f t="shared" ref="AC98:CN101" si="525">IF(ISNONTEXT($Z98),AB98+$Z98,"")</f>
        <v/>
      </c>
      <c r="AD98" s="46" t="str">
        <f t="shared" si="525"/>
        <v/>
      </c>
      <c r="AE98" s="46" t="str">
        <f t="shared" si="525"/>
        <v/>
      </c>
      <c r="AF98" s="46" t="str">
        <f t="shared" si="525"/>
        <v/>
      </c>
      <c r="AG98" s="46" t="str">
        <f t="shared" si="525"/>
        <v/>
      </c>
      <c r="AH98" s="46" t="str">
        <f t="shared" si="525"/>
        <v/>
      </c>
      <c r="AI98" s="46" t="str">
        <f t="shared" si="525"/>
        <v/>
      </c>
      <c r="AJ98" s="46" t="str">
        <f t="shared" si="525"/>
        <v/>
      </c>
      <c r="AK98" s="46" t="str">
        <f t="shared" si="525"/>
        <v/>
      </c>
      <c r="AL98" s="46" t="str">
        <f t="shared" si="525"/>
        <v/>
      </c>
      <c r="AM98" s="46" t="str">
        <f t="shared" si="525"/>
        <v/>
      </c>
      <c r="AN98" s="46" t="str">
        <f t="shared" si="525"/>
        <v/>
      </c>
      <c r="AO98" s="46" t="str">
        <f t="shared" si="525"/>
        <v/>
      </c>
      <c r="AP98" s="46" t="str">
        <f t="shared" si="525"/>
        <v/>
      </c>
      <c r="AQ98" s="46" t="str">
        <f t="shared" si="525"/>
        <v/>
      </c>
      <c r="AR98" s="46" t="str">
        <f t="shared" si="525"/>
        <v/>
      </c>
      <c r="AS98" s="46" t="str">
        <f t="shared" si="525"/>
        <v/>
      </c>
      <c r="AT98" s="46" t="str">
        <f t="shared" si="525"/>
        <v/>
      </c>
      <c r="AU98" s="46" t="str">
        <f t="shared" si="525"/>
        <v/>
      </c>
      <c r="AV98" s="46" t="str">
        <f t="shared" si="525"/>
        <v/>
      </c>
      <c r="AW98" s="46" t="str">
        <f t="shared" si="525"/>
        <v/>
      </c>
      <c r="AX98" s="46" t="str">
        <f t="shared" si="525"/>
        <v/>
      </c>
      <c r="AY98" s="46" t="str">
        <f t="shared" si="525"/>
        <v/>
      </c>
      <c r="AZ98" s="46" t="str">
        <f t="shared" si="525"/>
        <v/>
      </c>
      <c r="BA98" s="46" t="str">
        <f t="shared" si="525"/>
        <v/>
      </c>
      <c r="BB98" s="46" t="str">
        <f t="shared" si="525"/>
        <v/>
      </c>
      <c r="BC98" s="46" t="str">
        <f t="shared" si="525"/>
        <v/>
      </c>
      <c r="BD98" s="46" t="str">
        <f t="shared" si="525"/>
        <v/>
      </c>
      <c r="BE98" s="46" t="str">
        <f t="shared" si="525"/>
        <v/>
      </c>
      <c r="BF98" s="46" t="str">
        <f t="shared" si="525"/>
        <v/>
      </c>
      <c r="BG98" s="46" t="str">
        <f t="shared" si="525"/>
        <v/>
      </c>
      <c r="BH98" s="46" t="str">
        <f t="shared" si="525"/>
        <v/>
      </c>
      <c r="BI98" s="46" t="str">
        <f t="shared" si="525"/>
        <v/>
      </c>
      <c r="BJ98" s="46" t="str">
        <f t="shared" si="525"/>
        <v/>
      </c>
      <c r="BK98" s="46" t="str">
        <f t="shared" si="525"/>
        <v/>
      </c>
      <c r="BL98" s="46" t="str">
        <f t="shared" si="525"/>
        <v/>
      </c>
      <c r="BM98" s="46" t="str">
        <f t="shared" si="525"/>
        <v/>
      </c>
      <c r="BN98" s="46" t="str">
        <f t="shared" si="525"/>
        <v/>
      </c>
      <c r="BO98" s="46" t="str">
        <f t="shared" si="525"/>
        <v/>
      </c>
      <c r="BP98" s="46" t="str">
        <f t="shared" si="525"/>
        <v/>
      </c>
      <c r="BQ98" s="46" t="str">
        <f t="shared" si="525"/>
        <v/>
      </c>
      <c r="BR98" s="46" t="str">
        <f t="shared" si="525"/>
        <v/>
      </c>
      <c r="BS98" s="46" t="str">
        <f t="shared" si="525"/>
        <v/>
      </c>
      <c r="BT98" s="46" t="str">
        <f t="shared" si="525"/>
        <v/>
      </c>
      <c r="BU98" s="46" t="str">
        <f t="shared" si="525"/>
        <v/>
      </c>
      <c r="BV98" s="46" t="str">
        <f t="shared" si="525"/>
        <v/>
      </c>
      <c r="BW98" s="46" t="str">
        <f t="shared" si="525"/>
        <v/>
      </c>
      <c r="BX98" s="46" t="str">
        <f t="shared" si="525"/>
        <v/>
      </c>
      <c r="BY98" s="46" t="str">
        <f t="shared" si="525"/>
        <v/>
      </c>
      <c r="BZ98" s="46" t="str">
        <f t="shared" si="525"/>
        <v/>
      </c>
      <c r="CA98" s="46" t="str">
        <f t="shared" si="525"/>
        <v/>
      </c>
      <c r="CB98" s="46" t="str">
        <f t="shared" si="525"/>
        <v/>
      </c>
      <c r="CC98" s="46" t="str">
        <f t="shared" si="525"/>
        <v/>
      </c>
      <c r="CD98" s="46" t="str">
        <f t="shared" si="525"/>
        <v/>
      </c>
      <c r="CE98" s="46" t="str">
        <f t="shared" si="525"/>
        <v/>
      </c>
      <c r="CF98" s="46" t="str">
        <f t="shared" si="525"/>
        <v/>
      </c>
      <c r="CG98" s="46" t="str">
        <f t="shared" si="525"/>
        <v/>
      </c>
      <c r="CH98" s="46" t="str">
        <f t="shared" si="525"/>
        <v/>
      </c>
      <c r="CI98" s="46" t="str">
        <f t="shared" si="525"/>
        <v/>
      </c>
      <c r="CJ98" s="46" t="str">
        <f t="shared" si="525"/>
        <v/>
      </c>
      <c r="CK98" s="46" t="str">
        <f t="shared" si="525"/>
        <v/>
      </c>
      <c r="CL98" s="46" t="str">
        <f t="shared" si="525"/>
        <v/>
      </c>
      <c r="CM98" s="46" t="str">
        <f t="shared" si="525"/>
        <v/>
      </c>
      <c r="CN98" s="46" t="str">
        <f t="shared" si="525"/>
        <v/>
      </c>
      <c r="CO98" s="46" t="str">
        <f t="shared" si="523"/>
        <v/>
      </c>
      <c r="CP98" s="46" t="str">
        <f t="shared" si="523"/>
        <v/>
      </c>
      <c r="CQ98" s="46" t="str">
        <f t="shared" si="523"/>
        <v/>
      </c>
      <c r="CR98" s="46" t="str">
        <f t="shared" si="523"/>
        <v/>
      </c>
      <c r="CS98" s="46" t="str">
        <f t="shared" si="523"/>
        <v/>
      </c>
      <c r="CT98" s="46" t="str">
        <f t="shared" si="523"/>
        <v/>
      </c>
      <c r="CU98" s="46" t="str">
        <f t="shared" si="523"/>
        <v/>
      </c>
      <c r="CV98" s="46" t="str">
        <f t="shared" si="523"/>
        <v/>
      </c>
      <c r="CW98" s="46" t="str">
        <f t="shared" si="523"/>
        <v/>
      </c>
      <c r="CX98" s="46" t="str">
        <f t="shared" si="523"/>
        <v/>
      </c>
      <c r="CY98" s="46" t="str">
        <f t="shared" si="523"/>
        <v/>
      </c>
      <c r="CZ98" s="46" t="str">
        <f t="shared" si="523"/>
        <v/>
      </c>
      <c r="DA98" s="46" t="str">
        <f t="shared" si="523"/>
        <v/>
      </c>
      <c r="DB98" s="46" t="str">
        <f t="shared" si="523"/>
        <v/>
      </c>
      <c r="DC98" s="46" t="str">
        <f t="shared" si="523"/>
        <v/>
      </c>
      <c r="DD98" s="46" t="str">
        <f t="shared" si="523"/>
        <v/>
      </c>
      <c r="DE98" s="46" t="str">
        <f t="shared" si="523"/>
        <v/>
      </c>
      <c r="DF98" s="46" t="str">
        <f t="shared" si="523"/>
        <v/>
      </c>
      <c r="DG98" s="46" t="str">
        <f t="shared" si="523"/>
        <v/>
      </c>
      <c r="DH98" s="46" t="str">
        <f t="shared" si="523"/>
        <v/>
      </c>
      <c r="DI98" s="46" t="str">
        <f t="shared" si="523"/>
        <v/>
      </c>
      <c r="DJ98" s="46" t="str">
        <f t="shared" si="523"/>
        <v/>
      </c>
      <c r="DK98" s="46" t="str">
        <f t="shared" si="523"/>
        <v/>
      </c>
      <c r="DL98" s="46" t="str">
        <f t="shared" si="523"/>
        <v/>
      </c>
      <c r="DM98" s="46" t="str">
        <f t="shared" si="523"/>
        <v/>
      </c>
      <c r="DN98" s="46" t="str">
        <f t="shared" si="523"/>
        <v/>
      </c>
      <c r="DO98" s="46" t="str">
        <f t="shared" si="523"/>
        <v/>
      </c>
      <c r="DP98" s="46" t="str">
        <f t="shared" si="523"/>
        <v/>
      </c>
      <c r="DQ98" s="46" t="str">
        <f t="shared" si="523"/>
        <v/>
      </c>
      <c r="DR98" s="46" t="str">
        <f t="shared" si="523"/>
        <v/>
      </c>
      <c r="DS98" s="46" t="str">
        <f t="shared" si="523"/>
        <v/>
      </c>
      <c r="DT98" s="46" t="str">
        <f t="shared" si="523"/>
        <v/>
      </c>
      <c r="DU98" s="46" t="str">
        <f t="shared" si="523"/>
        <v/>
      </c>
      <c r="DV98" s="46" t="str">
        <f t="shared" si="523"/>
        <v/>
      </c>
      <c r="DW98" s="46" t="str">
        <f t="shared" si="523"/>
        <v/>
      </c>
      <c r="DX98" s="46" t="str">
        <f t="shared" si="523"/>
        <v/>
      </c>
      <c r="DY98" s="46" t="str">
        <f t="shared" si="523"/>
        <v/>
      </c>
      <c r="DZ98" s="46" t="str">
        <f t="shared" si="523"/>
        <v/>
      </c>
      <c r="EA98" s="46" t="str">
        <f t="shared" si="523"/>
        <v/>
      </c>
      <c r="EB98" s="46" t="str">
        <f t="shared" si="523"/>
        <v/>
      </c>
      <c r="EC98" s="46" t="str">
        <f t="shared" si="523"/>
        <v/>
      </c>
      <c r="ED98" s="46" t="str">
        <f t="shared" si="523"/>
        <v/>
      </c>
      <c r="EE98" s="46" t="str">
        <f t="shared" si="523"/>
        <v/>
      </c>
      <c r="EF98" s="46" t="str">
        <f t="shared" si="523"/>
        <v/>
      </c>
      <c r="EG98" s="46" t="str">
        <f t="shared" si="523"/>
        <v/>
      </c>
      <c r="EH98" s="46" t="str">
        <f t="shared" si="523"/>
        <v/>
      </c>
      <c r="EI98" s="46" t="str">
        <f t="shared" si="523"/>
        <v/>
      </c>
      <c r="EJ98" s="46" t="str">
        <f t="shared" si="523"/>
        <v/>
      </c>
      <c r="EK98" s="46" t="str">
        <f t="shared" si="523"/>
        <v/>
      </c>
      <c r="EL98" s="46" t="str">
        <f t="shared" si="523"/>
        <v/>
      </c>
      <c r="EM98" s="46" t="str">
        <f t="shared" si="523"/>
        <v/>
      </c>
      <c r="EN98" s="46" t="str">
        <f t="shared" si="523"/>
        <v/>
      </c>
      <c r="EO98" s="46" t="str">
        <f t="shared" si="523"/>
        <v/>
      </c>
      <c r="EP98" s="46" t="str">
        <f t="shared" si="523"/>
        <v/>
      </c>
      <c r="EQ98" s="46" t="str">
        <f t="shared" si="523"/>
        <v/>
      </c>
      <c r="ER98" s="46" t="str">
        <f t="shared" si="523"/>
        <v/>
      </c>
      <c r="ES98" s="46" t="str">
        <f t="shared" si="523"/>
        <v/>
      </c>
      <c r="ET98" s="46" t="str">
        <f t="shared" si="523"/>
        <v/>
      </c>
      <c r="EU98" s="46" t="str">
        <f t="shared" si="523"/>
        <v/>
      </c>
      <c r="EV98" s="46" t="str">
        <f t="shared" si="523"/>
        <v/>
      </c>
      <c r="EW98" s="46" t="str">
        <f t="shared" si="523"/>
        <v/>
      </c>
      <c r="EX98" s="46" t="str">
        <f t="shared" si="523"/>
        <v/>
      </c>
      <c r="EY98" s="46" t="str">
        <f t="shared" si="523"/>
        <v/>
      </c>
      <c r="EZ98" s="46" t="str">
        <f t="shared" ref="EZ98:HK101" si="526">IF(ISNONTEXT($Z98),EY98+$Z98,"")</f>
        <v/>
      </c>
      <c r="FA98" s="46" t="str">
        <f t="shared" si="526"/>
        <v/>
      </c>
      <c r="FB98" s="46" t="str">
        <f t="shared" si="526"/>
        <v/>
      </c>
      <c r="FC98" s="46" t="str">
        <f t="shared" si="526"/>
        <v/>
      </c>
      <c r="FD98" s="46" t="str">
        <f t="shared" si="526"/>
        <v/>
      </c>
      <c r="FE98" s="46" t="str">
        <f t="shared" si="526"/>
        <v/>
      </c>
      <c r="FF98" s="46" t="str">
        <f t="shared" si="526"/>
        <v/>
      </c>
      <c r="FG98" s="46" t="str">
        <f t="shared" si="526"/>
        <v/>
      </c>
      <c r="FH98" s="46" t="str">
        <f t="shared" si="526"/>
        <v/>
      </c>
      <c r="FI98" s="46" t="str">
        <f t="shared" si="526"/>
        <v/>
      </c>
      <c r="FJ98" s="46" t="str">
        <f t="shared" si="526"/>
        <v/>
      </c>
      <c r="FK98" s="46" t="str">
        <f t="shared" si="526"/>
        <v/>
      </c>
      <c r="FL98" s="46" t="str">
        <f t="shared" si="526"/>
        <v/>
      </c>
      <c r="FM98" s="46" t="str">
        <f t="shared" si="526"/>
        <v/>
      </c>
      <c r="FN98" s="46" t="str">
        <f t="shared" si="526"/>
        <v/>
      </c>
      <c r="FO98" s="46" t="str">
        <f t="shared" si="526"/>
        <v/>
      </c>
      <c r="FP98" s="46" t="str">
        <f t="shared" si="526"/>
        <v/>
      </c>
      <c r="FQ98" s="46" t="str">
        <f t="shared" si="526"/>
        <v/>
      </c>
      <c r="FR98" s="46" t="str">
        <f t="shared" si="526"/>
        <v/>
      </c>
      <c r="FS98" s="46" t="str">
        <f t="shared" si="526"/>
        <v/>
      </c>
      <c r="FT98" s="46" t="str">
        <f t="shared" si="526"/>
        <v/>
      </c>
      <c r="FU98" s="46" t="str">
        <f t="shared" si="526"/>
        <v/>
      </c>
      <c r="FV98" s="46" t="str">
        <f t="shared" si="526"/>
        <v/>
      </c>
      <c r="FW98" s="46" t="str">
        <f t="shared" si="526"/>
        <v/>
      </c>
      <c r="FX98" s="46" t="str">
        <f t="shared" si="526"/>
        <v/>
      </c>
      <c r="FY98" s="46" t="str">
        <f t="shared" si="526"/>
        <v/>
      </c>
      <c r="FZ98" s="46" t="str">
        <f t="shared" si="526"/>
        <v/>
      </c>
      <c r="GA98" s="46" t="str">
        <f t="shared" si="526"/>
        <v/>
      </c>
      <c r="GB98" s="46" t="str">
        <f t="shared" si="526"/>
        <v/>
      </c>
      <c r="GC98" s="46" t="str">
        <f t="shared" si="526"/>
        <v/>
      </c>
      <c r="GD98" s="46" t="str">
        <f t="shared" si="526"/>
        <v/>
      </c>
      <c r="GE98" s="46" t="str">
        <f t="shared" si="526"/>
        <v/>
      </c>
      <c r="GF98" s="46" t="str">
        <f t="shared" si="526"/>
        <v/>
      </c>
      <c r="GG98" s="46" t="str">
        <f t="shared" si="526"/>
        <v/>
      </c>
      <c r="GH98" s="46" t="str">
        <f t="shared" si="526"/>
        <v/>
      </c>
      <c r="GI98" s="46" t="str">
        <f t="shared" si="526"/>
        <v/>
      </c>
      <c r="GJ98" s="46" t="str">
        <f t="shared" si="526"/>
        <v/>
      </c>
      <c r="GK98" s="46" t="str">
        <f t="shared" si="526"/>
        <v/>
      </c>
      <c r="GL98" s="46" t="str">
        <f t="shared" si="526"/>
        <v/>
      </c>
      <c r="GM98" s="46" t="str">
        <f t="shared" si="526"/>
        <v/>
      </c>
      <c r="GN98" s="46" t="str">
        <f t="shared" si="526"/>
        <v/>
      </c>
      <c r="GO98" s="46" t="str">
        <f t="shared" si="526"/>
        <v/>
      </c>
      <c r="GP98" s="46" t="str">
        <f t="shared" si="526"/>
        <v/>
      </c>
      <c r="GQ98" s="46" t="str">
        <f t="shared" si="526"/>
        <v/>
      </c>
      <c r="GR98" s="46" t="str">
        <f t="shared" si="526"/>
        <v/>
      </c>
      <c r="GS98" s="46" t="str">
        <f t="shared" si="526"/>
        <v/>
      </c>
      <c r="GT98" s="46" t="str">
        <f t="shared" si="526"/>
        <v/>
      </c>
      <c r="GU98" s="46" t="str">
        <f t="shared" si="526"/>
        <v/>
      </c>
      <c r="GV98" s="46" t="str">
        <f t="shared" si="526"/>
        <v/>
      </c>
      <c r="GW98" s="46" t="str">
        <f t="shared" si="526"/>
        <v/>
      </c>
      <c r="GX98" s="46" t="str">
        <f t="shared" si="526"/>
        <v/>
      </c>
      <c r="GY98" s="46" t="str">
        <f t="shared" si="526"/>
        <v/>
      </c>
      <c r="GZ98" s="46" t="str">
        <f t="shared" si="526"/>
        <v/>
      </c>
      <c r="HA98" s="46" t="str">
        <f t="shared" si="526"/>
        <v/>
      </c>
      <c r="HB98" s="46" t="str">
        <f t="shared" si="526"/>
        <v/>
      </c>
      <c r="HC98" s="46" t="str">
        <f t="shared" si="526"/>
        <v/>
      </c>
      <c r="HD98" s="46" t="str">
        <f t="shared" si="526"/>
        <v/>
      </c>
      <c r="HE98" s="46" t="str">
        <f t="shared" si="526"/>
        <v/>
      </c>
      <c r="HF98" s="46" t="str">
        <f t="shared" si="526"/>
        <v/>
      </c>
      <c r="HG98" s="46" t="str">
        <f t="shared" si="526"/>
        <v/>
      </c>
      <c r="HH98" s="46" t="str">
        <f t="shared" si="526"/>
        <v/>
      </c>
      <c r="HI98" s="46" t="str">
        <f t="shared" si="526"/>
        <v/>
      </c>
      <c r="HJ98" s="46" t="str">
        <f t="shared" si="526"/>
        <v/>
      </c>
      <c r="HK98" s="46" t="str">
        <f t="shared" si="526"/>
        <v/>
      </c>
      <c r="HL98" s="46" t="str">
        <f t="shared" si="524"/>
        <v/>
      </c>
      <c r="HM98" s="46" t="str">
        <f t="shared" si="524"/>
        <v/>
      </c>
      <c r="HN98" s="46" t="str">
        <f t="shared" si="524"/>
        <v/>
      </c>
      <c r="HO98" s="46" t="str">
        <f t="shared" si="524"/>
        <v/>
      </c>
      <c r="HP98" s="46" t="str">
        <f t="shared" si="524"/>
        <v/>
      </c>
      <c r="HQ98" s="46" t="str">
        <f t="shared" si="524"/>
        <v/>
      </c>
      <c r="HR98" s="46" t="str">
        <f t="shared" si="524"/>
        <v/>
      </c>
      <c r="HS98" s="46" t="str">
        <f t="shared" si="524"/>
        <v/>
      </c>
      <c r="HT98" s="146" t="e">
        <f t="shared" si="292"/>
        <v>#N/A</v>
      </c>
      <c r="HU98" s="146" t="e">
        <f t="shared" si="301"/>
        <v>#N/A</v>
      </c>
      <c r="HV98" s="146" t="e">
        <f t="shared" si="302"/>
        <v>#N/A</v>
      </c>
      <c r="HW98" s="146" t="e">
        <f t="shared" si="303"/>
        <v>#N/A</v>
      </c>
      <c r="HX98" s="146" t="e">
        <f t="shared" si="304"/>
        <v>#N/A</v>
      </c>
      <c r="HY98" s="146" t="e">
        <f t="shared" si="305"/>
        <v>#N/A</v>
      </c>
      <c r="HZ98" s="146" t="e">
        <f t="shared" si="306"/>
        <v>#N/A</v>
      </c>
      <c r="IA98" s="146" t="e">
        <f t="shared" si="307"/>
        <v>#N/A</v>
      </c>
      <c r="IB98" s="146" t="e">
        <f t="shared" si="308"/>
        <v>#N/A</v>
      </c>
      <c r="IC98" s="146" t="e">
        <f t="shared" si="309"/>
        <v>#N/A</v>
      </c>
      <c r="ID98" s="146" t="e">
        <f t="shared" si="310"/>
        <v>#N/A</v>
      </c>
      <c r="IE98" s="146" t="e">
        <f t="shared" si="311"/>
        <v>#N/A</v>
      </c>
      <c r="IF98" s="146" t="e">
        <f t="shared" si="312"/>
        <v>#N/A</v>
      </c>
      <c r="IG98" s="146" t="e">
        <f t="shared" si="313"/>
        <v>#N/A</v>
      </c>
      <c r="IH98" s="146" t="e">
        <f t="shared" si="314"/>
        <v>#N/A</v>
      </c>
      <c r="II98" s="146" t="e">
        <f t="shared" si="315"/>
        <v>#N/A</v>
      </c>
      <c r="IJ98" s="146" t="e">
        <f t="shared" si="316"/>
        <v>#N/A</v>
      </c>
      <c r="IK98" s="146" t="e">
        <f t="shared" si="317"/>
        <v>#N/A</v>
      </c>
      <c r="IL98" s="146" t="e">
        <f t="shared" si="318"/>
        <v>#N/A</v>
      </c>
      <c r="IM98" s="146" t="e">
        <f t="shared" si="319"/>
        <v>#N/A</v>
      </c>
      <c r="IN98" s="146" t="e">
        <f t="shared" si="320"/>
        <v>#N/A</v>
      </c>
      <c r="IO98" s="146" t="e">
        <f t="shared" si="321"/>
        <v>#N/A</v>
      </c>
      <c r="IP98" s="146" t="e">
        <f t="shared" si="322"/>
        <v>#N/A</v>
      </c>
      <c r="IQ98" s="146" t="e">
        <f t="shared" si="323"/>
        <v>#N/A</v>
      </c>
      <c r="IR98" s="146" t="e">
        <f t="shared" si="324"/>
        <v>#N/A</v>
      </c>
      <c r="IS98" s="146" t="e">
        <f t="shared" si="325"/>
        <v>#N/A</v>
      </c>
      <c r="IT98" s="146" t="e">
        <f t="shared" si="326"/>
        <v>#N/A</v>
      </c>
      <c r="IU98" s="146" t="e">
        <f t="shared" si="327"/>
        <v>#N/A</v>
      </c>
      <c r="IV98" s="146" t="e">
        <f t="shared" si="328"/>
        <v>#N/A</v>
      </c>
      <c r="IW98" s="146" t="e">
        <f t="shared" si="329"/>
        <v>#N/A</v>
      </c>
      <c r="IX98" s="146" t="e">
        <f t="shared" si="330"/>
        <v>#N/A</v>
      </c>
      <c r="IY98" s="146" t="e">
        <f t="shared" si="331"/>
        <v>#N/A</v>
      </c>
      <c r="IZ98" s="146" t="e">
        <f t="shared" si="332"/>
        <v>#N/A</v>
      </c>
      <c r="JA98" s="146" t="e">
        <f t="shared" si="333"/>
        <v>#N/A</v>
      </c>
      <c r="JB98" s="146" t="e">
        <f t="shared" si="334"/>
        <v>#N/A</v>
      </c>
      <c r="JC98" s="146" t="e">
        <f t="shared" si="335"/>
        <v>#N/A</v>
      </c>
      <c r="JD98" s="146" t="e">
        <f t="shared" si="336"/>
        <v>#N/A</v>
      </c>
      <c r="JE98" s="146" t="e">
        <f t="shared" si="337"/>
        <v>#N/A</v>
      </c>
      <c r="JF98" s="146" t="e">
        <f t="shared" si="338"/>
        <v>#N/A</v>
      </c>
      <c r="JG98" s="146" t="e">
        <f t="shared" si="339"/>
        <v>#N/A</v>
      </c>
      <c r="JH98" s="146" t="e">
        <f t="shared" si="340"/>
        <v>#N/A</v>
      </c>
      <c r="JI98" s="146" t="e">
        <f t="shared" si="341"/>
        <v>#N/A</v>
      </c>
      <c r="JJ98" s="146" t="e">
        <f t="shared" si="342"/>
        <v>#N/A</v>
      </c>
      <c r="JK98" s="146" t="e">
        <f t="shared" si="343"/>
        <v>#N/A</v>
      </c>
      <c r="JL98" s="146" t="e">
        <f t="shared" si="344"/>
        <v>#N/A</v>
      </c>
      <c r="JM98" s="146" t="e">
        <f t="shared" si="345"/>
        <v>#N/A</v>
      </c>
      <c r="JN98" s="146" t="e">
        <f t="shared" si="346"/>
        <v>#N/A</v>
      </c>
      <c r="JO98" s="146" t="e">
        <f t="shared" si="347"/>
        <v>#N/A</v>
      </c>
      <c r="JP98" s="146" t="e">
        <f t="shared" si="348"/>
        <v>#N/A</v>
      </c>
      <c r="JQ98" s="146" t="e">
        <f t="shared" si="349"/>
        <v>#N/A</v>
      </c>
      <c r="JR98" s="146" t="e">
        <f t="shared" si="350"/>
        <v>#N/A</v>
      </c>
      <c r="JS98" s="146" t="e">
        <f t="shared" si="351"/>
        <v>#N/A</v>
      </c>
      <c r="JT98" s="146" t="e">
        <f t="shared" si="352"/>
        <v>#N/A</v>
      </c>
      <c r="JU98" s="146" t="e">
        <f t="shared" si="353"/>
        <v>#N/A</v>
      </c>
      <c r="JV98" s="146" t="e">
        <f t="shared" si="354"/>
        <v>#N/A</v>
      </c>
      <c r="JW98" s="146" t="e">
        <f t="shared" si="355"/>
        <v>#N/A</v>
      </c>
      <c r="JX98" s="146" t="e">
        <f t="shared" si="356"/>
        <v>#N/A</v>
      </c>
      <c r="JY98" s="146" t="e">
        <f t="shared" si="357"/>
        <v>#N/A</v>
      </c>
      <c r="JZ98" s="146" t="e">
        <f t="shared" si="358"/>
        <v>#N/A</v>
      </c>
      <c r="KA98" s="146" t="e">
        <f t="shared" si="359"/>
        <v>#N/A</v>
      </c>
      <c r="KB98" s="146" t="e">
        <f t="shared" si="360"/>
        <v>#N/A</v>
      </c>
      <c r="KC98" s="146" t="e">
        <f t="shared" si="361"/>
        <v>#N/A</v>
      </c>
      <c r="KD98" s="146" t="e">
        <f t="shared" si="362"/>
        <v>#N/A</v>
      </c>
      <c r="KE98" s="146" t="e">
        <f t="shared" si="363"/>
        <v>#N/A</v>
      </c>
      <c r="KF98" s="146" t="e">
        <f t="shared" si="297"/>
        <v>#N/A</v>
      </c>
      <c r="KG98" s="146" t="e">
        <f t="shared" si="364"/>
        <v>#N/A</v>
      </c>
      <c r="KH98" s="146" t="e">
        <f t="shared" si="365"/>
        <v>#N/A</v>
      </c>
      <c r="KI98" s="146" t="e">
        <f t="shared" si="366"/>
        <v>#N/A</v>
      </c>
      <c r="KJ98" s="146" t="e">
        <f t="shared" si="367"/>
        <v>#N/A</v>
      </c>
      <c r="KK98" s="146" t="e">
        <f t="shared" si="368"/>
        <v>#N/A</v>
      </c>
      <c r="KL98" s="146" t="e">
        <f t="shared" si="369"/>
        <v>#N/A</v>
      </c>
      <c r="KM98" s="146" t="e">
        <f t="shared" si="370"/>
        <v>#N/A</v>
      </c>
      <c r="KN98" s="146" t="e">
        <f t="shared" si="371"/>
        <v>#N/A</v>
      </c>
      <c r="KO98" s="146" t="e">
        <f t="shared" si="372"/>
        <v>#N/A</v>
      </c>
      <c r="KP98" s="146" t="e">
        <f t="shared" si="373"/>
        <v>#N/A</v>
      </c>
      <c r="KQ98" s="146" t="e">
        <f t="shared" si="374"/>
        <v>#N/A</v>
      </c>
      <c r="KR98" s="146" t="e">
        <f t="shared" si="375"/>
        <v>#N/A</v>
      </c>
      <c r="KS98" s="146" t="e">
        <f t="shared" si="376"/>
        <v>#N/A</v>
      </c>
      <c r="KT98" s="146" t="e">
        <f t="shared" si="377"/>
        <v>#N/A</v>
      </c>
      <c r="KU98" s="146" t="e">
        <f t="shared" si="378"/>
        <v>#N/A</v>
      </c>
      <c r="KV98" s="146" t="e">
        <f t="shared" si="379"/>
        <v>#N/A</v>
      </c>
      <c r="KW98" s="146" t="e">
        <f t="shared" si="380"/>
        <v>#N/A</v>
      </c>
      <c r="KX98" s="146" t="e">
        <f t="shared" si="381"/>
        <v>#N/A</v>
      </c>
      <c r="KY98" s="146" t="e">
        <f t="shared" si="382"/>
        <v>#N/A</v>
      </c>
      <c r="KZ98" s="146" t="e">
        <f t="shared" si="383"/>
        <v>#N/A</v>
      </c>
      <c r="LA98" s="146" t="e">
        <f t="shared" si="384"/>
        <v>#N/A</v>
      </c>
      <c r="LB98" s="146" t="e">
        <f t="shared" si="385"/>
        <v>#N/A</v>
      </c>
      <c r="LC98" s="146" t="e">
        <f t="shared" si="386"/>
        <v>#N/A</v>
      </c>
      <c r="LD98" s="146" t="e">
        <f t="shared" si="387"/>
        <v>#N/A</v>
      </c>
      <c r="LE98" s="146" t="e">
        <f t="shared" si="388"/>
        <v>#N/A</v>
      </c>
      <c r="LF98" s="146" t="e">
        <f t="shared" si="389"/>
        <v>#N/A</v>
      </c>
      <c r="LG98" s="146" t="e">
        <f t="shared" si="390"/>
        <v>#N/A</v>
      </c>
      <c r="LH98" s="146" t="e">
        <f t="shared" si="391"/>
        <v>#N/A</v>
      </c>
      <c r="LI98" s="146" t="e">
        <f t="shared" si="392"/>
        <v>#N/A</v>
      </c>
      <c r="LJ98" s="146" t="e">
        <f t="shared" si="393"/>
        <v>#N/A</v>
      </c>
      <c r="LK98" s="146" t="e">
        <f t="shared" si="394"/>
        <v>#N/A</v>
      </c>
      <c r="LL98" s="146" t="e">
        <f t="shared" si="395"/>
        <v>#N/A</v>
      </c>
      <c r="LM98" s="146" t="e">
        <f t="shared" si="396"/>
        <v>#N/A</v>
      </c>
      <c r="LN98" s="146" t="e">
        <f t="shared" si="397"/>
        <v>#N/A</v>
      </c>
      <c r="LO98" s="146" t="e">
        <f t="shared" si="398"/>
        <v>#N/A</v>
      </c>
      <c r="LP98" s="146" t="e">
        <f t="shared" si="399"/>
        <v>#N/A</v>
      </c>
      <c r="LQ98" s="146" t="e">
        <f t="shared" si="400"/>
        <v>#N/A</v>
      </c>
      <c r="LR98" s="146" t="e">
        <f t="shared" si="401"/>
        <v>#N/A</v>
      </c>
      <c r="LS98" s="146" t="e">
        <f t="shared" si="402"/>
        <v>#N/A</v>
      </c>
      <c r="LT98" s="146" t="e">
        <f t="shared" si="403"/>
        <v>#N/A</v>
      </c>
      <c r="LU98" s="146" t="e">
        <f t="shared" si="404"/>
        <v>#N/A</v>
      </c>
      <c r="LV98" s="146" t="e">
        <f t="shared" si="405"/>
        <v>#N/A</v>
      </c>
      <c r="LW98" s="146" t="e">
        <f t="shared" si="406"/>
        <v>#N/A</v>
      </c>
      <c r="LX98" s="146" t="e">
        <f t="shared" si="407"/>
        <v>#N/A</v>
      </c>
      <c r="LY98" s="146" t="e">
        <f t="shared" si="408"/>
        <v>#N/A</v>
      </c>
      <c r="LZ98" s="146" t="e">
        <f t="shared" si="409"/>
        <v>#N/A</v>
      </c>
      <c r="MA98" s="146" t="e">
        <f t="shared" si="410"/>
        <v>#N/A</v>
      </c>
      <c r="MB98" s="146" t="e">
        <f t="shared" si="411"/>
        <v>#N/A</v>
      </c>
      <c r="MC98" s="146" t="e">
        <f t="shared" si="412"/>
        <v>#N/A</v>
      </c>
      <c r="MD98" s="146" t="e">
        <f t="shared" si="413"/>
        <v>#N/A</v>
      </c>
      <c r="ME98" s="146" t="e">
        <f t="shared" si="414"/>
        <v>#N/A</v>
      </c>
      <c r="MF98" s="146" t="e">
        <f t="shared" si="415"/>
        <v>#N/A</v>
      </c>
      <c r="MG98" s="146" t="e">
        <f t="shared" si="416"/>
        <v>#N/A</v>
      </c>
      <c r="MH98" s="146" t="e">
        <f t="shared" si="417"/>
        <v>#N/A</v>
      </c>
      <c r="MI98" s="146" t="e">
        <f t="shared" si="418"/>
        <v>#N/A</v>
      </c>
      <c r="MJ98" s="146" t="e">
        <f t="shared" si="419"/>
        <v>#N/A</v>
      </c>
      <c r="MK98" s="146" t="e">
        <f t="shared" si="420"/>
        <v>#N/A</v>
      </c>
      <c r="ML98" s="146" t="e">
        <f t="shared" si="421"/>
        <v>#N/A</v>
      </c>
      <c r="MM98" s="146" t="e">
        <f t="shared" si="422"/>
        <v>#N/A</v>
      </c>
      <c r="MN98" s="146" t="e">
        <f t="shared" si="423"/>
        <v>#N/A</v>
      </c>
      <c r="MO98" s="146" t="e">
        <f t="shared" si="424"/>
        <v>#N/A</v>
      </c>
      <c r="MP98" s="146" t="e">
        <f t="shared" si="425"/>
        <v>#N/A</v>
      </c>
      <c r="MQ98" s="146" t="e">
        <f t="shared" si="426"/>
        <v>#N/A</v>
      </c>
      <c r="MR98" s="146" t="e">
        <f t="shared" si="298"/>
        <v>#N/A</v>
      </c>
      <c r="MS98" s="146" t="e">
        <f t="shared" si="427"/>
        <v>#N/A</v>
      </c>
      <c r="MT98" s="146" t="e">
        <f t="shared" si="428"/>
        <v>#N/A</v>
      </c>
      <c r="MU98" s="146" t="e">
        <f t="shared" si="429"/>
        <v>#N/A</v>
      </c>
      <c r="MV98" s="146" t="e">
        <f t="shared" si="430"/>
        <v>#N/A</v>
      </c>
      <c r="MW98" s="146" t="e">
        <f t="shared" si="431"/>
        <v>#N/A</v>
      </c>
      <c r="MX98" s="146" t="e">
        <f t="shared" si="432"/>
        <v>#N/A</v>
      </c>
      <c r="MY98" s="146" t="e">
        <f t="shared" si="433"/>
        <v>#N/A</v>
      </c>
      <c r="MZ98" s="146" t="e">
        <f t="shared" si="434"/>
        <v>#N/A</v>
      </c>
      <c r="NA98" s="146" t="e">
        <f t="shared" si="435"/>
        <v>#N/A</v>
      </c>
      <c r="NB98" s="146" t="e">
        <f t="shared" si="436"/>
        <v>#N/A</v>
      </c>
      <c r="NC98" s="146" t="e">
        <f t="shared" si="437"/>
        <v>#N/A</v>
      </c>
      <c r="ND98" s="146" t="e">
        <f t="shared" si="438"/>
        <v>#N/A</v>
      </c>
      <c r="NE98" s="146" t="e">
        <f t="shared" si="439"/>
        <v>#N/A</v>
      </c>
      <c r="NF98" s="146" t="e">
        <f t="shared" si="440"/>
        <v>#N/A</v>
      </c>
      <c r="NG98" s="146" t="e">
        <f t="shared" si="441"/>
        <v>#N/A</v>
      </c>
      <c r="NH98" s="146" t="e">
        <f t="shared" si="442"/>
        <v>#N/A</v>
      </c>
      <c r="NI98" s="146" t="e">
        <f t="shared" si="443"/>
        <v>#N/A</v>
      </c>
      <c r="NJ98" s="146" t="e">
        <f t="shared" si="444"/>
        <v>#N/A</v>
      </c>
      <c r="NK98" s="146" t="e">
        <f t="shared" si="445"/>
        <v>#N/A</v>
      </c>
      <c r="NL98" s="146" t="e">
        <f t="shared" si="446"/>
        <v>#N/A</v>
      </c>
      <c r="NM98" s="146" t="e">
        <f t="shared" si="447"/>
        <v>#N/A</v>
      </c>
      <c r="NN98" s="146" t="e">
        <f t="shared" si="448"/>
        <v>#N/A</v>
      </c>
      <c r="NO98" s="146" t="e">
        <f t="shared" si="449"/>
        <v>#N/A</v>
      </c>
      <c r="NP98" s="146" t="e">
        <f t="shared" si="450"/>
        <v>#N/A</v>
      </c>
      <c r="NQ98" s="146" t="e">
        <f t="shared" si="451"/>
        <v>#N/A</v>
      </c>
      <c r="NR98" s="146" t="e">
        <f t="shared" si="452"/>
        <v>#N/A</v>
      </c>
      <c r="NS98" s="146" t="e">
        <f t="shared" si="453"/>
        <v>#N/A</v>
      </c>
      <c r="NT98" s="146" t="e">
        <f t="shared" si="454"/>
        <v>#N/A</v>
      </c>
      <c r="NU98" s="146" t="e">
        <f t="shared" si="455"/>
        <v>#N/A</v>
      </c>
      <c r="NV98" s="146" t="e">
        <f t="shared" si="456"/>
        <v>#N/A</v>
      </c>
      <c r="NW98" s="146" t="e">
        <f t="shared" si="457"/>
        <v>#N/A</v>
      </c>
      <c r="NX98" s="146" t="e">
        <f t="shared" si="458"/>
        <v>#N/A</v>
      </c>
      <c r="NY98" s="146" t="e">
        <f t="shared" si="459"/>
        <v>#N/A</v>
      </c>
      <c r="NZ98" s="146" t="e">
        <f t="shared" si="460"/>
        <v>#N/A</v>
      </c>
      <c r="OA98" s="146" t="e">
        <f t="shared" si="461"/>
        <v>#N/A</v>
      </c>
      <c r="OB98" s="146" t="e">
        <f t="shared" si="462"/>
        <v>#N/A</v>
      </c>
      <c r="OC98" s="146" t="e">
        <f t="shared" si="463"/>
        <v>#N/A</v>
      </c>
      <c r="OD98" s="146" t="e">
        <f t="shared" si="464"/>
        <v>#N/A</v>
      </c>
      <c r="OE98" s="146" t="e">
        <f t="shared" si="465"/>
        <v>#N/A</v>
      </c>
      <c r="OF98" s="146" t="e">
        <f t="shared" si="466"/>
        <v>#N/A</v>
      </c>
      <c r="OG98" s="146" t="e">
        <f t="shared" si="467"/>
        <v>#N/A</v>
      </c>
      <c r="OH98" s="146" t="e">
        <f t="shared" si="468"/>
        <v>#N/A</v>
      </c>
      <c r="OI98" s="146" t="e">
        <f t="shared" si="469"/>
        <v>#N/A</v>
      </c>
      <c r="OJ98" s="146" t="e">
        <f t="shared" si="470"/>
        <v>#N/A</v>
      </c>
      <c r="OK98" s="146" t="e">
        <f t="shared" si="471"/>
        <v>#N/A</v>
      </c>
      <c r="OL98" s="146" t="e">
        <f t="shared" si="472"/>
        <v>#N/A</v>
      </c>
      <c r="OM98" s="146" t="e">
        <f t="shared" si="473"/>
        <v>#N/A</v>
      </c>
      <c r="ON98" s="146" t="e">
        <f t="shared" si="474"/>
        <v>#N/A</v>
      </c>
      <c r="OO98" s="146" t="e">
        <f t="shared" si="475"/>
        <v>#N/A</v>
      </c>
      <c r="OP98" s="146" t="e">
        <f t="shared" si="476"/>
        <v>#N/A</v>
      </c>
      <c r="OQ98" s="146" t="e">
        <f t="shared" si="477"/>
        <v>#N/A</v>
      </c>
      <c r="OR98" s="146" t="e">
        <f t="shared" si="478"/>
        <v>#N/A</v>
      </c>
      <c r="OS98" s="146" t="e">
        <f t="shared" si="479"/>
        <v>#N/A</v>
      </c>
      <c r="OT98" s="146" t="e">
        <f t="shared" si="480"/>
        <v>#N/A</v>
      </c>
      <c r="OU98" s="146" t="e">
        <f t="shared" si="481"/>
        <v>#N/A</v>
      </c>
      <c r="OV98" s="146" t="e">
        <f t="shared" si="482"/>
        <v>#N/A</v>
      </c>
      <c r="OW98" s="146" t="e">
        <f t="shared" si="483"/>
        <v>#N/A</v>
      </c>
      <c r="OX98" s="146" t="e">
        <f t="shared" si="484"/>
        <v>#N/A</v>
      </c>
      <c r="OY98" s="146" t="e">
        <f t="shared" si="485"/>
        <v>#N/A</v>
      </c>
      <c r="OZ98" s="146" t="e">
        <f t="shared" si="486"/>
        <v>#N/A</v>
      </c>
      <c r="PA98" s="146" t="e">
        <f t="shared" si="487"/>
        <v>#N/A</v>
      </c>
      <c r="PB98" s="146" t="e">
        <f t="shared" si="488"/>
        <v>#N/A</v>
      </c>
      <c r="PC98" s="146" t="e">
        <f t="shared" si="489"/>
        <v>#N/A</v>
      </c>
      <c r="PD98" s="146" t="e">
        <f t="shared" si="299"/>
        <v>#N/A</v>
      </c>
      <c r="PE98" s="146" t="e">
        <f t="shared" si="502"/>
        <v>#N/A</v>
      </c>
      <c r="PF98" s="146" t="e">
        <f t="shared" si="503"/>
        <v>#N/A</v>
      </c>
      <c r="PG98" s="146" t="e">
        <f t="shared" si="504"/>
        <v>#N/A</v>
      </c>
      <c r="PH98" s="146" t="e">
        <f t="shared" si="505"/>
        <v>#N/A</v>
      </c>
      <c r="PI98" s="146" t="e">
        <f t="shared" si="506"/>
        <v>#N/A</v>
      </c>
      <c r="PJ98" s="146" t="e">
        <f t="shared" si="507"/>
        <v>#N/A</v>
      </c>
      <c r="PK98" s="146" t="e">
        <f t="shared" si="508"/>
        <v>#N/A</v>
      </c>
      <c r="PL98" s="146" t="e">
        <f t="shared" si="509"/>
        <v>#N/A</v>
      </c>
    </row>
    <row r="99" spans="1:428" hidden="1" x14ac:dyDescent="0.45">
      <c r="A99" s="364"/>
      <c r="B99" s="365" t="str">
        <f>IF($N99="","",ROUND(_xlfn.LOGNORM.INV(ABS(VLOOKUP($Q$1,VLookups!$A$27:$B$28,2,FALSE)-B$2),LN($J99),LN($N99)),0))</f>
        <v/>
      </c>
      <c r="C99" s="367" t="str">
        <f t="shared" si="293"/>
        <v/>
      </c>
      <c r="D99" s="368" t="str">
        <f t="shared" si="294"/>
        <v/>
      </c>
      <c r="E99" s="108" t="str">
        <f>IFERROR(_xlfn.LOGNORM.INV(VLookups!$B$22,LN($J99),LN($N99)),"")</f>
        <v/>
      </c>
      <c r="F99" s="81"/>
      <c r="G99" s="108" t="str">
        <f>IFERROR(_xlfn.LOGNORM.INV(VLookups!$B$23,LN($J99),LN($N99)),"")</f>
        <v/>
      </c>
      <c r="H99" s="110" t="str">
        <f t="shared" si="283"/>
        <v/>
      </c>
      <c r="I99" s="110" t="str">
        <f t="shared" si="284"/>
        <v/>
      </c>
      <c r="J99" s="65" t="str">
        <f>IF(AND(F99&gt;0,NOT(ISBLANK(K99))),IF(VLOOKUP($F$3,VLookups!$A$17:$B$18,2,FALSE),F99*VLOOKUP(K99,VLookups!$A$4:$B$13,2,FALSE),F99),"")</f>
        <v/>
      </c>
      <c r="K99" s="21"/>
      <c r="L99" s="53"/>
      <c r="M99" s="263"/>
      <c r="N99" s="320" t="str">
        <f>IF(F99&gt;0,IF(ISBLANK(M99),IF(ISBLANK(K99),"",VLOOKUP(K99,VLookups!$A$4:$C$13,3,FALSE)),M99),"")</f>
        <v/>
      </c>
      <c r="O99" s="320" t="str">
        <f t="shared" si="287"/>
        <v/>
      </c>
      <c r="P99" s="375" t="str">
        <f t="shared" si="288"/>
        <v/>
      </c>
      <c r="Q99" s="81"/>
      <c r="R99" s="230" t="str">
        <f>IF(AND(Q99&gt;0,F99&gt;0,NOT(N99="")),ABS(VLOOKUP($Q$1,VLookups!$A$27:$B$28,2,FALSE)-_xlfn.LOGNORM.DIST(Q99,LN(J99),LN(N99),TRUE)),"")</f>
        <v/>
      </c>
      <c r="S99" s="80" t="str">
        <f>IF(AND($E99&gt;0,$F99&gt;0,$G99&gt;0,NOT(ISBLANK($K99))),_xlfn.LOGNORM.INV(ABS(VLOOKUP($Q$1,VLookups!$A$27:$B$28,2,FALSE)-S$3),LN($J99),LN($N99)),"")</f>
        <v/>
      </c>
      <c r="T99" s="80" t="str">
        <f>IF(AND($E99&gt;0,$F99&gt;0,$G99&gt;0,NOT(ISBLANK($K99))),_xlfn.LOGNORM.INV(ABS(VLOOKUP($Q$1,VLookups!$A$27:$B$28,2,FALSE)-T$3),LN($J99),LN($N99)),"")</f>
        <v/>
      </c>
      <c r="U99" s="80" t="str">
        <f>IF(AND($E99&gt;0,$F99&gt;0,$G99&gt;0,NOT(ISBLANK($K99))),_xlfn.LOGNORM.INV(ABS(VLOOKUP($Q$1,VLookups!$A$27:$B$28,2,FALSE)-U$3),LN($J99),LN($N99)),"")</f>
        <v/>
      </c>
      <c r="V99" s="80" t="str">
        <f>IF(AND($E99&gt;0,$F99&gt;0,$G99&gt;0,NOT(ISBLANK($K99))),_xlfn.LOGNORM.INV(ABS(VLOOKUP($Q$1,VLookups!$A$27:$B$28,2,FALSE)-V$3),LN($J99),LN($N99)),"")</f>
        <v/>
      </c>
      <c r="W99" s="80" t="str">
        <f>IF(AND($E99&gt;0,$F99&gt;0,$G99&gt;0,NOT(ISBLANK($K99))),_xlfn.LOGNORM.INV(ABS(VLOOKUP($Q$1,VLookups!$A$27:$B$28,2,FALSE)-W$3),LN($J99),LN($N99)),"")</f>
        <v/>
      </c>
      <c r="X99" s="80" t="str">
        <f>IF(AND($E99&gt;0,$F99&gt;0,$G99&gt;0,NOT(ISBLANK($K99))),_xlfn.LOGNORM.INV(ABS(VLOOKUP($Q$1,VLookups!$A$27:$B$28,2,FALSE)-X$3),LN($J99),LN($N99)),"")</f>
        <v/>
      </c>
      <c r="Y99" s="5"/>
      <c r="Z99" s="145" t="str">
        <f t="shared" si="285"/>
        <v/>
      </c>
      <c r="AA99" s="376" t="str">
        <f t="shared" si="289"/>
        <v/>
      </c>
      <c r="AB99" s="46" t="str">
        <f t="shared" si="290"/>
        <v/>
      </c>
      <c r="AC99" s="46" t="str">
        <f t="shared" si="525"/>
        <v/>
      </c>
      <c r="AD99" s="46" t="str">
        <f t="shared" si="525"/>
        <v/>
      </c>
      <c r="AE99" s="46" t="str">
        <f t="shared" si="525"/>
        <v/>
      </c>
      <c r="AF99" s="46" t="str">
        <f t="shared" si="525"/>
        <v/>
      </c>
      <c r="AG99" s="46" t="str">
        <f t="shared" si="525"/>
        <v/>
      </c>
      <c r="AH99" s="46" t="str">
        <f t="shared" si="525"/>
        <v/>
      </c>
      <c r="AI99" s="46" t="str">
        <f t="shared" si="525"/>
        <v/>
      </c>
      <c r="AJ99" s="46" t="str">
        <f t="shared" si="525"/>
        <v/>
      </c>
      <c r="AK99" s="46" t="str">
        <f t="shared" si="525"/>
        <v/>
      </c>
      <c r="AL99" s="46" t="str">
        <f t="shared" si="525"/>
        <v/>
      </c>
      <c r="AM99" s="46" t="str">
        <f t="shared" si="525"/>
        <v/>
      </c>
      <c r="AN99" s="46" t="str">
        <f t="shared" si="525"/>
        <v/>
      </c>
      <c r="AO99" s="46" t="str">
        <f t="shared" si="525"/>
        <v/>
      </c>
      <c r="AP99" s="46" t="str">
        <f t="shared" si="525"/>
        <v/>
      </c>
      <c r="AQ99" s="46" t="str">
        <f t="shared" si="525"/>
        <v/>
      </c>
      <c r="AR99" s="46" t="str">
        <f t="shared" si="525"/>
        <v/>
      </c>
      <c r="AS99" s="46" t="str">
        <f t="shared" si="525"/>
        <v/>
      </c>
      <c r="AT99" s="46" t="str">
        <f t="shared" si="525"/>
        <v/>
      </c>
      <c r="AU99" s="46" t="str">
        <f t="shared" si="525"/>
        <v/>
      </c>
      <c r="AV99" s="46" t="str">
        <f t="shared" si="525"/>
        <v/>
      </c>
      <c r="AW99" s="46" t="str">
        <f t="shared" si="525"/>
        <v/>
      </c>
      <c r="AX99" s="46" t="str">
        <f t="shared" si="525"/>
        <v/>
      </c>
      <c r="AY99" s="46" t="str">
        <f t="shared" si="525"/>
        <v/>
      </c>
      <c r="AZ99" s="46" t="str">
        <f t="shared" si="525"/>
        <v/>
      </c>
      <c r="BA99" s="46" t="str">
        <f t="shared" si="525"/>
        <v/>
      </c>
      <c r="BB99" s="46" t="str">
        <f t="shared" si="525"/>
        <v/>
      </c>
      <c r="BC99" s="46" t="str">
        <f t="shared" si="525"/>
        <v/>
      </c>
      <c r="BD99" s="46" t="str">
        <f t="shared" si="525"/>
        <v/>
      </c>
      <c r="BE99" s="46" t="str">
        <f t="shared" si="525"/>
        <v/>
      </c>
      <c r="BF99" s="46" t="str">
        <f t="shared" si="525"/>
        <v/>
      </c>
      <c r="BG99" s="46" t="str">
        <f t="shared" si="525"/>
        <v/>
      </c>
      <c r="BH99" s="46" t="str">
        <f t="shared" si="525"/>
        <v/>
      </c>
      <c r="BI99" s="46" t="str">
        <f t="shared" si="525"/>
        <v/>
      </c>
      <c r="BJ99" s="46" t="str">
        <f t="shared" si="525"/>
        <v/>
      </c>
      <c r="BK99" s="46" t="str">
        <f t="shared" si="525"/>
        <v/>
      </c>
      <c r="BL99" s="46" t="str">
        <f t="shared" si="525"/>
        <v/>
      </c>
      <c r="BM99" s="46" t="str">
        <f t="shared" si="525"/>
        <v/>
      </c>
      <c r="BN99" s="46" t="str">
        <f t="shared" si="525"/>
        <v/>
      </c>
      <c r="BO99" s="46" t="str">
        <f t="shared" si="525"/>
        <v/>
      </c>
      <c r="BP99" s="46" t="str">
        <f t="shared" si="525"/>
        <v/>
      </c>
      <c r="BQ99" s="46" t="str">
        <f t="shared" si="525"/>
        <v/>
      </c>
      <c r="BR99" s="46" t="str">
        <f t="shared" si="525"/>
        <v/>
      </c>
      <c r="BS99" s="46" t="str">
        <f t="shared" si="525"/>
        <v/>
      </c>
      <c r="BT99" s="46" t="str">
        <f t="shared" si="525"/>
        <v/>
      </c>
      <c r="BU99" s="46" t="str">
        <f t="shared" si="525"/>
        <v/>
      </c>
      <c r="BV99" s="46" t="str">
        <f t="shared" si="525"/>
        <v/>
      </c>
      <c r="BW99" s="46" t="str">
        <f t="shared" si="525"/>
        <v/>
      </c>
      <c r="BX99" s="46" t="str">
        <f t="shared" si="525"/>
        <v/>
      </c>
      <c r="BY99" s="46" t="str">
        <f t="shared" si="525"/>
        <v/>
      </c>
      <c r="BZ99" s="46" t="str">
        <f t="shared" si="525"/>
        <v/>
      </c>
      <c r="CA99" s="46" t="str">
        <f t="shared" si="525"/>
        <v/>
      </c>
      <c r="CB99" s="46" t="str">
        <f t="shared" si="525"/>
        <v/>
      </c>
      <c r="CC99" s="46" t="str">
        <f t="shared" si="525"/>
        <v/>
      </c>
      <c r="CD99" s="46" t="str">
        <f t="shared" si="525"/>
        <v/>
      </c>
      <c r="CE99" s="46" t="str">
        <f t="shared" si="525"/>
        <v/>
      </c>
      <c r="CF99" s="46" t="str">
        <f t="shared" si="525"/>
        <v/>
      </c>
      <c r="CG99" s="46" t="str">
        <f t="shared" si="525"/>
        <v/>
      </c>
      <c r="CH99" s="46" t="str">
        <f t="shared" si="525"/>
        <v/>
      </c>
      <c r="CI99" s="46" t="str">
        <f t="shared" si="525"/>
        <v/>
      </c>
      <c r="CJ99" s="46" t="str">
        <f t="shared" si="525"/>
        <v/>
      </c>
      <c r="CK99" s="46" t="str">
        <f t="shared" si="525"/>
        <v/>
      </c>
      <c r="CL99" s="46" t="str">
        <f t="shared" si="525"/>
        <v/>
      </c>
      <c r="CM99" s="46" t="str">
        <f t="shared" si="525"/>
        <v/>
      </c>
      <c r="CN99" s="46" t="str">
        <f t="shared" si="525"/>
        <v/>
      </c>
      <c r="CO99" s="46" t="str">
        <f t="shared" si="523"/>
        <v/>
      </c>
      <c r="CP99" s="46" t="str">
        <f t="shared" si="523"/>
        <v/>
      </c>
      <c r="CQ99" s="46" t="str">
        <f t="shared" si="523"/>
        <v/>
      </c>
      <c r="CR99" s="46" t="str">
        <f t="shared" si="523"/>
        <v/>
      </c>
      <c r="CS99" s="46" t="str">
        <f t="shared" si="523"/>
        <v/>
      </c>
      <c r="CT99" s="46" t="str">
        <f t="shared" si="523"/>
        <v/>
      </c>
      <c r="CU99" s="46" t="str">
        <f t="shared" si="523"/>
        <v/>
      </c>
      <c r="CV99" s="46" t="str">
        <f t="shared" si="523"/>
        <v/>
      </c>
      <c r="CW99" s="46" t="str">
        <f t="shared" si="523"/>
        <v/>
      </c>
      <c r="CX99" s="46" t="str">
        <f t="shared" si="523"/>
        <v/>
      </c>
      <c r="CY99" s="46" t="str">
        <f t="shared" si="523"/>
        <v/>
      </c>
      <c r="CZ99" s="46" t="str">
        <f t="shared" si="523"/>
        <v/>
      </c>
      <c r="DA99" s="46" t="str">
        <f t="shared" si="523"/>
        <v/>
      </c>
      <c r="DB99" s="46" t="str">
        <f t="shared" si="523"/>
        <v/>
      </c>
      <c r="DC99" s="46" t="str">
        <f t="shared" si="523"/>
        <v/>
      </c>
      <c r="DD99" s="46" t="str">
        <f t="shared" si="523"/>
        <v/>
      </c>
      <c r="DE99" s="46" t="str">
        <f t="shared" si="523"/>
        <v/>
      </c>
      <c r="DF99" s="46" t="str">
        <f t="shared" si="523"/>
        <v/>
      </c>
      <c r="DG99" s="46" t="str">
        <f t="shared" si="523"/>
        <v/>
      </c>
      <c r="DH99" s="46" t="str">
        <f t="shared" si="523"/>
        <v/>
      </c>
      <c r="DI99" s="46" t="str">
        <f t="shared" si="523"/>
        <v/>
      </c>
      <c r="DJ99" s="46" t="str">
        <f t="shared" si="523"/>
        <v/>
      </c>
      <c r="DK99" s="46" t="str">
        <f t="shared" si="523"/>
        <v/>
      </c>
      <c r="DL99" s="46" t="str">
        <f t="shared" si="523"/>
        <v/>
      </c>
      <c r="DM99" s="46" t="str">
        <f t="shared" si="523"/>
        <v/>
      </c>
      <c r="DN99" s="46" t="str">
        <f t="shared" si="523"/>
        <v/>
      </c>
      <c r="DO99" s="46" t="str">
        <f t="shared" si="523"/>
        <v/>
      </c>
      <c r="DP99" s="46" t="str">
        <f t="shared" si="523"/>
        <v/>
      </c>
      <c r="DQ99" s="46" t="str">
        <f t="shared" si="523"/>
        <v/>
      </c>
      <c r="DR99" s="46" t="str">
        <f t="shared" si="523"/>
        <v/>
      </c>
      <c r="DS99" s="46" t="str">
        <f t="shared" si="523"/>
        <v/>
      </c>
      <c r="DT99" s="46" t="str">
        <f t="shared" si="523"/>
        <v/>
      </c>
      <c r="DU99" s="46" t="str">
        <f t="shared" si="523"/>
        <v/>
      </c>
      <c r="DV99" s="46" t="str">
        <f t="shared" si="523"/>
        <v/>
      </c>
      <c r="DW99" s="46" t="str">
        <f t="shared" si="523"/>
        <v/>
      </c>
      <c r="DX99" s="46" t="str">
        <f t="shared" si="523"/>
        <v/>
      </c>
      <c r="DY99" s="46" t="str">
        <f t="shared" si="523"/>
        <v/>
      </c>
      <c r="DZ99" s="46" t="str">
        <f t="shared" si="523"/>
        <v/>
      </c>
      <c r="EA99" s="46" t="str">
        <f t="shared" si="523"/>
        <v/>
      </c>
      <c r="EB99" s="46" t="str">
        <f t="shared" si="523"/>
        <v/>
      </c>
      <c r="EC99" s="46" t="str">
        <f t="shared" si="523"/>
        <v/>
      </c>
      <c r="ED99" s="46" t="str">
        <f t="shared" si="523"/>
        <v/>
      </c>
      <c r="EE99" s="46" t="str">
        <f t="shared" si="523"/>
        <v/>
      </c>
      <c r="EF99" s="46" t="str">
        <f t="shared" si="523"/>
        <v/>
      </c>
      <c r="EG99" s="46" t="str">
        <f t="shared" si="523"/>
        <v/>
      </c>
      <c r="EH99" s="46" t="str">
        <f t="shared" si="523"/>
        <v/>
      </c>
      <c r="EI99" s="46" t="str">
        <f t="shared" si="523"/>
        <v/>
      </c>
      <c r="EJ99" s="46" t="str">
        <f t="shared" si="523"/>
        <v/>
      </c>
      <c r="EK99" s="46" t="str">
        <f t="shared" si="523"/>
        <v/>
      </c>
      <c r="EL99" s="46" t="str">
        <f t="shared" si="523"/>
        <v/>
      </c>
      <c r="EM99" s="46" t="str">
        <f t="shared" si="523"/>
        <v/>
      </c>
      <c r="EN99" s="46" t="str">
        <f t="shared" si="523"/>
        <v/>
      </c>
      <c r="EO99" s="46" t="str">
        <f t="shared" si="523"/>
        <v/>
      </c>
      <c r="EP99" s="46" t="str">
        <f t="shared" si="523"/>
        <v/>
      </c>
      <c r="EQ99" s="46" t="str">
        <f t="shared" si="523"/>
        <v/>
      </c>
      <c r="ER99" s="46" t="str">
        <f t="shared" si="523"/>
        <v/>
      </c>
      <c r="ES99" s="46" t="str">
        <f t="shared" si="523"/>
        <v/>
      </c>
      <c r="ET99" s="46" t="str">
        <f t="shared" si="523"/>
        <v/>
      </c>
      <c r="EU99" s="46" t="str">
        <f t="shared" si="523"/>
        <v/>
      </c>
      <c r="EV99" s="46" t="str">
        <f t="shared" si="523"/>
        <v/>
      </c>
      <c r="EW99" s="46" t="str">
        <f t="shared" si="523"/>
        <v/>
      </c>
      <c r="EX99" s="46" t="str">
        <f t="shared" si="523"/>
        <v/>
      </c>
      <c r="EY99" s="46" t="str">
        <f t="shared" si="523"/>
        <v/>
      </c>
      <c r="EZ99" s="46" t="str">
        <f t="shared" si="526"/>
        <v/>
      </c>
      <c r="FA99" s="46" t="str">
        <f t="shared" si="526"/>
        <v/>
      </c>
      <c r="FB99" s="46" t="str">
        <f t="shared" si="526"/>
        <v/>
      </c>
      <c r="FC99" s="46" t="str">
        <f t="shared" si="526"/>
        <v/>
      </c>
      <c r="FD99" s="46" t="str">
        <f t="shared" si="526"/>
        <v/>
      </c>
      <c r="FE99" s="46" t="str">
        <f t="shared" si="526"/>
        <v/>
      </c>
      <c r="FF99" s="46" t="str">
        <f t="shared" si="526"/>
        <v/>
      </c>
      <c r="FG99" s="46" t="str">
        <f t="shared" si="526"/>
        <v/>
      </c>
      <c r="FH99" s="46" t="str">
        <f t="shared" si="526"/>
        <v/>
      </c>
      <c r="FI99" s="46" t="str">
        <f t="shared" si="526"/>
        <v/>
      </c>
      <c r="FJ99" s="46" t="str">
        <f t="shared" si="526"/>
        <v/>
      </c>
      <c r="FK99" s="46" t="str">
        <f t="shared" si="526"/>
        <v/>
      </c>
      <c r="FL99" s="46" t="str">
        <f t="shared" si="526"/>
        <v/>
      </c>
      <c r="FM99" s="46" t="str">
        <f t="shared" si="526"/>
        <v/>
      </c>
      <c r="FN99" s="46" t="str">
        <f t="shared" si="526"/>
        <v/>
      </c>
      <c r="FO99" s="46" t="str">
        <f t="shared" si="526"/>
        <v/>
      </c>
      <c r="FP99" s="46" t="str">
        <f t="shared" si="526"/>
        <v/>
      </c>
      <c r="FQ99" s="46" t="str">
        <f t="shared" si="526"/>
        <v/>
      </c>
      <c r="FR99" s="46" t="str">
        <f t="shared" si="526"/>
        <v/>
      </c>
      <c r="FS99" s="46" t="str">
        <f t="shared" si="526"/>
        <v/>
      </c>
      <c r="FT99" s="46" t="str">
        <f t="shared" si="526"/>
        <v/>
      </c>
      <c r="FU99" s="46" t="str">
        <f t="shared" si="526"/>
        <v/>
      </c>
      <c r="FV99" s="46" t="str">
        <f t="shared" si="526"/>
        <v/>
      </c>
      <c r="FW99" s="46" t="str">
        <f t="shared" si="526"/>
        <v/>
      </c>
      <c r="FX99" s="46" t="str">
        <f t="shared" si="526"/>
        <v/>
      </c>
      <c r="FY99" s="46" t="str">
        <f t="shared" si="526"/>
        <v/>
      </c>
      <c r="FZ99" s="46" t="str">
        <f t="shared" si="526"/>
        <v/>
      </c>
      <c r="GA99" s="46" t="str">
        <f t="shared" si="526"/>
        <v/>
      </c>
      <c r="GB99" s="46" t="str">
        <f t="shared" si="526"/>
        <v/>
      </c>
      <c r="GC99" s="46" t="str">
        <f t="shared" si="526"/>
        <v/>
      </c>
      <c r="GD99" s="46" t="str">
        <f t="shared" si="526"/>
        <v/>
      </c>
      <c r="GE99" s="46" t="str">
        <f t="shared" si="526"/>
        <v/>
      </c>
      <c r="GF99" s="46" t="str">
        <f t="shared" si="526"/>
        <v/>
      </c>
      <c r="GG99" s="46" t="str">
        <f t="shared" si="526"/>
        <v/>
      </c>
      <c r="GH99" s="46" t="str">
        <f t="shared" si="526"/>
        <v/>
      </c>
      <c r="GI99" s="46" t="str">
        <f t="shared" si="526"/>
        <v/>
      </c>
      <c r="GJ99" s="46" t="str">
        <f t="shared" si="526"/>
        <v/>
      </c>
      <c r="GK99" s="46" t="str">
        <f t="shared" si="526"/>
        <v/>
      </c>
      <c r="GL99" s="46" t="str">
        <f t="shared" si="526"/>
        <v/>
      </c>
      <c r="GM99" s="46" t="str">
        <f t="shared" si="526"/>
        <v/>
      </c>
      <c r="GN99" s="46" t="str">
        <f t="shared" si="526"/>
        <v/>
      </c>
      <c r="GO99" s="46" t="str">
        <f t="shared" si="526"/>
        <v/>
      </c>
      <c r="GP99" s="46" t="str">
        <f t="shared" si="526"/>
        <v/>
      </c>
      <c r="GQ99" s="46" t="str">
        <f t="shared" si="526"/>
        <v/>
      </c>
      <c r="GR99" s="46" t="str">
        <f t="shared" si="526"/>
        <v/>
      </c>
      <c r="GS99" s="46" t="str">
        <f t="shared" si="526"/>
        <v/>
      </c>
      <c r="GT99" s="46" t="str">
        <f t="shared" si="526"/>
        <v/>
      </c>
      <c r="GU99" s="46" t="str">
        <f t="shared" si="526"/>
        <v/>
      </c>
      <c r="GV99" s="46" t="str">
        <f t="shared" si="526"/>
        <v/>
      </c>
      <c r="GW99" s="46" t="str">
        <f t="shared" si="526"/>
        <v/>
      </c>
      <c r="GX99" s="46" t="str">
        <f t="shared" si="526"/>
        <v/>
      </c>
      <c r="GY99" s="46" t="str">
        <f t="shared" si="526"/>
        <v/>
      </c>
      <c r="GZ99" s="46" t="str">
        <f t="shared" si="526"/>
        <v/>
      </c>
      <c r="HA99" s="46" t="str">
        <f t="shared" si="526"/>
        <v/>
      </c>
      <c r="HB99" s="46" t="str">
        <f t="shared" si="526"/>
        <v/>
      </c>
      <c r="HC99" s="46" t="str">
        <f t="shared" si="526"/>
        <v/>
      </c>
      <c r="HD99" s="46" t="str">
        <f t="shared" si="526"/>
        <v/>
      </c>
      <c r="HE99" s="46" t="str">
        <f t="shared" si="526"/>
        <v/>
      </c>
      <c r="HF99" s="46" t="str">
        <f t="shared" si="526"/>
        <v/>
      </c>
      <c r="HG99" s="46" t="str">
        <f t="shared" si="526"/>
        <v/>
      </c>
      <c r="HH99" s="46" t="str">
        <f t="shared" si="526"/>
        <v/>
      </c>
      <c r="HI99" s="46" t="str">
        <f t="shared" si="526"/>
        <v/>
      </c>
      <c r="HJ99" s="46" t="str">
        <f t="shared" si="526"/>
        <v/>
      </c>
      <c r="HK99" s="46" t="str">
        <f t="shared" si="526"/>
        <v/>
      </c>
      <c r="HL99" s="46" t="str">
        <f t="shared" si="524"/>
        <v/>
      </c>
      <c r="HM99" s="46" t="str">
        <f t="shared" si="524"/>
        <v/>
      </c>
      <c r="HN99" s="46" t="str">
        <f t="shared" si="524"/>
        <v/>
      </c>
      <c r="HO99" s="46" t="str">
        <f t="shared" si="524"/>
        <v/>
      </c>
      <c r="HP99" s="46" t="str">
        <f t="shared" si="524"/>
        <v/>
      </c>
      <c r="HQ99" s="46" t="str">
        <f t="shared" si="524"/>
        <v/>
      </c>
      <c r="HR99" s="46" t="str">
        <f t="shared" si="524"/>
        <v/>
      </c>
      <c r="HS99" s="46" t="str">
        <f t="shared" si="524"/>
        <v/>
      </c>
      <c r="HT99" s="146" t="e">
        <f t="shared" si="292"/>
        <v>#N/A</v>
      </c>
      <c r="HU99" s="146" t="e">
        <f t="shared" si="301"/>
        <v>#N/A</v>
      </c>
      <c r="HV99" s="146" t="e">
        <f t="shared" si="302"/>
        <v>#N/A</v>
      </c>
      <c r="HW99" s="146" t="e">
        <f t="shared" si="303"/>
        <v>#N/A</v>
      </c>
      <c r="HX99" s="146" t="e">
        <f t="shared" si="304"/>
        <v>#N/A</v>
      </c>
      <c r="HY99" s="146" t="e">
        <f t="shared" si="305"/>
        <v>#N/A</v>
      </c>
      <c r="HZ99" s="146" t="e">
        <f t="shared" si="306"/>
        <v>#N/A</v>
      </c>
      <c r="IA99" s="146" t="e">
        <f t="shared" si="307"/>
        <v>#N/A</v>
      </c>
      <c r="IB99" s="146" t="e">
        <f t="shared" si="308"/>
        <v>#N/A</v>
      </c>
      <c r="IC99" s="146" t="e">
        <f t="shared" si="309"/>
        <v>#N/A</v>
      </c>
      <c r="ID99" s="146" t="e">
        <f t="shared" si="310"/>
        <v>#N/A</v>
      </c>
      <c r="IE99" s="146" t="e">
        <f t="shared" si="311"/>
        <v>#N/A</v>
      </c>
      <c r="IF99" s="146" t="e">
        <f t="shared" si="312"/>
        <v>#N/A</v>
      </c>
      <c r="IG99" s="146" t="e">
        <f t="shared" si="313"/>
        <v>#N/A</v>
      </c>
      <c r="IH99" s="146" t="e">
        <f t="shared" si="314"/>
        <v>#N/A</v>
      </c>
      <c r="II99" s="146" t="e">
        <f t="shared" si="315"/>
        <v>#N/A</v>
      </c>
      <c r="IJ99" s="146" t="e">
        <f t="shared" si="316"/>
        <v>#N/A</v>
      </c>
      <c r="IK99" s="146" t="e">
        <f t="shared" si="317"/>
        <v>#N/A</v>
      </c>
      <c r="IL99" s="146" t="e">
        <f t="shared" si="318"/>
        <v>#N/A</v>
      </c>
      <c r="IM99" s="146" t="e">
        <f t="shared" si="319"/>
        <v>#N/A</v>
      </c>
      <c r="IN99" s="146" t="e">
        <f t="shared" si="320"/>
        <v>#N/A</v>
      </c>
      <c r="IO99" s="146" t="e">
        <f t="shared" si="321"/>
        <v>#N/A</v>
      </c>
      <c r="IP99" s="146" t="e">
        <f t="shared" si="322"/>
        <v>#N/A</v>
      </c>
      <c r="IQ99" s="146" t="e">
        <f t="shared" si="323"/>
        <v>#N/A</v>
      </c>
      <c r="IR99" s="146" t="e">
        <f t="shared" si="324"/>
        <v>#N/A</v>
      </c>
      <c r="IS99" s="146" t="e">
        <f t="shared" si="325"/>
        <v>#N/A</v>
      </c>
      <c r="IT99" s="146" t="e">
        <f t="shared" si="326"/>
        <v>#N/A</v>
      </c>
      <c r="IU99" s="146" t="e">
        <f t="shared" si="327"/>
        <v>#N/A</v>
      </c>
      <c r="IV99" s="146" t="e">
        <f t="shared" si="328"/>
        <v>#N/A</v>
      </c>
      <c r="IW99" s="146" t="e">
        <f t="shared" si="329"/>
        <v>#N/A</v>
      </c>
      <c r="IX99" s="146" t="e">
        <f t="shared" si="330"/>
        <v>#N/A</v>
      </c>
      <c r="IY99" s="146" t="e">
        <f t="shared" si="331"/>
        <v>#N/A</v>
      </c>
      <c r="IZ99" s="146" t="e">
        <f t="shared" si="332"/>
        <v>#N/A</v>
      </c>
      <c r="JA99" s="146" t="e">
        <f t="shared" si="333"/>
        <v>#N/A</v>
      </c>
      <c r="JB99" s="146" t="e">
        <f t="shared" si="334"/>
        <v>#N/A</v>
      </c>
      <c r="JC99" s="146" t="e">
        <f t="shared" si="335"/>
        <v>#N/A</v>
      </c>
      <c r="JD99" s="146" t="e">
        <f t="shared" si="336"/>
        <v>#N/A</v>
      </c>
      <c r="JE99" s="146" t="e">
        <f t="shared" si="337"/>
        <v>#N/A</v>
      </c>
      <c r="JF99" s="146" t="e">
        <f t="shared" si="338"/>
        <v>#N/A</v>
      </c>
      <c r="JG99" s="146" t="e">
        <f t="shared" si="339"/>
        <v>#N/A</v>
      </c>
      <c r="JH99" s="146" t="e">
        <f t="shared" si="340"/>
        <v>#N/A</v>
      </c>
      <c r="JI99" s="146" t="e">
        <f t="shared" si="341"/>
        <v>#N/A</v>
      </c>
      <c r="JJ99" s="146" t="e">
        <f t="shared" si="342"/>
        <v>#N/A</v>
      </c>
      <c r="JK99" s="146" t="e">
        <f t="shared" si="343"/>
        <v>#N/A</v>
      </c>
      <c r="JL99" s="146" t="e">
        <f t="shared" si="344"/>
        <v>#N/A</v>
      </c>
      <c r="JM99" s="146" t="e">
        <f t="shared" si="345"/>
        <v>#N/A</v>
      </c>
      <c r="JN99" s="146" t="e">
        <f t="shared" si="346"/>
        <v>#N/A</v>
      </c>
      <c r="JO99" s="146" t="e">
        <f t="shared" si="347"/>
        <v>#N/A</v>
      </c>
      <c r="JP99" s="146" t="e">
        <f t="shared" si="348"/>
        <v>#N/A</v>
      </c>
      <c r="JQ99" s="146" t="e">
        <f t="shared" si="349"/>
        <v>#N/A</v>
      </c>
      <c r="JR99" s="146" t="e">
        <f t="shared" si="350"/>
        <v>#N/A</v>
      </c>
      <c r="JS99" s="146" t="e">
        <f t="shared" si="351"/>
        <v>#N/A</v>
      </c>
      <c r="JT99" s="146" t="e">
        <f t="shared" si="352"/>
        <v>#N/A</v>
      </c>
      <c r="JU99" s="146" t="e">
        <f t="shared" si="353"/>
        <v>#N/A</v>
      </c>
      <c r="JV99" s="146" t="e">
        <f t="shared" si="354"/>
        <v>#N/A</v>
      </c>
      <c r="JW99" s="146" t="e">
        <f t="shared" si="355"/>
        <v>#N/A</v>
      </c>
      <c r="JX99" s="146" t="e">
        <f t="shared" si="356"/>
        <v>#N/A</v>
      </c>
      <c r="JY99" s="146" t="e">
        <f t="shared" si="357"/>
        <v>#N/A</v>
      </c>
      <c r="JZ99" s="146" t="e">
        <f t="shared" si="358"/>
        <v>#N/A</v>
      </c>
      <c r="KA99" s="146" t="e">
        <f t="shared" si="359"/>
        <v>#N/A</v>
      </c>
      <c r="KB99" s="146" t="e">
        <f t="shared" si="360"/>
        <v>#N/A</v>
      </c>
      <c r="KC99" s="146" t="e">
        <f t="shared" si="361"/>
        <v>#N/A</v>
      </c>
      <c r="KD99" s="146" t="e">
        <f t="shared" si="362"/>
        <v>#N/A</v>
      </c>
      <c r="KE99" s="146" t="e">
        <f t="shared" si="363"/>
        <v>#N/A</v>
      </c>
      <c r="KF99" s="146" t="e">
        <f t="shared" si="297"/>
        <v>#N/A</v>
      </c>
      <c r="KG99" s="146" t="e">
        <f t="shared" si="364"/>
        <v>#N/A</v>
      </c>
      <c r="KH99" s="146" t="e">
        <f t="shared" si="365"/>
        <v>#N/A</v>
      </c>
      <c r="KI99" s="146" t="e">
        <f t="shared" si="366"/>
        <v>#N/A</v>
      </c>
      <c r="KJ99" s="146" t="e">
        <f t="shared" si="367"/>
        <v>#N/A</v>
      </c>
      <c r="KK99" s="146" t="e">
        <f t="shared" si="368"/>
        <v>#N/A</v>
      </c>
      <c r="KL99" s="146" t="e">
        <f t="shared" si="369"/>
        <v>#N/A</v>
      </c>
      <c r="KM99" s="146" t="e">
        <f t="shared" si="370"/>
        <v>#N/A</v>
      </c>
      <c r="KN99" s="146" t="e">
        <f t="shared" si="371"/>
        <v>#N/A</v>
      </c>
      <c r="KO99" s="146" t="e">
        <f t="shared" si="372"/>
        <v>#N/A</v>
      </c>
      <c r="KP99" s="146" t="e">
        <f t="shared" si="373"/>
        <v>#N/A</v>
      </c>
      <c r="KQ99" s="146" t="e">
        <f t="shared" si="374"/>
        <v>#N/A</v>
      </c>
      <c r="KR99" s="146" t="e">
        <f t="shared" si="375"/>
        <v>#N/A</v>
      </c>
      <c r="KS99" s="146" t="e">
        <f t="shared" si="376"/>
        <v>#N/A</v>
      </c>
      <c r="KT99" s="146" t="e">
        <f t="shared" si="377"/>
        <v>#N/A</v>
      </c>
      <c r="KU99" s="146" t="e">
        <f t="shared" si="378"/>
        <v>#N/A</v>
      </c>
      <c r="KV99" s="146" t="e">
        <f t="shared" si="379"/>
        <v>#N/A</v>
      </c>
      <c r="KW99" s="146" t="e">
        <f t="shared" si="380"/>
        <v>#N/A</v>
      </c>
      <c r="KX99" s="146" t="e">
        <f t="shared" si="381"/>
        <v>#N/A</v>
      </c>
      <c r="KY99" s="146" t="e">
        <f t="shared" si="382"/>
        <v>#N/A</v>
      </c>
      <c r="KZ99" s="146" t="e">
        <f t="shared" si="383"/>
        <v>#N/A</v>
      </c>
      <c r="LA99" s="146" t="e">
        <f t="shared" si="384"/>
        <v>#N/A</v>
      </c>
      <c r="LB99" s="146" t="e">
        <f t="shared" si="385"/>
        <v>#N/A</v>
      </c>
      <c r="LC99" s="146" t="e">
        <f t="shared" si="386"/>
        <v>#N/A</v>
      </c>
      <c r="LD99" s="146" t="e">
        <f t="shared" si="387"/>
        <v>#N/A</v>
      </c>
      <c r="LE99" s="146" t="e">
        <f t="shared" si="388"/>
        <v>#N/A</v>
      </c>
      <c r="LF99" s="146" t="e">
        <f t="shared" si="389"/>
        <v>#N/A</v>
      </c>
      <c r="LG99" s="146" t="e">
        <f t="shared" si="390"/>
        <v>#N/A</v>
      </c>
      <c r="LH99" s="146" t="e">
        <f t="shared" si="391"/>
        <v>#N/A</v>
      </c>
      <c r="LI99" s="146" t="e">
        <f t="shared" si="392"/>
        <v>#N/A</v>
      </c>
      <c r="LJ99" s="146" t="e">
        <f t="shared" si="393"/>
        <v>#N/A</v>
      </c>
      <c r="LK99" s="146" t="e">
        <f t="shared" si="394"/>
        <v>#N/A</v>
      </c>
      <c r="LL99" s="146" t="e">
        <f t="shared" si="395"/>
        <v>#N/A</v>
      </c>
      <c r="LM99" s="146" t="e">
        <f t="shared" si="396"/>
        <v>#N/A</v>
      </c>
      <c r="LN99" s="146" t="e">
        <f t="shared" si="397"/>
        <v>#N/A</v>
      </c>
      <c r="LO99" s="146" t="e">
        <f t="shared" si="398"/>
        <v>#N/A</v>
      </c>
      <c r="LP99" s="146" t="e">
        <f t="shared" si="399"/>
        <v>#N/A</v>
      </c>
      <c r="LQ99" s="146" t="e">
        <f t="shared" si="400"/>
        <v>#N/A</v>
      </c>
      <c r="LR99" s="146" t="e">
        <f t="shared" si="401"/>
        <v>#N/A</v>
      </c>
      <c r="LS99" s="146" t="e">
        <f t="shared" si="402"/>
        <v>#N/A</v>
      </c>
      <c r="LT99" s="146" t="e">
        <f t="shared" si="403"/>
        <v>#N/A</v>
      </c>
      <c r="LU99" s="146" t="e">
        <f t="shared" si="404"/>
        <v>#N/A</v>
      </c>
      <c r="LV99" s="146" t="e">
        <f t="shared" si="405"/>
        <v>#N/A</v>
      </c>
      <c r="LW99" s="146" t="e">
        <f t="shared" si="406"/>
        <v>#N/A</v>
      </c>
      <c r="LX99" s="146" t="e">
        <f t="shared" si="407"/>
        <v>#N/A</v>
      </c>
      <c r="LY99" s="146" t="e">
        <f t="shared" si="408"/>
        <v>#N/A</v>
      </c>
      <c r="LZ99" s="146" t="e">
        <f t="shared" si="409"/>
        <v>#N/A</v>
      </c>
      <c r="MA99" s="146" t="e">
        <f t="shared" si="410"/>
        <v>#N/A</v>
      </c>
      <c r="MB99" s="146" t="e">
        <f t="shared" si="411"/>
        <v>#N/A</v>
      </c>
      <c r="MC99" s="146" t="e">
        <f t="shared" si="412"/>
        <v>#N/A</v>
      </c>
      <c r="MD99" s="146" t="e">
        <f t="shared" si="413"/>
        <v>#N/A</v>
      </c>
      <c r="ME99" s="146" t="e">
        <f t="shared" si="414"/>
        <v>#N/A</v>
      </c>
      <c r="MF99" s="146" t="e">
        <f t="shared" si="415"/>
        <v>#N/A</v>
      </c>
      <c r="MG99" s="146" t="e">
        <f t="shared" si="416"/>
        <v>#N/A</v>
      </c>
      <c r="MH99" s="146" t="e">
        <f t="shared" si="417"/>
        <v>#N/A</v>
      </c>
      <c r="MI99" s="146" t="e">
        <f t="shared" si="418"/>
        <v>#N/A</v>
      </c>
      <c r="MJ99" s="146" t="e">
        <f t="shared" si="419"/>
        <v>#N/A</v>
      </c>
      <c r="MK99" s="146" t="e">
        <f t="shared" si="420"/>
        <v>#N/A</v>
      </c>
      <c r="ML99" s="146" t="e">
        <f t="shared" si="421"/>
        <v>#N/A</v>
      </c>
      <c r="MM99" s="146" t="e">
        <f t="shared" si="422"/>
        <v>#N/A</v>
      </c>
      <c r="MN99" s="146" t="e">
        <f t="shared" si="423"/>
        <v>#N/A</v>
      </c>
      <c r="MO99" s="146" t="e">
        <f t="shared" si="424"/>
        <v>#N/A</v>
      </c>
      <c r="MP99" s="146" t="e">
        <f t="shared" si="425"/>
        <v>#N/A</v>
      </c>
      <c r="MQ99" s="146" t="e">
        <f t="shared" si="426"/>
        <v>#N/A</v>
      </c>
      <c r="MR99" s="146" t="e">
        <f t="shared" si="298"/>
        <v>#N/A</v>
      </c>
      <c r="MS99" s="146" t="e">
        <f t="shared" si="427"/>
        <v>#N/A</v>
      </c>
      <c r="MT99" s="146" t="e">
        <f t="shared" si="428"/>
        <v>#N/A</v>
      </c>
      <c r="MU99" s="146" t="e">
        <f t="shared" si="429"/>
        <v>#N/A</v>
      </c>
      <c r="MV99" s="146" t="e">
        <f t="shared" si="430"/>
        <v>#N/A</v>
      </c>
      <c r="MW99" s="146" t="e">
        <f t="shared" si="431"/>
        <v>#N/A</v>
      </c>
      <c r="MX99" s="146" t="e">
        <f t="shared" si="432"/>
        <v>#N/A</v>
      </c>
      <c r="MY99" s="146" t="e">
        <f t="shared" si="433"/>
        <v>#N/A</v>
      </c>
      <c r="MZ99" s="146" t="e">
        <f t="shared" si="434"/>
        <v>#N/A</v>
      </c>
      <c r="NA99" s="146" t="e">
        <f t="shared" si="435"/>
        <v>#N/A</v>
      </c>
      <c r="NB99" s="146" t="e">
        <f t="shared" si="436"/>
        <v>#N/A</v>
      </c>
      <c r="NC99" s="146" t="e">
        <f t="shared" si="437"/>
        <v>#N/A</v>
      </c>
      <c r="ND99" s="146" t="e">
        <f t="shared" si="438"/>
        <v>#N/A</v>
      </c>
      <c r="NE99" s="146" t="e">
        <f t="shared" si="439"/>
        <v>#N/A</v>
      </c>
      <c r="NF99" s="146" t="e">
        <f t="shared" si="440"/>
        <v>#N/A</v>
      </c>
      <c r="NG99" s="146" t="e">
        <f t="shared" si="441"/>
        <v>#N/A</v>
      </c>
      <c r="NH99" s="146" t="e">
        <f t="shared" si="442"/>
        <v>#N/A</v>
      </c>
      <c r="NI99" s="146" t="e">
        <f t="shared" si="443"/>
        <v>#N/A</v>
      </c>
      <c r="NJ99" s="146" t="e">
        <f t="shared" si="444"/>
        <v>#N/A</v>
      </c>
      <c r="NK99" s="146" t="e">
        <f t="shared" si="445"/>
        <v>#N/A</v>
      </c>
      <c r="NL99" s="146" t="e">
        <f t="shared" si="446"/>
        <v>#N/A</v>
      </c>
      <c r="NM99" s="146" t="e">
        <f t="shared" si="447"/>
        <v>#N/A</v>
      </c>
      <c r="NN99" s="146" t="e">
        <f t="shared" si="448"/>
        <v>#N/A</v>
      </c>
      <c r="NO99" s="146" t="e">
        <f t="shared" si="449"/>
        <v>#N/A</v>
      </c>
      <c r="NP99" s="146" t="e">
        <f t="shared" si="450"/>
        <v>#N/A</v>
      </c>
      <c r="NQ99" s="146" t="e">
        <f t="shared" si="451"/>
        <v>#N/A</v>
      </c>
      <c r="NR99" s="146" t="e">
        <f t="shared" si="452"/>
        <v>#N/A</v>
      </c>
      <c r="NS99" s="146" t="e">
        <f t="shared" si="453"/>
        <v>#N/A</v>
      </c>
      <c r="NT99" s="146" t="e">
        <f t="shared" si="454"/>
        <v>#N/A</v>
      </c>
      <c r="NU99" s="146" t="e">
        <f t="shared" si="455"/>
        <v>#N/A</v>
      </c>
      <c r="NV99" s="146" t="e">
        <f t="shared" si="456"/>
        <v>#N/A</v>
      </c>
      <c r="NW99" s="146" t="e">
        <f t="shared" si="457"/>
        <v>#N/A</v>
      </c>
      <c r="NX99" s="146" t="e">
        <f t="shared" si="458"/>
        <v>#N/A</v>
      </c>
      <c r="NY99" s="146" t="e">
        <f t="shared" si="459"/>
        <v>#N/A</v>
      </c>
      <c r="NZ99" s="146" t="e">
        <f t="shared" si="460"/>
        <v>#N/A</v>
      </c>
      <c r="OA99" s="146" t="e">
        <f t="shared" si="461"/>
        <v>#N/A</v>
      </c>
      <c r="OB99" s="146" t="e">
        <f t="shared" si="462"/>
        <v>#N/A</v>
      </c>
      <c r="OC99" s="146" t="e">
        <f t="shared" si="463"/>
        <v>#N/A</v>
      </c>
      <c r="OD99" s="146" t="e">
        <f t="shared" si="464"/>
        <v>#N/A</v>
      </c>
      <c r="OE99" s="146" t="e">
        <f t="shared" si="465"/>
        <v>#N/A</v>
      </c>
      <c r="OF99" s="146" t="e">
        <f t="shared" si="466"/>
        <v>#N/A</v>
      </c>
      <c r="OG99" s="146" t="e">
        <f t="shared" si="467"/>
        <v>#N/A</v>
      </c>
      <c r="OH99" s="146" t="e">
        <f t="shared" si="468"/>
        <v>#N/A</v>
      </c>
      <c r="OI99" s="146" t="e">
        <f t="shared" si="469"/>
        <v>#N/A</v>
      </c>
      <c r="OJ99" s="146" t="e">
        <f t="shared" si="470"/>
        <v>#N/A</v>
      </c>
      <c r="OK99" s="146" t="e">
        <f t="shared" si="471"/>
        <v>#N/A</v>
      </c>
      <c r="OL99" s="146" t="e">
        <f t="shared" si="472"/>
        <v>#N/A</v>
      </c>
      <c r="OM99" s="146" t="e">
        <f t="shared" si="473"/>
        <v>#N/A</v>
      </c>
      <c r="ON99" s="146" t="e">
        <f t="shared" si="474"/>
        <v>#N/A</v>
      </c>
      <c r="OO99" s="146" t="e">
        <f t="shared" si="475"/>
        <v>#N/A</v>
      </c>
      <c r="OP99" s="146" t="e">
        <f t="shared" si="476"/>
        <v>#N/A</v>
      </c>
      <c r="OQ99" s="146" t="e">
        <f t="shared" si="477"/>
        <v>#N/A</v>
      </c>
      <c r="OR99" s="146" t="e">
        <f t="shared" si="478"/>
        <v>#N/A</v>
      </c>
      <c r="OS99" s="146" t="e">
        <f t="shared" si="479"/>
        <v>#N/A</v>
      </c>
      <c r="OT99" s="146" t="e">
        <f t="shared" si="480"/>
        <v>#N/A</v>
      </c>
      <c r="OU99" s="146" t="e">
        <f t="shared" si="481"/>
        <v>#N/A</v>
      </c>
      <c r="OV99" s="146" t="e">
        <f t="shared" si="482"/>
        <v>#N/A</v>
      </c>
      <c r="OW99" s="146" t="e">
        <f t="shared" si="483"/>
        <v>#N/A</v>
      </c>
      <c r="OX99" s="146" t="e">
        <f t="shared" si="484"/>
        <v>#N/A</v>
      </c>
      <c r="OY99" s="146" t="e">
        <f t="shared" si="485"/>
        <v>#N/A</v>
      </c>
      <c r="OZ99" s="146" t="e">
        <f t="shared" si="486"/>
        <v>#N/A</v>
      </c>
      <c r="PA99" s="146" t="e">
        <f t="shared" si="487"/>
        <v>#N/A</v>
      </c>
      <c r="PB99" s="146" t="e">
        <f t="shared" si="488"/>
        <v>#N/A</v>
      </c>
      <c r="PC99" s="146" t="e">
        <f t="shared" si="489"/>
        <v>#N/A</v>
      </c>
      <c r="PD99" s="146" t="e">
        <f t="shared" si="299"/>
        <v>#N/A</v>
      </c>
      <c r="PE99" s="146" t="e">
        <f t="shared" si="502"/>
        <v>#N/A</v>
      </c>
      <c r="PF99" s="146" t="e">
        <f t="shared" si="503"/>
        <v>#N/A</v>
      </c>
      <c r="PG99" s="146" t="e">
        <f t="shared" si="504"/>
        <v>#N/A</v>
      </c>
      <c r="PH99" s="146" t="e">
        <f t="shared" si="505"/>
        <v>#N/A</v>
      </c>
      <c r="PI99" s="146" t="e">
        <f t="shared" si="506"/>
        <v>#N/A</v>
      </c>
      <c r="PJ99" s="146" t="e">
        <f t="shared" si="507"/>
        <v>#N/A</v>
      </c>
      <c r="PK99" s="146" t="e">
        <f t="shared" si="508"/>
        <v>#N/A</v>
      </c>
      <c r="PL99" s="146" t="e">
        <f t="shared" si="509"/>
        <v>#N/A</v>
      </c>
    </row>
    <row r="100" spans="1:428" hidden="1" x14ac:dyDescent="0.45">
      <c r="A100" s="364"/>
      <c r="B100" s="365" t="str">
        <f>IF($N100="","",ROUND(_xlfn.LOGNORM.INV(ABS(VLOOKUP($Q$1,VLookups!$A$27:$B$28,2,FALSE)-B$2),LN($J100),LN($N100)),0))</f>
        <v/>
      </c>
      <c r="C100" s="367" t="str">
        <f t="shared" si="293"/>
        <v/>
      </c>
      <c r="D100" s="368" t="str">
        <f t="shared" si="294"/>
        <v/>
      </c>
      <c r="E100" s="108" t="str">
        <f>IFERROR(_xlfn.LOGNORM.INV(VLookups!$B$22,LN($J100),LN($N100)),"")</f>
        <v/>
      </c>
      <c r="F100" s="81"/>
      <c r="G100" s="108" t="str">
        <f>IFERROR(_xlfn.LOGNORM.INV(VLookups!$B$23,LN($J100),LN($N100)),"")</f>
        <v/>
      </c>
      <c r="H100" s="110" t="str">
        <f t="shared" ref="H100:H103" si="527">IF(OR(ISBLANK(F100),ISBLANK(G100),ISBLANK(E100)),"",IF(AND(E100&gt;0,F100&gt;0,G100&gt;0),IF(F100&gt;E100,IF(G100&gt;F100,1,-1),-1)))</f>
        <v/>
      </c>
      <c r="I100" s="110" t="str">
        <f t="shared" si="284"/>
        <v/>
      </c>
      <c r="J100" s="65" t="str">
        <f>IF(AND(F100&gt;0,NOT(ISBLANK(K100))),IF(VLOOKUP($F$3,VLookups!$A$17:$B$18,2,FALSE),F100*VLOOKUP(K100,VLookups!$A$4:$B$13,2,FALSE),F100),"")</f>
        <v/>
      </c>
      <c r="K100" s="21"/>
      <c r="L100" s="53"/>
      <c r="M100" s="263"/>
      <c r="N100" s="320" t="str">
        <f>IF(F100&gt;0,IF(ISBLANK(M100),IF(ISBLANK(K100),"",VLOOKUP(K100,VLookups!$A$4:$C$13,3,FALSE)),M100),"")</f>
        <v/>
      </c>
      <c r="O100" s="320" t="str">
        <f t="shared" si="287"/>
        <v/>
      </c>
      <c r="P100" s="375" t="str">
        <f t="shared" si="288"/>
        <v/>
      </c>
      <c r="Q100" s="81"/>
      <c r="R100" s="230" t="str">
        <f>IF(AND(Q100&gt;0,F100&gt;0,NOT(N100="")),ABS(VLOOKUP($Q$1,VLookups!$A$27:$B$28,2,FALSE)-_xlfn.LOGNORM.DIST(Q100,LN(J100),LN(N100),TRUE)),"")</f>
        <v/>
      </c>
      <c r="S100" s="80" t="str">
        <f>IF(AND($E100&gt;0,$F100&gt;0,$G100&gt;0,NOT(ISBLANK($K100))),_xlfn.LOGNORM.INV(ABS(VLOOKUP($Q$1,VLookups!$A$27:$B$28,2,FALSE)-S$3),LN($J100),LN($N100)),"")</f>
        <v/>
      </c>
      <c r="T100" s="80" t="str">
        <f>IF(AND($E100&gt;0,$F100&gt;0,$G100&gt;0,NOT(ISBLANK($K100))),_xlfn.LOGNORM.INV(ABS(VLOOKUP($Q$1,VLookups!$A$27:$B$28,2,FALSE)-T$3),LN($J100),LN($N100)),"")</f>
        <v/>
      </c>
      <c r="U100" s="80" t="str">
        <f>IF(AND($E100&gt;0,$F100&gt;0,$G100&gt;0,NOT(ISBLANK($K100))),_xlfn.LOGNORM.INV(ABS(VLOOKUP($Q$1,VLookups!$A$27:$B$28,2,FALSE)-U$3),LN($J100),LN($N100)),"")</f>
        <v/>
      </c>
      <c r="V100" s="80" t="str">
        <f>IF(AND($E100&gt;0,$F100&gt;0,$G100&gt;0,NOT(ISBLANK($K100))),_xlfn.LOGNORM.INV(ABS(VLOOKUP($Q$1,VLookups!$A$27:$B$28,2,FALSE)-V$3),LN($J100),LN($N100)),"")</f>
        <v/>
      </c>
      <c r="W100" s="80" t="str">
        <f>IF(AND($E100&gt;0,$F100&gt;0,$G100&gt;0,NOT(ISBLANK($K100))),_xlfn.LOGNORM.INV(ABS(VLOOKUP($Q$1,VLookups!$A$27:$B$28,2,FALSE)-W$3),LN($J100),LN($N100)),"")</f>
        <v/>
      </c>
      <c r="X100" s="80" t="str">
        <f>IF(AND($E100&gt;0,$F100&gt;0,$G100&gt;0,NOT(ISBLANK($K100))),_xlfn.LOGNORM.INV(ABS(VLOOKUP($Q$1,VLookups!$A$27:$B$28,2,FALSE)-X$3),LN($J100),LN($N100)),"")</f>
        <v/>
      </c>
      <c r="Y100" s="5"/>
      <c r="Z100" s="145" t="str">
        <f t="shared" si="285"/>
        <v/>
      </c>
      <c r="AA100" s="376" t="str">
        <f t="shared" si="289"/>
        <v/>
      </c>
      <c r="AB100" s="46" t="str">
        <f t="shared" si="290"/>
        <v/>
      </c>
      <c r="AC100" s="46" t="str">
        <f t="shared" si="525"/>
        <v/>
      </c>
      <c r="AD100" s="46" t="str">
        <f t="shared" si="525"/>
        <v/>
      </c>
      <c r="AE100" s="46" t="str">
        <f t="shared" si="525"/>
        <v/>
      </c>
      <c r="AF100" s="46" t="str">
        <f t="shared" si="525"/>
        <v/>
      </c>
      <c r="AG100" s="46" t="str">
        <f t="shared" si="525"/>
        <v/>
      </c>
      <c r="AH100" s="46" t="str">
        <f t="shared" si="525"/>
        <v/>
      </c>
      <c r="AI100" s="46" t="str">
        <f t="shared" si="525"/>
        <v/>
      </c>
      <c r="AJ100" s="46" t="str">
        <f t="shared" si="525"/>
        <v/>
      </c>
      <c r="AK100" s="46" t="str">
        <f t="shared" si="525"/>
        <v/>
      </c>
      <c r="AL100" s="46" t="str">
        <f t="shared" si="525"/>
        <v/>
      </c>
      <c r="AM100" s="46" t="str">
        <f t="shared" si="525"/>
        <v/>
      </c>
      <c r="AN100" s="46" t="str">
        <f t="shared" si="525"/>
        <v/>
      </c>
      <c r="AO100" s="46" t="str">
        <f t="shared" si="525"/>
        <v/>
      </c>
      <c r="AP100" s="46" t="str">
        <f t="shared" si="525"/>
        <v/>
      </c>
      <c r="AQ100" s="46" t="str">
        <f t="shared" si="525"/>
        <v/>
      </c>
      <c r="AR100" s="46" t="str">
        <f t="shared" si="525"/>
        <v/>
      </c>
      <c r="AS100" s="46" t="str">
        <f t="shared" si="525"/>
        <v/>
      </c>
      <c r="AT100" s="46" t="str">
        <f t="shared" si="525"/>
        <v/>
      </c>
      <c r="AU100" s="46" t="str">
        <f t="shared" si="525"/>
        <v/>
      </c>
      <c r="AV100" s="46" t="str">
        <f t="shared" si="525"/>
        <v/>
      </c>
      <c r="AW100" s="46" t="str">
        <f t="shared" si="525"/>
        <v/>
      </c>
      <c r="AX100" s="46" t="str">
        <f t="shared" si="525"/>
        <v/>
      </c>
      <c r="AY100" s="46" t="str">
        <f t="shared" si="525"/>
        <v/>
      </c>
      <c r="AZ100" s="46" t="str">
        <f t="shared" si="525"/>
        <v/>
      </c>
      <c r="BA100" s="46" t="str">
        <f t="shared" si="525"/>
        <v/>
      </c>
      <c r="BB100" s="46" t="str">
        <f t="shared" si="525"/>
        <v/>
      </c>
      <c r="BC100" s="46" t="str">
        <f t="shared" si="525"/>
        <v/>
      </c>
      <c r="BD100" s="46" t="str">
        <f t="shared" si="525"/>
        <v/>
      </c>
      <c r="BE100" s="46" t="str">
        <f t="shared" si="525"/>
        <v/>
      </c>
      <c r="BF100" s="46" t="str">
        <f t="shared" si="525"/>
        <v/>
      </c>
      <c r="BG100" s="46" t="str">
        <f t="shared" si="525"/>
        <v/>
      </c>
      <c r="BH100" s="46" t="str">
        <f t="shared" si="525"/>
        <v/>
      </c>
      <c r="BI100" s="46" t="str">
        <f t="shared" si="525"/>
        <v/>
      </c>
      <c r="BJ100" s="46" t="str">
        <f t="shared" si="525"/>
        <v/>
      </c>
      <c r="BK100" s="46" t="str">
        <f t="shared" si="525"/>
        <v/>
      </c>
      <c r="BL100" s="46" t="str">
        <f t="shared" si="525"/>
        <v/>
      </c>
      <c r="BM100" s="46" t="str">
        <f t="shared" si="525"/>
        <v/>
      </c>
      <c r="BN100" s="46" t="str">
        <f t="shared" si="525"/>
        <v/>
      </c>
      <c r="BO100" s="46" t="str">
        <f t="shared" si="525"/>
        <v/>
      </c>
      <c r="BP100" s="46" t="str">
        <f t="shared" si="525"/>
        <v/>
      </c>
      <c r="BQ100" s="46" t="str">
        <f t="shared" si="525"/>
        <v/>
      </c>
      <c r="BR100" s="46" t="str">
        <f t="shared" si="525"/>
        <v/>
      </c>
      <c r="BS100" s="46" t="str">
        <f t="shared" si="525"/>
        <v/>
      </c>
      <c r="BT100" s="46" t="str">
        <f t="shared" si="525"/>
        <v/>
      </c>
      <c r="BU100" s="46" t="str">
        <f t="shared" si="525"/>
        <v/>
      </c>
      <c r="BV100" s="46" t="str">
        <f t="shared" si="525"/>
        <v/>
      </c>
      <c r="BW100" s="46" t="str">
        <f t="shared" si="525"/>
        <v/>
      </c>
      <c r="BX100" s="46" t="str">
        <f t="shared" si="525"/>
        <v/>
      </c>
      <c r="BY100" s="46" t="str">
        <f t="shared" si="525"/>
        <v/>
      </c>
      <c r="BZ100" s="46" t="str">
        <f t="shared" si="525"/>
        <v/>
      </c>
      <c r="CA100" s="46" t="str">
        <f t="shared" si="525"/>
        <v/>
      </c>
      <c r="CB100" s="46" t="str">
        <f t="shared" si="525"/>
        <v/>
      </c>
      <c r="CC100" s="46" t="str">
        <f t="shared" si="525"/>
        <v/>
      </c>
      <c r="CD100" s="46" t="str">
        <f t="shared" si="525"/>
        <v/>
      </c>
      <c r="CE100" s="46" t="str">
        <f t="shared" si="525"/>
        <v/>
      </c>
      <c r="CF100" s="46" t="str">
        <f t="shared" si="525"/>
        <v/>
      </c>
      <c r="CG100" s="46" t="str">
        <f t="shared" si="525"/>
        <v/>
      </c>
      <c r="CH100" s="46" t="str">
        <f t="shared" si="525"/>
        <v/>
      </c>
      <c r="CI100" s="46" t="str">
        <f t="shared" si="525"/>
        <v/>
      </c>
      <c r="CJ100" s="46" t="str">
        <f t="shared" si="525"/>
        <v/>
      </c>
      <c r="CK100" s="46" t="str">
        <f t="shared" si="525"/>
        <v/>
      </c>
      <c r="CL100" s="46" t="str">
        <f t="shared" si="525"/>
        <v/>
      </c>
      <c r="CM100" s="46" t="str">
        <f t="shared" si="525"/>
        <v/>
      </c>
      <c r="CN100" s="46" t="str">
        <f t="shared" si="525"/>
        <v/>
      </c>
      <c r="CO100" s="46" t="str">
        <f t="shared" si="523"/>
        <v/>
      </c>
      <c r="CP100" s="46" t="str">
        <f t="shared" si="523"/>
        <v/>
      </c>
      <c r="CQ100" s="46" t="str">
        <f t="shared" si="523"/>
        <v/>
      </c>
      <c r="CR100" s="46" t="str">
        <f t="shared" si="523"/>
        <v/>
      </c>
      <c r="CS100" s="46" t="str">
        <f t="shared" si="523"/>
        <v/>
      </c>
      <c r="CT100" s="46" t="str">
        <f t="shared" si="523"/>
        <v/>
      </c>
      <c r="CU100" s="46" t="str">
        <f t="shared" si="523"/>
        <v/>
      </c>
      <c r="CV100" s="46" t="str">
        <f t="shared" si="523"/>
        <v/>
      </c>
      <c r="CW100" s="46" t="str">
        <f t="shared" si="523"/>
        <v/>
      </c>
      <c r="CX100" s="46" t="str">
        <f t="shared" si="523"/>
        <v/>
      </c>
      <c r="CY100" s="46" t="str">
        <f t="shared" si="523"/>
        <v/>
      </c>
      <c r="CZ100" s="46" t="str">
        <f t="shared" si="523"/>
        <v/>
      </c>
      <c r="DA100" s="46" t="str">
        <f t="shared" si="523"/>
        <v/>
      </c>
      <c r="DB100" s="46" t="str">
        <f t="shared" si="523"/>
        <v/>
      </c>
      <c r="DC100" s="46" t="str">
        <f t="shared" si="523"/>
        <v/>
      </c>
      <c r="DD100" s="46" t="str">
        <f t="shared" si="523"/>
        <v/>
      </c>
      <c r="DE100" s="46" t="str">
        <f t="shared" si="523"/>
        <v/>
      </c>
      <c r="DF100" s="46" t="str">
        <f t="shared" si="523"/>
        <v/>
      </c>
      <c r="DG100" s="46" t="str">
        <f t="shared" si="523"/>
        <v/>
      </c>
      <c r="DH100" s="46" t="str">
        <f t="shared" si="523"/>
        <v/>
      </c>
      <c r="DI100" s="46" t="str">
        <f t="shared" si="523"/>
        <v/>
      </c>
      <c r="DJ100" s="46" t="str">
        <f t="shared" si="523"/>
        <v/>
      </c>
      <c r="DK100" s="46" t="str">
        <f t="shared" si="523"/>
        <v/>
      </c>
      <c r="DL100" s="46" t="str">
        <f t="shared" si="523"/>
        <v/>
      </c>
      <c r="DM100" s="46" t="str">
        <f t="shared" si="523"/>
        <v/>
      </c>
      <c r="DN100" s="46" t="str">
        <f t="shared" si="523"/>
        <v/>
      </c>
      <c r="DO100" s="46" t="str">
        <f t="shared" si="523"/>
        <v/>
      </c>
      <c r="DP100" s="46" t="str">
        <f t="shared" si="523"/>
        <v/>
      </c>
      <c r="DQ100" s="46" t="str">
        <f t="shared" si="523"/>
        <v/>
      </c>
      <c r="DR100" s="46" t="str">
        <f t="shared" si="523"/>
        <v/>
      </c>
      <c r="DS100" s="46" t="str">
        <f t="shared" si="523"/>
        <v/>
      </c>
      <c r="DT100" s="46" t="str">
        <f t="shared" si="523"/>
        <v/>
      </c>
      <c r="DU100" s="46" t="str">
        <f t="shared" si="523"/>
        <v/>
      </c>
      <c r="DV100" s="46" t="str">
        <f t="shared" si="523"/>
        <v/>
      </c>
      <c r="DW100" s="46" t="str">
        <f t="shared" si="523"/>
        <v/>
      </c>
      <c r="DX100" s="46" t="str">
        <f t="shared" si="523"/>
        <v/>
      </c>
      <c r="DY100" s="46" t="str">
        <f t="shared" si="523"/>
        <v/>
      </c>
      <c r="DZ100" s="46" t="str">
        <f t="shared" si="523"/>
        <v/>
      </c>
      <c r="EA100" s="46" t="str">
        <f t="shared" si="523"/>
        <v/>
      </c>
      <c r="EB100" s="46" t="str">
        <f t="shared" si="523"/>
        <v/>
      </c>
      <c r="EC100" s="46" t="str">
        <f t="shared" si="523"/>
        <v/>
      </c>
      <c r="ED100" s="46" t="str">
        <f t="shared" si="523"/>
        <v/>
      </c>
      <c r="EE100" s="46" t="str">
        <f t="shared" si="523"/>
        <v/>
      </c>
      <c r="EF100" s="46" t="str">
        <f t="shared" si="523"/>
        <v/>
      </c>
      <c r="EG100" s="46" t="str">
        <f t="shared" si="523"/>
        <v/>
      </c>
      <c r="EH100" s="46" t="str">
        <f t="shared" si="523"/>
        <v/>
      </c>
      <c r="EI100" s="46" t="str">
        <f t="shared" si="523"/>
        <v/>
      </c>
      <c r="EJ100" s="46" t="str">
        <f t="shared" si="523"/>
        <v/>
      </c>
      <c r="EK100" s="46" t="str">
        <f t="shared" si="523"/>
        <v/>
      </c>
      <c r="EL100" s="46" t="str">
        <f t="shared" si="523"/>
        <v/>
      </c>
      <c r="EM100" s="46" t="str">
        <f t="shared" si="523"/>
        <v/>
      </c>
      <c r="EN100" s="46" t="str">
        <f t="shared" si="523"/>
        <v/>
      </c>
      <c r="EO100" s="46" t="str">
        <f t="shared" si="523"/>
        <v/>
      </c>
      <c r="EP100" s="46" t="str">
        <f t="shared" si="523"/>
        <v/>
      </c>
      <c r="EQ100" s="46" t="str">
        <f t="shared" si="523"/>
        <v/>
      </c>
      <c r="ER100" s="46" t="str">
        <f t="shared" si="523"/>
        <v/>
      </c>
      <c r="ES100" s="46" t="str">
        <f t="shared" si="523"/>
        <v/>
      </c>
      <c r="ET100" s="46" t="str">
        <f t="shared" si="523"/>
        <v/>
      </c>
      <c r="EU100" s="46" t="str">
        <f t="shared" si="523"/>
        <v/>
      </c>
      <c r="EV100" s="46" t="str">
        <f t="shared" si="523"/>
        <v/>
      </c>
      <c r="EW100" s="46" t="str">
        <f t="shared" si="523"/>
        <v/>
      </c>
      <c r="EX100" s="46" t="str">
        <f t="shared" si="523"/>
        <v/>
      </c>
      <c r="EY100" s="46" t="str">
        <f t="shared" si="523"/>
        <v/>
      </c>
      <c r="EZ100" s="46" t="str">
        <f t="shared" si="526"/>
        <v/>
      </c>
      <c r="FA100" s="46" t="str">
        <f t="shared" si="526"/>
        <v/>
      </c>
      <c r="FB100" s="46" t="str">
        <f t="shared" si="526"/>
        <v/>
      </c>
      <c r="FC100" s="46" t="str">
        <f t="shared" si="526"/>
        <v/>
      </c>
      <c r="FD100" s="46" t="str">
        <f t="shared" si="526"/>
        <v/>
      </c>
      <c r="FE100" s="46" t="str">
        <f t="shared" si="526"/>
        <v/>
      </c>
      <c r="FF100" s="46" t="str">
        <f t="shared" si="526"/>
        <v/>
      </c>
      <c r="FG100" s="46" t="str">
        <f t="shared" si="526"/>
        <v/>
      </c>
      <c r="FH100" s="46" t="str">
        <f t="shared" si="526"/>
        <v/>
      </c>
      <c r="FI100" s="46" t="str">
        <f t="shared" si="526"/>
        <v/>
      </c>
      <c r="FJ100" s="46" t="str">
        <f t="shared" si="526"/>
        <v/>
      </c>
      <c r="FK100" s="46" t="str">
        <f t="shared" si="526"/>
        <v/>
      </c>
      <c r="FL100" s="46" t="str">
        <f t="shared" si="526"/>
        <v/>
      </c>
      <c r="FM100" s="46" t="str">
        <f t="shared" si="526"/>
        <v/>
      </c>
      <c r="FN100" s="46" t="str">
        <f t="shared" si="526"/>
        <v/>
      </c>
      <c r="FO100" s="46" t="str">
        <f t="shared" si="526"/>
        <v/>
      </c>
      <c r="FP100" s="46" t="str">
        <f t="shared" si="526"/>
        <v/>
      </c>
      <c r="FQ100" s="46" t="str">
        <f t="shared" si="526"/>
        <v/>
      </c>
      <c r="FR100" s="46" t="str">
        <f t="shared" si="526"/>
        <v/>
      </c>
      <c r="FS100" s="46" t="str">
        <f t="shared" si="526"/>
        <v/>
      </c>
      <c r="FT100" s="46" t="str">
        <f t="shared" si="526"/>
        <v/>
      </c>
      <c r="FU100" s="46" t="str">
        <f t="shared" si="526"/>
        <v/>
      </c>
      <c r="FV100" s="46" t="str">
        <f t="shared" si="526"/>
        <v/>
      </c>
      <c r="FW100" s="46" t="str">
        <f t="shared" si="526"/>
        <v/>
      </c>
      <c r="FX100" s="46" t="str">
        <f t="shared" si="526"/>
        <v/>
      </c>
      <c r="FY100" s="46" t="str">
        <f t="shared" si="526"/>
        <v/>
      </c>
      <c r="FZ100" s="46" t="str">
        <f t="shared" si="526"/>
        <v/>
      </c>
      <c r="GA100" s="46" t="str">
        <f t="shared" si="526"/>
        <v/>
      </c>
      <c r="GB100" s="46" t="str">
        <f t="shared" si="526"/>
        <v/>
      </c>
      <c r="GC100" s="46" t="str">
        <f t="shared" si="526"/>
        <v/>
      </c>
      <c r="GD100" s="46" t="str">
        <f t="shared" si="526"/>
        <v/>
      </c>
      <c r="GE100" s="46" t="str">
        <f t="shared" si="526"/>
        <v/>
      </c>
      <c r="GF100" s="46" t="str">
        <f t="shared" si="526"/>
        <v/>
      </c>
      <c r="GG100" s="46" t="str">
        <f t="shared" si="526"/>
        <v/>
      </c>
      <c r="GH100" s="46" t="str">
        <f t="shared" si="526"/>
        <v/>
      </c>
      <c r="GI100" s="46" t="str">
        <f t="shared" si="526"/>
        <v/>
      </c>
      <c r="GJ100" s="46" t="str">
        <f t="shared" si="526"/>
        <v/>
      </c>
      <c r="GK100" s="46" t="str">
        <f t="shared" si="526"/>
        <v/>
      </c>
      <c r="GL100" s="46" t="str">
        <f t="shared" si="526"/>
        <v/>
      </c>
      <c r="GM100" s="46" t="str">
        <f t="shared" si="526"/>
        <v/>
      </c>
      <c r="GN100" s="46" t="str">
        <f t="shared" si="526"/>
        <v/>
      </c>
      <c r="GO100" s="46" t="str">
        <f t="shared" si="526"/>
        <v/>
      </c>
      <c r="GP100" s="46" t="str">
        <f t="shared" si="526"/>
        <v/>
      </c>
      <c r="GQ100" s="46" t="str">
        <f t="shared" si="526"/>
        <v/>
      </c>
      <c r="GR100" s="46" t="str">
        <f t="shared" si="526"/>
        <v/>
      </c>
      <c r="GS100" s="46" t="str">
        <f t="shared" si="526"/>
        <v/>
      </c>
      <c r="GT100" s="46" t="str">
        <f t="shared" si="526"/>
        <v/>
      </c>
      <c r="GU100" s="46" t="str">
        <f t="shared" si="526"/>
        <v/>
      </c>
      <c r="GV100" s="46" t="str">
        <f t="shared" si="526"/>
        <v/>
      </c>
      <c r="GW100" s="46" t="str">
        <f t="shared" si="526"/>
        <v/>
      </c>
      <c r="GX100" s="46" t="str">
        <f t="shared" si="526"/>
        <v/>
      </c>
      <c r="GY100" s="46" t="str">
        <f t="shared" si="526"/>
        <v/>
      </c>
      <c r="GZ100" s="46" t="str">
        <f t="shared" si="526"/>
        <v/>
      </c>
      <c r="HA100" s="46" t="str">
        <f t="shared" si="526"/>
        <v/>
      </c>
      <c r="HB100" s="46" t="str">
        <f t="shared" si="526"/>
        <v/>
      </c>
      <c r="HC100" s="46" t="str">
        <f t="shared" si="526"/>
        <v/>
      </c>
      <c r="HD100" s="46" t="str">
        <f t="shared" si="526"/>
        <v/>
      </c>
      <c r="HE100" s="46" t="str">
        <f t="shared" si="526"/>
        <v/>
      </c>
      <c r="HF100" s="46" t="str">
        <f t="shared" si="526"/>
        <v/>
      </c>
      <c r="HG100" s="46" t="str">
        <f t="shared" si="526"/>
        <v/>
      </c>
      <c r="HH100" s="46" t="str">
        <f t="shared" si="526"/>
        <v/>
      </c>
      <c r="HI100" s="46" t="str">
        <f t="shared" si="526"/>
        <v/>
      </c>
      <c r="HJ100" s="46" t="str">
        <f t="shared" si="526"/>
        <v/>
      </c>
      <c r="HK100" s="46" t="str">
        <f t="shared" si="526"/>
        <v/>
      </c>
      <c r="HL100" s="46" t="str">
        <f t="shared" si="524"/>
        <v/>
      </c>
      <c r="HM100" s="46" t="str">
        <f t="shared" si="524"/>
        <v/>
      </c>
      <c r="HN100" s="46" t="str">
        <f t="shared" si="524"/>
        <v/>
      </c>
      <c r="HO100" s="46" t="str">
        <f t="shared" si="524"/>
        <v/>
      </c>
      <c r="HP100" s="46" t="str">
        <f t="shared" si="524"/>
        <v/>
      </c>
      <c r="HQ100" s="46" t="str">
        <f t="shared" si="524"/>
        <v/>
      </c>
      <c r="HR100" s="46" t="str">
        <f t="shared" si="524"/>
        <v/>
      </c>
      <c r="HS100" s="46" t="str">
        <f t="shared" si="524"/>
        <v/>
      </c>
      <c r="HT100" s="146" t="e">
        <f t="shared" si="292"/>
        <v>#N/A</v>
      </c>
      <c r="HU100" s="146" t="e">
        <f t="shared" si="301"/>
        <v>#N/A</v>
      </c>
      <c r="HV100" s="146" t="e">
        <f t="shared" si="302"/>
        <v>#N/A</v>
      </c>
      <c r="HW100" s="146" t="e">
        <f t="shared" si="303"/>
        <v>#N/A</v>
      </c>
      <c r="HX100" s="146" t="e">
        <f t="shared" si="304"/>
        <v>#N/A</v>
      </c>
      <c r="HY100" s="146" t="e">
        <f t="shared" si="305"/>
        <v>#N/A</v>
      </c>
      <c r="HZ100" s="146" t="e">
        <f t="shared" si="306"/>
        <v>#N/A</v>
      </c>
      <c r="IA100" s="146" t="e">
        <f t="shared" si="307"/>
        <v>#N/A</v>
      </c>
      <c r="IB100" s="146" t="e">
        <f t="shared" si="308"/>
        <v>#N/A</v>
      </c>
      <c r="IC100" s="146" t="e">
        <f t="shared" si="309"/>
        <v>#N/A</v>
      </c>
      <c r="ID100" s="146" t="e">
        <f t="shared" si="310"/>
        <v>#N/A</v>
      </c>
      <c r="IE100" s="146" t="e">
        <f t="shared" si="311"/>
        <v>#N/A</v>
      </c>
      <c r="IF100" s="146" t="e">
        <f t="shared" si="312"/>
        <v>#N/A</v>
      </c>
      <c r="IG100" s="146" t="e">
        <f t="shared" si="313"/>
        <v>#N/A</v>
      </c>
      <c r="IH100" s="146" t="e">
        <f t="shared" si="314"/>
        <v>#N/A</v>
      </c>
      <c r="II100" s="146" t="e">
        <f t="shared" si="315"/>
        <v>#N/A</v>
      </c>
      <c r="IJ100" s="146" t="e">
        <f t="shared" si="316"/>
        <v>#N/A</v>
      </c>
      <c r="IK100" s="146" t="e">
        <f t="shared" si="317"/>
        <v>#N/A</v>
      </c>
      <c r="IL100" s="146" t="e">
        <f t="shared" si="318"/>
        <v>#N/A</v>
      </c>
      <c r="IM100" s="146" t="e">
        <f t="shared" si="319"/>
        <v>#N/A</v>
      </c>
      <c r="IN100" s="146" t="e">
        <f t="shared" si="320"/>
        <v>#N/A</v>
      </c>
      <c r="IO100" s="146" t="e">
        <f t="shared" si="321"/>
        <v>#N/A</v>
      </c>
      <c r="IP100" s="146" t="e">
        <f t="shared" si="322"/>
        <v>#N/A</v>
      </c>
      <c r="IQ100" s="146" t="e">
        <f t="shared" si="323"/>
        <v>#N/A</v>
      </c>
      <c r="IR100" s="146" t="e">
        <f t="shared" si="324"/>
        <v>#N/A</v>
      </c>
      <c r="IS100" s="146" t="e">
        <f t="shared" si="325"/>
        <v>#N/A</v>
      </c>
      <c r="IT100" s="146" t="e">
        <f t="shared" si="326"/>
        <v>#N/A</v>
      </c>
      <c r="IU100" s="146" t="e">
        <f t="shared" si="327"/>
        <v>#N/A</v>
      </c>
      <c r="IV100" s="146" t="e">
        <f t="shared" si="328"/>
        <v>#N/A</v>
      </c>
      <c r="IW100" s="146" t="e">
        <f t="shared" si="329"/>
        <v>#N/A</v>
      </c>
      <c r="IX100" s="146" t="e">
        <f t="shared" si="330"/>
        <v>#N/A</v>
      </c>
      <c r="IY100" s="146" t="e">
        <f t="shared" si="331"/>
        <v>#N/A</v>
      </c>
      <c r="IZ100" s="146" t="e">
        <f t="shared" si="332"/>
        <v>#N/A</v>
      </c>
      <c r="JA100" s="146" t="e">
        <f t="shared" si="333"/>
        <v>#N/A</v>
      </c>
      <c r="JB100" s="146" t="e">
        <f t="shared" si="334"/>
        <v>#N/A</v>
      </c>
      <c r="JC100" s="146" t="e">
        <f t="shared" si="335"/>
        <v>#N/A</v>
      </c>
      <c r="JD100" s="146" t="e">
        <f t="shared" si="336"/>
        <v>#N/A</v>
      </c>
      <c r="JE100" s="146" t="e">
        <f t="shared" si="337"/>
        <v>#N/A</v>
      </c>
      <c r="JF100" s="146" t="e">
        <f t="shared" si="338"/>
        <v>#N/A</v>
      </c>
      <c r="JG100" s="146" t="e">
        <f t="shared" si="339"/>
        <v>#N/A</v>
      </c>
      <c r="JH100" s="146" t="e">
        <f t="shared" si="340"/>
        <v>#N/A</v>
      </c>
      <c r="JI100" s="146" t="e">
        <f t="shared" si="341"/>
        <v>#N/A</v>
      </c>
      <c r="JJ100" s="146" t="e">
        <f t="shared" si="342"/>
        <v>#N/A</v>
      </c>
      <c r="JK100" s="146" t="e">
        <f t="shared" si="343"/>
        <v>#N/A</v>
      </c>
      <c r="JL100" s="146" t="e">
        <f t="shared" si="344"/>
        <v>#N/A</v>
      </c>
      <c r="JM100" s="146" t="e">
        <f t="shared" si="345"/>
        <v>#N/A</v>
      </c>
      <c r="JN100" s="146" t="e">
        <f t="shared" si="346"/>
        <v>#N/A</v>
      </c>
      <c r="JO100" s="146" t="e">
        <f t="shared" si="347"/>
        <v>#N/A</v>
      </c>
      <c r="JP100" s="146" t="e">
        <f t="shared" si="348"/>
        <v>#N/A</v>
      </c>
      <c r="JQ100" s="146" t="e">
        <f t="shared" si="349"/>
        <v>#N/A</v>
      </c>
      <c r="JR100" s="146" t="e">
        <f t="shared" si="350"/>
        <v>#N/A</v>
      </c>
      <c r="JS100" s="146" t="e">
        <f t="shared" si="351"/>
        <v>#N/A</v>
      </c>
      <c r="JT100" s="146" t="e">
        <f t="shared" si="352"/>
        <v>#N/A</v>
      </c>
      <c r="JU100" s="146" t="e">
        <f t="shared" si="353"/>
        <v>#N/A</v>
      </c>
      <c r="JV100" s="146" t="e">
        <f t="shared" si="354"/>
        <v>#N/A</v>
      </c>
      <c r="JW100" s="146" t="e">
        <f t="shared" si="355"/>
        <v>#N/A</v>
      </c>
      <c r="JX100" s="146" t="e">
        <f t="shared" si="356"/>
        <v>#N/A</v>
      </c>
      <c r="JY100" s="146" t="e">
        <f t="shared" si="357"/>
        <v>#N/A</v>
      </c>
      <c r="JZ100" s="146" t="e">
        <f t="shared" si="358"/>
        <v>#N/A</v>
      </c>
      <c r="KA100" s="146" t="e">
        <f t="shared" si="359"/>
        <v>#N/A</v>
      </c>
      <c r="KB100" s="146" t="e">
        <f t="shared" si="360"/>
        <v>#N/A</v>
      </c>
      <c r="KC100" s="146" t="e">
        <f t="shared" si="361"/>
        <v>#N/A</v>
      </c>
      <c r="KD100" s="146" t="e">
        <f t="shared" si="362"/>
        <v>#N/A</v>
      </c>
      <c r="KE100" s="146" t="e">
        <f t="shared" si="363"/>
        <v>#N/A</v>
      </c>
      <c r="KF100" s="146" t="e">
        <f t="shared" si="297"/>
        <v>#N/A</v>
      </c>
      <c r="KG100" s="146" t="e">
        <f t="shared" si="364"/>
        <v>#N/A</v>
      </c>
      <c r="KH100" s="146" t="e">
        <f t="shared" si="365"/>
        <v>#N/A</v>
      </c>
      <c r="KI100" s="146" t="e">
        <f t="shared" si="366"/>
        <v>#N/A</v>
      </c>
      <c r="KJ100" s="146" t="e">
        <f t="shared" si="367"/>
        <v>#N/A</v>
      </c>
      <c r="KK100" s="146" t="e">
        <f t="shared" si="368"/>
        <v>#N/A</v>
      </c>
      <c r="KL100" s="146" t="e">
        <f t="shared" si="369"/>
        <v>#N/A</v>
      </c>
      <c r="KM100" s="146" t="e">
        <f t="shared" si="370"/>
        <v>#N/A</v>
      </c>
      <c r="KN100" s="146" t="e">
        <f t="shared" si="371"/>
        <v>#N/A</v>
      </c>
      <c r="KO100" s="146" t="e">
        <f t="shared" si="372"/>
        <v>#N/A</v>
      </c>
      <c r="KP100" s="146" t="e">
        <f t="shared" si="373"/>
        <v>#N/A</v>
      </c>
      <c r="KQ100" s="146" t="e">
        <f t="shared" si="374"/>
        <v>#N/A</v>
      </c>
      <c r="KR100" s="146" t="e">
        <f t="shared" si="375"/>
        <v>#N/A</v>
      </c>
      <c r="KS100" s="146" t="e">
        <f t="shared" si="376"/>
        <v>#N/A</v>
      </c>
      <c r="KT100" s="146" t="e">
        <f t="shared" si="377"/>
        <v>#N/A</v>
      </c>
      <c r="KU100" s="146" t="e">
        <f t="shared" si="378"/>
        <v>#N/A</v>
      </c>
      <c r="KV100" s="146" t="e">
        <f t="shared" si="379"/>
        <v>#N/A</v>
      </c>
      <c r="KW100" s="146" t="e">
        <f t="shared" si="380"/>
        <v>#N/A</v>
      </c>
      <c r="KX100" s="146" t="e">
        <f t="shared" si="381"/>
        <v>#N/A</v>
      </c>
      <c r="KY100" s="146" t="e">
        <f t="shared" si="382"/>
        <v>#N/A</v>
      </c>
      <c r="KZ100" s="146" t="e">
        <f t="shared" si="383"/>
        <v>#N/A</v>
      </c>
      <c r="LA100" s="146" t="e">
        <f t="shared" si="384"/>
        <v>#N/A</v>
      </c>
      <c r="LB100" s="146" t="e">
        <f t="shared" si="385"/>
        <v>#N/A</v>
      </c>
      <c r="LC100" s="146" t="e">
        <f t="shared" si="386"/>
        <v>#N/A</v>
      </c>
      <c r="LD100" s="146" t="e">
        <f t="shared" si="387"/>
        <v>#N/A</v>
      </c>
      <c r="LE100" s="146" t="e">
        <f t="shared" si="388"/>
        <v>#N/A</v>
      </c>
      <c r="LF100" s="146" t="e">
        <f t="shared" si="389"/>
        <v>#N/A</v>
      </c>
      <c r="LG100" s="146" t="e">
        <f t="shared" si="390"/>
        <v>#N/A</v>
      </c>
      <c r="LH100" s="146" t="e">
        <f t="shared" si="391"/>
        <v>#N/A</v>
      </c>
      <c r="LI100" s="146" t="e">
        <f t="shared" si="392"/>
        <v>#N/A</v>
      </c>
      <c r="LJ100" s="146" t="e">
        <f t="shared" si="393"/>
        <v>#N/A</v>
      </c>
      <c r="LK100" s="146" t="e">
        <f t="shared" si="394"/>
        <v>#N/A</v>
      </c>
      <c r="LL100" s="146" t="e">
        <f t="shared" si="395"/>
        <v>#N/A</v>
      </c>
      <c r="LM100" s="146" t="e">
        <f t="shared" si="396"/>
        <v>#N/A</v>
      </c>
      <c r="LN100" s="146" t="e">
        <f t="shared" si="397"/>
        <v>#N/A</v>
      </c>
      <c r="LO100" s="146" t="e">
        <f t="shared" si="398"/>
        <v>#N/A</v>
      </c>
      <c r="LP100" s="146" t="e">
        <f t="shared" si="399"/>
        <v>#N/A</v>
      </c>
      <c r="LQ100" s="146" t="e">
        <f t="shared" si="400"/>
        <v>#N/A</v>
      </c>
      <c r="LR100" s="146" t="e">
        <f t="shared" si="401"/>
        <v>#N/A</v>
      </c>
      <c r="LS100" s="146" t="e">
        <f t="shared" si="402"/>
        <v>#N/A</v>
      </c>
      <c r="LT100" s="146" t="e">
        <f t="shared" si="403"/>
        <v>#N/A</v>
      </c>
      <c r="LU100" s="146" t="e">
        <f t="shared" si="404"/>
        <v>#N/A</v>
      </c>
      <c r="LV100" s="146" t="e">
        <f t="shared" si="405"/>
        <v>#N/A</v>
      </c>
      <c r="LW100" s="146" t="e">
        <f t="shared" si="406"/>
        <v>#N/A</v>
      </c>
      <c r="LX100" s="146" t="e">
        <f t="shared" si="407"/>
        <v>#N/A</v>
      </c>
      <c r="LY100" s="146" t="e">
        <f t="shared" si="408"/>
        <v>#N/A</v>
      </c>
      <c r="LZ100" s="146" t="e">
        <f t="shared" si="409"/>
        <v>#N/A</v>
      </c>
      <c r="MA100" s="146" t="e">
        <f t="shared" si="410"/>
        <v>#N/A</v>
      </c>
      <c r="MB100" s="146" t="e">
        <f t="shared" si="411"/>
        <v>#N/A</v>
      </c>
      <c r="MC100" s="146" t="e">
        <f t="shared" si="412"/>
        <v>#N/A</v>
      </c>
      <c r="MD100" s="146" t="e">
        <f t="shared" si="413"/>
        <v>#N/A</v>
      </c>
      <c r="ME100" s="146" t="e">
        <f t="shared" si="414"/>
        <v>#N/A</v>
      </c>
      <c r="MF100" s="146" t="e">
        <f t="shared" si="415"/>
        <v>#N/A</v>
      </c>
      <c r="MG100" s="146" t="e">
        <f t="shared" si="416"/>
        <v>#N/A</v>
      </c>
      <c r="MH100" s="146" t="e">
        <f t="shared" si="417"/>
        <v>#N/A</v>
      </c>
      <c r="MI100" s="146" t="e">
        <f t="shared" si="418"/>
        <v>#N/A</v>
      </c>
      <c r="MJ100" s="146" t="e">
        <f t="shared" si="419"/>
        <v>#N/A</v>
      </c>
      <c r="MK100" s="146" t="e">
        <f t="shared" si="420"/>
        <v>#N/A</v>
      </c>
      <c r="ML100" s="146" t="e">
        <f t="shared" si="421"/>
        <v>#N/A</v>
      </c>
      <c r="MM100" s="146" t="e">
        <f t="shared" si="422"/>
        <v>#N/A</v>
      </c>
      <c r="MN100" s="146" t="e">
        <f t="shared" si="423"/>
        <v>#N/A</v>
      </c>
      <c r="MO100" s="146" t="e">
        <f t="shared" si="424"/>
        <v>#N/A</v>
      </c>
      <c r="MP100" s="146" t="e">
        <f t="shared" si="425"/>
        <v>#N/A</v>
      </c>
      <c r="MQ100" s="146" t="e">
        <f t="shared" si="426"/>
        <v>#N/A</v>
      </c>
      <c r="MR100" s="146" t="e">
        <f t="shared" si="298"/>
        <v>#N/A</v>
      </c>
      <c r="MS100" s="146" t="e">
        <f t="shared" si="427"/>
        <v>#N/A</v>
      </c>
      <c r="MT100" s="146" t="e">
        <f t="shared" si="428"/>
        <v>#N/A</v>
      </c>
      <c r="MU100" s="146" t="e">
        <f t="shared" si="429"/>
        <v>#N/A</v>
      </c>
      <c r="MV100" s="146" t="e">
        <f t="shared" si="430"/>
        <v>#N/A</v>
      </c>
      <c r="MW100" s="146" t="e">
        <f t="shared" si="431"/>
        <v>#N/A</v>
      </c>
      <c r="MX100" s="146" t="e">
        <f t="shared" si="432"/>
        <v>#N/A</v>
      </c>
      <c r="MY100" s="146" t="e">
        <f t="shared" si="433"/>
        <v>#N/A</v>
      </c>
      <c r="MZ100" s="146" t="e">
        <f t="shared" si="434"/>
        <v>#N/A</v>
      </c>
      <c r="NA100" s="146" t="e">
        <f t="shared" si="435"/>
        <v>#N/A</v>
      </c>
      <c r="NB100" s="146" t="e">
        <f t="shared" si="436"/>
        <v>#N/A</v>
      </c>
      <c r="NC100" s="146" t="e">
        <f t="shared" si="437"/>
        <v>#N/A</v>
      </c>
      <c r="ND100" s="146" t="e">
        <f t="shared" si="438"/>
        <v>#N/A</v>
      </c>
      <c r="NE100" s="146" t="e">
        <f t="shared" si="439"/>
        <v>#N/A</v>
      </c>
      <c r="NF100" s="146" t="e">
        <f t="shared" si="440"/>
        <v>#N/A</v>
      </c>
      <c r="NG100" s="146" t="e">
        <f t="shared" si="441"/>
        <v>#N/A</v>
      </c>
      <c r="NH100" s="146" t="e">
        <f t="shared" si="442"/>
        <v>#N/A</v>
      </c>
      <c r="NI100" s="146" t="e">
        <f t="shared" si="443"/>
        <v>#N/A</v>
      </c>
      <c r="NJ100" s="146" t="e">
        <f t="shared" si="444"/>
        <v>#N/A</v>
      </c>
      <c r="NK100" s="146" t="e">
        <f t="shared" si="445"/>
        <v>#N/A</v>
      </c>
      <c r="NL100" s="146" t="e">
        <f t="shared" si="446"/>
        <v>#N/A</v>
      </c>
      <c r="NM100" s="146" t="e">
        <f t="shared" si="447"/>
        <v>#N/A</v>
      </c>
      <c r="NN100" s="146" t="e">
        <f t="shared" si="448"/>
        <v>#N/A</v>
      </c>
      <c r="NO100" s="146" t="e">
        <f t="shared" si="449"/>
        <v>#N/A</v>
      </c>
      <c r="NP100" s="146" t="e">
        <f t="shared" si="450"/>
        <v>#N/A</v>
      </c>
      <c r="NQ100" s="146" t="e">
        <f t="shared" si="451"/>
        <v>#N/A</v>
      </c>
      <c r="NR100" s="146" t="e">
        <f t="shared" si="452"/>
        <v>#N/A</v>
      </c>
      <c r="NS100" s="146" t="e">
        <f t="shared" si="453"/>
        <v>#N/A</v>
      </c>
      <c r="NT100" s="146" t="e">
        <f t="shared" si="454"/>
        <v>#N/A</v>
      </c>
      <c r="NU100" s="146" t="e">
        <f t="shared" si="455"/>
        <v>#N/A</v>
      </c>
      <c r="NV100" s="146" t="e">
        <f t="shared" si="456"/>
        <v>#N/A</v>
      </c>
      <c r="NW100" s="146" t="e">
        <f t="shared" si="457"/>
        <v>#N/A</v>
      </c>
      <c r="NX100" s="146" t="e">
        <f t="shared" si="458"/>
        <v>#N/A</v>
      </c>
      <c r="NY100" s="146" t="e">
        <f t="shared" si="459"/>
        <v>#N/A</v>
      </c>
      <c r="NZ100" s="146" t="e">
        <f t="shared" si="460"/>
        <v>#N/A</v>
      </c>
      <c r="OA100" s="146" t="e">
        <f t="shared" si="461"/>
        <v>#N/A</v>
      </c>
      <c r="OB100" s="146" t="e">
        <f t="shared" si="462"/>
        <v>#N/A</v>
      </c>
      <c r="OC100" s="146" t="e">
        <f t="shared" si="463"/>
        <v>#N/A</v>
      </c>
      <c r="OD100" s="146" t="e">
        <f t="shared" si="464"/>
        <v>#N/A</v>
      </c>
      <c r="OE100" s="146" t="e">
        <f t="shared" si="465"/>
        <v>#N/A</v>
      </c>
      <c r="OF100" s="146" t="e">
        <f t="shared" si="466"/>
        <v>#N/A</v>
      </c>
      <c r="OG100" s="146" t="e">
        <f t="shared" si="467"/>
        <v>#N/A</v>
      </c>
      <c r="OH100" s="146" t="e">
        <f t="shared" si="468"/>
        <v>#N/A</v>
      </c>
      <c r="OI100" s="146" t="e">
        <f t="shared" si="469"/>
        <v>#N/A</v>
      </c>
      <c r="OJ100" s="146" t="e">
        <f t="shared" si="470"/>
        <v>#N/A</v>
      </c>
      <c r="OK100" s="146" t="e">
        <f t="shared" si="471"/>
        <v>#N/A</v>
      </c>
      <c r="OL100" s="146" t="e">
        <f t="shared" si="472"/>
        <v>#N/A</v>
      </c>
      <c r="OM100" s="146" t="e">
        <f t="shared" si="473"/>
        <v>#N/A</v>
      </c>
      <c r="ON100" s="146" t="e">
        <f t="shared" si="474"/>
        <v>#N/A</v>
      </c>
      <c r="OO100" s="146" t="e">
        <f t="shared" si="475"/>
        <v>#N/A</v>
      </c>
      <c r="OP100" s="146" t="e">
        <f t="shared" si="476"/>
        <v>#N/A</v>
      </c>
      <c r="OQ100" s="146" t="e">
        <f t="shared" si="477"/>
        <v>#N/A</v>
      </c>
      <c r="OR100" s="146" t="e">
        <f t="shared" si="478"/>
        <v>#N/A</v>
      </c>
      <c r="OS100" s="146" t="e">
        <f t="shared" si="479"/>
        <v>#N/A</v>
      </c>
      <c r="OT100" s="146" t="e">
        <f t="shared" si="480"/>
        <v>#N/A</v>
      </c>
      <c r="OU100" s="146" t="e">
        <f t="shared" si="481"/>
        <v>#N/A</v>
      </c>
      <c r="OV100" s="146" t="e">
        <f t="shared" si="482"/>
        <v>#N/A</v>
      </c>
      <c r="OW100" s="146" t="e">
        <f t="shared" si="483"/>
        <v>#N/A</v>
      </c>
      <c r="OX100" s="146" t="e">
        <f t="shared" si="484"/>
        <v>#N/A</v>
      </c>
      <c r="OY100" s="146" t="e">
        <f t="shared" si="485"/>
        <v>#N/A</v>
      </c>
      <c r="OZ100" s="146" t="e">
        <f t="shared" si="486"/>
        <v>#N/A</v>
      </c>
      <c r="PA100" s="146" t="e">
        <f t="shared" si="487"/>
        <v>#N/A</v>
      </c>
      <c r="PB100" s="146" t="e">
        <f t="shared" si="488"/>
        <v>#N/A</v>
      </c>
      <c r="PC100" s="146" t="e">
        <f t="shared" si="489"/>
        <v>#N/A</v>
      </c>
      <c r="PD100" s="146" t="e">
        <f t="shared" si="299"/>
        <v>#N/A</v>
      </c>
      <c r="PE100" s="146" t="e">
        <f t="shared" si="502"/>
        <v>#N/A</v>
      </c>
      <c r="PF100" s="146" t="e">
        <f t="shared" si="503"/>
        <v>#N/A</v>
      </c>
      <c r="PG100" s="146" t="e">
        <f t="shared" si="504"/>
        <v>#N/A</v>
      </c>
      <c r="PH100" s="146" t="e">
        <f t="shared" si="505"/>
        <v>#N/A</v>
      </c>
      <c r="PI100" s="146" t="e">
        <f t="shared" si="506"/>
        <v>#N/A</v>
      </c>
      <c r="PJ100" s="146" t="e">
        <f t="shared" si="507"/>
        <v>#N/A</v>
      </c>
      <c r="PK100" s="146" t="e">
        <f t="shared" si="508"/>
        <v>#N/A</v>
      </c>
      <c r="PL100" s="146" t="e">
        <f t="shared" si="509"/>
        <v>#N/A</v>
      </c>
    </row>
    <row r="101" spans="1:428" hidden="1" x14ac:dyDescent="0.45">
      <c r="A101" s="364"/>
      <c r="B101" s="365" t="str">
        <f>IF($N101="","",ROUND(_xlfn.LOGNORM.INV(ABS(VLOOKUP($Q$1,VLookups!$A$27:$B$28,2,FALSE)-B$2),LN($J101),LN($N101)),0))</f>
        <v/>
      </c>
      <c r="C101" s="367" t="str">
        <f t="shared" si="293"/>
        <v/>
      </c>
      <c r="D101" s="368" t="str">
        <f t="shared" si="294"/>
        <v/>
      </c>
      <c r="E101" s="108" t="str">
        <f>IFERROR(_xlfn.LOGNORM.INV(VLookups!$B$22,LN($J101),LN($N101)),"")</f>
        <v/>
      </c>
      <c r="F101" s="81"/>
      <c r="G101" s="108" t="str">
        <f>IFERROR(_xlfn.LOGNORM.INV(VLookups!$B$23,LN($J101),LN($N101)),"")</f>
        <v/>
      </c>
      <c r="H101" s="110" t="str">
        <f t="shared" si="527"/>
        <v/>
      </c>
      <c r="I101" s="110" t="str">
        <f t="shared" si="284"/>
        <v/>
      </c>
      <c r="J101" s="65" t="str">
        <f>IF(AND(F101&gt;0,NOT(ISBLANK(K101))),IF(VLOOKUP($F$3,VLookups!$A$17:$B$18,2,FALSE),F101*VLOOKUP(K101,VLookups!$A$4:$B$13,2,FALSE),F101),"")</f>
        <v/>
      </c>
      <c r="K101" s="21"/>
      <c r="L101" s="53"/>
      <c r="M101" s="263"/>
      <c r="N101" s="320" t="str">
        <f>IF(F101&gt;0,IF(ISBLANK(M101),IF(ISBLANK(K101),"",VLOOKUP(K101,VLookups!$A$4:$C$13,3,FALSE)),M101),"")</f>
        <v/>
      </c>
      <c r="O101" s="320" t="str">
        <f t="shared" si="287"/>
        <v/>
      </c>
      <c r="P101" s="375" t="str">
        <f t="shared" si="288"/>
        <v/>
      </c>
      <c r="Q101" s="81"/>
      <c r="R101" s="230" t="str">
        <f>IF(AND(Q101&gt;0,F101&gt;0,NOT(N101="")),ABS(VLOOKUP($Q$1,VLookups!$A$27:$B$28,2,FALSE)-_xlfn.LOGNORM.DIST(Q101,LN(J101),LN(N101),TRUE)),"")</f>
        <v/>
      </c>
      <c r="S101" s="80" t="str">
        <f>IF(AND($E101&gt;0,$F101&gt;0,$G101&gt;0,NOT(ISBLANK($K101))),_xlfn.LOGNORM.INV(ABS(VLOOKUP($Q$1,VLookups!$A$27:$B$28,2,FALSE)-S$3),LN($J101),LN($N101)),"")</f>
        <v/>
      </c>
      <c r="T101" s="80" t="str">
        <f>IF(AND($E101&gt;0,$F101&gt;0,$G101&gt;0,NOT(ISBLANK($K101))),_xlfn.LOGNORM.INV(ABS(VLOOKUP($Q$1,VLookups!$A$27:$B$28,2,FALSE)-T$3),LN($J101),LN($N101)),"")</f>
        <v/>
      </c>
      <c r="U101" s="80" t="str">
        <f>IF(AND($E101&gt;0,$F101&gt;0,$G101&gt;0,NOT(ISBLANK($K101))),_xlfn.LOGNORM.INV(ABS(VLOOKUP($Q$1,VLookups!$A$27:$B$28,2,FALSE)-U$3),LN($J101),LN($N101)),"")</f>
        <v/>
      </c>
      <c r="V101" s="80" t="str">
        <f>IF(AND($E101&gt;0,$F101&gt;0,$G101&gt;0,NOT(ISBLANK($K101))),_xlfn.LOGNORM.INV(ABS(VLOOKUP($Q$1,VLookups!$A$27:$B$28,2,FALSE)-V$3),LN($J101),LN($N101)),"")</f>
        <v/>
      </c>
      <c r="W101" s="80" t="str">
        <f>IF(AND($E101&gt;0,$F101&gt;0,$G101&gt;0,NOT(ISBLANK($K101))),_xlfn.LOGNORM.INV(ABS(VLOOKUP($Q$1,VLookups!$A$27:$B$28,2,FALSE)-W$3),LN($J101),LN($N101)),"")</f>
        <v/>
      </c>
      <c r="X101" s="80" t="str">
        <f>IF(AND($E101&gt;0,$F101&gt;0,$G101&gt;0,NOT(ISBLANK($K101))),_xlfn.LOGNORM.INV(ABS(VLOOKUP($Q$1,VLookups!$A$27:$B$28,2,FALSE)-X$3),LN($J101),LN($N101)),"")</f>
        <v/>
      </c>
      <c r="Y101" s="5"/>
      <c r="Z101" s="145" t="str">
        <f t="shared" si="285"/>
        <v/>
      </c>
      <c r="AA101" s="376" t="str">
        <f t="shared" si="289"/>
        <v/>
      </c>
      <c r="AB101" s="46" t="str">
        <f t="shared" si="290"/>
        <v/>
      </c>
      <c r="AC101" s="46" t="str">
        <f t="shared" si="525"/>
        <v/>
      </c>
      <c r="AD101" s="46" t="str">
        <f t="shared" si="525"/>
        <v/>
      </c>
      <c r="AE101" s="46" t="str">
        <f t="shared" si="525"/>
        <v/>
      </c>
      <c r="AF101" s="46" t="str">
        <f t="shared" si="525"/>
        <v/>
      </c>
      <c r="AG101" s="46" t="str">
        <f t="shared" si="525"/>
        <v/>
      </c>
      <c r="AH101" s="46" t="str">
        <f t="shared" si="525"/>
        <v/>
      </c>
      <c r="AI101" s="46" t="str">
        <f t="shared" si="525"/>
        <v/>
      </c>
      <c r="AJ101" s="46" t="str">
        <f t="shared" si="525"/>
        <v/>
      </c>
      <c r="AK101" s="46" t="str">
        <f t="shared" si="525"/>
        <v/>
      </c>
      <c r="AL101" s="46" t="str">
        <f t="shared" si="525"/>
        <v/>
      </c>
      <c r="AM101" s="46" t="str">
        <f t="shared" si="525"/>
        <v/>
      </c>
      <c r="AN101" s="46" t="str">
        <f t="shared" si="525"/>
        <v/>
      </c>
      <c r="AO101" s="46" t="str">
        <f t="shared" si="525"/>
        <v/>
      </c>
      <c r="AP101" s="46" t="str">
        <f t="shared" si="525"/>
        <v/>
      </c>
      <c r="AQ101" s="46" t="str">
        <f t="shared" si="525"/>
        <v/>
      </c>
      <c r="AR101" s="46" t="str">
        <f t="shared" si="525"/>
        <v/>
      </c>
      <c r="AS101" s="46" t="str">
        <f t="shared" si="525"/>
        <v/>
      </c>
      <c r="AT101" s="46" t="str">
        <f t="shared" si="525"/>
        <v/>
      </c>
      <c r="AU101" s="46" t="str">
        <f t="shared" si="525"/>
        <v/>
      </c>
      <c r="AV101" s="46" t="str">
        <f t="shared" si="525"/>
        <v/>
      </c>
      <c r="AW101" s="46" t="str">
        <f t="shared" si="525"/>
        <v/>
      </c>
      <c r="AX101" s="46" t="str">
        <f t="shared" si="525"/>
        <v/>
      </c>
      <c r="AY101" s="46" t="str">
        <f t="shared" si="525"/>
        <v/>
      </c>
      <c r="AZ101" s="46" t="str">
        <f t="shared" si="525"/>
        <v/>
      </c>
      <c r="BA101" s="46" t="str">
        <f t="shared" si="525"/>
        <v/>
      </c>
      <c r="BB101" s="46" t="str">
        <f t="shared" si="525"/>
        <v/>
      </c>
      <c r="BC101" s="46" t="str">
        <f t="shared" si="525"/>
        <v/>
      </c>
      <c r="BD101" s="46" t="str">
        <f t="shared" si="525"/>
        <v/>
      </c>
      <c r="BE101" s="46" t="str">
        <f t="shared" si="525"/>
        <v/>
      </c>
      <c r="BF101" s="46" t="str">
        <f t="shared" si="525"/>
        <v/>
      </c>
      <c r="BG101" s="46" t="str">
        <f t="shared" si="525"/>
        <v/>
      </c>
      <c r="BH101" s="46" t="str">
        <f t="shared" si="525"/>
        <v/>
      </c>
      <c r="BI101" s="46" t="str">
        <f t="shared" si="525"/>
        <v/>
      </c>
      <c r="BJ101" s="46" t="str">
        <f t="shared" si="525"/>
        <v/>
      </c>
      <c r="BK101" s="46" t="str">
        <f t="shared" si="525"/>
        <v/>
      </c>
      <c r="BL101" s="46" t="str">
        <f t="shared" si="525"/>
        <v/>
      </c>
      <c r="BM101" s="46" t="str">
        <f t="shared" si="525"/>
        <v/>
      </c>
      <c r="BN101" s="46" t="str">
        <f t="shared" si="525"/>
        <v/>
      </c>
      <c r="BO101" s="46" t="str">
        <f t="shared" si="525"/>
        <v/>
      </c>
      <c r="BP101" s="46" t="str">
        <f t="shared" si="525"/>
        <v/>
      </c>
      <c r="BQ101" s="46" t="str">
        <f t="shared" si="525"/>
        <v/>
      </c>
      <c r="BR101" s="46" t="str">
        <f t="shared" si="525"/>
        <v/>
      </c>
      <c r="BS101" s="46" t="str">
        <f t="shared" si="525"/>
        <v/>
      </c>
      <c r="BT101" s="46" t="str">
        <f t="shared" si="525"/>
        <v/>
      </c>
      <c r="BU101" s="46" t="str">
        <f t="shared" si="525"/>
        <v/>
      </c>
      <c r="BV101" s="46" t="str">
        <f t="shared" si="525"/>
        <v/>
      </c>
      <c r="BW101" s="46" t="str">
        <f t="shared" si="525"/>
        <v/>
      </c>
      <c r="BX101" s="46" t="str">
        <f t="shared" si="525"/>
        <v/>
      </c>
      <c r="BY101" s="46" t="str">
        <f t="shared" si="525"/>
        <v/>
      </c>
      <c r="BZ101" s="46" t="str">
        <f t="shared" si="525"/>
        <v/>
      </c>
      <c r="CA101" s="46" t="str">
        <f t="shared" si="525"/>
        <v/>
      </c>
      <c r="CB101" s="46" t="str">
        <f t="shared" si="525"/>
        <v/>
      </c>
      <c r="CC101" s="46" t="str">
        <f t="shared" si="525"/>
        <v/>
      </c>
      <c r="CD101" s="46" t="str">
        <f t="shared" si="525"/>
        <v/>
      </c>
      <c r="CE101" s="46" t="str">
        <f t="shared" si="525"/>
        <v/>
      </c>
      <c r="CF101" s="46" t="str">
        <f t="shared" si="525"/>
        <v/>
      </c>
      <c r="CG101" s="46" t="str">
        <f t="shared" si="525"/>
        <v/>
      </c>
      <c r="CH101" s="46" t="str">
        <f t="shared" si="525"/>
        <v/>
      </c>
      <c r="CI101" s="46" t="str">
        <f t="shared" si="525"/>
        <v/>
      </c>
      <c r="CJ101" s="46" t="str">
        <f t="shared" si="525"/>
        <v/>
      </c>
      <c r="CK101" s="46" t="str">
        <f t="shared" si="525"/>
        <v/>
      </c>
      <c r="CL101" s="46" t="str">
        <f t="shared" si="525"/>
        <v/>
      </c>
      <c r="CM101" s="46" t="str">
        <f t="shared" si="525"/>
        <v/>
      </c>
      <c r="CN101" s="46" t="str">
        <f t="shared" ref="CN101:EY103" si="528">IF(ISNONTEXT($Z101),CM101+$Z101,"")</f>
        <v/>
      </c>
      <c r="CO101" s="46" t="str">
        <f t="shared" si="528"/>
        <v/>
      </c>
      <c r="CP101" s="46" t="str">
        <f t="shared" si="528"/>
        <v/>
      </c>
      <c r="CQ101" s="46" t="str">
        <f t="shared" si="528"/>
        <v/>
      </c>
      <c r="CR101" s="46" t="str">
        <f t="shared" si="528"/>
        <v/>
      </c>
      <c r="CS101" s="46" t="str">
        <f t="shared" si="528"/>
        <v/>
      </c>
      <c r="CT101" s="46" t="str">
        <f t="shared" si="528"/>
        <v/>
      </c>
      <c r="CU101" s="46" t="str">
        <f t="shared" si="528"/>
        <v/>
      </c>
      <c r="CV101" s="46" t="str">
        <f t="shared" si="528"/>
        <v/>
      </c>
      <c r="CW101" s="46" t="str">
        <f t="shared" si="528"/>
        <v/>
      </c>
      <c r="CX101" s="46" t="str">
        <f t="shared" si="528"/>
        <v/>
      </c>
      <c r="CY101" s="46" t="str">
        <f t="shared" si="528"/>
        <v/>
      </c>
      <c r="CZ101" s="46" t="str">
        <f t="shared" si="528"/>
        <v/>
      </c>
      <c r="DA101" s="46" t="str">
        <f t="shared" si="528"/>
        <v/>
      </c>
      <c r="DB101" s="46" t="str">
        <f t="shared" si="528"/>
        <v/>
      </c>
      <c r="DC101" s="46" t="str">
        <f t="shared" si="528"/>
        <v/>
      </c>
      <c r="DD101" s="46" t="str">
        <f t="shared" si="528"/>
        <v/>
      </c>
      <c r="DE101" s="46" t="str">
        <f t="shared" si="528"/>
        <v/>
      </c>
      <c r="DF101" s="46" t="str">
        <f t="shared" si="528"/>
        <v/>
      </c>
      <c r="DG101" s="46" t="str">
        <f t="shared" si="528"/>
        <v/>
      </c>
      <c r="DH101" s="46" t="str">
        <f t="shared" si="528"/>
        <v/>
      </c>
      <c r="DI101" s="46" t="str">
        <f t="shared" si="528"/>
        <v/>
      </c>
      <c r="DJ101" s="46" t="str">
        <f t="shared" si="528"/>
        <v/>
      </c>
      <c r="DK101" s="46" t="str">
        <f t="shared" si="528"/>
        <v/>
      </c>
      <c r="DL101" s="46" t="str">
        <f t="shared" si="528"/>
        <v/>
      </c>
      <c r="DM101" s="46" t="str">
        <f t="shared" si="528"/>
        <v/>
      </c>
      <c r="DN101" s="46" t="str">
        <f t="shared" si="528"/>
        <v/>
      </c>
      <c r="DO101" s="46" t="str">
        <f t="shared" si="528"/>
        <v/>
      </c>
      <c r="DP101" s="46" t="str">
        <f t="shared" si="528"/>
        <v/>
      </c>
      <c r="DQ101" s="46" t="str">
        <f t="shared" si="528"/>
        <v/>
      </c>
      <c r="DR101" s="46" t="str">
        <f t="shared" si="528"/>
        <v/>
      </c>
      <c r="DS101" s="46" t="str">
        <f t="shared" si="528"/>
        <v/>
      </c>
      <c r="DT101" s="46" t="str">
        <f t="shared" si="528"/>
        <v/>
      </c>
      <c r="DU101" s="46" t="str">
        <f t="shared" si="528"/>
        <v/>
      </c>
      <c r="DV101" s="46" t="str">
        <f t="shared" si="528"/>
        <v/>
      </c>
      <c r="DW101" s="46" t="str">
        <f t="shared" si="528"/>
        <v/>
      </c>
      <c r="DX101" s="46" t="str">
        <f t="shared" si="528"/>
        <v/>
      </c>
      <c r="DY101" s="46" t="str">
        <f t="shared" si="528"/>
        <v/>
      </c>
      <c r="DZ101" s="46" t="str">
        <f t="shared" si="528"/>
        <v/>
      </c>
      <c r="EA101" s="46" t="str">
        <f t="shared" si="528"/>
        <v/>
      </c>
      <c r="EB101" s="46" t="str">
        <f t="shared" si="528"/>
        <v/>
      </c>
      <c r="EC101" s="46" t="str">
        <f t="shared" si="528"/>
        <v/>
      </c>
      <c r="ED101" s="46" t="str">
        <f t="shared" si="528"/>
        <v/>
      </c>
      <c r="EE101" s="46" t="str">
        <f t="shared" si="528"/>
        <v/>
      </c>
      <c r="EF101" s="46" t="str">
        <f t="shared" si="528"/>
        <v/>
      </c>
      <c r="EG101" s="46" t="str">
        <f t="shared" si="528"/>
        <v/>
      </c>
      <c r="EH101" s="46" t="str">
        <f t="shared" si="528"/>
        <v/>
      </c>
      <c r="EI101" s="46" t="str">
        <f t="shared" si="528"/>
        <v/>
      </c>
      <c r="EJ101" s="46" t="str">
        <f t="shared" si="528"/>
        <v/>
      </c>
      <c r="EK101" s="46" t="str">
        <f t="shared" si="528"/>
        <v/>
      </c>
      <c r="EL101" s="46" t="str">
        <f t="shared" si="528"/>
        <v/>
      </c>
      <c r="EM101" s="46" t="str">
        <f t="shared" si="528"/>
        <v/>
      </c>
      <c r="EN101" s="46" t="str">
        <f t="shared" si="528"/>
        <v/>
      </c>
      <c r="EO101" s="46" t="str">
        <f t="shared" si="528"/>
        <v/>
      </c>
      <c r="EP101" s="46" t="str">
        <f t="shared" si="528"/>
        <v/>
      </c>
      <c r="EQ101" s="46" t="str">
        <f t="shared" si="528"/>
        <v/>
      </c>
      <c r="ER101" s="46" t="str">
        <f t="shared" si="528"/>
        <v/>
      </c>
      <c r="ES101" s="46" t="str">
        <f t="shared" si="528"/>
        <v/>
      </c>
      <c r="ET101" s="46" t="str">
        <f t="shared" si="528"/>
        <v/>
      </c>
      <c r="EU101" s="46" t="str">
        <f t="shared" si="528"/>
        <v/>
      </c>
      <c r="EV101" s="46" t="str">
        <f t="shared" si="528"/>
        <v/>
      </c>
      <c r="EW101" s="46" t="str">
        <f t="shared" si="528"/>
        <v/>
      </c>
      <c r="EX101" s="46" t="str">
        <f t="shared" si="528"/>
        <v/>
      </c>
      <c r="EY101" s="46" t="str">
        <f t="shared" si="528"/>
        <v/>
      </c>
      <c r="EZ101" s="46" t="str">
        <f t="shared" si="526"/>
        <v/>
      </c>
      <c r="FA101" s="46" t="str">
        <f t="shared" si="526"/>
        <v/>
      </c>
      <c r="FB101" s="46" t="str">
        <f t="shared" si="526"/>
        <v/>
      </c>
      <c r="FC101" s="46" t="str">
        <f t="shared" si="526"/>
        <v/>
      </c>
      <c r="FD101" s="46" t="str">
        <f t="shared" si="526"/>
        <v/>
      </c>
      <c r="FE101" s="46" t="str">
        <f t="shared" si="526"/>
        <v/>
      </c>
      <c r="FF101" s="46" t="str">
        <f t="shared" si="526"/>
        <v/>
      </c>
      <c r="FG101" s="46" t="str">
        <f t="shared" si="526"/>
        <v/>
      </c>
      <c r="FH101" s="46" t="str">
        <f t="shared" si="526"/>
        <v/>
      </c>
      <c r="FI101" s="46" t="str">
        <f t="shared" si="526"/>
        <v/>
      </c>
      <c r="FJ101" s="46" t="str">
        <f t="shared" si="526"/>
        <v/>
      </c>
      <c r="FK101" s="46" t="str">
        <f t="shared" si="526"/>
        <v/>
      </c>
      <c r="FL101" s="46" t="str">
        <f t="shared" si="526"/>
        <v/>
      </c>
      <c r="FM101" s="46" t="str">
        <f t="shared" si="526"/>
        <v/>
      </c>
      <c r="FN101" s="46" t="str">
        <f t="shared" si="526"/>
        <v/>
      </c>
      <c r="FO101" s="46" t="str">
        <f t="shared" si="526"/>
        <v/>
      </c>
      <c r="FP101" s="46" t="str">
        <f t="shared" si="526"/>
        <v/>
      </c>
      <c r="FQ101" s="46" t="str">
        <f t="shared" si="526"/>
        <v/>
      </c>
      <c r="FR101" s="46" t="str">
        <f t="shared" si="526"/>
        <v/>
      </c>
      <c r="FS101" s="46" t="str">
        <f t="shared" si="526"/>
        <v/>
      </c>
      <c r="FT101" s="46" t="str">
        <f t="shared" si="526"/>
        <v/>
      </c>
      <c r="FU101" s="46" t="str">
        <f t="shared" si="526"/>
        <v/>
      </c>
      <c r="FV101" s="46" t="str">
        <f t="shared" si="526"/>
        <v/>
      </c>
      <c r="FW101" s="46" t="str">
        <f t="shared" si="526"/>
        <v/>
      </c>
      <c r="FX101" s="46" t="str">
        <f t="shared" si="526"/>
        <v/>
      </c>
      <c r="FY101" s="46" t="str">
        <f t="shared" si="526"/>
        <v/>
      </c>
      <c r="FZ101" s="46" t="str">
        <f t="shared" si="526"/>
        <v/>
      </c>
      <c r="GA101" s="46" t="str">
        <f t="shared" si="526"/>
        <v/>
      </c>
      <c r="GB101" s="46" t="str">
        <f t="shared" si="526"/>
        <v/>
      </c>
      <c r="GC101" s="46" t="str">
        <f t="shared" si="526"/>
        <v/>
      </c>
      <c r="GD101" s="46" t="str">
        <f t="shared" si="526"/>
        <v/>
      </c>
      <c r="GE101" s="46" t="str">
        <f t="shared" si="526"/>
        <v/>
      </c>
      <c r="GF101" s="46" t="str">
        <f t="shared" si="526"/>
        <v/>
      </c>
      <c r="GG101" s="46" t="str">
        <f t="shared" si="526"/>
        <v/>
      </c>
      <c r="GH101" s="46" t="str">
        <f t="shared" si="526"/>
        <v/>
      </c>
      <c r="GI101" s="46" t="str">
        <f t="shared" si="526"/>
        <v/>
      </c>
      <c r="GJ101" s="46" t="str">
        <f t="shared" si="526"/>
        <v/>
      </c>
      <c r="GK101" s="46" t="str">
        <f t="shared" si="526"/>
        <v/>
      </c>
      <c r="GL101" s="46" t="str">
        <f t="shared" si="526"/>
        <v/>
      </c>
      <c r="GM101" s="46" t="str">
        <f t="shared" si="526"/>
        <v/>
      </c>
      <c r="GN101" s="46" t="str">
        <f t="shared" si="526"/>
        <v/>
      </c>
      <c r="GO101" s="46" t="str">
        <f t="shared" si="526"/>
        <v/>
      </c>
      <c r="GP101" s="46" t="str">
        <f t="shared" si="526"/>
        <v/>
      </c>
      <c r="GQ101" s="46" t="str">
        <f t="shared" si="526"/>
        <v/>
      </c>
      <c r="GR101" s="46" t="str">
        <f t="shared" si="526"/>
        <v/>
      </c>
      <c r="GS101" s="46" t="str">
        <f t="shared" si="526"/>
        <v/>
      </c>
      <c r="GT101" s="46" t="str">
        <f t="shared" si="526"/>
        <v/>
      </c>
      <c r="GU101" s="46" t="str">
        <f t="shared" si="526"/>
        <v/>
      </c>
      <c r="GV101" s="46" t="str">
        <f t="shared" si="526"/>
        <v/>
      </c>
      <c r="GW101" s="46" t="str">
        <f t="shared" si="526"/>
        <v/>
      </c>
      <c r="GX101" s="46" t="str">
        <f t="shared" si="526"/>
        <v/>
      </c>
      <c r="GY101" s="46" t="str">
        <f t="shared" si="526"/>
        <v/>
      </c>
      <c r="GZ101" s="46" t="str">
        <f t="shared" si="526"/>
        <v/>
      </c>
      <c r="HA101" s="46" t="str">
        <f t="shared" si="526"/>
        <v/>
      </c>
      <c r="HB101" s="46" t="str">
        <f t="shared" si="526"/>
        <v/>
      </c>
      <c r="HC101" s="46" t="str">
        <f t="shared" si="526"/>
        <v/>
      </c>
      <c r="HD101" s="46" t="str">
        <f t="shared" si="526"/>
        <v/>
      </c>
      <c r="HE101" s="46" t="str">
        <f t="shared" si="526"/>
        <v/>
      </c>
      <c r="HF101" s="46" t="str">
        <f t="shared" si="526"/>
        <v/>
      </c>
      <c r="HG101" s="46" t="str">
        <f t="shared" si="526"/>
        <v/>
      </c>
      <c r="HH101" s="46" t="str">
        <f t="shared" si="526"/>
        <v/>
      </c>
      <c r="HI101" s="46" t="str">
        <f t="shared" si="526"/>
        <v/>
      </c>
      <c r="HJ101" s="46" t="str">
        <f t="shared" si="526"/>
        <v/>
      </c>
      <c r="HK101" s="46" t="str">
        <f t="shared" ref="HK101:HS103" si="529">IF(ISNONTEXT($Z101),HJ101+$Z101,"")</f>
        <v/>
      </c>
      <c r="HL101" s="46" t="str">
        <f t="shared" si="529"/>
        <v/>
      </c>
      <c r="HM101" s="46" t="str">
        <f t="shared" si="529"/>
        <v/>
      </c>
      <c r="HN101" s="46" t="str">
        <f t="shared" si="529"/>
        <v/>
      </c>
      <c r="HO101" s="46" t="str">
        <f t="shared" si="529"/>
        <v/>
      </c>
      <c r="HP101" s="46" t="str">
        <f t="shared" si="529"/>
        <v/>
      </c>
      <c r="HQ101" s="46" t="str">
        <f t="shared" si="529"/>
        <v/>
      </c>
      <c r="HR101" s="46" t="str">
        <f t="shared" si="529"/>
        <v/>
      </c>
      <c r="HS101" s="46" t="str">
        <f t="shared" si="529"/>
        <v/>
      </c>
      <c r="HT101" s="146" t="e">
        <f t="shared" si="292"/>
        <v>#N/A</v>
      </c>
      <c r="HU101" s="146" t="e">
        <f t="shared" si="301"/>
        <v>#N/A</v>
      </c>
      <c r="HV101" s="146" t="e">
        <f t="shared" si="302"/>
        <v>#N/A</v>
      </c>
      <c r="HW101" s="146" t="e">
        <f t="shared" si="303"/>
        <v>#N/A</v>
      </c>
      <c r="HX101" s="146" t="e">
        <f t="shared" si="304"/>
        <v>#N/A</v>
      </c>
      <c r="HY101" s="146" t="e">
        <f t="shared" si="305"/>
        <v>#N/A</v>
      </c>
      <c r="HZ101" s="146" t="e">
        <f t="shared" si="306"/>
        <v>#N/A</v>
      </c>
      <c r="IA101" s="146" t="e">
        <f t="shared" si="307"/>
        <v>#N/A</v>
      </c>
      <c r="IB101" s="146" t="e">
        <f t="shared" si="308"/>
        <v>#N/A</v>
      </c>
      <c r="IC101" s="146" t="e">
        <f t="shared" si="309"/>
        <v>#N/A</v>
      </c>
      <c r="ID101" s="146" t="e">
        <f t="shared" si="310"/>
        <v>#N/A</v>
      </c>
      <c r="IE101" s="146" t="e">
        <f t="shared" si="311"/>
        <v>#N/A</v>
      </c>
      <c r="IF101" s="146" t="e">
        <f t="shared" si="312"/>
        <v>#N/A</v>
      </c>
      <c r="IG101" s="146" t="e">
        <f t="shared" si="313"/>
        <v>#N/A</v>
      </c>
      <c r="IH101" s="146" t="e">
        <f t="shared" si="314"/>
        <v>#N/A</v>
      </c>
      <c r="II101" s="146" t="e">
        <f t="shared" si="315"/>
        <v>#N/A</v>
      </c>
      <c r="IJ101" s="146" t="e">
        <f t="shared" si="316"/>
        <v>#N/A</v>
      </c>
      <c r="IK101" s="146" t="e">
        <f t="shared" si="317"/>
        <v>#N/A</v>
      </c>
      <c r="IL101" s="146" t="e">
        <f t="shared" si="318"/>
        <v>#N/A</v>
      </c>
      <c r="IM101" s="146" t="e">
        <f t="shared" si="319"/>
        <v>#N/A</v>
      </c>
      <c r="IN101" s="146" t="e">
        <f t="shared" si="320"/>
        <v>#N/A</v>
      </c>
      <c r="IO101" s="146" t="e">
        <f t="shared" si="321"/>
        <v>#N/A</v>
      </c>
      <c r="IP101" s="146" t="e">
        <f t="shared" si="322"/>
        <v>#N/A</v>
      </c>
      <c r="IQ101" s="146" t="e">
        <f t="shared" si="323"/>
        <v>#N/A</v>
      </c>
      <c r="IR101" s="146" t="e">
        <f t="shared" si="324"/>
        <v>#N/A</v>
      </c>
      <c r="IS101" s="146" t="e">
        <f t="shared" si="325"/>
        <v>#N/A</v>
      </c>
      <c r="IT101" s="146" t="e">
        <f t="shared" si="326"/>
        <v>#N/A</v>
      </c>
      <c r="IU101" s="146" t="e">
        <f t="shared" si="327"/>
        <v>#N/A</v>
      </c>
      <c r="IV101" s="146" t="e">
        <f t="shared" si="328"/>
        <v>#N/A</v>
      </c>
      <c r="IW101" s="146" t="e">
        <f t="shared" si="329"/>
        <v>#N/A</v>
      </c>
      <c r="IX101" s="146" t="e">
        <f t="shared" si="330"/>
        <v>#N/A</v>
      </c>
      <c r="IY101" s="146" t="e">
        <f t="shared" si="331"/>
        <v>#N/A</v>
      </c>
      <c r="IZ101" s="146" t="e">
        <f t="shared" si="332"/>
        <v>#N/A</v>
      </c>
      <c r="JA101" s="146" t="e">
        <f t="shared" si="333"/>
        <v>#N/A</v>
      </c>
      <c r="JB101" s="146" t="e">
        <f t="shared" si="334"/>
        <v>#N/A</v>
      </c>
      <c r="JC101" s="146" t="e">
        <f t="shared" si="335"/>
        <v>#N/A</v>
      </c>
      <c r="JD101" s="146" t="e">
        <f t="shared" si="336"/>
        <v>#N/A</v>
      </c>
      <c r="JE101" s="146" t="e">
        <f t="shared" si="337"/>
        <v>#N/A</v>
      </c>
      <c r="JF101" s="146" t="e">
        <f t="shared" si="338"/>
        <v>#N/A</v>
      </c>
      <c r="JG101" s="146" t="e">
        <f t="shared" si="339"/>
        <v>#N/A</v>
      </c>
      <c r="JH101" s="146" t="e">
        <f t="shared" si="340"/>
        <v>#N/A</v>
      </c>
      <c r="JI101" s="146" t="e">
        <f t="shared" si="341"/>
        <v>#N/A</v>
      </c>
      <c r="JJ101" s="146" t="e">
        <f t="shared" si="342"/>
        <v>#N/A</v>
      </c>
      <c r="JK101" s="146" t="e">
        <f t="shared" si="343"/>
        <v>#N/A</v>
      </c>
      <c r="JL101" s="146" t="e">
        <f t="shared" si="344"/>
        <v>#N/A</v>
      </c>
      <c r="JM101" s="146" t="e">
        <f t="shared" si="345"/>
        <v>#N/A</v>
      </c>
      <c r="JN101" s="146" t="e">
        <f t="shared" si="346"/>
        <v>#N/A</v>
      </c>
      <c r="JO101" s="146" t="e">
        <f t="shared" si="347"/>
        <v>#N/A</v>
      </c>
      <c r="JP101" s="146" t="e">
        <f t="shared" si="348"/>
        <v>#N/A</v>
      </c>
      <c r="JQ101" s="146" t="e">
        <f t="shared" si="349"/>
        <v>#N/A</v>
      </c>
      <c r="JR101" s="146" t="e">
        <f t="shared" si="350"/>
        <v>#N/A</v>
      </c>
      <c r="JS101" s="146" t="e">
        <f t="shared" si="351"/>
        <v>#N/A</v>
      </c>
      <c r="JT101" s="146" t="e">
        <f t="shared" si="352"/>
        <v>#N/A</v>
      </c>
      <c r="JU101" s="146" t="e">
        <f t="shared" si="353"/>
        <v>#N/A</v>
      </c>
      <c r="JV101" s="146" t="e">
        <f t="shared" si="354"/>
        <v>#N/A</v>
      </c>
      <c r="JW101" s="146" t="e">
        <f t="shared" si="355"/>
        <v>#N/A</v>
      </c>
      <c r="JX101" s="146" t="e">
        <f t="shared" si="356"/>
        <v>#N/A</v>
      </c>
      <c r="JY101" s="146" t="e">
        <f t="shared" si="357"/>
        <v>#N/A</v>
      </c>
      <c r="JZ101" s="146" t="e">
        <f t="shared" si="358"/>
        <v>#N/A</v>
      </c>
      <c r="KA101" s="146" t="e">
        <f t="shared" si="359"/>
        <v>#N/A</v>
      </c>
      <c r="KB101" s="146" t="e">
        <f t="shared" si="360"/>
        <v>#N/A</v>
      </c>
      <c r="KC101" s="146" t="e">
        <f t="shared" si="361"/>
        <v>#N/A</v>
      </c>
      <c r="KD101" s="146" t="e">
        <f t="shared" si="362"/>
        <v>#N/A</v>
      </c>
      <c r="KE101" s="146" t="e">
        <f t="shared" si="363"/>
        <v>#N/A</v>
      </c>
      <c r="KF101" s="146" t="e">
        <f t="shared" si="297"/>
        <v>#N/A</v>
      </c>
      <c r="KG101" s="146" t="e">
        <f t="shared" si="364"/>
        <v>#N/A</v>
      </c>
      <c r="KH101" s="146" t="e">
        <f t="shared" si="365"/>
        <v>#N/A</v>
      </c>
      <c r="KI101" s="146" t="e">
        <f t="shared" si="366"/>
        <v>#N/A</v>
      </c>
      <c r="KJ101" s="146" t="e">
        <f t="shared" si="367"/>
        <v>#N/A</v>
      </c>
      <c r="KK101" s="146" t="e">
        <f t="shared" si="368"/>
        <v>#N/A</v>
      </c>
      <c r="KL101" s="146" t="e">
        <f t="shared" si="369"/>
        <v>#N/A</v>
      </c>
      <c r="KM101" s="146" t="e">
        <f t="shared" si="370"/>
        <v>#N/A</v>
      </c>
      <c r="KN101" s="146" t="e">
        <f t="shared" si="371"/>
        <v>#N/A</v>
      </c>
      <c r="KO101" s="146" t="e">
        <f t="shared" si="372"/>
        <v>#N/A</v>
      </c>
      <c r="KP101" s="146" t="e">
        <f t="shared" si="373"/>
        <v>#N/A</v>
      </c>
      <c r="KQ101" s="146" t="e">
        <f t="shared" si="374"/>
        <v>#N/A</v>
      </c>
      <c r="KR101" s="146" t="e">
        <f t="shared" si="375"/>
        <v>#N/A</v>
      </c>
      <c r="KS101" s="146" t="e">
        <f t="shared" si="376"/>
        <v>#N/A</v>
      </c>
      <c r="KT101" s="146" t="e">
        <f t="shared" si="377"/>
        <v>#N/A</v>
      </c>
      <c r="KU101" s="146" t="e">
        <f t="shared" si="378"/>
        <v>#N/A</v>
      </c>
      <c r="KV101" s="146" t="e">
        <f t="shared" si="379"/>
        <v>#N/A</v>
      </c>
      <c r="KW101" s="146" t="e">
        <f t="shared" si="380"/>
        <v>#N/A</v>
      </c>
      <c r="KX101" s="146" t="e">
        <f t="shared" si="381"/>
        <v>#N/A</v>
      </c>
      <c r="KY101" s="146" t="e">
        <f t="shared" si="382"/>
        <v>#N/A</v>
      </c>
      <c r="KZ101" s="146" t="e">
        <f t="shared" si="383"/>
        <v>#N/A</v>
      </c>
      <c r="LA101" s="146" t="e">
        <f t="shared" si="384"/>
        <v>#N/A</v>
      </c>
      <c r="LB101" s="146" t="e">
        <f t="shared" si="385"/>
        <v>#N/A</v>
      </c>
      <c r="LC101" s="146" t="e">
        <f t="shared" si="386"/>
        <v>#N/A</v>
      </c>
      <c r="LD101" s="146" t="e">
        <f t="shared" si="387"/>
        <v>#N/A</v>
      </c>
      <c r="LE101" s="146" t="e">
        <f t="shared" si="388"/>
        <v>#N/A</v>
      </c>
      <c r="LF101" s="146" t="e">
        <f t="shared" si="389"/>
        <v>#N/A</v>
      </c>
      <c r="LG101" s="146" t="e">
        <f t="shared" si="390"/>
        <v>#N/A</v>
      </c>
      <c r="LH101" s="146" t="e">
        <f t="shared" si="391"/>
        <v>#N/A</v>
      </c>
      <c r="LI101" s="146" t="e">
        <f t="shared" si="392"/>
        <v>#N/A</v>
      </c>
      <c r="LJ101" s="146" t="e">
        <f t="shared" si="393"/>
        <v>#N/A</v>
      </c>
      <c r="LK101" s="146" t="e">
        <f t="shared" si="394"/>
        <v>#N/A</v>
      </c>
      <c r="LL101" s="146" t="e">
        <f t="shared" si="395"/>
        <v>#N/A</v>
      </c>
      <c r="LM101" s="146" t="e">
        <f t="shared" si="396"/>
        <v>#N/A</v>
      </c>
      <c r="LN101" s="146" t="e">
        <f t="shared" si="397"/>
        <v>#N/A</v>
      </c>
      <c r="LO101" s="146" t="e">
        <f t="shared" si="398"/>
        <v>#N/A</v>
      </c>
      <c r="LP101" s="146" t="e">
        <f t="shared" si="399"/>
        <v>#N/A</v>
      </c>
      <c r="LQ101" s="146" t="e">
        <f t="shared" si="400"/>
        <v>#N/A</v>
      </c>
      <c r="LR101" s="146" t="e">
        <f t="shared" si="401"/>
        <v>#N/A</v>
      </c>
      <c r="LS101" s="146" t="e">
        <f t="shared" si="402"/>
        <v>#N/A</v>
      </c>
      <c r="LT101" s="146" t="e">
        <f t="shared" si="403"/>
        <v>#N/A</v>
      </c>
      <c r="LU101" s="146" t="e">
        <f t="shared" si="404"/>
        <v>#N/A</v>
      </c>
      <c r="LV101" s="146" t="e">
        <f t="shared" si="405"/>
        <v>#N/A</v>
      </c>
      <c r="LW101" s="146" t="e">
        <f t="shared" si="406"/>
        <v>#N/A</v>
      </c>
      <c r="LX101" s="146" t="e">
        <f t="shared" si="407"/>
        <v>#N/A</v>
      </c>
      <c r="LY101" s="146" t="e">
        <f t="shared" si="408"/>
        <v>#N/A</v>
      </c>
      <c r="LZ101" s="146" t="e">
        <f t="shared" si="409"/>
        <v>#N/A</v>
      </c>
      <c r="MA101" s="146" t="e">
        <f t="shared" si="410"/>
        <v>#N/A</v>
      </c>
      <c r="MB101" s="146" t="e">
        <f t="shared" si="411"/>
        <v>#N/A</v>
      </c>
      <c r="MC101" s="146" t="e">
        <f t="shared" si="412"/>
        <v>#N/A</v>
      </c>
      <c r="MD101" s="146" t="e">
        <f t="shared" si="413"/>
        <v>#N/A</v>
      </c>
      <c r="ME101" s="146" t="e">
        <f t="shared" si="414"/>
        <v>#N/A</v>
      </c>
      <c r="MF101" s="146" t="e">
        <f t="shared" si="415"/>
        <v>#N/A</v>
      </c>
      <c r="MG101" s="146" t="e">
        <f t="shared" si="416"/>
        <v>#N/A</v>
      </c>
      <c r="MH101" s="146" t="e">
        <f t="shared" si="417"/>
        <v>#N/A</v>
      </c>
      <c r="MI101" s="146" t="e">
        <f t="shared" si="418"/>
        <v>#N/A</v>
      </c>
      <c r="MJ101" s="146" t="e">
        <f t="shared" si="419"/>
        <v>#N/A</v>
      </c>
      <c r="MK101" s="146" t="e">
        <f t="shared" si="420"/>
        <v>#N/A</v>
      </c>
      <c r="ML101" s="146" t="e">
        <f t="shared" si="421"/>
        <v>#N/A</v>
      </c>
      <c r="MM101" s="146" t="e">
        <f t="shared" si="422"/>
        <v>#N/A</v>
      </c>
      <c r="MN101" s="146" t="e">
        <f t="shared" si="423"/>
        <v>#N/A</v>
      </c>
      <c r="MO101" s="146" t="e">
        <f t="shared" si="424"/>
        <v>#N/A</v>
      </c>
      <c r="MP101" s="146" t="e">
        <f t="shared" si="425"/>
        <v>#N/A</v>
      </c>
      <c r="MQ101" s="146" t="e">
        <f t="shared" si="426"/>
        <v>#N/A</v>
      </c>
      <c r="MR101" s="146" t="e">
        <f t="shared" si="298"/>
        <v>#N/A</v>
      </c>
      <c r="MS101" s="146" t="e">
        <f t="shared" si="427"/>
        <v>#N/A</v>
      </c>
      <c r="MT101" s="146" t="e">
        <f t="shared" si="428"/>
        <v>#N/A</v>
      </c>
      <c r="MU101" s="146" t="e">
        <f t="shared" si="429"/>
        <v>#N/A</v>
      </c>
      <c r="MV101" s="146" t="e">
        <f t="shared" si="430"/>
        <v>#N/A</v>
      </c>
      <c r="MW101" s="146" t="e">
        <f t="shared" si="431"/>
        <v>#N/A</v>
      </c>
      <c r="MX101" s="146" t="e">
        <f t="shared" si="432"/>
        <v>#N/A</v>
      </c>
      <c r="MY101" s="146" t="e">
        <f t="shared" si="433"/>
        <v>#N/A</v>
      </c>
      <c r="MZ101" s="146" t="e">
        <f t="shared" si="434"/>
        <v>#N/A</v>
      </c>
      <c r="NA101" s="146" t="e">
        <f t="shared" si="435"/>
        <v>#N/A</v>
      </c>
      <c r="NB101" s="146" t="e">
        <f t="shared" si="436"/>
        <v>#N/A</v>
      </c>
      <c r="NC101" s="146" t="e">
        <f t="shared" si="437"/>
        <v>#N/A</v>
      </c>
      <c r="ND101" s="146" t="e">
        <f t="shared" si="438"/>
        <v>#N/A</v>
      </c>
      <c r="NE101" s="146" t="e">
        <f t="shared" si="439"/>
        <v>#N/A</v>
      </c>
      <c r="NF101" s="146" t="e">
        <f t="shared" si="440"/>
        <v>#N/A</v>
      </c>
      <c r="NG101" s="146" t="e">
        <f t="shared" si="441"/>
        <v>#N/A</v>
      </c>
      <c r="NH101" s="146" t="e">
        <f t="shared" si="442"/>
        <v>#N/A</v>
      </c>
      <c r="NI101" s="146" t="e">
        <f t="shared" si="443"/>
        <v>#N/A</v>
      </c>
      <c r="NJ101" s="146" t="e">
        <f t="shared" si="444"/>
        <v>#N/A</v>
      </c>
      <c r="NK101" s="146" t="e">
        <f t="shared" si="445"/>
        <v>#N/A</v>
      </c>
      <c r="NL101" s="146" t="e">
        <f t="shared" si="446"/>
        <v>#N/A</v>
      </c>
      <c r="NM101" s="146" t="e">
        <f t="shared" si="447"/>
        <v>#N/A</v>
      </c>
      <c r="NN101" s="146" t="e">
        <f t="shared" si="448"/>
        <v>#N/A</v>
      </c>
      <c r="NO101" s="146" t="e">
        <f t="shared" si="449"/>
        <v>#N/A</v>
      </c>
      <c r="NP101" s="146" t="e">
        <f t="shared" si="450"/>
        <v>#N/A</v>
      </c>
      <c r="NQ101" s="146" t="e">
        <f t="shared" si="451"/>
        <v>#N/A</v>
      </c>
      <c r="NR101" s="146" t="e">
        <f t="shared" si="452"/>
        <v>#N/A</v>
      </c>
      <c r="NS101" s="146" t="e">
        <f t="shared" si="453"/>
        <v>#N/A</v>
      </c>
      <c r="NT101" s="146" t="e">
        <f t="shared" si="454"/>
        <v>#N/A</v>
      </c>
      <c r="NU101" s="146" t="e">
        <f t="shared" si="455"/>
        <v>#N/A</v>
      </c>
      <c r="NV101" s="146" t="e">
        <f t="shared" si="456"/>
        <v>#N/A</v>
      </c>
      <c r="NW101" s="146" t="e">
        <f t="shared" si="457"/>
        <v>#N/A</v>
      </c>
      <c r="NX101" s="146" t="e">
        <f t="shared" si="458"/>
        <v>#N/A</v>
      </c>
      <c r="NY101" s="146" t="e">
        <f t="shared" si="459"/>
        <v>#N/A</v>
      </c>
      <c r="NZ101" s="146" t="e">
        <f t="shared" si="460"/>
        <v>#N/A</v>
      </c>
      <c r="OA101" s="146" t="e">
        <f t="shared" si="461"/>
        <v>#N/A</v>
      </c>
      <c r="OB101" s="146" t="e">
        <f t="shared" si="462"/>
        <v>#N/A</v>
      </c>
      <c r="OC101" s="146" t="e">
        <f t="shared" si="463"/>
        <v>#N/A</v>
      </c>
      <c r="OD101" s="146" t="e">
        <f t="shared" si="464"/>
        <v>#N/A</v>
      </c>
      <c r="OE101" s="146" t="e">
        <f t="shared" si="465"/>
        <v>#N/A</v>
      </c>
      <c r="OF101" s="146" t="e">
        <f t="shared" si="466"/>
        <v>#N/A</v>
      </c>
      <c r="OG101" s="146" t="e">
        <f t="shared" si="467"/>
        <v>#N/A</v>
      </c>
      <c r="OH101" s="146" t="e">
        <f t="shared" si="468"/>
        <v>#N/A</v>
      </c>
      <c r="OI101" s="146" t="e">
        <f t="shared" si="469"/>
        <v>#N/A</v>
      </c>
      <c r="OJ101" s="146" t="e">
        <f t="shared" si="470"/>
        <v>#N/A</v>
      </c>
      <c r="OK101" s="146" t="e">
        <f t="shared" si="471"/>
        <v>#N/A</v>
      </c>
      <c r="OL101" s="146" t="e">
        <f t="shared" si="472"/>
        <v>#N/A</v>
      </c>
      <c r="OM101" s="146" t="e">
        <f t="shared" si="473"/>
        <v>#N/A</v>
      </c>
      <c r="ON101" s="146" t="e">
        <f t="shared" si="474"/>
        <v>#N/A</v>
      </c>
      <c r="OO101" s="146" t="e">
        <f t="shared" si="475"/>
        <v>#N/A</v>
      </c>
      <c r="OP101" s="146" t="e">
        <f t="shared" si="476"/>
        <v>#N/A</v>
      </c>
      <c r="OQ101" s="146" t="e">
        <f t="shared" si="477"/>
        <v>#N/A</v>
      </c>
      <c r="OR101" s="146" t="e">
        <f t="shared" si="478"/>
        <v>#N/A</v>
      </c>
      <c r="OS101" s="146" t="e">
        <f t="shared" si="479"/>
        <v>#N/A</v>
      </c>
      <c r="OT101" s="146" t="e">
        <f t="shared" si="480"/>
        <v>#N/A</v>
      </c>
      <c r="OU101" s="146" t="e">
        <f t="shared" si="481"/>
        <v>#N/A</v>
      </c>
      <c r="OV101" s="146" t="e">
        <f t="shared" si="482"/>
        <v>#N/A</v>
      </c>
      <c r="OW101" s="146" t="e">
        <f t="shared" si="483"/>
        <v>#N/A</v>
      </c>
      <c r="OX101" s="146" t="e">
        <f t="shared" si="484"/>
        <v>#N/A</v>
      </c>
      <c r="OY101" s="146" t="e">
        <f t="shared" si="485"/>
        <v>#N/A</v>
      </c>
      <c r="OZ101" s="146" t="e">
        <f t="shared" si="486"/>
        <v>#N/A</v>
      </c>
      <c r="PA101" s="146" t="e">
        <f t="shared" si="487"/>
        <v>#N/A</v>
      </c>
      <c r="PB101" s="146" t="e">
        <f t="shared" si="488"/>
        <v>#N/A</v>
      </c>
      <c r="PC101" s="146" t="e">
        <f t="shared" si="489"/>
        <v>#N/A</v>
      </c>
      <c r="PD101" s="146" t="e">
        <f t="shared" si="299"/>
        <v>#N/A</v>
      </c>
      <c r="PE101" s="146" t="e">
        <f t="shared" si="502"/>
        <v>#N/A</v>
      </c>
      <c r="PF101" s="146" t="e">
        <f t="shared" si="503"/>
        <v>#N/A</v>
      </c>
      <c r="PG101" s="146" t="e">
        <f t="shared" si="504"/>
        <v>#N/A</v>
      </c>
      <c r="PH101" s="146" t="e">
        <f t="shared" si="505"/>
        <v>#N/A</v>
      </c>
      <c r="PI101" s="146" t="e">
        <f t="shared" si="506"/>
        <v>#N/A</v>
      </c>
      <c r="PJ101" s="146" t="e">
        <f t="shared" si="507"/>
        <v>#N/A</v>
      </c>
      <c r="PK101" s="146" t="e">
        <f t="shared" si="508"/>
        <v>#N/A</v>
      </c>
      <c r="PL101" s="146" t="e">
        <f t="shared" si="509"/>
        <v>#N/A</v>
      </c>
    </row>
    <row r="102" spans="1:428" hidden="1" x14ac:dyDescent="0.45">
      <c r="A102" s="364"/>
      <c r="B102" s="365" t="str">
        <f>IF($N102="","",ROUND(_xlfn.LOGNORM.INV(ABS(VLOOKUP($Q$1,VLookups!$A$27:$B$28,2,FALSE)-B$2),LN($J102),LN($N102)),0))</f>
        <v/>
      </c>
      <c r="C102" s="367" t="str">
        <f t="shared" si="293"/>
        <v/>
      </c>
      <c r="D102" s="368" t="str">
        <f t="shared" si="294"/>
        <v/>
      </c>
      <c r="E102" s="108" t="str">
        <f>IFERROR(_xlfn.LOGNORM.INV(VLookups!$B$22,LN($J102),LN($N102)),"")</f>
        <v/>
      </c>
      <c r="F102" s="81"/>
      <c r="G102" s="108" t="str">
        <f>IFERROR(_xlfn.LOGNORM.INV(VLookups!$B$23,LN($J102),LN($N102)),"")</f>
        <v/>
      </c>
      <c r="H102" s="110" t="str">
        <f t="shared" si="527"/>
        <v/>
      </c>
      <c r="I102" s="110" t="str">
        <f t="shared" si="284"/>
        <v/>
      </c>
      <c r="J102" s="65" t="str">
        <f>IF(AND(F102&gt;0,NOT(ISBLANK(K102))),IF(VLOOKUP($F$3,VLookups!$A$17:$B$18,2,FALSE),F102*VLOOKUP(K102,VLookups!$A$4:$B$13,2,FALSE),F102),"")</f>
        <v/>
      </c>
      <c r="K102" s="21"/>
      <c r="L102" s="53"/>
      <c r="M102" s="263"/>
      <c r="N102" s="320" t="str">
        <f>IF(F102&gt;0,IF(ISBLANK(M102),IF(ISBLANK(K102),"",VLOOKUP(K102,VLookups!$A$4:$C$13,3,FALSE)),M102),"")</f>
        <v/>
      </c>
      <c r="O102" s="320" t="str">
        <f t="shared" si="287"/>
        <v/>
      </c>
      <c r="P102" s="375" t="str">
        <f t="shared" si="288"/>
        <v/>
      </c>
      <c r="Q102" s="81"/>
      <c r="R102" s="230" t="str">
        <f>IF(AND(Q102&gt;0,F102&gt;0,NOT(N102="")),ABS(VLOOKUP($Q$1,VLookups!$A$27:$B$28,2,FALSE)-_xlfn.LOGNORM.DIST(Q102,LN(J102),LN(N102),TRUE)),"")</f>
        <v/>
      </c>
      <c r="S102" s="80" t="str">
        <f>IF(AND($E102&gt;0,$F102&gt;0,$G102&gt;0,NOT(ISBLANK($K102))),_xlfn.LOGNORM.INV(ABS(VLOOKUP($Q$1,VLookups!$A$27:$B$28,2,FALSE)-S$3),LN($J102),LN($N102)),"")</f>
        <v/>
      </c>
      <c r="T102" s="80" t="str">
        <f>IF(AND($E102&gt;0,$F102&gt;0,$G102&gt;0,NOT(ISBLANK($K102))),_xlfn.LOGNORM.INV(ABS(VLOOKUP($Q$1,VLookups!$A$27:$B$28,2,FALSE)-T$3),LN($J102),LN($N102)),"")</f>
        <v/>
      </c>
      <c r="U102" s="80" t="str">
        <f>IF(AND($E102&gt;0,$F102&gt;0,$G102&gt;0,NOT(ISBLANK($K102))),_xlfn.LOGNORM.INV(ABS(VLOOKUP($Q$1,VLookups!$A$27:$B$28,2,FALSE)-U$3),LN($J102),LN($N102)),"")</f>
        <v/>
      </c>
      <c r="V102" s="80" t="str">
        <f>IF(AND($E102&gt;0,$F102&gt;0,$G102&gt;0,NOT(ISBLANK($K102))),_xlfn.LOGNORM.INV(ABS(VLOOKUP($Q$1,VLookups!$A$27:$B$28,2,FALSE)-V$3),LN($J102),LN($N102)),"")</f>
        <v/>
      </c>
      <c r="W102" s="80" t="str">
        <f>IF(AND($E102&gt;0,$F102&gt;0,$G102&gt;0,NOT(ISBLANK($K102))),_xlfn.LOGNORM.INV(ABS(VLOOKUP($Q$1,VLookups!$A$27:$B$28,2,FALSE)-W$3),LN($J102),LN($N102)),"")</f>
        <v/>
      </c>
      <c r="X102" s="80" t="str">
        <f>IF(AND($E102&gt;0,$F102&gt;0,$G102&gt;0,NOT(ISBLANK($K102))),_xlfn.LOGNORM.INV(ABS(VLOOKUP($Q$1,VLookups!$A$27:$B$28,2,FALSE)-X$3),LN($J102),LN($N102)),"")</f>
        <v/>
      </c>
      <c r="Y102" s="5"/>
      <c r="Z102" s="145" t="str">
        <f t="shared" si="285"/>
        <v/>
      </c>
      <c r="AA102" s="376" t="str">
        <f t="shared" si="289"/>
        <v/>
      </c>
      <c r="AB102" s="46" t="str">
        <f t="shared" si="290"/>
        <v/>
      </c>
      <c r="AC102" s="46" t="str">
        <f t="shared" ref="AC102:CN103" si="530">IF(ISNONTEXT($Z102),AB102+$Z102,"")</f>
        <v/>
      </c>
      <c r="AD102" s="46" t="str">
        <f t="shared" si="530"/>
        <v/>
      </c>
      <c r="AE102" s="46" t="str">
        <f t="shared" si="530"/>
        <v/>
      </c>
      <c r="AF102" s="46" t="str">
        <f t="shared" si="530"/>
        <v/>
      </c>
      <c r="AG102" s="46" t="str">
        <f t="shared" si="530"/>
        <v/>
      </c>
      <c r="AH102" s="46" t="str">
        <f t="shared" si="530"/>
        <v/>
      </c>
      <c r="AI102" s="46" t="str">
        <f t="shared" si="530"/>
        <v/>
      </c>
      <c r="AJ102" s="46" t="str">
        <f t="shared" si="530"/>
        <v/>
      </c>
      <c r="AK102" s="46" t="str">
        <f t="shared" si="530"/>
        <v/>
      </c>
      <c r="AL102" s="46" t="str">
        <f t="shared" si="530"/>
        <v/>
      </c>
      <c r="AM102" s="46" t="str">
        <f t="shared" si="530"/>
        <v/>
      </c>
      <c r="AN102" s="46" t="str">
        <f t="shared" si="530"/>
        <v/>
      </c>
      <c r="AO102" s="46" t="str">
        <f t="shared" si="530"/>
        <v/>
      </c>
      <c r="AP102" s="46" t="str">
        <f t="shared" si="530"/>
        <v/>
      </c>
      <c r="AQ102" s="46" t="str">
        <f t="shared" si="530"/>
        <v/>
      </c>
      <c r="AR102" s="46" t="str">
        <f t="shared" si="530"/>
        <v/>
      </c>
      <c r="AS102" s="46" t="str">
        <f t="shared" si="530"/>
        <v/>
      </c>
      <c r="AT102" s="46" t="str">
        <f t="shared" si="530"/>
        <v/>
      </c>
      <c r="AU102" s="46" t="str">
        <f t="shared" si="530"/>
        <v/>
      </c>
      <c r="AV102" s="46" t="str">
        <f t="shared" si="530"/>
        <v/>
      </c>
      <c r="AW102" s="46" t="str">
        <f t="shared" si="530"/>
        <v/>
      </c>
      <c r="AX102" s="46" t="str">
        <f t="shared" si="530"/>
        <v/>
      </c>
      <c r="AY102" s="46" t="str">
        <f t="shared" si="530"/>
        <v/>
      </c>
      <c r="AZ102" s="46" t="str">
        <f t="shared" si="530"/>
        <v/>
      </c>
      <c r="BA102" s="46" t="str">
        <f t="shared" si="530"/>
        <v/>
      </c>
      <c r="BB102" s="46" t="str">
        <f t="shared" si="530"/>
        <v/>
      </c>
      <c r="BC102" s="46" t="str">
        <f t="shared" si="530"/>
        <v/>
      </c>
      <c r="BD102" s="46" t="str">
        <f t="shared" si="530"/>
        <v/>
      </c>
      <c r="BE102" s="46" t="str">
        <f t="shared" si="530"/>
        <v/>
      </c>
      <c r="BF102" s="46" t="str">
        <f t="shared" si="530"/>
        <v/>
      </c>
      <c r="BG102" s="46" t="str">
        <f t="shared" si="530"/>
        <v/>
      </c>
      <c r="BH102" s="46" t="str">
        <f t="shared" si="530"/>
        <v/>
      </c>
      <c r="BI102" s="46" t="str">
        <f t="shared" si="530"/>
        <v/>
      </c>
      <c r="BJ102" s="46" t="str">
        <f t="shared" si="530"/>
        <v/>
      </c>
      <c r="BK102" s="46" t="str">
        <f t="shared" si="530"/>
        <v/>
      </c>
      <c r="BL102" s="46" t="str">
        <f t="shared" si="530"/>
        <v/>
      </c>
      <c r="BM102" s="46" t="str">
        <f t="shared" si="530"/>
        <v/>
      </c>
      <c r="BN102" s="46" t="str">
        <f t="shared" si="530"/>
        <v/>
      </c>
      <c r="BO102" s="46" t="str">
        <f t="shared" si="530"/>
        <v/>
      </c>
      <c r="BP102" s="46" t="str">
        <f t="shared" si="530"/>
        <v/>
      </c>
      <c r="BQ102" s="46" t="str">
        <f t="shared" si="530"/>
        <v/>
      </c>
      <c r="BR102" s="46" t="str">
        <f t="shared" si="530"/>
        <v/>
      </c>
      <c r="BS102" s="46" t="str">
        <f t="shared" si="530"/>
        <v/>
      </c>
      <c r="BT102" s="46" t="str">
        <f t="shared" si="530"/>
        <v/>
      </c>
      <c r="BU102" s="46" t="str">
        <f t="shared" si="530"/>
        <v/>
      </c>
      <c r="BV102" s="46" t="str">
        <f t="shared" si="530"/>
        <v/>
      </c>
      <c r="BW102" s="46" t="str">
        <f t="shared" si="530"/>
        <v/>
      </c>
      <c r="BX102" s="46" t="str">
        <f t="shared" si="530"/>
        <v/>
      </c>
      <c r="BY102" s="46" t="str">
        <f t="shared" si="530"/>
        <v/>
      </c>
      <c r="BZ102" s="46" t="str">
        <f t="shared" si="530"/>
        <v/>
      </c>
      <c r="CA102" s="46" t="str">
        <f t="shared" si="530"/>
        <v/>
      </c>
      <c r="CB102" s="46" t="str">
        <f t="shared" si="530"/>
        <v/>
      </c>
      <c r="CC102" s="46" t="str">
        <f t="shared" si="530"/>
        <v/>
      </c>
      <c r="CD102" s="46" t="str">
        <f t="shared" si="530"/>
        <v/>
      </c>
      <c r="CE102" s="46" t="str">
        <f t="shared" si="530"/>
        <v/>
      </c>
      <c r="CF102" s="46" t="str">
        <f t="shared" si="530"/>
        <v/>
      </c>
      <c r="CG102" s="46" t="str">
        <f t="shared" si="530"/>
        <v/>
      </c>
      <c r="CH102" s="46" t="str">
        <f t="shared" si="530"/>
        <v/>
      </c>
      <c r="CI102" s="46" t="str">
        <f t="shared" si="530"/>
        <v/>
      </c>
      <c r="CJ102" s="46" t="str">
        <f t="shared" si="530"/>
        <v/>
      </c>
      <c r="CK102" s="46" t="str">
        <f t="shared" si="530"/>
        <v/>
      </c>
      <c r="CL102" s="46" t="str">
        <f t="shared" si="530"/>
        <v/>
      </c>
      <c r="CM102" s="46" t="str">
        <f t="shared" si="530"/>
        <v/>
      </c>
      <c r="CN102" s="46" t="str">
        <f t="shared" si="530"/>
        <v/>
      </c>
      <c r="CO102" s="46" t="str">
        <f t="shared" si="528"/>
        <v/>
      </c>
      <c r="CP102" s="46" t="str">
        <f t="shared" si="528"/>
        <v/>
      </c>
      <c r="CQ102" s="46" t="str">
        <f t="shared" si="528"/>
        <v/>
      </c>
      <c r="CR102" s="46" t="str">
        <f t="shared" si="528"/>
        <v/>
      </c>
      <c r="CS102" s="46" t="str">
        <f t="shared" si="528"/>
        <v/>
      </c>
      <c r="CT102" s="46" t="str">
        <f t="shared" si="528"/>
        <v/>
      </c>
      <c r="CU102" s="46" t="str">
        <f t="shared" si="528"/>
        <v/>
      </c>
      <c r="CV102" s="46" t="str">
        <f t="shared" si="528"/>
        <v/>
      </c>
      <c r="CW102" s="46" t="str">
        <f t="shared" si="528"/>
        <v/>
      </c>
      <c r="CX102" s="46" t="str">
        <f t="shared" si="528"/>
        <v/>
      </c>
      <c r="CY102" s="46" t="str">
        <f t="shared" si="528"/>
        <v/>
      </c>
      <c r="CZ102" s="46" t="str">
        <f t="shared" si="528"/>
        <v/>
      </c>
      <c r="DA102" s="46" t="str">
        <f t="shared" si="528"/>
        <v/>
      </c>
      <c r="DB102" s="46" t="str">
        <f t="shared" si="528"/>
        <v/>
      </c>
      <c r="DC102" s="46" t="str">
        <f t="shared" si="528"/>
        <v/>
      </c>
      <c r="DD102" s="46" t="str">
        <f t="shared" si="528"/>
        <v/>
      </c>
      <c r="DE102" s="46" t="str">
        <f t="shared" si="528"/>
        <v/>
      </c>
      <c r="DF102" s="46" t="str">
        <f t="shared" si="528"/>
        <v/>
      </c>
      <c r="DG102" s="46" t="str">
        <f t="shared" si="528"/>
        <v/>
      </c>
      <c r="DH102" s="46" t="str">
        <f t="shared" si="528"/>
        <v/>
      </c>
      <c r="DI102" s="46" t="str">
        <f t="shared" si="528"/>
        <v/>
      </c>
      <c r="DJ102" s="46" t="str">
        <f t="shared" si="528"/>
        <v/>
      </c>
      <c r="DK102" s="46" t="str">
        <f t="shared" si="528"/>
        <v/>
      </c>
      <c r="DL102" s="46" t="str">
        <f t="shared" si="528"/>
        <v/>
      </c>
      <c r="DM102" s="46" t="str">
        <f t="shared" si="528"/>
        <v/>
      </c>
      <c r="DN102" s="46" t="str">
        <f t="shared" si="528"/>
        <v/>
      </c>
      <c r="DO102" s="46" t="str">
        <f t="shared" si="528"/>
        <v/>
      </c>
      <c r="DP102" s="46" t="str">
        <f t="shared" si="528"/>
        <v/>
      </c>
      <c r="DQ102" s="46" t="str">
        <f t="shared" si="528"/>
        <v/>
      </c>
      <c r="DR102" s="46" t="str">
        <f t="shared" si="528"/>
        <v/>
      </c>
      <c r="DS102" s="46" t="str">
        <f t="shared" si="528"/>
        <v/>
      </c>
      <c r="DT102" s="46" t="str">
        <f t="shared" si="528"/>
        <v/>
      </c>
      <c r="DU102" s="46" t="str">
        <f t="shared" si="528"/>
        <v/>
      </c>
      <c r="DV102" s="46" t="str">
        <f t="shared" si="528"/>
        <v/>
      </c>
      <c r="DW102" s="46" t="str">
        <f t="shared" si="528"/>
        <v/>
      </c>
      <c r="DX102" s="46" t="str">
        <f t="shared" si="528"/>
        <v/>
      </c>
      <c r="DY102" s="46" t="str">
        <f t="shared" si="528"/>
        <v/>
      </c>
      <c r="DZ102" s="46" t="str">
        <f t="shared" si="528"/>
        <v/>
      </c>
      <c r="EA102" s="46" t="str">
        <f t="shared" si="528"/>
        <v/>
      </c>
      <c r="EB102" s="46" t="str">
        <f t="shared" si="528"/>
        <v/>
      </c>
      <c r="EC102" s="46" t="str">
        <f t="shared" si="528"/>
        <v/>
      </c>
      <c r="ED102" s="46" t="str">
        <f t="shared" si="528"/>
        <v/>
      </c>
      <c r="EE102" s="46" t="str">
        <f t="shared" si="528"/>
        <v/>
      </c>
      <c r="EF102" s="46" t="str">
        <f t="shared" si="528"/>
        <v/>
      </c>
      <c r="EG102" s="46" t="str">
        <f t="shared" si="528"/>
        <v/>
      </c>
      <c r="EH102" s="46" t="str">
        <f t="shared" si="528"/>
        <v/>
      </c>
      <c r="EI102" s="46" t="str">
        <f t="shared" si="528"/>
        <v/>
      </c>
      <c r="EJ102" s="46" t="str">
        <f t="shared" si="528"/>
        <v/>
      </c>
      <c r="EK102" s="46" t="str">
        <f t="shared" si="528"/>
        <v/>
      </c>
      <c r="EL102" s="46" t="str">
        <f t="shared" si="528"/>
        <v/>
      </c>
      <c r="EM102" s="46" t="str">
        <f t="shared" si="528"/>
        <v/>
      </c>
      <c r="EN102" s="46" t="str">
        <f t="shared" si="528"/>
        <v/>
      </c>
      <c r="EO102" s="46" t="str">
        <f t="shared" si="528"/>
        <v/>
      </c>
      <c r="EP102" s="46" t="str">
        <f t="shared" si="528"/>
        <v/>
      </c>
      <c r="EQ102" s="46" t="str">
        <f t="shared" si="528"/>
        <v/>
      </c>
      <c r="ER102" s="46" t="str">
        <f t="shared" si="528"/>
        <v/>
      </c>
      <c r="ES102" s="46" t="str">
        <f t="shared" si="528"/>
        <v/>
      </c>
      <c r="ET102" s="46" t="str">
        <f t="shared" si="528"/>
        <v/>
      </c>
      <c r="EU102" s="46" t="str">
        <f t="shared" si="528"/>
        <v/>
      </c>
      <c r="EV102" s="46" t="str">
        <f t="shared" si="528"/>
        <v/>
      </c>
      <c r="EW102" s="46" t="str">
        <f t="shared" si="528"/>
        <v/>
      </c>
      <c r="EX102" s="46" t="str">
        <f t="shared" si="528"/>
        <v/>
      </c>
      <c r="EY102" s="46" t="str">
        <f t="shared" si="528"/>
        <v/>
      </c>
      <c r="EZ102" s="46" t="str">
        <f t="shared" ref="EZ102:HK103" si="531">IF(ISNONTEXT($Z102),EY102+$Z102,"")</f>
        <v/>
      </c>
      <c r="FA102" s="46" t="str">
        <f t="shared" si="531"/>
        <v/>
      </c>
      <c r="FB102" s="46" t="str">
        <f t="shared" si="531"/>
        <v/>
      </c>
      <c r="FC102" s="46" t="str">
        <f t="shared" si="531"/>
        <v/>
      </c>
      <c r="FD102" s="46" t="str">
        <f t="shared" si="531"/>
        <v/>
      </c>
      <c r="FE102" s="46" t="str">
        <f t="shared" si="531"/>
        <v/>
      </c>
      <c r="FF102" s="46" t="str">
        <f t="shared" si="531"/>
        <v/>
      </c>
      <c r="FG102" s="46" t="str">
        <f t="shared" si="531"/>
        <v/>
      </c>
      <c r="FH102" s="46" t="str">
        <f t="shared" si="531"/>
        <v/>
      </c>
      <c r="FI102" s="46" t="str">
        <f t="shared" si="531"/>
        <v/>
      </c>
      <c r="FJ102" s="46" t="str">
        <f t="shared" si="531"/>
        <v/>
      </c>
      <c r="FK102" s="46" t="str">
        <f t="shared" si="531"/>
        <v/>
      </c>
      <c r="FL102" s="46" t="str">
        <f t="shared" si="531"/>
        <v/>
      </c>
      <c r="FM102" s="46" t="str">
        <f t="shared" si="531"/>
        <v/>
      </c>
      <c r="FN102" s="46" t="str">
        <f t="shared" si="531"/>
        <v/>
      </c>
      <c r="FO102" s="46" t="str">
        <f t="shared" si="531"/>
        <v/>
      </c>
      <c r="FP102" s="46" t="str">
        <f t="shared" si="531"/>
        <v/>
      </c>
      <c r="FQ102" s="46" t="str">
        <f t="shared" si="531"/>
        <v/>
      </c>
      <c r="FR102" s="46" t="str">
        <f t="shared" si="531"/>
        <v/>
      </c>
      <c r="FS102" s="46" t="str">
        <f t="shared" si="531"/>
        <v/>
      </c>
      <c r="FT102" s="46" t="str">
        <f t="shared" si="531"/>
        <v/>
      </c>
      <c r="FU102" s="46" t="str">
        <f t="shared" si="531"/>
        <v/>
      </c>
      <c r="FV102" s="46" t="str">
        <f t="shared" si="531"/>
        <v/>
      </c>
      <c r="FW102" s="46" t="str">
        <f t="shared" si="531"/>
        <v/>
      </c>
      <c r="FX102" s="46" t="str">
        <f t="shared" si="531"/>
        <v/>
      </c>
      <c r="FY102" s="46" t="str">
        <f t="shared" si="531"/>
        <v/>
      </c>
      <c r="FZ102" s="46" t="str">
        <f t="shared" si="531"/>
        <v/>
      </c>
      <c r="GA102" s="46" t="str">
        <f t="shared" si="531"/>
        <v/>
      </c>
      <c r="GB102" s="46" t="str">
        <f t="shared" si="531"/>
        <v/>
      </c>
      <c r="GC102" s="46" t="str">
        <f t="shared" si="531"/>
        <v/>
      </c>
      <c r="GD102" s="46" t="str">
        <f t="shared" si="531"/>
        <v/>
      </c>
      <c r="GE102" s="46" t="str">
        <f t="shared" si="531"/>
        <v/>
      </c>
      <c r="GF102" s="46" t="str">
        <f t="shared" si="531"/>
        <v/>
      </c>
      <c r="GG102" s="46" t="str">
        <f t="shared" si="531"/>
        <v/>
      </c>
      <c r="GH102" s="46" t="str">
        <f t="shared" si="531"/>
        <v/>
      </c>
      <c r="GI102" s="46" t="str">
        <f t="shared" si="531"/>
        <v/>
      </c>
      <c r="GJ102" s="46" t="str">
        <f t="shared" si="531"/>
        <v/>
      </c>
      <c r="GK102" s="46" t="str">
        <f t="shared" si="531"/>
        <v/>
      </c>
      <c r="GL102" s="46" t="str">
        <f t="shared" si="531"/>
        <v/>
      </c>
      <c r="GM102" s="46" t="str">
        <f t="shared" si="531"/>
        <v/>
      </c>
      <c r="GN102" s="46" t="str">
        <f t="shared" si="531"/>
        <v/>
      </c>
      <c r="GO102" s="46" t="str">
        <f t="shared" si="531"/>
        <v/>
      </c>
      <c r="GP102" s="46" t="str">
        <f t="shared" si="531"/>
        <v/>
      </c>
      <c r="GQ102" s="46" t="str">
        <f t="shared" si="531"/>
        <v/>
      </c>
      <c r="GR102" s="46" t="str">
        <f t="shared" si="531"/>
        <v/>
      </c>
      <c r="GS102" s="46" t="str">
        <f t="shared" si="531"/>
        <v/>
      </c>
      <c r="GT102" s="46" t="str">
        <f t="shared" si="531"/>
        <v/>
      </c>
      <c r="GU102" s="46" t="str">
        <f t="shared" si="531"/>
        <v/>
      </c>
      <c r="GV102" s="46" t="str">
        <f t="shared" si="531"/>
        <v/>
      </c>
      <c r="GW102" s="46" t="str">
        <f t="shared" si="531"/>
        <v/>
      </c>
      <c r="GX102" s="46" t="str">
        <f t="shared" si="531"/>
        <v/>
      </c>
      <c r="GY102" s="46" t="str">
        <f t="shared" si="531"/>
        <v/>
      </c>
      <c r="GZ102" s="46" t="str">
        <f t="shared" si="531"/>
        <v/>
      </c>
      <c r="HA102" s="46" t="str">
        <f t="shared" si="531"/>
        <v/>
      </c>
      <c r="HB102" s="46" t="str">
        <f t="shared" si="531"/>
        <v/>
      </c>
      <c r="HC102" s="46" t="str">
        <f t="shared" si="531"/>
        <v/>
      </c>
      <c r="HD102" s="46" t="str">
        <f t="shared" si="531"/>
        <v/>
      </c>
      <c r="HE102" s="46" t="str">
        <f t="shared" si="531"/>
        <v/>
      </c>
      <c r="HF102" s="46" t="str">
        <f t="shared" si="531"/>
        <v/>
      </c>
      <c r="HG102" s="46" t="str">
        <f t="shared" si="531"/>
        <v/>
      </c>
      <c r="HH102" s="46" t="str">
        <f t="shared" si="531"/>
        <v/>
      </c>
      <c r="HI102" s="46" t="str">
        <f t="shared" si="531"/>
        <v/>
      </c>
      <c r="HJ102" s="46" t="str">
        <f t="shared" si="531"/>
        <v/>
      </c>
      <c r="HK102" s="46" t="str">
        <f t="shared" si="531"/>
        <v/>
      </c>
      <c r="HL102" s="46" t="str">
        <f t="shared" si="529"/>
        <v/>
      </c>
      <c r="HM102" s="46" t="str">
        <f t="shared" si="529"/>
        <v/>
      </c>
      <c r="HN102" s="46" t="str">
        <f t="shared" si="529"/>
        <v/>
      </c>
      <c r="HO102" s="46" t="str">
        <f t="shared" si="529"/>
        <v/>
      </c>
      <c r="HP102" s="46" t="str">
        <f t="shared" si="529"/>
        <v/>
      </c>
      <c r="HQ102" s="46" t="str">
        <f t="shared" si="529"/>
        <v/>
      </c>
      <c r="HR102" s="46" t="str">
        <f t="shared" si="529"/>
        <v/>
      </c>
      <c r="HS102" s="46" t="str">
        <f t="shared" si="529"/>
        <v/>
      </c>
      <c r="HT102" s="146" t="e">
        <f t="shared" si="292"/>
        <v>#N/A</v>
      </c>
      <c r="HU102" s="146" t="e">
        <f t="shared" si="301"/>
        <v>#N/A</v>
      </c>
      <c r="HV102" s="146" t="e">
        <f t="shared" si="302"/>
        <v>#N/A</v>
      </c>
      <c r="HW102" s="146" t="e">
        <f t="shared" si="303"/>
        <v>#N/A</v>
      </c>
      <c r="HX102" s="146" t="e">
        <f t="shared" si="304"/>
        <v>#N/A</v>
      </c>
      <c r="HY102" s="146" t="e">
        <f t="shared" si="305"/>
        <v>#N/A</v>
      </c>
      <c r="HZ102" s="146" t="e">
        <f t="shared" si="306"/>
        <v>#N/A</v>
      </c>
      <c r="IA102" s="146" t="e">
        <f t="shared" si="307"/>
        <v>#N/A</v>
      </c>
      <c r="IB102" s="146" t="e">
        <f t="shared" si="308"/>
        <v>#N/A</v>
      </c>
      <c r="IC102" s="146" t="e">
        <f t="shared" si="309"/>
        <v>#N/A</v>
      </c>
      <c r="ID102" s="146" t="e">
        <f t="shared" si="310"/>
        <v>#N/A</v>
      </c>
      <c r="IE102" s="146" t="e">
        <f t="shared" si="311"/>
        <v>#N/A</v>
      </c>
      <c r="IF102" s="146" t="e">
        <f t="shared" si="312"/>
        <v>#N/A</v>
      </c>
      <c r="IG102" s="146" t="e">
        <f t="shared" si="313"/>
        <v>#N/A</v>
      </c>
      <c r="IH102" s="146" t="e">
        <f t="shared" si="314"/>
        <v>#N/A</v>
      </c>
      <c r="II102" s="146" t="e">
        <f t="shared" si="315"/>
        <v>#N/A</v>
      </c>
      <c r="IJ102" s="146" t="e">
        <f t="shared" si="316"/>
        <v>#N/A</v>
      </c>
      <c r="IK102" s="146" t="e">
        <f t="shared" si="317"/>
        <v>#N/A</v>
      </c>
      <c r="IL102" s="146" t="e">
        <f t="shared" si="318"/>
        <v>#N/A</v>
      </c>
      <c r="IM102" s="146" t="e">
        <f t="shared" si="319"/>
        <v>#N/A</v>
      </c>
      <c r="IN102" s="146" t="e">
        <f t="shared" si="320"/>
        <v>#N/A</v>
      </c>
      <c r="IO102" s="146" t="e">
        <f t="shared" si="321"/>
        <v>#N/A</v>
      </c>
      <c r="IP102" s="146" t="e">
        <f t="shared" si="322"/>
        <v>#N/A</v>
      </c>
      <c r="IQ102" s="146" t="e">
        <f t="shared" si="323"/>
        <v>#N/A</v>
      </c>
      <c r="IR102" s="146" t="e">
        <f t="shared" si="324"/>
        <v>#N/A</v>
      </c>
      <c r="IS102" s="146" t="e">
        <f t="shared" si="325"/>
        <v>#N/A</v>
      </c>
      <c r="IT102" s="146" t="e">
        <f t="shared" si="326"/>
        <v>#N/A</v>
      </c>
      <c r="IU102" s="146" t="e">
        <f t="shared" si="327"/>
        <v>#N/A</v>
      </c>
      <c r="IV102" s="146" t="e">
        <f t="shared" si="328"/>
        <v>#N/A</v>
      </c>
      <c r="IW102" s="146" t="e">
        <f t="shared" si="329"/>
        <v>#N/A</v>
      </c>
      <c r="IX102" s="146" t="e">
        <f t="shared" si="330"/>
        <v>#N/A</v>
      </c>
      <c r="IY102" s="146" t="e">
        <f t="shared" si="331"/>
        <v>#N/A</v>
      </c>
      <c r="IZ102" s="146" t="e">
        <f t="shared" si="332"/>
        <v>#N/A</v>
      </c>
      <c r="JA102" s="146" t="e">
        <f t="shared" si="333"/>
        <v>#N/A</v>
      </c>
      <c r="JB102" s="146" t="e">
        <f t="shared" si="334"/>
        <v>#N/A</v>
      </c>
      <c r="JC102" s="146" t="e">
        <f t="shared" si="335"/>
        <v>#N/A</v>
      </c>
      <c r="JD102" s="146" t="e">
        <f t="shared" si="336"/>
        <v>#N/A</v>
      </c>
      <c r="JE102" s="146" t="e">
        <f t="shared" si="337"/>
        <v>#N/A</v>
      </c>
      <c r="JF102" s="146" t="e">
        <f t="shared" si="338"/>
        <v>#N/A</v>
      </c>
      <c r="JG102" s="146" t="e">
        <f t="shared" si="339"/>
        <v>#N/A</v>
      </c>
      <c r="JH102" s="146" t="e">
        <f t="shared" si="340"/>
        <v>#N/A</v>
      </c>
      <c r="JI102" s="146" t="e">
        <f t="shared" si="341"/>
        <v>#N/A</v>
      </c>
      <c r="JJ102" s="146" t="e">
        <f t="shared" si="342"/>
        <v>#N/A</v>
      </c>
      <c r="JK102" s="146" t="e">
        <f t="shared" si="343"/>
        <v>#N/A</v>
      </c>
      <c r="JL102" s="146" t="e">
        <f t="shared" si="344"/>
        <v>#N/A</v>
      </c>
      <c r="JM102" s="146" t="e">
        <f t="shared" si="345"/>
        <v>#N/A</v>
      </c>
      <c r="JN102" s="146" t="e">
        <f t="shared" si="346"/>
        <v>#N/A</v>
      </c>
      <c r="JO102" s="146" t="e">
        <f t="shared" si="347"/>
        <v>#N/A</v>
      </c>
      <c r="JP102" s="146" t="e">
        <f t="shared" si="348"/>
        <v>#N/A</v>
      </c>
      <c r="JQ102" s="146" t="e">
        <f t="shared" si="349"/>
        <v>#N/A</v>
      </c>
      <c r="JR102" s="146" t="e">
        <f t="shared" si="350"/>
        <v>#N/A</v>
      </c>
      <c r="JS102" s="146" t="e">
        <f t="shared" si="351"/>
        <v>#N/A</v>
      </c>
      <c r="JT102" s="146" t="e">
        <f t="shared" si="352"/>
        <v>#N/A</v>
      </c>
      <c r="JU102" s="146" t="e">
        <f t="shared" si="353"/>
        <v>#N/A</v>
      </c>
      <c r="JV102" s="146" t="e">
        <f t="shared" si="354"/>
        <v>#N/A</v>
      </c>
      <c r="JW102" s="146" t="e">
        <f t="shared" si="355"/>
        <v>#N/A</v>
      </c>
      <c r="JX102" s="146" t="e">
        <f t="shared" si="356"/>
        <v>#N/A</v>
      </c>
      <c r="JY102" s="146" t="e">
        <f t="shared" si="357"/>
        <v>#N/A</v>
      </c>
      <c r="JZ102" s="146" t="e">
        <f t="shared" si="358"/>
        <v>#N/A</v>
      </c>
      <c r="KA102" s="146" t="e">
        <f t="shared" si="359"/>
        <v>#N/A</v>
      </c>
      <c r="KB102" s="146" t="e">
        <f t="shared" si="360"/>
        <v>#N/A</v>
      </c>
      <c r="KC102" s="146" t="e">
        <f t="shared" si="361"/>
        <v>#N/A</v>
      </c>
      <c r="KD102" s="146" t="e">
        <f t="shared" si="362"/>
        <v>#N/A</v>
      </c>
      <c r="KE102" s="146" t="e">
        <f t="shared" si="363"/>
        <v>#N/A</v>
      </c>
      <c r="KF102" s="146" t="e">
        <f t="shared" si="297"/>
        <v>#N/A</v>
      </c>
      <c r="KG102" s="146" t="e">
        <f t="shared" si="364"/>
        <v>#N/A</v>
      </c>
      <c r="KH102" s="146" t="e">
        <f t="shared" si="365"/>
        <v>#N/A</v>
      </c>
      <c r="KI102" s="146" t="e">
        <f t="shared" si="366"/>
        <v>#N/A</v>
      </c>
      <c r="KJ102" s="146" t="e">
        <f t="shared" si="367"/>
        <v>#N/A</v>
      </c>
      <c r="KK102" s="146" t="e">
        <f t="shared" si="368"/>
        <v>#N/A</v>
      </c>
      <c r="KL102" s="146" t="e">
        <f t="shared" si="369"/>
        <v>#N/A</v>
      </c>
      <c r="KM102" s="146" t="e">
        <f t="shared" si="370"/>
        <v>#N/A</v>
      </c>
      <c r="KN102" s="146" t="e">
        <f t="shared" si="371"/>
        <v>#N/A</v>
      </c>
      <c r="KO102" s="146" t="e">
        <f t="shared" si="372"/>
        <v>#N/A</v>
      </c>
      <c r="KP102" s="146" t="e">
        <f t="shared" si="373"/>
        <v>#N/A</v>
      </c>
      <c r="KQ102" s="146" t="e">
        <f t="shared" si="374"/>
        <v>#N/A</v>
      </c>
      <c r="KR102" s="146" t="e">
        <f t="shared" si="375"/>
        <v>#N/A</v>
      </c>
      <c r="KS102" s="146" t="e">
        <f t="shared" si="376"/>
        <v>#N/A</v>
      </c>
      <c r="KT102" s="146" t="e">
        <f t="shared" si="377"/>
        <v>#N/A</v>
      </c>
      <c r="KU102" s="146" t="e">
        <f t="shared" si="378"/>
        <v>#N/A</v>
      </c>
      <c r="KV102" s="146" t="e">
        <f t="shared" si="379"/>
        <v>#N/A</v>
      </c>
      <c r="KW102" s="146" t="e">
        <f t="shared" si="380"/>
        <v>#N/A</v>
      </c>
      <c r="KX102" s="146" t="e">
        <f t="shared" si="381"/>
        <v>#N/A</v>
      </c>
      <c r="KY102" s="146" t="e">
        <f t="shared" si="382"/>
        <v>#N/A</v>
      </c>
      <c r="KZ102" s="146" t="e">
        <f t="shared" si="383"/>
        <v>#N/A</v>
      </c>
      <c r="LA102" s="146" t="e">
        <f t="shared" si="384"/>
        <v>#N/A</v>
      </c>
      <c r="LB102" s="146" t="e">
        <f t="shared" si="385"/>
        <v>#N/A</v>
      </c>
      <c r="LC102" s="146" t="e">
        <f t="shared" si="386"/>
        <v>#N/A</v>
      </c>
      <c r="LD102" s="146" t="e">
        <f t="shared" si="387"/>
        <v>#N/A</v>
      </c>
      <c r="LE102" s="146" t="e">
        <f t="shared" si="388"/>
        <v>#N/A</v>
      </c>
      <c r="LF102" s="146" t="e">
        <f t="shared" si="389"/>
        <v>#N/A</v>
      </c>
      <c r="LG102" s="146" t="e">
        <f t="shared" si="390"/>
        <v>#N/A</v>
      </c>
      <c r="LH102" s="146" t="e">
        <f t="shared" si="391"/>
        <v>#N/A</v>
      </c>
      <c r="LI102" s="146" t="e">
        <f t="shared" si="392"/>
        <v>#N/A</v>
      </c>
      <c r="LJ102" s="146" t="e">
        <f t="shared" si="393"/>
        <v>#N/A</v>
      </c>
      <c r="LK102" s="146" t="e">
        <f t="shared" si="394"/>
        <v>#N/A</v>
      </c>
      <c r="LL102" s="146" t="e">
        <f t="shared" si="395"/>
        <v>#N/A</v>
      </c>
      <c r="LM102" s="146" t="e">
        <f t="shared" si="396"/>
        <v>#N/A</v>
      </c>
      <c r="LN102" s="146" t="e">
        <f t="shared" si="397"/>
        <v>#N/A</v>
      </c>
      <c r="LO102" s="146" t="e">
        <f t="shared" si="398"/>
        <v>#N/A</v>
      </c>
      <c r="LP102" s="146" t="e">
        <f t="shared" si="399"/>
        <v>#N/A</v>
      </c>
      <c r="LQ102" s="146" t="e">
        <f t="shared" si="400"/>
        <v>#N/A</v>
      </c>
      <c r="LR102" s="146" t="e">
        <f t="shared" si="401"/>
        <v>#N/A</v>
      </c>
      <c r="LS102" s="146" t="e">
        <f t="shared" si="402"/>
        <v>#N/A</v>
      </c>
      <c r="LT102" s="146" t="e">
        <f t="shared" si="403"/>
        <v>#N/A</v>
      </c>
      <c r="LU102" s="146" t="e">
        <f t="shared" si="404"/>
        <v>#N/A</v>
      </c>
      <c r="LV102" s="146" t="e">
        <f t="shared" si="405"/>
        <v>#N/A</v>
      </c>
      <c r="LW102" s="146" t="e">
        <f t="shared" si="406"/>
        <v>#N/A</v>
      </c>
      <c r="LX102" s="146" t="e">
        <f t="shared" si="407"/>
        <v>#N/A</v>
      </c>
      <c r="LY102" s="146" t="e">
        <f t="shared" si="408"/>
        <v>#N/A</v>
      </c>
      <c r="LZ102" s="146" t="e">
        <f t="shared" si="409"/>
        <v>#N/A</v>
      </c>
      <c r="MA102" s="146" t="e">
        <f t="shared" si="410"/>
        <v>#N/A</v>
      </c>
      <c r="MB102" s="146" t="e">
        <f t="shared" si="411"/>
        <v>#N/A</v>
      </c>
      <c r="MC102" s="146" t="e">
        <f t="shared" si="412"/>
        <v>#N/A</v>
      </c>
      <c r="MD102" s="146" t="e">
        <f t="shared" si="413"/>
        <v>#N/A</v>
      </c>
      <c r="ME102" s="146" t="e">
        <f t="shared" si="414"/>
        <v>#N/A</v>
      </c>
      <c r="MF102" s="146" t="e">
        <f t="shared" si="415"/>
        <v>#N/A</v>
      </c>
      <c r="MG102" s="146" t="e">
        <f t="shared" si="416"/>
        <v>#N/A</v>
      </c>
      <c r="MH102" s="146" t="e">
        <f t="shared" si="417"/>
        <v>#N/A</v>
      </c>
      <c r="MI102" s="146" t="e">
        <f t="shared" si="418"/>
        <v>#N/A</v>
      </c>
      <c r="MJ102" s="146" t="e">
        <f t="shared" si="419"/>
        <v>#N/A</v>
      </c>
      <c r="MK102" s="146" t="e">
        <f t="shared" si="420"/>
        <v>#N/A</v>
      </c>
      <c r="ML102" s="146" t="e">
        <f t="shared" si="421"/>
        <v>#N/A</v>
      </c>
      <c r="MM102" s="146" t="e">
        <f t="shared" si="422"/>
        <v>#N/A</v>
      </c>
      <c r="MN102" s="146" t="e">
        <f t="shared" si="423"/>
        <v>#N/A</v>
      </c>
      <c r="MO102" s="146" t="e">
        <f t="shared" si="424"/>
        <v>#N/A</v>
      </c>
      <c r="MP102" s="146" t="e">
        <f t="shared" si="425"/>
        <v>#N/A</v>
      </c>
      <c r="MQ102" s="146" t="e">
        <f t="shared" si="426"/>
        <v>#N/A</v>
      </c>
      <c r="MR102" s="146" t="e">
        <f t="shared" si="298"/>
        <v>#N/A</v>
      </c>
      <c r="MS102" s="146" t="e">
        <f t="shared" si="427"/>
        <v>#N/A</v>
      </c>
      <c r="MT102" s="146" t="e">
        <f t="shared" si="428"/>
        <v>#N/A</v>
      </c>
      <c r="MU102" s="146" t="e">
        <f t="shared" si="429"/>
        <v>#N/A</v>
      </c>
      <c r="MV102" s="146" t="e">
        <f t="shared" si="430"/>
        <v>#N/A</v>
      </c>
      <c r="MW102" s="146" t="e">
        <f t="shared" si="431"/>
        <v>#N/A</v>
      </c>
      <c r="MX102" s="146" t="e">
        <f t="shared" si="432"/>
        <v>#N/A</v>
      </c>
      <c r="MY102" s="146" t="e">
        <f t="shared" si="433"/>
        <v>#N/A</v>
      </c>
      <c r="MZ102" s="146" t="e">
        <f t="shared" si="434"/>
        <v>#N/A</v>
      </c>
      <c r="NA102" s="146" t="e">
        <f t="shared" si="435"/>
        <v>#N/A</v>
      </c>
      <c r="NB102" s="146" t="e">
        <f t="shared" si="436"/>
        <v>#N/A</v>
      </c>
      <c r="NC102" s="146" t="e">
        <f t="shared" si="437"/>
        <v>#N/A</v>
      </c>
      <c r="ND102" s="146" t="e">
        <f t="shared" si="438"/>
        <v>#N/A</v>
      </c>
      <c r="NE102" s="146" t="e">
        <f t="shared" si="439"/>
        <v>#N/A</v>
      </c>
      <c r="NF102" s="146" t="e">
        <f t="shared" si="440"/>
        <v>#N/A</v>
      </c>
      <c r="NG102" s="146" t="e">
        <f t="shared" si="441"/>
        <v>#N/A</v>
      </c>
      <c r="NH102" s="146" t="e">
        <f t="shared" si="442"/>
        <v>#N/A</v>
      </c>
      <c r="NI102" s="146" t="e">
        <f t="shared" si="443"/>
        <v>#N/A</v>
      </c>
      <c r="NJ102" s="146" t="e">
        <f t="shared" si="444"/>
        <v>#N/A</v>
      </c>
      <c r="NK102" s="146" t="e">
        <f t="shared" si="445"/>
        <v>#N/A</v>
      </c>
      <c r="NL102" s="146" t="e">
        <f t="shared" si="446"/>
        <v>#N/A</v>
      </c>
      <c r="NM102" s="146" t="e">
        <f t="shared" si="447"/>
        <v>#N/A</v>
      </c>
      <c r="NN102" s="146" t="e">
        <f t="shared" si="448"/>
        <v>#N/A</v>
      </c>
      <c r="NO102" s="146" t="e">
        <f t="shared" si="449"/>
        <v>#N/A</v>
      </c>
      <c r="NP102" s="146" t="e">
        <f t="shared" si="450"/>
        <v>#N/A</v>
      </c>
      <c r="NQ102" s="146" t="e">
        <f t="shared" si="451"/>
        <v>#N/A</v>
      </c>
      <c r="NR102" s="146" t="e">
        <f t="shared" si="452"/>
        <v>#N/A</v>
      </c>
      <c r="NS102" s="146" t="e">
        <f t="shared" si="453"/>
        <v>#N/A</v>
      </c>
      <c r="NT102" s="146" t="e">
        <f t="shared" si="454"/>
        <v>#N/A</v>
      </c>
      <c r="NU102" s="146" t="e">
        <f t="shared" si="455"/>
        <v>#N/A</v>
      </c>
      <c r="NV102" s="146" t="e">
        <f t="shared" si="456"/>
        <v>#N/A</v>
      </c>
      <c r="NW102" s="146" t="e">
        <f t="shared" si="457"/>
        <v>#N/A</v>
      </c>
      <c r="NX102" s="146" t="e">
        <f t="shared" si="458"/>
        <v>#N/A</v>
      </c>
      <c r="NY102" s="146" t="e">
        <f t="shared" si="459"/>
        <v>#N/A</v>
      </c>
      <c r="NZ102" s="146" t="e">
        <f t="shared" si="460"/>
        <v>#N/A</v>
      </c>
      <c r="OA102" s="146" t="e">
        <f t="shared" si="461"/>
        <v>#N/A</v>
      </c>
      <c r="OB102" s="146" t="e">
        <f t="shared" si="462"/>
        <v>#N/A</v>
      </c>
      <c r="OC102" s="146" t="e">
        <f t="shared" si="463"/>
        <v>#N/A</v>
      </c>
      <c r="OD102" s="146" t="e">
        <f t="shared" si="464"/>
        <v>#N/A</v>
      </c>
      <c r="OE102" s="146" t="e">
        <f t="shared" si="465"/>
        <v>#N/A</v>
      </c>
      <c r="OF102" s="146" t="e">
        <f t="shared" si="466"/>
        <v>#N/A</v>
      </c>
      <c r="OG102" s="146" t="e">
        <f t="shared" si="467"/>
        <v>#N/A</v>
      </c>
      <c r="OH102" s="146" t="e">
        <f t="shared" si="468"/>
        <v>#N/A</v>
      </c>
      <c r="OI102" s="146" t="e">
        <f t="shared" si="469"/>
        <v>#N/A</v>
      </c>
      <c r="OJ102" s="146" t="e">
        <f t="shared" si="470"/>
        <v>#N/A</v>
      </c>
      <c r="OK102" s="146" t="e">
        <f t="shared" si="471"/>
        <v>#N/A</v>
      </c>
      <c r="OL102" s="146" t="e">
        <f t="shared" si="472"/>
        <v>#N/A</v>
      </c>
      <c r="OM102" s="146" t="e">
        <f t="shared" si="473"/>
        <v>#N/A</v>
      </c>
      <c r="ON102" s="146" t="e">
        <f t="shared" si="474"/>
        <v>#N/A</v>
      </c>
      <c r="OO102" s="146" t="e">
        <f t="shared" si="475"/>
        <v>#N/A</v>
      </c>
      <c r="OP102" s="146" t="e">
        <f t="shared" si="476"/>
        <v>#N/A</v>
      </c>
      <c r="OQ102" s="146" t="e">
        <f t="shared" si="477"/>
        <v>#N/A</v>
      </c>
      <c r="OR102" s="146" t="e">
        <f t="shared" si="478"/>
        <v>#N/A</v>
      </c>
      <c r="OS102" s="146" t="e">
        <f t="shared" si="479"/>
        <v>#N/A</v>
      </c>
      <c r="OT102" s="146" t="e">
        <f t="shared" si="480"/>
        <v>#N/A</v>
      </c>
      <c r="OU102" s="146" t="e">
        <f t="shared" si="481"/>
        <v>#N/A</v>
      </c>
      <c r="OV102" s="146" t="e">
        <f t="shared" si="482"/>
        <v>#N/A</v>
      </c>
      <c r="OW102" s="146" t="e">
        <f t="shared" si="483"/>
        <v>#N/A</v>
      </c>
      <c r="OX102" s="146" t="e">
        <f t="shared" si="484"/>
        <v>#N/A</v>
      </c>
      <c r="OY102" s="146" t="e">
        <f t="shared" si="485"/>
        <v>#N/A</v>
      </c>
      <c r="OZ102" s="146" t="e">
        <f t="shared" si="486"/>
        <v>#N/A</v>
      </c>
      <c r="PA102" s="146" t="e">
        <f t="shared" si="487"/>
        <v>#N/A</v>
      </c>
      <c r="PB102" s="146" t="e">
        <f t="shared" si="488"/>
        <v>#N/A</v>
      </c>
      <c r="PC102" s="146" t="e">
        <f t="shared" si="489"/>
        <v>#N/A</v>
      </c>
      <c r="PD102" s="146" t="e">
        <f t="shared" si="299"/>
        <v>#N/A</v>
      </c>
      <c r="PE102" s="146" t="e">
        <f t="shared" si="502"/>
        <v>#N/A</v>
      </c>
      <c r="PF102" s="146" t="e">
        <f t="shared" si="503"/>
        <v>#N/A</v>
      </c>
      <c r="PG102" s="146" t="e">
        <f t="shared" si="504"/>
        <v>#N/A</v>
      </c>
      <c r="PH102" s="146" t="e">
        <f t="shared" si="505"/>
        <v>#N/A</v>
      </c>
      <c r="PI102" s="146" t="e">
        <f t="shared" si="506"/>
        <v>#N/A</v>
      </c>
      <c r="PJ102" s="146" t="e">
        <f t="shared" si="507"/>
        <v>#N/A</v>
      </c>
      <c r="PK102" s="146" t="e">
        <f t="shared" si="508"/>
        <v>#N/A</v>
      </c>
      <c r="PL102" s="146" t="e">
        <f t="shared" si="509"/>
        <v>#N/A</v>
      </c>
    </row>
    <row r="103" spans="1:428" hidden="1" x14ac:dyDescent="0.45">
      <c r="A103" s="364"/>
      <c r="B103" s="365" t="str">
        <f>IF($N103="","",ROUND(_xlfn.LOGNORM.INV(ABS(VLOOKUP($Q$1,VLookups!$A$27:$B$28,2,FALSE)-B$2),LN($J103),LN($N103)),0))</f>
        <v/>
      </c>
      <c r="C103" s="367" t="str">
        <f t="shared" si="293"/>
        <v/>
      </c>
      <c r="D103" s="368" t="str">
        <f t="shared" si="294"/>
        <v/>
      </c>
      <c r="E103" s="108" t="str">
        <f>IFERROR(_xlfn.LOGNORM.INV(VLookups!$B$22,LN($J103),LN($N103)),"")</f>
        <v/>
      </c>
      <c r="F103" s="81"/>
      <c r="G103" s="108" t="str">
        <f>IFERROR(_xlfn.LOGNORM.INV(VLookups!$B$23,LN($J103),LN($N103)),"")</f>
        <v/>
      </c>
      <c r="H103" s="110" t="str">
        <f t="shared" si="527"/>
        <v/>
      </c>
      <c r="I103" s="110" t="str">
        <f t="shared" si="284"/>
        <v/>
      </c>
      <c r="J103" s="65" t="str">
        <f>IF(AND(F103&gt;0,NOT(ISBLANK(K103))),IF(VLOOKUP($F$3,VLookups!$A$17:$B$18,2,FALSE),F103*VLOOKUP(K103,VLookups!$A$4:$B$13,2,FALSE),F103),"")</f>
        <v/>
      </c>
      <c r="K103" s="21"/>
      <c r="L103" s="53"/>
      <c r="M103" s="263"/>
      <c r="N103" s="320" t="str">
        <f>IF(F103&gt;0,IF(ISBLANK(M103),IF(ISBLANK(K103),"",VLOOKUP(K103,VLookups!$A$4:$C$13,3,FALSE)),M103),"")</f>
        <v/>
      </c>
      <c r="O103" s="320" t="str">
        <f t="shared" si="287"/>
        <v/>
      </c>
      <c r="P103" s="375" t="str">
        <f t="shared" si="288"/>
        <v/>
      </c>
      <c r="Q103" s="81"/>
      <c r="R103" s="230" t="str">
        <f>IF(AND(Q103&gt;0,F103&gt;0,NOT(N103="")),ABS(VLOOKUP($Q$1,VLookups!$A$27:$B$28,2,FALSE)-_xlfn.LOGNORM.DIST(Q103,LN(J103),LN(N103),TRUE)),"")</f>
        <v/>
      </c>
      <c r="S103" s="80" t="str">
        <f>IF(AND($E103&gt;0,$F103&gt;0,$G103&gt;0,NOT(ISBLANK($K103))),_xlfn.LOGNORM.INV(ABS(VLOOKUP($Q$1,VLookups!$A$27:$B$28,2,FALSE)-S$3),LN($J103),LN($N103)),"")</f>
        <v/>
      </c>
      <c r="T103" s="80" t="str">
        <f>IF(AND($E103&gt;0,$F103&gt;0,$G103&gt;0,NOT(ISBLANK($K103))),_xlfn.LOGNORM.INV(ABS(VLOOKUP($Q$1,VLookups!$A$27:$B$28,2,FALSE)-T$3),LN($J103),LN($N103)),"")</f>
        <v/>
      </c>
      <c r="U103" s="80" t="str">
        <f>IF(AND($E103&gt;0,$F103&gt;0,$G103&gt;0,NOT(ISBLANK($K103))),_xlfn.LOGNORM.INV(ABS(VLOOKUP($Q$1,VLookups!$A$27:$B$28,2,FALSE)-U$3),LN($J103),LN($N103)),"")</f>
        <v/>
      </c>
      <c r="V103" s="80" t="str">
        <f>IF(AND($E103&gt;0,$F103&gt;0,$G103&gt;0,NOT(ISBLANK($K103))),_xlfn.LOGNORM.INV(ABS(VLOOKUP($Q$1,VLookups!$A$27:$B$28,2,FALSE)-V$3),LN($J103),LN($N103)),"")</f>
        <v/>
      </c>
      <c r="W103" s="80" t="str">
        <f>IF(AND($E103&gt;0,$F103&gt;0,$G103&gt;0,NOT(ISBLANK($K103))),_xlfn.LOGNORM.INV(ABS(VLOOKUP($Q$1,VLookups!$A$27:$B$28,2,FALSE)-W$3),LN($J103),LN($N103)),"")</f>
        <v/>
      </c>
      <c r="X103" s="80" t="str">
        <f>IF(AND($E103&gt;0,$F103&gt;0,$G103&gt;0,NOT(ISBLANK($K103))),_xlfn.LOGNORM.INV(ABS(VLOOKUP($Q$1,VLookups!$A$27:$B$28,2,FALSE)-X$3),LN($J103),LN($N103)),"")</f>
        <v/>
      </c>
      <c r="Y103" s="5"/>
      <c r="Z103" s="145" t="str">
        <f t="shared" si="285"/>
        <v/>
      </c>
      <c r="AA103" s="376" t="str">
        <f t="shared" si="289"/>
        <v/>
      </c>
      <c r="AB103" s="46" t="str">
        <f t="shared" si="290"/>
        <v/>
      </c>
      <c r="AC103" s="46" t="str">
        <f t="shared" si="530"/>
        <v/>
      </c>
      <c r="AD103" s="46" t="str">
        <f t="shared" si="530"/>
        <v/>
      </c>
      <c r="AE103" s="46" t="str">
        <f t="shared" si="530"/>
        <v/>
      </c>
      <c r="AF103" s="46" t="str">
        <f t="shared" si="530"/>
        <v/>
      </c>
      <c r="AG103" s="46" t="str">
        <f t="shared" si="530"/>
        <v/>
      </c>
      <c r="AH103" s="46" t="str">
        <f t="shared" si="530"/>
        <v/>
      </c>
      <c r="AI103" s="46" t="str">
        <f t="shared" si="530"/>
        <v/>
      </c>
      <c r="AJ103" s="46" t="str">
        <f t="shared" si="530"/>
        <v/>
      </c>
      <c r="AK103" s="46" t="str">
        <f t="shared" si="530"/>
        <v/>
      </c>
      <c r="AL103" s="46" t="str">
        <f t="shared" si="530"/>
        <v/>
      </c>
      <c r="AM103" s="46" t="str">
        <f t="shared" si="530"/>
        <v/>
      </c>
      <c r="AN103" s="46" t="str">
        <f t="shared" si="530"/>
        <v/>
      </c>
      <c r="AO103" s="46" t="str">
        <f t="shared" si="530"/>
        <v/>
      </c>
      <c r="AP103" s="46" t="str">
        <f t="shared" si="530"/>
        <v/>
      </c>
      <c r="AQ103" s="46" t="str">
        <f t="shared" si="530"/>
        <v/>
      </c>
      <c r="AR103" s="46" t="str">
        <f t="shared" si="530"/>
        <v/>
      </c>
      <c r="AS103" s="46" t="str">
        <f t="shared" si="530"/>
        <v/>
      </c>
      <c r="AT103" s="46" t="str">
        <f t="shared" si="530"/>
        <v/>
      </c>
      <c r="AU103" s="46" t="str">
        <f t="shared" si="530"/>
        <v/>
      </c>
      <c r="AV103" s="46" t="str">
        <f t="shared" si="530"/>
        <v/>
      </c>
      <c r="AW103" s="46" t="str">
        <f t="shared" si="530"/>
        <v/>
      </c>
      <c r="AX103" s="46" t="str">
        <f t="shared" si="530"/>
        <v/>
      </c>
      <c r="AY103" s="46" t="str">
        <f t="shared" si="530"/>
        <v/>
      </c>
      <c r="AZ103" s="46" t="str">
        <f t="shared" si="530"/>
        <v/>
      </c>
      <c r="BA103" s="46" t="str">
        <f t="shared" si="530"/>
        <v/>
      </c>
      <c r="BB103" s="46" t="str">
        <f t="shared" si="530"/>
        <v/>
      </c>
      <c r="BC103" s="46" t="str">
        <f t="shared" si="530"/>
        <v/>
      </c>
      <c r="BD103" s="46" t="str">
        <f t="shared" si="530"/>
        <v/>
      </c>
      <c r="BE103" s="46" t="str">
        <f t="shared" si="530"/>
        <v/>
      </c>
      <c r="BF103" s="46" t="str">
        <f t="shared" si="530"/>
        <v/>
      </c>
      <c r="BG103" s="46" t="str">
        <f t="shared" si="530"/>
        <v/>
      </c>
      <c r="BH103" s="46" t="str">
        <f t="shared" si="530"/>
        <v/>
      </c>
      <c r="BI103" s="46" t="str">
        <f t="shared" si="530"/>
        <v/>
      </c>
      <c r="BJ103" s="46" t="str">
        <f t="shared" si="530"/>
        <v/>
      </c>
      <c r="BK103" s="46" t="str">
        <f t="shared" si="530"/>
        <v/>
      </c>
      <c r="BL103" s="46" t="str">
        <f t="shared" si="530"/>
        <v/>
      </c>
      <c r="BM103" s="46" t="str">
        <f t="shared" si="530"/>
        <v/>
      </c>
      <c r="BN103" s="46" t="str">
        <f t="shared" si="530"/>
        <v/>
      </c>
      <c r="BO103" s="46" t="str">
        <f t="shared" si="530"/>
        <v/>
      </c>
      <c r="BP103" s="46" t="str">
        <f t="shared" si="530"/>
        <v/>
      </c>
      <c r="BQ103" s="46" t="str">
        <f t="shared" si="530"/>
        <v/>
      </c>
      <c r="BR103" s="46" t="str">
        <f t="shared" si="530"/>
        <v/>
      </c>
      <c r="BS103" s="46" t="str">
        <f t="shared" si="530"/>
        <v/>
      </c>
      <c r="BT103" s="46" t="str">
        <f t="shared" si="530"/>
        <v/>
      </c>
      <c r="BU103" s="46" t="str">
        <f t="shared" si="530"/>
        <v/>
      </c>
      <c r="BV103" s="46" t="str">
        <f t="shared" si="530"/>
        <v/>
      </c>
      <c r="BW103" s="46" t="str">
        <f t="shared" si="530"/>
        <v/>
      </c>
      <c r="BX103" s="46" t="str">
        <f t="shared" si="530"/>
        <v/>
      </c>
      <c r="BY103" s="46" t="str">
        <f t="shared" si="530"/>
        <v/>
      </c>
      <c r="BZ103" s="46" t="str">
        <f t="shared" si="530"/>
        <v/>
      </c>
      <c r="CA103" s="46" t="str">
        <f t="shared" si="530"/>
        <v/>
      </c>
      <c r="CB103" s="46" t="str">
        <f t="shared" si="530"/>
        <v/>
      </c>
      <c r="CC103" s="46" t="str">
        <f t="shared" si="530"/>
        <v/>
      </c>
      <c r="CD103" s="46" t="str">
        <f t="shared" si="530"/>
        <v/>
      </c>
      <c r="CE103" s="46" t="str">
        <f t="shared" si="530"/>
        <v/>
      </c>
      <c r="CF103" s="46" t="str">
        <f t="shared" si="530"/>
        <v/>
      </c>
      <c r="CG103" s="46" t="str">
        <f t="shared" si="530"/>
        <v/>
      </c>
      <c r="CH103" s="46" t="str">
        <f t="shared" si="530"/>
        <v/>
      </c>
      <c r="CI103" s="46" t="str">
        <f t="shared" si="530"/>
        <v/>
      </c>
      <c r="CJ103" s="46" t="str">
        <f t="shared" si="530"/>
        <v/>
      </c>
      <c r="CK103" s="46" t="str">
        <f t="shared" si="530"/>
        <v/>
      </c>
      <c r="CL103" s="46" t="str">
        <f t="shared" si="530"/>
        <v/>
      </c>
      <c r="CM103" s="46" t="str">
        <f t="shared" si="530"/>
        <v/>
      </c>
      <c r="CN103" s="46" t="str">
        <f t="shared" si="530"/>
        <v/>
      </c>
      <c r="CO103" s="46" t="str">
        <f t="shared" si="528"/>
        <v/>
      </c>
      <c r="CP103" s="46" t="str">
        <f t="shared" si="528"/>
        <v/>
      </c>
      <c r="CQ103" s="46" t="str">
        <f t="shared" si="528"/>
        <v/>
      </c>
      <c r="CR103" s="46" t="str">
        <f t="shared" si="528"/>
        <v/>
      </c>
      <c r="CS103" s="46" t="str">
        <f t="shared" si="528"/>
        <v/>
      </c>
      <c r="CT103" s="46" t="str">
        <f t="shared" si="528"/>
        <v/>
      </c>
      <c r="CU103" s="46" t="str">
        <f t="shared" si="528"/>
        <v/>
      </c>
      <c r="CV103" s="46" t="str">
        <f t="shared" si="528"/>
        <v/>
      </c>
      <c r="CW103" s="46" t="str">
        <f t="shared" si="528"/>
        <v/>
      </c>
      <c r="CX103" s="46" t="str">
        <f t="shared" si="528"/>
        <v/>
      </c>
      <c r="CY103" s="46" t="str">
        <f t="shared" si="528"/>
        <v/>
      </c>
      <c r="CZ103" s="46" t="str">
        <f t="shared" si="528"/>
        <v/>
      </c>
      <c r="DA103" s="46" t="str">
        <f t="shared" si="528"/>
        <v/>
      </c>
      <c r="DB103" s="46" t="str">
        <f t="shared" si="528"/>
        <v/>
      </c>
      <c r="DC103" s="46" t="str">
        <f t="shared" si="528"/>
        <v/>
      </c>
      <c r="DD103" s="46" t="str">
        <f t="shared" si="528"/>
        <v/>
      </c>
      <c r="DE103" s="46" t="str">
        <f t="shared" si="528"/>
        <v/>
      </c>
      <c r="DF103" s="46" t="str">
        <f t="shared" si="528"/>
        <v/>
      </c>
      <c r="DG103" s="46" t="str">
        <f t="shared" si="528"/>
        <v/>
      </c>
      <c r="DH103" s="46" t="str">
        <f t="shared" si="528"/>
        <v/>
      </c>
      <c r="DI103" s="46" t="str">
        <f t="shared" si="528"/>
        <v/>
      </c>
      <c r="DJ103" s="46" t="str">
        <f t="shared" si="528"/>
        <v/>
      </c>
      <c r="DK103" s="46" t="str">
        <f t="shared" si="528"/>
        <v/>
      </c>
      <c r="DL103" s="46" t="str">
        <f t="shared" si="528"/>
        <v/>
      </c>
      <c r="DM103" s="46" t="str">
        <f t="shared" si="528"/>
        <v/>
      </c>
      <c r="DN103" s="46" t="str">
        <f t="shared" si="528"/>
        <v/>
      </c>
      <c r="DO103" s="46" t="str">
        <f t="shared" si="528"/>
        <v/>
      </c>
      <c r="DP103" s="46" t="str">
        <f t="shared" si="528"/>
        <v/>
      </c>
      <c r="DQ103" s="46" t="str">
        <f t="shared" si="528"/>
        <v/>
      </c>
      <c r="DR103" s="46" t="str">
        <f t="shared" si="528"/>
        <v/>
      </c>
      <c r="DS103" s="46" t="str">
        <f t="shared" si="528"/>
        <v/>
      </c>
      <c r="DT103" s="46" t="str">
        <f t="shared" si="528"/>
        <v/>
      </c>
      <c r="DU103" s="46" t="str">
        <f t="shared" si="528"/>
        <v/>
      </c>
      <c r="DV103" s="46" t="str">
        <f t="shared" si="528"/>
        <v/>
      </c>
      <c r="DW103" s="46" t="str">
        <f t="shared" si="528"/>
        <v/>
      </c>
      <c r="DX103" s="46" t="str">
        <f t="shared" si="528"/>
        <v/>
      </c>
      <c r="DY103" s="46" t="str">
        <f t="shared" si="528"/>
        <v/>
      </c>
      <c r="DZ103" s="46" t="str">
        <f t="shared" si="528"/>
        <v/>
      </c>
      <c r="EA103" s="46" t="str">
        <f t="shared" si="528"/>
        <v/>
      </c>
      <c r="EB103" s="46" t="str">
        <f t="shared" si="528"/>
        <v/>
      </c>
      <c r="EC103" s="46" t="str">
        <f t="shared" si="528"/>
        <v/>
      </c>
      <c r="ED103" s="46" t="str">
        <f t="shared" si="528"/>
        <v/>
      </c>
      <c r="EE103" s="46" t="str">
        <f t="shared" si="528"/>
        <v/>
      </c>
      <c r="EF103" s="46" t="str">
        <f t="shared" si="528"/>
        <v/>
      </c>
      <c r="EG103" s="46" t="str">
        <f t="shared" si="528"/>
        <v/>
      </c>
      <c r="EH103" s="46" t="str">
        <f t="shared" si="528"/>
        <v/>
      </c>
      <c r="EI103" s="46" t="str">
        <f t="shared" si="528"/>
        <v/>
      </c>
      <c r="EJ103" s="46" t="str">
        <f t="shared" si="528"/>
        <v/>
      </c>
      <c r="EK103" s="46" t="str">
        <f t="shared" si="528"/>
        <v/>
      </c>
      <c r="EL103" s="46" t="str">
        <f t="shared" si="528"/>
        <v/>
      </c>
      <c r="EM103" s="46" t="str">
        <f t="shared" si="528"/>
        <v/>
      </c>
      <c r="EN103" s="46" t="str">
        <f t="shared" si="528"/>
        <v/>
      </c>
      <c r="EO103" s="46" t="str">
        <f t="shared" si="528"/>
        <v/>
      </c>
      <c r="EP103" s="46" t="str">
        <f t="shared" si="528"/>
        <v/>
      </c>
      <c r="EQ103" s="46" t="str">
        <f t="shared" si="528"/>
        <v/>
      </c>
      <c r="ER103" s="46" t="str">
        <f t="shared" si="528"/>
        <v/>
      </c>
      <c r="ES103" s="46" t="str">
        <f t="shared" si="528"/>
        <v/>
      </c>
      <c r="ET103" s="46" t="str">
        <f t="shared" si="528"/>
        <v/>
      </c>
      <c r="EU103" s="46" t="str">
        <f t="shared" si="528"/>
        <v/>
      </c>
      <c r="EV103" s="46" t="str">
        <f t="shared" si="528"/>
        <v/>
      </c>
      <c r="EW103" s="46" t="str">
        <f t="shared" si="528"/>
        <v/>
      </c>
      <c r="EX103" s="46" t="str">
        <f t="shared" si="528"/>
        <v/>
      </c>
      <c r="EY103" s="46" t="str">
        <f t="shared" si="528"/>
        <v/>
      </c>
      <c r="EZ103" s="46" t="str">
        <f t="shared" si="531"/>
        <v/>
      </c>
      <c r="FA103" s="46" t="str">
        <f t="shared" si="531"/>
        <v/>
      </c>
      <c r="FB103" s="46" t="str">
        <f t="shared" si="531"/>
        <v/>
      </c>
      <c r="FC103" s="46" t="str">
        <f t="shared" si="531"/>
        <v/>
      </c>
      <c r="FD103" s="46" t="str">
        <f t="shared" si="531"/>
        <v/>
      </c>
      <c r="FE103" s="46" t="str">
        <f t="shared" si="531"/>
        <v/>
      </c>
      <c r="FF103" s="46" t="str">
        <f t="shared" si="531"/>
        <v/>
      </c>
      <c r="FG103" s="46" t="str">
        <f t="shared" si="531"/>
        <v/>
      </c>
      <c r="FH103" s="46" t="str">
        <f t="shared" si="531"/>
        <v/>
      </c>
      <c r="FI103" s="46" t="str">
        <f t="shared" si="531"/>
        <v/>
      </c>
      <c r="FJ103" s="46" t="str">
        <f t="shared" si="531"/>
        <v/>
      </c>
      <c r="FK103" s="46" t="str">
        <f t="shared" si="531"/>
        <v/>
      </c>
      <c r="FL103" s="46" t="str">
        <f t="shared" si="531"/>
        <v/>
      </c>
      <c r="FM103" s="46" t="str">
        <f t="shared" si="531"/>
        <v/>
      </c>
      <c r="FN103" s="46" t="str">
        <f t="shared" si="531"/>
        <v/>
      </c>
      <c r="FO103" s="46" t="str">
        <f t="shared" si="531"/>
        <v/>
      </c>
      <c r="FP103" s="46" t="str">
        <f t="shared" si="531"/>
        <v/>
      </c>
      <c r="FQ103" s="46" t="str">
        <f t="shared" si="531"/>
        <v/>
      </c>
      <c r="FR103" s="46" t="str">
        <f t="shared" si="531"/>
        <v/>
      </c>
      <c r="FS103" s="46" t="str">
        <f t="shared" si="531"/>
        <v/>
      </c>
      <c r="FT103" s="46" t="str">
        <f t="shared" si="531"/>
        <v/>
      </c>
      <c r="FU103" s="46" t="str">
        <f t="shared" si="531"/>
        <v/>
      </c>
      <c r="FV103" s="46" t="str">
        <f t="shared" si="531"/>
        <v/>
      </c>
      <c r="FW103" s="46" t="str">
        <f t="shared" si="531"/>
        <v/>
      </c>
      <c r="FX103" s="46" t="str">
        <f t="shared" si="531"/>
        <v/>
      </c>
      <c r="FY103" s="46" t="str">
        <f t="shared" si="531"/>
        <v/>
      </c>
      <c r="FZ103" s="46" t="str">
        <f t="shared" si="531"/>
        <v/>
      </c>
      <c r="GA103" s="46" t="str">
        <f t="shared" si="531"/>
        <v/>
      </c>
      <c r="GB103" s="46" t="str">
        <f t="shared" si="531"/>
        <v/>
      </c>
      <c r="GC103" s="46" t="str">
        <f t="shared" si="531"/>
        <v/>
      </c>
      <c r="GD103" s="46" t="str">
        <f t="shared" si="531"/>
        <v/>
      </c>
      <c r="GE103" s="46" t="str">
        <f t="shared" si="531"/>
        <v/>
      </c>
      <c r="GF103" s="46" t="str">
        <f t="shared" si="531"/>
        <v/>
      </c>
      <c r="GG103" s="46" t="str">
        <f t="shared" si="531"/>
        <v/>
      </c>
      <c r="GH103" s="46" t="str">
        <f t="shared" si="531"/>
        <v/>
      </c>
      <c r="GI103" s="46" t="str">
        <f t="shared" si="531"/>
        <v/>
      </c>
      <c r="GJ103" s="46" t="str">
        <f t="shared" si="531"/>
        <v/>
      </c>
      <c r="GK103" s="46" t="str">
        <f t="shared" si="531"/>
        <v/>
      </c>
      <c r="GL103" s="46" t="str">
        <f t="shared" si="531"/>
        <v/>
      </c>
      <c r="GM103" s="46" t="str">
        <f t="shared" si="531"/>
        <v/>
      </c>
      <c r="GN103" s="46" t="str">
        <f t="shared" si="531"/>
        <v/>
      </c>
      <c r="GO103" s="46" t="str">
        <f t="shared" si="531"/>
        <v/>
      </c>
      <c r="GP103" s="46" t="str">
        <f t="shared" si="531"/>
        <v/>
      </c>
      <c r="GQ103" s="46" t="str">
        <f t="shared" si="531"/>
        <v/>
      </c>
      <c r="GR103" s="46" t="str">
        <f t="shared" si="531"/>
        <v/>
      </c>
      <c r="GS103" s="46" t="str">
        <f t="shared" si="531"/>
        <v/>
      </c>
      <c r="GT103" s="46" t="str">
        <f t="shared" si="531"/>
        <v/>
      </c>
      <c r="GU103" s="46" t="str">
        <f t="shared" si="531"/>
        <v/>
      </c>
      <c r="GV103" s="46" t="str">
        <f t="shared" si="531"/>
        <v/>
      </c>
      <c r="GW103" s="46" t="str">
        <f t="shared" si="531"/>
        <v/>
      </c>
      <c r="GX103" s="46" t="str">
        <f t="shared" si="531"/>
        <v/>
      </c>
      <c r="GY103" s="46" t="str">
        <f t="shared" si="531"/>
        <v/>
      </c>
      <c r="GZ103" s="46" t="str">
        <f t="shared" si="531"/>
        <v/>
      </c>
      <c r="HA103" s="46" t="str">
        <f t="shared" si="531"/>
        <v/>
      </c>
      <c r="HB103" s="46" t="str">
        <f t="shared" si="531"/>
        <v/>
      </c>
      <c r="HC103" s="46" t="str">
        <f t="shared" si="531"/>
        <v/>
      </c>
      <c r="HD103" s="46" t="str">
        <f t="shared" si="531"/>
        <v/>
      </c>
      <c r="HE103" s="46" t="str">
        <f t="shared" si="531"/>
        <v/>
      </c>
      <c r="HF103" s="46" t="str">
        <f t="shared" si="531"/>
        <v/>
      </c>
      <c r="HG103" s="46" t="str">
        <f t="shared" si="531"/>
        <v/>
      </c>
      <c r="HH103" s="46" t="str">
        <f t="shared" si="531"/>
        <v/>
      </c>
      <c r="HI103" s="46" t="str">
        <f t="shared" si="531"/>
        <v/>
      </c>
      <c r="HJ103" s="46" t="str">
        <f t="shared" si="531"/>
        <v/>
      </c>
      <c r="HK103" s="46" t="str">
        <f t="shared" si="531"/>
        <v/>
      </c>
      <c r="HL103" s="46" t="str">
        <f t="shared" si="529"/>
        <v/>
      </c>
      <c r="HM103" s="46" t="str">
        <f t="shared" si="529"/>
        <v/>
      </c>
      <c r="HN103" s="46" t="str">
        <f t="shared" si="529"/>
        <v/>
      </c>
      <c r="HO103" s="46" t="str">
        <f t="shared" si="529"/>
        <v/>
      </c>
      <c r="HP103" s="46" t="str">
        <f t="shared" si="529"/>
        <v/>
      </c>
      <c r="HQ103" s="46" t="str">
        <f t="shared" si="529"/>
        <v/>
      </c>
      <c r="HR103" s="46" t="str">
        <f t="shared" si="529"/>
        <v/>
      </c>
      <c r="HS103" s="46" t="str">
        <f t="shared" si="529"/>
        <v/>
      </c>
      <c r="HT103" s="146" t="e">
        <f t="shared" si="292"/>
        <v>#N/A</v>
      </c>
      <c r="HU103" s="146" t="e">
        <f t="shared" si="301"/>
        <v>#N/A</v>
      </c>
      <c r="HV103" s="146" t="e">
        <f t="shared" si="302"/>
        <v>#N/A</v>
      </c>
      <c r="HW103" s="146" t="e">
        <f t="shared" si="303"/>
        <v>#N/A</v>
      </c>
      <c r="HX103" s="146" t="e">
        <f t="shared" si="304"/>
        <v>#N/A</v>
      </c>
      <c r="HY103" s="146" t="e">
        <f t="shared" si="305"/>
        <v>#N/A</v>
      </c>
      <c r="HZ103" s="146" t="e">
        <f t="shared" si="306"/>
        <v>#N/A</v>
      </c>
      <c r="IA103" s="146" t="e">
        <f t="shared" si="307"/>
        <v>#N/A</v>
      </c>
      <c r="IB103" s="146" t="e">
        <f t="shared" si="308"/>
        <v>#N/A</v>
      </c>
      <c r="IC103" s="146" t="e">
        <f t="shared" si="309"/>
        <v>#N/A</v>
      </c>
      <c r="ID103" s="146" t="e">
        <f t="shared" si="310"/>
        <v>#N/A</v>
      </c>
      <c r="IE103" s="146" t="e">
        <f t="shared" si="311"/>
        <v>#N/A</v>
      </c>
      <c r="IF103" s="146" t="e">
        <f t="shared" si="312"/>
        <v>#N/A</v>
      </c>
      <c r="IG103" s="146" t="e">
        <f t="shared" si="313"/>
        <v>#N/A</v>
      </c>
      <c r="IH103" s="146" t="e">
        <f t="shared" si="314"/>
        <v>#N/A</v>
      </c>
      <c r="II103" s="146" t="e">
        <f t="shared" si="315"/>
        <v>#N/A</v>
      </c>
      <c r="IJ103" s="146" t="e">
        <f t="shared" si="316"/>
        <v>#N/A</v>
      </c>
      <c r="IK103" s="146" t="e">
        <f t="shared" si="317"/>
        <v>#N/A</v>
      </c>
      <c r="IL103" s="146" t="e">
        <f t="shared" si="318"/>
        <v>#N/A</v>
      </c>
      <c r="IM103" s="146" t="e">
        <f t="shared" si="319"/>
        <v>#N/A</v>
      </c>
      <c r="IN103" s="146" t="e">
        <f t="shared" si="320"/>
        <v>#N/A</v>
      </c>
      <c r="IO103" s="146" t="e">
        <f t="shared" si="321"/>
        <v>#N/A</v>
      </c>
      <c r="IP103" s="146" t="e">
        <f t="shared" si="322"/>
        <v>#N/A</v>
      </c>
      <c r="IQ103" s="146" t="e">
        <f t="shared" si="323"/>
        <v>#N/A</v>
      </c>
      <c r="IR103" s="146" t="e">
        <f t="shared" si="324"/>
        <v>#N/A</v>
      </c>
      <c r="IS103" s="146" t="e">
        <f t="shared" si="325"/>
        <v>#N/A</v>
      </c>
      <c r="IT103" s="146" t="e">
        <f t="shared" si="326"/>
        <v>#N/A</v>
      </c>
      <c r="IU103" s="146" t="e">
        <f t="shared" si="327"/>
        <v>#N/A</v>
      </c>
      <c r="IV103" s="146" t="e">
        <f t="shared" si="328"/>
        <v>#N/A</v>
      </c>
      <c r="IW103" s="146" t="e">
        <f t="shared" si="329"/>
        <v>#N/A</v>
      </c>
      <c r="IX103" s="146" t="e">
        <f t="shared" si="330"/>
        <v>#N/A</v>
      </c>
      <c r="IY103" s="146" t="e">
        <f t="shared" si="331"/>
        <v>#N/A</v>
      </c>
      <c r="IZ103" s="146" t="e">
        <f t="shared" si="332"/>
        <v>#N/A</v>
      </c>
      <c r="JA103" s="146" t="e">
        <f t="shared" si="333"/>
        <v>#N/A</v>
      </c>
      <c r="JB103" s="146" t="e">
        <f t="shared" si="334"/>
        <v>#N/A</v>
      </c>
      <c r="JC103" s="146" t="e">
        <f t="shared" si="335"/>
        <v>#N/A</v>
      </c>
      <c r="JD103" s="146" t="e">
        <f t="shared" si="336"/>
        <v>#N/A</v>
      </c>
      <c r="JE103" s="146" t="e">
        <f t="shared" si="337"/>
        <v>#N/A</v>
      </c>
      <c r="JF103" s="146" t="e">
        <f t="shared" si="338"/>
        <v>#N/A</v>
      </c>
      <c r="JG103" s="146" t="e">
        <f t="shared" si="339"/>
        <v>#N/A</v>
      </c>
      <c r="JH103" s="146" t="e">
        <f t="shared" si="340"/>
        <v>#N/A</v>
      </c>
      <c r="JI103" s="146" t="e">
        <f t="shared" si="341"/>
        <v>#N/A</v>
      </c>
      <c r="JJ103" s="146" t="e">
        <f t="shared" si="342"/>
        <v>#N/A</v>
      </c>
      <c r="JK103" s="146" t="e">
        <f t="shared" si="343"/>
        <v>#N/A</v>
      </c>
      <c r="JL103" s="146" t="e">
        <f t="shared" si="344"/>
        <v>#N/A</v>
      </c>
      <c r="JM103" s="146" t="e">
        <f t="shared" si="345"/>
        <v>#N/A</v>
      </c>
      <c r="JN103" s="146" t="e">
        <f t="shared" si="346"/>
        <v>#N/A</v>
      </c>
      <c r="JO103" s="146" t="e">
        <f t="shared" si="347"/>
        <v>#N/A</v>
      </c>
      <c r="JP103" s="146" t="e">
        <f t="shared" si="348"/>
        <v>#N/A</v>
      </c>
      <c r="JQ103" s="146" t="e">
        <f t="shared" si="349"/>
        <v>#N/A</v>
      </c>
      <c r="JR103" s="146" t="e">
        <f t="shared" si="350"/>
        <v>#N/A</v>
      </c>
      <c r="JS103" s="146" t="e">
        <f t="shared" si="351"/>
        <v>#N/A</v>
      </c>
      <c r="JT103" s="146" t="e">
        <f t="shared" si="352"/>
        <v>#N/A</v>
      </c>
      <c r="JU103" s="146" t="e">
        <f t="shared" si="353"/>
        <v>#N/A</v>
      </c>
      <c r="JV103" s="146" t="e">
        <f t="shared" si="354"/>
        <v>#N/A</v>
      </c>
      <c r="JW103" s="146" t="e">
        <f t="shared" si="355"/>
        <v>#N/A</v>
      </c>
      <c r="JX103" s="146" t="e">
        <f t="shared" si="356"/>
        <v>#N/A</v>
      </c>
      <c r="JY103" s="146" t="e">
        <f t="shared" si="357"/>
        <v>#N/A</v>
      </c>
      <c r="JZ103" s="146" t="e">
        <f t="shared" si="358"/>
        <v>#N/A</v>
      </c>
      <c r="KA103" s="146" t="e">
        <f t="shared" si="359"/>
        <v>#N/A</v>
      </c>
      <c r="KB103" s="146" t="e">
        <f t="shared" si="360"/>
        <v>#N/A</v>
      </c>
      <c r="KC103" s="146" t="e">
        <f t="shared" si="361"/>
        <v>#N/A</v>
      </c>
      <c r="KD103" s="146" t="e">
        <f t="shared" si="362"/>
        <v>#N/A</v>
      </c>
      <c r="KE103" s="146" t="e">
        <f t="shared" si="363"/>
        <v>#N/A</v>
      </c>
      <c r="KF103" s="146" t="e">
        <f t="shared" si="297"/>
        <v>#N/A</v>
      </c>
      <c r="KG103" s="146" t="e">
        <f t="shared" si="364"/>
        <v>#N/A</v>
      </c>
      <c r="KH103" s="146" t="e">
        <f t="shared" si="365"/>
        <v>#N/A</v>
      </c>
      <c r="KI103" s="146" t="e">
        <f t="shared" si="366"/>
        <v>#N/A</v>
      </c>
      <c r="KJ103" s="146" t="e">
        <f t="shared" si="367"/>
        <v>#N/A</v>
      </c>
      <c r="KK103" s="146" t="e">
        <f t="shared" si="368"/>
        <v>#N/A</v>
      </c>
      <c r="KL103" s="146" t="e">
        <f t="shared" si="369"/>
        <v>#N/A</v>
      </c>
      <c r="KM103" s="146" t="e">
        <f t="shared" si="370"/>
        <v>#N/A</v>
      </c>
      <c r="KN103" s="146" t="e">
        <f t="shared" si="371"/>
        <v>#N/A</v>
      </c>
      <c r="KO103" s="146" t="e">
        <f t="shared" si="372"/>
        <v>#N/A</v>
      </c>
      <c r="KP103" s="146" t="e">
        <f t="shared" si="373"/>
        <v>#N/A</v>
      </c>
      <c r="KQ103" s="146" t="e">
        <f t="shared" si="374"/>
        <v>#N/A</v>
      </c>
      <c r="KR103" s="146" t="e">
        <f t="shared" si="375"/>
        <v>#N/A</v>
      </c>
      <c r="KS103" s="146" t="e">
        <f t="shared" si="376"/>
        <v>#N/A</v>
      </c>
      <c r="KT103" s="146" t="e">
        <f t="shared" si="377"/>
        <v>#N/A</v>
      </c>
      <c r="KU103" s="146" t="e">
        <f t="shared" si="378"/>
        <v>#N/A</v>
      </c>
      <c r="KV103" s="146" t="e">
        <f t="shared" si="379"/>
        <v>#N/A</v>
      </c>
      <c r="KW103" s="146" t="e">
        <f t="shared" si="380"/>
        <v>#N/A</v>
      </c>
      <c r="KX103" s="146" t="e">
        <f t="shared" si="381"/>
        <v>#N/A</v>
      </c>
      <c r="KY103" s="146" t="e">
        <f t="shared" si="382"/>
        <v>#N/A</v>
      </c>
      <c r="KZ103" s="146" t="e">
        <f t="shared" si="383"/>
        <v>#N/A</v>
      </c>
      <c r="LA103" s="146" t="e">
        <f t="shared" si="384"/>
        <v>#N/A</v>
      </c>
      <c r="LB103" s="146" t="e">
        <f t="shared" si="385"/>
        <v>#N/A</v>
      </c>
      <c r="LC103" s="146" t="e">
        <f t="shared" si="386"/>
        <v>#N/A</v>
      </c>
      <c r="LD103" s="146" t="e">
        <f t="shared" si="387"/>
        <v>#N/A</v>
      </c>
      <c r="LE103" s="146" t="e">
        <f t="shared" si="388"/>
        <v>#N/A</v>
      </c>
      <c r="LF103" s="146" t="e">
        <f t="shared" si="389"/>
        <v>#N/A</v>
      </c>
      <c r="LG103" s="146" t="e">
        <f t="shared" si="390"/>
        <v>#N/A</v>
      </c>
      <c r="LH103" s="146" t="e">
        <f t="shared" si="391"/>
        <v>#N/A</v>
      </c>
      <c r="LI103" s="146" t="e">
        <f t="shared" si="392"/>
        <v>#N/A</v>
      </c>
      <c r="LJ103" s="146" t="e">
        <f t="shared" si="393"/>
        <v>#N/A</v>
      </c>
      <c r="LK103" s="146" t="e">
        <f t="shared" si="394"/>
        <v>#N/A</v>
      </c>
      <c r="LL103" s="146" t="e">
        <f t="shared" si="395"/>
        <v>#N/A</v>
      </c>
      <c r="LM103" s="146" t="e">
        <f t="shared" si="396"/>
        <v>#N/A</v>
      </c>
      <c r="LN103" s="146" t="e">
        <f t="shared" si="397"/>
        <v>#N/A</v>
      </c>
      <c r="LO103" s="146" t="e">
        <f t="shared" si="398"/>
        <v>#N/A</v>
      </c>
      <c r="LP103" s="146" t="e">
        <f t="shared" si="399"/>
        <v>#N/A</v>
      </c>
      <c r="LQ103" s="146" t="e">
        <f t="shared" si="400"/>
        <v>#N/A</v>
      </c>
      <c r="LR103" s="146" t="e">
        <f t="shared" si="401"/>
        <v>#N/A</v>
      </c>
      <c r="LS103" s="146" t="e">
        <f t="shared" si="402"/>
        <v>#N/A</v>
      </c>
      <c r="LT103" s="146" t="e">
        <f t="shared" si="403"/>
        <v>#N/A</v>
      </c>
      <c r="LU103" s="146" t="e">
        <f t="shared" si="404"/>
        <v>#N/A</v>
      </c>
      <c r="LV103" s="146" t="e">
        <f t="shared" si="405"/>
        <v>#N/A</v>
      </c>
      <c r="LW103" s="146" t="e">
        <f t="shared" si="406"/>
        <v>#N/A</v>
      </c>
      <c r="LX103" s="146" t="e">
        <f t="shared" si="407"/>
        <v>#N/A</v>
      </c>
      <c r="LY103" s="146" t="e">
        <f t="shared" si="408"/>
        <v>#N/A</v>
      </c>
      <c r="LZ103" s="146" t="e">
        <f t="shared" si="409"/>
        <v>#N/A</v>
      </c>
      <c r="MA103" s="146" t="e">
        <f t="shared" si="410"/>
        <v>#N/A</v>
      </c>
      <c r="MB103" s="146" t="e">
        <f t="shared" si="411"/>
        <v>#N/A</v>
      </c>
      <c r="MC103" s="146" t="e">
        <f t="shared" si="412"/>
        <v>#N/A</v>
      </c>
      <c r="MD103" s="146" t="e">
        <f t="shared" si="413"/>
        <v>#N/A</v>
      </c>
      <c r="ME103" s="146" t="e">
        <f t="shared" si="414"/>
        <v>#N/A</v>
      </c>
      <c r="MF103" s="146" t="e">
        <f t="shared" si="415"/>
        <v>#N/A</v>
      </c>
      <c r="MG103" s="146" t="e">
        <f t="shared" si="416"/>
        <v>#N/A</v>
      </c>
      <c r="MH103" s="146" t="e">
        <f t="shared" si="417"/>
        <v>#N/A</v>
      </c>
      <c r="MI103" s="146" t="e">
        <f t="shared" si="418"/>
        <v>#N/A</v>
      </c>
      <c r="MJ103" s="146" t="e">
        <f t="shared" si="419"/>
        <v>#N/A</v>
      </c>
      <c r="MK103" s="146" t="e">
        <f t="shared" si="420"/>
        <v>#N/A</v>
      </c>
      <c r="ML103" s="146" t="e">
        <f t="shared" si="421"/>
        <v>#N/A</v>
      </c>
      <c r="MM103" s="146" t="e">
        <f t="shared" si="422"/>
        <v>#N/A</v>
      </c>
      <c r="MN103" s="146" t="e">
        <f t="shared" si="423"/>
        <v>#N/A</v>
      </c>
      <c r="MO103" s="146" t="e">
        <f t="shared" si="424"/>
        <v>#N/A</v>
      </c>
      <c r="MP103" s="146" t="e">
        <f t="shared" si="425"/>
        <v>#N/A</v>
      </c>
      <c r="MQ103" s="146" t="e">
        <f t="shared" si="426"/>
        <v>#N/A</v>
      </c>
      <c r="MR103" s="146" t="e">
        <f t="shared" si="298"/>
        <v>#N/A</v>
      </c>
      <c r="MS103" s="146" t="e">
        <f t="shared" si="427"/>
        <v>#N/A</v>
      </c>
      <c r="MT103" s="146" t="e">
        <f t="shared" si="428"/>
        <v>#N/A</v>
      </c>
      <c r="MU103" s="146" t="e">
        <f t="shared" si="429"/>
        <v>#N/A</v>
      </c>
      <c r="MV103" s="146" t="e">
        <f t="shared" si="430"/>
        <v>#N/A</v>
      </c>
      <c r="MW103" s="146" t="e">
        <f t="shared" si="431"/>
        <v>#N/A</v>
      </c>
      <c r="MX103" s="146" t="e">
        <f t="shared" si="432"/>
        <v>#N/A</v>
      </c>
      <c r="MY103" s="146" t="e">
        <f t="shared" si="433"/>
        <v>#N/A</v>
      </c>
      <c r="MZ103" s="146" t="e">
        <f t="shared" si="434"/>
        <v>#N/A</v>
      </c>
      <c r="NA103" s="146" t="e">
        <f t="shared" si="435"/>
        <v>#N/A</v>
      </c>
      <c r="NB103" s="146" t="e">
        <f t="shared" si="436"/>
        <v>#N/A</v>
      </c>
      <c r="NC103" s="146" t="e">
        <f t="shared" si="437"/>
        <v>#N/A</v>
      </c>
      <c r="ND103" s="146" t="e">
        <f t="shared" si="438"/>
        <v>#N/A</v>
      </c>
      <c r="NE103" s="146" t="e">
        <f t="shared" si="439"/>
        <v>#N/A</v>
      </c>
      <c r="NF103" s="146" t="e">
        <f t="shared" si="440"/>
        <v>#N/A</v>
      </c>
      <c r="NG103" s="146" t="e">
        <f t="shared" si="441"/>
        <v>#N/A</v>
      </c>
      <c r="NH103" s="146" t="e">
        <f t="shared" si="442"/>
        <v>#N/A</v>
      </c>
      <c r="NI103" s="146" t="e">
        <f t="shared" si="443"/>
        <v>#N/A</v>
      </c>
      <c r="NJ103" s="146" t="e">
        <f t="shared" si="444"/>
        <v>#N/A</v>
      </c>
      <c r="NK103" s="146" t="e">
        <f t="shared" si="445"/>
        <v>#N/A</v>
      </c>
      <c r="NL103" s="146" t="e">
        <f t="shared" si="446"/>
        <v>#N/A</v>
      </c>
      <c r="NM103" s="146" t="e">
        <f t="shared" si="447"/>
        <v>#N/A</v>
      </c>
      <c r="NN103" s="146" t="e">
        <f t="shared" si="448"/>
        <v>#N/A</v>
      </c>
      <c r="NO103" s="146" t="e">
        <f t="shared" si="449"/>
        <v>#N/A</v>
      </c>
      <c r="NP103" s="146" t="e">
        <f t="shared" si="450"/>
        <v>#N/A</v>
      </c>
      <c r="NQ103" s="146" t="e">
        <f t="shared" si="451"/>
        <v>#N/A</v>
      </c>
      <c r="NR103" s="146" t="e">
        <f t="shared" si="452"/>
        <v>#N/A</v>
      </c>
      <c r="NS103" s="146" t="e">
        <f t="shared" si="453"/>
        <v>#N/A</v>
      </c>
      <c r="NT103" s="146" t="e">
        <f t="shared" si="454"/>
        <v>#N/A</v>
      </c>
      <c r="NU103" s="146" t="e">
        <f t="shared" si="455"/>
        <v>#N/A</v>
      </c>
      <c r="NV103" s="146" t="e">
        <f t="shared" si="456"/>
        <v>#N/A</v>
      </c>
      <c r="NW103" s="146" t="e">
        <f t="shared" si="457"/>
        <v>#N/A</v>
      </c>
      <c r="NX103" s="146" t="e">
        <f t="shared" si="458"/>
        <v>#N/A</v>
      </c>
      <c r="NY103" s="146" t="e">
        <f t="shared" si="459"/>
        <v>#N/A</v>
      </c>
      <c r="NZ103" s="146" t="e">
        <f t="shared" si="460"/>
        <v>#N/A</v>
      </c>
      <c r="OA103" s="146" t="e">
        <f t="shared" si="461"/>
        <v>#N/A</v>
      </c>
      <c r="OB103" s="146" t="e">
        <f t="shared" si="462"/>
        <v>#N/A</v>
      </c>
      <c r="OC103" s="146" t="e">
        <f t="shared" si="463"/>
        <v>#N/A</v>
      </c>
      <c r="OD103" s="146" t="e">
        <f t="shared" si="464"/>
        <v>#N/A</v>
      </c>
      <c r="OE103" s="146" t="e">
        <f t="shared" si="465"/>
        <v>#N/A</v>
      </c>
      <c r="OF103" s="146" t="e">
        <f t="shared" si="466"/>
        <v>#N/A</v>
      </c>
      <c r="OG103" s="146" t="e">
        <f t="shared" si="467"/>
        <v>#N/A</v>
      </c>
      <c r="OH103" s="146" t="e">
        <f t="shared" si="468"/>
        <v>#N/A</v>
      </c>
      <c r="OI103" s="146" t="e">
        <f t="shared" si="469"/>
        <v>#N/A</v>
      </c>
      <c r="OJ103" s="146" t="e">
        <f t="shared" si="470"/>
        <v>#N/A</v>
      </c>
      <c r="OK103" s="146" t="e">
        <f t="shared" si="471"/>
        <v>#N/A</v>
      </c>
      <c r="OL103" s="146" t="e">
        <f t="shared" si="472"/>
        <v>#N/A</v>
      </c>
      <c r="OM103" s="146" t="e">
        <f t="shared" si="473"/>
        <v>#N/A</v>
      </c>
      <c r="ON103" s="146" t="e">
        <f t="shared" si="474"/>
        <v>#N/A</v>
      </c>
      <c r="OO103" s="146" t="e">
        <f t="shared" si="475"/>
        <v>#N/A</v>
      </c>
      <c r="OP103" s="146" t="e">
        <f t="shared" si="476"/>
        <v>#N/A</v>
      </c>
      <c r="OQ103" s="146" t="e">
        <f t="shared" si="477"/>
        <v>#N/A</v>
      </c>
      <c r="OR103" s="146" t="e">
        <f t="shared" si="478"/>
        <v>#N/A</v>
      </c>
      <c r="OS103" s="146" t="e">
        <f t="shared" si="479"/>
        <v>#N/A</v>
      </c>
      <c r="OT103" s="146" t="e">
        <f t="shared" si="480"/>
        <v>#N/A</v>
      </c>
      <c r="OU103" s="146" t="e">
        <f t="shared" si="481"/>
        <v>#N/A</v>
      </c>
      <c r="OV103" s="146" t="e">
        <f t="shared" si="482"/>
        <v>#N/A</v>
      </c>
      <c r="OW103" s="146" t="e">
        <f t="shared" si="483"/>
        <v>#N/A</v>
      </c>
      <c r="OX103" s="146" t="e">
        <f t="shared" si="484"/>
        <v>#N/A</v>
      </c>
      <c r="OY103" s="146" t="e">
        <f t="shared" si="485"/>
        <v>#N/A</v>
      </c>
      <c r="OZ103" s="146" t="e">
        <f t="shared" si="486"/>
        <v>#N/A</v>
      </c>
      <c r="PA103" s="146" t="e">
        <f t="shared" si="487"/>
        <v>#N/A</v>
      </c>
      <c r="PB103" s="146" t="e">
        <f t="shared" si="488"/>
        <v>#N/A</v>
      </c>
      <c r="PC103" s="146" t="e">
        <f t="shared" si="489"/>
        <v>#N/A</v>
      </c>
      <c r="PD103" s="146" t="e">
        <f t="shared" si="299"/>
        <v>#N/A</v>
      </c>
      <c r="PE103" s="146" t="e">
        <f t="shared" si="502"/>
        <v>#N/A</v>
      </c>
      <c r="PF103" s="146" t="e">
        <f t="shared" si="503"/>
        <v>#N/A</v>
      </c>
      <c r="PG103" s="146" t="e">
        <f t="shared" si="504"/>
        <v>#N/A</v>
      </c>
      <c r="PH103" s="146" t="e">
        <f t="shared" si="505"/>
        <v>#N/A</v>
      </c>
      <c r="PI103" s="146" t="e">
        <f t="shared" si="506"/>
        <v>#N/A</v>
      </c>
      <c r="PJ103" s="146" t="e">
        <f t="shared" si="507"/>
        <v>#N/A</v>
      </c>
      <c r="PK103" s="146" t="e">
        <f t="shared" si="508"/>
        <v>#N/A</v>
      </c>
      <c r="PL103" s="146" t="e">
        <f t="shared" si="509"/>
        <v>#N/A</v>
      </c>
    </row>
    <row r="104" spans="1:428" x14ac:dyDescent="0.45">
      <c r="A104" s="379" t="s">
        <v>881</v>
      </c>
      <c r="B104" s="369">
        <f>SUM(B4:B103)</f>
        <v>253</v>
      </c>
      <c r="E104" s="76">
        <f>SUM(E4:E103)</f>
        <v>86.146633796771113</v>
      </c>
      <c r="F104" s="76">
        <f>SUM(F4:F103)</f>
        <v>197</v>
      </c>
      <c r="G104" s="76">
        <f>SUM(G4:G103)</f>
        <v>516.71040168052923</v>
      </c>
      <c r="H104" s="33"/>
      <c r="I104" s="33"/>
      <c r="J104" s="76">
        <f>SUM(J4:J103)</f>
        <v>207.32</v>
      </c>
      <c r="K104" s="309" t="s">
        <v>893</v>
      </c>
      <c r="L104" s="5"/>
      <c r="N104" s="2"/>
      <c r="O104" s="77">
        <f>IF(N4="","",SQRT(P104))</f>
        <v>36.323681276940626</v>
      </c>
      <c r="P104" s="64">
        <f>IF(P4="","",SUM(P4:P103))</f>
        <v>1319.409821508767</v>
      </c>
      <c r="Q104" s="76">
        <f>IF(SUM(Q4:Q103)=0,"",SUM(Q4:Q103))</f>
        <v>206</v>
      </c>
      <c r="R104" s="231">
        <f>IF(OR(O104="",Q104=""),"",ABS(VLOOKUP($Q$1,VLookups!$A$27:$B$28,2,FALSE)-_xlfn.NORM.DIST(Q104,J104,O104,TRUE)))</f>
        <v>0.48550565609218344</v>
      </c>
      <c r="S104" s="78">
        <f>SUM(S4:S103)</f>
        <v>152.52305660454442</v>
      </c>
      <c r="T104" s="78">
        <f t="shared" ref="T104:X104" si="532">SUM(T4:T103)</f>
        <v>282.97454424305727</v>
      </c>
      <c r="U104" s="78">
        <f t="shared" si="532"/>
        <v>266.54631619029584</v>
      </c>
      <c r="V104" s="78">
        <f t="shared" si="532"/>
        <v>254.19858035482966</v>
      </c>
      <c r="W104" s="78">
        <f t="shared" si="532"/>
        <v>244.07997202952734</v>
      </c>
      <c r="X104" s="78">
        <f t="shared" si="532"/>
        <v>235.35049933807463</v>
      </c>
      <c r="Y104" s="5"/>
      <c r="Z104" s="347"/>
      <c r="AA104" s="153">
        <f>IF(AND(E104&gt;0,F104&gt;0,G104&gt;0),J104-(3*O104),"")</f>
        <v>98.348956169178109</v>
      </c>
      <c r="AB104" s="212">
        <f>IF(ISNONTEXT($AA$104),AA104+(($HS$104-$AA$104)/200),"")</f>
        <v>99.438666607486326</v>
      </c>
      <c r="AC104" s="212">
        <f t="shared" ref="AC104:CN104" si="533">IF(ISNONTEXT($AA$104),AB104+(($HS$104-$AA$104)/200),"")</f>
        <v>100.52837704579454</v>
      </c>
      <c r="AD104" s="212">
        <f t="shared" si="533"/>
        <v>101.61808748410276</v>
      </c>
      <c r="AE104" s="212">
        <f t="shared" si="533"/>
        <v>102.70779792241098</v>
      </c>
      <c r="AF104" s="212">
        <f t="shared" si="533"/>
        <v>103.79750836071919</v>
      </c>
      <c r="AG104" s="212">
        <f t="shared" si="533"/>
        <v>104.88721879902741</v>
      </c>
      <c r="AH104" s="212">
        <f t="shared" si="533"/>
        <v>105.97692923733563</v>
      </c>
      <c r="AI104" s="212">
        <f t="shared" si="533"/>
        <v>107.06663967564384</v>
      </c>
      <c r="AJ104" s="212">
        <f t="shared" si="533"/>
        <v>108.15635011395206</v>
      </c>
      <c r="AK104" s="212">
        <f t="shared" si="533"/>
        <v>109.24606055226027</v>
      </c>
      <c r="AL104" s="212">
        <f t="shared" si="533"/>
        <v>110.33577099056849</v>
      </c>
      <c r="AM104" s="212">
        <f t="shared" si="533"/>
        <v>111.42548142887671</v>
      </c>
      <c r="AN104" s="212">
        <f t="shared" si="533"/>
        <v>112.51519186718492</v>
      </c>
      <c r="AO104" s="212">
        <f t="shared" si="533"/>
        <v>113.60490230549314</v>
      </c>
      <c r="AP104" s="212">
        <f t="shared" si="533"/>
        <v>114.69461274380136</v>
      </c>
      <c r="AQ104" s="212">
        <f t="shared" si="533"/>
        <v>115.78432318210957</v>
      </c>
      <c r="AR104" s="212">
        <f t="shared" si="533"/>
        <v>116.87403362041779</v>
      </c>
      <c r="AS104" s="212">
        <f t="shared" si="533"/>
        <v>117.96374405872601</v>
      </c>
      <c r="AT104" s="212">
        <f t="shared" si="533"/>
        <v>119.05345449703422</v>
      </c>
      <c r="AU104" s="212">
        <f t="shared" si="533"/>
        <v>120.14316493534244</v>
      </c>
      <c r="AV104" s="212">
        <f t="shared" si="533"/>
        <v>121.23287537365066</v>
      </c>
      <c r="AW104" s="212">
        <f t="shared" si="533"/>
        <v>122.32258581195887</v>
      </c>
      <c r="AX104" s="212">
        <f t="shared" si="533"/>
        <v>123.41229625026709</v>
      </c>
      <c r="AY104" s="212">
        <f t="shared" si="533"/>
        <v>124.50200668857531</v>
      </c>
      <c r="AZ104" s="212">
        <f t="shared" si="533"/>
        <v>125.59171712688352</v>
      </c>
      <c r="BA104" s="212">
        <f t="shared" si="533"/>
        <v>126.68142756519174</v>
      </c>
      <c r="BB104" s="212">
        <f t="shared" si="533"/>
        <v>127.77113800349996</v>
      </c>
      <c r="BC104" s="212">
        <f t="shared" si="533"/>
        <v>128.86084844180817</v>
      </c>
      <c r="BD104" s="212">
        <f t="shared" si="533"/>
        <v>129.9505588801164</v>
      </c>
      <c r="BE104" s="212">
        <f t="shared" si="533"/>
        <v>131.04026931842463</v>
      </c>
      <c r="BF104" s="212">
        <f t="shared" si="533"/>
        <v>132.12997975673287</v>
      </c>
      <c r="BG104" s="212">
        <f t="shared" si="533"/>
        <v>133.2196901950411</v>
      </c>
      <c r="BH104" s="212">
        <f t="shared" si="533"/>
        <v>134.30940063334933</v>
      </c>
      <c r="BI104" s="212">
        <f t="shared" si="533"/>
        <v>135.39911107165756</v>
      </c>
      <c r="BJ104" s="212">
        <f t="shared" si="533"/>
        <v>136.48882150996579</v>
      </c>
      <c r="BK104" s="212">
        <f t="shared" si="533"/>
        <v>137.57853194827402</v>
      </c>
      <c r="BL104" s="212">
        <f t="shared" si="533"/>
        <v>138.66824238658225</v>
      </c>
      <c r="BM104" s="212">
        <f t="shared" si="533"/>
        <v>139.75795282489048</v>
      </c>
      <c r="BN104" s="212">
        <f t="shared" si="533"/>
        <v>140.84766326319871</v>
      </c>
      <c r="BO104" s="212">
        <f t="shared" si="533"/>
        <v>141.93737370150694</v>
      </c>
      <c r="BP104" s="212">
        <f t="shared" si="533"/>
        <v>143.02708413981517</v>
      </c>
      <c r="BQ104" s="212">
        <f t="shared" si="533"/>
        <v>144.1167945781234</v>
      </c>
      <c r="BR104" s="212">
        <f t="shared" si="533"/>
        <v>145.20650501643163</v>
      </c>
      <c r="BS104" s="212">
        <f t="shared" si="533"/>
        <v>146.29621545473987</v>
      </c>
      <c r="BT104" s="212">
        <f t="shared" si="533"/>
        <v>147.3859258930481</v>
      </c>
      <c r="BU104" s="212">
        <f t="shared" si="533"/>
        <v>148.47563633135633</v>
      </c>
      <c r="BV104" s="212">
        <f t="shared" si="533"/>
        <v>149.56534676966456</v>
      </c>
      <c r="BW104" s="212">
        <f t="shared" si="533"/>
        <v>150.65505720797279</v>
      </c>
      <c r="BX104" s="212">
        <f t="shared" si="533"/>
        <v>151.74476764628102</v>
      </c>
      <c r="BY104" s="212">
        <f t="shared" si="533"/>
        <v>152.83447808458925</v>
      </c>
      <c r="BZ104" s="212">
        <f t="shared" si="533"/>
        <v>153.92418852289748</v>
      </c>
      <c r="CA104" s="212">
        <f t="shared" si="533"/>
        <v>155.01389896120571</v>
      </c>
      <c r="CB104" s="212">
        <f t="shared" si="533"/>
        <v>156.10360939951394</v>
      </c>
      <c r="CC104" s="212">
        <f t="shared" si="533"/>
        <v>157.19331983782217</v>
      </c>
      <c r="CD104" s="212">
        <f t="shared" si="533"/>
        <v>158.2830302761304</v>
      </c>
      <c r="CE104" s="212">
        <f t="shared" si="533"/>
        <v>159.37274071443863</v>
      </c>
      <c r="CF104" s="212">
        <f t="shared" si="533"/>
        <v>160.46245115274687</v>
      </c>
      <c r="CG104" s="212">
        <f t="shared" si="533"/>
        <v>161.5521615910551</v>
      </c>
      <c r="CH104" s="212">
        <f t="shared" si="533"/>
        <v>162.64187202936333</v>
      </c>
      <c r="CI104" s="212">
        <f t="shared" si="533"/>
        <v>163.73158246767156</v>
      </c>
      <c r="CJ104" s="212">
        <f t="shared" si="533"/>
        <v>164.82129290597979</v>
      </c>
      <c r="CK104" s="212">
        <f t="shared" si="533"/>
        <v>165.91100334428802</v>
      </c>
      <c r="CL104" s="212">
        <f t="shared" si="533"/>
        <v>167.00071378259625</v>
      </c>
      <c r="CM104" s="212">
        <f t="shared" si="533"/>
        <v>168.09042422090448</v>
      </c>
      <c r="CN104" s="212">
        <f t="shared" si="533"/>
        <v>169.18013465921271</v>
      </c>
      <c r="CO104" s="212">
        <f t="shared" ref="CO104:EZ104" si="534">IF(ISNONTEXT($AA$104),CN104+(($HS$104-$AA$104)/200),"")</f>
        <v>170.26984509752094</v>
      </c>
      <c r="CP104" s="212">
        <f t="shared" si="534"/>
        <v>171.35955553582917</v>
      </c>
      <c r="CQ104" s="212">
        <f t="shared" si="534"/>
        <v>172.4492659741374</v>
      </c>
      <c r="CR104" s="212">
        <f t="shared" si="534"/>
        <v>173.53897641244563</v>
      </c>
      <c r="CS104" s="212">
        <f t="shared" si="534"/>
        <v>174.62868685075387</v>
      </c>
      <c r="CT104" s="212">
        <f t="shared" si="534"/>
        <v>175.7183972890621</v>
      </c>
      <c r="CU104" s="212">
        <f t="shared" si="534"/>
        <v>176.80810772737033</v>
      </c>
      <c r="CV104" s="212">
        <f t="shared" si="534"/>
        <v>177.89781816567856</v>
      </c>
      <c r="CW104" s="212">
        <f t="shared" si="534"/>
        <v>178.98752860398679</v>
      </c>
      <c r="CX104" s="212">
        <f t="shared" si="534"/>
        <v>180.07723904229502</v>
      </c>
      <c r="CY104" s="212">
        <f t="shared" si="534"/>
        <v>181.16694948060325</v>
      </c>
      <c r="CZ104" s="212">
        <f t="shared" si="534"/>
        <v>182.25665991891148</v>
      </c>
      <c r="DA104" s="212">
        <f t="shared" si="534"/>
        <v>183.34637035721971</v>
      </c>
      <c r="DB104" s="212">
        <f t="shared" si="534"/>
        <v>184.43608079552794</v>
      </c>
      <c r="DC104" s="212">
        <f t="shared" si="534"/>
        <v>185.52579123383617</v>
      </c>
      <c r="DD104" s="212">
        <f t="shared" si="534"/>
        <v>186.6155016721444</v>
      </c>
      <c r="DE104" s="212">
        <f t="shared" si="534"/>
        <v>187.70521211045263</v>
      </c>
      <c r="DF104" s="212">
        <f t="shared" si="534"/>
        <v>188.79492254876087</v>
      </c>
      <c r="DG104" s="212">
        <f t="shared" si="534"/>
        <v>189.8846329870691</v>
      </c>
      <c r="DH104" s="212">
        <f t="shared" si="534"/>
        <v>190.97434342537733</v>
      </c>
      <c r="DI104" s="212">
        <f t="shared" si="534"/>
        <v>192.06405386368556</v>
      </c>
      <c r="DJ104" s="212">
        <f t="shared" si="534"/>
        <v>193.15376430199379</v>
      </c>
      <c r="DK104" s="212">
        <f t="shared" si="534"/>
        <v>194.24347474030202</v>
      </c>
      <c r="DL104" s="212">
        <f t="shared" si="534"/>
        <v>195.33318517861025</v>
      </c>
      <c r="DM104" s="212">
        <f t="shared" si="534"/>
        <v>196.42289561691848</v>
      </c>
      <c r="DN104" s="212">
        <f t="shared" si="534"/>
        <v>197.51260605522671</v>
      </c>
      <c r="DO104" s="212">
        <f t="shared" si="534"/>
        <v>198.60231649353494</v>
      </c>
      <c r="DP104" s="212">
        <f t="shared" si="534"/>
        <v>199.69202693184317</v>
      </c>
      <c r="DQ104" s="212">
        <f t="shared" si="534"/>
        <v>200.7817373701514</v>
      </c>
      <c r="DR104" s="212">
        <f t="shared" si="534"/>
        <v>201.87144780845964</v>
      </c>
      <c r="DS104" s="212">
        <f t="shared" si="534"/>
        <v>202.96115824676787</v>
      </c>
      <c r="DT104" s="212">
        <f t="shared" si="534"/>
        <v>204.0508686850761</v>
      </c>
      <c r="DU104" s="212">
        <f t="shared" si="534"/>
        <v>205.14057912338433</v>
      </c>
      <c r="DV104" s="212">
        <f t="shared" si="534"/>
        <v>206.23028956169256</v>
      </c>
      <c r="DW104" s="212">
        <f t="shared" si="534"/>
        <v>207.32000000000079</v>
      </c>
      <c r="DX104" s="212">
        <f t="shared" si="534"/>
        <v>208.40971043830902</v>
      </c>
      <c r="DY104" s="212">
        <f t="shared" si="534"/>
        <v>209.49942087661725</v>
      </c>
      <c r="DZ104" s="212">
        <f t="shared" si="534"/>
        <v>210.58913131492548</v>
      </c>
      <c r="EA104" s="212">
        <f t="shared" si="534"/>
        <v>211.67884175323371</v>
      </c>
      <c r="EB104" s="212">
        <f t="shared" si="534"/>
        <v>212.76855219154194</v>
      </c>
      <c r="EC104" s="212">
        <f t="shared" si="534"/>
        <v>213.85826262985017</v>
      </c>
      <c r="ED104" s="212">
        <f t="shared" si="534"/>
        <v>214.9479730681584</v>
      </c>
      <c r="EE104" s="212">
        <f t="shared" si="534"/>
        <v>216.03768350646664</v>
      </c>
      <c r="EF104" s="212">
        <f t="shared" si="534"/>
        <v>217.12739394477487</v>
      </c>
      <c r="EG104" s="212">
        <f t="shared" si="534"/>
        <v>218.2171043830831</v>
      </c>
      <c r="EH104" s="212">
        <f t="shared" si="534"/>
        <v>219.30681482139133</v>
      </c>
      <c r="EI104" s="212">
        <f t="shared" si="534"/>
        <v>220.39652525969956</v>
      </c>
      <c r="EJ104" s="212">
        <f t="shared" si="534"/>
        <v>221.48623569800779</v>
      </c>
      <c r="EK104" s="212">
        <f t="shared" si="534"/>
        <v>222.57594613631602</v>
      </c>
      <c r="EL104" s="212">
        <f t="shared" si="534"/>
        <v>223.66565657462425</v>
      </c>
      <c r="EM104" s="212">
        <f t="shared" si="534"/>
        <v>224.75536701293248</v>
      </c>
      <c r="EN104" s="212">
        <f t="shared" si="534"/>
        <v>225.84507745124071</v>
      </c>
      <c r="EO104" s="212">
        <f t="shared" si="534"/>
        <v>226.93478788954894</v>
      </c>
      <c r="EP104" s="212">
        <f t="shared" si="534"/>
        <v>228.02449832785717</v>
      </c>
      <c r="EQ104" s="212">
        <f t="shared" si="534"/>
        <v>229.1142087661654</v>
      </c>
      <c r="ER104" s="212">
        <f t="shared" si="534"/>
        <v>230.20391920447364</v>
      </c>
      <c r="ES104" s="212">
        <f t="shared" si="534"/>
        <v>231.29362964278187</v>
      </c>
      <c r="ET104" s="212">
        <f t="shared" si="534"/>
        <v>232.3833400810901</v>
      </c>
      <c r="EU104" s="212">
        <f t="shared" si="534"/>
        <v>233.47305051939833</v>
      </c>
      <c r="EV104" s="212">
        <f t="shared" si="534"/>
        <v>234.56276095770656</v>
      </c>
      <c r="EW104" s="212">
        <f t="shared" si="534"/>
        <v>235.65247139601479</v>
      </c>
      <c r="EX104" s="212">
        <f t="shared" si="534"/>
        <v>236.74218183432302</v>
      </c>
      <c r="EY104" s="212">
        <f t="shared" si="534"/>
        <v>237.83189227263125</v>
      </c>
      <c r="EZ104" s="212">
        <f t="shared" si="534"/>
        <v>238.92160271093948</v>
      </c>
      <c r="FA104" s="212">
        <f t="shared" ref="FA104:HL104" si="535">IF(ISNONTEXT($AA$104),EZ104+(($HS$104-$AA$104)/200),"")</f>
        <v>240.01131314924771</v>
      </c>
      <c r="FB104" s="212">
        <f t="shared" si="535"/>
        <v>241.10102358755594</v>
      </c>
      <c r="FC104" s="212">
        <f t="shared" si="535"/>
        <v>242.19073402586417</v>
      </c>
      <c r="FD104" s="212">
        <f t="shared" si="535"/>
        <v>243.2804444641724</v>
      </c>
      <c r="FE104" s="212">
        <f t="shared" si="535"/>
        <v>244.37015490248064</v>
      </c>
      <c r="FF104" s="212">
        <f t="shared" si="535"/>
        <v>245.45986534078887</v>
      </c>
      <c r="FG104" s="212">
        <f t="shared" si="535"/>
        <v>246.5495757790971</v>
      </c>
      <c r="FH104" s="212">
        <f t="shared" si="535"/>
        <v>247.63928621740533</v>
      </c>
      <c r="FI104" s="212">
        <f t="shared" si="535"/>
        <v>248.72899665571356</v>
      </c>
      <c r="FJ104" s="212">
        <f t="shared" si="535"/>
        <v>249.81870709402179</v>
      </c>
      <c r="FK104" s="212">
        <f t="shared" si="535"/>
        <v>250.90841753233002</v>
      </c>
      <c r="FL104" s="212">
        <f t="shared" si="535"/>
        <v>251.99812797063825</v>
      </c>
      <c r="FM104" s="212">
        <f t="shared" si="535"/>
        <v>253.08783840894648</v>
      </c>
      <c r="FN104" s="212">
        <f t="shared" si="535"/>
        <v>254.17754884725471</v>
      </c>
      <c r="FO104" s="212">
        <f t="shared" si="535"/>
        <v>255.26725928556294</v>
      </c>
      <c r="FP104" s="212">
        <f t="shared" si="535"/>
        <v>256.35696972387115</v>
      </c>
      <c r="FQ104" s="212">
        <f t="shared" si="535"/>
        <v>257.44668016217935</v>
      </c>
      <c r="FR104" s="212">
        <f t="shared" si="535"/>
        <v>258.53639060048755</v>
      </c>
      <c r="FS104" s="212">
        <f t="shared" si="535"/>
        <v>259.62610103879575</v>
      </c>
      <c r="FT104" s="212">
        <f t="shared" si="535"/>
        <v>260.71581147710395</v>
      </c>
      <c r="FU104" s="212">
        <f t="shared" si="535"/>
        <v>261.80552191541216</v>
      </c>
      <c r="FV104" s="212">
        <f t="shared" si="535"/>
        <v>262.89523235372036</v>
      </c>
      <c r="FW104" s="212">
        <f t="shared" si="535"/>
        <v>263.98494279202856</v>
      </c>
      <c r="FX104" s="212">
        <f t="shared" si="535"/>
        <v>265.07465323033676</v>
      </c>
      <c r="FY104" s="212">
        <f t="shared" si="535"/>
        <v>266.16436366864497</v>
      </c>
      <c r="FZ104" s="212">
        <f t="shared" si="535"/>
        <v>267.25407410695317</v>
      </c>
      <c r="GA104" s="212">
        <f t="shared" si="535"/>
        <v>268.34378454526137</v>
      </c>
      <c r="GB104" s="212">
        <f t="shared" si="535"/>
        <v>269.43349498356957</v>
      </c>
      <c r="GC104" s="212">
        <f t="shared" si="535"/>
        <v>270.52320542187778</v>
      </c>
      <c r="GD104" s="212">
        <f t="shared" si="535"/>
        <v>271.61291586018598</v>
      </c>
      <c r="GE104" s="212">
        <f t="shared" si="535"/>
        <v>272.70262629849418</v>
      </c>
      <c r="GF104" s="212">
        <f t="shared" si="535"/>
        <v>273.79233673680238</v>
      </c>
      <c r="GG104" s="212">
        <f t="shared" si="535"/>
        <v>274.88204717511059</v>
      </c>
      <c r="GH104" s="212">
        <f t="shared" si="535"/>
        <v>275.97175761341879</v>
      </c>
      <c r="GI104" s="212">
        <f t="shared" si="535"/>
        <v>277.06146805172699</v>
      </c>
      <c r="GJ104" s="212">
        <f t="shared" si="535"/>
        <v>278.15117849003519</v>
      </c>
      <c r="GK104" s="212">
        <f t="shared" si="535"/>
        <v>279.2408889283434</v>
      </c>
      <c r="GL104" s="212">
        <f t="shared" si="535"/>
        <v>280.3305993666516</v>
      </c>
      <c r="GM104" s="212">
        <f t="shared" si="535"/>
        <v>281.4203098049598</v>
      </c>
      <c r="GN104" s="212">
        <f t="shared" si="535"/>
        <v>282.510020243268</v>
      </c>
      <c r="GO104" s="212">
        <f t="shared" si="535"/>
        <v>283.5997306815762</v>
      </c>
      <c r="GP104" s="212">
        <f t="shared" si="535"/>
        <v>284.68944111988441</v>
      </c>
      <c r="GQ104" s="212">
        <f t="shared" si="535"/>
        <v>285.77915155819261</v>
      </c>
      <c r="GR104" s="212">
        <f t="shared" si="535"/>
        <v>286.86886199650081</v>
      </c>
      <c r="GS104" s="212">
        <f t="shared" si="535"/>
        <v>287.95857243480901</v>
      </c>
      <c r="GT104" s="212">
        <f t="shared" si="535"/>
        <v>289.04828287311722</v>
      </c>
      <c r="GU104" s="212">
        <f t="shared" si="535"/>
        <v>290.13799331142542</v>
      </c>
      <c r="GV104" s="212">
        <f t="shared" si="535"/>
        <v>291.22770374973362</v>
      </c>
      <c r="GW104" s="212">
        <f t="shared" si="535"/>
        <v>292.31741418804182</v>
      </c>
      <c r="GX104" s="212">
        <f t="shared" si="535"/>
        <v>293.40712462635003</v>
      </c>
      <c r="GY104" s="212">
        <f t="shared" si="535"/>
        <v>294.49683506465823</v>
      </c>
      <c r="GZ104" s="212">
        <f t="shared" si="535"/>
        <v>295.58654550296643</v>
      </c>
      <c r="HA104" s="212">
        <f t="shared" si="535"/>
        <v>296.67625594127463</v>
      </c>
      <c r="HB104" s="212">
        <f t="shared" si="535"/>
        <v>297.76596637958284</v>
      </c>
      <c r="HC104" s="212">
        <f t="shared" si="535"/>
        <v>298.85567681789104</v>
      </c>
      <c r="HD104" s="212">
        <f t="shared" si="535"/>
        <v>299.94538725619924</v>
      </c>
      <c r="HE104" s="212">
        <f t="shared" si="535"/>
        <v>301.03509769450744</v>
      </c>
      <c r="HF104" s="212">
        <f t="shared" si="535"/>
        <v>302.12480813281564</v>
      </c>
      <c r="HG104" s="212">
        <f t="shared" si="535"/>
        <v>303.21451857112385</v>
      </c>
      <c r="HH104" s="212">
        <f t="shared" si="535"/>
        <v>304.30422900943205</v>
      </c>
      <c r="HI104" s="212">
        <f t="shared" si="535"/>
        <v>305.39393944774025</v>
      </c>
      <c r="HJ104" s="212">
        <f t="shared" si="535"/>
        <v>306.48364988604845</v>
      </c>
      <c r="HK104" s="212">
        <f t="shared" si="535"/>
        <v>307.57336032435666</v>
      </c>
      <c r="HL104" s="212">
        <f t="shared" si="535"/>
        <v>308.66307076266486</v>
      </c>
      <c r="HM104" s="212">
        <f t="shared" ref="HM104:HR104" si="536">IF(ISNONTEXT($AA$104),HL104+(($HS$104-$AA$104)/200),"")</f>
        <v>309.75278120097306</v>
      </c>
      <c r="HN104" s="212">
        <f t="shared" si="536"/>
        <v>310.84249163928126</v>
      </c>
      <c r="HO104" s="212">
        <f t="shared" si="536"/>
        <v>311.93220207758947</v>
      </c>
      <c r="HP104" s="212">
        <f t="shared" si="536"/>
        <v>313.02191251589767</v>
      </c>
      <c r="HQ104" s="212">
        <f t="shared" si="536"/>
        <v>314.11162295420587</v>
      </c>
      <c r="HR104" s="212">
        <f t="shared" si="536"/>
        <v>315.20133339251407</v>
      </c>
      <c r="HS104" s="153">
        <f>IF(ISNONTEXT($AA104),J104+(3*O104),"")</f>
        <v>316.29104383082188</v>
      </c>
      <c r="HT104" s="146">
        <f>IF(ISNONTEXT($O104),_xlfn.NORM.DIST(AA104,$J104,$O104,FALSE),NA())</f>
        <v>1.2200989151260609E-4</v>
      </c>
      <c r="HU104" s="146">
        <f t="shared" ref="HU104:KF104" si="537">IF(ISNONTEXT($O104),_xlfn.NORM.DIST(AB104,$J104,$O104,FALSE),NA())</f>
        <v>1.3344002412706961E-4</v>
      </c>
      <c r="HV104" s="146">
        <f t="shared" si="537"/>
        <v>1.4580966683774119E-4</v>
      </c>
      <c r="HW104" s="146">
        <f t="shared" si="537"/>
        <v>1.5918262363292233E-4</v>
      </c>
      <c r="HX104" s="146">
        <f t="shared" si="537"/>
        <v>1.7362574977414591E-4</v>
      </c>
      <c r="HY104" s="146">
        <f t="shared" si="537"/>
        <v>1.8920898017506298E-4</v>
      </c>
      <c r="HZ104" s="146">
        <f t="shared" si="537"/>
        <v>2.0600534589898235E-4</v>
      </c>
      <c r="IA104" s="146">
        <f t="shared" si="537"/>
        <v>2.2409097760455826E-4</v>
      </c>
      <c r="IB104" s="146">
        <f t="shared" si="537"/>
        <v>2.4354509474933659E-4</v>
      </c>
      <c r="IC104" s="146">
        <f t="shared" si="537"/>
        <v>2.6444997934825542E-4</v>
      </c>
      <c r="ID104" s="146">
        <f t="shared" si="537"/>
        <v>2.868909330794647E-4</v>
      </c>
      <c r="IE104" s="146">
        <f t="shared" si="537"/>
        <v>3.1095621653377315E-4</v>
      </c>
      <c r="IF104" s="146">
        <f t="shared" si="537"/>
        <v>3.367369694173285E-4</v>
      </c>
      <c r="IG104" s="146">
        <f t="shared" si="537"/>
        <v>3.6432711054048644E-4</v>
      </c>
      <c r="IH104" s="146">
        <f t="shared" si="537"/>
        <v>3.9382321645991798E-4</v>
      </c>
      <c r="II104" s="146">
        <f t="shared" si="537"/>
        <v>4.2532437768643343E-4</v>
      </c>
      <c r="IJ104" s="146">
        <f t="shared" si="537"/>
        <v>4.5893203142831481E-4</v>
      </c>
      <c r="IK104" s="146">
        <f t="shared" si="537"/>
        <v>4.9474976990969823E-4</v>
      </c>
      <c r="IL104" s="146">
        <f t="shared" si="537"/>
        <v>5.3288312338608819E-4</v>
      </c>
      <c r="IM104" s="146">
        <f t="shared" si="537"/>
        <v>5.7343931707481608E-4</v>
      </c>
      <c r="IN104" s="146">
        <f t="shared" si="537"/>
        <v>6.1652700132735605E-4</v>
      </c>
      <c r="IO104" s="146">
        <f t="shared" si="537"/>
        <v>6.6225595449308455E-4</v>
      </c>
      <c r="IP104" s="146">
        <f t="shared" si="537"/>
        <v>7.1073675806027753E-4</v>
      </c>
      <c r="IQ104" s="146">
        <f t="shared" si="537"/>
        <v>7.6208044380979582E-4</v>
      </c>
      <c r="IR104" s="146">
        <f t="shared" si="537"/>
        <v>8.1639811287978654E-4</v>
      </c>
      <c r="IS104" s="146">
        <f t="shared" si="537"/>
        <v>8.7380052681545204E-4</v>
      </c>
      <c r="IT104" s="146">
        <f t="shared" si="537"/>
        <v>9.3439767086591176E-4</v>
      </c>
      <c r="IU104" s="146">
        <f t="shared" si="537"/>
        <v>9.9829828998984822E-4</v>
      </c>
      <c r="IV104" s="146">
        <f t="shared" si="537"/>
        <v>1.0656093982420152E-3</v>
      </c>
      <c r="IW104" s="146">
        <f t="shared" si="537"/>
        <v>1.1364357624329159E-3</v>
      </c>
      <c r="IX104" s="146">
        <f t="shared" si="537"/>
        <v>1.2108793611827328E-3</v>
      </c>
      <c r="IY104" s="146">
        <f t="shared" si="537"/>
        <v>1.2890388207267831E-3</v>
      </c>
      <c r="IZ104" s="146">
        <f t="shared" si="537"/>
        <v>1.371008829071665E-3</v>
      </c>
      <c r="JA104" s="146">
        <f t="shared" si="537"/>
        <v>1.4568795303474651E-3</v>
      </c>
      <c r="JB104" s="146">
        <f t="shared" si="537"/>
        <v>1.5467359014499119E-3</v>
      </c>
      <c r="JC104" s="146">
        <f t="shared" si="537"/>
        <v>1.6406571133154571E-3</v>
      </c>
      <c r="JD104" s="146">
        <f t="shared" si="537"/>
        <v>1.7387158794197556E-3</v>
      </c>
      <c r="JE104" s="146">
        <f t="shared" si="537"/>
        <v>1.8409777943338324E-3</v>
      </c>
      <c r="JF104" s="146">
        <f t="shared" si="537"/>
        <v>1.9475006654100259E-3</v>
      </c>
      <c r="JG104" s="146">
        <f t="shared" si="537"/>
        <v>2.0583338408993184E-3</v>
      </c>
      <c r="JH104" s="146">
        <f t="shared" si="537"/>
        <v>2.1735175380204214E-3</v>
      </c>
      <c r="JI104" s="146">
        <f t="shared" si="537"/>
        <v>2.2930821747065562E-3</v>
      </c>
      <c r="JJ104" s="146">
        <f t="shared" si="537"/>
        <v>2.4170477089457795E-3</v>
      </c>
      <c r="JK104" s="146">
        <f t="shared" si="537"/>
        <v>2.5454229898024413E-3</v>
      </c>
      <c r="JL104" s="146">
        <f t="shared" si="537"/>
        <v>2.6782051243585212E-3</v>
      </c>
      <c r="JM104" s="146">
        <f t="shared" si="537"/>
        <v>2.8153788649417392E-3</v>
      </c>
      <c r="JN104" s="146">
        <f t="shared" si="537"/>
        <v>2.9569160211101505E-3</v>
      </c>
      <c r="JO104" s="146">
        <f t="shared" si="537"/>
        <v>3.1027749009382316E-3</v>
      </c>
      <c r="JP104" s="146">
        <f t="shared" si="537"/>
        <v>3.2528997861952106E-3</v>
      </c>
      <c r="JQ104" s="146">
        <f t="shared" si="537"/>
        <v>3.407220446020499E-3</v>
      </c>
      <c r="JR104" s="146">
        <f t="shared" si="537"/>
        <v>3.5656516936821178E-3</v>
      </c>
      <c r="JS104" s="146">
        <f t="shared" si="537"/>
        <v>3.7280929909502296E-3</v>
      </c>
      <c r="JT104" s="146">
        <f t="shared" si="537"/>
        <v>3.8944281045281358E-3</v>
      </c>
      <c r="JU104" s="146">
        <f t="shared" si="537"/>
        <v>4.0645248188564643E-3</v>
      </c>
      <c r="JV104" s="146">
        <f t="shared" si="537"/>
        <v>4.2382347094419145E-3</v>
      </c>
      <c r="JW104" s="146">
        <f t="shared" si="537"/>
        <v>4.4153929806596262E-3</v>
      </c>
      <c r="JX104" s="146">
        <f t="shared" si="537"/>
        <v>4.5958183717378929E-3</v>
      </c>
      <c r="JY104" s="146">
        <f t="shared" si="537"/>
        <v>4.7793131343557595E-3</v>
      </c>
      <c r="JZ104" s="146">
        <f t="shared" si="537"/>
        <v>4.9656630849689576E-3</v>
      </c>
      <c r="KA104" s="146">
        <f t="shared" si="537"/>
        <v>5.1546377346283504E-3</v>
      </c>
      <c r="KB104" s="146">
        <f t="shared" si="537"/>
        <v>5.345990498669257E-3</v>
      </c>
      <c r="KC104" s="146">
        <f t="shared" si="537"/>
        <v>5.539458988231348E-3</v>
      </c>
      <c r="KD104" s="146">
        <f t="shared" si="537"/>
        <v>5.7347653851194504E-3</v>
      </c>
      <c r="KE104" s="146">
        <f t="shared" si="537"/>
        <v>5.9316169010380946E-3</v>
      </c>
      <c r="KF104" s="146">
        <f t="shared" si="537"/>
        <v>6.129706321729861E-3</v>
      </c>
      <c r="KG104" s="146">
        <f t="shared" ref="KG104:MR104" si="538">IF(ISNONTEXT($O104),_xlfn.NORM.DIST(CN104,$J104,$O104,FALSE),NA())</f>
        <v>6.3287126360227061E-3</v>
      </c>
      <c r="KH104" s="146">
        <f t="shared" si="538"/>
        <v>6.5283017492481065E-3</v>
      </c>
      <c r="KI104" s="146">
        <f t="shared" si="538"/>
        <v>6.7281272799337285E-3</v>
      </c>
      <c r="KJ104" s="146">
        <f t="shared" si="538"/>
        <v>6.9278314381056765E-3</v>
      </c>
      <c r="KK104" s="146">
        <f t="shared" si="538"/>
        <v>7.1270459829603471E-3</v>
      </c>
      <c r="KL104" s="146">
        <f t="shared" si="538"/>
        <v>7.3253932570891888E-3</v>
      </c>
      <c r="KM104" s="146">
        <f t="shared" si="538"/>
        <v>7.5224872938658635E-3</v>
      </c>
      <c r="KN104" s="146">
        <f t="shared" si="538"/>
        <v>7.7179349940391176E-3</v>
      </c>
      <c r="KO104" s="146">
        <f t="shared" si="538"/>
        <v>7.9113373670212719E-3</v>
      </c>
      <c r="KP104" s="146">
        <f t="shared" si="538"/>
        <v>8.1022908318260679E-3</v>
      </c>
      <c r="KQ104" s="146">
        <f t="shared" si="538"/>
        <v>8.2903885720960399E-3</v>
      </c>
      <c r="KR104" s="146">
        <f t="shared" si="538"/>
        <v>8.4752219391730377E-3</v>
      </c>
      <c r="KS104" s="146">
        <f t="shared" si="538"/>
        <v>8.6563818967107589E-3</v>
      </c>
      <c r="KT104" s="146">
        <f t="shared" si="538"/>
        <v>8.8334604999100036E-3</v>
      </c>
      <c r="KU104" s="146">
        <f t="shared" si="538"/>
        <v>9.0060524020793981E-3</v>
      </c>
      <c r="KV104" s="146">
        <f t="shared" si="538"/>
        <v>9.1737563808914867E-3</v>
      </c>
      <c r="KW104" s="146">
        <f t="shared" si="538"/>
        <v>9.3361768764192304E-3</v>
      </c>
      <c r="KX104" s="146">
        <f t="shared" si="538"/>
        <v>9.4929255328048828E-3</v>
      </c>
      <c r="KY104" s="146">
        <f t="shared" si="538"/>
        <v>9.643622735234841E-3</v>
      </c>
      <c r="KZ104" s="146">
        <f t="shared" si="538"/>
        <v>9.7878991337726207E-3</v>
      </c>
      <c r="LA104" s="146">
        <f t="shared" si="538"/>
        <v>9.9253971455399853E-3</v>
      </c>
      <c r="LB104" s="146">
        <f t="shared" si="538"/>
        <v>1.0055772426734633E-2</v>
      </c>
      <c r="LC104" s="146">
        <f t="shared" si="538"/>
        <v>1.0178695306033016E-2</v>
      </c>
      <c r="LD104" s="146">
        <f t="shared" si="538"/>
        <v>1.0293852171049101E-2</v>
      </c>
      <c r="LE104" s="146">
        <f t="shared" si="538"/>
        <v>1.0400946799704087E-2</v>
      </c>
      <c r="LF104" s="146">
        <f t="shared" si="538"/>
        <v>1.0499701628607859E-2</v>
      </c>
      <c r="LG104" s="146">
        <f t="shared" si="538"/>
        <v>1.0589858950858604E-2</v>
      </c>
      <c r="LH104" s="146">
        <f t="shared" si="538"/>
        <v>1.0671182036031318E-2</v>
      </c>
      <c r="LI104" s="146">
        <f t="shared" si="538"/>
        <v>1.0743456165546009E-2</v>
      </c>
      <c r="LJ104" s="146">
        <f t="shared" si="538"/>
        <v>1.0806489577079876E-2</v>
      </c>
      <c r="LK104" s="146">
        <f t="shared" si="538"/>
        <v>1.0860114312210904E-2</v>
      </c>
      <c r="LL104" s="146">
        <f t="shared" si="538"/>
        <v>1.0904186962049488E-2</v>
      </c>
      <c r="LM104" s="146">
        <f t="shared" si="538"/>
        <v>1.0938589306225582E-2</v>
      </c>
      <c r="LN104" s="146">
        <f t="shared" si="538"/>
        <v>1.0963228841246677E-2</v>
      </c>
      <c r="LO104" s="146">
        <f t="shared" si="538"/>
        <v>1.0978039194921761E-2</v>
      </c>
      <c r="LP104" s="146">
        <f t="shared" si="538"/>
        <v>1.0982980424252687E-2</v>
      </c>
      <c r="LQ104" s="146">
        <f t="shared" si="538"/>
        <v>1.0978039194921747E-2</v>
      </c>
      <c r="LR104" s="146">
        <f t="shared" si="538"/>
        <v>1.0963228841246649E-2</v>
      </c>
      <c r="LS104" s="146">
        <f t="shared" si="538"/>
        <v>1.0938589306225538E-2</v>
      </c>
      <c r="LT104" s="146">
        <f t="shared" si="538"/>
        <v>1.0904186962049431E-2</v>
      </c>
      <c r="LU104" s="146">
        <f t="shared" si="538"/>
        <v>1.0860114312210831E-2</v>
      </c>
      <c r="LV104" s="146">
        <f t="shared" si="538"/>
        <v>1.0806489577079791E-2</v>
      </c>
      <c r="LW104" s="146">
        <f t="shared" si="538"/>
        <v>1.074345616554591E-2</v>
      </c>
      <c r="LX104" s="146">
        <f t="shared" si="538"/>
        <v>1.0671182036031205E-2</v>
      </c>
      <c r="LY104" s="146">
        <f t="shared" si="538"/>
        <v>1.0589858950858478E-2</v>
      </c>
      <c r="LZ104" s="146">
        <f t="shared" si="538"/>
        <v>1.0499701628607718E-2</v>
      </c>
      <c r="MA104" s="146">
        <f t="shared" si="538"/>
        <v>1.0400946799703936E-2</v>
      </c>
      <c r="MB104" s="146">
        <f t="shared" si="538"/>
        <v>1.0293852171048938E-2</v>
      </c>
      <c r="MC104" s="146">
        <f t="shared" si="538"/>
        <v>1.0178695306032841E-2</v>
      </c>
      <c r="MD104" s="146">
        <f t="shared" si="538"/>
        <v>1.0055772426734447E-2</v>
      </c>
      <c r="ME104" s="146">
        <f t="shared" si="538"/>
        <v>9.925397145539791E-3</v>
      </c>
      <c r="MF104" s="146">
        <f t="shared" si="538"/>
        <v>9.787899133772416E-3</v>
      </c>
      <c r="MG104" s="146">
        <f t="shared" si="538"/>
        <v>9.6436227352346242E-3</v>
      </c>
      <c r="MH104" s="146">
        <f t="shared" si="538"/>
        <v>9.492925532804659E-3</v>
      </c>
      <c r="MI104" s="146">
        <f t="shared" si="538"/>
        <v>9.336176876418998E-3</v>
      </c>
      <c r="MJ104" s="146">
        <f t="shared" si="538"/>
        <v>9.1737563808912456E-3</v>
      </c>
      <c r="MK104" s="146">
        <f t="shared" si="538"/>
        <v>9.0060524020791483E-3</v>
      </c>
      <c r="ML104" s="146">
        <f t="shared" si="538"/>
        <v>8.8334604999097486E-3</v>
      </c>
      <c r="MM104" s="146">
        <f t="shared" si="538"/>
        <v>8.6563818967104987E-3</v>
      </c>
      <c r="MN104" s="146">
        <f t="shared" si="538"/>
        <v>8.4752219391727689E-3</v>
      </c>
      <c r="MO104" s="146">
        <f t="shared" si="538"/>
        <v>8.2903885720957693E-3</v>
      </c>
      <c r="MP104" s="146">
        <f t="shared" si="538"/>
        <v>8.1022908318257904E-3</v>
      </c>
      <c r="MQ104" s="146">
        <f t="shared" si="538"/>
        <v>7.9113373670209909E-3</v>
      </c>
      <c r="MR104" s="146">
        <f t="shared" si="538"/>
        <v>7.7179349940388322E-3</v>
      </c>
      <c r="MS104" s="146">
        <f t="shared" ref="MS104:PD104" si="539">IF(ISNONTEXT($O104),_xlfn.NORM.DIST(EZ104,$J104,$O104,FALSE),NA())</f>
        <v>7.5224872938655755E-3</v>
      </c>
      <c r="MT104" s="146">
        <f t="shared" si="539"/>
        <v>7.3253932570889009E-3</v>
      </c>
      <c r="MU104" s="146">
        <f t="shared" si="539"/>
        <v>7.1270459829600565E-3</v>
      </c>
      <c r="MV104" s="146">
        <f t="shared" si="539"/>
        <v>6.9278314381053859E-3</v>
      </c>
      <c r="MW104" s="146">
        <f t="shared" si="539"/>
        <v>6.7281272799334362E-3</v>
      </c>
      <c r="MX104" s="146">
        <f t="shared" si="539"/>
        <v>6.5283017492478142E-3</v>
      </c>
      <c r="MY104" s="146">
        <f t="shared" si="539"/>
        <v>6.3287126360224155E-3</v>
      </c>
      <c r="MZ104" s="146">
        <f t="shared" si="539"/>
        <v>6.1297063217295705E-3</v>
      </c>
      <c r="NA104" s="146">
        <f t="shared" si="539"/>
        <v>5.9316169010378075E-3</v>
      </c>
      <c r="NB104" s="146">
        <f t="shared" si="539"/>
        <v>5.7347653851191633E-3</v>
      </c>
      <c r="NC104" s="146">
        <f t="shared" si="539"/>
        <v>5.5394589882310644E-3</v>
      </c>
      <c r="ND104" s="146">
        <f t="shared" si="539"/>
        <v>5.3459904986689769E-3</v>
      </c>
      <c r="NE104" s="146">
        <f t="shared" si="539"/>
        <v>5.1546377346280729E-3</v>
      </c>
      <c r="NF104" s="146">
        <f t="shared" si="539"/>
        <v>4.9656630849686835E-3</v>
      </c>
      <c r="NG104" s="146">
        <f t="shared" si="539"/>
        <v>4.7793131343554889E-3</v>
      </c>
      <c r="NH104" s="146">
        <f t="shared" si="539"/>
        <v>4.5958183717376266E-3</v>
      </c>
      <c r="NI104" s="146">
        <f t="shared" si="539"/>
        <v>4.4153929806593694E-3</v>
      </c>
      <c r="NJ104" s="146">
        <f t="shared" si="539"/>
        <v>4.2382347094416656E-3</v>
      </c>
      <c r="NK104" s="146">
        <f t="shared" si="539"/>
        <v>4.0645248188562267E-3</v>
      </c>
      <c r="NL104" s="146">
        <f t="shared" si="539"/>
        <v>3.8944281045279077E-3</v>
      </c>
      <c r="NM104" s="146">
        <f t="shared" si="539"/>
        <v>3.728092990950011E-3</v>
      </c>
      <c r="NN104" s="146">
        <f t="shared" si="539"/>
        <v>3.5656516936819088E-3</v>
      </c>
      <c r="NO104" s="146">
        <f t="shared" si="539"/>
        <v>3.4072204460202991E-3</v>
      </c>
      <c r="NP104" s="146">
        <f t="shared" si="539"/>
        <v>3.2528997861950193E-3</v>
      </c>
      <c r="NQ104" s="146">
        <f t="shared" si="539"/>
        <v>3.1027749009380503E-3</v>
      </c>
      <c r="NR104" s="146">
        <f t="shared" si="539"/>
        <v>2.9569160211099779E-3</v>
      </c>
      <c r="NS104" s="146">
        <f t="shared" si="539"/>
        <v>2.815378864941577E-3</v>
      </c>
      <c r="NT104" s="146">
        <f t="shared" si="539"/>
        <v>2.678205124358366E-3</v>
      </c>
      <c r="NU104" s="146">
        <f t="shared" si="539"/>
        <v>2.5454229898022943E-3</v>
      </c>
      <c r="NV104" s="146">
        <f t="shared" si="539"/>
        <v>2.4170477089456412E-3</v>
      </c>
      <c r="NW104" s="146">
        <f t="shared" si="539"/>
        <v>2.2930821747064252E-3</v>
      </c>
      <c r="NX104" s="146">
        <f t="shared" si="539"/>
        <v>2.1735175380202991E-3</v>
      </c>
      <c r="NY104" s="146">
        <f t="shared" si="539"/>
        <v>2.0583338408992039E-3</v>
      </c>
      <c r="NZ104" s="146">
        <f t="shared" si="539"/>
        <v>1.9475006654099184E-3</v>
      </c>
      <c r="OA104" s="146">
        <f t="shared" si="539"/>
        <v>1.8409777943337318E-3</v>
      </c>
      <c r="OB104" s="146">
        <f t="shared" si="539"/>
        <v>1.7387158794196615E-3</v>
      </c>
      <c r="OC104" s="146">
        <f t="shared" si="539"/>
        <v>1.6406571133153693E-3</v>
      </c>
      <c r="OD104" s="146">
        <f t="shared" si="539"/>
        <v>1.5467359014498308E-3</v>
      </c>
      <c r="OE104" s="146">
        <f t="shared" si="539"/>
        <v>1.4568795303473892E-3</v>
      </c>
      <c r="OF104" s="146">
        <f t="shared" si="539"/>
        <v>1.3710088290715937E-3</v>
      </c>
      <c r="OG104" s="146">
        <f t="shared" si="539"/>
        <v>1.2890388207267179E-3</v>
      </c>
      <c r="OH104" s="146">
        <f t="shared" si="539"/>
        <v>1.2108793611826743E-3</v>
      </c>
      <c r="OI104" s="146">
        <f t="shared" si="539"/>
        <v>1.1364357624328615E-3</v>
      </c>
      <c r="OJ104" s="146">
        <f t="shared" si="539"/>
        <v>1.0656093982419651E-3</v>
      </c>
      <c r="OK104" s="146">
        <f t="shared" si="539"/>
        <v>9.982982899898003E-4</v>
      </c>
      <c r="OL104" s="146">
        <f t="shared" si="539"/>
        <v>9.3439767086586851E-4</v>
      </c>
      <c r="OM104" s="146">
        <f t="shared" si="539"/>
        <v>8.7380052681541105E-4</v>
      </c>
      <c r="ON104" s="146">
        <f t="shared" si="539"/>
        <v>8.1639811287974838E-4</v>
      </c>
      <c r="OO104" s="146">
        <f t="shared" si="539"/>
        <v>7.6208044380976058E-4</v>
      </c>
      <c r="OP104" s="146">
        <f t="shared" si="539"/>
        <v>7.107367580602449E-4</v>
      </c>
      <c r="OQ104" s="146">
        <f t="shared" si="539"/>
        <v>6.6225595449305452E-4</v>
      </c>
      <c r="OR104" s="146">
        <f t="shared" si="539"/>
        <v>6.1652700132732786E-4</v>
      </c>
      <c r="OS104" s="146">
        <f t="shared" si="539"/>
        <v>5.7343931707479082E-4</v>
      </c>
      <c r="OT104" s="146">
        <f t="shared" si="539"/>
        <v>5.3288312338606455E-4</v>
      </c>
      <c r="OU104" s="146">
        <f t="shared" si="539"/>
        <v>4.9474976990967633E-4</v>
      </c>
      <c r="OV104" s="146">
        <f t="shared" si="539"/>
        <v>4.5893203142829525E-4</v>
      </c>
      <c r="OW104" s="146">
        <f t="shared" si="539"/>
        <v>4.2532437768641522E-4</v>
      </c>
      <c r="OX104" s="146">
        <f t="shared" si="539"/>
        <v>3.9382321645990134E-4</v>
      </c>
      <c r="OY104" s="146">
        <f t="shared" si="539"/>
        <v>3.6432711054047072E-4</v>
      </c>
      <c r="OZ104" s="146">
        <f t="shared" si="539"/>
        <v>3.3673696941731457E-4</v>
      </c>
      <c r="PA104" s="146">
        <f t="shared" si="539"/>
        <v>3.1095621653376058E-4</v>
      </c>
      <c r="PB104" s="146">
        <f t="shared" si="539"/>
        <v>2.8689093307945294E-4</v>
      </c>
      <c r="PC104" s="146">
        <f t="shared" si="539"/>
        <v>2.6444997934824523E-4</v>
      </c>
      <c r="PD104" s="146">
        <f t="shared" si="539"/>
        <v>2.4354509474932708E-4</v>
      </c>
      <c r="PE104" s="146">
        <f t="shared" ref="PE104:PL104" si="540">IF(ISNONTEXT($O104),_xlfn.NORM.DIST(HL104,$J104,$O104,FALSE),NA())</f>
        <v>2.2409097760454962E-4</v>
      </c>
      <c r="PF104" s="146">
        <f t="shared" si="540"/>
        <v>2.0600534589897471E-4</v>
      </c>
      <c r="PG104" s="146">
        <f t="shared" si="540"/>
        <v>1.8920898017505593E-4</v>
      </c>
      <c r="PH104" s="146">
        <f t="shared" si="540"/>
        <v>1.7362574977413959E-4</v>
      </c>
      <c r="PI104" s="146">
        <f t="shared" si="540"/>
        <v>1.5918262363291683E-4</v>
      </c>
      <c r="PJ104" s="146">
        <f t="shared" si="540"/>
        <v>1.4580966683773626E-4</v>
      </c>
      <c r="PK104" s="146">
        <f t="shared" si="540"/>
        <v>1.3344002412706512E-4</v>
      </c>
      <c r="PL104" s="146">
        <f t="shared" si="540"/>
        <v>1.2200989151260609E-4</v>
      </c>
    </row>
    <row r="105" spans="1:428" x14ac:dyDescent="0.45">
      <c r="A105" s="2"/>
      <c r="B105" s="370">
        <v>21</v>
      </c>
      <c r="C105" s="371" t="s">
        <v>851</v>
      </c>
      <c r="D105" s="2"/>
      <c r="E105" s="5"/>
      <c r="F105" s="5"/>
      <c r="G105" s="5"/>
      <c r="H105" s="2"/>
      <c r="I105" s="2"/>
      <c r="J105" s="5"/>
      <c r="K105" s="2"/>
      <c r="L105" s="2"/>
      <c r="M105" s="2"/>
      <c r="N105" s="2"/>
      <c r="O105" s="2"/>
      <c r="P105" s="2"/>
      <c r="Q105" s="22"/>
      <c r="R105" s="232"/>
      <c r="S105" s="31"/>
      <c r="T105" s="31"/>
      <c r="U105" s="31"/>
      <c r="V105" s="31"/>
      <c r="W105" s="31"/>
      <c r="X105" s="31"/>
      <c r="Y105" s="5"/>
    </row>
    <row r="106" spans="1:428" ht="15.75" x14ac:dyDescent="0.5">
      <c r="A106" s="2"/>
      <c r="B106" s="372">
        <f>SUM(B104:B105)</f>
        <v>274</v>
      </c>
      <c r="C106" s="373" t="s">
        <v>852</v>
      </c>
      <c r="D106" s="2"/>
      <c r="E106" s="392" t="s">
        <v>45</v>
      </c>
      <c r="F106" s="393"/>
      <c r="G106" s="394"/>
      <c r="H106" s="2"/>
      <c r="I106" s="2"/>
      <c r="J106" s="5"/>
      <c r="K106" s="2"/>
      <c r="L106" s="2"/>
      <c r="M106" s="2"/>
      <c r="N106" s="29" t="s">
        <v>54</v>
      </c>
      <c r="O106" s="29"/>
      <c r="P106" s="29"/>
      <c r="Q106" s="83">
        <v>230</v>
      </c>
      <c r="R106" s="233">
        <f>IF(OR(O104="",Q106=""),"",ABS(VLOOKUP($Q$1,VLookups!$A$27:$B$28,2,FALSE)-_xlfn.NORM.DIST(Q106,J104,O104,TRUE)))</f>
        <v>0.73381295901667176</v>
      </c>
      <c r="S106" s="58">
        <f>IF($O$104="","",_xlfn.NORM.INV(ABS(VLOOKUP($Q$1,VLookups!$A$27:$B$28,2,FALSE)-S$3),$J$104,$O104))</f>
        <v>160.76932939319363</v>
      </c>
      <c r="T106" s="59">
        <f>IF($O$104="","",_xlfn.NORM.INV(ABS(VLOOKUP($Q$1,VLookups!$A$27:$B$28,2,FALSE)-T$3),$J$104,$O104))</f>
        <v>253.87067060680636</v>
      </c>
      <c r="U106" s="60">
        <f>IF($O$104="","",_xlfn.NORM.INV(ABS(VLOOKUP($Q$1,VLookups!$A$27:$B$28,2,FALSE)-U$3),$J$104,$O104))</f>
        <v>244.96707610475167</v>
      </c>
      <c r="V106" s="61">
        <f>IF($O$104="","",_xlfn.NORM.INV(ABS(VLOOKUP($Q$1,VLookups!$A$27:$B$28,2,FALSE)-V$3),$J$104,$O104))</f>
        <v>237.89078144420816</v>
      </c>
      <c r="W106" s="62">
        <f>IF($O$104="","",_xlfn.NORM.INV(ABS(VLOOKUP($Q$1,VLookups!$A$27:$B$28,2,FALSE)-W$3),$J$104,$O104))</f>
        <v>231.81995071068576</v>
      </c>
      <c r="X106" s="63">
        <f>IF($O$104="","",_xlfn.NORM.INV(ABS(VLOOKUP($Q$1,VLookups!$A$27:$B$28,2,FALSE)-X$3),$J$104,$O104))</f>
        <v>226.36815708507112</v>
      </c>
      <c r="Y106" s="5"/>
    </row>
    <row r="107" spans="1:428" x14ac:dyDescent="0.45">
      <c r="A107" s="5"/>
      <c r="B107" s="5"/>
      <c r="C107" s="5"/>
      <c r="D107" s="5"/>
      <c r="H107" s="2"/>
      <c r="I107" s="5"/>
      <c r="J107" s="5"/>
      <c r="K107" s="5"/>
      <c r="L107" s="5"/>
      <c r="Y107" s="5"/>
      <c r="HT107" s="175">
        <f>IF(AND($G$113&gt;0,$G$114&gt;0),IF(OR(AA104&lt;$G$113,AA104=$G$113),HT104,0),"")</f>
        <v>1.2200989151260609E-4</v>
      </c>
      <c r="HU107" s="175">
        <f t="shared" ref="HU107:KF107" si="541">IF(AND($G$113&gt;0,$G$114&gt;0),IF(OR(AB104&lt;$G$113,AB104=$G$113),HU104,0),"")</f>
        <v>1.3344002412706961E-4</v>
      </c>
      <c r="HV107" s="175">
        <f t="shared" si="541"/>
        <v>1.4580966683774119E-4</v>
      </c>
      <c r="HW107" s="175">
        <f t="shared" si="541"/>
        <v>1.5918262363292233E-4</v>
      </c>
      <c r="HX107" s="175">
        <f t="shared" si="541"/>
        <v>1.7362574977414591E-4</v>
      </c>
      <c r="HY107" s="175">
        <f t="shared" si="541"/>
        <v>1.8920898017506298E-4</v>
      </c>
      <c r="HZ107" s="175">
        <f t="shared" si="541"/>
        <v>2.0600534589898235E-4</v>
      </c>
      <c r="IA107" s="175">
        <f t="shared" si="541"/>
        <v>2.2409097760455826E-4</v>
      </c>
      <c r="IB107" s="175">
        <f t="shared" si="541"/>
        <v>2.4354509474933659E-4</v>
      </c>
      <c r="IC107" s="175">
        <f t="shared" si="541"/>
        <v>2.6444997934825542E-4</v>
      </c>
      <c r="ID107" s="175">
        <f t="shared" si="541"/>
        <v>2.868909330794647E-4</v>
      </c>
      <c r="IE107" s="175">
        <f t="shared" si="541"/>
        <v>3.1095621653377315E-4</v>
      </c>
      <c r="IF107" s="175">
        <f t="shared" si="541"/>
        <v>3.367369694173285E-4</v>
      </c>
      <c r="IG107" s="175">
        <f t="shared" si="541"/>
        <v>3.6432711054048644E-4</v>
      </c>
      <c r="IH107" s="175">
        <f t="shared" si="541"/>
        <v>3.9382321645991798E-4</v>
      </c>
      <c r="II107" s="175">
        <f t="shared" si="541"/>
        <v>4.2532437768643343E-4</v>
      </c>
      <c r="IJ107" s="175">
        <f t="shared" si="541"/>
        <v>4.5893203142831481E-4</v>
      </c>
      <c r="IK107" s="175">
        <f t="shared" si="541"/>
        <v>4.9474976990969823E-4</v>
      </c>
      <c r="IL107" s="175">
        <f t="shared" si="541"/>
        <v>5.3288312338608819E-4</v>
      </c>
      <c r="IM107" s="175">
        <f t="shared" si="541"/>
        <v>5.7343931707481608E-4</v>
      </c>
      <c r="IN107" s="175">
        <f t="shared" si="541"/>
        <v>6.1652700132735605E-4</v>
      </c>
      <c r="IO107" s="175">
        <f t="shared" si="541"/>
        <v>6.6225595449308455E-4</v>
      </c>
      <c r="IP107" s="175">
        <f t="shared" si="541"/>
        <v>7.1073675806027753E-4</v>
      </c>
      <c r="IQ107" s="175">
        <f t="shared" si="541"/>
        <v>7.6208044380979582E-4</v>
      </c>
      <c r="IR107" s="175">
        <f t="shared" si="541"/>
        <v>8.1639811287978654E-4</v>
      </c>
      <c r="IS107" s="175">
        <f t="shared" si="541"/>
        <v>8.7380052681545204E-4</v>
      </c>
      <c r="IT107" s="175">
        <f t="shared" si="541"/>
        <v>9.3439767086591176E-4</v>
      </c>
      <c r="IU107" s="175">
        <f t="shared" si="541"/>
        <v>9.9829828998984822E-4</v>
      </c>
      <c r="IV107" s="175">
        <f t="shared" si="541"/>
        <v>1.0656093982420152E-3</v>
      </c>
      <c r="IW107" s="175">
        <f t="shared" si="541"/>
        <v>1.1364357624329159E-3</v>
      </c>
      <c r="IX107" s="175">
        <f t="shared" si="541"/>
        <v>1.2108793611827328E-3</v>
      </c>
      <c r="IY107" s="175">
        <f t="shared" si="541"/>
        <v>1.2890388207267831E-3</v>
      </c>
      <c r="IZ107" s="175">
        <f t="shared" si="541"/>
        <v>1.371008829071665E-3</v>
      </c>
      <c r="JA107" s="175">
        <f t="shared" si="541"/>
        <v>1.4568795303474651E-3</v>
      </c>
      <c r="JB107" s="175">
        <f t="shared" si="541"/>
        <v>1.5467359014499119E-3</v>
      </c>
      <c r="JC107" s="175">
        <f t="shared" si="541"/>
        <v>1.6406571133154571E-3</v>
      </c>
      <c r="JD107" s="175">
        <f t="shared" si="541"/>
        <v>1.7387158794197556E-3</v>
      </c>
      <c r="JE107" s="175">
        <f t="shared" si="541"/>
        <v>1.8409777943338324E-3</v>
      </c>
      <c r="JF107" s="175">
        <f t="shared" si="541"/>
        <v>1.9475006654100259E-3</v>
      </c>
      <c r="JG107" s="175">
        <f t="shared" si="541"/>
        <v>2.0583338408993184E-3</v>
      </c>
      <c r="JH107" s="175">
        <f t="shared" si="541"/>
        <v>2.1735175380204214E-3</v>
      </c>
      <c r="JI107" s="175">
        <f t="shared" si="541"/>
        <v>2.2930821747065562E-3</v>
      </c>
      <c r="JJ107" s="175">
        <f t="shared" si="541"/>
        <v>2.4170477089457795E-3</v>
      </c>
      <c r="JK107" s="175">
        <f t="shared" si="541"/>
        <v>2.5454229898024413E-3</v>
      </c>
      <c r="JL107" s="175">
        <f t="shared" si="541"/>
        <v>2.6782051243585212E-3</v>
      </c>
      <c r="JM107" s="175">
        <f t="shared" si="541"/>
        <v>2.8153788649417392E-3</v>
      </c>
      <c r="JN107" s="175">
        <f t="shared" si="541"/>
        <v>0</v>
      </c>
      <c r="JO107" s="175">
        <f t="shared" si="541"/>
        <v>0</v>
      </c>
      <c r="JP107" s="175">
        <f t="shared" si="541"/>
        <v>0</v>
      </c>
      <c r="JQ107" s="175">
        <f t="shared" si="541"/>
        <v>0</v>
      </c>
      <c r="JR107" s="175">
        <f t="shared" si="541"/>
        <v>0</v>
      </c>
      <c r="JS107" s="175">
        <f t="shared" si="541"/>
        <v>0</v>
      </c>
      <c r="JT107" s="175">
        <f t="shared" si="541"/>
        <v>0</v>
      </c>
      <c r="JU107" s="175">
        <f t="shared" si="541"/>
        <v>0</v>
      </c>
      <c r="JV107" s="175">
        <f t="shared" si="541"/>
        <v>0</v>
      </c>
      <c r="JW107" s="175">
        <f t="shared" si="541"/>
        <v>0</v>
      </c>
      <c r="JX107" s="175">
        <f t="shared" si="541"/>
        <v>0</v>
      </c>
      <c r="JY107" s="175">
        <f t="shared" si="541"/>
        <v>0</v>
      </c>
      <c r="JZ107" s="175">
        <f t="shared" si="541"/>
        <v>0</v>
      </c>
      <c r="KA107" s="175">
        <f t="shared" si="541"/>
        <v>0</v>
      </c>
      <c r="KB107" s="175">
        <f t="shared" si="541"/>
        <v>0</v>
      </c>
      <c r="KC107" s="175">
        <f t="shared" si="541"/>
        <v>0</v>
      </c>
      <c r="KD107" s="175">
        <f t="shared" si="541"/>
        <v>0</v>
      </c>
      <c r="KE107" s="175">
        <f t="shared" si="541"/>
        <v>0</v>
      </c>
      <c r="KF107" s="175">
        <f t="shared" si="541"/>
        <v>0</v>
      </c>
      <c r="KG107" s="175">
        <f t="shared" ref="KG107:MR107" si="542">IF(AND($G$113&gt;0,$G$114&gt;0),IF(OR(CN104&lt;$G$113,CN104=$G$113),KG104,0),"")</f>
        <v>0</v>
      </c>
      <c r="KH107" s="175">
        <f t="shared" si="542"/>
        <v>0</v>
      </c>
      <c r="KI107" s="175">
        <f t="shared" si="542"/>
        <v>0</v>
      </c>
      <c r="KJ107" s="175">
        <f t="shared" si="542"/>
        <v>0</v>
      </c>
      <c r="KK107" s="175">
        <f t="shared" si="542"/>
        <v>0</v>
      </c>
      <c r="KL107" s="175">
        <f t="shared" si="542"/>
        <v>0</v>
      </c>
      <c r="KM107" s="175">
        <f t="shared" si="542"/>
        <v>0</v>
      </c>
      <c r="KN107" s="175">
        <f t="shared" si="542"/>
        <v>0</v>
      </c>
      <c r="KO107" s="175">
        <f t="shared" si="542"/>
        <v>0</v>
      </c>
      <c r="KP107" s="175">
        <f t="shared" si="542"/>
        <v>0</v>
      </c>
      <c r="KQ107" s="175">
        <f t="shared" si="542"/>
        <v>0</v>
      </c>
      <c r="KR107" s="175">
        <f t="shared" si="542"/>
        <v>0</v>
      </c>
      <c r="KS107" s="175">
        <f t="shared" si="542"/>
        <v>0</v>
      </c>
      <c r="KT107" s="175">
        <f t="shared" si="542"/>
        <v>0</v>
      </c>
      <c r="KU107" s="175">
        <f t="shared" si="542"/>
        <v>0</v>
      </c>
      <c r="KV107" s="175">
        <f t="shared" si="542"/>
        <v>0</v>
      </c>
      <c r="KW107" s="175">
        <f t="shared" si="542"/>
        <v>0</v>
      </c>
      <c r="KX107" s="175">
        <f t="shared" si="542"/>
        <v>0</v>
      </c>
      <c r="KY107" s="175">
        <f t="shared" si="542"/>
        <v>0</v>
      </c>
      <c r="KZ107" s="175">
        <f t="shared" si="542"/>
        <v>0</v>
      </c>
      <c r="LA107" s="175">
        <f t="shared" si="542"/>
        <v>0</v>
      </c>
      <c r="LB107" s="175">
        <f t="shared" si="542"/>
        <v>0</v>
      </c>
      <c r="LC107" s="175">
        <f t="shared" si="542"/>
        <v>0</v>
      </c>
      <c r="LD107" s="175">
        <f t="shared" si="542"/>
        <v>0</v>
      </c>
      <c r="LE107" s="175">
        <f t="shared" si="542"/>
        <v>0</v>
      </c>
      <c r="LF107" s="175">
        <f t="shared" si="542"/>
        <v>0</v>
      </c>
      <c r="LG107" s="175">
        <f t="shared" si="542"/>
        <v>0</v>
      </c>
      <c r="LH107" s="175">
        <f t="shared" si="542"/>
        <v>0</v>
      </c>
      <c r="LI107" s="175">
        <f t="shared" si="542"/>
        <v>0</v>
      </c>
      <c r="LJ107" s="175">
        <f t="shared" si="542"/>
        <v>0</v>
      </c>
      <c r="LK107" s="175">
        <f t="shared" si="542"/>
        <v>0</v>
      </c>
      <c r="LL107" s="175">
        <f t="shared" si="542"/>
        <v>0</v>
      </c>
      <c r="LM107" s="175">
        <f t="shared" si="542"/>
        <v>0</v>
      </c>
      <c r="LN107" s="175">
        <f t="shared" si="542"/>
        <v>0</v>
      </c>
      <c r="LO107" s="175">
        <f t="shared" si="542"/>
        <v>0</v>
      </c>
      <c r="LP107" s="175">
        <f t="shared" si="542"/>
        <v>0</v>
      </c>
      <c r="LQ107" s="175">
        <f t="shared" si="542"/>
        <v>0</v>
      </c>
      <c r="LR107" s="175">
        <f t="shared" si="542"/>
        <v>0</v>
      </c>
      <c r="LS107" s="175">
        <f t="shared" si="542"/>
        <v>0</v>
      </c>
      <c r="LT107" s="175">
        <f t="shared" si="542"/>
        <v>0</v>
      </c>
      <c r="LU107" s="175">
        <f t="shared" si="542"/>
        <v>0</v>
      </c>
      <c r="LV107" s="175">
        <f t="shared" si="542"/>
        <v>0</v>
      </c>
      <c r="LW107" s="175">
        <f t="shared" si="542"/>
        <v>0</v>
      </c>
      <c r="LX107" s="175">
        <f t="shared" si="542"/>
        <v>0</v>
      </c>
      <c r="LY107" s="175">
        <f t="shared" si="542"/>
        <v>0</v>
      </c>
      <c r="LZ107" s="175">
        <f t="shared" si="542"/>
        <v>0</v>
      </c>
      <c r="MA107" s="175">
        <f t="shared" si="542"/>
        <v>0</v>
      </c>
      <c r="MB107" s="175">
        <f t="shared" si="542"/>
        <v>0</v>
      </c>
      <c r="MC107" s="175">
        <f t="shared" si="542"/>
        <v>0</v>
      </c>
      <c r="MD107" s="175">
        <f t="shared" si="542"/>
        <v>0</v>
      </c>
      <c r="ME107" s="175">
        <f t="shared" si="542"/>
        <v>0</v>
      </c>
      <c r="MF107" s="175">
        <f t="shared" si="542"/>
        <v>0</v>
      </c>
      <c r="MG107" s="175">
        <f t="shared" si="542"/>
        <v>0</v>
      </c>
      <c r="MH107" s="175">
        <f t="shared" si="542"/>
        <v>0</v>
      </c>
      <c r="MI107" s="175">
        <f t="shared" si="542"/>
        <v>0</v>
      </c>
      <c r="MJ107" s="175">
        <f t="shared" si="542"/>
        <v>0</v>
      </c>
      <c r="MK107" s="175">
        <f t="shared" si="542"/>
        <v>0</v>
      </c>
      <c r="ML107" s="175">
        <f t="shared" si="542"/>
        <v>0</v>
      </c>
      <c r="MM107" s="175">
        <f t="shared" si="542"/>
        <v>0</v>
      </c>
      <c r="MN107" s="175">
        <f t="shared" si="542"/>
        <v>0</v>
      </c>
      <c r="MO107" s="175">
        <f t="shared" si="542"/>
        <v>0</v>
      </c>
      <c r="MP107" s="175">
        <f t="shared" si="542"/>
        <v>0</v>
      </c>
      <c r="MQ107" s="175">
        <f t="shared" si="542"/>
        <v>0</v>
      </c>
      <c r="MR107" s="175">
        <f t="shared" si="542"/>
        <v>0</v>
      </c>
      <c r="MS107" s="175">
        <f t="shared" ref="MS107:PD107" si="543">IF(AND($G$113&gt;0,$G$114&gt;0),IF(OR(EZ104&lt;$G$113,EZ104=$G$113),MS104,0),"")</f>
        <v>0</v>
      </c>
      <c r="MT107" s="175">
        <f t="shared" si="543"/>
        <v>0</v>
      </c>
      <c r="MU107" s="175">
        <f t="shared" si="543"/>
        <v>0</v>
      </c>
      <c r="MV107" s="175">
        <f t="shared" si="543"/>
        <v>0</v>
      </c>
      <c r="MW107" s="175">
        <f t="shared" si="543"/>
        <v>0</v>
      </c>
      <c r="MX107" s="175">
        <f t="shared" si="543"/>
        <v>0</v>
      </c>
      <c r="MY107" s="175">
        <f t="shared" si="543"/>
        <v>0</v>
      </c>
      <c r="MZ107" s="175">
        <f t="shared" si="543"/>
        <v>0</v>
      </c>
      <c r="NA107" s="175">
        <f t="shared" si="543"/>
        <v>0</v>
      </c>
      <c r="NB107" s="175">
        <f t="shared" si="543"/>
        <v>0</v>
      </c>
      <c r="NC107" s="175">
        <f t="shared" si="543"/>
        <v>0</v>
      </c>
      <c r="ND107" s="175">
        <f t="shared" si="543"/>
        <v>0</v>
      </c>
      <c r="NE107" s="175">
        <f t="shared" si="543"/>
        <v>0</v>
      </c>
      <c r="NF107" s="175">
        <f t="shared" si="543"/>
        <v>0</v>
      </c>
      <c r="NG107" s="175">
        <f t="shared" si="543"/>
        <v>0</v>
      </c>
      <c r="NH107" s="175">
        <f t="shared" si="543"/>
        <v>0</v>
      </c>
      <c r="NI107" s="175">
        <f t="shared" si="543"/>
        <v>0</v>
      </c>
      <c r="NJ107" s="175">
        <f t="shared" si="543"/>
        <v>0</v>
      </c>
      <c r="NK107" s="175">
        <f t="shared" si="543"/>
        <v>0</v>
      </c>
      <c r="NL107" s="175">
        <f t="shared" si="543"/>
        <v>0</v>
      </c>
      <c r="NM107" s="175">
        <f t="shared" si="543"/>
        <v>0</v>
      </c>
      <c r="NN107" s="175">
        <f t="shared" si="543"/>
        <v>0</v>
      </c>
      <c r="NO107" s="175">
        <f t="shared" si="543"/>
        <v>0</v>
      </c>
      <c r="NP107" s="175">
        <f t="shared" si="543"/>
        <v>0</v>
      </c>
      <c r="NQ107" s="175">
        <f t="shared" si="543"/>
        <v>0</v>
      </c>
      <c r="NR107" s="175">
        <f t="shared" si="543"/>
        <v>0</v>
      </c>
      <c r="NS107" s="175">
        <f t="shared" si="543"/>
        <v>0</v>
      </c>
      <c r="NT107" s="175">
        <f t="shared" si="543"/>
        <v>0</v>
      </c>
      <c r="NU107" s="175">
        <f t="shared" si="543"/>
        <v>0</v>
      </c>
      <c r="NV107" s="175">
        <f t="shared" si="543"/>
        <v>0</v>
      </c>
      <c r="NW107" s="175">
        <f t="shared" si="543"/>
        <v>0</v>
      </c>
      <c r="NX107" s="175">
        <f t="shared" si="543"/>
        <v>0</v>
      </c>
      <c r="NY107" s="175">
        <f t="shared" si="543"/>
        <v>0</v>
      </c>
      <c r="NZ107" s="175">
        <f t="shared" si="543"/>
        <v>0</v>
      </c>
      <c r="OA107" s="175">
        <f t="shared" si="543"/>
        <v>0</v>
      </c>
      <c r="OB107" s="175">
        <f t="shared" si="543"/>
        <v>0</v>
      </c>
      <c r="OC107" s="175">
        <f t="shared" si="543"/>
        <v>0</v>
      </c>
      <c r="OD107" s="175">
        <f t="shared" si="543"/>
        <v>0</v>
      </c>
      <c r="OE107" s="175">
        <f t="shared" si="543"/>
        <v>0</v>
      </c>
      <c r="OF107" s="175">
        <f t="shared" si="543"/>
        <v>0</v>
      </c>
      <c r="OG107" s="175">
        <f t="shared" si="543"/>
        <v>0</v>
      </c>
      <c r="OH107" s="175">
        <f t="shared" si="543"/>
        <v>0</v>
      </c>
      <c r="OI107" s="175">
        <f t="shared" si="543"/>
        <v>0</v>
      </c>
      <c r="OJ107" s="175">
        <f t="shared" si="543"/>
        <v>0</v>
      </c>
      <c r="OK107" s="175">
        <f t="shared" si="543"/>
        <v>0</v>
      </c>
      <c r="OL107" s="175">
        <f t="shared" si="543"/>
        <v>0</v>
      </c>
      <c r="OM107" s="175">
        <f t="shared" si="543"/>
        <v>0</v>
      </c>
      <c r="ON107" s="175">
        <f t="shared" si="543"/>
        <v>0</v>
      </c>
      <c r="OO107" s="175">
        <f t="shared" si="543"/>
        <v>0</v>
      </c>
      <c r="OP107" s="175">
        <f t="shared" si="543"/>
        <v>0</v>
      </c>
      <c r="OQ107" s="175">
        <f t="shared" si="543"/>
        <v>0</v>
      </c>
      <c r="OR107" s="175">
        <f t="shared" si="543"/>
        <v>0</v>
      </c>
      <c r="OS107" s="175">
        <f t="shared" si="543"/>
        <v>0</v>
      </c>
      <c r="OT107" s="175">
        <f t="shared" si="543"/>
        <v>0</v>
      </c>
      <c r="OU107" s="175">
        <f t="shared" si="543"/>
        <v>0</v>
      </c>
      <c r="OV107" s="175">
        <f t="shared" si="543"/>
        <v>0</v>
      </c>
      <c r="OW107" s="175">
        <f t="shared" si="543"/>
        <v>0</v>
      </c>
      <c r="OX107" s="175">
        <f t="shared" si="543"/>
        <v>0</v>
      </c>
      <c r="OY107" s="175">
        <f t="shared" si="543"/>
        <v>0</v>
      </c>
      <c r="OZ107" s="175">
        <f t="shared" si="543"/>
        <v>0</v>
      </c>
      <c r="PA107" s="175">
        <f t="shared" si="543"/>
        <v>0</v>
      </c>
      <c r="PB107" s="175">
        <f t="shared" si="543"/>
        <v>0</v>
      </c>
      <c r="PC107" s="175">
        <f t="shared" si="543"/>
        <v>0</v>
      </c>
      <c r="PD107" s="175">
        <f t="shared" si="543"/>
        <v>0</v>
      </c>
      <c r="PE107" s="175">
        <f t="shared" ref="PE107:PL107" si="544">IF(AND($G$113&gt;0,$G$114&gt;0),IF(OR(HL104&lt;$G$113,HL104=$G$113),PE104,0),"")</f>
        <v>0</v>
      </c>
      <c r="PF107" s="175">
        <f t="shared" si="544"/>
        <v>0</v>
      </c>
      <c r="PG107" s="175">
        <f t="shared" si="544"/>
        <v>0</v>
      </c>
      <c r="PH107" s="175">
        <f t="shared" si="544"/>
        <v>0</v>
      </c>
      <c r="PI107" s="175">
        <f t="shared" si="544"/>
        <v>0</v>
      </c>
      <c r="PJ107" s="175">
        <f t="shared" si="544"/>
        <v>0</v>
      </c>
      <c r="PK107" s="175">
        <f t="shared" si="544"/>
        <v>0</v>
      </c>
      <c r="PL107" s="175">
        <f t="shared" si="544"/>
        <v>0</v>
      </c>
    </row>
    <row r="108" spans="1:428" x14ac:dyDescent="0.45">
      <c r="A108" s="52" t="s">
        <v>853</v>
      </c>
      <c r="B108" s="52" t="s">
        <v>12</v>
      </c>
      <c r="C108" s="5"/>
      <c r="D108" s="5"/>
      <c r="E108" s="5"/>
      <c r="F108" s="5"/>
      <c r="G108" s="5"/>
      <c r="H108" s="2"/>
      <c r="I108" s="2"/>
      <c r="J108" s="5"/>
      <c r="K108" s="5"/>
      <c r="L108" s="5"/>
      <c r="M108" s="5"/>
      <c r="N108" s="5"/>
      <c r="O108" s="5"/>
      <c r="P108" s="5"/>
      <c r="Q108" s="5"/>
      <c r="R108" s="5"/>
      <c r="S108" s="5"/>
      <c r="T108" s="5"/>
      <c r="U108" s="5"/>
      <c r="V108" s="5"/>
      <c r="W108" s="5"/>
      <c r="X108" s="5"/>
      <c r="Y108" s="5"/>
      <c r="HT108" s="175">
        <f>IF(AND($G$113&gt;0,$G$114&gt;0),IF(AND(AA104&gt;$G$113,OR(AA104&lt;$G$114,AA104=$G$114)),HT104,0),"")</f>
        <v>0</v>
      </c>
      <c r="HU108" s="175">
        <f t="shared" ref="HU108:KF108" si="545">IF(AND($G$113&gt;0,$G$114&gt;0),IF(AND(AB104&gt;$G$113,OR(AB104&lt;$G$114,AB104=$G$114)),HU104,0),"")</f>
        <v>0</v>
      </c>
      <c r="HV108" s="175">
        <f t="shared" si="545"/>
        <v>0</v>
      </c>
      <c r="HW108" s="175">
        <f t="shared" si="545"/>
        <v>0</v>
      </c>
      <c r="HX108" s="175">
        <f t="shared" si="545"/>
        <v>0</v>
      </c>
      <c r="HY108" s="175">
        <f t="shared" si="545"/>
        <v>0</v>
      </c>
      <c r="HZ108" s="175">
        <f t="shared" si="545"/>
        <v>0</v>
      </c>
      <c r="IA108" s="175">
        <f t="shared" si="545"/>
        <v>0</v>
      </c>
      <c r="IB108" s="175">
        <f t="shared" si="545"/>
        <v>0</v>
      </c>
      <c r="IC108" s="175">
        <f t="shared" si="545"/>
        <v>0</v>
      </c>
      <c r="ID108" s="175">
        <f t="shared" si="545"/>
        <v>0</v>
      </c>
      <c r="IE108" s="175">
        <f t="shared" si="545"/>
        <v>0</v>
      </c>
      <c r="IF108" s="175">
        <f t="shared" si="545"/>
        <v>0</v>
      </c>
      <c r="IG108" s="175">
        <f t="shared" si="545"/>
        <v>0</v>
      </c>
      <c r="IH108" s="175">
        <f t="shared" si="545"/>
        <v>0</v>
      </c>
      <c r="II108" s="175">
        <f t="shared" si="545"/>
        <v>0</v>
      </c>
      <c r="IJ108" s="175">
        <f t="shared" si="545"/>
        <v>0</v>
      </c>
      <c r="IK108" s="175">
        <f t="shared" si="545"/>
        <v>0</v>
      </c>
      <c r="IL108" s="175">
        <f t="shared" si="545"/>
        <v>0</v>
      </c>
      <c r="IM108" s="175">
        <f t="shared" si="545"/>
        <v>0</v>
      </c>
      <c r="IN108" s="175">
        <f t="shared" si="545"/>
        <v>0</v>
      </c>
      <c r="IO108" s="175">
        <f t="shared" si="545"/>
        <v>0</v>
      </c>
      <c r="IP108" s="175">
        <f t="shared" si="545"/>
        <v>0</v>
      </c>
      <c r="IQ108" s="175">
        <f t="shared" si="545"/>
        <v>0</v>
      </c>
      <c r="IR108" s="175">
        <f t="shared" si="545"/>
        <v>0</v>
      </c>
      <c r="IS108" s="175">
        <f t="shared" si="545"/>
        <v>0</v>
      </c>
      <c r="IT108" s="175">
        <f t="shared" si="545"/>
        <v>0</v>
      </c>
      <c r="IU108" s="175">
        <f t="shared" si="545"/>
        <v>0</v>
      </c>
      <c r="IV108" s="175">
        <f t="shared" si="545"/>
        <v>0</v>
      </c>
      <c r="IW108" s="175">
        <f t="shared" si="545"/>
        <v>0</v>
      </c>
      <c r="IX108" s="175">
        <f t="shared" si="545"/>
        <v>0</v>
      </c>
      <c r="IY108" s="175">
        <f t="shared" si="545"/>
        <v>0</v>
      </c>
      <c r="IZ108" s="175">
        <f t="shared" si="545"/>
        <v>0</v>
      </c>
      <c r="JA108" s="175">
        <f t="shared" si="545"/>
        <v>0</v>
      </c>
      <c r="JB108" s="175">
        <f t="shared" si="545"/>
        <v>0</v>
      </c>
      <c r="JC108" s="175">
        <f t="shared" si="545"/>
        <v>0</v>
      </c>
      <c r="JD108" s="175">
        <f t="shared" si="545"/>
        <v>0</v>
      </c>
      <c r="JE108" s="175">
        <f t="shared" si="545"/>
        <v>0</v>
      </c>
      <c r="JF108" s="175">
        <f t="shared" si="545"/>
        <v>0</v>
      </c>
      <c r="JG108" s="175">
        <f t="shared" si="545"/>
        <v>0</v>
      </c>
      <c r="JH108" s="175">
        <f t="shared" si="545"/>
        <v>0</v>
      </c>
      <c r="JI108" s="175">
        <f t="shared" si="545"/>
        <v>0</v>
      </c>
      <c r="JJ108" s="175">
        <f t="shared" si="545"/>
        <v>0</v>
      </c>
      <c r="JK108" s="175">
        <f t="shared" si="545"/>
        <v>0</v>
      </c>
      <c r="JL108" s="175">
        <f t="shared" si="545"/>
        <v>0</v>
      </c>
      <c r="JM108" s="175">
        <f t="shared" si="545"/>
        <v>0</v>
      </c>
      <c r="JN108" s="175">
        <f t="shared" si="545"/>
        <v>2.9569160211101505E-3</v>
      </c>
      <c r="JO108" s="175">
        <f t="shared" si="545"/>
        <v>3.1027749009382316E-3</v>
      </c>
      <c r="JP108" s="175">
        <f t="shared" si="545"/>
        <v>3.2528997861952106E-3</v>
      </c>
      <c r="JQ108" s="175">
        <f t="shared" si="545"/>
        <v>3.407220446020499E-3</v>
      </c>
      <c r="JR108" s="175">
        <f t="shared" si="545"/>
        <v>3.5656516936821178E-3</v>
      </c>
      <c r="JS108" s="175">
        <f t="shared" si="545"/>
        <v>3.7280929909502296E-3</v>
      </c>
      <c r="JT108" s="175">
        <f t="shared" si="545"/>
        <v>3.8944281045281358E-3</v>
      </c>
      <c r="JU108" s="175">
        <f t="shared" si="545"/>
        <v>4.0645248188564643E-3</v>
      </c>
      <c r="JV108" s="175">
        <f t="shared" si="545"/>
        <v>4.2382347094419145E-3</v>
      </c>
      <c r="JW108" s="175">
        <f t="shared" si="545"/>
        <v>4.4153929806596262E-3</v>
      </c>
      <c r="JX108" s="175">
        <f t="shared" si="545"/>
        <v>4.5958183717378929E-3</v>
      </c>
      <c r="JY108" s="175">
        <f t="shared" si="545"/>
        <v>4.7793131343557595E-3</v>
      </c>
      <c r="JZ108" s="175">
        <f t="shared" si="545"/>
        <v>4.9656630849689576E-3</v>
      </c>
      <c r="KA108" s="175">
        <f t="shared" si="545"/>
        <v>5.1546377346283504E-3</v>
      </c>
      <c r="KB108" s="175">
        <f t="shared" si="545"/>
        <v>5.345990498669257E-3</v>
      </c>
      <c r="KC108" s="175">
        <f t="shared" si="545"/>
        <v>5.539458988231348E-3</v>
      </c>
      <c r="KD108" s="175">
        <f t="shared" si="545"/>
        <v>5.7347653851194504E-3</v>
      </c>
      <c r="KE108" s="175">
        <f t="shared" si="545"/>
        <v>5.9316169010380946E-3</v>
      </c>
      <c r="KF108" s="175">
        <f t="shared" si="545"/>
        <v>6.129706321729861E-3</v>
      </c>
      <c r="KG108" s="175">
        <f t="shared" ref="KG108:MR108" si="546">IF(AND($G$113&gt;0,$G$114&gt;0),IF(AND(CN104&gt;$G$113,OR(CN104&lt;$G$114,CN104=$G$114)),KG104,0),"")</f>
        <v>6.3287126360227061E-3</v>
      </c>
      <c r="KH108" s="175">
        <f t="shared" si="546"/>
        <v>6.5283017492481065E-3</v>
      </c>
      <c r="KI108" s="175">
        <f t="shared" si="546"/>
        <v>6.7281272799337285E-3</v>
      </c>
      <c r="KJ108" s="175">
        <f t="shared" si="546"/>
        <v>6.9278314381056765E-3</v>
      </c>
      <c r="KK108" s="175">
        <f t="shared" si="546"/>
        <v>7.1270459829603471E-3</v>
      </c>
      <c r="KL108" s="175">
        <f t="shared" si="546"/>
        <v>7.3253932570891888E-3</v>
      </c>
      <c r="KM108" s="175">
        <f t="shared" si="546"/>
        <v>7.5224872938658635E-3</v>
      </c>
      <c r="KN108" s="175">
        <f t="shared" si="546"/>
        <v>7.7179349940391176E-3</v>
      </c>
      <c r="KO108" s="175">
        <f t="shared" si="546"/>
        <v>7.9113373670212719E-3</v>
      </c>
      <c r="KP108" s="175">
        <f t="shared" si="546"/>
        <v>8.1022908318260679E-3</v>
      </c>
      <c r="KQ108" s="175">
        <f t="shared" si="546"/>
        <v>8.2903885720960399E-3</v>
      </c>
      <c r="KR108" s="175">
        <f t="shared" si="546"/>
        <v>8.4752219391730377E-3</v>
      </c>
      <c r="KS108" s="175">
        <f t="shared" si="546"/>
        <v>8.6563818967107589E-3</v>
      </c>
      <c r="KT108" s="175">
        <f t="shared" si="546"/>
        <v>8.8334604999100036E-3</v>
      </c>
      <c r="KU108" s="175">
        <f t="shared" si="546"/>
        <v>9.0060524020793981E-3</v>
      </c>
      <c r="KV108" s="175">
        <f t="shared" si="546"/>
        <v>9.1737563808914867E-3</v>
      </c>
      <c r="KW108" s="175">
        <f t="shared" si="546"/>
        <v>9.3361768764192304E-3</v>
      </c>
      <c r="KX108" s="175">
        <f t="shared" si="546"/>
        <v>9.4929255328048828E-3</v>
      </c>
      <c r="KY108" s="175">
        <f t="shared" si="546"/>
        <v>9.643622735234841E-3</v>
      </c>
      <c r="KZ108" s="175">
        <f t="shared" si="546"/>
        <v>9.7878991337726207E-3</v>
      </c>
      <c r="LA108" s="175">
        <f t="shared" si="546"/>
        <v>9.9253971455399853E-3</v>
      </c>
      <c r="LB108" s="175">
        <f t="shared" si="546"/>
        <v>1.0055772426734633E-2</v>
      </c>
      <c r="LC108" s="175">
        <f t="shared" si="546"/>
        <v>1.0178695306033016E-2</v>
      </c>
      <c r="LD108" s="175">
        <f t="shared" si="546"/>
        <v>1.0293852171049101E-2</v>
      </c>
      <c r="LE108" s="175">
        <f t="shared" si="546"/>
        <v>1.0400946799704087E-2</v>
      </c>
      <c r="LF108" s="175">
        <f t="shared" si="546"/>
        <v>1.0499701628607859E-2</v>
      </c>
      <c r="LG108" s="175">
        <f t="shared" si="546"/>
        <v>1.0589858950858604E-2</v>
      </c>
      <c r="LH108" s="175">
        <f t="shared" si="546"/>
        <v>1.0671182036031318E-2</v>
      </c>
      <c r="LI108" s="175">
        <f t="shared" si="546"/>
        <v>1.0743456165546009E-2</v>
      </c>
      <c r="LJ108" s="175">
        <f t="shared" si="546"/>
        <v>1.0806489577079876E-2</v>
      </c>
      <c r="LK108" s="175">
        <f t="shared" si="546"/>
        <v>1.0860114312210904E-2</v>
      </c>
      <c r="LL108" s="175">
        <f t="shared" si="546"/>
        <v>1.0904186962049488E-2</v>
      </c>
      <c r="LM108" s="175">
        <f t="shared" si="546"/>
        <v>1.0938589306225582E-2</v>
      </c>
      <c r="LN108" s="175">
        <f t="shared" si="546"/>
        <v>1.0963228841246677E-2</v>
      </c>
      <c r="LO108" s="175">
        <f t="shared" si="546"/>
        <v>1.0978039194921761E-2</v>
      </c>
      <c r="LP108" s="175">
        <f t="shared" si="546"/>
        <v>1.0982980424252687E-2</v>
      </c>
      <c r="LQ108" s="175">
        <f t="shared" si="546"/>
        <v>1.0978039194921747E-2</v>
      </c>
      <c r="LR108" s="175">
        <f t="shared" si="546"/>
        <v>1.0963228841246649E-2</v>
      </c>
      <c r="LS108" s="175">
        <f t="shared" si="546"/>
        <v>1.0938589306225538E-2</v>
      </c>
      <c r="LT108" s="175">
        <f t="shared" si="546"/>
        <v>1.0904186962049431E-2</v>
      </c>
      <c r="LU108" s="175">
        <f t="shared" si="546"/>
        <v>1.0860114312210831E-2</v>
      </c>
      <c r="LV108" s="175">
        <f t="shared" si="546"/>
        <v>1.0806489577079791E-2</v>
      </c>
      <c r="LW108" s="175">
        <f t="shared" si="546"/>
        <v>1.074345616554591E-2</v>
      </c>
      <c r="LX108" s="175">
        <f t="shared" si="546"/>
        <v>1.0671182036031205E-2</v>
      </c>
      <c r="LY108" s="175">
        <f t="shared" si="546"/>
        <v>1.0589858950858478E-2</v>
      </c>
      <c r="LZ108" s="175">
        <f t="shared" si="546"/>
        <v>1.0499701628607718E-2</v>
      </c>
      <c r="MA108" s="175">
        <f t="shared" si="546"/>
        <v>1.0400946799703936E-2</v>
      </c>
      <c r="MB108" s="175">
        <f t="shared" si="546"/>
        <v>1.0293852171048938E-2</v>
      </c>
      <c r="MC108" s="175">
        <f t="shared" si="546"/>
        <v>1.0178695306032841E-2</v>
      </c>
      <c r="MD108" s="175">
        <f t="shared" si="546"/>
        <v>1.0055772426734447E-2</v>
      </c>
      <c r="ME108" s="175">
        <f t="shared" si="546"/>
        <v>9.925397145539791E-3</v>
      </c>
      <c r="MF108" s="175">
        <f t="shared" si="546"/>
        <v>9.787899133772416E-3</v>
      </c>
      <c r="MG108" s="175">
        <f t="shared" si="546"/>
        <v>9.6436227352346242E-3</v>
      </c>
      <c r="MH108" s="175">
        <f t="shared" si="546"/>
        <v>9.492925532804659E-3</v>
      </c>
      <c r="MI108" s="175">
        <f t="shared" si="546"/>
        <v>9.336176876418998E-3</v>
      </c>
      <c r="MJ108" s="175">
        <f t="shared" si="546"/>
        <v>9.1737563808912456E-3</v>
      </c>
      <c r="MK108" s="175">
        <f t="shared" si="546"/>
        <v>9.0060524020791483E-3</v>
      </c>
      <c r="ML108" s="175">
        <f t="shared" si="546"/>
        <v>8.8334604999097486E-3</v>
      </c>
      <c r="MM108" s="175">
        <f t="shared" si="546"/>
        <v>8.6563818967104987E-3</v>
      </c>
      <c r="MN108" s="175">
        <f t="shared" si="546"/>
        <v>8.4752219391727689E-3</v>
      </c>
      <c r="MO108" s="175">
        <f t="shared" si="546"/>
        <v>8.2903885720957693E-3</v>
      </c>
      <c r="MP108" s="175">
        <f t="shared" si="546"/>
        <v>8.1022908318257904E-3</v>
      </c>
      <c r="MQ108" s="175">
        <f t="shared" si="546"/>
        <v>7.9113373670209909E-3</v>
      </c>
      <c r="MR108" s="175">
        <f t="shared" si="546"/>
        <v>7.7179349940388322E-3</v>
      </c>
      <c r="MS108" s="175">
        <f t="shared" ref="MS108:PD108" si="547">IF(AND($G$113&gt;0,$G$114&gt;0),IF(AND(EZ104&gt;$G$113,OR(EZ104&lt;$G$114,EZ104=$G$114)),MS104,0),"")</f>
        <v>7.5224872938655755E-3</v>
      </c>
      <c r="MT108" s="175">
        <f t="shared" si="547"/>
        <v>7.3253932570889009E-3</v>
      </c>
      <c r="MU108" s="175">
        <f t="shared" si="547"/>
        <v>7.1270459829600565E-3</v>
      </c>
      <c r="MV108" s="175">
        <f t="shared" si="547"/>
        <v>6.9278314381053859E-3</v>
      </c>
      <c r="MW108" s="175">
        <f t="shared" si="547"/>
        <v>6.7281272799334362E-3</v>
      </c>
      <c r="MX108" s="175">
        <f t="shared" si="547"/>
        <v>6.5283017492478142E-3</v>
      </c>
      <c r="MY108" s="175">
        <f t="shared" si="547"/>
        <v>6.3287126360224155E-3</v>
      </c>
      <c r="MZ108" s="175">
        <f t="shared" si="547"/>
        <v>6.1297063217295705E-3</v>
      </c>
      <c r="NA108" s="175">
        <f t="shared" si="547"/>
        <v>5.9316169010378075E-3</v>
      </c>
      <c r="NB108" s="175">
        <f t="shared" si="547"/>
        <v>5.7347653851191633E-3</v>
      </c>
      <c r="NC108" s="175">
        <f t="shared" si="547"/>
        <v>5.5394589882310644E-3</v>
      </c>
      <c r="ND108" s="175">
        <f t="shared" si="547"/>
        <v>5.3459904986689769E-3</v>
      </c>
      <c r="NE108" s="175">
        <f t="shared" si="547"/>
        <v>5.1546377346280729E-3</v>
      </c>
      <c r="NF108" s="175">
        <f t="shared" si="547"/>
        <v>4.9656630849686835E-3</v>
      </c>
      <c r="NG108" s="175">
        <f t="shared" si="547"/>
        <v>4.7793131343554889E-3</v>
      </c>
      <c r="NH108" s="175">
        <f t="shared" si="547"/>
        <v>4.5958183717376266E-3</v>
      </c>
      <c r="NI108" s="175">
        <f t="shared" si="547"/>
        <v>4.4153929806593694E-3</v>
      </c>
      <c r="NJ108" s="175">
        <f t="shared" si="547"/>
        <v>4.2382347094416656E-3</v>
      </c>
      <c r="NK108" s="175">
        <f t="shared" si="547"/>
        <v>4.0645248188562267E-3</v>
      </c>
      <c r="NL108" s="175">
        <f t="shared" si="547"/>
        <v>3.8944281045279077E-3</v>
      </c>
      <c r="NM108" s="175">
        <f t="shared" si="547"/>
        <v>3.728092990950011E-3</v>
      </c>
      <c r="NN108" s="175">
        <f t="shared" si="547"/>
        <v>3.5656516936819088E-3</v>
      </c>
      <c r="NO108" s="175">
        <f t="shared" si="547"/>
        <v>3.4072204460202991E-3</v>
      </c>
      <c r="NP108" s="175">
        <f t="shared" si="547"/>
        <v>3.2528997861950193E-3</v>
      </c>
      <c r="NQ108" s="175">
        <f t="shared" si="547"/>
        <v>3.1027749009380503E-3</v>
      </c>
      <c r="NR108" s="175">
        <f t="shared" si="547"/>
        <v>2.9569160211099779E-3</v>
      </c>
      <c r="NS108" s="175">
        <f t="shared" si="547"/>
        <v>0</v>
      </c>
      <c r="NT108" s="175">
        <f t="shared" si="547"/>
        <v>0</v>
      </c>
      <c r="NU108" s="175">
        <f t="shared" si="547"/>
        <v>0</v>
      </c>
      <c r="NV108" s="175">
        <f t="shared" si="547"/>
        <v>0</v>
      </c>
      <c r="NW108" s="175">
        <f t="shared" si="547"/>
        <v>0</v>
      </c>
      <c r="NX108" s="175">
        <f t="shared" si="547"/>
        <v>0</v>
      </c>
      <c r="NY108" s="175">
        <f t="shared" si="547"/>
        <v>0</v>
      </c>
      <c r="NZ108" s="175">
        <f t="shared" si="547"/>
        <v>0</v>
      </c>
      <c r="OA108" s="175">
        <f t="shared" si="547"/>
        <v>0</v>
      </c>
      <c r="OB108" s="175">
        <f t="shared" si="547"/>
        <v>0</v>
      </c>
      <c r="OC108" s="175">
        <f t="shared" si="547"/>
        <v>0</v>
      </c>
      <c r="OD108" s="175">
        <f t="shared" si="547"/>
        <v>0</v>
      </c>
      <c r="OE108" s="175">
        <f t="shared" si="547"/>
        <v>0</v>
      </c>
      <c r="OF108" s="175">
        <f t="shared" si="547"/>
        <v>0</v>
      </c>
      <c r="OG108" s="175">
        <f t="shared" si="547"/>
        <v>0</v>
      </c>
      <c r="OH108" s="175">
        <f t="shared" si="547"/>
        <v>0</v>
      </c>
      <c r="OI108" s="175">
        <f t="shared" si="547"/>
        <v>0</v>
      </c>
      <c r="OJ108" s="175">
        <f t="shared" si="547"/>
        <v>0</v>
      </c>
      <c r="OK108" s="175">
        <f t="shared" si="547"/>
        <v>0</v>
      </c>
      <c r="OL108" s="175">
        <f t="shared" si="547"/>
        <v>0</v>
      </c>
      <c r="OM108" s="175">
        <f t="shared" si="547"/>
        <v>0</v>
      </c>
      <c r="ON108" s="175">
        <f t="shared" si="547"/>
        <v>0</v>
      </c>
      <c r="OO108" s="175">
        <f t="shared" si="547"/>
        <v>0</v>
      </c>
      <c r="OP108" s="175">
        <f t="shared" si="547"/>
        <v>0</v>
      </c>
      <c r="OQ108" s="175">
        <f t="shared" si="547"/>
        <v>0</v>
      </c>
      <c r="OR108" s="175">
        <f t="shared" si="547"/>
        <v>0</v>
      </c>
      <c r="OS108" s="175">
        <f t="shared" si="547"/>
        <v>0</v>
      </c>
      <c r="OT108" s="175">
        <f t="shared" si="547"/>
        <v>0</v>
      </c>
      <c r="OU108" s="175">
        <f t="shared" si="547"/>
        <v>0</v>
      </c>
      <c r="OV108" s="175">
        <f t="shared" si="547"/>
        <v>0</v>
      </c>
      <c r="OW108" s="175">
        <f t="shared" si="547"/>
        <v>0</v>
      </c>
      <c r="OX108" s="175">
        <f t="shared" si="547"/>
        <v>0</v>
      </c>
      <c r="OY108" s="175">
        <f t="shared" si="547"/>
        <v>0</v>
      </c>
      <c r="OZ108" s="175">
        <f t="shared" si="547"/>
        <v>0</v>
      </c>
      <c r="PA108" s="175">
        <f t="shared" si="547"/>
        <v>0</v>
      </c>
      <c r="PB108" s="175">
        <f t="shared" si="547"/>
        <v>0</v>
      </c>
      <c r="PC108" s="175">
        <f t="shared" si="547"/>
        <v>0</v>
      </c>
      <c r="PD108" s="175">
        <f t="shared" si="547"/>
        <v>0</v>
      </c>
      <c r="PE108" s="175">
        <f t="shared" ref="PE108:PL108" si="548">IF(AND($G$113&gt;0,$G$114&gt;0),IF(AND(HL104&gt;$G$113,OR(HL104&lt;$G$114,HL104=$G$114)),PE104,0),"")</f>
        <v>0</v>
      </c>
      <c r="PF108" s="175">
        <f t="shared" si="548"/>
        <v>0</v>
      </c>
      <c r="PG108" s="175">
        <f t="shared" si="548"/>
        <v>0</v>
      </c>
      <c r="PH108" s="175">
        <f t="shared" si="548"/>
        <v>0</v>
      </c>
      <c r="PI108" s="175">
        <f t="shared" si="548"/>
        <v>0</v>
      </c>
      <c r="PJ108" s="175">
        <f t="shared" si="548"/>
        <v>0</v>
      </c>
      <c r="PK108" s="175">
        <f t="shared" si="548"/>
        <v>0</v>
      </c>
      <c r="PL108" s="175">
        <f t="shared" si="548"/>
        <v>0</v>
      </c>
    </row>
    <row r="109" spans="1:428" ht="15.75" x14ac:dyDescent="0.5">
      <c r="A109" s="364" t="s">
        <v>864</v>
      </c>
      <c r="B109" s="374">
        <v>46023</v>
      </c>
      <c r="C109" s="5"/>
      <c r="D109" s="5"/>
      <c r="E109" s="5"/>
      <c r="F109" s="29" t="str">
        <f>IF(VLOOKUP(VLookups!$A$54,VLookups!$A$48:$B$50,2,FALSE),"With a confidence interval of","With a credible interval of")</f>
        <v>With a confidence interval of</v>
      </c>
      <c r="G109" s="84">
        <v>0.9</v>
      </c>
      <c r="I109" s="36"/>
      <c r="J109" s="5"/>
      <c r="K109" s="5"/>
      <c r="L109" s="5"/>
      <c r="M109" s="5"/>
      <c r="N109" s="5"/>
      <c r="O109" s="5"/>
      <c r="P109" s="5"/>
      <c r="Q109" s="5"/>
      <c r="R109" s="5"/>
      <c r="S109" s="5"/>
      <c r="T109" s="5"/>
      <c r="U109" s="5"/>
      <c r="V109" s="5"/>
      <c r="W109" s="5"/>
      <c r="X109" s="5"/>
      <c r="Y109" s="5"/>
      <c r="HT109" s="175">
        <f>IF(AND($G$113&gt;0,$G$114&gt;0),IF(AND(AA104&gt;$G$114),HT104,0),"")</f>
        <v>0</v>
      </c>
      <c r="HU109" s="175">
        <f t="shared" ref="HU109:KF109" si="549">IF(AND($G$113&gt;0,$G$114&gt;0),IF(AND(AB104&gt;$G$114),HU104,0),"")</f>
        <v>0</v>
      </c>
      <c r="HV109" s="175">
        <f t="shared" si="549"/>
        <v>0</v>
      </c>
      <c r="HW109" s="175">
        <f t="shared" si="549"/>
        <v>0</v>
      </c>
      <c r="HX109" s="175">
        <f t="shared" si="549"/>
        <v>0</v>
      </c>
      <c r="HY109" s="175">
        <f t="shared" si="549"/>
        <v>0</v>
      </c>
      <c r="HZ109" s="175">
        <f t="shared" si="549"/>
        <v>0</v>
      </c>
      <c r="IA109" s="175">
        <f t="shared" si="549"/>
        <v>0</v>
      </c>
      <c r="IB109" s="175">
        <f t="shared" si="549"/>
        <v>0</v>
      </c>
      <c r="IC109" s="175">
        <f t="shared" si="549"/>
        <v>0</v>
      </c>
      <c r="ID109" s="175">
        <f t="shared" si="549"/>
        <v>0</v>
      </c>
      <c r="IE109" s="175">
        <f t="shared" si="549"/>
        <v>0</v>
      </c>
      <c r="IF109" s="175">
        <f t="shared" si="549"/>
        <v>0</v>
      </c>
      <c r="IG109" s="175">
        <f t="shared" si="549"/>
        <v>0</v>
      </c>
      <c r="IH109" s="175">
        <f t="shared" si="549"/>
        <v>0</v>
      </c>
      <c r="II109" s="175">
        <f t="shared" si="549"/>
        <v>0</v>
      </c>
      <c r="IJ109" s="175">
        <f t="shared" si="549"/>
        <v>0</v>
      </c>
      <c r="IK109" s="175">
        <f t="shared" si="549"/>
        <v>0</v>
      </c>
      <c r="IL109" s="175">
        <f t="shared" si="549"/>
        <v>0</v>
      </c>
      <c r="IM109" s="175">
        <f t="shared" si="549"/>
        <v>0</v>
      </c>
      <c r="IN109" s="175">
        <f t="shared" si="549"/>
        <v>0</v>
      </c>
      <c r="IO109" s="175">
        <f t="shared" si="549"/>
        <v>0</v>
      </c>
      <c r="IP109" s="175">
        <f t="shared" si="549"/>
        <v>0</v>
      </c>
      <c r="IQ109" s="175">
        <f t="shared" si="549"/>
        <v>0</v>
      </c>
      <c r="IR109" s="175">
        <f t="shared" si="549"/>
        <v>0</v>
      </c>
      <c r="IS109" s="175">
        <f t="shared" si="549"/>
        <v>0</v>
      </c>
      <c r="IT109" s="175">
        <f t="shared" si="549"/>
        <v>0</v>
      </c>
      <c r="IU109" s="175">
        <f t="shared" si="549"/>
        <v>0</v>
      </c>
      <c r="IV109" s="175">
        <f t="shared" si="549"/>
        <v>0</v>
      </c>
      <c r="IW109" s="175">
        <f t="shared" si="549"/>
        <v>0</v>
      </c>
      <c r="IX109" s="175">
        <f t="shared" si="549"/>
        <v>0</v>
      </c>
      <c r="IY109" s="175">
        <f t="shared" si="549"/>
        <v>0</v>
      </c>
      <c r="IZ109" s="175">
        <f t="shared" si="549"/>
        <v>0</v>
      </c>
      <c r="JA109" s="175">
        <f t="shared" si="549"/>
        <v>0</v>
      </c>
      <c r="JB109" s="175">
        <f t="shared" si="549"/>
        <v>0</v>
      </c>
      <c r="JC109" s="175">
        <f t="shared" si="549"/>
        <v>0</v>
      </c>
      <c r="JD109" s="175">
        <f t="shared" si="549"/>
        <v>0</v>
      </c>
      <c r="JE109" s="175">
        <f t="shared" si="549"/>
        <v>0</v>
      </c>
      <c r="JF109" s="175">
        <f t="shared" si="549"/>
        <v>0</v>
      </c>
      <c r="JG109" s="175">
        <f t="shared" si="549"/>
        <v>0</v>
      </c>
      <c r="JH109" s="175">
        <f t="shared" si="549"/>
        <v>0</v>
      </c>
      <c r="JI109" s="175">
        <f t="shared" si="549"/>
        <v>0</v>
      </c>
      <c r="JJ109" s="175">
        <f t="shared" si="549"/>
        <v>0</v>
      </c>
      <c r="JK109" s="175">
        <f t="shared" si="549"/>
        <v>0</v>
      </c>
      <c r="JL109" s="175">
        <f t="shared" si="549"/>
        <v>0</v>
      </c>
      <c r="JM109" s="175">
        <f t="shared" si="549"/>
        <v>0</v>
      </c>
      <c r="JN109" s="175">
        <f t="shared" si="549"/>
        <v>0</v>
      </c>
      <c r="JO109" s="175">
        <f t="shared" si="549"/>
        <v>0</v>
      </c>
      <c r="JP109" s="175">
        <f t="shared" si="549"/>
        <v>0</v>
      </c>
      <c r="JQ109" s="175">
        <f t="shared" si="549"/>
        <v>0</v>
      </c>
      <c r="JR109" s="175">
        <f t="shared" si="549"/>
        <v>0</v>
      </c>
      <c r="JS109" s="175">
        <f t="shared" si="549"/>
        <v>0</v>
      </c>
      <c r="JT109" s="175">
        <f t="shared" si="549"/>
        <v>0</v>
      </c>
      <c r="JU109" s="175">
        <f t="shared" si="549"/>
        <v>0</v>
      </c>
      <c r="JV109" s="175">
        <f t="shared" si="549"/>
        <v>0</v>
      </c>
      <c r="JW109" s="175">
        <f t="shared" si="549"/>
        <v>0</v>
      </c>
      <c r="JX109" s="175">
        <f t="shared" si="549"/>
        <v>0</v>
      </c>
      <c r="JY109" s="175">
        <f t="shared" si="549"/>
        <v>0</v>
      </c>
      <c r="JZ109" s="175">
        <f t="shared" si="549"/>
        <v>0</v>
      </c>
      <c r="KA109" s="175">
        <f t="shared" si="549"/>
        <v>0</v>
      </c>
      <c r="KB109" s="175">
        <f t="shared" si="549"/>
        <v>0</v>
      </c>
      <c r="KC109" s="175">
        <f t="shared" si="549"/>
        <v>0</v>
      </c>
      <c r="KD109" s="175">
        <f t="shared" si="549"/>
        <v>0</v>
      </c>
      <c r="KE109" s="175">
        <f t="shared" si="549"/>
        <v>0</v>
      </c>
      <c r="KF109" s="175">
        <f t="shared" si="549"/>
        <v>0</v>
      </c>
      <c r="KG109" s="175">
        <f t="shared" ref="KG109:MR109" si="550">IF(AND($G$113&gt;0,$G$114&gt;0),IF(AND(CN104&gt;$G$114),KG104,0),"")</f>
        <v>0</v>
      </c>
      <c r="KH109" s="175">
        <f t="shared" si="550"/>
        <v>0</v>
      </c>
      <c r="KI109" s="175">
        <f t="shared" si="550"/>
        <v>0</v>
      </c>
      <c r="KJ109" s="175">
        <f t="shared" si="550"/>
        <v>0</v>
      </c>
      <c r="KK109" s="175">
        <f t="shared" si="550"/>
        <v>0</v>
      </c>
      <c r="KL109" s="175">
        <f t="shared" si="550"/>
        <v>0</v>
      </c>
      <c r="KM109" s="175">
        <f t="shared" si="550"/>
        <v>0</v>
      </c>
      <c r="KN109" s="175">
        <f t="shared" si="550"/>
        <v>0</v>
      </c>
      <c r="KO109" s="175">
        <f t="shared" si="550"/>
        <v>0</v>
      </c>
      <c r="KP109" s="175">
        <f t="shared" si="550"/>
        <v>0</v>
      </c>
      <c r="KQ109" s="175">
        <f t="shared" si="550"/>
        <v>0</v>
      </c>
      <c r="KR109" s="175">
        <f t="shared" si="550"/>
        <v>0</v>
      </c>
      <c r="KS109" s="175">
        <f t="shared" si="550"/>
        <v>0</v>
      </c>
      <c r="KT109" s="175">
        <f t="shared" si="550"/>
        <v>0</v>
      </c>
      <c r="KU109" s="175">
        <f t="shared" si="550"/>
        <v>0</v>
      </c>
      <c r="KV109" s="175">
        <f t="shared" si="550"/>
        <v>0</v>
      </c>
      <c r="KW109" s="175">
        <f t="shared" si="550"/>
        <v>0</v>
      </c>
      <c r="KX109" s="175">
        <f t="shared" si="550"/>
        <v>0</v>
      </c>
      <c r="KY109" s="175">
        <f t="shared" si="550"/>
        <v>0</v>
      </c>
      <c r="KZ109" s="175">
        <f t="shared" si="550"/>
        <v>0</v>
      </c>
      <c r="LA109" s="175">
        <f t="shared" si="550"/>
        <v>0</v>
      </c>
      <c r="LB109" s="175">
        <f t="shared" si="550"/>
        <v>0</v>
      </c>
      <c r="LC109" s="175">
        <f t="shared" si="550"/>
        <v>0</v>
      </c>
      <c r="LD109" s="175">
        <f t="shared" si="550"/>
        <v>0</v>
      </c>
      <c r="LE109" s="175">
        <f t="shared" si="550"/>
        <v>0</v>
      </c>
      <c r="LF109" s="175">
        <f t="shared" si="550"/>
        <v>0</v>
      </c>
      <c r="LG109" s="175">
        <f t="shared" si="550"/>
        <v>0</v>
      </c>
      <c r="LH109" s="175">
        <f t="shared" si="550"/>
        <v>0</v>
      </c>
      <c r="LI109" s="175">
        <f t="shared" si="550"/>
        <v>0</v>
      </c>
      <c r="LJ109" s="175">
        <f t="shared" si="550"/>
        <v>0</v>
      </c>
      <c r="LK109" s="175">
        <f t="shared" si="550"/>
        <v>0</v>
      </c>
      <c r="LL109" s="175">
        <f t="shared" si="550"/>
        <v>0</v>
      </c>
      <c r="LM109" s="175">
        <f t="shared" si="550"/>
        <v>0</v>
      </c>
      <c r="LN109" s="175">
        <f t="shared" si="550"/>
        <v>0</v>
      </c>
      <c r="LO109" s="175">
        <f t="shared" si="550"/>
        <v>0</v>
      </c>
      <c r="LP109" s="175">
        <f t="shared" si="550"/>
        <v>0</v>
      </c>
      <c r="LQ109" s="175">
        <f t="shared" si="550"/>
        <v>0</v>
      </c>
      <c r="LR109" s="175">
        <f t="shared" si="550"/>
        <v>0</v>
      </c>
      <c r="LS109" s="175">
        <f t="shared" si="550"/>
        <v>0</v>
      </c>
      <c r="LT109" s="175">
        <f t="shared" si="550"/>
        <v>0</v>
      </c>
      <c r="LU109" s="175">
        <f t="shared" si="550"/>
        <v>0</v>
      </c>
      <c r="LV109" s="175">
        <f t="shared" si="550"/>
        <v>0</v>
      </c>
      <c r="LW109" s="175">
        <f t="shared" si="550"/>
        <v>0</v>
      </c>
      <c r="LX109" s="175">
        <f t="shared" si="550"/>
        <v>0</v>
      </c>
      <c r="LY109" s="175">
        <f t="shared" si="550"/>
        <v>0</v>
      </c>
      <c r="LZ109" s="175">
        <f t="shared" si="550"/>
        <v>0</v>
      </c>
      <c r="MA109" s="175">
        <f t="shared" si="550"/>
        <v>0</v>
      </c>
      <c r="MB109" s="175">
        <f t="shared" si="550"/>
        <v>0</v>
      </c>
      <c r="MC109" s="175">
        <f t="shared" si="550"/>
        <v>0</v>
      </c>
      <c r="MD109" s="175">
        <f t="shared" si="550"/>
        <v>0</v>
      </c>
      <c r="ME109" s="175">
        <f t="shared" si="550"/>
        <v>0</v>
      </c>
      <c r="MF109" s="175">
        <f t="shared" si="550"/>
        <v>0</v>
      </c>
      <c r="MG109" s="175">
        <f t="shared" si="550"/>
        <v>0</v>
      </c>
      <c r="MH109" s="175">
        <f t="shared" si="550"/>
        <v>0</v>
      </c>
      <c r="MI109" s="175">
        <f t="shared" si="550"/>
        <v>0</v>
      </c>
      <c r="MJ109" s="175">
        <f t="shared" si="550"/>
        <v>0</v>
      </c>
      <c r="MK109" s="175">
        <f t="shared" si="550"/>
        <v>0</v>
      </c>
      <c r="ML109" s="175">
        <f t="shared" si="550"/>
        <v>0</v>
      </c>
      <c r="MM109" s="175">
        <f t="shared" si="550"/>
        <v>0</v>
      </c>
      <c r="MN109" s="175">
        <f t="shared" si="550"/>
        <v>0</v>
      </c>
      <c r="MO109" s="175">
        <f t="shared" si="550"/>
        <v>0</v>
      </c>
      <c r="MP109" s="175">
        <f t="shared" si="550"/>
        <v>0</v>
      </c>
      <c r="MQ109" s="175">
        <f t="shared" si="550"/>
        <v>0</v>
      </c>
      <c r="MR109" s="175">
        <f t="shared" si="550"/>
        <v>0</v>
      </c>
      <c r="MS109" s="175">
        <f t="shared" ref="MS109:PD109" si="551">IF(AND($G$113&gt;0,$G$114&gt;0),IF(AND(EZ104&gt;$G$114),MS104,0),"")</f>
        <v>0</v>
      </c>
      <c r="MT109" s="175">
        <f t="shared" si="551"/>
        <v>0</v>
      </c>
      <c r="MU109" s="175">
        <f t="shared" si="551"/>
        <v>0</v>
      </c>
      <c r="MV109" s="175">
        <f t="shared" si="551"/>
        <v>0</v>
      </c>
      <c r="MW109" s="175">
        <f t="shared" si="551"/>
        <v>0</v>
      </c>
      <c r="MX109" s="175">
        <f t="shared" si="551"/>
        <v>0</v>
      </c>
      <c r="MY109" s="175">
        <f t="shared" si="551"/>
        <v>0</v>
      </c>
      <c r="MZ109" s="175">
        <f t="shared" si="551"/>
        <v>0</v>
      </c>
      <c r="NA109" s="175">
        <f t="shared" si="551"/>
        <v>0</v>
      </c>
      <c r="NB109" s="175">
        <f t="shared" si="551"/>
        <v>0</v>
      </c>
      <c r="NC109" s="175">
        <f t="shared" si="551"/>
        <v>0</v>
      </c>
      <c r="ND109" s="175">
        <f t="shared" si="551"/>
        <v>0</v>
      </c>
      <c r="NE109" s="175">
        <f t="shared" si="551"/>
        <v>0</v>
      </c>
      <c r="NF109" s="175">
        <f t="shared" si="551"/>
        <v>0</v>
      </c>
      <c r="NG109" s="175">
        <f t="shared" si="551"/>
        <v>0</v>
      </c>
      <c r="NH109" s="175">
        <f t="shared" si="551"/>
        <v>0</v>
      </c>
      <c r="NI109" s="175">
        <f t="shared" si="551"/>
        <v>0</v>
      </c>
      <c r="NJ109" s="175">
        <f t="shared" si="551"/>
        <v>0</v>
      </c>
      <c r="NK109" s="175">
        <f t="shared" si="551"/>
        <v>0</v>
      </c>
      <c r="NL109" s="175">
        <f t="shared" si="551"/>
        <v>0</v>
      </c>
      <c r="NM109" s="175">
        <f t="shared" si="551"/>
        <v>0</v>
      </c>
      <c r="NN109" s="175">
        <f t="shared" si="551"/>
        <v>0</v>
      </c>
      <c r="NO109" s="175">
        <f t="shared" si="551"/>
        <v>0</v>
      </c>
      <c r="NP109" s="175">
        <f t="shared" si="551"/>
        <v>0</v>
      </c>
      <c r="NQ109" s="175">
        <f t="shared" si="551"/>
        <v>0</v>
      </c>
      <c r="NR109" s="175">
        <f t="shared" si="551"/>
        <v>0</v>
      </c>
      <c r="NS109" s="175">
        <f t="shared" si="551"/>
        <v>2.815378864941577E-3</v>
      </c>
      <c r="NT109" s="175">
        <f t="shared" si="551"/>
        <v>2.678205124358366E-3</v>
      </c>
      <c r="NU109" s="175">
        <f t="shared" si="551"/>
        <v>2.5454229898022943E-3</v>
      </c>
      <c r="NV109" s="175">
        <f t="shared" si="551"/>
        <v>2.4170477089456412E-3</v>
      </c>
      <c r="NW109" s="175">
        <f t="shared" si="551"/>
        <v>2.2930821747064252E-3</v>
      </c>
      <c r="NX109" s="175">
        <f t="shared" si="551"/>
        <v>2.1735175380202991E-3</v>
      </c>
      <c r="NY109" s="175">
        <f t="shared" si="551"/>
        <v>2.0583338408992039E-3</v>
      </c>
      <c r="NZ109" s="175">
        <f t="shared" si="551"/>
        <v>1.9475006654099184E-3</v>
      </c>
      <c r="OA109" s="175">
        <f t="shared" si="551"/>
        <v>1.8409777943337318E-3</v>
      </c>
      <c r="OB109" s="175">
        <f t="shared" si="551"/>
        <v>1.7387158794196615E-3</v>
      </c>
      <c r="OC109" s="175">
        <f t="shared" si="551"/>
        <v>1.6406571133153693E-3</v>
      </c>
      <c r="OD109" s="175">
        <f t="shared" si="551"/>
        <v>1.5467359014498308E-3</v>
      </c>
      <c r="OE109" s="175">
        <f t="shared" si="551"/>
        <v>1.4568795303473892E-3</v>
      </c>
      <c r="OF109" s="175">
        <f t="shared" si="551"/>
        <v>1.3710088290715937E-3</v>
      </c>
      <c r="OG109" s="175">
        <f t="shared" si="551"/>
        <v>1.2890388207267179E-3</v>
      </c>
      <c r="OH109" s="175">
        <f t="shared" si="551"/>
        <v>1.2108793611826743E-3</v>
      </c>
      <c r="OI109" s="175">
        <f t="shared" si="551"/>
        <v>1.1364357624328615E-3</v>
      </c>
      <c r="OJ109" s="175">
        <f t="shared" si="551"/>
        <v>1.0656093982419651E-3</v>
      </c>
      <c r="OK109" s="175">
        <f t="shared" si="551"/>
        <v>9.982982899898003E-4</v>
      </c>
      <c r="OL109" s="175">
        <f t="shared" si="551"/>
        <v>9.3439767086586851E-4</v>
      </c>
      <c r="OM109" s="175">
        <f t="shared" si="551"/>
        <v>8.7380052681541105E-4</v>
      </c>
      <c r="ON109" s="175">
        <f t="shared" si="551"/>
        <v>8.1639811287974838E-4</v>
      </c>
      <c r="OO109" s="175">
        <f t="shared" si="551"/>
        <v>7.6208044380976058E-4</v>
      </c>
      <c r="OP109" s="175">
        <f t="shared" si="551"/>
        <v>7.107367580602449E-4</v>
      </c>
      <c r="OQ109" s="175">
        <f t="shared" si="551"/>
        <v>6.6225595449305452E-4</v>
      </c>
      <c r="OR109" s="175">
        <f t="shared" si="551"/>
        <v>6.1652700132732786E-4</v>
      </c>
      <c r="OS109" s="175">
        <f t="shared" si="551"/>
        <v>5.7343931707479082E-4</v>
      </c>
      <c r="OT109" s="175">
        <f t="shared" si="551"/>
        <v>5.3288312338606455E-4</v>
      </c>
      <c r="OU109" s="175">
        <f t="shared" si="551"/>
        <v>4.9474976990967633E-4</v>
      </c>
      <c r="OV109" s="175">
        <f t="shared" si="551"/>
        <v>4.5893203142829525E-4</v>
      </c>
      <c r="OW109" s="175">
        <f t="shared" si="551"/>
        <v>4.2532437768641522E-4</v>
      </c>
      <c r="OX109" s="175">
        <f t="shared" si="551"/>
        <v>3.9382321645990134E-4</v>
      </c>
      <c r="OY109" s="175">
        <f t="shared" si="551"/>
        <v>3.6432711054047072E-4</v>
      </c>
      <c r="OZ109" s="175">
        <f t="shared" si="551"/>
        <v>3.3673696941731457E-4</v>
      </c>
      <c r="PA109" s="175">
        <f t="shared" si="551"/>
        <v>3.1095621653376058E-4</v>
      </c>
      <c r="PB109" s="175">
        <f t="shared" si="551"/>
        <v>2.8689093307945294E-4</v>
      </c>
      <c r="PC109" s="175">
        <f t="shared" si="551"/>
        <v>2.6444997934824523E-4</v>
      </c>
      <c r="PD109" s="175">
        <f t="shared" si="551"/>
        <v>2.4354509474932708E-4</v>
      </c>
      <c r="PE109" s="175">
        <f t="shared" ref="PE109:PL109" si="552">IF(AND($G$113&gt;0,$G$114&gt;0),IF(AND(HL104&gt;$G$114),PE104,0),"")</f>
        <v>2.2409097760454962E-4</v>
      </c>
      <c r="PF109" s="175">
        <f t="shared" si="552"/>
        <v>2.0600534589897471E-4</v>
      </c>
      <c r="PG109" s="175">
        <f t="shared" si="552"/>
        <v>1.8920898017505593E-4</v>
      </c>
      <c r="PH109" s="175">
        <f t="shared" si="552"/>
        <v>1.7362574977413959E-4</v>
      </c>
      <c r="PI109" s="175">
        <f t="shared" si="552"/>
        <v>1.5918262363291683E-4</v>
      </c>
      <c r="PJ109" s="175">
        <f t="shared" si="552"/>
        <v>1.4580966683773626E-4</v>
      </c>
      <c r="PK109" s="175">
        <f t="shared" si="552"/>
        <v>1.3344002412706512E-4</v>
      </c>
      <c r="PL109" s="175">
        <f t="shared" si="552"/>
        <v>1.2200989151260609E-4</v>
      </c>
    </row>
    <row r="110" spans="1:428" ht="15.75" x14ac:dyDescent="0.5">
      <c r="A110" s="364" t="s">
        <v>854</v>
      </c>
      <c r="B110" s="374">
        <v>46041</v>
      </c>
      <c r="C110" s="5"/>
      <c r="D110" s="5"/>
      <c r="F110" s="29" t="s">
        <v>16</v>
      </c>
      <c r="G110" s="68">
        <f>IF(AND(G109&gt;0,G109&lt;1,NOT(O104="")),_xlfn.NORM.INV((1-$G$109)/2,$J$104,$O$104),"")</f>
        <v>147.57286110739491</v>
      </c>
      <c r="H110" s="35"/>
      <c r="I110" s="2"/>
      <c r="J110" s="5"/>
      <c r="K110" s="5"/>
      <c r="L110" s="5"/>
      <c r="M110" s="5"/>
      <c r="N110" s="5"/>
      <c r="O110" s="5"/>
      <c r="P110" s="5"/>
      <c r="Q110" s="5"/>
      <c r="R110" s="5"/>
      <c r="S110" s="5"/>
      <c r="T110" s="5"/>
      <c r="U110" s="5"/>
      <c r="V110" s="5"/>
      <c r="W110" s="5"/>
      <c r="X110" s="5"/>
      <c r="Y110" s="5"/>
      <c r="HT110" s="219">
        <f>MAX(HT107:HT109)</f>
        <v>1.2200989151260609E-4</v>
      </c>
      <c r="HU110" s="219">
        <f t="shared" ref="HU110:KF110" si="553">MAX(HU107:HU109)</f>
        <v>1.3344002412706961E-4</v>
      </c>
      <c r="HV110" s="219">
        <f t="shared" si="553"/>
        <v>1.4580966683774119E-4</v>
      </c>
      <c r="HW110" s="219">
        <f t="shared" si="553"/>
        <v>1.5918262363292233E-4</v>
      </c>
      <c r="HX110" s="219">
        <f t="shared" si="553"/>
        <v>1.7362574977414591E-4</v>
      </c>
      <c r="HY110" s="219">
        <f t="shared" si="553"/>
        <v>1.8920898017506298E-4</v>
      </c>
      <c r="HZ110" s="219">
        <f t="shared" si="553"/>
        <v>2.0600534589898235E-4</v>
      </c>
      <c r="IA110" s="219">
        <f t="shared" si="553"/>
        <v>2.2409097760455826E-4</v>
      </c>
      <c r="IB110" s="219">
        <f t="shared" si="553"/>
        <v>2.4354509474933659E-4</v>
      </c>
      <c r="IC110" s="219">
        <f t="shared" si="553"/>
        <v>2.6444997934825542E-4</v>
      </c>
      <c r="ID110" s="219">
        <f t="shared" si="553"/>
        <v>2.868909330794647E-4</v>
      </c>
      <c r="IE110" s="219">
        <f t="shared" si="553"/>
        <v>3.1095621653377315E-4</v>
      </c>
      <c r="IF110" s="219">
        <f t="shared" si="553"/>
        <v>3.367369694173285E-4</v>
      </c>
      <c r="IG110" s="219">
        <f t="shared" si="553"/>
        <v>3.6432711054048644E-4</v>
      </c>
      <c r="IH110" s="219">
        <f t="shared" si="553"/>
        <v>3.9382321645991798E-4</v>
      </c>
      <c r="II110" s="219">
        <f t="shared" si="553"/>
        <v>4.2532437768643343E-4</v>
      </c>
      <c r="IJ110" s="219">
        <f t="shared" si="553"/>
        <v>4.5893203142831481E-4</v>
      </c>
      <c r="IK110" s="219">
        <f t="shared" si="553"/>
        <v>4.9474976990969823E-4</v>
      </c>
      <c r="IL110" s="219">
        <f t="shared" si="553"/>
        <v>5.3288312338608819E-4</v>
      </c>
      <c r="IM110" s="219">
        <f t="shared" si="553"/>
        <v>5.7343931707481608E-4</v>
      </c>
      <c r="IN110" s="219">
        <f t="shared" si="553"/>
        <v>6.1652700132735605E-4</v>
      </c>
      <c r="IO110" s="219">
        <f t="shared" si="553"/>
        <v>6.6225595449308455E-4</v>
      </c>
      <c r="IP110" s="219">
        <f t="shared" si="553"/>
        <v>7.1073675806027753E-4</v>
      </c>
      <c r="IQ110" s="219">
        <f t="shared" si="553"/>
        <v>7.6208044380979582E-4</v>
      </c>
      <c r="IR110" s="219">
        <f t="shared" si="553"/>
        <v>8.1639811287978654E-4</v>
      </c>
      <c r="IS110" s="219">
        <f t="shared" si="553"/>
        <v>8.7380052681545204E-4</v>
      </c>
      <c r="IT110" s="219">
        <f t="shared" si="553"/>
        <v>9.3439767086591176E-4</v>
      </c>
      <c r="IU110" s="219">
        <f t="shared" si="553"/>
        <v>9.9829828998984822E-4</v>
      </c>
      <c r="IV110" s="219">
        <f t="shared" si="553"/>
        <v>1.0656093982420152E-3</v>
      </c>
      <c r="IW110" s="219">
        <f t="shared" si="553"/>
        <v>1.1364357624329159E-3</v>
      </c>
      <c r="IX110" s="219">
        <f t="shared" si="553"/>
        <v>1.2108793611827328E-3</v>
      </c>
      <c r="IY110" s="219">
        <f t="shared" si="553"/>
        <v>1.2890388207267831E-3</v>
      </c>
      <c r="IZ110" s="219">
        <f t="shared" si="553"/>
        <v>1.371008829071665E-3</v>
      </c>
      <c r="JA110" s="219">
        <f t="shared" si="553"/>
        <v>1.4568795303474651E-3</v>
      </c>
      <c r="JB110" s="219">
        <f t="shared" si="553"/>
        <v>1.5467359014499119E-3</v>
      </c>
      <c r="JC110" s="219">
        <f t="shared" si="553"/>
        <v>1.6406571133154571E-3</v>
      </c>
      <c r="JD110" s="219">
        <f t="shared" si="553"/>
        <v>1.7387158794197556E-3</v>
      </c>
      <c r="JE110" s="219">
        <f t="shared" si="553"/>
        <v>1.8409777943338324E-3</v>
      </c>
      <c r="JF110" s="219">
        <f t="shared" si="553"/>
        <v>1.9475006654100259E-3</v>
      </c>
      <c r="JG110" s="219">
        <f t="shared" si="553"/>
        <v>2.0583338408993184E-3</v>
      </c>
      <c r="JH110" s="219">
        <f t="shared" si="553"/>
        <v>2.1735175380204214E-3</v>
      </c>
      <c r="JI110" s="219">
        <f t="shared" si="553"/>
        <v>2.2930821747065562E-3</v>
      </c>
      <c r="JJ110" s="219">
        <f t="shared" si="553"/>
        <v>2.4170477089457795E-3</v>
      </c>
      <c r="JK110" s="219">
        <f t="shared" si="553"/>
        <v>2.5454229898024413E-3</v>
      </c>
      <c r="JL110" s="219">
        <f t="shared" si="553"/>
        <v>2.6782051243585212E-3</v>
      </c>
      <c r="JM110" s="219">
        <f t="shared" si="553"/>
        <v>2.8153788649417392E-3</v>
      </c>
      <c r="JN110" s="219">
        <f t="shared" si="553"/>
        <v>2.9569160211101505E-3</v>
      </c>
      <c r="JO110" s="219">
        <f t="shared" si="553"/>
        <v>3.1027749009382316E-3</v>
      </c>
      <c r="JP110" s="219">
        <f t="shared" si="553"/>
        <v>3.2528997861952106E-3</v>
      </c>
      <c r="JQ110" s="219">
        <f t="shared" si="553"/>
        <v>3.407220446020499E-3</v>
      </c>
      <c r="JR110" s="219">
        <f t="shared" si="553"/>
        <v>3.5656516936821178E-3</v>
      </c>
      <c r="JS110" s="219">
        <f t="shared" si="553"/>
        <v>3.7280929909502296E-3</v>
      </c>
      <c r="JT110" s="219">
        <f t="shared" si="553"/>
        <v>3.8944281045281358E-3</v>
      </c>
      <c r="JU110" s="219">
        <f t="shared" si="553"/>
        <v>4.0645248188564643E-3</v>
      </c>
      <c r="JV110" s="219">
        <f t="shared" si="553"/>
        <v>4.2382347094419145E-3</v>
      </c>
      <c r="JW110" s="219">
        <f t="shared" si="553"/>
        <v>4.4153929806596262E-3</v>
      </c>
      <c r="JX110" s="219">
        <f t="shared" si="553"/>
        <v>4.5958183717378929E-3</v>
      </c>
      <c r="JY110" s="219">
        <f t="shared" si="553"/>
        <v>4.7793131343557595E-3</v>
      </c>
      <c r="JZ110" s="219">
        <f t="shared" si="553"/>
        <v>4.9656630849689576E-3</v>
      </c>
      <c r="KA110" s="219">
        <f t="shared" si="553"/>
        <v>5.1546377346283504E-3</v>
      </c>
      <c r="KB110" s="219">
        <f t="shared" si="553"/>
        <v>5.345990498669257E-3</v>
      </c>
      <c r="KC110" s="219">
        <f t="shared" si="553"/>
        <v>5.539458988231348E-3</v>
      </c>
      <c r="KD110" s="219">
        <f t="shared" si="553"/>
        <v>5.7347653851194504E-3</v>
      </c>
      <c r="KE110" s="219">
        <f t="shared" si="553"/>
        <v>5.9316169010380946E-3</v>
      </c>
      <c r="KF110" s="219">
        <f t="shared" si="553"/>
        <v>6.129706321729861E-3</v>
      </c>
      <c r="KG110" s="219">
        <f t="shared" ref="KG110:MR110" si="554">MAX(KG107:KG109)</f>
        <v>6.3287126360227061E-3</v>
      </c>
      <c r="KH110" s="219">
        <f t="shared" si="554"/>
        <v>6.5283017492481065E-3</v>
      </c>
      <c r="KI110" s="219">
        <f t="shared" si="554"/>
        <v>6.7281272799337285E-3</v>
      </c>
      <c r="KJ110" s="219">
        <f t="shared" si="554"/>
        <v>6.9278314381056765E-3</v>
      </c>
      <c r="KK110" s="219">
        <f t="shared" si="554"/>
        <v>7.1270459829603471E-3</v>
      </c>
      <c r="KL110" s="219">
        <f t="shared" si="554"/>
        <v>7.3253932570891888E-3</v>
      </c>
      <c r="KM110" s="219">
        <f t="shared" si="554"/>
        <v>7.5224872938658635E-3</v>
      </c>
      <c r="KN110" s="219">
        <f t="shared" si="554"/>
        <v>7.7179349940391176E-3</v>
      </c>
      <c r="KO110" s="219">
        <f t="shared" si="554"/>
        <v>7.9113373670212719E-3</v>
      </c>
      <c r="KP110" s="219">
        <f t="shared" si="554"/>
        <v>8.1022908318260679E-3</v>
      </c>
      <c r="KQ110" s="219">
        <f t="shared" si="554"/>
        <v>8.2903885720960399E-3</v>
      </c>
      <c r="KR110" s="219">
        <f t="shared" si="554"/>
        <v>8.4752219391730377E-3</v>
      </c>
      <c r="KS110" s="219">
        <f t="shared" si="554"/>
        <v>8.6563818967107589E-3</v>
      </c>
      <c r="KT110" s="219">
        <f t="shared" si="554"/>
        <v>8.8334604999100036E-3</v>
      </c>
      <c r="KU110" s="219">
        <f t="shared" si="554"/>
        <v>9.0060524020793981E-3</v>
      </c>
      <c r="KV110" s="219">
        <f t="shared" si="554"/>
        <v>9.1737563808914867E-3</v>
      </c>
      <c r="KW110" s="219">
        <f t="shared" si="554"/>
        <v>9.3361768764192304E-3</v>
      </c>
      <c r="KX110" s="219">
        <f t="shared" si="554"/>
        <v>9.4929255328048828E-3</v>
      </c>
      <c r="KY110" s="219">
        <f t="shared" si="554"/>
        <v>9.643622735234841E-3</v>
      </c>
      <c r="KZ110" s="219">
        <f t="shared" si="554"/>
        <v>9.7878991337726207E-3</v>
      </c>
      <c r="LA110" s="219">
        <f t="shared" si="554"/>
        <v>9.9253971455399853E-3</v>
      </c>
      <c r="LB110" s="219">
        <f t="shared" si="554"/>
        <v>1.0055772426734633E-2</v>
      </c>
      <c r="LC110" s="219">
        <f t="shared" si="554"/>
        <v>1.0178695306033016E-2</v>
      </c>
      <c r="LD110" s="219">
        <f t="shared" si="554"/>
        <v>1.0293852171049101E-2</v>
      </c>
      <c r="LE110" s="219">
        <f t="shared" si="554"/>
        <v>1.0400946799704087E-2</v>
      </c>
      <c r="LF110" s="219">
        <f t="shared" si="554"/>
        <v>1.0499701628607859E-2</v>
      </c>
      <c r="LG110" s="219">
        <f t="shared" si="554"/>
        <v>1.0589858950858604E-2</v>
      </c>
      <c r="LH110" s="219">
        <f t="shared" si="554"/>
        <v>1.0671182036031318E-2</v>
      </c>
      <c r="LI110" s="219">
        <f t="shared" si="554"/>
        <v>1.0743456165546009E-2</v>
      </c>
      <c r="LJ110" s="219">
        <f t="shared" si="554"/>
        <v>1.0806489577079876E-2</v>
      </c>
      <c r="LK110" s="219">
        <f t="shared" si="554"/>
        <v>1.0860114312210904E-2</v>
      </c>
      <c r="LL110" s="219">
        <f t="shared" si="554"/>
        <v>1.0904186962049488E-2</v>
      </c>
      <c r="LM110" s="219">
        <f t="shared" si="554"/>
        <v>1.0938589306225582E-2</v>
      </c>
      <c r="LN110" s="219">
        <f t="shared" si="554"/>
        <v>1.0963228841246677E-2</v>
      </c>
      <c r="LO110" s="219">
        <f t="shared" si="554"/>
        <v>1.0978039194921761E-2</v>
      </c>
      <c r="LP110" s="219">
        <f t="shared" si="554"/>
        <v>1.0982980424252687E-2</v>
      </c>
      <c r="LQ110" s="219">
        <f t="shared" si="554"/>
        <v>1.0978039194921747E-2</v>
      </c>
      <c r="LR110" s="219">
        <f t="shared" si="554"/>
        <v>1.0963228841246649E-2</v>
      </c>
      <c r="LS110" s="219">
        <f t="shared" si="554"/>
        <v>1.0938589306225538E-2</v>
      </c>
      <c r="LT110" s="219">
        <f t="shared" si="554"/>
        <v>1.0904186962049431E-2</v>
      </c>
      <c r="LU110" s="219">
        <f t="shared" si="554"/>
        <v>1.0860114312210831E-2</v>
      </c>
      <c r="LV110" s="219">
        <f t="shared" si="554"/>
        <v>1.0806489577079791E-2</v>
      </c>
      <c r="LW110" s="219">
        <f t="shared" si="554"/>
        <v>1.074345616554591E-2</v>
      </c>
      <c r="LX110" s="219">
        <f t="shared" si="554"/>
        <v>1.0671182036031205E-2</v>
      </c>
      <c r="LY110" s="219">
        <f t="shared" si="554"/>
        <v>1.0589858950858478E-2</v>
      </c>
      <c r="LZ110" s="219">
        <f t="shared" si="554"/>
        <v>1.0499701628607718E-2</v>
      </c>
      <c r="MA110" s="219">
        <f t="shared" si="554"/>
        <v>1.0400946799703936E-2</v>
      </c>
      <c r="MB110" s="219">
        <f t="shared" si="554"/>
        <v>1.0293852171048938E-2</v>
      </c>
      <c r="MC110" s="219">
        <f t="shared" si="554"/>
        <v>1.0178695306032841E-2</v>
      </c>
      <c r="MD110" s="219">
        <f t="shared" si="554"/>
        <v>1.0055772426734447E-2</v>
      </c>
      <c r="ME110" s="219">
        <f t="shared" si="554"/>
        <v>9.925397145539791E-3</v>
      </c>
      <c r="MF110" s="219">
        <f t="shared" si="554"/>
        <v>9.787899133772416E-3</v>
      </c>
      <c r="MG110" s="219">
        <f t="shared" si="554"/>
        <v>9.6436227352346242E-3</v>
      </c>
      <c r="MH110" s="219">
        <f t="shared" si="554"/>
        <v>9.492925532804659E-3</v>
      </c>
      <c r="MI110" s="219">
        <f t="shared" si="554"/>
        <v>9.336176876418998E-3</v>
      </c>
      <c r="MJ110" s="219">
        <f t="shared" si="554"/>
        <v>9.1737563808912456E-3</v>
      </c>
      <c r="MK110" s="219">
        <f t="shared" si="554"/>
        <v>9.0060524020791483E-3</v>
      </c>
      <c r="ML110" s="219">
        <f t="shared" si="554"/>
        <v>8.8334604999097486E-3</v>
      </c>
      <c r="MM110" s="219">
        <f t="shared" si="554"/>
        <v>8.6563818967104987E-3</v>
      </c>
      <c r="MN110" s="219">
        <f t="shared" si="554"/>
        <v>8.4752219391727689E-3</v>
      </c>
      <c r="MO110" s="219">
        <f t="shared" si="554"/>
        <v>8.2903885720957693E-3</v>
      </c>
      <c r="MP110" s="219">
        <f t="shared" si="554"/>
        <v>8.1022908318257904E-3</v>
      </c>
      <c r="MQ110" s="219">
        <f t="shared" si="554"/>
        <v>7.9113373670209909E-3</v>
      </c>
      <c r="MR110" s="219">
        <f t="shared" si="554"/>
        <v>7.7179349940388322E-3</v>
      </c>
      <c r="MS110" s="219">
        <f t="shared" ref="MS110:PD110" si="555">MAX(MS107:MS109)</f>
        <v>7.5224872938655755E-3</v>
      </c>
      <c r="MT110" s="219">
        <f t="shared" si="555"/>
        <v>7.3253932570889009E-3</v>
      </c>
      <c r="MU110" s="219">
        <f t="shared" si="555"/>
        <v>7.1270459829600565E-3</v>
      </c>
      <c r="MV110" s="219">
        <f t="shared" si="555"/>
        <v>6.9278314381053859E-3</v>
      </c>
      <c r="MW110" s="219">
        <f t="shared" si="555"/>
        <v>6.7281272799334362E-3</v>
      </c>
      <c r="MX110" s="219">
        <f t="shared" si="555"/>
        <v>6.5283017492478142E-3</v>
      </c>
      <c r="MY110" s="219">
        <f t="shared" si="555"/>
        <v>6.3287126360224155E-3</v>
      </c>
      <c r="MZ110" s="219">
        <f t="shared" si="555"/>
        <v>6.1297063217295705E-3</v>
      </c>
      <c r="NA110" s="219">
        <f t="shared" si="555"/>
        <v>5.9316169010378075E-3</v>
      </c>
      <c r="NB110" s="219">
        <f t="shared" si="555"/>
        <v>5.7347653851191633E-3</v>
      </c>
      <c r="NC110" s="219">
        <f t="shared" si="555"/>
        <v>5.5394589882310644E-3</v>
      </c>
      <c r="ND110" s="219">
        <f t="shared" si="555"/>
        <v>5.3459904986689769E-3</v>
      </c>
      <c r="NE110" s="219">
        <f t="shared" si="555"/>
        <v>5.1546377346280729E-3</v>
      </c>
      <c r="NF110" s="219">
        <f t="shared" si="555"/>
        <v>4.9656630849686835E-3</v>
      </c>
      <c r="NG110" s="219">
        <f t="shared" si="555"/>
        <v>4.7793131343554889E-3</v>
      </c>
      <c r="NH110" s="219">
        <f t="shared" si="555"/>
        <v>4.5958183717376266E-3</v>
      </c>
      <c r="NI110" s="219">
        <f t="shared" si="555"/>
        <v>4.4153929806593694E-3</v>
      </c>
      <c r="NJ110" s="219">
        <f t="shared" si="555"/>
        <v>4.2382347094416656E-3</v>
      </c>
      <c r="NK110" s="219">
        <f t="shared" si="555"/>
        <v>4.0645248188562267E-3</v>
      </c>
      <c r="NL110" s="219">
        <f t="shared" si="555"/>
        <v>3.8944281045279077E-3</v>
      </c>
      <c r="NM110" s="219">
        <f t="shared" si="555"/>
        <v>3.728092990950011E-3</v>
      </c>
      <c r="NN110" s="219">
        <f t="shared" si="555"/>
        <v>3.5656516936819088E-3</v>
      </c>
      <c r="NO110" s="219">
        <f t="shared" si="555"/>
        <v>3.4072204460202991E-3</v>
      </c>
      <c r="NP110" s="219">
        <f t="shared" si="555"/>
        <v>3.2528997861950193E-3</v>
      </c>
      <c r="NQ110" s="219">
        <f t="shared" si="555"/>
        <v>3.1027749009380503E-3</v>
      </c>
      <c r="NR110" s="219">
        <f t="shared" si="555"/>
        <v>2.9569160211099779E-3</v>
      </c>
      <c r="NS110" s="219">
        <f t="shared" si="555"/>
        <v>2.815378864941577E-3</v>
      </c>
      <c r="NT110" s="219">
        <f t="shared" si="555"/>
        <v>2.678205124358366E-3</v>
      </c>
      <c r="NU110" s="219">
        <f t="shared" si="555"/>
        <v>2.5454229898022943E-3</v>
      </c>
      <c r="NV110" s="219">
        <f t="shared" si="555"/>
        <v>2.4170477089456412E-3</v>
      </c>
      <c r="NW110" s="219">
        <f t="shared" si="555"/>
        <v>2.2930821747064252E-3</v>
      </c>
      <c r="NX110" s="219">
        <f t="shared" si="555"/>
        <v>2.1735175380202991E-3</v>
      </c>
      <c r="NY110" s="219">
        <f t="shared" si="555"/>
        <v>2.0583338408992039E-3</v>
      </c>
      <c r="NZ110" s="219">
        <f t="shared" si="555"/>
        <v>1.9475006654099184E-3</v>
      </c>
      <c r="OA110" s="219">
        <f t="shared" si="555"/>
        <v>1.8409777943337318E-3</v>
      </c>
      <c r="OB110" s="219">
        <f t="shared" si="555"/>
        <v>1.7387158794196615E-3</v>
      </c>
      <c r="OC110" s="219">
        <f t="shared" si="555"/>
        <v>1.6406571133153693E-3</v>
      </c>
      <c r="OD110" s="219">
        <f t="shared" si="555"/>
        <v>1.5467359014498308E-3</v>
      </c>
      <c r="OE110" s="219">
        <f t="shared" si="555"/>
        <v>1.4568795303473892E-3</v>
      </c>
      <c r="OF110" s="219">
        <f t="shared" si="555"/>
        <v>1.3710088290715937E-3</v>
      </c>
      <c r="OG110" s="219">
        <f t="shared" si="555"/>
        <v>1.2890388207267179E-3</v>
      </c>
      <c r="OH110" s="219">
        <f t="shared" si="555"/>
        <v>1.2108793611826743E-3</v>
      </c>
      <c r="OI110" s="219">
        <f t="shared" si="555"/>
        <v>1.1364357624328615E-3</v>
      </c>
      <c r="OJ110" s="219">
        <f t="shared" si="555"/>
        <v>1.0656093982419651E-3</v>
      </c>
      <c r="OK110" s="219">
        <f t="shared" si="555"/>
        <v>9.982982899898003E-4</v>
      </c>
      <c r="OL110" s="219">
        <f t="shared" si="555"/>
        <v>9.3439767086586851E-4</v>
      </c>
      <c r="OM110" s="219">
        <f t="shared" si="555"/>
        <v>8.7380052681541105E-4</v>
      </c>
      <c r="ON110" s="219">
        <f t="shared" si="555"/>
        <v>8.1639811287974838E-4</v>
      </c>
      <c r="OO110" s="219">
        <f t="shared" si="555"/>
        <v>7.6208044380976058E-4</v>
      </c>
      <c r="OP110" s="219">
        <f t="shared" si="555"/>
        <v>7.107367580602449E-4</v>
      </c>
      <c r="OQ110" s="219">
        <f t="shared" si="555"/>
        <v>6.6225595449305452E-4</v>
      </c>
      <c r="OR110" s="219">
        <f t="shared" si="555"/>
        <v>6.1652700132732786E-4</v>
      </c>
      <c r="OS110" s="219">
        <f t="shared" si="555"/>
        <v>5.7343931707479082E-4</v>
      </c>
      <c r="OT110" s="219">
        <f t="shared" si="555"/>
        <v>5.3288312338606455E-4</v>
      </c>
      <c r="OU110" s="219">
        <f t="shared" si="555"/>
        <v>4.9474976990967633E-4</v>
      </c>
      <c r="OV110" s="219">
        <f t="shared" si="555"/>
        <v>4.5893203142829525E-4</v>
      </c>
      <c r="OW110" s="219">
        <f t="shared" si="555"/>
        <v>4.2532437768641522E-4</v>
      </c>
      <c r="OX110" s="219">
        <f t="shared" si="555"/>
        <v>3.9382321645990134E-4</v>
      </c>
      <c r="OY110" s="219">
        <f t="shared" si="555"/>
        <v>3.6432711054047072E-4</v>
      </c>
      <c r="OZ110" s="219">
        <f t="shared" si="555"/>
        <v>3.3673696941731457E-4</v>
      </c>
      <c r="PA110" s="219">
        <f t="shared" si="555"/>
        <v>3.1095621653376058E-4</v>
      </c>
      <c r="PB110" s="219">
        <f t="shared" si="555"/>
        <v>2.8689093307945294E-4</v>
      </c>
      <c r="PC110" s="219">
        <f t="shared" si="555"/>
        <v>2.6444997934824523E-4</v>
      </c>
      <c r="PD110" s="219">
        <f t="shared" si="555"/>
        <v>2.4354509474932708E-4</v>
      </c>
      <c r="PE110" s="219">
        <f t="shared" ref="PE110:PL110" si="556">MAX(PE107:PE109)</f>
        <v>2.2409097760454962E-4</v>
      </c>
      <c r="PF110" s="219">
        <f t="shared" si="556"/>
        <v>2.0600534589897471E-4</v>
      </c>
      <c r="PG110" s="219">
        <f t="shared" si="556"/>
        <v>1.8920898017505593E-4</v>
      </c>
      <c r="PH110" s="219">
        <f t="shared" si="556"/>
        <v>1.7362574977413959E-4</v>
      </c>
      <c r="PI110" s="219">
        <f t="shared" si="556"/>
        <v>1.5918262363291683E-4</v>
      </c>
      <c r="PJ110" s="219">
        <f t="shared" si="556"/>
        <v>1.4580966683773626E-4</v>
      </c>
      <c r="PK110" s="219">
        <f t="shared" si="556"/>
        <v>1.3344002412706512E-4</v>
      </c>
      <c r="PL110" s="219">
        <f t="shared" si="556"/>
        <v>1.2200989151260609E-4</v>
      </c>
    </row>
    <row r="111" spans="1:428" ht="15.75" x14ac:dyDescent="0.5">
      <c r="A111" s="364" t="s">
        <v>855</v>
      </c>
      <c r="B111" s="374">
        <v>46069</v>
      </c>
      <c r="C111" s="5"/>
      <c r="D111" s="5"/>
      <c r="E111" s="5"/>
      <c r="F111" s="29" t="s">
        <v>48</v>
      </c>
      <c r="G111" s="68">
        <f>IF(AND(G109&gt;0,G109&lt;1,NOT(O104="")),_xlfn.NORM.INV(($G$109+(1-$G$109)/2),$J$104,$O$104),"")</f>
        <v>267.06713889260504</v>
      </c>
      <c r="H111" s="35"/>
      <c r="I111" s="2"/>
      <c r="J111" s="5"/>
      <c r="K111" s="5"/>
      <c r="L111" s="5"/>
      <c r="M111" s="5"/>
      <c r="N111" s="5"/>
      <c r="O111" s="5"/>
      <c r="P111" s="5"/>
      <c r="Q111" s="5"/>
      <c r="R111" s="5"/>
      <c r="S111" s="5"/>
      <c r="T111" s="5"/>
      <c r="U111" s="5"/>
      <c r="V111" s="5"/>
      <c r="W111" s="5"/>
      <c r="X111" s="5"/>
      <c r="Y111" s="5"/>
    </row>
    <row r="112" spans="1:428" ht="16.899999999999999" x14ac:dyDescent="0.5">
      <c r="A112" s="364" t="s">
        <v>856</v>
      </c>
      <c r="B112" s="374">
        <v>46167</v>
      </c>
      <c r="C112" s="5"/>
      <c r="D112" s="5"/>
      <c r="E112" s="5"/>
      <c r="F112" s="29"/>
      <c r="G112" s="38"/>
      <c r="H112" s="35"/>
      <c r="I112" s="2"/>
      <c r="J112" s="5"/>
      <c r="K112" s="5"/>
      <c r="L112" s="5"/>
      <c r="M112" s="5"/>
      <c r="N112" s="5"/>
      <c r="O112" s="5"/>
      <c r="P112" s="5"/>
      <c r="Q112" s="5"/>
      <c r="R112" s="5"/>
      <c r="S112" s="5"/>
      <c r="T112" s="5"/>
      <c r="U112" s="5"/>
      <c r="V112" s="5"/>
      <c r="W112" s="5"/>
      <c r="X112" s="5"/>
      <c r="Y112" s="5"/>
    </row>
    <row r="113" spans="1:25" ht="15.75" x14ac:dyDescent="0.5">
      <c r="A113" s="364" t="s">
        <v>857</v>
      </c>
      <c r="B113" s="374">
        <v>46192</v>
      </c>
      <c r="C113" s="5"/>
      <c r="D113" s="5"/>
      <c r="E113" s="5"/>
      <c r="F113" s="69" t="s">
        <v>18</v>
      </c>
      <c r="G113" s="85">
        <v>148</v>
      </c>
      <c r="H113" s="35"/>
      <c r="I113" s="2"/>
      <c r="J113" s="5"/>
      <c r="K113" s="5"/>
      <c r="L113" s="5"/>
      <c r="M113" s="5"/>
      <c r="N113" s="5"/>
      <c r="O113" s="5"/>
      <c r="P113" s="5"/>
      <c r="Q113" s="5"/>
      <c r="R113" s="5"/>
      <c r="S113" s="5"/>
      <c r="T113" s="5"/>
      <c r="U113" s="5"/>
      <c r="V113" s="5"/>
      <c r="W113" s="5"/>
      <c r="X113" s="5"/>
      <c r="Y113" s="5"/>
    </row>
    <row r="114" spans="1:25" ht="15.75" x14ac:dyDescent="0.5">
      <c r="A114" s="364" t="s">
        <v>897</v>
      </c>
      <c r="B114" s="374">
        <v>46206</v>
      </c>
      <c r="C114" s="5"/>
      <c r="D114" s="5"/>
      <c r="E114" s="5"/>
      <c r="F114" s="69" t="s">
        <v>19</v>
      </c>
      <c r="G114" s="85">
        <v>267</v>
      </c>
      <c r="H114" s="35"/>
      <c r="I114" s="2"/>
      <c r="J114" s="5"/>
      <c r="K114" s="5"/>
      <c r="L114" s="5"/>
      <c r="M114" s="5"/>
      <c r="N114" s="5"/>
      <c r="O114" s="5"/>
      <c r="P114" s="5"/>
      <c r="Q114" s="5"/>
      <c r="R114" s="5"/>
      <c r="S114" s="5"/>
      <c r="T114" s="5"/>
      <c r="U114" s="5"/>
      <c r="V114" s="5"/>
      <c r="W114" s="5"/>
      <c r="X114" s="5"/>
      <c r="Y114" s="5"/>
    </row>
    <row r="115" spans="1:25" ht="16.899999999999999" x14ac:dyDescent="0.5">
      <c r="A115" s="364" t="s">
        <v>858</v>
      </c>
      <c r="B115" s="374">
        <v>46272</v>
      </c>
      <c r="C115" s="5"/>
      <c r="D115" s="5"/>
      <c r="E115" s="5"/>
      <c r="F115" s="69" t="s">
        <v>49</v>
      </c>
      <c r="G115" s="39">
        <f>IF(AND($G$113&gt;0,$G$114&gt;0,$G$113&lt;$G$114,NOT(O104="")),_xlfn.NORM.DIST($G$114,$J$104,$O$104,TRUE)-_xlfn.NORM.DIST($G$113,$J$104,$O$104,TRUE),"")</f>
        <v>0.89858450572971071</v>
      </c>
      <c r="H115" s="35"/>
      <c r="I115" s="2"/>
      <c r="J115" s="5"/>
      <c r="K115" s="5"/>
      <c r="L115" s="5"/>
      <c r="M115" s="5"/>
      <c r="N115" s="5"/>
      <c r="O115" s="5"/>
      <c r="P115" s="5"/>
      <c r="Q115" s="5"/>
      <c r="R115" s="5"/>
      <c r="S115" s="5"/>
      <c r="T115" s="5"/>
      <c r="U115" s="5"/>
      <c r="V115" s="5"/>
      <c r="W115" s="5"/>
      <c r="X115" s="5"/>
      <c r="Y115" s="5"/>
    </row>
    <row r="116" spans="1:25" ht="16.899999999999999" x14ac:dyDescent="0.5">
      <c r="A116" s="364" t="s">
        <v>859</v>
      </c>
      <c r="B116" s="374">
        <v>46307</v>
      </c>
      <c r="C116" s="5"/>
      <c r="D116" s="5"/>
      <c r="E116" s="5"/>
      <c r="F116" s="69" t="s">
        <v>156</v>
      </c>
      <c r="G116" s="41">
        <f>IF(AND($G$113&gt;0,$G$114&gt;0,$G$113&lt;$G$114,NOT($O$104="")),_xlfn.NORM.DIST(G113,$J$104,$O$104,TRUE),"")</f>
        <v>5.1224573493792981E-2</v>
      </c>
      <c r="H116" s="35"/>
      <c r="I116" s="2"/>
      <c r="J116" s="5"/>
      <c r="K116" s="5"/>
      <c r="L116" s="5"/>
      <c r="M116" s="5"/>
      <c r="N116" s="5"/>
      <c r="O116" s="5"/>
      <c r="P116" s="5"/>
      <c r="Q116" s="5"/>
      <c r="R116" s="5"/>
      <c r="S116" s="5"/>
      <c r="T116" s="5"/>
      <c r="U116" s="5"/>
      <c r="V116" s="5"/>
      <c r="W116" s="5"/>
      <c r="X116" s="5"/>
      <c r="Y116" s="5"/>
    </row>
    <row r="117" spans="1:25" ht="16.899999999999999" x14ac:dyDescent="0.5">
      <c r="A117" s="364" t="s">
        <v>860</v>
      </c>
      <c r="B117" s="374">
        <v>46337</v>
      </c>
      <c r="C117" s="5"/>
      <c r="D117" s="5"/>
      <c r="E117" s="5"/>
      <c r="F117" s="69" t="s">
        <v>157</v>
      </c>
      <c r="G117" s="40">
        <f>IF(AND($G$113&gt;0,$G$114&gt;0,$G$113&lt;$G$114,NOT($O$104="")),1-_xlfn.NORM.DIST(G114,$J$104,$O$104,TRUE),"")</f>
        <v>5.0190920776496339E-2</v>
      </c>
      <c r="H117" s="35"/>
      <c r="I117" s="2"/>
      <c r="J117" s="5"/>
      <c r="K117" s="5"/>
      <c r="L117" s="5"/>
      <c r="M117" s="5"/>
      <c r="N117" s="5"/>
      <c r="O117" s="5"/>
      <c r="P117" s="5"/>
      <c r="Q117" s="5"/>
      <c r="R117" s="5"/>
      <c r="S117" s="5"/>
      <c r="T117" s="5"/>
      <c r="U117" s="5"/>
      <c r="V117" s="5"/>
      <c r="W117" s="5"/>
      <c r="X117" s="5"/>
      <c r="Y117" s="5"/>
    </row>
    <row r="118" spans="1:25" x14ac:dyDescent="0.45">
      <c r="A118" s="364" t="s">
        <v>861</v>
      </c>
      <c r="B118" s="374">
        <v>46352</v>
      </c>
      <c r="C118" s="5"/>
      <c r="D118" s="5"/>
      <c r="E118" s="5"/>
      <c r="F118" s="29"/>
      <c r="G118" s="29"/>
      <c r="H118" s="2"/>
      <c r="I118" s="2"/>
      <c r="J118" s="5"/>
      <c r="K118" s="5"/>
      <c r="L118" s="5"/>
      <c r="M118" s="5"/>
      <c r="N118" s="5"/>
      <c r="O118" s="5"/>
      <c r="P118" s="5"/>
      <c r="Q118" s="5"/>
      <c r="R118" s="5"/>
      <c r="S118" s="5"/>
      <c r="T118" s="5"/>
      <c r="U118" s="5"/>
      <c r="V118" s="5"/>
      <c r="W118" s="5"/>
      <c r="X118" s="5"/>
      <c r="Y118" s="5"/>
    </row>
    <row r="119" spans="1:25" x14ac:dyDescent="0.45">
      <c r="A119" s="364" t="s">
        <v>862</v>
      </c>
      <c r="B119" s="374">
        <v>46353</v>
      </c>
      <c r="C119" s="5"/>
      <c r="D119" s="5"/>
      <c r="E119" s="5"/>
      <c r="F119" s="29"/>
      <c r="G119" s="29"/>
      <c r="H119" s="2"/>
      <c r="I119" s="2"/>
      <c r="J119" s="5"/>
      <c r="K119" s="5"/>
      <c r="L119" s="5"/>
      <c r="M119" s="5"/>
      <c r="N119" s="5"/>
      <c r="O119" s="5"/>
      <c r="P119" s="5"/>
      <c r="Q119" s="5"/>
      <c r="R119" s="5"/>
      <c r="S119" s="5"/>
      <c r="T119" s="5"/>
      <c r="U119" s="5"/>
      <c r="V119" s="5"/>
      <c r="W119" s="5"/>
      <c r="X119" s="5"/>
      <c r="Y119" s="5"/>
    </row>
    <row r="120" spans="1:25" x14ac:dyDescent="0.45">
      <c r="A120" s="364" t="s">
        <v>863</v>
      </c>
      <c r="B120" s="374">
        <v>46377</v>
      </c>
      <c r="C120" s="5"/>
      <c r="D120" s="5"/>
      <c r="E120" s="5"/>
      <c r="F120" s="29"/>
      <c r="G120" s="29"/>
      <c r="H120" s="2"/>
      <c r="I120" s="2"/>
      <c r="J120" s="5"/>
      <c r="K120" s="5"/>
      <c r="L120" s="5"/>
      <c r="M120" s="5"/>
      <c r="N120" s="5"/>
      <c r="O120" s="5"/>
      <c r="P120" s="5"/>
      <c r="Q120" s="5"/>
      <c r="R120" s="5"/>
      <c r="S120" s="5"/>
      <c r="T120" s="5"/>
      <c r="U120" s="5"/>
      <c r="V120" s="5"/>
      <c r="W120" s="5"/>
      <c r="X120" s="5"/>
      <c r="Y120" s="5"/>
    </row>
    <row r="121" spans="1:25" x14ac:dyDescent="0.45">
      <c r="A121" s="364" t="s">
        <v>863</v>
      </c>
      <c r="B121" s="374">
        <v>46378</v>
      </c>
      <c r="C121" s="5"/>
      <c r="D121" s="5"/>
      <c r="E121" s="5"/>
      <c r="F121" s="29"/>
      <c r="G121" s="29"/>
      <c r="H121" s="2"/>
      <c r="I121" s="2"/>
      <c r="J121" s="5"/>
      <c r="K121" s="5"/>
      <c r="L121" s="5"/>
      <c r="M121" s="5"/>
      <c r="N121" s="5"/>
      <c r="O121" s="5"/>
      <c r="P121" s="5"/>
      <c r="Q121" s="5"/>
      <c r="R121" s="5"/>
      <c r="S121" s="5"/>
      <c r="T121" s="5"/>
      <c r="U121" s="5"/>
      <c r="V121" s="5"/>
      <c r="W121" s="5"/>
      <c r="X121" s="5"/>
      <c r="Y121" s="5"/>
    </row>
    <row r="122" spans="1:25" x14ac:dyDescent="0.45">
      <c r="A122" s="364" t="s">
        <v>863</v>
      </c>
      <c r="B122" s="374">
        <v>46379</v>
      </c>
      <c r="C122" s="5"/>
      <c r="D122" s="5"/>
      <c r="E122" s="5"/>
      <c r="F122" s="29"/>
      <c r="G122" s="29"/>
      <c r="H122" s="2"/>
      <c r="I122" s="2"/>
      <c r="J122" s="5"/>
      <c r="K122" s="5"/>
      <c r="L122" s="5"/>
      <c r="M122" s="5"/>
      <c r="N122" s="5"/>
      <c r="O122" s="5"/>
      <c r="P122" s="5"/>
      <c r="Q122" s="5"/>
      <c r="R122" s="5"/>
      <c r="S122" s="5"/>
      <c r="T122" s="5"/>
      <c r="U122" s="5"/>
      <c r="V122" s="5"/>
      <c r="W122" s="5"/>
      <c r="X122" s="5"/>
      <c r="Y122" s="5"/>
    </row>
    <row r="123" spans="1:25" x14ac:dyDescent="0.45">
      <c r="A123" s="364" t="s">
        <v>863</v>
      </c>
      <c r="B123" s="374">
        <v>46380</v>
      </c>
      <c r="C123" s="5"/>
      <c r="D123" s="5"/>
      <c r="E123" s="5"/>
      <c r="F123" s="29"/>
      <c r="G123" s="29"/>
      <c r="H123" s="2"/>
      <c r="I123" s="2"/>
      <c r="J123" s="5"/>
      <c r="K123" s="5"/>
      <c r="L123" s="5"/>
      <c r="M123" s="5"/>
      <c r="N123" s="5"/>
      <c r="O123" s="5"/>
      <c r="P123" s="5"/>
      <c r="Q123" s="5"/>
      <c r="R123" s="5"/>
      <c r="S123" s="5"/>
      <c r="T123" s="5"/>
      <c r="U123" s="5"/>
      <c r="V123" s="5"/>
      <c r="W123" s="5"/>
      <c r="X123" s="5"/>
      <c r="Y123" s="5"/>
    </row>
    <row r="124" spans="1:25" x14ac:dyDescent="0.45">
      <c r="A124" s="364" t="s">
        <v>863</v>
      </c>
      <c r="B124" s="374">
        <v>46381</v>
      </c>
      <c r="C124" s="5"/>
      <c r="D124" s="5"/>
      <c r="E124" s="5"/>
      <c r="F124" s="29"/>
      <c r="G124" s="29"/>
      <c r="H124" s="2"/>
      <c r="I124" s="2"/>
      <c r="J124" s="5"/>
      <c r="K124" s="5"/>
      <c r="L124" s="5"/>
      <c r="M124" s="5"/>
      <c r="N124" s="5"/>
      <c r="O124" s="5"/>
      <c r="P124" s="5"/>
      <c r="Q124" s="5"/>
      <c r="R124" s="5"/>
      <c r="S124" s="5"/>
      <c r="T124" s="5"/>
      <c r="U124" s="5"/>
      <c r="V124" s="5"/>
      <c r="W124" s="5"/>
      <c r="X124" s="5"/>
      <c r="Y124" s="5"/>
    </row>
    <row r="125" spans="1:25" x14ac:dyDescent="0.45">
      <c r="A125" s="364" t="s">
        <v>863</v>
      </c>
      <c r="B125" s="374">
        <v>46384</v>
      </c>
      <c r="C125" s="5"/>
      <c r="D125" s="5"/>
      <c r="E125" s="5"/>
      <c r="F125" s="29"/>
      <c r="G125" s="29"/>
      <c r="H125" s="2"/>
      <c r="I125" s="2"/>
      <c r="J125" s="5"/>
      <c r="K125" s="5"/>
      <c r="L125" s="5"/>
      <c r="M125" s="5"/>
      <c r="N125" s="5"/>
      <c r="O125" s="5"/>
      <c r="P125" s="5"/>
      <c r="Q125" s="5"/>
      <c r="R125" s="5"/>
      <c r="S125" s="5"/>
      <c r="T125" s="5"/>
      <c r="U125" s="5"/>
      <c r="V125" s="5"/>
      <c r="W125" s="5"/>
      <c r="X125" s="5"/>
      <c r="Y125" s="5"/>
    </row>
    <row r="126" spans="1:25" x14ac:dyDescent="0.45">
      <c r="A126" s="364" t="s">
        <v>863</v>
      </c>
      <c r="B126" s="374">
        <v>46385</v>
      </c>
      <c r="C126" s="5"/>
      <c r="D126" s="5"/>
      <c r="E126" s="5"/>
      <c r="F126" s="29"/>
      <c r="G126" s="29"/>
      <c r="H126" s="2"/>
      <c r="I126" s="2"/>
      <c r="J126" s="5"/>
      <c r="K126" s="5"/>
      <c r="L126" s="5"/>
      <c r="M126" s="5"/>
      <c r="N126" s="5"/>
      <c r="O126" s="5"/>
      <c r="P126" s="5"/>
      <c r="Q126" s="5"/>
      <c r="R126" s="5"/>
      <c r="S126" s="5"/>
      <c r="T126" s="5"/>
      <c r="U126" s="5"/>
      <c r="V126" s="5"/>
      <c r="W126" s="5"/>
      <c r="X126" s="5"/>
      <c r="Y126" s="5"/>
    </row>
    <row r="127" spans="1:25" x14ac:dyDescent="0.45">
      <c r="A127" s="364" t="s">
        <v>863</v>
      </c>
      <c r="B127" s="374">
        <v>46386</v>
      </c>
      <c r="C127" s="5"/>
      <c r="D127" s="5"/>
      <c r="E127" s="5"/>
      <c r="F127" s="29"/>
      <c r="G127" s="29"/>
      <c r="H127" s="2"/>
      <c r="I127" s="2"/>
      <c r="J127" s="5"/>
      <c r="K127" s="5"/>
      <c r="L127" s="5"/>
      <c r="M127" s="5"/>
      <c r="N127" s="5"/>
      <c r="O127" s="5"/>
      <c r="P127" s="5"/>
      <c r="Q127" s="5"/>
      <c r="R127" s="5"/>
      <c r="S127" s="5"/>
      <c r="T127" s="5"/>
      <c r="U127" s="5"/>
      <c r="V127" s="5"/>
      <c r="W127" s="5"/>
      <c r="X127" s="5"/>
      <c r="Y127" s="5"/>
    </row>
    <row r="128" spans="1:25" x14ac:dyDescent="0.45">
      <c r="A128" s="364" t="s">
        <v>863</v>
      </c>
      <c r="B128" s="374">
        <v>46387</v>
      </c>
      <c r="C128" s="5"/>
      <c r="D128" s="5"/>
      <c r="E128" s="5"/>
      <c r="F128" s="29"/>
      <c r="G128" s="29"/>
      <c r="H128" s="2"/>
      <c r="I128" s="2"/>
      <c r="J128" s="5"/>
      <c r="K128" s="5"/>
      <c r="L128" s="5"/>
      <c r="M128" s="5"/>
      <c r="N128" s="5"/>
      <c r="O128" s="5"/>
      <c r="P128" s="5"/>
      <c r="Q128" s="5"/>
      <c r="R128" s="5"/>
      <c r="S128" s="5"/>
      <c r="T128" s="5"/>
      <c r="U128" s="5"/>
      <c r="V128" s="5"/>
      <c r="W128" s="5"/>
      <c r="X128" s="5"/>
      <c r="Y128" s="5"/>
    </row>
    <row r="129" spans="1:25" x14ac:dyDescent="0.45">
      <c r="A129" s="364" t="s">
        <v>864</v>
      </c>
      <c r="B129" s="374">
        <v>46388</v>
      </c>
      <c r="C129" s="5"/>
      <c r="D129" s="5"/>
      <c r="E129" s="5"/>
      <c r="F129" s="29"/>
      <c r="G129" s="29"/>
      <c r="H129" s="2"/>
      <c r="I129" s="2"/>
      <c r="J129" s="5"/>
      <c r="K129" s="5"/>
      <c r="L129" s="5"/>
      <c r="M129" s="5"/>
      <c r="N129" s="5"/>
      <c r="O129" s="5"/>
      <c r="P129" s="5"/>
      <c r="Q129" s="5"/>
      <c r="R129" s="5"/>
      <c r="S129" s="5"/>
      <c r="T129" s="5"/>
      <c r="U129" s="5"/>
      <c r="V129" s="5"/>
      <c r="W129" s="5"/>
      <c r="X129" s="5"/>
      <c r="Y129" s="5"/>
    </row>
    <row r="130" spans="1:25" x14ac:dyDescent="0.45">
      <c r="A130" s="364" t="s">
        <v>854</v>
      </c>
      <c r="B130" s="374">
        <v>46405</v>
      </c>
      <c r="C130" s="5"/>
      <c r="D130" s="5"/>
      <c r="E130" s="5"/>
      <c r="F130" s="29"/>
      <c r="G130" s="29"/>
      <c r="H130" s="2"/>
      <c r="I130" s="2"/>
      <c r="J130" s="5"/>
      <c r="K130" s="5"/>
      <c r="L130" s="5"/>
      <c r="M130" s="5"/>
      <c r="N130" s="5"/>
      <c r="O130" s="5"/>
      <c r="P130" s="5"/>
      <c r="Q130" s="5"/>
      <c r="R130" s="5"/>
      <c r="S130" s="5"/>
      <c r="T130" s="5"/>
      <c r="U130" s="5"/>
      <c r="V130" s="5"/>
      <c r="W130" s="5"/>
      <c r="X130" s="5"/>
      <c r="Y130" s="5"/>
    </row>
    <row r="131" spans="1:25" x14ac:dyDescent="0.45">
      <c r="A131" s="364" t="s">
        <v>855</v>
      </c>
      <c r="B131" s="374">
        <v>46433</v>
      </c>
      <c r="C131" s="5"/>
      <c r="D131" s="5"/>
      <c r="E131" s="5"/>
      <c r="F131" s="29"/>
      <c r="G131" s="29"/>
      <c r="H131" s="2"/>
      <c r="I131" s="2"/>
      <c r="J131" s="5"/>
      <c r="K131" s="5"/>
      <c r="L131" s="5"/>
      <c r="M131" s="5"/>
      <c r="N131" s="5"/>
      <c r="O131" s="5"/>
      <c r="P131" s="5"/>
      <c r="Q131" s="5"/>
      <c r="R131" s="5"/>
      <c r="S131" s="5"/>
      <c r="T131" s="5"/>
      <c r="U131" s="5"/>
      <c r="V131" s="5"/>
      <c r="W131" s="5"/>
      <c r="X131" s="5"/>
      <c r="Y131" s="5"/>
    </row>
    <row r="132" spans="1:25" x14ac:dyDescent="0.45">
      <c r="A132" s="364" t="s">
        <v>856</v>
      </c>
      <c r="B132" s="374">
        <v>46538</v>
      </c>
      <c r="C132" s="5"/>
      <c r="D132" s="5"/>
      <c r="E132" s="5"/>
      <c r="F132" s="29"/>
      <c r="G132" s="29"/>
      <c r="H132" s="2"/>
      <c r="I132" s="2"/>
      <c r="J132" s="5"/>
      <c r="K132" s="5"/>
      <c r="L132" s="5"/>
      <c r="M132" s="5"/>
      <c r="N132" s="5"/>
      <c r="O132" s="5"/>
      <c r="P132" s="5"/>
      <c r="Q132" s="5"/>
      <c r="R132" s="5"/>
      <c r="S132" s="5"/>
      <c r="T132" s="5"/>
      <c r="U132" s="5"/>
      <c r="V132" s="5"/>
      <c r="W132" s="5"/>
      <c r="X132" s="5"/>
      <c r="Y132" s="5"/>
    </row>
    <row r="133" spans="1:25" x14ac:dyDescent="0.45">
      <c r="A133" s="364" t="s">
        <v>898</v>
      </c>
      <c r="B133" s="374">
        <v>46556</v>
      </c>
      <c r="C133" s="5"/>
      <c r="D133" s="5"/>
      <c r="E133" s="5"/>
      <c r="F133" s="29"/>
      <c r="G133" s="29"/>
      <c r="H133" s="2"/>
      <c r="I133" s="2"/>
      <c r="J133" s="5"/>
      <c r="K133" s="5"/>
      <c r="L133" s="5"/>
      <c r="M133" s="5"/>
      <c r="N133" s="5"/>
      <c r="O133" s="5"/>
      <c r="P133" s="5"/>
      <c r="Q133" s="5"/>
      <c r="R133" s="5"/>
      <c r="S133" s="5"/>
      <c r="T133" s="5"/>
      <c r="U133" s="5"/>
      <c r="V133" s="5"/>
      <c r="W133" s="5"/>
      <c r="X133" s="5"/>
      <c r="Y133" s="5"/>
    </row>
    <row r="134" spans="1:25" x14ac:dyDescent="0.45">
      <c r="A134" s="364" t="s">
        <v>897</v>
      </c>
      <c r="B134" s="374">
        <v>46573</v>
      </c>
      <c r="C134" s="5"/>
      <c r="D134" s="5"/>
      <c r="E134" s="5"/>
      <c r="F134" s="29"/>
      <c r="G134" s="29"/>
      <c r="H134" s="2"/>
      <c r="I134" s="2"/>
      <c r="J134" s="5"/>
      <c r="K134" s="5"/>
      <c r="L134" s="5"/>
      <c r="M134" s="5"/>
      <c r="N134" s="5"/>
      <c r="O134" s="5"/>
      <c r="P134" s="5"/>
      <c r="Q134" s="5"/>
      <c r="R134" s="5"/>
      <c r="S134" s="5"/>
      <c r="T134" s="5"/>
      <c r="U134" s="5"/>
      <c r="V134" s="5"/>
      <c r="W134" s="5"/>
      <c r="X134" s="5"/>
      <c r="Y134" s="5"/>
    </row>
    <row r="135" spans="1:25" x14ac:dyDescent="0.45">
      <c r="A135" s="364" t="s">
        <v>858</v>
      </c>
      <c r="B135" s="374">
        <v>46636</v>
      </c>
      <c r="C135" s="5"/>
      <c r="D135" s="5"/>
      <c r="E135" s="5"/>
      <c r="F135" s="29"/>
      <c r="G135" s="29"/>
      <c r="H135" s="2"/>
      <c r="I135" s="2"/>
      <c r="J135" s="5"/>
      <c r="K135" s="5"/>
      <c r="L135" s="5"/>
      <c r="M135" s="5"/>
      <c r="N135" s="5"/>
      <c r="O135" s="5"/>
      <c r="P135" s="5"/>
      <c r="Q135" s="5"/>
      <c r="R135" s="5"/>
      <c r="S135" s="5"/>
      <c r="T135" s="5"/>
      <c r="U135" s="5"/>
      <c r="V135" s="5"/>
      <c r="W135" s="5"/>
      <c r="X135" s="5"/>
      <c r="Y135" s="5"/>
    </row>
    <row r="136" spans="1:25" x14ac:dyDescent="0.45">
      <c r="A136" s="364" t="s">
        <v>859</v>
      </c>
      <c r="B136" s="374">
        <v>46671</v>
      </c>
      <c r="C136" s="5"/>
      <c r="D136" s="5"/>
      <c r="E136" s="5"/>
      <c r="F136" s="29"/>
      <c r="G136" s="29"/>
      <c r="H136" s="2"/>
      <c r="I136" s="2"/>
      <c r="J136" s="5"/>
      <c r="K136" s="5"/>
      <c r="L136" s="5"/>
      <c r="M136" s="5"/>
      <c r="N136" s="5"/>
      <c r="O136" s="5"/>
      <c r="P136" s="5"/>
      <c r="Q136" s="5"/>
      <c r="R136" s="5"/>
      <c r="S136" s="5"/>
      <c r="T136" s="5"/>
      <c r="U136" s="5"/>
      <c r="V136" s="5"/>
      <c r="W136" s="5"/>
      <c r="X136" s="5"/>
      <c r="Y136" s="5"/>
    </row>
    <row r="137" spans="1:25" x14ac:dyDescent="0.45">
      <c r="A137" s="364" t="s">
        <v>860</v>
      </c>
      <c r="B137" s="374">
        <v>46702</v>
      </c>
      <c r="C137" s="5"/>
      <c r="D137" s="5"/>
      <c r="E137" s="5"/>
      <c r="F137" s="5"/>
      <c r="G137" s="5"/>
      <c r="H137" s="2"/>
      <c r="I137" s="2"/>
      <c r="J137" s="5"/>
      <c r="K137" s="5"/>
      <c r="L137" s="5"/>
      <c r="M137" s="5"/>
      <c r="N137" s="5"/>
      <c r="O137" s="5"/>
      <c r="P137" s="5"/>
      <c r="Q137" s="5"/>
      <c r="R137" s="5"/>
      <c r="S137" s="5"/>
      <c r="T137" s="5"/>
      <c r="U137" s="5"/>
      <c r="V137" s="5"/>
      <c r="W137" s="5"/>
      <c r="X137" s="5"/>
      <c r="Y137" s="5"/>
    </row>
    <row r="138" spans="1:25" x14ac:dyDescent="0.45">
      <c r="A138" s="364" t="s">
        <v>861</v>
      </c>
      <c r="B138" s="374">
        <v>46716</v>
      </c>
      <c r="C138" s="2"/>
      <c r="D138" s="2"/>
      <c r="E138" s="7" t="s">
        <v>7</v>
      </c>
      <c r="F138" s="8"/>
      <c r="G138" s="8"/>
      <c r="H138" s="9"/>
      <c r="I138" s="9"/>
      <c r="J138" s="8"/>
      <c r="K138" s="9"/>
      <c r="L138" s="9"/>
      <c r="M138" s="8"/>
      <c r="N138" s="8"/>
      <c r="O138" s="8"/>
      <c r="P138" s="8"/>
      <c r="Q138" s="8"/>
      <c r="R138" s="30"/>
      <c r="S138" s="5"/>
      <c r="T138" s="5"/>
      <c r="U138" s="5"/>
      <c r="V138" s="5"/>
      <c r="W138" s="5"/>
      <c r="X138" s="5"/>
      <c r="Y138" s="5"/>
    </row>
    <row r="139" spans="1:25" x14ac:dyDescent="0.45">
      <c r="A139" s="364" t="s">
        <v>862</v>
      </c>
      <c r="B139" s="374">
        <v>46717</v>
      </c>
      <c r="C139" s="2"/>
      <c r="D139" s="2"/>
      <c r="E139" s="10" t="s">
        <v>776</v>
      </c>
      <c r="F139" s="11"/>
      <c r="G139" s="11"/>
      <c r="H139" s="12"/>
      <c r="I139" s="12"/>
      <c r="J139" s="11"/>
      <c r="K139" s="12"/>
      <c r="L139" s="12"/>
      <c r="M139" s="11"/>
      <c r="N139" s="11"/>
      <c r="O139" s="11"/>
      <c r="P139" s="11"/>
      <c r="Q139" s="11"/>
      <c r="R139" s="13"/>
      <c r="S139" s="5"/>
      <c r="T139" s="5"/>
      <c r="U139" s="5"/>
      <c r="V139" s="5"/>
      <c r="W139" s="5"/>
      <c r="X139" s="5"/>
      <c r="Y139" s="5"/>
    </row>
    <row r="140" spans="1:25" x14ac:dyDescent="0.45">
      <c r="A140" s="364" t="s">
        <v>863</v>
      </c>
      <c r="B140" s="374">
        <v>46741</v>
      </c>
      <c r="C140" s="2"/>
      <c r="D140" s="2"/>
      <c r="E140" s="10" t="s">
        <v>56</v>
      </c>
      <c r="F140" s="11"/>
      <c r="G140" s="11"/>
      <c r="H140" s="12"/>
      <c r="I140" s="12"/>
      <c r="J140" s="11"/>
      <c r="K140" s="12"/>
      <c r="L140" s="12"/>
      <c r="M140" s="11"/>
      <c r="N140" s="11"/>
      <c r="O140" s="11"/>
      <c r="P140" s="11"/>
      <c r="Q140" s="11"/>
      <c r="R140" s="13"/>
      <c r="S140" s="5"/>
      <c r="T140" s="5"/>
      <c r="U140" s="5"/>
      <c r="V140" s="5"/>
      <c r="W140" s="5"/>
      <c r="X140" s="5"/>
      <c r="Y140" s="5"/>
    </row>
    <row r="141" spans="1:25" x14ac:dyDescent="0.45">
      <c r="A141" s="364" t="s">
        <v>863</v>
      </c>
      <c r="B141" s="374">
        <v>46742</v>
      </c>
      <c r="C141" s="2"/>
      <c r="D141" s="2"/>
      <c r="E141" s="10" t="s">
        <v>32</v>
      </c>
      <c r="F141" s="11"/>
      <c r="G141" s="11"/>
      <c r="H141" s="12"/>
      <c r="I141" s="12"/>
      <c r="J141" s="11"/>
      <c r="K141" s="12"/>
      <c r="L141" s="12"/>
      <c r="M141" s="11"/>
      <c r="N141" s="11"/>
      <c r="O141" s="11"/>
      <c r="P141" s="11"/>
      <c r="Q141" s="11"/>
      <c r="R141" s="13"/>
      <c r="S141" s="5"/>
      <c r="T141" s="5"/>
      <c r="U141" s="5"/>
      <c r="V141" s="5"/>
      <c r="W141" s="5"/>
      <c r="X141" s="5"/>
      <c r="Y141" s="5"/>
    </row>
    <row r="142" spans="1:25" x14ac:dyDescent="0.45">
      <c r="A142" s="364" t="s">
        <v>863</v>
      </c>
      <c r="B142" s="374">
        <v>46743</v>
      </c>
      <c r="C142" s="2"/>
      <c r="D142" s="2"/>
      <c r="E142" s="10"/>
      <c r="F142" s="11"/>
      <c r="G142" s="11"/>
      <c r="H142" s="12"/>
      <c r="I142" s="12"/>
      <c r="J142" s="11"/>
      <c r="K142" s="12"/>
      <c r="L142" s="12"/>
      <c r="M142" s="11"/>
      <c r="N142" s="11"/>
      <c r="O142" s="11"/>
      <c r="P142" s="11"/>
      <c r="Q142" s="11"/>
      <c r="R142" s="13"/>
      <c r="S142" s="5"/>
      <c r="T142" s="5"/>
      <c r="U142" s="5"/>
      <c r="V142" s="5"/>
      <c r="W142" s="5"/>
      <c r="X142" s="5"/>
      <c r="Y142" s="5"/>
    </row>
    <row r="143" spans="1:25" x14ac:dyDescent="0.45">
      <c r="A143" s="364" t="s">
        <v>863</v>
      </c>
      <c r="B143" s="374">
        <v>46744</v>
      </c>
      <c r="C143" s="2"/>
      <c r="D143" s="2"/>
      <c r="E143" s="10" t="s">
        <v>777</v>
      </c>
      <c r="F143" s="11"/>
      <c r="G143" s="11"/>
      <c r="H143" s="12"/>
      <c r="I143" s="12"/>
      <c r="J143" s="11"/>
      <c r="K143" s="12"/>
      <c r="L143" s="12"/>
      <c r="M143" s="11"/>
      <c r="N143" s="11"/>
      <c r="O143" s="11"/>
      <c r="P143" s="11"/>
      <c r="Q143" s="11"/>
      <c r="R143" s="13"/>
      <c r="S143" s="5"/>
      <c r="T143" s="5"/>
      <c r="U143" s="5"/>
      <c r="V143" s="5"/>
      <c r="W143" s="5"/>
      <c r="X143" s="5"/>
      <c r="Y143" s="5"/>
    </row>
    <row r="144" spans="1:25" x14ac:dyDescent="0.45">
      <c r="A144" s="364" t="s">
        <v>863</v>
      </c>
      <c r="B144" s="374">
        <v>46745</v>
      </c>
      <c r="C144" s="2"/>
      <c r="D144" s="2"/>
      <c r="E144" s="10" t="s">
        <v>779</v>
      </c>
      <c r="F144" s="11"/>
      <c r="G144" s="11"/>
      <c r="H144" s="12"/>
      <c r="I144" s="12"/>
      <c r="J144" s="11"/>
      <c r="K144" s="12"/>
      <c r="L144" s="12"/>
      <c r="M144" s="11"/>
      <c r="N144" s="11"/>
      <c r="O144" s="11"/>
      <c r="P144" s="11"/>
      <c r="Q144" s="11"/>
      <c r="R144" s="13"/>
      <c r="S144" s="5"/>
      <c r="T144" s="5"/>
      <c r="U144" s="5"/>
      <c r="V144" s="5"/>
      <c r="W144" s="5"/>
      <c r="X144" s="5"/>
      <c r="Y144" s="5"/>
    </row>
    <row r="145" spans="1:25" x14ac:dyDescent="0.45">
      <c r="A145" s="364" t="s">
        <v>863</v>
      </c>
      <c r="B145" s="374">
        <v>46748</v>
      </c>
      <c r="C145" s="2"/>
      <c r="D145" s="2"/>
      <c r="E145" s="10" t="s">
        <v>778</v>
      </c>
      <c r="F145" s="11"/>
      <c r="G145" s="11"/>
      <c r="H145" s="12"/>
      <c r="I145" s="12"/>
      <c r="J145" s="11"/>
      <c r="K145" s="12"/>
      <c r="L145" s="12"/>
      <c r="M145" s="11"/>
      <c r="N145" s="11"/>
      <c r="O145" s="11"/>
      <c r="P145" s="11"/>
      <c r="Q145" s="11"/>
      <c r="R145" s="13"/>
      <c r="S145" s="5"/>
      <c r="T145" s="5"/>
      <c r="U145" s="5"/>
      <c r="V145" s="5"/>
      <c r="W145" s="5"/>
      <c r="X145" s="5"/>
      <c r="Y145" s="5"/>
    </row>
    <row r="146" spans="1:25" x14ac:dyDescent="0.45">
      <c r="A146" s="364" t="s">
        <v>863</v>
      </c>
      <c r="B146" s="374">
        <v>46749</v>
      </c>
      <c r="C146" s="2"/>
      <c r="D146" s="2"/>
      <c r="E146" s="10"/>
      <c r="F146" s="11"/>
      <c r="G146" s="11"/>
      <c r="H146" s="12"/>
      <c r="I146" s="12"/>
      <c r="J146" s="11"/>
      <c r="K146" s="12"/>
      <c r="L146" s="12"/>
      <c r="M146" s="11"/>
      <c r="N146" s="11"/>
      <c r="O146" s="11"/>
      <c r="P146" s="11"/>
      <c r="Q146" s="11"/>
      <c r="R146" s="13"/>
      <c r="S146" s="5"/>
      <c r="T146" s="5"/>
      <c r="U146" s="5"/>
      <c r="V146" s="5"/>
      <c r="W146" s="5"/>
      <c r="X146" s="5"/>
      <c r="Y146" s="5"/>
    </row>
    <row r="147" spans="1:25" x14ac:dyDescent="0.45">
      <c r="A147" s="364" t="s">
        <v>863</v>
      </c>
      <c r="B147" s="374">
        <v>46750</v>
      </c>
      <c r="C147" s="2"/>
      <c r="D147" s="2"/>
      <c r="E147" s="14" t="s">
        <v>8</v>
      </c>
      <c r="F147" s="11"/>
      <c r="G147" s="11"/>
      <c r="H147" s="12"/>
      <c r="I147" s="12"/>
      <c r="J147" s="11"/>
      <c r="K147" s="12"/>
      <c r="L147" s="12"/>
      <c r="M147" s="11"/>
      <c r="N147" s="11"/>
      <c r="O147" s="11"/>
      <c r="P147" s="11"/>
      <c r="Q147" s="11"/>
      <c r="R147" s="13"/>
      <c r="S147" s="5"/>
      <c r="T147" s="5"/>
      <c r="U147" s="5"/>
      <c r="V147" s="5"/>
      <c r="W147" s="5"/>
      <c r="X147" s="5"/>
      <c r="Y147" s="5"/>
    </row>
    <row r="148" spans="1:25" x14ac:dyDescent="0.45">
      <c r="A148" s="364" t="s">
        <v>863</v>
      </c>
      <c r="B148" s="374">
        <v>46751</v>
      </c>
      <c r="C148" s="2"/>
      <c r="D148" s="2"/>
      <c r="E148" s="10" t="s">
        <v>47</v>
      </c>
      <c r="F148" s="11"/>
      <c r="G148" s="11"/>
      <c r="H148" s="12"/>
      <c r="I148" s="12"/>
      <c r="J148" s="11"/>
      <c r="K148" s="12"/>
      <c r="L148" s="12"/>
      <c r="M148" s="11"/>
      <c r="N148" s="11"/>
      <c r="O148" s="11"/>
      <c r="P148" s="11"/>
      <c r="Q148" s="11"/>
      <c r="R148" s="13"/>
      <c r="S148" s="5"/>
      <c r="T148" s="5"/>
      <c r="U148" s="5"/>
      <c r="V148" s="5"/>
      <c r="W148" s="5"/>
      <c r="X148" s="5"/>
      <c r="Y148" s="5"/>
    </row>
    <row r="149" spans="1:25" x14ac:dyDescent="0.45">
      <c r="A149" s="364" t="s">
        <v>899</v>
      </c>
      <c r="B149" s="374">
        <v>46752</v>
      </c>
      <c r="C149" s="2"/>
      <c r="D149" s="2"/>
      <c r="E149" s="15"/>
      <c r="F149" s="16"/>
      <c r="G149" s="16"/>
      <c r="H149" s="17"/>
      <c r="I149" s="17"/>
      <c r="J149" s="16"/>
      <c r="K149" s="17"/>
      <c r="L149" s="17"/>
      <c r="M149" s="16"/>
      <c r="N149" s="16"/>
      <c r="O149" s="16"/>
      <c r="P149" s="16"/>
      <c r="Q149" s="16"/>
      <c r="R149" s="18"/>
      <c r="S149" s="5"/>
      <c r="T149" s="5"/>
      <c r="U149" s="5"/>
      <c r="V149" s="5"/>
      <c r="W149" s="5"/>
      <c r="X149" s="5"/>
      <c r="Y149" s="5"/>
    </row>
    <row r="150" spans="1:25" x14ac:dyDescent="0.45">
      <c r="A150" s="364"/>
      <c r="B150" s="374"/>
      <c r="C150" s="2"/>
      <c r="D150" s="2"/>
      <c r="E150" s="5"/>
      <c r="F150" s="5"/>
      <c r="G150" s="5"/>
      <c r="H150" s="5"/>
      <c r="I150" s="5"/>
      <c r="J150" s="5"/>
      <c r="K150" s="2"/>
      <c r="L150" s="2"/>
      <c r="M150" s="5"/>
      <c r="N150" s="5"/>
      <c r="O150" s="5"/>
      <c r="P150" s="5"/>
      <c r="Q150" s="5"/>
      <c r="R150" s="5"/>
      <c r="S150" s="5"/>
      <c r="T150" s="5"/>
      <c r="U150" s="5"/>
      <c r="V150" s="5"/>
      <c r="W150" s="5"/>
      <c r="X150" s="5"/>
      <c r="Y150" s="5"/>
    </row>
    <row r="151" spans="1:25" x14ac:dyDescent="0.45">
      <c r="A151" s="2"/>
      <c r="B151" s="2"/>
      <c r="C151" s="2"/>
      <c r="D151" s="2"/>
      <c r="E151" s="5"/>
      <c r="F151" s="5"/>
      <c r="G151" s="5"/>
      <c r="H151" s="5"/>
      <c r="I151" s="5"/>
      <c r="J151" s="5"/>
      <c r="K151" s="44"/>
      <c r="L151" s="44"/>
      <c r="M151" s="5"/>
      <c r="N151" s="5"/>
      <c r="O151" s="5"/>
      <c r="P151" s="5"/>
      <c r="Q151" s="5"/>
      <c r="R151" s="5"/>
      <c r="S151" s="5"/>
      <c r="T151" s="5"/>
      <c r="U151" s="5"/>
      <c r="V151" s="5"/>
      <c r="W151" s="5"/>
      <c r="X151" s="5"/>
      <c r="Y151" s="5"/>
    </row>
    <row r="152" spans="1:25" x14ac:dyDescent="0.45">
      <c r="A152" s="2"/>
      <c r="B152" s="2"/>
      <c r="C152" s="2"/>
      <c r="D152" s="2"/>
      <c r="E152" s="19" t="str">
        <f>_xlfn.CONCAT("Version ",'Change Log'!$B$3," – © 2022-",YEAR('Change Log'!$A$3),IF('Change Log'!$C$3="William W. Davis",", William W. Davis, MSPM, PMP",_xlfn.CONCAT(", original copyright holder is William W. Davis, MSPM, PMP; later modified by ",'Change Log'!$C$3)))</f>
        <v>Version 2.1 – © 2022-2025, William W. Davis, MSPM, PMP</v>
      </c>
      <c r="F152" s="2"/>
      <c r="G152" s="5"/>
      <c r="H152" s="5"/>
      <c r="I152" s="5"/>
      <c r="J152" s="5"/>
      <c r="K152" s="5"/>
      <c r="L152" s="2"/>
      <c r="M152" s="2"/>
      <c r="N152" s="5"/>
      <c r="O152" s="5"/>
      <c r="P152" s="5"/>
      <c r="Q152" s="5"/>
      <c r="R152" s="5"/>
      <c r="S152" s="5"/>
      <c r="T152" s="5"/>
      <c r="U152" s="5"/>
      <c r="V152" s="5"/>
      <c r="W152" s="5"/>
      <c r="X152" s="5"/>
      <c r="Y152" s="5"/>
    </row>
    <row r="153" spans="1:25" x14ac:dyDescent="0.45">
      <c r="A153" s="2"/>
      <c r="B153" s="2"/>
      <c r="C153" s="2"/>
      <c r="D153" s="2"/>
      <c r="E153" s="387" t="s">
        <v>80</v>
      </c>
      <c r="F153" s="387"/>
      <c r="G153" s="387"/>
      <c r="H153" s="387"/>
      <c r="I153" s="387"/>
      <c r="J153" s="387"/>
      <c r="K153" s="387"/>
      <c r="L153" s="387"/>
      <c r="M153" s="387"/>
      <c r="N153" s="5"/>
      <c r="O153" s="5"/>
      <c r="P153" s="5"/>
      <c r="Q153" s="5"/>
      <c r="R153" s="5"/>
      <c r="S153" s="5"/>
      <c r="T153" s="5"/>
      <c r="U153" s="5"/>
      <c r="V153" s="5"/>
      <c r="W153" s="5"/>
      <c r="X153" s="5"/>
      <c r="Y153" s="5"/>
    </row>
    <row r="154" spans="1:25" x14ac:dyDescent="0.45">
      <c r="A154" s="2"/>
      <c r="B154" s="2"/>
      <c r="C154" s="2"/>
      <c r="D154" s="2"/>
      <c r="E154" s="387" t="s">
        <v>885</v>
      </c>
      <c r="F154" s="387"/>
      <c r="G154" s="387"/>
      <c r="H154" s="387"/>
      <c r="I154" s="387"/>
      <c r="J154" s="387"/>
      <c r="K154" s="89"/>
      <c r="L154" s="89"/>
      <c r="M154" s="89"/>
      <c r="N154" s="5"/>
      <c r="O154" s="5"/>
      <c r="P154" s="5"/>
      <c r="Q154" s="5"/>
      <c r="R154" s="5"/>
      <c r="S154" s="5"/>
      <c r="T154" s="5"/>
      <c r="U154" s="5"/>
      <c r="V154" s="5"/>
      <c r="W154" s="5"/>
      <c r="X154" s="5"/>
      <c r="Y154" s="5"/>
    </row>
    <row r="155" spans="1:25" x14ac:dyDescent="0.45">
      <c r="A155" s="2"/>
      <c r="B155" s="2"/>
      <c r="C155" s="2"/>
      <c r="D155" s="2"/>
      <c r="E155" s="387" t="s">
        <v>60</v>
      </c>
      <c r="F155" s="387"/>
      <c r="G155" s="387"/>
      <c r="H155" s="387"/>
      <c r="I155" s="89"/>
      <c r="J155" s="89"/>
      <c r="K155" s="89"/>
      <c r="L155" s="89"/>
      <c r="M155" s="89"/>
      <c r="N155" s="5"/>
      <c r="O155" s="5"/>
      <c r="P155" s="5"/>
      <c r="Q155" s="5"/>
      <c r="R155" s="5"/>
      <c r="S155" s="5"/>
      <c r="T155" s="5"/>
      <c r="U155" s="5"/>
      <c r="V155" s="5"/>
      <c r="W155" s="5"/>
      <c r="X155" s="5"/>
      <c r="Y155" s="5"/>
    </row>
    <row r="156" spans="1:25" x14ac:dyDescent="0.45">
      <c r="A156" s="2"/>
      <c r="B156" s="2"/>
      <c r="C156" s="2"/>
      <c r="D156" s="2"/>
      <c r="E156" s="387" t="s">
        <v>139</v>
      </c>
      <c r="F156" s="387"/>
      <c r="G156" s="387"/>
      <c r="H156" s="387"/>
      <c r="I156" s="387"/>
      <c r="J156" s="89"/>
      <c r="K156" s="89"/>
      <c r="L156" s="89"/>
      <c r="M156" s="89"/>
      <c r="N156" s="5"/>
      <c r="O156" s="5"/>
      <c r="P156" s="5"/>
      <c r="Q156" s="5"/>
      <c r="R156" s="5"/>
      <c r="S156" s="5"/>
      <c r="T156" s="5"/>
      <c r="U156" s="5"/>
      <c r="V156" s="5"/>
      <c r="W156" s="5"/>
      <c r="X156" s="5"/>
      <c r="Y156" s="5"/>
    </row>
    <row r="157" spans="1:25" x14ac:dyDescent="0.45">
      <c r="A157" s="2"/>
      <c r="B157" s="2"/>
      <c r="C157" s="2"/>
      <c r="D157" s="2"/>
      <c r="E157" s="387" t="s">
        <v>884</v>
      </c>
      <c r="F157" s="387"/>
      <c r="G157" s="387"/>
      <c r="H157" s="387"/>
      <c r="I157" s="387"/>
      <c r="J157" s="387"/>
      <c r="K157" s="387"/>
      <c r="L157" s="387"/>
      <c r="M157" s="387"/>
      <c r="N157" s="5"/>
      <c r="O157" s="5"/>
      <c r="P157" s="5"/>
      <c r="Q157" s="5"/>
      <c r="R157" s="5"/>
      <c r="S157" s="5"/>
      <c r="T157" s="5"/>
      <c r="U157" s="5"/>
      <c r="V157" s="5"/>
      <c r="W157" s="5"/>
      <c r="X157" s="5"/>
      <c r="Y157" s="5"/>
    </row>
    <row r="158" spans="1:25" x14ac:dyDescent="0.45">
      <c r="A158" s="2"/>
      <c r="B158" s="2"/>
      <c r="C158" s="2"/>
      <c r="D158" s="2"/>
      <c r="E158" s="132" t="s">
        <v>137</v>
      </c>
      <c r="F158" s="2"/>
      <c r="G158" s="5"/>
      <c r="H158" s="5"/>
      <c r="I158" s="5"/>
      <c r="J158" s="5"/>
      <c r="K158" s="5"/>
      <c r="L158" s="2"/>
      <c r="M158" s="2"/>
      <c r="N158" s="5"/>
      <c r="O158" s="5"/>
      <c r="P158" s="5"/>
      <c r="Q158" s="5"/>
      <c r="R158" s="5"/>
      <c r="S158" s="5"/>
      <c r="T158" s="5"/>
      <c r="U158" s="5"/>
      <c r="V158" s="5"/>
      <c r="W158" s="5"/>
      <c r="X158" s="5"/>
      <c r="Y158" s="5"/>
    </row>
    <row r="159" spans="1:25" x14ac:dyDescent="0.45">
      <c r="A159" s="2"/>
      <c r="B159" s="2"/>
      <c r="C159" s="2"/>
      <c r="D159" s="2"/>
      <c r="E159" s="132" t="s">
        <v>58</v>
      </c>
      <c r="F159" s="2"/>
      <c r="G159" s="5"/>
      <c r="H159" s="5"/>
      <c r="I159" s="5"/>
      <c r="J159" s="5"/>
      <c r="K159" s="5"/>
      <c r="L159" s="2"/>
      <c r="M159" s="2"/>
      <c r="N159" s="5"/>
      <c r="O159" s="5"/>
      <c r="P159" s="5"/>
      <c r="Q159" s="5"/>
      <c r="R159" s="5"/>
      <c r="S159" s="5"/>
      <c r="T159" s="5"/>
      <c r="U159" s="5"/>
      <c r="V159" s="5"/>
      <c r="W159" s="5"/>
      <c r="X159" s="5"/>
      <c r="Y159" s="5"/>
    </row>
    <row r="160" spans="1:25" x14ac:dyDescent="0.45">
      <c r="A160" s="2"/>
      <c r="B160" s="2"/>
      <c r="C160" s="2"/>
      <c r="D160" s="2"/>
      <c r="E160" s="132" t="s">
        <v>136</v>
      </c>
      <c r="F160" s="2"/>
      <c r="G160" s="5"/>
      <c r="H160" s="5"/>
      <c r="I160" s="5"/>
      <c r="J160" s="5"/>
      <c r="K160" s="5"/>
      <c r="L160" s="2"/>
      <c r="M160" s="2"/>
      <c r="N160" s="5"/>
      <c r="O160" s="5"/>
      <c r="P160" s="5"/>
      <c r="Q160" s="5"/>
      <c r="R160" s="5"/>
      <c r="S160" s="5"/>
      <c r="T160" s="5"/>
      <c r="U160" s="5"/>
      <c r="V160" s="5"/>
      <c r="W160" s="5"/>
      <c r="X160" s="5"/>
      <c r="Y160" s="5"/>
    </row>
    <row r="161" spans="1:25" x14ac:dyDescent="0.45">
      <c r="A161" s="2"/>
      <c r="B161" s="2"/>
      <c r="C161" s="2"/>
      <c r="D161" s="2"/>
      <c r="E161" s="132" t="s">
        <v>138</v>
      </c>
      <c r="F161" s="2"/>
      <c r="G161" s="5"/>
      <c r="H161" s="5"/>
      <c r="I161" s="5"/>
      <c r="J161" s="5"/>
      <c r="K161" s="5"/>
      <c r="L161" s="2"/>
      <c r="M161" s="2"/>
      <c r="N161" s="5"/>
      <c r="O161" s="5"/>
      <c r="P161" s="5"/>
      <c r="Q161" s="5"/>
      <c r="R161" s="5"/>
      <c r="S161" s="5"/>
      <c r="T161" s="5"/>
      <c r="U161" s="5"/>
      <c r="V161" s="5"/>
      <c r="W161" s="5"/>
      <c r="X161" s="5"/>
      <c r="Y161" s="5"/>
    </row>
    <row r="162" spans="1:25" x14ac:dyDescent="0.45">
      <c r="A162" s="2"/>
      <c r="B162" s="2"/>
      <c r="C162" s="2"/>
      <c r="D162" s="2"/>
      <c r="E162" s="132" t="s">
        <v>671</v>
      </c>
      <c r="F162" s="2"/>
      <c r="G162" s="5"/>
      <c r="H162" s="5"/>
      <c r="I162" s="5"/>
      <c r="J162" s="5"/>
      <c r="K162" s="5"/>
      <c r="L162" s="2"/>
      <c r="M162" s="2"/>
      <c r="N162" s="5"/>
      <c r="O162" s="5"/>
      <c r="P162" s="5"/>
      <c r="Q162" s="5"/>
    </row>
    <row r="163" spans="1:25" x14ac:dyDescent="0.45">
      <c r="E163" s="132" t="s">
        <v>672</v>
      </c>
      <c r="F163" s="2"/>
      <c r="G163" s="5"/>
      <c r="H163" s="5"/>
      <c r="I163" s="5"/>
      <c r="J163" s="5"/>
      <c r="K163" s="5"/>
      <c r="L163" s="2"/>
      <c r="M163" s="2"/>
    </row>
    <row r="164" spans="1:25" x14ac:dyDescent="0.45">
      <c r="E164" s="132"/>
      <c r="F164" s="2"/>
      <c r="G164" s="5"/>
      <c r="H164" s="5"/>
      <c r="I164" s="5"/>
      <c r="J164" s="5"/>
      <c r="K164" s="5"/>
      <c r="L164" s="2"/>
      <c r="M164" s="2"/>
    </row>
    <row r="165" spans="1:25" x14ac:dyDescent="0.45">
      <c r="E165" s="132" t="s">
        <v>673</v>
      </c>
      <c r="F165" s="1"/>
      <c r="H165"/>
      <c r="I165"/>
      <c r="K165"/>
      <c r="M165" s="1"/>
    </row>
    <row r="166" spans="1:25" x14ac:dyDescent="0.45">
      <c r="E166" s="132" t="s">
        <v>57</v>
      </c>
      <c r="F166" s="1"/>
      <c r="H166"/>
      <c r="I166"/>
      <c r="K166"/>
      <c r="M166" s="1"/>
    </row>
    <row r="167" spans="1:25" x14ac:dyDescent="0.45">
      <c r="E167" s="388" t="s">
        <v>677</v>
      </c>
      <c r="F167" s="388"/>
      <c r="G167" s="388"/>
      <c r="H167" s="388"/>
      <c r="I167" s="388"/>
      <c r="J167" s="388"/>
      <c r="K167" s="388"/>
      <c r="M167" s="1"/>
    </row>
    <row r="174" spans="1:25" x14ac:dyDescent="0.45">
      <c r="A174"/>
      <c r="B174"/>
      <c r="C174"/>
      <c r="D174"/>
      <c r="K174"/>
      <c r="L174"/>
    </row>
    <row r="175" spans="1:25" x14ac:dyDescent="0.45">
      <c r="A175"/>
      <c r="B175"/>
      <c r="C175"/>
      <c r="D175"/>
      <c r="K175"/>
      <c r="L175"/>
    </row>
    <row r="176" spans="1:25" x14ac:dyDescent="0.45">
      <c r="A176"/>
      <c r="B176"/>
      <c r="C176"/>
      <c r="D176"/>
      <c r="K176"/>
      <c r="L176"/>
    </row>
    <row r="177" spans="8:9" customFormat="1" x14ac:dyDescent="0.45">
      <c r="H177" s="1"/>
      <c r="I177" s="1"/>
    </row>
    <row r="178" spans="8:9" customFormat="1" x14ac:dyDescent="0.45">
      <c r="H178" s="1"/>
      <c r="I178" s="1"/>
    </row>
    <row r="179" spans="8:9" customFormat="1" x14ac:dyDescent="0.45">
      <c r="H179" s="1"/>
      <c r="I179" s="1"/>
    </row>
    <row r="180" spans="8:9" customFormat="1" x14ac:dyDescent="0.45">
      <c r="H180" s="1"/>
      <c r="I180" s="1"/>
    </row>
    <row r="181" spans="8:9" customFormat="1" x14ac:dyDescent="0.45">
      <c r="H181" s="1"/>
      <c r="I181" s="1"/>
    </row>
    <row r="182" spans="8:9" customFormat="1" x14ac:dyDescent="0.45">
      <c r="H182" s="1"/>
      <c r="I182" s="1"/>
    </row>
    <row r="183" spans="8:9" customFormat="1" x14ac:dyDescent="0.45">
      <c r="H183" s="1"/>
      <c r="I183" s="1"/>
    </row>
    <row r="184" spans="8:9" customFormat="1" x14ac:dyDescent="0.45">
      <c r="H184" s="1"/>
      <c r="I184" s="1"/>
    </row>
    <row r="185" spans="8:9" customFormat="1" x14ac:dyDescent="0.45">
      <c r="H185" s="1"/>
      <c r="I185" s="1"/>
    </row>
    <row r="186" spans="8:9" customFormat="1" x14ac:dyDescent="0.45">
      <c r="H186" s="1"/>
      <c r="I186" s="1"/>
    </row>
    <row r="187" spans="8:9" customFormat="1" x14ac:dyDescent="0.45">
      <c r="H187" s="1"/>
      <c r="I187" s="1"/>
    </row>
    <row r="188" spans="8:9" customFormat="1" x14ac:dyDescent="0.45">
      <c r="H188" s="1"/>
      <c r="I188" s="1"/>
    </row>
    <row r="189" spans="8:9" customFormat="1" x14ac:dyDescent="0.45">
      <c r="H189" s="1"/>
      <c r="I189" s="1"/>
    </row>
    <row r="190" spans="8:9" customFormat="1" x14ac:dyDescent="0.45">
      <c r="H190" s="1"/>
      <c r="I190" s="1"/>
    </row>
    <row r="191" spans="8:9" customFormat="1" x14ac:dyDescent="0.45">
      <c r="H191" s="1"/>
      <c r="I191" s="1"/>
    </row>
    <row r="192" spans="8:9" customFormat="1" x14ac:dyDescent="0.45">
      <c r="H192" s="1"/>
      <c r="I192" s="1"/>
    </row>
    <row r="193" spans="8:9" customFormat="1" x14ac:dyDescent="0.45">
      <c r="H193" s="1"/>
      <c r="I193" s="1"/>
    </row>
    <row r="194" spans="8:9" customFormat="1" x14ac:dyDescent="0.45">
      <c r="H194" s="1"/>
      <c r="I194" s="1"/>
    </row>
    <row r="195" spans="8:9" customFormat="1" x14ac:dyDescent="0.45">
      <c r="H195" s="1"/>
      <c r="I195" s="1"/>
    </row>
    <row r="196" spans="8:9" customFormat="1" x14ac:dyDescent="0.45">
      <c r="H196" s="1"/>
      <c r="I196" s="1"/>
    </row>
    <row r="197" spans="8:9" customFormat="1" x14ac:dyDescent="0.45">
      <c r="H197" s="1"/>
      <c r="I197" s="1"/>
    </row>
    <row r="198" spans="8:9" customFormat="1" x14ac:dyDescent="0.45">
      <c r="H198" s="1"/>
      <c r="I198" s="1"/>
    </row>
    <row r="199" spans="8:9" customFormat="1" x14ac:dyDescent="0.45">
      <c r="H199" s="1"/>
      <c r="I199" s="1"/>
    </row>
    <row r="200" spans="8:9" customFormat="1" x14ac:dyDescent="0.45">
      <c r="H200" s="1"/>
      <c r="I200" s="1"/>
    </row>
    <row r="201" spans="8:9" customFormat="1" x14ac:dyDescent="0.45">
      <c r="H201" s="1"/>
      <c r="I201" s="1"/>
    </row>
    <row r="202" spans="8:9" customFormat="1" x14ac:dyDescent="0.45">
      <c r="H202" s="1"/>
      <c r="I202" s="1"/>
    </row>
    <row r="203" spans="8:9" customFormat="1" x14ac:dyDescent="0.45">
      <c r="H203" s="1"/>
      <c r="I203" s="1"/>
    </row>
    <row r="204" spans="8:9" customFormat="1" x14ac:dyDescent="0.45">
      <c r="H204" s="1"/>
      <c r="I204" s="1"/>
    </row>
    <row r="205" spans="8:9" customFormat="1" x14ac:dyDescent="0.45">
      <c r="H205" s="1"/>
      <c r="I205" s="1"/>
    </row>
    <row r="206" spans="8:9" customFormat="1" x14ac:dyDescent="0.45">
      <c r="H206" s="1"/>
      <c r="I206" s="1"/>
    </row>
    <row r="207" spans="8:9" customFormat="1" x14ac:dyDescent="0.45">
      <c r="H207" s="1"/>
      <c r="I207" s="1"/>
    </row>
    <row r="208" spans="8:9" customFormat="1" x14ac:dyDescent="0.45">
      <c r="H208" s="1"/>
      <c r="I208" s="1"/>
    </row>
    <row r="209" spans="8:9" customFormat="1" x14ac:dyDescent="0.45">
      <c r="H209" s="1"/>
      <c r="I209" s="1"/>
    </row>
    <row r="210" spans="8:9" customFormat="1" x14ac:dyDescent="0.45">
      <c r="H210" s="1"/>
      <c r="I210" s="1"/>
    </row>
    <row r="211" spans="8:9" customFormat="1" x14ac:dyDescent="0.45">
      <c r="H211" s="1"/>
      <c r="I211" s="1"/>
    </row>
    <row r="212" spans="8:9" customFormat="1" x14ac:dyDescent="0.45">
      <c r="H212" s="1"/>
      <c r="I212" s="1"/>
    </row>
    <row r="213" spans="8:9" customFormat="1" x14ac:dyDescent="0.45">
      <c r="H213" s="1"/>
      <c r="I213" s="1"/>
    </row>
    <row r="214" spans="8:9" customFormat="1" x14ac:dyDescent="0.45">
      <c r="H214" s="1"/>
      <c r="I214" s="1"/>
    </row>
    <row r="215" spans="8:9" customFormat="1" x14ac:dyDescent="0.45">
      <c r="H215" s="1"/>
      <c r="I215" s="1"/>
    </row>
    <row r="216" spans="8:9" customFormat="1" x14ac:dyDescent="0.45">
      <c r="H216" s="1"/>
      <c r="I216" s="1"/>
    </row>
    <row r="217" spans="8:9" customFormat="1" x14ac:dyDescent="0.45">
      <c r="H217" s="1"/>
      <c r="I217" s="1"/>
    </row>
    <row r="218" spans="8:9" customFormat="1" x14ac:dyDescent="0.45">
      <c r="H218" s="1"/>
      <c r="I218" s="1"/>
    </row>
    <row r="219" spans="8:9" customFormat="1" x14ac:dyDescent="0.45">
      <c r="H219" s="1"/>
      <c r="I219" s="1"/>
    </row>
    <row r="220" spans="8:9" customFormat="1" x14ac:dyDescent="0.45">
      <c r="H220" s="1"/>
      <c r="I220" s="1"/>
    </row>
    <row r="221" spans="8:9" customFormat="1" x14ac:dyDescent="0.45">
      <c r="H221" s="1"/>
      <c r="I221" s="1"/>
    </row>
    <row r="222" spans="8:9" customFormat="1" x14ac:dyDescent="0.45">
      <c r="H222" s="1"/>
      <c r="I222" s="1"/>
    </row>
    <row r="223" spans="8:9" customFormat="1" x14ac:dyDescent="0.45">
      <c r="H223" s="1"/>
      <c r="I223" s="1"/>
    </row>
    <row r="224" spans="8:9" customFormat="1" x14ac:dyDescent="0.45">
      <c r="H224" s="1"/>
      <c r="I224" s="1"/>
    </row>
    <row r="225" spans="8:9" customFormat="1" x14ac:dyDescent="0.45">
      <c r="H225" s="1"/>
      <c r="I225" s="1"/>
    </row>
    <row r="226" spans="8:9" customFormat="1" x14ac:dyDescent="0.45">
      <c r="H226" s="1"/>
      <c r="I226" s="1"/>
    </row>
    <row r="227" spans="8:9" customFormat="1" x14ac:dyDescent="0.45">
      <c r="H227" s="1"/>
      <c r="I227" s="1"/>
    </row>
    <row r="228" spans="8:9" customFormat="1" x14ac:dyDescent="0.45">
      <c r="H228" s="1"/>
      <c r="I228" s="1"/>
    </row>
    <row r="229" spans="8:9" customFormat="1" x14ac:dyDescent="0.45">
      <c r="H229" s="1"/>
      <c r="I229" s="1"/>
    </row>
    <row r="230" spans="8:9" customFormat="1" x14ac:dyDescent="0.45">
      <c r="H230" s="1"/>
      <c r="I230" s="1"/>
    </row>
    <row r="231" spans="8:9" customFormat="1" x14ac:dyDescent="0.45">
      <c r="H231" s="1"/>
      <c r="I231" s="1"/>
    </row>
    <row r="232" spans="8:9" customFormat="1" x14ac:dyDescent="0.45">
      <c r="H232" s="1"/>
      <c r="I232" s="1"/>
    </row>
    <row r="233" spans="8:9" customFormat="1" x14ac:dyDescent="0.45">
      <c r="H233" s="1"/>
      <c r="I233" s="1"/>
    </row>
    <row r="234" spans="8:9" customFormat="1" x14ac:dyDescent="0.45">
      <c r="H234" s="1"/>
      <c r="I234" s="1"/>
    </row>
    <row r="235" spans="8:9" customFormat="1" x14ac:dyDescent="0.45">
      <c r="H235" s="1"/>
      <c r="I235" s="1"/>
    </row>
    <row r="236" spans="8:9" customFormat="1" x14ac:dyDescent="0.45">
      <c r="H236" s="1"/>
      <c r="I236" s="1"/>
    </row>
    <row r="237" spans="8:9" customFormat="1" x14ac:dyDescent="0.45">
      <c r="H237" s="1"/>
      <c r="I237" s="1"/>
    </row>
    <row r="238" spans="8:9" customFormat="1" x14ac:dyDescent="0.45">
      <c r="H238" s="1"/>
      <c r="I238" s="1"/>
    </row>
    <row r="239" spans="8:9" customFormat="1" x14ac:dyDescent="0.45">
      <c r="H239" s="1"/>
      <c r="I239" s="1"/>
    </row>
    <row r="240" spans="8:9" customFormat="1" x14ac:dyDescent="0.45">
      <c r="H240" s="1"/>
      <c r="I240" s="1"/>
    </row>
    <row r="241" spans="8:9" customFormat="1" x14ac:dyDescent="0.45">
      <c r="H241" s="1"/>
      <c r="I241" s="1"/>
    </row>
    <row r="242" spans="8:9" customFormat="1" x14ac:dyDescent="0.45">
      <c r="H242" s="1"/>
      <c r="I242" s="1"/>
    </row>
    <row r="243" spans="8:9" customFormat="1" x14ac:dyDescent="0.45">
      <c r="H243" s="1"/>
      <c r="I243" s="1"/>
    </row>
    <row r="244" spans="8:9" customFormat="1" x14ac:dyDescent="0.45">
      <c r="H244" s="1"/>
      <c r="I244" s="1"/>
    </row>
    <row r="245" spans="8:9" customFormat="1" x14ac:dyDescent="0.45">
      <c r="H245" s="1"/>
      <c r="I245" s="1"/>
    </row>
    <row r="246" spans="8:9" customFormat="1" x14ac:dyDescent="0.45">
      <c r="H246" s="1"/>
      <c r="I246" s="1"/>
    </row>
    <row r="247" spans="8:9" customFormat="1" x14ac:dyDescent="0.45">
      <c r="H247" s="1"/>
      <c r="I247" s="1"/>
    </row>
    <row r="248" spans="8:9" customFormat="1" x14ac:dyDescent="0.45">
      <c r="H248" s="1"/>
      <c r="I248" s="1"/>
    </row>
    <row r="249" spans="8:9" customFormat="1" x14ac:dyDescent="0.45">
      <c r="H249" s="1"/>
      <c r="I249" s="1"/>
    </row>
    <row r="250" spans="8:9" customFormat="1" x14ac:dyDescent="0.45">
      <c r="H250" s="1"/>
      <c r="I250" s="1"/>
    </row>
    <row r="251" spans="8:9" customFormat="1" x14ac:dyDescent="0.45">
      <c r="H251" s="1"/>
      <c r="I251" s="1"/>
    </row>
    <row r="252" spans="8:9" customFormat="1" x14ac:dyDescent="0.45">
      <c r="H252" s="1"/>
      <c r="I252" s="1"/>
    </row>
    <row r="253" spans="8:9" customFormat="1" x14ac:dyDescent="0.45">
      <c r="H253" s="1"/>
      <c r="I253" s="1"/>
    </row>
    <row r="254" spans="8:9" customFormat="1" x14ac:dyDescent="0.45">
      <c r="H254" s="1"/>
      <c r="I254" s="1"/>
    </row>
    <row r="255" spans="8:9" customFormat="1" x14ac:dyDescent="0.45">
      <c r="H255" s="1"/>
      <c r="I255" s="1"/>
    </row>
    <row r="256" spans="8:9" customFormat="1" x14ac:dyDescent="0.45">
      <c r="H256" s="1"/>
      <c r="I256" s="1"/>
    </row>
    <row r="257" spans="8:9" customFormat="1" x14ac:dyDescent="0.45">
      <c r="H257" s="1"/>
      <c r="I257" s="1"/>
    </row>
    <row r="258" spans="8:9" customFormat="1" x14ac:dyDescent="0.45">
      <c r="H258" s="1"/>
      <c r="I258" s="1"/>
    </row>
    <row r="259" spans="8:9" customFormat="1" x14ac:dyDescent="0.45">
      <c r="H259" s="1"/>
      <c r="I259" s="1"/>
    </row>
    <row r="260" spans="8:9" customFormat="1" x14ac:dyDescent="0.45">
      <c r="H260" s="1"/>
      <c r="I260" s="1"/>
    </row>
    <row r="261" spans="8:9" customFormat="1" x14ac:dyDescent="0.45">
      <c r="H261" s="1"/>
      <c r="I261" s="1"/>
    </row>
    <row r="262" spans="8:9" customFormat="1" x14ac:dyDescent="0.45">
      <c r="H262" s="1"/>
      <c r="I262" s="1"/>
    </row>
    <row r="263" spans="8:9" customFormat="1" x14ac:dyDescent="0.45">
      <c r="H263" s="1"/>
      <c r="I263" s="1"/>
    </row>
    <row r="264" spans="8:9" customFormat="1" x14ac:dyDescent="0.45">
      <c r="H264" s="1"/>
      <c r="I264" s="1"/>
    </row>
    <row r="265" spans="8:9" customFormat="1" x14ac:dyDescent="0.45">
      <c r="H265" s="1"/>
      <c r="I265" s="1"/>
    </row>
    <row r="266" spans="8:9" customFormat="1" x14ac:dyDescent="0.45">
      <c r="H266" s="1"/>
      <c r="I266" s="1"/>
    </row>
    <row r="267" spans="8:9" customFormat="1" x14ac:dyDescent="0.45">
      <c r="H267" s="1"/>
      <c r="I267" s="1"/>
    </row>
    <row r="268" spans="8:9" customFormat="1" x14ac:dyDescent="0.45">
      <c r="H268" s="1"/>
      <c r="I268" s="1"/>
    </row>
    <row r="269" spans="8:9" customFormat="1" x14ac:dyDescent="0.45">
      <c r="H269" s="1"/>
      <c r="I269" s="1"/>
    </row>
    <row r="270" spans="8:9" customFormat="1" x14ac:dyDescent="0.45">
      <c r="H270" s="1"/>
      <c r="I270" s="1"/>
    </row>
    <row r="271" spans="8:9" customFormat="1" x14ac:dyDescent="0.45">
      <c r="H271" s="1"/>
      <c r="I271" s="1"/>
    </row>
    <row r="272" spans="8:9" customFormat="1" x14ac:dyDescent="0.45">
      <c r="H272" s="1"/>
      <c r="I272" s="1"/>
    </row>
    <row r="273" spans="8:9" customFormat="1" x14ac:dyDescent="0.45">
      <c r="H273" s="1"/>
      <c r="I273" s="1"/>
    </row>
    <row r="274" spans="8:9" customFormat="1" x14ac:dyDescent="0.45">
      <c r="H274" s="1"/>
      <c r="I274" s="1"/>
    </row>
    <row r="275" spans="8:9" customFormat="1" x14ac:dyDescent="0.45">
      <c r="H275" s="1"/>
      <c r="I275" s="1"/>
    </row>
    <row r="276" spans="8:9" customFormat="1" x14ac:dyDescent="0.45">
      <c r="H276" s="1"/>
      <c r="I276" s="1"/>
    </row>
    <row r="277" spans="8:9" customFormat="1" x14ac:dyDescent="0.45">
      <c r="H277" s="1"/>
      <c r="I277" s="1"/>
    </row>
    <row r="278" spans="8:9" customFormat="1" x14ac:dyDescent="0.45">
      <c r="H278" s="1"/>
      <c r="I278" s="1"/>
    </row>
    <row r="279" spans="8:9" customFormat="1" x14ac:dyDescent="0.45">
      <c r="H279" s="1"/>
      <c r="I279" s="1"/>
    </row>
    <row r="280" spans="8:9" customFormat="1" x14ac:dyDescent="0.45">
      <c r="H280" s="1"/>
      <c r="I280" s="1"/>
    </row>
    <row r="281" spans="8:9" customFormat="1" x14ac:dyDescent="0.45">
      <c r="H281" s="1"/>
      <c r="I281" s="1"/>
    </row>
    <row r="282" spans="8:9" customFormat="1" x14ac:dyDescent="0.45">
      <c r="H282" s="1"/>
      <c r="I282" s="1"/>
    </row>
    <row r="283" spans="8:9" customFormat="1" x14ac:dyDescent="0.45">
      <c r="H283" s="1"/>
      <c r="I283" s="1"/>
    </row>
    <row r="284" spans="8:9" customFormat="1" x14ac:dyDescent="0.45">
      <c r="H284" s="1"/>
      <c r="I284" s="1"/>
    </row>
    <row r="285" spans="8:9" customFormat="1" x14ac:dyDescent="0.45">
      <c r="H285" s="1"/>
      <c r="I285" s="1"/>
    </row>
    <row r="286" spans="8:9" customFormat="1" x14ac:dyDescent="0.45">
      <c r="H286" s="1"/>
      <c r="I286" s="1"/>
    </row>
    <row r="287" spans="8:9" customFormat="1" x14ac:dyDescent="0.45">
      <c r="H287" s="1"/>
      <c r="I287" s="1"/>
    </row>
    <row r="288" spans="8:9" customFormat="1" x14ac:dyDescent="0.45">
      <c r="H288" s="1"/>
      <c r="I288" s="1"/>
    </row>
    <row r="289" spans="8:9" customFormat="1" x14ac:dyDescent="0.45">
      <c r="H289" s="1"/>
      <c r="I289" s="1"/>
    </row>
    <row r="290" spans="8:9" customFormat="1" x14ac:dyDescent="0.45">
      <c r="H290" s="1"/>
      <c r="I290" s="1"/>
    </row>
    <row r="291" spans="8:9" customFormat="1" x14ac:dyDescent="0.45">
      <c r="H291" s="1"/>
      <c r="I291" s="1"/>
    </row>
    <row r="292" spans="8:9" customFormat="1" x14ac:dyDescent="0.45">
      <c r="H292" s="1"/>
      <c r="I292" s="1"/>
    </row>
    <row r="293" spans="8:9" customFormat="1" x14ac:dyDescent="0.45">
      <c r="H293" s="1"/>
      <c r="I293" s="1"/>
    </row>
    <row r="294" spans="8:9" customFormat="1" x14ac:dyDescent="0.45">
      <c r="H294" s="1"/>
      <c r="I294" s="1"/>
    </row>
    <row r="295" spans="8:9" customFormat="1" x14ac:dyDescent="0.45">
      <c r="H295" s="1"/>
      <c r="I295" s="1"/>
    </row>
    <row r="296" spans="8:9" customFormat="1" x14ac:dyDescent="0.45">
      <c r="H296" s="1"/>
      <c r="I296" s="1"/>
    </row>
    <row r="297" spans="8:9" customFormat="1" x14ac:dyDescent="0.45">
      <c r="H297" s="1"/>
      <c r="I297" s="1"/>
    </row>
    <row r="298" spans="8:9" customFormat="1" x14ac:dyDescent="0.45">
      <c r="H298" s="1"/>
      <c r="I298" s="1"/>
    </row>
    <row r="299" spans="8:9" customFormat="1" x14ac:dyDescent="0.45">
      <c r="H299" s="1"/>
      <c r="I299" s="1"/>
    </row>
    <row r="300" spans="8:9" customFormat="1" x14ac:dyDescent="0.45">
      <c r="H300" s="1"/>
      <c r="I300" s="1"/>
    </row>
    <row r="301" spans="8:9" customFormat="1" x14ac:dyDescent="0.45">
      <c r="H301" s="1"/>
      <c r="I301" s="1"/>
    </row>
    <row r="302" spans="8:9" customFormat="1" x14ac:dyDescent="0.45">
      <c r="H302" s="1"/>
      <c r="I302" s="1"/>
    </row>
    <row r="303" spans="8:9" customFormat="1" x14ac:dyDescent="0.45">
      <c r="H303" s="1"/>
      <c r="I303" s="1"/>
    </row>
    <row r="304" spans="8:9" customFormat="1" x14ac:dyDescent="0.45">
      <c r="H304" s="1"/>
      <c r="I304" s="1"/>
    </row>
    <row r="305" spans="8:9" customFormat="1" x14ac:dyDescent="0.45">
      <c r="H305" s="1"/>
      <c r="I305" s="1"/>
    </row>
    <row r="306" spans="8:9" customFormat="1" x14ac:dyDescent="0.45">
      <c r="H306" s="1"/>
      <c r="I306" s="1"/>
    </row>
    <row r="307" spans="8:9" customFormat="1" x14ac:dyDescent="0.45">
      <c r="H307" s="1"/>
      <c r="I307" s="1"/>
    </row>
    <row r="308" spans="8:9" customFormat="1" x14ac:dyDescent="0.45">
      <c r="H308" s="1"/>
      <c r="I308" s="1"/>
    </row>
    <row r="309" spans="8:9" customFormat="1" x14ac:dyDescent="0.45">
      <c r="H309" s="1"/>
      <c r="I309" s="1"/>
    </row>
    <row r="310" spans="8:9" customFormat="1" x14ac:dyDescent="0.45">
      <c r="H310" s="1"/>
      <c r="I310" s="1"/>
    </row>
    <row r="311" spans="8:9" customFormat="1" x14ac:dyDescent="0.45">
      <c r="H311" s="1"/>
      <c r="I311" s="1"/>
    </row>
    <row r="312" spans="8:9" customFormat="1" x14ac:dyDescent="0.45">
      <c r="H312" s="1"/>
      <c r="I312" s="1"/>
    </row>
    <row r="313" spans="8:9" customFormat="1" x14ac:dyDescent="0.45">
      <c r="H313" s="1"/>
      <c r="I313" s="1"/>
    </row>
    <row r="314" spans="8:9" customFormat="1" x14ac:dyDescent="0.45">
      <c r="H314" s="1"/>
      <c r="I314" s="1"/>
    </row>
    <row r="315" spans="8:9" customFormat="1" x14ac:dyDescent="0.45">
      <c r="H315" s="1"/>
      <c r="I315" s="1"/>
    </row>
    <row r="316" spans="8:9" customFormat="1" x14ac:dyDescent="0.45">
      <c r="H316" s="1"/>
      <c r="I316" s="1"/>
    </row>
    <row r="317" spans="8:9" customFormat="1" x14ac:dyDescent="0.45">
      <c r="H317" s="1"/>
      <c r="I317" s="1"/>
    </row>
    <row r="318" spans="8:9" customFormat="1" x14ac:dyDescent="0.45">
      <c r="H318" s="1"/>
      <c r="I318" s="1"/>
    </row>
    <row r="319" spans="8:9" customFormat="1" x14ac:dyDescent="0.45">
      <c r="H319" s="1"/>
      <c r="I319" s="1"/>
    </row>
    <row r="320" spans="8:9" customFormat="1" x14ac:dyDescent="0.45">
      <c r="H320" s="1"/>
      <c r="I320" s="1"/>
    </row>
    <row r="321" spans="8:9" customFormat="1" x14ac:dyDescent="0.45">
      <c r="H321" s="1"/>
      <c r="I321" s="1"/>
    </row>
    <row r="322" spans="8:9" customFormat="1" x14ac:dyDescent="0.45">
      <c r="H322" s="1"/>
      <c r="I322" s="1"/>
    </row>
    <row r="323" spans="8:9" customFormat="1" x14ac:dyDescent="0.45">
      <c r="H323" s="1"/>
      <c r="I323" s="1"/>
    </row>
    <row r="324" spans="8:9" customFormat="1" x14ac:dyDescent="0.45">
      <c r="H324" s="1"/>
      <c r="I324" s="1"/>
    </row>
    <row r="325" spans="8:9" customFormat="1" x14ac:dyDescent="0.45">
      <c r="H325" s="1"/>
      <c r="I325" s="1"/>
    </row>
    <row r="326" spans="8:9" customFormat="1" x14ac:dyDescent="0.45">
      <c r="H326" s="1"/>
      <c r="I326" s="1"/>
    </row>
    <row r="327" spans="8:9" customFormat="1" x14ac:dyDescent="0.45">
      <c r="H327" s="1"/>
      <c r="I327" s="1"/>
    </row>
    <row r="328" spans="8:9" customFormat="1" x14ac:dyDescent="0.45">
      <c r="H328" s="1"/>
      <c r="I328" s="1"/>
    </row>
    <row r="331" spans="8:9" customFormat="1" x14ac:dyDescent="0.45">
      <c r="H331" s="1"/>
      <c r="I331" s="1"/>
    </row>
    <row r="332" spans="8:9" customFormat="1" x14ac:dyDescent="0.45">
      <c r="H332" s="1"/>
      <c r="I332" s="1"/>
    </row>
    <row r="333" spans="8:9" customFormat="1" x14ac:dyDescent="0.45">
      <c r="H333" s="1"/>
      <c r="I333" s="1"/>
    </row>
    <row r="334" spans="8:9" customFormat="1" x14ac:dyDescent="0.45">
      <c r="H334" s="1"/>
      <c r="I334" s="1"/>
    </row>
    <row r="335" spans="8:9" customFormat="1" x14ac:dyDescent="0.45">
      <c r="H335" s="1"/>
      <c r="I335" s="1"/>
    </row>
    <row r="336" spans="8:9" customFormat="1" x14ac:dyDescent="0.45">
      <c r="H336" s="1"/>
      <c r="I336" s="1"/>
    </row>
    <row r="337" spans="8:9" customFormat="1" x14ac:dyDescent="0.45">
      <c r="H337" s="1"/>
      <c r="I337" s="1"/>
    </row>
    <row r="338" spans="8:9" customFormat="1" x14ac:dyDescent="0.45">
      <c r="H338" s="1"/>
      <c r="I338" s="1"/>
    </row>
    <row r="339" spans="8:9" customFormat="1" x14ac:dyDescent="0.45">
      <c r="H339" s="1"/>
      <c r="I339" s="1"/>
    </row>
    <row r="340" spans="8:9" customFormat="1" x14ac:dyDescent="0.45">
      <c r="H340" s="1"/>
      <c r="I340" s="1"/>
    </row>
    <row r="341" spans="8:9" customFormat="1" x14ac:dyDescent="0.45">
      <c r="H341" s="1"/>
      <c r="I341" s="1"/>
    </row>
    <row r="342" spans="8:9" customFormat="1" x14ac:dyDescent="0.45">
      <c r="H342" s="1"/>
      <c r="I342" s="1"/>
    </row>
    <row r="343" spans="8:9" customFormat="1" x14ac:dyDescent="0.45">
      <c r="H343" s="1"/>
      <c r="I343" s="1"/>
    </row>
    <row r="344" spans="8:9" customFormat="1" x14ac:dyDescent="0.45">
      <c r="H344" s="1"/>
      <c r="I344" s="1"/>
    </row>
    <row r="345" spans="8:9" customFormat="1" x14ac:dyDescent="0.45">
      <c r="H345" s="1"/>
      <c r="I345" s="1"/>
    </row>
    <row r="346" spans="8:9" customFormat="1" x14ac:dyDescent="0.45">
      <c r="H346" s="1"/>
      <c r="I346" s="1"/>
    </row>
  </sheetData>
  <mergeCells count="14">
    <mergeCell ref="E157:M157"/>
    <mergeCell ref="E167:K167"/>
    <mergeCell ref="Q1:R1"/>
    <mergeCell ref="S1:X1"/>
    <mergeCell ref="Q2:Q3"/>
    <mergeCell ref="R2:R3"/>
    <mergeCell ref="S2:X2"/>
    <mergeCell ref="E106:G106"/>
    <mergeCell ref="E153:M153"/>
    <mergeCell ref="E154:J154"/>
    <mergeCell ref="E155:H155"/>
    <mergeCell ref="E156:I156"/>
    <mergeCell ref="M2:M3"/>
    <mergeCell ref="N2:N3"/>
  </mergeCells>
  <conditionalFormatting sqref="H4:H103">
    <cfRule type="iconSet" priority="2">
      <iconSet iconSet="3Symbols2" showValue="0">
        <cfvo type="percent" val="0"/>
        <cfvo type="percent" val="0.5"/>
        <cfvo type="num" val="1"/>
      </iconSet>
    </cfRule>
  </conditionalFormatting>
  <conditionalFormatting sqref="I4:I103">
    <cfRule type="iconSet" priority="5">
      <iconSet showValue="0">
        <cfvo type="percent" val="0"/>
        <cfvo type="num" val="0.2"/>
        <cfvo type="num" val="0.3332"/>
      </iconSet>
    </cfRule>
  </conditionalFormatting>
  <conditionalFormatting sqref="S106:X106">
    <cfRule type="colorScale" priority="1">
      <colorScale>
        <cfvo type="min"/>
        <cfvo type="max"/>
        <color theme="9" tint="0.79998168889431442"/>
        <color theme="9"/>
      </colorScale>
    </cfRule>
  </conditionalFormatting>
  <dataValidations count="1">
    <dataValidation type="decimal" allowBlank="1" showInputMessage="1" showErrorMessage="1" sqref="S3:X3" xr:uid="{A4847C68-36B8-47D7-9637-B31BE27B3663}">
      <formula1>0.0001</formula1>
      <formula2>0.9999</formula2>
    </dataValidation>
  </dataValidations>
  <hyperlinks>
    <hyperlink ref="E153" r:id="rId1" display="Download more FREE Statistical PERT templates at https://www.statisticalpert.com" xr:uid="{05634753-60E5-4196-8E80-ADE6B98C7D12}"/>
    <hyperlink ref="E154" r:id="rId2" display="Take a Pluralsight course on Statistical PERT" xr:uid="{A3F56AA8-A189-4A24-9793-C4E18CD630EC}"/>
    <hyperlink ref="E155" r:id="rId3" xr:uid="{4647EC11-1E6C-456A-AE03-168AC524DB51}"/>
    <hyperlink ref="E157" r:id="rId4" display="Follow Statistical PERT on Twitter to learn when new updates are released" xr:uid="{33BE96F1-5F12-408E-88E7-D9E2F660DEB4}"/>
    <hyperlink ref="E167" r:id="rId5" display="See the GNU General Public License for more details (http://www.gnu.org/licenses/)." xr:uid="{C0ABD4D8-4550-406C-AEA4-0B0EEFC57987}"/>
    <hyperlink ref="E157:M157" r:id="rId6" location="newsletter" display="Subscribe to the SPERT® newsletter for free tips, free webinars, and new release notifications" xr:uid="{DBEA903F-1F4C-4C57-A4ED-681794E40A70}"/>
    <hyperlink ref="E156:I156" r:id="rId7" display="Connect with or follow William W. Davis on LinkedIn" xr:uid="{188062AB-002C-4744-8A3E-F5ABC0A833B0}"/>
    <hyperlink ref="E154:J154" r:id="rId8" display="Watch a Pluralsight course on Statistical PERT® Normal Edition" xr:uid="{0904DA02-71BB-4AC9-AD73-C0E21AC4F8ED}"/>
  </hyperlinks>
  <pageMargins left="0.7" right="0.7" top="0.75" bottom="0.75" header="0.3" footer="0.3"/>
  <pageSetup orientation="portrait" r:id="rId9"/>
  <drawing r:id="rId10"/>
  <legacyDrawing r:id="rId11"/>
  <extLst>
    <ext xmlns:x14="http://schemas.microsoft.com/office/spreadsheetml/2009/9/main" uri="{78C0D931-6437-407d-A8EE-F0AAD7539E65}">
      <x14:conditionalFormattings>
        <x14:conditionalFormatting xmlns:xm="http://schemas.microsoft.com/office/excel/2006/main">
          <x14:cfRule type="expression" priority="6" id="{152DAC31-2EFB-45A2-A33F-801C38AC8D11}">
            <xm:f>IF($E$106=VLookups!$A$32,TRUE,FALSE)</xm:f>
            <x14:dxf>
              <numFmt numFmtId="10" formatCode="&quot;$&quot;#,##0_);[Red]\(&quot;$&quot;#,##0\)"/>
            </x14:dxf>
          </x14:cfRule>
          <xm:sqref>E4:G104 J4:J104 Q4:Q106 S4:X106 G110:G111 G113:G114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45E7A96-07A9-4C44-90F9-4CAC4F967452}">
          <x14:formula1>
            <xm:f>VLookups!$A$17:$A$18</xm:f>
          </x14:formula1>
          <xm:sqref>F3</xm:sqref>
        </x14:dataValidation>
        <x14:dataValidation type="list" allowBlank="1" showInputMessage="1" showErrorMessage="1" xr:uid="{DD2453C4-8606-4138-9833-50B6F15B3F6B}">
          <x14:formula1>
            <xm:f>VLookups!$A$4:$A$13</xm:f>
          </x14:formula1>
          <xm:sqref>K4:K103</xm:sqref>
        </x14:dataValidation>
        <x14:dataValidation type="list" allowBlank="1" showInputMessage="1" showErrorMessage="1" xr:uid="{2A5B9A5A-4CE5-49DB-9EB6-9D6A3A916894}">
          <x14:formula1>
            <xm:f>VLookups!$A$32:$A$33</xm:f>
          </x14:formula1>
          <xm:sqref>E106:G106</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1A89AE78-FC12-4582-9C42-C7B1F0658DEC}">
          <x14:colorSeries theme="1"/>
          <x14:colorNegative rgb="FFD00000"/>
          <x14:colorAxis rgb="FF000000"/>
          <x14:colorMarkers rgb="FFD00000"/>
          <x14:colorFirst rgb="FFD00000"/>
          <x14:colorLast rgb="FFD00000"/>
          <x14:colorHigh rgb="FFD00000"/>
          <x14:colorLow rgb="FFD00000"/>
          <x14:sparklines>
            <x14:sparkline>
              <xm:f>'SPERT® Lognormal Scheduler'!HT4:PL4</xm:f>
              <xm:sqref>L4</xm:sqref>
            </x14:sparkline>
            <x14:sparkline>
              <xm:f>'SPERT® Lognormal Scheduler'!HT5:PL5</xm:f>
              <xm:sqref>L5</xm:sqref>
            </x14:sparkline>
            <x14:sparkline>
              <xm:f>'SPERT® Lognormal Scheduler'!HT6:PL6</xm:f>
              <xm:sqref>L6</xm:sqref>
            </x14:sparkline>
            <x14:sparkline>
              <xm:f>'SPERT® Lognormal Scheduler'!HT7:PL7</xm:f>
              <xm:sqref>L7</xm:sqref>
            </x14:sparkline>
            <x14:sparkline>
              <xm:f>'SPERT® Lognormal Scheduler'!HT8:PL8</xm:f>
              <xm:sqref>L8</xm:sqref>
            </x14:sparkline>
            <x14:sparkline>
              <xm:f>'SPERT® Lognormal Scheduler'!HT9:PL9</xm:f>
              <xm:sqref>L9</xm:sqref>
            </x14:sparkline>
            <x14:sparkline>
              <xm:f>'SPERT® Lognormal Scheduler'!HT10:PL10</xm:f>
              <xm:sqref>L10</xm:sqref>
            </x14:sparkline>
            <x14:sparkline>
              <xm:f>'SPERT® Lognormal Scheduler'!HT11:PL11</xm:f>
              <xm:sqref>L11</xm:sqref>
            </x14:sparkline>
            <x14:sparkline>
              <xm:f>'SPERT® Lognormal Scheduler'!HT12:PL12</xm:f>
              <xm:sqref>L12</xm:sqref>
            </x14:sparkline>
            <x14:sparkline>
              <xm:f>'SPERT® Lognormal Scheduler'!HT13:PL13</xm:f>
              <xm:sqref>L13</xm:sqref>
            </x14:sparkline>
            <x14:sparkline>
              <xm:f>'SPERT® Lognormal Scheduler'!HT14:PL14</xm:f>
              <xm:sqref>L14</xm:sqref>
            </x14:sparkline>
            <x14:sparkline>
              <xm:f>'SPERT® Lognormal Scheduler'!HT15:PL15</xm:f>
              <xm:sqref>L15</xm:sqref>
            </x14:sparkline>
            <x14:sparkline>
              <xm:f>'SPERT® Lognormal Scheduler'!HT16:PL16</xm:f>
              <xm:sqref>L16</xm:sqref>
            </x14:sparkline>
            <x14:sparkline>
              <xm:f>'SPERT® Lognormal Scheduler'!HT17:PL17</xm:f>
              <xm:sqref>L17</xm:sqref>
            </x14:sparkline>
            <x14:sparkline>
              <xm:f>'SPERT® Lognormal Scheduler'!HT18:PL18</xm:f>
              <xm:sqref>L18</xm:sqref>
            </x14:sparkline>
            <x14:sparkline>
              <xm:f>'SPERT® Lognormal Scheduler'!HT19:PL19</xm:f>
              <xm:sqref>L19</xm:sqref>
            </x14:sparkline>
            <x14:sparkline>
              <xm:f>'SPERT® Lognormal Scheduler'!HT20:PL20</xm:f>
              <xm:sqref>L20</xm:sqref>
            </x14:sparkline>
            <x14:sparkline>
              <xm:f>'SPERT® Lognormal Scheduler'!HT21:PL21</xm:f>
              <xm:sqref>L21</xm:sqref>
            </x14:sparkline>
            <x14:sparkline>
              <xm:f>'SPERT® Lognormal Scheduler'!HT22:PL22</xm:f>
              <xm:sqref>L22</xm:sqref>
            </x14:sparkline>
            <x14:sparkline>
              <xm:f>'SPERT® Lognormal Scheduler'!HT23:PL23</xm:f>
              <xm:sqref>L23</xm:sqref>
            </x14:sparkline>
            <x14:sparkline>
              <xm:f>'SPERT® Lognormal Scheduler'!HT24:PL24</xm:f>
              <xm:sqref>L24</xm:sqref>
            </x14:sparkline>
            <x14:sparkline>
              <xm:f>'SPERT® Lognormal Scheduler'!HT25:PL25</xm:f>
              <xm:sqref>L25</xm:sqref>
            </x14:sparkline>
            <x14:sparkline>
              <xm:f>'SPERT® Lognormal Scheduler'!HT26:PL26</xm:f>
              <xm:sqref>L26</xm:sqref>
            </x14:sparkline>
            <x14:sparkline>
              <xm:f>'SPERT® Lognormal Scheduler'!HT27:PL27</xm:f>
              <xm:sqref>L27</xm:sqref>
            </x14:sparkline>
            <x14:sparkline>
              <xm:f>'SPERT® Lognormal Scheduler'!HT28:PL28</xm:f>
              <xm:sqref>L28</xm:sqref>
            </x14:sparkline>
            <x14:sparkline>
              <xm:f>'SPERT® Lognormal Scheduler'!HT29:PL29</xm:f>
              <xm:sqref>L29</xm:sqref>
            </x14:sparkline>
            <x14:sparkline>
              <xm:f>'SPERT® Lognormal Scheduler'!HT30:PL30</xm:f>
              <xm:sqref>L30</xm:sqref>
            </x14:sparkline>
            <x14:sparkline>
              <xm:f>'SPERT® Lognormal Scheduler'!HT31:PL31</xm:f>
              <xm:sqref>L31</xm:sqref>
            </x14:sparkline>
            <x14:sparkline>
              <xm:f>'SPERT® Lognormal Scheduler'!HT32:PL32</xm:f>
              <xm:sqref>L32</xm:sqref>
            </x14:sparkline>
            <x14:sparkline>
              <xm:f>'SPERT® Lognormal Scheduler'!HT33:PL33</xm:f>
              <xm:sqref>L33</xm:sqref>
            </x14:sparkline>
            <x14:sparkline>
              <xm:f>'SPERT® Lognormal Scheduler'!HT34:PL34</xm:f>
              <xm:sqref>L34</xm:sqref>
            </x14:sparkline>
            <x14:sparkline>
              <xm:f>'SPERT® Lognormal Scheduler'!HT35:PL35</xm:f>
              <xm:sqref>L35</xm:sqref>
            </x14:sparkline>
            <x14:sparkline>
              <xm:f>'SPERT® Lognormal Scheduler'!HT36:PL36</xm:f>
              <xm:sqref>L36</xm:sqref>
            </x14:sparkline>
            <x14:sparkline>
              <xm:f>'SPERT® Lognormal Scheduler'!HT37:PL37</xm:f>
              <xm:sqref>L37</xm:sqref>
            </x14:sparkline>
            <x14:sparkline>
              <xm:f>'SPERT® Lognormal Scheduler'!HT38:PL38</xm:f>
              <xm:sqref>L38</xm:sqref>
            </x14:sparkline>
            <x14:sparkline>
              <xm:f>'SPERT® Lognormal Scheduler'!HT39:PL39</xm:f>
              <xm:sqref>L39</xm:sqref>
            </x14:sparkline>
            <x14:sparkline>
              <xm:f>'SPERT® Lognormal Scheduler'!HT40:PL40</xm:f>
              <xm:sqref>L40</xm:sqref>
            </x14:sparkline>
            <x14:sparkline>
              <xm:f>'SPERT® Lognormal Scheduler'!HT41:PL41</xm:f>
              <xm:sqref>L41</xm:sqref>
            </x14:sparkline>
            <x14:sparkline>
              <xm:f>'SPERT® Lognormal Scheduler'!HT42:PL42</xm:f>
              <xm:sqref>L42</xm:sqref>
            </x14:sparkline>
            <x14:sparkline>
              <xm:f>'SPERT® Lognormal Scheduler'!HT43:PL43</xm:f>
              <xm:sqref>L43</xm:sqref>
            </x14:sparkline>
            <x14:sparkline>
              <xm:f>'SPERT® Lognormal Scheduler'!HT44:PL44</xm:f>
              <xm:sqref>L44</xm:sqref>
            </x14:sparkline>
            <x14:sparkline>
              <xm:f>'SPERT® Lognormal Scheduler'!HT45:PL45</xm:f>
              <xm:sqref>L45</xm:sqref>
            </x14:sparkline>
            <x14:sparkline>
              <xm:f>'SPERT® Lognormal Scheduler'!HT46:PL46</xm:f>
              <xm:sqref>L46</xm:sqref>
            </x14:sparkline>
            <x14:sparkline>
              <xm:f>'SPERT® Lognormal Scheduler'!HT47:PL47</xm:f>
              <xm:sqref>L47</xm:sqref>
            </x14:sparkline>
            <x14:sparkline>
              <xm:f>'SPERT® Lognormal Scheduler'!HT48:PL48</xm:f>
              <xm:sqref>L48</xm:sqref>
            </x14:sparkline>
            <x14:sparkline>
              <xm:f>'SPERT® Lognormal Scheduler'!HT49:PL49</xm:f>
              <xm:sqref>L49</xm:sqref>
            </x14:sparkline>
            <x14:sparkline>
              <xm:f>'SPERT® Lognormal Scheduler'!HT50:PL50</xm:f>
              <xm:sqref>L50</xm:sqref>
            </x14:sparkline>
            <x14:sparkline>
              <xm:f>'SPERT® Lognormal Scheduler'!HT51:PL51</xm:f>
              <xm:sqref>L51</xm:sqref>
            </x14:sparkline>
            <x14:sparkline>
              <xm:f>'SPERT® Lognormal Scheduler'!HT52:PL52</xm:f>
              <xm:sqref>L52</xm:sqref>
            </x14:sparkline>
            <x14:sparkline>
              <xm:f>'SPERT® Lognormal Scheduler'!HT53:PL53</xm:f>
              <xm:sqref>L53</xm:sqref>
            </x14:sparkline>
            <x14:sparkline>
              <xm:f>'SPERT® Lognormal Scheduler'!HT54:PL54</xm:f>
              <xm:sqref>L54</xm:sqref>
            </x14:sparkline>
            <x14:sparkline>
              <xm:f>'SPERT® Lognormal Scheduler'!HT55:PL55</xm:f>
              <xm:sqref>L55</xm:sqref>
            </x14:sparkline>
            <x14:sparkline>
              <xm:f>'SPERT® Lognormal Scheduler'!HT56:PL56</xm:f>
              <xm:sqref>L56</xm:sqref>
            </x14:sparkline>
            <x14:sparkline>
              <xm:f>'SPERT® Lognormal Scheduler'!HT57:PL57</xm:f>
              <xm:sqref>L57</xm:sqref>
            </x14:sparkline>
            <x14:sparkline>
              <xm:f>'SPERT® Lognormal Scheduler'!HT58:PL58</xm:f>
              <xm:sqref>L58</xm:sqref>
            </x14:sparkline>
            <x14:sparkline>
              <xm:f>'SPERT® Lognormal Scheduler'!HT59:PL59</xm:f>
              <xm:sqref>L59</xm:sqref>
            </x14:sparkline>
            <x14:sparkline>
              <xm:f>'SPERT® Lognormal Scheduler'!HT60:PL60</xm:f>
              <xm:sqref>L60</xm:sqref>
            </x14:sparkline>
            <x14:sparkline>
              <xm:f>'SPERT® Lognormal Scheduler'!HT61:PL61</xm:f>
              <xm:sqref>L61</xm:sqref>
            </x14:sparkline>
            <x14:sparkline>
              <xm:f>'SPERT® Lognormal Scheduler'!HT62:PL62</xm:f>
              <xm:sqref>L62</xm:sqref>
            </x14:sparkline>
            <x14:sparkline>
              <xm:f>'SPERT® Lognormal Scheduler'!HT63:PL63</xm:f>
              <xm:sqref>L63</xm:sqref>
            </x14:sparkline>
            <x14:sparkline>
              <xm:f>'SPERT® Lognormal Scheduler'!HT64:PL64</xm:f>
              <xm:sqref>L64</xm:sqref>
            </x14:sparkline>
            <x14:sparkline>
              <xm:f>'SPERT® Lognormal Scheduler'!HT65:PL65</xm:f>
              <xm:sqref>L65</xm:sqref>
            </x14:sparkline>
            <x14:sparkline>
              <xm:f>'SPERT® Lognormal Scheduler'!HT66:PL66</xm:f>
              <xm:sqref>L66</xm:sqref>
            </x14:sparkline>
            <x14:sparkline>
              <xm:f>'SPERT® Lognormal Scheduler'!HT67:PL67</xm:f>
              <xm:sqref>L67</xm:sqref>
            </x14:sparkline>
            <x14:sparkline>
              <xm:f>'SPERT® Lognormal Scheduler'!HT68:PL68</xm:f>
              <xm:sqref>L68</xm:sqref>
            </x14:sparkline>
            <x14:sparkline>
              <xm:f>'SPERT® Lognormal Scheduler'!HT69:PL69</xm:f>
              <xm:sqref>L69</xm:sqref>
            </x14:sparkline>
            <x14:sparkline>
              <xm:f>'SPERT® Lognormal Scheduler'!HT70:PL70</xm:f>
              <xm:sqref>L70</xm:sqref>
            </x14:sparkline>
            <x14:sparkline>
              <xm:f>'SPERT® Lognormal Scheduler'!HT71:PL71</xm:f>
              <xm:sqref>L71</xm:sqref>
            </x14:sparkline>
            <x14:sparkline>
              <xm:f>'SPERT® Lognormal Scheduler'!HT72:PL72</xm:f>
              <xm:sqref>L72</xm:sqref>
            </x14:sparkline>
            <x14:sparkline>
              <xm:f>'SPERT® Lognormal Scheduler'!HT73:PL73</xm:f>
              <xm:sqref>L73</xm:sqref>
            </x14:sparkline>
            <x14:sparkline>
              <xm:f>'SPERT® Lognormal Scheduler'!HT74:PL74</xm:f>
              <xm:sqref>L74</xm:sqref>
            </x14:sparkline>
            <x14:sparkline>
              <xm:f>'SPERT® Lognormal Scheduler'!HT75:PL75</xm:f>
              <xm:sqref>L75</xm:sqref>
            </x14:sparkline>
            <x14:sparkline>
              <xm:f>'SPERT® Lognormal Scheduler'!HT76:PL76</xm:f>
              <xm:sqref>L76</xm:sqref>
            </x14:sparkline>
            <x14:sparkline>
              <xm:f>'SPERT® Lognormal Scheduler'!HT77:PL77</xm:f>
              <xm:sqref>L77</xm:sqref>
            </x14:sparkline>
            <x14:sparkline>
              <xm:f>'SPERT® Lognormal Scheduler'!HT78:PL78</xm:f>
              <xm:sqref>L78</xm:sqref>
            </x14:sparkline>
            <x14:sparkline>
              <xm:f>'SPERT® Lognormal Scheduler'!HT79:PL79</xm:f>
              <xm:sqref>L79</xm:sqref>
            </x14:sparkline>
            <x14:sparkline>
              <xm:f>'SPERT® Lognormal Scheduler'!HT80:PL80</xm:f>
              <xm:sqref>L80</xm:sqref>
            </x14:sparkline>
            <x14:sparkline>
              <xm:f>'SPERT® Lognormal Scheduler'!HT81:PL81</xm:f>
              <xm:sqref>L81</xm:sqref>
            </x14:sparkline>
            <x14:sparkline>
              <xm:f>'SPERT® Lognormal Scheduler'!HT82:PL82</xm:f>
              <xm:sqref>L82</xm:sqref>
            </x14:sparkline>
            <x14:sparkline>
              <xm:f>'SPERT® Lognormal Scheduler'!HT83:PL83</xm:f>
              <xm:sqref>L83</xm:sqref>
            </x14:sparkline>
            <x14:sparkline>
              <xm:f>'SPERT® Lognormal Scheduler'!HT84:PL84</xm:f>
              <xm:sqref>L84</xm:sqref>
            </x14:sparkline>
            <x14:sparkline>
              <xm:f>'SPERT® Lognormal Scheduler'!HT85:PL85</xm:f>
              <xm:sqref>L85</xm:sqref>
            </x14:sparkline>
            <x14:sparkline>
              <xm:f>'SPERT® Lognormal Scheduler'!HT86:PL86</xm:f>
              <xm:sqref>L86</xm:sqref>
            </x14:sparkline>
            <x14:sparkline>
              <xm:f>'SPERT® Lognormal Scheduler'!HT87:PL87</xm:f>
              <xm:sqref>L87</xm:sqref>
            </x14:sparkline>
            <x14:sparkline>
              <xm:f>'SPERT® Lognormal Scheduler'!HT88:PL88</xm:f>
              <xm:sqref>L88</xm:sqref>
            </x14:sparkline>
            <x14:sparkline>
              <xm:f>'SPERT® Lognormal Scheduler'!HT89:PL89</xm:f>
              <xm:sqref>L89</xm:sqref>
            </x14:sparkline>
            <x14:sparkline>
              <xm:f>'SPERT® Lognormal Scheduler'!HT90:PL90</xm:f>
              <xm:sqref>L90</xm:sqref>
            </x14:sparkline>
            <x14:sparkline>
              <xm:f>'SPERT® Lognormal Scheduler'!HT91:PL91</xm:f>
              <xm:sqref>L91</xm:sqref>
            </x14:sparkline>
            <x14:sparkline>
              <xm:f>'SPERT® Lognormal Scheduler'!HT92:PL92</xm:f>
              <xm:sqref>L92</xm:sqref>
            </x14:sparkline>
            <x14:sparkline>
              <xm:f>'SPERT® Lognormal Scheduler'!HT93:PL93</xm:f>
              <xm:sqref>L93</xm:sqref>
            </x14:sparkline>
            <x14:sparkline>
              <xm:f>'SPERT® Lognormal Scheduler'!HT94:PL94</xm:f>
              <xm:sqref>L94</xm:sqref>
            </x14:sparkline>
            <x14:sparkline>
              <xm:f>'SPERT® Lognormal Scheduler'!HT95:PL95</xm:f>
              <xm:sqref>L95</xm:sqref>
            </x14:sparkline>
            <x14:sparkline>
              <xm:f>'SPERT® Lognormal Scheduler'!HT96:PL96</xm:f>
              <xm:sqref>L96</xm:sqref>
            </x14:sparkline>
            <x14:sparkline>
              <xm:f>'SPERT® Lognormal Scheduler'!HT97:PL97</xm:f>
              <xm:sqref>L97</xm:sqref>
            </x14:sparkline>
            <x14:sparkline>
              <xm:f>'SPERT® Lognormal Scheduler'!HT98:PL98</xm:f>
              <xm:sqref>L98</xm:sqref>
            </x14:sparkline>
            <x14:sparkline>
              <xm:f>'SPERT® Lognormal Scheduler'!HT99:PL99</xm:f>
              <xm:sqref>L99</xm:sqref>
            </x14:sparkline>
            <x14:sparkline>
              <xm:f>'SPERT® Lognormal Scheduler'!HT100:PL100</xm:f>
              <xm:sqref>L100</xm:sqref>
            </x14:sparkline>
            <x14:sparkline>
              <xm:f>'SPERT® Lognormal Scheduler'!HT101:PL101</xm:f>
              <xm:sqref>L101</xm:sqref>
            </x14:sparkline>
            <x14:sparkline>
              <xm:f>'SPERT® Lognormal Scheduler'!HT102:PL102</xm:f>
              <xm:sqref>L102</xm:sqref>
            </x14:sparkline>
            <x14:sparkline>
              <xm:f>'SPERT® Lognormal Scheduler'!HT103:PL103</xm:f>
              <xm:sqref>L103</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Welcome!</vt:lpstr>
      <vt:lpstr>README for Version 2</vt:lpstr>
      <vt:lpstr>Super Simple SPERT®</vt:lpstr>
      <vt:lpstr>SPERT® Lognormal for Beginners</vt:lpstr>
      <vt:lpstr>SPERT® Normal (1-Point entry)</vt:lpstr>
      <vt:lpstr>SPERT® Lognormal Charts</vt:lpstr>
      <vt:lpstr>SPERT® Lognormal (Multi-row)</vt:lpstr>
      <vt:lpstr>SPERT® Lognormal (Mixed entry)</vt:lpstr>
      <vt:lpstr>SPERT® Lognormal Scheduler</vt:lpstr>
      <vt:lpstr>SPERT® Lognormal MC Simulation</vt:lpstr>
      <vt:lpstr>SPERT® Normal - Agile Forecast</vt:lpstr>
      <vt:lpstr>SPERT® Normal - Burnup Chart</vt:lpstr>
      <vt:lpstr>VLookups</vt:lpstr>
      <vt:lpstr>Collabinart®</vt:lpstr>
      <vt:lpstr>Change Log</vt:lpstr>
      <vt:lpstr>GNU GPL</vt:lpstr>
    </vt:vector>
  </TitlesOfParts>
  <Company>William W. Davis, MSPM, PMP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Statistical PERT® Lognormal Edition</dc:title>
  <dc:creator>William W. Davis</dc:creator>
  <dc:description>Copyright 2022-2025, William W. Davis, MSPM, PMP  Licensed under the GNU General Public License.</dc:description>
  <cp:lastModifiedBy>William W. Davis</cp:lastModifiedBy>
  <dcterms:created xsi:type="dcterms:W3CDTF">2014-10-13T19:50:16Z</dcterms:created>
  <dcterms:modified xsi:type="dcterms:W3CDTF">2025-10-25T02:49:20Z</dcterms:modified>
</cp:coreProperties>
</file>